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C:\Users\vivek.dhiman\Desktop\"/>
    </mc:Choice>
  </mc:AlternateContent>
  <xr:revisionPtr revIDLastSave="0" documentId="8_{1DF600A7-557F-4192-9D0F-1FF19343196B}" xr6:coauthVersionLast="47" xr6:coauthVersionMax="47" xr10:uidLastSave="{00000000-0000-0000-0000-000000000000}"/>
  <workbookProtection workbookAlgorithmName="SHA-512" workbookHashValue="94E8LnPVc8hH1IgtxSMCY4c7xPdBzrQWWjhoiXKMi+JRXbRIVL1P4/wUp3MukkzvuXA3KJ79Z/TfsbIT47uRKQ==" workbookSaltValue="pYWjfdMJd7AIE6WgF+3hOg==" workbookSpinCount="100000" lockStructure="1"/>
  <bookViews>
    <workbookView xWindow="-110" yWindow="-110" windowWidth="19420" windowHeight="10420" tabRatio="800" xr2:uid="{00000000-000D-0000-FFFF-FFFF00000000}"/>
  </bookViews>
  <sheets>
    <sheet name="A1.  Cover Sheet" sheetId="27" r:id="rId1"/>
    <sheet name="A2a.  Modified URRT Worksheet 1" sheetId="40" r:id="rId2"/>
    <sheet name="A2. Rate Change &amp; Enrollment" sheetId="4" r:id="rId3"/>
    <sheet name="A3.  History of Rate Changes" sheetId="6" r:id="rId4"/>
    <sheet name="A4. Rate Changes Distribution" sheetId="8" r:id="rId5"/>
    <sheet name="A5.  Components of Rate Change" sheetId="9" r:id="rId6"/>
    <sheet name="B1.HMO Plan Design &amp; Plan Rel" sheetId="10" r:id="rId7"/>
    <sheet name="B1.POS Plan Design &amp; Plan Rel" sheetId="41" r:id="rId8"/>
    <sheet name="B1.PPO Plan Design &amp; Plan Rel" sheetId="42" r:id="rId9"/>
    <sheet name="B1.Indem Plan Design &amp; Plan Rel" sheetId="43" r:id="rId10"/>
    <sheet name="B1.Other Plan Design &amp; Plan Rel" sheetId="44" r:id="rId11"/>
    <sheet name="E2. Admin Charges" sheetId="16" r:id="rId12"/>
    <sheet name="E3. Retention Charges" sheetId="18" r:id="rId13"/>
    <sheet name="G5.  Illustrative Rates" sheetId="36" r:id="rId14"/>
    <sheet name="H1.  Rating Factors" sheetId="17" r:id="rId15"/>
    <sheet name="M1.  Med Loss Ratio IND" sheetId="45" r:id="rId16"/>
    <sheet name="M2.  Med Loss Ratio SG" sheetId="22" r:id="rId17"/>
    <sheet name="N1.  Summary for NHID" sheetId="23" state="hidden" r:id="rId18"/>
    <sheet name="N2.  Summary for Consumers" sheetId="24" state="hidden" r:id="rId19"/>
    <sheet name="Standard Health Coverage Plans" sheetId="25" r:id="rId20"/>
    <sheet name="Carrier Names SERFF" sheetId="38" state="hidden" r:id="rId21"/>
  </sheets>
  <definedNames>
    <definedName name="Coverage">'Carrier Names SERFF'!$D$1:$D$6</definedName>
    <definedName name="_xlnm.Print_Area" localSheetId="0">'A1.  Cover Sheet'!$A$1:$E$70</definedName>
    <definedName name="_xlnm.Print_Area" localSheetId="2">'A2. Rate Change &amp; Enrollment'!$C$2:$BE$788</definedName>
    <definedName name="_xlnm.Print_Area" localSheetId="1">'A2a.  Modified URRT Worksheet 1'!$A$2:$Y$88</definedName>
    <definedName name="_xlnm.Print_Area" localSheetId="3">'A3.  History of Rate Changes'!$A$2:$C$51</definedName>
    <definedName name="_xlnm.Print_Area" localSheetId="4">'A4. Rate Changes Distribution'!$B$2:$E$26</definedName>
    <definedName name="_xlnm.Print_Area" localSheetId="5">'A5.  Components of Rate Change'!$A$1:$C$36</definedName>
    <definedName name="_xlnm.Print_Area" localSheetId="6">'B1.HMO Plan Design &amp; Plan Rel'!$D$2:$BG$773</definedName>
    <definedName name="_xlnm.Print_Area" localSheetId="9">'B1.Indem Plan Design &amp; Plan Rel'!$D$2:$BG$774</definedName>
    <definedName name="_xlnm.Print_Area" localSheetId="10">'B1.Other Plan Design &amp; Plan Rel'!$D$2:$BG$774</definedName>
    <definedName name="_xlnm.Print_Area" localSheetId="7">'B1.POS Plan Design &amp; Plan Rel'!$D$2:$BG$774</definedName>
    <definedName name="_xlnm.Print_Area" localSheetId="8">'B1.PPO Plan Design &amp; Plan Rel'!$D$2:$BG$774</definedName>
    <definedName name="_xlnm.Print_Area" localSheetId="11">'E2. Admin Charges'!$B$2:$H$20</definedName>
    <definedName name="_xlnm.Print_Area" localSheetId="12">'E3. Retention Charges'!$B$2:$G$55</definedName>
    <definedName name="_xlnm.Print_Area" localSheetId="13">'G5.  Illustrative Rates'!$A$1:$H$60</definedName>
    <definedName name="_xlnm.Print_Area" localSheetId="14">'H1.  Rating Factors'!$A$1:$E$25</definedName>
    <definedName name="_xlnm.Print_Area" localSheetId="15">'M1.  Med Loss Ratio IND'!$A$1:$Q$66</definedName>
    <definedName name="_xlnm.Print_Area" localSheetId="16">'M2.  Med Loss Ratio SG'!$A$1:$L$21</definedName>
    <definedName name="_xlnm.Print_Area" localSheetId="17">'N1.  Summary for NHID'!$A$1:$G$138</definedName>
    <definedName name="_xlnm.Print_Area" localSheetId="18">'N2.  Summary for Consumers'!$A$1:$D$33</definedName>
    <definedName name="_xlnm.Print_Titles" localSheetId="0">'A1.  Cover Sheet'!$1:$2</definedName>
    <definedName name="_xlnm.Print_Titles" localSheetId="2">'A2. Rate Change &amp; Enrollment'!$A:$B,'A2. Rate Change &amp; Enrollment'!$1:$9</definedName>
    <definedName name="_xlnm.Print_Titles" localSheetId="1">'A2a.  Modified URRT Worksheet 1'!$1:$1</definedName>
    <definedName name="_xlnm.Print_Titles" localSheetId="3">'A3.  History of Rate Changes'!$A:$A,'A3.  History of Rate Changes'!$1:$1</definedName>
    <definedName name="_xlnm.Print_Titles" localSheetId="4">'A4. Rate Changes Distribution'!$A:$A,'A4. Rate Changes Distribution'!$1:$1</definedName>
    <definedName name="_xlnm.Print_Titles" localSheetId="5">'A5.  Components of Rate Change'!$A:$A,'A5.  Components of Rate Change'!$1:$1</definedName>
    <definedName name="_xlnm.Print_Titles" localSheetId="6">'B1.HMO Plan Design &amp; Plan Rel'!$A:$B,'B1.HMO Plan Design &amp; Plan Rel'!$1:$11</definedName>
    <definedName name="_xlnm.Print_Titles" localSheetId="9">'B1.Indem Plan Design &amp; Plan Rel'!$A:$B,'B1.Indem Plan Design &amp; Plan Rel'!$1:$11</definedName>
    <definedName name="_xlnm.Print_Titles" localSheetId="10">'B1.Other Plan Design &amp; Plan Rel'!$A:$B,'B1.Other Plan Design &amp; Plan Rel'!$1:$11</definedName>
    <definedName name="_xlnm.Print_Titles" localSheetId="7">'B1.POS Plan Design &amp; Plan Rel'!$A:$B,'B1.POS Plan Design &amp; Plan Rel'!$1:$11</definedName>
    <definedName name="_xlnm.Print_Titles" localSheetId="8">'B1.PPO Plan Design &amp; Plan Rel'!$A:$B,'B1.PPO Plan Design &amp; Plan Rel'!$1:$11</definedName>
    <definedName name="_xlnm.Print_Titles" localSheetId="11">'E2. Admin Charges'!$A:$A,'E2. Admin Charges'!$1:$1</definedName>
    <definedName name="_xlnm.Print_Titles" localSheetId="12">'E3. Retention Charges'!$A:$A,'E3. Retention Charges'!$1:$1</definedName>
    <definedName name="_xlnm.Print_Titles" localSheetId="14">'H1.  Rating Factors'!$A:$A,'H1.  Rating Factors'!$1:$1</definedName>
    <definedName name="_xlnm.Print_Titles" localSheetId="17">'N1.  Summary for NHID'!$1:$2</definedName>
    <definedName name="QHP">'Carrier Names SERFF'!$E$1:$E$3</definedName>
    <definedName name="StateList">'Carrier Names SERFF'!$O$12:$O$67</definedName>
    <definedName name="Util_No_ADB">'Carrier Names SERFF'!$L$12:$L$15</definedName>
    <definedName name="Util_No_ADP">'Carrier Names SERFF'!$K$12:$K$15</definedName>
    <definedName name="Util_No_ADPB">'Carrier Names SERFF'!$M$12:$M$14</definedName>
    <definedName name="Util_No_PB">'Carrier Names SERFF'!$N$12:$N$16</definedName>
    <definedName name="YesNo">'Carrier Names SERFF'!$F$1:$F$2</definedName>
    <definedName name="YesNona">'Carrier Names SERFF'!$G$1:$G$3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27" l="1"/>
  <c r="B122" i="23" l="1"/>
  <c r="BY769" i="4" l="1"/>
  <c r="BY768" i="4"/>
  <c r="BY767" i="4"/>
  <c r="BY766" i="4"/>
  <c r="BY765" i="4"/>
  <c r="BY764" i="4"/>
  <c r="BY763" i="4"/>
  <c r="BY762" i="4"/>
  <c r="BY761" i="4"/>
  <c r="BY760" i="4"/>
  <c r="BY759" i="4"/>
  <c r="BY758" i="4"/>
  <c r="BY757" i="4"/>
  <c r="BY756" i="4"/>
  <c r="BY755" i="4"/>
  <c r="BY754" i="4"/>
  <c r="BY753" i="4"/>
  <c r="BY752" i="4"/>
  <c r="BY751" i="4"/>
  <c r="BY750" i="4"/>
  <c r="BY749" i="4"/>
  <c r="BY748" i="4"/>
  <c r="BY747" i="4"/>
  <c r="BY746" i="4"/>
  <c r="BY745" i="4"/>
  <c r="BY744" i="4"/>
  <c r="BY743" i="4"/>
  <c r="BY742" i="4"/>
  <c r="BY741" i="4"/>
  <c r="BY740" i="4"/>
  <c r="BY739" i="4"/>
  <c r="BY738" i="4"/>
  <c r="BY737" i="4"/>
  <c r="BY736" i="4"/>
  <c r="BY735" i="4"/>
  <c r="BY734" i="4"/>
  <c r="BY733" i="4"/>
  <c r="BY732" i="4"/>
  <c r="BY731" i="4"/>
  <c r="BY730" i="4"/>
  <c r="BY729" i="4"/>
  <c r="BY728" i="4"/>
  <c r="BY727" i="4"/>
  <c r="BY726" i="4"/>
  <c r="BY725" i="4"/>
  <c r="BY724" i="4"/>
  <c r="BY723" i="4"/>
  <c r="BY722" i="4"/>
  <c r="BY721" i="4"/>
  <c r="BY720" i="4"/>
  <c r="BY719" i="4"/>
  <c r="BY718" i="4"/>
  <c r="BY717" i="4"/>
  <c r="BY716" i="4"/>
  <c r="BY715" i="4"/>
  <c r="BY714" i="4"/>
  <c r="BY713" i="4"/>
  <c r="BY712" i="4"/>
  <c r="BY711" i="4"/>
  <c r="BY710" i="4"/>
  <c r="BY709" i="4"/>
  <c r="BY708" i="4"/>
  <c r="BY707" i="4"/>
  <c r="BY706" i="4"/>
  <c r="BY705" i="4"/>
  <c r="BY704" i="4"/>
  <c r="BY703" i="4"/>
  <c r="BY702" i="4"/>
  <c r="BY701" i="4"/>
  <c r="BY700" i="4"/>
  <c r="BY699" i="4"/>
  <c r="BY698" i="4"/>
  <c r="BY697" i="4"/>
  <c r="BY696" i="4"/>
  <c r="BY695" i="4"/>
  <c r="BY694" i="4"/>
  <c r="BY693" i="4"/>
  <c r="BY692" i="4"/>
  <c r="BY691" i="4"/>
  <c r="BY690" i="4"/>
  <c r="BY689" i="4"/>
  <c r="BY688" i="4"/>
  <c r="BY687" i="4"/>
  <c r="BY686" i="4"/>
  <c r="BY685" i="4"/>
  <c r="BY684" i="4"/>
  <c r="BY683" i="4"/>
  <c r="BY682" i="4"/>
  <c r="BY681" i="4"/>
  <c r="BY680" i="4"/>
  <c r="BY679" i="4"/>
  <c r="BY678" i="4"/>
  <c r="BY677" i="4"/>
  <c r="BY676" i="4"/>
  <c r="BY675" i="4"/>
  <c r="BY674" i="4"/>
  <c r="BY673" i="4"/>
  <c r="BY672" i="4"/>
  <c r="BY671" i="4"/>
  <c r="BY670" i="4"/>
  <c r="BY669" i="4"/>
  <c r="BY668" i="4"/>
  <c r="BY667" i="4"/>
  <c r="BY666" i="4"/>
  <c r="BY665" i="4"/>
  <c r="BY664" i="4"/>
  <c r="BY663" i="4"/>
  <c r="BY662" i="4"/>
  <c r="BY661" i="4"/>
  <c r="BY660" i="4"/>
  <c r="BY659" i="4"/>
  <c r="BY658" i="4"/>
  <c r="BY657" i="4"/>
  <c r="BY656" i="4"/>
  <c r="BY655" i="4"/>
  <c r="BY654" i="4"/>
  <c r="BY653" i="4"/>
  <c r="BY652" i="4"/>
  <c r="BY651" i="4"/>
  <c r="BY650" i="4"/>
  <c r="BY649" i="4"/>
  <c r="BY648" i="4"/>
  <c r="BY647" i="4"/>
  <c r="BY646" i="4"/>
  <c r="BY645" i="4"/>
  <c r="BY644" i="4"/>
  <c r="BY643" i="4"/>
  <c r="BY642" i="4"/>
  <c r="BY641" i="4"/>
  <c r="BY640" i="4"/>
  <c r="BY639" i="4"/>
  <c r="BY638" i="4"/>
  <c r="BY637" i="4"/>
  <c r="BY636" i="4"/>
  <c r="BY635" i="4"/>
  <c r="BY634" i="4"/>
  <c r="BY633" i="4"/>
  <c r="BY632" i="4"/>
  <c r="BY631" i="4"/>
  <c r="BY630" i="4"/>
  <c r="BY629" i="4"/>
  <c r="BY628" i="4"/>
  <c r="BY627" i="4"/>
  <c r="BY626" i="4"/>
  <c r="BY625" i="4"/>
  <c r="BY624" i="4"/>
  <c r="BY623" i="4"/>
  <c r="BY622" i="4"/>
  <c r="BY621" i="4"/>
  <c r="BY620" i="4"/>
  <c r="BY619" i="4"/>
  <c r="BY618" i="4"/>
  <c r="BY617" i="4"/>
  <c r="BY616" i="4"/>
  <c r="BY615" i="4"/>
  <c r="BY614" i="4"/>
  <c r="BY613" i="4"/>
  <c r="BY612" i="4"/>
  <c r="BY611" i="4"/>
  <c r="BY610" i="4"/>
  <c r="BY609" i="4"/>
  <c r="BY608" i="4"/>
  <c r="BY607" i="4"/>
  <c r="BY606" i="4"/>
  <c r="BY605" i="4"/>
  <c r="BY604" i="4"/>
  <c r="BY603" i="4"/>
  <c r="BY602" i="4"/>
  <c r="BY601" i="4"/>
  <c r="BY600" i="4"/>
  <c r="BY599" i="4"/>
  <c r="BY598" i="4"/>
  <c r="BY597" i="4"/>
  <c r="BY596" i="4"/>
  <c r="BY595" i="4"/>
  <c r="BY594" i="4"/>
  <c r="BY593" i="4"/>
  <c r="BY592" i="4"/>
  <c r="BY591" i="4"/>
  <c r="BY590" i="4"/>
  <c r="BY589" i="4"/>
  <c r="BY588" i="4"/>
  <c r="BY587" i="4"/>
  <c r="BY586" i="4"/>
  <c r="BY585" i="4"/>
  <c r="BY584" i="4"/>
  <c r="BY583" i="4"/>
  <c r="BY582" i="4"/>
  <c r="BY581" i="4"/>
  <c r="BY580" i="4"/>
  <c r="BY579" i="4"/>
  <c r="BY578" i="4"/>
  <c r="BY577" i="4"/>
  <c r="BY576" i="4"/>
  <c r="BY575" i="4"/>
  <c r="BY574" i="4"/>
  <c r="BY573" i="4"/>
  <c r="BY572" i="4"/>
  <c r="BY571" i="4"/>
  <c r="BY570" i="4"/>
  <c r="BY569" i="4"/>
  <c r="BY568" i="4"/>
  <c r="BY567" i="4"/>
  <c r="BY566" i="4"/>
  <c r="BY565" i="4"/>
  <c r="BY564" i="4"/>
  <c r="BY563" i="4"/>
  <c r="BY562" i="4"/>
  <c r="BY561" i="4"/>
  <c r="BY560" i="4"/>
  <c r="BY559" i="4"/>
  <c r="BY558" i="4"/>
  <c r="BY557" i="4"/>
  <c r="BY556" i="4"/>
  <c r="BY555" i="4"/>
  <c r="BY554" i="4"/>
  <c r="BY553" i="4"/>
  <c r="BY552" i="4"/>
  <c r="BY551" i="4"/>
  <c r="BY550" i="4"/>
  <c r="BY549" i="4"/>
  <c r="BY548" i="4"/>
  <c r="BY547" i="4"/>
  <c r="BY546" i="4"/>
  <c r="BY545" i="4"/>
  <c r="BY544" i="4"/>
  <c r="BY543" i="4"/>
  <c r="BY542" i="4"/>
  <c r="BY541" i="4"/>
  <c r="BY540" i="4"/>
  <c r="BY539" i="4"/>
  <c r="BY538" i="4"/>
  <c r="BY537" i="4"/>
  <c r="BY536" i="4"/>
  <c r="BY535" i="4"/>
  <c r="BY534" i="4"/>
  <c r="BY533" i="4"/>
  <c r="BY532" i="4"/>
  <c r="BY531" i="4"/>
  <c r="BY530" i="4"/>
  <c r="BY529" i="4"/>
  <c r="BY528" i="4"/>
  <c r="BY527" i="4"/>
  <c r="BY526" i="4"/>
  <c r="BY525" i="4"/>
  <c r="BY524" i="4"/>
  <c r="BY523" i="4"/>
  <c r="BY522" i="4"/>
  <c r="BY521" i="4"/>
  <c r="BY520" i="4"/>
  <c r="BY519" i="4"/>
  <c r="BY518" i="4"/>
  <c r="BY517" i="4"/>
  <c r="BY516" i="4"/>
  <c r="BY515" i="4"/>
  <c r="BY514" i="4"/>
  <c r="BY513" i="4"/>
  <c r="BY512" i="4"/>
  <c r="BY511" i="4"/>
  <c r="BY510" i="4"/>
  <c r="BY509" i="4"/>
  <c r="BY508" i="4"/>
  <c r="BY507" i="4"/>
  <c r="BY506" i="4"/>
  <c r="BY505" i="4"/>
  <c r="BY504" i="4"/>
  <c r="BY503" i="4"/>
  <c r="BY502" i="4"/>
  <c r="BY501" i="4"/>
  <c r="BY500" i="4"/>
  <c r="BY499" i="4"/>
  <c r="BY498" i="4"/>
  <c r="BY497" i="4"/>
  <c r="BY496" i="4"/>
  <c r="BY495" i="4"/>
  <c r="BY494" i="4"/>
  <c r="BY493" i="4"/>
  <c r="BY492" i="4"/>
  <c r="BY491" i="4"/>
  <c r="BY490" i="4"/>
  <c r="BY489" i="4"/>
  <c r="BY488" i="4"/>
  <c r="BY487" i="4"/>
  <c r="BY486" i="4"/>
  <c r="BY485" i="4"/>
  <c r="BY484" i="4"/>
  <c r="BY483" i="4"/>
  <c r="BY482" i="4"/>
  <c r="BY481" i="4"/>
  <c r="BY480" i="4"/>
  <c r="BY479" i="4"/>
  <c r="BY478" i="4"/>
  <c r="BY477" i="4"/>
  <c r="BY476" i="4"/>
  <c r="BY475" i="4"/>
  <c r="BY474" i="4"/>
  <c r="BY473" i="4"/>
  <c r="BY472" i="4"/>
  <c r="BY471" i="4"/>
  <c r="BY470" i="4"/>
  <c r="BY469" i="4"/>
  <c r="BY468" i="4"/>
  <c r="BY467" i="4"/>
  <c r="BY466" i="4"/>
  <c r="BY465" i="4"/>
  <c r="BY464" i="4"/>
  <c r="BY463" i="4"/>
  <c r="BY462" i="4"/>
  <c r="BY461" i="4"/>
  <c r="BY460" i="4"/>
  <c r="BY459" i="4"/>
  <c r="BY458" i="4"/>
  <c r="BY457" i="4"/>
  <c r="BY456" i="4"/>
  <c r="BY455" i="4"/>
  <c r="BY454" i="4"/>
  <c r="BY453" i="4"/>
  <c r="BY452" i="4"/>
  <c r="BY451" i="4"/>
  <c r="BY450" i="4"/>
  <c r="BY449" i="4"/>
  <c r="BY448" i="4"/>
  <c r="BY447" i="4"/>
  <c r="BY446" i="4"/>
  <c r="BY445" i="4"/>
  <c r="BY444" i="4"/>
  <c r="BY443" i="4"/>
  <c r="BY442" i="4"/>
  <c r="BY441" i="4"/>
  <c r="BY440" i="4"/>
  <c r="BY439" i="4"/>
  <c r="BY438" i="4"/>
  <c r="BY437" i="4"/>
  <c r="BY436" i="4"/>
  <c r="BY435" i="4"/>
  <c r="BY434" i="4"/>
  <c r="BY433" i="4"/>
  <c r="BY432" i="4"/>
  <c r="BY431" i="4"/>
  <c r="BY430" i="4"/>
  <c r="BY429" i="4"/>
  <c r="BY428" i="4"/>
  <c r="BY427" i="4"/>
  <c r="BY426" i="4"/>
  <c r="BY425" i="4"/>
  <c r="BY424" i="4"/>
  <c r="BY423" i="4"/>
  <c r="BY422" i="4"/>
  <c r="BY421" i="4"/>
  <c r="BY420" i="4"/>
  <c r="BY419" i="4"/>
  <c r="BY418" i="4"/>
  <c r="BY417" i="4"/>
  <c r="BY416" i="4"/>
  <c r="BY415" i="4"/>
  <c r="BY414" i="4"/>
  <c r="BY413" i="4"/>
  <c r="BY412" i="4"/>
  <c r="BY411" i="4"/>
  <c r="BY410" i="4"/>
  <c r="BY409" i="4"/>
  <c r="BY408" i="4"/>
  <c r="BY407" i="4"/>
  <c r="BY406" i="4"/>
  <c r="BY405" i="4"/>
  <c r="BY404" i="4"/>
  <c r="BY403" i="4"/>
  <c r="BY402" i="4"/>
  <c r="BY401" i="4"/>
  <c r="BY400" i="4"/>
  <c r="BY399" i="4"/>
  <c r="BY398" i="4"/>
  <c r="BY397" i="4"/>
  <c r="BY396" i="4"/>
  <c r="BY395" i="4"/>
  <c r="BY394" i="4"/>
  <c r="BY393" i="4"/>
  <c r="BY392" i="4"/>
  <c r="BY391" i="4"/>
  <c r="BY390" i="4"/>
  <c r="BY389" i="4"/>
  <c r="BY388" i="4"/>
  <c r="BY387" i="4"/>
  <c r="BY386" i="4"/>
  <c r="BY385" i="4"/>
  <c r="BY384" i="4"/>
  <c r="BY383" i="4"/>
  <c r="BY382" i="4"/>
  <c r="BY381" i="4"/>
  <c r="BY380" i="4"/>
  <c r="BY379" i="4"/>
  <c r="BY378" i="4"/>
  <c r="BY377" i="4"/>
  <c r="BY376" i="4"/>
  <c r="BY375" i="4"/>
  <c r="BY374" i="4"/>
  <c r="BY373" i="4"/>
  <c r="BY372" i="4"/>
  <c r="BY371" i="4"/>
  <c r="BY370" i="4"/>
  <c r="BY369" i="4"/>
  <c r="BY368" i="4"/>
  <c r="BY367" i="4"/>
  <c r="BY366" i="4"/>
  <c r="BY365" i="4"/>
  <c r="BY364" i="4"/>
  <c r="BY363" i="4"/>
  <c r="BY362" i="4"/>
  <c r="BY361" i="4"/>
  <c r="BY360" i="4"/>
  <c r="BY359" i="4"/>
  <c r="BY358" i="4"/>
  <c r="BY357" i="4"/>
  <c r="BY356" i="4"/>
  <c r="BY355" i="4"/>
  <c r="BY354" i="4"/>
  <c r="BY353" i="4"/>
  <c r="BY352" i="4"/>
  <c r="BY351" i="4"/>
  <c r="BY350" i="4"/>
  <c r="BY349" i="4"/>
  <c r="BY348" i="4"/>
  <c r="BY347" i="4"/>
  <c r="BY346" i="4"/>
  <c r="BY345" i="4"/>
  <c r="BY344" i="4"/>
  <c r="BY343" i="4"/>
  <c r="BY342" i="4"/>
  <c r="BY341" i="4"/>
  <c r="BY340" i="4"/>
  <c r="BY339" i="4"/>
  <c r="BY338" i="4"/>
  <c r="BY337" i="4"/>
  <c r="BY336" i="4"/>
  <c r="BY335" i="4"/>
  <c r="BY334" i="4"/>
  <c r="BY333" i="4"/>
  <c r="BY332" i="4"/>
  <c r="BY331" i="4"/>
  <c r="BY330" i="4"/>
  <c r="BY329" i="4"/>
  <c r="BY328" i="4"/>
  <c r="BY327" i="4"/>
  <c r="BY326" i="4"/>
  <c r="BY325" i="4"/>
  <c r="BY324" i="4"/>
  <c r="BY323" i="4"/>
  <c r="BY322" i="4"/>
  <c r="BY321" i="4"/>
  <c r="BY320" i="4"/>
  <c r="BY319" i="4"/>
  <c r="BY318" i="4"/>
  <c r="BY317" i="4"/>
  <c r="BY316" i="4"/>
  <c r="BY315" i="4"/>
  <c r="BY314" i="4"/>
  <c r="BY313" i="4"/>
  <c r="BY312" i="4"/>
  <c r="BY311" i="4"/>
  <c r="BY310" i="4"/>
  <c r="BY309" i="4"/>
  <c r="BY308" i="4"/>
  <c r="BY307" i="4"/>
  <c r="BY306" i="4"/>
  <c r="BY305" i="4"/>
  <c r="BY304" i="4"/>
  <c r="BY303" i="4"/>
  <c r="BY302" i="4"/>
  <c r="BY301" i="4"/>
  <c r="BY300" i="4"/>
  <c r="BY299" i="4"/>
  <c r="BY298" i="4"/>
  <c r="BY297" i="4"/>
  <c r="BY296" i="4"/>
  <c r="BY295" i="4"/>
  <c r="BY294" i="4"/>
  <c r="BY293" i="4"/>
  <c r="BY292" i="4"/>
  <c r="BY291" i="4"/>
  <c r="BY290" i="4"/>
  <c r="BY289" i="4"/>
  <c r="BY288" i="4"/>
  <c r="BY287" i="4"/>
  <c r="BY286" i="4"/>
  <c r="BY285" i="4"/>
  <c r="BY284" i="4"/>
  <c r="BY283" i="4"/>
  <c r="BY282" i="4"/>
  <c r="BY281" i="4"/>
  <c r="BY280" i="4"/>
  <c r="BY279" i="4"/>
  <c r="BY278" i="4"/>
  <c r="BY277" i="4"/>
  <c r="BY276" i="4"/>
  <c r="BY275" i="4"/>
  <c r="BY274" i="4"/>
  <c r="BY273" i="4"/>
  <c r="BY272" i="4"/>
  <c r="BY271" i="4"/>
  <c r="BY270" i="4"/>
  <c r="BY269" i="4"/>
  <c r="BY268" i="4"/>
  <c r="BY267" i="4"/>
  <c r="BY266" i="4"/>
  <c r="BY265" i="4"/>
  <c r="BY264" i="4"/>
  <c r="BY263" i="4"/>
  <c r="BY262" i="4"/>
  <c r="BY261" i="4"/>
  <c r="BY260" i="4"/>
  <c r="BY259" i="4"/>
  <c r="BY258" i="4"/>
  <c r="BY257" i="4"/>
  <c r="BY256" i="4"/>
  <c r="BY255" i="4"/>
  <c r="BY254" i="4"/>
  <c r="BY253" i="4"/>
  <c r="BY252" i="4"/>
  <c r="BY251" i="4"/>
  <c r="BY250" i="4"/>
  <c r="BY249" i="4"/>
  <c r="BY248" i="4"/>
  <c r="BY247" i="4"/>
  <c r="BY246" i="4"/>
  <c r="BY245" i="4"/>
  <c r="BY244" i="4"/>
  <c r="BY243" i="4"/>
  <c r="BY242" i="4"/>
  <c r="BY241" i="4"/>
  <c r="BY240" i="4"/>
  <c r="BY239" i="4"/>
  <c r="BY238" i="4"/>
  <c r="BY237" i="4"/>
  <c r="BY236" i="4"/>
  <c r="BY235" i="4"/>
  <c r="BY234" i="4"/>
  <c r="BY233" i="4"/>
  <c r="BY232" i="4"/>
  <c r="BY231" i="4"/>
  <c r="BY230" i="4"/>
  <c r="BY229" i="4"/>
  <c r="BY228" i="4"/>
  <c r="BY227" i="4"/>
  <c r="BY226" i="4"/>
  <c r="BY225" i="4"/>
  <c r="BY224" i="4"/>
  <c r="BY223" i="4"/>
  <c r="BY222" i="4"/>
  <c r="BY221" i="4"/>
  <c r="BY220" i="4"/>
  <c r="BY219" i="4"/>
  <c r="BY218" i="4"/>
  <c r="BY217" i="4"/>
  <c r="BY216" i="4"/>
  <c r="BY215" i="4"/>
  <c r="BY214" i="4"/>
  <c r="BY213" i="4"/>
  <c r="BY212" i="4"/>
  <c r="BY211" i="4"/>
  <c r="BY210" i="4"/>
  <c r="BY209" i="4"/>
  <c r="BY208" i="4"/>
  <c r="BY207" i="4"/>
  <c r="BY206" i="4"/>
  <c r="BY205" i="4"/>
  <c r="BY204" i="4"/>
  <c r="BY203" i="4"/>
  <c r="BY202" i="4"/>
  <c r="BY201" i="4"/>
  <c r="BY200" i="4"/>
  <c r="BY199" i="4"/>
  <c r="BY198" i="4"/>
  <c r="BY197" i="4"/>
  <c r="BY196" i="4"/>
  <c r="BY195" i="4"/>
  <c r="BY194" i="4"/>
  <c r="BY193" i="4"/>
  <c r="BY192" i="4"/>
  <c r="BY191" i="4"/>
  <c r="BY190" i="4"/>
  <c r="BY189" i="4"/>
  <c r="BY188" i="4"/>
  <c r="BY187" i="4"/>
  <c r="BY186" i="4"/>
  <c r="BY185" i="4"/>
  <c r="BY184" i="4"/>
  <c r="BY183" i="4"/>
  <c r="BY182" i="4"/>
  <c r="BY181" i="4"/>
  <c r="BY180" i="4"/>
  <c r="BY179" i="4"/>
  <c r="BY178" i="4"/>
  <c r="BY177" i="4"/>
  <c r="BY176" i="4"/>
  <c r="BY175" i="4"/>
  <c r="BY174" i="4"/>
  <c r="BY173" i="4"/>
  <c r="BY172" i="4"/>
  <c r="BY171" i="4"/>
  <c r="BY170" i="4"/>
  <c r="BY169" i="4"/>
  <c r="BY168" i="4"/>
  <c r="BY167" i="4"/>
  <c r="BY166" i="4"/>
  <c r="BY165" i="4"/>
  <c r="BY164" i="4"/>
  <c r="BY163" i="4"/>
  <c r="BY162" i="4"/>
  <c r="BY161" i="4"/>
  <c r="BY160" i="4"/>
  <c r="BY159" i="4"/>
  <c r="BY158" i="4"/>
  <c r="BY157" i="4"/>
  <c r="BY156" i="4"/>
  <c r="BY155" i="4"/>
  <c r="BY154" i="4"/>
  <c r="BY153" i="4"/>
  <c r="BY152" i="4"/>
  <c r="BY151" i="4"/>
  <c r="BY150" i="4"/>
  <c r="BY149" i="4"/>
  <c r="BY148" i="4"/>
  <c r="BY147" i="4"/>
  <c r="BY146" i="4"/>
  <c r="BY145" i="4"/>
  <c r="BY144" i="4"/>
  <c r="BY143" i="4"/>
  <c r="BY142" i="4"/>
  <c r="BY141" i="4"/>
  <c r="BY140" i="4"/>
  <c r="BY139" i="4"/>
  <c r="BY138" i="4"/>
  <c r="BY137" i="4"/>
  <c r="BY136" i="4"/>
  <c r="BY135" i="4"/>
  <c r="BY134" i="4"/>
  <c r="BY133" i="4"/>
  <c r="BY132" i="4"/>
  <c r="BY131" i="4"/>
  <c r="BY130" i="4"/>
  <c r="BY129" i="4"/>
  <c r="BY128" i="4"/>
  <c r="BY127" i="4"/>
  <c r="BY126" i="4"/>
  <c r="BY125" i="4"/>
  <c r="BY124" i="4"/>
  <c r="BY123" i="4"/>
  <c r="BY122" i="4"/>
  <c r="BY121" i="4"/>
  <c r="BY120" i="4"/>
  <c r="BY119" i="4"/>
  <c r="BY118" i="4"/>
  <c r="BY117" i="4"/>
  <c r="BY116" i="4"/>
  <c r="BY115" i="4"/>
  <c r="BY114" i="4"/>
  <c r="BY113" i="4"/>
  <c r="BY112" i="4"/>
  <c r="BY111" i="4"/>
  <c r="BY110" i="4"/>
  <c r="BY109" i="4"/>
  <c r="BY108" i="4"/>
  <c r="BY107" i="4"/>
  <c r="BY106" i="4"/>
  <c r="BY105" i="4"/>
  <c r="BY104" i="4"/>
  <c r="BY103" i="4"/>
  <c r="BY102" i="4"/>
  <c r="BY101" i="4"/>
  <c r="BY100" i="4"/>
  <c r="BY99" i="4"/>
  <c r="BY98" i="4"/>
  <c r="BY97" i="4"/>
  <c r="BY96" i="4"/>
  <c r="BY95" i="4"/>
  <c r="BY94" i="4"/>
  <c r="BY93" i="4"/>
  <c r="BY92" i="4"/>
  <c r="BY91" i="4"/>
  <c r="BY90" i="4"/>
  <c r="BY89" i="4"/>
  <c r="BY88" i="4"/>
  <c r="BY87" i="4"/>
  <c r="BY86" i="4"/>
  <c r="BY85" i="4"/>
  <c r="BY84" i="4"/>
  <c r="BY83" i="4"/>
  <c r="BY82" i="4"/>
  <c r="BY81" i="4"/>
  <c r="BY80" i="4"/>
  <c r="BY79" i="4"/>
  <c r="BY78" i="4"/>
  <c r="BY77" i="4"/>
  <c r="BY76" i="4"/>
  <c r="BY75" i="4"/>
  <c r="BY74" i="4"/>
  <c r="BY73" i="4"/>
  <c r="BY72" i="4"/>
  <c r="BY71" i="4"/>
  <c r="BY70" i="4"/>
  <c r="BY69" i="4"/>
  <c r="BY68" i="4"/>
  <c r="BY67" i="4"/>
  <c r="BY66" i="4"/>
  <c r="BY65" i="4"/>
  <c r="BY64" i="4"/>
  <c r="BY63" i="4"/>
  <c r="BY62" i="4"/>
  <c r="BY61" i="4"/>
  <c r="BY60" i="4"/>
  <c r="BY59" i="4"/>
  <c r="BY58" i="4"/>
  <c r="BY57" i="4"/>
  <c r="BY56" i="4"/>
  <c r="BY55" i="4"/>
  <c r="BY54" i="4"/>
  <c r="BY53" i="4"/>
  <c r="BY52" i="4"/>
  <c r="BY51" i="4"/>
  <c r="BY50" i="4"/>
  <c r="BY49" i="4"/>
  <c r="BY48" i="4"/>
  <c r="BY47" i="4"/>
  <c r="BY46" i="4"/>
  <c r="BY45" i="4"/>
  <c r="BY44" i="4"/>
  <c r="BY43" i="4"/>
  <c r="BY42" i="4"/>
  <c r="BY41" i="4"/>
  <c r="BY40" i="4"/>
  <c r="BY39" i="4"/>
  <c r="BY38" i="4"/>
  <c r="BY37" i="4"/>
  <c r="BY36" i="4"/>
  <c r="BY35" i="4"/>
  <c r="BY34" i="4"/>
  <c r="BY33" i="4"/>
  <c r="BY32" i="4"/>
  <c r="BY31" i="4"/>
  <c r="BY30" i="4"/>
  <c r="BY29" i="4"/>
  <c r="BY28" i="4"/>
  <c r="BY27" i="4"/>
  <c r="BY26" i="4"/>
  <c r="BY25" i="4"/>
  <c r="BY24" i="4"/>
  <c r="BY23" i="4"/>
  <c r="BY22" i="4"/>
  <c r="BY21" i="4"/>
  <c r="BY20" i="4"/>
  <c r="BY18" i="4"/>
  <c r="BY17" i="4"/>
  <c r="BY16" i="4"/>
  <c r="BY15" i="4"/>
  <c r="BY14" i="4"/>
  <c r="BK765" i="44" l="1"/>
  <c r="BK764" i="44"/>
  <c r="BK763" i="44"/>
  <c r="BK762" i="44"/>
  <c r="BK761" i="44"/>
  <c r="BK760" i="44"/>
  <c r="BK759" i="44"/>
  <c r="BK758" i="44"/>
  <c r="BK757" i="44"/>
  <c r="BK756" i="44"/>
  <c r="BK755" i="44"/>
  <c r="BK754" i="44"/>
  <c r="BK753" i="44"/>
  <c r="BK752" i="44"/>
  <c r="BK751" i="44"/>
  <c r="BK750" i="44"/>
  <c r="BK749" i="44"/>
  <c r="BK748" i="44"/>
  <c r="BK747" i="44"/>
  <c r="BK746" i="44"/>
  <c r="BK745" i="44"/>
  <c r="BK744" i="44"/>
  <c r="BK743" i="44"/>
  <c r="BK742" i="44"/>
  <c r="BK741" i="44"/>
  <c r="BK740" i="44"/>
  <c r="BK739" i="44"/>
  <c r="BK738" i="44"/>
  <c r="BK737" i="44"/>
  <c r="BK736" i="44"/>
  <c r="BK735" i="44"/>
  <c r="BK734" i="44"/>
  <c r="BK733" i="44"/>
  <c r="BK732" i="44"/>
  <c r="BK731" i="44"/>
  <c r="BK730" i="44"/>
  <c r="BK729" i="44"/>
  <c r="BK728" i="44"/>
  <c r="BK727" i="44"/>
  <c r="BK726" i="44"/>
  <c r="BK725" i="44"/>
  <c r="BK724" i="44"/>
  <c r="BK723" i="44"/>
  <c r="BK722" i="44"/>
  <c r="BK721" i="44"/>
  <c r="BK720" i="44"/>
  <c r="BK719" i="44"/>
  <c r="BK718" i="44"/>
  <c r="BK717" i="44"/>
  <c r="BK716" i="44"/>
  <c r="BK715" i="44"/>
  <c r="BK714" i="44"/>
  <c r="BK713" i="44"/>
  <c r="BK712" i="44"/>
  <c r="BK711" i="44"/>
  <c r="BK710" i="44"/>
  <c r="BK709" i="44"/>
  <c r="BK708" i="44"/>
  <c r="BK707" i="44"/>
  <c r="BK706" i="44"/>
  <c r="BK705" i="44"/>
  <c r="BK704" i="44"/>
  <c r="BK703" i="44"/>
  <c r="BK702" i="44"/>
  <c r="BK701" i="44"/>
  <c r="BK700" i="44"/>
  <c r="BK699" i="44"/>
  <c r="BK698" i="44"/>
  <c r="BK697" i="44"/>
  <c r="BK696" i="44"/>
  <c r="BK695" i="44"/>
  <c r="BK694" i="44"/>
  <c r="BK693" i="44"/>
  <c r="BK692" i="44"/>
  <c r="BK691" i="44"/>
  <c r="BK690" i="44"/>
  <c r="BK689" i="44"/>
  <c r="BK688" i="44"/>
  <c r="BK687" i="44"/>
  <c r="BK686" i="44"/>
  <c r="BK685" i="44"/>
  <c r="BK684" i="44"/>
  <c r="BK683" i="44"/>
  <c r="BK682" i="44"/>
  <c r="BK681" i="44"/>
  <c r="BK680" i="44"/>
  <c r="BK679" i="44"/>
  <c r="BK678" i="44"/>
  <c r="BK677" i="44"/>
  <c r="BK676" i="44"/>
  <c r="BK675" i="44"/>
  <c r="BK674" i="44"/>
  <c r="BK673" i="44"/>
  <c r="BK672" i="44"/>
  <c r="BK671" i="44"/>
  <c r="BK670" i="44"/>
  <c r="BK669" i="44"/>
  <c r="BK668" i="44"/>
  <c r="BK667" i="44"/>
  <c r="BK666" i="44"/>
  <c r="BK665" i="44"/>
  <c r="BK664" i="44"/>
  <c r="BK663" i="44"/>
  <c r="BK662" i="44"/>
  <c r="BK661" i="44"/>
  <c r="BK660" i="44"/>
  <c r="BK659" i="44"/>
  <c r="BK658" i="44"/>
  <c r="BK657" i="44"/>
  <c r="BK656" i="44"/>
  <c r="BK655" i="44"/>
  <c r="BK654" i="44"/>
  <c r="BK653" i="44"/>
  <c r="BK652" i="44"/>
  <c r="BK651" i="44"/>
  <c r="BK650" i="44"/>
  <c r="BK649" i="44"/>
  <c r="BK648" i="44"/>
  <c r="BK647" i="44"/>
  <c r="BK646" i="44"/>
  <c r="BK645" i="44"/>
  <c r="BK644" i="44"/>
  <c r="BK643" i="44"/>
  <c r="BK642" i="44"/>
  <c r="BK641" i="44"/>
  <c r="BK640" i="44"/>
  <c r="BK639" i="44"/>
  <c r="BK638" i="44"/>
  <c r="BK637" i="44"/>
  <c r="BK636" i="44"/>
  <c r="BK635" i="44"/>
  <c r="BK634" i="44"/>
  <c r="BK633" i="44"/>
  <c r="BK632" i="44"/>
  <c r="BK631" i="44"/>
  <c r="BK630" i="44"/>
  <c r="BK629" i="44"/>
  <c r="BK628" i="44"/>
  <c r="BK627" i="44"/>
  <c r="BK626" i="44"/>
  <c r="BK625" i="44"/>
  <c r="BK624" i="44"/>
  <c r="BK623" i="44"/>
  <c r="BK622" i="44"/>
  <c r="BK621" i="44"/>
  <c r="BK620" i="44"/>
  <c r="BK619" i="44"/>
  <c r="BK618" i="44"/>
  <c r="BK617" i="44"/>
  <c r="BK616" i="44"/>
  <c r="BK615" i="44"/>
  <c r="BK614" i="44"/>
  <c r="BK613" i="44"/>
  <c r="BK612" i="44"/>
  <c r="BK611" i="44"/>
  <c r="BK610" i="44"/>
  <c r="BK609" i="44"/>
  <c r="BK608" i="44"/>
  <c r="BK607" i="44"/>
  <c r="BK606" i="44"/>
  <c r="BK605" i="44"/>
  <c r="BK604" i="44"/>
  <c r="BK603" i="44"/>
  <c r="BK602" i="44"/>
  <c r="BK601" i="44"/>
  <c r="BK600" i="44"/>
  <c r="BK599" i="44"/>
  <c r="BK598" i="44"/>
  <c r="BK597" i="44"/>
  <c r="BK596" i="44"/>
  <c r="BK595" i="44"/>
  <c r="BK594" i="44"/>
  <c r="BK593" i="44"/>
  <c r="BK592" i="44"/>
  <c r="BK591" i="44"/>
  <c r="BK590" i="44"/>
  <c r="BK589" i="44"/>
  <c r="BK588" i="44"/>
  <c r="BK587" i="44"/>
  <c r="BK586" i="44"/>
  <c r="BK585" i="44"/>
  <c r="BK584" i="44"/>
  <c r="BK583" i="44"/>
  <c r="BK582" i="44"/>
  <c r="BK581" i="44"/>
  <c r="BK580" i="44"/>
  <c r="BK579" i="44"/>
  <c r="BK578" i="44"/>
  <c r="BK577" i="44"/>
  <c r="BK576" i="44"/>
  <c r="BK575" i="44"/>
  <c r="BK574" i="44"/>
  <c r="BK573" i="44"/>
  <c r="BK572" i="44"/>
  <c r="BK571" i="44"/>
  <c r="BK570" i="44"/>
  <c r="BK569" i="44"/>
  <c r="BK568" i="44"/>
  <c r="BK567" i="44"/>
  <c r="BK566" i="44"/>
  <c r="BK565" i="44"/>
  <c r="BK564" i="44"/>
  <c r="BK563" i="44"/>
  <c r="BK562" i="44"/>
  <c r="BK561" i="44"/>
  <c r="BK560" i="44"/>
  <c r="BK559" i="44"/>
  <c r="BK558" i="44"/>
  <c r="BK557" i="44"/>
  <c r="BK556" i="44"/>
  <c r="BK555" i="44"/>
  <c r="BK554" i="44"/>
  <c r="BK553" i="44"/>
  <c r="BK552" i="44"/>
  <c r="BK551" i="44"/>
  <c r="BK550" i="44"/>
  <c r="BK549" i="44"/>
  <c r="BK548" i="44"/>
  <c r="BK547" i="44"/>
  <c r="BK546" i="44"/>
  <c r="BK545" i="44"/>
  <c r="BK544" i="44"/>
  <c r="BK543" i="44"/>
  <c r="BK542" i="44"/>
  <c r="BK541" i="44"/>
  <c r="BK540" i="44"/>
  <c r="BK539" i="44"/>
  <c r="BK538" i="44"/>
  <c r="BK537" i="44"/>
  <c r="BK536" i="44"/>
  <c r="BK535" i="44"/>
  <c r="BK534" i="44"/>
  <c r="BK533" i="44"/>
  <c r="BK532" i="44"/>
  <c r="BK531" i="44"/>
  <c r="BK530" i="44"/>
  <c r="BK529" i="44"/>
  <c r="BK528" i="44"/>
  <c r="BK527" i="44"/>
  <c r="BK526" i="44"/>
  <c r="BK525" i="44"/>
  <c r="BK524" i="44"/>
  <c r="BK523" i="44"/>
  <c r="BK522" i="44"/>
  <c r="BK521" i="44"/>
  <c r="BK520" i="44"/>
  <c r="BK519" i="44"/>
  <c r="BK518" i="44"/>
  <c r="BK517" i="44"/>
  <c r="BK516" i="44"/>
  <c r="BK515" i="44"/>
  <c r="BK514" i="44"/>
  <c r="BK513" i="44"/>
  <c r="BK512" i="44"/>
  <c r="BK511" i="44"/>
  <c r="BK510" i="44"/>
  <c r="BK509" i="44"/>
  <c r="BK508" i="44"/>
  <c r="BK507" i="44"/>
  <c r="BK506" i="44"/>
  <c r="BK505" i="44"/>
  <c r="BK504" i="44"/>
  <c r="BK503" i="44"/>
  <c r="BK502" i="44"/>
  <c r="BK501" i="44"/>
  <c r="BK500" i="44"/>
  <c r="BK499" i="44"/>
  <c r="BK498" i="44"/>
  <c r="BK497" i="44"/>
  <c r="BK496" i="44"/>
  <c r="BK495" i="44"/>
  <c r="BK494" i="44"/>
  <c r="BK493" i="44"/>
  <c r="BK492" i="44"/>
  <c r="BK491" i="44"/>
  <c r="BK490" i="44"/>
  <c r="BK489" i="44"/>
  <c r="BK488" i="44"/>
  <c r="BK487" i="44"/>
  <c r="BK486" i="44"/>
  <c r="BK485" i="44"/>
  <c r="BK484" i="44"/>
  <c r="BK483" i="44"/>
  <c r="BK482" i="44"/>
  <c r="BK481" i="44"/>
  <c r="BK480" i="44"/>
  <c r="BK479" i="44"/>
  <c r="BK478" i="44"/>
  <c r="BK477" i="44"/>
  <c r="BK476" i="44"/>
  <c r="BK475" i="44"/>
  <c r="BK474" i="44"/>
  <c r="BK473" i="44"/>
  <c r="BK472" i="44"/>
  <c r="BK471" i="44"/>
  <c r="BK470" i="44"/>
  <c r="BK469" i="44"/>
  <c r="BK468" i="44"/>
  <c r="BK467" i="44"/>
  <c r="BK466" i="44"/>
  <c r="BK465" i="44"/>
  <c r="BK464" i="44"/>
  <c r="BK463" i="44"/>
  <c r="BK462" i="44"/>
  <c r="BK461" i="44"/>
  <c r="BK460" i="44"/>
  <c r="BK459" i="44"/>
  <c r="BK458" i="44"/>
  <c r="BK457" i="44"/>
  <c r="BK456" i="44"/>
  <c r="BK455" i="44"/>
  <c r="BK454" i="44"/>
  <c r="BK453" i="44"/>
  <c r="BK452" i="44"/>
  <c r="BK451" i="44"/>
  <c r="BK450" i="44"/>
  <c r="BK449" i="44"/>
  <c r="BK448" i="44"/>
  <c r="BK447" i="44"/>
  <c r="BK446" i="44"/>
  <c r="BK445" i="44"/>
  <c r="BK444" i="44"/>
  <c r="BK443" i="44"/>
  <c r="BK442" i="44"/>
  <c r="BK441" i="44"/>
  <c r="BK440" i="44"/>
  <c r="BK439" i="44"/>
  <c r="BK438" i="44"/>
  <c r="BK437" i="44"/>
  <c r="BK436" i="44"/>
  <c r="BK435" i="44"/>
  <c r="BK434" i="44"/>
  <c r="BK433" i="44"/>
  <c r="BK432" i="44"/>
  <c r="BK431" i="44"/>
  <c r="BK430" i="44"/>
  <c r="BK429" i="44"/>
  <c r="BK428" i="44"/>
  <c r="BK427" i="44"/>
  <c r="BK426" i="44"/>
  <c r="BK425" i="44"/>
  <c r="BK424" i="44"/>
  <c r="BK423" i="44"/>
  <c r="BK422" i="44"/>
  <c r="BK421" i="44"/>
  <c r="BK420" i="44"/>
  <c r="BK419" i="44"/>
  <c r="BK418" i="44"/>
  <c r="BK417" i="44"/>
  <c r="BK416" i="44"/>
  <c r="BK415" i="44"/>
  <c r="BK414" i="44"/>
  <c r="BK413" i="44"/>
  <c r="BK412" i="44"/>
  <c r="BK411" i="44"/>
  <c r="BK410" i="44"/>
  <c r="BK409" i="44"/>
  <c r="BK408" i="44"/>
  <c r="BK407" i="44"/>
  <c r="BK406" i="44"/>
  <c r="BK405" i="44"/>
  <c r="BK404" i="44"/>
  <c r="BK403" i="44"/>
  <c r="BK402" i="44"/>
  <c r="BK401" i="44"/>
  <c r="BK400" i="44"/>
  <c r="BK399" i="44"/>
  <c r="BK398" i="44"/>
  <c r="BK397" i="44"/>
  <c r="BK396" i="44"/>
  <c r="BK395" i="44"/>
  <c r="BK394" i="44"/>
  <c r="BK393" i="44"/>
  <c r="BK392" i="44"/>
  <c r="BK391" i="44"/>
  <c r="BK390" i="44"/>
  <c r="BK389" i="44"/>
  <c r="BK388" i="44"/>
  <c r="BK387" i="44"/>
  <c r="BK386" i="44"/>
  <c r="BK385" i="44"/>
  <c r="BK384" i="44"/>
  <c r="BK383" i="44"/>
  <c r="BK382" i="44"/>
  <c r="BK381" i="44"/>
  <c r="BK380" i="44"/>
  <c r="BK379" i="44"/>
  <c r="BK378" i="44"/>
  <c r="BK377" i="44"/>
  <c r="BK376" i="44"/>
  <c r="BK375" i="44"/>
  <c r="BK374" i="44"/>
  <c r="BK373" i="44"/>
  <c r="BK372" i="44"/>
  <c r="BK371" i="44"/>
  <c r="BK370" i="44"/>
  <c r="BK369" i="44"/>
  <c r="BK368" i="44"/>
  <c r="BK367" i="44"/>
  <c r="BK366" i="44"/>
  <c r="BK365" i="44"/>
  <c r="BK364" i="44"/>
  <c r="BK363" i="44"/>
  <c r="BK362" i="44"/>
  <c r="BK361" i="44"/>
  <c r="BK360" i="44"/>
  <c r="BK359" i="44"/>
  <c r="BK358" i="44"/>
  <c r="BK357" i="44"/>
  <c r="BK356" i="44"/>
  <c r="BK355" i="44"/>
  <c r="BK354" i="44"/>
  <c r="BK353" i="44"/>
  <c r="BK352" i="44"/>
  <c r="BK351" i="44"/>
  <c r="BK350" i="44"/>
  <c r="BK349" i="44"/>
  <c r="BK348" i="44"/>
  <c r="BK347" i="44"/>
  <c r="BK346" i="44"/>
  <c r="BK345" i="44"/>
  <c r="BK344" i="44"/>
  <c r="BK343" i="44"/>
  <c r="BK342" i="44"/>
  <c r="BK341" i="44"/>
  <c r="BK340" i="44"/>
  <c r="BK339" i="44"/>
  <c r="BK338" i="44"/>
  <c r="BK337" i="44"/>
  <c r="BK336" i="44"/>
  <c r="BK335" i="44"/>
  <c r="BK334" i="44"/>
  <c r="BK333" i="44"/>
  <c r="BK332" i="44"/>
  <c r="BK331" i="44"/>
  <c r="BK330" i="44"/>
  <c r="BK329" i="44"/>
  <c r="BK328" i="44"/>
  <c r="BK327" i="44"/>
  <c r="BK326" i="44"/>
  <c r="BK325" i="44"/>
  <c r="BK324" i="44"/>
  <c r="BK323" i="44"/>
  <c r="BK322" i="44"/>
  <c r="BK321" i="44"/>
  <c r="BK320" i="44"/>
  <c r="BK319" i="44"/>
  <c r="BK318" i="44"/>
  <c r="BK317" i="44"/>
  <c r="BK316" i="44"/>
  <c r="BK315" i="44"/>
  <c r="BK314" i="44"/>
  <c r="BK313" i="44"/>
  <c r="BK312" i="44"/>
  <c r="BK311" i="44"/>
  <c r="BK310" i="44"/>
  <c r="BK309" i="44"/>
  <c r="BK308" i="44"/>
  <c r="BK307" i="44"/>
  <c r="BK306" i="44"/>
  <c r="BK305" i="44"/>
  <c r="BK304" i="44"/>
  <c r="BK303" i="44"/>
  <c r="BK302" i="44"/>
  <c r="BK301" i="44"/>
  <c r="BK300" i="44"/>
  <c r="BK299" i="44"/>
  <c r="BK298" i="44"/>
  <c r="BK297" i="44"/>
  <c r="BK296" i="44"/>
  <c r="BK295" i="44"/>
  <c r="BK294" i="44"/>
  <c r="BK293" i="44"/>
  <c r="BK292" i="44"/>
  <c r="BK291" i="44"/>
  <c r="BK290" i="44"/>
  <c r="BK289" i="44"/>
  <c r="BK288" i="44"/>
  <c r="BK287" i="44"/>
  <c r="BK286" i="44"/>
  <c r="BK285" i="44"/>
  <c r="BK284" i="44"/>
  <c r="BK283" i="44"/>
  <c r="BK282" i="44"/>
  <c r="BK281" i="44"/>
  <c r="BK280" i="44"/>
  <c r="BK279" i="44"/>
  <c r="BK278" i="44"/>
  <c r="BK277" i="44"/>
  <c r="BK276" i="44"/>
  <c r="BK275" i="44"/>
  <c r="BK274" i="44"/>
  <c r="BK273" i="44"/>
  <c r="BK272" i="44"/>
  <c r="BK271" i="44"/>
  <c r="BK270" i="44"/>
  <c r="BK269" i="44"/>
  <c r="BK268" i="44"/>
  <c r="BK267" i="44"/>
  <c r="BK266" i="44"/>
  <c r="BK265" i="44"/>
  <c r="BK264" i="44"/>
  <c r="BK263" i="44"/>
  <c r="BK262" i="44"/>
  <c r="BK261" i="44"/>
  <c r="BK260" i="44"/>
  <c r="BK259" i="44"/>
  <c r="BK258" i="44"/>
  <c r="BK257" i="44"/>
  <c r="BK256" i="44"/>
  <c r="BK255" i="44"/>
  <c r="BK254" i="44"/>
  <c r="BK253" i="44"/>
  <c r="BK252" i="44"/>
  <c r="BK251" i="44"/>
  <c r="BK250" i="44"/>
  <c r="BK249" i="44"/>
  <c r="BK248" i="44"/>
  <c r="BK247" i="44"/>
  <c r="BK246" i="44"/>
  <c r="BK245" i="44"/>
  <c r="BK244" i="44"/>
  <c r="BK243" i="44"/>
  <c r="BK242" i="44"/>
  <c r="BK241" i="44"/>
  <c r="BK240" i="44"/>
  <c r="BK239" i="44"/>
  <c r="BK238" i="44"/>
  <c r="BK237" i="44"/>
  <c r="BK236" i="44"/>
  <c r="BK235" i="44"/>
  <c r="BK234" i="44"/>
  <c r="BK233" i="44"/>
  <c r="BK232" i="44"/>
  <c r="BK231" i="44"/>
  <c r="BK230" i="44"/>
  <c r="BK229" i="44"/>
  <c r="BK228" i="44"/>
  <c r="BK227" i="44"/>
  <c r="BK226" i="44"/>
  <c r="BK225" i="44"/>
  <c r="BK224" i="44"/>
  <c r="BK223" i="44"/>
  <c r="BK222" i="44"/>
  <c r="BK221" i="44"/>
  <c r="BK220" i="44"/>
  <c r="BK219" i="44"/>
  <c r="BK218" i="44"/>
  <c r="BK217" i="44"/>
  <c r="BK216" i="44"/>
  <c r="BK215" i="44"/>
  <c r="BK214" i="44"/>
  <c r="BK213" i="44"/>
  <c r="BK212" i="44"/>
  <c r="BK211" i="44"/>
  <c r="BK210" i="44"/>
  <c r="BK209" i="44"/>
  <c r="BK208" i="44"/>
  <c r="BK207" i="44"/>
  <c r="BK206" i="44"/>
  <c r="BK205" i="44"/>
  <c r="BK204" i="44"/>
  <c r="BK203" i="44"/>
  <c r="BK202" i="44"/>
  <c r="BK201" i="44"/>
  <c r="BK200" i="44"/>
  <c r="BK199" i="44"/>
  <c r="BK198" i="44"/>
  <c r="BK197" i="44"/>
  <c r="BK196" i="44"/>
  <c r="BK195" i="44"/>
  <c r="BK194" i="44"/>
  <c r="BK193" i="44"/>
  <c r="BK192" i="44"/>
  <c r="BK191" i="44"/>
  <c r="BK190" i="44"/>
  <c r="BK189" i="44"/>
  <c r="BK188" i="44"/>
  <c r="BK187" i="44"/>
  <c r="BK186" i="44"/>
  <c r="BK185" i="44"/>
  <c r="BK184" i="44"/>
  <c r="BK183" i="44"/>
  <c r="BK182" i="44"/>
  <c r="BK181" i="44"/>
  <c r="BK180" i="44"/>
  <c r="BK179" i="44"/>
  <c r="BK178" i="44"/>
  <c r="BK177" i="44"/>
  <c r="BK176" i="44"/>
  <c r="BK175" i="44"/>
  <c r="BK174" i="44"/>
  <c r="BK173" i="44"/>
  <c r="BK172" i="44"/>
  <c r="BK171" i="44"/>
  <c r="BK170" i="44"/>
  <c r="BK169" i="44"/>
  <c r="BK168" i="44"/>
  <c r="BK167" i="44"/>
  <c r="BK166" i="44"/>
  <c r="BK165" i="44"/>
  <c r="BK164" i="44"/>
  <c r="BK163" i="44"/>
  <c r="BK162" i="44"/>
  <c r="BK161" i="44"/>
  <c r="BK160" i="44"/>
  <c r="BK159" i="44"/>
  <c r="BK158" i="44"/>
  <c r="BK157" i="44"/>
  <c r="BK156" i="44"/>
  <c r="BK155" i="44"/>
  <c r="BK154" i="44"/>
  <c r="BK153" i="44"/>
  <c r="BK152" i="44"/>
  <c r="BK151" i="44"/>
  <c r="BK150" i="44"/>
  <c r="BK149" i="44"/>
  <c r="BK148" i="44"/>
  <c r="BK147" i="44"/>
  <c r="BK146" i="44"/>
  <c r="BK145" i="44"/>
  <c r="BK144" i="44"/>
  <c r="BK143" i="44"/>
  <c r="BK142" i="44"/>
  <c r="BK141" i="44"/>
  <c r="BK140" i="44"/>
  <c r="BK139" i="44"/>
  <c r="BK138" i="44"/>
  <c r="BK137" i="44"/>
  <c r="BK136" i="44"/>
  <c r="BK135" i="44"/>
  <c r="BK134" i="44"/>
  <c r="BK133" i="44"/>
  <c r="BK132" i="44"/>
  <c r="BK131" i="44"/>
  <c r="BK130" i="44"/>
  <c r="BK129" i="44"/>
  <c r="BK128" i="44"/>
  <c r="BK127" i="44"/>
  <c r="BK126" i="44"/>
  <c r="BK125" i="44"/>
  <c r="BK124" i="44"/>
  <c r="BK123" i="44"/>
  <c r="BK122" i="44"/>
  <c r="BK121" i="44"/>
  <c r="BK120" i="44"/>
  <c r="BK119" i="44"/>
  <c r="BK118" i="44"/>
  <c r="BK117" i="44"/>
  <c r="BK116" i="44"/>
  <c r="BK115" i="44"/>
  <c r="BK114" i="44"/>
  <c r="BK113" i="44"/>
  <c r="BK112" i="44"/>
  <c r="BK111" i="44"/>
  <c r="BK110" i="44"/>
  <c r="BK109" i="44"/>
  <c r="BK108" i="44"/>
  <c r="BK107" i="44"/>
  <c r="BK106" i="44"/>
  <c r="BK105" i="44"/>
  <c r="BK104" i="44"/>
  <c r="BK103" i="44"/>
  <c r="BK102" i="44"/>
  <c r="BK101" i="44"/>
  <c r="BK100" i="44"/>
  <c r="BK99" i="44"/>
  <c r="BK98" i="44"/>
  <c r="BK97" i="44"/>
  <c r="BK96" i="44"/>
  <c r="BK95" i="44"/>
  <c r="BK94" i="44"/>
  <c r="BK93" i="44"/>
  <c r="BK92" i="44"/>
  <c r="BK91" i="44"/>
  <c r="BK90" i="44"/>
  <c r="BK89" i="44"/>
  <c r="BK88" i="44"/>
  <c r="BK87" i="44"/>
  <c r="BK86" i="44"/>
  <c r="BK85" i="44"/>
  <c r="BK84" i="44"/>
  <c r="BK83" i="44"/>
  <c r="BK82" i="44"/>
  <c r="BK81" i="44"/>
  <c r="BK80" i="44"/>
  <c r="BK79" i="44"/>
  <c r="BK78" i="44"/>
  <c r="BK77" i="44"/>
  <c r="BK76" i="44"/>
  <c r="BK75" i="44"/>
  <c r="BK74" i="44"/>
  <c r="BK73" i="44"/>
  <c r="BK72" i="44"/>
  <c r="BK71" i="44"/>
  <c r="BK70" i="44"/>
  <c r="BK69" i="44"/>
  <c r="BK68" i="44"/>
  <c r="BK67" i="44"/>
  <c r="BK66" i="44"/>
  <c r="BK65" i="44"/>
  <c r="BK64" i="44"/>
  <c r="BK63" i="44"/>
  <c r="BK62" i="44"/>
  <c r="BK61" i="44"/>
  <c r="BK60" i="44"/>
  <c r="BK59" i="44"/>
  <c r="BK58" i="44"/>
  <c r="BK57" i="44"/>
  <c r="BK56" i="44"/>
  <c r="BK55" i="44"/>
  <c r="BK54" i="44"/>
  <c r="BK53" i="44"/>
  <c r="BK52" i="44"/>
  <c r="BK51" i="44"/>
  <c r="BK50" i="44"/>
  <c r="BK49" i="44"/>
  <c r="BK48" i="44"/>
  <c r="BK47" i="44"/>
  <c r="BK46" i="44"/>
  <c r="BK45" i="44"/>
  <c r="BK44" i="44"/>
  <c r="BK43" i="44"/>
  <c r="BK42" i="44"/>
  <c r="BK41" i="44"/>
  <c r="BK40" i="44"/>
  <c r="BK39" i="44"/>
  <c r="BK38" i="44"/>
  <c r="BK37" i="44"/>
  <c r="BK36" i="44"/>
  <c r="BK35" i="44"/>
  <c r="BK34" i="44"/>
  <c r="BK33" i="44"/>
  <c r="BK32" i="44"/>
  <c r="BK31" i="44"/>
  <c r="BK30" i="44"/>
  <c r="BK29" i="44"/>
  <c r="BK28" i="44"/>
  <c r="BK27" i="44"/>
  <c r="BK26" i="44"/>
  <c r="BK25" i="44"/>
  <c r="BK24" i="44"/>
  <c r="BK23" i="44"/>
  <c r="BK22" i="44"/>
  <c r="BK21" i="44"/>
  <c r="BK20" i="44"/>
  <c r="BK19" i="44"/>
  <c r="BK18" i="44"/>
  <c r="BK17" i="44"/>
  <c r="BK16" i="44"/>
  <c r="BK765" i="43"/>
  <c r="BK764" i="43"/>
  <c r="BK763" i="43"/>
  <c r="BK762" i="43"/>
  <c r="BK761" i="43"/>
  <c r="BK760" i="43"/>
  <c r="BK759" i="43"/>
  <c r="BK758" i="43"/>
  <c r="BK757" i="43"/>
  <c r="BK756" i="43"/>
  <c r="BK755" i="43"/>
  <c r="BK754" i="43"/>
  <c r="BK753" i="43"/>
  <c r="BK752" i="43"/>
  <c r="BK751" i="43"/>
  <c r="BK750" i="43"/>
  <c r="BK749" i="43"/>
  <c r="BK748" i="43"/>
  <c r="BK747" i="43"/>
  <c r="BK746" i="43"/>
  <c r="BK745" i="43"/>
  <c r="BK744" i="43"/>
  <c r="BK743" i="43"/>
  <c r="BK742" i="43"/>
  <c r="BK741" i="43"/>
  <c r="BK740" i="43"/>
  <c r="BK739" i="43"/>
  <c r="BK738" i="43"/>
  <c r="BK737" i="43"/>
  <c r="BK736" i="43"/>
  <c r="BK735" i="43"/>
  <c r="BK734" i="43"/>
  <c r="BK733" i="43"/>
  <c r="BK732" i="43"/>
  <c r="BK731" i="43"/>
  <c r="BK730" i="43"/>
  <c r="BK729" i="43"/>
  <c r="BK728" i="43"/>
  <c r="BK727" i="43"/>
  <c r="BK726" i="43"/>
  <c r="BK725" i="43"/>
  <c r="BK724" i="43"/>
  <c r="BK723" i="43"/>
  <c r="BK722" i="43"/>
  <c r="BK721" i="43"/>
  <c r="BK720" i="43"/>
  <c r="BK719" i="43"/>
  <c r="BK718" i="43"/>
  <c r="BK717" i="43"/>
  <c r="BK716" i="43"/>
  <c r="BK715" i="43"/>
  <c r="BK714" i="43"/>
  <c r="BK713" i="43"/>
  <c r="BK712" i="43"/>
  <c r="BK711" i="43"/>
  <c r="BK710" i="43"/>
  <c r="BK709" i="43"/>
  <c r="BK708" i="43"/>
  <c r="BK707" i="43"/>
  <c r="BK706" i="43"/>
  <c r="BK705" i="43"/>
  <c r="BK704" i="43"/>
  <c r="BK703" i="43"/>
  <c r="BK702" i="43"/>
  <c r="BK701" i="43"/>
  <c r="BK700" i="43"/>
  <c r="BK699" i="43"/>
  <c r="BK698" i="43"/>
  <c r="BK697" i="43"/>
  <c r="BK696" i="43"/>
  <c r="BK695" i="43"/>
  <c r="BK694" i="43"/>
  <c r="BK693" i="43"/>
  <c r="BK692" i="43"/>
  <c r="BK691" i="43"/>
  <c r="BK690" i="43"/>
  <c r="BK689" i="43"/>
  <c r="BK688" i="43"/>
  <c r="BK687" i="43"/>
  <c r="BK686" i="43"/>
  <c r="BK685" i="43"/>
  <c r="BK684" i="43"/>
  <c r="BK683" i="43"/>
  <c r="BK682" i="43"/>
  <c r="BK681" i="43"/>
  <c r="BK680" i="43"/>
  <c r="BK679" i="43"/>
  <c r="BK678" i="43"/>
  <c r="BK677" i="43"/>
  <c r="BK676" i="43"/>
  <c r="BK675" i="43"/>
  <c r="BK674" i="43"/>
  <c r="BK673" i="43"/>
  <c r="BK672" i="43"/>
  <c r="BK671" i="43"/>
  <c r="BK670" i="43"/>
  <c r="BK669" i="43"/>
  <c r="BK668" i="43"/>
  <c r="BK667" i="43"/>
  <c r="BK666" i="43"/>
  <c r="BK665" i="43"/>
  <c r="BK664" i="43"/>
  <c r="BK663" i="43"/>
  <c r="BK662" i="43"/>
  <c r="BK661" i="43"/>
  <c r="BK660" i="43"/>
  <c r="BK659" i="43"/>
  <c r="BK658" i="43"/>
  <c r="BK657" i="43"/>
  <c r="BK656" i="43"/>
  <c r="BK655" i="43"/>
  <c r="BK654" i="43"/>
  <c r="BK653" i="43"/>
  <c r="BK652" i="43"/>
  <c r="BK651" i="43"/>
  <c r="BK650" i="43"/>
  <c r="BK649" i="43"/>
  <c r="BK648" i="43"/>
  <c r="BK647" i="43"/>
  <c r="BK646" i="43"/>
  <c r="BK645" i="43"/>
  <c r="BK644" i="43"/>
  <c r="BK643" i="43"/>
  <c r="BK642" i="43"/>
  <c r="BK641" i="43"/>
  <c r="BK640" i="43"/>
  <c r="BK639" i="43"/>
  <c r="BK638" i="43"/>
  <c r="BK637" i="43"/>
  <c r="BK636" i="43"/>
  <c r="BK635" i="43"/>
  <c r="BK634" i="43"/>
  <c r="BK633" i="43"/>
  <c r="BK632" i="43"/>
  <c r="BK631" i="43"/>
  <c r="BK630" i="43"/>
  <c r="BK629" i="43"/>
  <c r="BK628" i="43"/>
  <c r="BK627" i="43"/>
  <c r="BK626" i="43"/>
  <c r="BK625" i="43"/>
  <c r="BK624" i="43"/>
  <c r="BK623" i="43"/>
  <c r="BK622" i="43"/>
  <c r="BK621" i="43"/>
  <c r="BK620" i="43"/>
  <c r="BK619" i="43"/>
  <c r="BK618" i="43"/>
  <c r="BK617" i="43"/>
  <c r="BK616" i="43"/>
  <c r="BK615" i="43"/>
  <c r="BK614" i="43"/>
  <c r="BK613" i="43"/>
  <c r="BK612" i="43"/>
  <c r="BK611" i="43"/>
  <c r="BK610" i="43"/>
  <c r="BK609" i="43"/>
  <c r="BK608" i="43"/>
  <c r="BK607" i="43"/>
  <c r="BK606" i="43"/>
  <c r="BK605" i="43"/>
  <c r="BK604" i="43"/>
  <c r="BK603" i="43"/>
  <c r="BK602" i="43"/>
  <c r="BK601" i="43"/>
  <c r="BK600" i="43"/>
  <c r="BK599" i="43"/>
  <c r="BK598" i="43"/>
  <c r="BK597" i="43"/>
  <c r="BK596" i="43"/>
  <c r="BK595" i="43"/>
  <c r="BK594" i="43"/>
  <c r="BK593" i="43"/>
  <c r="BK592" i="43"/>
  <c r="BK591" i="43"/>
  <c r="BK590" i="43"/>
  <c r="BK589" i="43"/>
  <c r="BK588" i="43"/>
  <c r="BK587" i="43"/>
  <c r="BK586" i="43"/>
  <c r="BK585" i="43"/>
  <c r="BK584" i="43"/>
  <c r="BK583" i="43"/>
  <c r="BK582" i="43"/>
  <c r="BK581" i="43"/>
  <c r="BK580" i="43"/>
  <c r="BK579" i="43"/>
  <c r="BK578" i="43"/>
  <c r="BK577" i="43"/>
  <c r="BK576" i="43"/>
  <c r="BK575" i="43"/>
  <c r="BK574" i="43"/>
  <c r="BK573" i="43"/>
  <c r="BK572" i="43"/>
  <c r="BK571" i="43"/>
  <c r="BK570" i="43"/>
  <c r="BK569" i="43"/>
  <c r="BK568" i="43"/>
  <c r="BK567" i="43"/>
  <c r="BK566" i="43"/>
  <c r="BK565" i="43"/>
  <c r="BK564" i="43"/>
  <c r="BK563" i="43"/>
  <c r="BK562" i="43"/>
  <c r="BK561" i="43"/>
  <c r="BK560" i="43"/>
  <c r="BK559" i="43"/>
  <c r="BK558" i="43"/>
  <c r="BK557" i="43"/>
  <c r="BK556" i="43"/>
  <c r="BK555" i="43"/>
  <c r="BK554" i="43"/>
  <c r="BK553" i="43"/>
  <c r="BK552" i="43"/>
  <c r="BK551" i="43"/>
  <c r="BK550" i="43"/>
  <c r="BK549" i="43"/>
  <c r="BK548" i="43"/>
  <c r="BK547" i="43"/>
  <c r="BK546" i="43"/>
  <c r="BK545" i="43"/>
  <c r="BK544" i="43"/>
  <c r="BK543" i="43"/>
  <c r="BK542" i="43"/>
  <c r="BK541" i="43"/>
  <c r="BK540" i="43"/>
  <c r="BK539" i="43"/>
  <c r="BK538" i="43"/>
  <c r="BK537" i="43"/>
  <c r="BK536" i="43"/>
  <c r="BK535" i="43"/>
  <c r="BK534" i="43"/>
  <c r="BK533" i="43"/>
  <c r="BK532" i="43"/>
  <c r="BK531" i="43"/>
  <c r="BK530" i="43"/>
  <c r="BK529" i="43"/>
  <c r="BK528" i="43"/>
  <c r="BK527" i="43"/>
  <c r="BK526" i="43"/>
  <c r="BK525" i="43"/>
  <c r="BK524" i="43"/>
  <c r="BK523" i="43"/>
  <c r="BK522" i="43"/>
  <c r="BK521" i="43"/>
  <c r="BK520" i="43"/>
  <c r="BK519" i="43"/>
  <c r="BK518" i="43"/>
  <c r="BK517" i="43"/>
  <c r="BK516" i="43"/>
  <c r="BK515" i="43"/>
  <c r="BK514" i="43"/>
  <c r="BK513" i="43"/>
  <c r="BK512" i="43"/>
  <c r="BK511" i="43"/>
  <c r="BK510" i="43"/>
  <c r="BK509" i="43"/>
  <c r="BK508" i="43"/>
  <c r="BK507" i="43"/>
  <c r="BK506" i="43"/>
  <c r="BK505" i="43"/>
  <c r="BK504" i="43"/>
  <c r="BK503" i="43"/>
  <c r="BK502" i="43"/>
  <c r="BK501" i="43"/>
  <c r="BK500" i="43"/>
  <c r="BK499" i="43"/>
  <c r="BK498" i="43"/>
  <c r="BK497" i="43"/>
  <c r="BK496" i="43"/>
  <c r="BK495" i="43"/>
  <c r="BK494" i="43"/>
  <c r="BK493" i="43"/>
  <c r="BK492" i="43"/>
  <c r="BK491" i="43"/>
  <c r="BK490" i="43"/>
  <c r="BK489" i="43"/>
  <c r="BK488" i="43"/>
  <c r="BK487" i="43"/>
  <c r="BK486" i="43"/>
  <c r="BK485" i="43"/>
  <c r="BK484" i="43"/>
  <c r="BK483" i="43"/>
  <c r="BK482" i="43"/>
  <c r="BK481" i="43"/>
  <c r="BK480" i="43"/>
  <c r="BK479" i="43"/>
  <c r="BK478" i="43"/>
  <c r="BK477" i="43"/>
  <c r="BK476" i="43"/>
  <c r="BK475" i="43"/>
  <c r="BK474" i="43"/>
  <c r="BK473" i="43"/>
  <c r="BK472" i="43"/>
  <c r="BK471" i="43"/>
  <c r="BK470" i="43"/>
  <c r="BK469" i="43"/>
  <c r="BK468" i="43"/>
  <c r="BK467" i="43"/>
  <c r="BK466" i="43"/>
  <c r="BK465" i="43"/>
  <c r="BK464" i="43"/>
  <c r="BK463" i="43"/>
  <c r="BK462" i="43"/>
  <c r="BK461" i="43"/>
  <c r="BK460" i="43"/>
  <c r="BK459" i="43"/>
  <c r="BK458" i="43"/>
  <c r="BK457" i="43"/>
  <c r="BK456" i="43"/>
  <c r="BK455" i="43"/>
  <c r="BK454" i="43"/>
  <c r="BK453" i="43"/>
  <c r="BK452" i="43"/>
  <c r="BK451" i="43"/>
  <c r="BK450" i="43"/>
  <c r="BK449" i="43"/>
  <c r="BK448" i="43"/>
  <c r="BK447" i="43"/>
  <c r="BK446" i="43"/>
  <c r="BK445" i="43"/>
  <c r="BK444" i="43"/>
  <c r="BK443" i="43"/>
  <c r="BK442" i="43"/>
  <c r="BK441" i="43"/>
  <c r="BK440" i="43"/>
  <c r="BK439" i="43"/>
  <c r="BK438" i="43"/>
  <c r="BK437" i="43"/>
  <c r="BK436" i="43"/>
  <c r="BK435" i="43"/>
  <c r="BK434" i="43"/>
  <c r="BK433" i="43"/>
  <c r="BK432" i="43"/>
  <c r="BK431" i="43"/>
  <c r="BK430" i="43"/>
  <c r="BK429" i="43"/>
  <c r="BK428" i="43"/>
  <c r="BK427" i="43"/>
  <c r="BK426" i="43"/>
  <c r="BK425" i="43"/>
  <c r="BK424" i="43"/>
  <c r="BK423" i="43"/>
  <c r="BK422" i="43"/>
  <c r="BK421" i="43"/>
  <c r="BK420" i="43"/>
  <c r="BK419" i="43"/>
  <c r="BK418" i="43"/>
  <c r="BK417" i="43"/>
  <c r="BK416" i="43"/>
  <c r="BK415" i="43"/>
  <c r="BK414" i="43"/>
  <c r="BK413" i="43"/>
  <c r="BK412" i="43"/>
  <c r="BK411" i="43"/>
  <c r="BK410" i="43"/>
  <c r="BK409" i="43"/>
  <c r="BK408" i="43"/>
  <c r="BK407" i="43"/>
  <c r="BK406" i="43"/>
  <c r="BK405" i="43"/>
  <c r="BK404" i="43"/>
  <c r="BK403" i="43"/>
  <c r="BK402" i="43"/>
  <c r="BK401" i="43"/>
  <c r="BK400" i="43"/>
  <c r="BK399" i="43"/>
  <c r="BK398" i="43"/>
  <c r="BK397" i="43"/>
  <c r="BK396" i="43"/>
  <c r="BK395" i="43"/>
  <c r="BK394" i="43"/>
  <c r="BK393" i="43"/>
  <c r="BK392" i="43"/>
  <c r="BK391" i="43"/>
  <c r="BK390" i="43"/>
  <c r="BK389" i="43"/>
  <c r="BK388" i="43"/>
  <c r="BK387" i="43"/>
  <c r="BK386" i="43"/>
  <c r="BK385" i="43"/>
  <c r="BK384" i="43"/>
  <c r="BK383" i="43"/>
  <c r="BK382" i="43"/>
  <c r="BK381" i="43"/>
  <c r="BK380" i="43"/>
  <c r="BK379" i="43"/>
  <c r="BK378" i="43"/>
  <c r="BK377" i="43"/>
  <c r="BK376" i="43"/>
  <c r="BK375" i="43"/>
  <c r="BK374" i="43"/>
  <c r="BK373" i="43"/>
  <c r="BK372" i="43"/>
  <c r="BK371" i="43"/>
  <c r="BK370" i="43"/>
  <c r="BK369" i="43"/>
  <c r="BK368" i="43"/>
  <c r="BK367" i="43"/>
  <c r="BK366" i="43"/>
  <c r="BK365" i="43"/>
  <c r="BK364" i="43"/>
  <c r="BK363" i="43"/>
  <c r="BK362" i="43"/>
  <c r="BK361" i="43"/>
  <c r="BK360" i="43"/>
  <c r="BK359" i="43"/>
  <c r="BK358" i="43"/>
  <c r="BK357" i="43"/>
  <c r="BK356" i="43"/>
  <c r="BK355" i="43"/>
  <c r="BK354" i="43"/>
  <c r="BK353" i="43"/>
  <c r="BK352" i="43"/>
  <c r="BK351" i="43"/>
  <c r="BK350" i="43"/>
  <c r="BK349" i="43"/>
  <c r="BK348" i="43"/>
  <c r="BK347" i="43"/>
  <c r="BK346" i="43"/>
  <c r="BK345" i="43"/>
  <c r="BK344" i="43"/>
  <c r="BK343" i="43"/>
  <c r="BK342" i="43"/>
  <c r="BK341" i="43"/>
  <c r="BK340" i="43"/>
  <c r="BK339" i="43"/>
  <c r="BK338" i="43"/>
  <c r="BK337" i="43"/>
  <c r="BK336" i="43"/>
  <c r="BK335" i="43"/>
  <c r="BK334" i="43"/>
  <c r="BK333" i="43"/>
  <c r="BK332" i="43"/>
  <c r="BK331" i="43"/>
  <c r="BK330" i="43"/>
  <c r="BK329" i="43"/>
  <c r="BK328" i="43"/>
  <c r="BK327" i="43"/>
  <c r="BK326" i="43"/>
  <c r="BK325" i="43"/>
  <c r="BK324" i="43"/>
  <c r="BK323" i="43"/>
  <c r="BK322" i="43"/>
  <c r="BK321" i="43"/>
  <c r="BK320" i="43"/>
  <c r="BK319" i="43"/>
  <c r="BK318" i="43"/>
  <c r="BK317" i="43"/>
  <c r="BK316" i="43"/>
  <c r="BK315" i="43"/>
  <c r="BK314" i="43"/>
  <c r="BK313" i="43"/>
  <c r="BK312" i="43"/>
  <c r="BK311" i="43"/>
  <c r="BK310" i="43"/>
  <c r="BK309" i="43"/>
  <c r="BK308" i="43"/>
  <c r="BK307" i="43"/>
  <c r="BK306" i="43"/>
  <c r="BK305" i="43"/>
  <c r="BK304" i="43"/>
  <c r="BK303" i="43"/>
  <c r="BK302" i="43"/>
  <c r="BK301" i="43"/>
  <c r="BK300" i="43"/>
  <c r="BK299" i="43"/>
  <c r="BK298" i="43"/>
  <c r="BK297" i="43"/>
  <c r="BK296" i="43"/>
  <c r="BK295" i="43"/>
  <c r="BK294" i="43"/>
  <c r="BK293" i="43"/>
  <c r="BK292" i="43"/>
  <c r="BK291" i="43"/>
  <c r="BK290" i="43"/>
  <c r="BK289" i="43"/>
  <c r="BK288" i="43"/>
  <c r="BK287" i="43"/>
  <c r="BK286" i="43"/>
  <c r="BK285" i="43"/>
  <c r="BK284" i="43"/>
  <c r="BK283" i="43"/>
  <c r="BK282" i="43"/>
  <c r="BK281" i="43"/>
  <c r="BK280" i="43"/>
  <c r="BK279" i="43"/>
  <c r="BK278" i="43"/>
  <c r="BK277" i="43"/>
  <c r="BK276" i="43"/>
  <c r="BK275" i="43"/>
  <c r="BK274" i="43"/>
  <c r="BK273" i="43"/>
  <c r="BK272" i="43"/>
  <c r="BK271" i="43"/>
  <c r="BK270" i="43"/>
  <c r="BK269" i="43"/>
  <c r="BK268" i="43"/>
  <c r="BK267" i="43"/>
  <c r="BK266" i="43"/>
  <c r="BK265" i="43"/>
  <c r="BK264" i="43"/>
  <c r="BK263" i="43"/>
  <c r="BK262" i="43"/>
  <c r="BK261" i="43"/>
  <c r="BK260" i="43"/>
  <c r="BK259" i="43"/>
  <c r="BK258" i="43"/>
  <c r="BK257" i="43"/>
  <c r="BK256" i="43"/>
  <c r="BK255" i="43"/>
  <c r="BK254" i="43"/>
  <c r="BK253" i="43"/>
  <c r="BK252" i="43"/>
  <c r="BK251" i="43"/>
  <c r="BK250" i="43"/>
  <c r="BK249" i="43"/>
  <c r="BK248" i="43"/>
  <c r="BK247" i="43"/>
  <c r="BK246" i="43"/>
  <c r="BK245" i="43"/>
  <c r="BK244" i="43"/>
  <c r="BK243" i="43"/>
  <c r="BK242" i="43"/>
  <c r="BK241" i="43"/>
  <c r="BK240" i="43"/>
  <c r="BK239" i="43"/>
  <c r="BK238" i="43"/>
  <c r="BK237" i="43"/>
  <c r="BK236" i="43"/>
  <c r="BK235" i="43"/>
  <c r="BK234" i="43"/>
  <c r="BK233" i="43"/>
  <c r="BK232" i="43"/>
  <c r="BK231" i="43"/>
  <c r="BK230" i="43"/>
  <c r="BK229" i="43"/>
  <c r="BK228" i="43"/>
  <c r="BK227" i="43"/>
  <c r="BK226" i="43"/>
  <c r="BK225" i="43"/>
  <c r="BK224" i="43"/>
  <c r="BK223" i="43"/>
  <c r="BK222" i="43"/>
  <c r="BK221" i="43"/>
  <c r="BK220" i="43"/>
  <c r="BK219" i="43"/>
  <c r="BK218" i="43"/>
  <c r="BK217" i="43"/>
  <c r="BK216" i="43"/>
  <c r="BK215" i="43"/>
  <c r="BK214" i="43"/>
  <c r="BK213" i="43"/>
  <c r="BK212" i="43"/>
  <c r="BK211" i="43"/>
  <c r="BK210" i="43"/>
  <c r="BK209" i="43"/>
  <c r="BK208" i="43"/>
  <c r="BK207" i="43"/>
  <c r="BK206" i="43"/>
  <c r="BK205" i="43"/>
  <c r="BK204" i="43"/>
  <c r="BK203" i="43"/>
  <c r="BK202" i="43"/>
  <c r="BK201" i="43"/>
  <c r="BK200" i="43"/>
  <c r="BK199" i="43"/>
  <c r="BK198" i="43"/>
  <c r="BK197" i="43"/>
  <c r="BK196" i="43"/>
  <c r="BK195" i="43"/>
  <c r="BK194" i="43"/>
  <c r="BK193" i="43"/>
  <c r="BK192" i="43"/>
  <c r="BK191" i="43"/>
  <c r="BK190" i="43"/>
  <c r="BK189" i="43"/>
  <c r="BK188" i="43"/>
  <c r="BK187" i="43"/>
  <c r="BK186" i="43"/>
  <c r="BK185" i="43"/>
  <c r="BK184" i="43"/>
  <c r="BK183" i="43"/>
  <c r="BK182" i="43"/>
  <c r="BK181" i="43"/>
  <c r="BK180" i="43"/>
  <c r="BK179" i="43"/>
  <c r="BK178" i="43"/>
  <c r="BK177" i="43"/>
  <c r="BK176" i="43"/>
  <c r="BK175" i="43"/>
  <c r="BK174" i="43"/>
  <c r="BK173" i="43"/>
  <c r="BK172" i="43"/>
  <c r="BK171" i="43"/>
  <c r="BK170" i="43"/>
  <c r="BK169" i="43"/>
  <c r="BK168" i="43"/>
  <c r="BK167" i="43"/>
  <c r="BK166" i="43"/>
  <c r="BK165" i="43"/>
  <c r="BK164" i="43"/>
  <c r="BK163" i="43"/>
  <c r="BK162" i="43"/>
  <c r="BK161" i="43"/>
  <c r="BK160" i="43"/>
  <c r="BK159" i="43"/>
  <c r="BK158" i="43"/>
  <c r="BK157" i="43"/>
  <c r="BK156" i="43"/>
  <c r="BK155" i="43"/>
  <c r="BK154" i="43"/>
  <c r="BK153" i="43"/>
  <c r="BK152" i="43"/>
  <c r="BK151" i="43"/>
  <c r="BK150" i="43"/>
  <c r="BK149" i="43"/>
  <c r="BK148" i="43"/>
  <c r="BK147" i="43"/>
  <c r="BK146" i="43"/>
  <c r="BK145" i="43"/>
  <c r="BK144" i="43"/>
  <c r="BK143" i="43"/>
  <c r="BK142" i="43"/>
  <c r="BK141" i="43"/>
  <c r="BK140" i="43"/>
  <c r="BK139" i="43"/>
  <c r="BK138" i="43"/>
  <c r="BK137" i="43"/>
  <c r="BK136" i="43"/>
  <c r="BK135" i="43"/>
  <c r="BK134" i="43"/>
  <c r="BK133" i="43"/>
  <c r="BK132" i="43"/>
  <c r="BK131" i="43"/>
  <c r="BK130" i="43"/>
  <c r="BK129" i="43"/>
  <c r="BK128" i="43"/>
  <c r="BK127" i="43"/>
  <c r="BK126" i="43"/>
  <c r="BK125" i="43"/>
  <c r="BK124" i="43"/>
  <c r="BK123" i="43"/>
  <c r="BK122" i="43"/>
  <c r="BK121" i="43"/>
  <c r="BK120" i="43"/>
  <c r="BK119" i="43"/>
  <c r="BK118" i="43"/>
  <c r="BK117" i="43"/>
  <c r="BK116" i="43"/>
  <c r="BK115" i="43"/>
  <c r="BK114" i="43"/>
  <c r="BK113" i="43"/>
  <c r="BK112" i="43"/>
  <c r="BK111" i="43"/>
  <c r="BK110" i="43"/>
  <c r="BK109" i="43"/>
  <c r="BK108" i="43"/>
  <c r="BK107" i="43"/>
  <c r="BK106" i="43"/>
  <c r="BK105" i="43"/>
  <c r="BK104" i="43"/>
  <c r="BK103" i="43"/>
  <c r="BK102" i="43"/>
  <c r="BK101" i="43"/>
  <c r="BK100" i="43"/>
  <c r="BK99" i="43"/>
  <c r="BK98" i="43"/>
  <c r="BK97" i="43"/>
  <c r="BK96" i="43"/>
  <c r="BK95" i="43"/>
  <c r="BK94" i="43"/>
  <c r="BK93" i="43"/>
  <c r="BK92" i="43"/>
  <c r="BK91" i="43"/>
  <c r="BK90" i="43"/>
  <c r="BK89" i="43"/>
  <c r="BK88" i="43"/>
  <c r="BK87" i="43"/>
  <c r="BK86" i="43"/>
  <c r="BK85" i="43"/>
  <c r="BK84" i="43"/>
  <c r="BK83" i="43"/>
  <c r="BK82" i="43"/>
  <c r="BK81" i="43"/>
  <c r="BK80" i="43"/>
  <c r="BK79" i="43"/>
  <c r="BK78" i="43"/>
  <c r="BK77" i="43"/>
  <c r="BK76" i="43"/>
  <c r="BK75" i="43"/>
  <c r="BK74" i="43"/>
  <c r="BK73" i="43"/>
  <c r="BK72" i="43"/>
  <c r="BK71" i="43"/>
  <c r="BK70" i="43"/>
  <c r="BK69" i="43"/>
  <c r="BK68" i="43"/>
  <c r="BK67" i="43"/>
  <c r="BK66" i="43"/>
  <c r="BK65" i="43"/>
  <c r="BK64" i="43"/>
  <c r="BK63" i="43"/>
  <c r="BK62" i="43"/>
  <c r="BK61" i="43"/>
  <c r="BK60" i="43"/>
  <c r="BK59" i="43"/>
  <c r="BK58" i="43"/>
  <c r="BK57" i="43"/>
  <c r="BK56" i="43"/>
  <c r="BK55" i="43"/>
  <c r="BK54" i="43"/>
  <c r="BK53" i="43"/>
  <c r="BK52" i="43"/>
  <c r="BK51" i="43"/>
  <c r="BK50" i="43"/>
  <c r="BK49" i="43"/>
  <c r="BK48" i="43"/>
  <c r="BK47" i="43"/>
  <c r="BK46" i="43"/>
  <c r="BK45" i="43"/>
  <c r="BK44" i="43"/>
  <c r="BK43" i="43"/>
  <c r="BK42" i="43"/>
  <c r="BK41" i="43"/>
  <c r="BK40" i="43"/>
  <c r="BK39" i="43"/>
  <c r="BK38" i="43"/>
  <c r="BK37" i="43"/>
  <c r="BK36" i="43"/>
  <c r="BK35" i="43"/>
  <c r="BK34" i="43"/>
  <c r="BK33" i="43"/>
  <c r="BK32" i="43"/>
  <c r="BK31" i="43"/>
  <c r="BK30" i="43"/>
  <c r="BK29" i="43"/>
  <c r="BK28" i="43"/>
  <c r="BK27" i="43"/>
  <c r="BK26" i="43"/>
  <c r="BK25" i="43"/>
  <c r="BK24" i="43"/>
  <c r="BK23" i="43"/>
  <c r="BK22" i="43"/>
  <c r="BK21" i="43"/>
  <c r="BK20" i="43"/>
  <c r="BK19" i="43"/>
  <c r="BK18" i="43"/>
  <c r="BK17" i="43"/>
  <c r="BK16" i="43"/>
  <c r="BK765" i="42"/>
  <c r="BK764" i="42"/>
  <c r="BK763" i="42"/>
  <c r="BK762" i="42"/>
  <c r="BK761" i="42"/>
  <c r="BK760" i="42"/>
  <c r="BK759" i="42"/>
  <c r="BK758" i="42"/>
  <c r="BK757" i="42"/>
  <c r="BK756" i="42"/>
  <c r="BK755" i="42"/>
  <c r="BK754" i="42"/>
  <c r="BK753" i="42"/>
  <c r="BK752" i="42"/>
  <c r="BK751" i="42"/>
  <c r="BK750" i="42"/>
  <c r="BK749" i="42"/>
  <c r="BK748" i="42"/>
  <c r="BK747" i="42"/>
  <c r="BK746" i="42"/>
  <c r="BK745" i="42"/>
  <c r="BK744" i="42"/>
  <c r="BK743" i="42"/>
  <c r="BK742" i="42"/>
  <c r="BK741" i="42"/>
  <c r="BK740" i="42"/>
  <c r="BK739" i="42"/>
  <c r="BK738" i="42"/>
  <c r="BK737" i="42"/>
  <c r="BK736" i="42"/>
  <c r="BK735" i="42"/>
  <c r="BK734" i="42"/>
  <c r="BK733" i="42"/>
  <c r="BK732" i="42"/>
  <c r="BK731" i="42"/>
  <c r="BK730" i="42"/>
  <c r="BK729" i="42"/>
  <c r="BK728" i="42"/>
  <c r="BK727" i="42"/>
  <c r="BK726" i="42"/>
  <c r="BK725" i="42"/>
  <c r="BK724" i="42"/>
  <c r="BK723" i="42"/>
  <c r="BK722" i="42"/>
  <c r="BK721" i="42"/>
  <c r="BK720" i="42"/>
  <c r="BK719" i="42"/>
  <c r="BK718" i="42"/>
  <c r="BK717" i="42"/>
  <c r="BK716" i="42"/>
  <c r="BK715" i="42"/>
  <c r="BK714" i="42"/>
  <c r="BK713" i="42"/>
  <c r="BK712" i="42"/>
  <c r="BK711" i="42"/>
  <c r="BK710" i="42"/>
  <c r="BK709" i="42"/>
  <c r="BK708" i="42"/>
  <c r="BK707" i="42"/>
  <c r="BK706" i="42"/>
  <c r="BK705" i="42"/>
  <c r="BK704" i="42"/>
  <c r="BK703" i="42"/>
  <c r="BK702" i="42"/>
  <c r="BK701" i="42"/>
  <c r="BK700" i="42"/>
  <c r="BK699" i="42"/>
  <c r="BK698" i="42"/>
  <c r="BK697" i="42"/>
  <c r="BK696" i="42"/>
  <c r="BK695" i="42"/>
  <c r="BK694" i="42"/>
  <c r="BK693" i="42"/>
  <c r="BK692" i="42"/>
  <c r="BK691" i="42"/>
  <c r="BK690" i="42"/>
  <c r="BK689" i="42"/>
  <c r="BK688" i="42"/>
  <c r="BK687" i="42"/>
  <c r="BK686" i="42"/>
  <c r="BK685" i="42"/>
  <c r="BK684" i="42"/>
  <c r="BK683" i="42"/>
  <c r="BK682" i="42"/>
  <c r="BK681" i="42"/>
  <c r="BK680" i="42"/>
  <c r="BK679" i="42"/>
  <c r="BK678" i="42"/>
  <c r="BK677" i="42"/>
  <c r="BK676" i="42"/>
  <c r="BK675" i="42"/>
  <c r="BK674" i="42"/>
  <c r="BK673" i="42"/>
  <c r="BK672" i="42"/>
  <c r="BK671" i="42"/>
  <c r="BK670" i="42"/>
  <c r="BK669" i="42"/>
  <c r="BK668" i="42"/>
  <c r="BK667" i="42"/>
  <c r="BK666" i="42"/>
  <c r="BK665" i="42"/>
  <c r="BK664" i="42"/>
  <c r="BK663" i="42"/>
  <c r="BK662" i="42"/>
  <c r="BK661" i="42"/>
  <c r="BK660" i="42"/>
  <c r="BK659" i="42"/>
  <c r="BK658" i="42"/>
  <c r="BK657" i="42"/>
  <c r="BK656" i="42"/>
  <c r="BK655" i="42"/>
  <c r="BK654" i="42"/>
  <c r="BK653" i="42"/>
  <c r="BK652" i="42"/>
  <c r="BK651" i="42"/>
  <c r="BK650" i="42"/>
  <c r="BK649" i="42"/>
  <c r="BK648" i="42"/>
  <c r="BK647" i="42"/>
  <c r="BK646" i="42"/>
  <c r="BK645" i="42"/>
  <c r="BK644" i="42"/>
  <c r="BK643" i="42"/>
  <c r="BK642" i="42"/>
  <c r="BK641" i="42"/>
  <c r="BK640" i="42"/>
  <c r="BK639" i="42"/>
  <c r="BK638" i="42"/>
  <c r="BK637" i="42"/>
  <c r="BK636" i="42"/>
  <c r="BK635" i="42"/>
  <c r="BK634" i="42"/>
  <c r="BK633" i="42"/>
  <c r="BK632" i="42"/>
  <c r="BK631" i="42"/>
  <c r="BK630" i="42"/>
  <c r="BK629" i="42"/>
  <c r="BK628" i="42"/>
  <c r="BK627" i="42"/>
  <c r="BK626" i="42"/>
  <c r="BK625" i="42"/>
  <c r="BK624" i="42"/>
  <c r="BK623" i="42"/>
  <c r="BK622" i="42"/>
  <c r="BK621" i="42"/>
  <c r="BK620" i="42"/>
  <c r="BK619" i="42"/>
  <c r="BK618" i="42"/>
  <c r="BK617" i="42"/>
  <c r="BK616" i="42"/>
  <c r="BK615" i="42"/>
  <c r="BK614" i="42"/>
  <c r="BK613" i="42"/>
  <c r="BK612" i="42"/>
  <c r="BK611" i="42"/>
  <c r="BK610" i="42"/>
  <c r="BK609" i="42"/>
  <c r="BK608" i="42"/>
  <c r="BK607" i="42"/>
  <c r="BK606" i="42"/>
  <c r="BK605" i="42"/>
  <c r="BK604" i="42"/>
  <c r="BK603" i="42"/>
  <c r="BK602" i="42"/>
  <c r="BK601" i="42"/>
  <c r="BK600" i="42"/>
  <c r="BK599" i="42"/>
  <c r="BK598" i="42"/>
  <c r="BK597" i="42"/>
  <c r="BK596" i="42"/>
  <c r="BK595" i="42"/>
  <c r="BK594" i="42"/>
  <c r="BK593" i="42"/>
  <c r="BK592" i="42"/>
  <c r="BK591" i="42"/>
  <c r="BK590" i="42"/>
  <c r="BK589" i="42"/>
  <c r="BK588" i="42"/>
  <c r="BK587" i="42"/>
  <c r="BK586" i="42"/>
  <c r="BK585" i="42"/>
  <c r="BK584" i="42"/>
  <c r="BK583" i="42"/>
  <c r="BK582" i="42"/>
  <c r="BK581" i="42"/>
  <c r="BK580" i="42"/>
  <c r="BK579" i="42"/>
  <c r="BK578" i="42"/>
  <c r="BK577" i="42"/>
  <c r="BK576" i="42"/>
  <c r="BK575" i="42"/>
  <c r="BK574" i="42"/>
  <c r="BK573" i="42"/>
  <c r="BK572" i="42"/>
  <c r="BK571" i="42"/>
  <c r="BK570" i="42"/>
  <c r="BK569" i="42"/>
  <c r="BK568" i="42"/>
  <c r="BK567" i="42"/>
  <c r="BK566" i="42"/>
  <c r="BK565" i="42"/>
  <c r="BK564" i="42"/>
  <c r="BK563" i="42"/>
  <c r="BK562" i="42"/>
  <c r="BK561" i="42"/>
  <c r="BK560" i="42"/>
  <c r="BK559" i="42"/>
  <c r="BK558" i="42"/>
  <c r="BK557" i="42"/>
  <c r="BK556" i="42"/>
  <c r="BK555" i="42"/>
  <c r="BK554" i="42"/>
  <c r="BK553" i="42"/>
  <c r="BK552" i="42"/>
  <c r="BK551" i="42"/>
  <c r="BK550" i="42"/>
  <c r="BK549" i="42"/>
  <c r="BK548" i="42"/>
  <c r="BK547" i="42"/>
  <c r="BK546" i="42"/>
  <c r="BK545" i="42"/>
  <c r="BK544" i="42"/>
  <c r="BK543" i="42"/>
  <c r="BK542" i="42"/>
  <c r="BK541" i="42"/>
  <c r="BK540" i="42"/>
  <c r="BK539" i="42"/>
  <c r="BK538" i="42"/>
  <c r="BK537" i="42"/>
  <c r="BK536" i="42"/>
  <c r="BK535" i="42"/>
  <c r="BK534" i="42"/>
  <c r="BK533" i="42"/>
  <c r="BK532" i="42"/>
  <c r="BK531" i="42"/>
  <c r="BK530" i="42"/>
  <c r="BK529" i="42"/>
  <c r="BK528" i="42"/>
  <c r="BK527" i="42"/>
  <c r="BK526" i="42"/>
  <c r="BK525" i="42"/>
  <c r="BK524" i="42"/>
  <c r="BK523" i="42"/>
  <c r="BK522" i="42"/>
  <c r="BK521" i="42"/>
  <c r="BK520" i="42"/>
  <c r="BK519" i="42"/>
  <c r="BK518" i="42"/>
  <c r="BK517" i="42"/>
  <c r="BK516" i="42"/>
  <c r="BK515" i="42"/>
  <c r="BK514" i="42"/>
  <c r="BK513" i="42"/>
  <c r="BK512" i="42"/>
  <c r="BK511" i="42"/>
  <c r="BK510" i="42"/>
  <c r="BK509" i="42"/>
  <c r="BK508" i="42"/>
  <c r="BK507" i="42"/>
  <c r="BK506" i="42"/>
  <c r="BK505" i="42"/>
  <c r="BK504" i="42"/>
  <c r="BK503" i="42"/>
  <c r="BK502" i="42"/>
  <c r="BK501" i="42"/>
  <c r="BK500" i="42"/>
  <c r="BK499" i="42"/>
  <c r="BK498" i="42"/>
  <c r="BK497" i="42"/>
  <c r="BK496" i="42"/>
  <c r="BK495" i="42"/>
  <c r="BK494" i="42"/>
  <c r="BK493" i="42"/>
  <c r="BK492" i="42"/>
  <c r="BK491" i="42"/>
  <c r="BK490" i="42"/>
  <c r="BK489" i="42"/>
  <c r="BK488" i="42"/>
  <c r="BK487" i="42"/>
  <c r="BK486" i="42"/>
  <c r="BK485" i="42"/>
  <c r="BK484" i="42"/>
  <c r="BK483" i="42"/>
  <c r="BK482" i="42"/>
  <c r="BK481" i="42"/>
  <c r="BK480" i="42"/>
  <c r="BK479" i="42"/>
  <c r="BK478" i="42"/>
  <c r="BK477" i="42"/>
  <c r="BK476" i="42"/>
  <c r="BK475" i="42"/>
  <c r="BK474" i="42"/>
  <c r="BK473" i="42"/>
  <c r="BK472" i="42"/>
  <c r="BK471" i="42"/>
  <c r="BK470" i="42"/>
  <c r="BK469" i="42"/>
  <c r="BK468" i="42"/>
  <c r="BK467" i="42"/>
  <c r="BK466" i="42"/>
  <c r="BK465" i="42"/>
  <c r="BK464" i="42"/>
  <c r="BK463" i="42"/>
  <c r="BK462" i="42"/>
  <c r="BK461" i="42"/>
  <c r="BK460" i="42"/>
  <c r="BK459" i="42"/>
  <c r="BK458" i="42"/>
  <c r="BK457" i="42"/>
  <c r="BK456" i="42"/>
  <c r="BK455" i="42"/>
  <c r="BK454" i="42"/>
  <c r="BK453" i="42"/>
  <c r="BK452" i="42"/>
  <c r="BK451" i="42"/>
  <c r="BK450" i="42"/>
  <c r="BK449" i="42"/>
  <c r="BK448" i="42"/>
  <c r="BK447" i="42"/>
  <c r="BK446" i="42"/>
  <c r="BK445" i="42"/>
  <c r="BK444" i="42"/>
  <c r="BK443" i="42"/>
  <c r="BK442" i="42"/>
  <c r="BK441" i="42"/>
  <c r="BK440" i="42"/>
  <c r="BK439" i="42"/>
  <c r="BK438" i="42"/>
  <c r="BK437" i="42"/>
  <c r="BK436" i="42"/>
  <c r="BK435" i="42"/>
  <c r="BK434" i="42"/>
  <c r="BK433" i="42"/>
  <c r="BK432" i="42"/>
  <c r="BK431" i="42"/>
  <c r="BK430" i="42"/>
  <c r="BK429" i="42"/>
  <c r="BK428" i="42"/>
  <c r="BK427" i="42"/>
  <c r="BK426" i="42"/>
  <c r="BK425" i="42"/>
  <c r="BK424" i="42"/>
  <c r="BK423" i="42"/>
  <c r="BK422" i="42"/>
  <c r="BK421" i="42"/>
  <c r="BK420" i="42"/>
  <c r="BK419" i="42"/>
  <c r="BK418" i="42"/>
  <c r="BK417" i="42"/>
  <c r="BK416" i="42"/>
  <c r="BK415" i="42"/>
  <c r="BK414" i="42"/>
  <c r="BK413" i="42"/>
  <c r="BK412" i="42"/>
  <c r="BK411" i="42"/>
  <c r="BK410" i="42"/>
  <c r="BK409" i="42"/>
  <c r="BK408" i="42"/>
  <c r="BK407" i="42"/>
  <c r="BK406" i="42"/>
  <c r="BK405" i="42"/>
  <c r="BK404" i="42"/>
  <c r="BK403" i="42"/>
  <c r="BK402" i="42"/>
  <c r="BK401" i="42"/>
  <c r="BK400" i="42"/>
  <c r="BK399" i="42"/>
  <c r="BK398" i="42"/>
  <c r="BK397" i="42"/>
  <c r="BK396" i="42"/>
  <c r="BK395" i="42"/>
  <c r="BK394" i="42"/>
  <c r="BK393" i="42"/>
  <c r="BK392" i="42"/>
  <c r="BK391" i="42"/>
  <c r="BK390" i="42"/>
  <c r="BK389" i="42"/>
  <c r="BK388" i="42"/>
  <c r="BK387" i="42"/>
  <c r="BK386" i="42"/>
  <c r="BK385" i="42"/>
  <c r="BK384" i="42"/>
  <c r="BK383" i="42"/>
  <c r="BK382" i="42"/>
  <c r="BK381" i="42"/>
  <c r="BK380" i="42"/>
  <c r="BK379" i="42"/>
  <c r="BK378" i="42"/>
  <c r="BK377" i="42"/>
  <c r="BK376" i="42"/>
  <c r="BK375" i="42"/>
  <c r="BK374" i="42"/>
  <c r="BK373" i="42"/>
  <c r="BK372" i="42"/>
  <c r="BK371" i="42"/>
  <c r="BK370" i="42"/>
  <c r="BK369" i="42"/>
  <c r="BK368" i="42"/>
  <c r="BK367" i="42"/>
  <c r="BK366" i="42"/>
  <c r="BK365" i="42"/>
  <c r="BK364" i="42"/>
  <c r="BK363" i="42"/>
  <c r="BK362" i="42"/>
  <c r="BK361" i="42"/>
  <c r="BK360" i="42"/>
  <c r="BK359" i="42"/>
  <c r="BK358" i="42"/>
  <c r="BK357" i="42"/>
  <c r="BK356" i="42"/>
  <c r="BK355" i="42"/>
  <c r="BK354" i="42"/>
  <c r="BK353" i="42"/>
  <c r="BK352" i="42"/>
  <c r="BK351" i="42"/>
  <c r="BK350" i="42"/>
  <c r="BK349" i="42"/>
  <c r="BK348" i="42"/>
  <c r="BK347" i="42"/>
  <c r="BK346" i="42"/>
  <c r="BK345" i="42"/>
  <c r="BK344" i="42"/>
  <c r="BK343" i="42"/>
  <c r="BK342" i="42"/>
  <c r="BK341" i="42"/>
  <c r="BK340" i="42"/>
  <c r="BK339" i="42"/>
  <c r="BK338" i="42"/>
  <c r="BK337" i="42"/>
  <c r="BK336" i="42"/>
  <c r="BK335" i="42"/>
  <c r="BK334" i="42"/>
  <c r="BK333" i="42"/>
  <c r="BK332" i="42"/>
  <c r="BK331" i="42"/>
  <c r="BK330" i="42"/>
  <c r="BK329" i="42"/>
  <c r="BK328" i="42"/>
  <c r="BK327" i="42"/>
  <c r="BK326" i="42"/>
  <c r="BK325" i="42"/>
  <c r="BK324" i="42"/>
  <c r="BK323" i="42"/>
  <c r="BK322" i="42"/>
  <c r="BK321" i="42"/>
  <c r="BK320" i="42"/>
  <c r="BK319" i="42"/>
  <c r="BK318" i="42"/>
  <c r="BK317" i="42"/>
  <c r="BK316" i="42"/>
  <c r="BK315" i="42"/>
  <c r="BK314" i="42"/>
  <c r="BK313" i="42"/>
  <c r="BK312" i="42"/>
  <c r="BK311" i="42"/>
  <c r="BK310" i="42"/>
  <c r="BK309" i="42"/>
  <c r="BK308" i="42"/>
  <c r="BK307" i="42"/>
  <c r="BK306" i="42"/>
  <c r="BK305" i="42"/>
  <c r="BK304" i="42"/>
  <c r="BK303" i="42"/>
  <c r="BK302" i="42"/>
  <c r="BK301" i="42"/>
  <c r="BK300" i="42"/>
  <c r="BK299" i="42"/>
  <c r="BK298" i="42"/>
  <c r="BK297" i="42"/>
  <c r="BK296" i="42"/>
  <c r="BK295" i="42"/>
  <c r="BK294" i="42"/>
  <c r="BK293" i="42"/>
  <c r="BK292" i="42"/>
  <c r="BK291" i="42"/>
  <c r="BK290" i="42"/>
  <c r="BK289" i="42"/>
  <c r="BK288" i="42"/>
  <c r="BK287" i="42"/>
  <c r="BK286" i="42"/>
  <c r="BK285" i="42"/>
  <c r="BK284" i="42"/>
  <c r="BK283" i="42"/>
  <c r="BK282" i="42"/>
  <c r="BK281" i="42"/>
  <c r="BK280" i="42"/>
  <c r="BK279" i="42"/>
  <c r="BK278" i="42"/>
  <c r="BK277" i="42"/>
  <c r="BK276" i="42"/>
  <c r="BK275" i="42"/>
  <c r="BK274" i="42"/>
  <c r="BK273" i="42"/>
  <c r="BK272" i="42"/>
  <c r="BK271" i="42"/>
  <c r="BK270" i="42"/>
  <c r="BK269" i="42"/>
  <c r="BK268" i="42"/>
  <c r="BK267" i="42"/>
  <c r="BK266" i="42"/>
  <c r="BK265" i="42"/>
  <c r="BK264" i="42"/>
  <c r="BK263" i="42"/>
  <c r="BK262" i="42"/>
  <c r="BK261" i="42"/>
  <c r="BK260" i="42"/>
  <c r="BK259" i="42"/>
  <c r="BK258" i="42"/>
  <c r="BK257" i="42"/>
  <c r="BK256" i="42"/>
  <c r="BK255" i="42"/>
  <c r="BK254" i="42"/>
  <c r="BK253" i="42"/>
  <c r="BK252" i="42"/>
  <c r="BK251" i="42"/>
  <c r="BK250" i="42"/>
  <c r="BK249" i="42"/>
  <c r="BK248" i="42"/>
  <c r="BK247" i="42"/>
  <c r="BK246" i="42"/>
  <c r="BK245" i="42"/>
  <c r="BK244" i="42"/>
  <c r="BK243" i="42"/>
  <c r="BK242" i="42"/>
  <c r="BK241" i="42"/>
  <c r="BK240" i="42"/>
  <c r="BK239" i="42"/>
  <c r="BK238" i="42"/>
  <c r="BK237" i="42"/>
  <c r="BK236" i="42"/>
  <c r="BK235" i="42"/>
  <c r="BK234" i="42"/>
  <c r="BK233" i="42"/>
  <c r="BK232" i="42"/>
  <c r="BK231" i="42"/>
  <c r="BK230" i="42"/>
  <c r="BK229" i="42"/>
  <c r="BK228" i="42"/>
  <c r="BK227" i="42"/>
  <c r="BK226" i="42"/>
  <c r="BK225" i="42"/>
  <c r="BK224" i="42"/>
  <c r="BK223" i="42"/>
  <c r="BK222" i="42"/>
  <c r="BK221" i="42"/>
  <c r="BK220" i="42"/>
  <c r="BK219" i="42"/>
  <c r="BK218" i="42"/>
  <c r="BK217" i="42"/>
  <c r="BK216" i="42"/>
  <c r="BK215" i="42"/>
  <c r="BK214" i="42"/>
  <c r="BK213" i="42"/>
  <c r="BK212" i="42"/>
  <c r="BK211" i="42"/>
  <c r="BK210" i="42"/>
  <c r="BK209" i="42"/>
  <c r="BK208" i="42"/>
  <c r="BK207" i="42"/>
  <c r="BK206" i="42"/>
  <c r="BK205" i="42"/>
  <c r="BK204" i="42"/>
  <c r="BK203" i="42"/>
  <c r="BK202" i="42"/>
  <c r="BK201" i="42"/>
  <c r="BK200" i="42"/>
  <c r="BK199" i="42"/>
  <c r="BK198" i="42"/>
  <c r="BK197" i="42"/>
  <c r="BK196" i="42"/>
  <c r="BK195" i="42"/>
  <c r="BK194" i="42"/>
  <c r="BK193" i="42"/>
  <c r="BK192" i="42"/>
  <c r="BK191" i="42"/>
  <c r="BK190" i="42"/>
  <c r="BK189" i="42"/>
  <c r="BK188" i="42"/>
  <c r="BK187" i="42"/>
  <c r="BK186" i="42"/>
  <c r="BK185" i="42"/>
  <c r="BK184" i="42"/>
  <c r="BK183" i="42"/>
  <c r="BK182" i="42"/>
  <c r="BK181" i="42"/>
  <c r="BK180" i="42"/>
  <c r="BK179" i="42"/>
  <c r="BK178" i="42"/>
  <c r="BK177" i="42"/>
  <c r="BK176" i="42"/>
  <c r="BK175" i="42"/>
  <c r="BK174" i="42"/>
  <c r="BK173" i="42"/>
  <c r="BK172" i="42"/>
  <c r="BK171" i="42"/>
  <c r="BK170" i="42"/>
  <c r="BK169" i="42"/>
  <c r="BK168" i="42"/>
  <c r="BK167" i="42"/>
  <c r="BK166" i="42"/>
  <c r="BK165" i="42"/>
  <c r="BK164" i="42"/>
  <c r="BK163" i="42"/>
  <c r="BK162" i="42"/>
  <c r="BK161" i="42"/>
  <c r="BK160" i="42"/>
  <c r="BK159" i="42"/>
  <c r="BK158" i="42"/>
  <c r="BK157" i="42"/>
  <c r="BK156" i="42"/>
  <c r="BK155" i="42"/>
  <c r="BK154" i="42"/>
  <c r="BK153" i="42"/>
  <c r="BK152" i="42"/>
  <c r="BK151" i="42"/>
  <c r="BK150" i="42"/>
  <c r="BK149" i="42"/>
  <c r="BK148" i="42"/>
  <c r="BK147" i="42"/>
  <c r="BK146" i="42"/>
  <c r="BK145" i="42"/>
  <c r="BK144" i="42"/>
  <c r="BK143" i="42"/>
  <c r="BK142" i="42"/>
  <c r="BK141" i="42"/>
  <c r="BK140" i="42"/>
  <c r="BK139" i="42"/>
  <c r="BK138" i="42"/>
  <c r="BK137" i="42"/>
  <c r="BK136" i="42"/>
  <c r="BK135" i="42"/>
  <c r="BK134" i="42"/>
  <c r="BK133" i="42"/>
  <c r="BK132" i="42"/>
  <c r="BK131" i="42"/>
  <c r="BK130" i="42"/>
  <c r="BK129" i="42"/>
  <c r="BK128" i="42"/>
  <c r="BK127" i="42"/>
  <c r="BK126" i="42"/>
  <c r="BK125" i="42"/>
  <c r="BK124" i="42"/>
  <c r="BK123" i="42"/>
  <c r="BK122" i="42"/>
  <c r="BK121" i="42"/>
  <c r="BK120" i="42"/>
  <c r="BK119" i="42"/>
  <c r="BK118" i="42"/>
  <c r="BK117" i="42"/>
  <c r="BK116" i="42"/>
  <c r="BK115" i="42"/>
  <c r="BK114" i="42"/>
  <c r="BK113" i="42"/>
  <c r="BK112" i="42"/>
  <c r="BK111" i="42"/>
  <c r="BK110" i="42"/>
  <c r="BK109" i="42"/>
  <c r="BK108" i="42"/>
  <c r="BK107" i="42"/>
  <c r="BK106" i="42"/>
  <c r="BK105" i="42"/>
  <c r="BK104" i="42"/>
  <c r="BK103" i="42"/>
  <c r="BK102" i="42"/>
  <c r="BK101" i="42"/>
  <c r="BK100" i="42"/>
  <c r="BK99" i="42"/>
  <c r="BK98" i="42"/>
  <c r="BK97" i="42"/>
  <c r="BK96" i="42"/>
  <c r="BK95" i="42"/>
  <c r="BK94" i="42"/>
  <c r="BK93" i="42"/>
  <c r="BK92" i="42"/>
  <c r="BK91" i="42"/>
  <c r="BK90" i="42"/>
  <c r="BK89" i="42"/>
  <c r="BK88" i="42"/>
  <c r="BK87" i="42"/>
  <c r="BK86" i="42"/>
  <c r="BK85" i="42"/>
  <c r="BK84" i="42"/>
  <c r="BK83" i="42"/>
  <c r="BK82" i="42"/>
  <c r="BK81" i="42"/>
  <c r="BK80" i="42"/>
  <c r="BK79" i="42"/>
  <c r="BK78" i="42"/>
  <c r="BK77" i="42"/>
  <c r="BK76" i="42"/>
  <c r="BK75" i="42"/>
  <c r="BK74" i="42"/>
  <c r="BK73" i="42"/>
  <c r="BK72" i="42"/>
  <c r="BK71" i="42"/>
  <c r="BK70" i="42"/>
  <c r="BK69" i="42"/>
  <c r="BK68" i="42"/>
  <c r="BK67" i="42"/>
  <c r="BK66" i="42"/>
  <c r="BK65" i="42"/>
  <c r="BK64" i="42"/>
  <c r="BK63" i="42"/>
  <c r="BK62" i="42"/>
  <c r="BK61" i="42"/>
  <c r="BK60" i="42"/>
  <c r="BK59" i="42"/>
  <c r="BK58" i="42"/>
  <c r="BK57" i="42"/>
  <c r="BK56" i="42"/>
  <c r="BK55" i="42"/>
  <c r="BK54" i="42"/>
  <c r="BK53" i="42"/>
  <c r="BK52" i="42"/>
  <c r="BK51" i="42"/>
  <c r="BK50" i="42"/>
  <c r="BK49" i="42"/>
  <c r="BK48" i="42"/>
  <c r="BK47" i="42"/>
  <c r="BK46" i="42"/>
  <c r="BK45" i="42"/>
  <c r="BK44" i="42"/>
  <c r="BK43" i="42"/>
  <c r="BK42" i="42"/>
  <c r="BK41" i="42"/>
  <c r="BK40" i="42"/>
  <c r="BK39" i="42"/>
  <c r="BK38" i="42"/>
  <c r="BK37" i="42"/>
  <c r="BK36" i="42"/>
  <c r="BK35" i="42"/>
  <c r="BK34" i="42"/>
  <c r="BK33" i="42"/>
  <c r="BK32" i="42"/>
  <c r="BK31" i="42"/>
  <c r="BK30" i="42"/>
  <c r="BK29" i="42"/>
  <c r="BK28" i="42"/>
  <c r="BK27" i="42"/>
  <c r="BK26" i="42"/>
  <c r="BK25" i="42"/>
  <c r="BK24" i="42"/>
  <c r="BK23" i="42"/>
  <c r="BK22" i="42"/>
  <c r="BK21" i="42"/>
  <c r="BK20" i="42"/>
  <c r="BK19" i="42"/>
  <c r="BK18" i="42"/>
  <c r="BK17" i="42"/>
  <c r="BK16" i="42"/>
  <c r="BK765" i="41"/>
  <c r="BK764" i="41"/>
  <c r="BK763" i="41"/>
  <c r="BK762" i="41"/>
  <c r="BK761" i="41"/>
  <c r="BK760" i="41"/>
  <c r="BK759" i="41"/>
  <c r="BK758" i="41"/>
  <c r="BK757" i="41"/>
  <c r="BK756" i="41"/>
  <c r="BK755" i="41"/>
  <c r="BK754" i="41"/>
  <c r="BK753" i="41"/>
  <c r="BK752" i="41"/>
  <c r="BK751" i="41"/>
  <c r="BK750" i="41"/>
  <c r="BK749" i="41"/>
  <c r="BK748" i="41"/>
  <c r="BK747" i="41"/>
  <c r="BK746" i="41"/>
  <c r="BK745" i="41"/>
  <c r="BK744" i="41"/>
  <c r="BK743" i="41"/>
  <c r="BK742" i="41"/>
  <c r="BK741" i="41"/>
  <c r="BK740" i="41"/>
  <c r="BK739" i="41"/>
  <c r="BK738" i="41"/>
  <c r="BK737" i="41"/>
  <c r="BK736" i="41"/>
  <c r="BK735" i="41"/>
  <c r="BK734" i="41"/>
  <c r="BK733" i="41"/>
  <c r="BK732" i="41"/>
  <c r="BK731" i="41"/>
  <c r="BK730" i="41"/>
  <c r="BK729" i="41"/>
  <c r="BK728" i="41"/>
  <c r="BK727" i="41"/>
  <c r="BK726" i="41"/>
  <c r="BK725" i="41"/>
  <c r="BK724" i="41"/>
  <c r="BK723" i="41"/>
  <c r="BK722" i="41"/>
  <c r="BK721" i="41"/>
  <c r="BK720" i="41"/>
  <c r="BK719" i="41"/>
  <c r="BK718" i="41"/>
  <c r="BK717" i="41"/>
  <c r="BK716" i="41"/>
  <c r="BK715" i="41"/>
  <c r="BK714" i="41"/>
  <c r="BK713" i="41"/>
  <c r="BK712" i="41"/>
  <c r="BK711" i="41"/>
  <c r="BK710" i="41"/>
  <c r="BK709" i="41"/>
  <c r="BK708" i="41"/>
  <c r="BK707" i="41"/>
  <c r="BK706" i="41"/>
  <c r="BK705" i="41"/>
  <c r="BK704" i="41"/>
  <c r="BK703" i="41"/>
  <c r="BK702" i="41"/>
  <c r="BK701" i="41"/>
  <c r="BK700" i="41"/>
  <c r="BK699" i="41"/>
  <c r="BK698" i="41"/>
  <c r="BK697" i="41"/>
  <c r="BK696" i="41"/>
  <c r="BK695" i="41"/>
  <c r="BK694" i="41"/>
  <c r="BK693" i="41"/>
  <c r="BK692" i="41"/>
  <c r="BK691" i="41"/>
  <c r="BK690" i="41"/>
  <c r="BK689" i="41"/>
  <c r="BK688" i="41"/>
  <c r="BK687" i="41"/>
  <c r="BK686" i="41"/>
  <c r="BK685" i="41"/>
  <c r="BK684" i="41"/>
  <c r="BK683" i="41"/>
  <c r="BK682" i="41"/>
  <c r="BK681" i="41"/>
  <c r="BK680" i="41"/>
  <c r="BK679" i="41"/>
  <c r="BK678" i="41"/>
  <c r="BK677" i="41"/>
  <c r="BK676" i="41"/>
  <c r="BK675" i="41"/>
  <c r="BK674" i="41"/>
  <c r="BK673" i="41"/>
  <c r="BK672" i="41"/>
  <c r="BK671" i="41"/>
  <c r="BK670" i="41"/>
  <c r="BK669" i="41"/>
  <c r="BK668" i="41"/>
  <c r="BK667" i="41"/>
  <c r="BK666" i="41"/>
  <c r="BK665" i="41"/>
  <c r="BK664" i="41"/>
  <c r="BK663" i="41"/>
  <c r="BK662" i="41"/>
  <c r="BK661" i="41"/>
  <c r="BK660" i="41"/>
  <c r="BK659" i="41"/>
  <c r="BK658" i="41"/>
  <c r="BK657" i="41"/>
  <c r="BK656" i="41"/>
  <c r="BK655" i="41"/>
  <c r="BK654" i="41"/>
  <c r="BK653" i="41"/>
  <c r="BK652" i="41"/>
  <c r="BK651" i="41"/>
  <c r="BK650" i="41"/>
  <c r="BK649" i="41"/>
  <c r="BK648" i="41"/>
  <c r="BK647" i="41"/>
  <c r="BK646" i="41"/>
  <c r="BK645" i="41"/>
  <c r="BK644" i="41"/>
  <c r="BK643" i="41"/>
  <c r="BK642" i="41"/>
  <c r="BK641" i="41"/>
  <c r="BK640" i="41"/>
  <c r="BK639" i="41"/>
  <c r="BK638" i="41"/>
  <c r="BK637" i="41"/>
  <c r="BK636" i="41"/>
  <c r="BK635" i="41"/>
  <c r="BK634" i="41"/>
  <c r="BK633" i="41"/>
  <c r="BK632" i="41"/>
  <c r="BK631" i="41"/>
  <c r="BK630" i="41"/>
  <c r="BK629" i="41"/>
  <c r="BK628" i="41"/>
  <c r="BK627" i="41"/>
  <c r="BK626" i="41"/>
  <c r="BK625" i="41"/>
  <c r="BK624" i="41"/>
  <c r="BK623" i="41"/>
  <c r="BK622" i="41"/>
  <c r="BK621" i="41"/>
  <c r="BK620" i="41"/>
  <c r="BK619" i="41"/>
  <c r="BK618" i="41"/>
  <c r="BK617" i="41"/>
  <c r="BK616" i="41"/>
  <c r="BK615" i="41"/>
  <c r="BK614" i="41"/>
  <c r="BK613" i="41"/>
  <c r="BK612" i="41"/>
  <c r="BK611" i="41"/>
  <c r="BK610" i="41"/>
  <c r="BK609" i="41"/>
  <c r="BK608" i="41"/>
  <c r="BK607" i="41"/>
  <c r="BK606" i="41"/>
  <c r="BK605" i="41"/>
  <c r="BK604" i="41"/>
  <c r="BK603" i="41"/>
  <c r="BK602" i="41"/>
  <c r="BK601" i="41"/>
  <c r="BK600" i="41"/>
  <c r="BK599" i="41"/>
  <c r="BK598" i="41"/>
  <c r="BK597" i="41"/>
  <c r="BK596" i="41"/>
  <c r="BK595" i="41"/>
  <c r="BK594" i="41"/>
  <c r="BK593" i="41"/>
  <c r="BK592" i="41"/>
  <c r="BK591" i="41"/>
  <c r="BK590" i="41"/>
  <c r="BK589" i="41"/>
  <c r="BK588" i="41"/>
  <c r="BK587" i="41"/>
  <c r="BK586" i="41"/>
  <c r="BK585" i="41"/>
  <c r="BK584" i="41"/>
  <c r="BK583" i="41"/>
  <c r="BK582" i="41"/>
  <c r="BK581" i="41"/>
  <c r="BK580" i="41"/>
  <c r="BK579" i="41"/>
  <c r="BK578" i="41"/>
  <c r="BK577" i="41"/>
  <c r="BK576" i="41"/>
  <c r="BK575" i="41"/>
  <c r="BK574" i="41"/>
  <c r="BK573" i="41"/>
  <c r="BK572" i="41"/>
  <c r="BK571" i="41"/>
  <c r="BK570" i="41"/>
  <c r="BK569" i="41"/>
  <c r="BK568" i="41"/>
  <c r="BK567" i="41"/>
  <c r="BK566" i="41"/>
  <c r="BK565" i="41"/>
  <c r="BK564" i="41"/>
  <c r="BK563" i="41"/>
  <c r="BK562" i="41"/>
  <c r="BK561" i="41"/>
  <c r="BK560" i="41"/>
  <c r="BK559" i="41"/>
  <c r="BK558" i="41"/>
  <c r="BK557" i="41"/>
  <c r="BK556" i="41"/>
  <c r="BK555" i="41"/>
  <c r="BK554" i="41"/>
  <c r="BK553" i="41"/>
  <c r="BK552" i="41"/>
  <c r="BK551" i="41"/>
  <c r="BK550" i="41"/>
  <c r="BK549" i="41"/>
  <c r="BK548" i="41"/>
  <c r="BK547" i="41"/>
  <c r="BK546" i="41"/>
  <c r="BK545" i="41"/>
  <c r="BK544" i="41"/>
  <c r="BK543" i="41"/>
  <c r="BK542" i="41"/>
  <c r="BK541" i="41"/>
  <c r="BK540" i="41"/>
  <c r="BK539" i="41"/>
  <c r="BK538" i="41"/>
  <c r="BK537" i="41"/>
  <c r="BK536" i="41"/>
  <c r="BK535" i="41"/>
  <c r="BK534" i="41"/>
  <c r="BK533" i="41"/>
  <c r="BK532" i="41"/>
  <c r="BK531" i="41"/>
  <c r="BK530" i="41"/>
  <c r="BK529" i="41"/>
  <c r="BK528" i="41"/>
  <c r="BK527" i="41"/>
  <c r="BK526" i="41"/>
  <c r="BK525" i="41"/>
  <c r="BK524" i="41"/>
  <c r="BK523" i="41"/>
  <c r="BK522" i="41"/>
  <c r="BK521" i="41"/>
  <c r="BK520" i="41"/>
  <c r="BK519" i="41"/>
  <c r="BK518" i="41"/>
  <c r="BK517" i="41"/>
  <c r="BK516" i="41"/>
  <c r="BK515" i="41"/>
  <c r="BK514" i="41"/>
  <c r="BK513" i="41"/>
  <c r="BK512" i="41"/>
  <c r="BK511" i="41"/>
  <c r="BK510" i="41"/>
  <c r="BK509" i="41"/>
  <c r="BK508" i="41"/>
  <c r="BK507" i="41"/>
  <c r="BK506" i="41"/>
  <c r="BK505" i="41"/>
  <c r="BK504" i="41"/>
  <c r="BK503" i="41"/>
  <c r="BK502" i="41"/>
  <c r="BK501" i="41"/>
  <c r="BK500" i="41"/>
  <c r="BK499" i="41"/>
  <c r="BK498" i="41"/>
  <c r="BK497" i="41"/>
  <c r="BK496" i="41"/>
  <c r="BK495" i="41"/>
  <c r="BK494" i="41"/>
  <c r="BK493" i="41"/>
  <c r="BK492" i="41"/>
  <c r="BK491" i="41"/>
  <c r="BK490" i="41"/>
  <c r="BK489" i="41"/>
  <c r="BK488" i="41"/>
  <c r="BK487" i="41"/>
  <c r="BK486" i="41"/>
  <c r="BK485" i="41"/>
  <c r="BK484" i="41"/>
  <c r="BK483" i="41"/>
  <c r="BK482" i="41"/>
  <c r="BK481" i="41"/>
  <c r="BK480" i="41"/>
  <c r="BK479" i="41"/>
  <c r="BK478" i="41"/>
  <c r="BK477" i="41"/>
  <c r="BK476" i="41"/>
  <c r="BK475" i="41"/>
  <c r="BK474" i="41"/>
  <c r="BK473" i="41"/>
  <c r="BK472" i="41"/>
  <c r="BK471" i="41"/>
  <c r="BK470" i="41"/>
  <c r="BK469" i="41"/>
  <c r="BK468" i="41"/>
  <c r="BK467" i="41"/>
  <c r="BK466" i="41"/>
  <c r="BK465" i="41"/>
  <c r="BK464" i="41"/>
  <c r="BK463" i="41"/>
  <c r="BK462" i="41"/>
  <c r="BK461" i="41"/>
  <c r="BK460" i="41"/>
  <c r="BK459" i="41"/>
  <c r="BK458" i="41"/>
  <c r="BK457" i="41"/>
  <c r="BK456" i="41"/>
  <c r="BK455" i="41"/>
  <c r="BK454" i="41"/>
  <c r="BK453" i="41"/>
  <c r="BK452" i="41"/>
  <c r="BK451" i="41"/>
  <c r="BK450" i="41"/>
  <c r="BK449" i="41"/>
  <c r="BK448" i="41"/>
  <c r="BK447" i="41"/>
  <c r="BK446" i="41"/>
  <c r="BK445" i="41"/>
  <c r="BK444" i="41"/>
  <c r="BK443" i="41"/>
  <c r="BK442" i="41"/>
  <c r="BK441" i="41"/>
  <c r="BK440" i="41"/>
  <c r="BK439" i="41"/>
  <c r="BK438" i="41"/>
  <c r="BK437" i="41"/>
  <c r="BK436" i="41"/>
  <c r="BK435" i="41"/>
  <c r="BK434" i="41"/>
  <c r="BK433" i="41"/>
  <c r="BK432" i="41"/>
  <c r="BK431" i="41"/>
  <c r="BK430" i="41"/>
  <c r="BK429" i="41"/>
  <c r="BK428" i="41"/>
  <c r="BK427" i="41"/>
  <c r="BK426" i="41"/>
  <c r="BK425" i="41"/>
  <c r="BK424" i="41"/>
  <c r="BK423" i="41"/>
  <c r="BK422" i="41"/>
  <c r="BK421" i="41"/>
  <c r="BK420" i="41"/>
  <c r="BK419" i="41"/>
  <c r="BK418" i="41"/>
  <c r="BK417" i="41"/>
  <c r="BK416" i="41"/>
  <c r="BK415" i="41"/>
  <c r="BK414" i="41"/>
  <c r="BK413" i="41"/>
  <c r="BK412" i="41"/>
  <c r="BK411" i="41"/>
  <c r="BK410" i="41"/>
  <c r="BK409" i="41"/>
  <c r="BK408" i="41"/>
  <c r="BK407" i="41"/>
  <c r="BK406" i="41"/>
  <c r="BK405" i="41"/>
  <c r="BK404" i="41"/>
  <c r="BK403" i="41"/>
  <c r="BK402" i="41"/>
  <c r="BK401" i="41"/>
  <c r="BK400" i="41"/>
  <c r="BK399" i="41"/>
  <c r="BK398" i="41"/>
  <c r="BK397" i="41"/>
  <c r="BK396" i="41"/>
  <c r="BK395" i="41"/>
  <c r="BK394" i="41"/>
  <c r="BK393" i="41"/>
  <c r="BK392" i="41"/>
  <c r="BK391" i="41"/>
  <c r="BK390" i="41"/>
  <c r="BK389" i="41"/>
  <c r="BK388" i="41"/>
  <c r="BK387" i="41"/>
  <c r="BK386" i="41"/>
  <c r="BK385" i="41"/>
  <c r="BK384" i="41"/>
  <c r="BK383" i="41"/>
  <c r="BK382" i="41"/>
  <c r="BK381" i="41"/>
  <c r="BK380" i="41"/>
  <c r="BK379" i="41"/>
  <c r="BK378" i="41"/>
  <c r="BK377" i="41"/>
  <c r="BK376" i="41"/>
  <c r="BK375" i="41"/>
  <c r="BK374" i="41"/>
  <c r="BK373" i="41"/>
  <c r="BK372" i="41"/>
  <c r="BK371" i="41"/>
  <c r="BK370" i="41"/>
  <c r="BK369" i="41"/>
  <c r="BK368" i="41"/>
  <c r="BK367" i="41"/>
  <c r="BK366" i="41"/>
  <c r="BK365" i="41"/>
  <c r="BK364" i="41"/>
  <c r="BK363" i="41"/>
  <c r="BK362" i="41"/>
  <c r="BK361" i="41"/>
  <c r="BK360" i="41"/>
  <c r="BK359" i="41"/>
  <c r="BK358" i="41"/>
  <c r="BK357" i="41"/>
  <c r="BK356" i="41"/>
  <c r="BK355" i="41"/>
  <c r="BK354" i="41"/>
  <c r="BK353" i="41"/>
  <c r="BK352" i="41"/>
  <c r="BK351" i="41"/>
  <c r="BK350" i="41"/>
  <c r="BK349" i="41"/>
  <c r="BK348" i="41"/>
  <c r="BK347" i="41"/>
  <c r="BK346" i="41"/>
  <c r="BK345" i="41"/>
  <c r="BK344" i="41"/>
  <c r="BK343" i="41"/>
  <c r="BK342" i="41"/>
  <c r="BK341" i="41"/>
  <c r="BK340" i="41"/>
  <c r="BK339" i="41"/>
  <c r="BK338" i="41"/>
  <c r="BK337" i="41"/>
  <c r="BK336" i="41"/>
  <c r="BK335" i="41"/>
  <c r="BK334" i="41"/>
  <c r="BK333" i="41"/>
  <c r="BK332" i="41"/>
  <c r="BK331" i="41"/>
  <c r="BK330" i="41"/>
  <c r="BK329" i="41"/>
  <c r="BK328" i="41"/>
  <c r="BK327" i="41"/>
  <c r="BK326" i="41"/>
  <c r="BK325" i="41"/>
  <c r="BK324" i="41"/>
  <c r="BK323" i="41"/>
  <c r="BK322" i="41"/>
  <c r="BK321" i="41"/>
  <c r="BK320" i="41"/>
  <c r="BK319" i="41"/>
  <c r="BK318" i="41"/>
  <c r="BK317" i="41"/>
  <c r="BK316" i="41"/>
  <c r="BK315" i="41"/>
  <c r="BK314" i="41"/>
  <c r="BK313" i="41"/>
  <c r="BK312" i="41"/>
  <c r="BK311" i="41"/>
  <c r="BK310" i="41"/>
  <c r="BK309" i="41"/>
  <c r="BK308" i="41"/>
  <c r="BK307" i="41"/>
  <c r="BK306" i="41"/>
  <c r="BK305" i="41"/>
  <c r="BK304" i="41"/>
  <c r="BK303" i="41"/>
  <c r="BK302" i="41"/>
  <c r="BK301" i="41"/>
  <c r="BK300" i="41"/>
  <c r="BK299" i="41"/>
  <c r="BK298" i="41"/>
  <c r="BK297" i="41"/>
  <c r="BK296" i="41"/>
  <c r="BK295" i="41"/>
  <c r="BK294" i="41"/>
  <c r="BK293" i="41"/>
  <c r="BK292" i="41"/>
  <c r="BK291" i="41"/>
  <c r="BK290" i="41"/>
  <c r="BK289" i="41"/>
  <c r="BK288" i="41"/>
  <c r="BK287" i="41"/>
  <c r="BK286" i="41"/>
  <c r="BK285" i="41"/>
  <c r="BK284" i="41"/>
  <c r="BK283" i="41"/>
  <c r="BK282" i="41"/>
  <c r="BK281" i="41"/>
  <c r="BK280" i="41"/>
  <c r="BK279" i="41"/>
  <c r="BK278" i="41"/>
  <c r="BK277" i="41"/>
  <c r="BK276" i="41"/>
  <c r="BK275" i="41"/>
  <c r="BK274" i="41"/>
  <c r="BK273" i="41"/>
  <c r="BK272" i="41"/>
  <c r="BK271" i="41"/>
  <c r="BK270" i="41"/>
  <c r="BK269" i="41"/>
  <c r="BK268" i="41"/>
  <c r="BK267" i="41"/>
  <c r="BK266" i="41"/>
  <c r="BK265" i="41"/>
  <c r="BK264" i="41"/>
  <c r="BK263" i="41"/>
  <c r="BK262" i="41"/>
  <c r="BK261" i="41"/>
  <c r="BK260" i="41"/>
  <c r="BK259" i="41"/>
  <c r="BK258" i="41"/>
  <c r="BK257" i="41"/>
  <c r="BK256" i="41"/>
  <c r="BK255" i="41"/>
  <c r="BK254" i="41"/>
  <c r="BK253" i="41"/>
  <c r="BK252" i="41"/>
  <c r="BK251" i="41"/>
  <c r="BK250" i="41"/>
  <c r="BK249" i="41"/>
  <c r="BK248" i="41"/>
  <c r="BK247" i="41"/>
  <c r="BK246" i="41"/>
  <c r="BK245" i="41"/>
  <c r="BK244" i="41"/>
  <c r="BK243" i="41"/>
  <c r="BK242" i="41"/>
  <c r="BK241" i="41"/>
  <c r="BK240" i="41"/>
  <c r="BK239" i="41"/>
  <c r="BK238" i="41"/>
  <c r="BK237" i="41"/>
  <c r="BK236" i="41"/>
  <c r="BK235" i="41"/>
  <c r="BK234" i="41"/>
  <c r="BK233" i="41"/>
  <c r="BK232" i="41"/>
  <c r="BK231" i="41"/>
  <c r="BK230" i="41"/>
  <c r="BK229" i="41"/>
  <c r="BK228" i="41"/>
  <c r="BK227" i="41"/>
  <c r="BK226" i="41"/>
  <c r="BK225" i="41"/>
  <c r="BK224" i="41"/>
  <c r="BK223" i="41"/>
  <c r="BK222" i="41"/>
  <c r="BK221" i="41"/>
  <c r="BK220" i="41"/>
  <c r="BK219" i="41"/>
  <c r="BK218" i="41"/>
  <c r="BK217" i="41"/>
  <c r="BK216" i="41"/>
  <c r="BK215" i="41"/>
  <c r="BK214" i="41"/>
  <c r="BK213" i="41"/>
  <c r="BK212" i="41"/>
  <c r="BK211" i="41"/>
  <c r="BK210" i="41"/>
  <c r="BK209" i="41"/>
  <c r="BK208" i="41"/>
  <c r="BK207" i="41"/>
  <c r="BK206" i="41"/>
  <c r="BK205" i="41"/>
  <c r="BK204" i="41"/>
  <c r="BK203" i="41"/>
  <c r="BK202" i="41"/>
  <c r="BK201" i="41"/>
  <c r="BK200" i="41"/>
  <c r="BK199" i="41"/>
  <c r="BK198" i="41"/>
  <c r="BK197" i="41"/>
  <c r="BK196" i="41"/>
  <c r="BK195" i="41"/>
  <c r="BK194" i="41"/>
  <c r="BK193" i="41"/>
  <c r="BK192" i="41"/>
  <c r="BK191" i="41"/>
  <c r="BK190" i="41"/>
  <c r="BK189" i="41"/>
  <c r="BK188" i="41"/>
  <c r="BK187" i="41"/>
  <c r="BK186" i="41"/>
  <c r="BK185" i="41"/>
  <c r="BK184" i="41"/>
  <c r="BK183" i="41"/>
  <c r="BK182" i="41"/>
  <c r="BK181" i="41"/>
  <c r="BK180" i="41"/>
  <c r="BK179" i="41"/>
  <c r="BK178" i="41"/>
  <c r="BK177" i="41"/>
  <c r="BK176" i="41"/>
  <c r="BK175" i="41"/>
  <c r="BK174" i="41"/>
  <c r="BK173" i="41"/>
  <c r="BK172" i="41"/>
  <c r="BK171" i="41"/>
  <c r="BK170" i="41"/>
  <c r="BK169" i="41"/>
  <c r="BK168" i="41"/>
  <c r="BK167" i="41"/>
  <c r="BK166" i="41"/>
  <c r="BK165" i="41"/>
  <c r="BK164" i="41"/>
  <c r="BK163" i="41"/>
  <c r="BK162" i="41"/>
  <c r="BK161" i="41"/>
  <c r="BK160" i="41"/>
  <c r="BK159" i="41"/>
  <c r="BK158" i="41"/>
  <c r="BK157" i="41"/>
  <c r="BK156" i="41"/>
  <c r="BK155" i="41"/>
  <c r="BK154" i="41"/>
  <c r="BK153" i="41"/>
  <c r="BK152" i="41"/>
  <c r="BK151" i="41"/>
  <c r="BK150" i="41"/>
  <c r="BK149" i="41"/>
  <c r="BK148" i="41"/>
  <c r="BK147" i="41"/>
  <c r="BK146" i="41"/>
  <c r="BK145" i="41"/>
  <c r="BK144" i="41"/>
  <c r="BK143" i="41"/>
  <c r="BK142" i="41"/>
  <c r="BK141" i="41"/>
  <c r="BK140" i="41"/>
  <c r="BK139" i="41"/>
  <c r="BK138" i="41"/>
  <c r="BK137" i="41"/>
  <c r="BK136" i="41"/>
  <c r="BK135" i="41"/>
  <c r="BK134" i="41"/>
  <c r="BK133" i="41"/>
  <c r="BK132" i="41"/>
  <c r="BK131" i="41"/>
  <c r="BK130" i="41"/>
  <c r="BK129" i="41"/>
  <c r="BK128" i="41"/>
  <c r="BK127" i="41"/>
  <c r="BK126" i="41"/>
  <c r="BK125" i="41"/>
  <c r="BK124" i="41"/>
  <c r="BK123" i="41"/>
  <c r="BK122" i="41"/>
  <c r="BK121" i="41"/>
  <c r="BK120" i="41"/>
  <c r="BK119" i="41"/>
  <c r="BK118" i="41"/>
  <c r="BK117" i="41"/>
  <c r="BK116" i="41"/>
  <c r="BK115" i="41"/>
  <c r="BK114" i="41"/>
  <c r="BK113" i="41"/>
  <c r="BK112" i="41"/>
  <c r="BK111" i="41"/>
  <c r="BK110" i="41"/>
  <c r="BK109" i="41"/>
  <c r="BK108" i="41"/>
  <c r="BK107" i="41"/>
  <c r="BK106" i="41"/>
  <c r="BK105" i="41"/>
  <c r="BK104" i="41"/>
  <c r="BK103" i="41"/>
  <c r="BK102" i="41"/>
  <c r="BK101" i="41"/>
  <c r="BK100" i="41"/>
  <c r="BK99" i="41"/>
  <c r="BK98" i="41"/>
  <c r="BK97" i="41"/>
  <c r="BK96" i="41"/>
  <c r="BK95" i="41"/>
  <c r="BK94" i="41"/>
  <c r="BK93" i="41"/>
  <c r="BK92" i="41"/>
  <c r="BK91" i="41"/>
  <c r="BK90" i="41"/>
  <c r="BK89" i="41"/>
  <c r="BK88" i="41"/>
  <c r="BK87" i="41"/>
  <c r="BK86" i="41"/>
  <c r="BK85" i="41"/>
  <c r="BK84" i="41"/>
  <c r="BK83" i="41"/>
  <c r="BK82" i="41"/>
  <c r="BK81" i="41"/>
  <c r="BK80" i="41"/>
  <c r="BK79" i="41"/>
  <c r="BK78" i="41"/>
  <c r="BK77" i="41"/>
  <c r="BK76" i="41"/>
  <c r="BK75" i="41"/>
  <c r="BK74" i="41"/>
  <c r="BK73" i="41"/>
  <c r="BK72" i="41"/>
  <c r="BK71" i="41"/>
  <c r="BK70" i="41"/>
  <c r="BK69" i="41"/>
  <c r="BK68" i="41"/>
  <c r="BK67" i="41"/>
  <c r="BK66" i="41"/>
  <c r="BK65" i="41"/>
  <c r="BK64" i="41"/>
  <c r="BK63" i="41"/>
  <c r="BK62" i="41"/>
  <c r="BK61" i="41"/>
  <c r="BK60" i="41"/>
  <c r="BK59" i="41"/>
  <c r="BK58" i="41"/>
  <c r="BK57" i="41"/>
  <c r="BK56" i="41"/>
  <c r="BK55" i="41"/>
  <c r="BK54" i="41"/>
  <c r="BK53" i="41"/>
  <c r="BK52" i="41"/>
  <c r="BK51" i="41"/>
  <c r="BK50" i="41"/>
  <c r="BK49" i="41"/>
  <c r="BK48" i="41"/>
  <c r="BK47" i="41"/>
  <c r="BK46" i="41"/>
  <c r="BK45" i="41"/>
  <c r="BK44" i="41"/>
  <c r="BK43" i="41"/>
  <c r="BK42" i="41"/>
  <c r="BK41" i="41"/>
  <c r="BK40" i="41"/>
  <c r="BK39" i="41"/>
  <c r="BK38" i="41"/>
  <c r="BK37" i="41"/>
  <c r="BK36" i="41"/>
  <c r="BK35" i="41"/>
  <c r="BK34" i="41"/>
  <c r="BK33" i="41"/>
  <c r="BK32" i="41"/>
  <c r="BK31" i="41"/>
  <c r="BK30" i="41"/>
  <c r="BK29" i="41"/>
  <c r="BK28" i="41"/>
  <c r="BK27" i="41"/>
  <c r="BK26" i="41"/>
  <c r="BK25" i="41"/>
  <c r="BK24" i="41"/>
  <c r="BK23" i="41"/>
  <c r="BK22" i="41"/>
  <c r="BK21" i="41"/>
  <c r="BK20" i="41"/>
  <c r="BK19" i="41"/>
  <c r="BK18" i="41"/>
  <c r="BK17" i="41"/>
  <c r="BK16" i="41"/>
  <c r="BK765" i="10"/>
  <c r="BK764" i="10"/>
  <c r="BK763" i="10"/>
  <c r="BK762" i="10"/>
  <c r="BK761" i="10"/>
  <c r="BK760" i="10"/>
  <c r="BK759" i="10"/>
  <c r="BK758" i="10"/>
  <c r="BK757" i="10"/>
  <c r="BK756" i="10"/>
  <c r="BK755" i="10"/>
  <c r="BK754" i="10"/>
  <c r="BK753" i="10"/>
  <c r="BK752" i="10"/>
  <c r="BK751" i="10"/>
  <c r="BK750" i="10"/>
  <c r="BK749" i="10"/>
  <c r="BK748" i="10"/>
  <c r="BK747" i="10"/>
  <c r="BK746" i="10"/>
  <c r="BK745" i="10"/>
  <c r="BK744" i="10"/>
  <c r="BK743" i="10"/>
  <c r="BK742" i="10"/>
  <c r="BK741" i="10"/>
  <c r="BK740" i="10"/>
  <c r="BK739" i="10"/>
  <c r="BK738" i="10"/>
  <c r="BK737" i="10"/>
  <c r="BK736" i="10"/>
  <c r="BK735" i="10"/>
  <c r="BK734" i="10"/>
  <c r="BK733" i="10"/>
  <c r="BK732" i="10"/>
  <c r="BK731" i="10"/>
  <c r="BK730" i="10"/>
  <c r="BK729" i="10"/>
  <c r="BK728" i="10"/>
  <c r="BK727" i="10"/>
  <c r="BK726" i="10"/>
  <c r="BK725" i="10"/>
  <c r="BK724" i="10"/>
  <c r="BK723" i="10"/>
  <c r="BK722" i="10"/>
  <c r="BK721" i="10"/>
  <c r="BK720" i="10"/>
  <c r="BK719" i="10"/>
  <c r="BK718" i="10"/>
  <c r="BK717" i="10"/>
  <c r="BK716" i="10"/>
  <c r="BK715" i="10"/>
  <c r="BK714" i="10"/>
  <c r="BK713" i="10"/>
  <c r="BK712" i="10"/>
  <c r="BK711" i="10"/>
  <c r="BK710" i="10"/>
  <c r="BK709" i="10"/>
  <c r="BK708" i="10"/>
  <c r="BK707" i="10"/>
  <c r="BK706" i="10"/>
  <c r="BK705" i="10"/>
  <c r="BK704" i="10"/>
  <c r="BK703" i="10"/>
  <c r="BK702" i="10"/>
  <c r="BK701" i="10"/>
  <c r="BK700" i="10"/>
  <c r="BK699" i="10"/>
  <c r="BK698" i="10"/>
  <c r="BK697" i="10"/>
  <c r="BK696" i="10"/>
  <c r="BK695" i="10"/>
  <c r="BK694" i="10"/>
  <c r="BK693" i="10"/>
  <c r="BK692" i="10"/>
  <c r="BK691" i="10"/>
  <c r="BK690" i="10"/>
  <c r="BK689" i="10"/>
  <c r="BK688" i="10"/>
  <c r="BK687" i="10"/>
  <c r="BK686" i="10"/>
  <c r="BK685" i="10"/>
  <c r="BK684" i="10"/>
  <c r="BK683" i="10"/>
  <c r="BK682" i="10"/>
  <c r="BK681" i="10"/>
  <c r="BK680" i="10"/>
  <c r="BK679" i="10"/>
  <c r="BK678" i="10"/>
  <c r="BK677" i="10"/>
  <c r="BK676" i="10"/>
  <c r="BK675" i="10"/>
  <c r="BK674" i="10"/>
  <c r="BK673" i="10"/>
  <c r="BK672" i="10"/>
  <c r="BK671" i="10"/>
  <c r="BK670" i="10"/>
  <c r="BK669" i="10"/>
  <c r="BK668" i="10"/>
  <c r="BK667" i="10"/>
  <c r="BK666" i="10"/>
  <c r="BK665" i="10"/>
  <c r="BK664" i="10"/>
  <c r="BK663" i="10"/>
  <c r="BK662" i="10"/>
  <c r="BK661" i="10"/>
  <c r="BK660" i="10"/>
  <c r="BK659" i="10"/>
  <c r="BK658" i="10"/>
  <c r="BK657" i="10"/>
  <c r="BK656" i="10"/>
  <c r="BK655" i="10"/>
  <c r="BK654" i="10"/>
  <c r="BK653" i="10"/>
  <c r="BK652" i="10"/>
  <c r="BK651" i="10"/>
  <c r="BK650" i="10"/>
  <c r="BK649" i="10"/>
  <c r="BK648" i="10"/>
  <c r="BK647" i="10"/>
  <c r="BK646" i="10"/>
  <c r="BK645" i="10"/>
  <c r="BK644" i="10"/>
  <c r="BK643" i="10"/>
  <c r="BK642" i="10"/>
  <c r="BK641" i="10"/>
  <c r="BK640" i="10"/>
  <c r="BK639" i="10"/>
  <c r="BK638" i="10"/>
  <c r="BK637" i="10"/>
  <c r="BK636" i="10"/>
  <c r="BK635" i="10"/>
  <c r="BK634" i="10"/>
  <c r="BK633" i="10"/>
  <c r="BK632" i="10"/>
  <c r="BK631" i="10"/>
  <c r="BK630" i="10"/>
  <c r="BK629" i="10"/>
  <c r="BK628" i="10"/>
  <c r="BK627" i="10"/>
  <c r="BK626" i="10"/>
  <c r="BK625" i="10"/>
  <c r="BK624" i="10"/>
  <c r="BK623" i="10"/>
  <c r="BK622" i="10"/>
  <c r="BK621" i="10"/>
  <c r="BK620" i="10"/>
  <c r="BK619" i="10"/>
  <c r="BK618" i="10"/>
  <c r="BK617" i="10"/>
  <c r="BK616" i="10"/>
  <c r="BK615" i="10"/>
  <c r="BK614" i="10"/>
  <c r="BK613" i="10"/>
  <c r="BK612" i="10"/>
  <c r="BK611" i="10"/>
  <c r="BK610" i="10"/>
  <c r="BK609" i="10"/>
  <c r="BK608" i="10"/>
  <c r="BK607" i="10"/>
  <c r="BK606" i="10"/>
  <c r="BK605" i="10"/>
  <c r="BK604" i="10"/>
  <c r="BK603" i="10"/>
  <c r="BK602" i="10"/>
  <c r="BK601" i="10"/>
  <c r="BK600" i="10"/>
  <c r="BK599" i="10"/>
  <c r="BK598" i="10"/>
  <c r="BK597" i="10"/>
  <c r="BK596" i="10"/>
  <c r="BK595" i="10"/>
  <c r="BK594" i="10"/>
  <c r="BK593" i="10"/>
  <c r="BK592" i="10"/>
  <c r="BK591" i="10"/>
  <c r="BK590" i="10"/>
  <c r="BK589" i="10"/>
  <c r="BK588" i="10"/>
  <c r="BK587" i="10"/>
  <c r="BK586" i="10"/>
  <c r="BK585" i="10"/>
  <c r="BK584" i="10"/>
  <c r="BK583" i="10"/>
  <c r="BK582" i="10"/>
  <c r="BK581" i="10"/>
  <c r="BK580" i="10"/>
  <c r="BK579" i="10"/>
  <c r="BK578" i="10"/>
  <c r="BK577" i="10"/>
  <c r="BK576" i="10"/>
  <c r="BK575" i="10"/>
  <c r="BK574" i="10"/>
  <c r="BK573" i="10"/>
  <c r="BK572" i="10"/>
  <c r="BK571" i="10"/>
  <c r="BK570" i="10"/>
  <c r="BK569" i="10"/>
  <c r="BK568" i="10"/>
  <c r="BK567" i="10"/>
  <c r="BK566" i="10"/>
  <c r="BK565" i="10"/>
  <c r="BK564" i="10"/>
  <c r="BK563" i="10"/>
  <c r="BK562" i="10"/>
  <c r="BK561" i="10"/>
  <c r="BK560" i="10"/>
  <c r="BK559" i="10"/>
  <c r="BK558" i="10"/>
  <c r="BK557" i="10"/>
  <c r="BK556" i="10"/>
  <c r="BK555" i="10"/>
  <c r="BK554" i="10"/>
  <c r="BK553" i="10"/>
  <c r="BK552" i="10"/>
  <c r="BK551" i="10"/>
  <c r="BK550" i="10"/>
  <c r="BK549" i="10"/>
  <c r="BK548" i="10"/>
  <c r="BK547" i="10"/>
  <c r="BK546" i="10"/>
  <c r="BK545" i="10"/>
  <c r="BK544" i="10"/>
  <c r="BK543" i="10"/>
  <c r="BK542" i="10"/>
  <c r="BK541" i="10"/>
  <c r="BK540" i="10"/>
  <c r="BK539" i="10"/>
  <c r="BK538" i="10"/>
  <c r="BK537" i="10"/>
  <c r="BK536" i="10"/>
  <c r="BK535" i="10"/>
  <c r="BK534" i="10"/>
  <c r="BK533" i="10"/>
  <c r="BK532" i="10"/>
  <c r="BK531" i="10"/>
  <c r="BK530" i="10"/>
  <c r="BK529" i="10"/>
  <c r="BK528" i="10"/>
  <c r="BK527" i="10"/>
  <c r="BK526" i="10"/>
  <c r="BK525" i="10"/>
  <c r="BK524" i="10"/>
  <c r="BK523" i="10"/>
  <c r="BK522" i="10"/>
  <c r="BK521" i="10"/>
  <c r="BK520" i="10"/>
  <c r="BK519" i="10"/>
  <c r="BK518" i="10"/>
  <c r="BK517" i="10"/>
  <c r="BK516" i="10"/>
  <c r="BK515" i="10"/>
  <c r="BK514" i="10"/>
  <c r="BK513" i="10"/>
  <c r="BK512" i="10"/>
  <c r="BK511" i="10"/>
  <c r="BK510" i="10"/>
  <c r="BK509" i="10"/>
  <c r="BK508" i="10"/>
  <c r="BK507" i="10"/>
  <c r="BK506" i="10"/>
  <c r="BK505" i="10"/>
  <c r="BK504" i="10"/>
  <c r="BK503" i="10"/>
  <c r="BK502" i="10"/>
  <c r="BK501" i="10"/>
  <c r="BK500" i="10"/>
  <c r="BK499" i="10"/>
  <c r="BK498" i="10"/>
  <c r="BK497" i="10"/>
  <c r="BK496" i="10"/>
  <c r="BK495" i="10"/>
  <c r="BK494" i="10"/>
  <c r="BK493" i="10"/>
  <c r="BK492" i="10"/>
  <c r="BK491" i="10"/>
  <c r="BK490" i="10"/>
  <c r="BK489" i="10"/>
  <c r="BK488" i="10"/>
  <c r="BK487" i="10"/>
  <c r="BK486" i="10"/>
  <c r="BK485" i="10"/>
  <c r="BK484" i="10"/>
  <c r="BK483" i="10"/>
  <c r="BK482" i="10"/>
  <c r="BK481" i="10"/>
  <c r="BK480" i="10"/>
  <c r="BK479" i="10"/>
  <c r="BK478" i="10"/>
  <c r="BK477" i="10"/>
  <c r="BK476" i="10"/>
  <c r="BK475" i="10"/>
  <c r="BK474" i="10"/>
  <c r="BK473" i="10"/>
  <c r="BK472" i="10"/>
  <c r="BK471" i="10"/>
  <c r="BK470" i="10"/>
  <c r="BK469" i="10"/>
  <c r="BK468" i="10"/>
  <c r="BK467" i="10"/>
  <c r="BK466" i="10"/>
  <c r="BK465" i="10"/>
  <c r="BK464" i="10"/>
  <c r="BK463" i="10"/>
  <c r="BK462" i="10"/>
  <c r="BK461" i="10"/>
  <c r="BK460" i="10"/>
  <c r="BK459" i="10"/>
  <c r="BK458" i="10"/>
  <c r="BK457" i="10"/>
  <c r="BK456" i="10"/>
  <c r="BK455" i="10"/>
  <c r="BK454" i="10"/>
  <c r="BK453" i="10"/>
  <c r="BK452" i="10"/>
  <c r="BK451" i="10"/>
  <c r="BK450" i="10"/>
  <c r="BK449" i="10"/>
  <c r="BK448" i="10"/>
  <c r="BK447" i="10"/>
  <c r="BK446" i="10"/>
  <c r="BK445" i="10"/>
  <c r="BK444" i="10"/>
  <c r="BK443" i="10"/>
  <c r="BK442" i="10"/>
  <c r="BK441" i="10"/>
  <c r="BK440" i="10"/>
  <c r="BK439" i="10"/>
  <c r="BK438" i="10"/>
  <c r="BK437" i="10"/>
  <c r="BK436" i="10"/>
  <c r="BK435" i="10"/>
  <c r="BK434" i="10"/>
  <c r="BK433" i="10"/>
  <c r="BK432" i="10"/>
  <c r="BK431" i="10"/>
  <c r="BK430" i="10"/>
  <c r="BK429" i="10"/>
  <c r="BK428" i="10"/>
  <c r="BK427" i="10"/>
  <c r="BK426" i="10"/>
  <c r="BK425" i="10"/>
  <c r="BK424" i="10"/>
  <c r="BK423" i="10"/>
  <c r="BK422" i="10"/>
  <c r="BK421" i="10"/>
  <c r="BK420" i="10"/>
  <c r="BK419" i="10"/>
  <c r="BK418" i="10"/>
  <c r="BK417" i="10"/>
  <c r="BK416" i="10"/>
  <c r="BK415" i="10"/>
  <c r="BK414" i="10"/>
  <c r="BK413" i="10"/>
  <c r="BK412" i="10"/>
  <c r="BK411" i="10"/>
  <c r="BK410" i="10"/>
  <c r="BK409" i="10"/>
  <c r="BK408" i="10"/>
  <c r="BK407" i="10"/>
  <c r="BK406" i="10"/>
  <c r="BK405" i="10"/>
  <c r="BK404" i="10"/>
  <c r="BK403" i="10"/>
  <c r="BK402" i="10"/>
  <c r="BK401" i="10"/>
  <c r="BK400" i="10"/>
  <c r="BK399" i="10"/>
  <c r="BK398" i="10"/>
  <c r="BK397" i="10"/>
  <c r="BK396" i="10"/>
  <c r="BK395" i="10"/>
  <c r="BK394" i="10"/>
  <c r="BK393" i="10"/>
  <c r="BK392" i="10"/>
  <c r="BK391" i="10"/>
  <c r="BK390" i="10"/>
  <c r="BK389" i="10"/>
  <c r="BK388" i="10"/>
  <c r="BK387" i="10"/>
  <c r="BK386" i="10"/>
  <c r="BK385" i="10"/>
  <c r="BK384" i="10"/>
  <c r="BK383" i="10"/>
  <c r="BK382" i="10"/>
  <c r="BK381" i="10"/>
  <c r="BK380" i="10"/>
  <c r="BK379" i="10"/>
  <c r="BK378" i="10"/>
  <c r="BK377" i="10"/>
  <c r="BK376" i="10"/>
  <c r="BK375" i="10"/>
  <c r="BK374" i="10"/>
  <c r="BK373" i="10"/>
  <c r="BK372" i="10"/>
  <c r="BK371" i="10"/>
  <c r="BK370" i="10"/>
  <c r="BK369" i="10"/>
  <c r="BK368" i="10"/>
  <c r="BK367" i="10"/>
  <c r="BK366" i="10"/>
  <c r="BK365" i="10"/>
  <c r="BK364" i="10"/>
  <c r="BK363" i="10"/>
  <c r="BK362" i="10"/>
  <c r="BK361" i="10"/>
  <c r="BK360" i="10"/>
  <c r="BK359" i="10"/>
  <c r="BK358" i="10"/>
  <c r="BK357" i="10"/>
  <c r="BK356" i="10"/>
  <c r="BK355" i="10"/>
  <c r="BK354" i="10"/>
  <c r="BK353" i="10"/>
  <c r="BK352" i="10"/>
  <c r="BK351" i="10"/>
  <c r="BK350" i="10"/>
  <c r="BK349" i="10"/>
  <c r="BK348" i="10"/>
  <c r="BK347" i="10"/>
  <c r="BK346" i="10"/>
  <c r="BK345" i="10"/>
  <c r="BK344" i="10"/>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4" i="44" l="1"/>
  <c r="BK14" i="43"/>
  <c r="BK14" i="42"/>
  <c r="BK14" i="41"/>
  <c r="BK14" i="10"/>
  <c r="BL16" i="10" s="1"/>
  <c r="BU769" i="4" l="1"/>
  <c r="BH3" i="4"/>
  <c r="O11" i="4"/>
  <c r="AB14" i="4" l="1"/>
  <c r="G35" i="40"/>
  <c r="H44" i="40" l="1"/>
  <c r="H43" i="40"/>
  <c r="G42" i="40"/>
  <c r="D29" i="40"/>
  <c r="J31" i="40" s="1"/>
  <c r="J28" i="40"/>
  <c r="J27" i="40"/>
  <c r="J26" i="40"/>
  <c r="J25" i="40"/>
  <c r="J24" i="40"/>
  <c r="J23" i="40"/>
  <c r="G17" i="40"/>
  <c r="G16" i="40"/>
  <c r="G15" i="40"/>
  <c r="G14" i="40"/>
  <c r="G13" i="40"/>
  <c r="G46" i="40" l="1"/>
  <c r="AO2" i="4" s="1"/>
  <c r="H42" i="40"/>
  <c r="J30" i="40"/>
  <c r="H61" i="40" s="1"/>
  <c r="H45" i="40" l="1"/>
  <c r="H46" i="40"/>
  <c r="AX678" i="4"/>
  <c r="AY678" i="4" s="1"/>
  <c r="AX695" i="4"/>
  <c r="AY695" i="4" s="1"/>
  <c r="AX422" i="4"/>
  <c r="AY422" i="4" s="1"/>
  <c r="AX287" i="4"/>
  <c r="AY287" i="4" s="1"/>
  <c r="AX163" i="4"/>
  <c r="AY163" i="4" s="1"/>
  <c r="AX62" i="4"/>
  <c r="AY62" i="4" s="1"/>
  <c r="AX136" i="4"/>
  <c r="AY136" i="4" s="1"/>
  <c r="AX216" i="4"/>
  <c r="AY216" i="4" s="1"/>
  <c r="AX683" i="4"/>
  <c r="AY683" i="4" s="1"/>
  <c r="AX419" i="4"/>
  <c r="AY419" i="4" s="1"/>
  <c r="AX278" i="4"/>
  <c r="AY278" i="4" s="1"/>
  <c r="AX162" i="4"/>
  <c r="AY162" i="4" s="1"/>
  <c r="AX49" i="4"/>
  <c r="AY49" i="4" s="1"/>
  <c r="AX31" i="4"/>
  <c r="AY31" i="4" s="1"/>
  <c r="AX522" i="4"/>
  <c r="AY522" i="4" s="1"/>
  <c r="AX630" i="4"/>
  <c r="AY630" i="4" s="1"/>
  <c r="AX398" i="4"/>
  <c r="AY398" i="4" s="1"/>
  <c r="AX258" i="4"/>
  <c r="AY258" i="4" s="1"/>
  <c r="AX143" i="4"/>
  <c r="AY143" i="4" s="1"/>
  <c r="AX47" i="4"/>
  <c r="AY47" i="4" s="1"/>
  <c r="AX254" i="4"/>
  <c r="AY254" i="4" s="1"/>
  <c r="AX354" i="4"/>
  <c r="AY354" i="4" s="1"/>
  <c r="AX623" i="4"/>
  <c r="AY623" i="4" s="1"/>
  <c r="AX391" i="4"/>
  <c r="AY391" i="4" s="1"/>
  <c r="AX103" i="4"/>
  <c r="AY103" i="4" s="1"/>
  <c r="AX587" i="4"/>
  <c r="AY587" i="4" s="1"/>
  <c r="AX374" i="4"/>
  <c r="AY374" i="4" s="1"/>
  <c r="AX241" i="4"/>
  <c r="AY241" i="4" s="1"/>
  <c r="AX127" i="4"/>
  <c r="AY127" i="4" s="1"/>
  <c r="AX24" i="4"/>
  <c r="AY24" i="4" s="1"/>
  <c r="AX575" i="4"/>
  <c r="AY575" i="4" s="1"/>
  <c r="AX371" i="4"/>
  <c r="AY371" i="4" s="1"/>
  <c r="AX239" i="4"/>
  <c r="AY239" i="4" s="1"/>
  <c r="AX120" i="4"/>
  <c r="AY120" i="4" s="1"/>
  <c r="AX23" i="4"/>
  <c r="AY23" i="4" s="1"/>
  <c r="AX515" i="4"/>
  <c r="AY515" i="4" s="1"/>
  <c r="AX350" i="4"/>
  <c r="AY350" i="4" s="1"/>
  <c r="AX215" i="4"/>
  <c r="AY215" i="4" s="1"/>
  <c r="AX98" i="4"/>
  <c r="AY98" i="4" s="1"/>
  <c r="AX326" i="4"/>
  <c r="AY326" i="4" s="1"/>
  <c r="AX83" i="4"/>
  <c r="AY83" i="4" s="1"/>
  <c r="AX481" i="4"/>
  <c r="AY481" i="4" s="1"/>
  <c r="AX335" i="4"/>
  <c r="AY335" i="4" s="1"/>
  <c r="AX200" i="4"/>
  <c r="AY200" i="4" s="1"/>
  <c r="AX86" i="4"/>
  <c r="AY86" i="4" s="1"/>
  <c r="AX470" i="4"/>
  <c r="AY470" i="4" s="1"/>
  <c r="AX199" i="4"/>
  <c r="AY199" i="4" s="1"/>
  <c r="AX731" i="4"/>
  <c r="AY731" i="4" s="1"/>
  <c r="AX446" i="4"/>
  <c r="AY446" i="4" s="1"/>
  <c r="AX439" i="4"/>
  <c r="AY439" i="4" s="1"/>
  <c r="AX302" i="4"/>
  <c r="AY302" i="4" s="1"/>
  <c r="AX178" i="4"/>
  <c r="AY178" i="4" s="1"/>
  <c r="AX66" i="4"/>
  <c r="AY66" i="4" s="1"/>
  <c r="AX306" i="4"/>
  <c r="AY306" i="4" s="1"/>
  <c r="AX179" i="4"/>
  <c r="AY179" i="4" s="1"/>
  <c r="AX67" i="4"/>
  <c r="AY67" i="4" s="1"/>
  <c r="AX739" i="4"/>
  <c r="AY739" i="4" s="1"/>
  <c r="AX145" i="4"/>
  <c r="AY145" i="4" s="1"/>
  <c r="AX72" i="4"/>
  <c r="AY72" i="4" s="1"/>
  <c r="AX274" i="4"/>
  <c r="AY274" i="4" s="1"/>
  <c r="AX642" i="4"/>
  <c r="AY642" i="4" s="1"/>
  <c r="AX271" i="4"/>
  <c r="AY271" i="4" s="1"/>
  <c r="AX370" i="4"/>
  <c r="AY370" i="4" s="1"/>
  <c r="AX669" i="4"/>
  <c r="AY669" i="4" s="1"/>
  <c r="AX525" i="4"/>
  <c r="AY525" i="4" s="1"/>
  <c r="AX381" i="4"/>
  <c r="AY381" i="4" s="1"/>
  <c r="AX237" i="4"/>
  <c r="AY237" i="4" s="1"/>
  <c r="AX93" i="4"/>
  <c r="AY93" i="4" s="1"/>
  <c r="AX701" i="4"/>
  <c r="AY701" i="4" s="1"/>
  <c r="AX557" i="4"/>
  <c r="AY557" i="4" s="1"/>
  <c r="AX413" i="4"/>
  <c r="AY413" i="4" s="1"/>
  <c r="AX307" i="4"/>
  <c r="AY307" i="4" s="1"/>
  <c r="AX227" i="4"/>
  <c r="AY227" i="4" s="1"/>
  <c r="AX367" i="4"/>
  <c r="AY367" i="4" s="1"/>
  <c r="AX110" i="4"/>
  <c r="AY110" i="4" s="1"/>
  <c r="AX455" i="4"/>
  <c r="AY455" i="4" s="1"/>
  <c r="AX466" i="4"/>
  <c r="AY466" i="4" s="1"/>
  <c r="AX645" i="4"/>
  <c r="AY645" i="4" s="1"/>
  <c r="AX501" i="4"/>
  <c r="AY501" i="4" s="1"/>
  <c r="AX357" i="4"/>
  <c r="AY357" i="4" s="1"/>
  <c r="AX213" i="4"/>
  <c r="AY213" i="4" s="1"/>
  <c r="AX69" i="4"/>
  <c r="AY69" i="4" s="1"/>
  <c r="AX677" i="4"/>
  <c r="AY677" i="4" s="1"/>
  <c r="AX533" i="4"/>
  <c r="AY533" i="4" s="1"/>
  <c r="AX389" i="4"/>
  <c r="AY389" i="4" s="1"/>
  <c r="AX245" i="4"/>
  <c r="AY245" i="4" s="1"/>
  <c r="AX101" i="4"/>
  <c r="AY101" i="4" s="1"/>
  <c r="AX747" i="4"/>
  <c r="AY747" i="4" s="1"/>
  <c r="AX603" i="4"/>
  <c r="AY603" i="4" s="1"/>
  <c r="AX459" i="4"/>
  <c r="AY459" i="4" s="1"/>
  <c r="AX315" i="4"/>
  <c r="AY315" i="4" s="1"/>
  <c r="AX171" i="4"/>
  <c r="AY171" i="4" s="1"/>
  <c r="AX27" i="4"/>
  <c r="AY27" i="4" s="1"/>
  <c r="AX638" i="4"/>
  <c r="AY638" i="4" s="1"/>
  <c r="AX769" i="4"/>
  <c r="AY769" i="4" s="1"/>
  <c r="AX550" i="4"/>
  <c r="AY550" i="4" s="1"/>
  <c r="AX352" i="4"/>
  <c r="AY352" i="4" s="1"/>
  <c r="AX160" i="4"/>
  <c r="AY160" i="4" s="1"/>
  <c r="AX728" i="4"/>
  <c r="AY728" i="4" s="1"/>
  <c r="AX512" i="4"/>
  <c r="AY512" i="4" s="1"/>
  <c r="AX600" i="4"/>
  <c r="AY600" i="4" s="1"/>
  <c r="AX397" i="4"/>
  <c r="AY397" i="4" s="1"/>
  <c r="AX205" i="4"/>
  <c r="AY205" i="4" s="1"/>
  <c r="AX74" i="4"/>
  <c r="AY74" i="4" s="1"/>
  <c r="AX346" i="4"/>
  <c r="AY346" i="4" s="1"/>
  <c r="AX456" i="4"/>
  <c r="AY456" i="4" s="1"/>
  <c r="AX582" i="4"/>
  <c r="AY582" i="4" s="1"/>
  <c r="AX380" i="4"/>
  <c r="AY380" i="4" s="1"/>
  <c r="AX188" i="4"/>
  <c r="AY188" i="4" s="1"/>
  <c r="AX59" i="4"/>
  <c r="AY59" i="4" s="1"/>
  <c r="AX234" i="4"/>
  <c r="AY234" i="4" s="1"/>
  <c r="AX576" i="4"/>
  <c r="AY576" i="4" s="1"/>
  <c r="AX296" i="4"/>
  <c r="AY296" i="4" s="1"/>
  <c r="AX598" i="4"/>
  <c r="AY598" i="4" s="1"/>
  <c r="AX395" i="4"/>
  <c r="AY395" i="4" s="1"/>
  <c r="AX203" i="4"/>
  <c r="AY203" i="4" s="1"/>
  <c r="AX394" i="4"/>
  <c r="AY394" i="4" s="1"/>
  <c r="AX682" i="4"/>
  <c r="AY682" i="4" s="1"/>
  <c r="AX469" i="4"/>
  <c r="AY469" i="4" s="1"/>
  <c r="AX277" i="4"/>
  <c r="AY277" i="4" s="1"/>
  <c r="AX85" i="4"/>
  <c r="AY85" i="4" s="1"/>
  <c r="AX732" i="4"/>
  <c r="AY732" i="4" s="1"/>
  <c r="AX572" i="4"/>
  <c r="AY572" i="4" s="1"/>
  <c r="AX356" i="4"/>
  <c r="AY356" i="4" s="1"/>
  <c r="AX116" i="4"/>
  <c r="AY116" i="4" s="1"/>
  <c r="AX588" i="4"/>
  <c r="AY588" i="4" s="1"/>
  <c r="AX242" i="4"/>
  <c r="AY242" i="4" s="1"/>
  <c r="AX168" i="4"/>
  <c r="AY168" i="4" s="1"/>
  <c r="AX97" i="4"/>
  <c r="AY97" i="4" s="1"/>
  <c r="AX187" i="4"/>
  <c r="AY187" i="4" s="1"/>
  <c r="AX664" i="4"/>
  <c r="AY664" i="4" s="1"/>
  <c r="AX262" i="4"/>
  <c r="AY262" i="4" s="1"/>
  <c r="AX552" i="4"/>
  <c r="AY552" i="4" s="1"/>
  <c r="AX553" i="4"/>
  <c r="AY553" i="4" s="1"/>
  <c r="AX340" i="4"/>
  <c r="AY340" i="4" s="1"/>
  <c r="AX84" i="4"/>
  <c r="AY84" i="4" s="1"/>
  <c r="AX571" i="4"/>
  <c r="AY571" i="4" s="1"/>
  <c r="AX210" i="4"/>
  <c r="AY210" i="4" s="1"/>
  <c r="AX134" i="4"/>
  <c r="AY134" i="4" s="1"/>
  <c r="AX324" i="4"/>
  <c r="AY324" i="4" s="1"/>
  <c r="AX535" i="4"/>
  <c r="AY535" i="4" s="1"/>
  <c r="AX337" i="4"/>
  <c r="AY337" i="4" s="1"/>
  <c r="AX247" i="4"/>
  <c r="AY247" i="4" s="1"/>
  <c r="AX175" i="4"/>
  <c r="AY175" i="4" s="1"/>
  <c r="AX752" i="4"/>
  <c r="AY752" i="4" s="1"/>
  <c r="AX177" i="4"/>
  <c r="AY177" i="4" s="1"/>
  <c r="AX65" i="4"/>
  <c r="AY65" i="4" s="1"/>
  <c r="AX746" i="4"/>
  <c r="AY746" i="4" s="1"/>
  <c r="AX673" i="4"/>
  <c r="AY673" i="4" s="1"/>
  <c r="AX169" i="4"/>
  <c r="AY169" i="4" s="1"/>
  <c r="AX402" i="4"/>
  <c r="AY402" i="4" s="1"/>
  <c r="AX319" i="4"/>
  <c r="AY319" i="4" s="1"/>
  <c r="AX415" i="4"/>
  <c r="AY415" i="4" s="1"/>
  <c r="AX184" i="4"/>
  <c r="AY184" i="4" s="1"/>
  <c r="AX551" i="4"/>
  <c r="AY551" i="4" s="1"/>
  <c r="AX570" i="4"/>
  <c r="AY570" i="4" s="1"/>
  <c r="AX633" i="4"/>
  <c r="AY633" i="4" s="1"/>
  <c r="AX489" i="4"/>
  <c r="AY489" i="4" s="1"/>
  <c r="AX345" i="4"/>
  <c r="AY345" i="4" s="1"/>
  <c r="AX201" i="4"/>
  <c r="AY201" i="4" s="1"/>
  <c r="AX57" i="4"/>
  <c r="AY57" i="4" s="1"/>
  <c r="AX665" i="4"/>
  <c r="AY665" i="4" s="1"/>
  <c r="AX521" i="4"/>
  <c r="AY521" i="4" s="1"/>
  <c r="AX377" i="4"/>
  <c r="AY377" i="4" s="1"/>
  <c r="AX233" i="4"/>
  <c r="AY233" i="4" s="1"/>
  <c r="AX89" i="4"/>
  <c r="AY89" i="4" s="1"/>
  <c r="AX735" i="4"/>
  <c r="AY735" i="4" s="1"/>
  <c r="AX591" i="4"/>
  <c r="AY591" i="4" s="1"/>
  <c r="AX447" i="4"/>
  <c r="AY447" i="4" s="1"/>
  <c r="AX303" i="4"/>
  <c r="AY303" i="4" s="1"/>
  <c r="AX159" i="4"/>
  <c r="AY159" i="4" s="1"/>
  <c r="AX14" i="4"/>
  <c r="AY14" i="4" s="1"/>
  <c r="AX626" i="4"/>
  <c r="AY626" i="4" s="1"/>
  <c r="AX751" i="4"/>
  <c r="AY751" i="4" s="1"/>
  <c r="AX532" i="4"/>
  <c r="AY532" i="4" s="1"/>
  <c r="AX336" i="4"/>
  <c r="AY336" i="4" s="1"/>
  <c r="AX144" i="4"/>
  <c r="AY144" i="4" s="1"/>
  <c r="AX709" i="4"/>
  <c r="AY709" i="4" s="1"/>
  <c r="AX494" i="4"/>
  <c r="AY494" i="4" s="1"/>
  <c r="AX583" i="4"/>
  <c r="AY583" i="4" s="1"/>
  <c r="AX382" i="4"/>
  <c r="AY382" i="4" s="1"/>
  <c r="AX190" i="4"/>
  <c r="AY190" i="4" s="1"/>
  <c r="AX763" i="4"/>
  <c r="AY763" i="4" s="1"/>
  <c r="AX298" i="4"/>
  <c r="AY298" i="4" s="1"/>
  <c r="AX376" i="4"/>
  <c r="AY376" i="4" s="1"/>
  <c r="AX563" i="4"/>
  <c r="AY563" i="4" s="1"/>
  <c r="AX364" i="4"/>
  <c r="AY364" i="4" s="1"/>
  <c r="AX172" i="4"/>
  <c r="AY172" i="4" s="1"/>
  <c r="AX26" i="4"/>
  <c r="AY26" i="4" s="1"/>
  <c r="AX217" i="4"/>
  <c r="AY217" i="4" s="1"/>
  <c r="AX540" i="4"/>
  <c r="AY540" i="4" s="1"/>
  <c r="AX280" i="4"/>
  <c r="AY280" i="4" s="1"/>
  <c r="AX580" i="4"/>
  <c r="AY580" i="4" s="1"/>
  <c r="AX379" i="4"/>
  <c r="AY379" i="4" s="1"/>
  <c r="AX330" i="4"/>
  <c r="AY330" i="4" s="1"/>
  <c r="AX454" i="4"/>
  <c r="AY454" i="4" s="1"/>
  <c r="AX70" i="4"/>
  <c r="AY70" i="4" s="1"/>
  <c r="AX289" i="4"/>
  <c r="AY289" i="4" s="1"/>
  <c r="AX659" i="4"/>
  <c r="AY659" i="4" s="1"/>
  <c r="AX753" i="4"/>
  <c r="AY753" i="4" s="1"/>
  <c r="AX465" i="4"/>
  <c r="AY465" i="4" s="1"/>
  <c r="AX641" i="4"/>
  <c r="AY641" i="4" s="1"/>
  <c r="AX353" i="4"/>
  <c r="AY353" i="4" s="1"/>
  <c r="AX711" i="4"/>
  <c r="AY711" i="4" s="1"/>
  <c r="AX423" i="4"/>
  <c r="AY423" i="4" s="1"/>
  <c r="AX135" i="4"/>
  <c r="AY135" i="4" s="1"/>
  <c r="AX712" i="4"/>
  <c r="AY712" i="4" s="1"/>
  <c r="AX304" i="4"/>
  <c r="AY304" i="4" s="1"/>
  <c r="AX767" i="4"/>
  <c r="AY767" i="4" s="1"/>
  <c r="AX157" i="4"/>
  <c r="AY157" i="4" s="1"/>
  <c r="AX744" i="4"/>
  <c r="AY744" i="4" s="1"/>
  <c r="AX534" i="4"/>
  <c r="AY534" i="4" s="1"/>
  <c r="AX407" i="4"/>
  <c r="AY407" i="4" s="1"/>
  <c r="AX463" i="4"/>
  <c r="AY463" i="4" s="1"/>
  <c r="AX263" i="4"/>
  <c r="AY263" i="4" s="1"/>
  <c r="AX40" i="4"/>
  <c r="AY40" i="4" s="1"/>
  <c r="AX765" i="4"/>
  <c r="AY765" i="4" s="1"/>
  <c r="AX621" i="4"/>
  <c r="AY621" i="4" s="1"/>
  <c r="AX477" i="4"/>
  <c r="AY477" i="4" s="1"/>
  <c r="AX333" i="4"/>
  <c r="AY333" i="4" s="1"/>
  <c r="AX189" i="4"/>
  <c r="AY189" i="4" s="1"/>
  <c r="AX45" i="4"/>
  <c r="AY45" i="4" s="1"/>
  <c r="AX653" i="4"/>
  <c r="AY653" i="4" s="1"/>
  <c r="AX509" i="4"/>
  <c r="AY509" i="4" s="1"/>
  <c r="AX365" i="4"/>
  <c r="AY365" i="4" s="1"/>
  <c r="AX221" i="4"/>
  <c r="AY221" i="4" s="1"/>
  <c r="AX77" i="4"/>
  <c r="AY77" i="4" s="1"/>
  <c r="AX723" i="4"/>
  <c r="AY723" i="4" s="1"/>
  <c r="AX579" i="4"/>
  <c r="AY579" i="4" s="1"/>
  <c r="AX435" i="4"/>
  <c r="AY435" i="4" s="1"/>
  <c r="AX291" i="4"/>
  <c r="AY291" i="4" s="1"/>
  <c r="AX147" i="4"/>
  <c r="AY147" i="4" s="1"/>
  <c r="AX758" i="4"/>
  <c r="AY758" i="4" s="1"/>
  <c r="AX614" i="4"/>
  <c r="AY614" i="4" s="1"/>
  <c r="AX730" i="4"/>
  <c r="AY730" i="4" s="1"/>
  <c r="AX514" i="4"/>
  <c r="AY514" i="4" s="1"/>
  <c r="AX320" i="4"/>
  <c r="AY320" i="4" s="1"/>
  <c r="AX128" i="4"/>
  <c r="AY128" i="4" s="1"/>
  <c r="AX692" i="4"/>
  <c r="AY692" i="4" s="1"/>
  <c r="AX479" i="4"/>
  <c r="AY479" i="4" s="1"/>
  <c r="AX564" i="4"/>
  <c r="AY564" i="4" s="1"/>
  <c r="AX366" i="4"/>
  <c r="AY366" i="4" s="1"/>
  <c r="AX174" i="4"/>
  <c r="AY174" i="4" s="1"/>
  <c r="AX704" i="4"/>
  <c r="AY704" i="4" s="1"/>
  <c r="AX250" i="4"/>
  <c r="AY250" i="4" s="1"/>
  <c r="AX766" i="4"/>
  <c r="AY766" i="4" s="1"/>
  <c r="AX546" i="4"/>
  <c r="AY546" i="4" s="1"/>
  <c r="AX348" i="4"/>
  <c r="AY348" i="4" s="1"/>
  <c r="AX156" i="4"/>
  <c r="AY156" i="4" s="1"/>
  <c r="AX742" i="4"/>
  <c r="AY742" i="4" s="1"/>
  <c r="AX202" i="4"/>
  <c r="AY202" i="4" s="1"/>
  <c r="AX504" i="4"/>
  <c r="AY504" i="4" s="1"/>
  <c r="AX264" i="4"/>
  <c r="AY264" i="4" s="1"/>
  <c r="AX562" i="4"/>
  <c r="AY562" i="4" s="1"/>
  <c r="AX362" i="4"/>
  <c r="AY362" i="4" s="1"/>
  <c r="AX170" i="4"/>
  <c r="AY170" i="4" s="1"/>
  <c r="AX282" i="4"/>
  <c r="AY282" i="4" s="1"/>
  <c r="AX646" i="4"/>
  <c r="AY646" i="4" s="1"/>
  <c r="AX438" i="4"/>
  <c r="AY438" i="4" s="1"/>
  <c r="AX246" i="4"/>
  <c r="AY246" i="4" s="1"/>
  <c r="AX54" i="4"/>
  <c r="AY54" i="4" s="1"/>
  <c r="AX755" i="4"/>
  <c r="AY755" i="4" s="1"/>
  <c r="AX536" i="4"/>
  <c r="AY536" i="4" s="1"/>
  <c r="AX52" i="4"/>
  <c r="AY52" i="4" s="1"/>
  <c r="AX558" i="4"/>
  <c r="AY558" i="4" s="1"/>
  <c r="AX359" i="4"/>
  <c r="AY359" i="4" s="1"/>
  <c r="AX82" i="4"/>
  <c r="AY82" i="4" s="1"/>
  <c r="AX609" i="4"/>
  <c r="AY609" i="4" s="1"/>
  <c r="AX321" i="4"/>
  <c r="AY321" i="4" s="1"/>
  <c r="AX33" i="4"/>
  <c r="AY33" i="4" s="1"/>
  <c r="AX497" i="4"/>
  <c r="AY497" i="4" s="1"/>
  <c r="AX209" i="4"/>
  <c r="AY209" i="4" s="1"/>
  <c r="AX567" i="4"/>
  <c r="AY567" i="4" s="1"/>
  <c r="AX279" i="4"/>
  <c r="AY279" i="4" s="1"/>
  <c r="AX602" i="4"/>
  <c r="AY602" i="4" s="1"/>
  <c r="AX496" i="4"/>
  <c r="AY496" i="4" s="1"/>
  <c r="AX112" i="4"/>
  <c r="AY112" i="4" s="1"/>
  <c r="AX547" i="4"/>
  <c r="AY547" i="4" s="1"/>
  <c r="AX349" i="4"/>
  <c r="AY349" i="4" s="1"/>
  <c r="AX649" i="4"/>
  <c r="AY649" i="4" s="1"/>
  <c r="AX527" i="4"/>
  <c r="AY527" i="4" s="1"/>
  <c r="AX71" i="4"/>
  <c r="AY71" i="4" s="1"/>
  <c r="AX38" i="4"/>
  <c r="AY38" i="4" s="1"/>
  <c r="AX666" i="4"/>
  <c r="AY666" i="4" s="1"/>
  <c r="AX403" i="4"/>
  <c r="AY403" i="4" s="1"/>
  <c r="AX119" i="4"/>
  <c r="AY119" i="4" s="1"/>
  <c r="AX741" i="4"/>
  <c r="AY741" i="4" s="1"/>
  <c r="AX597" i="4"/>
  <c r="AY597" i="4" s="1"/>
  <c r="AX453" i="4"/>
  <c r="AY453" i="4" s="1"/>
  <c r="AX309" i="4"/>
  <c r="AY309" i="4" s="1"/>
  <c r="AX165" i="4"/>
  <c r="AY165" i="4" s="1"/>
  <c r="AX21" i="4"/>
  <c r="AY21" i="4" s="1"/>
  <c r="AX629" i="4"/>
  <c r="AY629" i="4" s="1"/>
  <c r="AX485" i="4"/>
  <c r="AY485" i="4" s="1"/>
  <c r="AX341" i="4"/>
  <c r="AY341" i="4" s="1"/>
  <c r="AX197" i="4"/>
  <c r="AY197" i="4" s="1"/>
  <c r="AX53" i="4"/>
  <c r="AY53" i="4" s="1"/>
  <c r="AX699" i="4"/>
  <c r="AY699" i="4" s="1"/>
  <c r="AX555" i="4"/>
  <c r="AY555" i="4" s="1"/>
  <c r="AX411" i="4"/>
  <c r="AY411" i="4" s="1"/>
  <c r="AX267" i="4"/>
  <c r="AY267" i="4" s="1"/>
  <c r="AX123" i="4"/>
  <c r="AY123" i="4" s="1"/>
  <c r="AX734" i="4"/>
  <c r="AY734" i="4" s="1"/>
  <c r="AX590" i="4"/>
  <c r="AY590" i="4" s="1"/>
  <c r="AX694" i="4"/>
  <c r="AY694" i="4" s="1"/>
  <c r="AX480" i="4"/>
  <c r="AY480" i="4" s="1"/>
  <c r="AX288" i="4"/>
  <c r="AY288" i="4" s="1"/>
  <c r="AX96" i="4"/>
  <c r="AY96" i="4" s="1"/>
  <c r="AX656" i="4"/>
  <c r="AY656" i="4" s="1"/>
  <c r="AX745" i="4"/>
  <c r="AY745" i="4" s="1"/>
  <c r="AX528" i="4"/>
  <c r="AY528" i="4" s="1"/>
  <c r="AX334" i="4"/>
  <c r="AY334" i="4" s="1"/>
  <c r="AX142" i="4"/>
  <c r="AY142" i="4" s="1"/>
  <c r="AX613" i="4"/>
  <c r="AY613" i="4" s="1"/>
  <c r="AX138" i="4"/>
  <c r="AY138" i="4" s="1"/>
  <c r="AX726" i="4"/>
  <c r="AY726" i="4" s="1"/>
  <c r="AX510" i="4"/>
  <c r="AY510" i="4" s="1"/>
  <c r="AX316" i="4"/>
  <c r="AY316" i="4" s="1"/>
  <c r="AX124" i="4"/>
  <c r="AY124" i="4" s="1"/>
  <c r="AX632" i="4"/>
  <c r="AY632" i="4" s="1"/>
  <c r="AX121" i="4"/>
  <c r="AY121" i="4" s="1"/>
  <c r="AX472" i="4"/>
  <c r="AY472" i="4" s="1"/>
  <c r="AX743" i="4"/>
  <c r="AY743" i="4" s="1"/>
  <c r="AX526" i="4"/>
  <c r="AY526" i="4" s="1"/>
  <c r="AX331" i="4"/>
  <c r="AY331" i="4" s="1"/>
  <c r="AX139" i="4"/>
  <c r="AY139" i="4" s="1"/>
  <c r="AX106" i="4"/>
  <c r="AY106" i="4" s="1"/>
  <c r="AX610" i="4"/>
  <c r="AY610" i="4" s="1"/>
  <c r="AX406" i="4"/>
  <c r="AY406" i="4" s="1"/>
  <c r="AX214" i="4"/>
  <c r="AY214" i="4" s="1"/>
  <c r="AX22" i="4"/>
  <c r="AY22" i="4" s="1"/>
  <c r="AX716" i="4"/>
  <c r="AY716" i="4" s="1"/>
  <c r="AX500" i="4"/>
  <c r="AY500" i="4" s="1"/>
  <c r="AX292" i="4"/>
  <c r="AY292" i="4" s="1"/>
  <c r="AX754" i="4"/>
  <c r="AY754" i="4" s="1"/>
  <c r="AX499" i="4"/>
  <c r="AY499" i="4" s="1"/>
  <c r="AX431" i="4"/>
  <c r="AY431" i="4" s="1"/>
  <c r="AX338" i="4"/>
  <c r="AY338" i="4" s="1"/>
  <c r="AX248" i="4"/>
  <c r="AY248" i="4" s="1"/>
  <c r="AX146" i="4"/>
  <c r="AY146" i="4" s="1"/>
  <c r="AX79" i="4"/>
  <c r="AY79" i="4" s="1"/>
  <c r="AX104" i="4"/>
  <c r="AY104" i="4" s="1"/>
  <c r="AX539" i="4"/>
  <c r="AY539" i="4" s="1"/>
  <c r="AX158" i="4"/>
  <c r="AY158" i="4" s="1"/>
  <c r="AX729" i="4"/>
  <c r="AY729" i="4" s="1"/>
  <c r="AX585" i="4"/>
  <c r="AY585" i="4" s="1"/>
  <c r="AX441" i="4"/>
  <c r="AY441" i="4" s="1"/>
  <c r="AX297" i="4"/>
  <c r="AY297" i="4" s="1"/>
  <c r="AX153" i="4"/>
  <c r="AY153" i="4" s="1"/>
  <c r="AX761" i="4"/>
  <c r="AY761" i="4" s="1"/>
  <c r="AX617" i="4"/>
  <c r="AY617" i="4" s="1"/>
  <c r="AX473" i="4"/>
  <c r="AY473" i="4" s="1"/>
  <c r="AX329" i="4"/>
  <c r="AY329" i="4" s="1"/>
  <c r="AX185" i="4"/>
  <c r="AY185" i="4" s="1"/>
  <c r="AX41" i="4"/>
  <c r="AY41" i="4" s="1"/>
  <c r="AX687" i="4"/>
  <c r="AY687" i="4" s="1"/>
  <c r="AX399" i="4"/>
  <c r="AY399" i="4" s="1"/>
  <c r="AX255" i="4"/>
  <c r="AY255" i="4" s="1"/>
  <c r="AX111" i="4"/>
  <c r="AY111" i="4" s="1"/>
  <c r="AX722" i="4"/>
  <c r="AY722" i="4" s="1"/>
  <c r="AX578" i="4"/>
  <c r="AY578" i="4" s="1"/>
  <c r="AX676" i="4"/>
  <c r="AY676" i="4" s="1"/>
  <c r="AX464" i="4"/>
  <c r="AY464" i="4" s="1"/>
  <c r="AX272" i="4"/>
  <c r="AY272" i="4" s="1"/>
  <c r="AX80" i="4"/>
  <c r="AY80" i="4" s="1"/>
  <c r="AX637" i="4"/>
  <c r="AY637" i="4" s="1"/>
  <c r="AX226" i="4"/>
  <c r="AY226" i="4" s="1"/>
  <c r="AX115" i="4"/>
  <c r="AY115" i="4" s="1"/>
  <c r="AX182" i="4"/>
  <c r="AY182" i="4" s="1"/>
  <c r="AX647" i="4"/>
  <c r="AY647" i="4" s="1"/>
  <c r="AX194" i="4"/>
  <c r="AY194" i="4" s="1"/>
  <c r="AX717" i="4"/>
  <c r="AY717" i="4" s="1"/>
  <c r="AX573" i="4"/>
  <c r="AY573" i="4" s="1"/>
  <c r="AX429" i="4"/>
  <c r="AY429" i="4" s="1"/>
  <c r="AX285" i="4"/>
  <c r="AY285" i="4" s="1"/>
  <c r="AX141" i="4"/>
  <c r="AY141" i="4" s="1"/>
  <c r="AX749" i="4"/>
  <c r="AY749" i="4" s="1"/>
  <c r="AX605" i="4"/>
  <c r="AY605" i="4" s="1"/>
  <c r="AX461" i="4"/>
  <c r="AY461" i="4" s="1"/>
  <c r="AX317" i="4"/>
  <c r="AY317" i="4" s="1"/>
  <c r="AX173" i="4"/>
  <c r="AY173" i="4" s="1"/>
  <c r="AX29" i="4"/>
  <c r="AY29" i="4" s="1"/>
  <c r="AX675" i="4"/>
  <c r="AY675" i="4" s="1"/>
  <c r="AX531" i="4"/>
  <c r="AY531" i="4" s="1"/>
  <c r="AX387" i="4"/>
  <c r="AY387" i="4" s="1"/>
  <c r="AX243" i="4"/>
  <c r="AY243" i="4" s="1"/>
  <c r="AX99" i="4"/>
  <c r="AY99" i="4" s="1"/>
  <c r="AX710" i="4"/>
  <c r="AY710" i="4" s="1"/>
  <c r="AX566" i="4"/>
  <c r="AY566" i="4" s="1"/>
  <c r="AX658" i="4"/>
  <c r="AY658" i="4" s="1"/>
  <c r="AX448" i="4"/>
  <c r="AY448" i="4" s="1"/>
  <c r="AX256" i="4"/>
  <c r="AY256" i="4" s="1"/>
  <c r="AX64" i="4"/>
  <c r="AY64" i="4" s="1"/>
  <c r="AX620" i="4"/>
  <c r="AY620" i="4" s="1"/>
  <c r="AX708" i="4"/>
  <c r="AY708" i="4" s="1"/>
  <c r="AX493" i="4"/>
  <c r="AY493" i="4" s="1"/>
  <c r="AX301" i="4"/>
  <c r="AY301" i="4" s="1"/>
  <c r="AX109" i="4"/>
  <c r="AY109" i="4" s="1"/>
  <c r="AX524" i="4"/>
  <c r="AY524" i="4" s="1"/>
  <c r="AX58" i="4"/>
  <c r="AY58" i="4" s="1"/>
  <c r="AX690" i="4"/>
  <c r="AY690" i="4" s="1"/>
  <c r="AX476" i="4"/>
  <c r="AY476" i="4" s="1"/>
  <c r="AX284" i="4"/>
  <c r="AY284" i="4" s="1"/>
  <c r="AX92" i="4"/>
  <c r="AY92" i="4" s="1"/>
  <c r="AX541" i="4"/>
  <c r="AY541" i="4" s="1"/>
  <c r="AX42" i="4"/>
  <c r="AY42" i="4" s="1"/>
  <c r="AX424" i="4"/>
  <c r="AY424" i="4" s="1"/>
  <c r="AX706" i="4"/>
  <c r="AY706" i="4" s="1"/>
  <c r="AX491" i="4"/>
  <c r="AY491" i="4" s="1"/>
  <c r="AX299" i="4"/>
  <c r="AY299" i="4" s="1"/>
  <c r="AX91" i="4"/>
  <c r="AY91" i="4" s="1"/>
  <c r="AX740" i="4"/>
  <c r="AY740" i="4" s="1"/>
  <c r="AX574" i="4"/>
  <c r="AY574" i="4" s="1"/>
  <c r="AX373" i="4"/>
  <c r="AY373" i="4" s="1"/>
  <c r="AX181" i="4"/>
  <c r="AY181" i="4" s="1"/>
  <c r="AX260" i="4"/>
  <c r="AY260" i="4" s="1"/>
  <c r="AX680" i="4"/>
  <c r="AY680" i="4" s="1"/>
  <c r="AX468" i="4"/>
  <c r="AY468" i="4" s="1"/>
  <c r="AX244" i="4"/>
  <c r="AY244" i="4" s="1"/>
  <c r="AX696" i="4"/>
  <c r="AY696" i="4" s="1"/>
  <c r="AX467" i="4"/>
  <c r="AY467" i="4" s="1"/>
  <c r="AX594" i="4"/>
  <c r="AY594" i="4" s="1"/>
  <c r="AX433" i="4"/>
  <c r="AY433" i="4" s="1"/>
  <c r="AX343" i="4"/>
  <c r="AY343" i="4" s="1"/>
  <c r="AX193" i="4"/>
  <c r="AY193" i="4" s="1"/>
  <c r="AX355" i="4"/>
  <c r="AY355" i="4" s="1"/>
  <c r="AX275" i="4"/>
  <c r="AY275" i="4" s="1"/>
  <c r="AX549" i="4"/>
  <c r="AY549" i="4" s="1"/>
  <c r="AX261" i="4"/>
  <c r="AY261" i="4" s="1"/>
  <c r="AX725" i="4"/>
  <c r="AY725" i="4" s="1"/>
  <c r="AX437" i="4"/>
  <c r="AY437" i="4" s="1"/>
  <c r="AX149" i="4"/>
  <c r="AY149" i="4" s="1"/>
  <c r="AX651" i="4"/>
  <c r="AY651" i="4" s="1"/>
  <c r="AX363" i="4"/>
  <c r="AY363" i="4" s="1"/>
  <c r="AX75" i="4"/>
  <c r="AY75" i="4" s="1"/>
  <c r="AX542" i="4"/>
  <c r="AY542" i="4" s="1"/>
  <c r="AX416" i="4"/>
  <c r="AY416" i="4" s="1"/>
  <c r="AX32" i="4"/>
  <c r="AY32" i="4" s="1"/>
  <c r="AX672" i="4"/>
  <c r="AY672" i="4" s="1"/>
  <c r="AX270" i="4"/>
  <c r="AY270" i="4" s="1"/>
  <c r="AX457" i="4"/>
  <c r="AY457" i="4" s="1"/>
  <c r="AX654" i="4"/>
  <c r="AY654" i="4" s="1"/>
  <c r="AX252" i="4"/>
  <c r="AY252" i="4" s="1"/>
  <c r="AX426" i="4"/>
  <c r="AY426" i="4" s="1"/>
  <c r="AX392" i="4"/>
  <c r="AY392" i="4" s="1"/>
  <c r="AX458" i="4"/>
  <c r="AY458" i="4" s="1"/>
  <c r="AX721" i="4"/>
  <c r="AY721" i="4" s="1"/>
  <c r="AX538" i="4"/>
  <c r="AY538" i="4" s="1"/>
  <c r="AX150" i="4"/>
  <c r="AY150" i="4" s="1"/>
  <c r="AX644" i="4"/>
  <c r="AY644" i="4" s="1"/>
  <c r="AX311" i="4"/>
  <c r="AY311" i="4" s="1"/>
  <c r="AX152" i="4"/>
  <c r="AY152" i="4" s="1"/>
  <c r="AX259" i="4"/>
  <c r="AY259" i="4" s="1"/>
  <c r="AX35" i="4"/>
  <c r="AY35" i="4" s="1"/>
  <c r="AX232" i="4"/>
  <c r="AY232" i="4" s="1"/>
  <c r="AX705" i="4"/>
  <c r="AY705" i="4" s="1"/>
  <c r="AX561" i="4"/>
  <c r="AY561" i="4" s="1"/>
  <c r="AX417" i="4"/>
  <c r="AY417" i="4" s="1"/>
  <c r="AX273" i="4"/>
  <c r="AY273" i="4" s="1"/>
  <c r="AX129" i="4"/>
  <c r="AY129" i="4" s="1"/>
  <c r="AX737" i="4"/>
  <c r="AY737" i="4" s="1"/>
  <c r="AX593" i="4"/>
  <c r="AY593" i="4" s="1"/>
  <c r="AX449" i="4"/>
  <c r="AY449" i="4" s="1"/>
  <c r="AX305" i="4"/>
  <c r="AY305" i="4" s="1"/>
  <c r="AX161" i="4"/>
  <c r="AY161" i="4" s="1"/>
  <c r="AX16" i="4"/>
  <c r="AY16" i="4" s="1"/>
  <c r="AX663" i="4"/>
  <c r="AY663" i="4" s="1"/>
  <c r="AX519" i="4"/>
  <c r="AY519" i="4" s="1"/>
  <c r="AX375" i="4"/>
  <c r="AY375" i="4" s="1"/>
  <c r="AX231" i="4"/>
  <c r="AY231" i="4" s="1"/>
  <c r="AX87" i="4"/>
  <c r="AY87" i="4" s="1"/>
  <c r="AX698" i="4"/>
  <c r="AY698" i="4" s="1"/>
  <c r="AX554" i="4"/>
  <c r="AY554" i="4" s="1"/>
  <c r="AX640" i="4"/>
  <c r="AY640" i="4" s="1"/>
  <c r="AX432" i="4"/>
  <c r="AY432" i="4" s="1"/>
  <c r="AX240" i="4"/>
  <c r="AY240" i="4" s="1"/>
  <c r="AX48" i="4"/>
  <c r="AY48" i="4" s="1"/>
  <c r="AX601" i="4"/>
  <c r="AY601" i="4" s="1"/>
  <c r="AX691" i="4"/>
  <c r="AY691" i="4" s="1"/>
  <c r="AX478" i="4"/>
  <c r="AY478" i="4" s="1"/>
  <c r="AX286" i="4"/>
  <c r="AY286" i="4" s="1"/>
  <c r="AX94" i="4"/>
  <c r="AY94" i="4" s="1"/>
  <c r="AX490" i="4"/>
  <c r="AY490" i="4" s="1"/>
  <c r="AX720" i="4"/>
  <c r="AY720" i="4" s="1"/>
  <c r="AX671" i="4"/>
  <c r="AY671" i="4" s="1"/>
  <c r="AX460" i="4"/>
  <c r="AY460" i="4" s="1"/>
  <c r="AX268" i="4"/>
  <c r="AY268" i="4" s="1"/>
  <c r="AX76" i="4"/>
  <c r="AY76" i="4" s="1"/>
  <c r="AX474" i="4"/>
  <c r="AY474" i="4" s="1"/>
  <c r="AX762" i="4"/>
  <c r="AY762" i="4" s="1"/>
  <c r="AX408" i="4"/>
  <c r="AY408" i="4" s="1"/>
  <c r="AX688" i="4"/>
  <c r="AY688" i="4" s="1"/>
  <c r="AX475" i="4"/>
  <c r="AY475" i="4" s="1"/>
  <c r="AX283" i="4"/>
  <c r="AY283" i="4" s="1"/>
  <c r="AX43" i="4"/>
  <c r="AY43" i="4" s="1"/>
  <c r="AX559" i="4"/>
  <c r="AY559" i="4" s="1"/>
  <c r="AX556" i="4"/>
  <c r="AY556" i="4" s="1"/>
  <c r="AX358" i="4"/>
  <c r="AY358" i="4" s="1"/>
  <c r="AX166" i="4"/>
  <c r="AY166" i="4" s="1"/>
  <c r="AX196" i="4"/>
  <c r="AY196" i="4" s="1"/>
  <c r="AX661" i="4"/>
  <c r="AY661" i="4" s="1"/>
  <c r="AX452" i="4"/>
  <c r="AY452" i="4" s="1"/>
  <c r="AX228" i="4"/>
  <c r="AY228" i="4" s="1"/>
  <c r="AX679" i="4"/>
  <c r="AY679" i="4" s="1"/>
  <c r="AX50" i="4"/>
  <c r="AY50" i="4" s="1"/>
  <c r="AX702" i="4"/>
  <c r="AY702" i="4" s="1"/>
  <c r="AX498" i="4"/>
  <c r="AY498" i="4" s="1"/>
  <c r="AX386" i="4"/>
  <c r="AY386" i="4" s="1"/>
  <c r="AX451" i="4"/>
  <c r="AY451" i="4" s="1"/>
  <c r="AX114" i="4"/>
  <c r="AY114" i="4" s="1"/>
  <c r="AX693" i="4"/>
  <c r="AY693" i="4" s="1"/>
  <c r="AX405" i="4"/>
  <c r="AY405" i="4" s="1"/>
  <c r="AX117" i="4"/>
  <c r="AY117" i="4" s="1"/>
  <c r="AX581" i="4"/>
  <c r="AY581" i="4" s="1"/>
  <c r="AX293" i="4"/>
  <c r="AY293" i="4" s="1"/>
  <c r="AX760" i="4"/>
  <c r="AY760" i="4" s="1"/>
  <c r="AX507" i="4"/>
  <c r="AY507" i="4" s="1"/>
  <c r="AX219" i="4"/>
  <c r="AY219" i="4" s="1"/>
  <c r="AX686" i="4"/>
  <c r="AY686" i="4" s="1"/>
  <c r="AX622" i="4"/>
  <c r="AY622" i="4" s="1"/>
  <c r="AX224" i="4"/>
  <c r="AY224" i="4" s="1"/>
  <c r="AX584" i="4"/>
  <c r="AY584" i="4" s="1"/>
  <c r="AX462" i="4"/>
  <c r="AY462" i="4" s="1"/>
  <c r="AX78" i="4"/>
  <c r="AY78" i="4" s="1"/>
  <c r="AX667" i="4"/>
  <c r="AY667" i="4" s="1"/>
  <c r="AX444" i="4"/>
  <c r="AY444" i="4" s="1"/>
  <c r="AX60" i="4"/>
  <c r="AY60" i="4" s="1"/>
  <c r="AX703" i="4"/>
  <c r="AY703" i="4" s="1"/>
  <c r="AX670" i="4"/>
  <c r="AY670" i="4" s="1"/>
  <c r="AX266" i="4"/>
  <c r="AY266" i="4" s="1"/>
  <c r="AX756" i="4"/>
  <c r="AY756" i="4" s="1"/>
  <c r="AX342" i="4"/>
  <c r="AY342" i="4" s="1"/>
  <c r="AX148" i="4"/>
  <c r="AY148" i="4" s="1"/>
  <c r="AX436" i="4"/>
  <c r="AY436" i="4" s="1"/>
  <c r="AX223" i="4"/>
  <c r="AY223" i="4" s="1"/>
  <c r="AX657" i="4"/>
  <c r="AY657" i="4" s="1"/>
  <c r="AX545" i="4"/>
  <c r="AY545" i="4" s="1"/>
  <c r="AX639" i="4"/>
  <c r="AY639" i="4" s="1"/>
  <c r="AX183" i="4"/>
  <c r="AY183" i="4" s="1"/>
  <c r="AX568" i="4"/>
  <c r="AY568" i="4" s="1"/>
  <c r="AX529" i="4"/>
  <c r="AY529" i="4" s="1"/>
  <c r="AX222" i="4"/>
  <c r="AY222" i="4" s="1"/>
  <c r="AX523" i="4"/>
  <c r="AY523" i="4" s="1"/>
  <c r="AX220" i="4"/>
  <c r="AY220" i="4" s="1"/>
  <c r="AX154" i="4"/>
  <c r="AY154" i="4" s="1"/>
  <c r="AX652" i="4"/>
  <c r="AY652" i="4" s="1"/>
  <c r="AX218" i="4"/>
  <c r="AY218" i="4" s="1"/>
  <c r="AX592" i="4"/>
  <c r="AY592" i="4" s="1"/>
  <c r="AX118" i="4"/>
  <c r="AY118" i="4" s="1"/>
  <c r="AX517" i="4"/>
  <c r="AY517" i="4" s="1"/>
  <c r="AX715" i="4"/>
  <c r="AY715" i="4" s="1"/>
  <c r="AX487" i="4"/>
  <c r="AY487" i="4" s="1"/>
  <c r="AX295" i="4"/>
  <c r="AY295" i="4" s="1"/>
  <c r="AX313" i="4"/>
  <c r="AY313" i="4" s="1"/>
  <c r="AX206" i="4"/>
  <c r="AY206" i="4" s="1"/>
  <c r="AX195" i="4"/>
  <c r="AY195" i="4" s="1"/>
  <c r="AX133" i="4"/>
  <c r="AY133" i="4" s="1"/>
  <c r="AX757" i="4"/>
  <c r="AY757" i="4" s="1"/>
  <c r="AX537" i="4"/>
  <c r="AY537" i="4" s="1"/>
  <c r="AX425" i="4"/>
  <c r="AY425" i="4" s="1"/>
  <c r="AX627" i="4"/>
  <c r="AY627" i="4" s="1"/>
  <c r="AX63" i="4"/>
  <c r="AY63" i="4" s="1"/>
  <c r="AX400" i="4"/>
  <c r="AY400" i="4" s="1"/>
  <c r="AX727" i="4"/>
  <c r="AY727" i="4" s="1"/>
  <c r="AX126" i="4"/>
  <c r="AY126" i="4" s="1"/>
  <c r="AX707" i="4"/>
  <c r="AY707" i="4" s="1"/>
  <c r="AX204" i="4"/>
  <c r="AY204" i="4" s="1"/>
  <c r="AX73" i="4"/>
  <c r="AY73" i="4" s="1"/>
  <c r="AX634" i="4"/>
  <c r="AY634" i="4" s="1"/>
  <c r="AX155" i="4"/>
  <c r="AY155" i="4" s="1"/>
  <c r="AX520" i="4"/>
  <c r="AY520" i="4" s="1"/>
  <c r="AX102" i="4"/>
  <c r="AY102" i="4" s="1"/>
  <c r="AX484" i="4"/>
  <c r="AY484" i="4" s="1"/>
  <c r="AX660" i="4"/>
  <c r="AY660" i="4" s="1"/>
  <c r="AX17" i="4"/>
  <c r="AY17" i="4" s="1"/>
  <c r="AX434" i="4"/>
  <c r="AY434" i="4" s="1"/>
  <c r="AX604" i="4"/>
  <c r="AY604" i="4" s="1"/>
  <c r="AX251" i="4"/>
  <c r="AY251" i="4" s="1"/>
  <c r="AX548" i="4"/>
  <c r="AY548" i="4" s="1"/>
  <c r="AX265" i="4"/>
  <c r="AY265" i="4" s="1"/>
  <c r="AX383" i="4"/>
  <c r="AY383" i="4" s="1"/>
  <c r="AX151" i="4"/>
  <c r="AY151" i="4" s="1"/>
  <c r="AX513" i="4"/>
  <c r="AY513" i="4" s="1"/>
  <c r="AX401" i="4"/>
  <c r="AY401" i="4" s="1"/>
  <c r="AX615" i="4"/>
  <c r="AY615" i="4" s="1"/>
  <c r="AX51" i="4"/>
  <c r="AY51" i="4" s="1"/>
  <c r="AX384" i="4"/>
  <c r="AY384" i="4" s="1"/>
  <c r="AX655" i="4"/>
  <c r="AY655" i="4" s="1"/>
  <c r="AX61" i="4"/>
  <c r="AY61" i="4" s="1"/>
  <c r="AX635" i="4"/>
  <c r="AY635" i="4" s="1"/>
  <c r="AX140" i="4"/>
  <c r="AY140" i="4" s="1"/>
  <c r="AX684" i="4"/>
  <c r="AY684" i="4" s="1"/>
  <c r="AX616" i="4"/>
  <c r="AY616" i="4" s="1"/>
  <c r="AX107" i="4"/>
  <c r="AY107" i="4" s="1"/>
  <c r="AX502" i="4"/>
  <c r="AY502" i="4" s="1"/>
  <c r="AX37" i="4"/>
  <c r="AY37" i="4" s="1"/>
  <c r="AX420" i="4"/>
  <c r="AY420" i="4" s="1"/>
  <c r="AX643" i="4"/>
  <c r="AY643" i="4" s="1"/>
  <c r="AX55" i="4"/>
  <c r="AY55" i="4" s="1"/>
  <c r="AX503" i="4"/>
  <c r="AY503" i="4" s="1"/>
  <c r="AX624" i="4"/>
  <c r="AY624" i="4" s="1"/>
  <c r="AX95" i="4"/>
  <c r="AY95" i="4" s="1"/>
  <c r="AX44" i="4"/>
  <c r="AY44" i="4" s="1"/>
  <c r="AX230" i="4"/>
  <c r="AY230" i="4" s="1"/>
  <c r="AX393" i="4"/>
  <c r="AY393" i="4" s="1"/>
  <c r="AX281" i="4"/>
  <c r="AY281" i="4" s="1"/>
  <c r="AX543" i="4"/>
  <c r="AY543" i="4" s="1"/>
  <c r="AX39" i="4"/>
  <c r="AY39" i="4" s="1"/>
  <c r="AX368" i="4"/>
  <c r="AY368" i="4" s="1"/>
  <c r="AX636" i="4"/>
  <c r="AY636" i="4" s="1"/>
  <c r="AX46" i="4"/>
  <c r="AY46" i="4" s="1"/>
  <c r="AX618" i="4"/>
  <c r="AY618" i="4" s="1"/>
  <c r="AX108" i="4"/>
  <c r="AY108" i="4" s="1"/>
  <c r="AX648" i="4"/>
  <c r="AY648" i="4" s="1"/>
  <c r="AX544" i="4"/>
  <c r="AY544" i="4" s="1"/>
  <c r="AX668" i="4"/>
  <c r="AY668" i="4" s="1"/>
  <c r="AX486" i="4"/>
  <c r="AY486" i="4" s="1"/>
  <c r="AX372" i="4"/>
  <c r="AY372" i="4" s="1"/>
  <c r="AX404" i="4"/>
  <c r="AY404" i="4" s="1"/>
  <c r="AX611" i="4"/>
  <c r="AY611" i="4" s="1"/>
  <c r="AX596" i="4"/>
  <c r="AY596" i="4" s="1"/>
  <c r="AX100" i="4"/>
  <c r="AY100" i="4" s="1"/>
  <c r="AX388" i="4"/>
  <c r="AY388" i="4" s="1"/>
  <c r="AX607" i="4"/>
  <c r="AY607" i="4" s="1"/>
  <c r="AX719" i="4"/>
  <c r="AY719" i="4" s="1"/>
  <c r="AX450" i="4"/>
  <c r="AY450" i="4" s="1"/>
  <c r="AX257" i="4"/>
  <c r="AY257" i="4" s="1"/>
  <c r="AX483" i="4"/>
  <c r="AY483" i="4" s="1"/>
  <c r="AX192" i="4"/>
  <c r="AY192" i="4" s="1"/>
  <c r="AX511" i="4"/>
  <c r="AY511" i="4" s="1"/>
  <c r="AX560" i="4"/>
  <c r="AY560" i="4" s="1"/>
  <c r="AX492" i="4"/>
  <c r="AY492" i="4" s="1"/>
  <c r="AX28" i="4"/>
  <c r="AY28" i="4" s="1"/>
  <c r="AX443" i="4"/>
  <c r="AY443" i="4" s="1"/>
  <c r="AX505" i="4"/>
  <c r="AY505" i="4" s="1"/>
  <c r="AX68" i="4"/>
  <c r="AY68" i="4" s="1"/>
  <c r="AX516" i="4"/>
  <c r="AY516" i="4" s="1"/>
  <c r="AX290" i="4"/>
  <c r="AY290" i="4" s="1"/>
  <c r="AX482" i="4"/>
  <c r="AY482" i="4" s="1"/>
  <c r="AX385" i="4"/>
  <c r="AY385" i="4" s="1"/>
  <c r="AX412" i="4"/>
  <c r="AY412" i="4" s="1"/>
  <c r="AX25" i="4"/>
  <c r="AY25" i="4" s="1"/>
  <c r="AX88" i="4"/>
  <c r="AY88" i="4" s="1"/>
  <c r="AX736" i="4"/>
  <c r="AY736" i="4" s="1"/>
  <c r="AX300" i="4"/>
  <c r="AY300" i="4" s="1"/>
  <c r="AX132" i="4"/>
  <c r="AY132" i="4" s="1"/>
  <c r="AX759" i="4"/>
  <c r="AY759" i="4" s="1"/>
  <c r="AX235" i="4"/>
  <c r="AY235" i="4" s="1"/>
  <c r="AX322" i="4"/>
  <c r="AY322" i="4" s="1"/>
  <c r="AX369" i="4"/>
  <c r="AY369" i="4" s="1"/>
  <c r="AX269" i="4"/>
  <c r="AY269" i="4" s="1"/>
  <c r="AX495" i="4"/>
  <c r="AY495" i="4" s="1"/>
  <c r="AX674" i="4"/>
  <c r="AY674" i="4" s="1"/>
  <c r="AX208" i="4"/>
  <c r="AY208" i="4" s="1"/>
  <c r="AX619" i="4"/>
  <c r="AY619" i="4" s="1"/>
  <c r="AX30" i="4"/>
  <c r="AY30" i="4" s="1"/>
  <c r="AX599" i="4"/>
  <c r="AY599" i="4" s="1"/>
  <c r="AX612" i="4"/>
  <c r="AY612" i="4" s="1"/>
  <c r="AX508" i="4"/>
  <c r="AY508" i="4" s="1"/>
  <c r="AX421" i="4"/>
  <c r="AY421" i="4" s="1"/>
  <c r="AX131" i="4"/>
  <c r="AY131" i="4" s="1"/>
  <c r="AX249" i="4"/>
  <c r="AY249" i="4" s="1"/>
  <c r="AX488" i="4"/>
  <c r="AY488" i="4" s="1"/>
  <c r="AX308" i="4"/>
  <c r="AY308" i="4" s="1"/>
  <c r="AX344" i="4"/>
  <c r="AY344" i="4" s="1"/>
  <c r="AX733" i="4"/>
  <c r="AY733" i="4" s="1"/>
  <c r="AX606" i="4"/>
  <c r="AY606" i="4" s="1"/>
  <c r="AX198" i="4"/>
  <c r="AY198" i="4" s="1"/>
  <c r="AX681" i="4"/>
  <c r="AY681" i="4" s="1"/>
  <c r="AX211" i="4"/>
  <c r="AY211" i="4" s="1"/>
  <c r="AX662" i="4"/>
  <c r="AY662" i="4" s="1"/>
  <c r="AX390" i="4"/>
  <c r="AY390" i="4" s="1"/>
  <c r="AX207" i="4"/>
  <c r="AY207" i="4" s="1"/>
  <c r="AX700" i="4"/>
  <c r="AY700" i="4" s="1"/>
  <c r="AX586" i="4"/>
  <c r="AY586" i="4" s="1"/>
  <c r="AX628" i="4"/>
  <c r="AY628" i="4" s="1"/>
  <c r="AX34" i="4"/>
  <c r="AY34" i="4" s="1"/>
  <c r="AX225" i="4"/>
  <c r="AY225" i="4" s="1"/>
  <c r="AX137" i="4"/>
  <c r="AY137" i="4" s="1"/>
  <c r="AX471" i="4"/>
  <c r="AY471" i="4" s="1"/>
  <c r="AX650" i="4"/>
  <c r="AY650" i="4" s="1"/>
  <c r="AX176" i="4"/>
  <c r="AY176" i="4" s="1"/>
  <c r="AX445" i="4"/>
  <c r="AY445" i="4" s="1"/>
  <c r="AX442" i="4"/>
  <c r="AY442" i="4" s="1"/>
  <c r="AX428" i="4"/>
  <c r="AY428" i="4" s="1"/>
  <c r="AX122" i="4"/>
  <c r="AY122" i="4" s="1"/>
  <c r="AX440" i="4"/>
  <c r="AY440" i="4" s="1"/>
  <c r="AX427" i="4"/>
  <c r="AY427" i="4" s="1"/>
  <c r="AX186" i="4"/>
  <c r="AY186" i="4" s="1"/>
  <c r="AX325" i="4"/>
  <c r="AY325" i="4" s="1"/>
  <c r="AX20" i="4"/>
  <c r="AY20" i="4" s="1"/>
  <c r="AX276" i="4"/>
  <c r="AY276" i="4" s="1"/>
  <c r="AX410" i="4"/>
  <c r="AY410" i="4" s="1"/>
  <c r="AX212" i="4"/>
  <c r="AY212" i="4" s="1"/>
  <c r="AX689" i="4"/>
  <c r="AY689" i="4" s="1"/>
  <c r="AX595" i="4"/>
  <c r="AY595" i="4" s="1"/>
  <c r="AX589" i="4"/>
  <c r="AY589" i="4" s="1"/>
  <c r="AX191" i="4"/>
  <c r="AY191" i="4" s="1"/>
  <c r="AX105" i="4"/>
  <c r="AY105" i="4" s="1"/>
  <c r="AX125" i="4"/>
  <c r="AY125" i="4" s="1"/>
  <c r="AX351" i="4"/>
  <c r="AY351" i="4" s="1"/>
  <c r="AX530" i="4"/>
  <c r="AY530" i="4" s="1"/>
  <c r="AX15" i="4"/>
  <c r="AY15" i="4" s="1"/>
  <c r="AX430" i="4"/>
  <c r="AY430" i="4" s="1"/>
  <c r="AX409" i="4"/>
  <c r="AY409" i="4" s="1"/>
  <c r="AX685" i="4"/>
  <c r="AY685" i="4" s="1"/>
  <c r="AX310" i="4"/>
  <c r="AY310" i="4" s="1"/>
  <c r="AX253" i="4"/>
  <c r="AY253" i="4" s="1"/>
  <c r="AX56" i="4"/>
  <c r="AY56" i="4" s="1"/>
  <c r="AX238" i="4"/>
  <c r="AY238" i="4" s="1"/>
  <c r="AX724" i="4"/>
  <c r="AY724" i="4" s="1"/>
  <c r="AX36" i="4"/>
  <c r="AY36" i="4" s="1"/>
  <c r="AX360" i="4"/>
  <c r="AY360" i="4" s="1"/>
  <c r="AX81" i="4"/>
  <c r="AY81" i="4" s="1"/>
  <c r="AX113" i="4"/>
  <c r="AY113" i="4" s="1"/>
  <c r="AX339" i="4"/>
  <c r="AY339" i="4" s="1"/>
  <c r="AX518" i="4"/>
  <c r="AY518" i="4" s="1"/>
  <c r="AX768" i="4"/>
  <c r="AY768" i="4" s="1"/>
  <c r="AX414" i="4"/>
  <c r="AY414" i="4" s="1"/>
  <c r="AX378" i="4"/>
  <c r="AY378" i="4" s="1"/>
  <c r="AX396" i="4"/>
  <c r="AY396" i="4" s="1"/>
  <c r="AX577" i="4"/>
  <c r="AY577" i="4" s="1"/>
  <c r="AX328" i="4"/>
  <c r="AY328" i="4" s="1"/>
  <c r="AX347" i="4"/>
  <c r="AY347" i="4" s="1"/>
  <c r="AX738" i="4"/>
  <c r="AY738" i="4" s="1"/>
  <c r="AX294" i="4"/>
  <c r="AY294" i="4" s="1"/>
  <c r="AX697" i="4"/>
  <c r="AY697" i="4" s="1"/>
  <c r="AX180" i="4"/>
  <c r="AY180" i="4" s="1"/>
  <c r="AX130" i="4"/>
  <c r="AY130" i="4" s="1"/>
  <c r="AX714" i="4"/>
  <c r="AY714" i="4" s="1"/>
  <c r="AX323" i="4"/>
  <c r="AY323" i="4" s="1"/>
  <c r="AX713" i="4"/>
  <c r="AY713" i="4" s="1"/>
  <c r="AX748" i="4"/>
  <c r="AY748" i="4" s="1"/>
  <c r="AX327" i="4"/>
  <c r="AY327" i="4" s="1"/>
  <c r="AX506" i="4"/>
  <c r="AY506" i="4" s="1"/>
  <c r="AX750" i="4"/>
  <c r="AY750" i="4" s="1"/>
  <c r="AX318" i="4"/>
  <c r="AY318" i="4" s="1"/>
  <c r="AX90" i="4"/>
  <c r="AY90" i="4" s="1"/>
  <c r="AX332" i="4"/>
  <c r="AY332" i="4" s="1"/>
  <c r="AX361" i="4"/>
  <c r="AY361" i="4" s="1"/>
  <c r="AX312" i="4"/>
  <c r="AY312" i="4" s="1"/>
  <c r="AX314" i="4"/>
  <c r="AY314" i="4" s="1"/>
  <c r="AX718" i="4"/>
  <c r="AY718" i="4" s="1"/>
  <c r="AX229" i="4"/>
  <c r="AY229" i="4" s="1"/>
  <c r="AX625" i="4"/>
  <c r="AY625" i="4" s="1"/>
  <c r="AX164" i="4"/>
  <c r="AY164" i="4" s="1"/>
  <c r="AX167" i="4"/>
  <c r="AY167" i="4" s="1"/>
  <c r="AX18" i="4"/>
  <c r="AY18" i="4" s="1"/>
  <c r="AX418" i="4"/>
  <c r="AY418" i="4" s="1"/>
  <c r="AX565" i="4"/>
  <c r="AY565" i="4" s="1"/>
  <c r="AX631" i="4"/>
  <c r="AY631" i="4" s="1"/>
  <c r="AX764" i="4"/>
  <c r="AY764" i="4" s="1"/>
  <c r="AX608" i="4"/>
  <c r="AY608" i="4" s="1"/>
  <c r="AX569" i="4"/>
  <c r="AY569" i="4" s="1"/>
  <c r="AX236" i="4"/>
  <c r="AY236" i="4" s="1"/>
  <c r="BM14" i="4"/>
  <c r="BH15" i="4"/>
  <c r="BI15" i="4" s="1"/>
  <c r="BH16" i="4"/>
  <c r="BI16" i="4" s="1"/>
  <c r="BH17" i="4"/>
  <c r="BI17" i="4" s="1"/>
  <c r="BH18" i="4"/>
  <c r="BI18" i="4" s="1"/>
  <c r="BH20" i="4"/>
  <c r="BI20" i="4" s="1"/>
  <c r="BH21" i="4"/>
  <c r="BI21" i="4" s="1"/>
  <c r="BH22" i="4"/>
  <c r="BI22" i="4" s="1"/>
  <c r="BH23" i="4"/>
  <c r="BI23" i="4" s="1"/>
  <c r="BH24" i="4"/>
  <c r="BI24" i="4" s="1"/>
  <c r="BH25" i="4"/>
  <c r="BI25" i="4" s="1"/>
  <c r="BH26" i="4"/>
  <c r="BI26" i="4" s="1"/>
  <c r="BH27" i="4"/>
  <c r="BI27" i="4" s="1"/>
  <c r="BH28" i="4"/>
  <c r="BI28" i="4" s="1"/>
  <c r="BH29" i="4"/>
  <c r="BI29" i="4" s="1"/>
  <c r="BH30" i="4"/>
  <c r="BI30" i="4" s="1"/>
  <c r="BH31" i="4"/>
  <c r="BI31" i="4" s="1"/>
  <c r="BH32" i="4"/>
  <c r="BI32" i="4" s="1"/>
  <c r="BH33" i="4"/>
  <c r="BI33" i="4" s="1"/>
  <c r="BH34" i="4"/>
  <c r="BI34" i="4" s="1"/>
  <c r="BH35" i="4"/>
  <c r="BI35" i="4" s="1"/>
  <c r="BH36" i="4"/>
  <c r="BI36" i="4" s="1"/>
  <c r="BH37" i="4"/>
  <c r="BI37" i="4" s="1"/>
  <c r="BH38" i="4"/>
  <c r="BI38" i="4" s="1"/>
  <c r="BH39" i="4"/>
  <c r="BI39" i="4" s="1"/>
  <c r="BH40" i="4"/>
  <c r="BI40" i="4" s="1"/>
  <c r="BH41" i="4"/>
  <c r="BI41" i="4" s="1"/>
  <c r="BH42" i="4"/>
  <c r="BI42" i="4" s="1"/>
  <c r="BH43" i="4"/>
  <c r="BI43" i="4" s="1"/>
  <c r="BH44" i="4"/>
  <c r="BI44" i="4" s="1"/>
  <c r="BH45" i="4"/>
  <c r="BI45" i="4" s="1"/>
  <c r="BH46" i="4"/>
  <c r="BI46" i="4" s="1"/>
  <c r="BH47" i="4"/>
  <c r="BI47" i="4" s="1"/>
  <c r="BH48" i="4"/>
  <c r="BI48" i="4" s="1"/>
  <c r="BH49" i="4"/>
  <c r="BI49" i="4" s="1"/>
  <c r="BH50" i="4"/>
  <c r="BI50" i="4" s="1"/>
  <c r="BH51" i="4"/>
  <c r="BI51" i="4" s="1"/>
  <c r="BH52" i="4"/>
  <c r="BI52" i="4" s="1"/>
  <c r="BH53" i="4"/>
  <c r="BI53" i="4" s="1"/>
  <c r="BH54" i="4"/>
  <c r="BI54" i="4" s="1"/>
  <c r="BH55" i="4"/>
  <c r="BI55" i="4" s="1"/>
  <c r="BH56" i="4"/>
  <c r="BI56" i="4" s="1"/>
  <c r="BH57" i="4"/>
  <c r="BI57" i="4" s="1"/>
  <c r="BH58" i="4"/>
  <c r="BI58" i="4" s="1"/>
  <c r="BH59" i="4"/>
  <c r="BI59" i="4" s="1"/>
  <c r="BH60" i="4"/>
  <c r="BI60" i="4" s="1"/>
  <c r="BH61" i="4"/>
  <c r="BI61" i="4" s="1"/>
  <c r="BH62" i="4"/>
  <c r="BI62" i="4" s="1"/>
  <c r="BH63" i="4"/>
  <c r="BI63" i="4" s="1"/>
  <c r="BH64" i="4"/>
  <c r="BI64" i="4" s="1"/>
  <c r="BH65" i="4"/>
  <c r="BI65" i="4" s="1"/>
  <c r="BH66" i="4"/>
  <c r="BI66" i="4" s="1"/>
  <c r="BH67" i="4"/>
  <c r="BI67" i="4" s="1"/>
  <c r="BH68" i="4"/>
  <c r="BI68" i="4" s="1"/>
  <c r="BH69" i="4"/>
  <c r="BI69" i="4" s="1"/>
  <c r="BH70" i="4"/>
  <c r="BI70" i="4" s="1"/>
  <c r="BH71" i="4"/>
  <c r="BI71" i="4" s="1"/>
  <c r="BH72" i="4"/>
  <c r="BI72" i="4" s="1"/>
  <c r="BH73" i="4"/>
  <c r="BI73" i="4" s="1"/>
  <c r="BH74" i="4"/>
  <c r="BI74" i="4" s="1"/>
  <c r="BH75" i="4"/>
  <c r="BI75" i="4" s="1"/>
  <c r="BH76" i="4"/>
  <c r="BI76" i="4" s="1"/>
  <c r="BH77" i="4"/>
  <c r="BI77" i="4" s="1"/>
  <c r="BH78" i="4"/>
  <c r="BI78" i="4" s="1"/>
  <c r="BH79" i="4"/>
  <c r="BI79" i="4" s="1"/>
  <c r="BH80" i="4"/>
  <c r="BI80" i="4" s="1"/>
  <c r="BH81" i="4"/>
  <c r="BI81" i="4" s="1"/>
  <c r="BH82" i="4"/>
  <c r="BI82" i="4" s="1"/>
  <c r="BH83" i="4"/>
  <c r="BI83" i="4" s="1"/>
  <c r="BH84" i="4"/>
  <c r="BI84" i="4" s="1"/>
  <c r="BH85" i="4"/>
  <c r="BI85" i="4" s="1"/>
  <c r="BH86" i="4"/>
  <c r="BI86" i="4" s="1"/>
  <c r="BH87" i="4"/>
  <c r="BI87" i="4" s="1"/>
  <c r="BH88" i="4"/>
  <c r="BI88" i="4" s="1"/>
  <c r="BH89" i="4"/>
  <c r="BI89" i="4" s="1"/>
  <c r="BH90" i="4"/>
  <c r="BI90" i="4" s="1"/>
  <c r="BH91" i="4"/>
  <c r="BI91" i="4" s="1"/>
  <c r="BH92" i="4"/>
  <c r="BI92" i="4" s="1"/>
  <c r="BH93" i="4"/>
  <c r="BI93" i="4" s="1"/>
  <c r="BH94" i="4"/>
  <c r="BI94" i="4" s="1"/>
  <c r="BH95" i="4"/>
  <c r="BI95" i="4" s="1"/>
  <c r="BH96" i="4"/>
  <c r="BI96" i="4" s="1"/>
  <c r="BH97" i="4"/>
  <c r="BI97" i="4" s="1"/>
  <c r="BH98" i="4"/>
  <c r="BI98" i="4" s="1"/>
  <c r="BH99" i="4"/>
  <c r="BI99" i="4" s="1"/>
  <c r="BH100" i="4"/>
  <c r="BI100" i="4" s="1"/>
  <c r="BH101" i="4"/>
  <c r="BI101" i="4" s="1"/>
  <c r="BH102" i="4"/>
  <c r="BI102" i="4" s="1"/>
  <c r="BH103" i="4"/>
  <c r="BI103" i="4" s="1"/>
  <c r="BH104" i="4"/>
  <c r="BI104" i="4" s="1"/>
  <c r="BH105" i="4"/>
  <c r="BI105" i="4" s="1"/>
  <c r="BH106" i="4"/>
  <c r="BI106" i="4" s="1"/>
  <c r="BH107" i="4"/>
  <c r="BI107" i="4" s="1"/>
  <c r="BH108" i="4"/>
  <c r="BI108" i="4" s="1"/>
  <c r="BH109" i="4"/>
  <c r="BI109" i="4" s="1"/>
  <c r="BH110" i="4"/>
  <c r="BI110" i="4" s="1"/>
  <c r="BH111" i="4"/>
  <c r="BI111" i="4" s="1"/>
  <c r="BH112" i="4"/>
  <c r="BI112" i="4" s="1"/>
  <c r="BH113" i="4"/>
  <c r="BI113" i="4" s="1"/>
  <c r="BH114" i="4"/>
  <c r="BI114" i="4" s="1"/>
  <c r="BH115" i="4"/>
  <c r="BI115" i="4" s="1"/>
  <c r="BH116" i="4"/>
  <c r="BI116" i="4" s="1"/>
  <c r="BH117" i="4"/>
  <c r="BI117" i="4" s="1"/>
  <c r="BH118" i="4"/>
  <c r="BI118" i="4" s="1"/>
  <c r="BH119" i="4"/>
  <c r="BI119" i="4" s="1"/>
  <c r="BH120" i="4"/>
  <c r="BI120" i="4" s="1"/>
  <c r="BH121" i="4"/>
  <c r="BI121" i="4" s="1"/>
  <c r="BH122" i="4"/>
  <c r="BI122" i="4" s="1"/>
  <c r="BH123" i="4"/>
  <c r="BI123" i="4" s="1"/>
  <c r="BH124" i="4"/>
  <c r="BI124" i="4" s="1"/>
  <c r="BH125" i="4"/>
  <c r="BI125" i="4" s="1"/>
  <c r="BH126" i="4"/>
  <c r="BI126" i="4" s="1"/>
  <c r="BH127" i="4"/>
  <c r="BI127" i="4" s="1"/>
  <c r="BH128" i="4"/>
  <c r="BI128" i="4" s="1"/>
  <c r="BH129" i="4"/>
  <c r="BI129" i="4" s="1"/>
  <c r="BH130" i="4"/>
  <c r="BI130" i="4" s="1"/>
  <c r="BH131" i="4"/>
  <c r="BI131" i="4" s="1"/>
  <c r="BH132" i="4"/>
  <c r="BI132" i="4" s="1"/>
  <c r="BH133" i="4"/>
  <c r="BI133" i="4" s="1"/>
  <c r="BH134" i="4"/>
  <c r="BI134" i="4" s="1"/>
  <c r="BH135" i="4"/>
  <c r="BI135" i="4" s="1"/>
  <c r="BH136" i="4"/>
  <c r="BI136" i="4" s="1"/>
  <c r="BH137" i="4"/>
  <c r="BI137" i="4" s="1"/>
  <c r="BH138" i="4"/>
  <c r="BI138" i="4" s="1"/>
  <c r="BH139" i="4"/>
  <c r="BI139" i="4" s="1"/>
  <c r="BH140" i="4"/>
  <c r="BI140" i="4" s="1"/>
  <c r="BH141" i="4"/>
  <c r="BI141" i="4" s="1"/>
  <c r="BH142" i="4"/>
  <c r="BI142" i="4" s="1"/>
  <c r="BH143" i="4"/>
  <c r="BI143" i="4" s="1"/>
  <c r="BH144" i="4"/>
  <c r="BI144" i="4" s="1"/>
  <c r="BH145" i="4"/>
  <c r="BI145" i="4" s="1"/>
  <c r="BH146" i="4"/>
  <c r="BI146" i="4" s="1"/>
  <c r="BH147" i="4"/>
  <c r="BI147" i="4" s="1"/>
  <c r="BH148" i="4"/>
  <c r="BI148" i="4" s="1"/>
  <c r="BH149" i="4"/>
  <c r="BI149" i="4" s="1"/>
  <c r="BH150" i="4"/>
  <c r="BI150" i="4" s="1"/>
  <c r="BH151" i="4"/>
  <c r="BI151" i="4" s="1"/>
  <c r="BH152" i="4"/>
  <c r="BI152" i="4" s="1"/>
  <c r="BH153" i="4"/>
  <c r="BI153" i="4" s="1"/>
  <c r="BH154" i="4"/>
  <c r="BI154" i="4" s="1"/>
  <c r="BH155" i="4"/>
  <c r="BI155" i="4" s="1"/>
  <c r="BH156" i="4"/>
  <c r="BI156" i="4" s="1"/>
  <c r="BH157" i="4"/>
  <c r="BI157" i="4" s="1"/>
  <c r="BH158" i="4"/>
  <c r="BI158" i="4" s="1"/>
  <c r="BH159" i="4"/>
  <c r="BI159" i="4" s="1"/>
  <c r="BH160" i="4"/>
  <c r="BI160" i="4" s="1"/>
  <c r="BH161" i="4"/>
  <c r="BI161" i="4" s="1"/>
  <c r="BH162" i="4"/>
  <c r="BI162" i="4" s="1"/>
  <c r="BH163" i="4"/>
  <c r="BI163" i="4" s="1"/>
  <c r="BH164" i="4"/>
  <c r="BI164" i="4" s="1"/>
  <c r="BH165" i="4"/>
  <c r="BI165" i="4" s="1"/>
  <c r="BH166" i="4"/>
  <c r="BI166" i="4" s="1"/>
  <c r="BH167" i="4"/>
  <c r="BI167" i="4" s="1"/>
  <c r="BH168" i="4"/>
  <c r="BI168" i="4" s="1"/>
  <c r="BH169" i="4"/>
  <c r="BI169" i="4" s="1"/>
  <c r="BH170" i="4"/>
  <c r="BI170" i="4" s="1"/>
  <c r="BH171" i="4"/>
  <c r="BI171" i="4" s="1"/>
  <c r="BH172" i="4"/>
  <c r="BI172" i="4" s="1"/>
  <c r="BH173" i="4"/>
  <c r="BI173" i="4" s="1"/>
  <c r="BH174" i="4"/>
  <c r="BI174" i="4" s="1"/>
  <c r="BH175" i="4"/>
  <c r="BI175" i="4" s="1"/>
  <c r="BH176" i="4"/>
  <c r="BI176" i="4" s="1"/>
  <c r="BH177" i="4"/>
  <c r="BI177" i="4" s="1"/>
  <c r="BH178" i="4"/>
  <c r="BI178" i="4" s="1"/>
  <c r="BH179" i="4"/>
  <c r="BI179" i="4" s="1"/>
  <c r="BH180" i="4"/>
  <c r="BI180" i="4" s="1"/>
  <c r="BH181" i="4"/>
  <c r="BI181" i="4" s="1"/>
  <c r="BH182" i="4"/>
  <c r="BI182" i="4" s="1"/>
  <c r="BH183" i="4"/>
  <c r="BI183" i="4" s="1"/>
  <c r="BH184" i="4"/>
  <c r="BI184" i="4" s="1"/>
  <c r="BH185" i="4"/>
  <c r="BI185" i="4" s="1"/>
  <c r="BH186" i="4"/>
  <c r="BI186" i="4" s="1"/>
  <c r="BH187" i="4"/>
  <c r="BI187" i="4" s="1"/>
  <c r="BH188" i="4"/>
  <c r="BI188" i="4" s="1"/>
  <c r="BH189" i="4"/>
  <c r="BI189" i="4" s="1"/>
  <c r="BH190" i="4"/>
  <c r="BI190" i="4" s="1"/>
  <c r="BH191" i="4"/>
  <c r="BI191" i="4" s="1"/>
  <c r="BH192" i="4"/>
  <c r="BI192" i="4" s="1"/>
  <c r="BH193" i="4"/>
  <c r="BI193" i="4" s="1"/>
  <c r="BH194" i="4"/>
  <c r="BI194" i="4" s="1"/>
  <c r="BH195" i="4"/>
  <c r="BI195" i="4" s="1"/>
  <c r="BH196" i="4"/>
  <c r="BI196" i="4" s="1"/>
  <c r="BH197" i="4"/>
  <c r="BI197" i="4" s="1"/>
  <c r="BH198" i="4"/>
  <c r="BI198" i="4" s="1"/>
  <c r="BH199" i="4"/>
  <c r="BI199" i="4" s="1"/>
  <c r="BH200" i="4"/>
  <c r="BI200" i="4" s="1"/>
  <c r="BH201" i="4"/>
  <c r="BI201" i="4" s="1"/>
  <c r="BH202" i="4"/>
  <c r="BI202" i="4" s="1"/>
  <c r="BH203" i="4"/>
  <c r="BI203" i="4" s="1"/>
  <c r="BH204" i="4"/>
  <c r="BI204" i="4" s="1"/>
  <c r="BH205" i="4"/>
  <c r="BI205" i="4" s="1"/>
  <c r="BH206" i="4"/>
  <c r="BI206" i="4" s="1"/>
  <c r="BH207" i="4"/>
  <c r="BI207" i="4" s="1"/>
  <c r="BH208" i="4"/>
  <c r="BI208" i="4" s="1"/>
  <c r="BH209" i="4"/>
  <c r="BI209" i="4" s="1"/>
  <c r="BH210" i="4"/>
  <c r="BI210" i="4" s="1"/>
  <c r="BH211" i="4"/>
  <c r="BI211" i="4" s="1"/>
  <c r="BH212" i="4"/>
  <c r="BI212" i="4" s="1"/>
  <c r="BH213" i="4"/>
  <c r="BI213" i="4" s="1"/>
  <c r="BH214" i="4"/>
  <c r="BI214" i="4" s="1"/>
  <c r="BH215" i="4"/>
  <c r="BI215" i="4" s="1"/>
  <c r="BH216" i="4"/>
  <c r="BI216" i="4" s="1"/>
  <c r="BH217" i="4"/>
  <c r="BI217" i="4" s="1"/>
  <c r="BH218" i="4"/>
  <c r="BI218" i="4" s="1"/>
  <c r="BH219" i="4"/>
  <c r="BI219" i="4" s="1"/>
  <c r="BH220" i="4"/>
  <c r="BI220" i="4" s="1"/>
  <c r="BH221" i="4"/>
  <c r="BI221" i="4" s="1"/>
  <c r="BH222" i="4"/>
  <c r="BI222" i="4" s="1"/>
  <c r="BH223" i="4"/>
  <c r="BI223" i="4" s="1"/>
  <c r="BH224" i="4"/>
  <c r="BI224" i="4" s="1"/>
  <c r="BH225" i="4"/>
  <c r="BI225" i="4" s="1"/>
  <c r="BH226" i="4"/>
  <c r="BI226" i="4" s="1"/>
  <c r="BH227" i="4"/>
  <c r="BI227" i="4" s="1"/>
  <c r="BH228" i="4"/>
  <c r="BI228" i="4" s="1"/>
  <c r="BH229" i="4"/>
  <c r="BI229" i="4" s="1"/>
  <c r="BH230" i="4"/>
  <c r="BI230" i="4" s="1"/>
  <c r="BH231" i="4"/>
  <c r="BI231" i="4" s="1"/>
  <c r="BH232" i="4"/>
  <c r="BI232" i="4" s="1"/>
  <c r="BH233" i="4"/>
  <c r="BI233" i="4" s="1"/>
  <c r="BH234" i="4"/>
  <c r="BI234" i="4" s="1"/>
  <c r="BH235" i="4"/>
  <c r="BI235" i="4" s="1"/>
  <c r="BH236" i="4"/>
  <c r="BI236" i="4" s="1"/>
  <c r="BH237" i="4"/>
  <c r="BI237" i="4" s="1"/>
  <c r="BH238" i="4"/>
  <c r="BI238" i="4" s="1"/>
  <c r="BH239" i="4"/>
  <c r="BI239" i="4" s="1"/>
  <c r="BH240" i="4"/>
  <c r="BI240" i="4" s="1"/>
  <c r="BH241" i="4"/>
  <c r="BI241" i="4" s="1"/>
  <c r="BH242" i="4"/>
  <c r="BI242" i="4" s="1"/>
  <c r="BH243" i="4"/>
  <c r="BI243" i="4" s="1"/>
  <c r="BH244" i="4"/>
  <c r="BI244" i="4" s="1"/>
  <c r="BH245" i="4"/>
  <c r="BI245" i="4" s="1"/>
  <c r="BH246" i="4"/>
  <c r="BI246" i="4" s="1"/>
  <c r="BH247" i="4"/>
  <c r="BI247" i="4" s="1"/>
  <c r="BH248" i="4"/>
  <c r="BI248" i="4" s="1"/>
  <c r="BH249" i="4"/>
  <c r="BI249" i="4" s="1"/>
  <c r="BH250" i="4"/>
  <c r="BI250" i="4" s="1"/>
  <c r="BH251" i="4"/>
  <c r="BI251" i="4" s="1"/>
  <c r="BH252" i="4"/>
  <c r="BI252" i="4" s="1"/>
  <c r="BH253" i="4"/>
  <c r="BI253" i="4" s="1"/>
  <c r="BH254" i="4"/>
  <c r="BI254" i="4" s="1"/>
  <c r="BH255" i="4"/>
  <c r="BI255" i="4" s="1"/>
  <c r="BH256" i="4"/>
  <c r="BI256" i="4" s="1"/>
  <c r="BH257" i="4"/>
  <c r="BI257" i="4" s="1"/>
  <c r="BH258" i="4"/>
  <c r="BI258" i="4" s="1"/>
  <c r="BH259" i="4"/>
  <c r="BI259" i="4" s="1"/>
  <c r="BH260" i="4"/>
  <c r="BI260" i="4" s="1"/>
  <c r="BH261" i="4"/>
  <c r="BI261" i="4" s="1"/>
  <c r="BH262" i="4"/>
  <c r="BI262" i="4" s="1"/>
  <c r="BH263" i="4"/>
  <c r="BI263" i="4" s="1"/>
  <c r="BH264" i="4"/>
  <c r="BI264" i="4" s="1"/>
  <c r="BH265" i="4"/>
  <c r="BI265" i="4" s="1"/>
  <c r="BH266" i="4"/>
  <c r="BI266" i="4" s="1"/>
  <c r="BH267" i="4"/>
  <c r="BI267" i="4" s="1"/>
  <c r="BH268" i="4"/>
  <c r="BI268" i="4" s="1"/>
  <c r="BH269" i="4"/>
  <c r="BI269" i="4" s="1"/>
  <c r="BH270" i="4"/>
  <c r="BI270" i="4" s="1"/>
  <c r="BH271" i="4"/>
  <c r="BI271" i="4" s="1"/>
  <c r="BH272" i="4"/>
  <c r="BI272" i="4" s="1"/>
  <c r="BH273" i="4"/>
  <c r="BI273" i="4" s="1"/>
  <c r="BH274" i="4"/>
  <c r="BI274" i="4" s="1"/>
  <c r="BH275" i="4"/>
  <c r="BI275" i="4" s="1"/>
  <c r="BH276" i="4"/>
  <c r="BI276" i="4" s="1"/>
  <c r="BH277" i="4"/>
  <c r="BI277" i="4" s="1"/>
  <c r="BH278" i="4"/>
  <c r="BI278" i="4" s="1"/>
  <c r="BH279" i="4"/>
  <c r="BI279" i="4" s="1"/>
  <c r="BH280" i="4"/>
  <c r="BI280" i="4" s="1"/>
  <c r="BH281" i="4"/>
  <c r="BI281" i="4" s="1"/>
  <c r="BH282" i="4"/>
  <c r="BI282" i="4" s="1"/>
  <c r="BH283" i="4"/>
  <c r="BI283" i="4" s="1"/>
  <c r="BH284" i="4"/>
  <c r="BI284" i="4" s="1"/>
  <c r="BH285" i="4"/>
  <c r="BI285" i="4" s="1"/>
  <c r="BH286" i="4"/>
  <c r="BI286" i="4" s="1"/>
  <c r="BH287" i="4"/>
  <c r="BI287" i="4" s="1"/>
  <c r="BH288" i="4"/>
  <c r="BI288" i="4" s="1"/>
  <c r="BH289" i="4"/>
  <c r="BI289" i="4" s="1"/>
  <c r="BH290" i="4"/>
  <c r="BI290" i="4" s="1"/>
  <c r="BH291" i="4"/>
  <c r="BI291" i="4" s="1"/>
  <c r="BH292" i="4"/>
  <c r="BI292" i="4" s="1"/>
  <c r="BH293" i="4"/>
  <c r="BI293" i="4" s="1"/>
  <c r="BH294" i="4"/>
  <c r="BI294" i="4" s="1"/>
  <c r="BH295" i="4"/>
  <c r="BI295" i="4" s="1"/>
  <c r="BH296" i="4"/>
  <c r="BI296" i="4" s="1"/>
  <c r="BH297" i="4"/>
  <c r="BI297" i="4" s="1"/>
  <c r="BH298" i="4"/>
  <c r="BI298" i="4" s="1"/>
  <c r="BH299" i="4"/>
  <c r="BI299" i="4" s="1"/>
  <c r="BH300" i="4"/>
  <c r="BI300" i="4" s="1"/>
  <c r="BH301" i="4"/>
  <c r="BI301" i="4" s="1"/>
  <c r="BH302" i="4"/>
  <c r="BI302" i="4" s="1"/>
  <c r="BH303" i="4"/>
  <c r="BI303" i="4" s="1"/>
  <c r="BH304" i="4"/>
  <c r="BI304" i="4" s="1"/>
  <c r="BH305" i="4"/>
  <c r="BI305" i="4" s="1"/>
  <c r="BH306" i="4"/>
  <c r="BI306" i="4" s="1"/>
  <c r="BH307" i="4"/>
  <c r="BI307" i="4" s="1"/>
  <c r="BH308" i="4"/>
  <c r="BI308" i="4" s="1"/>
  <c r="BH309" i="4"/>
  <c r="BI309" i="4" s="1"/>
  <c r="BH310" i="4"/>
  <c r="BI310" i="4" s="1"/>
  <c r="BH311" i="4"/>
  <c r="BI311" i="4" s="1"/>
  <c r="BH312" i="4"/>
  <c r="BI312" i="4" s="1"/>
  <c r="BH313" i="4"/>
  <c r="BI313" i="4" s="1"/>
  <c r="BH314" i="4"/>
  <c r="BI314" i="4" s="1"/>
  <c r="BH315" i="4"/>
  <c r="BI315" i="4" s="1"/>
  <c r="BH316" i="4"/>
  <c r="BI316" i="4" s="1"/>
  <c r="BH317" i="4"/>
  <c r="BI317" i="4" s="1"/>
  <c r="BH318" i="4"/>
  <c r="BI318" i="4" s="1"/>
  <c r="BH319" i="4"/>
  <c r="BI319" i="4" s="1"/>
  <c r="BH320" i="4"/>
  <c r="BI320" i="4" s="1"/>
  <c r="BH321" i="4"/>
  <c r="BI321" i="4" s="1"/>
  <c r="BH322" i="4"/>
  <c r="BI322" i="4" s="1"/>
  <c r="BH323" i="4"/>
  <c r="BI323" i="4" s="1"/>
  <c r="BH324" i="4"/>
  <c r="BI324" i="4" s="1"/>
  <c r="BH325" i="4"/>
  <c r="BI325" i="4" s="1"/>
  <c r="BH326" i="4"/>
  <c r="BI326" i="4" s="1"/>
  <c r="BH327" i="4"/>
  <c r="BI327" i="4" s="1"/>
  <c r="BH328" i="4"/>
  <c r="BI328" i="4" s="1"/>
  <c r="BH329" i="4"/>
  <c r="BI329" i="4" s="1"/>
  <c r="BH330" i="4"/>
  <c r="BI330" i="4" s="1"/>
  <c r="BH331" i="4"/>
  <c r="BI331" i="4" s="1"/>
  <c r="BH332" i="4"/>
  <c r="BI332" i="4" s="1"/>
  <c r="BH333" i="4"/>
  <c r="BI333" i="4" s="1"/>
  <c r="BH334" i="4"/>
  <c r="BI334" i="4" s="1"/>
  <c r="BH335" i="4"/>
  <c r="BI335" i="4" s="1"/>
  <c r="BH336" i="4"/>
  <c r="BI336" i="4" s="1"/>
  <c r="BH337" i="4"/>
  <c r="BI337" i="4" s="1"/>
  <c r="BH338" i="4"/>
  <c r="BI338" i="4" s="1"/>
  <c r="BH339" i="4"/>
  <c r="BI339" i="4" s="1"/>
  <c r="BH340" i="4"/>
  <c r="BI340" i="4" s="1"/>
  <c r="BH341" i="4"/>
  <c r="BI341" i="4" s="1"/>
  <c r="BH342" i="4"/>
  <c r="BI342" i="4" s="1"/>
  <c r="BH343" i="4"/>
  <c r="BI343" i="4" s="1"/>
  <c r="BH344" i="4"/>
  <c r="BI344" i="4" s="1"/>
  <c r="BH345" i="4"/>
  <c r="BI345" i="4" s="1"/>
  <c r="BH346" i="4"/>
  <c r="BI346" i="4" s="1"/>
  <c r="BH347" i="4"/>
  <c r="BI347" i="4" s="1"/>
  <c r="BH348" i="4"/>
  <c r="BI348" i="4" s="1"/>
  <c r="BH349" i="4"/>
  <c r="BI349" i="4" s="1"/>
  <c r="BH350" i="4"/>
  <c r="BI350" i="4" s="1"/>
  <c r="BH351" i="4"/>
  <c r="BI351" i="4" s="1"/>
  <c r="BH352" i="4"/>
  <c r="BI352" i="4" s="1"/>
  <c r="BH353" i="4"/>
  <c r="BI353" i="4" s="1"/>
  <c r="BH354" i="4"/>
  <c r="BI354" i="4" s="1"/>
  <c r="BH355" i="4"/>
  <c r="BI355" i="4" s="1"/>
  <c r="BH356" i="4"/>
  <c r="BI356" i="4" s="1"/>
  <c r="BH357" i="4"/>
  <c r="BI357" i="4" s="1"/>
  <c r="BH358" i="4"/>
  <c r="BI358" i="4" s="1"/>
  <c r="BH359" i="4"/>
  <c r="BI359" i="4" s="1"/>
  <c r="BH360" i="4"/>
  <c r="BI360" i="4" s="1"/>
  <c r="BH361" i="4"/>
  <c r="BI361" i="4" s="1"/>
  <c r="BH362" i="4"/>
  <c r="BI362" i="4" s="1"/>
  <c r="BH363" i="4"/>
  <c r="BI363" i="4" s="1"/>
  <c r="BH364" i="4"/>
  <c r="BI364" i="4" s="1"/>
  <c r="BH365" i="4"/>
  <c r="BI365" i="4" s="1"/>
  <c r="BH366" i="4"/>
  <c r="BI366" i="4" s="1"/>
  <c r="BH367" i="4"/>
  <c r="BI367" i="4" s="1"/>
  <c r="BH368" i="4"/>
  <c r="BI368" i="4" s="1"/>
  <c r="BH369" i="4"/>
  <c r="BI369" i="4" s="1"/>
  <c r="BH370" i="4"/>
  <c r="BI370" i="4" s="1"/>
  <c r="BH371" i="4"/>
  <c r="BI371" i="4" s="1"/>
  <c r="BH372" i="4"/>
  <c r="BI372" i="4" s="1"/>
  <c r="BH373" i="4"/>
  <c r="BI373" i="4" s="1"/>
  <c r="BH374" i="4"/>
  <c r="BI374" i="4" s="1"/>
  <c r="BH375" i="4"/>
  <c r="BI375" i="4" s="1"/>
  <c r="BH376" i="4"/>
  <c r="BI376" i="4" s="1"/>
  <c r="BH377" i="4"/>
  <c r="BI377" i="4" s="1"/>
  <c r="BH378" i="4"/>
  <c r="BI378" i="4" s="1"/>
  <c r="BH379" i="4"/>
  <c r="BI379" i="4" s="1"/>
  <c r="BH380" i="4"/>
  <c r="BI380" i="4" s="1"/>
  <c r="BH381" i="4"/>
  <c r="BI381" i="4" s="1"/>
  <c r="BH382" i="4"/>
  <c r="BI382" i="4" s="1"/>
  <c r="BH383" i="4"/>
  <c r="BI383" i="4" s="1"/>
  <c r="BH384" i="4"/>
  <c r="BI384" i="4" s="1"/>
  <c r="BH385" i="4"/>
  <c r="BI385" i="4" s="1"/>
  <c r="BH386" i="4"/>
  <c r="BI386" i="4" s="1"/>
  <c r="BH387" i="4"/>
  <c r="BI387" i="4" s="1"/>
  <c r="BH388" i="4"/>
  <c r="BI388" i="4" s="1"/>
  <c r="BH389" i="4"/>
  <c r="BI389" i="4" s="1"/>
  <c r="BH390" i="4"/>
  <c r="BI390" i="4" s="1"/>
  <c r="BH391" i="4"/>
  <c r="BI391" i="4" s="1"/>
  <c r="BH392" i="4"/>
  <c r="BI392" i="4" s="1"/>
  <c r="BH393" i="4"/>
  <c r="BI393" i="4" s="1"/>
  <c r="BH394" i="4"/>
  <c r="BI394" i="4" s="1"/>
  <c r="BH395" i="4"/>
  <c r="BI395" i="4" s="1"/>
  <c r="BH396" i="4"/>
  <c r="BI396" i="4" s="1"/>
  <c r="BH397" i="4"/>
  <c r="BI397" i="4" s="1"/>
  <c r="BH398" i="4"/>
  <c r="BI398" i="4" s="1"/>
  <c r="BH399" i="4"/>
  <c r="BI399" i="4" s="1"/>
  <c r="BH400" i="4"/>
  <c r="BI400" i="4" s="1"/>
  <c r="BH401" i="4"/>
  <c r="BI401" i="4" s="1"/>
  <c r="BH402" i="4"/>
  <c r="BI402" i="4" s="1"/>
  <c r="BH403" i="4"/>
  <c r="BI403" i="4" s="1"/>
  <c r="BH404" i="4"/>
  <c r="BI404" i="4" s="1"/>
  <c r="BH405" i="4"/>
  <c r="BI405" i="4" s="1"/>
  <c r="BH406" i="4"/>
  <c r="BI406" i="4" s="1"/>
  <c r="BH407" i="4"/>
  <c r="BI407" i="4" s="1"/>
  <c r="BH408" i="4"/>
  <c r="BI408" i="4" s="1"/>
  <c r="BH409" i="4"/>
  <c r="BI409" i="4" s="1"/>
  <c r="BH410" i="4"/>
  <c r="BI410" i="4" s="1"/>
  <c r="BH411" i="4"/>
  <c r="BI411" i="4" s="1"/>
  <c r="BH412" i="4"/>
  <c r="BI412" i="4" s="1"/>
  <c r="BH413" i="4"/>
  <c r="BI413" i="4" s="1"/>
  <c r="BH414" i="4"/>
  <c r="BI414" i="4" s="1"/>
  <c r="BH415" i="4"/>
  <c r="BI415" i="4" s="1"/>
  <c r="BH416" i="4"/>
  <c r="BI416" i="4" s="1"/>
  <c r="BH417" i="4"/>
  <c r="BI417" i="4" s="1"/>
  <c r="BH418" i="4"/>
  <c r="BI418" i="4" s="1"/>
  <c r="BH419" i="4"/>
  <c r="BI419" i="4" s="1"/>
  <c r="BH420" i="4"/>
  <c r="BI420" i="4" s="1"/>
  <c r="BH421" i="4"/>
  <c r="BI421" i="4" s="1"/>
  <c r="BH422" i="4"/>
  <c r="BI422" i="4" s="1"/>
  <c r="BH423" i="4"/>
  <c r="BI423" i="4" s="1"/>
  <c r="BH424" i="4"/>
  <c r="BI424" i="4" s="1"/>
  <c r="BH425" i="4"/>
  <c r="BI425" i="4" s="1"/>
  <c r="BH426" i="4"/>
  <c r="BI426" i="4" s="1"/>
  <c r="BH427" i="4"/>
  <c r="BI427" i="4" s="1"/>
  <c r="BH428" i="4"/>
  <c r="BI428" i="4" s="1"/>
  <c r="BH429" i="4"/>
  <c r="BI429" i="4" s="1"/>
  <c r="BH430" i="4"/>
  <c r="BI430" i="4" s="1"/>
  <c r="BH431" i="4"/>
  <c r="BI431" i="4" s="1"/>
  <c r="BH432" i="4"/>
  <c r="BI432" i="4" s="1"/>
  <c r="BH433" i="4"/>
  <c r="BI433" i="4" s="1"/>
  <c r="BH434" i="4"/>
  <c r="BI434" i="4" s="1"/>
  <c r="BH435" i="4"/>
  <c r="BI435" i="4" s="1"/>
  <c r="BH436" i="4"/>
  <c r="BI436" i="4" s="1"/>
  <c r="BH437" i="4"/>
  <c r="BI437" i="4" s="1"/>
  <c r="BH438" i="4"/>
  <c r="BI438" i="4" s="1"/>
  <c r="BH439" i="4"/>
  <c r="BI439" i="4" s="1"/>
  <c r="BH440" i="4"/>
  <c r="BI440" i="4" s="1"/>
  <c r="BH441" i="4"/>
  <c r="BI441" i="4" s="1"/>
  <c r="BH442" i="4"/>
  <c r="BI442" i="4" s="1"/>
  <c r="BH443" i="4"/>
  <c r="BI443" i="4" s="1"/>
  <c r="BH444" i="4"/>
  <c r="BI444" i="4" s="1"/>
  <c r="BH445" i="4"/>
  <c r="BI445" i="4" s="1"/>
  <c r="BH446" i="4"/>
  <c r="BI446" i="4" s="1"/>
  <c r="BH447" i="4"/>
  <c r="BI447" i="4" s="1"/>
  <c r="BH448" i="4"/>
  <c r="BI448" i="4" s="1"/>
  <c r="BH449" i="4"/>
  <c r="BI449" i="4" s="1"/>
  <c r="BH450" i="4"/>
  <c r="BI450" i="4" s="1"/>
  <c r="BH451" i="4"/>
  <c r="BI451" i="4" s="1"/>
  <c r="BH452" i="4"/>
  <c r="BI452" i="4" s="1"/>
  <c r="BH453" i="4"/>
  <c r="BI453" i="4" s="1"/>
  <c r="BH454" i="4"/>
  <c r="BI454" i="4" s="1"/>
  <c r="BH455" i="4"/>
  <c r="BI455" i="4" s="1"/>
  <c r="BH456" i="4"/>
  <c r="BI456" i="4" s="1"/>
  <c r="BH457" i="4"/>
  <c r="BI457" i="4" s="1"/>
  <c r="BH458" i="4"/>
  <c r="BI458" i="4" s="1"/>
  <c r="BH459" i="4"/>
  <c r="BI459" i="4" s="1"/>
  <c r="BH460" i="4"/>
  <c r="BI460" i="4" s="1"/>
  <c r="BH461" i="4"/>
  <c r="BI461" i="4" s="1"/>
  <c r="BH462" i="4"/>
  <c r="BI462" i="4" s="1"/>
  <c r="BH463" i="4"/>
  <c r="BI463" i="4" s="1"/>
  <c r="BH464" i="4"/>
  <c r="BI464" i="4" s="1"/>
  <c r="BH465" i="4"/>
  <c r="BI465" i="4" s="1"/>
  <c r="BH466" i="4"/>
  <c r="BI466" i="4" s="1"/>
  <c r="BH467" i="4"/>
  <c r="BI467" i="4" s="1"/>
  <c r="BH468" i="4"/>
  <c r="BI468" i="4" s="1"/>
  <c r="BH469" i="4"/>
  <c r="BI469" i="4" s="1"/>
  <c r="BH470" i="4"/>
  <c r="BI470" i="4" s="1"/>
  <c r="BH471" i="4"/>
  <c r="BI471" i="4" s="1"/>
  <c r="BH472" i="4"/>
  <c r="BI472" i="4" s="1"/>
  <c r="BH473" i="4"/>
  <c r="BI473" i="4" s="1"/>
  <c r="BH474" i="4"/>
  <c r="BI474" i="4" s="1"/>
  <c r="BH475" i="4"/>
  <c r="BI475" i="4" s="1"/>
  <c r="BH476" i="4"/>
  <c r="BI476" i="4" s="1"/>
  <c r="BH477" i="4"/>
  <c r="BI477" i="4" s="1"/>
  <c r="BH478" i="4"/>
  <c r="BI478" i="4" s="1"/>
  <c r="BH479" i="4"/>
  <c r="BI479" i="4" s="1"/>
  <c r="BH480" i="4"/>
  <c r="BI480" i="4" s="1"/>
  <c r="BH481" i="4"/>
  <c r="BI481" i="4" s="1"/>
  <c r="BH482" i="4"/>
  <c r="BI482" i="4" s="1"/>
  <c r="BH483" i="4"/>
  <c r="BI483" i="4" s="1"/>
  <c r="BH484" i="4"/>
  <c r="BI484" i="4" s="1"/>
  <c r="BH485" i="4"/>
  <c r="BI485" i="4" s="1"/>
  <c r="BH486" i="4"/>
  <c r="BI486" i="4" s="1"/>
  <c r="BH487" i="4"/>
  <c r="BI487" i="4" s="1"/>
  <c r="BH488" i="4"/>
  <c r="BI488" i="4" s="1"/>
  <c r="BH489" i="4"/>
  <c r="BI489" i="4" s="1"/>
  <c r="BH490" i="4"/>
  <c r="BI490" i="4" s="1"/>
  <c r="BH491" i="4"/>
  <c r="BI491" i="4" s="1"/>
  <c r="BH492" i="4"/>
  <c r="BI492" i="4" s="1"/>
  <c r="BH493" i="4"/>
  <c r="BI493" i="4" s="1"/>
  <c r="BH494" i="4"/>
  <c r="BI494" i="4" s="1"/>
  <c r="BH495" i="4"/>
  <c r="BI495" i="4" s="1"/>
  <c r="BH496" i="4"/>
  <c r="BI496" i="4" s="1"/>
  <c r="BH497" i="4"/>
  <c r="BI497" i="4" s="1"/>
  <c r="BH498" i="4"/>
  <c r="BI498" i="4" s="1"/>
  <c r="BH499" i="4"/>
  <c r="BI499" i="4" s="1"/>
  <c r="BH500" i="4"/>
  <c r="BI500" i="4" s="1"/>
  <c r="BH501" i="4"/>
  <c r="BI501" i="4" s="1"/>
  <c r="BH502" i="4"/>
  <c r="BI502" i="4" s="1"/>
  <c r="BH503" i="4"/>
  <c r="BI503" i="4" s="1"/>
  <c r="BH504" i="4"/>
  <c r="BI504" i="4" s="1"/>
  <c r="BH505" i="4"/>
  <c r="BI505" i="4" s="1"/>
  <c r="BH506" i="4"/>
  <c r="BI506" i="4" s="1"/>
  <c r="BH507" i="4"/>
  <c r="BI507" i="4" s="1"/>
  <c r="BH508" i="4"/>
  <c r="BI508" i="4" s="1"/>
  <c r="BH509" i="4"/>
  <c r="BI509" i="4" s="1"/>
  <c r="BH510" i="4"/>
  <c r="BI510" i="4" s="1"/>
  <c r="BH511" i="4"/>
  <c r="BI511" i="4" s="1"/>
  <c r="BH512" i="4"/>
  <c r="BI512" i="4" s="1"/>
  <c r="BH513" i="4"/>
  <c r="BI513" i="4" s="1"/>
  <c r="BH514" i="4"/>
  <c r="BI514" i="4" s="1"/>
  <c r="BH515" i="4"/>
  <c r="BI515" i="4" s="1"/>
  <c r="BH516" i="4"/>
  <c r="BI516" i="4" s="1"/>
  <c r="BH517" i="4"/>
  <c r="BI517" i="4" s="1"/>
  <c r="BH518" i="4"/>
  <c r="BI518" i="4" s="1"/>
  <c r="BH519" i="4"/>
  <c r="BI519" i="4" s="1"/>
  <c r="BH520" i="4"/>
  <c r="BI520" i="4" s="1"/>
  <c r="BH521" i="4"/>
  <c r="BI521" i="4" s="1"/>
  <c r="BH522" i="4"/>
  <c r="BI522" i="4" s="1"/>
  <c r="BH523" i="4"/>
  <c r="BI523" i="4" s="1"/>
  <c r="BH524" i="4"/>
  <c r="BI524" i="4" s="1"/>
  <c r="BH525" i="4"/>
  <c r="BI525" i="4" s="1"/>
  <c r="BH526" i="4"/>
  <c r="BI526" i="4" s="1"/>
  <c r="BH527" i="4"/>
  <c r="BI527" i="4" s="1"/>
  <c r="BH528" i="4"/>
  <c r="BI528" i="4" s="1"/>
  <c r="BH529" i="4"/>
  <c r="BI529" i="4" s="1"/>
  <c r="BH530" i="4"/>
  <c r="BI530" i="4" s="1"/>
  <c r="BH531" i="4"/>
  <c r="BI531" i="4" s="1"/>
  <c r="BH532" i="4"/>
  <c r="BI532" i="4" s="1"/>
  <c r="BH533" i="4"/>
  <c r="BI533" i="4" s="1"/>
  <c r="BH534" i="4"/>
  <c r="BI534" i="4" s="1"/>
  <c r="BH535" i="4"/>
  <c r="BI535" i="4" s="1"/>
  <c r="BH536" i="4"/>
  <c r="BI536" i="4" s="1"/>
  <c r="BH537" i="4"/>
  <c r="BI537" i="4" s="1"/>
  <c r="BH538" i="4"/>
  <c r="BI538" i="4" s="1"/>
  <c r="BH539" i="4"/>
  <c r="BI539" i="4" s="1"/>
  <c r="BH540" i="4"/>
  <c r="BI540" i="4" s="1"/>
  <c r="BH541" i="4"/>
  <c r="BI541" i="4" s="1"/>
  <c r="BH542" i="4"/>
  <c r="BI542" i="4" s="1"/>
  <c r="BH543" i="4"/>
  <c r="BI543" i="4" s="1"/>
  <c r="BH544" i="4"/>
  <c r="BI544" i="4" s="1"/>
  <c r="BH545" i="4"/>
  <c r="BI545" i="4" s="1"/>
  <c r="BH546" i="4"/>
  <c r="BI546" i="4" s="1"/>
  <c r="BH547" i="4"/>
  <c r="BI547" i="4" s="1"/>
  <c r="BH548" i="4"/>
  <c r="BI548" i="4" s="1"/>
  <c r="BH549" i="4"/>
  <c r="BI549" i="4" s="1"/>
  <c r="BH550" i="4"/>
  <c r="BI550" i="4" s="1"/>
  <c r="BH551" i="4"/>
  <c r="BI551" i="4" s="1"/>
  <c r="BH552" i="4"/>
  <c r="BI552" i="4" s="1"/>
  <c r="BH553" i="4"/>
  <c r="BI553" i="4" s="1"/>
  <c r="BH554" i="4"/>
  <c r="BI554" i="4" s="1"/>
  <c r="BH555" i="4"/>
  <c r="BI555" i="4" s="1"/>
  <c r="BH556" i="4"/>
  <c r="BI556" i="4" s="1"/>
  <c r="BH557" i="4"/>
  <c r="BI557" i="4" s="1"/>
  <c r="BH558" i="4"/>
  <c r="BI558" i="4" s="1"/>
  <c r="BH559" i="4"/>
  <c r="BI559" i="4" s="1"/>
  <c r="BH560" i="4"/>
  <c r="BI560" i="4" s="1"/>
  <c r="BH561" i="4"/>
  <c r="BI561" i="4" s="1"/>
  <c r="BH562" i="4"/>
  <c r="BI562" i="4" s="1"/>
  <c r="BH563" i="4"/>
  <c r="BI563" i="4" s="1"/>
  <c r="BH564" i="4"/>
  <c r="BI564" i="4" s="1"/>
  <c r="BH565" i="4"/>
  <c r="BI565" i="4" s="1"/>
  <c r="BH566" i="4"/>
  <c r="BI566" i="4" s="1"/>
  <c r="BH567" i="4"/>
  <c r="BI567" i="4" s="1"/>
  <c r="BH568" i="4"/>
  <c r="BI568" i="4" s="1"/>
  <c r="BH569" i="4"/>
  <c r="BI569" i="4" s="1"/>
  <c r="BH570" i="4"/>
  <c r="BI570" i="4" s="1"/>
  <c r="BH571" i="4"/>
  <c r="BI571" i="4" s="1"/>
  <c r="BH572" i="4"/>
  <c r="BI572" i="4" s="1"/>
  <c r="BH573" i="4"/>
  <c r="BI573" i="4" s="1"/>
  <c r="BH574" i="4"/>
  <c r="BI574" i="4" s="1"/>
  <c r="BH575" i="4"/>
  <c r="BI575" i="4" s="1"/>
  <c r="BH576" i="4"/>
  <c r="BI576" i="4" s="1"/>
  <c r="BH577" i="4"/>
  <c r="BI577" i="4" s="1"/>
  <c r="BH578" i="4"/>
  <c r="BI578" i="4" s="1"/>
  <c r="BH579" i="4"/>
  <c r="BI579" i="4" s="1"/>
  <c r="BH580" i="4"/>
  <c r="BI580" i="4" s="1"/>
  <c r="BH581" i="4"/>
  <c r="BI581" i="4" s="1"/>
  <c r="BH582" i="4"/>
  <c r="BI582" i="4" s="1"/>
  <c r="BH583" i="4"/>
  <c r="BI583" i="4" s="1"/>
  <c r="BH584" i="4"/>
  <c r="BI584" i="4" s="1"/>
  <c r="BH585" i="4"/>
  <c r="BI585" i="4" s="1"/>
  <c r="BH586" i="4"/>
  <c r="BI586" i="4" s="1"/>
  <c r="BH587" i="4"/>
  <c r="BI587" i="4" s="1"/>
  <c r="BH588" i="4"/>
  <c r="BI588" i="4" s="1"/>
  <c r="BH589" i="4"/>
  <c r="BI589" i="4" s="1"/>
  <c r="BH590" i="4"/>
  <c r="BI590" i="4" s="1"/>
  <c r="BH591" i="4"/>
  <c r="BI591" i="4" s="1"/>
  <c r="BH592" i="4"/>
  <c r="BI592" i="4" s="1"/>
  <c r="BH593" i="4"/>
  <c r="BI593" i="4" s="1"/>
  <c r="BH594" i="4"/>
  <c r="BI594" i="4" s="1"/>
  <c r="BH595" i="4"/>
  <c r="BI595" i="4" s="1"/>
  <c r="BH596" i="4"/>
  <c r="BI596" i="4" s="1"/>
  <c r="BH597" i="4"/>
  <c r="BI597" i="4" s="1"/>
  <c r="BH598" i="4"/>
  <c r="BI598" i="4" s="1"/>
  <c r="BH599" i="4"/>
  <c r="BI599" i="4" s="1"/>
  <c r="BH600" i="4"/>
  <c r="BI600" i="4" s="1"/>
  <c r="BH601" i="4"/>
  <c r="BI601" i="4" s="1"/>
  <c r="BH602" i="4"/>
  <c r="BI602" i="4" s="1"/>
  <c r="BH603" i="4"/>
  <c r="BI603" i="4" s="1"/>
  <c r="BH604" i="4"/>
  <c r="BI604" i="4" s="1"/>
  <c r="BH605" i="4"/>
  <c r="BI605" i="4" s="1"/>
  <c r="BH606" i="4"/>
  <c r="BI606" i="4" s="1"/>
  <c r="BH607" i="4"/>
  <c r="BI607" i="4" s="1"/>
  <c r="BH608" i="4"/>
  <c r="BI608" i="4" s="1"/>
  <c r="BH609" i="4"/>
  <c r="BI609" i="4" s="1"/>
  <c r="BH610" i="4"/>
  <c r="BI610" i="4" s="1"/>
  <c r="BH611" i="4"/>
  <c r="BI611" i="4" s="1"/>
  <c r="BH612" i="4"/>
  <c r="BI612" i="4" s="1"/>
  <c r="BH613" i="4"/>
  <c r="BI613" i="4" s="1"/>
  <c r="BH614" i="4"/>
  <c r="BI614" i="4" s="1"/>
  <c r="BH615" i="4"/>
  <c r="BI615" i="4" s="1"/>
  <c r="BH616" i="4"/>
  <c r="BI616" i="4" s="1"/>
  <c r="BH617" i="4"/>
  <c r="BI617" i="4" s="1"/>
  <c r="BH618" i="4"/>
  <c r="BI618" i="4" s="1"/>
  <c r="BH619" i="4"/>
  <c r="BI619" i="4" s="1"/>
  <c r="BH620" i="4"/>
  <c r="BI620" i="4" s="1"/>
  <c r="BH621" i="4"/>
  <c r="BI621" i="4" s="1"/>
  <c r="BH622" i="4"/>
  <c r="BI622" i="4" s="1"/>
  <c r="BH623" i="4"/>
  <c r="BI623" i="4" s="1"/>
  <c r="BH624" i="4"/>
  <c r="BI624" i="4" s="1"/>
  <c r="BH625" i="4"/>
  <c r="BI625" i="4" s="1"/>
  <c r="BH626" i="4"/>
  <c r="BI626" i="4" s="1"/>
  <c r="BH627" i="4"/>
  <c r="BI627" i="4" s="1"/>
  <c r="BH628" i="4"/>
  <c r="BI628" i="4" s="1"/>
  <c r="BH629" i="4"/>
  <c r="BI629" i="4" s="1"/>
  <c r="BH630" i="4"/>
  <c r="BI630" i="4" s="1"/>
  <c r="BH631" i="4"/>
  <c r="BI631" i="4" s="1"/>
  <c r="BH632" i="4"/>
  <c r="BI632" i="4" s="1"/>
  <c r="BH633" i="4"/>
  <c r="BI633" i="4" s="1"/>
  <c r="BH634" i="4"/>
  <c r="BI634" i="4" s="1"/>
  <c r="BH635" i="4"/>
  <c r="BI635" i="4" s="1"/>
  <c r="BH636" i="4"/>
  <c r="BI636" i="4" s="1"/>
  <c r="BH637" i="4"/>
  <c r="BI637" i="4" s="1"/>
  <c r="BH638" i="4"/>
  <c r="BI638" i="4" s="1"/>
  <c r="BH639" i="4"/>
  <c r="BI639" i="4" s="1"/>
  <c r="BH640" i="4"/>
  <c r="BI640" i="4" s="1"/>
  <c r="BH641" i="4"/>
  <c r="BI641" i="4" s="1"/>
  <c r="BH642" i="4"/>
  <c r="BI642" i="4" s="1"/>
  <c r="BH643" i="4"/>
  <c r="BI643" i="4" s="1"/>
  <c r="BH644" i="4"/>
  <c r="BI644" i="4" s="1"/>
  <c r="BH645" i="4"/>
  <c r="BI645" i="4" s="1"/>
  <c r="BH646" i="4"/>
  <c r="BI646" i="4" s="1"/>
  <c r="BH647" i="4"/>
  <c r="BI647" i="4" s="1"/>
  <c r="BH648" i="4"/>
  <c r="BI648" i="4" s="1"/>
  <c r="BH649" i="4"/>
  <c r="BI649" i="4" s="1"/>
  <c r="BH650" i="4"/>
  <c r="BI650" i="4" s="1"/>
  <c r="BH651" i="4"/>
  <c r="BI651" i="4" s="1"/>
  <c r="BH652" i="4"/>
  <c r="BI652" i="4" s="1"/>
  <c r="BH653" i="4"/>
  <c r="BI653" i="4" s="1"/>
  <c r="BH654" i="4"/>
  <c r="BI654" i="4" s="1"/>
  <c r="BH655" i="4"/>
  <c r="BI655" i="4" s="1"/>
  <c r="BH656" i="4"/>
  <c r="BI656" i="4" s="1"/>
  <c r="BH657" i="4"/>
  <c r="BI657" i="4" s="1"/>
  <c r="BH658" i="4"/>
  <c r="BI658" i="4" s="1"/>
  <c r="BH659" i="4"/>
  <c r="BI659" i="4" s="1"/>
  <c r="BH660" i="4"/>
  <c r="BI660" i="4" s="1"/>
  <c r="BH661" i="4"/>
  <c r="BI661" i="4" s="1"/>
  <c r="BH662" i="4"/>
  <c r="BI662" i="4" s="1"/>
  <c r="BH663" i="4"/>
  <c r="BI663" i="4" s="1"/>
  <c r="BH664" i="4"/>
  <c r="BI664" i="4" s="1"/>
  <c r="BH665" i="4"/>
  <c r="BI665" i="4" s="1"/>
  <c r="BH666" i="4"/>
  <c r="BI666" i="4" s="1"/>
  <c r="BH667" i="4"/>
  <c r="BI667" i="4" s="1"/>
  <c r="BH668" i="4"/>
  <c r="BI668" i="4" s="1"/>
  <c r="BH669" i="4"/>
  <c r="BI669" i="4" s="1"/>
  <c r="BH670" i="4"/>
  <c r="BI670" i="4" s="1"/>
  <c r="BH671" i="4"/>
  <c r="BI671" i="4" s="1"/>
  <c r="BH672" i="4"/>
  <c r="BI672" i="4" s="1"/>
  <c r="BH673" i="4"/>
  <c r="BI673" i="4" s="1"/>
  <c r="BH674" i="4"/>
  <c r="BI674" i="4" s="1"/>
  <c r="BH675" i="4"/>
  <c r="BI675" i="4" s="1"/>
  <c r="BH676" i="4"/>
  <c r="BI676" i="4" s="1"/>
  <c r="BH677" i="4"/>
  <c r="BI677" i="4" s="1"/>
  <c r="BH678" i="4"/>
  <c r="BI678" i="4" s="1"/>
  <c r="BH679" i="4"/>
  <c r="BI679" i="4" s="1"/>
  <c r="BH680" i="4"/>
  <c r="BI680" i="4" s="1"/>
  <c r="BH681" i="4"/>
  <c r="BI681" i="4" s="1"/>
  <c r="BH682" i="4"/>
  <c r="BI682" i="4" s="1"/>
  <c r="BH683" i="4"/>
  <c r="BI683" i="4" s="1"/>
  <c r="BH684" i="4"/>
  <c r="BI684" i="4" s="1"/>
  <c r="BH685" i="4"/>
  <c r="BI685" i="4" s="1"/>
  <c r="BH686" i="4"/>
  <c r="BI686" i="4" s="1"/>
  <c r="BH687" i="4"/>
  <c r="BI687" i="4" s="1"/>
  <c r="BH688" i="4"/>
  <c r="BI688" i="4" s="1"/>
  <c r="BH689" i="4"/>
  <c r="BI689" i="4" s="1"/>
  <c r="BH690" i="4"/>
  <c r="BI690" i="4" s="1"/>
  <c r="BH691" i="4"/>
  <c r="BI691" i="4" s="1"/>
  <c r="BH692" i="4"/>
  <c r="BI692" i="4" s="1"/>
  <c r="BH693" i="4"/>
  <c r="BI693" i="4" s="1"/>
  <c r="BH694" i="4"/>
  <c r="BI694" i="4" s="1"/>
  <c r="BH695" i="4"/>
  <c r="BI695" i="4" s="1"/>
  <c r="BH696" i="4"/>
  <c r="BI696" i="4" s="1"/>
  <c r="BH697" i="4"/>
  <c r="BI697" i="4" s="1"/>
  <c r="BH698" i="4"/>
  <c r="BI698" i="4" s="1"/>
  <c r="BH699" i="4"/>
  <c r="BI699" i="4" s="1"/>
  <c r="BH700" i="4"/>
  <c r="BI700" i="4" s="1"/>
  <c r="BH701" i="4"/>
  <c r="BI701" i="4" s="1"/>
  <c r="BH702" i="4"/>
  <c r="BI702" i="4" s="1"/>
  <c r="BH703" i="4"/>
  <c r="BI703" i="4" s="1"/>
  <c r="BH704" i="4"/>
  <c r="BI704" i="4" s="1"/>
  <c r="BH705" i="4"/>
  <c r="BI705" i="4" s="1"/>
  <c r="BH706" i="4"/>
  <c r="BI706" i="4" s="1"/>
  <c r="BH707" i="4"/>
  <c r="BI707" i="4" s="1"/>
  <c r="BH708" i="4"/>
  <c r="BI708" i="4" s="1"/>
  <c r="BH709" i="4"/>
  <c r="BI709" i="4" s="1"/>
  <c r="BH710" i="4"/>
  <c r="BI710" i="4" s="1"/>
  <c r="BH711" i="4"/>
  <c r="BI711" i="4" s="1"/>
  <c r="BH712" i="4"/>
  <c r="BI712" i="4" s="1"/>
  <c r="BH713" i="4"/>
  <c r="BI713" i="4" s="1"/>
  <c r="BH714" i="4"/>
  <c r="BI714" i="4" s="1"/>
  <c r="BH715" i="4"/>
  <c r="BI715" i="4" s="1"/>
  <c r="BH716" i="4"/>
  <c r="BI716" i="4" s="1"/>
  <c r="BH717" i="4"/>
  <c r="BI717" i="4" s="1"/>
  <c r="BH718" i="4"/>
  <c r="BI718" i="4" s="1"/>
  <c r="BH719" i="4"/>
  <c r="BI719" i="4" s="1"/>
  <c r="BH720" i="4"/>
  <c r="BI720" i="4" s="1"/>
  <c r="BH721" i="4"/>
  <c r="BI721" i="4" s="1"/>
  <c r="BH722" i="4"/>
  <c r="BI722" i="4" s="1"/>
  <c r="BH723" i="4"/>
  <c r="BI723" i="4" s="1"/>
  <c r="BH724" i="4"/>
  <c r="BI724" i="4" s="1"/>
  <c r="BH725" i="4"/>
  <c r="BI725" i="4" s="1"/>
  <c r="BH726" i="4"/>
  <c r="BI726" i="4" s="1"/>
  <c r="BH727" i="4"/>
  <c r="BI727" i="4" s="1"/>
  <c r="BH728" i="4"/>
  <c r="BI728" i="4" s="1"/>
  <c r="BH729" i="4"/>
  <c r="BI729" i="4" s="1"/>
  <c r="BH730" i="4"/>
  <c r="BI730" i="4" s="1"/>
  <c r="BH731" i="4"/>
  <c r="BI731" i="4" s="1"/>
  <c r="BH732" i="4"/>
  <c r="BI732" i="4" s="1"/>
  <c r="BH733" i="4"/>
  <c r="BI733" i="4" s="1"/>
  <c r="BH734" i="4"/>
  <c r="BI734" i="4" s="1"/>
  <c r="BH735" i="4"/>
  <c r="BI735" i="4" s="1"/>
  <c r="BH736" i="4"/>
  <c r="BI736" i="4" s="1"/>
  <c r="BH737" i="4"/>
  <c r="BI737" i="4" s="1"/>
  <c r="BH738" i="4"/>
  <c r="BI738" i="4" s="1"/>
  <c r="BH739" i="4"/>
  <c r="BI739" i="4" s="1"/>
  <c r="BH740" i="4"/>
  <c r="BI740" i="4" s="1"/>
  <c r="BH741" i="4"/>
  <c r="BI741" i="4" s="1"/>
  <c r="BH742" i="4"/>
  <c r="BI742" i="4" s="1"/>
  <c r="BH743" i="4"/>
  <c r="BI743" i="4" s="1"/>
  <c r="BH744" i="4"/>
  <c r="BI744" i="4" s="1"/>
  <c r="BH745" i="4"/>
  <c r="BI745" i="4" s="1"/>
  <c r="BH746" i="4"/>
  <c r="BI746" i="4" s="1"/>
  <c r="BH747" i="4"/>
  <c r="BI747" i="4" s="1"/>
  <c r="BH748" i="4"/>
  <c r="BI748" i="4" s="1"/>
  <c r="BH749" i="4"/>
  <c r="BI749" i="4" s="1"/>
  <c r="BH750" i="4"/>
  <c r="BI750" i="4" s="1"/>
  <c r="BH751" i="4"/>
  <c r="BI751" i="4" s="1"/>
  <c r="BH752" i="4"/>
  <c r="BI752" i="4" s="1"/>
  <c r="BH753" i="4"/>
  <c r="BI753" i="4" s="1"/>
  <c r="BH754" i="4"/>
  <c r="BI754" i="4" s="1"/>
  <c r="BH755" i="4"/>
  <c r="BI755" i="4" s="1"/>
  <c r="BH756" i="4"/>
  <c r="BI756" i="4" s="1"/>
  <c r="BH757" i="4"/>
  <c r="BI757" i="4" s="1"/>
  <c r="BH758" i="4"/>
  <c r="BI758" i="4" s="1"/>
  <c r="BH759" i="4"/>
  <c r="BI759" i="4" s="1"/>
  <c r="BH760" i="4"/>
  <c r="BI760" i="4" s="1"/>
  <c r="BH761" i="4"/>
  <c r="BI761" i="4" s="1"/>
  <c r="BH762" i="4"/>
  <c r="BI762" i="4" s="1"/>
  <c r="BH763" i="4"/>
  <c r="BI763" i="4" s="1"/>
  <c r="BH764" i="4"/>
  <c r="BI764" i="4" s="1"/>
  <c r="BH765" i="4"/>
  <c r="BI765" i="4" s="1"/>
  <c r="BH766" i="4"/>
  <c r="BI766" i="4" s="1"/>
  <c r="BH767" i="4"/>
  <c r="BI767" i="4" s="1"/>
  <c r="BH768" i="4"/>
  <c r="BI768" i="4" s="1"/>
  <c r="BH769" i="4"/>
  <c r="BI769" i="4" s="1"/>
  <c r="BH4" i="4"/>
  <c r="BG769" i="4"/>
  <c r="BG768" i="4"/>
  <c r="BG767" i="4"/>
  <c r="BG766" i="4"/>
  <c r="BG765" i="4"/>
  <c r="BG764" i="4"/>
  <c r="BG763" i="4"/>
  <c r="BG762" i="4"/>
  <c r="BG761" i="4"/>
  <c r="BG760" i="4"/>
  <c r="BG759" i="4"/>
  <c r="BG758" i="4"/>
  <c r="BG757" i="4"/>
  <c r="BG756" i="4"/>
  <c r="BG755" i="4"/>
  <c r="BG754" i="4"/>
  <c r="BG753" i="4"/>
  <c r="BG752" i="4"/>
  <c r="BG751" i="4"/>
  <c r="BG750" i="4"/>
  <c r="BG749" i="4"/>
  <c r="BG748" i="4"/>
  <c r="BG747" i="4"/>
  <c r="BG746" i="4"/>
  <c r="BG745" i="4"/>
  <c r="BG744" i="4"/>
  <c r="BG743" i="4"/>
  <c r="BG742" i="4"/>
  <c r="BG741" i="4"/>
  <c r="BG740" i="4"/>
  <c r="BG739" i="4"/>
  <c r="BG738" i="4"/>
  <c r="BG737" i="4"/>
  <c r="BG736" i="4"/>
  <c r="BG735" i="4"/>
  <c r="BG734" i="4"/>
  <c r="BG733" i="4"/>
  <c r="BG732" i="4"/>
  <c r="BG731" i="4"/>
  <c r="BG730" i="4"/>
  <c r="BG729" i="4"/>
  <c r="BG728" i="4"/>
  <c r="BG727" i="4"/>
  <c r="BG726" i="4"/>
  <c r="BG725" i="4"/>
  <c r="BG724" i="4"/>
  <c r="BG723" i="4"/>
  <c r="BG722" i="4"/>
  <c r="BG721" i="4"/>
  <c r="BG720" i="4"/>
  <c r="BG719" i="4"/>
  <c r="BG718" i="4"/>
  <c r="BG717" i="4"/>
  <c r="BG716" i="4"/>
  <c r="BG715" i="4"/>
  <c r="BG714" i="4"/>
  <c r="BG713" i="4"/>
  <c r="BG712" i="4"/>
  <c r="BG711" i="4"/>
  <c r="BG710" i="4"/>
  <c r="BG709" i="4"/>
  <c r="BG708" i="4"/>
  <c r="BG707" i="4"/>
  <c r="BG706" i="4"/>
  <c r="BG705" i="4"/>
  <c r="BG704" i="4"/>
  <c r="BG703" i="4"/>
  <c r="BG702" i="4"/>
  <c r="BG701" i="4"/>
  <c r="BG700" i="4"/>
  <c r="BG699" i="4"/>
  <c r="BG698" i="4"/>
  <c r="BG697" i="4"/>
  <c r="BG696" i="4"/>
  <c r="BG695" i="4"/>
  <c r="BG694" i="4"/>
  <c r="BG693" i="4"/>
  <c r="BG692" i="4"/>
  <c r="BG691" i="4"/>
  <c r="BG690" i="4"/>
  <c r="BG689" i="4"/>
  <c r="BG688" i="4"/>
  <c r="BG687" i="4"/>
  <c r="BG686" i="4"/>
  <c r="BG685" i="4"/>
  <c r="BG684" i="4"/>
  <c r="BG683" i="4"/>
  <c r="BG682" i="4"/>
  <c r="BG681" i="4"/>
  <c r="BG680" i="4"/>
  <c r="BG679" i="4"/>
  <c r="BG678" i="4"/>
  <c r="BG677" i="4"/>
  <c r="BG676" i="4"/>
  <c r="BG675" i="4"/>
  <c r="BG674" i="4"/>
  <c r="BG673" i="4"/>
  <c r="BG672" i="4"/>
  <c r="BG671" i="4"/>
  <c r="BG670" i="4"/>
  <c r="BG669" i="4"/>
  <c r="BG668" i="4"/>
  <c r="BG667" i="4"/>
  <c r="BG666" i="4"/>
  <c r="BG665" i="4"/>
  <c r="BG664" i="4"/>
  <c r="BG663" i="4"/>
  <c r="BG662" i="4"/>
  <c r="BG661" i="4"/>
  <c r="BG660" i="4"/>
  <c r="BG659" i="4"/>
  <c r="BG658" i="4"/>
  <c r="BG657" i="4"/>
  <c r="BG656" i="4"/>
  <c r="BG655" i="4"/>
  <c r="BG654" i="4"/>
  <c r="BG653" i="4"/>
  <c r="BG652" i="4"/>
  <c r="BG651" i="4"/>
  <c r="BG650" i="4"/>
  <c r="BG649" i="4"/>
  <c r="BG648" i="4"/>
  <c r="BG647" i="4"/>
  <c r="BG646" i="4"/>
  <c r="BG645" i="4"/>
  <c r="BG644" i="4"/>
  <c r="BG643" i="4"/>
  <c r="BG642" i="4"/>
  <c r="BG641" i="4"/>
  <c r="BG640" i="4"/>
  <c r="BG639" i="4"/>
  <c r="BG638" i="4"/>
  <c r="BG637" i="4"/>
  <c r="BG636" i="4"/>
  <c r="BG635" i="4"/>
  <c r="BG634" i="4"/>
  <c r="BG633" i="4"/>
  <c r="BG632" i="4"/>
  <c r="BG631" i="4"/>
  <c r="BG630" i="4"/>
  <c r="BG629" i="4"/>
  <c r="BG628" i="4"/>
  <c r="BG627" i="4"/>
  <c r="BG626" i="4"/>
  <c r="BG625" i="4"/>
  <c r="BG624" i="4"/>
  <c r="BG623" i="4"/>
  <c r="BG622" i="4"/>
  <c r="BG621" i="4"/>
  <c r="BG620" i="4"/>
  <c r="BG619" i="4"/>
  <c r="BG618" i="4"/>
  <c r="BG617" i="4"/>
  <c r="BG616" i="4"/>
  <c r="BG615" i="4"/>
  <c r="BG614" i="4"/>
  <c r="BG613" i="4"/>
  <c r="BG612" i="4"/>
  <c r="BG611" i="4"/>
  <c r="BG610" i="4"/>
  <c r="BG609" i="4"/>
  <c r="BG608" i="4"/>
  <c r="BG607" i="4"/>
  <c r="BG606" i="4"/>
  <c r="BG605" i="4"/>
  <c r="BG604" i="4"/>
  <c r="BG603" i="4"/>
  <c r="BG602" i="4"/>
  <c r="BG601" i="4"/>
  <c r="BG600" i="4"/>
  <c r="BG599" i="4"/>
  <c r="BG598" i="4"/>
  <c r="BG597" i="4"/>
  <c r="BG596" i="4"/>
  <c r="BG595" i="4"/>
  <c r="BG594" i="4"/>
  <c r="BG593" i="4"/>
  <c r="BG592" i="4"/>
  <c r="BG591" i="4"/>
  <c r="BG590" i="4"/>
  <c r="BG589" i="4"/>
  <c r="BG588" i="4"/>
  <c r="BG587" i="4"/>
  <c r="BG586" i="4"/>
  <c r="BG585" i="4"/>
  <c r="BG584" i="4"/>
  <c r="BG583" i="4"/>
  <c r="BG582" i="4"/>
  <c r="BG581" i="4"/>
  <c r="BG580" i="4"/>
  <c r="BG579" i="4"/>
  <c r="BG578" i="4"/>
  <c r="BG577" i="4"/>
  <c r="BG576" i="4"/>
  <c r="BG575" i="4"/>
  <c r="BG574" i="4"/>
  <c r="BG573" i="4"/>
  <c r="BG572" i="4"/>
  <c r="BG571" i="4"/>
  <c r="BG570" i="4"/>
  <c r="BG569" i="4"/>
  <c r="BG568" i="4"/>
  <c r="BG567" i="4"/>
  <c r="BG566" i="4"/>
  <c r="BG565" i="4"/>
  <c r="BG564" i="4"/>
  <c r="BG563" i="4"/>
  <c r="BG562" i="4"/>
  <c r="BG561" i="4"/>
  <c r="BG560" i="4"/>
  <c r="BG559" i="4"/>
  <c r="BG558" i="4"/>
  <c r="BG557" i="4"/>
  <c r="BG556" i="4"/>
  <c r="BG555" i="4"/>
  <c r="BG554" i="4"/>
  <c r="BG553" i="4"/>
  <c r="BG552" i="4"/>
  <c r="BG551" i="4"/>
  <c r="BG550" i="4"/>
  <c r="BG549" i="4"/>
  <c r="BG548" i="4"/>
  <c r="BG547" i="4"/>
  <c r="BG546" i="4"/>
  <c r="BG545" i="4"/>
  <c r="BG544" i="4"/>
  <c r="BG543" i="4"/>
  <c r="BG542" i="4"/>
  <c r="BG541" i="4"/>
  <c r="BG540" i="4"/>
  <c r="BG539" i="4"/>
  <c r="BG538" i="4"/>
  <c r="BG537" i="4"/>
  <c r="BG536" i="4"/>
  <c r="BG535" i="4"/>
  <c r="BG534" i="4"/>
  <c r="BG533" i="4"/>
  <c r="BG532" i="4"/>
  <c r="BG531" i="4"/>
  <c r="BG530" i="4"/>
  <c r="BG529" i="4"/>
  <c r="BG528" i="4"/>
  <c r="BG527" i="4"/>
  <c r="BG526" i="4"/>
  <c r="BG525" i="4"/>
  <c r="BG524" i="4"/>
  <c r="BG523" i="4"/>
  <c r="BG522" i="4"/>
  <c r="BG521" i="4"/>
  <c r="BG520" i="4"/>
  <c r="BG519" i="4"/>
  <c r="BG518" i="4"/>
  <c r="BG517" i="4"/>
  <c r="BG516" i="4"/>
  <c r="BG515" i="4"/>
  <c r="BG514" i="4"/>
  <c r="BG513" i="4"/>
  <c r="BG512" i="4"/>
  <c r="BG511" i="4"/>
  <c r="BG510" i="4"/>
  <c r="BG509" i="4"/>
  <c r="BG508" i="4"/>
  <c r="BG507" i="4"/>
  <c r="BG506" i="4"/>
  <c r="BG505" i="4"/>
  <c r="BG504" i="4"/>
  <c r="BG503" i="4"/>
  <c r="BG502" i="4"/>
  <c r="BG501" i="4"/>
  <c r="BG500" i="4"/>
  <c r="BG499" i="4"/>
  <c r="BG498" i="4"/>
  <c r="BG497" i="4"/>
  <c r="BG496" i="4"/>
  <c r="BG495" i="4"/>
  <c r="BG494" i="4"/>
  <c r="BG493" i="4"/>
  <c r="BG492" i="4"/>
  <c r="BG491" i="4"/>
  <c r="BG490" i="4"/>
  <c r="BG489" i="4"/>
  <c r="BG488" i="4"/>
  <c r="BG487" i="4"/>
  <c r="BG486" i="4"/>
  <c r="BG485" i="4"/>
  <c r="BG484" i="4"/>
  <c r="BG483" i="4"/>
  <c r="BG482" i="4"/>
  <c r="BG481" i="4"/>
  <c r="BG480" i="4"/>
  <c r="BG479" i="4"/>
  <c r="BG478" i="4"/>
  <c r="BG477" i="4"/>
  <c r="BG476" i="4"/>
  <c r="BG475" i="4"/>
  <c r="BG474" i="4"/>
  <c r="BG473" i="4"/>
  <c r="BG472" i="4"/>
  <c r="BG471" i="4"/>
  <c r="BG470" i="4"/>
  <c r="BG469" i="4"/>
  <c r="BG468" i="4"/>
  <c r="BG467" i="4"/>
  <c r="BG466" i="4"/>
  <c r="BG465" i="4"/>
  <c r="BG464" i="4"/>
  <c r="BG463" i="4"/>
  <c r="BG462" i="4"/>
  <c r="BG461" i="4"/>
  <c r="BG460" i="4"/>
  <c r="BG459" i="4"/>
  <c r="BG458" i="4"/>
  <c r="BG457" i="4"/>
  <c r="BG456" i="4"/>
  <c r="BG455" i="4"/>
  <c r="BG454" i="4"/>
  <c r="BG453" i="4"/>
  <c r="BG452" i="4"/>
  <c r="BG451" i="4"/>
  <c r="BG450" i="4"/>
  <c r="BG449" i="4"/>
  <c r="BG448" i="4"/>
  <c r="BG447" i="4"/>
  <c r="BG446" i="4"/>
  <c r="BG445" i="4"/>
  <c r="BG444" i="4"/>
  <c r="BG443" i="4"/>
  <c r="BG442" i="4"/>
  <c r="BG441" i="4"/>
  <c r="BG440" i="4"/>
  <c r="BG439" i="4"/>
  <c r="BG438" i="4"/>
  <c r="BG437" i="4"/>
  <c r="BG436" i="4"/>
  <c r="BG435" i="4"/>
  <c r="BG434" i="4"/>
  <c r="BG433" i="4"/>
  <c r="BG432" i="4"/>
  <c r="BG431" i="4"/>
  <c r="BG430" i="4"/>
  <c r="BG429" i="4"/>
  <c r="BG428" i="4"/>
  <c r="BG427" i="4"/>
  <c r="BG426" i="4"/>
  <c r="BG425" i="4"/>
  <c r="BG424" i="4"/>
  <c r="BG423" i="4"/>
  <c r="BG422" i="4"/>
  <c r="BG421" i="4"/>
  <c r="BG420" i="4"/>
  <c r="BG419" i="4"/>
  <c r="BG418" i="4"/>
  <c r="BG417" i="4"/>
  <c r="BG416" i="4"/>
  <c r="BG415" i="4"/>
  <c r="BG414" i="4"/>
  <c r="BG413" i="4"/>
  <c r="BG412" i="4"/>
  <c r="BG411" i="4"/>
  <c r="BG410" i="4"/>
  <c r="BG409" i="4"/>
  <c r="BG408" i="4"/>
  <c r="BG407" i="4"/>
  <c r="BG406" i="4"/>
  <c r="BG405" i="4"/>
  <c r="BG404" i="4"/>
  <c r="BG403" i="4"/>
  <c r="BG402" i="4"/>
  <c r="BG401" i="4"/>
  <c r="BG400" i="4"/>
  <c r="BG399" i="4"/>
  <c r="BG398" i="4"/>
  <c r="BG397" i="4"/>
  <c r="BG396" i="4"/>
  <c r="BG395" i="4"/>
  <c r="BG394" i="4"/>
  <c r="BG393" i="4"/>
  <c r="BG392" i="4"/>
  <c r="BG391" i="4"/>
  <c r="BG390" i="4"/>
  <c r="BG389" i="4"/>
  <c r="BG388" i="4"/>
  <c r="BG387" i="4"/>
  <c r="BG386" i="4"/>
  <c r="BG385" i="4"/>
  <c r="BG384" i="4"/>
  <c r="BG383" i="4"/>
  <c r="BG382" i="4"/>
  <c r="BG381" i="4"/>
  <c r="BG380" i="4"/>
  <c r="BG379" i="4"/>
  <c r="BG378" i="4"/>
  <c r="BG377" i="4"/>
  <c r="BG376" i="4"/>
  <c r="BG375" i="4"/>
  <c r="BG374" i="4"/>
  <c r="BG373" i="4"/>
  <c r="BG372" i="4"/>
  <c r="BG371" i="4"/>
  <c r="BG370" i="4"/>
  <c r="BG369" i="4"/>
  <c r="BG368" i="4"/>
  <c r="BG367" i="4"/>
  <c r="BG366" i="4"/>
  <c r="BG365" i="4"/>
  <c r="BG364" i="4"/>
  <c r="BG363" i="4"/>
  <c r="BG362" i="4"/>
  <c r="BG361" i="4"/>
  <c r="BG360" i="4"/>
  <c r="BG359" i="4"/>
  <c r="BG358" i="4"/>
  <c r="BG357" i="4"/>
  <c r="BG356" i="4"/>
  <c r="BG355" i="4"/>
  <c r="BG354" i="4"/>
  <c r="BG353" i="4"/>
  <c r="BG352" i="4"/>
  <c r="BG351" i="4"/>
  <c r="BG350" i="4"/>
  <c r="BG349" i="4"/>
  <c r="BG348" i="4"/>
  <c r="BG347" i="4"/>
  <c r="BG346" i="4"/>
  <c r="BG345" i="4"/>
  <c r="BG344" i="4"/>
  <c r="BG343" i="4"/>
  <c r="BG342" i="4"/>
  <c r="BG341" i="4"/>
  <c r="BG340" i="4"/>
  <c r="BG339" i="4"/>
  <c r="BG338" i="4"/>
  <c r="BG337" i="4"/>
  <c r="BG336" i="4"/>
  <c r="BG335" i="4"/>
  <c r="BG334" i="4"/>
  <c r="BG333" i="4"/>
  <c r="BG332" i="4"/>
  <c r="BG331" i="4"/>
  <c r="BG330" i="4"/>
  <c r="BG329" i="4"/>
  <c r="BG328" i="4"/>
  <c r="BG327" i="4"/>
  <c r="BG326" i="4"/>
  <c r="BG325" i="4"/>
  <c r="BG324" i="4"/>
  <c r="BG323" i="4"/>
  <c r="BG322" i="4"/>
  <c r="BG321" i="4"/>
  <c r="BG320" i="4"/>
  <c r="BG319" i="4"/>
  <c r="BG318" i="4"/>
  <c r="BG317" i="4"/>
  <c r="BG316" i="4"/>
  <c r="BG315" i="4"/>
  <c r="BG314" i="4"/>
  <c r="BG313" i="4"/>
  <c r="BG312" i="4"/>
  <c r="BG311" i="4"/>
  <c r="BG310" i="4"/>
  <c r="BG309" i="4"/>
  <c r="BG308" i="4"/>
  <c r="BG307" i="4"/>
  <c r="BG306" i="4"/>
  <c r="BG305" i="4"/>
  <c r="BG304" i="4"/>
  <c r="BG303" i="4"/>
  <c r="BG302" i="4"/>
  <c r="BG301" i="4"/>
  <c r="BG300" i="4"/>
  <c r="BG299" i="4"/>
  <c r="BG298" i="4"/>
  <c r="BG297" i="4"/>
  <c r="BG296" i="4"/>
  <c r="BG295" i="4"/>
  <c r="BG294" i="4"/>
  <c r="BG293" i="4"/>
  <c r="BG292" i="4"/>
  <c r="BG291" i="4"/>
  <c r="BG290" i="4"/>
  <c r="BG289" i="4"/>
  <c r="BG288" i="4"/>
  <c r="BG287" i="4"/>
  <c r="BG286" i="4"/>
  <c r="BG285" i="4"/>
  <c r="BG284" i="4"/>
  <c r="BG283" i="4"/>
  <c r="BG282" i="4"/>
  <c r="BG281" i="4"/>
  <c r="BG280" i="4"/>
  <c r="BG279" i="4"/>
  <c r="BG278" i="4"/>
  <c r="BG277" i="4"/>
  <c r="BG276" i="4"/>
  <c r="BG275" i="4"/>
  <c r="BG274" i="4"/>
  <c r="BG273" i="4"/>
  <c r="BG272" i="4"/>
  <c r="BG271" i="4"/>
  <c r="BG270" i="4"/>
  <c r="BG269" i="4"/>
  <c r="BG268" i="4"/>
  <c r="BG267" i="4"/>
  <c r="BG266" i="4"/>
  <c r="BG265" i="4"/>
  <c r="BG264" i="4"/>
  <c r="BG263" i="4"/>
  <c r="BG262" i="4"/>
  <c r="BG261" i="4"/>
  <c r="BG260" i="4"/>
  <c r="BG259" i="4"/>
  <c r="BG258" i="4"/>
  <c r="BG257" i="4"/>
  <c r="BG256" i="4"/>
  <c r="BG255" i="4"/>
  <c r="BG254" i="4"/>
  <c r="BG253" i="4"/>
  <c r="BG252" i="4"/>
  <c r="BG251" i="4"/>
  <c r="BG250" i="4"/>
  <c r="BG249" i="4"/>
  <c r="BG248" i="4"/>
  <c r="BG247" i="4"/>
  <c r="BG246" i="4"/>
  <c r="BG245" i="4"/>
  <c r="BG244" i="4"/>
  <c r="BG243" i="4"/>
  <c r="BG242" i="4"/>
  <c r="BG241" i="4"/>
  <c r="BG240" i="4"/>
  <c r="BG239" i="4"/>
  <c r="BG238" i="4"/>
  <c r="BG237" i="4"/>
  <c r="BG236" i="4"/>
  <c r="BG235" i="4"/>
  <c r="BG234" i="4"/>
  <c r="BG233" i="4"/>
  <c r="BG232" i="4"/>
  <c r="BG231" i="4"/>
  <c r="BG230" i="4"/>
  <c r="BG229" i="4"/>
  <c r="BG228" i="4"/>
  <c r="BG227" i="4"/>
  <c r="BG226" i="4"/>
  <c r="BG225" i="4"/>
  <c r="BG224" i="4"/>
  <c r="BG223" i="4"/>
  <c r="BG222" i="4"/>
  <c r="BG221" i="4"/>
  <c r="BG220" i="4"/>
  <c r="BG219" i="4"/>
  <c r="BG218" i="4"/>
  <c r="BG217" i="4"/>
  <c r="BG216" i="4"/>
  <c r="BG215" i="4"/>
  <c r="BG214" i="4"/>
  <c r="BG213" i="4"/>
  <c r="BG212" i="4"/>
  <c r="BG211" i="4"/>
  <c r="BG210" i="4"/>
  <c r="BG209" i="4"/>
  <c r="BG208" i="4"/>
  <c r="BG207" i="4"/>
  <c r="BG206" i="4"/>
  <c r="BG205" i="4"/>
  <c r="BG204" i="4"/>
  <c r="BG203" i="4"/>
  <c r="BG202" i="4"/>
  <c r="BG201" i="4"/>
  <c r="BG200" i="4"/>
  <c r="BG199" i="4"/>
  <c r="BG198" i="4"/>
  <c r="BG197" i="4"/>
  <c r="BG196" i="4"/>
  <c r="BG195" i="4"/>
  <c r="BG194" i="4"/>
  <c r="BG193" i="4"/>
  <c r="BG192" i="4"/>
  <c r="BG191" i="4"/>
  <c r="BG190" i="4"/>
  <c r="BG189" i="4"/>
  <c r="BG188" i="4"/>
  <c r="BG187" i="4"/>
  <c r="BG186" i="4"/>
  <c r="BG185" i="4"/>
  <c r="BG184" i="4"/>
  <c r="BG183" i="4"/>
  <c r="BG182" i="4"/>
  <c r="BG181" i="4"/>
  <c r="BG180" i="4"/>
  <c r="BG179" i="4"/>
  <c r="BG178" i="4"/>
  <c r="BG177" i="4"/>
  <c r="BG176" i="4"/>
  <c r="BG175" i="4"/>
  <c r="BG174" i="4"/>
  <c r="BG173" i="4"/>
  <c r="BG172" i="4"/>
  <c r="BG171" i="4"/>
  <c r="BG170" i="4"/>
  <c r="BG169" i="4"/>
  <c r="BG168" i="4"/>
  <c r="BG167" i="4"/>
  <c r="BG166" i="4"/>
  <c r="BG165" i="4"/>
  <c r="BG164" i="4"/>
  <c r="BG163" i="4"/>
  <c r="BG162" i="4"/>
  <c r="BG161" i="4"/>
  <c r="BG160" i="4"/>
  <c r="BG159" i="4"/>
  <c r="BG158" i="4"/>
  <c r="BG157" i="4"/>
  <c r="BG156" i="4"/>
  <c r="BG155" i="4"/>
  <c r="BG154" i="4"/>
  <c r="BG153" i="4"/>
  <c r="BG152" i="4"/>
  <c r="BG151" i="4"/>
  <c r="BG150" i="4"/>
  <c r="BG149" i="4"/>
  <c r="BG148" i="4"/>
  <c r="BG147" i="4"/>
  <c r="BG146" i="4"/>
  <c r="BG145" i="4"/>
  <c r="BG144" i="4"/>
  <c r="BG143" i="4"/>
  <c r="BG142" i="4"/>
  <c r="BG141" i="4"/>
  <c r="BG140" i="4"/>
  <c r="BG139" i="4"/>
  <c r="BG138" i="4"/>
  <c r="BG137" i="4"/>
  <c r="BG136" i="4"/>
  <c r="BG135" i="4"/>
  <c r="BG134" i="4"/>
  <c r="BG133" i="4"/>
  <c r="BG132" i="4"/>
  <c r="BG131" i="4"/>
  <c r="BG130" i="4"/>
  <c r="BG129" i="4"/>
  <c r="BG128" i="4"/>
  <c r="BG127" i="4"/>
  <c r="BG126" i="4"/>
  <c r="BG125" i="4"/>
  <c r="BG124" i="4"/>
  <c r="BG123" i="4"/>
  <c r="BG122" i="4"/>
  <c r="BG121" i="4"/>
  <c r="BG120" i="4"/>
  <c r="BG119" i="4"/>
  <c r="BG118" i="4"/>
  <c r="BG117" i="4"/>
  <c r="BG116" i="4"/>
  <c r="BG115" i="4"/>
  <c r="BG114" i="4"/>
  <c r="BG113" i="4"/>
  <c r="BG112" i="4"/>
  <c r="BG111" i="4"/>
  <c r="BG110" i="4"/>
  <c r="BG109" i="4"/>
  <c r="BG108" i="4"/>
  <c r="BG107" i="4"/>
  <c r="BG106" i="4"/>
  <c r="BG105" i="4"/>
  <c r="BG104" i="4"/>
  <c r="BG103" i="4"/>
  <c r="BG102" i="4"/>
  <c r="BG101" i="4"/>
  <c r="BG100" i="4"/>
  <c r="BG99" i="4"/>
  <c r="BG98" i="4"/>
  <c r="BG97" i="4"/>
  <c r="BG96" i="4"/>
  <c r="BG95" i="4"/>
  <c r="BG94" i="4"/>
  <c r="BG93" i="4"/>
  <c r="BG92" i="4"/>
  <c r="BG91" i="4"/>
  <c r="BG90" i="4"/>
  <c r="BG89" i="4"/>
  <c r="BG88" i="4"/>
  <c r="BG87" i="4"/>
  <c r="BG86" i="4"/>
  <c r="BG85" i="4"/>
  <c r="BG84" i="4"/>
  <c r="BG83" i="4"/>
  <c r="BG82" i="4"/>
  <c r="BG81" i="4"/>
  <c r="BG80" i="4"/>
  <c r="BG79" i="4"/>
  <c r="BG78" i="4"/>
  <c r="BG77" i="4"/>
  <c r="BG76" i="4"/>
  <c r="BG75" i="4"/>
  <c r="BG74" i="4"/>
  <c r="BG73" i="4"/>
  <c r="BG72" i="4"/>
  <c r="BG71" i="4"/>
  <c r="BG70" i="4"/>
  <c r="BG69" i="4"/>
  <c r="BG68" i="4"/>
  <c r="BG67" i="4"/>
  <c r="BG66" i="4"/>
  <c r="BG65" i="4"/>
  <c r="BG64" i="4"/>
  <c r="BG63" i="4"/>
  <c r="BG62" i="4"/>
  <c r="BG61" i="4"/>
  <c r="BG60" i="4"/>
  <c r="BG59" i="4"/>
  <c r="BG58" i="4"/>
  <c r="BG57" i="4"/>
  <c r="BG56" i="4"/>
  <c r="BG55" i="4"/>
  <c r="BG54" i="4"/>
  <c r="BG53" i="4"/>
  <c r="BG52" i="4"/>
  <c r="BG51" i="4"/>
  <c r="BG50" i="4"/>
  <c r="BG49" i="4"/>
  <c r="BG48" i="4"/>
  <c r="BG47" i="4"/>
  <c r="BG46" i="4"/>
  <c r="BG45" i="4"/>
  <c r="BG44" i="4"/>
  <c r="BG43" i="4"/>
  <c r="BG42" i="4"/>
  <c r="BG41" i="4"/>
  <c r="BG40" i="4"/>
  <c r="BG39" i="4"/>
  <c r="BG38" i="4"/>
  <c r="BG37" i="4"/>
  <c r="BG36" i="4"/>
  <c r="BG35" i="4"/>
  <c r="BG34" i="4"/>
  <c r="BG33" i="4"/>
  <c r="BG32" i="4"/>
  <c r="BG31" i="4"/>
  <c r="BG30" i="4"/>
  <c r="BG29" i="4"/>
  <c r="BG28" i="4"/>
  <c r="BG27" i="4"/>
  <c r="BG26" i="4"/>
  <c r="BG25" i="4"/>
  <c r="BG24" i="4"/>
  <c r="BG23" i="4"/>
  <c r="BG22" i="4"/>
  <c r="BG21" i="4"/>
  <c r="BG20" i="4"/>
  <c r="BH7" i="4"/>
  <c r="BG18" i="4"/>
  <c r="BG17" i="4"/>
  <c r="BG16" i="4"/>
  <c r="BH5" i="4"/>
  <c r="BH14" i="4" s="1"/>
  <c r="BI14" i="4" s="1"/>
  <c r="BG15" i="4"/>
  <c r="BH6" i="4"/>
  <c r="BG14" i="4"/>
  <c r="AP765" i="42"/>
  <c r="AO765" i="42"/>
  <c r="AP764" i="42"/>
  <c r="AO764" i="42"/>
  <c r="AP763" i="42"/>
  <c r="AO763" i="42"/>
  <c r="AP762" i="42"/>
  <c r="AO762" i="42"/>
  <c r="AP761" i="42"/>
  <c r="AO761" i="42"/>
  <c r="AP760" i="42"/>
  <c r="AO760" i="42"/>
  <c r="AP759" i="42"/>
  <c r="AO759" i="42"/>
  <c r="AP758" i="42"/>
  <c r="AO758" i="42"/>
  <c r="AP757" i="42"/>
  <c r="AO757" i="42"/>
  <c r="AP756" i="42"/>
  <c r="AO756" i="42"/>
  <c r="AP755" i="42"/>
  <c r="AO755" i="42"/>
  <c r="AP754" i="42"/>
  <c r="AO754" i="42"/>
  <c r="AP753" i="42"/>
  <c r="AO753" i="42"/>
  <c r="AP752" i="42"/>
  <c r="AO752" i="42"/>
  <c r="AP751" i="42"/>
  <c r="AO751" i="42"/>
  <c r="AP750" i="42"/>
  <c r="AO750" i="42"/>
  <c r="AP749" i="42"/>
  <c r="AO749" i="42"/>
  <c r="AP748" i="42"/>
  <c r="AO748" i="42"/>
  <c r="AP747" i="42"/>
  <c r="AO747" i="42"/>
  <c r="AP746" i="42"/>
  <c r="AO746" i="42"/>
  <c r="AP745" i="42"/>
  <c r="AO745" i="42"/>
  <c r="AP744" i="42"/>
  <c r="AO744" i="42"/>
  <c r="AP743" i="42"/>
  <c r="AO743" i="42"/>
  <c r="AP742" i="42"/>
  <c r="AO742" i="42"/>
  <c r="AP741" i="42"/>
  <c r="AO741" i="42"/>
  <c r="AP740" i="42"/>
  <c r="AO740" i="42"/>
  <c r="AP739" i="42"/>
  <c r="AO739" i="42"/>
  <c r="AP738" i="42"/>
  <c r="AO738" i="42"/>
  <c r="AP737" i="42"/>
  <c r="AO737" i="42"/>
  <c r="AP736" i="42"/>
  <c r="AO736" i="42"/>
  <c r="AP735" i="42"/>
  <c r="AO735" i="42"/>
  <c r="AP734" i="42"/>
  <c r="AO734" i="42"/>
  <c r="AP733" i="42"/>
  <c r="AO733" i="42"/>
  <c r="AP732" i="42"/>
  <c r="AO732" i="42"/>
  <c r="AP731" i="42"/>
  <c r="AO731" i="42"/>
  <c r="AP730" i="42"/>
  <c r="AO730" i="42"/>
  <c r="AP729" i="42"/>
  <c r="AO729" i="42"/>
  <c r="AP728" i="42"/>
  <c r="AO728" i="42"/>
  <c r="AP727" i="42"/>
  <c r="AO727" i="42"/>
  <c r="AP726" i="42"/>
  <c r="AO726" i="42"/>
  <c r="AP725" i="42"/>
  <c r="AO725" i="42"/>
  <c r="AP724" i="42"/>
  <c r="AO724" i="42"/>
  <c r="AP723" i="42"/>
  <c r="AO723" i="42"/>
  <c r="AP722" i="42"/>
  <c r="AO722" i="42"/>
  <c r="AP721" i="42"/>
  <c r="AO721" i="42"/>
  <c r="AP720" i="42"/>
  <c r="AO720" i="42"/>
  <c r="AP719" i="42"/>
  <c r="AO719" i="42"/>
  <c r="AP718" i="42"/>
  <c r="AO718" i="42"/>
  <c r="AP717" i="42"/>
  <c r="AO717" i="42"/>
  <c r="AP716" i="42"/>
  <c r="AO716" i="42"/>
  <c r="AP715" i="42"/>
  <c r="AO715" i="42"/>
  <c r="AP714" i="42"/>
  <c r="AO714" i="42"/>
  <c r="AP713" i="42"/>
  <c r="AO713" i="42"/>
  <c r="AP712" i="42"/>
  <c r="AO712" i="42"/>
  <c r="AP711" i="42"/>
  <c r="AO711" i="42"/>
  <c r="AP710" i="42"/>
  <c r="AO710" i="42"/>
  <c r="AP709" i="42"/>
  <c r="AO709" i="42"/>
  <c r="AP708" i="42"/>
  <c r="AO708" i="42"/>
  <c r="AP707" i="42"/>
  <c r="AO707" i="42"/>
  <c r="AP706" i="42"/>
  <c r="AO706" i="42"/>
  <c r="AP705" i="42"/>
  <c r="AO705" i="42"/>
  <c r="AP704" i="42"/>
  <c r="AO704" i="42"/>
  <c r="AP703" i="42"/>
  <c r="AO703" i="42"/>
  <c r="AP702" i="42"/>
  <c r="AO702" i="42"/>
  <c r="AP701" i="42"/>
  <c r="AO701" i="42"/>
  <c r="AP700" i="42"/>
  <c r="AO700" i="42"/>
  <c r="AP699" i="42"/>
  <c r="AO699" i="42"/>
  <c r="AP698" i="42"/>
  <c r="AO698" i="42"/>
  <c r="AP697" i="42"/>
  <c r="AO697" i="42"/>
  <c r="AP696" i="42"/>
  <c r="AO696" i="42"/>
  <c r="AP695" i="42"/>
  <c r="AO695" i="42"/>
  <c r="AP694" i="42"/>
  <c r="AO694" i="42"/>
  <c r="AP693" i="42"/>
  <c r="AO693" i="42"/>
  <c r="AP692" i="42"/>
  <c r="AO692" i="42"/>
  <c r="AP691" i="42"/>
  <c r="AO691" i="42"/>
  <c r="AP690" i="42"/>
  <c r="AO690" i="42"/>
  <c r="AP689" i="42"/>
  <c r="AO689" i="42"/>
  <c r="AP688" i="42"/>
  <c r="AO688" i="42"/>
  <c r="AP687" i="42"/>
  <c r="AO687" i="42"/>
  <c r="AP686" i="42"/>
  <c r="AO686" i="42"/>
  <c r="AP685" i="42"/>
  <c r="AO685" i="42"/>
  <c r="AP684" i="42"/>
  <c r="AO684" i="42"/>
  <c r="AP683" i="42"/>
  <c r="AO683" i="42"/>
  <c r="AP682" i="42"/>
  <c r="AO682" i="42"/>
  <c r="AP681" i="42"/>
  <c r="AO681" i="42"/>
  <c r="AP680" i="42"/>
  <c r="AO680" i="42"/>
  <c r="AP679" i="42"/>
  <c r="AO679" i="42"/>
  <c r="AP678" i="42"/>
  <c r="AO678" i="42"/>
  <c r="AP677" i="42"/>
  <c r="AO677" i="42"/>
  <c r="AP676" i="42"/>
  <c r="AO676" i="42"/>
  <c r="AP675" i="42"/>
  <c r="AO675" i="42"/>
  <c r="AP674" i="42"/>
  <c r="AO674" i="42"/>
  <c r="AP673" i="42"/>
  <c r="AO673" i="42"/>
  <c r="AP672" i="42"/>
  <c r="AO672" i="42"/>
  <c r="AP671" i="42"/>
  <c r="AO671" i="42"/>
  <c r="AP670" i="42"/>
  <c r="AO670" i="42"/>
  <c r="AP669" i="42"/>
  <c r="AO669" i="42"/>
  <c r="AP668" i="42"/>
  <c r="AO668" i="42"/>
  <c r="AP667" i="42"/>
  <c r="AO667" i="42"/>
  <c r="AP666" i="42"/>
  <c r="AO666" i="42"/>
  <c r="AP665" i="42"/>
  <c r="AO665" i="42"/>
  <c r="AP664" i="42"/>
  <c r="AO664" i="42"/>
  <c r="AP663" i="42"/>
  <c r="AO663" i="42"/>
  <c r="AP662" i="42"/>
  <c r="AO662" i="42"/>
  <c r="AP661" i="42"/>
  <c r="AO661" i="42"/>
  <c r="AP660" i="42"/>
  <c r="AO660" i="42"/>
  <c r="AP659" i="42"/>
  <c r="AO659" i="42"/>
  <c r="AP658" i="42"/>
  <c r="AO658" i="42"/>
  <c r="AP657" i="42"/>
  <c r="AO657" i="42"/>
  <c r="AP656" i="42"/>
  <c r="AO656" i="42"/>
  <c r="AP655" i="42"/>
  <c r="AO655" i="42"/>
  <c r="AP654" i="42"/>
  <c r="AO654" i="42"/>
  <c r="AP653" i="42"/>
  <c r="AO653" i="42"/>
  <c r="AP652" i="42"/>
  <c r="AO652" i="42"/>
  <c r="AP651" i="42"/>
  <c r="AO651" i="42"/>
  <c r="AP650" i="42"/>
  <c r="AO650" i="42"/>
  <c r="AP649" i="42"/>
  <c r="AO649" i="42"/>
  <c r="AP648" i="42"/>
  <c r="AO648" i="42"/>
  <c r="AP647" i="42"/>
  <c r="AO647" i="42"/>
  <c r="AP646" i="42"/>
  <c r="AO646" i="42"/>
  <c r="AP645" i="42"/>
  <c r="AO645" i="42"/>
  <c r="AP644" i="42"/>
  <c r="AO644" i="42"/>
  <c r="AP643" i="42"/>
  <c r="AO643" i="42"/>
  <c r="AP642" i="42"/>
  <c r="AO642" i="42"/>
  <c r="AP641" i="42"/>
  <c r="AO641" i="42"/>
  <c r="AP640" i="42"/>
  <c r="AO640" i="42"/>
  <c r="AP639" i="42"/>
  <c r="AO639" i="42"/>
  <c r="AP638" i="42"/>
  <c r="AO638" i="42"/>
  <c r="AP637" i="42"/>
  <c r="AO637" i="42"/>
  <c r="AP636" i="42"/>
  <c r="AO636" i="42"/>
  <c r="AP635" i="42"/>
  <c r="AO635" i="42"/>
  <c r="AP634" i="42"/>
  <c r="AO634" i="42"/>
  <c r="AP633" i="42"/>
  <c r="AO633" i="42"/>
  <c r="AP632" i="42"/>
  <c r="AO632" i="42"/>
  <c r="AP631" i="42"/>
  <c r="AO631" i="42"/>
  <c r="AP630" i="42"/>
  <c r="AO630" i="42"/>
  <c r="AP629" i="42"/>
  <c r="AO629" i="42"/>
  <c r="AP628" i="42"/>
  <c r="AO628" i="42"/>
  <c r="AP627" i="42"/>
  <c r="AO627" i="42"/>
  <c r="AP626" i="42"/>
  <c r="AO626" i="42"/>
  <c r="AP625" i="42"/>
  <c r="AO625" i="42"/>
  <c r="AP624" i="42"/>
  <c r="AO624" i="42"/>
  <c r="AP623" i="42"/>
  <c r="AO623" i="42"/>
  <c r="AP622" i="42"/>
  <c r="AO622" i="42"/>
  <c r="AP621" i="42"/>
  <c r="AO621" i="42"/>
  <c r="AP620" i="42"/>
  <c r="AO620" i="42"/>
  <c r="AP619" i="42"/>
  <c r="AO619" i="42"/>
  <c r="AP618" i="42"/>
  <c r="AO618" i="42"/>
  <c r="AP617" i="42"/>
  <c r="AO617" i="42"/>
  <c r="AP616" i="42"/>
  <c r="AO616" i="42"/>
  <c r="AP615" i="42"/>
  <c r="AO615" i="42"/>
  <c r="AP614" i="42"/>
  <c r="AO614" i="42"/>
  <c r="AP613" i="42"/>
  <c r="AO613" i="42"/>
  <c r="AP612" i="42"/>
  <c r="AO612" i="42"/>
  <c r="AP611" i="42"/>
  <c r="AO611" i="42"/>
  <c r="AP610" i="42"/>
  <c r="AO610" i="42"/>
  <c r="AP609" i="42"/>
  <c r="AO609" i="42"/>
  <c r="AP608" i="42"/>
  <c r="AO608" i="42"/>
  <c r="AP607" i="42"/>
  <c r="AO607" i="42"/>
  <c r="AP606" i="42"/>
  <c r="AO606" i="42"/>
  <c r="AP605" i="42"/>
  <c r="AO605" i="42"/>
  <c r="AP604" i="42"/>
  <c r="AO604" i="42"/>
  <c r="AP603" i="42"/>
  <c r="AO603" i="42"/>
  <c r="AP602" i="42"/>
  <c r="AO602" i="42"/>
  <c r="AP601" i="42"/>
  <c r="AO601" i="42"/>
  <c r="AP600" i="42"/>
  <c r="AO600" i="42"/>
  <c r="AP599" i="42"/>
  <c r="AO599" i="42"/>
  <c r="AP598" i="42"/>
  <c r="AO598" i="42"/>
  <c r="AP597" i="42"/>
  <c r="AO597" i="42"/>
  <c r="AP596" i="42"/>
  <c r="AO596" i="42"/>
  <c r="AP595" i="42"/>
  <c r="AO595" i="42"/>
  <c r="AP594" i="42"/>
  <c r="AO594" i="42"/>
  <c r="AP593" i="42"/>
  <c r="AO593" i="42"/>
  <c r="AP592" i="42"/>
  <c r="AO592" i="42"/>
  <c r="AP591" i="42"/>
  <c r="AO591" i="42"/>
  <c r="AP590" i="42"/>
  <c r="AO590" i="42"/>
  <c r="AP589" i="42"/>
  <c r="AO589" i="42"/>
  <c r="AP588" i="42"/>
  <c r="AO588" i="42"/>
  <c r="AP587" i="42"/>
  <c r="AO587" i="42"/>
  <c r="AP586" i="42"/>
  <c r="AO586" i="42"/>
  <c r="AP585" i="42"/>
  <c r="AO585" i="42"/>
  <c r="AP584" i="42"/>
  <c r="AO584" i="42"/>
  <c r="AP583" i="42"/>
  <c r="AO583" i="42"/>
  <c r="AP582" i="42"/>
  <c r="AO582" i="42"/>
  <c r="AP581" i="42"/>
  <c r="AO581" i="42"/>
  <c r="AP580" i="42"/>
  <c r="AO580" i="42"/>
  <c r="AP579" i="42"/>
  <c r="AO579" i="42"/>
  <c r="AP578" i="42"/>
  <c r="AO578" i="42"/>
  <c r="AP577" i="42"/>
  <c r="AO577" i="42"/>
  <c r="AP576" i="42"/>
  <c r="AO576" i="42"/>
  <c r="AP575" i="42"/>
  <c r="AO575" i="42"/>
  <c r="AP574" i="42"/>
  <c r="AO574" i="42"/>
  <c r="AP573" i="42"/>
  <c r="AO573" i="42"/>
  <c r="AP572" i="42"/>
  <c r="AO572" i="42"/>
  <c r="AP571" i="42"/>
  <c r="AO571" i="42"/>
  <c r="AP570" i="42"/>
  <c r="AO570" i="42"/>
  <c r="AP569" i="42"/>
  <c r="AO569" i="42"/>
  <c r="AP568" i="42"/>
  <c r="AO568" i="42"/>
  <c r="AP567" i="42"/>
  <c r="AO567" i="42"/>
  <c r="AP566" i="42"/>
  <c r="AO566" i="42"/>
  <c r="AP565" i="42"/>
  <c r="AO565" i="42"/>
  <c r="AP564" i="42"/>
  <c r="AO564" i="42"/>
  <c r="AP563" i="42"/>
  <c r="AO563" i="42"/>
  <c r="AP562" i="42"/>
  <c r="AO562" i="42"/>
  <c r="AP561" i="42"/>
  <c r="AO561" i="42"/>
  <c r="AP560" i="42"/>
  <c r="AO560" i="42"/>
  <c r="AP559" i="42"/>
  <c r="AO559" i="42"/>
  <c r="AP558" i="42"/>
  <c r="AO558" i="42"/>
  <c r="AP557" i="42"/>
  <c r="AO557" i="42"/>
  <c r="AP556" i="42"/>
  <c r="AO556" i="42"/>
  <c r="AP555" i="42"/>
  <c r="AO555" i="42"/>
  <c r="AP554" i="42"/>
  <c r="AO554" i="42"/>
  <c r="AP553" i="42"/>
  <c r="AO553" i="42"/>
  <c r="AP552" i="42"/>
  <c r="AO552" i="42"/>
  <c r="AP551" i="42"/>
  <c r="AO551" i="42"/>
  <c r="AP550" i="42"/>
  <c r="AO550" i="42"/>
  <c r="AP549" i="42"/>
  <c r="AO549" i="42"/>
  <c r="AP548" i="42"/>
  <c r="AO548" i="42"/>
  <c r="AP547" i="42"/>
  <c r="AO547" i="42"/>
  <c r="AP546" i="42"/>
  <c r="AO546" i="42"/>
  <c r="AP545" i="42"/>
  <c r="AO545" i="42"/>
  <c r="AP544" i="42"/>
  <c r="AO544" i="42"/>
  <c r="AP543" i="42"/>
  <c r="AO543" i="42"/>
  <c r="AP542" i="42"/>
  <c r="AO542" i="42"/>
  <c r="AP541" i="42"/>
  <c r="AO541" i="42"/>
  <c r="AP540" i="42"/>
  <c r="AO540" i="42"/>
  <c r="AP539" i="42"/>
  <c r="AO539" i="42"/>
  <c r="AP538" i="42"/>
  <c r="AO538" i="42"/>
  <c r="AP537" i="42"/>
  <c r="AO537" i="42"/>
  <c r="AP536" i="42"/>
  <c r="AO536" i="42"/>
  <c r="AP535" i="42"/>
  <c r="AO535" i="42"/>
  <c r="AP534" i="42"/>
  <c r="AO534" i="42"/>
  <c r="AP533" i="42"/>
  <c r="AO533" i="42"/>
  <c r="AP532" i="42"/>
  <c r="AO532" i="42"/>
  <c r="AP531" i="42"/>
  <c r="AO531" i="42"/>
  <c r="AP530" i="42"/>
  <c r="AO530" i="42"/>
  <c r="AP529" i="42"/>
  <c r="AO529" i="42"/>
  <c r="AP528" i="42"/>
  <c r="AO528" i="42"/>
  <c r="AP527" i="42"/>
  <c r="AO527" i="42"/>
  <c r="AP526" i="42"/>
  <c r="AO526" i="42"/>
  <c r="AP525" i="42"/>
  <c r="AO525" i="42"/>
  <c r="AP524" i="42"/>
  <c r="AO524" i="42"/>
  <c r="AP523" i="42"/>
  <c r="AO523" i="42"/>
  <c r="AP522" i="42"/>
  <c r="AO522" i="42"/>
  <c r="AP521" i="42"/>
  <c r="AO521" i="42"/>
  <c r="AP520" i="42"/>
  <c r="AO520" i="42"/>
  <c r="AP519" i="42"/>
  <c r="AO519" i="42"/>
  <c r="AP518" i="42"/>
  <c r="AO518" i="42"/>
  <c r="AP517" i="42"/>
  <c r="AO517" i="42"/>
  <c r="AP516" i="42"/>
  <c r="AO516" i="42"/>
  <c r="AP515" i="42"/>
  <c r="AO515" i="42"/>
  <c r="AP514" i="42"/>
  <c r="AO514" i="42"/>
  <c r="AP513" i="42"/>
  <c r="AO513" i="42"/>
  <c r="AP512" i="42"/>
  <c r="AO512" i="42"/>
  <c r="AP511" i="42"/>
  <c r="AO511" i="42"/>
  <c r="AP510" i="42"/>
  <c r="AO510" i="42"/>
  <c r="AP509" i="42"/>
  <c r="AO509" i="42"/>
  <c r="AP508" i="42"/>
  <c r="AO508" i="42"/>
  <c r="AP507" i="42"/>
  <c r="AO507" i="42"/>
  <c r="AP506" i="42"/>
  <c r="AO506" i="42"/>
  <c r="AP505" i="42"/>
  <c r="AO505" i="42"/>
  <c r="AP504" i="42"/>
  <c r="AO504" i="42"/>
  <c r="AP503" i="42"/>
  <c r="AO503" i="42"/>
  <c r="AP502" i="42"/>
  <c r="AO502" i="42"/>
  <c r="AP501" i="42"/>
  <c r="AO501" i="42"/>
  <c r="AP500" i="42"/>
  <c r="AO500" i="42"/>
  <c r="AP499" i="42"/>
  <c r="AO499" i="42"/>
  <c r="AP498" i="42"/>
  <c r="AO498" i="42"/>
  <c r="AP497" i="42"/>
  <c r="AO497" i="42"/>
  <c r="AP496" i="42"/>
  <c r="AO496" i="42"/>
  <c r="AP495" i="42"/>
  <c r="AO495" i="42"/>
  <c r="AP494" i="42"/>
  <c r="AO494" i="42"/>
  <c r="AP493" i="42"/>
  <c r="AO493" i="42"/>
  <c r="AP492" i="42"/>
  <c r="AO492" i="42"/>
  <c r="AP491" i="42"/>
  <c r="AO491" i="42"/>
  <c r="AP490" i="42"/>
  <c r="AO490" i="42"/>
  <c r="AP489" i="42"/>
  <c r="AO489" i="42"/>
  <c r="AP488" i="42"/>
  <c r="AO488" i="42"/>
  <c r="AP487" i="42"/>
  <c r="AO487" i="42"/>
  <c r="AP486" i="42"/>
  <c r="AO486" i="42"/>
  <c r="AP485" i="42"/>
  <c r="AO485" i="42"/>
  <c r="AP484" i="42"/>
  <c r="AO484" i="42"/>
  <c r="AP483" i="42"/>
  <c r="AO483" i="42"/>
  <c r="AP482" i="42"/>
  <c r="AO482" i="42"/>
  <c r="AP481" i="42"/>
  <c r="AO481" i="42"/>
  <c r="AP480" i="42"/>
  <c r="AO480" i="42"/>
  <c r="AP479" i="42"/>
  <c r="AO479" i="42"/>
  <c r="AP478" i="42"/>
  <c r="AO478" i="42"/>
  <c r="AP477" i="42"/>
  <c r="AO477" i="42"/>
  <c r="AP476" i="42"/>
  <c r="AO476" i="42"/>
  <c r="AP475" i="42"/>
  <c r="AO475" i="42"/>
  <c r="AP474" i="42"/>
  <c r="AO474" i="42"/>
  <c r="AP473" i="42"/>
  <c r="AO473" i="42"/>
  <c r="AP472" i="42"/>
  <c r="AO472" i="42"/>
  <c r="AP471" i="42"/>
  <c r="AO471" i="42"/>
  <c r="AP470" i="42"/>
  <c r="AO470" i="42"/>
  <c r="AP469" i="42"/>
  <c r="AO469" i="42"/>
  <c r="AP468" i="42"/>
  <c r="AO468" i="42"/>
  <c r="AP467" i="42"/>
  <c r="AO467" i="42"/>
  <c r="AP466" i="42"/>
  <c r="AO466" i="42"/>
  <c r="AP465" i="42"/>
  <c r="AO465" i="42"/>
  <c r="AP464" i="42"/>
  <c r="AO464" i="42"/>
  <c r="AP463" i="42"/>
  <c r="AO463" i="42"/>
  <c r="AP462" i="42"/>
  <c r="AO462" i="42"/>
  <c r="AP461" i="42"/>
  <c r="AO461" i="42"/>
  <c r="AP460" i="42"/>
  <c r="AO460" i="42"/>
  <c r="AP459" i="42"/>
  <c r="AO459" i="42"/>
  <c r="AP458" i="42"/>
  <c r="AO458" i="42"/>
  <c r="AP457" i="42"/>
  <c r="AO457" i="42"/>
  <c r="AP456" i="42"/>
  <c r="AO456" i="42"/>
  <c r="AP455" i="42"/>
  <c r="AO455" i="42"/>
  <c r="AP454" i="42"/>
  <c r="AO454" i="42"/>
  <c r="AP453" i="42"/>
  <c r="AO453" i="42"/>
  <c r="AP452" i="42"/>
  <c r="AO452" i="42"/>
  <c r="AP451" i="42"/>
  <c r="AO451" i="42"/>
  <c r="AP450" i="42"/>
  <c r="AO450" i="42"/>
  <c r="AP449" i="42"/>
  <c r="AO449" i="42"/>
  <c r="AP448" i="42"/>
  <c r="AO448" i="42"/>
  <c r="AP447" i="42"/>
  <c r="AO447" i="42"/>
  <c r="AP446" i="42"/>
  <c r="AO446" i="42"/>
  <c r="AP445" i="42"/>
  <c r="AO445" i="42"/>
  <c r="AP444" i="42"/>
  <c r="AO444" i="42"/>
  <c r="AP443" i="42"/>
  <c r="AO443" i="42"/>
  <c r="AP442" i="42"/>
  <c r="AO442" i="42"/>
  <c r="AP441" i="42"/>
  <c r="AO441" i="42"/>
  <c r="AP440" i="42"/>
  <c r="AO440" i="42"/>
  <c r="AP439" i="42"/>
  <c r="AO439" i="42"/>
  <c r="AP438" i="42"/>
  <c r="AO438" i="42"/>
  <c r="AP437" i="42"/>
  <c r="AO437" i="42"/>
  <c r="AP436" i="42"/>
  <c r="AO436" i="42"/>
  <c r="AP435" i="42"/>
  <c r="AO435" i="42"/>
  <c r="AP434" i="42"/>
  <c r="AO434" i="42"/>
  <c r="AP433" i="42"/>
  <c r="AO433" i="42"/>
  <c r="AP432" i="42"/>
  <c r="AO432" i="42"/>
  <c r="AP431" i="42"/>
  <c r="AO431" i="42"/>
  <c r="AP430" i="42"/>
  <c r="AO430" i="42"/>
  <c r="AP429" i="42"/>
  <c r="AO429" i="42"/>
  <c r="AP428" i="42"/>
  <c r="AO428" i="42"/>
  <c r="AP427" i="42"/>
  <c r="AO427" i="42"/>
  <c r="AP426" i="42"/>
  <c r="AO426" i="42"/>
  <c r="AP425" i="42"/>
  <c r="AO425" i="42"/>
  <c r="AP424" i="42"/>
  <c r="AO424" i="42"/>
  <c r="AP423" i="42"/>
  <c r="AO423" i="42"/>
  <c r="AP422" i="42"/>
  <c r="AO422" i="42"/>
  <c r="AP421" i="42"/>
  <c r="AO421" i="42"/>
  <c r="AP420" i="42"/>
  <c r="AO420" i="42"/>
  <c r="AP419" i="42"/>
  <c r="AO419" i="42"/>
  <c r="AP418" i="42"/>
  <c r="AO418" i="42"/>
  <c r="AP417" i="42"/>
  <c r="AO417" i="42"/>
  <c r="AP416" i="42"/>
  <c r="AO416" i="42"/>
  <c r="AP415" i="42"/>
  <c r="AO415" i="42"/>
  <c r="AP414" i="42"/>
  <c r="AO414" i="42"/>
  <c r="AP413" i="42"/>
  <c r="AO413" i="42"/>
  <c r="AP412" i="42"/>
  <c r="AO412" i="42"/>
  <c r="AP411" i="42"/>
  <c r="AO411" i="42"/>
  <c r="AP410" i="42"/>
  <c r="AO410" i="42"/>
  <c r="AP409" i="42"/>
  <c r="AO409" i="42"/>
  <c r="AP408" i="42"/>
  <c r="AO408" i="42"/>
  <c r="AP407" i="42"/>
  <c r="AO407" i="42"/>
  <c r="AP406" i="42"/>
  <c r="AO406" i="42"/>
  <c r="AP405" i="42"/>
  <c r="AO405" i="42"/>
  <c r="AP404" i="42"/>
  <c r="AO404" i="42"/>
  <c r="AP403" i="42"/>
  <c r="AO403" i="42"/>
  <c r="AP402" i="42"/>
  <c r="AO402" i="42"/>
  <c r="AP401" i="42"/>
  <c r="AO401" i="42"/>
  <c r="AP400" i="42"/>
  <c r="AO400" i="42"/>
  <c r="AP399" i="42"/>
  <c r="AO399" i="42"/>
  <c r="AP398" i="42"/>
  <c r="AO398" i="42"/>
  <c r="AP397" i="42"/>
  <c r="AO397" i="42"/>
  <c r="AP396" i="42"/>
  <c r="AO396" i="42"/>
  <c r="AP395" i="42"/>
  <c r="AO395" i="42"/>
  <c r="AP394" i="42"/>
  <c r="AO394" i="42"/>
  <c r="AP393" i="42"/>
  <c r="AO393" i="42"/>
  <c r="AP392" i="42"/>
  <c r="AO392" i="42"/>
  <c r="AP391" i="42"/>
  <c r="AO391" i="42"/>
  <c r="AP390" i="42"/>
  <c r="AO390" i="42"/>
  <c r="AP389" i="42"/>
  <c r="AO389" i="42"/>
  <c r="AP388" i="42"/>
  <c r="AO388" i="42"/>
  <c r="AP387" i="42"/>
  <c r="AO387" i="42"/>
  <c r="AP386" i="42"/>
  <c r="AO386" i="42"/>
  <c r="AP385" i="42"/>
  <c r="AO385" i="42"/>
  <c r="AP384" i="42"/>
  <c r="AO384" i="42"/>
  <c r="AP383" i="42"/>
  <c r="AO383" i="42"/>
  <c r="AP382" i="42"/>
  <c r="AO382" i="42"/>
  <c r="AP381" i="42"/>
  <c r="AO381" i="42"/>
  <c r="AP380" i="42"/>
  <c r="AO380" i="42"/>
  <c r="AP379" i="42"/>
  <c r="AO379" i="42"/>
  <c r="AP378" i="42"/>
  <c r="AO378" i="42"/>
  <c r="AP377" i="42"/>
  <c r="AO377" i="42"/>
  <c r="AP376" i="42"/>
  <c r="AO376" i="42"/>
  <c r="AP375" i="42"/>
  <c r="AO375" i="42"/>
  <c r="AP374" i="42"/>
  <c r="AO374" i="42"/>
  <c r="AP373" i="42"/>
  <c r="AO373" i="42"/>
  <c r="AP372" i="42"/>
  <c r="AO372" i="42"/>
  <c r="AP371" i="42"/>
  <c r="AO371" i="42"/>
  <c r="AP370" i="42"/>
  <c r="AO370" i="42"/>
  <c r="AP369" i="42"/>
  <c r="AO369" i="42"/>
  <c r="AP368" i="42"/>
  <c r="AO368" i="42"/>
  <c r="AP367" i="42"/>
  <c r="AO367" i="42"/>
  <c r="AP366" i="42"/>
  <c r="AO366" i="42"/>
  <c r="AP365" i="42"/>
  <c r="AO365" i="42"/>
  <c r="AP364" i="42"/>
  <c r="AO364" i="42"/>
  <c r="AP363" i="42"/>
  <c r="AO363" i="42"/>
  <c r="AP362" i="42"/>
  <c r="AO362" i="42"/>
  <c r="AP361" i="42"/>
  <c r="AO361" i="42"/>
  <c r="AP360" i="42"/>
  <c r="AO360" i="42"/>
  <c r="AP359" i="42"/>
  <c r="AO359" i="42"/>
  <c r="AP358" i="42"/>
  <c r="AO358" i="42"/>
  <c r="AP357" i="42"/>
  <c r="AO357" i="42"/>
  <c r="AP356" i="42"/>
  <c r="AO356" i="42"/>
  <c r="AP355" i="42"/>
  <c r="AO355" i="42"/>
  <c r="AP354" i="42"/>
  <c r="AO354" i="42"/>
  <c r="AP353" i="42"/>
  <c r="AO353" i="42"/>
  <c r="AP352" i="42"/>
  <c r="AO352" i="42"/>
  <c r="AP351" i="42"/>
  <c r="AO351" i="42"/>
  <c r="AP350" i="42"/>
  <c r="AO350" i="42"/>
  <c r="AP349" i="42"/>
  <c r="AO349" i="42"/>
  <c r="AP348" i="42"/>
  <c r="AO348" i="42"/>
  <c r="AP347" i="42"/>
  <c r="AO347" i="42"/>
  <c r="AP346" i="42"/>
  <c r="AO346" i="42"/>
  <c r="AP345" i="42"/>
  <c r="AO345" i="42"/>
  <c r="AP344" i="42"/>
  <c r="AO344" i="42"/>
  <c r="AP343" i="42"/>
  <c r="AO343" i="42"/>
  <c r="AP342" i="42"/>
  <c r="AO342" i="42"/>
  <c r="AP341" i="42"/>
  <c r="AO341" i="42"/>
  <c r="AP340" i="42"/>
  <c r="AO340" i="42"/>
  <c r="AP339" i="42"/>
  <c r="AO339" i="42"/>
  <c r="AP338" i="42"/>
  <c r="AO338" i="42"/>
  <c r="AP337" i="42"/>
  <c r="AO337" i="42"/>
  <c r="AP336" i="42"/>
  <c r="AO336" i="42"/>
  <c r="AP335" i="42"/>
  <c r="AO335" i="42"/>
  <c r="AP334" i="42"/>
  <c r="AO334" i="42"/>
  <c r="AP333" i="42"/>
  <c r="AO333" i="42"/>
  <c r="AP332" i="42"/>
  <c r="AO332" i="42"/>
  <c r="AP331" i="42"/>
  <c r="AO331" i="42"/>
  <c r="AP330" i="42"/>
  <c r="AO330" i="42"/>
  <c r="AP329" i="42"/>
  <c r="AO329" i="42"/>
  <c r="AP328" i="42"/>
  <c r="AO328" i="42"/>
  <c r="AP327" i="42"/>
  <c r="AO327" i="42"/>
  <c r="AP326" i="42"/>
  <c r="AO326" i="42"/>
  <c r="AP325" i="42"/>
  <c r="AO325" i="42"/>
  <c r="AP324" i="42"/>
  <c r="AO324" i="42"/>
  <c r="AP323" i="42"/>
  <c r="AO323" i="42"/>
  <c r="AP322" i="42"/>
  <c r="AO322" i="42"/>
  <c r="AP321" i="42"/>
  <c r="AO321" i="42"/>
  <c r="AP320" i="42"/>
  <c r="AO320" i="42"/>
  <c r="AP319" i="42"/>
  <c r="AO319" i="42"/>
  <c r="AP318" i="42"/>
  <c r="AO318" i="42"/>
  <c r="AP317" i="42"/>
  <c r="AO317" i="42"/>
  <c r="AP316" i="42"/>
  <c r="AO316" i="42"/>
  <c r="AP315" i="42"/>
  <c r="AO315" i="42"/>
  <c r="AP314" i="42"/>
  <c r="AO314" i="42"/>
  <c r="AP313" i="42"/>
  <c r="AO313" i="42"/>
  <c r="AP312" i="42"/>
  <c r="AO312" i="42"/>
  <c r="AP311" i="42"/>
  <c r="AO311" i="42"/>
  <c r="AP310" i="42"/>
  <c r="AO310" i="42"/>
  <c r="AP309" i="42"/>
  <c r="AO309" i="42"/>
  <c r="AP308" i="42"/>
  <c r="AO308" i="42"/>
  <c r="AP307" i="42"/>
  <c r="AO307" i="42"/>
  <c r="AP306" i="42"/>
  <c r="AO306" i="42"/>
  <c r="AP305" i="42"/>
  <c r="AO305" i="42"/>
  <c r="AP304" i="42"/>
  <c r="AO304" i="42"/>
  <c r="AP303" i="42"/>
  <c r="AO303" i="42"/>
  <c r="AP302" i="42"/>
  <c r="AO302" i="42"/>
  <c r="AP301" i="42"/>
  <c r="AO301" i="42"/>
  <c r="AP300" i="42"/>
  <c r="AO300" i="42"/>
  <c r="AP299" i="42"/>
  <c r="AO299" i="42"/>
  <c r="AP298" i="42"/>
  <c r="AO298" i="42"/>
  <c r="AP297" i="42"/>
  <c r="AO297" i="42"/>
  <c r="AP296" i="42"/>
  <c r="AO296" i="42"/>
  <c r="AP295" i="42"/>
  <c r="AO295" i="42"/>
  <c r="AP294" i="42"/>
  <c r="AO294" i="42"/>
  <c r="AP293" i="42"/>
  <c r="AO293" i="42"/>
  <c r="AP292" i="42"/>
  <c r="AO292" i="42"/>
  <c r="AP291" i="42"/>
  <c r="AO291" i="42"/>
  <c r="AP290" i="42"/>
  <c r="AO290" i="42"/>
  <c r="AP289" i="42"/>
  <c r="AO289" i="42"/>
  <c r="AP288" i="42"/>
  <c r="AO288" i="42"/>
  <c r="AP287" i="42"/>
  <c r="AO287" i="42"/>
  <c r="AP286" i="42"/>
  <c r="AO286" i="42"/>
  <c r="AP285" i="42"/>
  <c r="AO285" i="42"/>
  <c r="AP284" i="42"/>
  <c r="AO284" i="42"/>
  <c r="AP283" i="42"/>
  <c r="AO283" i="42"/>
  <c r="AP282" i="42"/>
  <c r="AO282" i="42"/>
  <c r="AP281" i="42"/>
  <c r="AO281" i="42"/>
  <c r="AP280" i="42"/>
  <c r="AO280" i="42"/>
  <c r="AP279" i="42"/>
  <c r="AO279" i="42"/>
  <c r="AP278" i="42"/>
  <c r="AO278" i="42"/>
  <c r="AP277" i="42"/>
  <c r="AO277" i="42"/>
  <c r="AP276" i="42"/>
  <c r="AO276" i="42"/>
  <c r="AP275" i="42"/>
  <c r="AO275" i="42"/>
  <c r="AP274" i="42"/>
  <c r="AO274" i="42"/>
  <c r="AP273" i="42"/>
  <c r="AO273" i="42"/>
  <c r="AP272" i="42"/>
  <c r="AO272" i="42"/>
  <c r="AP271" i="42"/>
  <c r="AO271" i="42"/>
  <c r="AP270" i="42"/>
  <c r="AO270" i="42"/>
  <c r="AP269" i="42"/>
  <c r="AO269" i="42"/>
  <c r="AP268" i="42"/>
  <c r="AO268" i="42"/>
  <c r="AP267" i="42"/>
  <c r="AO267" i="42"/>
  <c r="AP266" i="42"/>
  <c r="AO266" i="42"/>
  <c r="AP265" i="42"/>
  <c r="AO265" i="42"/>
  <c r="AP264" i="42"/>
  <c r="AO264" i="42"/>
  <c r="AP263" i="42"/>
  <c r="AO263" i="42"/>
  <c r="AP262" i="42"/>
  <c r="AO262" i="42"/>
  <c r="AP261" i="42"/>
  <c r="AO261" i="42"/>
  <c r="AP260" i="42"/>
  <c r="AO260" i="42"/>
  <c r="AP259" i="42"/>
  <c r="AO259" i="42"/>
  <c r="AP258" i="42"/>
  <c r="AO258" i="42"/>
  <c r="AP257" i="42"/>
  <c r="AO257" i="42"/>
  <c r="AP256" i="42"/>
  <c r="AO256" i="42"/>
  <c r="AP255" i="42"/>
  <c r="AO255" i="42"/>
  <c r="AP254" i="42"/>
  <c r="AO254" i="42"/>
  <c r="AP253" i="42"/>
  <c r="AO253" i="42"/>
  <c r="AP252" i="42"/>
  <c r="AO252" i="42"/>
  <c r="AP251" i="42"/>
  <c r="AO251" i="42"/>
  <c r="AP250" i="42"/>
  <c r="AO250" i="42"/>
  <c r="AP249" i="42"/>
  <c r="AO249" i="42"/>
  <c r="AP248" i="42"/>
  <c r="AO248" i="42"/>
  <c r="AP247" i="42"/>
  <c r="AO247" i="42"/>
  <c r="AP246" i="42"/>
  <c r="AO246" i="42"/>
  <c r="AP245" i="42"/>
  <c r="AO245" i="42"/>
  <c r="AP244" i="42"/>
  <c r="AO244" i="42"/>
  <c r="AP243" i="42"/>
  <c r="AO243" i="42"/>
  <c r="AP242" i="42"/>
  <c r="AO242" i="42"/>
  <c r="AP241" i="42"/>
  <c r="AO241" i="42"/>
  <c r="AP240" i="42"/>
  <c r="AO240" i="42"/>
  <c r="AP239" i="42"/>
  <c r="AO239" i="42"/>
  <c r="AP238" i="42"/>
  <c r="AO238" i="42"/>
  <c r="AP237" i="42"/>
  <c r="AO237" i="42"/>
  <c r="AP236" i="42"/>
  <c r="AO236" i="42"/>
  <c r="AP235" i="42"/>
  <c r="AO235" i="42"/>
  <c r="AP234" i="42"/>
  <c r="AO234" i="42"/>
  <c r="AP233" i="42"/>
  <c r="AO233" i="42"/>
  <c r="AP232" i="42"/>
  <c r="AO232" i="42"/>
  <c r="AP231" i="42"/>
  <c r="AO231" i="42"/>
  <c r="AP230" i="42"/>
  <c r="AO230" i="42"/>
  <c r="AP229" i="42"/>
  <c r="AO229" i="42"/>
  <c r="AP228" i="42"/>
  <c r="AO228" i="42"/>
  <c r="AP227" i="42"/>
  <c r="AO227" i="42"/>
  <c r="AP226" i="42"/>
  <c r="AO226" i="42"/>
  <c r="AP225" i="42"/>
  <c r="AO225" i="42"/>
  <c r="AP224" i="42"/>
  <c r="AO224" i="42"/>
  <c r="AP223" i="42"/>
  <c r="AO223" i="42"/>
  <c r="AP222" i="42"/>
  <c r="AO222" i="42"/>
  <c r="AP221" i="42"/>
  <c r="AO221" i="42"/>
  <c r="AP220" i="42"/>
  <c r="AO220" i="42"/>
  <c r="AP219" i="42"/>
  <c r="AO219" i="42"/>
  <c r="AP218" i="42"/>
  <c r="AO218" i="42"/>
  <c r="AP217" i="42"/>
  <c r="AO217" i="42"/>
  <c r="AP216" i="42"/>
  <c r="AO216" i="42"/>
  <c r="AP215" i="42"/>
  <c r="AO215" i="42"/>
  <c r="AP214" i="42"/>
  <c r="AO214" i="42"/>
  <c r="AP213" i="42"/>
  <c r="AO213" i="42"/>
  <c r="AP212" i="42"/>
  <c r="AO212" i="42"/>
  <c r="AP211" i="42"/>
  <c r="AO211" i="42"/>
  <c r="AP210" i="42"/>
  <c r="AO210" i="42"/>
  <c r="AP209" i="42"/>
  <c r="AO209" i="42"/>
  <c r="AP208" i="42"/>
  <c r="AO208" i="42"/>
  <c r="AP207" i="42"/>
  <c r="AO207" i="42"/>
  <c r="AP206" i="42"/>
  <c r="AO206" i="42"/>
  <c r="AP205" i="42"/>
  <c r="AO205" i="42"/>
  <c r="AP204" i="42"/>
  <c r="AO204" i="42"/>
  <c r="AP203" i="42"/>
  <c r="AO203" i="42"/>
  <c r="AP202" i="42"/>
  <c r="AO202" i="42"/>
  <c r="AP201" i="42"/>
  <c r="AO201" i="42"/>
  <c r="AP200" i="42"/>
  <c r="AO200" i="42"/>
  <c r="AP199" i="42"/>
  <c r="AO199" i="42"/>
  <c r="AP198" i="42"/>
  <c r="AO198" i="42"/>
  <c r="AP197" i="42"/>
  <c r="AO197" i="42"/>
  <c r="AP196" i="42"/>
  <c r="AO196" i="42"/>
  <c r="AP195" i="42"/>
  <c r="AO195" i="42"/>
  <c r="AP194" i="42"/>
  <c r="AO194" i="42"/>
  <c r="AP193" i="42"/>
  <c r="AO193" i="42"/>
  <c r="AP192" i="42"/>
  <c r="AO192" i="42"/>
  <c r="AP191" i="42"/>
  <c r="AO191" i="42"/>
  <c r="AP190" i="42"/>
  <c r="AO190" i="42"/>
  <c r="AP189" i="42"/>
  <c r="AO189" i="42"/>
  <c r="AP188" i="42"/>
  <c r="AO188" i="42"/>
  <c r="AP187" i="42"/>
  <c r="AO187" i="42"/>
  <c r="AP186" i="42"/>
  <c r="AO186" i="42"/>
  <c r="AP185" i="42"/>
  <c r="AO185" i="42"/>
  <c r="AP184" i="42"/>
  <c r="AO184" i="42"/>
  <c r="AP183" i="42"/>
  <c r="AO183" i="42"/>
  <c r="AP182" i="42"/>
  <c r="AO182" i="42"/>
  <c r="AP181" i="42"/>
  <c r="AO181" i="42"/>
  <c r="AP180" i="42"/>
  <c r="AO180" i="42"/>
  <c r="AP179" i="42"/>
  <c r="AO179" i="42"/>
  <c r="AP178" i="42"/>
  <c r="AO178" i="42"/>
  <c r="AP177" i="42"/>
  <c r="AO177" i="42"/>
  <c r="AP176" i="42"/>
  <c r="AO176" i="42"/>
  <c r="AP175" i="42"/>
  <c r="AO175" i="42"/>
  <c r="AP174" i="42"/>
  <c r="AO174" i="42"/>
  <c r="AP173" i="42"/>
  <c r="AO173" i="42"/>
  <c r="AP172" i="42"/>
  <c r="AO172" i="42"/>
  <c r="AP171" i="42"/>
  <c r="AO171" i="42"/>
  <c r="AP170" i="42"/>
  <c r="AO170" i="42"/>
  <c r="AP169" i="42"/>
  <c r="AO169" i="42"/>
  <c r="AP168" i="42"/>
  <c r="AO168" i="42"/>
  <c r="AP167" i="42"/>
  <c r="AO167" i="42"/>
  <c r="AP166" i="42"/>
  <c r="AO166" i="42"/>
  <c r="AP165" i="42"/>
  <c r="AO165" i="42"/>
  <c r="AP164" i="42"/>
  <c r="AO164" i="42"/>
  <c r="AP163" i="42"/>
  <c r="AO163" i="42"/>
  <c r="AP162" i="42"/>
  <c r="AO162" i="42"/>
  <c r="AP161" i="42"/>
  <c r="AO161" i="42"/>
  <c r="AP160" i="42"/>
  <c r="AO160" i="42"/>
  <c r="AP159" i="42"/>
  <c r="AO159" i="42"/>
  <c r="AP158" i="42"/>
  <c r="AO158" i="42"/>
  <c r="AP157" i="42"/>
  <c r="AO157" i="42"/>
  <c r="AP156" i="42"/>
  <c r="AO156" i="42"/>
  <c r="AP155" i="42"/>
  <c r="AO155" i="42"/>
  <c r="AP154" i="42"/>
  <c r="AO154" i="42"/>
  <c r="AP153" i="42"/>
  <c r="AO153" i="42"/>
  <c r="AP152" i="42"/>
  <c r="AO152" i="42"/>
  <c r="AP151" i="42"/>
  <c r="AO151" i="42"/>
  <c r="AP150" i="42"/>
  <c r="AO150" i="42"/>
  <c r="AP149" i="42"/>
  <c r="AO149" i="42"/>
  <c r="AP148" i="42"/>
  <c r="AO148" i="42"/>
  <c r="AP147" i="42"/>
  <c r="AO147" i="42"/>
  <c r="AP146" i="42"/>
  <c r="AO146" i="42"/>
  <c r="AP145" i="42"/>
  <c r="AO145" i="42"/>
  <c r="AP144" i="42"/>
  <c r="AO144" i="42"/>
  <c r="AP143" i="42"/>
  <c r="AO143" i="42"/>
  <c r="AP142" i="42"/>
  <c r="AO142" i="42"/>
  <c r="AP141" i="42"/>
  <c r="AO141" i="42"/>
  <c r="AP140" i="42"/>
  <c r="AO140" i="42"/>
  <c r="AP139" i="42"/>
  <c r="AO139" i="42"/>
  <c r="AP138" i="42"/>
  <c r="AO138" i="42"/>
  <c r="AP137" i="42"/>
  <c r="AO137" i="42"/>
  <c r="AP136" i="42"/>
  <c r="AO136" i="42"/>
  <c r="AP135" i="42"/>
  <c r="AO135" i="42"/>
  <c r="AP134" i="42"/>
  <c r="AO134" i="42"/>
  <c r="AP133" i="42"/>
  <c r="AO133" i="42"/>
  <c r="AP132" i="42"/>
  <c r="AO132" i="42"/>
  <c r="AP131" i="42"/>
  <c r="AO131" i="42"/>
  <c r="AP130" i="42"/>
  <c r="AO130" i="42"/>
  <c r="AP129" i="42"/>
  <c r="AO129" i="42"/>
  <c r="AP128" i="42"/>
  <c r="AO128" i="42"/>
  <c r="AP127" i="42"/>
  <c r="AO127" i="42"/>
  <c r="AP126" i="42"/>
  <c r="AO126" i="42"/>
  <c r="AP125" i="42"/>
  <c r="AO125" i="42"/>
  <c r="AP124" i="42"/>
  <c r="AO124" i="42"/>
  <c r="AP123" i="42"/>
  <c r="AO123" i="42"/>
  <c r="AP122" i="42"/>
  <c r="AO122" i="42"/>
  <c r="AP121" i="42"/>
  <c r="AO121" i="42"/>
  <c r="AP120" i="42"/>
  <c r="AO120" i="42"/>
  <c r="AP119" i="42"/>
  <c r="AO119" i="42"/>
  <c r="AP118" i="42"/>
  <c r="AO118" i="42"/>
  <c r="AP117" i="42"/>
  <c r="AO117" i="42"/>
  <c r="AP116" i="42"/>
  <c r="AO116" i="42"/>
  <c r="AP115" i="42"/>
  <c r="AO115" i="42"/>
  <c r="AP114" i="42"/>
  <c r="AO114" i="42"/>
  <c r="AP113" i="42"/>
  <c r="AO113" i="42"/>
  <c r="AP112" i="42"/>
  <c r="AO112" i="42"/>
  <c r="AP111" i="42"/>
  <c r="AO111" i="42"/>
  <c r="AP110" i="42"/>
  <c r="AO110" i="42"/>
  <c r="AP109" i="42"/>
  <c r="AO109" i="42"/>
  <c r="AP108" i="42"/>
  <c r="AO108" i="42"/>
  <c r="AP107" i="42"/>
  <c r="AO107" i="42"/>
  <c r="AP106" i="42"/>
  <c r="AO106" i="42"/>
  <c r="AP105" i="42"/>
  <c r="AO105" i="42"/>
  <c r="AP104" i="42"/>
  <c r="AO104" i="42"/>
  <c r="AP103" i="42"/>
  <c r="AO103" i="42"/>
  <c r="AP102" i="42"/>
  <c r="AO102" i="42"/>
  <c r="AP101" i="42"/>
  <c r="AO101" i="42"/>
  <c r="AP100" i="42"/>
  <c r="AO100" i="42"/>
  <c r="AP99" i="42"/>
  <c r="AO99" i="42"/>
  <c r="AP98" i="42"/>
  <c r="AO98" i="42"/>
  <c r="AP97" i="42"/>
  <c r="AO97" i="42"/>
  <c r="AP96" i="42"/>
  <c r="AO96" i="42"/>
  <c r="AP95" i="42"/>
  <c r="AO95" i="42"/>
  <c r="AP94" i="42"/>
  <c r="AO94" i="42"/>
  <c r="AP93" i="42"/>
  <c r="AO93" i="42"/>
  <c r="AP92" i="42"/>
  <c r="AO92" i="42"/>
  <c r="AP91" i="42"/>
  <c r="AO91" i="42"/>
  <c r="AP90" i="42"/>
  <c r="AO90" i="42"/>
  <c r="AP89" i="42"/>
  <c r="AO89" i="42"/>
  <c r="AP88" i="42"/>
  <c r="AO88" i="42"/>
  <c r="AP87" i="42"/>
  <c r="AO87" i="42"/>
  <c r="AP86" i="42"/>
  <c r="AO86" i="42"/>
  <c r="AP85" i="42"/>
  <c r="AO85" i="42"/>
  <c r="AP84" i="42"/>
  <c r="AO84" i="42"/>
  <c r="AP83" i="42"/>
  <c r="AO83" i="42"/>
  <c r="AP82" i="42"/>
  <c r="AO82" i="42"/>
  <c r="AP81" i="42"/>
  <c r="AO81" i="42"/>
  <c r="AP80" i="42"/>
  <c r="AO80" i="42"/>
  <c r="AP79" i="42"/>
  <c r="AO79" i="42"/>
  <c r="AP78" i="42"/>
  <c r="AO78" i="42"/>
  <c r="AP77" i="42"/>
  <c r="AO77" i="42"/>
  <c r="AP76" i="42"/>
  <c r="AO76" i="42"/>
  <c r="AP75" i="42"/>
  <c r="AO75" i="42"/>
  <c r="AP74" i="42"/>
  <c r="AO74" i="42"/>
  <c r="AP73" i="42"/>
  <c r="AO73" i="42"/>
  <c r="AP72" i="42"/>
  <c r="AO72" i="42"/>
  <c r="AP71" i="42"/>
  <c r="AO71" i="42"/>
  <c r="AP70" i="42"/>
  <c r="AO70" i="42"/>
  <c r="AP69" i="42"/>
  <c r="AO69" i="42"/>
  <c r="AP68" i="42"/>
  <c r="AO68" i="42"/>
  <c r="AP67" i="42"/>
  <c r="AO67" i="42"/>
  <c r="AP66" i="42"/>
  <c r="AO66" i="42"/>
  <c r="AP65" i="42"/>
  <c r="AO65" i="42"/>
  <c r="AP64" i="42"/>
  <c r="AO64" i="42"/>
  <c r="AP63" i="42"/>
  <c r="AO63" i="42"/>
  <c r="AP62" i="42"/>
  <c r="AO62" i="42"/>
  <c r="AP61" i="42"/>
  <c r="AO61" i="42"/>
  <c r="AP60" i="42"/>
  <c r="AO60" i="42"/>
  <c r="AP59" i="42"/>
  <c r="AO59" i="42"/>
  <c r="AP58" i="42"/>
  <c r="AO58" i="42"/>
  <c r="AP57" i="42"/>
  <c r="AO57" i="42"/>
  <c r="AP56" i="42"/>
  <c r="AO56" i="42"/>
  <c r="AP55" i="42"/>
  <c r="AO55" i="42"/>
  <c r="AP54" i="42"/>
  <c r="AO54" i="42"/>
  <c r="AP53" i="42"/>
  <c r="AO53" i="42"/>
  <c r="AP52" i="42"/>
  <c r="AO52" i="42"/>
  <c r="AP51" i="42"/>
  <c r="AO51" i="42"/>
  <c r="AP50" i="42"/>
  <c r="AO50" i="42"/>
  <c r="AP49" i="42"/>
  <c r="AO49" i="42"/>
  <c r="AP48" i="42"/>
  <c r="AO48" i="42"/>
  <c r="AP47" i="42"/>
  <c r="AO47" i="42"/>
  <c r="AP46" i="42"/>
  <c r="AO46" i="42"/>
  <c r="AP45" i="42"/>
  <c r="AO45" i="42"/>
  <c r="AP44" i="42"/>
  <c r="AO44" i="42"/>
  <c r="AP43" i="42"/>
  <c r="AO43" i="42"/>
  <c r="AP42" i="42"/>
  <c r="AO42" i="42"/>
  <c r="AP41" i="42"/>
  <c r="AO41" i="42"/>
  <c r="AP40" i="42"/>
  <c r="AO40" i="42"/>
  <c r="AP39" i="42"/>
  <c r="AO39" i="42"/>
  <c r="AP38" i="42"/>
  <c r="AO38" i="42"/>
  <c r="AP37" i="42"/>
  <c r="AO37" i="42"/>
  <c r="AP36" i="42"/>
  <c r="AO36" i="42"/>
  <c r="AP35" i="42"/>
  <c r="AO35" i="42"/>
  <c r="AP34" i="42"/>
  <c r="AO34" i="42"/>
  <c r="AP33" i="42"/>
  <c r="AO33" i="42"/>
  <c r="AP32" i="42"/>
  <c r="AO32" i="42"/>
  <c r="AP31" i="42"/>
  <c r="AO31" i="42"/>
  <c r="AP30" i="42"/>
  <c r="AO30" i="42"/>
  <c r="AP29" i="42"/>
  <c r="AO29" i="42"/>
  <c r="AP28" i="42"/>
  <c r="AO28" i="42"/>
  <c r="AP27" i="42"/>
  <c r="AO27" i="42"/>
  <c r="AP26" i="42"/>
  <c r="AO26" i="42"/>
  <c r="AP25" i="42"/>
  <c r="AO25" i="42"/>
  <c r="AP24" i="42"/>
  <c r="AO24" i="42"/>
  <c r="AP23" i="42"/>
  <c r="AO23" i="42"/>
  <c r="AP22" i="42"/>
  <c r="AO22" i="42"/>
  <c r="AP21" i="42"/>
  <c r="AO21" i="42"/>
  <c r="AP20" i="42"/>
  <c r="AO20" i="42"/>
  <c r="AP19" i="42"/>
  <c r="AO19" i="42"/>
  <c r="AP18" i="42"/>
  <c r="AO18" i="42"/>
  <c r="AP17" i="42"/>
  <c r="AO17" i="42"/>
  <c r="AP16" i="42"/>
  <c r="AO16" i="42"/>
  <c r="AP765" i="43"/>
  <c r="AO765" i="43"/>
  <c r="AP764" i="43"/>
  <c r="AO764" i="43"/>
  <c r="AP763" i="43"/>
  <c r="AO763" i="43"/>
  <c r="AP762" i="43"/>
  <c r="AO762" i="43"/>
  <c r="AP761" i="43"/>
  <c r="AO761" i="43"/>
  <c r="AP760" i="43"/>
  <c r="AO760" i="43"/>
  <c r="AP759" i="43"/>
  <c r="AO759" i="43"/>
  <c r="AP758" i="43"/>
  <c r="AO758" i="43"/>
  <c r="AP757" i="43"/>
  <c r="AO757" i="43"/>
  <c r="AP756" i="43"/>
  <c r="AO756" i="43"/>
  <c r="AP755" i="43"/>
  <c r="AO755" i="43"/>
  <c r="AP754" i="43"/>
  <c r="AO754" i="43"/>
  <c r="AP753" i="43"/>
  <c r="AO753" i="43"/>
  <c r="AP752" i="43"/>
  <c r="AO752" i="43"/>
  <c r="AP751" i="43"/>
  <c r="AO751" i="43"/>
  <c r="AP750" i="43"/>
  <c r="AO750" i="43"/>
  <c r="AP749" i="43"/>
  <c r="AO749" i="43"/>
  <c r="AP748" i="43"/>
  <c r="AO748" i="43"/>
  <c r="AP747" i="43"/>
  <c r="AO747" i="43"/>
  <c r="AP746" i="43"/>
  <c r="AO746" i="43"/>
  <c r="AP745" i="43"/>
  <c r="AO745" i="43"/>
  <c r="AP744" i="43"/>
  <c r="AO744" i="43"/>
  <c r="AP743" i="43"/>
  <c r="AO743" i="43"/>
  <c r="AP742" i="43"/>
  <c r="AO742" i="43"/>
  <c r="AP741" i="43"/>
  <c r="AO741" i="43"/>
  <c r="AP740" i="43"/>
  <c r="AO740" i="43"/>
  <c r="AP739" i="43"/>
  <c r="AO739" i="43"/>
  <c r="AP738" i="43"/>
  <c r="AO738" i="43"/>
  <c r="AP737" i="43"/>
  <c r="AO737" i="43"/>
  <c r="AP736" i="43"/>
  <c r="AO736" i="43"/>
  <c r="AP735" i="43"/>
  <c r="AO735" i="43"/>
  <c r="AP734" i="43"/>
  <c r="AO734" i="43"/>
  <c r="AP733" i="43"/>
  <c r="AO733" i="43"/>
  <c r="AP732" i="43"/>
  <c r="AO732" i="43"/>
  <c r="AP731" i="43"/>
  <c r="AO731" i="43"/>
  <c r="AP730" i="43"/>
  <c r="AO730" i="43"/>
  <c r="AP729" i="43"/>
  <c r="AO729" i="43"/>
  <c r="AP728" i="43"/>
  <c r="AO728" i="43"/>
  <c r="AP727" i="43"/>
  <c r="AO727" i="43"/>
  <c r="AP726" i="43"/>
  <c r="AO726" i="43"/>
  <c r="AP725" i="43"/>
  <c r="AO725" i="43"/>
  <c r="AP724" i="43"/>
  <c r="AO724" i="43"/>
  <c r="AP723" i="43"/>
  <c r="AO723" i="43"/>
  <c r="AP722" i="43"/>
  <c r="AO722" i="43"/>
  <c r="AP721" i="43"/>
  <c r="AO721" i="43"/>
  <c r="AP720" i="43"/>
  <c r="AO720" i="43"/>
  <c r="AP719" i="43"/>
  <c r="AO719" i="43"/>
  <c r="AP718" i="43"/>
  <c r="AO718" i="43"/>
  <c r="AP717" i="43"/>
  <c r="AO717" i="43"/>
  <c r="AP716" i="43"/>
  <c r="AO716" i="43"/>
  <c r="AP715" i="43"/>
  <c r="AO715" i="43"/>
  <c r="AP714" i="43"/>
  <c r="AO714" i="43"/>
  <c r="AP713" i="43"/>
  <c r="AO713" i="43"/>
  <c r="AP712" i="43"/>
  <c r="AO712" i="43"/>
  <c r="AP711" i="43"/>
  <c r="AO711" i="43"/>
  <c r="AP710" i="43"/>
  <c r="AO710" i="43"/>
  <c r="AP709" i="43"/>
  <c r="AO709" i="43"/>
  <c r="AP708" i="43"/>
  <c r="AO708" i="43"/>
  <c r="AP707" i="43"/>
  <c r="AO707" i="43"/>
  <c r="AP706" i="43"/>
  <c r="AO706" i="43"/>
  <c r="AP705" i="43"/>
  <c r="AO705" i="43"/>
  <c r="AP704" i="43"/>
  <c r="AO704" i="43"/>
  <c r="AP703" i="43"/>
  <c r="AO703" i="43"/>
  <c r="AP702" i="43"/>
  <c r="AO702" i="43"/>
  <c r="AP701" i="43"/>
  <c r="AO701" i="43"/>
  <c r="AP700" i="43"/>
  <c r="AO700" i="43"/>
  <c r="AP699" i="43"/>
  <c r="AO699" i="43"/>
  <c r="AP698" i="43"/>
  <c r="AO698" i="43"/>
  <c r="AP697" i="43"/>
  <c r="AO697" i="43"/>
  <c r="AP696" i="43"/>
  <c r="AO696" i="43"/>
  <c r="AP695" i="43"/>
  <c r="AO695" i="43"/>
  <c r="AP694" i="43"/>
  <c r="AO694" i="43"/>
  <c r="AP693" i="43"/>
  <c r="AO693" i="43"/>
  <c r="AP692" i="43"/>
  <c r="AO692" i="43"/>
  <c r="AP691" i="43"/>
  <c r="AO691" i="43"/>
  <c r="AP690" i="43"/>
  <c r="AO690" i="43"/>
  <c r="AP689" i="43"/>
  <c r="AO689" i="43"/>
  <c r="AP688" i="43"/>
  <c r="AO688" i="43"/>
  <c r="AP687" i="43"/>
  <c r="AO687" i="43"/>
  <c r="AP686" i="43"/>
  <c r="AO686" i="43"/>
  <c r="AP685" i="43"/>
  <c r="AO685" i="43"/>
  <c r="AP684" i="43"/>
  <c r="AO684" i="43"/>
  <c r="AP683" i="43"/>
  <c r="AO683" i="43"/>
  <c r="AP682" i="43"/>
  <c r="AO682" i="43"/>
  <c r="AP681" i="43"/>
  <c r="AO681" i="43"/>
  <c r="AP680" i="43"/>
  <c r="AO680" i="43"/>
  <c r="AP679" i="43"/>
  <c r="AO679" i="43"/>
  <c r="AP678" i="43"/>
  <c r="AO678" i="43"/>
  <c r="AP677" i="43"/>
  <c r="AO677" i="43"/>
  <c r="AP676" i="43"/>
  <c r="AO676" i="43"/>
  <c r="AP675" i="43"/>
  <c r="AO675" i="43"/>
  <c r="AP674" i="43"/>
  <c r="AO674" i="43"/>
  <c r="AP673" i="43"/>
  <c r="AO673" i="43"/>
  <c r="AP672" i="43"/>
  <c r="AO672" i="43"/>
  <c r="AP671" i="43"/>
  <c r="AO671" i="43"/>
  <c r="AP670" i="43"/>
  <c r="AO670" i="43"/>
  <c r="AP669" i="43"/>
  <c r="AO669" i="43"/>
  <c r="AP668" i="43"/>
  <c r="AO668" i="43"/>
  <c r="AP667" i="43"/>
  <c r="AO667" i="43"/>
  <c r="AP666" i="43"/>
  <c r="AO666" i="43"/>
  <c r="AP665" i="43"/>
  <c r="AO665" i="43"/>
  <c r="AP664" i="43"/>
  <c r="AO664" i="43"/>
  <c r="AP663" i="43"/>
  <c r="AO663" i="43"/>
  <c r="AP662" i="43"/>
  <c r="AO662" i="43"/>
  <c r="AP661" i="43"/>
  <c r="AO661" i="43"/>
  <c r="AP660" i="43"/>
  <c r="AO660" i="43"/>
  <c r="AP659" i="43"/>
  <c r="AO659" i="43"/>
  <c r="AP658" i="43"/>
  <c r="AO658" i="43"/>
  <c r="AP657" i="43"/>
  <c r="AO657" i="43"/>
  <c r="AP656" i="43"/>
  <c r="AO656" i="43"/>
  <c r="AP655" i="43"/>
  <c r="AO655" i="43"/>
  <c r="AP654" i="43"/>
  <c r="AO654" i="43"/>
  <c r="AP653" i="43"/>
  <c r="AO653" i="43"/>
  <c r="AP652" i="43"/>
  <c r="AO652" i="43"/>
  <c r="AP651" i="43"/>
  <c r="AO651" i="43"/>
  <c r="AP650" i="43"/>
  <c r="AO650" i="43"/>
  <c r="AP649" i="43"/>
  <c r="AO649" i="43"/>
  <c r="AP648" i="43"/>
  <c r="AO648" i="43"/>
  <c r="AP647" i="43"/>
  <c r="AO647" i="43"/>
  <c r="AP646" i="43"/>
  <c r="AO646" i="43"/>
  <c r="AP645" i="43"/>
  <c r="AO645" i="43"/>
  <c r="AP644" i="43"/>
  <c r="AO644" i="43"/>
  <c r="AP643" i="43"/>
  <c r="AO643" i="43"/>
  <c r="AP642" i="43"/>
  <c r="AO642" i="43"/>
  <c r="AP641" i="43"/>
  <c r="AO641" i="43"/>
  <c r="AP640" i="43"/>
  <c r="AO640" i="43"/>
  <c r="AP639" i="43"/>
  <c r="AO639" i="43"/>
  <c r="AP638" i="43"/>
  <c r="AO638" i="43"/>
  <c r="AP637" i="43"/>
  <c r="AO637" i="43"/>
  <c r="AP636" i="43"/>
  <c r="AO636" i="43"/>
  <c r="AP635" i="43"/>
  <c r="AO635" i="43"/>
  <c r="AP634" i="43"/>
  <c r="AO634" i="43"/>
  <c r="AP633" i="43"/>
  <c r="AO633" i="43"/>
  <c r="AP632" i="43"/>
  <c r="AO632" i="43"/>
  <c r="AP631" i="43"/>
  <c r="AO631" i="43"/>
  <c r="AP630" i="43"/>
  <c r="AO630" i="43"/>
  <c r="AP629" i="43"/>
  <c r="AO629" i="43"/>
  <c r="AP628" i="43"/>
  <c r="AO628" i="43"/>
  <c r="AP627" i="43"/>
  <c r="AO627" i="43"/>
  <c r="AP626" i="43"/>
  <c r="AO626" i="43"/>
  <c r="AP625" i="43"/>
  <c r="AO625" i="43"/>
  <c r="AP624" i="43"/>
  <c r="AO624" i="43"/>
  <c r="AP623" i="43"/>
  <c r="AO623" i="43"/>
  <c r="AP622" i="43"/>
  <c r="AO622" i="43"/>
  <c r="AP621" i="43"/>
  <c r="AO621" i="43"/>
  <c r="AP620" i="43"/>
  <c r="AO620" i="43"/>
  <c r="AP619" i="43"/>
  <c r="AO619" i="43"/>
  <c r="AP618" i="43"/>
  <c r="AO618" i="43"/>
  <c r="AP617" i="43"/>
  <c r="AO617" i="43"/>
  <c r="AP616" i="43"/>
  <c r="AO616" i="43"/>
  <c r="AP615" i="43"/>
  <c r="AO615" i="43"/>
  <c r="AP614" i="43"/>
  <c r="AO614" i="43"/>
  <c r="AP613" i="43"/>
  <c r="AO613" i="43"/>
  <c r="AP612" i="43"/>
  <c r="AO612" i="43"/>
  <c r="AP611" i="43"/>
  <c r="AO611" i="43"/>
  <c r="AP610" i="43"/>
  <c r="AO610" i="43"/>
  <c r="AP609" i="43"/>
  <c r="AO609" i="43"/>
  <c r="AP608" i="43"/>
  <c r="AO608" i="43"/>
  <c r="AP607" i="43"/>
  <c r="AO607" i="43"/>
  <c r="AP606" i="43"/>
  <c r="AO606" i="43"/>
  <c r="AP605" i="43"/>
  <c r="AO605" i="43"/>
  <c r="AP604" i="43"/>
  <c r="AO604" i="43"/>
  <c r="AP603" i="43"/>
  <c r="AO603" i="43"/>
  <c r="AP602" i="43"/>
  <c r="AO602" i="43"/>
  <c r="AP601" i="43"/>
  <c r="AO601" i="43"/>
  <c r="AP600" i="43"/>
  <c r="AO600" i="43"/>
  <c r="AP599" i="43"/>
  <c r="AO599" i="43"/>
  <c r="AP598" i="43"/>
  <c r="AO598" i="43"/>
  <c r="AP597" i="43"/>
  <c r="AO597" i="43"/>
  <c r="AP596" i="43"/>
  <c r="AO596" i="43"/>
  <c r="AP595" i="43"/>
  <c r="AO595" i="43"/>
  <c r="AP594" i="43"/>
  <c r="AO594" i="43"/>
  <c r="AP593" i="43"/>
  <c r="AO593" i="43"/>
  <c r="AP592" i="43"/>
  <c r="AO592" i="43"/>
  <c r="AP591" i="43"/>
  <c r="AO591" i="43"/>
  <c r="AP590" i="43"/>
  <c r="AO590" i="43"/>
  <c r="AP589" i="43"/>
  <c r="AO589" i="43"/>
  <c r="AP588" i="43"/>
  <c r="AO588" i="43"/>
  <c r="AP587" i="43"/>
  <c r="AO587" i="43"/>
  <c r="AP586" i="43"/>
  <c r="AO586" i="43"/>
  <c r="AP585" i="43"/>
  <c r="AO585" i="43"/>
  <c r="AP584" i="43"/>
  <c r="AO584" i="43"/>
  <c r="AP583" i="43"/>
  <c r="AO583" i="43"/>
  <c r="AP582" i="43"/>
  <c r="AO582" i="43"/>
  <c r="AP581" i="43"/>
  <c r="AO581" i="43"/>
  <c r="AP580" i="43"/>
  <c r="AO580" i="43"/>
  <c r="AP579" i="43"/>
  <c r="AO579" i="43"/>
  <c r="AP578" i="43"/>
  <c r="AO578" i="43"/>
  <c r="AP577" i="43"/>
  <c r="AO577" i="43"/>
  <c r="AP576" i="43"/>
  <c r="AO576" i="43"/>
  <c r="AP575" i="43"/>
  <c r="AO575" i="43"/>
  <c r="AP574" i="43"/>
  <c r="AO574" i="43"/>
  <c r="AP573" i="43"/>
  <c r="AO573" i="43"/>
  <c r="AP572" i="43"/>
  <c r="AO572" i="43"/>
  <c r="AP571" i="43"/>
  <c r="AO571" i="43"/>
  <c r="AP570" i="43"/>
  <c r="AO570" i="43"/>
  <c r="AP569" i="43"/>
  <c r="AO569" i="43"/>
  <c r="AP568" i="43"/>
  <c r="AO568" i="43"/>
  <c r="AP567" i="43"/>
  <c r="AO567" i="43"/>
  <c r="AP566" i="43"/>
  <c r="AO566" i="43"/>
  <c r="AP565" i="43"/>
  <c r="AO565" i="43"/>
  <c r="AP564" i="43"/>
  <c r="AO564" i="43"/>
  <c r="AP563" i="43"/>
  <c r="AO563" i="43"/>
  <c r="AP562" i="43"/>
  <c r="AO562" i="43"/>
  <c r="AP561" i="43"/>
  <c r="AO561" i="43"/>
  <c r="AP560" i="43"/>
  <c r="AO560" i="43"/>
  <c r="AP559" i="43"/>
  <c r="AO559" i="43"/>
  <c r="AP558" i="43"/>
  <c r="AO558" i="43"/>
  <c r="AP557" i="43"/>
  <c r="AO557" i="43"/>
  <c r="AP556" i="43"/>
  <c r="AO556" i="43"/>
  <c r="AP555" i="43"/>
  <c r="AO555" i="43"/>
  <c r="AP554" i="43"/>
  <c r="AO554" i="43"/>
  <c r="AP553" i="43"/>
  <c r="AO553" i="43"/>
  <c r="AP552" i="43"/>
  <c r="AO552" i="43"/>
  <c r="AP551" i="43"/>
  <c r="AO551" i="43"/>
  <c r="AP550" i="43"/>
  <c r="AO550" i="43"/>
  <c r="AP549" i="43"/>
  <c r="AO549" i="43"/>
  <c r="AP548" i="43"/>
  <c r="AO548" i="43"/>
  <c r="AP547" i="43"/>
  <c r="AO547" i="43"/>
  <c r="AP546" i="43"/>
  <c r="AO546" i="43"/>
  <c r="AP545" i="43"/>
  <c r="AO545" i="43"/>
  <c r="AP544" i="43"/>
  <c r="AO544" i="43"/>
  <c r="AP543" i="43"/>
  <c r="AO543" i="43"/>
  <c r="AP542" i="43"/>
  <c r="AO542" i="43"/>
  <c r="AP541" i="43"/>
  <c r="AO541" i="43"/>
  <c r="AP540" i="43"/>
  <c r="AO540" i="43"/>
  <c r="AP539" i="43"/>
  <c r="AO539" i="43"/>
  <c r="AP538" i="43"/>
  <c r="AO538" i="43"/>
  <c r="AP537" i="43"/>
  <c r="AO537" i="43"/>
  <c r="AP536" i="43"/>
  <c r="AO536" i="43"/>
  <c r="AP535" i="43"/>
  <c r="AO535" i="43"/>
  <c r="AP534" i="43"/>
  <c r="AO534" i="43"/>
  <c r="AP533" i="43"/>
  <c r="AO533" i="43"/>
  <c r="AP532" i="43"/>
  <c r="AO532" i="43"/>
  <c r="AP531" i="43"/>
  <c r="AO531" i="43"/>
  <c r="AP530" i="43"/>
  <c r="AO530" i="43"/>
  <c r="AP529" i="43"/>
  <c r="AO529" i="43"/>
  <c r="AP528" i="43"/>
  <c r="AO528" i="43"/>
  <c r="AP527" i="43"/>
  <c r="AO527" i="43"/>
  <c r="AP526" i="43"/>
  <c r="AO526" i="43"/>
  <c r="AP525" i="43"/>
  <c r="AO525" i="43"/>
  <c r="AP524" i="43"/>
  <c r="AO524" i="43"/>
  <c r="AP523" i="43"/>
  <c r="AO523" i="43"/>
  <c r="AP522" i="43"/>
  <c r="AO522" i="43"/>
  <c r="AP521" i="43"/>
  <c r="AO521" i="43"/>
  <c r="AP520" i="43"/>
  <c r="AO520" i="43"/>
  <c r="AP519" i="43"/>
  <c r="AO519" i="43"/>
  <c r="AP518" i="43"/>
  <c r="AO518" i="43"/>
  <c r="AP517" i="43"/>
  <c r="AO517" i="43"/>
  <c r="AP516" i="43"/>
  <c r="AO516" i="43"/>
  <c r="AP515" i="43"/>
  <c r="AO515" i="43"/>
  <c r="AP514" i="43"/>
  <c r="AO514" i="43"/>
  <c r="AP513" i="43"/>
  <c r="AO513" i="43"/>
  <c r="AP512" i="43"/>
  <c r="AO512" i="43"/>
  <c r="AP511" i="43"/>
  <c r="AO511" i="43"/>
  <c r="AP510" i="43"/>
  <c r="AO510" i="43"/>
  <c r="AP509" i="43"/>
  <c r="AO509" i="43"/>
  <c r="AP508" i="43"/>
  <c r="AO508" i="43"/>
  <c r="AP507" i="43"/>
  <c r="AO507" i="43"/>
  <c r="AP506" i="43"/>
  <c r="AO506" i="43"/>
  <c r="AP505" i="43"/>
  <c r="AO505" i="43"/>
  <c r="AP504" i="43"/>
  <c r="AO504" i="43"/>
  <c r="AP503" i="43"/>
  <c r="AO503" i="43"/>
  <c r="AP502" i="43"/>
  <c r="AO502" i="43"/>
  <c r="AP501" i="43"/>
  <c r="AO501" i="43"/>
  <c r="AP500" i="43"/>
  <c r="AO500" i="43"/>
  <c r="AP499" i="43"/>
  <c r="AO499" i="43"/>
  <c r="AP498" i="43"/>
  <c r="AO498" i="43"/>
  <c r="AP497" i="43"/>
  <c r="AO497" i="43"/>
  <c r="AP496" i="43"/>
  <c r="AO496" i="43"/>
  <c r="AP495" i="43"/>
  <c r="AO495" i="43"/>
  <c r="AP494" i="43"/>
  <c r="AO494" i="43"/>
  <c r="AP493" i="43"/>
  <c r="AO493" i="43"/>
  <c r="AP492" i="43"/>
  <c r="AO492" i="43"/>
  <c r="AP491" i="43"/>
  <c r="AO491" i="43"/>
  <c r="AP490" i="43"/>
  <c r="AO490" i="43"/>
  <c r="AP489" i="43"/>
  <c r="AO489" i="43"/>
  <c r="AP488" i="43"/>
  <c r="AO488" i="43"/>
  <c r="AP487" i="43"/>
  <c r="AO487" i="43"/>
  <c r="AP486" i="43"/>
  <c r="AO486" i="43"/>
  <c r="AP485" i="43"/>
  <c r="AO485" i="43"/>
  <c r="AP484" i="43"/>
  <c r="AO484" i="43"/>
  <c r="AP483" i="43"/>
  <c r="AO483" i="43"/>
  <c r="AP482" i="43"/>
  <c r="AO482" i="43"/>
  <c r="AP481" i="43"/>
  <c r="AO481" i="43"/>
  <c r="AP480" i="43"/>
  <c r="AO480" i="43"/>
  <c r="AP479" i="43"/>
  <c r="AO479" i="43"/>
  <c r="AP478" i="43"/>
  <c r="AO478" i="43"/>
  <c r="AP477" i="43"/>
  <c r="AO477" i="43"/>
  <c r="AP476" i="43"/>
  <c r="AO476" i="43"/>
  <c r="AP475" i="43"/>
  <c r="AO475" i="43"/>
  <c r="AP474" i="43"/>
  <c r="AO474" i="43"/>
  <c r="AP473" i="43"/>
  <c r="AO473" i="43"/>
  <c r="AP472" i="43"/>
  <c r="AO472" i="43"/>
  <c r="AP471" i="43"/>
  <c r="AO471" i="43"/>
  <c r="AP470" i="43"/>
  <c r="AO470" i="43"/>
  <c r="AP469" i="43"/>
  <c r="AO469" i="43"/>
  <c r="AP468" i="43"/>
  <c r="AO468" i="43"/>
  <c r="AP467" i="43"/>
  <c r="AO467" i="43"/>
  <c r="AP466" i="43"/>
  <c r="AO466" i="43"/>
  <c r="AP465" i="43"/>
  <c r="AO465" i="43"/>
  <c r="AP464" i="43"/>
  <c r="AO464" i="43"/>
  <c r="AP463" i="43"/>
  <c r="AO463" i="43"/>
  <c r="AP462" i="43"/>
  <c r="AO462" i="43"/>
  <c r="AP461" i="43"/>
  <c r="AO461" i="43"/>
  <c r="AP460" i="43"/>
  <c r="AO460" i="43"/>
  <c r="AP459" i="43"/>
  <c r="AO459" i="43"/>
  <c r="AP458" i="43"/>
  <c r="AO458" i="43"/>
  <c r="AP457" i="43"/>
  <c r="AO457" i="43"/>
  <c r="AP456" i="43"/>
  <c r="AO456" i="43"/>
  <c r="AP455" i="43"/>
  <c r="AO455" i="43"/>
  <c r="AP454" i="43"/>
  <c r="AO454" i="43"/>
  <c r="AP453" i="43"/>
  <c r="AO453" i="43"/>
  <c r="AP452" i="43"/>
  <c r="AO452" i="43"/>
  <c r="AP451" i="43"/>
  <c r="AO451" i="43"/>
  <c r="AP450" i="43"/>
  <c r="AO450" i="43"/>
  <c r="AP449" i="43"/>
  <c r="AO449" i="43"/>
  <c r="AP448" i="43"/>
  <c r="AO448" i="43"/>
  <c r="AP447" i="43"/>
  <c r="AO447" i="43"/>
  <c r="AP446" i="43"/>
  <c r="AO446" i="43"/>
  <c r="AP445" i="43"/>
  <c r="AO445" i="43"/>
  <c r="AP444" i="43"/>
  <c r="AO444" i="43"/>
  <c r="AP443" i="43"/>
  <c r="AO443" i="43"/>
  <c r="AP442" i="43"/>
  <c r="AO442" i="43"/>
  <c r="AP441" i="43"/>
  <c r="AO441" i="43"/>
  <c r="AP440" i="43"/>
  <c r="AO440" i="43"/>
  <c r="AP439" i="43"/>
  <c r="AO439" i="43"/>
  <c r="AP438" i="43"/>
  <c r="AO438" i="43"/>
  <c r="AP437" i="43"/>
  <c r="AO437" i="43"/>
  <c r="AP436" i="43"/>
  <c r="AO436" i="43"/>
  <c r="AP435" i="43"/>
  <c r="AO435" i="43"/>
  <c r="AP434" i="43"/>
  <c r="AO434" i="43"/>
  <c r="AP433" i="43"/>
  <c r="AO433" i="43"/>
  <c r="AP432" i="43"/>
  <c r="AO432" i="43"/>
  <c r="AP431" i="43"/>
  <c r="AO431" i="43"/>
  <c r="AP430" i="43"/>
  <c r="AO430" i="43"/>
  <c r="AP429" i="43"/>
  <c r="AO429" i="43"/>
  <c r="AP428" i="43"/>
  <c r="AO428" i="43"/>
  <c r="AP427" i="43"/>
  <c r="AO427" i="43"/>
  <c r="AP426" i="43"/>
  <c r="AO426" i="43"/>
  <c r="AP425" i="43"/>
  <c r="AO425" i="43"/>
  <c r="AP424" i="43"/>
  <c r="AO424" i="43"/>
  <c r="AP423" i="43"/>
  <c r="AO423" i="43"/>
  <c r="AP422" i="43"/>
  <c r="AO422" i="43"/>
  <c r="AP421" i="43"/>
  <c r="AO421" i="43"/>
  <c r="AP420" i="43"/>
  <c r="AO420" i="43"/>
  <c r="AP419" i="43"/>
  <c r="AO419" i="43"/>
  <c r="AP418" i="43"/>
  <c r="AO418" i="43"/>
  <c r="AP417" i="43"/>
  <c r="AO417" i="43"/>
  <c r="AP416" i="43"/>
  <c r="AO416" i="43"/>
  <c r="AP415" i="43"/>
  <c r="AO415" i="43"/>
  <c r="AP414" i="43"/>
  <c r="AO414" i="43"/>
  <c r="AP413" i="43"/>
  <c r="AO413" i="43"/>
  <c r="AP412" i="43"/>
  <c r="AO412" i="43"/>
  <c r="AP411" i="43"/>
  <c r="AO411" i="43"/>
  <c r="AP410" i="43"/>
  <c r="AO410" i="43"/>
  <c r="AP409" i="43"/>
  <c r="AO409" i="43"/>
  <c r="AP408" i="43"/>
  <c r="AO408" i="43"/>
  <c r="AP407" i="43"/>
  <c r="AO407" i="43"/>
  <c r="AP406" i="43"/>
  <c r="AO406" i="43"/>
  <c r="AP405" i="43"/>
  <c r="AO405" i="43"/>
  <c r="AP404" i="43"/>
  <c r="AO404" i="43"/>
  <c r="AP403" i="43"/>
  <c r="AO403" i="43"/>
  <c r="AP402" i="43"/>
  <c r="AO402" i="43"/>
  <c r="AP401" i="43"/>
  <c r="AO401" i="43"/>
  <c r="AP400" i="43"/>
  <c r="AO400" i="43"/>
  <c r="AP399" i="43"/>
  <c r="AO399" i="43"/>
  <c r="AP398" i="43"/>
  <c r="AO398" i="43"/>
  <c r="AP397" i="43"/>
  <c r="AO397" i="43"/>
  <c r="AP396" i="43"/>
  <c r="AO396" i="43"/>
  <c r="AP395" i="43"/>
  <c r="AO395" i="43"/>
  <c r="AP394" i="43"/>
  <c r="AO394" i="43"/>
  <c r="AP393" i="43"/>
  <c r="AO393" i="43"/>
  <c r="AP392" i="43"/>
  <c r="AO392" i="43"/>
  <c r="AP391" i="43"/>
  <c r="AO391" i="43"/>
  <c r="AP390" i="43"/>
  <c r="AO390" i="43"/>
  <c r="AP389" i="43"/>
  <c r="AO389" i="43"/>
  <c r="AP388" i="43"/>
  <c r="AO388" i="43"/>
  <c r="AP387" i="43"/>
  <c r="AO387" i="43"/>
  <c r="AP386" i="43"/>
  <c r="AO386" i="43"/>
  <c r="AP385" i="43"/>
  <c r="AO385" i="43"/>
  <c r="AP384" i="43"/>
  <c r="AO384" i="43"/>
  <c r="AP383" i="43"/>
  <c r="AO383" i="43"/>
  <c r="AP382" i="43"/>
  <c r="AO382" i="43"/>
  <c r="AP381" i="43"/>
  <c r="AO381" i="43"/>
  <c r="AP380" i="43"/>
  <c r="AO380" i="43"/>
  <c r="AP379" i="43"/>
  <c r="AO379" i="43"/>
  <c r="AP378" i="43"/>
  <c r="AO378" i="43"/>
  <c r="AP377" i="43"/>
  <c r="AO377" i="43"/>
  <c r="AP376" i="43"/>
  <c r="AO376" i="43"/>
  <c r="AP375" i="43"/>
  <c r="AO375" i="43"/>
  <c r="AP374" i="43"/>
  <c r="AO374" i="43"/>
  <c r="AP373" i="43"/>
  <c r="AO373" i="43"/>
  <c r="AP372" i="43"/>
  <c r="AO372" i="43"/>
  <c r="AP371" i="43"/>
  <c r="AO371" i="43"/>
  <c r="AP370" i="43"/>
  <c r="AO370" i="43"/>
  <c r="AP369" i="43"/>
  <c r="AO369" i="43"/>
  <c r="AP368" i="43"/>
  <c r="AO368" i="43"/>
  <c r="AP367" i="43"/>
  <c r="AO367" i="43"/>
  <c r="AP366" i="43"/>
  <c r="AO366" i="43"/>
  <c r="AP365" i="43"/>
  <c r="AO365" i="43"/>
  <c r="AP364" i="43"/>
  <c r="AO364" i="43"/>
  <c r="AP363" i="43"/>
  <c r="AO363" i="43"/>
  <c r="AP362" i="43"/>
  <c r="AO362" i="43"/>
  <c r="AP361" i="43"/>
  <c r="AO361" i="43"/>
  <c r="AP360" i="43"/>
  <c r="AO360" i="43"/>
  <c r="AP359" i="43"/>
  <c r="AO359" i="43"/>
  <c r="AP358" i="43"/>
  <c r="AO358" i="43"/>
  <c r="AP357" i="43"/>
  <c r="AO357" i="43"/>
  <c r="AP356" i="43"/>
  <c r="AO356" i="43"/>
  <c r="AP355" i="43"/>
  <c r="AO355" i="43"/>
  <c r="AP354" i="43"/>
  <c r="AO354" i="43"/>
  <c r="AP353" i="43"/>
  <c r="AO353" i="43"/>
  <c r="AP352" i="43"/>
  <c r="AO352" i="43"/>
  <c r="AP351" i="43"/>
  <c r="AO351" i="43"/>
  <c r="AP350" i="43"/>
  <c r="AO350" i="43"/>
  <c r="AP349" i="43"/>
  <c r="AO349" i="43"/>
  <c r="AP348" i="43"/>
  <c r="AO348" i="43"/>
  <c r="AP347" i="43"/>
  <c r="AO347" i="43"/>
  <c r="AP346" i="43"/>
  <c r="AO346" i="43"/>
  <c r="AP345" i="43"/>
  <c r="AO345" i="43"/>
  <c r="AP344" i="43"/>
  <c r="AO344" i="43"/>
  <c r="AP343" i="43"/>
  <c r="AO343" i="43"/>
  <c r="AP342" i="43"/>
  <c r="AO342" i="43"/>
  <c r="AP341" i="43"/>
  <c r="AO341" i="43"/>
  <c r="AP340" i="43"/>
  <c r="AO340" i="43"/>
  <c r="AP339" i="43"/>
  <c r="AO339" i="43"/>
  <c r="AP338" i="43"/>
  <c r="AO338" i="43"/>
  <c r="AP337" i="43"/>
  <c r="AO337" i="43"/>
  <c r="AP336" i="43"/>
  <c r="AO336" i="43"/>
  <c r="AP335" i="43"/>
  <c r="AO335" i="43"/>
  <c r="AP334" i="43"/>
  <c r="AO334" i="43"/>
  <c r="AP333" i="43"/>
  <c r="AO333" i="43"/>
  <c r="AP332" i="43"/>
  <c r="AO332" i="43"/>
  <c r="AP331" i="43"/>
  <c r="AO331" i="43"/>
  <c r="AP330" i="43"/>
  <c r="AO330" i="43"/>
  <c r="AP329" i="43"/>
  <c r="AO329" i="43"/>
  <c r="AP328" i="43"/>
  <c r="AO328" i="43"/>
  <c r="AP327" i="43"/>
  <c r="AO327" i="43"/>
  <c r="AP326" i="43"/>
  <c r="AO326" i="43"/>
  <c r="AP325" i="43"/>
  <c r="AO325" i="43"/>
  <c r="AP324" i="43"/>
  <c r="AO324" i="43"/>
  <c r="AP323" i="43"/>
  <c r="AO323" i="43"/>
  <c r="AP322" i="43"/>
  <c r="AO322" i="43"/>
  <c r="AP321" i="43"/>
  <c r="AO321" i="43"/>
  <c r="AP320" i="43"/>
  <c r="AO320" i="43"/>
  <c r="AP319" i="43"/>
  <c r="AO319" i="43"/>
  <c r="AP318" i="43"/>
  <c r="AO318" i="43"/>
  <c r="AP317" i="43"/>
  <c r="AO317" i="43"/>
  <c r="AP316" i="43"/>
  <c r="AO316" i="43"/>
  <c r="AP315" i="43"/>
  <c r="AO315" i="43"/>
  <c r="AP314" i="43"/>
  <c r="AO314" i="43"/>
  <c r="AP313" i="43"/>
  <c r="AO313" i="43"/>
  <c r="AP312" i="43"/>
  <c r="AO312" i="43"/>
  <c r="AP311" i="43"/>
  <c r="AO311" i="43"/>
  <c r="AP310" i="43"/>
  <c r="AO310" i="43"/>
  <c r="AP309" i="43"/>
  <c r="AO309" i="43"/>
  <c r="AP308" i="43"/>
  <c r="AO308" i="43"/>
  <c r="AP307" i="43"/>
  <c r="AO307" i="43"/>
  <c r="AP306" i="43"/>
  <c r="AO306" i="43"/>
  <c r="AP305" i="43"/>
  <c r="AO305" i="43"/>
  <c r="AP304" i="43"/>
  <c r="AO304" i="43"/>
  <c r="AP303" i="43"/>
  <c r="AO303" i="43"/>
  <c r="AP302" i="43"/>
  <c r="AO302" i="43"/>
  <c r="AP301" i="43"/>
  <c r="AO301" i="43"/>
  <c r="AP300" i="43"/>
  <c r="AO300" i="43"/>
  <c r="AP299" i="43"/>
  <c r="AO299" i="43"/>
  <c r="AP298" i="43"/>
  <c r="AO298" i="43"/>
  <c r="AP297" i="43"/>
  <c r="AO297" i="43"/>
  <c r="AP296" i="43"/>
  <c r="AO296" i="43"/>
  <c r="AP295" i="43"/>
  <c r="AO295" i="43"/>
  <c r="AP294" i="43"/>
  <c r="AO294" i="43"/>
  <c r="AP293" i="43"/>
  <c r="AO293" i="43"/>
  <c r="AP292" i="43"/>
  <c r="AO292" i="43"/>
  <c r="AP291" i="43"/>
  <c r="AO291" i="43"/>
  <c r="AP290" i="43"/>
  <c r="AO290" i="43"/>
  <c r="AP289" i="43"/>
  <c r="AO289" i="43"/>
  <c r="AP288" i="43"/>
  <c r="AO288" i="43"/>
  <c r="AP287" i="43"/>
  <c r="AO287" i="43"/>
  <c r="AP286" i="43"/>
  <c r="AO286" i="43"/>
  <c r="AP285" i="43"/>
  <c r="AO285" i="43"/>
  <c r="AP284" i="43"/>
  <c r="AO284" i="43"/>
  <c r="AP283" i="43"/>
  <c r="AO283" i="43"/>
  <c r="AP282" i="43"/>
  <c r="AO282" i="43"/>
  <c r="AP281" i="43"/>
  <c r="AO281" i="43"/>
  <c r="AP280" i="43"/>
  <c r="AO280" i="43"/>
  <c r="AP279" i="43"/>
  <c r="AO279" i="43"/>
  <c r="AP278" i="43"/>
  <c r="AO278" i="43"/>
  <c r="AP277" i="43"/>
  <c r="AO277" i="43"/>
  <c r="AP276" i="43"/>
  <c r="AO276" i="43"/>
  <c r="AP275" i="43"/>
  <c r="AO275" i="43"/>
  <c r="AP274" i="43"/>
  <c r="AO274" i="43"/>
  <c r="AP273" i="43"/>
  <c r="AO273" i="43"/>
  <c r="AP272" i="43"/>
  <c r="AO272" i="43"/>
  <c r="AP271" i="43"/>
  <c r="AO271" i="43"/>
  <c r="AP270" i="43"/>
  <c r="AO270" i="43"/>
  <c r="AP269" i="43"/>
  <c r="AO269" i="43"/>
  <c r="AP268" i="43"/>
  <c r="AO268" i="43"/>
  <c r="AP267" i="43"/>
  <c r="AO267" i="43"/>
  <c r="AP266" i="43"/>
  <c r="AO266" i="43"/>
  <c r="AP265" i="43"/>
  <c r="AO265" i="43"/>
  <c r="AP264" i="43"/>
  <c r="AO264" i="43"/>
  <c r="AP263" i="43"/>
  <c r="AO263" i="43"/>
  <c r="AP262" i="43"/>
  <c r="AO262" i="43"/>
  <c r="AP261" i="43"/>
  <c r="AO261" i="43"/>
  <c r="AP260" i="43"/>
  <c r="AO260" i="43"/>
  <c r="AP259" i="43"/>
  <c r="AO259" i="43"/>
  <c r="AP258" i="43"/>
  <c r="AO258" i="43"/>
  <c r="AP257" i="43"/>
  <c r="AO257" i="43"/>
  <c r="AP256" i="43"/>
  <c r="AO256" i="43"/>
  <c r="AP255" i="43"/>
  <c r="AO255" i="43"/>
  <c r="AP254" i="43"/>
  <c r="AO254" i="43"/>
  <c r="AP253" i="43"/>
  <c r="AO253" i="43"/>
  <c r="AP252" i="43"/>
  <c r="AO252" i="43"/>
  <c r="AP251" i="43"/>
  <c r="AO251" i="43"/>
  <c r="AP250" i="43"/>
  <c r="AO250" i="43"/>
  <c r="AP249" i="43"/>
  <c r="AO249" i="43"/>
  <c r="AP248" i="43"/>
  <c r="AO248" i="43"/>
  <c r="AP247" i="43"/>
  <c r="AO247" i="43"/>
  <c r="AP246" i="43"/>
  <c r="AO246" i="43"/>
  <c r="AP245" i="43"/>
  <c r="AO245" i="43"/>
  <c r="AP244" i="43"/>
  <c r="AO244" i="43"/>
  <c r="AP243" i="43"/>
  <c r="AO243" i="43"/>
  <c r="AP242" i="43"/>
  <c r="AO242" i="43"/>
  <c r="AP241" i="43"/>
  <c r="AO241" i="43"/>
  <c r="AP240" i="43"/>
  <c r="AO240" i="43"/>
  <c r="AP239" i="43"/>
  <c r="AO239" i="43"/>
  <c r="AP238" i="43"/>
  <c r="AO238" i="43"/>
  <c r="AP237" i="43"/>
  <c r="AO237" i="43"/>
  <c r="AP236" i="43"/>
  <c r="AO236" i="43"/>
  <c r="AP235" i="43"/>
  <c r="AO235" i="43"/>
  <c r="AP234" i="43"/>
  <c r="AO234" i="43"/>
  <c r="AP233" i="43"/>
  <c r="AO233" i="43"/>
  <c r="AP232" i="43"/>
  <c r="AO232" i="43"/>
  <c r="AP231" i="43"/>
  <c r="AO231" i="43"/>
  <c r="AP230" i="43"/>
  <c r="AO230" i="43"/>
  <c r="AP229" i="43"/>
  <c r="AO229" i="43"/>
  <c r="AP228" i="43"/>
  <c r="AO228" i="43"/>
  <c r="AP227" i="43"/>
  <c r="AO227" i="43"/>
  <c r="AP226" i="43"/>
  <c r="AO226" i="43"/>
  <c r="AP225" i="43"/>
  <c r="AO225" i="43"/>
  <c r="AP224" i="43"/>
  <c r="AO224" i="43"/>
  <c r="AP223" i="43"/>
  <c r="AO223" i="43"/>
  <c r="AP222" i="43"/>
  <c r="AO222" i="43"/>
  <c r="AP221" i="43"/>
  <c r="AO221" i="43"/>
  <c r="AP220" i="43"/>
  <c r="AO220" i="43"/>
  <c r="AP219" i="43"/>
  <c r="AO219" i="43"/>
  <c r="AP218" i="43"/>
  <c r="AO218" i="43"/>
  <c r="AP217" i="43"/>
  <c r="AO217" i="43"/>
  <c r="AP216" i="43"/>
  <c r="AO216" i="43"/>
  <c r="AP215" i="43"/>
  <c r="AO215" i="43"/>
  <c r="AP214" i="43"/>
  <c r="AO214" i="43"/>
  <c r="AP213" i="43"/>
  <c r="AO213" i="43"/>
  <c r="AP212" i="43"/>
  <c r="AO212" i="43"/>
  <c r="AP211" i="43"/>
  <c r="AO211" i="43"/>
  <c r="AP210" i="43"/>
  <c r="AO210" i="43"/>
  <c r="AP209" i="43"/>
  <c r="AO209" i="43"/>
  <c r="AP208" i="43"/>
  <c r="AO208" i="43"/>
  <c r="AP207" i="43"/>
  <c r="AO207" i="43"/>
  <c r="AP206" i="43"/>
  <c r="AO206" i="43"/>
  <c r="AP205" i="43"/>
  <c r="AO205" i="43"/>
  <c r="AP204" i="43"/>
  <c r="AO204" i="43"/>
  <c r="AP203" i="43"/>
  <c r="AO203" i="43"/>
  <c r="AP202" i="43"/>
  <c r="AO202" i="43"/>
  <c r="AP201" i="43"/>
  <c r="AO201" i="43"/>
  <c r="AP200" i="43"/>
  <c r="AO200" i="43"/>
  <c r="AP199" i="43"/>
  <c r="AO199" i="43"/>
  <c r="AP198" i="43"/>
  <c r="AO198" i="43"/>
  <c r="AP197" i="43"/>
  <c r="AO197" i="43"/>
  <c r="AP196" i="43"/>
  <c r="AO196" i="43"/>
  <c r="AP195" i="43"/>
  <c r="AO195" i="43"/>
  <c r="AP194" i="43"/>
  <c r="AO194" i="43"/>
  <c r="AP193" i="43"/>
  <c r="AO193" i="43"/>
  <c r="AP192" i="43"/>
  <c r="AO192" i="43"/>
  <c r="AP191" i="43"/>
  <c r="AO191" i="43"/>
  <c r="AP190" i="43"/>
  <c r="AO190" i="43"/>
  <c r="AP189" i="43"/>
  <c r="AO189" i="43"/>
  <c r="AP188" i="43"/>
  <c r="AO188" i="43"/>
  <c r="AP187" i="43"/>
  <c r="AO187" i="43"/>
  <c r="AP186" i="43"/>
  <c r="AO186" i="43"/>
  <c r="AP185" i="43"/>
  <c r="AO185" i="43"/>
  <c r="AP184" i="43"/>
  <c r="AO184" i="43"/>
  <c r="AP183" i="43"/>
  <c r="AO183" i="43"/>
  <c r="AP182" i="43"/>
  <c r="AO182" i="43"/>
  <c r="AP181" i="43"/>
  <c r="AO181" i="43"/>
  <c r="AP180" i="43"/>
  <c r="AO180" i="43"/>
  <c r="AP179" i="43"/>
  <c r="AO179" i="43"/>
  <c r="AP178" i="43"/>
  <c r="AO178" i="43"/>
  <c r="AP177" i="43"/>
  <c r="AO177" i="43"/>
  <c r="AP176" i="43"/>
  <c r="AO176" i="43"/>
  <c r="AP175" i="43"/>
  <c r="AO175" i="43"/>
  <c r="AP174" i="43"/>
  <c r="AO174" i="43"/>
  <c r="AP173" i="43"/>
  <c r="AO173" i="43"/>
  <c r="AP172" i="43"/>
  <c r="AO172" i="43"/>
  <c r="AP171" i="43"/>
  <c r="AO171" i="43"/>
  <c r="AP170" i="43"/>
  <c r="AO170" i="43"/>
  <c r="AP169" i="43"/>
  <c r="AO169" i="43"/>
  <c r="AP168" i="43"/>
  <c r="AO168" i="43"/>
  <c r="AP167" i="43"/>
  <c r="AO167" i="43"/>
  <c r="AP166" i="43"/>
  <c r="AO166" i="43"/>
  <c r="AP165" i="43"/>
  <c r="AO165" i="43"/>
  <c r="AP164" i="43"/>
  <c r="AO164" i="43"/>
  <c r="AP163" i="43"/>
  <c r="AO163" i="43"/>
  <c r="AP162" i="43"/>
  <c r="AO162" i="43"/>
  <c r="AP161" i="43"/>
  <c r="AO161" i="43"/>
  <c r="AP160" i="43"/>
  <c r="AO160" i="43"/>
  <c r="AP159" i="43"/>
  <c r="AO159" i="43"/>
  <c r="AP158" i="43"/>
  <c r="AO158" i="43"/>
  <c r="AP157" i="43"/>
  <c r="AO157" i="43"/>
  <c r="AP156" i="43"/>
  <c r="AO156" i="43"/>
  <c r="AP155" i="43"/>
  <c r="AO155" i="43"/>
  <c r="AP154" i="43"/>
  <c r="AO154" i="43"/>
  <c r="AP153" i="43"/>
  <c r="AO153" i="43"/>
  <c r="AP152" i="43"/>
  <c r="AO152" i="43"/>
  <c r="AP151" i="43"/>
  <c r="AO151" i="43"/>
  <c r="AP150" i="43"/>
  <c r="AO150" i="43"/>
  <c r="AP149" i="43"/>
  <c r="AO149" i="43"/>
  <c r="AP148" i="43"/>
  <c r="AO148" i="43"/>
  <c r="AP147" i="43"/>
  <c r="AO147" i="43"/>
  <c r="AP146" i="43"/>
  <c r="AO146" i="43"/>
  <c r="AP145" i="43"/>
  <c r="AO145" i="43"/>
  <c r="AP144" i="43"/>
  <c r="AO144" i="43"/>
  <c r="AP143" i="43"/>
  <c r="AO143" i="43"/>
  <c r="AP142" i="43"/>
  <c r="AO142" i="43"/>
  <c r="AP141" i="43"/>
  <c r="AO141" i="43"/>
  <c r="AP140" i="43"/>
  <c r="AO140" i="43"/>
  <c r="AP139" i="43"/>
  <c r="AO139" i="43"/>
  <c r="AP138" i="43"/>
  <c r="AO138" i="43"/>
  <c r="AP137" i="43"/>
  <c r="AO137" i="43"/>
  <c r="AP136" i="43"/>
  <c r="AO136" i="43"/>
  <c r="AP135" i="43"/>
  <c r="AO135" i="43"/>
  <c r="AP134" i="43"/>
  <c r="AO134" i="43"/>
  <c r="AP133" i="43"/>
  <c r="AO133" i="43"/>
  <c r="AP132" i="43"/>
  <c r="AO132" i="43"/>
  <c r="AP131" i="43"/>
  <c r="AO131" i="43"/>
  <c r="AP130" i="43"/>
  <c r="AO130" i="43"/>
  <c r="AP129" i="43"/>
  <c r="AO129" i="43"/>
  <c r="AP128" i="43"/>
  <c r="AO128" i="43"/>
  <c r="AP127" i="43"/>
  <c r="AO127" i="43"/>
  <c r="AP126" i="43"/>
  <c r="AO126" i="43"/>
  <c r="AP125" i="43"/>
  <c r="AO125" i="43"/>
  <c r="AP124" i="43"/>
  <c r="AO124" i="43"/>
  <c r="AP123" i="43"/>
  <c r="AO123" i="43"/>
  <c r="AP122" i="43"/>
  <c r="AO122" i="43"/>
  <c r="AP121" i="43"/>
  <c r="AO121" i="43"/>
  <c r="AP120" i="43"/>
  <c r="AO120" i="43"/>
  <c r="AP119" i="43"/>
  <c r="AO119" i="43"/>
  <c r="AP118" i="43"/>
  <c r="AO118" i="43"/>
  <c r="AP117" i="43"/>
  <c r="AO117" i="43"/>
  <c r="AP116" i="43"/>
  <c r="AO116" i="43"/>
  <c r="AP115" i="43"/>
  <c r="AO115" i="43"/>
  <c r="AP114" i="43"/>
  <c r="AO114" i="43"/>
  <c r="AP113" i="43"/>
  <c r="AO113" i="43"/>
  <c r="AP112" i="43"/>
  <c r="AO112" i="43"/>
  <c r="AP111" i="43"/>
  <c r="AO111" i="43"/>
  <c r="AP110" i="43"/>
  <c r="AO110" i="43"/>
  <c r="AP109" i="43"/>
  <c r="AO109" i="43"/>
  <c r="AP108" i="43"/>
  <c r="AO108" i="43"/>
  <c r="AP107" i="43"/>
  <c r="AO107" i="43"/>
  <c r="AP106" i="43"/>
  <c r="AO106" i="43"/>
  <c r="AP105" i="43"/>
  <c r="AO105" i="43"/>
  <c r="AP104" i="43"/>
  <c r="AO104" i="43"/>
  <c r="AP103" i="43"/>
  <c r="AO103" i="43"/>
  <c r="AP102" i="43"/>
  <c r="AO102" i="43"/>
  <c r="AP101" i="43"/>
  <c r="AO101" i="43"/>
  <c r="AP100" i="43"/>
  <c r="AO100" i="43"/>
  <c r="AP99" i="43"/>
  <c r="AO99" i="43"/>
  <c r="AP98" i="43"/>
  <c r="AO98" i="43"/>
  <c r="AP97" i="43"/>
  <c r="AO97" i="43"/>
  <c r="AP96" i="43"/>
  <c r="AO96" i="43"/>
  <c r="AP95" i="43"/>
  <c r="AO95" i="43"/>
  <c r="AP94" i="43"/>
  <c r="AO94" i="43"/>
  <c r="AP93" i="43"/>
  <c r="AO93" i="43"/>
  <c r="AP92" i="43"/>
  <c r="AO92" i="43"/>
  <c r="AP91" i="43"/>
  <c r="AO91" i="43"/>
  <c r="AP90" i="43"/>
  <c r="AO90" i="43"/>
  <c r="AP89" i="43"/>
  <c r="AO89" i="43"/>
  <c r="AP88" i="43"/>
  <c r="AO88" i="43"/>
  <c r="AP87" i="43"/>
  <c r="AO87" i="43"/>
  <c r="AP86" i="43"/>
  <c r="AO86" i="43"/>
  <c r="AP85" i="43"/>
  <c r="AO85" i="43"/>
  <c r="AP84" i="43"/>
  <c r="AO84" i="43"/>
  <c r="AP83" i="43"/>
  <c r="AO83" i="43"/>
  <c r="AP82" i="43"/>
  <c r="AO82" i="43"/>
  <c r="AP81" i="43"/>
  <c r="AO81" i="43"/>
  <c r="AP80" i="43"/>
  <c r="AO80" i="43"/>
  <c r="AP79" i="43"/>
  <c r="AO79" i="43"/>
  <c r="AP78" i="43"/>
  <c r="AO78" i="43"/>
  <c r="AP77" i="43"/>
  <c r="AO77" i="43"/>
  <c r="AP76" i="43"/>
  <c r="AO76" i="43"/>
  <c r="AP75" i="43"/>
  <c r="AO75" i="43"/>
  <c r="AP74" i="43"/>
  <c r="AO74" i="43"/>
  <c r="AP73" i="43"/>
  <c r="AO73" i="43"/>
  <c r="AP72" i="43"/>
  <c r="AO72" i="43"/>
  <c r="AP71" i="43"/>
  <c r="AO71" i="43"/>
  <c r="AP70" i="43"/>
  <c r="AO70" i="43"/>
  <c r="AP69" i="43"/>
  <c r="AO69" i="43"/>
  <c r="AP68" i="43"/>
  <c r="AO68" i="43"/>
  <c r="AP67" i="43"/>
  <c r="AO67" i="43"/>
  <c r="AP66" i="43"/>
  <c r="AO66" i="43"/>
  <c r="AP65" i="43"/>
  <c r="AO65" i="43"/>
  <c r="AP64" i="43"/>
  <c r="AO64" i="43"/>
  <c r="AP63" i="43"/>
  <c r="AO63" i="43"/>
  <c r="AP62" i="43"/>
  <c r="AO62" i="43"/>
  <c r="AP61" i="43"/>
  <c r="AO61" i="43"/>
  <c r="AP60" i="43"/>
  <c r="AO60" i="43"/>
  <c r="AP59" i="43"/>
  <c r="AO59" i="43"/>
  <c r="AP58" i="43"/>
  <c r="AO58" i="43"/>
  <c r="AP57" i="43"/>
  <c r="AO57" i="43"/>
  <c r="AP56" i="43"/>
  <c r="AO56" i="43"/>
  <c r="AP55" i="43"/>
  <c r="AO55" i="43"/>
  <c r="AP54" i="43"/>
  <c r="AO54" i="43"/>
  <c r="AP53" i="43"/>
  <c r="AO53" i="43"/>
  <c r="AP52" i="43"/>
  <c r="AO52" i="43"/>
  <c r="AP51" i="43"/>
  <c r="AO51" i="43"/>
  <c r="AP50" i="43"/>
  <c r="AO50" i="43"/>
  <c r="AP49" i="43"/>
  <c r="AO49" i="43"/>
  <c r="AP48" i="43"/>
  <c r="AO48" i="43"/>
  <c r="AP47" i="43"/>
  <c r="AO47" i="43"/>
  <c r="AP46" i="43"/>
  <c r="AO46" i="43"/>
  <c r="AP45" i="43"/>
  <c r="AO45" i="43"/>
  <c r="AP44" i="43"/>
  <c r="AO44" i="43"/>
  <c r="AP43" i="43"/>
  <c r="AO43" i="43"/>
  <c r="AP42" i="43"/>
  <c r="AO42" i="43"/>
  <c r="AP41" i="43"/>
  <c r="AO41" i="43"/>
  <c r="AP40" i="43"/>
  <c r="AO40" i="43"/>
  <c r="AP39" i="43"/>
  <c r="AO39" i="43"/>
  <c r="AP38" i="43"/>
  <c r="AO38" i="43"/>
  <c r="AP37" i="43"/>
  <c r="AO37" i="43"/>
  <c r="AP36" i="43"/>
  <c r="AO36" i="43"/>
  <c r="AP35" i="43"/>
  <c r="AO35" i="43"/>
  <c r="AP34" i="43"/>
  <c r="AO34" i="43"/>
  <c r="AP33" i="43"/>
  <c r="AO33" i="43"/>
  <c r="AP32" i="43"/>
  <c r="AO32" i="43"/>
  <c r="AP31" i="43"/>
  <c r="AO31" i="43"/>
  <c r="AP30" i="43"/>
  <c r="AO30" i="43"/>
  <c r="AP29" i="43"/>
  <c r="AO29" i="43"/>
  <c r="AP28" i="43"/>
  <c r="AO28" i="43"/>
  <c r="AP27" i="43"/>
  <c r="AO27" i="43"/>
  <c r="AP26" i="43"/>
  <c r="AO26" i="43"/>
  <c r="AP25" i="43"/>
  <c r="AO25" i="43"/>
  <c r="AP24" i="43"/>
  <c r="AO24" i="43"/>
  <c r="AP23" i="43"/>
  <c r="AO23" i="43"/>
  <c r="AP22" i="43"/>
  <c r="AO22" i="43"/>
  <c r="AP21" i="43"/>
  <c r="AO21" i="43"/>
  <c r="AP20" i="43"/>
  <c r="AO20" i="43"/>
  <c r="AP19" i="43"/>
  <c r="AO19" i="43"/>
  <c r="AP18" i="43"/>
  <c r="AO18" i="43"/>
  <c r="AP17" i="43"/>
  <c r="AO17" i="43"/>
  <c r="AP16" i="43"/>
  <c r="AO16" i="43"/>
  <c r="AP765" i="44"/>
  <c r="AO765" i="44"/>
  <c r="AP764" i="44"/>
  <c r="AO764" i="44"/>
  <c r="AP763" i="44"/>
  <c r="AO763" i="44"/>
  <c r="AP762" i="44"/>
  <c r="AO762" i="44"/>
  <c r="AP761" i="44"/>
  <c r="AO761" i="44"/>
  <c r="AP760" i="44"/>
  <c r="AO760" i="44"/>
  <c r="AP759" i="44"/>
  <c r="AO759" i="44"/>
  <c r="AP758" i="44"/>
  <c r="AO758" i="44"/>
  <c r="AP757" i="44"/>
  <c r="AO757" i="44"/>
  <c r="AP756" i="44"/>
  <c r="AO756" i="44"/>
  <c r="AP755" i="44"/>
  <c r="AO755" i="44"/>
  <c r="AP754" i="44"/>
  <c r="AO754" i="44"/>
  <c r="AP753" i="44"/>
  <c r="AO753" i="44"/>
  <c r="AP752" i="44"/>
  <c r="AO752" i="44"/>
  <c r="AP751" i="44"/>
  <c r="AO751" i="44"/>
  <c r="AP750" i="44"/>
  <c r="AO750" i="44"/>
  <c r="AP749" i="44"/>
  <c r="AO749" i="44"/>
  <c r="AP748" i="44"/>
  <c r="AO748" i="44"/>
  <c r="AP747" i="44"/>
  <c r="AO747" i="44"/>
  <c r="AP746" i="44"/>
  <c r="AO746" i="44"/>
  <c r="AP745" i="44"/>
  <c r="AO745" i="44"/>
  <c r="AP744" i="44"/>
  <c r="AO744" i="44"/>
  <c r="AP743" i="44"/>
  <c r="AO743" i="44"/>
  <c r="AP742" i="44"/>
  <c r="AO742" i="44"/>
  <c r="AP741" i="44"/>
  <c r="AO741" i="44"/>
  <c r="AP740" i="44"/>
  <c r="AO740" i="44"/>
  <c r="AP739" i="44"/>
  <c r="AO739" i="44"/>
  <c r="AP738" i="44"/>
  <c r="AO738" i="44"/>
  <c r="AP737" i="44"/>
  <c r="AO737" i="44"/>
  <c r="AP736" i="44"/>
  <c r="AO736" i="44"/>
  <c r="AP735" i="44"/>
  <c r="AO735" i="44"/>
  <c r="AP734" i="44"/>
  <c r="AO734" i="44"/>
  <c r="AP733" i="44"/>
  <c r="AO733" i="44"/>
  <c r="AP732" i="44"/>
  <c r="AO732" i="44"/>
  <c r="AP731" i="44"/>
  <c r="AO731" i="44"/>
  <c r="AP730" i="44"/>
  <c r="AO730" i="44"/>
  <c r="AP729" i="44"/>
  <c r="AO729" i="44"/>
  <c r="AP728" i="44"/>
  <c r="AO728" i="44"/>
  <c r="AP727" i="44"/>
  <c r="AO727" i="44"/>
  <c r="AP726" i="44"/>
  <c r="AO726" i="44"/>
  <c r="AP725" i="44"/>
  <c r="AO725" i="44"/>
  <c r="AP724" i="44"/>
  <c r="AO724" i="44"/>
  <c r="AP723" i="44"/>
  <c r="AO723" i="44"/>
  <c r="AP722" i="44"/>
  <c r="AO722" i="44"/>
  <c r="AP721" i="44"/>
  <c r="AO721" i="44"/>
  <c r="AP720" i="44"/>
  <c r="AO720" i="44"/>
  <c r="AP719" i="44"/>
  <c r="AO719" i="44"/>
  <c r="AP718" i="44"/>
  <c r="AO718" i="44"/>
  <c r="AP717" i="44"/>
  <c r="AO717" i="44"/>
  <c r="AP716" i="44"/>
  <c r="AO716" i="44"/>
  <c r="AP715" i="44"/>
  <c r="AO715" i="44"/>
  <c r="AP714" i="44"/>
  <c r="AO714" i="44"/>
  <c r="AP713" i="44"/>
  <c r="AO713" i="44"/>
  <c r="AP712" i="44"/>
  <c r="AO712" i="44"/>
  <c r="AP711" i="44"/>
  <c r="AO711" i="44"/>
  <c r="AP710" i="44"/>
  <c r="AO710" i="44"/>
  <c r="AP709" i="44"/>
  <c r="AO709" i="44"/>
  <c r="AP708" i="44"/>
  <c r="AO708" i="44"/>
  <c r="AP707" i="44"/>
  <c r="AO707" i="44"/>
  <c r="AP706" i="44"/>
  <c r="AO706" i="44"/>
  <c r="AP705" i="44"/>
  <c r="AO705" i="44"/>
  <c r="AP704" i="44"/>
  <c r="AO704" i="44"/>
  <c r="AP703" i="44"/>
  <c r="AO703" i="44"/>
  <c r="AP702" i="44"/>
  <c r="AO702" i="44"/>
  <c r="AP701" i="44"/>
  <c r="AO701" i="44"/>
  <c r="AP700" i="44"/>
  <c r="AO700" i="44"/>
  <c r="AP699" i="44"/>
  <c r="AO699" i="44"/>
  <c r="AP698" i="44"/>
  <c r="AO698" i="44"/>
  <c r="AP697" i="44"/>
  <c r="AO697" i="44"/>
  <c r="AP696" i="44"/>
  <c r="AO696" i="44"/>
  <c r="AP695" i="44"/>
  <c r="AO695" i="44"/>
  <c r="AP694" i="44"/>
  <c r="AO694" i="44"/>
  <c r="AP693" i="44"/>
  <c r="AO693" i="44"/>
  <c r="AP692" i="44"/>
  <c r="AO692" i="44"/>
  <c r="AP691" i="44"/>
  <c r="AO691" i="44"/>
  <c r="AP690" i="44"/>
  <c r="AO690" i="44"/>
  <c r="AP689" i="44"/>
  <c r="AO689" i="44"/>
  <c r="AP688" i="44"/>
  <c r="AO688" i="44"/>
  <c r="AP687" i="44"/>
  <c r="AO687" i="44"/>
  <c r="AP686" i="44"/>
  <c r="AO686" i="44"/>
  <c r="AP685" i="44"/>
  <c r="AO685" i="44"/>
  <c r="AP684" i="44"/>
  <c r="AO684" i="44"/>
  <c r="AP683" i="44"/>
  <c r="AO683" i="44"/>
  <c r="AP682" i="44"/>
  <c r="AO682" i="44"/>
  <c r="AP681" i="44"/>
  <c r="AO681" i="44"/>
  <c r="AP680" i="44"/>
  <c r="AO680" i="44"/>
  <c r="AP679" i="44"/>
  <c r="AO679" i="44"/>
  <c r="AP678" i="44"/>
  <c r="AO678" i="44"/>
  <c r="AP677" i="44"/>
  <c r="AO677" i="44"/>
  <c r="AP676" i="44"/>
  <c r="AO676" i="44"/>
  <c r="AP675" i="44"/>
  <c r="AO675" i="44"/>
  <c r="AP674" i="44"/>
  <c r="AO674" i="44"/>
  <c r="AP673" i="44"/>
  <c r="AO673" i="44"/>
  <c r="AP672" i="44"/>
  <c r="AO672" i="44"/>
  <c r="AP671" i="44"/>
  <c r="AO671" i="44"/>
  <c r="AP670" i="44"/>
  <c r="AO670" i="44"/>
  <c r="AP669" i="44"/>
  <c r="AO669" i="44"/>
  <c r="AP668" i="44"/>
  <c r="AO668" i="44"/>
  <c r="AP667" i="44"/>
  <c r="AO667" i="44"/>
  <c r="AP666" i="44"/>
  <c r="AO666" i="44"/>
  <c r="AP665" i="44"/>
  <c r="AO665" i="44"/>
  <c r="AP664" i="44"/>
  <c r="AO664" i="44"/>
  <c r="AP663" i="44"/>
  <c r="AO663" i="44"/>
  <c r="AP662" i="44"/>
  <c r="AO662" i="44"/>
  <c r="AP661" i="44"/>
  <c r="AO661" i="44"/>
  <c r="AP660" i="44"/>
  <c r="AO660" i="44"/>
  <c r="AP659" i="44"/>
  <c r="AO659" i="44"/>
  <c r="AP658" i="44"/>
  <c r="AO658" i="44"/>
  <c r="AP657" i="44"/>
  <c r="AO657" i="44"/>
  <c r="AP656" i="44"/>
  <c r="AO656" i="44"/>
  <c r="AP655" i="44"/>
  <c r="AO655" i="44"/>
  <c r="AP654" i="44"/>
  <c r="AO654" i="44"/>
  <c r="AP653" i="44"/>
  <c r="AO653" i="44"/>
  <c r="AP652" i="44"/>
  <c r="AO652" i="44"/>
  <c r="AP651" i="44"/>
  <c r="AO651" i="44"/>
  <c r="AP650" i="44"/>
  <c r="AO650" i="44"/>
  <c r="AP649" i="44"/>
  <c r="AO649" i="44"/>
  <c r="AP648" i="44"/>
  <c r="AO648" i="44"/>
  <c r="AP647" i="44"/>
  <c r="AO647" i="44"/>
  <c r="AP646" i="44"/>
  <c r="AO646" i="44"/>
  <c r="AP645" i="44"/>
  <c r="AO645" i="44"/>
  <c r="AP644" i="44"/>
  <c r="AO644" i="44"/>
  <c r="AP643" i="44"/>
  <c r="AO643" i="44"/>
  <c r="AP642" i="44"/>
  <c r="AO642" i="44"/>
  <c r="AP641" i="44"/>
  <c r="AO641" i="44"/>
  <c r="AP640" i="44"/>
  <c r="AO640" i="44"/>
  <c r="AP639" i="44"/>
  <c r="AO639" i="44"/>
  <c r="AP638" i="44"/>
  <c r="AO638" i="44"/>
  <c r="AP637" i="44"/>
  <c r="AO637" i="44"/>
  <c r="AP636" i="44"/>
  <c r="AO636" i="44"/>
  <c r="AP635" i="44"/>
  <c r="AO635" i="44"/>
  <c r="AP634" i="44"/>
  <c r="AO634" i="44"/>
  <c r="AP633" i="44"/>
  <c r="AO633" i="44"/>
  <c r="AP632" i="44"/>
  <c r="AO632" i="44"/>
  <c r="AP631" i="44"/>
  <c r="AO631" i="44"/>
  <c r="AP630" i="44"/>
  <c r="AO630" i="44"/>
  <c r="AP629" i="44"/>
  <c r="AO629" i="44"/>
  <c r="AP628" i="44"/>
  <c r="AO628" i="44"/>
  <c r="AP627" i="44"/>
  <c r="AO627" i="44"/>
  <c r="AP626" i="44"/>
  <c r="AO626" i="44"/>
  <c r="AP625" i="44"/>
  <c r="AO625" i="44"/>
  <c r="AP624" i="44"/>
  <c r="AO624" i="44"/>
  <c r="AP623" i="44"/>
  <c r="AO623" i="44"/>
  <c r="AP622" i="44"/>
  <c r="AO622" i="44"/>
  <c r="AP621" i="44"/>
  <c r="AO621" i="44"/>
  <c r="AP620" i="44"/>
  <c r="AO620" i="44"/>
  <c r="AP619" i="44"/>
  <c r="AO619" i="44"/>
  <c r="AP618" i="44"/>
  <c r="AO618" i="44"/>
  <c r="AP617" i="44"/>
  <c r="AO617" i="44"/>
  <c r="AP616" i="44"/>
  <c r="AO616" i="44"/>
  <c r="AP615" i="44"/>
  <c r="AO615" i="44"/>
  <c r="AP614" i="44"/>
  <c r="AO614" i="44"/>
  <c r="AP613" i="44"/>
  <c r="AO613" i="44"/>
  <c r="AP612" i="44"/>
  <c r="AO612" i="44"/>
  <c r="AP611" i="44"/>
  <c r="AO611" i="44"/>
  <c r="AP610" i="44"/>
  <c r="AO610" i="44"/>
  <c r="AP609" i="44"/>
  <c r="AO609" i="44"/>
  <c r="AP608" i="44"/>
  <c r="AO608" i="44"/>
  <c r="AP607" i="44"/>
  <c r="AO607" i="44"/>
  <c r="AP606" i="44"/>
  <c r="AO606" i="44"/>
  <c r="AP605" i="44"/>
  <c r="AO605" i="44"/>
  <c r="AP604" i="44"/>
  <c r="AO604" i="44"/>
  <c r="AP603" i="44"/>
  <c r="AO603" i="44"/>
  <c r="AP602" i="44"/>
  <c r="AO602" i="44"/>
  <c r="AP601" i="44"/>
  <c r="AO601" i="44"/>
  <c r="AP600" i="44"/>
  <c r="AO600" i="44"/>
  <c r="AP599" i="44"/>
  <c r="AO599" i="44"/>
  <c r="AP598" i="44"/>
  <c r="AO598" i="44"/>
  <c r="AP597" i="44"/>
  <c r="AO597" i="44"/>
  <c r="AP596" i="44"/>
  <c r="AO596" i="44"/>
  <c r="AP595" i="44"/>
  <c r="AO595" i="44"/>
  <c r="AP594" i="44"/>
  <c r="AO594" i="44"/>
  <c r="AP593" i="44"/>
  <c r="AO593" i="44"/>
  <c r="AP592" i="44"/>
  <c r="AO592" i="44"/>
  <c r="AP591" i="44"/>
  <c r="AO591" i="44"/>
  <c r="AP590" i="44"/>
  <c r="AO590" i="44"/>
  <c r="AP589" i="44"/>
  <c r="AO589" i="44"/>
  <c r="AP588" i="44"/>
  <c r="AO588" i="44"/>
  <c r="AP587" i="44"/>
  <c r="AO587" i="44"/>
  <c r="AP586" i="44"/>
  <c r="AO586" i="44"/>
  <c r="AP585" i="44"/>
  <c r="AO585" i="44"/>
  <c r="AP584" i="44"/>
  <c r="AO584" i="44"/>
  <c r="AP583" i="44"/>
  <c r="AO583" i="44"/>
  <c r="AP582" i="44"/>
  <c r="AO582" i="44"/>
  <c r="AP581" i="44"/>
  <c r="AO581" i="44"/>
  <c r="AP580" i="44"/>
  <c r="AO580" i="44"/>
  <c r="AP579" i="44"/>
  <c r="AO579" i="44"/>
  <c r="AP578" i="44"/>
  <c r="AO578" i="44"/>
  <c r="AP577" i="44"/>
  <c r="AO577" i="44"/>
  <c r="AP576" i="44"/>
  <c r="AO576" i="44"/>
  <c r="AP575" i="44"/>
  <c r="AO575" i="44"/>
  <c r="AP574" i="44"/>
  <c r="AO574" i="44"/>
  <c r="AP573" i="44"/>
  <c r="AO573" i="44"/>
  <c r="AP572" i="44"/>
  <c r="AO572" i="44"/>
  <c r="AP571" i="44"/>
  <c r="AO571" i="44"/>
  <c r="AP570" i="44"/>
  <c r="AO570" i="44"/>
  <c r="AP569" i="44"/>
  <c r="AO569" i="44"/>
  <c r="AP568" i="44"/>
  <c r="AO568" i="44"/>
  <c r="AP567" i="44"/>
  <c r="AO567" i="44"/>
  <c r="AP566" i="44"/>
  <c r="AO566" i="44"/>
  <c r="AP565" i="44"/>
  <c r="AO565" i="44"/>
  <c r="AP564" i="44"/>
  <c r="AO564" i="44"/>
  <c r="AP563" i="44"/>
  <c r="AO563" i="44"/>
  <c r="AP562" i="44"/>
  <c r="AO562" i="44"/>
  <c r="AP561" i="44"/>
  <c r="AO561" i="44"/>
  <c r="AP560" i="44"/>
  <c r="AO560" i="44"/>
  <c r="AP559" i="44"/>
  <c r="AO559" i="44"/>
  <c r="AP558" i="44"/>
  <c r="AO558" i="44"/>
  <c r="AP557" i="44"/>
  <c r="AO557" i="44"/>
  <c r="AP556" i="44"/>
  <c r="AO556" i="44"/>
  <c r="AP555" i="44"/>
  <c r="AO555" i="44"/>
  <c r="AP554" i="44"/>
  <c r="AO554" i="44"/>
  <c r="AP553" i="44"/>
  <c r="AO553" i="44"/>
  <c r="AP552" i="44"/>
  <c r="AO552" i="44"/>
  <c r="AP551" i="44"/>
  <c r="AO551" i="44"/>
  <c r="AP550" i="44"/>
  <c r="AO550" i="44"/>
  <c r="AP549" i="44"/>
  <c r="AO549" i="44"/>
  <c r="AP548" i="44"/>
  <c r="AO548" i="44"/>
  <c r="AP547" i="44"/>
  <c r="AO547" i="44"/>
  <c r="AP546" i="44"/>
  <c r="AO546" i="44"/>
  <c r="AP545" i="44"/>
  <c r="AO545" i="44"/>
  <c r="AP544" i="44"/>
  <c r="AO544" i="44"/>
  <c r="AP543" i="44"/>
  <c r="AO543" i="44"/>
  <c r="AP542" i="44"/>
  <c r="AO542" i="44"/>
  <c r="AP541" i="44"/>
  <c r="AO541" i="44"/>
  <c r="AP540" i="44"/>
  <c r="AO540" i="44"/>
  <c r="AP539" i="44"/>
  <c r="AO539" i="44"/>
  <c r="AP538" i="44"/>
  <c r="AO538" i="44"/>
  <c r="AP537" i="44"/>
  <c r="AO537" i="44"/>
  <c r="AP536" i="44"/>
  <c r="AO536" i="44"/>
  <c r="AP535" i="44"/>
  <c r="AO535" i="44"/>
  <c r="AP534" i="44"/>
  <c r="AO534" i="44"/>
  <c r="AP533" i="44"/>
  <c r="AO533" i="44"/>
  <c r="AP532" i="44"/>
  <c r="AO532" i="44"/>
  <c r="AP531" i="44"/>
  <c r="AO531" i="44"/>
  <c r="AP530" i="44"/>
  <c r="AO530" i="44"/>
  <c r="AP529" i="44"/>
  <c r="AO529" i="44"/>
  <c r="AP528" i="44"/>
  <c r="AO528" i="44"/>
  <c r="AP527" i="44"/>
  <c r="AO527" i="44"/>
  <c r="AP526" i="44"/>
  <c r="AO526" i="44"/>
  <c r="AP525" i="44"/>
  <c r="AO525" i="44"/>
  <c r="AP524" i="44"/>
  <c r="AO524" i="44"/>
  <c r="AP523" i="44"/>
  <c r="AO523" i="44"/>
  <c r="AP522" i="44"/>
  <c r="AO522" i="44"/>
  <c r="AP521" i="44"/>
  <c r="AO521" i="44"/>
  <c r="AP520" i="44"/>
  <c r="AO520" i="44"/>
  <c r="AP519" i="44"/>
  <c r="AO519" i="44"/>
  <c r="AP518" i="44"/>
  <c r="AO518" i="44"/>
  <c r="AP517" i="44"/>
  <c r="AO517" i="44"/>
  <c r="AP516" i="44"/>
  <c r="AO516" i="44"/>
  <c r="AP515" i="44"/>
  <c r="AO515" i="44"/>
  <c r="AP514" i="44"/>
  <c r="AO514" i="44"/>
  <c r="AP513" i="44"/>
  <c r="AO513" i="44"/>
  <c r="AP512" i="44"/>
  <c r="AO512" i="44"/>
  <c r="AP511" i="44"/>
  <c r="AO511" i="44"/>
  <c r="AP510" i="44"/>
  <c r="AO510" i="44"/>
  <c r="AP509" i="44"/>
  <c r="AO509" i="44"/>
  <c r="AP508" i="44"/>
  <c r="AO508" i="44"/>
  <c r="AP507" i="44"/>
  <c r="AO507" i="44"/>
  <c r="AP506" i="44"/>
  <c r="AO506" i="44"/>
  <c r="AP505" i="44"/>
  <c r="AO505" i="44"/>
  <c r="AP504" i="44"/>
  <c r="AO504" i="44"/>
  <c r="AP503" i="44"/>
  <c r="AO503" i="44"/>
  <c r="AP502" i="44"/>
  <c r="AO502" i="44"/>
  <c r="AP501" i="44"/>
  <c r="AO501" i="44"/>
  <c r="AP500" i="44"/>
  <c r="AO500" i="44"/>
  <c r="AP499" i="44"/>
  <c r="AO499" i="44"/>
  <c r="AP498" i="44"/>
  <c r="AO498" i="44"/>
  <c r="AP497" i="44"/>
  <c r="AO497" i="44"/>
  <c r="AP496" i="44"/>
  <c r="AO496" i="44"/>
  <c r="AP495" i="44"/>
  <c r="AO495" i="44"/>
  <c r="AP494" i="44"/>
  <c r="AO494" i="44"/>
  <c r="AP493" i="44"/>
  <c r="AO493" i="44"/>
  <c r="AP492" i="44"/>
  <c r="AO492" i="44"/>
  <c r="AP491" i="44"/>
  <c r="AO491" i="44"/>
  <c r="AP490" i="44"/>
  <c r="AO490" i="44"/>
  <c r="AP489" i="44"/>
  <c r="AO489" i="44"/>
  <c r="AP488" i="44"/>
  <c r="AO488" i="44"/>
  <c r="AP487" i="44"/>
  <c r="AO487" i="44"/>
  <c r="AP486" i="44"/>
  <c r="AO486" i="44"/>
  <c r="AP485" i="44"/>
  <c r="AO485" i="44"/>
  <c r="AP484" i="44"/>
  <c r="AO484" i="44"/>
  <c r="AP483" i="44"/>
  <c r="AO483" i="44"/>
  <c r="AP482" i="44"/>
  <c r="AO482" i="44"/>
  <c r="AP481" i="44"/>
  <c r="AO481" i="44"/>
  <c r="AP480" i="44"/>
  <c r="AO480" i="44"/>
  <c r="AP479" i="44"/>
  <c r="AO479" i="44"/>
  <c r="AP478" i="44"/>
  <c r="AO478" i="44"/>
  <c r="AP477" i="44"/>
  <c r="AO477" i="44"/>
  <c r="AP476" i="44"/>
  <c r="AO476" i="44"/>
  <c r="AP475" i="44"/>
  <c r="AO475" i="44"/>
  <c r="AP474" i="44"/>
  <c r="AO474" i="44"/>
  <c r="AP473" i="44"/>
  <c r="AO473" i="44"/>
  <c r="AP472" i="44"/>
  <c r="AO472" i="44"/>
  <c r="AP471" i="44"/>
  <c r="AO471" i="44"/>
  <c r="AP470" i="44"/>
  <c r="AO470" i="44"/>
  <c r="AP469" i="44"/>
  <c r="AO469" i="44"/>
  <c r="AP468" i="44"/>
  <c r="AO468" i="44"/>
  <c r="AP467" i="44"/>
  <c r="AO467" i="44"/>
  <c r="AP466" i="44"/>
  <c r="AO466" i="44"/>
  <c r="AP465" i="44"/>
  <c r="AO465" i="44"/>
  <c r="AP464" i="44"/>
  <c r="AO464" i="44"/>
  <c r="AP463" i="44"/>
  <c r="AO463" i="44"/>
  <c r="AP462" i="44"/>
  <c r="AO462" i="44"/>
  <c r="AP461" i="44"/>
  <c r="AO461" i="44"/>
  <c r="AP460" i="44"/>
  <c r="AO460" i="44"/>
  <c r="AP459" i="44"/>
  <c r="AO459" i="44"/>
  <c r="AP458" i="44"/>
  <c r="AO458" i="44"/>
  <c r="AP457" i="44"/>
  <c r="AO457" i="44"/>
  <c r="AP456" i="44"/>
  <c r="AO456" i="44"/>
  <c r="AP455" i="44"/>
  <c r="AO455" i="44"/>
  <c r="AP454" i="44"/>
  <c r="AO454" i="44"/>
  <c r="AP453" i="44"/>
  <c r="AO453" i="44"/>
  <c r="AP452" i="44"/>
  <c r="AO452" i="44"/>
  <c r="AP451" i="44"/>
  <c r="AO451" i="44"/>
  <c r="AP450" i="44"/>
  <c r="AO450" i="44"/>
  <c r="AP449" i="44"/>
  <c r="AO449" i="44"/>
  <c r="AP448" i="44"/>
  <c r="AO448" i="44"/>
  <c r="AP447" i="44"/>
  <c r="AO447" i="44"/>
  <c r="AP446" i="44"/>
  <c r="AO446" i="44"/>
  <c r="AP445" i="44"/>
  <c r="AO445" i="44"/>
  <c r="AP444" i="44"/>
  <c r="AO444" i="44"/>
  <c r="AP443" i="44"/>
  <c r="AO443" i="44"/>
  <c r="AP442" i="44"/>
  <c r="AO442" i="44"/>
  <c r="AP441" i="44"/>
  <c r="AO441" i="44"/>
  <c r="AP440" i="44"/>
  <c r="AO440" i="44"/>
  <c r="AP439" i="44"/>
  <c r="AO439" i="44"/>
  <c r="AP438" i="44"/>
  <c r="AO438" i="44"/>
  <c r="AP437" i="44"/>
  <c r="AO437" i="44"/>
  <c r="AP436" i="44"/>
  <c r="AO436" i="44"/>
  <c r="AP435" i="44"/>
  <c r="AO435" i="44"/>
  <c r="AP434" i="44"/>
  <c r="AO434" i="44"/>
  <c r="AP433" i="44"/>
  <c r="AO433" i="44"/>
  <c r="AP432" i="44"/>
  <c r="AO432" i="44"/>
  <c r="AP431" i="44"/>
  <c r="AO431" i="44"/>
  <c r="AP430" i="44"/>
  <c r="AO430" i="44"/>
  <c r="AP429" i="44"/>
  <c r="AO429" i="44"/>
  <c r="AP428" i="44"/>
  <c r="AO428" i="44"/>
  <c r="AP427" i="44"/>
  <c r="AO427" i="44"/>
  <c r="AP426" i="44"/>
  <c r="AO426" i="44"/>
  <c r="AP425" i="44"/>
  <c r="AO425" i="44"/>
  <c r="AP424" i="44"/>
  <c r="AO424" i="44"/>
  <c r="AP423" i="44"/>
  <c r="AO423" i="44"/>
  <c r="AP422" i="44"/>
  <c r="AO422" i="44"/>
  <c r="AP421" i="44"/>
  <c r="AO421" i="44"/>
  <c r="AP420" i="44"/>
  <c r="AO420" i="44"/>
  <c r="AP419" i="44"/>
  <c r="AO419" i="44"/>
  <c r="AP418" i="44"/>
  <c r="AO418" i="44"/>
  <c r="AP417" i="44"/>
  <c r="AO417" i="44"/>
  <c r="AP416" i="44"/>
  <c r="AO416" i="44"/>
  <c r="AP415" i="44"/>
  <c r="AO415" i="44"/>
  <c r="AP414" i="44"/>
  <c r="AO414" i="44"/>
  <c r="AP413" i="44"/>
  <c r="AO413" i="44"/>
  <c r="AP412" i="44"/>
  <c r="AO412" i="44"/>
  <c r="AP411" i="44"/>
  <c r="AO411" i="44"/>
  <c r="AP410" i="44"/>
  <c r="AO410" i="44"/>
  <c r="AP409" i="44"/>
  <c r="AO409" i="44"/>
  <c r="AP408" i="44"/>
  <c r="AO408" i="44"/>
  <c r="AP407" i="44"/>
  <c r="AO407" i="44"/>
  <c r="AP406" i="44"/>
  <c r="AO406" i="44"/>
  <c r="AP405" i="44"/>
  <c r="AO405" i="44"/>
  <c r="AP404" i="44"/>
  <c r="AO404" i="44"/>
  <c r="AP403" i="44"/>
  <c r="AO403" i="44"/>
  <c r="AP402" i="44"/>
  <c r="AO402" i="44"/>
  <c r="AP401" i="44"/>
  <c r="AO401" i="44"/>
  <c r="AP400" i="44"/>
  <c r="AO400" i="44"/>
  <c r="AP399" i="44"/>
  <c r="AO399" i="44"/>
  <c r="AP398" i="44"/>
  <c r="AO398" i="44"/>
  <c r="AP397" i="44"/>
  <c r="AO397" i="44"/>
  <c r="AP396" i="44"/>
  <c r="AO396" i="44"/>
  <c r="AP395" i="44"/>
  <c r="AO395" i="44"/>
  <c r="AP394" i="44"/>
  <c r="AO394" i="44"/>
  <c r="AP393" i="44"/>
  <c r="AO393" i="44"/>
  <c r="AP392" i="44"/>
  <c r="AO392" i="44"/>
  <c r="AP391" i="44"/>
  <c r="AO391" i="44"/>
  <c r="AP390" i="44"/>
  <c r="AO390" i="44"/>
  <c r="AP389" i="44"/>
  <c r="AO389" i="44"/>
  <c r="AP388" i="44"/>
  <c r="AO388" i="44"/>
  <c r="AP387" i="44"/>
  <c r="AO387" i="44"/>
  <c r="AP386" i="44"/>
  <c r="AO386" i="44"/>
  <c r="AP385" i="44"/>
  <c r="AO385" i="44"/>
  <c r="AP384" i="44"/>
  <c r="AO384" i="44"/>
  <c r="AP383" i="44"/>
  <c r="AO383" i="44"/>
  <c r="AP382" i="44"/>
  <c r="AO382" i="44"/>
  <c r="AP381" i="44"/>
  <c r="AO381" i="44"/>
  <c r="AP380" i="44"/>
  <c r="AO380" i="44"/>
  <c r="AP379" i="44"/>
  <c r="AO379" i="44"/>
  <c r="AP378" i="44"/>
  <c r="AO378" i="44"/>
  <c r="AP377" i="44"/>
  <c r="AO377" i="44"/>
  <c r="AP376" i="44"/>
  <c r="AO376" i="44"/>
  <c r="AP375" i="44"/>
  <c r="AO375" i="44"/>
  <c r="AP374" i="44"/>
  <c r="AO374" i="44"/>
  <c r="AP373" i="44"/>
  <c r="AO373" i="44"/>
  <c r="AP372" i="44"/>
  <c r="AO372" i="44"/>
  <c r="AP371" i="44"/>
  <c r="AO371" i="44"/>
  <c r="AP370" i="44"/>
  <c r="AO370" i="44"/>
  <c r="AP369" i="44"/>
  <c r="AO369" i="44"/>
  <c r="AP368" i="44"/>
  <c r="AO368" i="44"/>
  <c r="AP367" i="44"/>
  <c r="AO367" i="44"/>
  <c r="AP366" i="44"/>
  <c r="AO366" i="44"/>
  <c r="AP365" i="44"/>
  <c r="AO365" i="44"/>
  <c r="AP364" i="44"/>
  <c r="AO364" i="44"/>
  <c r="AP363" i="44"/>
  <c r="AO363" i="44"/>
  <c r="AP362" i="44"/>
  <c r="AO362" i="44"/>
  <c r="AP361" i="44"/>
  <c r="AO361" i="44"/>
  <c r="AP360" i="44"/>
  <c r="AO360" i="44"/>
  <c r="AP359" i="44"/>
  <c r="AO359" i="44"/>
  <c r="AP358" i="44"/>
  <c r="AO358" i="44"/>
  <c r="AP357" i="44"/>
  <c r="AO357" i="44"/>
  <c r="AP356" i="44"/>
  <c r="AO356" i="44"/>
  <c r="AP355" i="44"/>
  <c r="AO355" i="44"/>
  <c r="AP354" i="44"/>
  <c r="AO354" i="44"/>
  <c r="AP353" i="44"/>
  <c r="AO353" i="44"/>
  <c r="AP352" i="44"/>
  <c r="AO352" i="44"/>
  <c r="AP351" i="44"/>
  <c r="AO351" i="44"/>
  <c r="AP350" i="44"/>
  <c r="AO350" i="44"/>
  <c r="AP349" i="44"/>
  <c r="AO349" i="44"/>
  <c r="AP348" i="44"/>
  <c r="AO348" i="44"/>
  <c r="AP347" i="44"/>
  <c r="AO347" i="44"/>
  <c r="AP346" i="44"/>
  <c r="AO346" i="44"/>
  <c r="AP345" i="44"/>
  <c r="AO345" i="44"/>
  <c r="AP344" i="44"/>
  <c r="AO344" i="44"/>
  <c r="AP343" i="44"/>
  <c r="AO343" i="44"/>
  <c r="AP342" i="44"/>
  <c r="AO342" i="44"/>
  <c r="AP341" i="44"/>
  <c r="AO341" i="44"/>
  <c r="AP340" i="44"/>
  <c r="AO340" i="44"/>
  <c r="AP339" i="44"/>
  <c r="AO339" i="44"/>
  <c r="AP338" i="44"/>
  <c r="AO338" i="44"/>
  <c r="AP337" i="44"/>
  <c r="AO337" i="44"/>
  <c r="AP336" i="44"/>
  <c r="AO336" i="44"/>
  <c r="AP335" i="44"/>
  <c r="AO335" i="44"/>
  <c r="AP334" i="44"/>
  <c r="AO334" i="44"/>
  <c r="AP333" i="44"/>
  <c r="AO333" i="44"/>
  <c r="AP332" i="44"/>
  <c r="AO332" i="44"/>
  <c r="AP331" i="44"/>
  <c r="AO331" i="44"/>
  <c r="AP330" i="44"/>
  <c r="AO330" i="44"/>
  <c r="AP329" i="44"/>
  <c r="AO329" i="44"/>
  <c r="AP328" i="44"/>
  <c r="AO328" i="44"/>
  <c r="AP327" i="44"/>
  <c r="AO327" i="44"/>
  <c r="AP326" i="44"/>
  <c r="AO326" i="44"/>
  <c r="AP325" i="44"/>
  <c r="AO325" i="44"/>
  <c r="AP324" i="44"/>
  <c r="AO324" i="44"/>
  <c r="AP323" i="44"/>
  <c r="AO323" i="44"/>
  <c r="AP322" i="44"/>
  <c r="AO322" i="44"/>
  <c r="AP321" i="44"/>
  <c r="AO321" i="44"/>
  <c r="AP320" i="44"/>
  <c r="AO320" i="44"/>
  <c r="AP319" i="44"/>
  <c r="AO319" i="44"/>
  <c r="AP318" i="44"/>
  <c r="AO318" i="44"/>
  <c r="AP317" i="44"/>
  <c r="AO317" i="44"/>
  <c r="AP316" i="44"/>
  <c r="AO316" i="44"/>
  <c r="AP315" i="44"/>
  <c r="AO315" i="44"/>
  <c r="AP314" i="44"/>
  <c r="AO314" i="44"/>
  <c r="AP313" i="44"/>
  <c r="AO313" i="44"/>
  <c r="AP312" i="44"/>
  <c r="AO312" i="44"/>
  <c r="AP311" i="44"/>
  <c r="AO311" i="44"/>
  <c r="AP310" i="44"/>
  <c r="AO310" i="44"/>
  <c r="AP309" i="44"/>
  <c r="AO309" i="44"/>
  <c r="AP308" i="44"/>
  <c r="AO308" i="44"/>
  <c r="AP307" i="44"/>
  <c r="AO307" i="44"/>
  <c r="AP306" i="44"/>
  <c r="AO306" i="44"/>
  <c r="AP305" i="44"/>
  <c r="AO305" i="44"/>
  <c r="AP304" i="44"/>
  <c r="AO304" i="44"/>
  <c r="AP303" i="44"/>
  <c r="AO303" i="44"/>
  <c r="AP302" i="44"/>
  <c r="AO302" i="44"/>
  <c r="AP301" i="44"/>
  <c r="AO301" i="44"/>
  <c r="AP300" i="44"/>
  <c r="AO300" i="44"/>
  <c r="AP299" i="44"/>
  <c r="AO299" i="44"/>
  <c r="AP298" i="44"/>
  <c r="AO298" i="44"/>
  <c r="AP297" i="44"/>
  <c r="AO297" i="44"/>
  <c r="AP296" i="44"/>
  <c r="AO296" i="44"/>
  <c r="AP295" i="44"/>
  <c r="AO295" i="44"/>
  <c r="AP294" i="44"/>
  <c r="AO294" i="44"/>
  <c r="AP293" i="44"/>
  <c r="AO293" i="44"/>
  <c r="AP292" i="44"/>
  <c r="AO292" i="44"/>
  <c r="AP291" i="44"/>
  <c r="AO291" i="44"/>
  <c r="AP290" i="44"/>
  <c r="AO290" i="44"/>
  <c r="AP289" i="44"/>
  <c r="AO289" i="44"/>
  <c r="AP288" i="44"/>
  <c r="AO288" i="44"/>
  <c r="AP287" i="44"/>
  <c r="AO287" i="44"/>
  <c r="AP286" i="44"/>
  <c r="AO286" i="44"/>
  <c r="AP285" i="44"/>
  <c r="AO285" i="44"/>
  <c r="AP284" i="44"/>
  <c r="AO284" i="44"/>
  <c r="AP283" i="44"/>
  <c r="AO283" i="44"/>
  <c r="AP282" i="44"/>
  <c r="AO282" i="44"/>
  <c r="AP281" i="44"/>
  <c r="AO281" i="44"/>
  <c r="AP280" i="44"/>
  <c r="AO280" i="44"/>
  <c r="AP279" i="44"/>
  <c r="AO279" i="44"/>
  <c r="AP278" i="44"/>
  <c r="AO278" i="44"/>
  <c r="AP277" i="44"/>
  <c r="AO277" i="44"/>
  <c r="AP276" i="44"/>
  <c r="AO276" i="44"/>
  <c r="AP275" i="44"/>
  <c r="AO275" i="44"/>
  <c r="AP274" i="44"/>
  <c r="AO274" i="44"/>
  <c r="AP273" i="44"/>
  <c r="AO273" i="44"/>
  <c r="AP272" i="44"/>
  <c r="AO272" i="44"/>
  <c r="AP271" i="44"/>
  <c r="AO271" i="44"/>
  <c r="AP270" i="44"/>
  <c r="AO270" i="44"/>
  <c r="AP269" i="44"/>
  <c r="AO269" i="44"/>
  <c r="AP268" i="44"/>
  <c r="AO268" i="44"/>
  <c r="AP267" i="44"/>
  <c r="AO267" i="44"/>
  <c r="AP266" i="44"/>
  <c r="AO266" i="44"/>
  <c r="AP265" i="44"/>
  <c r="AO265" i="44"/>
  <c r="AP264" i="44"/>
  <c r="AO264" i="44"/>
  <c r="AP263" i="44"/>
  <c r="AO263" i="44"/>
  <c r="AP262" i="44"/>
  <c r="AO262" i="44"/>
  <c r="AP261" i="44"/>
  <c r="AO261" i="44"/>
  <c r="AP260" i="44"/>
  <c r="AO260" i="44"/>
  <c r="AP259" i="44"/>
  <c r="AO259" i="44"/>
  <c r="AP258" i="44"/>
  <c r="AO258" i="44"/>
  <c r="AP257" i="44"/>
  <c r="AO257" i="44"/>
  <c r="AP256" i="44"/>
  <c r="AO256" i="44"/>
  <c r="AP255" i="44"/>
  <c r="AO255" i="44"/>
  <c r="AP254" i="44"/>
  <c r="AO254" i="44"/>
  <c r="AP253" i="44"/>
  <c r="AO253" i="44"/>
  <c r="AP252" i="44"/>
  <c r="AO252" i="44"/>
  <c r="AP251" i="44"/>
  <c r="AO251" i="44"/>
  <c r="AP250" i="44"/>
  <c r="AO250" i="44"/>
  <c r="AP249" i="44"/>
  <c r="AO249" i="44"/>
  <c r="AP248" i="44"/>
  <c r="AO248" i="44"/>
  <c r="AP247" i="44"/>
  <c r="AO247" i="44"/>
  <c r="AP246" i="44"/>
  <c r="AO246" i="44"/>
  <c r="AP245" i="44"/>
  <c r="AO245" i="44"/>
  <c r="AP244" i="44"/>
  <c r="AO244" i="44"/>
  <c r="AP243" i="44"/>
  <c r="AO243" i="44"/>
  <c r="AP242" i="44"/>
  <c r="AO242" i="44"/>
  <c r="AP241" i="44"/>
  <c r="AO241" i="44"/>
  <c r="AP240" i="44"/>
  <c r="AO240" i="44"/>
  <c r="AP239" i="44"/>
  <c r="AO239" i="44"/>
  <c r="AP238" i="44"/>
  <c r="AO238" i="44"/>
  <c r="AP237" i="44"/>
  <c r="AO237" i="44"/>
  <c r="AP236" i="44"/>
  <c r="AO236" i="44"/>
  <c r="AP235" i="44"/>
  <c r="AO235" i="44"/>
  <c r="AP234" i="44"/>
  <c r="AO234" i="44"/>
  <c r="AP233" i="44"/>
  <c r="AO233" i="44"/>
  <c r="AP232" i="44"/>
  <c r="AO232" i="44"/>
  <c r="AP231" i="44"/>
  <c r="AO231" i="44"/>
  <c r="AP230" i="44"/>
  <c r="AO230" i="44"/>
  <c r="AP229" i="44"/>
  <c r="AO229" i="44"/>
  <c r="AP228" i="44"/>
  <c r="AO228" i="44"/>
  <c r="AP227" i="44"/>
  <c r="AO227" i="44"/>
  <c r="AP226" i="44"/>
  <c r="AO226" i="44"/>
  <c r="AP225" i="44"/>
  <c r="AO225" i="44"/>
  <c r="AP224" i="44"/>
  <c r="AO224" i="44"/>
  <c r="AP223" i="44"/>
  <c r="AO223" i="44"/>
  <c r="AP222" i="44"/>
  <c r="AO222" i="44"/>
  <c r="AP221" i="44"/>
  <c r="AO221" i="44"/>
  <c r="AP220" i="44"/>
  <c r="AO220" i="44"/>
  <c r="AP219" i="44"/>
  <c r="AO219" i="44"/>
  <c r="AP218" i="44"/>
  <c r="AO218" i="44"/>
  <c r="AP217" i="44"/>
  <c r="AO217" i="44"/>
  <c r="AP216" i="44"/>
  <c r="AO216" i="44"/>
  <c r="AP215" i="44"/>
  <c r="AO215" i="44"/>
  <c r="AP214" i="44"/>
  <c r="AO214" i="44"/>
  <c r="AP213" i="44"/>
  <c r="AO213" i="44"/>
  <c r="AP212" i="44"/>
  <c r="AO212" i="44"/>
  <c r="AP211" i="44"/>
  <c r="AO211" i="44"/>
  <c r="AP210" i="44"/>
  <c r="AO210" i="44"/>
  <c r="AP209" i="44"/>
  <c r="AO209" i="44"/>
  <c r="AP208" i="44"/>
  <c r="AO208" i="44"/>
  <c r="AP207" i="44"/>
  <c r="AO207" i="44"/>
  <c r="AP206" i="44"/>
  <c r="AO206" i="44"/>
  <c r="AP205" i="44"/>
  <c r="AO205" i="44"/>
  <c r="AP204" i="44"/>
  <c r="AO204" i="44"/>
  <c r="AP203" i="44"/>
  <c r="AO203" i="44"/>
  <c r="AP202" i="44"/>
  <c r="AO202" i="44"/>
  <c r="AP201" i="44"/>
  <c r="AO201" i="44"/>
  <c r="AP200" i="44"/>
  <c r="AO200" i="44"/>
  <c r="AP199" i="44"/>
  <c r="AO199" i="44"/>
  <c r="AP198" i="44"/>
  <c r="AO198" i="44"/>
  <c r="AP197" i="44"/>
  <c r="AO197" i="44"/>
  <c r="AP196" i="44"/>
  <c r="AO196" i="44"/>
  <c r="AP195" i="44"/>
  <c r="AO195" i="44"/>
  <c r="AP194" i="44"/>
  <c r="AO194" i="44"/>
  <c r="AP193" i="44"/>
  <c r="AO193" i="44"/>
  <c r="AP192" i="44"/>
  <c r="AO192" i="44"/>
  <c r="AP191" i="44"/>
  <c r="AO191" i="44"/>
  <c r="AP190" i="44"/>
  <c r="AO190" i="44"/>
  <c r="AP189" i="44"/>
  <c r="AO189" i="44"/>
  <c r="AP188" i="44"/>
  <c r="AO188" i="44"/>
  <c r="AP187" i="44"/>
  <c r="AO187" i="44"/>
  <c r="AP186" i="44"/>
  <c r="AO186" i="44"/>
  <c r="AP185" i="44"/>
  <c r="AO185" i="44"/>
  <c r="AP184" i="44"/>
  <c r="AO184" i="44"/>
  <c r="AP183" i="44"/>
  <c r="AO183" i="44"/>
  <c r="AP182" i="44"/>
  <c r="AO182" i="44"/>
  <c r="AP181" i="44"/>
  <c r="AO181" i="44"/>
  <c r="AP180" i="44"/>
  <c r="AO180" i="44"/>
  <c r="AP179" i="44"/>
  <c r="AO179" i="44"/>
  <c r="AP178" i="44"/>
  <c r="AO178" i="44"/>
  <c r="AP177" i="44"/>
  <c r="AO177" i="44"/>
  <c r="AP176" i="44"/>
  <c r="AO176" i="44"/>
  <c r="AP175" i="44"/>
  <c r="AO175" i="44"/>
  <c r="AP174" i="44"/>
  <c r="AO174" i="44"/>
  <c r="AP173" i="44"/>
  <c r="AO173" i="44"/>
  <c r="AP172" i="44"/>
  <c r="AO172" i="44"/>
  <c r="AP171" i="44"/>
  <c r="AO171" i="44"/>
  <c r="AP170" i="44"/>
  <c r="AO170" i="44"/>
  <c r="AP169" i="44"/>
  <c r="AO169" i="44"/>
  <c r="AP168" i="44"/>
  <c r="AO168" i="44"/>
  <c r="AP167" i="44"/>
  <c r="AO167" i="44"/>
  <c r="AP166" i="44"/>
  <c r="AO166" i="44"/>
  <c r="AP165" i="44"/>
  <c r="AO165" i="44"/>
  <c r="AP164" i="44"/>
  <c r="AO164" i="44"/>
  <c r="AP163" i="44"/>
  <c r="AO163" i="44"/>
  <c r="AP162" i="44"/>
  <c r="AO162" i="44"/>
  <c r="AP161" i="44"/>
  <c r="AO161" i="44"/>
  <c r="AP160" i="44"/>
  <c r="AO160" i="44"/>
  <c r="AP159" i="44"/>
  <c r="AO159" i="44"/>
  <c r="AP158" i="44"/>
  <c r="AO158" i="44"/>
  <c r="AP157" i="44"/>
  <c r="AO157" i="44"/>
  <c r="AP156" i="44"/>
  <c r="AO156" i="44"/>
  <c r="AP155" i="44"/>
  <c r="AO155" i="44"/>
  <c r="AP154" i="44"/>
  <c r="AO154" i="44"/>
  <c r="AP153" i="44"/>
  <c r="AO153" i="44"/>
  <c r="AP152" i="44"/>
  <c r="AO152" i="44"/>
  <c r="AP151" i="44"/>
  <c r="AO151" i="44"/>
  <c r="AP150" i="44"/>
  <c r="AO150" i="44"/>
  <c r="AP149" i="44"/>
  <c r="AO149" i="44"/>
  <c r="AP148" i="44"/>
  <c r="AO148" i="44"/>
  <c r="AP147" i="44"/>
  <c r="AO147" i="44"/>
  <c r="AP146" i="44"/>
  <c r="AO146" i="44"/>
  <c r="AP145" i="44"/>
  <c r="AO145" i="44"/>
  <c r="AP144" i="44"/>
  <c r="AO144" i="44"/>
  <c r="AP143" i="44"/>
  <c r="AO143" i="44"/>
  <c r="AP142" i="44"/>
  <c r="AO142" i="44"/>
  <c r="AP141" i="44"/>
  <c r="AO141" i="44"/>
  <c r="AP140" i="44"/>
  <c r="AO140" i="44"/>
  <c r="AP139" i="44"/>
  <c r="AO139" i="44"/>
  <c r="AP138" i="44"/>
  <c r="AO138" i="44"/>
  <c r="AP137" i="44"/>
  <c r="AO137" i="44"/>
  <c r="AP136" i="44"/>
  <c r="AO136" i="44"/>
  <c r="AP135" i="44"/>
  <c r="AO135" i="44"/>
  <c r="AP134" i="44"/>
  <c r="AO134" i="44"/>
  <c r="AP133" i="44"/>
  <c r="AO133" i="44"/>
  <c r="AP132" i="44"/>
  <c r="AO132" i="44"/>
  <c r="AP131" i="44"/>
  <c r="AO131" i="44"/>
  <c r="AP130" i="44"/>
  <c r="AO130" i="44"/>
  <c r="AP129" i="44"/>
  <c r="AO129" i="44"/>
  <c r="AP128" i="44"/>
  <c r="AO128" i="44"/>
  <c r="AP127" i="44"/>
  <c r="AO127" i="44"/>
  <c r="AP126" i="44"/>
  <c r="AO126" i="44"/>
  <c r="AP125" i="44"/>
  <c r="AO125" i="44"/>
  <c r="AP124" i="44"/>
  <c r="AO124" i="44"/>
  <c r="AP123" i="44"/>
  <c r="AO123" i="44"/>
  <c r="AP122" i="44"/>
  <c r="AO122" i="44"/>
  <c r="AP121" i="44"/>
  <c r="AO121" i="44"/>
  <c r="AP120" i="44"/>
  <c r="AO120" i="44"/>
  <c r="AP119" i="44"/>
  <c r="AO119" i="44"/>
  <c r="AP118" i="44"/>
  <c r="AO118" i="44"/>
  <c r="AP117" i="44"/>
  <c r="AO117" i="44"/>
  <c r="AP116" i="44"/>
  <c r="AO116" i="44"/>
  <c r="AP115" i="44"/>
  <c r="AO115" i="44"/>
  <c r="AP114" i="44"/>
  <c r="AO114" i="44"/>
  <c r="AP113" i="44"/>
  <c r="AO113" i="44"/>
  <c r="AP112" i="44"/>
  <c r="AO112" i="44"/>
  <c r="AP111" i="44"/>
  <c r="AO111" i="44"/>
  <c r="AP110" i="44"/>
  <c r="AO110" i="44"/>
  <c r="AP109" i="44"/>
  <c r="AO109" i="44"/>
  <c r="AP108" i="44"/>
  <c r="AO108" i="44"/>
  <c r="AP107" i="44"/>
  <c r="AO107" i="44"/>
  <c r="AP106" i="44"/>
  <c r="AO106" i="44"/>
  <c r="AP105" i="44"/>
  <c r="AO105" i="44"/>
  <c r="AP104" i="44"/>
  <c r="AO104" i="44"/>
  <c r="AP103" i="44"/>
  <c r="AO103" i="44"/>
  <c r="AP102" i="44"/>
  <c r="AO102" i="44"/>
  <c r="AP101" i="44"/>
  <c r="AO101" i="44"/>
  <c r="AP100" i="44"/>
  <c r="AO100" i="44"/>
  <c r="AP99" i="44"/>
  <c r="AO99" i="44"/>
  <c r="AP98" i="44"/>
  <c r="AO98" i="44"/>
  <c r="AP97" i="44"/>
  <c r="AO97" i="44"/>
  <c r="AP96" i="44"/>
  <c r="AO96" i="44"/>
  <c r="AP95" i="44"/>
  <c r="AO95" i="44"/>
  <c r="AP94" i="44"/>
  <c r="AO94" i="44"/>
  <c r="AP93" i="44"/>
  <c r="AO93" i="44"/>
  <c r="AP92" i="44"/>
  <c r="AO92" i="44"/>
  <c r="AP91" i="44"/>
  <c r="AO91" i="44"/>
  <c r="AP90" i="44"/>
  <c r="AO90" i="44"/>
  <c r="AP89" i="44"/>
  <c r="AO89" i="44"/>
  <c r="AP88" i="44"/>
  <c r="AO88" i="44"/>
  <c r="AP87" i="44"/>
  <c r="AO87" i="44"/>
  <c r="AP86" i="44"/>
  <c r="AO86" i="44"/>
  <c r="AP85" i="44"/>
  <c r="AO85" i="44"/>
  <c r="AP84" i="44"/>
  <c r="AO84" i="44"/>
  <c r="AP83" i="44"/>
  <c r="AO83" i="44"/>
  <c r="AP82" i="44"/>
  <c r="AO82" i="44"/>
  <c r="AP81" i="44"/>
  <c r="AO81" i="44"/>
  <c r="AP80" i="44"/>
  <c r="AO80" i="44"/>
  <c r="AP79" i="44"/>
  <c r="AO79" i="44"/>
  <c r="AP78" i="44"/>
  <c r="AO78" i="44"/>
  <c r="AP77" i="44"/>
  <c r="AO77" i="44"/>
  <c r="AP76" i="44"/>
  <c r="AO76" i="44"/>
  <c r="AP75" i="44"/>
  <c r="AO75" i="44"/>
  <c r="AP74" i="44"/>
  <c r="AO74" i="44"/>
  <c r="AP73" i="44"/>
  <c r="AO73" i="44"/>
  <c r="AP72" i="44"/>
  <c r="AO72" i="44"/>
  <c r="AP71" i="44"/>
  <c r="AO71" i="44"/>
  <c r="AP70" i="44"/>
  <c r="AO70" i="44"/>
  <c r="AP69" i="44"/>
  <c r="AO69" i="44"/>
  <c r="AP68" i="44"/>
  <c r="AO68" i="44"/>
  <c r="AP67" i="44"/>
  <c r="AO67" i="44"/>
  <c r="AP66" i="44"/>
  <c r="AO66" i="44"/>
  <c r="AP65" i="44"/>
  <c r="AO65" i="44"/>
  <c r="AP64" i="44"/>
  <c r="AO64" i="44"/>
  <c r="AP63" i="44"/>
  <c r="AO63" i="44"/>
  <c r="AP62" i="44"/>
  <c r="AO62" i="44"/>
  <c r="AP61" i="44"/>
  <c r="AO61" i="44"/>
  <c r="AP60" i="44"/>
  <c r="AO60" i="44"/>
  <c r="AP59" i="44"/>
  <c r="AO59" i="44"/>
  <c r="AP58" i="44"/>
  <c r="AO58" i="44"/>
  <c r="AP57" i="44"/>
  <c r="AO57" i="44"/>
  <c r="AP56" i="44"/>
  <c r="AO56" i="44"/>
  <c r="AP55" i="44"/>
  <c r="AO55" i="44"/>
  <c r="AP54" i="44"/>
  <c r="AO54" i="44"/>
  <c r="AP53" i="44"/>
  <c r="AO53" i="44"/>
  <c r="AP52" i="44"/>
  <c r="AO52" i="44"/>
  <c r="AP51" i="44"/>
  <c r="AO51" i="44"/>
  <c r="AP50" i="44"/>
  <c r="AO50" i="44"/>
  <c r="AP49" i="44"/>
  <c r="AO49" i="44"/>
  <c r="AP48" i="44"/>
  <c r="AO48" i="44"/>
  <c r="AP47" i="44"/>
  <c r="AO47" i="44"/>
  <c r="AP46" i="44"/>
  <c r="AO46" i="44"/>
  <c r="AP45" i="44"/>
  <c r="AO45" i="44"/>
  <c r="AP44" i="44"/>
  <c r="AO44" i="44"/>
  <c r="AP43" i="44"/>
  <c r="AO43" i="44"/>
  <c r="AP42" i="44"/>
  <c r="AO42" i="44"/>
  <c r="AP41" i="44"/>
  <c r="AO41" i="44"/>
  <c r="AP40" i="44"/>
  <c r="AO40" i="44"/>
  <c r="AP39" i="44"/>
  <c r="AO39" i="44"/>
  <c r="AP38" i="44"/>
  <c r="AO38" i="44"/>
  <c r="AP37" i="44"/>
  <c r="AO37" i="44"/>
  <c r="AP36" i="44"/>
  <c r="AO36" i="44"/>
  <c r="AP35" i="44"/>
  <c r="AO35" i="44"/>
  <c r="AP34" i="44"/>
  <c r="AO34" i="44"/>
  <c r="AP33" i="44"/>
  <c r="AO33" i="44"/>
  <c r="AP32" i="44"/>
  <c r="AO32" i="44"/>
  <c r="AP31" i="44"/>
  <c r="AO31" i="44"/>
  <c r="AP30" i="44"/>
  <c r="AO30" i="44"/>
  <c r="AP29" i="44"/>
  <c r="AO29" i="44"/>
  <c r="AP28" i="44"/>
  <c r="AO28" i="44"/>
  <c r="AP27" i="44"/>
  <c r="AO27" i="44"/>
  <c r="AP26" i="44"/>
  <c r="AO26" i="44"/>
  <c r="AP25" i="44"/>
  <c r="AO25" i="44"/>
  <c r="AP24" i="44"/>
  <c r="AO24" i="44"/>
  <c r="AP23" i="44"/>
  <c r="AO23" i="44"/>
  <c r="AP22" i="44"/>
  <c r="AO22" i="44"/>
  <c r="AP21" i="44"/>
  <c r="AO21" i="44"/>
  <c r="AP20" i="44"/>
  <c r="AO20" i="44"/>
  <c r="AP19" i="44"/>
  <c r="AO19" i="44"/>
  <c r="AP18" i="44"/>
  <c r="AO18" i="44"/>
  <c r="AP17" i="44"/>
  <c r="AO17" i="44"/>
  <c r="AP16" i="44"/>
  <c r="AO16" i="44"/>
  <c r="AP765" i="41"/>
  <c r="AO765" i="41"/>
  <c r="AP764" i="41"/>
  <c r="AO764" i="41"/>
  <c r="AP763" i="41"/>
  <c r="AO763" i="41"/>
  <c r="AP762" i="41"/>
  <c r="AO762" i="41"/>
  <c r="AP761" i="41"/>
  <c r="AO761" i="41"/>
  <c r="AP760" i="41"/>
  <c r="AO760" i="41"/>
  <c r="AP759" i="41"/>
  <c r="AO759" i="41"/>
  <c r="AP758" i="41"/>
  <c r="AO758" i="41"/>
  <c r="AP757" i="41"/>
  <c r="AO757" i="41"/>
  <c r="AP756" i="41"/>
  <c r="AO756" i="41"/>
  <c r="AP755" i="41"/>
  <c r="AO755" i="41"/>
  <c r="AP754" i="41"/>
  <c r="AO754" i="41"/>
  <c r="AP753" i="41"/>
  <c r="AO753" i="41"/>
  <c r="AP752" i="41"/>
  <c r="AO752" i="41"/>
  <c r="AP751" i="41"/>
  <c r="AO751" i="41"/>
  <c r="AP750" i="41"/>
  <c r="AO750" i="41"/>
  <c r="AP749" i="41"/>
  <c r="AO749" i="41"/>
  <c r="AP748" i="41"/>
  <c r="AO748" i="41"/>
  <c r="AP747" i="41"/>
  <c r="AO747" i="41"/>
  <c r="AP746" i="41"/>
  <c r="AO746" i="41"/>
  <c r="AP745" i="41"/>
  <c r="AO745" i="41"/>
  <c r="AP744" i="41"/>
  <c r="AO744" i="41"/>
  <c r="AP743" i="41"/>
  <c r="AO743" i="41"/>
  <c r="AP742" i="41"/>
  <c r="AO742" i="41"/>
  <c r="AP741" i="41"/>
  <c r="AO741" i="41"/>
  <c r="AP740" i="41"/>
  <c r="AO740" i="41"/>
  <c r="AP739" i="41"/>
  <c r="AO739" i="41"/>
  <c r="AP738" i="41"/>
  <c r="AO738" i="41"/>
  <c r="AP737" i="41"/>
  <c r="AO737" i="41"/>
  <c r="AP736" i="41"/>
  <c r="AO736" i="41"/>
  <c r="AP735" i="41"/>
  <c r="AO735" i="41"/>
  <c r="AP734" i="41"/>
  <c r="AO734" i="41"/>
  <c r="AP733" i="41"/>
  <c r="AO733" i="41"/>
  <c r="AP732" i="41"/>
  <c r="AO732" i="41"/>
  <c r="AP731" i="41"/>
  <c r="AO731" i="41"/>
  <c r="AP730" i="41"/>
  <c r="AO730" i="41"/>
  <c r="AP729" i="41"/>
  <c r="AO729" i="41"/>
  <c r="AP728" i="41"/>
  <c r="AO728" i="41"/>
  <c r="AP727" i="41"/>
  <c r="AO727" i="41"/>
  <c r="AP726" i="41"/>
  <c r="AO726" i="41"/>
  <c r="AP725" i="41"/>
  <c r="AO725" i="41"/>
  <c r="AP724" i="41"/>
  <c r="AO724" i="41"/>
  <c r="AP723" i="41"/>
  <c r="AO723" i="41"/>
  <c r="AP722" i="41"/>
  <c r="AO722" i="41"/>
  <c r="AP721" i="41"/>
  <c r="AO721" i="41"/>
  <c r="AP720" i="41"/>
  <c r="AO720" i="41"/>
  <c r="AP719" i="41"/>
  <c r="AO719" i="41"/>
  <c r="AP718" i="41"/>
  <c r="AO718" i="41"/>
  <c r="AP717" i="41"/>
  <c r="AO717" i="41"/>
  <c r="AP716" i="41"/>
  <c r="AO716" i="41"/>
  <c r="AP715" i="41"/>
  <c r="AO715" i="41"/>
  <c r="AP714" i="41"/>
  <c r="AO714" i="41"/>
  <c r="AP713" i="41"/>
  <c r="AO713" i="41"/>
  <c r="AP712" i="41"/>
  <c r="AO712" i="41"/>
  <c r="AP711" i="41"/>
  <c r="AO711" i="41"/>
  <c r="AP710" i="41"/>
  <c r="AO710" i="41"/>
  <c r="AP709" i="41"/>
  <c r="AO709" i="41"/>
  <c r="AP708" i="41"/>
  <c r="AO708" i="41"/>
  <c r="AP707" i="41"/>
  <c r="AO707" i="41"/>
  <c r="AP706" i="41"/>
  <c r="AO706" i="41"/>
  <c r="AP705" i="41"/>
  <c r="AO705" i="41"/>
  <c r="AP704" i="41"/>
  <c r="AO704" i="41"/>
  <c r="AP703" i="41"/>
  <c r="AO703" i="41"/>
  <c r="AP702" i="41"/>
  <c r="AO702" i="41"/>
  <c r="AP701" i="41"/>
  <c r="AO701" i="41"/>
  <c r="AP700" i="41"/>
  <c r="AO700" i="41"/>
  <c r="AP699" i="41"/>
  <c r="AO699" i="41"/>
  <c r="AP698" i="41"/>
  <c r="AO698" i="41"/>
  <c r="AP697" i="41"/>
  <c r="AO697" i="41"/>
  <c r="AP696" i="41"/>
  <c r="AO696" i="41"/>
  <c r="AP695" i="41"/>
  <c r="AO695" i="41"/>
  <c r="AP694" i="41"/>
  <c r="AO694" i="41"/>
  <c r="AP693" i="41"/>
  <c r="AO693" i="41"/>
  <c r="AP692" i="41"/>
  <c r="AO692" i="41"/>
  <c r="AP691" i="41"/>
  <c r="AO691" i="41"/>
  <c r="AP690" i="41"/>
  <c r="AO690" i="41"/>
  <c r="AP689" i="41"/>
  <c r="AO689" i="41"/>
  <c r="AP688" i="41"/>
  <c r="AO688" i="41"/>
  <c r="AP687" i="41"/>
  <c r="AO687" i="41"/>
  <c r="AP686" i="41"/>
  <c r="AO686" i="41"/>
  <c r="AP685" i="41"/>
  <c r="AO685" i="41"/>
  <c r="AP684" i="41"/>
  <c r="AO684" i="41"/>
  <c r="AP683" i="41"/>
  <c r="AO683" i="41"/>
  <c r="AP682" i="41"/>
  <c r="AO682" i="41"/>
  <c r="AP681" i="41"/>
  <c r="AO681" i="41"/>
  <c r="AP680" i="41"/>
  <c r="AO680" i="41"/>
  <c r="AP679" i="41"/>
  <c r="AO679" i="41"/>
  <c r="AP678" i="41"/>
  <c r="AO678" i="41"/>
  <c r="AP677" i="41"/>
  <c r="AO677" i="41"/>
  <c r="AP676" i="41"/>
  <c r="AO676" i="41"/>
  <c r="AP675" i="41"/>
  <c r="AO675" i="41"/>
  <c r="AP674" i="41"/>
  <c r="AO674" i="41"/>
  <c r="AP673" i="41"/>
  <c r="AO673" i="41"/>
  <c r="AP672" i="41"/>
  <c r="AO672" i="41"/>
  <c r="AP671" i="41"/>
  <c r="AO671" i="41"/>
  <c r="AP670" i="41"/>
  <c r="AO670" i="41"/>
  <c r="AP669" i="41"/>
  <c r="AO669" i="41"/>
  <c r="AP668" i="41"/>
  <c r="AO668" i="41"/>
  <c r="AP667" i="41"/>
  <c r="AO667" i="41"/>
  <c r="AP666" i="41"/>
  <c r="AO666" i="41"/>
  <c r="AP665" i="41"/>
  <c r="AO665" i="41"/>
  <c r="AP664" i="41"/>
  <c r="AO664" i="41"/>
  <c r="AP663" i="41"/>
  <c r="AO663" i="41"/>
  <c r="AP662" i="41"/>
  <c r="AO662" i="41"/>
  <c r="AP661" i="41"/>
  <c r="AO661" i="41"/>
  <c r="AP660" i="41"/>
  <c r="AO660" i="41"/>
  <c r="AP659" i="41"/>
  <c r="AO659" i="41"/>
  <c r="AP658" i="41"/>
  <c r="AO658" i="41"/>
  <c r="AP657" i="41"/>
  <c r="AO657" i="41"/>
  <c r="AP656" i="41"/>
  <c r="AO656" i="41"/>
  <c r="AP655" i="41"/>
  <c r="AO655" i="41"/>
  <c r="AP654" i="41"/>
  <c r="AO654" i="41"/>
  <c r="AP653" i="41"/>
  <c r="AO653" i="41"/>
  <c r="AP652" i="41"/>
  <c r="AO652" i="41"/>
  <c r="AP651" i="41"/>
  <c r="AO651" i="41"/>
  <c r="AP650" i="41"/>
  <c r="AO650" i="41"/>
  <c r="AP649" i="41"/>
  <c r="AO649" i="41"/>
  <c r="AP648" i="41"/>
  <c r="AO648" i="41"/>
  <c r="AP647" i="41"/>
  <c r="AO647" i="41"/>
  <c r="AP646" i="41"/>
  <c r="AO646" i="41"/>
  <c r="AP645" i="41"/>
  <c r="AO645" i="41"/>
  <c r="AP644" i="41"/>
  <c r="AO644" i="41"/>
  <c r="AP643" i="41"/>
  <c r="AO643" i="41"/>
  <c r="AP642" i="41"/>
  <c r="AO642" i="41"/>
  <c r="AP641" i="41"/>
  <c r="AO641" i="41"/>
  <c r="AP640" i="41"/>
  <c r="AO640" i="41"/>
  <c r="AP639" i="41"/>
  <c r="AO639" i="41"/>
  <c r="AP638" i="41"/>
  <c r="AO638" i="41"/>
  <c r="AP637" i="41"/>
  <c r="AO637" i="41"/>
  <c r="AP636" i="41"/>
  <c r="AO636" i="41"/>
  <c r="AP635" i="41"/>
  <c r="AO635" i="41"/>
  <c r="AP634" i="41"/>
  <c r="AO634" i="41"/>
  <c r="AP633" i="41"/>
  <c r="AO633" i="41"/>
  <c r="AP632" i="41"/>
  <c r="AO632" i="41"/>
  <c r="AP631" i="41"/>
  <c r="AO631" i="41"/>
  <c r="AP630" i="41"/>
  <c r="AO630" i="41"/>
  <c r="AP629" i="41"/>
  <c r="AO629" i="41"/>
  <c r="AP628" i="41"/>
  <c r="AO628" i="41"/>
  <c r="AP627" i="41"/>
  <c r="AO627" i="41"/>
  <c r="AP626" i="41"/>
  <c r="AO626" i="41"/>
  <c r="AP625" i="41"/>
  <c r="AO625" i="41"/>
  <c r="AP624" i="41"/>
  <c r="AO624" i="41"/>
  <c r="AP623" i="41"/>
  <c r="AO623" i="41"/>
  <c r="AP622" i="41"/>
  <c r="AO622" i="41"/>
  <c r="AP621" i="41"/>
  <c r="AO621" i="41"/>
  <c r="AP620" i="41"/>
  <c r="AO620" i="41"/>
  <c r="AP619" i="41"/>
  <c r="AO619" i="41"/>
  <c r="AP618" i="41"/>
  <c r="AO618" i="41"/>
  <c r="AP617" i="41"/>
  <c r="AO617" i="41"/>
  <c r="AP616" i="41"/>
  <c r="AO616" i="41"/>
  <c r="AP615" i="41"/>
  <c r="AO615" i="41"/>
  <c r="AP614" i="41"/>
  <c r="AO614" i="41"/>
  <c r="AP613" i="41"/>
  <c r="AO613" i="41"/>
  <c r="AP612" i="41"/>
  <c r="AO612" i="41"/>
  <c r="AP611" i="41"/>
  <c r="AO611" i="41"/>
  <c r="AP610" i="41"/>
  <c r="AO610" i="41"/>
  <c r="AP609" i="41"/>
  <c r="AO609" i="41"/>
  <c r="AP608" i="41"/>
  <c r="AO608" i="41"/>
  <c r="AP607" i="41"/>
  <c r="AO607" i="41"/>
  <c r="AP606" i="41"/>
  <c r="AO606" i="41"/>
  <c r="AP605" i="41"/>
  <c r="AO605" i="41"/>
  <c r="AP604" i="41"/>
  <c r="AO604" i="41"/>
  <c r="AP603" i="41"/>
  <c r="AO603" i="41"/>
  <c r="AP602" i="41"/>
  <c r="AO602" i="41"/>
  <c r="AP601" i="41"/>
  <c r="AO601" i="41"/>
  <c r="AP600" i="41"/>
  <c r="AO600" i="41"/>
  <c r="AP599" i="41"/>
  <c r="AO599" i="41"/>
  <c r="AP598" i="41"/>
  <c r="AO598" i="41"/>
  <c r="AP597" i="41"/>
  <c r="AO597" i="41"/>
  <c r="AP596" i="41"/>
  <c r="AO596" i="41"/>
  <c r="AP595" i="41"/>
  <c r="AO595" i="41"/>
  <c r="AP594" i="41"/>
  <c r="AO594" i="41"/>
  <c r="AP593" i="41"/>
  <c r="AO593" i="41"/>
  <c r="AP592" i="41"/>
  <c r="AO592" i="41"/>
  <c r="AP591" i="41"/>
  <c r="AO591" i="41"/>
  <c r="AP590" i="41"/>
  <c r="AO590" i="41"/>
  <c r="AP589" i="41"/>
  <c r="AO589" i="41"/>
  <c r="AP588" i="41"/>
  <c r="AO588" i="41"/>
  <c r="AP587" i="41"/>
  <c r="AO587" i="41"/>
  <c r="AP586" i="41"/>
  <c r="AO586" i="41"/>
  <c r="AP585" i="41"/>
  <c r="AO585" i="41"/>
  <c r="AP584" i="41"/>
  <c r="AO584" i="41"/>
  <c r="AP583" i="41"/>
  <c r="AO583" i="41"/>
  <c r="AP582" i="41"/>
  <c r="AO582" i="41"/>
  <c r="AP581" i="41"/>
  <c r="AO581" i="41"/>
  <c r="AP580" i="41"/>
  <c r="AO580" i="41"/>
  <c r="AP579" i="41"/>
  <c r="AO579" i="41"/>
  <c r="AP578" i="41"/>
  <c r="AO578" i="41"/>
  <c r="AP577" i="41"/>
  <c r="AO577" i="41"/>
  <c r="AP576" i="41"/>
  <c r="AO576" i="41"/>
  <c r="AP575" i="41"/>
  <c r="AO575" i="41"/>
  <c r="AP574" i="41"/>
  <c r="AO574" i="41"/>
  <c r="AP573" i="41"/>
  <c r="AO573" i="41"/>
  <c r="AP572" i="41"/>
  <c r="AO572" i="41"/>
  <c r="AP571" i="41"/>
  <c r="AO571" i="41"/>
  <c r="AP570" i="41"/>
  <c r="AO570" i="41"/>
  <c r="AP569" i="41"/>
  <c r="AO569" i="41"/>
  <c r="AP568" i="41"/>
  <c r="AO568" i="41"/>
  <c r="AP567" i="41"/>
  <c r="AO567" i="41"/>
  <c r="AP566" i="41"/>
  <c r="AO566" i="41"/>
  <c r="AP565" i="41"/>
  <c r="AO565" i="41"/>
  <c r="AP564" i="41"/>
  <c r="AO564" i="41"/>
  <c r="AP563" i="41"/>
  <c r="AO563" i="41"/>
  <c r="AP562" i="41"/>
  <c r="AO562" i="41"/>
  <c r="AP561" i="41"/>
  <c r="AO561" i="41"/>
  <c r="AP560" i="41"/>
  <c r="AO560" i="41"/>
  <c r="AP559" i="41"/>
  <c r="AO559" i="41"/>
  <c r="AP558" i="41"/>
  <c r="AO558" i="41"/>
  <c r="AP557" i="41"/>
  <c r="AO557" i="41"/>
  <c r="AP556" i="41"/>
  <c r="AO556" i="41"/>
  <c r="AP555" i="41"/>
  <c r="AO555" i="41"/>
  <c r="AP554" i="41"/>
  <c r="AO554" i="41"/>
  <c r="AP553" i="41"/>
  <c r="AO553" i="41"/>
  <c r="AP552" i="41"/>
  <c r="AO552" i="41"/>
  <c r="AP551" i="41"/>
  <c r="AO551" i="41"/>
  <c r="AP550" i="41"/>
  <c r="AO550" i="41"/>
  <c r="AP549" i="41"/>
  <c r="AO549" i="41"/>
  <c r="AP548" i="41"/>
  <c r="AO548" i="41"/>
  <c r="AP547" i="41"/>
  <c r="AO547" i="41"/>
  <c r="AP546" i="41"/>
  <c r="AO546" i="41"/>
  <c r="AP545" i="41"/>
  <c r="AO545" i="41"/>
  <c r="AP544" i="41"/>
  <c r="AO544" i="41"/>
  <c r="AP543" i="41"/>
  <c r="AO543" i="41"/>
  <c r="AP542" i="41"/>
  <c r="AO542" i="41"/>
  <c r="AP541" i="41"/>
  <c r="AO541" i="41"/>
  <c r="AP540" i="41"/>
  <c r="AO540" i="41"/>
  <c r="AP539" i="41"/>
  <c r="AO539" i="41"/>
  <c r="AP538" i="41"/>
  <c r="AO538" i="41"/>
  <c r="AP537" i="41"/>
  <c r="AO537" i="41"/>
  <c r="AP536" i="41"/>
  <c r="AO536" i="41"/>
  <c r="AP535" i="41"/>
  <c r="AO535" i="41"/>
  <c r="AP534" i="41"/>
  <c r="AO534" i="41"/>
  <c r="AP533" i="41"/>
  <c r="AO533" i="41"/>
  <c r="AP532" i="41"/>
  <c r="AO532" i="41"/>
  <c r="AP531" i="41"/>
  <c r="AO531" i="41"/>
  <c r="AP530" i="41"/>
  <c r="AO530" i="41"/>
  <c r="AP529" i="41"/>
  <c r="AO529" i="41"/>
  <c r="AP528" i="41"/>
  <c r="AO528" i="41"/>
  <c r="AP527" i="41"/>
  <c r="AO527" i="41"/>
  <c r="AP526" i="41"/>
  <c r="AO526" i="41"/>
  <c r="AP525" i="41"/>
  <c r="AO525" i="41"/>
  <c r="AP524" i="41"/>
  <c r="AO524" i="41"/>
  <c r="AP523" i="41"/>
  <c r="AO523" i="41"/>
  <c r="AP522" i="41"/>
  <c r="AO522" i="41"/>
  <c r="AP521" i="41"/>
  <c r="AO521" i="41"/>
  <c r="AP520" i="41"/>
  <c r="AO520" i="41"/>
  <c r="AP519" i="41"/>
  <c r="AO519" i="41"/>
  <c r="AP518" i="41"/>
  <c r="AO518" i="41"/>
  <c r="AP517" i="41"/>
  <c r="AO517" i="41"/>
  <c r="AP516" i="41"/>
  <c r="AO516" i="41"/>
  <c r="AP515" i="41"/>
  <c r="AO515" i="41"/>
  <c r="AP514" i="41"/>
  <c r="AO514" i="41"/>
  <c r="AP513" i="41"/>
  <c r="AO513" i="41"/>
  <c r="AP512" i="41"/>
  <c r="AO512" i="41"/>
  <c r="AP511" i="41"/>
  <c r="AO511" i="41"/>
  <c r="AP510" i="41"/>
  <c r="AO510" i="41"/>
  <c r="AP509" i="41"/>
  <c r="AO509" i="41"/>
  <c r="AP508" i="41"/>
  <c r="AO508" i="41"/>
  <c r="AP507" i="41"/>
  <c r="AO507" i="41"/>
  <c r="AP506" i="41"/>
  <c r="AO506" i="41"/>
  <c r="AP505" i="41"/>
  <c r="AO505" i="41"/>
  <c r="AP504" i="41"/>
  <c r="AO504" i="41"/>
  <c r="AP503" i="41"/>
  <c r="AO503" i="41"/>
  <c r="AP502" i="41"/>
  <c r="AO502" i="41"/>
  <c r="AP501" i="41"/>
  <c r="AO501" i="41"/>
  <c r="AP500" i="41"/>
  <c r="AO500" i="41"/>
  <c r="AP499" i="41"/>
  <c r="AO499" i="41"/>
  <c r="AP498" i="41"/>
  <c r="AO498" i="41"/>
  <c r="AP497" i="41"/>
  <c r="AO497" i="41"/>
  <c r="AP496" i="41"/>
  <c r="AO496" i="41"/>
  <c r="AP495" i="41"/>
  <c r="AO495" i="41"/>
  <c r="AP494" i="41"/>
  <c r="AO494" i="41"/>
  <c r="AP493" i="41"/>
  <c r="AO493" i="41"/>
  <c r="AP492" i="41"/>
  <c r="AO492" i="41"/>
  <c r="AP491" i="41"/>
  <c r="AO491" i="41"/>
  <c r="AP490" i="41"/>
  <c r="AO490" i="41"/>
  <c r="AP489" i="41"/>
  <c r="AO489" i="41"/>
  <c r="AP488" i="41"/>
  <c r="AO488" i="41"/>
  <c r="AP487" i="41"/>
  <c r="AO487" i="41"/>
  <c r="AP486" i="41"/>
  <c r="AO486" i="41"/>
  <c r="AP485" i="41"/>
  <c r="AO485" i="41"/>
  <c r="AP484" i="41"/>
  <c r="AO484" i="41"/>
  <c r="AP483" i="41"/>
  <c r="AO483" i="41"/>
  <c r="AP482" i="41"/>
  <c r="AO482" i="41"/>
  <c r="AP481" i="41"/>
  <c r="AO481" i="41"/>
  <c r="AP480" i="41"/>
  <c r="AO480" i="41"/>
  <c r="AP479" i="41"/>
  <c r="AO479" i="41"/>
  <c r="AP478" i="41"/>
  <c r="AO478" i="41"/>
  <c r="AP477" i="41"/>
  <c r="AO477" i="41"/>
  <c r="AP476" i="41"/>
  <c r="AO476" i="41"/>
  <c r="AP475" i="41"/>
  <c r="AO475" i="41"/>
  <c r="AP474" i="41"/>
  <c r="AO474" i="41"/>
  <c r="AP473" i="41"/>
  <c r="AO473" i="41"/>
  <c r="AP472" i="41"/>
  <c r="AO472" i="41"/>
  <c r="AP471" i="41"/>
  <c r="AO471" i="41"/>
  <c r="AP470" i="41"/>
  <c r="AO470" i="41"/>
  <c r="AP469" i="41"/>
  <c r="AO469" i="41"/>
  <c r="AP468" i="41"/>
  <c r="AO468" i="41"/>
  <c r="AP467" i="41"/>
  <c r="AO467" i="41"/>
  <c r="AP466" i="41"/>
  <c r="AO466" i="41"/>
  <c r="AP465" i="41"/>
  <c r="AO465" i="41"/>
  <c r="AP464" i="41"/>
  <c r="AO464" i="41"/>
  <c r="AP463" i="41"/>
  <c r="AO463" i="41"/>
  <c r="AP462" i="41"/>
  <c r="AO462" i="41"/>
  <c r="AP461" i="41"/>
  <c r="AO461" i="41"/>
  <c r="AP460" i="41"/>
  <c r="AO460" i="41"/>
  <c r="AP459" i="41"/>
  <c r="AO459" i="41"/>
  <c r="AP458" i="41"/>
  <c r="AO458" i="41"/>
  <c r="AP457" i="41"/>
  <c r="AO457" i="41"/>
  <c r="AP456" i="41"/>
  <c r="AO456" i="41"/>
  <c r="AP455" i="41"/>
  <c r="AO455" i="41"/>
  <c r="AP454" i="41"/>
  <c r="AO454" i="41"/>
  <c r="AP453" i="41"/>
  <c r="AO453" i="41"/>
  <c r="AP452" i="41"/>
  <c r="AO452" i="41"/>
  <c r="AP451" i="41"/>
  <c r="AO451" i="41"/>
  <c r="AP450" i="41"/>
  <c r="AO450" i="41"/>
  <c r="AP449" i="41"/>
  <c r="AO449" i="41"/>
  <c r="AP448" i="41"/>
  <c r="AO448" i="41"/>
  <c r="AP447" i="41"/>
  <c r="AO447" i="41"/>
  <c r="AP446" i="41"/>
  <c r="AO446" i="41"/>
  <c r="AP445" i="41"/>
  <c r="AO445" i="41"/>
  <c r="AP444" i="41"/>
  <c r="AO444" i="41"/>
  <c r="AP443" i="41"/>
  <c r="AO443" i="41"/>
  <c r="AP442" i="41"/>
  <c r="AO442" i="41"/>
  <c r="AP441" i="41"/>
  <c r="AO441" i="41"/>
  <c r="AP440" i="41"/>
  <c r="AO440" i="41"/>
  <c r="AP439" i="41"/>
  <c r="AO439" i="41"/>
  <c r="AP438" i="41"/>
  <c r="AO438" i="41"/>
  <c r="AP437" i="41"/>
  <c r="AO437" i="41"/>
  <c r="AP436" i="41"/>
  <c r="AO436" i="41"/>
  <c r="AP435" i="41"/>
  <c r="AO435" i="41"/>
  <c r="AP434" i="41"/>
  <c r="AO434" i="41"/>
  <c r="AP433" i="41"/>
  <c r="AO433" i="41"/>
  <c r="AP432" i="41"/>
  <c r="AO432" i="41"/>
  <c r="AP431" i="41"/>
  <c r="AO431" i="41"/>
  <c r="AP430" i="41"/>
  <c r="AO430" i="41"/>
  <c r="AP429" i="41"/>
  <c r="AO429" i="41"/>
  <c r="AP428" i="41"/>
  <c r="AO428" i="41"/>
  <c r="AP427" i="41"/>
  <c r="AO427" i="41"/>
  <c r="AP426" i="41"/>
  <c r="AO426" i="41"/>
  <c r="AP425" i="41"/>
  <c r="AO425" i="41"/>
  <c r="AP424" i="41"/>
  <c r="AO424" i="41"/>
  <c r="AP423" i="41"/>
  <c r="AO423" i="41"/>
  <c r="AP422" i="41"/>
  <c r="AO422" i="41"/>
  <c r="AP421" i="41"/>
  <c r="AO421" i="41"/>
  <c r="AP420" i="41"/>
  <c r="AO420" i="41"/>
  <c r="AP419" i="41"/>
  <c r="AO419" i="41"/>
  <c r="AP418" i="41"/>
  <c r="AO418" i="41"/>
  <c r="AP417" i="41"/>
  <c r="AO417" i="41"/>
  <c r="AP416" i="41"/>
  <c r="AO416" i="41"/>
  <c r="AP415" i="41"/>
  <c r="AO415" i="41"/>
  <c r="AP414" i="41"/>
  <c r="AO414" i="41"/>
  <c r="AP413" i="41"/>
  <c r="AO413" i="41"/>
  <c r="AP412" i="41"/>
  <c r="AO412" i="41"/>
  <c r="AP411" i="41"/>
  <c r="AO411" i="41"/>
  <c r="AP410" i="41"/>
  <c r="AO410" i="41"/>
  <c r="AP409" i="41"/>
  <c r="AO409" i="41"/>
  <c r="AP408" i="41"/>
  <c r="AO408" i="41"/>
  <c r="AP407" i="41"/>
  <c r="AO407" i="41"/>
  <c r="AP406" i="41"/>
  <c r="AO406" i="41"/>
  <c r="AP405" i="41"/>
  <c r="AO405" i="41"/>
  <c r="AP404" i="41"/>
  <c r="AO404" i="41"/>
  <c r="AP403" i="41"/>
  <c r="AO403" i="41"/>
  <c r="AP402" i="41"/>
  <c r="AO402" i="41"/>
  <c r="AP401" i="41"/>
  <c r="AO401" i="41"/>
  <c r="AP400" i="41"/>
  <c r="AO400" i="41"/>
  <c r="AP399" i="41"/>
  <c r="AO399" i="41"/>
  <c r="AP398" i="41"/>
  <c r="AO398" i="41"/>
  <c r="AP397" i="41"/>
  <c r="AO397" i="41"/>
  <c r="AP396" i="41"/>
  <c r="AO396" i="41"/>
  <c r="AP395" i="41"/>
  <c r="AO395" i="41"/>
  <c r="AP394" i="41"/>
  <c r="AO394" i="41"/>
  <c r="AP393" i="41"/>
  <c r="AO393" i="41"/>
  <c r="AP392" i="41"/>
  <c r="AO392" i="41"/>
  <c r="AP391" i="41"/>
  <c r="AO391" i="41"/>
  <c r="AP390" i="41"/>
  <c r="AO390" i="41"/>
  <c r="AP389" i="41"/>
  <c r="AO389" i="41"/>
  <c r="AP388" i="41"/>
  <c r="AO388" i="41"/>
  <c r="AP387" i="41"/>
  <c r="AO387" i="41"/>
  <c r="AP386" i="41"/>
  <c r="AO386" i="41"/>
  <c r="AP385" i="41"/>
  <c r="AO385" i="41"/>
  <c r="AP384" i="41"/>
  <c r="AO384" i="41"/>
  <c r="AP383" i="41"/>
  <c r="AO383" i="41"/>
  <c r="AP382" i="41"/>
  <c r="AO382" i="41"/>
  <c r="AP381" i="41"/>
  <c r="AO381" i="41"/>
  <c r="AP380" i="41"/>
  <c r="AO380" i="41"/>
  <c r="AP379" i="41"/>
  <c r="AO379" i="41"/>
  <c r="AP378" i="41"/>
  <c r="AO378" i="41"/>
  <c r="AP377" i="41"/>
  <c r="AO377" i="41"/>
  <c r="AP376" i="41"/>
  <c r="AO376" i="41"/>
  <c r="AP375" i="41"/>
  <c r="AO375" i="41"/>
  <c r="AP374" i="41"/>
  <c r="AO374" i="41"/>
  <c r="AP373" i="41"/>
  <c r="AO373" i="41"/>
  <c r="AP372" i="41"/>
  <c r="AO372" i="41"/>
  <c r="AP371" i="41"/>
  <c r="AO371" i="41"/>
  <c r="AP370" i="41"/>
  <c r="AO370" i="41"/>
  <c r="AP369" i="41"/>
  <c r="AO369" i="41"/>
  <c r="AP368" i="41"/>
  <c r="AO368" i="41"/>
  <c r="AP367" i="41"/>
  <c r="AO367" i="41"/>
  <c r="AP366" i="41"/>
  <c r="AO366" i="41"/>
  <c r="AP365" i="41"/>
  <c r="AO365" i="41"/>
  <c r="AP364" i="41"/>
  <c r="AO364" i="41"/>
  <c r="AP363" i="41"/>
  <c r="AO363" i="41"/>
  <c r="AP362" i="41"/>
  <c r="AO362" i="41"/>
  <c r="AP361" i="41"/>
  <c r="AO361" i="41"/>
  <c r="AP360" i="41"/>
  <c r="AO360" i="41"/>
  <c r="AP359" i="41"/>
  <c r="AO359" i="41"/>
  <c r="AP358" i="41"/>
  <c r="AO358" i="41"/>
  <c r="AP357" i="41"/>
  <c r="AO357" i="41"/>
  <c r="AP356" i="41"/>
  <c r="AO356" i="41"/>
  <c r="AP355" i="41"/>
  <c r="AO355" i="41"/>
  <c r="AP354" i="41"/>
  <c r="AO354" i="41"/>
  <c r="AP353" i="41"/>
  <c r="AO353" i="41"/>
  <c r="AP352" i="41"/>
  <c r="AO352" i="41"/>
  <c r="AP351" i="41"/>
  <c r="AO351" i="41"/>
  <c r="AP350" i="41"/>
  <c r="AO350" i="41"/>
  <c r="AP349" i="41"/>
  <c r="AO349" i="41"/>
  <c r="AP348" i="41"/>
  <c r="AO348" i="41"/>
  <c r="AP347" i="41"/>
  <c r="AO347" i="41"/>
  <c r="AP346" i="41"/>
  <c r="AO346" i="41"/>
  <c r="AP345" i="41"/>
  <c r="AO345" i="41"/>
  <c r="AP344" i="41"/>
  <c r="AO344" i="41"/>
  <c r="AP343" i="41"/>
  <c r="AO343" i="41"/>
  <c r="AP342" i="41"/>
  <c r="AO342" i="41"/>
  <c r="AP341" i="41"/>
  <c r="AO341" i="41"/>
  <c r="AP340" i="41"/>
  <c r="AO340" i="41"/>
  <c r="AP339" i="41"/>
  <c r="AO339" i="41"/>
  <c r="AP338" i="41"/>
  <c r="AO338" i="41"/>
  <c r="AP337" i="41"/>
  <c r="AO337" i="41"/>
  <c r="AP336" i="41"/>
  <c r="AO336" i="41"/>
  <c r="AP335" i="41"/>
  <c r="AO335" i="41"/>
  <c r="AP334" i="41"/>
  <c r="AO334" i="41"/>
  <c r="AP333" i="41"/>
  <c r="AO333" i="41"/>
  <c r="AP332" i="41"/>
  <c r="AO332" i="41"/>
  <c r="AP331" i="41"/>
  <c r="AO331" i="41"/>
  <c r="AP330" i="41"/>
  <c r="AO330" i="41"/>
  <c r="AP329" i="41"/>
  <c r="AO329" i="41"/>
  <c r="AP328" i="41"/>
  <c r="AO328" i="41"/>
  <c r="AP327" i="41"/>
  <c r="AO327" i="41"/>
  <c r="AP326" i="41"/>
  <c r="AO326" i="41"/>
  <c r="AP325" i="41"/>
  <c r="AO325" i="41"/>
  <c r="AP324" i="41"/>
  <c r="AO324" i="41"/>
  <c r="AP323" i="41"/>
  <c r="AO323" i="41"/>
  <c r="AP322" i="41"/>
  <c r="AO322" i="41"/>
  <c r="AP321" i="41"/>
  <c r="AO321" i="41"/>
  <c r="AP320" i="41"/>
  <c r="AO320" i="41"/>
  <c r="AP319" i="41"/>
  <c r="AO319" i="41"/>
  <c r="AP318" i="41"/>
  <c r="AO318" i="41"/>
  <c r="AP317" i="41"/>
  <c r="AO317" i="41"/>
  <c r="AP316" i="41"/>
  <c r="AO316" i="41"/>
  <c r="AP315" i="41"/>
  <c r="AO315" i="41"/>
  <c r="AP314" i="41"/>
  <c r="AO314" i="41"/>
  <c r="AP313" i="41"/>
  <c r="AO313" i="41"/>
  <c r="AP312" i="41"/>
  <c r="AO312" i="41"/>
  <c r="AP311" i="41"/>
  <c r="AO311" i="41"/>
  <c r="AP310" i="41"/>
  <c r="AO310" i="41"/>
  <c r="AP309" i="41"/>
  <c r="AO309" i="41"/>
  <c r="AP308" i="41"/>
  <c r="AO308" i="41"/>
  <c r="AP307" i="41"/>
  <c r="AO307" i="41"/>
  <c r="AP306" i="41"/>
  <c r="AO306" i="41"/>
  <c r="AP305" i="41"/>
  <c r="AO305" i="41"/>
  <c r="AP304" i="41"/>
  <c r="AO304" i="41"/>
  <c r="AP303" i="41"/>
  <c r="AO303" i="41"/>
  <c r="AP302" i="41"/>
  <c r="AO302" i="41"/>
  <c r="AP301" i="41"/>
  <c r="AO301" i="41"/>
  <c r="AP300" i="41"/>
  <c r="AO300" i="41"/>
  <c r="AP299" i="41"/>
  <c r="AO299" i="41"/>
  <c r="AP298" i="41"/>
  <c r="AO298" i="41"/>
  <c r="AP297" i="41"/>
  <c r="AO297" i="41"/>
  <c r="AP296" i="41"/>
  <c r="AO296" i="41"/>
  <c r="AP295" i="41"/>
  <c r="AO295" i="41"/>
  <c r="AP294" i="41"/>
  <c r="AO294" i="41"/>
  <c r="AP293" i="41"/>
  <c r="AO293" i="41"/>
  <c r="AP292" i="41"/>
  <c r="AO292" i="41"/>
  <c r="AP291" i="41"/>
  <c r="AO291" i="41"/>
  <c r="AP290" i="41"/>
  <c r="AO290" i="41"/>
  <c r="AP289" i="41"/>
  <c r="AO289" i="41"/>
  <c r="AP288" i="41"/>
  <c r="AO288" i="41"/>
  <c r="AP287" i="41"/>
  <c r="AO287" i="41"/>
  <c r="AP286" i="41"/>
  <c r="AO286" i="41"/>
  <c r="AP285" i="41"/>
  <c r="AO285" i="41"/>
  <c r="AP284" i="41"/>
  <c r="AO284" i="41"/>
  <c r="AP283" i="41"/>
  <c r="AO283" i="41"/>
  <c r="AP282" i="41"/>
  <c r="AO282" i="41"/>
  <c r="AP281" i="41"/>
  <c r="AO281" i="41"/>
  <c r="AP280" i="41"/>
  <c r="AO280" i="41"/>
  <c r="AP279" i="41"/>
  <c r="AO279" i="41"/>
  <c r="AP278" i="41"/>
  <c r="AO278" i="41"/>
  <c r="AP277" i="41"/>
  <c r="AO277" i="41"/>
  <c r="AP276" i="41"/>
  <c r="AO276" i="41"/>
  <c r="AP275" i="41"/>
  <c r="AO275" i="41"/>
  <c r="AP274" i="41"/>
  <c r="AO274" i="41"/>
  <c r="AP273" i="41"/>
  <c r="AO273" i="41"/>
  <c r="AP272" i="41"/>
  <c r="AO272" i="41"/>
  <c r="AP271" i="41"/>
  <c r="AO271" i="41"/>
  <c r="AP270" i="41"/>
  <c r="AO270" i="41"/>
  <c r="AP269" i="41"/>
  <c r="AO269" i="41"/>
  <c r="AP268" i="41"/>
  <c r="AO268" i="41"/>
  <c r="AP267" i="41"/>
  <c r="AO267" i="41"/>
  <c r="AP266" i="41"/>
  <c r="AO266" i="41"/>
  <c r="AP265" i="41"/>
  <c r="AO265" i="41"/>
  <c r="AP264" i="41"/>
  <c r="AO264" i="41"/>
  <c r="AP263" i="41"/>
  <c r="AO263" i="41"/>
  <c r="AP262" i="41"/>
  <c r="AO262" i="41"/>
  <c r="AP261" i="41"/>
  <c r="AO261" i="41"/>
  <c r="AP260" i="41"/>
  <c r="AO260" i="41"/>
  <c r="AP259" i="41"/>
  <c r="AO259" i="41"/>
  <c r="AP258" i="41"/>
  <c r="AO258" i="41"/>
  <c r="AP257" i="41"/>
  <c r="AO257" i="41"/>
  <c r="AP256" i="41"/>
  <c r="AO256" i="41"/>
  <c r="AP255" i="41"/>
  <c r="AO255" i="41"/>
  <c r="AP254" i="41"/>
  <c r="AO254" i="41"/>
  <c r="AP253" i="41"/>
  <c r="AO253" i="41"/>
  <c r="AP252" i="41"/>
  <c r="AO252" i="41"/>
  <c r="AP251" i="41"/>
  <c r="AO251" i="41"/>
  <c r="AP250" i="41"/>
  <c r="AO250" i="41"/>
  <c r="AP249" i="41"/>
  <c r="AO249" i="41"/>
  <c r="AP248" i="41"/>
  <c r="AO248" i="41"/>
  <c r="AP247" i="41"/>
  <c r="AO247" i="41"/>
  <c r="AP246" i="41"/>
  <c r="AO246" i="41"/>
  <c r="AP245" i="41"/>
  <c r="AO245" i="41"/>
  <c r="AP244" i="41"/>
  <c r="AO244" i="41"/>
  <c r="AP243" i="41"/>
  <c r="AO243" i="41"/>
  <c r="AP242" i="41"/>
  <c r="AO242" i="41"/>
  <c r="AP241" i="41"/>
  <c r="AO241" i="41"/>
  <c r="AP240" i="41"/>
  <c r="AO240" i="41"/>
  <c r="AP239" i="41"/>
  <c r="AO239" i="41"/>
  <c r="AP238" i="41"/>
  <c r="AO238" i="41"/>
  <c r="AP237" i="41"/>
  <c r="AO237" i="41"/>
  <c r="AP236" i="41"/>
  <c r="AO236" i="41"/>
  <c r="AP235" i="41"/>
  <c r="AO235" i="41"/>
  <c r="AP234" i="41"/>
  <c r="AO234" i="41"/>
  <c r="AP233" i="41"/>
  <c r="AO233" i="41"/>
  <c r="AP232" i="41"/>
  <c r="AO232" i="41"/>
  <c r="AP231" i="41"/>
  <c r="AO231" i="41"/>
  <c r="AP230" i="41"/>
  <c r="AO230" i="41"/>
  <c r="AP229" i="41"/>
  <c r="AO229" i="41"/>
  <c r="AP228" i="41"/>
  <c r="AO228" i="41"/>
  <c r="AP227" i="41"/>
  <c r="AO227" i="41"/>
  <c r="AP226" i="41"/>
  <c r="AO226" i="41"/>
  <c r="AP225" i="41"/>
  <c r="AO225" i="41"/>
  <c r="AP224" i="41"/>
  <c r="AO224" i="41"/>
  <c r="AP223" i="41"/>
  <c r="AO223" i="41"/>
  <c r="AP222" i="41"/>
  <c r="AO222" i="41"/>
  <c r="AP221" i="41"/>
  <c r="AO221" i="41"/>
  <c r="AP220" i="41"/>
  <c r="AO220" i="41"/>
  <c r="AP219" i="41"/>
  <c r="AO219" i="41"/>
  <c r="AP218" i="41"/>
  <c r="AO218" i="41"/>
  <c r="AP217" i="41"/>
  <c r="AO217" i="41"/>
  <c r="AP216" i="41"/>
  <c r="AO216" i="41"/>
  <c r="AP215" i="41"/>
  <c r="AO215" i="41"/>
  <c r="AP214" i="41"/>
  <c r="AO214" i="41"/>
  <c r="AP213" i="41"/>
  <c r="AO213" i="41"/>
  <c r="AP212" i="41"/>
  <c r="AO212" i="41"/>
  <c r="AP211" i="41"/>
  <c r="AO211" i="41"/>
  <c r="AP210" i="41"/>
  <c r="AO210" i="41"/>
  <c r="AP209" i="41"/>
  <c r="AO209" i="41"/>
  <c r="AP208" i="41"/>
  <c r="AO208" i="41"/>
  <c r="AP207" i="41"/>
  <c r="AO207" i="41"/>
  <c r="AP206" i="41"/>
  <c r="AO206" i="41"/>
  <c r="AP205" i="41"/>
  <c r="AO205" i="41"/>
  <c r="AP204" i="41"/>
  <c r="AO204" i="41"/>
  <c r="AP203" i="41"/>
  <c r="AO203" i="41"/>
  <c r="AP202" i="41"/>
  <c r="AO202" i="41"/>
  <c r="AP201" i="41"/>
  <c r="AO201" i="41"/>
  <c r="AP200" i="41"/>
  <c r="AO200" i="41"/>
  <c r="AP199" i="41"/>
  <c r="AO199" i="41"/>
  <c r="AP198" i="41"/>
  <c r="AO198" i="41"/>
  <c r="AP197" i="41"/>
  <c r="AO197" i="41"/>
  <c r="AP196" i="41"/>
  <c r="AO196" i="41"/>
  <c r="AP195" i="41"/>
  <c r="AO195" i="41"/>
  <c r="AP194" i="41"/>
  <c r="AO194" i="41"/>
  <c r="AP193" i="41"/>
  <c r="AO193" i="41"/>
  <c r="AP192" i="41"/>
  <c r="AO192" i="41"/>
  <c r="AP191" i="41"/>
  <c r="AO191" i="41"/>
  <c r="AP190" i="41"/>
  <c r="AO190" i="41"/>
  <c r="AP189" i="41"/>
  <c r="AO189" i="41"/>
  <c r="AP188" i="41"/>
  <c r="AO188" i="41"/>
  <c r="AP187" i="41"/>
  <c r="AO187" i="41"/>
  <c r="AP186" i="41"/>
  <c r="AO186" i="41"/>
  <c r="AP185" i="41"/>
  <c r="AO185" i="41"/>
  <c r="AP184" i="41"/>
  <c r="AO184" i="41"/>
  <c r="AP183" i="41"/>
  <c r="AO183" i="41"/>
  <c r="AP182" i="41"/>
  <c r="AO182" i="41"/>
  <c r="AP181" i="41"/>
  <c r="AO181" i="41"/>
  <c r="AP180" i="41"/>
  <c r="AO180" i="41"/>
  <c r="AP179" i="41"/>
  <c r="AO179" i="41"/>
  <c r="AP178" i="41"/>
  <c r="AO178" i="41"/>
  <c r="AP177" i="41"/>
  <c r="AO177" i="41"/>
  <c r="AP176" i="41"/>
  <c r="AO176" i="41"/>
  <c r="AP175" i="41"/>
  <c r="AO175" i="41"/>
  <c r="AP174" i="41"/>
  <c r="AO174" i="41"/>
  <c r="AP173" i="41"/>
  <c r="AO173" i="41"/>
  <c r="AP172" i="41"/>
  <c r="AO172" i="41"/>
  <c r="AP171" i="41"/>
  <c r="AO171" i="41"/>
  <c r="AP170" i="41"/>
  <c r="AO170" i="41"/>
  <c r="AP169" i="41"/>
  <c r="AO169" i="41"/>
  <c r="AP168" i="41"/>
  <c r="AO168" i="41"/>
  <c r="AP167" i="41"/>
  <c r="AO167" i="41"/>
  <c r="AP166" i="41"/>
  <c r="AO166" i="41"/>
  <c r="AP165" i="41"/>
  <c r="AO165" i="41"/>
  <c r="AP164" i="41"/>
  <c r="AO164" i="41"/>
  <c r="AP163" i="41"/>
  <c r="AO163" i="41"/>
  <c r="AP162" i="41"/>
  <c r="AO162" i="41"/>
  <c r="AP161" i="41"/>
  <c r="AO161" i="41"/>
  <c r="AP160" i="41"/>
  <c r="AO160" i="41"/>
  <c r="AP159" i="41"/>
  <c r="AO159" i="41"/>
  <c r="AP158" i="41"/>
  <c r="AO158" i="41"/>
  <c r="AP157" i="41"/>
  <c r="AO157" i="41"/>
  <c r="AP156" i="41"/>
  <c r="AO156" i="41"/>
  <c r="AP155" i="41"/>
  <c r="AO155" i="41"/>
  <c r="AP154" i="41"/>
  <c r="AO154" i="41"/>
  <c r="AP153" i="41"/>
  <c r="AO153" i="41"/>
  <c r="AP152" i="41"/>
  <c r="AO152" i="41"/>
  <c r="AP151" i="41"/>
  <c r="AO151" i="41"/>
  <c r="AP150" i="41"/>
  <c r="AO150" i="41"/>
  <c r="AP149" i="41"/>
  <c r="AO149" i="41"/>
  <c r="AP148" i="41"/>
  <c r="AO148" i="41"/>
  <c r="AP147" i="41"/>
  <c r="AO147" i="41"/>
  <c r="AP146" i="41"/>
  <c r="AO146" i="41"/>
  <c r="AP145" i="41"/>
  <c r="AO145" i="41"/>
  <c r="AP144" i="41"/>
  <c r="AO144" i="41"/>
  <c r="AP143" i="41"/>
  <c r="AO143" i="41"/>
  <c r="AP142" i="41"/>
  <c r="AO142" i="41"/>
  <c r="AP141" i="41"/>
  <c r="AO141" i="41"/>
  <c r="AP140" i="41"/>
  <c r="AO140" i="41"/>
  <c r="AP139" i="41"/>
  <c r="AO139" i="41"/>
  <c r="AP138" i="41"/>
  <c r="AO138" i="41"/>
  <c r="AP137" i="41"/>
  <c r="AO137" i="41"/>
  <c r="AP136" i="41"/>
  <c r="AO136" i="41"/>
  <c r="AP135" i="41"/>
  <c r="AO135" i="41"/>
  <c r="AP134" i="41"/>
  <c r="AO134" i="41"/>
  <c r="AP133" i="41"/>
  <c r="AO133" i="41"/>
  <c r="AP132" i="41"/>
  <c r="AO132" i="41"/>
  <c r="AP131" i="41"/>
  <c r="AO131" i="41"/>
  <c r="AP130" i="41"/>
  <c r="AO130" i="41"/>
  <c r="AP129" i="41"/>
  <c r="AO129" i="41"/>
  <c r="AP128" i="41"/>
  <c r="AO128" i="41"/>
  <c r="AP127" i="41"/>
  <c r="AO127" i="41"/>
  <c r="AP126" i="41"/>
  <c r="AO126" i="41"/>
  <c r="AP125" i="41"/>
  <c r="AO125" i="41"/>
  <c r="AP124" i="41"/>
  <c r="AO124" i="41"/>
  <c r="AP123" i="41"/>
  <c r="AO123" i="41"/>
  <c r="AP122" i="41"/>
  <c r="AO122" i="41"/>
  <c r="AP121" i="41"/>
  <c r="AO121" i="41"/>
  <c r="AP120" i="41"/>
  <c r="AO120" i="41"/>
  <c r="AP119" i="41"/>
  <c r="AO119" i="41"/>
  <c r="AP118" i="41"/>
  <c r="AO118" i="41"/>
  <c r="AP117" i="41"/>
  <c r="AO117" i="41"/>
  <c r="AP116" i="41"/>
  <c r="AO116" i="41"/>
  <c r="AP115" i="41"/>
  <c r="AO115" i="41"/>
  <c r="AP114" i="41"/>
  <c r="AO114" i="41"/>
  <c r="AP113" i="41"/>
  <c r="AO113" i="41"/>
  <c r="AP112" i="41"/>
  <c r="AO112" i="41"/>
  <c r="AP111" i="41"/>
  <c r="AO111" i="41"/>
  <c r="AP110" i="41"/>
  <c r="AO110" i="41"/>
  <c r="AP109" i="41"/>
  <c r="AO109" i="41"/>
  <c r="AP108" i="41"/>
  <c r="AO108" i="41"/>
  <c r="AP107" i="41"/>
  <c r="AO107" i="41"/>
  <c r="AP106" i="41"/>
  <c r="AO106" i="41"/>
  <c r="AP105" i="41"/>
  <c r="AO105" i="41"/>
  <c r="AP104" i="41"/>
  <c r="AO104" i="41"/>
  <c r="AP103" i="41"/>
  <c r="AO103" i="41"/>
  <c r="AP102" i="41"/>
  <c r="AO102" i="41"/>
  <c r="AP101" i="41"/>
  <c r="AO101" i="41"/>
  <c r="AP100" i="41"/>
  <c r="AO100" i="41"/>
  <c r="AP99" i="41"/>
  <c r="AO99" i="41"/>
  <c r="AP98" i="41"/>
  <c r="AO98" i="41"/>
  <c r="AP97" i="41"/>
  <c r="AO97" i="41"/>
  <c r="AP96" i="41"/>
  <c r="AO96" i="41"/>
  <c r="AP95" i="41"/>
  <c r="AO95" i="41"/>
  <c r="AP94" i="41"/>
  <c r="AO94" i="41"/>
  <c r="AP93" i="41"/>
  <c r="AO93" i="41"/>
  <c r="AP92" i="41"/>
  <c r="AO92" i="41"/>
  <c r="AP91" i="41"/>
  <c r="AO91" i="41"/>
  <c r="AP90" i="41"/>
  <c r="AO90" i="41"/>
  <c r="AP89" i="41"/>
  <c r="AO89" i="41"/>
  <c r="AP88" i="41"/>
  <c r="AO88" i="41"/>
  <c r="AP87" i="41"/>
  <c r="AO87" i="41"/>
  <c r="AP86" i="41"/>
  <c r="AO86" i="41"/>
  <c r="AP85" i="41"/>
  <c r="AO85" i="41"/>
  <c r="AP84" i="41"/>
  <c r="AO84" i="41"/>
  <c r="AP83" i="41"/>
  <c r="AO83" i="41"/>
  <c r="AP82" i="41"/>
  <c r="AO82" i="41"/>
  <c r="AP81" i="41"/>
  <c r="AO81" i="41"/>
  <c r="AP80" i="41"/>
  <c r="AO80" i="41"/>
  <c r="AP79" i="41"/>
  <c r="AO79" i="41"/>
  <c r="AP78" i="41"/>
  <c r="AO78" i="41"/>
  <c r="AP77" i="41"/>
  <c r="AO77" i="41"/>
  <c r="AP76" i="41"/>
  <c r="AO76" i="41"/>
  <c r="AP75" i="41"/>
  <c r="AO75" i="41"/>
  <c r="AP74" i="41"/>
  <c r="AO74" i="41"/>
  <c r="AP73" i="41"/>
  <c r="AO73" i="41"/>
  <c r="AP72" i="41"/>
  <c r="AO72" i="41"/>
  <c r="AP71" i="41"/>
  <c r="AO71" i="41"/>
  <c r="AP70" i="41"/>
  <c r="AO70" i="41"/>
  <c r="AP69" i="41"/>
  <c r="AO69" i="41"/>
  <c r="AP68" i="41"/>
  <c r="AO68" i="41"/>
  <c r="AP67" i="41"/>
  <c r="AO67" i="41"/>
  <c r="AP66" i="41"/>
  <c r="AO66" i="41"/>
  <c r="AP65" i="41"/>
  <c r="AO65" i="41"/>
  <c r="AP64" i="41"/>
  <c r="AO64" i="41"/>
  <c r="AP63" i="41"/>
  <c r="AO63" i="41"/>
  <c r="AP62" i="41"/>
  <c r="AO62" i="41"/>
  <c r="AP61" i="41"/>
  <c r="AO61" i="41"/>
  <c r="AP60" i="41"/>
  <c r="AO60" i="41"/>
  <c r="AP59" i="41"/>
  <c r="AO59" i="41"/>
  <c r="AP58" i="41"/>
  <c r="AO58" i="41"/>
  <c r="AP57" i="41"/>
  <c r="AO57" i="41"/>
  <c r="AP56" i="41"/>
  <c r="AO56" i="41"/>
  <c r="AP55" i="41"/>
  <c r="AO55" i="41"/>
  <c r="AP54" i="41"/>
  <c r="AO54" i="41"/>
  <c r="AP53" i="41"/>
  <c r="AO53" i="41"/>
  <c r="AP52" i="41"/>
  <c r="AO52" i="41"/>
  <c r="AP51" i="41"/>
  <c r="AO51" i="41"/>
  <c r="AP50" i="41"/>
  <c r="AO50" i="41"/>
  <c r="AP49" i="41"/>
  <c r="AO49" i="41"/>
  <c r="AP48" i="41"/>
  <c r="AO48" i="41"/>
  <c r="AP47" i="41"/>
  <c r="AO47" i="41"/>
  <c r="AP46" i="41"/>
  <c r="AO46" i="41"/>
  <c r="AP45" i="41"/>
  <c r="AO45" i="41"/>
  <c r="AP44" i="41"/>
  <c r="AO44" i="41"/>
  <c r="AP43" i="41"/>
  <c r="AO43" i="41"/>
  <c r="AP42" i="41"/>
  <c r="AO42" i="41"/>
  <c r="AP41" i="41"/>
  <c r="AO41" i="41"/>
  <c r="AP40" i="41"/>
  <c r="AO40" i="41"/>
  <c r="AP39" i="41"/>
  <c r="AO39" i="41"/>
  <c r="AP38" i="41"/>
  <c r="AO38" i="41"/>
  <c r="AP37" i="41"/>
  <c r="AO37" i="41"/>
  <c r="AP36" i="41"/>
  <c r="AO36" i="41"/>
  <c r="AP35" i="41"/>
  <c r="AO35" i="41"/>
  <c r="AP34" i="41"/>
  <c r="AO34" i="41"/>
  <c r="AP33" i="41"/>
  <c r="AO33" i="41"/>
  <c r="AP32" i="41"/>
  <c r="AO32" i="41"/>
  <c r="AP31" i="41"/>
  <c r="AO31" i="41"/>
  <c r="AP30" i="41"/>
  <c r="AO30" i="41"/>
  <c r="AP29" i="41"/>
  <c r="AO29" i="41"/>
  <c r="AP28" i="41"/>
  <c r="AO28" i="41"/>
  <c r="AP27" i="41"/>
  <c r="AO27" i="41"/>
  <c r="AP26" i="41"/>
  <c r="AO26" i="41"/>
  <c r="AP25" i="41"/>
  <c r="AO25" i="41"/>
  <c r="AP24" i="41"/>
  <c r="AO24" i="41"/>
  <c r="AP23" i="41"/>
  <c r="AO23" i="41"/>
  <c r="AP22" i="41"/>
  <c r="AO22" i="41"/>
  <c r="AP21" i="41"/>
  <c r="AO21" i="41"/>
  <c r="AP20" i="41"/>
  <c r="AO20" i="41"/>
  <c r="AP19" i="41"/>
  <c r="AO19" i="41"/>
  <c r="AP18" i="41"/>
  <c r="AO18" i="41"/>
  <c r="AP17" i="41"/>
  <c r="AO17" i="41"/>
  <c r="AP16" i="41"/>
  <c r="AO16" i="41"/>
  <c r="AO17" i="10"/>
  <c r="AP17" i="10"/>
  <c r="AO18" i="10"/>
  <c r="AP18" i="10"/>
  <c r="AO19" i="10"/>
  <c r="AP19" i="10"/>
  <c r="AO20" i="10"/>
  <c r="AP20" i="10"/>
  <c r="AO21" i="10"/>
  <c r="AP21" i="10"/>
  <c r="AO22" i="10"/>
  <c r="AP22" i="10"/>
  <c r="AO23" i="10"/>
  <c r="AP23" i="10"/>
  <c r="AO24" i="10"/>
  <c r="AP24" i="10"/>
  <c r="AO25" i="10"/>
  <c r="AP25" i="10"/>
  <c r="AO26" i="10"/>
  <c r="AP26" i="10"/>
  <c r="AO27" i="10"/>
  <c r="AP27" i="10"/>
  <c r="AO28" i="10"/>
  <c r="AP28" i="10"/>
  <c r="AO29" i="10"/>
  <c r="AP29" i="10"/>
  <c r="AO30" i="10"/>
  <c r="AP30" i="10"/>
  <c r="AO31" i="10"/>
  <c r="AP31" i="10"/>
  <c r="AO32" i="10"/>
  <c r="AP32" i="10"/>
  <c r="AO33" i="10"/>
  <c r="AP33" i="10"/>
  <c r="AO34" i="10"/>
  <c r="AP34" i="10"/>
  <c r="AO35" i="10"/>
  <c r="AP35" i="10"/>
  <c r="AO36" i="10"/>
  <c r="AP36" i="10"/>
  <c r="AO37" i="10"/>
  <c r="AP37" i="10"/>
  <c r="AO38" i="10"/>
  <c r="AP38" i="10"/>
  <c r="AO39" i="10"/>
  <c r="AP39" i="10"/>
  <c r="AO40" i="10"/>
  <c r="AP40" i="10"/>
  <c r="AO41" i="10"/>
  <c r="AP41" i="10"/>
  <c r="AO42" i="10"/>
  <c r="AP42" i="10"/>
  <c r="AO43" i="10"/>
  <c r="AP43" i="10"/>
  <c r="AO44" i="10"/>
  <c r="AP44" i="10"/>
  <c r="AO45" i="10"/>
  <c r="AP45" i="10"/>
  <c r="AO46" i="10"/>
  <c r="AP46" i="10"/>
  <c r="AO47" i="10"/>
  <c r="AP47" i="10"/>
  <c r="AO48" i="10"/>
  <c r="AP48" i="10"/>
  <c r="AO49" i="10"/>
  <c r="AP49" i="10"/>
  <c r="AO50" i="10"/>
  <c r="AP50" i="10"/>
  <c r="AO51" i="10"/>
  <c r="AP51" i="10"/>
  <c r="AO52" i="10"/>
  <c r="AP52" i="10"/>
  <c r="AO53" i="10"/>
  <c r="AP53" i="10"/>
  <c r="AO54" i="10"/>
  <c r="AP54" i="10"/>
  <c r="AO55" i="10"/>
  <c r="AP55" i="10"/>
  <c r="AO56" i="10"/>
  <c r="AP56" i="10"/>
  <c r="AO57" i="10"/>
  <c r="AP57" i="10"/>
  <c r="AO58" i="10"/>
  <c r="AP58" i="10"/>
  <c r="AO59" i="10"/>
  <c r="AP59" i="10"/>
  <c r="AO60" i="10"/>
  <c r="AP60" i="10"/>
  <c r="AO61" i="10"/>
  <c r="AP61" i="10"/>
  <c r="AO62" i="10"/>
  <c r="AP62" i="10"/>
  <c r="AO63" i="10"/>
  <c r="AP63" i="10"/>
  <c r="AO64" i="10"/>
  <c r="AP64" i="10"/>
  <c r="AO65" i="10"/>
  <c r="AP65" i="10"/>
  <c r="AO66" i="10"/>
  <c r="AP66" i="10"/>
  <c r="AO67" i="10"/>
  <c r="AP67" i="10"/>
  <c r="AO68" i="10"/>
  <c r="AP68" i="10"/>
  <c r="AO69" i="10"/>
  <c r="AP69" i="10"/>
  <c r="AO70" i="10"/>
  <c r="AP70" i="10"/>
  <c r="AO71" i="10"/>
  <c r="AP71" i="10"/>
  <c r="AO72" i="10"/>
  <c r="AP72" i="10"/>
  <c r="AO73" i="10"/>
  <c r="AP73" i="10"/>
  <c r="AO74" i="10"/>
  <c r="AP74" i="10"/>
  <c r="AO75" i="10"/>
  <c r="AP75" i="10"/>
  <c r="AO76" i="10"/>
  <c r="AP76" i="10"/>
  <c r="AO77" i="10"/>
  <c r="AP77" i="10"/>
  <c r="AO78" i="10"/>
  <c r="AP78" i="10"/>
  <c r="AO79" i="10"/>
  <c r="AP79" i="10"/>
  <c r="AO80" i="10"/>
  <c r="AP80" i="10"/>
  <c r="AO81" i="10"/>
  <c r="AP81" i="10"/>
  <c r="AO82" i="10"/>
  <c r="AP82" i="10"/>
  <c r="AO83" i="10"/>
  <c r="AP83" i="10"/>
  <c r="AO84" i="10"/>
  <c r="AP84" i="10"/>
  <c r="AO85" i="10"/>
  <c r="AP85" i="10"/>
  <c r="AO86" i="10"/>
  <c r="AP86" i="10"/>
  <c r="AO87" i="10"/>
  <c r="AP87" i="10"/>
  <c r="AO88" i="10"/>
  <c r="AP88" i="10"/>
  <c r="AO89" i="10"/>
  <c r="AP89" i="10"/>
  <c r="AO90" i="10"/>
  <c r="AP90" i="10"/>
  <c r="AO91" i="10"/>
  <c r="AP91" i="10"/>
  <c r="AO92" i="10"/>
  <c r="AP92" i="10"/>
  <c r="AO93" i="10"/>
  <c r="AP93" i="10"/>
  <c r="AO94" i="10"/>
  <c r="AP94" i="10"/>
  <c r="AO95" i="10"/>
  <c r="AP95" i="10"/>
  <c r="AO96" i="10"/>
  <c r="AP96" i="10"/>
  <c r="AO97" i="10"/>
  <c r="AP97" i="10"/>
  <c r="AO98" i="10"/>
  <c r="AP98" i="10"/>
  <c r="AO99" i="10"/>
  <c r="AP99" i="10"/>
  <c r="AO100" i="10"/>
  <c r="AP100" i="10"/>
  <c r="AO101" i="10"/>
  <c r="AP101" i="10"/>
  <c r="AO102" i="10"/>
  <c r="AP102" i="10"/>
  <c r="AO103" i="10"/>
  <c r="AP103" i="10"/>
  <c r="AO104" i="10"/>
  <c r="AP104" i="10"/>
  <c r="AO105" i="10"/>
  <c r="AP105" i="10"/>
  <c r="AO106" i="10"/>
  <c r="AP106" i="10"/>
  <c r="AO107" i="10"/>
  <c r="AP107" i="10"/>
  <c r="AO108" i="10"/>
  <c r="AP108" i="10"/>
  <c r="AO109" i="10"/>
  <c r="AP109" i="10"/>
  <c r="AO110" i="10"/>
  <c r="AP110" i="10"/>
  <c r="AO111" i="10"/>
  <c r="AP111" i="10"/>
  <c r="AO112" i="10"/>
  <c r="AP112" i="10"/>
  <c r="AO113" i="10"/>
  <c r="AP113" i="10"/>
  <c r="AO114" i="10"/>
  <c r="AP114" i="10"/>
  <c r="AO115" i="10"/>
  <c r="AP115" i="10"/>
  <c r="AO116" i="10"/>
  <c r="AP116" i="10"/>
  <c r="AO117" i="10"/>
  <c r="AP117" i="10"/>
  <c r="AO118" i="10"/>
  <c r="AP118" i="10"/>
  <c r="AO119" i="10"/>
  <c r="AP119" i="10"/>
  <c r="AO120" i="10"/>
  <c r="AP120" i="10"/>
  <c r="AO121" i="10"/>
  <c r="AP121" i="10"/>
  <c r="AO122" i="10"/>
  <c r="AP122" i="10"/>
  <c r="AO123" i="10"/>
  <c r="AP123" i="10"/>
  <c r="AO124" i="10"/>
  <c r="AP124" i="10"/>
  <c r="AO125" i="10"/>
  <c r="AP125" i="10"/>
  <c r="AO126" i="10"/>
  <c r="AP126" i="10"/>
  <c r="AO127" i="10"/>
  <c r="AP127" i="10"/>
  <c r="AO128" i="10"/>
  <c r="AP128" i="10"/>
  <c r="AO129" i="10"/>
  <c r="AP129" i="10"/>
  <c r="AO130" i="10"/>
  <c r="AP130" i="10"/>
  <c r="AO131" i="10"/>
  <c r="AP131" i="10"/>
  <c r="AO132" i="10"/>
  <c r="AP132" i="10"/>
  <c r="AO133" i="10"/>
  <c r="AP133" i="10"/>
  <c r="AO134" i="10"/>
  <c r="AP134" i="10"/>
  <c r="AO135" i="10"/>
  <c r="AP135" i="10"/>
  <c r="AO136" i="10"/>
  <c r="AP136" i="10"/>
  <c r="AO137" i="10"/>
  <c r="AP137" i="10"/>
  <c r="AO138" i="10"/>
  <c r="AP138" i="10"/>
  <c r="AO139" i="10"/>
  <c r="AP139" i="10"/>
  <c r="AO140" i="10"/>
  <c r="AP140" i="10"/>
  <c r="AO141" i="10"/>
  <c r="AP141" i="10"/>
  <c r="AO142" i="10"/>
  <c r="AP142" i="10"/>
  <c r="AO143" i="10"/>
  <c r="AP143" i="10"/>
  <c r="AO144" i="10"/>
  <c r="AP144" i="10"/>
  <c r="AO145" i="10"/>
  <c r="AP145" i="10"/>
  <c r="AO146" i="10"/>
  <c r="AP146" i="10"/>
  <c r="AO147" i="10"/>
  <c r="AP147" i="10"/>
  <c r="AO148" i="10"/>
  <c r="AP148" i="10"/>
  <c r="AO149" i="10"/>
  <c r="AP149" i="10"/>
  <c r="AO150" i="10"/>
  <c r="AP150" i="10"/>
  <c r="AO151" i="10"/>
  <c r="AP151" i="10"/>
  <c r="AO152" i="10"/>
  <c r="AP152" i="10"/>
  <c r="AO153" i="10"/>
  <c r="AP153" i="10"/>
  <c r="AO154" i="10"/>
  <c r="AP154" i="10"/>
  <c r="AO155" i="10"/>
  <c r="AP155" i="10"/>
  <c r="AO156" i="10"/>
  <c r="AP156" i="10"/>
  <c r="AO157" i="10"/>
  <c r="AP157" i="10"/>
  <c r="AO158" i="10"/>
  <c r="AP158" i="10"/>
  <c r="AO159" i="10"/>
  <c r="AP159" i="10"/>
  <c r="AO160" i="10"/>
  <c r="AP160" i="10"/>
  <c r="AO161" i="10"/>
  <c r="AP161" i="10"/>
  <c r="AO162" i="10"/>
  <c r="AP162" i="10"/>
  <c r="AO163" i="10"/>
  <c r="AP163" i="10"/>
  <c r="AO164" i="10"/>
  <c r="AP164" i="10"/>
  <c r="AO165" i="10"/>
  <c r="AP165" i="10"/>
  <c r="AO166" i="10"/>
  <c r="AP166" i="10"/>
  <c r="AO167" i="10"/>
  <c r="AP167" i="10"/>
  <c r="AO168" i="10"/>
  <c r="AP168" i="10"/>
  <c r="AO169" i="10"/>
  <c r="AP169" i="10"/>
  <c r="AO170" i="10"/>
  <c r="AP170" i="10"/>
  <c r="AO171" i="10"/>
  <c r="AP171" i="10"/>
  <c r="AO172" i="10"/>
  <c r="AP172" i="10"/>
  <c r="AO173" i="10"/>
  <c r="AP173" i="10"/>
  <c r="AO174" i="10"/>
  <c r="AP174" i="10"/>
  <c r="AO175" i="10"/>
  <c r="AP175" i="10"/>
  <c r="AO176" i="10"/>
  <c r="AP176" i="10"/>
  <c r="AO177" i="10"/>
  <c r="AP177" i="10"/>
  <c r="AO178" i="10"/>
  <c r="AP178" i="10"/>
  <c r="AO179" i="10"/>
  <c r="AP179" i="10"/>
  <c r="AO180" i="10"/>
  <c r="AP180" i="10"/>
  <c r="AO181" i="10"/>
  <c r="AP181" i="10"/>
  <c r="AO182" i="10"/>
  <c r="AP182" i="10"/>
  <c r="AO183" i="10"/>
  <c r="AP183" i="10"/>
  <c r="AO184" i="10"/>
  <c r="AP184" i="10"/>
  <c r="AO185" i="10"/>
  <c r="AP185" i="10"/>
  <c r="AO186" i="10"/>
  <c r="AP186" i="10"/>
  <c r="AO187" i="10"/>
  <c r="AP187" i="10"/>
  <c r="AO188" i="10"/>
  <c r="AP188" i="10"/>
  <c r="AO189" i="10"/>
  <c r="AP189" i="10"/>
  <c r="AO190" i="10"/>
  <c r="AP190" i="10"/>
  <c r="AO191" i="10"/>
  <c r="AP191" i="10"/>
  <c r="AO192" i="10"/>
  <c r="AP192" i="10"/>
  <c r="AO193" i="10"/>
  <c r="AP193" i="10"/>
  <c r="AO194" i="10"/>
  <c r="AP194" i="10"/>
  <c r="AO195" i="10"/>
  <c r="AP195" i="10"/>
  <c r="AO196" i="10"/>
  <c r="AP196" i="10"/>
  <c r="AO197" i="10"/>
  <c r="AP197" i="10"/>
  <c r="AO198" i="10"/>
  <c r="AP198" i="10"/>
  <c r="AO199" i="10"/>
  <c r="AP199" i="10"/>
  <c r="AO200" i="10"/>
  <c r="AP200" i="10"/>
  <c r="AO201" i="10"/>
  <c r="AP201" i="10"/>
  <c r="AO202" i="10"/>
  <c r="AP202" i="10"/>
  <c r="AO203" i="10"/>
  <c r="AP203" i="10"/>
  <c r="AO204" i="10"/>
  <c r="AP204" i="10"/>
  <c r="AO205" i="10"/>
  <c r="AP205" i="10"/>
  <c r="AO206" i="10"/>
  <c r="AP206" i="10"/>
  <c r="AO207" i="10"/>
  <c r="AP207" i="10"/>
  <c r="AO208" i="10"/>
  <c r="AP208" i="10"/>
  <c r="AO209" i="10"/>
  <c r="AP209" i="10"/>
  <c r="AO210" i="10"/>
  <c r="AP210" i="10"/>
  <c r="AO211" i="10"/>
  <c r="AP211" i="10"/>
  <c r="AO212" i="10"/>
  <c r="AP212" i="10"/>
  <c r="AO213" i="10"/>
  <c r="AP213" i="10"/>
  <c r="AO214" i="10"/>
  <c r="AP214" i="10"/>
  <c r="AO215" i="10"/>
  <c r="AP215" i="10"/>
  <c r="AO216" i="10"/>
  <c r="AP216" i="10"/>
  <c r="AO217" i="10"/>
  <c r="AP217" i="10"/>
  <c r="AO218" i="10"/>
  <c r="AP218" i="10"/>
  <c r="AO219" i="10"/>
  <c r="AP219" i="10"/>
  <c r="AO220" i="10"/>
  <c r="AP220" i="10"/>
  <c r="AO221" i="10"/>
  <c r="AP221" i="10"/>
  <c r="AO222" i="10"/>
  <c r="AP222" i="10"/>
  <c r="AO223" i="10"/>
  <c r="AP223" i="10"/>
  <c r="AO224" i="10"/>
  <c r="AP224" i="10"/>
  <c r="AO225" i="10"/>
  <c r="AP225" i="10"/>
  <c r="AO226" i="10"/>
  <c r="AP226" i="10"/>
  <c r="AO227" i="10"/>
  <c r="AP227" i="10"/>
  <c r="AO228" i="10"/>
  <c r="AP228" i="10"/>
  <c r="AO229" i="10"/>
  <c r="AP229" i="10"/>
  <c r="AO230" i="10"/>
  <c r="AP230" i="10"/>
  <c r="AO231" i="10"/>
  <c r="AP231" i="10"/>
  <c r="AO232" i="10"/>
  <c r="AP232" i="10"/>
  <c r="AO233" i="10"/>
  <c r="AP233" i="10"/>
  <c r="AO234" i="10"/>
  <c r="AP234" i="10"/>
  <c r="AO235" i="10"/>
  <c r="AP235" i="10"/>
  <c r="AO236" i="10"/>
  <c r="AP236" i="10"/>
  <c r="AO237" i="10"/>
  <c r="AP237" i="10"/>
  <c r="AO238" i="10"/>
  <c r="AP238" i="10"/>
  <c r="AO239" i="10"/>
  <c r="AP239" i="10"/>
  <c r="AO240" i="10"/>
  <c r="AP240" i="10"/>
  <c r="AO241" i="10"/>
  <c r="AP241" i="10"/>
  <c r="AO242" i="10"/>
  <c r="AP242" i="10"/>
  <c r="AO243" i="10"/>
  <c r="AP243" i="10"/>
  <c r="AO244" i="10"/>
  <c r="AP244" i="10"/>
  <c r="AO245" i="10"/>
  <c r="AP245" i="10"/>
  <c r="AO246" i="10"/>
  <c r="AP246" i="10"/>
  <c r="AO247" i="10"/>
  <c r="AP247" i="10"/>
  <c r="AO248" i="10"/>
  <c r="AP248" i="10"/>
  <c r="AO249" i="10"/>
  <c r="AP249" i="10"/>
  <c r="AO250" i="10"/>
  <c r="AP250" i="10"/>
  <c r="AO251" i="10"/>
  <c r="AP251" i="10"/>
  <c r="AO252" i="10"/>
  <c r="AP252" i="10"/>
  <c r="AO253" i="10"/>
  <c r="AP253" i="10"/>
  <c r="AO254" i="10"/>
  <c r="AP254" i="10"/>
  <c r="AO255" i="10"/>
  <c r="AP255" i="10"/>
  <c r="AO256" i="10"/>
  <c r="AP256" i="10"/>
  <c r="AO257" i="10"/>
  <c r="AP257" i="10"/>
  <c r="AO258" i="10"/>
  <c r="AP258" i="10"/>
  <c r="AO259" i="10"/>
  <c r="AP259" i="10"/>
  <c r="AO260" i="10"/>
  <c r="AP260" i="10"/>
  <c r="AO261" i="10"/>
  <c r="AP261" i="10"/>
  <c r="AO262" i="10"/>
  <c r="AP262" i="10"/>
  <c r="AO263" i="10"/>
  <c r="AP263" i="10"/>
  <c r="AO264" i="10"/>
  <c r="AP264" i="10"/>
  <c r="AO265" i="10"/>
  <c r="AP265" i="10"/>
  <c r="AO266" i="10"/>
  <c r="AP266" i="10"/>
  <c r="AO267" i="10"/>
  <c r="AP267" i="10"/>
  <c r="AO268" i="10"/>
  <c r="AP268" i="10"/>
  <c r="AO269" i="10"/>
  <c r="AP269" i="10"/>
  <c r="AO270" i="10"/>
  <c r="AP270" i="10"/>
  <c r="AO271" i="10"/>
  <c r="AP271" i="10"/>
  <c r="AO272" i="10"/>
  <c r="AP272" i="10"/>
  <c r="AO273" i="10"/>
  <c r="AP273" i="10"/>
  <c r="AO274" i="10"/>
  <c r="AP274" i="10"/>
  <c r="AO275" i="10"/>
  <c r="AP275" i="10"/>
  <c r="AO276" i="10"/>
  <c r="AP276" i="10"/>
  <c r="AO277" i="10"/>
  <c r="AP277" i="10"/>
  <c r="AO278" i="10"/>
  <c r="AP278" i="10"/>
  <c r="AO279" i="10"/>
  <c r="AP279" i="10"/>
  <c r="AO280" i="10"/>
  <c r="AP280" i="10"/>
  <c r="AO281" i="10"/>
  <c r="AP281" i="10"/>
  <c r="AO282" i="10"/>
  <c r="AP282" i="10"/>
  <c r="AO283" i="10"/>
  <c r="AP283" i="10"/>
  <c r="AO284" i="10"/>
  <c r="AP284" i="10"/>
  <c r="AO285" i="10"/>
  <c r="AP285" i="10"/>
  <c r="AO286" i="10"/>
  <c r="AP286" i="10"/>
  <c r="AO287" i="10"/>
  <c r="AP287" i="10"/>
  <c r="AO288" i="10"/>
  <c r="AP288" i="10"/>
  <c r="AO289" i="10"/>
  <c r="AP289" i="10"/>
  <c r="AO290" i="10"/>
  <c r="AP290" i="10"/>
  <c r="AO291" i="10"/>
  <c r="AP291" i="10"/>
  <c r="AO292" i="10"/>
  <c r="AP292" i="10"/>
  <c r="AO293" i="10"/>
  <c r="AP293" i="10"/>
  <c r="AO294" i="10"/>
  <c r="AP294" i="10"/>
  <c r="AO295" i="10"/>
  <c r="AP295" i="10"/>
  <c r="AO296" i="10"/>
  <c r="AP296" i="10"/>
  <c r="AO297" i="10"/>
  <c r="AP297" i="10"/>
  <c r="AO298" i="10"/>
  <c r="AP298" i="10"/>
  <c r="AO299" i="10"/>
  <c r="AP299" i="10"/>
  <c r="AO300" i="10"/>
  <c r="AP300" i="10"/>
  <c r="AO301" i="10"/>
  <c r="AP301" i="10"/>
  <c r="AO302" i="10"/>
  <c r="AP302" i="10"/>
  <c r="AO303" i="10"/>
  <c r="AP303" i="10"/>
  <c r="AO304" i="10"/>
  <c r="AP304" i="10"/>
  <c r="AO305" i="10"/>
  <c r="AP305" i="10"/>
  <c r="AO306" i="10"/>
  <c r="AP306" i="10"/>
  <c r="AO307" i="10"/>
  <c r="AP307" i="10"/>
  <c r="AO308" i="10"/>
  <c r="AP308" i="10"/>
  <c r="AO309" i="10"/>
  <c r="AP309" i="10"/>
  <c r="AO310" i="10"/>
  <c r="AP310" i="10"/>
  <c r="AO311" i="10"/>
  <c r="AP311" i="10"/>
  <c r="AO312" i="10"/>
  <c r="AP312" i="10"/>
  <c r="AO313" i="10"/>
  <c r="AP313" i="10"/>
  <c r="AO314" i="10"/>
  <c r="AP314" i="10"/>
  <c r="AO315" i="10"/>
  <c r="AP315" i="10"/>
  <c r="AO316" i="10"/>
  <c r="AP316" i="10"/>
  <c r="AO317" i="10"/>
  <c r="AP317" i="10"/>
  <c r="AO318" i="10"/>
  <c r="AP318" i="10"/>
  <c r="AO319" i="10"/>
  <c r="AP319" i="10"/>
  <c r="AO320" i="10"/>
  <c r="AP320" i="10"/>
  <c r="AO321" i="10"/>
  <c r="AP321" i="10"/>
  <c r="AO322" i="10"/>
  <c r="AP322" i="10"/>
  <c r="AO323" i="10"/>
  <c r="AP323" i="10"/>
  <c r="AO324" i="10"/>
  <c r="AP324" i="10"/>
  <c r="AO325" i="10"/>
  <c r="AP325" i="10"/>
  <c r="AO326" i="10"/>
  <c r="AP326" i="10"/>
  <c r="AO327" i="10"/>
  <c r="AP327" i="10"/>
  <c r="AO328" i="10"/>
  <c r="AP328" i="10"/>
  <c r="AO329" i="10"/>
  <c r="AP329" i="10"/>
  <c r="AO330" i="10"/>
  <c r="AP330" i="10"/>
  <c r="AO331" i="10"/>
  <c r="AP331" i="10"/>
  <c r="AO332" i="10"/>
  <c r="AP332" i="10"/>
  <c r="AO333" i="10"/>
  <c r="AP333" i="10"/>
  <c r="AO334" i="10"/>
  <c r="AP334" i="10"/>
  <c r="AO335" i="10"/>
  <c r="AP335" i="10"/>
  <c r="AO336" i="10"/>
  <c r="AP336" i="10"/>
  <c r="AO337" i="10"/>
  <c r="AP337" i="10"/>
  <c r="AO338" i="10"/>
  <c r="AP338" i="10"/>
  <c r="AO339" i="10"/>
  <c r="AP339" i="10"/>
  <c r="AO340" i="10"/>
  <c r="AP340" i="10"/>
  <c r="AO341" i="10"/>
  <c r="AP341" i="10"/>
  <c r="AO342" i="10"/>
  <c r="AP342" i="10"/>
  <c r="AO343" i="10"/>
  <c r="AP343" i="10"/>
  <c r="AO344" i="10"/>
  <c r="AP344" i="10"/>
  <c r="AO345" i="10"/>
  <c r="AP345" i="10"/>
  <c r="AO346" i="10"/>
  <c r="AP346" i="10"/>
  <c r="AO347" i="10"/>
  <c r="AP347" i="10"/>
  <c r="AO348" i="10"/>
  <c r="AP348" i="10"/>
  <c r="AO349" i="10"/>
  <c r="AP349" i="10"/>
  <c r="AO350" i="10"/>
  <c r="AP350" i="10"/>
  <c r="AO351" i="10"/>
  <c r="AP351" i="10"/>
  <c r="AO352" i="10"/>
  <c r="AP352" i="10"/>
  <c r="AO353" i="10"/>
  <c r="AP353" i="10"/>
  <c r="AO354" i="10"/>
  <c r="AP354" i="10"/>
  <c r="AO355" i="10"/>
  <c r="AP355" i="10"/>
  <c r="AO356" i="10"/>
  <c r="AP356" i="10"/>
  <c r="AO357" i="10"/>
  <c r="AP357" i="10"/>
  <c r="AO358" i="10"/>
  <c r="AP358" i="10"/>
  <c r="AO359" i="10"/>
  <c r="AP359" i="10"/>
  <c r="AO360" i="10"/>
  <c r="AP360" i="10"/>
  <c r="AO361" i="10"/>
  <c r="AP361" i="10"/>
  <c r="AO362" i="10"/>
  <c r="AP362" i="10"/>
  <c r="AO363" i="10"/>
  <c r="AP363" i="10"/>
  <c r="AO364" i="10"/>
  <c r="AP364" i="10"/>
  <c r="AO365" i="10"/>
  <c r="AP365" i="10"/>
  <c r="AO366" i="10"/>
  <c r="AP366" i="10"/>
  <c r="AO367" i="10"/>
  <c r="AP367" i="10"/>
  <c r="AO368" i="10"/>
  <c r="AP368" i="10"/>
  <c r="AO369" i="10"/>
  <c r="AP369" i="10"/>
  <c r="AO370" i="10"/>
  <c r="AP370" i="10"/>
  <c r="AO371" i="10"/>
  <c r="AP371" i="10"/>
  <c r="AO372" i="10"/>
  <c r="AP372" i="10"/>
  <c r="AO373" i="10"/>
  <c r="AP373" i="10"/>
  <c r="AO374" i="10"/>
  <c r="AP374" i="10"/>
  <c r="AO375" i="10"/>
  <c r="AP375" i="10"/>
  <c r="AO376" i="10"/>
  <c r="AP376" i="10"/>
  <c r="AO377" i="10"/>
  <c r="AP377" i="10"/>
  <c r="AO378" i="10"/>
  <c r="AP378" i="10"/>
  <c r="AO379" i="10"/>
  <c r="AP379" i="10"/>
  <c r="AO380" i="10"/>
  <c r="AP380" i="10"/>
  <c r="AO381" i="10"/>
  <c r="AP381" i="10"/>
  <c r="AO382" i="10"/>
  <c r="AP382" i="10"/>
  <c r="AO383" i="10"/>
  <c r="AP383" i="10"/>
  <c r="AO384" i="10"/>
  <c r="AP384" i="10"/>
  <c r="AO385" i="10"/>
  <c r="AP385" i="10"/>
  <c r="AO386" i="10"/>
  <c r="AP386" i="10"/>
  <c r="AO387" i="10"/>
  <c r="AP387" i="10"/>
  <c r="AO388" i="10"/>
  <c r="AP388" i="10"/>
  <c r="AO389" i="10"/>
  <c r="AP389" i="10"/>
  <c r="AO390" i="10"/>
  <c r="AP390" i="10"/>
  <c r="AO391" i="10"/>
  <c r="AP391" i="10"/>
  <c r="AO392" i="10"/>
  <c r="AP392" i="10"/>
  <c r="AO393" i="10"/>
  <c r="AP393" i="10"/>
  <c r="AO394" i="10"/>
  <c r="AP394" i="10"/>
  <c r="AO395" i="10"/>
  <c r="AP395" i="10"/>
  <c r="AO396" i="10"/>
  <c r="AP396" i="10"/>
  <c r="AO397" i="10"/>
  <c r="AP397" i="10"/>
  <c r="AO398" i="10"/>
  <c r="AP398" i="10"/>
  <c r="AO399" i="10"/>
  <c r="AP399" i="10"/>
  <c r="AO400" i="10"/>
  <c r="AP400" i="10"/>
  <c r="AO401" i="10"/>
  <c r="AP401" i="10"/>
  <c r="AO402" i="10"/>
  <c r="AP402" i="10"/>
  <c r="AO403" i="10"/>
  <c r="AP403" i="10"/>
  <c r="AO404" i="10"/>
  <c r="AP404" i="10"/>
  <c r="AO405" i="10"/>
  <c r="AP405" i="10"/>
  <c r="AO406" i="10"/>
  <c r="AP406" i="10"/>
  <c r="AO407" i="10"/>
  <c r="AP407" i="10"/>
  <c r="AO408" i="10"/>
  <c r="AP408" i="10"/>
  <c r="AO409" i="10"/>
  <c r="AP409" i="10"/>
  <c r="AO410" i="10"/>
  <c r="AP410" i="10"/>
  <c r="AO411" i="10"/>
  <c r="AP411" i="10"/>
  <c r="AO412" i="10"/>
  <c r="AP412" i="10"/>
  <c r="AO413" i="10"/>
  <c r="AP413" i="10"/>
  <c r="AO414" i="10"/>
  <c r="AP414" i="10"/>
  <c r="AO415" i="10"/>
  <c r="AP415" i="10"/>
  <c r="AO416" i="10"/>
  <c r="AP416" i="10"/>
  <c r="AO417" i="10"/>
  <c r="AP417" i="10"/>
  <c r="AO418" i="10"/>
  <c r="AP418" i="10"/>
  <c r="AO419" i="10"/>
  <c r="AP419" i="10"/>
  <c r="AO420" i="10"/>
  <c r="AP420" i="10"/>
  <c r="AO421" i="10"/>
  <c r="AP421" i="10"/>
  <c r="AO422" i="10"/>
  <c r="AP422" i="10"/>
  <c r="AO423" i="10"/>
  <c r="AP423" i="10"/>
  <c r="AO424" i="10"/>
  <c r="AP424" i="10"/>
  <c r="AO425" i="10"/>
  <c r="AP425" i="10"/>
  <c r="AO426" i="10"/>
  <c r="AP426" i="10"/>
  <c r="AO427" i="10"/>
  <c r="AP427" i="10"/>
  <c r="AO428" i="10"/>
  <c r="AP428" i="10"/>
  <c r="AO429" i="10"/>
  <c r="AP429" i="10"/>
  <c r="AO430" i="10"/>
  <c r="AP430" i="10"/>
  <c r="AO431" i="10"/>
  <c r="AP431" i="10"/>
  <c r="AO432" i="10"/>
  <c r="AP432" i="10"/>
  <c r="AO433" i="10"/>
  <c r="AP433" i="10"/>
  <c r="AO434" i="10"/>
  <c r="AP434" i="10"/>
  <c r="AO435" i="10"/>
  <c r="AP435" i="10"/>
  <c r="AO436" i="10"/>
  <c r="AP436" i="10"/>
  <c r="AO437" i="10"/>
  <c r="AP437" i="10"/>
  <c r="AO438" i="10"/>
  <c r="AP438" i="10"/>
  <c r="AO439" i="10"/>
  <c r="AP439" i="10"/>
  <c r="AO440" i="10"/>
  <c r="AP440" i="10"/>
  <c r="AO441" i="10"/>
  <c r="AP441" i="10"/>
  <c r="AO442" i="10"/>
  <c r="AP442" i="10"/>
  <c r="AO443" i="10"/>
  <c r="AP443" i="10"/>
  <c r="AO444" i="10"/>
  <c r="AP444" i="10"/>
  <c r="AO445" i="10"/>
  <c r="AP445" i="10"/>
  <c r="AO446" i="10"/>
  <c r="AP446" i="10"/>
  <c r="AO447" i="10"/>
  <c r="AP447" i="10"/>
  <c r="AO448" i="10"/>
  <c r="AP448" i="10"/>
  <c r="AO449" i="10"/>
  <c r="AP449" i="10"/>
  <c r="AO450" i="10"/>
  <c r="AP450" i="10"/>
  <c r="AO451" i="10"/>
  <c r="AP451" i="10"/>
  <c r="AO452" i="10"/>
  <c r="AP452" i="10"/>
  <c r="AO453" i="10"/>
  <c r="AP453" i="10"/>
  <c r="AO454" i="10"/>
  <c r="AP454" i="10"/>
  <c r="AO455" i="10"/>
  <c r="AP455" i="10"/>
  <c r="AO456" i="10"/>
  <c r="AP456" i="10"/>
  <c r="AO457" i="10"/>
  <c r="AP457" i="10"/>
  <c r="AO458" i="10"/>
  <c r="AP458" i="10"/>
  <c r="AO459" i="10"/>
  <c r="AP459" i="10"/>
  <c r="AO460" i="10"/>
  <c r="AP460" i="10"/>
  <c r="AO461" i="10"/>
  <c r="AP461" i="10"/>
  <c r="AO462" i="10"/>
  <c r="AP462" i="10"/>
  <c r="AO463" i="10"/>
  <c r="AP463" i="10"/>
  <c r="AO464" i="10"/>
  <c r="AP464" i="10"/>
  <c r="AO465" i="10"/>
  <c r="AP465" i="10"/>
  <c r="AO466" i="10"/>
  <c r="AP466" i="10"/>
  <c r="AO467" i="10"/>
  <c r="AP467" i="10"/>
  <c r="AO468" i="10"/>
  <c r="AP468" i="10"/>
  <c r="AO469" i="10"/>
  <c r="AP469" i="10"/>
  <c r="AO470" i="10"/>
  <c r="AP470" i="10"/>
  <c r="AO471" i="10"/>
  <c r="AP471" i="10"/>
  <c r="AO472" i="10"/>
  <c r="AP472" i="10"/>
  <c r="AO473" i="10"/>
  <c r="AP473" i="10"/>
  <c r="AO474" i="10"/>
  <c r="AP474" i="10"/>
  <c r="AO475" i="10"/>
  <c r="AP475" i="10"/>
  <c r="AO476" i="10"/>
  <c r="AP476" i="10"/>
  <c r="AO477" i="10"/>
  <c r="AP477" i="10"/>
  <c r="AO478" i="10"/>
  <c r="AP478" i="10"/>
  <c r="AO479" i="10"/>
  <c r="AP479" i="10"/>
  <c r="AO480" i="10"/>
  <c r="AP480" i="10"/>
  <c r="AO481" i="10"/>
  <c r="AP481" i="10"/>
  <c r="AO482" i="10"/>
  <c r="AP482" i="10"/>
  <c r="AO483" i="10"/>
  <c r="AP483" i="10"/>
  <c r="AO484" i="10"/>
  <c r="AP484" i="10"/>
  <c r="AO485" i="10"/>
  <c r="AP485" i="10"/>
  <c r="AO486" i="10"/>
  <c r="AP486" i="10"/>
  <c r="AO487" i="10"/>
  <c r="AP487" i="10"/>
  <c r="AO488" i="10"/>
  <c r="AP488" i="10"/>
  <c r="AO489" i="10"/>
  <c r="AP489" i="10"/>
  <c r="AO490" i="10"/>
  <c r="AP490" i="10"/>
  <c r="AO491" i="10"/>
  <c r="AP491" i="10"/>
  <c r="AO492" i="10"/>
  <c r="AP492" i="10"/>
  <c r="AO493" i="10"/>
  <c r="AP493" i="10"/>
  <c r="AO494" i="10"/>
  <c r="AP494" i="10"/>
  <c r="AO495" i="10"/>
  <c r="AP495" i="10"/>
  <c r="AO496" i="10"/>
  <c r="AP496" i="10"/>
  <c r="AO497" i="10"/>
  <c r="AP497" i="10"/>
  <c r="AO498" i="10"/>
  <c r="AP498" i="10"/>
  <c r="AO499" i="10"/>
  <c r="AP499" i="10"/>
  <c r="AO500" i="10"/>
  <c r="AP500" i="10"/>
  <c r="AO501" i="10"/>
  <c r="AP501" i="10"/>
  <c r="AO502" i="10"/>
  <c r="AP502" i="10"/>
  <c r="AO503" i="10"/>
  <c r="AP503" i="10"/>
  <c r="AO504" i="10"/>
  <c r="AP504" i="10"/>
  <c r="AO505" i="10"/>
  <c r="AP505" i="10"/>
  <c r="AO506" i="10"/>
  <c r="AP506" i="10"/>
  <c r="AO507" i="10"/>
  <c r="AP507" i="10"/>
  <c r="AO508" i="10"/>
  <c r="AP508" i="10"/>
  <c r="AO509" i="10"/>
  <c r="AP509" i="10"/>
  <c r="AO510" i="10"/>
  <c r="AP510" i="10"/>
  <c r="AO511" i="10"/>
  <c r="AP511" i="10"/>
  <c r="AO512" i="10"/>
  <c r="AP512" i="10"/>
  <c r="AO513" i="10"/>
  <c r="AP513" i="10"/>
  <c r="AO514" i="10"/>
  <c r="AP514" i="10"/>
  <c r="AO515" i="10"/>
  <c r="AP515" i="10"/>
  <c r="AO516" i="10"/>
  <c r="AP516" i="10"/>
  <c r="AO517" i="10"/>
  <c r="AP517" i="10"/>
  <c r="AO518" i="10"/>
  <c r="AP518" i="10"/>
  <c r="AO519" i="10"/>
  <c r="AP519" i="10"/>
  <c r="AO520" i="10"/>
  <c r="AP520" i="10"/>
  <c r="AO521" i="10"/>
  <c r="AP521" i="10"/>
  <c r="AO522" i="10"/>
  <c r="AP522" i="10"/>
  <c r="AO523" i="10"/>
  <c r="AP523" i="10"/>
  <c r="AO524" i="10"/>
  <c r="AP524" i="10"/>
  <c r="AO525" i="10"/>
  <c r="AP525" i="10"/>
  <c r="AO526" i="10"/>
  <c r="AP526" i="10"/>
  <c r="AO527" i="10"/>
  <c r="AP527" i="10"/>
  <c r="AO528" i="10"/>
  <c r="AP528" i="10"/>
  <c r="AO529" i="10"/>
  <c r="AP529" i="10"/>
  <c r="AO530" i="10"/>
  <c r="AP530" i="10"/>
  <c r="AO531" i="10"/>
  <c r="AP531" i="10"/>
  <c r="AO532" i="10"/>
  <c r="AP532" i="10"/>
  <c r="AO533" i="10"/>
  <c r="AP533" i="10"/>
  <c r="AO534" i="10"/>
  <c r="AP534" i="10"/>
  <c r="AO535" i="10"/>
  <c r="AP535" i="10"/>
  <c r="AO536" i="10"/>
  <c r="AP536" i="10"/>
  <c r="AO537" i="10"/>
  <c r="AP537" i="10"/>
  <c r="AO538" i="10"/>
  <c r="AP538" i="10"/>
  <c r="AO539" i="10"/>
  <c r="AP539" i="10"/>
  <c r="AO540" i="10"/>
  <c r="AP540" i="10"/>
  <c r="AO541" i="10"/>
  <c r="AP541" i="10"/>
  <c r="AO542" i="10"/>
  <c r="AP542" i="10"/>
  <c r="AO543" i="10"/>
  <c r="AP543" i="10"/>
  <c r="AO544" i="10"/>
  <c r="AP544" i="10"/>
  <c r="AO545" i="10"/>
  <c r="AP545" i="10"/>
  <c r="AO546" i="10"/>
  <c r="AP546" i="10"/>
  <c r="AO547" i="10"/>
  <c r="AP547" i="10"/>
  <c r="AO548" i="10"/>
  <c r="AP548" i="10"/>
  <c r="AO549" i="10"/>
  <c r="AP549" i="10"/>
  <c r="AO550" i="10"/>
  <c r="AP550" i="10"/>
  <c r="AO551" i="10"/>
  <c r="AP551" i="10"/>
  <c r="AO552" i="10"/>
  <c r="AP552" i="10"/>
  <c r="AO553" i="10"/>
  <c r="AP553" i="10"/>
  <c r="AO554" i="10"/>
  <c r="AP554" i="10"/>
  <c r="AO555" i="10"/>
  <c r="AP555" i="10"/>
  <c r="AO556" i="10"/>
  <c r="AP556" i="10"/>
  <c r="AO557" i="10"/>
  <c r="AP557" i="10"/>
  <c r="AO558" i="10"/>
  <c r="AP558" i="10"/>
  <c r="AO559" i="10"/>
  <c r="AP559" i="10"/>
  <c r="AO560" i="10"/>
  <c r="AP560" i="10"/>
  <c r="AO561" i="10"/>
  <c r="AP561" i="10"/>
  <c r="AO562" i="10"/>
  <c r="AP562" i="10"/>
  <c r="AO563" i="10"/>
  <c r="AP563" i="10"/>
  <c r="AO564" i="10"/>
  <c r="AP564" i="10"/>
  <c r="AO565" i="10"/>
  <c r="AP565" i="10"/>
  <c r="AO566" i="10"/>
  <c r="AP566" i="10"/>
  <c r="AO567" i="10"/>
  <c r="AP567" i="10"/>
  <c r="AO568" i="10"/>
  <c r="AP568" i="10"/>
  <c r="AO569" i="10"/>
  <c r="AP569" i="10"/>
  <c r="AO570" i="10"/>
  <c r="AP570" i="10"/>
  <c r="AO571" i="10"/>
  <c r="AP571" i="10"/>
  <c r="AO572" i="10"/>
  <c r="AP572" i="10"/>
  <c r="AO573" i="10"/>
  <c r="AP573" i="10"/>
  <c r="AO574" i="10"/>
  <c r="AP574" i="10"/>
  <c r="AO575" i="10"/>
  <c r="AP575" i="10"/>
  <c r="AO576" i="10"/>
  <c r="AP576" i="10"/>
  <c r="AO577" i="10"/>
  <c r="AP577" i="10"/>
  <c r="AO578" i="10"/>
  <c r="AP578" i="10"/>
  <c r="AO579" i="10"/>
  <c r="AP579" i="10"/>
  <c r="AO580" i="10"/>
  <c r="AP580" i="10"/>
  <c r="AO581" i="10"/>
  <c r="AP581" i="10"/>
  <c r="AO582" i="10"/>
  <c r="AP582" i="10"/>
  <c r="AO583" i="10"/>
  <c r="AP583" i="10"/>
  <c r="AO584" i="10"/>
  <c r="AP584" i="10"/>
  <c r="AO585" i="10"/>
  <c r="AP585" i="10"/>
  <c r="AO586" i="10"/>
  <c r="AP586" i="10"/>
  <c r="AO587" i="10"/>
  <c r="AP587" i="10"/>
  <c r="AO588" i="10"/>
  <c r="AP588" i="10"/>
  <c r="AO589" i="10"/>
  <c r="AP589" i="10"/>
  <c r="AO590" i="10"/>
  <c r="AP590" i="10"/>
  <c r="AO591" i="10"/>
  <c r="AP591" i="10"/>
  <c r="AO592" i="10"/>
  <c r="AP592" i="10"/>
  <c r="AO593" i="10"/>
  <c r="AP593" i="10"/>
  <c r="AO594" i="10"/>
  <c r="AP594" i="10"/>
  <c r="AO595" i="10"/>
  <c r="AP595" i="10"/>
  <c r="AO596" i="10"/>
  <c r="AP596" i="10"/>
  <c r="AO597" i="10"/>
  <c r="AP597" i="10"/>
  <c r="AO598" i="10"/>
  <c r="AP598" i="10"/>
  <c r="AO599" i="10"/>
  <c r="AP599" i="10"/>
  <c r="AO600" i="10"/>
  <c r="AP600" i="10"/>
  <c r="AO601" i="10"/>
  <c r="AP601" i="10"/>
  <c r="AO602" i="10"/>
  <c r="AP602" i="10"/>
  <c r="AO603" i="10"/>
  <c r="AP603" i="10"/>
  <c r="AO604" i="10"/>
  <c r="AP604" i="10"/>
  <c r="AO605" i="10"/>
  <c r="AP605" i="10"/>
  <c r="AO606" i="10"/>
  <c r="AP606" i="10"/>
  <c r="AO607" i="10"/>
  <c r="AP607" i="10"/>
  <c r="AO608" i="10"/>
  <c r="AP608" i="10"/>
  <c r="AO609" i="10"/>
  <c r="AP609" i="10"/>
  <c r="AO610" i="10"/>
  <c r="AP610" i="10"/>
  <c r="AO611" i="10"/>
  <c r="AP611" i="10"/>
  <c r="AO612" i="10"/>
  <c r="AP612" i="10"/>
  <c r="AO613" i="10"/>
  <c r="AP613" i="10"/>
  <c r="AO614" i="10"/>
  <c r="AP614" i="10"/>
  <c r="AO615" i="10"/>
  <c r="AP615" i="10"/>
  <c r="AO616" i="10"/>
  <c r="AP616" i="10"/>
  <c r="AO617" i="10"/>
  <c r="AP617" i="10"/>
  <c r="AO618" i="10"/>
  <c r="AP618" i="10"/>
  <c r="AO619" i="10"/>
  <c r="AP619" i="10"/>
  <c r="AO620" i="10"/>
  <c r="AP620" i="10"/>
  <c r="AO621" i="10"/>
  <c r="AP621" i="10"/>
  <c r="AO622" i="10"/>
  <c r="AP622" i="10"/>
  <c r="AO623" i="10"/>
  <c r="AP623" i="10"/>
  <c r="AO624" i="10"/>
  <c r="AP624" i="10"/>
  <c r="AO625" i="10"/>
  <c r="AP625" i="10"/>
  <c r="AO626" i="10"/>
  <c r="AP626" i="10"/>
  <c r="AO627" i="10"/>
  <c r="AP627" i="10"/>
  <c r="AO628" i="10"/>
  <c r="AP628" i="10"/>
  <c r="AO629" i="10"/>
  <c r="AP629" i="10"/>
  <c r="AO630" i="10"/>
  <c r="AP630" i="10"/>
  <c r="AO631" i="10"/>
  <c r="AP631" i="10"/>
  <c r="AO632" i="10"/>
  <c r="AP632" i="10"/>
  <c r="AO633" i="10"/>
  <c r="AP633" i="10"/>
  <c r="AO634" i="10"/>
  <c r="AP634" i="10"/>
  <c r="AO635" i="10"/>
  <c r="AP635" i="10"/>
  <c r="AO636" i="10"/>
  <c r="AP636" i="10"/>
  <c r="AO637" i="10"/>
  <c r="AP637" i="10"/>
  <c r="AO638" i="10"/>
  <c r="AP638" i="10"/>
  <c r="AO639" i="10"/>
  <c r="AP639" i="10"/>
  <c r="AO640" i="10"/>
  <c r="AP640" i="10"/>
  <c r="AO641" i="10"/>
  <c r="AP641" i="10"/>
  <c r="AO642" i="10"/>
  <c r="AP642" i="10"/>
  <c r="AO643" i="10"/>
  <c r="AP643" i="10"/>
  <c r="AO644" i="10"/>
  <c r="AP644" i="10"/>
  <c r="AO645" i="10"/>
  <c r="AP645" i="10"/>
  <c r="AO646" i="10"/>
  <c r="AP646" i="10"/>
  <c r="AO647" i="10"/>
  <c r="AP647" i="10"/>
  <c r="AO648" i="10"/>
  <c r="AP648" i="10"/>
  <c r="AO649" i="10"/>
  <c r="AP649" i="10"/>
  <c r="AO650" i="10"/>
  <c r="AP650" i="10"/>
  <c r="AO651" i="10"/>
  <c r="AP651" i="10"/>
  <c r="AO652" i="10"/>
  <c r="AP652" i="10"/>
  <c r="AO653" i="10"/>
  <c r="AP653" i="10"/>
  <c r="AO654" i="10"/>
  <c r="AP654" i="10"/>
  <c r="AO655" i="10"/>
  <c r="AP655" i="10"/>
  <c r="AO656" i="10"/>
  <c r="AP656" i="10"/>
  <c r="AO657" i="10"/>
  <c r="AP657" i="10"/>
  <c r="AO658" i="10"/>
  <c r="AP658" i="10"/>
  <c r="AO659" i="10"/>
  <c r="AP659" i="10"/>
  <c r="AO660" i="10"/>
  <c r="AP660" i="10"/>
  <c r="AO661" i="10"/>
  <c r="AP661" i="10"/>
  <c r="AO662" i="10"/>
  <c r="AP662" i="10"/>
  <c r="AO663" i="10"/>
  <c r="AP663" i="10"/>
  <c r="AO664" i="10"/>
  <c r="AP664" i="10"/>
  <c r="AO665" i="10"/>
  <c r="AP665" i="10"/>
  <c r="AO666" i="10"/>
  <c r="AP666" i="10"/>
  <c r="AO667" i="10"/>
  <c r="AP667" i="10"/>
  <c r="AO668" i="10"/>
  <c r="AP668" i="10"/>
  <c r="AO669" i="10"/>
  <c r="AP669" i="10"/>
  <c r="AO670" i="10"/>
  <c r="AP670" i="10"/>
  <c r="AO671" i="10"/>
  <c r="AP671" i="10"/>
  <c r="AO672" i="10"/>
  <c r="AP672" i="10"/>
  <c r="AO673" i="10"/>
  <c r="AP673" i="10"/>
  <c r="AO674" i="10"/>
  <c r="AP674" i="10"/>
  <c r="AO675" i="10"/>
  <c r="AP675" i="10"/>
  <c r="AO676" i="10"/>
  <c r="AP676" i="10"/>
  <c r="AO677" i="10"/>
  <c r="AP677" i="10"/>
  <c r="AO678" i="10"/>
  <c r="AP678" i="10"/>
  <c r="AO679" i="10"/>
  <c r="AP679" i="10"/>
  <c r="AO680" i="10"/>
  <c r="AP680" i="10"/>
  <c r="AO681" i="10"/>
  <c r="AP681" i="10"/>
  <c r="AO682" i="10"/>
  <c r="AP682" i="10"/>
  <c r="AO683" i="10"/>
  <c r="AP683" i="10"/>
  <c r="AO684" i="10"/>
  <c r="AP684" i="10"/>
  <c r="AO685" i="10"/>
  <c r="AP685" i="10"/>
  <c r="AO686" i="10"/>
  <c r="AP686" i="10"/>
  <c r="AO687" i="10"/>
  <c r="AP687" i="10"/>
  <c r="AO688" i="10"/>
  <c r="AP688" i="10"/>
  <c r="AO689" i="10"/>
  <c r="AP689" i="10"/>
  <c r="AO690" i="10"/>
  <c r="AP690" i="10"/>
  <c r="AO691" i="10"/>
  <c r="AP691" i="10"/>
  <c r="AO692" i="10"/>
  <c r="AP692" i="10"/>
  <c r="AO693" i="10"/>
  <c r="AP693" i="10"/>
  <c r="AO694" i="10"/>
  <c r="AP694" i="10"/>
  <c r="AO695" i="10"/>
  <c r="AP695" i="10"/>
  <c r="AO696" i="10"/>
  <c r="AP696" i="10"/>
  <c r="AO697" i="10"/>
  <c r="AP697" i="10"/>
  <c r="AO698" i="10"/>
  <c r="AP698" i="10"/>
  <c r="AO699" i="10"/>
  <c r="AP699" i="10"/>
  <c r="AO700" i="10"/>
  <c r="AP700" i="10"/>
  <c r="AO701" i="10"/>
  <c r="AP701" i="10"/>
  <c r="AO702" i="10"/>
  <c r="AP702" i="10"/>
  <c r="AO703" i="10"/>
  <c r="AP703" i="10"/>
  <c r="AO704" i="10"/>
  <c r="AP704" i="10"/>
  <c r="AO705" i="10"/>
  <c r="AP705" i="10"/>
  <c r="AO706" i="10"/>
  <c r="AP706" i="10"/>
  <c r="AO707" i="10"/>
  <c r="AP707" i="10"/>
  <c r="AO708" i="10"/>
  <c r="AP708" i="10"/>
  <c r="AO709" i="10"/>
  <c r="AP709" i="10"/>
  <c r="AO710" i="10"/>
  <c r="AP710" i="10"/>
  <c r="AO711" i="10"/>
  <c r="AP711" i="10"/>
  <c r="AO712" i="10"/>
  <c r="AP712" i="10"/>
  <c r="AO713" i="10"/>
  <c r="AP713" i="10"/>
  <c r="AO714" i="10"/>
  <c r="AP714" i="10"/>
  <c r="AO715" i="10"/>
  <c r="AP715" i="10"/>
  <c r="AO716" i="10"/>
  <c r="AP716" i="10"/>
  <c r="AO717" i="10"/>
  <c r="AP717" i="10"/>
  <c r="AO718" i="10"/>
  <c r="AP718" i="10"/>
  <c r="AO719" i="10"/>
  <c r="AP719" i="10"/>
  <c r="AO720" i="10"/>
  <c r="AP720" i="10"/>
  <c r="AO721" i="10"/>
  <c r="AP721" i="10"/>
  <c r="AO722" i="10"/>
  <c r="AP722" i="10"/>
  <c r="AO723" i="10"/>
  <c r="AP723" i="10"/>
  <c r="AO724" i="10"/>
  <c r="AP724" i="10"/>
  <c r="AO725" i="10"/>
  <c r="AP725" i="10"/>
  <c r="AO726" i="10"/>
  <c r="AP726" i="10"/>
  <c r="AO727" i="10"/>
  <c r="AP727" i="10"/>
  <c r="AO728" i="10"/>
  <c r="AP728" i="10"/>
  <c r="AO729" i="10"/>
  <c r="AP729" i="10"/>
  <c r="AO730" i="10"/>
  <c r="AP730" i="10"/>
  <c r="AO731" i="10"/>
  <c r="AP731" i="10"/>
  <c r="AO732" i="10"/>
  <c r="AP732" i="10"/>
  <c r="AO733" i="10"/>
  <c r="AP733" i="10"/>
  <c r="AO734" i="10"/>
  <c r="AP734" i="10"/>
  <c r="AO735" i="10"/>
  <c r="AP735" i="10"/>
  <c r="AO736" i="10"/>
  <c r="AP736" i="10"/>
  <c r="AO737" i="10"/>
  <c r="AP737" i="10"/>
  <c r="AO738" i="10"/>
  <c r="AP738" i="10"/>
  <c r="AO739" i="10"/>
  <c r="AP739" i="10"/>
  <c r="AO740" i="10"/>
  <c r="AP740" i="10"/>
  <c r="AO741" i="10"/>
  <c r="AP741" i="10"/>
  <c r="AO742" i="10"/>
  <c r="AP742" i="10"/>
  <c r="AO743" i="10"/>
  <c r="AP743" i="10"/>
  <c r="AO744" i="10"/>
  <c r="AP744" i="10"/>
  <c r="AO745" i="10"/>
  <c r="AP745" i="10"/>
  <c r="AO746" i="10"/>
  <c r="AP746" i="10"/>
  <c r="AO747" i="10"/>
  <c r="AP747" i="10"/>
  <c r="AO748" i="10"/>
  <c r="AP748" i="10"/>
  <c r="AO749" i="10"/>
  <c r="AP749" i="10"/>
  <c r="AO750" i="10"/>
  <c r="AP750" i="10"/>
  <c r="AO751" i="10"/>
  <c r="AP751" i="10"/>
  <c r="AO752" i="10"/>
  <c r="AP752" i="10"/>
  <c r="AO753" i="10"/>
  <c r="AP753" i="10"/>
  <c r="AO754" i="10"/>
  <c r="AP754" i="10"/>
  <c r="AO755" i="10"/>
  <c r="AP755" i="10"/>
  <c r="AO756" i="10"/>
  <c r="AP756" i="10"/>
  <c r="AO757" i="10"/>
  <c r="AP757" i="10"/>
  <c r="AO758" i="10"/>
  <c r="AP758" i="10"/>
  <c r="AO759" i="10"/>
  <c r="AP759" i="10"/>
  <c r="AO760" i="10"/>
  <c r="AP760" i="10"/>
  <c r="AO761" i="10"/>
  <c r="AP761" i="10"/>
  <c r="AO762" i="10"/>
  <c r="AP762" i="10"/>
  <c r="AO763" i="10"/>
  <c r="AP763" i="10"/>
  <c r="AO764" i="10"/>
  <c r="AP764" i="10"/>
  <c r="AO765" i="10"/>
  <c r="AP765" i="10"/>
  <c r="AP16" i="10"/>
  <c r="AO16" i="10"/>
  <c r="D14" i="42"/>
  <c r="D14" i="43"/>
  <c r="AP14" i="43" s="1"/>
  <c r="AO14" i="43"/>
  <c r="D14" i="44"/>
  <c r="D14" i="41"/>
  <c r="AO14" i="41" s="1"/>
  <c r="AP14" i="41"/>
  <c r="D14" i="10"/>
  <c r="B28" i="9"/>
  <c r="BV769" i="4"/>
  <c r="BV768" i="4"/>
  <c r="BV767" i="4"/>
  <c r="BV766" i="4"/>
  <c r="BV765" i="4"/>
  <c r="BV764" i="4"/>
  <c r="BV763" i="4"/>
  <c r="BV762" i="4"/>
  <c r="BV761" i="4"/>
  <c r="BV760" i="4"/>
  <c r="BV759" i="4"/>
  <c r="BV758" i="4"/>
  <c r="BV757" i="4"/>
  <c r="BV756" i="4"/>
  <c r="BV755" i="4"/>
  <c r="BV754" i="4"/>
  <c r="BV753" i="4"/>
  <c r="BV752" i="4"/>
  <c r="BV751" i="4"/>
  <c r="BV750" i="4"/>
  <c r="BV749" i="4"/>
  <c r="BV748" i="4"/>
  <c r="BV747" i="4"/>
  <c r="BV746" i="4"/>
  <c r="BV745" i="4"/>
  <c r="BV744" i="4"/>
  <c r="BV743" i="4"/>
  <c r="BV742" i="4"/>
  <c r="BV741" i="4"/>
  <c r="BV740" i="4"/>
  <c r="BV739" i="4"/>
  <c r="BV738" i="4"/>
  <c r="BV737" i="4"/>
  <c r="BV736" i="4"/>
  <c r="BV735" i="4"/>
  <c r="BV734" i="4"/>
  <c r="BV733" i="4"/>
  <c r="BV732" i="4"/>
  <c r="BV731" i="4"/>
  <c r="BV730" i="4"/>
  <c r="BV729" i="4"/>
  <c r="BV728" i="4"/>
  <c r="BV727" i="4"/>
  <c r="BV726" i="4"/>
  <c r="BV725" i="4"/>
  <c r="BV724" i="4"/>
  <c r="BV723" i="4"/>
  <c r="BV722" i="4"/>
  <c r="BV721" i="4"/>
  <c r="BV720" i="4"/>
  <c r="BV719" i="4"/>
  <c r="BV718" i="4"/>
  <c r="BV717" i="4"/>
  <c r="BV716" i="4"/>
  <c r="BV715" i="4"/>
  <c r="BV714" i="4"/>
  <c r="BV713" i="4"/>
  <c r="BV712" i="4"/>
  <c r="BV711" i="4"/>
  <c r="BV710" i="4"/>
  <c r="BV709" i="4"/>
  <c r="BV708" i="4"/>
  <c r="BV707" i="4"/>
  <c r="BV706" i="4"/>
  <c r="BV705" i="4"/>
  <c r="BV704" i="4"/>
  <c r="BV703" i="4"/>
  <c r="BV702" i="4"/>
  <c r="BV701" i="4"/>
  <c r="BV700" i="4"/>
  <c r="BV699" i="4"/>
  <c r="BV698" i="4"/>
  <c r="BV697" i="4"/>
  <c r="BV696" i="4"/>
  <c r="BV695" i="4"/>
  <c r="BV694" i="4"/>
  <c r="BV693" i="4"/>
  <c r="BV692" i="4"/>
  <c r="BV691" i="4"/>
  <c r="BV690" i="4"/>
  <c r="BV689" i="4"/>
  <c r="BV688" i="4"/>
  <c r="BV687" i="4"/>
  <c r="BV686" i="4"/>
  <c r="BV685" i="4"/>
  <c r="BV684" i="4"/>
  <c r="BV683" i="4"/>
  <c r="BV682" i="4"/>
  <c r="BV681" i="4"/>
  <c r="BV680" i="4"/>
  <c r="BV679" i="4"/>
  <c r="BV678" i="4"/>
  <c r="BV677" i="4"/>
  <c r="BV676" i="4"/>
  <c r="BV675" i="4"/>
  <c r="BV674" i="4"/>
  <c r="BV673" i="4"/>
  <c r="BV672" i="4"/>
  <c r="BV671" i="4"/>
  <c r="BV670" i="4"/>
  <c r="BV669" i="4"/>
  <c r="BV668" i="4"/>
  <c r="BV667" i="4"/>
  <c r="BV666" i="4"/>
  <c r="BV665" i="4"/>
  <c r="BV664" i="4"/>
  <c r="BV663" i="4"/>
  <c r="BV662" i="4"/>
  <c r="BV661" i="4"/>
  <c r="BV660" i="4"/>
  <c r="BV659" i="4"/>
  <c r="BV658" i="4"/>
  <c r="BV657" i="4"/>
  <c r="BV656" i="4"/>
  <c r="BV655" i="4"/>
  <c r="BV654" i="4"/>
  <c r="BV653" i="4"/>
  <c r="BV652" i="4"/>
  <c r="BV651" i="4"/>
  <c r="BV650" i="4"/>
  <c r="BV649" i="4"/>
  <c r="BV648" i="4"/>
  <c r="BV647" i="4"/>
  <c r="BV646" i="4"/>
  <c r="BV645" i="4"/>
  <c r="BV644" i="4"/>
  <c r="BV643" i="4"/>
  <c r="BV642" i="4"/>
  <c r="BV641" i="4"/>
  <c r="BV640" i="4"/>
  <c r="BV639" i="4"/>
  <c r="BV638" i="4"/>
  <c r="BV637" i="4"/>
  <c r="BV636" i="4"/>
  <c r="BV635" i="4"/>
  <c r="BV634" i="4"/>
  <c r="BV633" i="4"/>
  <c r="BV632" i="4"/>
  <c r="BV631" i="4"/>
  <c r="BV630" i="4"/>
  <c r="BV629" i="4"/>
  <c r="BV628" i="4"/>
  <c r="BV627" i="4"/>
  <c r="BV626" i="4"/>
  <c r="BV625" i="4"/>
  <c r="BV624" i="4"/>
  <c r="BV623" i="4"/>
  <c r="BV622" i="4"/>
  <c r="BV621" i="4"/>
  <c r="BV620" i="4"/>
  <c r="BV619" i="4"/>
  <c r="BV618" i="4"/>
  <c r="BV617" i="4"/>
  <c r="BV616" i="4"/>
  <c r="BV615" i="4"/>
  <c r="BV614" i="4"/>
  <c r="BV613" i="4"/>
  <c r="BV612" i="4"/>
  <c r="BV611" i="4"/>
  <c r="BV610" i="4"/>
  <c r="BV609" i="4"/>
  <c r="BV608" i="4"/>
  <c r="BV607" i="4"/>
  <c r="BV606" i="4"/>
  <c r="BV605" i="4"/>
  <c r="BV604" i="4"/>
  <c r="BV603" i="4"/>
  <c r="BV602" i="4"/>
  <c r="BV601" i="4"/>
  <c r="BV600" i="4"/>
  <c r="BV599" i="4"/>
  <c r="BV598" i="4"/>
  <c r="BV597" i="4"/>
  <c r="BV596" i="4"/>
  <c r="BV595" i="4"/>
  <c r="BV594" i="4"/>
  <c r="BV593" i="4"/>
  <c r="BV592" i="4"/>
  <c r="BV591" i="4"/>
  <c r="BV590" i="4"/>
  <c r="BV589" i="4"/>
  <c r="BV588" i="4"/>
  <c r="BV587" i="4"/>
  <c r="BV586" i="4"/>
  <c r="BV585" i="4"/>
  <c r="BV584" i="4"/>
  <c r="BV583" i="4"/>
  <c r="BV582" i="4"/>
  <c r="BV581" i="4"/>
  <c r="BV580" i="4"/>
  <c r="BV579" i="4"/>
  <c r="BV578" i="4"/>
  <c r="BV577" i="4"/>
  <c r="BV576" i="4"/>
  <c r="BV575" i="4"/>
  <c r="BV574" i="4"/>
  <c r="BV573" i="4"/>
  <c r="BV572" i="4"/>
  <c r="BV571" i="4"/>
  <c r="BV570" i="4"/>
  <c r="BV569" i="4"/>
  <c r="BV568" i="4"/>
  <c r="BV567" i="4"/>
  <c r="BV566" i="4"/>
  <c r="BV565" i="4"/>
  <c r="BV564" i="4"/>
  <c r="BV563" i="4"/>
  <c r="BV562" i="4"/>
  <c r="BV561" i="4"/>
  <c r="BV560" i="4"/>
  <c r="BV559" i="4"/>
  <c r="BV558" i="4"/>
  <c r="BV557" i="4"/>
  <c r="BV556" i="4"/>
  <c r="BV555" i="4"/>
  <c r="BV554" i="4"/>
  <c r="BV553" i="4"/>
  <c r="BV552" i="4"/>
  <c r="BV551" i="4"/>
  <c r="BV550" i="4"/>
  <c r="BV549" i="4"/>
  <c r="BV548" i="4"/>
  <c r="BV547" i="4"/>
  <c r="BV546" i="4"/>
  <c r="BV545" i="4"/>
  <c r="BV544" i="4"/>
  <c r="BV543" i="4"/>
  <c r="BV542" i="4"/>
  <c r="BV541" i="4"/>
  <c r="BV540" i="4"/>
  <c r="BV539" i="4"/>
  <c r="BV538" i="4"/>
  <c r="BV537" i="4"/>
  <c r="BV536" i="4"/>
  <c r="BV535" i="4"/>
  <c r="BV534" i="4"/>
  <c r="BV533" i="4"/>
  <c r="BV532" i="4"/>
  <c r="BV531" i="4"/>
  <c r="BV530" i="4"/>
  <c r="BV529" i="4"/>
  <c r="BV528" i="4"/>
  <c r="BV527" i="4"/>
  <c r="BV526" i="4"/>
  <c r="BV525" i="4"/>
  <c r="BV524" i="4"/>
  <c r="BV523" i="4"/>
  <c r="BV522" i="4"/>
  <c r="BV521" i="4"/>
  <c r="BV520" i="4"/>
  <c r="BV519" i="4"/>
  <c r="BV518" i="4"/>
  <c r="BV517" i="4"/>
  <c r="BV516" i="4"/>
  <c r="BV515" i="4"/>
  <c r="BV514" i="4"/>
  <c r="BV513" i="4"/>
  <c r="BV512" i="4"/>
  <c r="BV511" i="4"/>
  <c r="BV510" i="4"/>
  <c r="BV509" i="4"/>
  <c r="BV508" i="4"/>
  <c r="BV507" i="4"/>
  <c r="BV506" i="4"/>
  <c r="BV505" i="4"/>
  <c r="BV504" i="4"/>
  <c r="BV503" i="4"/>
  <c r="BV502" i="4"/>
  <c r="BV501" i="4"/>
  <c r="BV500" i="4"/>
  <c r="BV499" i="4"/>
  <c r="BV498" i="4"/>
  <c r="BV497" i="4"/>
  <c r="BV496" i="4"/>
  <c r="BV495" i="4"/>
  <c r="BV494" i="4"/>
  <c r="BV493" i="4"/>
  <c r="BV492" i="4"/>
  <c r="BV491" i="4"/>
  <c r="BV490" i="4"/>
  <c r="BV489" i="4"/>
  <c r="BV488" i="4"/>
  <c r="BV487" i="4"/>
  <c r="BV486" i="4"/>
  <c r="BV485" i="4"/>
  <c r="BV484" i="4"/>
  <c r="BV483" i="4"/>
  <c r="BV482" i="4"/>
  <c r="BV481" i="4"/>
  <c r="BV480" i="4"/>
  <c r="BV479" i="4"/>
  <c r="BV478" i="4"/>
  <c r="BV477" i="4"/>
  <c r="BV476" i="4"/>
  <c r="BV475" i="4"/>
  <c r="BV474" i="4"/>
  <c r="BV473" i="4"/>
  <c r="BV472" i="4"/>
  <c r="BV471" i="4"/>
  <c r="BV470" i="4"/>
  <c r="BV469" i="4"/>
  <c r="BV468" i="4"/>
  <c r="BV467" i="4"/>
  <c r="BV466" i="4"/>
  <c r="BV465" i="4"/>
  <c r="BV464" i="4"/>
  <c r="BV463" i="4"/>
  <c r="BV462" i="4"/>
  <c r="BV461" i="4"/>
  <c r="BV460" i="4"/>
  <c r="BV459" i="4"/>
  <c r="BV458" i="4"/>
  <c r="BV457" i="4"/>
  <c r="BV456" i="4"/>
  <c r="BV455" i="4"/>
  <c r="BV454" i="4"/>
  <c r="BV453" i="4"/>
  <c r="BV452" i="4"/>
  <c r="BV451" i="4"/>
  <c r="BV450" i="4"/>
  <c r="BV449" i="4"/>
  <c r="BV448" i="4"/>
  <c r="BV447" i="4"/>
  <c r="BV446" i="4"/>
  <c r="BV445" i="4"/>
  <c r="BV444" i="4"/>
  <c r="BV443" i="4"/>
  <c r="BV442" i="4"/>
  <c r="BV441" i="4"/>
  <c r="BV440" i="4"/>
  <c r="BV439" i="4"/>
  <c r="BV438" i="4"/>
  <c r="BV437" i="4"/>
  <c r="BV436" i="4"/>
  <c r="BV435" i="4"/>
  <c r="BV434" i="4"/>
  <c r="BV433" i="4"/>
  <c r="BV432" i="4"/>
  <c r="BV431" i="4"/>
  <c r="BV430" i="4"/>
  <c r="BV429" i="4"/>
  <c r="BV428" i="4"/>
  <c r="BV427" i="4"/>
  <c r="BV426" i="4"/>
  <c r="BV425" i="4"/>
  <c r="BV424" i="4"/>
  <c r="BV423" i="4"/>
  <c r="BV422" i="4"/>
  <c r="BV421" i="4"/>
  <c r="BV420" i="4"/>
  <c r="BV419" i="4"/>
  <c r="BV418" i="4"/>
  <c r="BV417" i="4"/>
  <c r="BV416" i="4"/>
  <c r="BV415" i="4"/>
  <c r="BV414" i="4"/>
  <c r="BV413" i="4"/>
  <c r="BV412" i="4"/>
  <c r="BV411" i="4"/>
  <c r="BV410" i="4"/>
  <c r="BV409" i="4"/>
  <c r="BV408" i="4"/>
  <c r="BV407" i="4"/>
  <c r="BV406" i="4"/>
  <c r="BV405" i="4"/>
  <c r="BV404" i="4"/>
  <c r="BV403" i="4"/>
  <c r="BV402" i="4"/>
  <c r="BV401" i="4"/>
  <c r="BV400" i="4"/>
  <c r="BV399" i="4"/>
  <c r="BV398" i="4"/>
  <c r="BV397" i="4"/>
  <c r="BV396" i="4"/>
  <c r="BV395" i="4"/>
  <c r="BV394" i="4"/>
  <c r="BV393" i="4"/>
  <c r="BV392" i="4"/>
  <c r="BV391" i="4"/>
  <c r="BV390" i="4"/>
  <c r="BV389" i="4"/>
  <c r="BV388" i="4"/>
  <c r="BV387" i="4"/>
  <c r="BV386" i="4"/>
  <c r="BV385" i="4"/>
  <c r="BV384" i="4"/>
  <c r="BV383" i="4"/>
  <c r="BV382" i="4"/>
  <c r="BV381" i="4"/>
  <c r="BV380" i="4"/>
  <c r="BV379" i="4"/>
  <c r="BV378" i="4"/>
  <c r="BV377" i="4"/>
  <c r="BV376" i="4"/>
  <c r="BV375" i="4"/>
  <c r="BV374" i="4"/>
  <c r="BV373" i="4"/>
  <c r="BV372" i="4"/>
  <c r="BV371" i="4"/>
  <c r="BV370" i="4"/>
  <c r="BV369" i="4"/>
  <c r="BV368" i="4"/>
  <c r="BV367" i="4"/>
  <c r="BV366" i="4"/>
  <c r="BV365" i="4"/>
  <c r="BV364" i="4"/>
  <c r="BV363" i="4"/>
  <c r="BV362" i="4"/>
  <c r="BV361" i="4"/>
  <c r="BV360" i="4"/>
  <c r="BV359" i="4"/>
  <c r="BV358" i="4"/>
  <c r="BV357" i="4"/>
  <c r="BV356" i="4"/>
  <c r="BV355" i="4"/>
  <c r="BV354" i="4"/>
  <c r="BV353" i="4"/>
  <c r="BV352" i="4"/>
  <c r="BV351" i="4"/>
  <c r="BV350" i="4"/>
  <c r="BV349" i="4"/>
  <c r="BV348" i="4"/>
  <c r="BV347" i="4"/>
  <c r="BV346" i="4"/>
  <c r="BV345" i="4"/>
  <c r="BV344" i="4"/>
  <c r="BV343" i="4"/>
  <c r="BV342" i="4"/>
  <c r="BV341" i="4"/>
  <c r="BV340" i="4"/>
  <c r="BV339" i="4"/>
  <c r="BV338" i="4"/>
  <c r="BV337" i="4"/>
  <c r="BV336" i="4"/>
  <c r="BV335" i="4"/>
  <c r="BV334" i="4"/>
  <c r="BV333" i="4"/>
  <c r="BV332" i="4"/>
  <c r="BV331" i="4"/>
  <c r="BV330" i="4"/>
  <c r="BV329" i="4"/>
  <c r="BV328" i="4"/>
  <c r="BV327" i="4"/>
  <c r="BV326" i="4"/>
  <c r="BV325" i="4"/>
  <c r="BV324" i="4"/>
  <c r="BV323" i="4"/>
  <c r="BV322" i="4"/>
  <c r="BV321" i="4"/>
  <c r="BV320" i="4"/>
  <c r="BV319" i="4"/>
  <c r="BV318" i="4"/>
  <c r="BV317" i="4"/>
  <c r="BV316" i="4"/>
  <c r="BV315" i="4"/>
  <c r="BV314" i="4"/>
  <c r="BV313" i="4"/>
  <c r="BV312" i="4"/>
  <c r="BV311" i="4"/>
  <c r="BV310" i="4"/>
  <c r="BV309" i="4"/>
  <c r="BV308" i="4"/>
  <c r="BV307" i="4"/>
  <c r="BV306" i="4"/>
  <c r="BV305" i="4"/>
  <c r="BV304" i="4"/>
  <c r="BV303" i="4"/>
  <c r="BV302" i="4"/>
  <c r="BV301" i="4"/>
  <c r="BV300" i="4"/>
  <c r="BV299" i="4"/>
  <c r="BV298" i="4"/>
  <c r="BV297" i="4"/>
  <c r="BV296" i="4"/>
  <c r="BV295" i="4"/>
  <c r="BV294" i="4"/>
  <c r="BV293" i="4"/>
  <c r="BV292" i="4"/>
  <c r="BV291" i="4"/>
  <c r="BV290" i="4"/>
  <c r="BV289" i="4"/>
  <c r="BV288" i="4"/>
  <c r="BV287" i="4"/>
  <c r="BV286" i="4"/>
  <c r="BV285" i="4"/>
  <c r="BV284" i="4"/>
  <c r="BV283" i="4"/>
  <c r="BV282" i="4"/>
  <c r="BV281" i="4"/>
  <c r="BV280" i="4"/>
  <c r="BV279" i="4"/>
  <c r="BV278" i="4"/>
  <c r="BV277" i="4"/>
  <c r="BV276" i="4"/>
  <c r="BV275" i="4"/>
  <c r="BV274" i="4"/>
  <c r="BV273" i="4"/>
  <c r="BV272" i="4"/>
  <c r="BV271" i="4"/>
  <c r="BV270" i="4"/>
  <c r="BV269" i="4"/>
  <c r="BV268" i="4"/>
  <c r="BV267" i="4"/>
  <c r="BV266" i="4"/>
  <c r="BV265" i="4"/>
  <c r="BV264" i="4"/>
  <c r="BV263" i="4"/>
  <c r="BV262" i="4"/>
  <c r="BV261" i="4"/>
  <c r="BV260" i="4"/>
  <c r="BV259" i="4"/>
  <c r="BV258" i="4"/>
  <c r="BV257" i="4"/>
  <c r="BV256" i="4"/>
  <c r="BV255" i="4"/>
  <c r="BV254" i="4"/>
  <c r="BV253" i="4"/>
  <c r="BV252" i="4"/>
  <c r="BV251" i="4"/>
  <c r="BV250" i="4"/>
  <c r="BV249" i="4"/>
  <c r="BV248" i="4"/>
  <c r="BV247" i="4"/>
  <c r="BV246" i="4"/>
  <c r="BV245" i="4"/>
  <c r="BV244" i="4"/>
  <c r="BV243" i="4"/>
  <c r="BV242" i="4"/>
  <c r="BV241" i="4"/>
  <c r="BV240" i="4"/>
  <c r="BV239" i="4"/>
  <c r="BV238" i="4"/>
  <c r="BV237" i="4"/>
  <c r="BV236" i="4"/>
  <c r="BV235" i="4"/>
  <c r="BV234" i="4"/>
  <c r="BV233" i="4"/>
  <c r="BV232" i="4"/>
  <c r="BV231" i="4"/>
  <c r="BV230" i="4"/>
  <c r="BV229" i="4"/>
  <c r="BV228" i="4"/>
  <c r="BV227" i="4"/>
  <c r="BV226" i="4"/>
  <c r="BV225" i="4"/>
  <c r="BV224" i="4"/>
  <c r="BV223" i="4"/>
  <c r="BV222" i="4"/>
  <c r="BV221" i="4"/>
  <c r="BV220" i="4"/>
  <c r="BV219" i="4"/>
  <c r="BV218" i="4"/>
  <c r="BV217" i="4"/>
  <c r="BV216" i="4"/>
  <c r="BV215" i="4"/>
  <c r="BV214" i="4"/>
  <c r="BV213" i="4"/>
  <c r="BV212" i="4"/>
  <c r="BV211" i="4"/>
  <c r="BV210" i="4"/>
  <c r="BV209" i="4"/>
  <c r="BV208" i="4"/>
  <c r="BV207" i="4"/>
  <c r="BV206" i="4"/>
  <c r="BV205" i="4"/>
  <c r="BV204" i="4"/>
  <c r="BV203" i="4"/>
  <c r="BV202" i="4"/>
  <c r="BV201" i="4"/>
  <c r="BV200" i="4"/>
  <c r="BV199" i="4"/>
  <c r="BV198" i="4"/>
  <c r="BV197" i="4"/>
  <c r="BV196" i="4"/>
  <c r="BV195" i="4"/>
  <c r="BV194" i="4"/>
  <c r="BV193" i="4"/>
  <c r="BV192" i="4"/>
  <c r="BV191" i="4"/>
  <c r="BV190" i="4"/>
  <c r="BV189" i="4"/>
  <c r="BV188" i="4"/>
  <c r="BV187" i="4"/>
  <c r="BV186" i="4"/>
  <c r="BV185" i="4"/>
  <c r="BV184" i="4"/>
  <c r="BV183" i="4"/>
  <c r="BV182" i="4"/>
  <c r="BV181" i="4"/>
  <c r="BV180" i="4"/>
  <c r="BV179" i="4"/>
  <c r="BV178" i="4"/>
  <c r="BV177" i="4"/>
  <c r="BV176" i="4"/>
  <c r="BV175" i="4"/>
  <c r="BV174" i="4"/>
  <c r="BV173" i="4"/>
  <c r="BV172" i="4"/>
  <c r="BV171" i="4"/>
  <c r="BV170" i="4"/>
  <c r="BV169" i="4"/>
  <c r="BV168" i="4"/>
  <c r="BV167" i="4"/>
  <c r="BV166" i="4"/>
  <c r="BV165" i="4"/>
  <c r="BV164" i="4"/>
  <c r="BV163" i="4"/>
  <c r="BV162" i="4"/>
  <c r="BV161" i="4"/>
  <c r="BV160" i="4"/>
  <c r="BV159" i="4"/>
  <c r="BV158" i="4"/>
  <c r="BV157" i="4"/>
  <c r="BV156" i="4"/>
  <c r="BV155" i="4"/>
  <c r="BV154" i="4"/>
  <c r="BV153" i="4"/>
  <c r="BV152" i="4"/>
  <c r="BV151" i="4"/>
  <c r="BV150" i="4"/>
  <c r="BV149" i="4"/>
  <c r="BV148" i="4"/>
  <c r="BV147" i="4"/>
  <c r="BV146" i="4"/>
  <c r="BV145" i="4"/>
  <c r="BV144" i="4"/>
  <c r="BV143" i="4"/>
  <c r="BV142" i="4"/>
  <c r="BV141" i="4"/>
  <c r="BV140" i="4"/>
  <c r="BV139" i="4"/>
  <c r="BV138" i="4"/>
  <c r="BV137" i="4"/>
  <c r="BV136" i="4"/>
  <c r="BV135" i="4"/>
  <c r="BV134" i="4"/>
  <c r="BV133" i="4"/>
  <c r="BV132" i="4"/>
  <c r="BV131" i="4"/>
  <c r="BV130" i="4"/>
  <c r="BV129" i="4"/>
  <c r="BV128" i="4"/>
  <c r="BV127" i="4"/>
  <c r="BV126" i="4"/>
  <c r="BV125" i="4"/>
  <c r="BV124" i="4"/>
  <c r="BV123" i="4"/>
  <c r="BV122" i="4"/>
  <c r="BV121" i="4"/>
  <c r="BV120" i="4"/>
  <c r="BV119" i="4"/>
  <c r="BV118" i="4"/>
  <c r="BV117" i="4"/>
  <c r="BV116" i="4"/>
  <c r="BV115" i="4"/>
  <c r="BV114" i="4"/>
  <c r="BV113" i="4"/>
  <c r="BV112" i="4"/>
  <c r="BV111" i="4"/>
  <c r="BV110" i="4"/>
  <c r="BV109" i="4"/>
  <c r="BV108" i="4"/>
  <c r="BV107" i="4"/>
  <c r="BV106" i="4"/>
  <c r="BV105" i="4"/>
  <c r="BV104" i="4"/>
  <c r="BV103" i="4"/>
  <c r="BV102" i="4"/>
  <c r="BV101" i="4"/>
  <c r="BV100" i="4"/>
  <c r="BV99" i="4"/>
  <c r="BV98" i="4"/>
  <c r="BV97" i="4"/>
  <c r="BV96" i="4"/>
  <c r="BV95" i="4"/>
  <c r="BV94" i="4"/>
  <c r="BV93" i="4"/>
  <c r="BV92" i="4"/>
  <c r="BV91" i="4"/>
  <c r="BV90" i="4"/>
  <c r="BV89" i="4"/>
  <c r="BV88" i="4"/>
  <c r="BV87" i="4"/>
  <c r="BV86" i="4"/>
  <c r="BV85" i="4"/>
  <c r="BV84" i="4"/>
  <c r="BV83" i="4"/>
  <c r="BV82" i="4"/>
  <c r="BV81" i="4"/>
  <c r="BV80" i="4"/>
  <c r="BV79" i="4"/>
  <c r="BV78" i="4"/>
  <c r="BV77" i="4"/>
  <c r="BV76" i="4"/>
  <c r="BV75" i="4"/>
  <c r="BV74" i="4"/>
  <c r="BV73" i="4"/>
  <c r="BV72" i="4"/>
  <c r="BV71" i="4"/>
  <c r="BV70" i="4"/>
  <c r="BV69" i="4"/>
  <c r="BV68" i="4"/>
  <c r="BV67" i="4"/>
  <c r="BV66" i="4"/>
  <c r="BV65" i="4"/>
  <c r="BV64" i="4"/>
  <c r="BV63" i="4"/>
  <c r="BV62" i="4"/>
  <c r="BV61" i="4"/>
  <c r="BV60" i="4"/>
  <c r="BV59" i="4"/>
  <c r="BV58" i="4"/>
  <c r="BV57" i="4"/>
  <c r="BV56" i="4"/>
  <c r="BV55" i="4"/>
  <c r="BV54" i="4"/>
  <c r="BV53" i="4"/>
  <c r="BV52" i="4"/>
  <c r="BV51" i="4"/>
  <c r="BV50" i="4"/>
  <c r="BV49" i="4"/>
  <c r="BV48" i="4"/>
  <c r="BV47" i="4"/>
  <c r="BV46" i="4"/>
  <c r="BV45" i="4"/>
  <c r="BV44" i="4"/>
  <c r="BV43" i="4"/>
  <c r="BV42" i="4"/>
  <c r="BV41" i="4"/>
  <c r="BV40" i="4"/>
  <c r="BV39" i="4"/>
  <c r="BV38" i="4"/>
  <c r="BV37" i="4"/>
  <c r="BV36" i="4"/>
  <c r="BV35" i="4"/>
  <c r="BV34" i="4"/>
  <c r="BV33" i="4"/>
  <c r="BV32" i="4"/>
  <c r="BV31" i="4"/>
  <c r="BV30" i="4"/>
  <c r="BV29" i="4"/>
  <c r="BV28" i="4"/>
  <c r="BV27" i="4"/>
  <c r="BV26" i="4"/>
  <c r="BV25" i="4"/>
  <c r="BV24" i="4"/>
  <c r="BV23" i="4"/>
  <c r="BV22" i="4"/>
  <c r="BV21" i="4"/>
  <c r="BV20" i="4"/>
  <c r="BV18" i="4"/>
  <c r="BV17" i="4"/>
  <c r="BV16" i="4"/>
  <c r="BV15" i="4"/>
  <c r="BV14" i="4"/>
  <c r="BU768" i="4"/>
  <c r="BU767" i="4"/>
  <c r="BU766" i="4"/>
  <c r="BU765" i="4"/>
  <c r="BU764" i="4"/>
  <c r="BU763" i="4"/>
  <c r="BU762" i="4"/>
  <c r="BU761" i="4"/>
  <c r="BU760" i="4"/>
  <c r="BU759" i="4"/>
  <c r="BU758" i="4"/>
  <c r="BU757" i="4"/>
  <c r="BU756" i="4"/>
  <c r="BU755" i="4"/>
  <c r="BU754" i="4"/>
  <c r="BU753" i="4"/>
  <c r="BU752" i="4"/>
  <c r="BU751" i="4"/>
  <c r="BU750" i="4"/>
  <c r="BU749" i="4"/>
  <c r="BU748" i="4"/>
  <c r="BU747" i="4"/>
  <c r="BU746" i="4"/>
  <c r="BU745" i="4"/>
  <c r="BU744" i="4"/>
  <c r="BU743" i="4"/>
  <c r="BU742" i="4"/>
  <c r="BU741" i="4"/>
  <c r="BU740" i="4"/>
  <c r="BU739" i="4"/>
  <c r="BU738" i="4"/>
  <c r="BU737" i="4"/>
  <c r="BU736" i="4"/>
  <c r="BU735" i="4"/>
  <c r="BU734" i="4"/>
  <c r="BU733" i="4"/>
  <c r="BU732" i="4"/>
  <c r="BU731" i="4"/>
  <c r="BU730" i="4"/>
  <c r="BU729" i="4"/>
  <c r="BU728" i="4"/>
  <c r="BU727" i="4"/>
  <c r="BU726" i="4"/>
  <c r="BU725" i="4"/>
  <c r="BU724" i="4"/>
  <c r="BU723" i="4"/>
  <c r="BU722" i="4"/>
  <c r="BU721" i="4"/>
  <c r="BU720" i="4"/>
  <c r="BU719" i="4"/>
  <c r="BU718" i="4"/>
  <c r="BU717" i="4"/>
  <c r="BU716" i="4"/>
  <c r="BU715" i="4"/>
  <c r="BU714" i="4"/>
  <c r="BU713" i="4"/>
  <c r="BU712" i="4"/>
  <c r="BU711" i="4"/>
  <c r="BU710" i="4"/>
  <c r="BU709" i="4"/>
  <c r="BU708" i="4"/>
  <c r="BU707" i="4"/>
  <c r="BU706" i="4"/>
  <c r="BU705" i="4"/>
  <c r="BU704" i="4"/>
  <c r="BU703" i="4"/>
  <c r="BU702" i="4"/>
  <c r="BU701" i="4"/>
  <c r="BU700" i="4"/>
  <c r="BU699" i="4"/>
  <c r="BU698" i="4"/>
  <c r="BU697" i="4"/>
  <c r="BU696" i="4"/>
  <c r="BU695" i="4"/>
  <c r="BU694" i="4"/>
  <c r="BU693" i="4"/>
  <c r="BU692" i="4"/>
  <c r="BU691" i="4"/>
  <c r="BU690" i="4"/>
  <c r="BU689" i="4"/>
  <c r="BU688" i="4"/>
  <c r="BU687" i="4"/>
  <c r="BU686" i="4"/>
  <c r="BU685" i="4"/>
  <c r="BU684" i="4"/>
  <c r="BU683" i="4"/>
  <c r="BU682" i="4"/>
  <c r="BU681" i="4"/>
  <c r="BU680" i="4"/>
  <c r="BU679" i="4"/>
  <c r="BU678" i="4"/>
  <c r="BU677" i="4"/>
  <c r="BU676" i="4"/>
  <c r="BU675" i="4"/>
  <c r="BU674" i="4"/>
  <c r="BU673" i="4"/>
  <c r="BU672" i="4"/>
  <c r="BU671" i="4"/>
  <c r="BU670" i="4"/>
  <c r="BU669" i="4"/>
  <c r="BU668" i="4"/>
  <c r="BU667" i="4"/>
  <c r="BU666" i="4"/>
  <c r="BU665" i="4"/>
  <c r="BU664" i="4"/>
  <c r="BU663" i="4"/>
  <c r="BU662" i="4"/>
  <c r="BU661" i="4"/>
  <c r="BU660" i="4"/>
  <c r="BU659" i="4"/>
  <c r="BU658" i="4"/>
  <c r="BU657" i="4"/>
  <c r="BU656" i="4"/>
  <c r="BU655" i="4"/>
  <c r="BU654" i="4"/>
  <c r="BU653" i="4"/>
  <c r="BU652" i="4"/>
  <c r="BU651" i="4"/>
  <c r="BU650" i="4"/>
  <c r="BU649" i="4"/>
  <c r="BU648" i="4"/>
  <c r="BU647" i="4"/>
  <c r="BU646" i="4"/>
  <c r="BU645" i="4"/>
  <c r="BU644" i="4"/>
  <c r="BU643" i="4"/>
  <c r="BU642" i="4"/>
  <c r="BU641" i="4"/>
  <c r="BU640" i="4"/>
  <c r="BU639" i="4"/>
  <c r="BU638" i="4"/>
  <c r="BU637" i="4"/>
  <c r="BU636" i="4"/>
  <c r="BU635" i="4"/>
  <c r="BU634" i="4"/>
  <c r="BU633" i="4"/>
  <c r="BU632" i="4"/>
  <c r="BU631" i="4"/>
  <c r="BU630" i="4"/>
  <c r="BU629" i="4"/>
  <c r="BU628" i="4"/>
  <c r="BU627" i="4"/>
  <c r="BU626" i="4"/>
  <c r="BU625" i="4"/>
  <c r="BU624" i="4"/>
  <c r="BU623" i="4"/>
  <c r="BU622" i="4"/>
  <c r="BU621" i="4"/>
  <c r="BU620" i="4"/>
  <c r="BU619" i="4"/>
  <c r="BU618" i="4"/>
  <c r="BU617" i="4"/>
  <c r="BU616" i="4"/>
  <c r="BU615" i="4"/>
  <c r="BU614" i="4"/>
  <c r="BU613" i="4"/>
  <c r="BU612" i="4"/>
  <c r="BU611" i="4"/>
  <c r="BU610" i="4"/>
  <c r="BU609" i="4"/>
  <c r="BU608" i="4"/>
  <c r="BU607" i="4"/>
  <c r="BU606" i="4"/>
  <c r="BU605" i="4"/>
  <c r="BU604" i="4"/>
  <c r="BU603" i="4"/>
  <c r="BU602" i="4"/>
  <c r="BU601" i="4"/>
  <c r="BU600" i="4"/>
  <c r="BU599" i="4"/>
  <c r="BU598" i="4"/>
  <c r="BU597" i="4"/>
  <c r="BU596" i="4"/>
  <c r="BU595" i="4"/>
  <c r="BU594" i="4"/>
  <c r="BU593" i="4"/>
  <c r="BU592" i="4"/>
  <c r="BU591" i="4"/>
  <c r="BU590" i="4"/>
  <c r="BU589" i="4"/>
  <c r="BU588" i="4"/>
  <c r="BU587" i="4"/>
  <c r="BU586" i="4"/>
  <c r="BU585" i="4"/>
  <c r="BU584" i="4"/>
  <c r="BU583" i="4"/>
  <c r="BU582" i="4"/>
  <c r="BU581" i="4"/>
  <c r="BU580" i="4"/>
  <c r="BU579" i="4"/>
  <c r="BU578" i="4"/>
  <c r="BU577" i="4"/>
  <c r="BU576" i="4"/>
  <c r="BU575" i="4"/>
  <c r="BU574" i="4"/>
  <c r="BU573" i="4"/>
  <c r="BU572" i="4"/>
  <c r="BU571" i="4"/>
  <c r="BU570" i="4"/>
  <c r="BU569" i="4"/>
  <c r="BU568" i="4"/>
  <c r="BU567" i="4"/>
  <c r="BU566" i="4"/>
  <c r="BU565" i="4"/>
  <c r="BU564" i="4"/>
  <c r="BU563" i="4"/>
  <c r="BU562" i="4"/>
  <c r="BU561" i="4"/>
  <c r="BU560" i="4"/>
  <c r="BU559" i="4"/>
  <c r="BU558" i="4"/>
  <c r="BU557" i="4"/>
  <c r="BU556" i="4"/>
  <c r="BU555" i="4"/>
  <c r="BU554" i="4"/>
  <c r="BU553" i="4"/>
  <c r="BU552" i="4"/>
  <c r="BU551" i="4"/>
  <c r="BU550" i="4"/>
  <c r="BU549" i="4"/>
  <c r="BU548" i="4"/>
  <c r="BU547" i="4"/>
  <c r="BU546" i="4"/>
  <c r="BU545" i="4"/>
  <c r="BU544" i="4"/>
  <c r="BU543" i="4"/>
  <c r="BU542" i="4"/>
  <c r="BU541" i="4"/>
  <c r="BU540" i="4"/>
  <c r="BU539" i="4"/>
  <c r="BU538" i="4"/>
  <c r="BU537" i="4"/>
  <c r="BU536" i="4"/>
  <c r="BU535" i="4"/>
  <c r="BU534" i="4"/>
  <c r="BU533" i="4"/>
  <c r="BU532" i="4"/>
  <c r="BU531" i="4"/>
  <c r="BU530" i="4"/>
  <c r="BU529" i="4"/>
  <c r="BU528" i="4"/>
  <c r="BU527" i="4"/>
  <c r="BU526" i="4"/>
  <c r="BU525" i="4"/>
  <c r="BU524" i="4"/>
  <c r="BU523" i="4"/>
  <c r="BU522" i="4"/>
  <c r="BU521" i="4"/>
  <c r="BU520" i="4"/>
  <c r="BU519" i="4"/>
  <c r="BU518" i="4"/>
  <c r="BU517" i="4"/>
  <c r="BU516" i="4"/>
  <c r="BU515" i="4"/>
  <c r="BU514" i="4"/>
  <c r="BU513" i="4"/>
  <c r="BU512" i="4"/>
  <c r="BU511" i="4"/>
  <c r="BU510" i="4"/>
  <c r="BU509" i="4"/>
  <c r="BU508" i="4"/>
  <c r="BU507" i="4"/>
  <c r="BU506" i="4"/>
  <c r="BU505" i="4"/>
  <c r="BU504" i="4"/>
  <c r="BU503" i="4"/>
  <c r="BU502" i="4"/>
  <c r="BU501" i="4"/>
  <c r="BU500" i="4"/>
  <c r="BU499" i="4"/>
  <c r="BU498" i="4"/>
  <c r="BU497" i="4"/>
  <c r="BU496" i="4"/>
  <c r="BU495" i="4"/>
  <c r="BU494" i="4"/>
  <c r="BU493" i="4"/>
  <c r="BU492" i="4"/>
  <c r="BU491" i="4"/>
  <c r="BU490" i="4"/>
  <c r="BU489" i="4"/>
  <c r="BU488" i="4"/>
  <c r="BU487" i="4"/>
  <c r="BU486" i="4"/>
  <c r="BU485" i="4"/>
  <c r="BU484" i="4"/>
  <c r="BU483" i="4"/>
  <c r="BU482" i="4"/>
  <c r="BU481" i="4"/>
  <c r="BU480" i="4"/>
  <c r="BU479" i="4"/>
  <c r="BU478" i="4"/>
  <c r="BU477" i="4"/>
  <c r="BU476" i="4"/>
  <c r="BU475" i="4"/>
  <c r="BU474" i="4"/>
  <c r="BU473" i="4"/>
  <c r="BU472" i="4"/>
  <c r="BU471" i="4"/>
  <c r="BU470" i="4"/>
  <c r="BU469" i="4"/>
  <c r="BU468" i="4"/>
  <c r="BU467" i="4"/>
  <c r="BU466" i="4"/>
  <c r="BU465" i="4"/>
  <c r="BU464" i="4"/>
  <c r="BU463" i="4"/>
  <c r="BU462" i="4"/>
  <c r="BU461" i="4"/>
  <c r="BU460" i="4"/>
  <c r="BU459" i="4"/>
  <c r="BU458" i="4"/>
  <c r="BU457" i="4"/>
  <c r="BU456" i="4"/>
  <c r="BU455" i="4"/>
  <c r="BU454" i="4"/>
  <c r="BU453" i="4"/>
  <c r="BU452" i="4"/>
  <c r="BU451" i="4"/>
  <c r="BU450" i="4"/>
  <c r="BU449" i="4"/>
  <c r="BU448" i="4"/>
  <c r="BU447" i="4"/>
  <c r="BU446" i="4"/>
  <c r="BU445" i="4"/>
  <c r="BU444" i="4"/>
  <c r="BU443" i="4"/>
  <c r="BU442" i="4"/>
  <c r="BU441" i="4"/>
  <c r="BU440" i="4"/>
  <c r="BU439" i="4"/>
  <c r="BU438" i="4"/>
  <c r="BU437" i="4"/>
  <c r="BU436" i="4"/>
  <c r="BU435" i="4"/>
  <c r="BU434" i="4"/>
  <c r="BU433" i="4"/>
  <c r="BU432" i="4"/>
  <c r="BU431" i="4"/>
  <c r="BU430" i="4"/>
  <c r="BU429" i="4"/>
  <c r="BU428" i="4"/>
  <c r="BU427" i="4"/>
  <c r="BU426" i="4"/>
  <c r="BU425" i="4"/>
  <c r="BU424" i="4"/>
  <c r="BU423" i="4"/>
  <c r="BU422" i="4"/>
  <c r="BU421" i="4"/>
  <c r="BU420" i="4"/>
  <c r="BU419" i="4"/>
  <c r="BU418" i="4"/>
  <c r="BU417" i="4"/>
  <c r="BU416" i="4"/>
  <c r="BU415" i="4"/>
  <c r="BU414" i="4"/>
  <c r="BU413" i="4"/>
  <c r="BU412" i="4"/>
  <c r="BU411" i="4"/>
  <c r="BU410" i="4"/>
  <c r="BU409" i="4"/>
  <c r="BU408" i="4"/>
  <c r="BU407" i="4"/>
  <c r="BU406" i="4"/>
  <c r="BU405" i="4"/>
  <c r="BU404" i="4"/>
  <c r="BU403" i="4"/>
  <c r="BU402" i="4"/>
  <c r="BU401" i="4"/>
  <c r="BU400" i="4"/>
  <c r="BU399" i="4"/>
  <c r="BU398" i="4"/>
  <c r="BU397" i="4"/>
  <c r="BU396" i="4"/>
  <c r="BU395" i="4"/>
  <c r="BU394" i="4"/>
  <c r="BU393" i="4"/>
  <c r="BU392" i="4"/>
  <c r="BU391" i="4"/>
  <c r="BU390" i="4"/>
  <c r="BU389" i="4"/>
  <c r="BU388" i="4"/>
  <c r="BU387" i="4"/>
  <c r="BU386" i="4"/>
  <c r="BU385" i="4"/>
  <c r="BU384" i="4"/>
  <c r="BU383" i="4"/>
  <c r="BU382" i="4"/>
  <c r="BU381" i="4"/>
  <c r="BU380" i="4"/>
  <c r="BU379" i="4"/>
  <c r="BU378" i="4"/>
  <c r="BU377" i="4"/>
  <c r="BU376" i="4"/>
  <c r="BU375" i="4"/>
  <c r="BU374" i="4"/>
  <c r="BU373" i="4"/>
  <c r="BU372" i="4"/>
  <c r="BU371" i="4"/>
  <c r="BU370" i="4"/>
  <c r="BU369" i="4"/>
  <c r="BU368" i="4"/>
  <c r="BU367" i="4"/>
  <c r="BU366" i="4"/>
  <c r="BU365" i="4"/>
  <c r="BU364" i="4"/>
  <c r="BU363" i="4"/>
  <c r="BU362" i="4"/>
  <c r="BU361" i="4"/>
  <c r="BU360" i="4"/>
  <c r="BU359" i="4"/>
  <c r="BU358" i="4"/>
  <c r="BU357" i="4"/>
  <c r="BU356" i="4"/>
  <c r="BU355" i="4"/>
  <c r="BU354" i="4"/>
  <c r="BU353" i="4"/>
  <c r="BU352" i="4"/>
  <c r="BU351" i="4"/>
  <c r="BU350" i="4"/>
  <c r="BU349" i="4"/>
  <c r="BU348" i="4"/>
  <c r="BU347" i="4"/>
  <c r="BU346" i="4"/>
  <c r="BU345" i="4"/>
  <c r="BU344" i="4"/>
  <c r="BU343" i="4"/>
  <c r="BU342" i="4"/>
  <c r="BU341" i="4"/>
  <c r="BU340" i="4"/>
  <c r="BU339" i="4"/>
  <c r="BU338" i="4"/>
  <c r="BU337" i="4"/>
  <c r="BU336" i="4"/>
  <c r="BU335" i="4"/>
  <c r="BU334" i="4"/>
  <c r="BU333" i="4"/>
  <c r="BU332" i="4"/>
  <c r="BU331" i="4"/>
  <c r="BU330" i="4"/>
  <c r="BU329" i="4"/>
  <c r="BU328" i="4"/>
  <c r="BU327" i="4"/>
  <c r="BU326" i="4"/>
  <c r="BU325" i="4"/>
  <c r="BU324" i="4"/>
  <c r="BU323" i="4"/>
  <c r="BU322" i="4"/>
  <c r="BU321" i="4"/>
  <c r="BU320" i="4"/>
  <c r="BU319" i="4"/>
  <c r="BU318" i="4"/>
  <c r="BU317" i="4"/>
  <c r="BU316" i="4"/>
  <c r="BU315" i="4"/>
  <c r="BU314" i="4"/>
  <c r="BU313" i="4"/>
  <c r="BU312" i="4"/>
  <c r="BU311" i="4"/>
  <c r="BU310" i="4"/>
  <c r="BU309" i="4"/>
  <c r="BU308" i="4"/>
  <c r="BU307" i="4"/>
  <c r="BU306" i="4"/>
  <c r="BU305" i="4"/>
  <c r="BU304" i="4"/>
  <c r="BU303" i="4"/>
  <c r="BU302" i="4"/>
  <c r="BU301" i="4"/>
  <c r="BU300" i="4"/>
  <c r="BU299" i="4"/>
  <c r="BU298" i="4"/>
  <c r="BU297" i="4"/>
  <c r="BU296" i="4"/>
  <c r="BU295" i="4"/>
  <c r="BU294" i="4"/>
  <c r="BU293" i="4"/>
  <c r="BU292" i="4"/>
  <c r="BU291" i="4"/>
  <c r="BU290" i="4"/>
  <c r="BU289" i="4"/>
  <c r="BU288" i="4"/>
  <c r="BU287" i="4"/>
  <c r="BU286" i="4"/>
  <c r="BU285" i="4"/>
  <c r="BU284" i="4"/>
  <c r="BU283" i="4"/>
  <c r="BU282" i="4"/>
  <c r="BU281" i="4"/>
  <c r="BU280" i="4"/>
  <c r="BU279" i="4"/>
  <c r="BU278" i="4"/>
  <c r="BU277" i="4"/>
  <c r="BU276" i="4"/>
  <c r="BU275" i="4"/>
  <c r="BU274" i="4"/>
  <c r="BU273" i="4"/>
  <c r="BU272" i="4"/>
  <c r="BU271" i="4"/>
  <c r="BU270" i="4"/>
  <c r="BU269" i="4"/>
  <c r="BU268" i="4"/>
  <c r="BU267" i="4"/>
  <c r="BU266" i="4"/>
  <c r="BU265" i="4"/>
  <c r="BU264" i="4"/>
  <c r="BU263" i="4"/>
  <c r="BU262" i="4"/>
  <c r="BU261" i="4"/>
  <c r="BU260" i="4"/>
  <c r="BU259" i="4"/>
  <c r="BU258" i="4"/>
  <c r="BU257" i="4"/>
  <c r="BU256" i="4"/>
  <c r="BU255" i="4"/>
  <c r="BU254" i="4"/>
  <c r="BU253" i="4"/>
  <c r="BU252" i="4"/>
  <c r="BU251" i="4"/>
  <c r="BU250" i="4"/>
  <c r="BU249" i="4"/>
  <c r="BU248" i="4"/>
  <c r="BU247" i="4"/>
  <c r="BU246" i="4"/>
  <c r="BU245" i="4"/>
  <c r="BU244" i="4"/>
  <c r="BU243" i="4"/>
  <c r="BU242" i="4"/>
  <c r="BU241" i="4"/>
  <c r="BU240" i="4"/>
  <c r="BU239" i="4"/>
  <c r="BU238" i="4"/>
  <c r="BU237" i="4"/>
  <c r="BU236" i="4"/>
  <c r="BU235" i="4"/>
  <c r="BU234" i="4"/>
  <c r="BU233" i="4"/>
  <c r="BU232" i="4"/>
  <c r="BU231" i="4"/>
  <c r="BU230" i="4"/>
  <c r="BU229" i="4"/>
  <c r="BU228" i="4"/>
  <c r="BU227" i="4"/>
  <c r="BU226" i="4"/>
  <c r="BU225" i="4"/>
  <c r="BU224" i="4"/>
  <c r="BU223" i="4"/>
  <c r="BU222" i="4"/>
  <c r="BU221" i="4"/>
  <c r="BU220" i="4"/>
  <c r="BU219" i="4"/>
  <c r="BU218" i="4"/>
  <c r="BU217" i="4"/>
  <c r="BU216" i="4"/>
  <c r="BU215" i="4"/>
  <c r="BU214" i="4"/>
  <c r="BU213" i="4"/>
  <c r="BU212" i="4"/>
  <c r="BU211" i="4"/>
  <c r="BU210" i="4"/>
  <c r="BU209" i="4"/>
  <c r="BU208" i="4"/>
  <c r="BU207" i="4"/>
  <c r="BU206" i="4"/>
  <c r="BU205" i="4"/>
  <c r="BU204" i="4"/>
  <c r="BU203" i="4"/>
  <c r="BU202" i="4"/>
  <c r="BU201" i="4"/>
  <c r="BU200" i="4"/>
  <c r="BU199" i="4"/>
  <c r="BU198" i="4"/>
  <c r="BU197" i="4"/>
  <c r="BU196" i="4"/>
  <c r="BU195" i="4"/>
  <c r="BU194" i="4"/>
  <c r="BU193" i="4"/>
  <c r="BU192" i="4"/>
  <c r="BU191" i="4"/>
  <c r="BU190" i="4"/>
  <c r="BU189" i="4"/>
  <c r="BU188" i="4"/>
  <c r="BU187" i="4"/>
  <c r="BU186" i="4"/>
  <c r="BU185" i="4"/>
  <c r="BU184" i="4"/>
  <c r="BU183" i="4"/>
  <c r="BU182" i="4"/>
  <c r="BU181" i="4"/>
  <c r="BU180" i="4"/>
  <c r="BU179" i="4"/>
  <c r="BU178" i="4"/>
  <c r="BU177" i="4"/>
  <c r="BU176" i="4"/>
  <c r="BU175" i="4"/>
  <c r="BU174" i="4"/>
  <c r="BU173" i="4"/>
  <c r="BU172" i="4"/>
  <c r="BU171" i="4"/>
  <c r="BU170" i="4"/>
  <c r="BU169" i="4"/>
  <c r="BU168" i="4"/>
  <c r="BU167" i="4"/>
  <c r="BU166" i="4"/>
  <c r="BU165" i="4"/>
  <c r="BU164" i="4"/>
  <c r="BU163" i="4"/>
  <c r="BU162" i="4"/>
  <c r="BU161" i="4"/>
  <c r="BU160" i="4"/>
  <c r="BU159" i="4"/>
  <c r="BU158" i="4"/>
  <c r="BU157" i="4"/>
  <c r="BU156" i="4"/>
  <c r="BU155" i="4"/>
  <c r="BU154" i="4"/>
  <c r="BU153" i="4"/>
  <c r="BU152" i="4"/>
  <c r="BU151" i="4"/>
  <c r="BU150" i="4"/>
  <c r="BU149" i="4"/>
  <c r="BU148" i="4"/>
  <c r="BU147" i="4"/>
  <c r="BU146" i="4"/>
  <c r="BU145" i="4"/>
  <c r="BU144" i="4"/>
  <c r="BU143" i="4"/>
  <c r="BU142" i="4"/>
  <c r="BU141" i="4"/>
  <c r="BU140" i="4"/>
  <c r="BU139" i="4"/>
  <c r="BU138" i="4"/>
  <c r="BU137" i="4"/>
  <c r="BU136" i="4"/>
  <c r="BU135" i="4"/>
  <c r="BU134" i="4"/>
  <c r="BU133" i="4"/>
  <c r="BU132" i="4"/>
  <c r="BU131" i="4"/>
  <c r="BU130" i="4"/>
  <c r="BU129" i="4"/>
  <c r="BU128" i="4"/>
  <c r="BU127" i="4"/>
  <c r="BU126" i="4"/>
  <c r="BU125" i="4"/>
  <c r="BU124" i="4"/>
  <c r="BU123" i="4"/>
  <c r="BU122" i="4"/>
  <c r="BU121" i="4"/>
  <c r="BU120" i="4"/>
  <c r="BU119" i="4"/>
  <c r="BU118" i="4"/>
  <c r="BU117" i="4"/>
  <c r="BU116" i="4"/>
  <c r="BU115" i="4"/>
  <c r="BU114" i="4"/>
  <c r="BU113" i="4"/>
  <c r="BU112" i="4"/>
  <c r="BU111" i="4"/>
  <c r="BU110" i="4"/>
  <c r="BU109" i="4"/>
  <c r="BU108" i="4"/>
  <c r="BU107" i="4"/>
  <c r="BU106" i="4"/>
  <c r="BU105" i="4"/>
  <c r="BU104" i="4"/>
  <c r="BU103" i="4"/>
  <c r="BU102" i="4"/>
  <c r="BU101" i="4"/>
  <c r="BU100" i="4"/>
  <c r="BU99" i="4"/>
  <c r="BU98" i="4"/>
  <c r="BU97" i="4"/>
  <c r="BU96" i="4"/>
  <c r="BU95" i="4"/>
  <c r="BU94" i="4"/>
  <c r="BU93" i="4"/>
  <c r="BU92" i="4"/>
  <c r="BU91" i="4"/>
  <c r="BU90" i="4"/>
  <c r="BU89" i="4"/>
  <c r="BU88" i="4"/>
  <c r="BU87" i="4"/>
  <c r="BU86" i="4"/>
  <c r="BU85" i="4"/>
  <c r="BU84" i="4"/>
  <c r="BU83" i="4"/>
  <c r="BU82" i="4"/>
  <c r="BU81" i="4"/>
  <c r="BU80" i="4"/>
  <c r="BU79" i="4"/>
  <c r="BU78" i="4"/>
  <c r="BU77" i="4"/>
  <c r="BU76" i="4"/>
  <c r="BU75" i="4"/>
  <c r="BU74" i="4"/>
  <c r="BU73" i="4"/>
  <c r="BU72" i="4"/>
  <c r="BU71" i="4"/>
  <c r="BU70" i="4"/>
  <c r="BU69" i="4"/>
  <c r="BU68" i="4"/>
  <c r="BU67" i="4"/>
  <c r="BU66" i="4"/>
  <c r="BU65" i="4"/>
  <c r="BU64" i="4"/>
  <c r="BU63" i="4"/>
  <c r="BU62" i="4"/>
  <c r="BU61" i="4"/>
  <c r="BU60" i="4"/>
  <c r="BU59" i="4"/>
  <c r="BU58" i="4"/>
  <c r="BU57" i="4"/>
  <c r="BU56" i="4"/>
  <c r="BU55" i="4"/>
  <c r="BU54" i="4"/>
  <c r="BU53" i="4"/>
  <c r="BU52" i="4"/>
  <c r="BU51" i="4"/>
  <c r="BU50" i="4"/>
  <c r="BU49" i="4"/>
  <c r="BU48" i="4"/>
  <c r="BU47" i="4"/>
  <c r="BU46" i="4"/>
  <c r="BU45" i="4"/>
  <c r="BU44" i="4"/>
  <c r="BU43" i="4"/>
  <c r="BU42" i="4"/>
  <c r="BU41" i="4"/>
  <c r="BU40" i="4"/>
  <c r="BU39" i="4"/>
  <c r="BU38" i="4"/>
  <c r="BU37" i="4"/>
  <c r="BU36" i="4"/>
  <c r="BU35" i="4"/>
  <c r="BU34" i="4"/>
  <c r="BU33" i="4"/>
  <c r="BU32" i="4"/>
  <c r="BU31" i="4"/>
  <c r="BU30" i="4"/>
  <c r="BU29" i="4"/>
  <c r="BU28" i="4"/>
  <c r="BU27" i="4"/>
  <c r="BU26" i="4"/>
  <c r="BU25" i="4"/>
  <c r="BU24" i="4"/>
  <c r="BU23" i="4"/>
  <c r="BU22" i="4"/>
  <c r="BU21" i="4"/>
  <c r="BU20" i="4"/>
  <c r="BU18" i="4"/>
  <c r="BU17" i="4"/>
  <c r="BU16" i="4"/>
  <c r="BU15" i="4"/>
  <c r="BU14" i="4"/>
  <c r="BT769" i="4"/>
  <c r="BT768" i="4"/>
  <c r="BT767" i="4"/>
  <c r="BT766" i="4"/>
  <c r="BT765" i="4"/>
  <c r="BT764" i="4"/>
  <c r="BT763" i="4"/>
  <c r="BT762" i="4"/>
  <c r="BT761" i="4"/>
  <c r="BT760" i="4"/>
  <c r="BT759" i="4"/>
  <c r="BT758" i="4"/>
  <c r="BT757" i="4"/>
  <c r="BT756" i="4"/>
  <c r="BT755" i="4"/>
  <c r="BT754" i="4"/>
  <c r="BT753" i="4"/>
  <c r="BT752" i="4"/>
  <c r="BT751" i="4"/>
  <c r="BT750" i="4"/>
  <c r="BT749" i="4"/>
  <c r="BT748" i="4"/>
  <c r="BT747" i="4"/>
  <c r="BT746" i="4"/>
  <c r="BT745" i="4"/>
  <c r="BT744" i="4"/>
  <c r="BT743" i="4"/>
  <c r="BT742" i="4"/>
  <c r="BT741" i="4"/>
  <c r="BT740" i="4"/>
  <c r="BT739" i="4"/>
  <c r="BT738" i="4"/>
  <c r="BT737" i="4"/>
  <c r="BT736" i="4"/>
  <c r="BT735" i="4"/>
  <c r="BT734" i="4"/>
  <c r="BT733" i="4"/>
  <c r="BT732" i="4"/>
  <c r="BT731" i="4"/>
  <c r="BT730" i="4"/>
  <c r="BT729" i="4"/>
  <c r="BT728" i="4"/>
  <c r="BT727" i="4"/>
  <c r="BT726" i="4"/>
  <c r="BT725" i="4"/>
  <c r="BT724" i="4"/>
  <c r="BT723" i="4"/>
  <c r="BT722" i="4"/>
  <c r="BT721" i="4"/>
  <c r="BT720" i="4"/>
  <c r="BT719" i="4"/>
  <c r="BT718" i="4"/>
  <c r="BT717" i="4"/>
  <c r="BT716" i="4"/>
  <c r="BT715" i="4"/>
  <c r="BT714" i="4"/>
  <c r="BT713" i="4"/>
  <c r="BT712" i="4"/>
  <c r="BT711" i="4"/>
  <c r="BT710" i="4"/>
  <c r="BT709" i="4"/>
  <c r="BT708" i="4"/>
  <c r="BT707" i="4"/>
  <c r="BT706" i="4"/>
  <c r="BT705" i="4"/>
  <c r="BT704" i="4"/>
  <c r="BT703" i="4"/>
  <c r="BT702" i="4"/>
  <c r="BT701" i="4"/>
  <c r="BT700" i="4"/>
  <c r="BT699" i="4"/>
  <c r="BT698" i="4"/>
  <c r="BT697" i="4"/>
  <c r="BT696" i="4"/>
  <c r="BT695" i="4"/>
  <c r="BT694" i="4"/>
  <c r="BT693" i="4"/>
  <c r="BT692" i="4"/>
  <c r="BT691" i="4"/>
  <c r="BT690" i="4"/>
  <c r="BT689" i="4"/>
  <c r="BT688" i="4"/>
  <c r="BT687" i="4"/>
  <c r="BT686" i="4"/>
  <c r="BT685" i="4"/>
  <c r="BT684" i="4"/>
  <c r="BT683" i="4"/>
  <c r="BT682" i="4"/>
  <c r="BT681" i="4"/>
  <c r="BT680" i="4"/>
  <c r="BT679" i="4"/>
  <c r="BT678" i="4"/>
  <c r="BT677" i="4"/>
  <c r="BT676" i="4"/>
  <c r="BT675" i="4"/>
  <c r="BT674" i="4"/>
  <c r="BT673" i="4"/>
  <c r="BT672" i="4"/>
  <c r="BT671" i="4"/>
  <c r="BT670" i="4"/>
  <c r="BT669" i="4"/>
  <c r="BT668" i="4"/>
  <c r="BT667" i="4"/>
  <c r="BT666" i="4"/>
  <c r="BT665" i="4"/>
  <c r="BT664" i="4"/>
  <c r="BT663" i="4"/>
  <c r="BT662" i="4"/>
  <c r="BT661" i="4"/>
  <c r="BT660" i="4"/>
  <c r="BT659" i="4"/>
  <c r="BT658" i="4"/>
  <c r="BT657" i="4"/>
  <c r="BT656" i="4"/>
  <c r="BT655" i="4"/>
  <c r="BT654" i="4"/>
  <c r="BT653" i="4"/>
  <c r="BT652" i="4"/>
  <c r="BT651" i="4"/>
  <c r="BT650" i="4"/>
  <c r="BT649" i="4"/>
  <c r="BT648" i="4"/>
  <c r="BT647" i="4"/>
  <c r="BT646" i="4"/>
  <c r="BT645" i="4"/>
  <c r="BT644" i="4"/>
  <c r="BT643" i="4"/>
  <c r="BT642" i="4"/>
  <c r="BT641" i="4"/>
  <c r="BT640" i="4"/>
  <c r="BT639" i="4"/>
  <c r="BT638" i="4"/>
  <c r="BT637" i="4"/>
  <c r="BT636" i="4"/>
  <c r="BT635" i="4"/>
  <c r="BT634" i="4"/>
  <c r="BT633" i="4"/>
  <c r="BT632" i="4"/>
  <c r="BT631" i="4"/>
  <c r="BT630" i="4"/>
  <c r="BT629" i="4"/>
  <c r="BT628" i="4"/>
  <c r="BT627" i="4"/>
  <c r="BT626" i="4"/>
  <c r="BT625" i="4"/>
  <c r="BT624" i="4"/>
  <c r="BT623" i="4"/>
  <c r="BT622" i="4"/>
  <c r="BT621" i="4"/>
  <c r="BT620" i="4"/>
  <c r="BT619" i="4"/>
  <c r="BT618" i="4"/>
  <c r="BT617" i="4"/>
  <c r="BT616" i="4"/>
  <c r="BT615" i="4"/>
  <c r="BT614" i="4"/>
  <c r="BT613" i="4"/>
  <c r="BT612" i="4"/>
  <c r="BT611" i="4"/>
  <c r="BT610" i="4"/>
  <c r="BT609" i="4"/>
  <c r="BT608" i="4"/>
  <c r="BT607" i="4"/>
  <c r="BT606" i="4"/>
  <c r="BT605" i="4"/>
  <c r="BT604" i="4"/>
  <c r="BT603" i="4"/>
  <c r="BT602" i="4"/>
  <c r="BT601" i="4"/>
  <c r="BT600" i="4"/>
  <c r="BT599" i="4"/>
  <c r="BT598" i="4"/>
  <c r="BT597" i="4"/>
  <c r="BT596" i="4"/>
  <c r="BT595" i="4"/>
  <c r="BT594" i="4"/>
  <c r="BT593" i="4"/>
  <c r="BT592" i="4"/>
  <c r="BT591" i="4"/>
  <c r="BT590" i="4"/>
  <c r="BT589" i="4"/>
  <c r="BT588" i="4"/>
  <c r="BT587" i="4"/>
  <c r="BT586" i="4"/>
  <c r="BT585" i="4"/>
  <c r="BT584" i="4"/>
  <c r="BT583" i="4"/>
  <c r="BT582" i="4"/>
  <c r="BT581" i="4"/>
  <c r="BT580" i="4"/>
  <c r="BT579" i="4"/>
  <c r="BT578" i="4"/>
  <c r="BT577" i="4"/>
  <c r="BT576" i="4"/>
  <c r="BT575" i="4"/>
  <c r="BT574" i="4"/>
  <c r="BT573" i="4"/>
  <c r="BT572" i="4"/>
  <c r="BT571" i="4"/>
  <c r="BT570" i="4"/>
  <c r="BT569" i="4"/>
  <c r="BT568" i="4"/>
  <c r="BT567" i="4"/>
  <c r="BT566" i="4"/>
  <c r="BT565" i="4"/>
  <c r="BT564" i="4"/>
  <c r="BT563" i="4"/>
  <c r="BT562" i="4"/>
  <c r="BT561" i="4"/>
  <c r="BT560" i="4"/>
  <c r="BT559" i="4"/>
  <c r="BT558" i="4"/>
  <c r="BT557" i="4"/>
  <c r="BT556" i="4"/>
  <c r="BT555" i="4"/>
  <c r="BT554" i="4"/>
  <c r="BT553" i="4"/>
  <c r="BT552" i="4"/>
  <c r="BT551" i="4"/>
  <c r="BT550" i="4"/>
  <c r="BT549" i="4"/>
  <c r="BT548" i="4"/>
  <c r="BT547" i="4"/>
  <c r="BT546" i="4"/>
  <c r="BT545" i="4"/>
  <c r="BT544" i="4"/>
  <c r="BT543" i="4"/>
  <c r="BT542" i="4"/>
  <c r="BT541" i="4"/>
  <c r="BT540" i="4"/>
  <c r="BT539" i="4"/>
  <c r="BT538" i="4"/>
  <c r="BT537" i="4"/>
  <c r="BT536" i="4"/>
  <c r="BT535" i="4"/>
  <c r="BT534" i="4"/>
  <c r="BT533" i="4"/>
  <c r="BT532" i="4"/>
  <c r="BT531" i="4"/>
  <c r="BT530" i="4"/>
  <c r="BT529" i="4"/>
  <c r="BT528" i="4"/>
  <c r="BT527" i="4"/>
  <c r="BT526" i="4"/>
  <c r="BT525" i="4"/>
  <c r="BT524" i="4"/>
  <c r="BT523" i="4"/>
  <c r="BT522" i="4"/>
  <c r="BT521" i="4"/>
  <c r="BT520" i="4"/>
  <c r="BT519" i="4"/>
  <c r="BT518" i="4"/>
  <c r="BT517" i="4"/>
  <c r="BT516" i="4"/>
  <c r="BT515" i="4"/>
  <c r="BT514" i="4"/>
  <c r="BT513" i="4"/>
  <c r="BT512" i="4"/>
  <c r="BT511" i="4"/>
  <c r="BT510" i="4"/>
  <c r="BT509" i="4"/>
  <c r="BT508" i="4"/>
  <c r="BT507" i="4"/>
  <c r="BT506" i="4"/>
  <c r="BT505" i="4"/>
  <c r="BT504" i="4"/>
  <c r="BT503" i="4"/>
  <c r="BT502" i="4"/>
  <c r="BT501" i="4"/>
  <c r="BT500" i="4"/>
  <c r="BT499" i="4"/>
  <c r="BT498" i="4"/>
  <c r="BT497" i="4"/>
  <c r="BT496" i="4"/>
  <c r="BT495" i="4"/>
  <c r="BT494" i="4"/>
  <c r="BT493" i="4"/>
  <c r="BT492" i="4"/>
  <c r="BT491" i="4"/>
  <c r="BT490" i="4"/>
  <c r="BT489" i="4"/>
  <c r="BT488" i="4"/>
  <c r="BT487" i="4"/>
  <c r="BT486" i="4"/>
  <c r="BT485" i="4"/>
  <c r="BT484" i="4"/>
  <c r="BT483" i="4"/>
  <c r="BT482" i="4"/>
  <c r="BT481" i="4"/>
  <c r="BT480" i="4"/>
  <c r="BT479" i="4"/>
  <c r="BT478" i="4"/>
  <c r="BT477" i="4"/>
  <c r="BT476" i="4"/>
  <c r="BT475" i="4"/>
  <c r="BT474" i="4"/>
  <c r="BT473" i="4"/>
  <c r="BT472" i="4"/>
  <c r="BT471" i="4"/>
  <c r="BT470" i="4"/>
  <c r="BT469" i="4"/>
  <c r="BT468" i="4"/>
  <c r="BT467" i="4"/>
  <c r="BT466" i="4"/>
  <c r="BT465" i="4"/>
  <c r="BT464" i="4"/>
  <c r="BT463" i="4"/>
  <c r="BT462" i="4"/>
  <c r="BT461" i="4"/>
  <c r="BT460" i="4"/>
  <c r="BT459" i="4"/>
  <c r="BT458" i="4"/>
  <c r="BT457" i="4"/>
  <c r="BT456" i="4"/>
  <c r="BT455" i="4"/>
  <c r="BT454" i="4"/>
  <c r="BT453" i="4"/>
  <c r="BT452" i="4"/>
  <c r="BT451" i="4"/>
  <c r="BT450" i="4"/>
  <c r="BT449" i="4"/>
  <c r="BT448" i="4"/>
  <c r="BT447" i="4"/>
  <c r="BT446" i="4"/>
  <c r="BT445" i="4"/>
  <c r="BT444" i="4"/>
  <c r="BT443" i="4"/>
  <c r="BT442" i="4"/>
  <c r="BT441" i="4"/>
  <c r="BT440" i="4"/>
  <c r="BT439" i="4"/>
  <c r="BT438" i="4"/>
  <c r="BT437" i="4"/>
  <c r="BT436" i="4"/>
  <c r="BT435" i="4"/>
  <c r="BT434" i="4"/>
  <c r="BT433" i="4"/>
  <c r="BT432" i="4"/>
  <c r="BT431" i="4"/>
  <c r="BT430" i="4"/>
  <c r="BT429" i="4"/>
  <c r="BT428" i="4"/>
  <c r="BT427" i="4"/>
  <c r="BT426" i="4"/>
  <c r="BT425" i="4"/>
  <c r="BT424" i="4"/>
  <c r="BT423" i="4"/>
  <c r="BT422" i="4"/>
  <c r="BT421" i="4"/>
  <c r="BT420" i="4"/>
  <c r="BT419" i="4"/>
  <c r="BT418" i="4"/>
  <c r="BT417" i="4"/>
  <c r="BT416" i="4"/>
  <c r="BT415" i="4"/>
  <c r="BT414" i="4"/>
  <c r="BT413" i="4"/>
  <c r="BT412" i="4"/>
  <c r="BT411" i="4"/>
  <c r="BT410" i="4"/>
  <c r="BT409" i="4"/>
  <c r="BT408" i="4"/>
  <c r="BT407" i="4"/>
  <c r="BT406" i="4"/>
  <c r="BT405" i="4"/>
  <c r="BT404" i="4"/>
  <c r="BT403" i="4"/>
  <c r="BT402" i="4"/>
  <c r="BT401" i="4"/>
  <c r="BT400" i="4"/>
  <c r="BT399" i="4"/>
  <c r="BT398" i="4"/>
  <c r="BT397" i="4"/>
  <c r="BT396" i="4"/>
  <c r="BT395" i="4"/>
  <c r="BT394" i="4"/>
  <c r="BT393" i="4"/>
  <c r="BT392" i="4"/>
  <c r="BT391" i="4"/>
  <c r="BT390" i="4"/>
  <c r="BT389" i="4"/>
  <c r="BT388" i="4"/>
  <c r="BT387" i="4"/>
  <c r="BT386" i="4"/>
  <c r="BT385" i="4"/>
  <c r="BT384" i="4"/>
  <c r="BT383" i="4"/>
  <c r="BT382" i="4"/>
  <c r="BT381" i="4"/>
  <c r="BT380" i="4"/>
  <c r="BT379" i="4"/>
  <c r="BT378" i="4"/>
  <c r="BT377" i="4"/>
  <c r="BT376" i="4"/>
  <c r="BT375" i="4"/>
  <c r="BT374" i="4"/>
  <c r="BT373" i="4"/>
  <c r="BT372" i="4"/>
  <c r="BT371" i="4"/>
  <c r="BT370" i="4"/>
  <c r="BT369" i="4"/>
  <c r="BT368" i="4"/>
  <c r="BT367" i="4"/>
  <c r="BT366" i="4"/>
  <c r="BT365" i="4"/>
  <c r="BT364" i="4"/>
  <c r="BT363" i="4"/>
  <c r="BT362" i="4"/>
  <c r="BT361" i="4"/>
  <c r="BT360" i="4"/>
  <c r="BT359" i="4"/>
  <c r="BT358" i="4"/>
  <c r="BT357" i="4"/>
  <c r="BT356" i="4"/>
  <c r="BT355" i="4"/>
  <c r="BT354" i="4"/>
  <c r="BT353" i="4"/>
  <c r="BT352" i="4"/>
  <c r="BT351" i="4"/>
  <c r="BT350" i="4"/>
  <c r="BT349" i="4"/>
  <c r="BT348" i="4"/>
  <c r="BT347" i="4"/>
  <c r="BT346" i="4"/>
  <c r="BT345" i="4"/>
  <c r="BT344" i="4"/>
  <c r="BT343" i="4"/>
  <c r="BT342" i="4"/>
  <c r="BT341" i="4"/>
  <c r="BT340" i="4"/>
  <c r="BT339" i="4"/>
  <c r="BT338" i="4"/>
  <c r="BT337" i="4"/>
  <c r="BT336" i="4"/>
  <c r="BT335" i="4"/>
  <c r="BT334" i="4"/>
  <c r="BT333" i="4"/>
  <c r="BT332" i="4"/>
  <c r="BT331" i="4"/>
  <c r="BT330" i="4"/>
  <c r="BT329" i="4"/>
  <c r="BT328" i="4"/>
  <c r="BT327" i="4"/>
  <c r="BT326" i="4"/>
  <c r="BT325" i="4"/>
  <c r="BT324" i="4"/>
  <c r="BT323" i="4"/>
  <c r="BT322" i="4"/>
  <c r="BT321" i="4"/>
  <c r="BT320" i="4"/>
  <c r="BT319" i="4"/>
  <c r="BT318" i="4"/>
  <c r="BT317" i="4"/>
  <c r="BT316" i="4"/>
  <c r="BT315" i="4"/>
  <c r="BT314" i="4"/>
  <c r="BT313" i="4"/>
  <c r="BT312" i="4"/>
  <c r="BT311" i="4"/>
  <c r="BT310" i="4"/>
  <c r="BT309" i="4"/>
  <c r="BT308" i="4"/>
  <c r="BT307" i="4"/>
  <c r="BT306" i="4"/>
  <c r="BT305" i="4"/>
  <c r="BT304" i="4"/>
  <c r="BT303" i="4"/>
  <c r="BT302" i="4"/>
  <c r="BT301" i="4"/>
  <c r="BT300" i="4"/>
  <c r="BT299" i="4"/>
  <c r="BT298" i="4"/>
  <c r="BT297" i="4"/>
  <c r="BT296" i="4"/>
  <c r="BT295" i="4"/>
  <c r="BT294" i="4"/>
  <c r="BT293" i="4"/>
  <c r="BT292" i="4"/>
  <c r="BT291" i="4"/>
  <c r="BT290" i="4"/>
  <c r="BT289" i="4"/>
  <c r="BT288" i="4"/>
  <c r="BT287" i="4"/>
  <c r="BT286" i="4"/>
  <c r="BT285" i="4"/>
  <c r="BT284" i="4"/>
  <c r="BT283" i="4"/>
  <c r="BT282" i="4"/>
  <c r="BT281" i="4"/>
  <c r="BT280" i="4"/>
  <c r="BT279" i="4"/>
  <c r="BT278" i="4"/>
  <c r="BT277" i="4"/>
  <c r="BT276" i="4"/>
  <c r="BT275" i="4"/>
  <c r="BT274" i="4"/>
  <c r="BT273" i="4"/>
  <c r="BT272" i="4"/>
  <c r="BT271" i="4"/>
  <c r="BT270" i="4"/>
  <c r="BT269" i="4"/>
  <c r="BT268" i="4"/>
  <c r="BT267" i="4"/>
  <c r="BT266" i="4"/>
  <c r="BT265" i="4"/>
  <c r="BT264" i="4"/>
  <c r="BT263" i="4"/>
  <c r="BT262" i="4"/>
  <c r="BT261" i="4"/>
  <c r="BT260" i="4"/>
  <c r="BT259" i="4"/>
  <c r="BT258" i="4"/>
  <c r="BT257" i="4"/>
  <c r="BT256" i="4"/>
  <c r="BT255" i="4"/>
  <c r="BT254" i="4"/>
  <c r="BT253" i="4"/>
  <c r="BT252" i="4"/>
  <c r="BT251" i="4"/>
  <c r="BT250" i="4"/>
  <c r="BT249" i="4"/>
  <c r="BT248" i="4"/>
  <c r="BT247" i="4"/>
  <c r="BT246" i="4"/>
  <c r="BT245" i="4"/>
  <c r="BT244" i="4"/>
  <c r="BT243" i="4"/>
  <c r="BT242" i="4"/>
  <c r="BT241" i="4"/>
  <c r="BT240" i="4"/>
  <c r="BT239" i="4"/>
  <c r="BT238" i="4"/>
  <c r="BT237" i="4"/>
  <c r="BT236" i="4"/>
  <c r="BT235" i="4"/>
  <c r="BT234" i="4"/>
  <c r="BT233" i="4"/>
  <c r="BT232" i="4"/>
  <c r="BT231" i="4"/>
  <c r="BT230" i="4"/>
  <c r="BT229" i="4"/>
  <c r="BT228" i="4"/>
  <c r="BT227" i="4"/>
  <c r="BT226" i="4"/>
  <c r="BT225" i="4"/>
  <c r="BT224" i="4"/>
  <c r="BT223" i="4"/>
  <c r="BT222" i="4"/>
  <c r="BT221" i="4"/>
  <c r="BT220" i="4"/>
  <c r="BT219" i="4"/>
  <c r="BT218" i="4"/>
  <c r="BT217" i="4"/>
  <c r="BT216" i="4"/>
  <c r="BT215" i="4"/>
  <c r="BT214" i="4"/>
  <c r="BT213" i="4"/>
  <c r="BT212" i="4"/>
  <c r="BT211" i="4"/>
  <c r="BT210" i="4"/>
  <c r="BT209" i="4"/>
  <c r="BT208" i="4"/>
  <c r="BT207" i="4"/>
  <c r="BT206" i="4"/>
  <c r="BT205" i="4"/>
  <c r="BT204" i="4"/>
  <c r="BT203" i="4"/>
  <c r="BT202" i="4"/>
  <c r="BT201" i="4"/>
  <c r="BT200" i="4"/>
  <c r="BT199" i="4"/>
  <c r="BT198" i="4"/>
  <c r="BT197" i="4"/>
  <c r="BT196" i="4"/>
  <c r="BT195" i="4"/>
  <c r="BT194" i="4"/>
  <c r="BT193" i="4"/>
  <c r="BT192" i="4"/>
  <c r="BT191" i="4"/>
  <c r="BT190" i="4"/>
  <c r="BT189" i="4"/>
  <c r="BT188" i="4"/>
  <c r="BT187" i="4"/>
  <c r="BT186" i="4"/>
  <c r="BT185" i="4"/>
  <c r="BT184" i="4"/>
  <c r="BT183" i="4"/>
  <c r="BT182" i="4"/>
  <c r="BT181" i="4"/>
  <c r="BT180" i="4"/>
  <c r="BT179" i="4"/>
  <c r="BT178" i="4"/>
  <c r="BT177" i="4"/>
  <c r="BT176" i="4"/>
  <c r="BT175" i="4"/>
  <c r="BT174" i="4"/>
  <c r="BT173" i="4"/>
  <c r="BT172" i="4"/>
  <c r="BT171" i="4"/>
  <c r="BT170" i="4"/>
  <c r="BT169" i="4"/>
  <c r="BT168" i="4"/>
  <c r="BT167" i="4"/>
  <c r="BT166" i="4"/>
  <c r="BT165" i="4"/>
  <c r="BT164" i="4"/>
  <c r="BT163" i="4"/>
  <c r="BT162" i="4"/>
  <c r="BT161" i="4"/>
  <c r="BT160" i="4"/>
  <c r="BT159" i="4"/>
  <c r="BT158" i="4"/>
  <c r="BT157" i="4"/>
  <c r="BT156" i="4"/>
  <c r="BT155" i="4"/>
  <c r="BT154" i="4"/>
  <c r="BT153" i="4"/>
  <c r="BT152" i="4"/>
  <c r="BT151" i="4"/>
  <c r="BT150" i="4"/>
  <c r="BT149" i="4"/>
  <c r="BT148" i="4"/>
  <c r="BT147" i="4"/>
  <c r="BT146" i="4"/>
  <c r="BT145" i="4"/>
  <c r="BT144" i="4"/>
  <c r="BT143" i="4"/>
  <c r="BT142" i="4"/>
  <c r="BT141" i="4"/>
  <c r="BT140" i="4"/>
  <c r="BT139" i="4"/>
  <c r="BT138" i="4"/>
  <c r="BT137" i="4"/>
  <c r="BT136" i="4"/>
  <c r="BT135" i="4"/>
  <c r="BT134" i="4"/>
  <c r="BT133" i="4"/>
  <c r="BT132" i="4"/>
  <c r="BT131" i="4"/>
  <c r="BT130" i="4"/>
  <c r="BT129" i="4"/>
  <c r="BT128" i="4"/>
  <c r="BT127" i="4"/>
  <c r="BT126" i="4"/>
  <c r="BT125" i="4"/>
  <c r="BT124" i="4"/>
  <c r="BT123" i="4"/>
  <c r="BT122" i="4"/>
  <c r="BT121" i="4"/>
  <c r="BT120" i="4"/>
  <c r="BT119" i="4"/>
  <c r="BT118" i="4"/>
  <c r="BT117" i="4"/>
  <c r="BT116" i="4"/>
  <c r="BT115" i="4"/>
  <c r="BT114" i="4"/>
  <c r="BT113" i="4"/>
  <c r="BT112" i="4"/>
  <c r="BT111" i="4"/>
  <c r="BT110" i="4"/>
  <c r="BT109" i="4"/>
  <c r="BT108" i="4"/>
  <c r="BT107" i="4"/>
  <c r="BT106" i="4"/>
  <c r="BT105" i="4"/>
  <c r="BT104" i="4"/>
  <c r="BT103" i="4"/>
  <c r="BT102" i="4"/>
  <c r="BT101" i="4"/>
  <c r="BT100" i="4"/>
  <c r="BT99" i="4"/>
  <c r="BT98" i="4"/>
  <c r="BT97" i="4"/>
  <c r="BT96" i="4"/>
  <c r="BT95" i="4"/>
  <c r="BT94" i="4"/>
  <c r="BT93" i="4"/>
  <c r="BT92" i="4"/>
  <c r="BT91" i="4"/>
  <c r="BT90" i="4"/>
  <c r="BT89" i="4"/>
  <c r="BT88" i="4"/>
  <c r="BT87" i="4"/>
  <c r="BT86" i="4"/>
  <c r="BT85" i="4"/>
  <c r="BT84" i="4"/>
  <c r="BT83" i="4"/>
  <c r="BT82" i="4"/>
  <c r="BT81" i="4"/>
  <c r="BT80" i="4"/>
  <c r="BT79" i="4"/>
  <c r="BT78" i="4"/>
  <c r="BT77" i="4"/>
  <c r="BT76" i="4"/>
  <c r="BT75" i="4"/>
  <c r="BT74" i="4"/>
  <c r="BT73" i="4"/>
  <c r="BT72" i="4"/>
  <c r="BT71" i="4"/>
  <c r="BT70" i="4"/>
  <c r="BT69" i="4"/>
  <c r="BT68" i="4"/>
  <c r="BT67" i="4"/>
  <c r="BT66" i="4"/>
  <c r="BT65" i="4"/>
  <c r="BT64" i="4"/>
  <c r="BT63" i="4"/>
  <c r="BT62" i="4"/>
  <c r="BT61" i="4"/>
  <c r="BT60" i="4"/>
  <c r="BT59" i="4"/>
  <c r="BT58" i="4"/>
  <c r="BT57" i="4"/>
  <c r="BT56" i="4"/>
  <c r="BT55" i="4"/>
  <c r="BT54" i="4"/>
  <c r="BT53" i="4"/>
  <c r="BT52" i="4"/>
  <c r="BT51" i="4"/>
  <c r="BT50" i="4"/>
  <c r="BT49" i="4"/>
  <c r="BT48" i="4"/>
  <c r="BT47" i="4"/>
  <c r="BT46" i="4"/>
  <c r="BT45" i="4"/>
  <c r="BT44" i="4"/>
  <c r="BT43" i="4"/>
  <c r="BT42" i="4"/>
  <c r="BT41" i="4"/>
  <c r="BT40" i="4"/>
  <c r="BT39" i="4"/>
  <c r="BT38" i="4"/>
  <c r="BT37" i="4"/>
  <c r="BT36" i="4"/>
  <c r="BT35" i="4"/>
  <c r="BT34" i="4"/>
  <c r="BT33" i="4"/>
  <c r="BT32" i="4"/>
  <c r="BT31" i="4"/>
  <c r="BT30" i="4"/>
  <c r="BT29" i="4"/>
  <c r="BT28" i="4"/>
  <c r="BT27" i="4"/>
  <c r="BT26" i="4"/>
  <c r="BT25" i="4"/>
  <c r="BT24" i="4"/>
  <c r="BT23" i="4"/>
  <c r="BT22" i="4"/>
  <c r="BT21" i="4"/>
  <c r="BT20" i="4"/>
  <c r="BT18" i="4"/>
  <c r="BT17" i="4"/>
  <c r="BT16" i="4"/>
  <c r="BT15" i="4"/>
  <c r="BT14" i="4"/>
  <c r="BS769" i="4"/>
  <c r="BS768" i="4"/>
  <c r="BS767" i="4"/>
  <c r="BS766" i="4"/>
  <c r="BS765" i="4"/>
  <c r="BS764" i="4"/>
  <c r="BS763" i="4"/>
  <c r="BS762" i="4"/>
  <c r="BS761" i="4"/>
  <c r="BS760" i="4"/>
  <c r="BS759" i="4"/>
  <c r="BS758" i="4"/>
  <c r="BS757" i="4"/>
  <c r="BS756" i="4"/>
  <c r="BS755" i="4"/>
  <c r="BS754" i="4"/>
  <c r="BS753" i="4"/>
  <c r="BS752" i="4"/>
  <c r="BS751" i="4"/>
  <c r="BS750" i="4"/>
  <c r="BS749" i="4"/>
  <c r="BS748" i="4"/>
  <c r="BS747" i="4"/>
  <c r="BS746" i="4"/>
  <c r="BS745" i="4"/>
  <c r="BS744" i="4"/>
  <c r="BS743" i="4"/>
  <c r="BS742" i="4"/>
  <c r="BS741" i="4"/>
  <c r="BS740" i="4"/>
  <c r="BS739" i="4"/>
  <c r="BS738" i="4"/>
  <c r="BS737" i="4"/>
  <c r="BS736" i="4"/>
  <c r="BS735" i="4"/>
  <c r="BS734" i="4"/>
  <c r="BS733" i="4"/>
  <c r="BS732" i="4"/>
  <c r="BS731" i="4"/>
  <c r="BS730" i="4"/>
  <c r="BS729" i="4"/>
  <c r="BS728" i="4"/>
  <c r="BS727" i="4"/>
  <c r="BS726" i="4"/>
  <c r="BS725" i="4"/>
  <c r="BS724" i="4"/>
  <c r="BS723" i="4"/>
  <c r="BS722" i="4"/>
  <c r="BS721" i="4"/>
  <c r="BS720" i="4"/>
  <c r="BS719" i="4"/>
  <c r="BS718" i="4"/>
  <c r="BS717" i="4"/>
  <c r="BS716" i="4"/>
  <c r="BS715" i="4"/>
  <c r="BS714" i="4"/>
  <c r="BS713" i="4"/>
  <c r="BS712" i="4"/>
  <c r="BS711" i="4"/>
  <c r="BS710" i="4"/>
  <c r="BS709" i="4"/>
  <c r="BS708" i="4"/>
  <c r="BS707" i="4"/>
  <c r="BS706" i="4"/>
  <c r="BS705" i="4"/>
  <c r="BS704" i="4"/>
  <c r="BS703" i="4"/>
  <c r="BS702" i="4"/>
  <c r="BS701" i="4"/>
  <c r="BS700" i="4"/>
  <c r="BS699" i="4"/>
  <c r="BS698" i="4"/>
  <c r="BS697" i="4"/>
  <c r="BS696" i="4"/>
  <c r="BS695" i="4"/>
  <c r="BS694" i="4"/>
  <c r="BS693" i="4"/>
  <c r="BS692" i="4"/>
  <c r="BS691" i="4"/>
  <c r="BS690" i="4"/>
  <c r="BS689" i="4"/>
  <c r="BS688" i="4"/>
  <c r="BS687" i="4"/>
  <c r="BS686" i="4"/>
  <c r="BS685" i="4"/>
  <c r="BS684" i="4"/>
  <c r="BS683" i="4"/>
  <c r="BS682" i="4"/>
  <c r="BS681" i="4"/>
  <c r="BS680" i="4"/>
  <c r="BS679" i="4"/>
  <c r="BS678" i="4"/>
  <c r="BS677" i="4"/>
  <c r="BS676" i="4"/>
  <c r="BS675" i="4"/>
  <c r="BS674" i="4"/>
  <c r="BS673" i="4"/>
  <c r="BS672" i="4"/>
  <c r="BS671" i="4"/>
  <c r="BS670" i="4"/>
  <c r="BS669" i="4"/>
  <c r="BS668" i="4"/>
  <c r="BS667" i="4"/>
  <c r="BS666" i="4"/>
  <c r="BS665" i="4"/>
  <c r="BS664" i="4"/>
  <c r="BS663" i="4"/>
  <c r="BS662" i="4"/>
  <c r="BS661" i="4"/>
  <c r="BS660" i="4"/>
  <c r="BS659" i="4"/>
  <c r="BS658" i="4"/>
  <c r="BS657" i="4"/>
  <c r="BS656" i="4"/>
  <c r="BS655" i="4"/>
  <c r="BS654" i="4"/>
  <c r="BS653" i="4"/>
  <c r="BS652" i="4"/>
  <c r="BS651" i="4"/>
  <c r="BS650" i="4"/>
  <c r="BS649" i="4"/>
  <c r="BS648" i="4"/>
  <c r="BS647" i="4"/>
  <c r="BS646" i="4"/>
  <c r="BS645" i="4"/>
  <c r="BS644" i="4"/>
  <c r="BS643" i="4"/>
  <c r="BS642" i="4"/>
  <c r="BS641" i="4"/>
  <c r="BS640" i="4"/>
  <c r="BS639" i="4"/>
  <c r="BS638" i="4"/>
  <c r="BS637" i="4"/>
  <c r="BS636" i="4"/>
  <c r="BS635" i="4"/>
  <c r="BS634" i="4"/>
  <c r="BS633" i="4"/>
  <c r="BS632" i="4"/>
  <c r="BS631" i="4"/>
  <c r="BS630" i="4"/>
  <c r="BS629" i="4"/>
  <c r="BS628" i="4"/>
  <c r="BS627" i="4"/>
  <c r="BS626" i="4"/>
  <c r="BS625" i="4"/>
  <c r="BS624" i="4"/>
  <c r="BS623" i="4"/>
  <c r="BS622" i="4"/>
  <c r="BS621" i="4"/>
  <c r="BS620" i="4"/>
  <c r="BS619" i="4"/>
  <c r="BS618" i="4"/>
  <c r="BS617" i="4"/>
  <c r="BS616" i="4"/>
  <c r="BS615" i="4"/>
  <c r="BS614" i="4"/>
  <c r="BS613" i="4"/>
  <c r="BS612" i="4"/>
  <c r="BS611" i="4"/>
  <c r="BS610" i="4"/>
  <c r="BS609" i="4"/>
  <c r="BS608" i="4"/>
  <c r="BS607" i="4"/>
  <c r="BS606" i="4"/>
  <c r="BS605" i="4"/>
  <c r="BS604" i="4"/>
  <c r="BS603" i="4"/>
  <c r="BS602" i="4"/>
  <c r="BS601" i="4"/>
  <c r="BS600" i="4"/>
  <c r="BS599" i="4"/>
  <c r="BS598" i="4"/>
  <c r="BS597" i="4"/>
  <c r="BS596" i="4"/>
  <c r="BS595" i="4"/>
  <c r="BS594" i="4"/>
  <c r="BS593" i="4"/>
  <c r="BS592" i="4"/>
  <c r="BS591" i="4"/>
  <c r="BS590" i="4"/>
  <c r="BS589" i="4"/>
  <c r="BS588" i="4"/>
  <c r="BS587" i="4"/>
  <c r="BS586" i="4"/>
  <c r="BS585" i="4"/>
  <c r="BS584" i="4"/>
  <c r="BS583" i="4"/>
  <c r="BS582" i="4"/>
  <c r="BS581" i="4"/>
  <c r="BS580" i="4"/>
  <c r="BS579" i="4"/>
  <c r="BS578" i="4"/>
  <c r="BS577" i="4"/>
  <c r="BS576" i="4"/>
  <c r="BS575" i="4"/>
  <c r="BS574" i="4"/>
  <c r="BS573" i="4"/>
  <c r="BS572" i="4"/>
  <c r="BS571" i="4"/>
  <c r="BS570" i="4"/>
  <c r="BS569" i="4"/>
  <c r="BS568" i="4"/>
  <c r="BS567" i="4"/>
  <c r="BS566" i="4"/>
  <c r="BS565" i="4"/>
  <c r="BS564" i="4"/>
  <c r="BS563" i="4"/>
  <c r="BS562" i="4"/>
  <c r="BS561" i="4"/>
  <c r="BS560" i="4"/>
  <c r="BS559" i="4"/>
  <c r="BS558" i="4"/>
  <c r="BS557" i="4"/>
  <c r="BS556" i="4"/>
  <c r="BS555" i="4"/>
  <c r="BS554" i="4"/>
  <c r="BS553" i="4"/>
  <c r="BS552" i="4"/>
  <c r="BS551" i="4"/>
  <c r="BS550" i="4"/>
  <c r="BS549" i="4"/>
  <c r="BS548" i="4"/>
  <c r="BS547" i="4"/>
  <c r="BS546" i="4"/>
  <c r="BS545" i="4"/>
  <c r="BS544" i="4"/>
  <c r="BS543" i="4"/>
  <c r="BS542" i="4"/>
  <c r="BS541" i="4"/>
  <c r="BS540" i="4"/>
  <c r="BS539" i="4"/>
  <c r="BS538" i="4"/>
  <c r="BS537" i="4"/>
  <c r="BS536" i="4"/>
  <c r="BS535" i="4"/>
  <c r="BS534" i="4"/>
  <c r="BS533" i="4"/>
  <c r="BS532" i="4"/>
  <c r="BS531" i="4"/>
  <c r="BS530" i="4"/>
  <c r="BS529" i="4"/>
  <c r="BS528" i="4"/>
  <c r="BS527" i="4"/>
  <c r="BS526" i="4"/>
  <c r="BS525" i="4"/>
  <c r="BS524" i="4"/>
  <c r="BS523" i="4"/>
  <c r="BS522" i="4"/>
  <c r="BS521" i="4"/>
  <c r="BS520" i="4"/>
  <c r="BS519" i="4"/>
  <c r="BS518" i="4"/>
  <c r="BS517" i="4"/>
  <c r="BS516" i="4"/>
  <c r="BS515" i="4"/>
  <c r="BS514" i="4"/>
  <c r="BS513" i="4"/>
  <c r="BS512" i="4"/>
  <c r="BS511" i="4"/>
  <c r="BS510" i="4"/>
  <c r="BS509" i="4"/>
  <c r="BS508" i="4"/>
  <c r="BS507" i="4"/>
  <c r="BS506" i="4"/>
  <c r="BS505" i="4"/>
  <c r="BS504" i="4"/>
  <c r="BS503" i="4"/>
  <c r="BS502" i="4"/>
  <c r="BS501" i="4"/>
  <c r="BS500" i="4"/>
  <c r="BS499" i="4"/>
  <c r="BS498" i="4"/>
  <c r="BS497" i="4"/>
  <c r="BS496" i="4"/>
  <c r="BS495" i="4"/>
  <c r="BS494" i="4"/>
  <c r="BS493" i="4"/>
  <c r="BS492" i="4"/>
  <c r="BS491" i="4"/>
  <c r="BS490" i="4"/>
  <c r="BS489" i="4"/>
  <c r="BS488" i="4"/>
  <c r="BS487" i="4"/>
  <c r="BS486" i="4"/>
  <c r="BS485" i="4"/>
  <c r="BS484" i="4"/>
  <c r="BS483" i="4"/>
  <c r="BS482" i="4"/>
  <c r="BS481" i="4"/>
  <c r="BS480" i="4"/>
  <c r="BS479" i="4"/>
  <c r="BS478" i="4"/>
  <c r="BS477" i="4"/>
  <c r="BS476" i="4"/>
  <c r="BS475" i="4"/>
  <c r="BS474" i="4"/>
  <c r="BS473" i="4"/>
  <c r="BS472" i="4"/>
  <c r="BS471" i="4"/>
  <c r="BS470" i="4"/>
  <c r="BS469" i="4"/>
  <c r="BS468" i="4"/>
  <c r="BS467" i="4"/>
  <c r="BS466" i="4"/>
  <c r="BS465" i="4"/>
  <c r="BS464" i="4"/>
  <c r="BS463" i="4"/>
  <c r="BS462" i="4"/>
  <c r="BS461" i="4"/>
  <c r="BS460" i="4"/>
  <c r="BS459" i="4"/>
  <c r="BS458" i="4"/>
  <c r="BS457" i="4"/>
  <c r="BS456" i="4"/>
  <c r="BS455" i="4"/>
  <c r="BS454" i="4"/>
  <c r="BS453" i="4"/>
  <c r="BS452" i="4"/>
  <c r="BS451" i="4"/>
  <c r="BS450" i="4"/>
  <c r="BS449" i="4"/>
  <c r="BS448" i="4"/>
  <c r="BS447" i="4"/>
  <c r="BS446" i="4"/>
  <c r="BS445" i="4"/>
  <c r="BS444" i="4"/>
  <c r="BS443" i="4"/>
  <c r="BS442" i="4"/>
  <c r="BS441" i="4"/>
  <c r="BS440" i="4"/>
  <c r="BS439" i="4"/>
  <c r="BS438" i="4"/>
  <c r="BS437" i="4"/>
  <c r="BS436" i="4"/>
  <c r="BS435" i="4"/>
  <c r="BS434" i="4"/>
  <c r="BS433" i="4"/>
  <c r="BS432" i="4"/>
  <c r="BS431" i="4"/>
  <c r="BS430" i="4"/>
  <c r="BS429" i="4"/>
  <c r="BS428" i="4"/>
  <c r="BS427" i="4"/>
  <c r="BS426" i="4"/>
  <c r="BS425" i="4"/>
  <c r="BS424" i="4"/>
  <c r="BS423" i="4"/>
  <c r="BS422" i="4"/>
  <c r="BS421" i="4"/>
  <c r="BS420" i="4"/>
  <c r="BS419" i="4"/>
  <c r="BS418" i="4"/>
  <c r="BS417" i="4"/>
  <c r="BS416" i="4"/>
  <c r="BS415" i="4"/>
  <c r="BS414" i="4"/>
  <c r="BS413" i="4"/>
  <c r="BS412" i="4"/>
  <c r="BS411" i="4"/>
  <c r="BS410" i="4"/>
  <c r="BS409" i="4"/>
  <c r="BS408" i="4"/>
  <c r="BS407" i="4"/>
  <c r="BS406" i="4"/>
  <c r="BS405" i="4"/>
  <c r="BS404" i="4"/>
  <c r="BS403" i="4"/>
  <c r="BS402" i="4"/>
  <c r="BS401" i="4"/>
  <c r="BS400" i="4"/>
  <c r="BS399" i="4"/>
  <c r="BS398" i="4"/>
  <c r="BS397" i="4"/>
  <c r="BS396" i="4"/>
  <c r="BS395" i="4"/>
  <c r="BS394" i="4"/>
  <c r="BS393" i="4"/>
  <c r="BS392" i="4"/>
  <c r="BS391" i="4"/>
  <c r="BS390" i="4"/>
  <c r="BS389" i="4"/>
  <c r="BS388" i="4"/>
  <c r="BS387" i="4"/>
  <c r="BS386" i="4"/>
  <c r="BS385" i="4"/>
  <c r="BS384" i="4"/>
  <c r="BS383" i="4"/>
  <c r="BS382" i="4"/>
  <c r="BS381" i="4"/>
  <c r="BS380" i="4"/>
  <c r="BS379" i="4"/>
  <c r="BS378" i="4"/>
  <c r="BS377" i="4"/>
  <c r="BS376" i="4"/>
  <c r="BS375" i="4"/>
  <c r="BS374" i="4"/>
  <c r="BS373" i="4"/>
  <c r="BS372" i="4"/>
  <c r="BS371" i="4"/>
  <c r="BS370" i="4"/>
  <c r="BS369" i="4"/>
  <c r="BS368" i="4"/>
  <c r="BS367" i="4"/>
  <c r="BS366" i="4"/>
  <c r="BS365" i="4"/>
  <c r="BS364" i="4"/>
  <c r="BS363" i="4"/>
  <c r="BS362" i="4"/>
  <c r="BS361" i="4"/>
  <c r="BS360" i="4"/>
  <c r="BS359" i="4"/>
  <c r="BS358" i="4"/>
  <c r="BS357" i="4"/>
  <c r="BS356" i="4"/>
  <c r="BS355" i="4"/>
  <c r="BS354" i="4"/>
  <c r="BS353" i="4"/>
  <c r="BS352" i="4"/>
  <c r="BS351" i="4"/>
  <c r="BS350" i="4"/>
  <c r="BS349" i="4"/>
  <c r="BS348" i="4"/>
  <c r="BS347" i="4"/>
  <c r="BS346" i="4"/>
  <c r="BS345" i="4"/>
  <c r="BS344" i="4"/>
  <c r="BS343" i="4"/>
  <c r="BS342" i="4"/>
  <c r="BS341" i="4"/>
  <c r="BS340" i="4"/>
  <c r="BS339" i="4"/>
  <c r="BS338" i="4"/>
  <c r="BS337" i="4"/>
  <c r="BS336" i="4"/>
  <c r="BS335" i="4"/>
  <c r="BS334" i="4"/>
  <c r="BS333" i="4"/>
  <c r="BS332" i="4"/>
  <c r="BS331" i="4"/>
  <c r="BS330" i="4"/>
  <c r="BS329" i="4"/>
  <c r="BS328" i="4"/>
  <c r="BS327" i="4"/>
  <c r="BS326" i="4"/>
  <c r="BS325" i="4"/>
  <c r="BS324" i="4"/>
  <c r="BS323" i="4"/>
  <c r="BS322" i="4"/>
  <c r="BS321" i="4"/>
  <c r="BS320" i="4"/>
  <c r="BS319" i="4"/>
  <c r="BS318" i="4"/>
  <c r="BS317" i="4"/>
  <c r="BS316" i="4"/>
  <c r="BS315" i="4"/>
  <c r="BS314" i="4"/>
  <c r="BS313" i="4"/>
  <c r="BS312" i="4"/>
  <c r="BS311" i="4"/>
  <c r="BS310" i="4"/>
  <c r="BS309" i="4"/>
  <c r="BS308" i="4"/>
  <c r="BS307" i="4"/>
  <c r="BS306" i="4"/>
  <c r="BS305" i="4"/>
  <c r="BS304" i="4"/>
  <c r="BS303" i="4"/>
  <c r="BS302" i="4"/>
  <c r="BS301" i="4"/>
  <c r="BS300" i="4"/>
  <c r="BS299" i="4"/>
  <c r="BS298" i="4"/>
  <c r="BS297" i="4"/>
  <c r="BS296" i="4"/>
  <c r="BS295" i="4"/>
  <c r="BS294" i="4"/>
  <c r="BS293" i="4"/>
  <c r="BS292" i="4"/>
  <c r="BS291" i="4"/>
  <c r="BS290" i="4"/>
  <c r="BS289" i="4"/>
  <c r="BS288" i="4"/>
  <c r="BS287" i="4"/>
  <c r="BS286" i="4"/>
  <c r="BS285" i="4"/>
  <c r="BS284" i="4"/>
  <c r="BS283" i="4"/>
  <c r="BS282" i="4"/>
  <c r="BS281" i="4"/>
  <c r="BS280" i="4"/>
  <c r="BS279" i="4"/>
  <c r="BS278" i="4"/>
  <c r="BS277" i="4"/>
  <c r="BS276" i="4"/>
  <c r="BS275" i="4"/>
  <c r="BS274" i="4"/>
  <c r="BS273" i="4"/>
  <c r="BS272" i="4"/>
  <c r="BS271" i="4"/>
  <c r="BS270" i="4"/>
  <c r="BS269" i="4"/>
  <c r="BS268" i="4"/>
  <c r="BS267" i="4"/>
  <c r="BS266" i="4"/>
  <c r="BS265" i="4"/>
  <c r="BS264" i="4"/>
  <c r="BS263" i="4"/>
  <c r="BS262" i="4"/>
  <c r="BS261" i="4"/>
  <c r="BS260" i="4"/>
  <c r="BS259" i="4"/>
  <c r="BS258" i="4"/>
  <c r="BS257" i="4"/>
  <c r="BS256" i="4"/>
  <c r="BS255" i="4"/>
  <c r="BS254" i="4"/>
  <c r="BS253" i="4"/>
  <c r="BS252" i="4"/>
  <c r="BS251" i="4"/>
  <c r="BS250" i="4"/>
  <c r="BS249" i="4"/>
  <c r="BS248" i="4"/>
  <c r="BS247" i="4"/>
  <c r="BS246" i="4"/>
  <c r="BS245" i="4"/>
  <c r="BS244" i="4"/>
  <c r="BS243" i="4"/>
  <c r="BS242" i="4"/>
  <c r="BS241" i="4"/>
  <c r="BS240" i="4"/>
  <c r="BS239" i="4"/>
  <c r="BS238" i="4"/>
  <c r="BS237" i="4"/>
  <c r="BS236" i="4"/>
  <c r="BS235" i="4"/>
  <c r="BS234" i="4"/>
  <c r="BS233" i="4"/>
  <c r="BS232" i="4"/>
  <c r="BS231" i="4"/>
  <c r="BS230" i="4"/>
  <c r="BS229" i="4"/>
  <c r="BS228" i="4"/>
  <c r="BS227" i="4"/>
  <c r="BS226" i="4"/>
  <c r="BS225" i="4"/>
  <c r="BS224" i="4"/>
  <c r="BS223" i="4"/>
  <c r="BS222" i="4"/>
  <c r="BS221" i="4"/>
  <c r="BS220" i="4"/>
  <c r="BS219" i="4"/>
  <c r="BS218" i="4"/>
  <c r="BS217" i="4"/>
  <c r="BS216" i="4"/>
  <c r="BS215" i="4"/>
  <c r="BS214" i="4"/>
  <c r="BS213" i="4"/>
  <c r="BS212" i="4"/>
  <c r="BS211" i="4"/>
  <c r="BS210" i="4"/>
  <c r="BS209" i="4"/>
  <c r="BS208" i="4"/>
  <c r="BS207" i="4"/>
  <c r="BS206" i="4"/>
  <c r="BS205" i="4"/>
  <c r="BS204" i="4"/>
  <c r="BS203" i="4"/>
  <c r="BS202" i="4"/>
  <c r="BS201" i="4"/>
  <c r="BS200" i="4"/>
  <c r="BS199" i="4"/>
  <c r="BS198" i="4"/>
  <c r="BS197" i="4"/>
  <c r="BS196" i="4"/>
  <c r="BS195" i="4"/>
  <c r="BS194" i="4"/>
  <c r="BS193" i="4"/>
  <c r="BS192" i="4"/>
  <c r="BS191" i="4"/>
  <c r="BS190" i="4"/>
  <c r="BS189" i="4"/>
  <c r="BS188" i="4"/>
  <c r="BS187" i="4"/>
  <c r="BS186" i="4"/>
  <c r="BS185" i="4"/>
  <c r="BS184" i="4"/>
  <c r="BS183" i="4"/>
  <c r="BS182" i="4"/>
  <c r="BS181" i="4"/>
  <c r="BS180" i="4"/>
  <c r="BS179" i="4"/>
  <c r="BS178" i="4"/>
  <c r="BS177" i="4"/>
  <c r="BS176" i="4"/>
  <c r="BS175" i="4"/>
  <c r="BS174" i="4"/>
  <c r="BS173" i="4"/>
  <c r="BS172" i="4"/>
  <c r="BS171" i="4"/>
  <c r="BS170" i="4"/>
  <c r="BS169" i="4"/>
  <c r="BS168" i="4"/>
  <c r="BS167" i="4"/>
  <c r="BS166" i="4"/>
  <c r="BS165" i="4"/>
  <c r="BS164" i="4"/>
  <c r="BS163" i="4"/>
  <c r="BS162" i="4"/>
  <c r="BS161" i="4"/>
  <c r="BS160" i="4"/>
  <c r="BS159" i="4"/>
  <c r="BS158" i="4"/>
  <c r="BS157" i="4"/>
  <c r="BS156" i="4"/>
  <c r="BS155" i="4"/>
  <c r="BS154" i="4"/>
  <c r="BS153" i="4"/>
  <c r="BS152" i="4"/>
  <c r="BS151" i="4"/>
  <c r="BS150" i="4"/>
  <c r="BS149" i="4"/>
  <c r="BS148" i="4"/>
  <c r="BS147" i="4"/>
  <c r="BS146" i="4"/>
  <c r="BS145" i="4"/>
  <c r="BS144" i="4"/>
  <c r="BS143" i="4"/>
  <c r="BS142" i="4"/>
  <c r="BS141" i="4"/>
  <c r="BS140" i="4"/>
  <c r="BS139" i="4"/>
  <c r="BS138" i="4"/>
  <c r="BS137" i="4"/>
  <c r="BS136" i="4"/>
  <c r="BS135" i="4"/>
  <c r="BS134" i="4"/>
  <c r="BS133" i="4"/>
  <c r="BS132" i="4"/>
  <c r="BS131" i="4"/>
  <c r="BS130" i="4"/>
  <c r="BS129" i="4"/>
  <c r="BS128" i="4"/>
  <c r="BS127" i="4"/>
  <c r="BS126" i="4"/>
  <c r="BS125" i="4"/>
  <c r="BS124" i="4"/>
  <c r="BS123" i="4"/>
  <c r="BS122" i="4"/>
  <c r="BS121" i="4"/>
  <c r="BS120" i="4"/>
  <c r="BS119" i="4"/>
  <c r="BS118" i="4"/>
  <c r="BS117" i="4"/>
  <c r="BS116" i="4"/>
  <c r="BS115" i="4"/>
  <c r="BS114" i="4"/>
  <c r="BS113" i="4"/>
  <c r="BS112" i="4"/>
  <c r="BS111" i="4"/>
  <c r="BS110" i="4"/>
  <c r="BS109" i="4"/>
  <c r="BS108" i="4"/>
  <c r="BS107" i="4"/>
  <c r="BS106" i="4"/>
  <c r="BS105" i="4"/>
  <c r="BS104" i="4"/>
  <c r="BS103" i="4"/>
  <c r="BS102" i="4"/>
  <c r="BS101" i="4"/>
  <c r="BS100" i="4"/>
  <c r="BS99" i="4"/>
  <c r="BS98" i="4"/>
  <c r="BS97" i="4"/>
  <c r="BS96" i="4"/>
  <c r="BS95" i="4"/>
  <c r="BS94" i="4"/>
  <c r="BS93" i="4"/>
  <c r="BS92" i="4"/>
  <c r="BS91" i="4"/>
  <c r="BS90" i="4"/>
  <c r="BS89" i="4"/>
  <c r="BS88" i="4"/>
  <c r="BS87" i="4"/>
  <c r="BS86" i="4"/>
  <c r="BS85" i="4"/>
  <c r="BS84" i="4"/>
  <c r="BS83" i="4"/>
  <c r="BS82" i="4"/>
  <c r="BS81" i="4"/>
  <c r="BS80" i="4"/>
  <c r="BS79" i="4"/>
  <c r="BS78" i="4"/>
  <c r="BS77" i="4"/>
  <c r="BS76" i="4"/>
  <c r="BS75" i="4"/>
  <c r="BS74" i="4"/>
  <c r="BS73" i="4"/>
  <c r="BS72" i="4"/>
  <c r="BS71" i="4"/>
  <c r="BS70" i="4"/>
  <c r="BS69" i="4"/>
  <c r="BS68" i="4"/>
  <c r="BS67" i="4"/>
  <c r="BS66" i="4"/>
  <c r="BS65" i="4"/>
  <c r="BS64" i="4"/>
  <c r="BS63" i="4"/>
  <c r="BS62" i="4"/>
  <c r="BS61" i="4"/>
  <c r="BS60" i="4"/>
  <c r="BS59" i="4"/>
  <c r="BS58" i="4"/>
  <c r="BS57" i="4"/>
  <c r="BS56" i="4"/>
  <c r="BS55" i="4"/>
  <c r="BS54" i="4"/>
  <c r="BS53" i="4"/>
  <c r="BS52" i="4"/>
  <c r="BS51" i="4"/>
  <c r="BS50" i="4"/>
  <c r="BS49" i="4"/>
  <c r="BS48" i="4"/>
  <c r="BS47" i="4"/>
  <c r="BS46" i="4"/>
  <c r="BS45" i="4"/>
  <c r="BS44" i="4"/>
  <c r="BS43" i="4"/>
  <c r="BS42" i="4"/>
  <c r="BS41" i="4"/>
  <c r="BS40" i="4"/>
  <c r="BS39" i="4"/>
  <c r="BS38" i="4"/>
  <c r="BS37" i="4"/>
  <c r="BS36" i="4"/>
  <c r="BS35" i="4"/>
  <c r="BS34" i="4"/>
  <c r="BS33" i="4"/>
  <c r="BS32" i="4"/>
  <c r="BS31" i="4"/>
  <c r="BS30" i="4"/>
  <c r="BS29" i="4"/>
  <c r="BS28" i="4"/>
  <c r="BS27" i="4"/>
  <c r="BS26" i="4"/>
  <c r="BS25" i="4"/>
  <c r="BS24" i="4"/>
  <c r="BS23" i="4"/>
  <c r="BS22" i="4"/>
  <c r="BS21" i="4"/>
  <c r="BS20" i="4"/>
  <c r="BS18" i="4"/>
  <c r="BS17" i="4"/>
  <c r="BS16" i="4"/>
  <c r="BS15" i="4"/>
  <c r="BS14" i="4"/>
  <c r="BR769" i="4"/>
  <c r="BR768" i="4"/>
  <c r="BR767" i="4"/>
  <c r="BR766" i="4"/>
  <c r="BR765" i="4"/>
  <c r="BR764" i="4"/>
  <c r="BR763" i="4"/>
  <c r="BR762" i="4"/>
  <c r="BR761" i="4"/>
  <c r="BR760" i="4"/>
  <c r="BR759" i="4"/>
  <c r="BR758" i="4"/>
  <c r="BR757" i="4"/>
  <c r="BR756" i="4"/>
  <c r="BR755" i="4"/>
  <c r="BR754" i="4"/>
  <c r="BR753" i="4"/>
  <c r="BR752" i="4"/>
  <c r="BR751" i="4"/>
  <c r="BR750" i="4"/>
  <c r="BR749" i="4"/>
  <c r="BR748" i="4"/>
  <c r="BR747" i="4"/>
  <c r="BR746" i="4"/>
  <c r="BR745" i="4"/>
  <c r="BR744" i="4"/>
  <c r="BR743" i="4"/>
  <c r="BR742" i="4"/>
  <c r="BR741" i="4"/>
  <c r="BR740" i="4"/>
  <c r="BR739" i="4"/>
  <c r="BR738" i="4"/>
  <c r="BR737" i="4"/>
  <c r="BR736" i="4"/>
  <c r="BR735" i="4"/>
  <c r="BR734" i="4"/>
  <c r="BR733" i="4"/>
  <c r="BR732" i="4"/>
  <c r="BR731" i="4"/>
  <c r="BR730" i="4"/>
  <c r="BR729" i="4"/>
  <c r="BR728" i="4"/>
  <c r="BR727" i="4"/>
  <c r="BR726" i="4"/>
  <c r="BR725" i="4"/>
  <c r="BR724" i="4"/>
  <c r="BR723" i="4"/>
  <c r="BR722" i="4"/>
  <c r="BR721" i="4"/>
  <c r="BR720" i="4"/>
  <c r="BR719" i="4"/>
  <c r="BR718" i="4"/>
  <c r="BR717" i="4"/>
  <c r="BR716" i="4"/>
  <c r="BR715" i="4"/>
  <c r="BR714" i="4"/>
  <c r="BR713" i="4"/>
  <c r="BR712" i="4"/>
  <c r="BR711" i="4"/>
  <c r="BR710" i="4"/>
  <c r="BR709" i="4"/>
  <c r="BR708" i="4"/>
  <c r="BR707" i="4"/>
  <c r="BR706" i="4"/>
  <c r="BR705" i="4"/>
  <c r="BR704" i="4"/>
  <c r="BR703" i="4"/>
  <c r="BR702" i="4"/>
  <c r="BR701" i="4"/>
  <c r="BR700" i="4"/>
  <c r="BR699" i="4"/>
  <c r="BR698" i="4"/>
  <c r="BR697" i="4"/>
  <c r="BR696" i="4"/>
  <c r="BR695" i="4"/>
  <c r="BR694" i="4"/>
  <c r="BR693" i="4"/>
  <c r="BR692" i="4"/>
  <c r="BR691" i="4"/>
  <c r="BR690" i="4"/>
  <c r="BR689" i="4"/>
  <c r="BR688" i="4"/>
  <c r="BR687" i="4"/>
  <c r="BR686" i="4"/>
  <c r="BR685" i="4"/>
  <c r="BR684" i="4"/>
  <c r="BR683" i="4"/>
  <c r="BR682" i="4"/>
  <c r="BR681" i="4"/>
  <c r="BR680" i="4"/>
  <c r="BR679" i="4"/>
  <c r="BR678" i="4"/>
  <c r="BR677" i="4"/>
  <c r="BR676" i="4"/>
  <c r="BR675" i="4"/>
  <c r="BR674" i="4"/>
  <c r="BR673" i="4"/>
  <c r="BR672" i="4"/>
  <c r="BR671" i="4"/>
  <c r="BR670" i="4"/>
  <c r="BR669" i="4"/>
  <c r="BR668" i="4"/>
  <c r="BR667" i="4"/>
  <c r="BR666" i="4"/>
  <c r="BR665" i="4"/>
  <c r="BR664" i="4"/>
  <c r="BR663" i="4"/>
  <c r="BR662" i="4"/>
  <c r="BR661" i="4"/>
  <c r="BR660" i="4"/>
  <c r="BR659" i="4"/>
  <c r="BR658" i="4"/>
  <c r="BR657" i="4"/>
  <c r="BR656" i="4"/>
  <c r="BR655" i="4"/>
  <c r="BR654" i="4"/>
  <c r="BR653" i="4"/>
  <c r="BR652" i="4"/>
  <c r="BR651" i="4"/>
  <c r="BR650" i="4"/>
  <c r="BR649" i="4"/>
  <c r="BR648" i="4"/>
  <c r="BR647" i="4"/>
  <c r="BR646" i="4"/>
  <c r="BR645" i="4"/>
  <c r="BR644" i="4"/>
  <c r="BR643" i="4"/>
  <c r="BR642" i="4"/>
  <c r="BR641" i="4"/>
  <c r="BR640" i="4"/>
  <c r="BR639" i="4"/>
  <c r="BR638" i="4"/>
  <c r="BR637" i="4"/>
  <c r="BR636" i="4"/>
  <c r="BR635" i="4"/>
  <c r="BR634" i="4"/>
  <c r="BR633" i="4"/>
  <c r="BR632" i="4"/>
  <c r="BR631" i="4"/>
  <c r="BR630" i="4"/>
  <c r="BR629" i="4"/>
  <c r="BR628" i="4"/>
  <c r="BR627" i="4"/>
  <c r="BR626" i="4"/>
  <c r="BR625" i="4"/>
  <c r="BR624" i="4"/>
  <c r="BR623" i="4"/>
  <c r="BR622" i="4"/>
  <c r="BR621" i="4"/>
  <c r="BR620" i="4"/>
  <c r="BR619" i="4"/>
  <c r="BR618" i="4"/>
  <c r="BR617" i="4"/>
  <c r="BR616" i="4"/>
  <c r="BR615" i="4"/>
  <c r="BR614" i="4"/>
  <c r="BR613" i="4"/>
  <c r="BR612" i="4"/>
  <c r="BR611" i="4"/>
  <c r="BR610" i="4"/>
  <c r="BR609" i="4"/>
  <c r="BR608" i="4"/>
  <c r="BR607" i="4"/>
  <c r="BR606" i="4"/>
  <c r="BR605" i="4"/>
  <c r="BR604" i="4"/>
  <c r="BR603" i="4"/>
  <c r="BR602" i="4"/>
  <c r="BR601" i="4"/>
  <c r="BR600" i="4"/>
  <c r="BR599" i="4"/>
  <c r="BR598" i="4"/>
  <c r="BR597" i="4"/>
  <c r="BR596" i="4"/>
  <c r="BR595" i="4"/>
  <c r="BR594" i="4"/>
  <c r="BR593" i="4"/>
  <c r="BR592" i="4"/>
  <c r="BR591" i="4"/>
  <c r="BR590" i="4"/>
  <c r="BR589" i="4"/>
  <c r="BR588" i="4"/>
  <c r="BR587" i="4"/>
  <c r="BR586" i="4"/>
  <c r="BR585" i="4"/>
  <c r="BR584" i="4"/>
  <c r="BR583" i="4"/>
  <c r="BR582" i="4"/>
  <c r="BR581" i="4"/>
  <c r="BR580" i="4"/>
  <c r="BR579" i="4"/>
  <c r="BR578" i="4"/>
  <c r="BR577" i="4"/>
  <c r="BR576" i="4"/>
  <c r="BR575" i="4"/>
  <c r="BR574" i="4"/>
  <c r="BR573" i="4"/>
  <c r="BR572" i="4"/>
  <c r="BR571" i="4"/>
  <c r="BR570" i="4"/>
  <c r="BR569" i="4"/>
  <c r="BR568" i="4"/>
  <c r="BR567" i="4"/>
  <c r="BR566" i="4"/>
  <c r="BR565" i="4"/>
  <c r="BR564" i="4"/>
  <c r="BR563" i="4"/>
  <c r="BR562" i="4"/>
  <c r="BR561" i="4"/>
  <c r="BR560" i="4"/>
  <c r="BR559" i="4"/>
  <c r="BR558" i="4"/>
  <c r="BR557" i="4"/>
  <c r="BR556" i="4"/>
  <c r="BR555" i="4"/>
  <c r="BR554" i="4"/>
  <c r="BR553" i="4"/>
  <c r="BR552" i="4"/>
  <c r="BR551" i="4"/>
  <c r="BR550" i="4"/>
  <c r="BR549" i="4"/>
  <c r="BR548" i="4"/>
  <c r="BR547" i="4"/>
  <c r="BR546" i="4"/>
  <c r="BR545" i="4"/>
  <c r="BR544" i="4"/>
  <c r="BR543" i="4"/>
  <c r="BR542" i="4"/>
  <c r="BR541" i="4"/>
  <c r="BR540" i="4"/>
  <c r="BR539" i="4"/>
  <c r="BR538" i="4"/>
  <c r="BR537" i="4"/>
  <c r="BR536" i="4"/>
  <c r="BR535" i="4"/>
  <c r="BR534" i="4"/>
  <c r="BR533" i="4"/>
  <c r="BR532" i="4"/>
  <c r="BR531" i="4"/>
  <c r="BR530" i="4"/>
  <c r="BR529" i="4"/>
  <c r="BR528" i="4"/>
  <c r="BR527" i="4"/>
  <c r="BR526" i="4"/>
  <c r="BR525" i="4"/>
  <c r="BR524" i="4"/>
  <c r="BR523" i="4"/>
  <c r="BR522" i="4"/>
  <c r="BR521" i="4"/>
  <c r="BR520" i="4"/>
  <c r="BR519" i="4"/>
  <c r="BR518" i="4"/>
  <c r="BR517" i="4"/>
  <c r="BR516" i="4"/>
  <c r="BR515" i="4"/>
  <c r="BR514" i="4"/>
  <c r="BR513" i="4"/>
  <c r="BR512" i="4"/>
  <c r="BR511" i="4"/>
  <c r="BR510" i="4"/>
  <c r="BR509" i="4"/>
  <c r="BR508" i="4"/>
  <c r="BR507" i="4"/>
  <c r="BR506" i="4"/>
  <c r="BR505" i="4"/>
  <c r="BR504" i="4"/>
  <c r="BR503" i="4"/>
  <c r="BR502" i="4"/>
  <c r="BR501" i="4"/>
  <c r="BR500" i="4"/>
  <c r="BR499" i="4"/>
  <c r="BR498" i="4"/>
  <c r="BR497" i="4"/>
  <c r="BR496" i="4"/>
  <c r="BR495" i="4"/>
  <c r="BR494" i="4"/>
  <c r="BR493" i="4"/>
  <c r="BR492" i="4"/>
  <c r="BR491" i="4"/>
  <c r="BR490" i="4"/>
  <c r="BR489" i="4"/>
  <c r="BR488" i="4"/>
  <c r="BR487" i="4"/>
  <c r="BR486" i="4"/>
  <c r="BR485" i="4"/>
  <c r="BR484" i="4"/>
  <c r="BR483" i="4"/>
  <c r="BR482" i="4"/>
  <c r="BR481" i="4"/>
  <c r="BR480" i="4"/>
  <c r="BR479" i="4"/>
  <c r="BR478" i="4"/>
  <c r="BR477" i="4"/>
  <c r="BR476" i="4"/>
  <c r="BR475" i="4"/>
  <c r="BR474" i="4"/>
  <c r="BR473" i="4"/>
  <c r="BR472" i="4"/>
  <c r="BR471" i="4"/>
  <c r="BR470" i="4"/>
  <c r="BR469" i="4"/>
  <c r="BR468" i="4"/>
  <c r="BR467" i="4"/>
  <c r="BR466" i="4"/>
  <c r="BR465" i="4"/>
  <c r="BR464" i="4"/>
  <c r="BR463" i="4"/>
  <c r="BR462" i="4"/>
  <c r="BR461" i="4"/>
  <c r="BR460" i="4"/>
  <c r="BR459" i="4"/>
  <c r="BR458" i="4"/>
  <c r="BR457" i="4"/>
  <c r="BR456" i="4"/>
  <c r="BR455" i="4"/>
  <c r="BR454" i="4"/>
  <c r="BR453" i="4"/>
  <c r="BR452" i="4"/>
  <c r="BR451" i="4"/>
  <c r="BR450" i="4"/>
  <c r="BR449" i="4"/>
  <c r="BR448" i="4"/>
  <c r="BR447" i="4"/>
  <c r="BR446" i="4"/>
  <c r="BR445" i="4"/>
  <c r="BR444" i="4"/>
  <c r="BR443" i="4"/>
  <c r="BR442" i="4"/>
  <c r="BR441" i="4"/>
  <c r="BR440" i="4"/>
  <c r="BR439" i="4"/>
  <c r="BR438" i="4"/>
  <c r="BR437" i="4"/>
  <c r="BR436" i="4"/>
  <c r="BR435" i="4"/>
  <c r="BR434" i="4"/>
  <c r="BR433" i="4"/>
  <c r="BR432" i="4"/>
  <c r="BR431" i="4"/>
  <c r="BR430" i="4"/>
  <c r="BR429" i="4"/>
  <c r="BR428" i="4"/>
  <c r="BR427" i="4"/>
  <c r="BR426" i="4"/>
  <c r="BR425" i="4"/>
  <c r="BR424" i="4"/>
  <c r="BR423" i="4"/>
  <c r="BR422" i="4"/>
  <c r="BR421" i="4"/>
  <c r="BR420" i="4"/>
  <c r="BR419" i="4"/>
  <c r="BR418" i="4"/>
  <c r="BR417" i="4"/>
  <c r="BR416" i="4"/>
  <c r="BR415" i="4"/>
  <c r="BR414" i="4"/>
  <c r="BR413" i="4"/>
  <c r="BR412" i="4"/>
  <c r="BR411" i="4"/>
  <c r="BR410" i="4"/>
  <c r="BR409" i="4"/>
  <c r="BR408" i="4"/>
  <c r="BR407" i="4"/>
  <c r="BR406" i="4"/>
  <c r="BR405" i="4"/>
  <c r="BR404" i="4"/>
  <c r="BR403" i="4"/>
  <c r="BR402" i="4"/>
  <c r="BR401" i="4"/>
  <c r="BR400" i="4"/>
  <c r="BR399" i="4"/>
  <c r="BR398" i="4"/>
  <c r="BR397" i="4"/>
  <c r="BR396" i="4"/>
  <c r="BR395" i="4"/>
  <c r="BR394" i="4"/>
  <c r="BR393" i="4"/>
  <c r="BR392" i="4"/>
  <c r="BR391" i="4"/>
  <c r="BR390" i="4"/>
  <c r="BR389" i="4"/>
  <c r="BR388" i="4"/>
  <c r="BR387" i="4"/>
  <c r="BR386" i="4"/>
  <c r="BR385" i="4"/>
  <c r="BR384" i="4"/>
  <c r="BR383" i="4"/>
  <c r="BR382" i="4"/>
  <c r="BR381" i="4"/>
  <c r="BR380" i="4"/>
  <c r="BR379" i="4"/>
  <c r="BR378" i="4"/>
  <c r="BR377" i="4"/>
  <c r="BR376" i="4"/>
  <c r="BR375" i="4"/>
  <c r="BR374" i="4"/>
  <c r="BR373" i="4"/>
  <c r="BR372" i="4"/>
  <c r="BR371" i="4"/>
  <c r="BR370" i="4"/>
  <c r="BR369" i="4"/>
  <c r="BR368" i="4"/>
  <c r="BR367" i="4"/>
  <c r="BR366" i="4"/>
  <c r="BR365" i="4"/>
  <c r="BR364" i="4"/>
  <c r="BR363" i="4"/>
  <c r="BR362" i="4"/>
  <c r="BR361" i="4"/>
  <c r="BR360" i="4"/>
  <c r="BR359" i="4"/>
  <c r="BR358" i="4"/>
  <c r="BR357" i="4"/>
  <c r="BR356" i="4"/>
  <c r="BR355" i="4"/>
  <c r="BR354" i="4"/>
  <c r="BR353" i="4"/>
  <c r="BR352" i="4"/>
  <c r="BR351" i="4"/>
  <c r="BR350" i="4"/>
  <c r="BR349" i="4"/>
  <c r="BR348" i="4"/>
  <c r="BR347" i="4"/>
  <c r="BR346" i="4"/>
  <c r="BR345" i="4"/>
  <c r="BR344" i="4"/>
  <c r="BR343" i="4"/>
  <c r="BR342" i="4"/>
  <c r="BR341" i="4"/>
  <c r="BR340" i="4"/>
  <c r="BR339" i="4"/>
  <c r="BR338" i="4"/>
  <c r="BR337" i="4"/>
  <c r="BR336" i="4"/>
  <c r="BR335" i="4"/>
  <c r="BR334" i="4"/>
  <c r="BR333" i="4"/>
  <c r="BR332" i="4"/>
  <c r="BR331" i="4"/>
  <c r="BR330" i="4"/>
  <c r="BR329" i="4"/>
  <c r="BR328" i="4"/>
  <c r="BR327" i="4"/>
  <c r="BR326" i="4"/>
  <c r="BR325" i="4"/>
  <c r="BR324" i="4"/>
  <c r="BR323" i="4"/>
  <c r="BR322" i="4"/>
  <c r="BR321" i="4"/>
  <c r="BR320" i="4"/>
  <c r="BR319" i="4"/>
  <c r="BR318" i="4"/>
  <c r="BR317" i="4"/>
  <c r="BR316" i="4"/>
  <c r="BR315" i="4"/>
  <c r="BR314" i="4"/>
  <c r="BR313" i="4"/>
  <c r="BR312" i="4"/>
  <c r="BR311" i="4"/>
  <c r="BR310" i="4"/>
  <c r="BR309" i="4"/>
  <c r="BR308" i="4"/>
  <c r="BR307" i="4"/>
  <c r="BR306" i="4"/>
  <c r="BR305" i="4"/>
  <c r="BR304" i="4"/>
  <c r="BR303" i="4"/>
  <c r="BR302" i="4"/>
  <c r="BR301" i="4"/>
  <c r="BR300" i="4"/>
  <c r="BR299" i="4"/>
  <c r="BR298" i="4"/>
  <c r="BR297" i="4"/>
  <c r="BR296" i="4"/>
  <c r="BR295" i="4"/>
  <c r="BR294" i="4"/>
  <c r="BR293" i="4"/>
  <c r="BR292" i="4"/>
  <c r="BR291" i="4"/>
  <c r="BR290" i="4"/>
  <c r="BR289" i="4"/>
  <c r="BR288" i="4"/>
  <c r="BR287" i="4"/>
  <c r="BR286" i="4"/>
  <c r="BR285" i="4"/>
  <c r="BR284" i="4"/>
  <c r="BR283" i="4"/>
  <c r="BR282" i="4"/>
  <c r="BR281" i="4"/>
  <c r="BR280" i="4"/>
  <c r="BR279" i="4"/>
  <c r="BR278" i="4"/>
  <c r="BR277" i="4"/>
  <c r="BR276" i="4"/>
  <c r="BR275" i="4"/>
  <c r="BR274" i="4"/>
  <c r="BR273" i="4"/>
  <c r="BR272" i="4"/>
  <c r="BR271" i="4"/>
  <c r="BR270" i="4"/>
  <c r="BR269" i="4"/>
  <c r="BR268" i="4"/>
  <c r="BR267" i="4"/>
  <c r="BR266" i="4"/>
  <c r="BR265" i="4"/>
  <c r="BR264" i="4"/>
  <c r="BR263" i="4"/>
  <c r="BR262" i="4"/>
  <c r="BR261" i="4"/>
  <c r="BR260" i="4"/>
  <c r="BR259" i="4"/>
  <c r="BR258" i="4"/>
  <c r="BR257" i="4"/>
  <c r="BR256" i="4"/>
  <c r="BR255" i="4"/>
  <c r="BR254" i="4"/>
  <c r="BR253" i="4"/>
  <c r="BR252" i="4"/>
  <c r="BR251" i="4"/>
  <c r="BR250" i="4"/>
  <c r="BR249" i="4"/>
  <c r="BR248" i="4"/>
  <c r="BR247" i="4"/>
  <c r="BR246" i="4"/>
  <c r="BR245" i="4"/>
  <c r="BR244" i="4"/>
  <c r="BR243" i="4"/>
  <c r="BR242" i="4"/>
  <c r="BR241" i="4"/>
  <c r="BR240" i="4"/>
  <c r="BR239" i="4"/>
  <c r="BR238" i="4"/>
  <c r="BR237" i="4"/>
  <c r="BR236" i="4"/>
  <c r="BR235" i="4"/>
  <c r="BR234" i="4"/>
  <c r="BR233" i="4"/>
  <c r="BR232" i="4"/>
  <c r="BR231" i="4"/>
  <c r="BR230" i="4"/>
  <c r="BR229" i="4"/>
  <c r="BR228" i="4"/>
  <c r="BR227" i="4"/>
  <c r="BR226" i="4"/>
  <c r="BR225" i="4"/>
  <c r="BR224" i="4"/>
  <c r="BR223" i="4"/>
  <c r="BR222" i="4"/>
  <c r="BR221" i="4"/>
  <c r="BR220" i="4"/>
  <c r="BR219" i="4"/>
  <c r="BR218" i="4"/>
  <c r="BR217" i="4"/>
  <c r="BR216" i="4"/>
  <c r="BR215" i="4"/>
  <c r="BR214" i="4"/>
  <c r="BR213" i="4"/>
  <c r="BR212" i="4"/>
  <c r="BR211" i="4"/>
  <c r="BR210" i="4"/>
  <c r="BR209" i="4"/>
  <c r="BR208" i="4"/>
  <c r="BR207" i="4"/>
  <c r="BR206" i="4"/>
  <c r="BR205" i="4"/>
  <c r="BR204" i="4"/>
  <c r="BR203" i="4"/>
  <c r="BR202" i="4"/>
  <c r="BR201" i="4"/>
  <c r="BR200" i="4"/>
  <c r="BR199" i="4"/>
  <c r="BR198" i="4"/>
  <c r="BR197" i="4"/>
  <c r="BR196" i="4"/>
  <c r="BR195" i="4"/>
  <c r="BR194" i="4"/>
  <c r="BR193" i="4"/>
  <c r="BR192" i="4"/>
  <c r="BR191" i="4"/>
  <c r="BR190" i="4"/>
  <c r="BR189" i="4"/>
  <c r="BR188" i="4"/>
  <c r="BR187" i="4"/>
  <c r="BR186" i="4"/>
  <c r="BR185" i="4"/>
  <c r="BR184" i="4"/>
  <c r="BR183" i="4"/>
  <c r="BR182" i="4"/>
  <c r="BR181" i="4"/>
  <c r="BR180" i="4"/>
  <c r="BR179" i="4"/>
  <c r="BR178" i="4"/>
  <c r="BR177" i="4"/>
  <c r="BR176" i="4"/>
  <c r="BR175" i="4"/>
  <c r="BR174" i="4"/>
  <c r="BR173" i="4"/>
  <c r="BR172" i="4"/>
  <c r="BR171" i="4"/>
  <c r="BR170" i="4"/>
  <c r="BR169" i="4"/>
  <c r="BR168" i="4"/>
  <c r="BR167" i="4"/>
  <c r="BR166" i="4"/>
  <c r="BR165" i="4"/>
  <c r="BR164" i="4"/>
  <c r="BR163" i="4"/>
  <c r="BR162" i="4"/>
  <c r="BR161" i="4"/>
  <c r="BR160" i="4"/>
  <c r="BR159" i="4"/>
  <c r="BR158" i="4"/>
  <c r="BR157" i="4"/>
  <c r="BR156" i="4"/>
  <c r="BR155" i="4"/>
  <c r="BR154" i="4"/>
  <c r="BR153" i="4"/>
  <c r="BR152" i="4"/>
  <c r="BR151" i="4"/>
  <c r="BR150" i="4"/>
  <c r="BR149" i="4"/>
  <c r="BR148" i="4"/>
  <c r="BR147" i="4"/>
  <c r="BR146" i="4"/>
  <c r="BR145" i="4"/>
  <c r="BR144" i="4"/>
  <c r="BR143" i="4"/>
  <c r="BR142" i="4"/>
  <c r="BR141" i="4"/>
  <c r="BR140" i="4"/>
  <c r="BR139" i="4"/>
  <c r="BR138" i="4"/>
  <c r="BR137" i="4"/>
  <c r="BR136" i="4"/>
  <c r="BR135" i="4"/>
  <c r="BR134" i="4"/>
  <c r="BR133" i="4"/>
  <c r="BR132" i="4"/>
  <c r="BR131" i="4"/>
  <c r="BR130" i="4"/>
  <c r="BR129" i="4"/>
  <c r="BR128" i="4"/>
  <c r="BR127" i="4"/>
  <c r="BR126" i="4"/>
  <c r="BR125" i="4"/>
  <c r="BR124" i="4"/>
  <c r="BR123" i="4"/>
  <c r="BR122" i="4"/>
  <c r="BR121" i="4"/>
  <c r="BR120" i="4"/>
  <c r="BR119" i="4"/>
  <c r="BR118" i="4"/>
  <c r="BR117" i="4"/>
  <c r="BR116" i="4"/>
  <c r="BR115" i="4"/>
  <c r="BR114" i="4"/>
  <c r="BR113" i="4"/>
  <c r="BR112" i="4"/>
  <c r="BR111" i="4"/>
  <c r="BR110" i="4"/>
  <c r="BR109" i="4"/>
  <c r="BR108" i="4"/>
  <c r="BR107" i="4"/>
  <c r="BR106" i="4"/>
  <c r="BR105" i="4"/>
  <c r="BR104" i="4"/>
  <c r="BR103" i="4"/>
  <c r="BR102" i="4"/>
  <c r="BR101" i="4"/>
  <c r="BR100" i="4"/>
  <c r="BR99" i="4"/>
  <c r="BR98" i="4"/>
  <c r="BR97" i="4"/>
  <c r="BR96" i="4"/>
  <c r="BR95" i="4"/>
  <c r="BR94" i="4"/>
  <c r="BR93" i="4"/>
  <c r="BR92" i="4"/>
  <c r="BR91" i="4"/>
  <c r="BR90" i="4"/>
  <c r="BR89" i="4"/>
  <c r="BR88" i="4"/>
  <c r="BR87" i="4"/>
  <c r="BR86" i="4"/>
  <c r="BR85" i="4"/>
  <c r="BR84" i="4"/>
  <c r="BR83" i="4"/>
  <c r="BR82" i="4"/>
  <c r="BR81" i="4"/>
  <c r="BR80" i="4"/>
  <c r="BR79" i="4"/>
  <c r="BR78" i="4"/>
  <c r="BR77" i="4"/>
  <c r="BR76" i="4"/>
  <c r="BR75" i="4"/>
  <c r="BR74" i="4"/>
  <c r="BR73" i="4"/>
  <c r="BR72" i="4"/>
  <c r="BR71" i="4"/>
  <c r="BR70" i="4"/>
  <c r="BR69" i="4"/>
  <c r="BR68" i="4"/>
  <c r="BR67" i="4"/>
  <c r="BR66" i="4"/>
  <c r="BR65" i="4"/>
  <c r="BR64" i="4"/>
  <c r="BR63" i="4"/>
  <c r="BR62" i="4"/>
  <c r="BR61" i="4"/>
  <c r="BR60" i="4"/>
  <c r="BR59" i="4"/>
  <c r="BR58" i="4"/>
  <c r="BR57" i="4"/>
  <c r="BR56" i="4"/>
  <c r="BR55" i="4"/>
  <c r="BR54" i="4"/>
  <c r="BR53" i="4"/>
  <c r="BR52" i="4"/>
  <c r="BR51" i="4"/>
  <c r="BR50" i="4"/>
  <c r="BR49" i="4"/>
  <c r="BR48" i="4"/>
  <c r="BR47" i="4"/>
  <c r="BR46" i="4"/>
  <c r="BR45" i="4"/>
  <c r="BR44" i="4"/>
  <c r="BR43" i="4"/>
  <c r="BR42" i="4"/>
  <c r="BR41" i="4"/>
  <c r="BR40" i="4"/>
  <c r="BR39" i="4"/>
  <c r="BR38" i="4"/>
  <c r="BR37" i="4"/>
  <c r="BR36" i="4"/>
  <c r="BR35" i="4"/>
  <c r="BR34" i="4"/>
  <c r="BR33" i="4"/>
  <c r="BR32" i="4"/>
  <c r="BR31" i="4"/>
  <c r="BR30" i="4"/>
  <c r="BR29" i="4"/>
  <c r="BR28" i="4"/>
  <c r="BR27" i="4"/>
  <c r="BR26" i="4"/>
  <c r="BR25" i="4"/>
  <c r="BR24" i="4"/>
  <c r="BR23" i="4"/>
  <c r="BR22" i="4"/>
  <c r="BR21" i="4"/>
  <c r="BR20" i="4"/>
  <c r="BR18" i="4"/>
  <c r="BR17" i="4"/>
  <c r="BR16" i="4"/>
  <c r="BR15" i="4"/>
  <c r="BR14" i="4"/>
  <c r="BQ769" i="4"/>
  <c r="BQ768" i="4"/>
  <c r="BQ767" i="4"/>
  <c r="BQ766" i="4"/>
  <c r="BQ765" i="4"/>
  <c r="BQ764" i="4"/>
  <c r="BQ763" i="4"/>
  <c r="BQ762" i="4"/>
  <c r="BQ761" i="4"/>
  <c r="BQ760" i="4"/>
  <c r="BQ759" i="4"/>
  <c r="BQ758" i="4"/>
  <c r="BQ757" i="4"/>
  <c r="BQ756" i="4"/>
  <c r="BQ755" i="4"/>
  <c r="BQ754" i="4"/>
  <c r="BQ753" i="4"/>
  <c r="BQ752" i="4"/>
  <c r="BQ751" i="4"/>
  <c r="BQ750" i="4"/>
  <c r="BQ749" i="4"/>
  <c r="BQ748" i="4"/>
  <c r="BQ747" i="4"/>
  <c r="BQ746" i="4"/>
  <c r="BQ745" i="4"/>
  <c r="BQ744" i="4"/>
  <c r="BQ743" i="4"/>
  <c r="BQ742" i="4"/>
  <c r="BQ741" i="4"/>
  <c r="BQ740" i="4"/>
  <c r="BQ739" i="4"/>
  <c r="BQ738" i="4"/>
  <c r="BQ737" i="4"/>
  <c r="BQ736" i="4"/>
  <c r="BQ735" i="4"/>
  <c r="BQ734" i="4"/>
  <c r="BQ733" i="4"/>
  <c r="BQ732" i="4"/>
  <c r="BQ731" i="4"/>
  <c r="BQ730" i="4"/>
  <c r="BQ729" i="4"/>
  <c r="BQ728" i="4"/>
  <c r="BQ727" i="4"/>
  <c r="BQ726" i="4"/>
  <c r="BQ725" i="4"/>
  <c r="BQ724" i="4"/>
  <c r="BQ723" i="4"/>
  <c r="BQ722" i="4"/>
  <c r="BQ721" i="4"/>
  <c r="BQ720" i="4"/>
  <c r="BQ719" i="4"/>
  <c r="BQ718" i="4"/>
  <c r="BQ717" i="4"/>
  <c r="BQ716" i="4"/>
  <c r="BQ715" i="4"/>
  <c r="BQ714" i="4"/>
  <c r="BQ713" i="4"/>
  <c r="BQ712" i="4"/>
  <c r="BQ711" i="4"/>
  <c r="BQ710" i="4"/>
  <c r="BQ709" i="4"/>
  <c r="BQ708" i="4"/>
  <c r="BQ707" i="4"/>
  <c r="BQ706" i="4"/>
  <c r="BQ705" i="4"/>
  <c r="BQ704" i="4"/>
  <c r="BQ703" i="4"/>
  <c r="BQ702" i="4"/>
  <c r="BQ701" i="4"/>
  <c r="BQ700" i="4"/>
  <c r="BQ699" i="4"/>
  <c r="BQ698" i="4"/>
  <c r="BQ697" i="4"/>
  <c r="BQ696" i="4"/>
  <c r="BQ695" i="4"/>
  <c r="BQ694" i="4"/>
  <c r="BQ693" i="4"/>
  <c r="BQ692" i="4"/>
  <c r="BQ691" i="4"/>
  <c r="BQ690" i="4"/>
  <c r="BQ689" i="4"/>
  <c r="BQ688" i="4"/>
  <c r="BQ687" i="4"/>
  <c r="BQ686" i="4"/>
  <c r="BQ685" i="4"/>
  <c r="BQ684" i="4"/>
  <c r="BQ683" i="4"/>
  <c r="BQ682" i="4"/>
  <c r="BQ681" i="4"/>
  <c r="BQ680" i="4"/>
  <c r="BQ679" i="4"/>
  <c r="BQ678" i="4"/>
  <c r="BQ677" i="4"/>
  <c r="BQ676" i="4"/>
  <c r="BQ675" i="4"/>
  <c r="BQ674" i="4"/>
  <c r="BQ673" i="4"/>
  <c r="BQ672" i="4"/>
  <c r="BQ671" i="4"/>
  <c r="BQ670" i="4"/>
  <c r="BQ669" i="4"/>
  <c r="BQ668" i="4"/>
  <c r="BQ667" i="4"/>
  <c r="BQ666" i="4"/>
  <c r="BQ665" i="4"/>
  <c r="BQ664" i="4"/>
  <c r="BQ663" i="4"/>
  <c r="BQ662" i="4"/>
  <c r="BQ661" i="4"/>
  <c r="BQ660" i="4"/>
  <c r="BQ659" i="4"/>
  <c r="BQ658" i="4"/>
  <c r="BQ657" i="4"/>
  <c r="BQ656" i="4"/>
  <c r="BQ655" i="4"/>
  <c r="BQ654" i="4"/>
  <c r="BQ653" i="4"/>
  <c r="BQ652" i="4"/>
  <c r="BQ651" i="4"/>
  <c r="BQ650" i="4"/>
  <c r="BQ649" i="4"/>
  <c r="BQ648" i="4"/>
  <c r="BQ647" i="4"/>
  <c r="BQ646" i="4"/>
  <c r="BQ645" i="4"/>
  <c r="BQ644" i="4"/>
  <c r="BQ643" i="4"/>
  <c r="BQ642" i="4"/>
  <c r="BQ641" i="4"/>
  <c r="BQ640" i="4"/>
  <c r="BQ639" i="4"/>
  <c r="BQ638" i="4"/>
  <c r="BQ637" i="4"/>
  <c r="BQ636" i="4"/>
  <c r="BQ635" i="4"/>
  <c r="BQ634" i="4"/>
  <c r="BQ633" i="4"/>
  <c r="BQ632" i="4"/>
  <c r="BQ631" i="4"/>
  <c r="BQ630" i="4"/>
  <c r="BQ629" i="4"/>
  <c r="BQ628" i="4"/>
  <c r="BQ627" i="4"/>
  <c r="BQ626" i="4"/>
  <c r="BQ625" i="4"/>
  <c r="BQ624" i="4"/>
  <c r="BQ623" i="4"/>
  <c r="BQ622" i="4"/>
  <c r="BQ621" i="4"/>
  <c r="BQ620" i="4"/>
  <c r="BQ619" i="4"/>
  <c r="BQ618" i="4"/>
  <c r="BQ617" i="4"/>
  <c r="BQ616" i="4"/>
  <c r="BQ615" i="4"/>
  <c r="BQ614" i="4"/>
  <c r="BQ613" i="4"/>
  <c r="BQ612" i="4"/>
  <c r="BQ611" i="4"/>
  <c r="BQ610" i="4"/>
  <c r="BQ609" i="4"/>
  <c r="BQ608" i="4"/>
  <c r="BQ607" i="4"/>
  <c r="BQ606" i="4"/>
  <c r="BQ605" i="4"/>
  <c r="BQ604" i="4"/>
  <c r="BQ603" i="4"/>
  <c r="BQ602" i="4"/>
  <c r="BQ601" i="4"/>
  <c r="BQ600" i="4"/>
  <c r="BQ599" i="4"/>
  <c r="BQ598" i="4"/>
  <c r="BQ597" i="4"/>
  <c r="BQ596" i="4"/>
  <c r="BQ595" i="4"/>
  <c r="BQ594" i="4"/>
  <c r="BQ593" i="4"/>
  <c r="BQ592" i="4"/>
  <c r="BQ591" i="4"/>
  <c r="BQ590" i="4"/>
  <c r="BQ589" i="4"/>
  <c r="BQ588" i="4"/>
  <c r="BQ587" i="4"/>
  <c r="BQ586" i="4"/>
  <c r="BQ585" i="4"/>
  <c r="BQ584" i="4"/>
  <c r="BQ583" i="4"/>
  <c r="BQ582" i="4"/>
  <c r="BQ581" i="4"/>
  <c r="BQ580" i="4"/>
  <c r="BQ579" i="4"/>
  <c r="BQ578" i="4"/>
  <c r="BQ577" i="4"/>
  <c r="BQ576" i="4"/>
  <c r="BQ575" i="4"/>
  <c r="BQ574" i="4"/>
  <c r="BQ573" i="4"/>
  <c r="BQ572" i="4"/>
  <c r="BQ571" i="4"/>
  <c r="BQ570" i="4"/>
  <c r="BQ569" i="4"/>
  <c r="BQ568" i="4"/>
  <c r="BQ567" i="4"/>
  <c r="BQ566" i="4"/>
  <c r="BQ565" i="4"/>
  <c r="BQ564" i="4"/>
  <c r="BQ563" i="4"/>
  <c r="BQ562" i="4"/>
  <c r="BQ561" i="4"/>
  <c r="BQ560" i="4"/>
  <c r="BQ559" i="4"/>
  <c r="BQ558" i="4"/>
  <c r="BQ557" i="4"/>
  <c r="BQ556" i="4"/>
  <c r="BQ555" i="4"/>
  <c r="BQ554" i="4"/>
  <c r="BQ553" i="4"/>
  <c r="BQ552" i="4"/>
  <c r="BQ551" i="4"/>
  <c r="BQ550" i="4"/>
  <c r="BQ549" i="4"/>
  <c r="BQ548" i="4"/>
  <c r="BQ547" i="4"/>
  <c r="BQ546" i="4"/>
  <c r="BQ545" i="4"/>
  <c r="BQ544" i="4"/>
  <c r="BQ543" i="4"/>
  <c r="BQ542" i="4"/>
  <c r="BQ541" i="4"/>
  <c r="BQ540" i="4"/>
  <c r="BQ539" i="4"/>
  <c r="BQ538" i="4"/>
  <c r="BQ537" i="4"/>
  <c r="BQ536" i="4"/>
  <c r="BQ535" i="4"/>
  <c r="BQ534" i="4"/>
  <c r="BQ533" i="4"/>
  <c r="BQ532" i="4"/>
  <c r="BQ531" i="4"/>
  <c r="BQ530" i="4"/>
  <c r="BQ529" i="4"/>
  <c r="BQ528" i="4"/>
  <c r="BQ527" i="4"/>
  <c r="BQ526" i="4"/>
  <c r="BQ525" i="4"/>
  <c r="BQ524" i="4"/>
  <c r="BQ523" i="4"/>
  <c r="BQ522" i="4"/>
  <c r="BQ521" i="4"/>
  <c r="BQ520" i="4"/>
  <c r="BQ519" i="4"/>
  <c r="BQ518" i="4"/>
  <c r="BQ517" i="4"/>
  <c r="BQ516" i="4"/>
  <c r="BQ515" i="4"/>
  <c r="BQ514" i="4"/>
  <c r="BQ513" i="4"/>
  <c r="BQ512" i="4"/>
  <c r="BQ511" i="4"/>
  <c r="BQ510" i="4"/>
  <c r="BQ509" i="4"/>
  <c r="BQ508" i="4"/>
  <c r="BQ507" i="4"/>
  <c r="BQ506" i="4"/>
  <c r="BQ505" i="4"/>
  <c r="BQ504" i="4"/>
  <c r="BQ503" i="4"/>
  <c r="BQ502" i="4"/>
  <c r="BQ501" i="4"/>
  <c r="BQ500" i="4"/>
  <c r="BQ499" i="4"/>
  <c r="BQ498" i="4"/>
  <c r="BQ497" i="4"/>
  <c r="BQ496" i="4"/>
  <c r="BQ495" i="4"/>
  <c r="BQ494" i="4"/>
  <c r="BQ493" i="4"/>
  <c r="BQ492" i="4"/>
  <c r="BQ491" i="4"/>
  <c r="BQ490" i="4"/>
  <c r="BQ489" i="4"/>
  <c r="BQ488" i="4"/>
  <c r="BQ487" i="4"/>
  <c r="BQ486" i="4"/>
  <c r="BQ485" i="4"/>
  <c r="BQ484" i="4"/>
  <c r="BQ483" i="4"/>
  <c r="BQ482" i="4"/>
  <c r="BQ481" i="4"/>
  <c r="BQ480" i="4"/>
  <c r="BQ479" i="4"/>
  <c r="BQ478" i="4"/>
  <c r="BQ477" i="4"/>
  <c r="BQ476" i="4"/>
  <c r="BQ475" i="4"/>
  <c r="BQ474" i="4"/>
  <c r="BQ473" i="4"/>
  <c r="BQ472" i="4"/>
  <c r="BQ471" i="4"/>
  <c r="BQ470" i="4"/>
  <c r="BQ469" i="4"/>
  <c r="BQ468" i="4"/>
  <c r="BQ467" i="4"/>
  <c r="BQ466" i="4"/>
  <c r="BQ465" i="4"/>
  <c r="BQ464" i="4"/>
  <c r="BQ463" i="4"/>
  <c r="BQ462" i="4"/>
  <c r="BQ461" i="4"/>
  <c r="BQ460" i="4"/>
  <c r="BQ459" i="4"/>
  <c r="BQ458" i="4"/>
  <c r="BQ457" i="4"/>
  <c r="BQ456" i="4"/>
  <c r="BQ455" i="4"/>
  <c r="BQ454" i="4"/>
  <c r="BQ453" i="4"/>
  <c r="BQ452" i="4"/>
  <c r="BQ451" i="4"/>
  <c r="BQ450" i="4"/>
  <c r="BQ449" i="4"/>
  <c r="BQ448" i="4"/>
  <c r="BQ447" i="4"/>
  <c r="BQ446" i="4"/>
  <c r="BQ445" i="4"/>
  <c r="BQ444" i="4"/>
  <c r="BQ443" i="4"/>
  <c r="BQ442" i="4"/>
  <c r="BQ441" i="4"/>
  <c r="BQ440" i="4"/>
  <c r="BQ439" i="4"/>
  <c r="BQ438" i="4"/>
  <c r="BQ437" i="4"/>
  <c r="BQ436" i="4"/>
  <c r="BQ435" i="4"/>
  <c r="BQ434" i="4"/>
  <c r="BQ433" i="4"/>
  <c r="BQ432" i="4"/>
  <c r="BQ431" i="4"/>
  <c r="BQ430" i="4"/>
  <c r="BQ429" i="4"/>
  <c r="BQ428" i="4"/>
  <c r="BQ427" i="4"/>
  <c r="BQ426" i="4"/>
  <c r="BQ425" i="4"/>
  <c r="BQ424" i="4"/>
  <c r="BQ423" i="4"/>
  <c r="BQ422" i="4"/>
  <c r="BQ421" i="4"/>
  <c r="BQ420" i="4"/>
  <c r="BQ419" i="4"/>
  <c r="BQ418" i="4"/>
  <c r="BQ417" i="4"/>
  <c r="BQ416" i="4"/>
  <c r="BQ415" i="4"/>
  <c r="BQ414" i="4"/>
  <c r="BQ413" i="4"/>
  <c r="BQ412" i="4"/>
  <c r="BQ411" i="4"/>
  <c r="BQ410" i="4"/>
  <c r="BQ409" i="4"/>
  <c r="BQ408" i="4"/>
  <c r="BQ407" i="4"/>
  <c r="BQ406" i="4"/>
  <c r="BQ405" i="4"/>
  <c r="BQ404" i="4"/>
  <c r="BQ403" i="4"/>
  <c r="BQ402" i="4"/>
  <c r="BQ401" i="4"/>
  <c r="BQ400" i="4"/>
  <c r="BQ399" i="4"/>
  <c r="BQ398" i="4"/>
  <c r="BQ397" i="4"/>
  <c r="BQ396" i="4"/>
  <c r="BQ395" i="4"/>
  <c r="BQ394" i="4"/>
  <c r="BQ393" i="4"/>
  <c r="BQ392" i="4"/>
  <c r="BQ391" i="4"/>
  <c r="BQ390" i="4"/>
  <c r="BQ389" i="4"/>
  <c r="BQ388" i="4"/>
  <c r="BQ387" i="4"/>
  <c r="BQ386" i="4"/>
  <c r="BQ385" i="4"/>
  <c r="BQ384" i="4"/>
  <c r="BQ383" i="4"/>
  <c r="BQ382" i="4"/>
  <c r="BQ381" i="4"/>
  <c r="BQ380" i="4"/>
  <c r="BQ379" i="4"/>
  <c r="BQ378" i="4"/>
  <c r="BQ377" i="4"/>
  <c r="BQ376" i="4"/>
  <c r="BQ375" i="4"/>
  <c r="BQ374" i="4"/>
  <c r="BQ373" i="4"/>
  <c r="BQ372" i="4"/>
  <c r="BQ371" i="4"/>
  <c r="BQ370" i="4"/>
  <c r="BQ369" i="4"/>
  <c r="BQ368" i="4"/>
  <c r="BQ367" i="4"/>
  <c r="BQ366" i="4"/>
  <c r="BQ365" i="4"/>
  <c r="BQ364" i="4"/>
  <c r="BQ363" i="4"/>
  <c r="BQ362" i="4"/>
  <c r="BQ361" i="4"/>
  <c r="BQ360" i="4"/>
  <c r="BQ359" i="4"/>
  <c r="BQ358" i="4"/>
  <c r="BQ357" i="4"/>
  <c r="BQ356" i="4"/>
  <c r="BQ355" i="4"/>
  <c r="BQ354" i="4"/>
  <c r="BQ353" i="4"/>
  <c r="BQ352" i="4"/>
  <c r="BQ351" i="4"/>
  <c r="BQ350" i="4"/>
  <c r="BQ349" i="4"/>
  <c r="BQ348" i="4"/>
  <c r="BQ347" i="4"/>
  <c r="BQ346" i="4"/>
  <c r="BQ345" i="4"/>
  <c r="BQ344" i="4"/>
  <c r="BQ343" i="4"/>
  <c r="BQ342" i="4"/>
  <c r="BQ341" i="4"/>
  <c r="BQ340" i="4"/>
  <c r="BQ339" i="4"/>
  <c r="BQ338" i="4"/>
  <c r="BQ337" i="4"/>
  <c r="BQ336" i="4"/>
  <c r="BQ335" i="4"/>
  <c r="BQ334" i="4"/>
  <c r="BQ333" i="4"/>
  <c r="BQ332" i="4"/>
  <c r="BQ331" i="4"/>
  <c r="BQ330" i="4"/>
  <c r="BQ329" i="4"/>
  <c r="BQ328" i="4"/>
  <c r="BQ327" i="4"/>
  <c r="BQ326" i="4"/>
  <c r="BQ325" i="4"/>
  <c r="BQ324" i="4"/>
  <c r="BQ323" i="4"/>
  <c r="BQ322" i="4"/>
  <c r="BQ321" i="4"/>
  <c r="BQ320" i="4"/>
  <c r="BQ319" i="4"/>
  <c r="BQ318" i="4"/>
  <c r="BQ317" i="4"/>
  <c r="BQ316" i="4"/>
  <c r="BQ315" i="4"/>
  <c r="BQ314" i="4"/>
  <c r="BQ313" i="4"/>
  <c r="BQ312" i="4"/>
  <c r="BQ311" i="4"/>
  <c r="BQ310" i="4"/>
  <c r="BQ309" i="4"/>
  <c r="BQ308" i="4"/>
  <c r="BQ307" i="4"/>
  <c r="BQ306" i="4"/>
  <c r="BQ305" i="4"/>
  <c r="BQ304" i="4"/>
  <c r="BQ303" i="4"/>
  <c r="BQ302" i="4"/>
  <c r="BQ301" i="4"/>
  <c r="BQ300" i="4"/>
  <c r="BQ299" i="4"/>
  <c r="BQ298" i="4"/>
  <c r="BQ297" i="4"/>
  <c r="BQ296" i="4"/>
  <c r="BQ295" i="4"/>
  <c r="BQ294" i="4"/>
  <c r="BQ293" i="4"/>
  <c r="BQ292" i="4"/>
  <c r="BQ291" i="4"/>
  <c r="BQ290" i="4"/>
  <c r="BQ289" i="4"/>
  <c r="BQ288" i="4"/>
  <c r="BQ287" i="4"/>
  <c r="BQ286" i="4"/>
  <c r="BQ285" i="4"/>
  <c r="BQ284" i="4"/>
  <c r="BQ283" i="4"/>
  <c r="BQ282" i="4"/>
  <c r="BQ281" i="4"/>
  <c r="BQ280" i="4"/>
  <c r="BQ279" i="4"/>
  <c r="BQ278" i="4"/>
  <c r="BQ277" i="4"/>
  <c r="BQ276" i="4"/>
  <c r="BQ275" i="4"/>
  <c r="BQ274" i="4"/>
  <c r="BQ273" i="4"/>
  <c r="BQ272" i="4"/>
  <c r="BQ271" i="4"/>
  <c r="BQ270" i="4"/>
  <c r="BQ269" i="4"/>
  <c r="BQ268" i="4"/>
  <c r="BQ267" i="4"/>
  <c r="BQ266" i="4"/>
  <c r="BQ265" i="4"/>
  <c r="BQ264" i="4"/>
  <c r="BQ263" i="4"/>
  <c r="BQ262" i="4"/>
  <c r="BQ261" i="4"/>
  <c r="BQ260" i="4"/>
  <c r="BQ259" i="4"/>
  <c r="BQ258" i="4"/>
  <c r="BQ257" i="4"/>
  <c r="BQ256" i="4"/>
  <c r="BQ255" i="4"/>
  <c r="BQ254" i="4"/>
  <c r="BQ253" i="4"/>
  <c r="BQ252" i="4"/>
  <c r="BQ251" i="4"/>
  <c r="BQ250" i="4"/>
  <c r="BQ249" i="4"/>
  <c r="BQ248" i="4"/>
  <c r="BQ247" i="4"/>
  <c r="BQ246" i="4"/>
  <c r="BQ245" i="4"/>
  <c r="BQ244" i="4"/>
  <c r="BQ243" i="4"/>
  <c r="BQ242" i="4"/>
  <c r="BQ241" i="4"/>
  <c r="BQ240" i="4"/>
  <c r="BQ239" i="4"/>
  <c r="BQ238" i="4"/>
  <c r="BQ237" i="4"/>
  <c r="BQ236" i="4"/>
  <c r="BQ235" i="4"/>
  <c r="BQ234" i="4"/>
  <c r="BQ233" i="4"/>
  <c r="BQ232" i="4"/>
  <c r="BQ231" i="4"/>
  <c r="BQ230" i="4"/>
  <c r="BQ229" i="4"/>
  <c r="BQ228" i="4"/>
  <c r="BQ227" i="4"/>
  <c r="BQ226" i="4"/>
  <c r="BQ225" i="4"/>
  <c r="BQ224" i="4"/>
  <c r="BQ223" i="4"/>
  <c r="BQ222" i="4"/>
  <c r="BQ221" i="4"/>
  <c r="BQ220" i="4"/>
  <c r="BQ219" i="4"/>
  <c r="BQ218" i="4"/>
  <c r="BQ217" i="4"/>
  <c r="BQ216" i="4"/>
  <c r="BQ215" i="4"/>
  <c r="BQ214" i="4"/>
  <c r="BQ213" i="4"/>
  <c r="BQ212" i="4"/>
  <c r="BQ211" i="4"/>
  <c r="BQ210" i="4"/>
  <c r="BQ209" i="4"/>
  <c r="BQ208" i="4"/>
  <c r="BQ207" i="4"/>
  <c r="BQ206" i="4"/>
  <c r="BQ205" i="4"/>
  <c r="BQ204" i="4"/>
  <c r="BQ203" i="4"/>
  <c r="BQ202" i="4"/>
  <c r="BQ201" i="4"/>
  <c r="BQ200" i="4"/>
  <c r="BQ199" i="4"/>
  <c r="BQ198" i="4"/>
  <c r="BQ197" i="4"/>
  <c r="BQ196" i="4"/>
  <c r="BQ195" i="4"/>
  <c r="BQ194" i="4"/>
  <c r="BQ193" i="4"/>
  <c r="BQ192" i="4"/>
  <c r="BQ191" i="4"/>
  <c r="BQ190" i="4"/>
  <c r="BQ189" i="4"/>
  <c r="BQ188" i="4"/>
  <c r="BQ187" i="4"/>
  <c r="BQ186" i="4"/>
  <c r="BQ185" i="4"/>
  <c r="BQ184" i="4"/>
  <c r="BQ183" i="4"/>
  <c r="BQ182" i="4"/>
  <c r="BQ181" i="4"/>
  <c r="BQ180" i="4"/>
  <c r="BQ179" i="4"/>
  <c r="BQ178" i="4"/>
  <c r="BQ177" i="4"/>
  <c r="BQ176" i="4"/>
  <c r="BQ175" i="4"/>
  <c r="BQ174" i="4"/>
  <c r="BQ173" i="4"/>
  <c r="BQ172" i="4"/>
  <c r="BQ171" i="4"/>
  <c r="BQ170" i="4"/>
  <c r="BQ169" i="4"/>
  <c r="BQ168" i="4"/>
  <c r="BQ167" i="4"/>
  <c r="BQ166" i="4"/>
  <c r="BQ165" i="4"/>
  <c r="BQ164" i="4"/>
  <c r="BQ163" i="4"/>
  <c r="BQ162" i="4"/>
  <c r="BQ161" i="4"/>
  <c r="BQ160" i="4"/>
  <c r="BQ159" i="4"/>
  <c r="BQ158" i="4"/>
  <c r="BQ157" i="4"/>
  <c r="BQ156" i="4"/>
  <c r="BQ155" i="4"/>
  <c r="BQ154" i="4"/>
  <c r="BQ153" i="4"/>
  <c r="BQ152" i="4"/>
  <c r="BQ151" i="4"/>
  <c r="BQ150" i="4"/>
  <c r="BQ149" i="4"/>
  <c r="BQ148" i="4"/>
  <c r="BQ147" i="4"/>
  <c r="BQ146" i="4"/>
  <c r="BQ145" i="4"/>
  <c r="BQ144" i="4"/>
  <c r="BQ143" i="4"/>
  <c r="BQ142" i="4"/>
  <c r="BQ141" i="4"/>
  <c r="BQ140" i="4"/>
  <c r="BQ139" i="4"/>
  <c r="BQ138" i="4"/>
  <c r="BQ137" i="4"/>
  <c r="BQ136" i="4"/>
  <c r="BQ135" i="4"/>
  <c r="BQ134" i="4"/>
  <c r="BQ133" i="4"/>
  <c r="BQ132" i="4"/>
  <c r="BQ131" i="4"/>
  <c r="BQ130" i="4"/>
  <c r="BQ129" i="4"/>
  <c r="BQ128" i="4"/>
  <c r="BQ127" i="4"/>
  <c r="BQ126" i="4"/>
  <c r="BQ125" i="4"/>
  <c r="BQ124" i="4"/>
  <c r="BQ123" i="4"/>
  <c r="BQ122" i="4"/>
  <c r="BQ121" i="4"/>
  <c r="BQ120" i="4"/>
  <c r="BQ119" i="4"/>
  <c r="BQ118" i="4"/>
  <c r="BQ117" i="4"/>
  <c r="BQ116" i="4"/>
  <c r="BQ115" i="4"/>
  <c r="BQ114" i="4"/>
  <c r="BQ113" i="4"/>
  <c r="BQ112" i="4"/>
  <c r="BQ111" i="4"/>
  <c r="BQ110" i="4"/>
  <c r="BQ109" i="4"/>
  <c r="BQ108" i="4"/>
  <c r="BQ107" i="4"/>
  <c r="BQ106"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BQ80" i="4"/>
  <c r="BQ79" i="4"/>
  <c r="BQ78" i="4"/>
  <c r="BQ77" i="4"/>
  <c r="BQ76" i="4"/>
  <c r="BQ75" i="4"/>
  <c r="BQ74" i="4"/>
  <c r="BQ73" i="4"/>
  <c r="BQ72" i="4"/>
  <c r="BQ71" i="4"/>
  <c r="BQ70" i="4"/>
  <c r="BQ69" i="4"/>
  <c r="BQ68" i="4"/>
  <c r="BQ67" i="4"/>
  <c r="BQ66" i="4"/>
  <c r="BQ65" i="4"/>
  <c r="BQ64" i="4"/>
  <c r="BQ63" i="4"/>
  <c r="BQ62" i="4"/>
  <c r="BQ61" i="4"/>
  <c r="BQ60" i="4"/>
  <c r="BQ59" i="4"/>
  <c r="BQ58" i="4"/>
  <c r="BQ57" i="4"/>
  <c r="BQ56" i="4"/>
  <c r="BQ55" i="4"/>
  <c r="BQ54" i="4"/>
  <c r="BQ53" i="4"/>
  <c r="BQ52" i="4"/>
  <c r="BQ51" i="4"/>
  <c r="BQ50" i="4"/>
  <c r="BQ49" i="4"/>
  <c r="BQ48" i="4"/>
  <c r="BQ47" i="4"/>
  <c r="BQ46" i="4"/>
  <c r="BQ45" i="4"/>
  <c r="BQ44" i="4"/>
  <c r="BQ43" i="4"/>
  <c r="BQ42" i="4"/>
  <c r="BQ41" i="4"/>
  <c r="BQ40" i="4"/>
  <c r="BQ39" i="4"/>
  <c r="BQ38" i="4"/>
  <c r="BQ37" i="4"/>
  <c r="BQ36" i="4"/>
  <c r="BQ35" i="4"/>
  <c r="BQ34" i="4"/>
  <c r="BQ33" i="4"/>
  <c r="BQ32" i="4"/>
  <c r="BQ31" i="4"/>
  <c r="BQ30" i="4"/>
  <c r="BQ29" i="4"/>
  <c r="BQ28" i="4"/>
  <c r="BQ27" i="4"/>
  <c r="BQ26" i="4"/>
  <c r="BQ25" i="4"/>
  <c r="BQ24" i="4"/>
  <c r="BQ23" i="4"/>
  <c r="BQ22" i="4"/>
  <c r="BQ21" i="4"/>
  <c r="BQ20" i="4"/>
  <c r="BQ18" i="4"/>
  <c r="BQ17" i="4"/>
  <c r="BQ16" i="4"/>
  <c r="BQ15" i="4"/>
  <c r="BQ14" i="4"/>
  <c r="BP769" i="4"/>
  <c r="BP768" i="4"/>
  <c r="BP767" i="4"/>
  <c r="BP766" i="4"/>
  <c r="BP765" i="4"/>
  <c r="BP764" i="4"/>
  <c r="BP763" i="4"/>
  <c r="BP762" i="4"/>
  <c r="BP761" i="4"/>
  <c r="BP760" i="4"/>
  <c r="BP759" i="4"/>
  <c r="BP758" i="4"/>
  <c r="BP757" i="4"/>
  <c r="BP756" i="4"/>
  <c r="BP755" i="4"/>
  <c r="BP754" i="4"/>
  <c r="BP753" i="4"/>
  <c r="BP752" i="4"/>
  <c r="BP751" i="4"/>
  <c r="BP750" i="4"/>
  <c r="BP749" i="4"/>
  <c r="BP748" i="4"/>
  <c r="BP747" i="4"/>
  <c r="BP746" i="4"/>
  <c r="BP745" i="4"/>
  <c r="BP744" i="4"/>
  <c r="BP743" i="4"/>
  <c r="BP742" i="4"/>
  <c r="BP741" i="4"/>
  <c r="BP740" i="4"/>
  <c r="BP739" i="4"/>
  <c r="BP738" i="4"/>
  <c r="BP737" i="4"/>
  <c r="BP736" i="4"/>
  <c r="BP735" i="4"/>
  <c r="BP734" i="4"/>
  <c r="BP733" i="4"/>
  <c r="BP732" i="4"/>
  <c r="BP731" i="4"/>
  <c r="BP730" i="4"/>
  <c r="BP729" i="4"/>
  <c r="BP728" i="4"/>
  <c r="BP727" i="4"/>
  <c r="BP726" i="4"/>
  <c r="BP725" i="4"/>
  <c r="BP724" i="4"/>
  <c r="BP723" i="4"/>
  <c r="BP722" i="4"/>
  <c r="BP721" i="4"/>
  <c r="BP720" i="4"/>
  <c r="BP719" i="4"/>
  <c r="BP718" i="4"/>
  <c r="BP717" i="4"/>
  <c r="BP716" i="4"/>
  <c r="BP715" i="4"/>
  <c r="BP714" i="4"/>
  <c r="BP713" i="4"/>
  <c r="BP712" i="4"/>
  <c r="BP711" i="4"/>
  <c r="BP710" i="4"/>
  <c r="BP709" i="4"/>
  <c r="BP708" i="4"/>
  <c r="BP707" i="4"/>
  <c r="BP706" i="4"/>
  <c r="BP705" i="4"/>
  <c r="BP704" i="4"/>
  <c r="BP703" i="4"/>
  <c r="BP702" i="4"/>
  <c r="BP701" i="4"/>
  <c r="BP700" i="4"/>
  <c r="BP699" i="4"/>
  <c r="BP698" i="4"/>
  <c r="BP697" i="4"/>
  <c r="BP696" i="4"/>
  <c r="BP695" i="4"/>
  <c r="BP694" i="4"/>
  <c r="BP693" i="4"/>
  <c r="BP692" i="4"/>
  <c r="BP691" i="4"/>
  <c r="BP690" i="4"/>
  <c r="BP689" i="4"/>
  <c r="BP688" i="4"/>
  <c r="BP687" i="4"/>
  <c r="BP686" i="4"/>
  <c r="BP685" i="4"/>
  <c r="BP684" i="4"/>
  <c r="BP683" i="4"/>
  <c r="BP682" i="4"/>
  <c r="BP681" i="4"/>
  <c r="BP680" i="4"/>
  <c r="BP679" i="4"/>
  <c r="BP678" i="4"/>
  <c r="BP677" i="4"/>
  <c r="BP676" i="4"/>
  <c r="BP675" i="4"/>
  <c r="BP674" i="4"/>
  <c r="BP673" i="4"/>
  <c r="BP672" i="4"/>
  <c r="BP671" i="4"/>
  <c r="BP670" i="4"/>
  <c r="BP669" i="4"/>
  <c r="BP668" i="4"/>
  <c r="BP667" i="4"/>
  <c r="BP666" i="4"/>
  <c r="BP665" i="4"/>
  <c r="BP664" i="4"/>
  <c r="BP663" i="4"/>
  <c r="BP662" i="4"/>
  <c r="BP661" i="4"/>
  <c r="BP660" i="4"/>
  <c r="BP659" i="4"/>
  <c r="BP658" i="4"/>
  <c r="BP657" i="4"/>
  <c r="BP656" i="4"/>
  <c r="BP655" i="4"/>
  <c r="BP654" i="4"/>
  <c r="BP653" i="4"/>
  <c r="BP652" i="4"/>
  <c r="BP651" i="4"/>
  <c r="BP650" i="4"/>
  <c r="BP649" i="4"/>
  <c r="BP648" i="4"/>
  <c r="BP647" i="4"/>
  <c r="BP646" i="4"/>
  <c r="BP645" i="4"/>
  <c r="BP644" i="4"/>
  <c r="BP643" i="4"/>
  <c r="BP642" i="4"/>
  <c r="BP641" i="4"/>
  <c r="BP640" i="4"/>
  <c r="BP639" i="4"/>
  <c r="BP638" i="4"/>
  <c r="BP637" i="4"/>
  <c r="BP636" i="4"/>
  <c r="BP635" i="4"/>
  <c r="BP634" i="4"/>
  <c r="BP633" i="4"/>
  <c r="BP632" i="4"/>
  <c r="BP631" i="4"/>
  <c r="BP630" i="4"/>
  <c r="BP629" i="4"/>
  <c r="BP628" i="4"/>
  <c r="BP627" i="4"/>
  <c r="BP626" i="4"/>
  <c r="BP625" i="4"/>
  <c r="BP624" i="4"/>
  <c r="BP623" i="4"/>
  <c r="BP622" i="4"/>
  <c r="BP621" i="4"/>
  <c r="BP620" i="4"/>
  <c r="BP619" i="4"/>
  <c r="BP618" i="4"/>
  <c r="BP617" i="4"/>
  <c r="BP616" i="4"/>
  <c r="BP615" i="4"/>
  <c r="BP614" i="4"/>
  <c r="BP613" i="4"/>
  <c r="BP612" i="4"/>
  <c r="BP611" i="4"/>
  <c r="BP610" i="4"/>
  <c r="BP609" i="4"/>
  <c r="BP608" i="4"/>
  <c r="BP607" i="4"/>
  <c r="BP606" i="4"/>
  <c r="BP605" i="4"/>
  <c r="BP604" i="4"/>
  <c r="BP603" i="4"/>
  <c r="BP602" i="4"/>
  <c r="BP601" i="4"/>
  <c r="BP600" i="4"/>
  <c r="BP599" i="4"/>
  <c r="BP598" i="4"/>
  <c r="BP597" i="4"/>
  <c r="BP596" i="4"/>
  <c r="BP595" i="4"/>
  <c r="BP594" i="4"/>
  <c r="BP593" i="4"/>
  <c r="BP592" i="4"/>
  <c r="BP591" i="4"/>
  <c r="BP590" i="4"/>
  <c r="BP589" i="4"/>
  <c r="BP588" i="4"/>
  <c r="BP587" i="4"/>
  <c r="BP586" i="4"/>
  <c r="BP585" i="4"/>
  <c r="BP584" i="4"/>
  <c r="BP583" i="4"/>
  <c r="BP582" i="4"/>
  <c r="BP581" i="4"/>
  <c r="BP580" i="4"/>
  <c r="BP579" i="4"/>
  <c r="BP578" i="4"/>
  <c r="BP577" i="4"/>
  <c r="BP576" i="4"/>
  <c r="BP575" i="4"/>
  <c r="BP574" i="4"/>
  <c r="BP573" i="4"/>
  <c r="BP572" i="4"/>
  <c r="BP571" i="4"/>
  <c r="BP570" i="4"/>
  <c r="BP569" i="4"/>
  <c r="BP568" i="4"/>
  <c r="BP567" i="4"/>
  <c r="BP566" i="4"/>
  <c r="BP565" i="4"/>
  <c r="BP564" i="4"/>
  <c r="BP563" i="4"/>
  <c r="BP562" i="4"/>
  <c r="BP561" i="4"/>
  <c r="BP560" i="4"/>
  <c r="BP559" i="4"/>
  <c r="BP558" i="4"/>
  <c r="BP557" i="4"/>
  <c r="BP556" i="4"/>
  <c r="BP555" i="4"/>
  <c r="BP554" i="4"/>
  <c r="BP553" i="4"/>
  <c r="BP552" i="4"/>
  <c r="BP551" i="4"/>
  <c r="BP550" i="4"/>
  <c r="BP549" i="4"/>
  <c r="BP548" i="4"/>
  <c r="BP547" i="4"/>
  <c r="BP546" i="4"/>
  <c r="BP545" i="4"/>
  <c r="BP544" i="4"/>
  <c r="BP543" i="4"/>
  <c r="BP542" i="4"/>
  <c r="BP541" i="4"/>
  <c r="BP540" i="4"/>
  <c r="BP539" i="4"/>
  <c r="BP538" i="4"/>
  <c r="BP537" i="4"/>
  <c r="BP536" i="4"/>
  <c r="BP535" i="4"/>
  <c r="BP534" i="4"/>
  <c r="BP533" i="4"/>
  <c r="BP532" i="4"/>
  <c r="BP531" i="4"/>
  <c r="BP530" i="4"/>
  <c r="BP529" i="4"/>
  <c r="BP528" i="4"/>
  <c r="BP527" i="4"/>
  <c r="BP526" i="4"/>
  <c r="BP525" i="4"/>
  <c r="BP524" i="4"/>
  <c r="BP523" i="4"/>
  <c r="BP522" i="4"/>
  <c r="BP521" i="4"/>
  <c r="BP520" i="4"/>
  <c r="BP519" i="4"/>
  <c r="BP518" i="4"/>
  <c r="BP517" i="4"/>
  <c r="BP516" i="4"/>
  <c r="BP515" i="4"/>
  <c r="BP514" i="4"/>
  <c r="BP513" i="4"/>
  <c r="BP512" i="4"/>
  <c r="BP511" i="4"/>
  <c r="BP510" i="4"/>
  <c r="BP509" i="4"/>
  <c r="BP508" i="4"/>
  <c r="BP507" i="4"/>
  <c r="BP506" i="4"/>
  <c r="BP505" i="4"/>
  <c r="BP504" i="4"/>
  <c r="BP503" i="4"/>
  <c r="BP502" i="4"/>
  <c r="BP501" i="4"/>
  <c r="BP500" i="4"/>
  <c r="BP499" i="4"/>
  <c r="BP498" i="4"/>
  <c r="BP497" i="4"/>
  <c r="BP496" i="4"/>
  <c r="BP495" i="4"/>
  <c r="BP494" i="4"/>
  <c r="BP493" i="4"/>
  <c r="BP492" i="4"/>
  <c r="BP491" i="4"/>
  <c r="BP490" i="4"/>
  <c r="BP489" i="4"/>
  <c r="BP488" i="4"/>
  <c r="BP487" i="4"/>
  <c r="BP486" i="4"/>
  <c r="BP485" i="4"/>
  <c r="BP484" i="4"/>
  <c r="BP483" i="4"/>
  <c r="BP482" i="4"/>
  <c r="BP481" i="4"/>
  <c r="BP480" i="4"/>
  <c r="BP479" i="4"/>
  <c r="BP478" i="4"/>
  <c r="BP477" i="4"/>
  <c r="BP476" i="4"/>
  <c r="BP475" i="4"/>
  <c r="BP474" i="4"/>
  <c r="BP473" i="4"/>
  <c r="BP472" i="4"/>
  <c r="BP471" i="4"/>
  <c r="BP470" i="4"/>
  <c r="BP469" i="4"/>
  <c r="BP468" i="4"/>
  <c r="BP467" i="4"/>
  <c r="BP466" i="4"/>
  <c r="BP465" i="4"/>
  <c r="BP464" i="4"/>
  <c r="BP463" i="4"/>
  <c r="BP462" i="4"/>
  <c r="BP461" i="4"/>
  <c r="BP460" i="4"/>
  <c r="BP459" i="4"/>
  <c r="BP458" i="4"/>
  <c r="BP457" i="4"/>
  <c r="BP456" i="4"/>
  <c r="BP455" i="4"/>
  <c r="BP454" i="4"/>
  <c r="BP453" i="4"/>
  <c r="BP452" i="4"/>
  <c r="BP451" i="4"/>
  <c r="BP450" i="4"/>
  <c r="BP449" i="4"/>
  <c r="BP448" i="4"/>
  <c r="BP447" i="4"/>
  <c r="BP446" i="4"/>
  <c r="BP445" i="4"/>
  <c r="BP444" i="4"/>
  <c r="BP443" i="4"/>
  <c r="BP442" i="4"/>
  <c r="BP441" i="4"/>
  <c r="BP440" i="4"/>
  <c r="BP439" i="4"/>
  <c r="BP438" i="4"/>
  <c r="BP437" i="4"/>
  <c r="BP436" i="4"/>
  <c r="BP435" i="4"/>
  <c r="BP434" i="4"/>
  <c r="BP433" i="4"/>
  <c r="BP432" i="4"/>
  <c r="BP431" i="4"/>
  <c r="BP430" i="4"/>
  <c r="BP429" i="4"/>
  <c r="BP428" i="4"/>
  <c r="BP427" i="4"/>
  <c r="BP426" i="4"/>
  <c r="BP425" i="4"/>
  <c r="BP424" i="4"/>
  <c r="BP423" i="4"/>
  <c r="BP422" i="4"/>
  <c r="BP421" i="4"/>
  <c r="BP420" i="4"/>
  <c r="BP419" i="4"/>
  <c r="BP418" i="4"/>
  <c r="BP417" i="4"/>
  <c r="BP416" i="4"/>
  <c r="BP415" i="4"/>
  <c r="BP414" i="4"/>
  <c r="BP413" i="4"/>
  <c r="BP412" i="4"/>
  <c r="BP411" i="4"/>
  <c r="BP410" i="4"/>
  <c r="BP409" i="4"/>
  <c r="BP408" i="4"/>
  <c r="BP407" i="4"/>
  <c r="BP406" i="4"/>
  <c r="BP405" i="4"/>
  <c r="BP404" i="4"/>
  <c r="BP403" i="4"/>
  <c r="BP402" i="4"/>
  <c r="BP401" i="4"/>
  <c r="BP400" i="4"/>
  <c r="BP399" i="4"/>
  <c r="BP398" i="4"/>
  <c r="BP397" i="4"/>
  <c r="BP396" i="4"/>
  <c r="BP395" i="4"/>
  <c r="BP394" i="4"/>
  <c r="BP393" i="4"/>
  <c r="BP392" i="4"/>
  <c r="BP391" i="4"/>
  <c r="BP390" i="4"/>
  <c r="BP389" i="4"/>
  <c r="BP388" i="4"/>
  <c r="BP387" i="4"/>
  <c r="BP386" i="4"/>
  <c r="BP385" i="4"/>
  <c r="BP384" i="4"/>
  <c r="BP383" i="4"/>
  <c r="BP382" i="4"/>
  <c r="BP381" i="4"/>
  <c r="BP380" i="4"/>
  <c r="BP379" i="4"/>
  <c r="BP378" i="4"/>
  <c r="BP377" i="4"/>
  <c r="BP376" i="4"/>
  <c r="BP375" i="4"/>
  <c r="BP374" i="4"/>
  <c r="BP373" i="4"/>
  <c r="BP372" i="4"/>
  <c r="BP371" i="4"/>
  <c r="BP370" i="4"/>
  <c r="BP369" i="4"/>
  <c r="BP368" i="4"/>
  <c r="BP367" i="4"/>
  <c r="BP366" i="4"/>
  <c r="BP365" i="4"/>
  <c r="BP364" i="4"/>
  <c r="BP363" i="4"/>
  <c r="BP362" i="4"/>
  <c r="BP361" i="4"/>
  <c r="BP360" i="4"/>
  <c r="BP359" i="4"/>
  <c r="BP358" i="4"/>
  <c r="BP357" i="4"/>
  <c r="BP356" i="4"/>
  <c r="BP355" i="4"/>
  <c r="BP354" i="4"/>
  <c r="BP353" i="4"/>
  <c r="BP352" i="4"/>
  <c r="BP351" i="4"/>
  <c r="BP350" i="4"/>
  <c r="BP349" i="4"/>
  <c r="BP348" i="4"/>
  <c r="BP347" i="4"/>
  <c r="BP346" i="4"/>
  <c r="BP345" i="4"/>
  <c r="BP344" i="4"/>
  <c r="BP343" i="4"/>
  <c r="BP342" i="4"/>
  <c r="BP341" i="4"/>
  <c r="BP340" i="4"/>
  <c r="BP339" i="4"/>
  <c r="BP338" i="4"/>
  <c r="BP337" i="4"/>
  <c r="BP336" i="4"/>
  <c r="BP335" i="4"/>
  <c r="BP334" i="4"/>
  <c r="BP333" i="4"/>
  <c r="BP332" i="4"/>
  <c r="BP331" i="4"/>
  <c r="BP330" i="4"/>
  <c r="BP329" i="4"/>
  <c r="BP328" i="4"/>
  <c r="BP327" i="4"/>
  <c r="BP326" i="4"/>
  <c r="BP325" i="4"/>
  <c r="BP324" i="4"/>
  <c r="BP323" i="4"/>
  <c r="BP322" i="4"/>
  <c r="BP321" i="4"/>
  <c r="BP320" i="4"/>
  <c r="BP319" i="4"/>
  <c r="BP318" i="4"/>
  <c r="BP317"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P286" i="4"/>
  <c r="BP285" i="4"/>
  <c r="BP284" i="4"/>
  <c r="BP283" i="4"/>
  <c r="BP282" i="4"/>
  <c r="BP281" i="4"/>
  <c r="BP280" i="4"/>
  <c r="BP279" i="4"/>
  <c r="BP278" i="4"/>
  <c r="BP277" i="4"/>
  <c r="BP276" i="4"/>
  <c r="BP275" i="4"/>
  <c r="BP274" i="4"/>
  <c r="BP273" i="4"/>
  <c r="BP272" i="4"/>
  <c r="BP271" i="4"/>
  <c r="BP270" i="4"/>
  <c r="BP269" i="4"/>
  <c r="BP268" i="4"/>
  <c r="BP267" i="4"/>
  <c r="BP266" i="4"/>
  <c r="BP265" i="4"/>
  <c r="BP264" i="4"/>
  <c r="BP263" i="4"/>
  <c r="BP262" i="4"/>
  <c r="BP261" i="4"/>
  <c r="BP260" i="4"/>
  <c r="BP259" i="4"/>
  <c r="BP258" i="4"/>
  <c r="BP257" i="4"/>
  <c r="BP256" i="4"/>
  <c r="BP255" i="4"/>
  <c r="BP254" i="4"/>
  <c r="BP253" i="4"/>
  <c r="BP252" i="4"/>
  <c r="BP251" i="4"/>
  <c r="BP250" i="4"/>
  <c r="BP249" i="4"/>
  <c r="BP248" i="4"/>
  <c r="BP247" i="4"/>
  <c r="BP246" i="4"/>
  <c r="BP245" i="4"/>
  <c r="BP244" i="4"/>
  <c r="BP243" i="4"/>
  <c r="BP242" i="4"/>
  <c r="BP241" i="4"/>
  <c r="BP240" i="4"/>
  <c r="BP239" i="4"/>
  <c r="BP238" i="4"/>
  <c r="BP237" i="4"/>
  <c r="BP236" i="4"/>
  <c r="BP235" i="4"/>
  <c r="BP234" i="4"/>
  <c r="BP233" i="4"/>
  <c r="BP232" i="4"/>
  <c r="BP231" i="4"/>
  <c r="BP230" i="4"/>
  <c r="BP229" i="4"/>
  <c r="BP228" i="4"/>
  <c r="BP227" i="4"/>
  <c r="BP226" i="4"/>
  <c r="BP225" i="4"/>
  <c r="BP224" i="4"/>
  <c r="BP223" i="4"/>
  <c r="BP222" i="4"/>
  <c r="BP221" i="4"/>
  <c r="BP220" i="4"/>
  <c r="BP219" i="4"/>
  <c r="BP218" i="4"/>
  <c r="BP217" i="4"/>
  <c r="BP216" i="4"/>
  <c r="BP215" i="4"/>
  <c r="BP214" i="4"/>
  <c r="BP213" i="4"/>
  <c r="BP212" i="4"/>
  <c r="BP211" i="4"/>
  <c r="BP210" i="4"/>
  <c r="BP209" i="4"/>
  <c r="BP208" i="4"/>
  <c r="BP207" i="4"/>
  <c r="BP206" i="4"/>
  <c r="BP205" i="4"/>
  <c r="BP204" i="4"/>
  <c r="BP203" i="4"/>
  <c r="BP202" i="4"/>
  <c r="BP201" i="4"/>
  <c r="BP200" i="4"/>
  <c r="BP199" i="4"/>
  <c r="BP198" i="4"/>
  <c r="BP197" i="4"/>
  <c r="BP196" i="4"/>
  <c r="BP195" i="4"/>
  <c r="BP194" i="4"/>
  <c r="BP193" i="4"/>
  <c r="BP192" i="4"/>
  <c r="BP191" i="4"/>
  <c r="BP190" i="4"/>
  <c r="BP189" i="4"/>
  <c r="BP188" i="4"/>
  <c r="BP187" i="4"/>
  <c r="BP186" i="4"/>
  <c r="BP185" i="4"/>
  <c r="BP184" i="4"/>
  <c r="BP183" i="4"/>
  <c r="BP182" i="4"/>
  <c r="BP181" i="4"/>
  <c r="BP180" i="4"/>
  <c r="BP179" i="4"/>
  <c r="BP178" i="4"/>
  <c r="BP177" i="4"/>
  <c r="BP176" i="4"/>
  <c r="BP175" i="4"/>
  <c r="BP174" i="4"/>
  <c r="BP173" i="4"/>
  <c r="BP172" i="4"/>
  <c r="BP171" i="4"/>
  <c r="BP170" i="4"/>
  <c r="BP169" i="4"/>
  <c r="BP168" i="4"/>
  <c r="BP167" i="4"/>
  <c r="BP166" i="4"/>
  <c r="BP165" i="4"/>
  <c r="BP164" i="4"/>
  <c r="BP163" i="4"/>
  <c r="BP162" i="4"/>
  <c r="BP161" i="4"/>
  <c r="BP160" i="4"/>
  <c r="BP159" i="4"/>
  <c r="BP158" i="4"/>
  <c r="BP157" i="4"/>
  <c r="BP156" i="4"/>
  <c r="BP155" i="4"/>
  <c r="BP154" i="4"/>
  <c r="BP153" i="4"/>
  <c r="BP152" i="4"/>
  <c r="BP151" i="4"/>
  <c r="BP150" i="4"/>
  <c r="BP149" i="4"/>
  <c r="BP148" i="4"/>
  <c r="BP147" i="4"/>
  <c r="BP146" i="4"/>
  <c r="BP145" i="4"/>
  <c r="BP144" i="4"/>
  <c r="BP143" i="4"/>
  <c r="BP142" i="4"/>
  <c r="BP141" i="4"/>
  <c r="BP140" i="4"/>
  <c r="BP139" i="4"/>
  <c r="BP138" i="4"/>
  <c r="BP137" i="4"/>
  <c r="BP136" i="4"/>
  <c r="BP135" i="4"/>
  <c r="BP134" i="4"/>
  <c r="BP133" i="4"/>
  <c r="BP132" i="4"/>
  <c r="BP131" i="4"/>
  <c r="BP130" i="4"/>
  <c r="BP129" i="4"/>
  <c r="BP128" i="4"/>
  <c r="BP127" i="4"/>
  <c r="BP126" i="4"/>
  <c r="BP125" i="4"/>
  <c r="BP124" i="4"/>
  <c r="BP123" i="4"/>
  <c r="BP122" i="4"/>
  <c r="BP121" i="4"/>
  <c r="BP120" i="4"/>
  <c r="BP119" i="4"/>
  <c r="BP118" i="4"/>
  <c r="BP117" i="4"/>
  <c r="BP116" i="4"/>
  <c r="BP115" i="4"/>
  <c r="BP114" i="4"/>
  <c r="BP113" i="4"/>
  <c r="BP112" i="4"/>
  <c r="BP111" i="4"/>
  <c r="BP110" i="4"/>
  <c r="BP109" i="4"/>
  <c r="BP108" i="4"/>
  <c r="BP107" i="4"/>
  <c r="BP106" i="4"/>
  <c r="BP105" i="4"/>
  <c r="BP104" i="4"/>
  <c r="BP103" i="4"/>
  <c r="BP102" i="4"/>
  <c r="BP101" i="4"/>
  <c r="BP100" i="4"/>
  <c r="BP99" i="4"/>
  <c r="BP98" i="4"/>
  <c r="BP97" i="4"/>
  <c r="BP96" i="4"/>
  <c r="BP95" i="4"/>
  <c r="BP94" i="4"/>
  <c r="BP93" i="4"/>
  <c r="BP92" i="4"/>
  <c r="BP91" i="4"/>
  <c r="BP90" i="4"/>
  <c r="BP89" i="4"/>
  <c r="BP88" i="4"/>
  <c r="BP87" i="4"/>
  <c r="BP86" i="4"/>
  <c r="BP85" i="4"/>
  <c r="BP84" i="4"/>
  <c r="BP83" i="4"/>
  <c r="BP82" i="4"/>
  <c r="BP81" i="4"/>
  <c r="BP80" i="4"/>
  <c r="BP79" i="4"/>
  <c r="BP78" i="4"/>
  <c r="BP77" i="4"/>
  <c r="BP76" i="4"/>
  <c r="BP75" i="4"/>
  <c r="BP74" i="4"/>
  <c r="BP73" i="4"/>
  <c r="BP72" i="4"/>
  <c r="BP71" i="4"/>
  <c r="BP70" i="4"/>
  <c r="BP69" i="4"/>
  <c r="BP68" i="4"/>
  <c r="BP67" i="4"/>
  <c r="BP66" i="4"/>
  <c r="BP65" i="4"/>
  <c r="BP64" i="4"/>
  <c r="BP63" i="4"/>
  <c r="BP62" i="4"/>
  <c r="BP61" i="4"/>
  <c r="BP60" i="4"/>
  <c r="BP59" i="4"/>
  <c r="BP58" i="4"/>
  <c r="BP57" i="4"/>
  <c r="BP56" i="4"/>
  <c r="BP55" i="4"/>
  <c r="BP54" i="4"/>
  <c r="BP53" i="4"/>
  <c r="BP52" i="4"/>
  <c r="BP51" i="4"/>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4"/>
  <c r="BP18" i="4"/>
  <c r="BP17" i="4"/>
  <c r="BP16" i="4"/>
  <c r="BP15" i="4"/>
  <c r="BP14" i="4"/>
  <c r="BO769" i="4"/>
  <c r="BO768" i="4"/>
  <c r="BO767" i="4"/>
  <c r="BO766" i="4"/>
  <c r="BO765" i="4"/>
  <c r="BO764" i="4"/>
  <c r="BO763" i="4"/>
  <c r="BO762" i="4"/>
  <c r="BO761" i="4"/>
  <c r="BO760" i="4"/>
  <c r="BO759" i="4"/>
  <c r="BO758" i="4"/>
  <c r="BO757" i="4"/>
  <c r="BO756" i="4"/>
  <c r="BO755" i="4"/>
  <c r="BO754" i="4"/>
  <c r="BO753" i="4"/>
  <c r="BO752" i="4"/>
  <c r="BO751" i="4"/>
  <c r="BO750" i="4"/>
  <c r="BO749" i="4"/>
  <c r="BO748" i="4"/>
  <c r="BO747" i="4"/>
  <c r="BO746" i="4"/>
  <c r="BO745" i="4"/>
  <c r="BO744" i="4"/>
  <c r="BO743" i="4"/>
  <c r="BO742" i="4"/>
  <c r="BO741" i="4"/>
  <c r="BO740" i="4"/>
  <c r="BO739" i="4"/>
  <c r="BO738" i="4"/>
  <c r="BO737" i="4"/>
  <c r="BO736" i="4"/>
  <c r="BO735" i="4"/>
  <c r="BO734" i="4"/>
  <c r="BO733" i="4"/>
  <c r="BO732" i="4"/>
  <c r="BO731" i="4"/>
  <c r="BO730" i="4"/>
  <c r="BO729" i="4"/>
  <c r="BO728" i="4"/>
  <c r="BO727" i="4"/>
  <c r="BO726" i="4"/>
  <c r="BO725" i="4"/>
  <c r="BO724" i="4"/>
  <c r="BO723" i="4"/>
  <c r="BO722" i="4"/>
  <c r="BO721" i="4"/>
  <c r="BO720" i="4"/>
  <c r="BO719" i="4"/>
  <c r="BO718" i="4"/>
  <c r="BO717" i="4"/>
  <c r="BO716" i="4"/>
  <c r="BO715" i="4"/>
  <c r="BO714" i="4"/>
  <c r="BO713" i="4"/>
  <c r="BO712" i="4"/>
  <c r="BO711" i="4"/>
  <c r="BO710" i="4"/>
  <c r="BO709" i="4"/>
  <c r="BO708" i="4"/>
  <c r="BO707" i="4"/>
  <c r="BO706" i="4"/>
  <c r="BO705" i="4"/>
  <c r="BO704" i="4"/>
  <c r="BO703" i="4"/>
  <c r="BO702" i="4"/>
  <c r="BO701" i="4"/>
  <c r="BO700" i="4"/>
  <c r="BO699" i="4"/>
  <c r="BO698" i="4"/>
  <c r="BO697" i="4"/>
  <c r="BO696" i="4"/>
  <c r="BO695" i="4"/>
  <c r="BO694" i="4"/>
  <c r="BO693" i="4"/>
  <c r="BO692" i="4"/>
  <c r="BO691" i="4"/>
  <c r="BO690" i="4"/>
  <c r="BO689" i="4"/>
  <c r="BO688" i="4"/>
  <c r="BO687" i="4"/>
  <c r="BO686" i="4"/>
  <c r="BO685" i="4"/>
  <c r="BO684" i="4"/>
  <c r="BO683" i="4"/>
  <c r="BO682" i="4"/>
  <c r="BO681" i="4"/>
  <c r="BO680" i="4"/>
  <c r="BO679" i="4"/>
  <c r="BO678" i="4"/>
  <c r="BO677" i="4"/>
  <c r="BO676" i="4"/>
  <c r="BO675" i="4"/>
  <c r="BO674" i="4"/>
  <c r="BO673" i="4"/>
  <c r="BO672" i="4"/>
  <c r="BO671" i="4"/>
  <c r="BO670" i="4"/>
  <c r="BO669" i="4"/>
  <c r="BO668" i="4"/>
  <c r="BO667" i="4"/>
  <c r="BO666" i="4"/>
  <c r="BO665" i="4"/>
  <c r="BO664" i="4"/>
  <c r="BO663" i="4"/>
  <c r="BO662" i="4"/>
  <c r="BO661" i="4"/>
  <c r="BO660" i="4"/>
  <c r="BO659" i="4"/>
  <c r="BO658" i="4"/>
  <c r="BO657" i="4"/>
  <c r="BO656" i="4"/>
  <c r="BO655" i="4"/>
  <c r="BO654" i="4"/>
  <c r="BO653" i="4"/>
  <c r="BO652" i="4"/>
  <c r="BO651" i="4"/>
  <c r="BO650" i="4"/>
  <c r="BO649" i="4"/>
  <c r="BO648" i="4"/>
  <c r="BO647" i="4"/>
  <c r="BO646" i="4"/>
  <c r="BO645" i="4"/>
  <c r="BO644" i="4"/>
  <c r="BO643" i="4"/>
  <c r="BO642" i="4"/>
  <c r="BO641" i="4"/>
  <c r="BO640" i="4"/>
  <c r="BO639" i="4"/>
  <c r="BO638" i="4"/>
  <c r="BO637" i="4"/>
  <c r="BO636" i="4"/>
  <c r="BO635" i="4"/>
  <c r="BO634" i="4"/>
  <c r="BO633" i="4"/>
  <c r="BO632" i="4"/>
  <c r="BO631" i="4"/>
  <c r="BO630" i="4"/>
  <c r="BO629" i="4"/>
  <c r="BO628" i="4"/>
  <c r="BO627" i="4"/>
  <c r="BO626" i="4"/>
  <c r="BO625" i="4"/>
  <c r="BO624" i="4"/>
  <c r="BO623" i="4"/>
  <c r="BO622" i="4"/>
  <c r="BO621" i="4"/>
  <c r="BO620" i="4"/>
  <c r="BO619" i="4"/>
  <c r="BO618" i="4"/>
  <c r="BO617" i="4"/>
  <c r="BO616" i="4"/>
  <c r="BO615" i="4"/>
  <c r="BO614" i="4"/>
  <c r="BO613" i="4"/>
  <c r="BO612" i="4"/>
  <c r="BO611" i="4"/>
  <c r="BO610" i="4"/>
  <c r="BO609" i="4"/>
  <c r="BO608" i="4"/>
  <c r="BO607" i="4"/>
  <c r="BO606" i="4"/>
  <c r="BO605" i="4"/>
  <c r="BO604" i="4"/>
  <c r="BO603" i="4"/>
  <c r="BO602" i="4"/>
  <c r="BO601" i="4"/>
  <c r="BO600" i="4"/>
  <c r="BO599" i="4"/>
  <c r="BO598" i="4"/>
  <c r="BO597" i="4"/>
  <c r="BO596" i="4"/>
  <c r="BO595" i="4"/>
  <c r="BO594" i="4"/>
  <c r="BO593" i="4"/>
  <c r="BO592" i="4"/>
  <c r="BO591" i="4"/>
  <c r="BO590" i="4"/>
  <c r="BO589" i="4"/>
  <c r="BO588" i="4"/>
  <c r="BO587" i="4"/>
  <c r="BO586" i="4"/>
  <c r="BO585" i="4"/>
  <c r="BO584" i="4"/>
  <c r="BO583" i="4"/>
  <c r="BO582" i="4"/>
  <c r="BO581" i="4"/>
  <c r="BO580" i="4"/>
  <c r="BO579" i="4"/>
  <c r="BO578" i="4"/>
  <c r="BO577" i="4"/>
  <c r="BO576" i="4"/>
  <c r="BO575" i="4"/>
  <c r="BO574" i="4"/>
  <c r="BO573" i="4"/>
  <c r="BO572" i="4"/>
  <c r="BO571" i="4"/>
  <c r="BO570" i="4"/>
  <c r="BO569" i="4"/>
  <c r="BO568" i="4"/>
  <c r="BO567" i="4"/>
  <c r="BO566" i="4"/>
  <c r="BO565" i="4"/>
  <c r="BO564" i="4"/>
  <c r="BO563" i="4"/>
  <c r="BO562" i="4"/>
  <c r="BO561" i="4"/>
  <c r="BO560" i="4"/>
  <c r="BO559" i="4"/>
  <c r="BO558" i="4"/>
  <c r="BO557" i="4"/>
  <c r="BO556" i="4"/>
  <c r="BO555" i="4"/>
  <c r="BO554" i="4"/>
  <c r="BO553" i="4"/>
  <c r="BO552" i="4"/>
  <c r="BO551" i="4"/>
  <c r="BO550" i="4"/>
  <c r="BO549" i="4"/>
  <c r="BO548" i="4"/>
  <c r="BO547" i="4"/>
  <c r="BO546" i="4"/>
  <c r="BO545" i="4"/>
  <c r="BO544" i="4"/>
  <c r="BO543" i="4"/>
  <c r="BO542" i="4"/>
  <c r="BO541" i="4"/>
  <c r="BO540" i="4"/>
  <c r="BO539" i="4"/>
  <c r="BO538" i="4"/>
  <c r="BO537" i="4"/>
  <c r="BO536" i="4"/>
  <c r="BO535" i="4"/>
  <c r="BO534" i="4"/>
  <c r="BO533" i="4"/>
  <c r="BO532" i="4"/>
  <c r="BO531" i="4"/>
  <c r="BO530" i="4"/>
  <c r="BO529" i="4"/>
  <c r="BO528" i="4"/>
  <c r="BO527" i="4"/>
  <c r="BO526" i="4"/>
  <c r="BO525" i="4"/>
  <c r="BO524" i="4"/>
  <c r="BO523" i="4"/>
  <c r="BO522" i="4"/>
  <c r="BO521" i="4"/>
  <c r="BO520" i="4"/>
  <c r="BO519" i="4"/>
  <c r="BO518" i="4"/>
  <c r="BO517" i="4"/>
  <c r="BO516" i="4"/>
  <c r="BO515" i="4"/>
  <c r="BO514" i="4"/>
  <c r="BO513" i="4"/>
  <c r="BO512" i="4"/>
  <c r="BO511" i="4"/>
  <c r="BO510" i="4"/>
  <c r="BO509" i="4"/>
  <c r="BO508" i="4"/>
  <c r="BO507" i="4"/>
  <c r="BO506" i="4"/>
  <c r="BO505" i="4"/>
  <c r="BO504" i="4"/>
  <c r="BO503" i="4"/>
  <c r="BO502" i="4"/>
  <c r="BO501" i="4"/>
  <c r="BO500" i="4"/>
  <c r="BO499" i="4"/>
  <c r="BO498" i="4"/>
  <c r="BO497" i="4"/>
  <c r="BO496" i="4"/>
  <c r="BO495" i="4"/>
  <c r="BO494" i="4"/>
  <c r="BO493" i="4"/>
  <c r="BO492" i="4"/>
  <c r="BO491" i="4"/>
  <c r="BO490" i="4"/>
  <c r="BO489" i="4"/>
  <c r="BO488" i="4"/>
  <c r="BO487" i="4"/>
  <c r="BO486" i="4"/>
  <c r="BO485" i="4"/>
  <c r="BO484" i="4"/>
  <c r="BO483" i="4"/>
  <c r="BO482" i="4"/>
  <c r="BO481" i="4"/>
  <c r="BO480" i="4"/>
  <c r="BO479" i="4"/>
  <c r="BO478" i="4"/>
  <c r="BO477" i="4"/>
  <c r="BO476" i="4"/>
  <c r="BO475" i="4"/>
  <c r="BO474" i="4"/>
  <c r="BO473" i="4"/>
  <c r="BO472" i="4"/>
  <c r="BO471" i="4"/>
  <c r="BO470" i="4"/>
  <c r="BO469" i="4"/>
  <c r="BO468" i="4"/>
  <c r="BO467" i="4"/>
  <c r="BO466" i="4"/>
  <c r="BO465" i="4"/>
  <c r="BO464" i="4"/>
  <c r="BO463" i="4"/>
  <c r="BO462" i="4"/>
  <c r="BO461" i="4"/>
  <c r="BO460" i="4"/>
  <c r="BO459" i="4"/>
  <c r="BO458" i="4"/>
  <c r="BO457" i="4"/>
  <c r="BO456" i="4"/>
  <c r="BO455" i="4"/>
  <c r="BO454" i="4"/>
  <c r="BO453" i="4"/>
  <c r="BO452" i="4"/>
  <c r="BO451" i="4"/>
  <c r="BO450" i="4"/>
  <c r="BO449" i="4"/>
  <c r="BO448" i="4"/>
  <c r="BO447" i="4"/>
  <c r="BO446" i="4"/>
  <c r="BO445" i="4"/>
  <c r="BO444" i="4"/>
  <c r="BO443" i="4"/>
  <c r="BO442" i="4"/>
  <c r="BO441" i="4"/>
  <c r="BO440" i="4"/>
  <c r="BO439" i="4"/>
  <c r="BO438" i="4"/>
  <c r="BO437" i="4"/>
  <c r="BO436" i="4"/>
  <c r="BO435" i="4"/>
  <c r="BO434" i="4"/>
  <c r="BO433" i="4"/>
  <c r="BO432" i="4"/>
  <c r="BO431" i="4"/>
  <c r="BO430" i="4"/>
  <c r="BO429" i="4"/>
  <c r="BO428" i="4"/>
  <c r="BO427" i="4"/>
  <c r="BO426" i="4"/>
  <c r="BO425" i="4"/>
  <c r="BO424" i="4"/>
  <c r="BO423" i="4"/>
  <c r="BO422" i="4"/>
  <c r="BO421" i="4"/>
  <c r="BO420" i="4"/>
  <c r="BO419" i="4"/>
  <c r="BO418" i="4"/>
  <c r="BO417" i="4"/>
  <c r="BO416" i="4"/>
  <c r="BO415" i="4"/>
  <c r="BO414" i="4"/>
  <c r="BO413" i="4"/>
  <c r="BO412" i="4"/>
  <c r="BO411" i="4"/>
  <c r="BO410" i="4"/>
  <c r="BO409" i="4"/>
  <c r="BO408" i="4"/>
  <c r="BO407" i="4"/>
  <c r="BO406" i="4"/>
  <c r="BO405" i="4"/>
  <c r="BO404" i="4"/>
  <c r="BO403" i="4"/>
  <c r="BO402" i="4"/>
  <c r="BO401" i="4"/>
  <c r="BO400" i="4"/>
  <c r="BO399" i="4"/>
  <c r="BO398" i="4"/>
  <c r="BO397" i="4"/>
  <c r="BO396" i="4"/>
  <c r="BO395" i="4"/>
  <c r="BO394" i="4"/>
  <c r="BO393" i="4"/>
  <c r="BO392" i="4"/>
  <c r="BO391" i="4"/>
  <c r="BO390" i="4"/>
  <c r="BO389" i="4"/>
  <c r="BO388" i="4"/>
  <c r="BO387" i="4"/>
  <c r="BO386" i="4"/>
  <c r="BO385" i="4"/>
  <c r="BO384" i="4"/>
  <c r="BO383" i="4"/>
  <c r="BO382" i="4"/>
  <c r="BO381" i="4"/>
  <c r="BO380" i="4"/>
  <c r="BO379" i="4"/>
  <c r="BO378" i="4"/>
  <c r="BO377" i="4"/>
  <c r="BO376" i="4"/>
  <c r="BO375" i="4"/>
  <c r="BO374" i="4"/>
  <c r="BO373" i="4"/>
  <c r="BO372" i="4"/>
  <c r="BO371" i="4"/>
  <c r="BO370" i="4"/>
  <c r="BO369" i="4"/>
  <c r="BO368" i="4"/>
  <c r="BO367" i="4"/>
  <c r="BO366" i="4"/>
  <c r="BO365" i="4"/>
  <c r="BO364" i="4"/>
  <c r="BO363" i="4"/>
  <c r="BO362" i="4"/>
  <c r="BO361" i="4"/>
  <c r="BO360" i="4"/>
  <c r="BO359" i="4"/>
  <c r="BO358" i="4"/>
  <c r="BO357" i="4"/>
  <c r="BO356" i="4"/>
  <c r="BO355" i="4"/>
  <c r="BO354" i="4"/>
  <c r="BO353" i="4"/>
  <c r="BO352" i="4"/>
  <c r="BO351" i="4"/>
  <c r="BO350" i="4"/>
  <c r="BO349" i="4"/>
  <c r="BO348" i="4"/>
  <c r="BO347" i="4"/>
  <c r="BO346" i="4"/>
  <c r="BO345" i="4"/>
  <c r="BO344" i="4"/>
  <c r="BO343" i="4"/>
  <c r="BO342" i="4"/>
  <c r="BO341" i="4"/>
  <c r="BO340" i="4"/>
  <c r="BO339" i="4"/>
  <c r="BO338" i="4"/>
  <c r="BO337" i="4"/>
  <c r="BO336" i="4"/>
  <c r="BO335" i="4"/>
  <c r="BO334" i="4"/>
  <c r="BO333" i="4"/>
  <c r="BO332" i="4"/>
  <c r="BO331" i="4"/>
  <c r="BO330" i="4"/>
  <c r="BO329" i="4"/>
  <c r="BO328" i="4"/>
  <c r="BO327" i="4"/>
  <c r="BO326" i="4"/>
  <c r="BO325" i="4"/>
  <c r="BO324" i="4"/>
  <c r="BO323" i="4"/>
  <c r="BO322" i="4"/>
  <c r="BO321" i="4"/>
  <c r="BO320" i="4"/>
  <c r="BO319" i="4"/>
  <c r="BO318" i="4"/>
  <c r="BO317" i="4"/>
  <c r="BO316" i="4"/>
  <c r="BO315" i="4"/>
  <c r="BO314" i="4"/>
  <c r="BO313" i="4"/>
  <c r="BO312" i="4"/>
  <c r="BO311" i="4"/>
  <c r="BO310" i="4"/>
  <c r="BO309" i="4"/>
  <c r="BO308" i="4"/>
  <c r="BO307" i="4"/>
  <c r="BO306" i="4"/>
  <c r="BO305" i="4"/>
  <c r="BO304" i="4"/>
  <c r="BO303" i="4"/>
  <c r="BO302" i="4"/>
  <c r="BO301" i="4"/>
  <c r="BO300" i="4"/>
  <c r="BO299" i="4"/>
  <c r="BO298" i="4"/>
  <c r="BO297" i="4"/>
  <c r="BO296" i="4"/>
  <c r="BO295" i="4"/>
  <c r="BO294" i="4"/>
  <c r="BO293" i="4"/>
  <c r="BO292" i="4"/>
  <c r="BO291" i="4"/>
  <c r="BO290" i="4"/>
  <c r="BO289" i="4"/>
  <c r="BO288" i="4"/>
  <c r="BO287" i="4"/>
  <c r="BO286" i="4"/>
  <c r="BO285" i="4"/>
  <c r="BO284" i="4"/>
  <c r="BO283" i="4"/>
  <c r="BO282" i="4"/>
  <c r="BO281" i="4"/>
  <c r="BO280" i="4"/>
  <c r="BO279" i="4"/>
  <c r="BO278" i="4"/>
  <c r="BO277" i="4"/>
  <c r="BO276" i="4"/>
  <c r="BO275" i="4"/>
  <c r="BO274" i="4"/>
  <c r="BO273" i="4"/>
  <c r="BO272" i="4"/>
  <c r="BO271" i="4"/>
  <c r="BO270" i="4"/>
  <c r="BO269" i="4"/>
  <c r="BO268" i="4"/>
  <c r="BO267" i="4"/>
  <c r="BO266" i="4"/>
  <c r="BO265" i="4"/>
  <c r="BO264" i="4"/>
  <c r="BO263" i="4"/>
  <c r="BO262" i="4"/>
  <c r="BO261" i="4"/>
  <c r="BO260" i="4"/>
  <c r="BO259" i="4"/>
  <c r="BO258" i="4"/>
  <c r="BO257" i="4"/>
  <c r="BO256" i="4"/>
  <c r="BO255" i="4"/>
  <c r="BO254" i="4"/>
  <c r="BO253" i="4"/>
  <c r="BO252" i="4"/>
  <c r="BO251" i="4"/>
  <c r="BO250" i="4"/>
  <c r="BO249" i="4"/>
  <c r="BO248" i="4"/>
  <c r="BO247" i="4"/>
  <c r="BO246" i="4"/>
  <c r="BO245" i="4"/>
  <c r="BO244" i="4"/>
  <c r="BO243" i="4"/>
  <c r="BO242" i="4"/>
  <c r="BO241" i="4"/>
  <c r="BO240" i="4"/>
  <c r="BO239" i="4"/>
  <c r="BO238" i="4"/>
  <c r="BO237" i="4"/>
  <c r="BO236" i="4"/>
  <c r="BO235" i="4"/>
  <c r="BO234" i="4"/>
  <c r="BO233" i="4"/>
  <c r="BO232" i="4"/>
  <c r="BO231" i="4"/>
  <c r="BO230" i="4"/>
  <c r="BO229" i="4"/>
  <c r="BO228" i="4"/>
  <c r="BO227" i="4"/>
  <c r="BO226" i="4"/>
  <c r="BO225" i="4"/>
  <c r="BO224" i="4"/>
  <c r="BO223" i="4"/>
  <c r="BO222" i="4"/>
  <c r="BO221" i="4"/>
  <c r="BO220" i="4"/>
  <c r="BO219" i="4"/>
  <c r="BO218" i="4"/>
  <c r="BO217" i="4"/>
  <c r="BO216" i="4"/>
  <c r="BO215" i="4"/>
  <c r="BO214" i="4"/>
  <c r="BO213" i="4"/>
  <c r="BO212" i="4"/>
  <c r="BO211" i="4"/>
  <c r="BO210" i="4"/>
  <c r="BO209" i="4"/>
  <c r="BO208" i="4"/>
  <c r="BO207" i="4"/>
  <c r="BO206" i="4"/>
  <c r="BO205" i="4"/>
  <c r="BO204" i="4"/>
  <c r="BO203" i="4"/>
  <c r="BO202" i="4"/>
  <c r="BO201" i="4"/>
  <c r="BO200" i="4"/>
  <c r="BO199" i="4"/>
  <c r="BO198" i="4"/>
  <c r="BO197" i="4"/>
  <c r="BO196" i="4"/>
  <c r="BO195" i="4"/>
  <c r="BO194" i="4"/>
  <c r="BO193" i="4"/>
  <c r="BO192" i="4"/>
  <c r="BO191" i="4"/>
  <c r="BO190" i="4"/>
  <c r="BO189" i="4"/>
  <c r="BO188" i="4"/>
  <c r="BO187" i="4"/>
  <c r="BO186" i="4"/>
  <c r="BO185" i="4"/>
  <c r="BO184" i="4"/>
  <c r="BO183" i="4"/>
  <c r="BO182" i="4"/>
  <c r="BO181" i="4"/>
  <c r="BO180" i="4"/>
  <c r="BO179" i="4"/>
  <c r="BO178" i="4"/>
  <c r="BO177" i="4"/>
  <c r="BO176" i="4"/>
  <c r="BO175" i="4"/>
  <c r="BO174" i="4"/>
  <c r="BO173" i="4"/>
  <c r="BO172" i="4"/>
  <c r="BO171" i="4"/>
  <c r="BO170" i="4"/>
  <c r="BO169" i="4"/>
  <c r="BO168" i="4"/>
  <c r="BO167" i="4"/>
  <c r="BO166" i="4"/>
  <c r="BO165" i="4"/>
  <c r="BO164" i="4"/>
  <c r="BO163" i="4"/>
  <c r="BO162" i="4"/>
  <c r="BO161" i="4"/>
  <c r="BO160" i="4"/>
  <c r="BO159" i="4"/>
  <c r="BO158" i="4"/>
  <c r="BO157" i="4"/>
  <c r="BO156" i="4"/>
  <c r="BO155" i="4"/>
  <c r="BO154" i="4"/>
  <c r="BO153" i="4"/>
  <c r="BO152" i="4"/>
  <c r="BO151" i="4"/>
  <c r="BO150" i="4"/>
  <c r="BO149" i="4"/>
  <c r="BO148" i="4"/>
  <c r="BO147" i="4"/>
  <c r="BO146" i="4"/>
  <c r="BO145" i="4"/>
  <c r="BO144" i="4"/>
  <c r="BO143" i="4"/>
  <c r="BO142" i="4"/>
  <c r="BO141" i="4"/>
  <c r="BO140" i="4"/>
  <c r="BO139" i="4"/>
  <c r="BO138" i="4"/>
  <c r="BO137" i="4"/>
  <c r="BO136" i="4"/>
  <c r="BO135" i="4"/>
  <c r="BO134" i="4"/>
  <c r="BO133" i="4"/>
  <c r="BO132" i="4"/>
  <c r="BO131" i="4"/>
  <c r="BO130" i="4"/>
  <c r="BO129" i="4"/>
  <c r="BO128" i="4"/>
  <c r="BO127" i="4"/>
  <c r="BO126" i="4"/>
  <c r="BO125" i="4"/>
  <c r="BO124" i="4"/>
  <c r="BO123" i="4"/>
  <c r="BO122" i="4"/>
  <c r="BO121" i="4"/>
  <c r="BO120" i="4"/>
  <c r="BO119" i="4"/>
  <c r="BO118" i="4"/>
  <c r="BO117" i="4"/>
  <c r="BO116" i="4"/>
  <c r="BO115" i="4"/>
  <c r="BO114" i="4"/>
  <c r="BO113" i="4"/>
  <c r="BO112" i="4"/>
  <c r="BO111" i="4"/>
  <c r="BO110" i="4"/>
  <c r="BO109" i="4"/>
  <c r="BO108" i="4"/>
  <c r="BO107" i="4"/>
  <c r="BO106" i="4"/>
  <c r="BO105" i="4"/>
  <c r="BO104" i="4"/>
  <c r="BO103" i="4"/>
  <c r="BO102" i="4"/>
  <c r="BO101" i="4"/>
  <c r="BO100" i="4"/>
  <c r="BO99" i="4"/>
  <c r="BO98" i="4"/>
  <c r="BO97" i="4"/>
  <c r="BO96" i="4"/>
  <c r="BO95" i="4"/>
  <c r="BO94" i="4"/>
  <c r="BO93" i="4"/>
  <c r="BO92" i="4"/>
  <c r="BO91" i="4"/>
  <c r="BO90" i="4"/>
  <c r="BO89" i="4"/>
  <c r="BO88" i="4"/>
  <c r="BO87" i="4"/>
  <c r="BO86" i="4"/>
  <c r="BO85" i="4"/>
  <c r="BO84" i="4"/>
  <c r="BO83" i="4"/>
  <c r="BO82" i="4"/>
  <c r="BO81" i="4"/>
  <c r="BO80" i="4"/>
  <c r="BO79" i="4"/>
  <c r="BO78" i="4"/>
  <c r="BO77" i="4"/>
  <c r="BO76" i="4"/>
  <c r="BO75" i="4"/>
  <c r="BO74" i="4"/>
  <c r="BO73" i="4"/>
  <c r="BO72" i="4"/>
  <c r="BO71" i="4"/>
  <c r="BO70" i="4"/>
  <c r="BO69" i="4"/>
  <c r="BO68" i="4"/>
  <c r="BO67" i="4"/>
  <c r="BO66" i="4"/>
  <c r="BO65" i="4"/>
  <c r="BO64" i="4"/>
  <c r="BO63" i="4"/>
  <c r="BO62" i="4"/>
  <c r="BO61" i="4"/>
  <c r="BO60" i="4"/>
  <c r="BO59" i="4"/>
  <c r="BO58" i="4"/>
  <c r="BO57" i="4"/>
  <c r="BO56" i="4"/>
  <c r="BO55" i="4"/>
  <c r="BO54" i="4"/>
  <c r="BO53" i="4"/>
  <c r="BO52" i="4"/>
  <c r="BO51" i="4"/>
  <c r="BO50" i="4"/>
  <c r="BO49" i="4"/>
  <c r="BO48" i="4"/>
  <c r="BO47" i="4"/>
  <c r="BO46" i="4"/>
  <c r="BO45" i="4"/>
  <c r="BO44" i="4"/>
  <c r="BO43" i="4"/>
  <c r="BO42" i="4"/>
  <c r="BO41" i="4"/>
  <c r="BO40" i="4"/>
  <c r="BO39" i="4"/>
  <c r="BO38" i="4"/>
  <c r="BO37" i="4"/>
  <c r="BO36" i="4"/>
  <c r="BO35" i="4"/>
  <c r="BO34" i="4"/>
  <c r="BO33" i="4"/>
  <c r="BO32" i="4"/>
  <c r="BO31" i="4"/>
  <c r="BO30" i="4"/>
  <c r="BO29" i="4"/>
  <c r="BO28" i="4"/>
  <c r="BO27" i="4"/>
  <c r="BO26" i="4"/>
  <c r="BO25" i="4"/>
  <c r="BO24" i="4"/>
  <c r="BO23" i="4"/>
  <c r="BO22" i="4"/>
  <c r="BO21" i="4"/>
  <c r="BO20" i="4"/>
  <c r="BO18" i="4"/>
  <c r="BO17" i="4"/>
  <c r="BO16" i="4"/>
  <c r="BO15" i="4"/>
  <c r="BO14" i="4"/>
  <c r="BN769" i="4"/>
  <c r="BN768" i="4"/>
  <c r="BN767" i="4"/>
  <c r="BN766" i="4"/>
  <c r="BN765" i="4"/>
  <c r="BN764" i="4"/>
  <c r="BN763" i="4"/>
  <c r="BN762" i="4"/>
  <c r="BN761" i="4"/>
  <c r="BN760" i="4"/>
  <c r="BN759" i="4"/>
  <c r="BN758" i="4"/>
  <c r="BN757" i="4"/>
  <c r="BN756" i="4"/>
  <c r="BN755" i="4"/>
  <c r="BN754" i="4"/>
  <c r="BN753" i="4"/>
  <c r="BN752" i="4"/>
  <c r="BN751" i="4"/>
  <c r="BN750" i="4"/>
  <c r="BN749" i="4"/>
  <c r="BN748" i="4"/>
  <c r="BN747" i="4"/>
  <c r="BN746" i="4"/>
  <c r="BN745" i="4"/>
  <c r="BN744" i="4"/>
  <c r="BN743" i="4"/>
  <c r="BN742" i="4"/>
  <c r="BN741" i="4"/>
  <c r="BN740" i="4"/>
  <c r="BN739" i="4"/>
  <c r="BN738" i="4"/>
  <c r="BN737" i="4"/>
  <c r="BN736" i="4"/>
  <c r="BN735" i="4"/>
  <c r="BN734" i="4"/>
  <c r="BN733" i="4"/>
  <c r="BN732" i="4"/>
  <c r="BN731" i="4"/>
  <c r="BN730" i="4"/>
  <c r="BN729" i="4"/>
  <c r="BN728" i="4"/>
  <c r="BN727" i="4"/>
  <c r="BN726" i="4"/>
  <c r="BN725" i="4"/>
  <c r="BN724" i="4"/>
  <c r="BN723" i="4"/>
  <c r="BN722" i="4"/>
  <c r="BN721" i="4"/>
  <c r="BN720" i="4"/>
  <c r="BN719" i="4"/>
  <c r="BN718" i="4"/>
  <c r="BN717" i="4"/>
  <c r="BN716" i="4"/>
  <c r="BN715" i="4"/>
  <c r="BN714" i="4"/>
  <c r="BN713" i="4"/>
  <c r="BN712" i="4"/>
  <c r="BN711" i="4"/>
  <c r="BN710" i="4"/>
  <c r="BN709" i="4"/>
  <c r="BN708" i="4"/>
  <c r="BN707" i="4"/>
  <c r="BN706" i="4"/>
  <c r="BN705" i="4"/>
  <c r="BN704" i="4"/>
  <c r="BN703" i="4"/>
  <c r="BN702" i="4"/>
  <c r="BN701" i="4"/>
  <c r="BN700" i="4"/>
  <c r="BN699" i="4"/>
  <c r="BN698" i="4"/>
  <c r="BN697" i="4"/>
  <c r="BN696" i="4"/>
  <c r="BN695" i="4"/>
  <c r="BN694" i="4"/>
  <c r="BN693" i="4"/>
  <c r="BN692" i="4"/>
  <c r="BN691" i="4"/>
  <c r="BN690" i="4"/>
  <c r="BN689" i="4"/>
  <c r="BN688" i="4"/>
  <c r="BN687" i="4"/>
  <c r="BN686" i="4"/>
  <c r="BN685" i="4"/>
  <c r="BN684" i="4"/>
  <c r="BN683" i="4"/>
  <c r="BN682" i="4"/>
  <c r="BN681" i="4"/>
  <c r="BN680" i="4"/>
  <c r="BN679" i="4"/>
  <c r="BN678" i="4"/>
  <c r="BN677" i="4"/>
  <c r="BN676" i="4"/>
  <c r="BN675" i="4"/>
  <c r="BN674" i="4"/>
  <c r="BN673" i="4"/>
  <c r="BN672" i="4"/>
  <c r="BN671" i="4"/>
  <c r="BN670" i="4"/>
  <c r="BN669" i="4"/>
  <c r="BN668" i="4"/>
  <c r="BN667" i="4"/>
  <c r="BN666" i="4"/>
  <c r="BN665" i="4"/>
  <c r="BN664" i="4"/>
  <c r="BN663" i="4"/>
  <c r="BN662" i="4"/>
  <c r="BN661" i="4"/>
  <c r="BN660" i="4"/>
  <c r="BN659" i="4"/>
  <c r="BN658" i="4"/>
  <c r="BN657" i="4"/>
  <c r="BN656" i="4"/>
  <c r="BN655" i="4"/>
  <c r="BN654" i="4"/>
  <c r="BN653" i="4"/>
  <c r="BN652" i="4"/>
  <c r="BN651" i="4"/>
  <c r="BN650" i="4"/>
  <c r="BN649" i="4"/>
  <c r="BN648" i="4"/>
  <c r="BN647" i="4"/>
  <c r="BN646" i="4"/>
  <c r="BN645" i="4"/>
  <c r="BN644" i="4"/>
  <c r="BN643" i="4"/>
  <c r="BN642" i="4"/>
  <c r="BN641" i="4"/>
  <c r="BN640" i="4"/>
  <c r="BN639" i="4"/>
  <c r="BN638" i="4"/>
  <c r="BN637" i="4"/>
  <c r="BN636" i="4"/>
  <c r="BN635" i="4"/>
  <c r="BN634" i="4"/>
  <c r="BN633" i="4"/>
  <c r="BN632" i="4"/>
  <c r="BN631" i="4"/>
  <c r="BN630" i="4"/>
  <c r="BN629" i="4"/>
  <c r="BN628" i="4"/>
  <c r="BN627" i="4"/>
  <c r="BN626" i="4"/>
  <c r="BN625" i="4"/>
  <c r="BN624" i="4"/>
  <c r="BN623" i="4"/>
  <c r="BN622" i="4"/>
  <c r="BN621" i="4"/>
  <c r="BN620" i="4"/>
  <c r="BN619" i="4"/>
  <c r="BN618" i="4"/>
  <c r="BN617" i="4"/>
  <c r="BN616" i="4"/>
  <c r="BN615" i="4"/>
  <c r="BN614" i="4"/>
  <c r="BN613" i="4"/>
  <c r="BN612" i="4"/>
  <c r="BN611" i="4"/>
  <c r="BN610" i="4"/>
  <c r="BN609" i="4"/>
  <c r="BN608" i="4"/>
  <c r="BN607" i="4"/>
  <c r="BN606" i="4"/>
  <c r="BN605" i="4"/>
  <c r="BN604" i="4"/>
  <c r="BN603" i="4"/>
  <c r="BN602" i="4"/>
  <c r="BN601" i="4"/>
  <c r="BN600" i="4"/>
  <c r="BN599" i="4"/>
  <c r="BN598" i="4"/>
  <c r="BN597" i="4"/>
  <c r="BN596" i="4"/>
  <c r="BN595" i="4"/>
  <c r="BN594" i="4"/>
  <c r="BN593" i="4"/>
  <c r="BN592" i="4"/>
  <c r="BN591" i="4"/>
  <c r="BN590" i="4"/>
  <c r="BN589" i="4"/>
  <c r="BN588" i="4"/>
  <c r="BN587" i="4"/>
  <c r="BN586" i="4"/>
  <c r="BN585" i="4"/>
  <c r="BN584" i="4"/>
  <c r="BN583" i="4"/>
  <c r="BN582" i="4"/>
  <c r="BN581" i="4"/>
  <c r="BN580" i="4"/>
  <c r="BN579" i="4"/>
  <c r="BN578" i="4"/>
  <c r="BN577" i="4"/>
  <c r="BN576" i="4"/>
  <c r="BN575" i="4"/>
  <c r="BN574" i="4"/>
  <c r="BN573" i="4"/>
  <c r="BN572" i="4"/>
  <c r="BN571" i="4"/>
  <c r="BN570" i="4"/>
  <c r="BN569" i="4"/>
  <c r="BN568" i="4"/>
  <c r="BN567" i="4"/>
  <c r="BN566" i="4"/>
  <c r="BN565" i="4"/>
  <c r="BN564" i="4"/>
  <c r="BN563" i="4"/>
  <c r="BN562" i="4"/>
  <c r="BN561" i="4"/>
  <c r="BN560" i="4"/>
  <c r="BN559" i="4"/>
  <c r="BN558" i="4"/>
  <c r="BN557" i="4"/>
  <c r="BN556" i="4"/>
  <c r="BN555" i="4"/>
  <c r="BN554" i="4"/>
  <c r="BN553" i="4"/>
  <c r="BN552" i="4"/>
  <c r="BN551" i="4"/>
  <c r="BN550" i="4"/>
  <c r="BN549" i="4"/>
  <c r="BN548" i="4"/>
  <c r="BN547" i="4"/>
  <c r="BN546" i="4"/>
  <c r="BN545" i="4"/>
  <c r="BN544" i="4"/>
  <c r="BN543" i="4"/>
  <c r="BN542" i="4"/>
  <c r="BN541" i="4"/>
  <c r="BN540" i="4"/>
  <c r="BN539" i="4"/>
  <c r="BN538" i="4"/>
  <c r="BN537" i="4"/>
  <c r="BN536" i="4"/>
  <c r="BN535" i="4"/>
  <c r="BN534" i="4"/>
  <c r="BN533" i="4"/>
  <c r="BN532" i="4"/>
  <c r="BN531" i="4"/>
  <c r="BN530" i="4"/>
  <c r="BN529" i="4"/>
  <c r="BN528" i="4"/>
  <c r="BN527" i="4"/>
  <c r="BN526" i="4"/>
  <c r="BN525" i="4"/>
  <c r="BN524" i="4"/>
  <c r="BN523" i="4"/>
  <c r="BN522" i="4"/>
  <c r="BN521" i="4"/>
  <c r="BN520" i="4"/>
  <c r="BN519" i="4"/>
  <c r="BN518" i="4"/>
  <c r="BN517" i="4"/>
  <c r="BN516" i="4"/>
  <c r="BN515" i="4"/>
  <c r="BN514" i="4"/>
  <c r="BN513" i="4"/>
  <c r="BN512" i="4"/>
  <c r="BN511" i="4"/>
  <c r="BN510" i="4"/>
  <c r="BN509" i="4"/>
  <c r="BN508" i="4"/>
  <c r="BN507" i="4"/>
  <c r="BN506" i="4"/>
  <c r="BN505" i="4"/>
  <c r="BN504" i="4"/>
  <c r="BN503" i="4"/>
  <c r="BN502" i="4"/>
  <c r="BN501" i="4"/>
  <c r="BN500" i="4"/>
  <c r="BN499" i="4"/>
  <c r="BN498" i="4"/>
  <c r="BN497" i="4"/>
  <c r="BN496" i="4"/>
  <c r="BN495" i="4"/>
  <c r="BN494" i="4"/>
  <c r="BN493" i="4"/>
  <c r="BN492" i="4"/>
  <c r="BN491" i="4"/>
  <c r="BN490" i="4"/>
  <c r="BN489" i="4"/>
  <c r="BN488" i="4"/>
  <c r="BN487" i="4"/>
  <c r="BN486" i="4"/>
  <c r="BN485" i="4"/>
  <c r="BN484" i="4"/>
  <c r="BN483" i="4"/>
  <c r="BN482" i="4"/>
  <c r="BN481" i="4"/>
  <c r="BN480" i="4"/>
  <c r="BN479" i="4"/>
  <c r="BN478" i="4"/>
  <c r="BN477" i="4"/>
  <c r="BN476" i="4"/>
  <c r="BN475" i="4"/>
  <c r="BN474" i="4"/>
  <c r="BN473" i="4"/>
  <c r="BN472" i="4"/>
  <c r="BN471" i="4"/>
  <c r="BN470" i="4"/>
  <c r="BN469" i="4"/>
  <c r="BN468" i="4"/>
  <c r="BN467" i="4"/>
  <c r="BN466" i="4"/>
  <c r="BN465" i="4"/>
  <c r="BN464" i="4"/>
  <c r="BN463" i="4"/>
  <c r="BN462" i="4"/>
  <c r="BN461" i="4"/>
  <c r="BN460" i="4"/>
  <c r="BN459" i="4"/>
  <c r="BN458" i="4"/>
  <c r="BN457" i="4"/>
  <c r="BN456" i="4"/>
  <c r="BN455" i="4"/>
  <c r="BN454" i="4"/>
  <c r="BN453" i="4"/>
  <c r="BN452" i="4"/>
  <c r="BN451" i="4"/>
  <c r="BN450" i="4"/>
  <c r="BN449" i="4"/>
  <c r="BN448" i="4"/>
  <c r="BN447" i="4"/>
  <c r="BN446" i="4"/>
  <c r="BN445" i="4"/>
  <c r="BN444" i="4"/>
  <c r="BN443" i="4"/>
  <c r="BN442" i="4"/>
  <c r="BN441" i="4"/>
  <c r="BN440" i="4"/>
  <c r="BN439" i="4"/>
  <c r="BN438" i="4"/>
  <c r="BN437" i="4"/>
  <c r="BN436" i="4"/>
  <c r="BN435" i="4"/>
  <c r="BN434" i="4"/>
  <c r="BN433" i="4"/>
  <c r="BN432" i="4"/>
  <c r="BN431" i="4"/>
  <c r="BN430" i="4"/>
  <c r="BN429" i="4"/>
  <c r="BN428" i="4"/>
  <c r="BN427" i="4"/>
  <c r="BN426" i="4"/>
  <c r="BN425" i="4"/>
  <c r="BN424" i="4"/>
  <c r="BN423" i="4"/>
  <c r="BN422" i="4"/>
  <c r="BN421" i="4"/>
  <c r="BN420" i="4"/>
  <c r="BN419" i="4"/>
  <c r="BN418" i="4"/>
  <c r="BN417" i="4"/>
  <c r="BN416" i="4"/>
  <c r="BN415" i="4"/>
  <c r="BN414" i="4"/>
  <c r="BN413" i="4"/>
  <c r="BN412" i="4"/>
  <c r="BN411" i="4"/>
  <c r="BN410" i="4"/>
  <c r="BN409" i="4"/>
  <c r="BN408" i="4"/>
  <c r="BN407" i="4"/>
  <c r="BN406" i="4"/>
  <c r="BN405" i="4"/>
  <c r="BN404" i="4"/>
  <c r="BN403" i="4"/>
  <c r="BN402" i="4"/>
  <c r="BN401" i="4"/>
  <c r="BN400" i="4"/>
  <c r="BN399" i="4"/>
  <c r="BN398" i="4"/>
  <c r="BN397" i="4"/>
  <c r="BN396" i="4"/>
  <c r="BN395" i="4"/>
  <c r="BN394" i="4"/>
  <c r="BN393" i="4"/>
  <c r="BN392" i="4"/>
  <c r="BN391" i="4"/>
  <c r="BN390" i="4"/>
  <c r="BN389" i="4"/>
  <c r="BN388" i="4"/>
  <c r="BN387" i="4"/>
  <c r="BN386" i="4"/>
  <c r="BN385" i="4"/>
  <c r="BN384" i="4"/>
  <c r="BN383" i="4"/>
  <c r="BN382" i="4"/>
  <c r="BN381" i="4"/>
  <c r="BN380" i="4"/>
  <c r="BN379" i="4"/>
  <c r="BN378" i="4"/>
  <c r="BN377" i="4"/>
  <c r="BN376" i="4"/>
  <c r="BN375" i="4"/>
  <c r="BN374" i="4"/>
  <c r="BN373" i="4"/>
  <c r="BN372" i="4"/>
  <c r="BN371" i="4"/>
  <c r="BN370" i="4"/>
  <c r="BN369" i="4"/>
  <c r="BN368" i="4"/>
  <c r="BN367" i="4"/>
  <c r="BN366" i="4"/>
  <c r="BN365" i="4"/>
  <c r="BN364" i="4"/>
  <c r="BN363" i="4"/>
  <c r="BN362" i="4"/>
  <c r="BN361" i="4"/>
  <c r="BN360" i="4"/>
  <c r="BN359" i="4"/>
  <c r="BN358" i="4"/>
  <c r="BN357" i="4"/>
  <c r="BN356" i="4"/>
  <c r="BN355" i="4"/>
  <c r="BN354" i="4"/>
  <c r="BN353" i="4"/>
  <c r="BN352" i="4"/>
  <c r="BN351" i="4"/>
  <c r="BN350" i="4"/>
  <c r="BN349" i="4"/>
  <c r="BN348" i="4"/>
  <c r="BN347" i="4"/>
  <c r="BN346" i="4"/>
  <c r="BN345" i="4"/>
  <c r="BN344" i="4"/>
  <c r="BN343" i="4"/>
  <c r="BN342" i="4"/>
  <c r="BN341" i="4"/>
  <c r="BN340" i="4"/>
  <c r="BN339" i="4"/>
  <c r="BN338" i="4"/>
  <c r="BN337" i="4"/>
  <c r="BN336" i="4"/>
  <c r="BN335" i="4"/>
  <c r="BN334" i="4"/>
  <c r="BN333" i="4"/>
  <c r="BN332" i="4"/>
  <c r="BN331" i="4"/>
  <c r="BN330" i="4"/>
  <c r="BN329" i="4"/>
  <c r="BN328" i="4"/>
  <c r="BN327" i="4"/>
  <c r="BN326" i="4"/>
  <c r="BN325" i="4"/>
  <c r="BN324" i="4"/>
  <c r="BN323" i="4"/>
  <c r="BN322" i="4"/>
  <c r="BN321" i="4"/>
  <c r="BN320" i="4"/>
  <c r="BN319" i="4"/>
  <c r="BN318" i="4"/>
  <c r="BN317" i="4"/>
  <c r="BN316" i="4"/>
  <c r="BN315" i="4"/>
  <c r="BN314" i="4"/>
  <c r="BN313" i="4"/>
  <c r="BN312" i="4"/>
  <c r="BN311" i="4"/>
  <c r="BN310" i="4"/>
  <c r="BN309" i="4"/>
  <c r="BN308" i="4"/>
  <c r="BN307" i="4"/>
  <c r="BN306" i="4"/>
  <c r="BN305" i="4"/>
  <c r="BN304" i="4"/>
  <c r="BN303" i="4"/>
  <c r="BN302" i="4"/>
  <c r="BN301" i="4"/>
  <c r="BN300" i="4"/>
  <c r="BN299" i="4"/>
  <c r="BN298" i="4"/>
  <c r="BN297" i="4"/>
  <c r="BN296" i="4"/>
  <c r="BN295" i="4"/>
  <c r="BN294" i="4"/>
  <c r="BN293" i="4"/>
  <c r="BN292" i="4"/>
  <c r="BN291" i="4"/>
  <c r="BN290" i="4"/>
  <c r="BN289" i="4"/>
  <c r="BN288" i="4"/>
  <c r="BN287" i="4"/>
  <c r="BN286" i="4"/>
  <c r="BN285" i="4"/>
  <c r="BN284" i="4"/>
  <c r="BN283" i="4"/>
  <c r="BN282" i="4"/>
  <c r="BN281" i="4"/>
  <c r="BN280" i="4"/>
  <c r="BN279" i="4"/>
  <c r="BN278" i="4"/>
  <c r="BN277" i="4"/>
  <c r="BN276" i="4"/>
  <c r="BN275" i="4"/>
  <c r="BN274" i="4"/>
  <c r="BN273" i="4"/>
  <c r="BN272" i="4"/>
  <c r="BN271" i="4"/>
  <c r="BN270" i="4"/>
  <c r="BN269" i="4"/>
  <c r="BN268" i="4"/>
  <c r="BN267" i="4"/>
  <c r="BN266" i="4"/>
  <c r="BN265" i="4"/>
  <c r="BN264" i="4"/>
  <c r="BN263" i="4"/>
  <c r="BN262" i="4"/>
  <c r="BN261" i="4"/>
  <c r="BN260" i="4"/>
  <c r="BN259" i="4"/>
  <c r="BN258" i="4"/>
  <c r="BN257" i="4"/>
  <c r="BN256" i="4"/>
  <c r="BN255" i="4"/>
  <c r="BN254" i="4"/>
  <c r="BN253" i="4"/>
  <c r="BN252" i="4"/>
  <c r="BN251" i="4"/>
  <c r="BN250" i="4"/>
  <c r="BN249" i="4"/>
  <c r="BN248" i="4"/>
  <c r="BN247" i="4"/>
  <c r="BN246" i="4"/>
  <c r="BN245" i="4"/>
  <c r="BN244" i="4"/>
  <c r="BN243" i="4"/>
  <c r="BN242" i="4"/>
  <c r="BN241" i="4"/>
  <c r="BN240" i="4"/>
  <c r="BN239" i="4"/>
  <c r="BN238" i="4"/>
  <c r="BN237" i="4"/>
  <c r="BN236" i="4"/>
  <c r="BN235" i="4"/>
  <c r="BN234" i="4"/>
  <c r="BN233" i="4"/>
  <c r="BN232" i="4"/>
  <c r="BN231" i="4"/>
  <c r="BN230" i="4"/>
  <c r="BN229" i="4"/>
  <c r="BN228" i="4"/>
  <c r="BN227" i="4"/>
  <c r="BN226" i="4"/>
  <c r="BN225" i="4"/>
  <c r="BN224" i="4"/>
  <c r="BN223" i="4"/>
  <c r="BN222" i="4"/>
  <c r="BN221" i="4"/>
  <c r="BN220" i="4"/>
  <c r="BN219" i="4"/>
  <c r="BN218" i="4"/>
  <c r="BN217" i="4"/>
  <c r="BN216" i="4"/>
  <c r="BN215" i="4"/>
  <c r="BN214" i="4"/>
  <c r="BN213" i="4"/>
  <c r="BN212" i="4"/>
  <c r="BN211" i="4"/>
  <c r="BN210" i="4"/>
  <c r="BN209" i="4"/>
  <c r="BN208" i="4"/>
  <c r="BN207" i="4"/>
  <c r="BN206" i="4"/>
  <c r="BN205" i="4"/>
  <c r="BN204" i="4"/>
  <c r="BN203" i="4"/>
  <c r="BN202" i="4"/>
  <c r="BN201" i="4"/>
  <c r="BN200" i="4"/>
  <c r="BN199" i="4"/>
  <c r="BN198" i="4"/>
  <c r="BN197" i="4"/>
  <c r="BN196" i="4"/>
  <c r="BN195" i="4"/>
  <c r="BN194" i="4"/>
  <c r="BN193" i="4"/>
  <c r="BN192" i="4"/>
  <c r="BN191" i="4"/>
  <c r="BN190" i="4"/>
  <c r="BN189" i="4"/>
  <c r="BN188" i="4"/>
  <c r="BN187" i="4"/>
  <c r="BN186" i="4"/>
  <c r="BN185" i="4"/>
  <c r="BN184" i="4"/>
  <c r="BN183" i="4"/>
  <c r="BN182" i="4"/>
  <c r="BN181" i="4"/>
  <c r="BN180" i="4"/>
  <c r="BN179" i="4"/>
  <c r="BN178" i="4"/>
  <c r="BN177" i="4"/>
  <c r="BN176" i="4"/>
  <c r="BN175" i="4"/>
  <c r="BN174" i="4"/>
  <c r="BN173" i="4"/>
  <c r="BN172" i="4"/>
  <c r="BN171" i="4"/>
  <c r="BN170" i="4"/>
  <c r="BN169" i="4"/>
  <c r="BN168" i="4"/>
  <c r="BN167" i="4"/>
  <c r="BN166" i="4"/>
  <c r="BN165" i="4"/>
  <c r="BN164" i="4"/>
  <c r="BN163" i="4"/>
  <c r="BN162" i="4"/>
  <c r="BN161" i="4"/>
  <c r="BN160" i="4"/>
  <c r="BN159" i="4"/>
  <c r="BN158" i="4"/>
  <c r="BN157" i="4"/>
  <c r="BN156" i="4"/>
  <c r="BN155" i="4"/>
  <c r="BN154" i="4"/>
  <c r="BN153" i="4"/>
  <c r="BN152" i="4"/>
  <c r="BN151" i="4"/>
  <c r="BN150" i="4"/>
  <c r="BN149" i="4"/>
  <c r="BN148" i="4"/>
  <c r="BN147" i="4"/>
  <c r="BN146" i="4"/>
  <c r="BN145" i="4"/>
  <c r="BN144" i="4"/>
  <c r="BN143" i="4"/>
  <c r="BN142" i="4"/>
  <c r="BN141" i="4"/>
  <c r="BN140" i="4"/>
  <c r="BN139" i="4"/>
  <c r="BN138" i="4"/>
  <c r="BN137" i="4"/>
  <c r="BN136" i="4"/>
  <c r="BN135" i="4"/>
  <c r="BN134" i="4"/>
  <c r="BN133" i="4"/>
  <c r="BN132" i="4"/>
  <c r="BN131" i="4"/>
  <c r="BN130" i="4"/>
  <c r="BN129" i="4"/>
  <c r="BN128" i="4"/>
  <c r="BN127" i="4"/>
  <c r="BN126" i="4"/>
  <c r="BN125" i="4"/>
  <c r="BN124" i="4"/>
  <c r="BN123" i="4"/>
  <c r="BN122" i="4"/>
  <c r="BN121" i="4"/>
  <c r="BN120" i="4"/>
  <c r="BN119" i="4"/>
  <c r="BN118" i="4"/>
  <c r="BN117" i="4"/>
  <c r="BN116" i="4"/>
  <c r="BN115" i="4"/>
  <c r="BN114" i="4"/>
  <c r="BN113" i="4"/>
  <c r="BN112" i="4"/>
  <c r="BN111" i="4"/>
  <c r="BN110" i="4"/>
  <c r="BN109" i="4"/>
  <c r="BN108" i="4"/>
  <c r="BN107" i="4"/>
  <c r="BN106" i="4"/>
  <c r="BN105" i="4"/>
  <c r="BN104" i="4"/>
  <c r="BN103" i="4"/>
  <c r="BN102" i="4"/>
  <c r="BN101" i="4"/>
  <c r="BN100" i="4"/>
  <c r="BN99" i="4"/>
  <c r="BN98" i="4"/>
  <c r="BN97" i="4"/>
  <c r="BN96" i="4"/>
  <c r="BN95" i="4"/>
  <c r="BN94" i="4"/>
  <c r="BN93" i="4"/>
  <c r="BN92" i="4"/>
  <c r="BN91" i="4"/>
  <c r="BN90" i="4"/>
  <c r="BN89" i="4"/>
  <c r="BN88" i="4"/>
  <c r="BN87" i="4"/>
  <c r="BN86" i="4"/>
  <c r="BN85" i="4"/>
  <c r="BN84" i="4"/>
  <c r="BN83" i="4"/>
  <c r="BN82" i="4"/>
  <c r="BN81" i="4"/>
  <c r="BN80" i="4"/>
  <c r="BN79" i="4"/>
  <c r="BN78" i="4"/>
  <c r="BN77" i="4"/>
  <c r="BN76" i="4"/>
  <c r="BN75" i="4"/>
  <c r="BN74" i="4"/>
  <c r="BN73" i="4"/>
  <c r="BN72" i="4"/>
  <c r="BN71" i="4"/>
  <c r="BN70" i="4"/>
  <c r="BN69" i="4"/>
  <c r="BN68" i="4"/>
  <c r="BN67" i="4"/>
  <c r="BN66" i="4"/>
  <c r="BN65" i="4"/>
  <c r="BN64" i="4"/>
  <c r="BN63" i="4"/>
  <c r="BN62" i="4"/>
  <c r="BN61" i="4"/>
  <c r="BN60" i="4"/>
  <c r="BN59" i="4"/>
  <c r="BN58" i="4"/>
  <c r="BN57" i="4"/>
  <c r="BN56" i="4"/>
  <c r="BN55" i="4"/>
  <c r="BN54" i="4"/>
  <c r="BN53" i="4"/>
  <c r="BN52" i="4"/>
  <c r="BN51" i="4"/>
  <c r="BN50" i="4"/>
  <c r="BN49" i="4"/>
  <c r="BN48" i="4"/>
  <c r="BN47" i="4"/>
  <c r="BN46" i="4"/>
  <c r="BN45" i="4"/>
  <c r="BN44" i="4"/>
  <c r="BN43" i="4"/>
  <c r="BN42" i="4"/>
  <c r="BN41" i="4"/>
  <c r="BN40" i="4"/>
  <c r="BN39" i="4"/>
  <c r="BN38" i="4"/>
  <c r="BN37" i="4"/>
  <c r="BN36" i="4"/>
  <c r="BN35" i="4"/>
  <c r="BN34" i="4"/>
  <c r="BN33" i="4"/>
  <c r="BN32" i="4"/>
  <c r="BN31" i="4"/>
  <c r="BN30" i="4"/>
  <c r="BN29" i="4"/>
  <c r="BN28" i="4"/>
  <c r="BN27" i="4"/>
  <c r="BN26" i="4"/>
  <c r="BN25" i="4"/>
  <c r="BN24" i="4"/>
  <c r="BN23" i="4"/>
  <c r="BN22" i="4"/>
  <c r="BN21" i="4"/>
  <c r="BN20" i="4"/>
  <c r="BN18" i="4"/>
  <c r="BN17" i="4"/>
  <c r="BN16" i="4"/>
  <c r="BN15" i="4"/>
  <c r="BN14" i="4"/>
  <c r="BM769" i="4"/>
  <c r="BM768" i="4"/>
  <c r="BM767" i="4"/>
  <c r="BM766" i="4"/>
  <c r="BM765" i="4"/>
  <c r="BM764" i="4"/>
  <c r="BM763" i="4"/>
  <c r="BM762" i="4"/>
  <c r="BM761" i="4"/>
  <c r="BM760" i="4"/>
  <c r="BM759" i="4"/>
  <c r="BM758" i="4"/>
  <c r="BM757" i="4"/>
  <c r="BM756" i="4"/>
  <c r="BM755" i="4"/>
  <c r="BM754" i="4"/>
  <c r="BM753" i="4"/>
  <c r="BM752" i="4"/>
  <c r="BM751" i="4"/>
  <c r="BM750" i="4"/>
  <c r="BM749" i="4"/>
  <c r="BM748" i="4"/>
  <c r="BM747" i="4"/>
  <c r="BM746" i="4"/>
  <c r="BM745" i="4"/>
  <c r="BM744" i="4"/>
  <c r="BM743" i="4"/>
  <c r="BM742" i="4"/>
  <c r="BM741" i="4"/>
  <c r="BM740" i="4"/>
  <c r="BM739" i="4"/>
  <c r="BM738" i="4"/>
  <c r="BM737" i="4"/>
  <c r="BM736" i="4"/>
  <c r="BM735" i="4"/>
  <c r="BM734" i="4"/>
  <c r="BM733" i="4"/>
  <c r="BM732" i="4"/>
  <c r="BM731" i="4"/>
  <c r="BM730" i="4"/>
  <c r="BM729" i="4"/>
  <c r="BM728" i="4"/>
  <c r="BM727" i="4"/>
  <c r="BM726" i="4"/>
  <c r="BM725" i="4"/>
  <c r="BM724" i="4"/>
  <c r="BM723" i="4"/>
  <c r="BM722" i="4"/>
  <c r="BM721" i="4"/>
  <c r="BM720" i="4"/>
  <c r="BM719" i="4"/>
  <c r="BM718" i="4"/>
  <c r="BM717" i="4"/>
  <c r="BM716" i="4"/>
  <c r="BM715" i="4"/>
  <c r="BM714" i="4"/>
  <c r="BM713" i="4"/>
  <c r="BM712" i="4"/>
  <c r="BM711" i="4"/>
  <c r="BM710" i="4"/>
  <c r="BM709" i="4"/>
  <c r="BM708" i="4"/>
  <c r="BM707" i="4"/>
  <c r="BM706" i="4"/>
  <c r="BM705" i="4"/>
  <c r="BM704" i="4"/>
  <c r="BM703" i="4"/>
  <c r="BM702" i="4"/>
  <c r="BM701" i="4"/>
  <c r="BM700" i="4"/>
  <c r="BM699" i="4"/>
  <c r="BM698" i="4"/>
  <c r="BM697" i="4"/>
  <c r="BM696" i="4"/>
  <c r="BM695" i="4"/>
  <c r="BM694" i="4"/>
  <c r="BM693" i="4"/>
  <c r="BM692" i="4"/>
  <c r="BM691" i="4"/>
  <c r="BM690" i="4"/>
  <c r="BM689" i="4"/>
  <c r="BM688" i="4"/>
  <c r="BM687" i="4"/>
  <c r="BM686" i="4"/>
  <c r="BM685" i="4"/>
  <c r="BM684" i="4"/>
  <c r="BM683" i="4"/>
  <c r="BM682" i="4"/>
  <c r="BM681" i="4"/>
  <c r="BM680" i="4"/>
  <c r="BM679" i="4"/>
  <c r="BM678" i="4"/>
  <c r="BM677" i="4"/>
  <c r="BM676" i="4"/>
  <c r="BM675" i="4"/>
  <c r="BM674" i="4"/>
  <c r="BM673" i="4"/>
  <c r="BM672" i="4"/>
  <c r="BM671" i="4"/>
  <c r="BM670" i="4"/>
  <c r="BM669" i="4"/>
  <c r="BM668" i="4"/>
  <c r="BM667" i="4"/>
  <c r="BM666" i="4"/>
  <c r="BM665" i="4"/>
  <c r="BM664" i="4"/>
  <c r="BM663" i="4"/>
  <c r="BM662" i="4"/>
  <c r="BM661" i="4"/>
  <c r="BM660" i="4"/>
  <c r="BM659" i="4"/>
  <c r="BM658" i="4"/>
  <c r="BM657" i="4"/>
  <c r="BM656" i="4"/>
  <c r="BM655" i="4"/>
  <c r="BM654" i="4"/>
  <c r="BM653" i="4"/>
  <c r="BM652" i="4"/>
  <c r="BM651" i="4"/>
  <c r="BM650" i="4"/>
  <c r="BM649" i="4"/>
  <c r="BM648" i="4"/>
  <c r="BM647" i="4"/>
  <c r="BM646" i="4"/>
  <c r="BM645" i="4"/>
  <c r="BM644" i="4"/>
  <c r="BM643" i="4"/>
  <c r="BM642" i="4"/>
  <c r="BM641" i="4"/>
  <c r="BM640" i="4"/>
  <c r="BM639" i="4"/>
  <c r="BM638" i="4"/>
  <c r="BM637" i="4"/>
  <c r="BM636" i="4"/>
  <c r="BM635" i="4"/>
  <c r="BM634" i="4"/>
  <c r="BM633" i="4"/>
  <c r="BM632" i="4"/>
  <c r="BM631" i="4"/>
  <c r="BM630" i="4"/>
  <c r="BM629" i="4"/>
  <c r="BM628" i="4"/>
  <c r="BM627" i="4"/>
  <c r="BM626" i="4"/>
  <c r="BM625" i="4"/>
  <c r="BM624" i="4"/>
  <c r="BM623" i="4"/>
  <c r="BM622" i="4"/>
  <c r="BM621" i="4"/>
  <c r="BM620" i="4"/>
  <c r="BM619" i="4"/>
  <c r="BM618" i="4"/>
  <c r="BM617" i="4"/>
  <c r="BM616" i="4"/>
  <c r="BM615" i="4"/>
  <c r="BM614" i="4"/>
  <c r="BM613" i="4"/>
  <c r="BM612" i="4"/>
  <c r="BM611" i="4"/>
  <c r="BM610" i="4"/>
  <c r="BM609" i="4"/>
  <c r="BM608" i="4"/>
  <c r="BM607" i="4"/>
  <c r="BM606" i="4"/>
  <c r="BM605" i="4"/>
  <c r="BM604" i="4"/>
  <c r="BM603" i="4"/>
  <c r="BM602" i="4"/>
  <c r="BM601" i="4"/>
  <c r="BM600" i="4"/>
  <c r="BM599" i="4"/>
  <c r="BM598" i="4"/>
  <c r="BM597" i="4"/>
  <c r="BM596" i="4"/>
  <c r="BM595" i="4"/>
  <c r="BM594" i="4"/>
  <c r="BM593" i="4"/>
  <c r="BM592" i="4"/>
  <c r="BM591" i="4"/>
  <c r="BM590" i="4"/>
  <c r="BM589" i="4"/>
  <c r="BM588" i="4"/>
  <c r="BM587" i="4"/>
  <c r="BM586" i="4"/>
  <c r="BM585" i="4"/>
  <c r="BM584" i="4"/>
  <c r="BM583" i="4"/>
  <c r="BM582" i="4"/>
  <c r="BM581" i="4"/>
  <c r="BM580" i="4"/>
  <c r="BM579" i="4"/>
  <c r="BM578" i="4"/>
  <c r="BM577" i="4"/>
  <c r="BM576" i="4"/>
  <c r="BM575" i="4"/>
  <c r="BM574" i="4"/>
  <c r="BM573" i="4"/>
  <c r="BM572" i="4"/>
  <c r="BM571" i="4"/>
  <c r="BM570" i="4"/>
  <c r="BM569" i="4"/>
  <c r="BM568" i="4"/>
  <c r="BM567" i="4"/>
  <c r="BM566" i="4"/>
  <c r="BM565" i="4"/>
  <c r="BM564" i="4"/>
  <c r="BM563" i="4"/>
  <c r="BM562" i="4"/>
  <c r="BM561" i="4"/>
  <c r="BM560" i="4"/>
  <c r="BM559" i="4"/>
  <c r="BM558" i="4"/>
  <c r="BM557" i="4"/>
  <c r="BM556" i="4"/>
  <c r="BM555" i="4"/>
  <c r="BM554" i="4"/>
  <c r="BM553" i="4"/>
  <c r="BM552" i="4"/>
  <c r="BM551" i="4"/>
  <c r="BM550" i="4"/>
  <c r="BM549" i="4"/>
  <c r="BM548" i="4"/>
  <c r="BM547" i="4"/>
  <c r="BM546" i="4"/>
  <c r="BM545" i="4"/>
  <c r="BM544" i="4"/>
  <c r="BM543" i="4"/>
  <c r="BM542" i="4"/>
  <c r="BM541" i="4"/>
  <c r="BM540" i="4"/>
  <c r="BM539" i="4"/>
  <c r="BM538" i="4"/>
  <c r="BM537" i="4"/>
  <c r="BM536" i="4"/>
  <c r="BM535" i="4"/>
  <c r="BM534" i="4"/>
  <c r="BM533" i="4"/>
  <c r="BM532" i="4"/>
  <c r="BM531" i="4"/>
  <c r="BM530" i="4"/>
  <c r="BM529" i="4"/>
  <c r="BM528" i="4"/>
  <c r="BM527" i="4"/>
  <c r="BM526" i="4"/>
  <c r="BM525" i="4"/>
  <c r="BM524" i="4"/>
  <c r="BM523" i="4"/>
  <c r="BM522" i="4"/>
  <c r="BM521" i="4"/>
  <c r="BM520" i="4"/>
  <c r="BM519" i="4"/>
  <c r="BM518" i="4"/>
  <c r="BM517" i="4"/>
  <c r="BM516" i="4"/>
  <c r="BM515" i="4"/>
  <c r="BM514" i="4"/>
  <c r="BM513" i="4"/>
  <c r="BM512" i="4"/>
  <c r="BM511" i="4"/>
  <c r="BM510" i="4"/>
  <c r="BM509" i="4"/>
  <c r="BM508" i="4"/>
  <c r="BM507" i="4"/>
  <c r="BM506" i="4"/>
  <c r="BM505" i="4"/>
  <c r="BM504" i="4"/>
  <c r="BM503" i="4"/>
  <c r="BM502" i="4"/>
  <c r="BM501" i="4"/>
  <c r="BM500" i="4"/>
  <c r="BM499" i="4"/>
  <c r="BM498" i="4"/>
  <c r="BM497" i="4"/>
  <c r="BM496" i="4"/>
  <c r="BM495" i="4"/>
  <c r="BM494" i="4"/>
  <c r="BM493" i="4"/>
  <c r="BM492" i="4"/>
  <c r="BM491" i="4"/>
  <c r="BM490" i="4"/>
  <c r="BM489" i="4"/>
  <c r="BM488" i="4"/>
  <c r="BM487" i="4"/>
  <c r="BM486" i="4"/>
  <c r="BM485" i="4"/>
  <c r="BM484" i="4"/>
  <c r="BM483" i="4"/>
  <c r="BM482" i="4"/>
  <c r="BM481" i="4"/>
  <c r="BM480" i="4"/>
  <c r="BM479" i="4"/>
  <c r="BM478" i="4"/>
  <c r="BM477" i="4"/>
  <c r="BM476" i="4"/>
  <c r="BM475" i="4"/>
  <c r="BM474" i="4"/>
  <c r="BM473" i="4"/>
  <c r="BM472" i="4"/>
  <c r="BM471" i="4"/>
  <c r="BM470" i="4"/>
  <c r="BM469" i="4"/>
  <c r="BM468" i="4"/>
  <c r="BM467" i="4"/>
  <c r="BM466" i="4"/>
  <c r="BM465" i="4"/>
  <c r="BM464" i="4"/>
  <c r="BM463" i="4"/>
  <c r="BM462" i="4"/>
  <c r="BM461" i="4"/>
  <c r="BM460" i="4"/>
  <c r="BM459" i="4"/>
  <c r="BM458" i="4"/>
  <c r="BM457" i="4"/>
  <c r="BM456" i="4"/>
  <c r="BM455" i="4"/>
  <c r="BM454" i="4"/>
  <c r="BM453" i="4"/>
  <c r="BM452" i="4"/>
  <c r="BM451" i="4"/>
  <c r="BM450" i="4"/>
  <c r="BM449" i="4"/>
  <c r="BM448" i="4"/>
  <c r="BM447" i="4"/>
  <c r="BM446" i="4"/>
  <c r="BM445" i="4"/>
  <c r="BM444" i="4"/>
  <c r="BM443" i="4"/>
  <c r="BM442" i="4"/>
  <c r="BM441" i="4"/>
  <c r="BM440" i="4"/>
  <c r="BM439" i="4"/>
  <c r="BM438" i="4"/>
  <c r="BM437" i="4"/>
  <c r="BM436" i="4"/>
  <c r="BM435" i="4"/>
  <c r="BM434" i="4"/>
  <c r="BM433" i="4"/>
  <c r="BM432" i="4"/>
  <c r="BM431" i="4"/>
  <c r="BM430" i="4"/>
  <c r="BM429" i="4"/>
  <c r="BM428" i="4"/>
  <c r="BM427" i="4"/>
  <c r="BM426" i="4"/>
  <c r="BM425" i="4"/>
  <c r="BM424" i="4"/>
  <c r="BM423" i="4"/>
  <c r="BM422" i="4"/>
  <c r="BM421" i="4"/>
  <c r="BM420" i="4"/>
  <c r="BM419" i="4"/>
  <c r="BM418" i="4"/>
  <c r="BM417" i="4"/>
  <c r="BM416" i="4"/>
  <c r="BM415" i="4"/>
  <c r="BM414" i="4"/>
  <c r="BM413" i="4"/>
  <c r="BM412" i="4"/>
  <c r="BM411" i="4"/>
  <c r="BM410" i="4"/>
  <c r="BM409" i="4"/>
  <c r="BM408" i="4"/>
  <c r="BM407" i="4"/>
  <c r="BM406" i="4"/>
  <c r="BM405" i="4"/>
  <c r="BM404" i="4"/>
  <c r="BM403" i="4"/>
  <c r="BM402" i="4"/>
  <c r="BM401" i="4"/>
  <c r="BM400" i="4"/>
  <c r="BM399" i="4"/>
  <c r="BM398" i="4"/>
  <c r="BM397" i="4"/>
  <c r="BM396" i="4"/>
  <c r="BM395" i="4"/>
  <c r="BM394" i="4"/>
  <c r="BM393" i="4"/>
  <c r="BM392" i="4"/>
  <c r="BM391" i="4"/>
  <c r="BM390" i="4"/>
  <c r="BM389" i="4"/>
  <c r="BM388" i="4"/>
  <c r="BM387" i="4"/>
  <c r="BM386" i="4"/>
  <c r="BM385" i="4"/>
  <c r="BM384" i="4"/>
  <c r="BM383" i="4"/>
  <c r="BM382" i="4"/>
  <c r="BM381" i="4"/>
  <c r="BM380" i="4"/>
  <c r="BM379" i="4"/>
  <c r="BM378" i="4"/>
  <c r="BM377" i="4"/>
  <c r="BM376" i="4"/>
  <c r="BM375" i="4"/>
  <c r="BM374" i="4"/>
  <c r="BM373" i="4"/>
  <c r="BM372" i="4"/>
  <c r="BM371" i="4"/>
  <c r="BM370" i="4"/>
  <c r="BM369" i="4"/>
  <c r="BM368" i="4"/>
  <c r="BM367" i="4"/>
  <c r="BM366" i="4"/>
  <c r="BM365" i="4"/>
  <c r="BM364" i="4"/>
  <c r="BM363" i="4"/>
  <c r="BM362" i="4"/>
  <c r="BM361" i="4"/>
  <c r="BM360" i="4"/>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8" i="4"/>
  <c r="BM17" i="4"/>
  <c r="BM16" i="4"/>
  <c r="BM15" i="4"/>
  <c r="BL769" i="4"/>
  <c r="BL768" i="4"/>
  <c r="BL767" i="4"/>
  <c r="BL766" i="4"/>
  <c r="BL765" i="4"/>
  <c r="BL764" i="4"/>
  <c r="BL763" i="4"/>
  <c r="BL762" i="4"/>
  <c r="BL761" i="4"/>
  <c r="BL760" i="4"/>
  <c r="BL759" i="4"/>
  <c r="BL758" i="4"/>
  <c r="BL757" i="4"/>
  <c r="BL756" i="4"/>
  <c r="BL755" i="4"/>
  <c r="BL754" i="4"/>
  <c r="BL753" i="4"/>
  <c r="BL752" i="4"/>
  <c r="BL751" i="4"/>
  <c r="BL750" i="4"/>
  <c r="BL749" i="4"/>
  <c r="BL748" i="4"/>
  <c r="BL747" i="4"/>
  <c r="BL746" i="4"/>
  <c r="BL745" i="4"/>
  <c r="BL744" i="4"/>
  <c r="BL743" i="4"/>
  <c r="BL742" i="4"/>
  <c r="BL741" i="4"/>
  <c r="BL740" i="4"/>
  <c r="BL739" i="4"/>
  <c r="BL738" i="4"/>
  <c r="BL737" i="4"/>
  <c r="BL736" i="4"/>
  <c r="BL735" i="4"/>
  <c r="BL734" i="4"/>
  <c r="BL733" i="4"/>
  <c r="BL732" i="4"/>
  <c r="BL731" i="4"/>
  <c r="BL730" i="4"/>
  <c r="BL729" i="4"/>
  <c r="BL728" i="4"/>
  <c r="BL727" i="4"/>
  <c r="BL726" i="4"/>
  <c r="BL725" i="4"/>
  <c r="BL724" i="4"/>
  <c r="BL723" i="4"/>
  <c r="BL722" i="4"/>
  <c r="BL721" i="4"/>
  <c r="BL720" i="4"/>
  <c r="BL719" i="4"/>
  <c r="BL718" i="4"/>
  <c r="BL717" i="4"/>
  <c r="BL716" i="4"/>
  <c r="BL715" i="4"/>
  <c r="BL714" i="4"/>
  <c r="BL713" i="4"/>
  <c r="BL712" i="4"/>
  <c r="BL711" i="4"/>
  <c r="BL710" i="4"/>
  <c r="BL709" i="4"/>
  <c r="BL708" i="4"/>
  <c r="BL707" i="4"/>
  <c r="BL706" i="4"/>
  <c r="BL705" i="4"/>
  <c r="BL704" i="4"/>
  <c r="BL703" i="4"/>
  <c r="BL702" i="4"/>
  <c r="BL701" i="4"/>
  <c r="BL700" i="4"/>
  <c r="BL699" i="4"/>
  <c r="BL698" i="4"/>
  <c r="BL697" i="4"/>
  <c r="BL696" i="4"/>
  <c r="BL695" i="4"/>
  <c r="BL694" i="4"/>
  <c r="BL693" i="4"/>
  <c r="BL692" i="4"/>
  <c r="BL691" i="4"/>
  <c r="BL690" i="4"/>
  <c r="BL689" i="4"/>
  <c r="BL688" i="4"/>
  <c r="BL687" i="4"/>
  <c r="BL686" i="4"/>
  <c r="BL685" i="4"/>
  <c r="BL684" i="4"/>
  <c r="BL683" i="4"/>
  <c r="BL682" i="4"/>
  <c r="BL681" i="4"/>
  <c r="BL680" i="4"/>
  <c r="BL679" i="4"/>
  <c r="BL678" i="4"/>
  <c r="BL677" i="4"/>
  <c r="BL676" i="4"/>
  <c r="BL675" i="4"/>
  <c r="BL674" i="4"/>
  <c r="BL673" i="4"/>
  <c r="BL672" i="4"/>
  <c r="BL671" i="4"/>
  <c r="BL670" i="4"/>
  <c r="BL669" i="4"/>
  <c r="BL668" i="4"/>
  <c r="BL667" i="4"/>
  <c r="BL666" i="4"/>
  <c r="BL665" i="4"/>
  <c r="BL664" i="4"/>
  <c r="BL663" i="4"/>
  <c r="BL662" i="4"/>
  <c r="BL661" i="4"/>
  <c r="BL660" i="4"/>
  <c r="BL659" i="4"/>
  <c r="BL658" i="4"/>
  <c r="BL657" i="4"/>
  <c r="BL656" i="4"/>
  <c r="BL655" i="4"/>
  <c r="BL654" i="4"/>
  <c r="BL653" i="4"/>
  <c r="BL652" i="4"/>
  <c r="BL651" i="4"/>
  <c r="BL650" i="4"/>
  <c r="BL649" i="4"/>
  <c r="BL648" i="4"/>
  <c r="BL647" i="4"/>
  <c r="BL646" i="4"/>
  <c r="BL645" i="4"/>
  <c r="BL644" i="4"/>
  <c r="BL643" i="4"/>
  <c r="BL642" i="4"/>
  <c r="BL641" i="4"/>
  <c r="BL640" i="4"/>
  <c r="BL639" i="4"/>
  <c r="BL638" i="4"/>
  <c r="BL637" i="4"/>
  <c r="BL636" i="4"/>
  <c r="BL635" i="4"/>
  <c r="BL634" i="4"/>
  <c r="BL633" i="4"/>
  <c r="BL632" i="4"/>
  <c r="BL631" i="4"/>
  <c r="BL630" i="4"/>
  <c r="BL629" i="4"/>
  <c r="BL628" i="4"/>
  <c r="BL627" i="4"/>
  <c r="BL626" i="4"/>
  <c r="BL625" i="4"/>
  <c r="BL624" i="4"/>
  <c r="BL623" i="4"/>
  <c r="BL622" i="4"/>
  <c r="BL621" i="4"/>
  <c r="BL620" i="4"/>
  <c r="BL619" i="4"/>
  <c r="BL618" i="4"/>
  <c r="BL617" i="4"/>
  <c r="BL616" i="4"/>
  <c r="BL615" i="4"/>
  <c r="BL614" i="4"/>
  <c r="BL613" i="4"/>
  <c r="BL612" i="4"/>
  <c r="BL611" i="4"/>
  <c r="BL610" i="4"/>
  <c r="BL609" i="4"/>
  <c r="BL608" i="4"/>
  <c r="BL607" i="4"/>
  <c r="BL606" i="4"/>
  <c r="BL605" i="4"/>
  <c r="BL604" i="4"/>
  <c r="BL603" i="4"/>
  <c r="BL602" i="4"/>
  <c r="BL601" i="4"/>
  <c r="BL600" i="4"/>
  <c r="BL599" i="4"/>
  <c r="BL598" i="4"/>
  <c r="BL597" i="4"/>
  <c r="BL596" i="4"/>
  <c r="BL595" i="4"/>
  <c r="BL594" i="4"/>
  <c r="BL593" i="4"/>
  <c r="BL592" i="4"/>
  <c r="BL591" i="4"/>
  <c r="BL590" i="4"/>
  <c r="BL589" i="4"/>
  <c r="BL588" i="4"/>
  <c r="BL587" i="4"/>
  <c r="BL586" i="4"/>
  <c r="BL585" i="4"/>
  <c r="BL584" i="4"/>
  <c r="BL583" i="4"/>
  <c r="BL582" i="4"/>
  <c r="BL581" i="4"/>
  <c r="BL580" i="4"/>
  <c r="BL579" i="4"/>
  <c r="BL578" i="4"/>
  <c r="BL577" i="4"/>
  <c r="BL576" i="4"/>
  <c r="BL575" i="4"/>
  <c r="BL574" i="4"/>
  <c r="BL573" i="4"/>
  <c r="BL572" i="4"/>
  <c r="BL571" i="4"/>
  <c r="BL570" i="4"/>
  <c r="BL569" i="4"/>
  <c r="BL568" i="4"/>
  <c r="BL567" i="4"/>
  <c r="BL566" i="4"/>
  <c r="BL565" i="4"/>
  <c r="BL564" i="4"/>
  <c r="BL563" i="4"/>
  <c r="BL562" i="4"/>
  <c r="BL561" i="4"/>
  <c r="BL560" i="4"/>
  <c r="BL559" i="4"/>
  <c r="BL558" i="4"/>
  <c r="BL557" i="4"/>
  <c r="BL556" i="4"/>
  <c r="BL555" i="4"/>
  <c r="BL554" i="4"/>
  <c r="BL553" i="4"/>
  <c r="BL552" i="4"/>
  <c r="BL551" i="4"/>
  <c r="BL550" i="4"/>
  <c r="BL549" i="4"/>
  <c r="BL548" i="4"/>
  <c r="BL547" i="4"/>
  <c r="BL546" i="4"/>
  <c r="BL545" i="4"/>
  <c r="BL544" i="4"/>
  <c r="BL543" i="4"/>
  <c r="BL542" i="4"/>
  <c r="BL541" i="4"/>
  <c r="BL540" i="4"/>
  <c r="BL539" i="4"/>
  <c r="BL538" i="4"/>
  <c r="BL537" i="4"/>
  <c r="BL536" i="4"/>
  <c r="BL535" i="4"/>
  <c r="BL534" i="4"/>
  <c r="BL533" i="4"/>
  <c r="BL532" i="4"/>
  <c r="BL531" i="4"/>
  <c r="BL530" i="4"/>
  <c r="BL529" i="4"/>
  <c r="BL528" i="4"/>
  <c r="BL527" i="4"/>
  <c r="BL526" i="4"/>
  <c r="BL525" i="4"/>
  <c r="BL524" i="4"/>
  <c r="BL523" i="4"/>
  <c r="BL522" i="4"/>
  <c r="BL521" i="4"/>
  <c r="BL520" i="4"/>
  <c r="BL519" i="4"/>
  <c r="BL518" i="4"/>
  <c r="BL517" i="4"/>
  <c r="BL516" i="4"/>
  <c r="BL515" i="4"/>
  <c r="BL514" i="4"/>
  <c r="BL513" i="4"/>
  <c r="BL512" i="4"/>
  <c r="BL511" i="4"/>
  <c r="BL510" i="4"/>
  <c r="BL509" i="4"/>
  <c r="BL508" i="4"/>
  <c r="BL507" i="4"/>
  <c r="BL506" i="4"/>
  <c r="BL505" i="4"/>
  <c r="BL504" i="4"/>
  <c r="BL503" i="4"/>
  <c r="BL502" i="4"/>
  <c r="BL501" i="4"/>
  <c r="BL500" i="4"/>
  <c r="BL499" i="4"/>
  <c r="BL498" i="4"/>
  <c r="BL497" i="4"/>
  <c r="BL496" i="4"/>
  <c r="BL495" i="4"/>
  <c r="BL494" i="4"/>
  <c r="BL493" i="4"/>
  <c r="BL492" i="4"/>
  <c r="BL491" i="4"/>
  <c r="BL490" i="4"/>
  <c r="BL489" i="4"/>
  <c r="BL488" i="4"/>
  <c r="BL487" i="4"/>
  <c r="BL486" i="4"/>
  <c r="BL485" i="4"/>
  <c r="BL484" i="4"/>
  <c r="BL483" i="4"/>
  <c r="BL482" i="4"/>
  <c r="BL481" i="4"/>
  <c r="BL480" i="4"/>
  <c r="BL479" i="4"/>
  <c r="BL478" i="4"/>
  <c r="BL477" i="4"/>
  <c r="BL476" i="4"/>
  <c r="BL475" i="4"/>
  <c r="BL474" i="4"/>
  <c r="BL473" i="4"/>
  <c r="BL472" i="4"/>
  <c r="BL471" i="4"/>
  <c r="BL470" i="4"/>
  <c r="BL469" i="4"/>
  <c r="BL468" i="4"/>
  <c r="BL467" i="4"/>
  <c r="BL466" i="4"/>
  <c r="BL465" i="4"/>
  <c r="BL464" i="4"/>
  <c r="BL463" i="4"/>
  <c r="BL462" i="4"/>
  <c r="BL461" i="4"/>
  <c r="BL460" i="4"/>
  <c r="BL459" i="4"/>
  <c r="BL458" i="4"/>
  <c r="BL457" i="4"/>
  <c r="BL456" i="4"/>
  <c r="BL455" i="4"/>
  <c r="BL454" i="4"/>
  <c r="BL453" i="4"/>
  <c r="BL452" i="4"/>
  <c r="BL451" i="4"/>
  <c r="BL450" i="4"/>
  <c r="BL449" i="4"/>
  <c r="BL448" i="4"/>
  <c r="BL447" i="4"/>
  <c r="BL446" i="4"/>
  <c r="BL445" i="4"/>
  <c r="BL444" i="4"/>
  <c r="BL443" i="4"/>
  <c r="BL442" i="4"/>
  <c r="BL441" i="4"/>
  <c r="BL440" i="4"/>
  <c r="BL439" i="4"/>
  <c r="BL438" i="4"/>
  <c r="BL437" i="4"/>
  <c r="BL436" i="4"/>
  <c r="BL435" i="4"/>
  <c r="BL434" i="4"/>
  <c r="BL433" i="4"/>
  <c r="BL432" i="4"/>
  <c r="BL431" i="4"/>
  <c r="BL430" i="4"/>
  <c r="BL429" i="4"/>
  <c r="BL428" i="4"/>
  <c r="BL427" i="4"/>
  <c r="BL426" i="4"/>
  <c r="BL425" i="4"/>
  <c r="BL424" i="4"/>
  <c r="BL423" i="4"/>
  <c r="BL422" i="4"/>
  <c r="BL421" i="4"/>
  <c r="BL420" i="4"/>
  <c r="BL419" i="4"/>
  <c r="BL418" i="4"/>
  <c r="BL417" i="4"/>
  <c r="BL416" i="4"/>
  <c r="BL415" i="4"/>
  <c r="BL414" i="4"/>
  <c r="BL413" i="4"/>
  <c r="BL412" i="4"/>
  <c r="BL411" i="4"/>
  <c r="BL410" i="4"/>
  <c r="BL409" i="4"/>
  <c r="BL408" i="4"/>
  <c r="BL407" i="4"/>
  <c r="BL406" i="4"/>
  <c r="BL405" i="4"/>
  <c r="BL404" i="4"/>
  <c r="BL403" i="4"/>
  <c r="BL402" i="4"/>
  <c r="BL401" i="4"/>
  <c r="BL400" i="4"/>
  <c r="BL399" i="4"/>
  <c r="BL398" i="4"/>
  <c r="BL397" i="4"/>
  <c r="BL396" i="4"/>
  <c r="BL395" i="4"/>
  <c r="BL394" i="4"/>
  <c r="BL393" i="4"/>
  <c r="BL392" i="4"/>
  <c r="BL391" i="4"/>
  <c r="BL390" i="4"/>
  <c r="BL389" i="4"/>
  <c r="BL388" i="4"/>
  <c r="BL387" i="4"/>
  <c r="BL386" i="4"/>
  <c r="BL385" i="4"/>
  <c r="BL384" i="4"/>
  <c r="BL383" i="4"/>
  <c r="BL382" i="4"/>
  <c r="BL381" i="4"/>
  <c r="BL380" i="4"/>
  <c r="BL379" i="4"/>
  <c r="BL378" i="4"/>
  <c r="BL377" i="4"/>
  <c r="BL376" i="4"/>
  <c r="BL375" i="4"/>
  <c r="BL374" i="4"/>
  <c r="BL373" i="4"/>
  <c r="BL372" i="4"/>
  <c r="BL371" i="4"/>
  <c r="BL370" i="4"/>
  <c r="BL369" i="4"/>
  <c r="BL368" i="4"/>
  <c r="BL367" i="4"/>
  <c r="BL366" i="4"/>
  <c r="BL365" i="4"/>
  <c r="BL364" i="4"/>
  <c r="BL363" i="4"/>
  <c r="BL362" i="4"/>
  <c r="BL361" i="4"/>
  <c r="BL360" i="4"/>
  <c r="BL359" i="4"/>
  <c r="BL358" i="4"/>
  <c r="BL357" i="4"/>
  <c r="BL356" i="4"/>
  <c r="BL355" i="4"/>
  <c r="BL354" i="4"/>
  <c r="BL353" i="4"/>
  <c r="BL352" i="4"/>
  <c r="BL351" i="4"/>
  <c r="BL350" i="4"/>
  <c r="BL349" i="4"/>
  <c r="BL348" i="4"/>
  <c r="BL347" i="4"/>
  <c r="BL346" i="4"/>
  <c r="BL345" i="4"/>
  <c r="BL344" i="4"/>
  <c r="BL343" i="4"/>
  <c r="BL342" i="4"/>
  <c r="BL341" i="4"/>
  <c r="BL340" i="4"/>
  <c r="BL339" i="4"/>
  <c r="BL338" i="4"/>
  <c r="BL337" i="4"/>
  <c r="BL336" i="4"/>
  <c r="BL335" i="4"/>
  <c r="BL334" i="4"/>
  <c r="BL333" i="4"/>
  <c r="BL332" i="4"/>
  <c r="BL331" i="4"/>
  <c r="BL330" i="4"/>
  <c r="BL329" i="4"/>
  <c r="BL328" i="4"/>
  <c r="BL327" i="4"/>
  <c r="BL326" i="4"/>
  <c r="BL325" i="4"/>
  <c r="BL324" i="4"/>
  <c r="BL323" i="4"/>
  <c r="BL322" i="4"/>
  <c r="BL321" i="4"/>
  <c r="BL320" i="4"/>
  <c r="BL319" i="4"/>
  <c r="BL318" i="4"/>
  <c r="BL317" i="4"/>
  <c r="BL316" i="4"/>
  <c r="BL315" i="4"/>
  <c r="BL314" i="4"/>
  <c r="BL313" i="4"/>
  <c r="BL312" i="4"/>
  <c r="BL311" i="4"/>
  <c r="BL310" i="4"/>
  <c r="BL309" i="4"/>
  <c r="BL308" i="4"/>
  <c r="BL307" i="4"/>
  <c r="BL306" i="4"/>
  <c r="BL305" i="4"/>
  <c r="BL304" i="4"/>
  <c r="BL303" i="4"/>
  <c r="BL302" i="4"/>
  <c r="BL301" i="4"/>
  <c r="BL300" i="4"/>
  <c r="BL299" i="4"/>
  <c r="BL298" i="4"/>
  <c r="BL297" i="4"/>
  <c r="BL296" i="4"/>
  <c r="BL295" i="4"/>
  <c r="BL294" i="4"/>
  <c r="BL293" i="4"/>
  <c r="BL292" i="4"/>
  <c r="BL291" i="4"/>
  <c r="BL290" i="4"/>
  <c r="BL289" i="4"/>
  <c r="BL288" i="4"/>
  <c r="BL287" i="4"/>
  <c r="BL286" i="4"/>
  <c r="BL285" i="4"/>
  <c r="BL284" i="4"/>
  <c r="BL283" i="4"/>
  <c r="BL282" i="4"/>
  <c r="BL281" i="4"/>
  <c r="BL280" i="4"/>
  <c r="BL279" i="4"/>
  <c r="BL278" i="4"/>
  <c r="BL277" i="4"/>
  <c r="BL276" i="4"/>
  <c r="BL275" i="4"/>
  <c r="BL274" i="4"/>
  <c r="BL273" i="4"/>
  <c r="BL272" i="4"/>
  <c r="BL271" i="4"/>
  <c r="BL270" i="4"/>
  <c r="BL269" i="4"/>
  <c r="BL268" i="4"/>
  <c r="BL267" i="4"/>
  <c r="BL266" i="4"/>
  <c r="BL265" i="4"/>
  <c r="BL264" i="4"/>
  <c r="BL263" i="4"/>
  <c r="BL262" i="4"/>
  <c r="BL261" i="4"/>
  <c r="BL260" i="4"/>
  <c r="BL259" i="4"/>
  <c r="BL258" i="4"/>
  <c r="BL257" i="4"/>
  <c r="BL256" i="4"/>
  <c r="BL255" i="4"/>
  <c r="BL254" i="4"/>
  <c r="BL253" i="4"/>
  <c r="BL252" i="4"/>
  <c r="BL251" i="4"/>
  <c r="BL250" i="4"/>
  <c r="BL249" i="4"/>
  <c r="BL248" i="4"/>
  <c r="BL247" i="4"/>
  <c r="BL246" i="4"/>
  <c r="BL245" i="4"/>
  <c r="BL244" i="4"/>
  <c r="BL243" i="4"/>
  <c r="BL242" i="4"/>
  <c r="BL241" i="4"/>
  <c r="BL240" i="4"/>
  <c r="BL239" i="4"/>
  <c r="BL238" i="4"/>
  <c r="BL237" i="4"/>
  <c r="BL236" i="4"/>
  <c r="BL235" i="4"/>
  <c r="BL234" i="4"/>
  <c r="BL233" i="4"/>
  <c r="BL232" i="4"/>
  <c r="BL231" i="4"/>
  <c r="BL230" i="4"/>
  <c r="BL229" i="4"/>
  <c r="BL228" i="4"/>
  <c r="BL227" i="4"/>
  <c r="BL226" i="4"/>
  <c r="BL225" i="4"/>
  <c r="BL224" i="4"/>
  <c r="BL223" i="4"/>
  <c r="BL222" i="4"/>
  <c r="BL221" i="4"/>
  <c r="BL220" i="4"/>
  <c r="BL219" i="4"/>
  <c r="BL218" i="4"/>
  <c r="BL217" i="4"/>
  <c r="BL216" i="4"/>
  <c r="BL215" i="4"/>
  <c r="BL214" i="4"/>
  <c r="BL213" i="4"/>
  <c r="BL212" i="4"/>
  <c r="BL211" i="4"/>
  <c r="BL210" i="4"/>
  <c r="BL209" i="4"/>
  <c r="BL208" i="4"/>
  <c r="BL207" i="4"/>
  <c r="BL206" i="4"/>
  <c r="BL205" i="4"/>
  <c r="BL204" i="4"/>
  <c r="BL203" i="4"/>
  <c r="BL202" i="4"/>
  <c r="BL201" i="4"/>
  <c r="BL200" i="4"/>
  <c r="BL199" i="4"/>
  <c r="BL198" i="4"/>
  <c r="BL197" i="4"/>
  <c r="BL196" i="4"/>
  <c r="BL195" i="4"/>
  <c r="BL194" i="4"/>
  <c r="BL193" i="4"/>
  <c r="BL192" i="4"/>
  <c r="BL191" i="4"/>
  <c r="BL190" i="4"/>
  <c r="BL189" i="4"/>
  <c r="BL188" i="4"/>
  <c r="BL187" i="4"/>
  <c r="BL186" i="4"/>
  <c r="BL185" i="4"/>
  <c r="BL184" i="4"/>
  <c r="BL183" i="4"/>
  <c r="BL182" i="4"/>
  <c r="BL181" i="4"/>
  <c r="BL180" i="4"/>
  <c r="BL179" i="4"/>
  <c r="BL178" i="4"/>
  <c r="BL177" i="4"/>
  <c r="BL176" i="4"/>
  <c r="BL175" i="4"/>
  <c r="BL174" i="4"/>
  <c r="BL173" i="4"/>
  <c r="BL172" i="4"/>
  <c r="BL171" i="4"/>
  <c r="BL170" i="4"/>
  <c r="BL169" i="4"/>
  <c r="BL168" i="4"/>
  <c r="BL167" i="4"/>
  <c r="BL166" i="4"/>
  <c r="BL165" i="4"/>
  <c r="BL164" i="4"/>
  <c r="BL163" i="4"/>
  <c r="BL162" i="4"/>
  <c r="BL161" i="4"/>
  <c r="BL160" i="4"/>
  <c r="BL159" i="4"/>
  <c r="BL158" i="4"/>
  <c r="BL157" i="4"/>
  <c r="BL156" i="4"/>
  <c r="BL155" i="4"/>
  <c r="BL154" i="4"/>
  <c r="BL153" i="4"/>
  <c r="BL152" i="4"/>
  <c r="BL151" i="4"/>
  <c r="BL150" i="4"/>
  <c r="BL149" i="4"/>
  <c r="BL148" i="4"/>
  <c r="BL147" i="4"/>
  <c r="BL146" i="4"/>
  <c r="BL145" i="4"/>
  <c r="BL144" i="4"/>
  <c r="BL143" i="4"/>
  <c r="BL142" i="4"/>
  <c r="BL141" i="4"/>
  <c r="BL140" i="4"/>
  <c r="BL139" i="4"/>
  <c r="BL138" i="4"/>
  <c r="BL137" i="4"/>
  <c r="BL136" i="4"/>
  <c r="BL135" i="4"/>
  <c r="BL134" i="4"/>
  <c r="BL133" i="4"/>
  <c r="BL132" i="4"/>
  <c r="BL131" i="4"/>
  <c r="BL130" i="4"/>
  <c r="BL129" i="4"/>
  <c r="BL128" i="4"/>
  <c r="BL127" i="4"/>
  <c r="BL126" i="4"/>
  <c r="BL125" i="4"/>
  <c r="BL124" i="4"/>
  <c r="BL123" i="4"/>
  <c r="BL122" i="4"/>
  <c r="BL121" i="4"/>
  <c r="BL120" i="4"/>
  <c r="BL119" i="4"/>
  <c r="BL118" i="4"/>
  <c r="BL117" i="4"/>
  <c r="BL116" i="4"/>
  <c r="BL115" i="4"/>
  <c r="BL114" i="4"/>
  <c r="BL113" i="4"/>
  <c r="BL112" i="4"/>
  <c r="BL111" i="4"/>
  <c r="BL110" i="4"/>
  <c r="BL109" i="4"/>
  <c r="BL108" i="4"/>
  <c r="BL107" i="4"/>
  <c r="BL106" i="4"/>
  <c r="BL105" i="4"/>
  <c r="BL104" i="4"/>
  <c r="BL103" i="4"/>
  <c r="BL102" i="4"/>
  <c r="BL101" i="4"/>
  <c r="BL100" i="4"/>
  <c r="BL99" i="4"/>
  <c r="BL98" i="4"/>
  <c r="BL97" i="4"/>
  <c r="BL96" i="4"/>
  <c r="BL95" i="4"/>
  <c r="BL94" i="4"/>
  <c r="BL93" i="4"/>
  <c r="BL92" i="4"/>
  <c r="BL91" i="4"/>
  <c r="BL90" i="4"/>
  <c r="BL89" i="4"/>
  <c r="BL88" i="4"/>
  <c r="BL87" i="4"/>
  <c r="BL86" i="4"/>
  <c r="BL85" i="4"/>
  <c r="BL84" i="4"/>
  <c r="BL83" i="4"/>
  <c r="BL82" i="4"/>
  <c r="BL81" i="4"/>
  <c r="BL80" i="4"/>
  <c r="BL79" i="4"/>
  <c r="BL78" i="4"/>
  <c r="BL77" i="4"/>
  <c r="BL76" i="4"/>
  <c r="BL75" i="4"/>
  <c r="BL74" i="4"/>
  <c r="BL73" i="4"/>
  <c r="BL72" i="4"/>
  <c r="BL71" i="4"/>
  <c r="BL70" i="4"/>
  <c r="BL69" i="4"/>
  <c r="BL68" i="4"/>
  <c r="BL67" i="4"/>
  <c r="BL66" i="4"/>
  <c r="BL65" i="4"/>
  <c r="BL64" i="4"/>
  <c r="BL63" i="4"/>
  <c r="BL62" i="4"/>
  <c r="BL61" i="4"/>
  <c r="BL60" i="4"/>
  <c r="BL59" i="4"/>
  <c r="BL58" i="4"/>
  <c r="BL57" i="4"/>
  <c r="BL56" i="4"/>
  <c r="BL55" i="4"/>
  <c r="BL54" i="4"/>
  <c r="BL53" i="4"/>
  <c r="BL52" i="4"/>
  <c r="BL51" i="4"/>
  <c r="BL50" i="4"/>
  <c r="BL49" i="4"/>
  <c r="BL48" i="4"/>
  <c r="BL47" i="4"/>
  <c r="BL46" i="4"/>
  <c r="BL45" i="4"/>
  <c r="BL44" i="4"/>
  <c r="BL43" i="4"/>
  <c r="BL42" i="4"/>
  <c r="BL41" i="4"/>
  <c r="BL40" i="4"/>
  <c r="BL39" i="4"/>
  <c r="BL38" i="4"/>
  <c r="BL37" i="4"/>
  <c r="BL36" i="4"/>
  <c r="BL35" i="4"/>
  <c r="BL34" i="4"/>
  <c r="BL33" i="4"/>
  <c r="BL32" i="4"/>
  <c r="BL31" i="4"/>
  <c r="BL30" i="4"/>
  <c r="BL29" i="4"/>
  <c r="BL28" i="4"/>
  <c r="BL27" i="4"/>
  <c r="BL26" i="4"/>
  <c r="BL25" i="4"/>
  <c r="BL24" i="4"/>
  <c r="BL23" i="4"/>
  <c r="BL22" i="4"/>
  <c r="BL21" i="4"/>
  <c r="BL20" i="4"/>
  <c r="BL18" i="4"/>
  <c r="BL17" i="4"/>
  <c r="BL16" i="4"/>
  <c r="BL15" i="4"/>
  <c r="BL14" i="4"/>
  <c r="K15" i="22"/>
  <c r="K13" i="22"/>
  <c r="K12" i="22"/>
  <c r="K11" i="22"/>
  <c r="K10" i="22"/>
  <c r="M11" i="45"/>
  <c r="A65" i="27"/>
  <c r="B6" i="45"/>
  <c r="B3" i="45"/>
  <c r="P54" i="45"/>
  <c r="O54" i="45"/>
  <c r="K54" i="45"/>
  <c r="K56" i="45" s="1"/>
  <c r="J54" i="45"/>
  <c r="I54" i="45"/>
  <c r="I31" i="45"/>
  <c r="I56" i="45" s="1"/>
  <c r="H54" i="45"/>
  <c r="G54" i="45"/>
  <c r="F54" i="45"/>
  <c r="E54" i="45"/>
  <c r="E31" i="45"/>
  <c r="D54" i="45"/>
  <c r="C54" i="45"/>
  <c r="C56" i="45" s="1"/>
  <c r="Q53" i="45"/>
  <c r="N53" i="45"/>
  <c r="M53" i="45"/>
  <c r="Q52" i="45"/>
  <c r="N52" i="45"/>
  <c r="M52" i="45"/>
  <c r="L52" i="45" s="1"/>
  <c r="Q51" i="45"/>
  <c r="N51" i="45"/>
  <c r="M51" i="45"/>
  <c r="L51" i="45" s="1"/>
  <c r="Q50" i="45"/>
  <c r="N50" i="45"/>
  <c r="M50" i="45"/>
  <c r="L50" i="45" s="1"/>
  <c r="Q49" i="45"/>
  <c r="N49" i="45"/>
  <c r="M49" i="45"/>
  <c r="L49" i="45"/>
  <c r="Q48" i="45"/>
  <c r="N48" i="45"/>
  <c r="M48" i="45"/>
  <c r="L48" i="45" s="1"/>
  <c r="Q47" i="45"/>
  <c r="N47" i="45"/>
  <c r="M47" i="45"/>
  <c r="L47" i="45"/>
  <c r="Q46" i="45"/>
  <c r="N46" i="45"/>
  <c r="L46" i="45" s="1"/>
  <c r="M46" i="45"/>
  <c r="Q45" i="45"/>
  <c r="N45" i="45"/>
  <c r="M45" i="45"/>
  <c r="L45" i="45" s="1"/>
  <c r="Q44" i="45"/>
  <c r="N44" i="45"/>
  <c r="M44" i="45"/>
  <c r="L44" i="45" s="1"/>
  <c r="Q43" i="45"/>
  <c r="N43" i="45"/>
  <c r="M43" i="45"/>
  <c r="Q42" i="45"/>
  <c r="N42" i="45"/>
  <c r="M42" i="45"/>
  <c r="L42" i="45" s="1"/>
  <c r="Q41" i="45"/>
  <c r="N41" i="45"/>
  <c r="L41" i="45" s="1"/>
  <c r="M41" i="45"/>
  <c r="Q40" i="45"/>
  <c r="N40" i="45"/>
  <c r="M40" i="45"/>
  <c r="Q39" i="45"/>
  <c r="N39" i="45"/>
  <c r="M39" i="45"/>
  <c r="Q38" i="45"/>
  <c r="N38" i="45"/>
  <c r="L38" i="45" s="1"/>
  <c r="M38" i="45"/>
  <c r="Q37" i="45"/>
  <c r="N37" i="45"/>
  <c r="M37" i="45"/>
  <c r="Q36" i="45"/>
  <c r="N36" i="45"/>
  <c r="M36" i="45"/>
  <c r="Q35" i="45"/>
  <c r="N35" i="45"/>
  <c r="M35" i="45"/>
  <c r="L35" i="45"/>
  <c r="Q34" i="45"/>
  <c r="N34" i="45"/>
  <c r="M34" i="45"/>
  <c r="L34" i="45" s="1"/>
  <c r="Q33" i="45"/>
  <c r="N33" i="45"/>
  <c r="M33" i="45"/>
  <c r="L33" i="45"/>
  <c r="P31" i="45"/>
  <c r="Q31" i="45" s="1"/>
  <c r="O31" i="45"/>
  <c r="K31" i="45"/>
  <c r="J31" i="45"/>
  <c r="J56" i="45" s="1"/>
  <c r="H31" i="45"/>
  <c r="G31" i="45"/>
  <c r="G56" i="45" s="1"/>
  <c r="F31" i="45"/>
  <c r="D31" i="45"/>
  <c r="C31" i="45"/>
  <c r="Q30" i="45"/>
  <c r="N30" i="45"/>
  <c r="M30" i="45"/>
  <c r="Q29" i="45"/>
  <c r="N29" i="45"/>
  <c r="M29" i="45"/>
  <c r="Q28" i="45"/>
  <c r="N28" i="45"/>
  <c r="M28" i="45"/>
  <c r="Q27" i="45"/>
  <c r="N27" i="45"/>
  <c r="M27" i="45"/>
  <c r="Q26" i="45"/>
  <c r="N26" i="45"/>
  <c r="L26" i="45" s="1"/>
  <c r="M26" i="45"/>
  <c r="Q25" i="45"/>
  <c r="N25" i="45"/>
  <c r="M25" i="45"/>
  <c r="Q24" i="45"/>
  <c r="N24" i="45"/>
  <c r="M24" i="45"/>
  <c r="Q23" i="45"/>
  <c r="N23" i="45"/>
  <c r="M23" i="45"/>
  <c r="L23" i="45" s="1"/>
  <c r="Q22" i="45"/>
  <c r="N22" i="45"/>
  <c r="M22" i="45"/>
  <c r="Q21" i="45"/>
  <c r="N21" i="45"/>
  <c r="M21" i="45"/>
  <c r="Q20" i="45"/>
  <c r="N20" i="45"/>
  <c r="M20" i="45"/>
  <c r="Q19" i="45"/>
  <c r="N19" i="45"/>
  <c r="M19" i="45"/>
  <c r="Q18" i="45"/>
  <c r="N18" i="45"/>
  <c r="M18" i="45"/>
  <c r="L18" i="45" s="1"/>
  <c r="Q17" i="45"/>
  <c r="N17" i="45"/>
  <c r="M17" i="45"/>
  <c r="Q16" i="45"/>
  <c r="N16" i="45"/>
  <c r="M16" i="45"/>
  <c r="Q15" i="45"/>
  <c r="N15" i="45"/>
  <c r="M15" i="45"/>
  <c r="L15" i="45" s="1"/>
  <c r="Q14" i="45"/>
  <c r="N14" i="45"/>
  <c r="M14" i="45"/>
  <c r="L14" i="45" s="1"/>
  <c r="Q13" i="45"/>
  <c r="N13" i="45"/>
  <c r="M13" i="45"/>
  <c r="L13" i="45" s="1"/>
  <c r="Q12" i="45"/>
  <c r="N12" i="45"/>
  <c r="M12" i="45"/>
  <c r="Q11" i="45"/>
  <c r="N11" i="45"/>
  <c r="L11" i="45" s="1"/>
  <c r="L39" i="45"/>
  <c r="L29" i="45"/>
  <c r="D56" i="45"/>
  <c r="A34" i="27"/>
  <c r="AC18" i="4"/>
  <c r="AB18" i="4"/>
  <c r="BM765" i="44"/>
  <c r="BL765" i="44"/>
  <c r="BM764" i="44"/>
  <c r="BM763" i="44"/>
  <c r="BM762" i="44"/>
  <c r="BM761" i="44"/>
  <c r="BM760" i="44"/>
  <c r="BM759" i="44"/>
  <c r="BM758" i="44"/>
  <c r="BM757" i="44"/>
  <c r="BM756" i="44"/>
  <c r="BM755" i="44"/>
  <c r="BM754" i="44"/>
  <c r="BM753" i="44"/>
  <c r="BL753" i="44"/>
  <c r="BN753" i="44" s="1"/>
  <c r="BM752" i="44"/>
  <c r="BM751" i="44"/>
  <c r="BM750" i="44"/>
  <c r="BM749" i="44"/>
  <c r="BM748" i="44"/>
  <c r="BL748" i="44"/>
  <c r="BM747" i="44"/>
  <c r="BM746" i="44"/>
  <c r="BL746" i="44"/>
  <c r="BM745" i="44"/>
  <c r="BM744" i="44"/>
  <c r="BM743" i="44"/>
  <c r="BM742" i="44"/>
  <c r="BM741" i="44"/>
  <c r="BM740" i="44"/>
  <c r="BL740" i="44"/>
  <c r="BM739" i="44"/>
  <c r="BM738" i="44"/>
  <c r="BM737" i="44"/>
  <c r="BM736" i="44"/>
  <c r="BM735" i="44"/>
  <c r="BM734" i="44"/>
  <c r="BL734" i="44"/>
  <c r="BN734" i="44" s="1"/>
  <c r="BM733" i="44"/>
  <c r="BM732" i="44"/>
  <c r="BM731" i="44"/>
  <c r="BM730" i="44"/>
  <c r="BM729" i="44"/>
  <c r="BL729" i="44"/>
  <c r="BN729" i="44" s="1"/>
  <c r="BM728" i="44"/>
  <c r="BL728" i="44"/>
  <c r="BM727" i="44"/>
  <c r="BM726" i="44"/>
  <c r="BM725" i="44"/>
  <c r="BM724" i="44"/>
  <c r="BM723" i="44"/>
  <c r="BM722" i="44"/>
  <c r="BL722" i="44"/>
  <c r="BM721" i="44"/>
  <c r="BM720" i="44"/>
  <c r="BM719" i="44"/>
  <c r="BM718" i="44"/>
  <c r="BM717" i="44"/>
  <c r="BL717" i="44"/>
  <c r="BM716" i="44"/>
  <c r="BL716" i="44"/>
  <c r="BM715" i="44"/>
  <c r="BM714" i="44"/>
  <c r="BM713" i="44"/>
  <c r="BM712" i="44"/>
  <c r="BM711" i="44"/>
  <c r="BL711" i="44"/>
  <c r="BM710" i="44"/>
  <c r="BL710" i="44"/>
  <c r="BM709" i="44"/>
  <c r="BM708" i="44"/>
  <c r="BM707" i="44"/>
  <c r="BM706" i="44"/>
  <c r="BL706" i="44"/>
  <c r="BM705" i="44"/>
  <c r="BL705" i="44"/>
  <c r="BN705" i="44" s="1"/>
  <c r="BM704" i="44"/>
  <c r="BL704" i="44"/>
  <c r="BM703" i="44"/>
  <c r="BM702" i="44"/>
  <c r="BM701" i="44"/>
  <c r="BM700" i="44"/>
  <c r="BL700" i="44"/>
  <c r="BM699" i="44"/>
  <c r="BL699" i="44"/>
  <c r="BM698" i="44"/>
  <c r="BL698" i="44"/>
  <c r="BM697" i="44"/>
  <c r="BM696" i="44"/>
  <c r="BM695" i="44"/>
  <c r="BM694" i="44"/>
  <c r="BL694" i="44"/>
  <c r="BN694" i="44" s="1"/>
  <c r="BM693" i="44"/>
  <c r="BL693" i="44"/>
  <c r="BM692" i="44"/>
  <c r="BL692" i="44"/>
  <c r="BM691" i="44"/>
  <c r="BM690" i="44"/>
  <c r="BM689" i="44"/>
  <c r="BM688" i="44"/>
  <c r="BL688" i="44"/>
  <c r="BM687" i="44"/>
  <c r="BL687" i="44"/>
  <c r="BM686" i="44"/>
  <c r="BL686" i="44"/>
  <c r="BM685" i="44"/>
  <c r="BM684" i="44"/>
  <c r="BM683" i="44"/>
  <c r="BM682" i="44"/>
  <c r="BL682" i="44"/>
  <c r="BM681" i="44"/>
  <c r="BL681" i="44"/>
  <c r="BN681" i="44" s="1"/>
  <c r="BM680" i="44"/>
  <c r="BL680" i="44"/>
  <c r="BM679" i="44"/>
  <c r="BM678" i="44"/>
  <c r="BM677" i="44"/>
  <c r="BM676" i="44"/>
  <c r="BL676" i="44"/>
  <c r="BM675" i="44"/>
  <c r="BM674" i="44"/>
  <c r="BL674" i="44"/>
  <c r="BM673" i="44"/>
  <c r="BM672" i="44"/>
  <c r="BM671" i="44"/>
  <c r="BL671" i="44"/>
  <c r="BM670" i="44"/>
  <c r="BL670" i="44"/>
  <c r="BN670" i="44" s="1"/>
  <c r="BM669" i="44"/>
  <c r="BL669" i="44"/>
  <c r="BM668" i="44"/>
  <c r="BL668" i="44"/>
  <c r="BM667" i="44"/>
  <c r="BM666" i="44"/>
  <c r="BM665" i="44"/>
  <c r="BL665" i="44"/>
  <c r="BM664" i="44"/>
  <c r="BL664" i="44"/>
  <c r="BM663" i="44"/>
  <c r="BM662" i="44"/>
  <c r="BL662" i="44"/>
  <c r="BM661" i="44"/>
  <c r="BM660" i="44"/>
  <c r="BM659" i="44"/>
  <c r="BM658" i="44"/>
  <c r="BL658" i="44"/>
  <c r="BM657" i="44"/>
  <c r="BL657" i="44"/>
  <c r="BN657" i="44" s="1"/>
  <c r="BM656" i="44"/>
  <c r="BL656" i="44"/>
  <c r="BN656" i="44" s="1"/>
  <c r="BM655" i="44"/>
  <c r="BM654" i="44"/>
  <c r="BM653" i="44"/>
  <c r="BM652" i="44"/>
  <c r="BL652" i="44"/>
  <c r="BM651" i="44"/>
  <c r="BL651" i="44"/>
  <c r="BM650" i="44"/>
  <c r="BL650" i="44"/>
  <c r="BN650" i="44" s="1"/>
  <c r="BM649" i="44"/>
  <c r="BM648" i="44"/>
  <c r="BM647" i="44"/>
  <c r="BM646" i="44"/>
  <c r="BL646" i="44"/>
  <c r="BN646" i="44" s="1"/>
  <c r="BM645" i="44"/>
  <c r="BM644" i="44"/>
  <c r="BL644" i="44"/>
  <c r="BM643" i="44"/>
  <c r="BM642" i="44"/>
  <c r="BM641" i="44"/>
  <c r="BL641" i="44"/>
  <c r="BM640" i="44"/>
  <c r="BL640" i="44"/>
  <c r="BN640" i="44" s="1"/>
  <c r="BM639" i="44"/>
  <c r="BL639" i="44"/>
  <c r="BM638" i="44"/>
  <c r="BL638" i="44"/>
  <c r="BM637" i="44"/>
  <c r="BM636" i="44"/>
  <c r="BM635" i="44"/>
  <c r="BL635" i="44"/>
  <c r="BM634" i="44"/>
  <c r="BL634" i="44"/>
  <c r="BM633" i="44"/>
  <c r="BL633" i="44"/>
  <c r="BN633" i="44" s="1"/>
  <c r="BM632" i="44"/>
  <c r="BL632" i="44"/>
  <c r="BM631" i="44"/>
  <c r="BM630" i="44"/>
  <c r="BM629" i="44"/>
  <c r="BL629" i="44"/>
  <c r="BN629" i="44" s="1"/>
  <c r="BM628" i="44"/>
  <c r="BL628" i="44"/>
  <c r="BM627" i="44"/>
  <c r="BL627" i="44"/>
  <c r="BM626" i="44"/>
  <c r="BL626" i="44"/>
  <c r="BM625" i="44"/>
  <c r="BM624" i="44"/>
  <c r="BM623" i="44"/>
  <c r="BL623" i="44"/>
  <c r="BM622" i="44"/>
  <c r="BL622" i="44"/>
  <c r="BM621" i="44"/>
  <c r="BL621" i="44"/>
  <c r="BM620" i="44"/>
  <c r="BL620" i="44"/>
  <c r="BN620" i="44" s="1"/>
  <c r="BM619" i="44"/>
  <c r="BM618" i="44"/>
  <c r="BM617" i="44"/>
  <c r="BL617" i="44"/>
  <c r="BM616" i="44"/>
  <c r="BL616" i="44"/>
  <c r="BM615" i="44"/>
  <c r="BL615" i="44"/>
  <c r="BM614" i="44"/>
  <c r="BL614" i="44"/>
  <c r="BM613" i="44"/>
  <c r="BM612" i="44"/>
  <c r="BM611" i="44"/>
  <c r="BL611" i="44"/>
  <c r="BN611" i="44" s="1"/>
  <c r="BM610" i="44"/>
  <c r="BL610" i="44"/>
  <c r="BM609" i="44"/>
  <c r="BL609" i="44"/>
  <c r="BM608" i="44"/>
  <c r="BL608" i="44"/>
  <c r="BM607" i="44"/>
  <c r="BM606" i="44"/>
  <c r="BM605" i="44"/>
  <c r="BL605" i="44"/>
  <c r="BM604" i="44"/>
  <c r="BL604" i="44"/>
  <c r="BN604" i="44" s="1"/>
  <c r="BM603" i="44"/>
  <c r="BL603" i="44"/>
  <c r="BM602" i="44"/>
  <c r="BL602" i="44"/>
  <c r="BM601" i="44"/>
  <c r="BM600" i="44"/>
  <c r="BM599" i="44"/>
  <c r="BL599" i="44"/>
  <c r="BM598" i="44"/>
  <c r="BL598" i="44"/>
  <c r="BM597" i="44"/>
  <c r="BM596" i="44"/>
  <c r="BL596" i="44"/>
  <c r="BN596" i="44" s="1"/>
  <c r="BM595" i="44"/>
  <c r="BM594" i="44"/>
  <c r="BM593" i="44"/>
  <c r="BM592" i="44"/>
  <c r="BL592" i="44"/>
  <c r="BN592" i="44" s="1"/>
  <c r="BM591" i="44"/>
  <c r="BL591" i="44"/>
  <c r="BM590" i="44"/>
  <c r="BL590" i="44"/>
  <c r="BN590" i="44" s="1"/>
  <c r="BM589" i="44"/>
  <c r="BM588" i="44"/>
  <c r="BM587" i="44"/>
  <c r="BM586" i="44"/>
  <c r="BL586" i="44"/>
  <c r="BN586" i="44" s="1"/>
  <c r="BM585" i="44"/>
  <c r="BL585" i="44"/>
  <c r="BN585" i="44" s="1"/>
  <c r="BM584" i="44"/>
  <c r="BL584" i="44"/>
  <c r="BM583" i="44"/>
  <c r="BM582" i="44"/>
  <c r="BM581" i="44"/>
  <c r="BM580" i="44"/>
  <c r="BL580" i="44"/>
  <c r="BN580" i="44" s="1"/>
  <c r="BM579" i="44"/>
  <c r="BL579" i="44"/>
  <c r="BM578" i="44"/>
  <c r="BL578" i="44"/>
  <c r="BM577" i="44"/>
  <c r="BL577" i="44"/>
  <c r="BN577" i="44" s="1"/>
  <c r="BM576" i="44"/>
  <c r="BM575" i="44"/>
  <c r="BL575" i="44"/>
  <c r="BN575" i="44" s="1"/>
  <c r="BM574" i="44"/>
  <c r="BL574" i="44"/>
  <c r="BM573" i="44"/>
  <c r="BL573" i="44"/>
  <c r="BM572" i="44"/>
  <c r="BL572" i="44"/>
  <c r="BN572" i="44" s="1"/>
  <c r="BM571" i="44"/>
  <c r="BL571" i="44"/>
  <c r="BM570" i="44"/>
  <c r="BM569" i="44"/>
  <c r="BL569" i="44"/>
  <c r="BM568" i="44"/>
  <c r="BL568" i="44"/>
  <c r="BN568" i="44" s="1"/>
  <c r="BM567" i="44"/>
  <c r="BL567" i="44"/>
  <c r="BM566" i="44"/>
  <c r="BL566" i="44"/>
  <c r="BM565" i="44"/>
  <c r="BL565" i="44"/>
  <c r="BM564" i="44"/>
  <c r="BM563" i="44"/>
  <c r="BL563" i="44"/>
  <c r="BM562" i="44"/>
  <c r="BL562" i="44"/>
  <c r="BM561" i="44"/>
  <c r="BL561" i="44"/>
  <c r="BN561" i="44" s="1"/>
  <c r="BM560" i="44"/>
  <c r="BL560" i="44"/>
  <c r="BM559" i="44"/>
  <c r="BL559" i="44"/>
  <c r="BN559" i="44" s="1"/>
  <c r="BM558" i="44"/>
  <c r="BM557" i="44"/>
  <c r="BL557" i="44"/>
  <c r="BM556" i="44"/>
  <c r="BL556" i="44"/>
  <c r="BM555" i="44"/>
  <c r="BL555" i="44"/>
  <c r="BN555" i="44" s="1"/>
  <c r="BM554" i="44"/>
  <c r="BL554" i="44"/>
  <c r="BN554" i="44" s="1"/>
  <c r="BM553" i="44"/>
  <c r="BL553" i="44"/>
  <c r="BM552" i="44"/>
  <c r="BM551" i="44"/>
  <c r="BL551" i="44"/>
  <c r="BM550" i="44"/>
  <c r="BL550" i="44"/>
  <c r="BM549" i="44"/>
  <c r="BL549" i="44"/>
  <c r="BN549" i="44" s="1"/>
  <c r="BM548" i="44"/>
  <c r="BL548" i="44"/>
  <c r="BM547" i="44"/>
  <c r="BL547" i="44"/>
  <c r="BM546" i="44"/>
  <c r="BM545" i="44"/>
  <c r="BL545" i="44"/>
  <c r="BM544" i="44"/>
  <c r="BL544" i="44"/>
  <c r="BN544" i="44" s="1"/>
  <c r="BM543" i="44"/>
  <c r="BL543" i="44"/>
  <c r="BM542" i="44"/>
  <c r="BM541" i="44"/>
  <c r="BL541" i="44"/>
  <c r="BN541" i="44" s="1"/>
  <c r="BM540" i="44"/>
  <c r="BM539" i="44"/>
  <c r="BL539" i="44"/>
  <c r="BM538" i="44"/>
  <c r="BL538" i="44"/>
  <c r="BM537" i="44"/>
  <c r="BL537" i="44"/>
  <c r="BN537" i="44" s="1"/>
  <c r="BM536" i="44"/>
  <c r="BM535" i="44"/>
  <c r="BL535" i="44"/>
  <c r="BM534" i="44"/>
  <c r="BM533" i="44"/>
  <c r="BL533" i="44"/>
  <c r="BN533" i="44" s="1"/>
  <c r="BM532" i="44"/>
  <c r="BL532" i="44"/>
  <c r="BM531" i="44"/>
  <c r="BL531" i="44"/>
  <c r="BM530" i="44"/>
  <c r="BL530" i="44"/>
  <c r="BM529" i="44"/>
  <c r="BL529" i="44"/>
  <c r="BM528" i="44"/>
  <c r="BM527" i="44"/>
  <c r="BL527" i="44"/>
  <c r="BN527" i="44" s="1"/>
  <c r="BM526" i="44"/>
  <c r="BL526" i="44"/>
  <c r="BM525" i="44"/>
  <c r="BL525" i="44"/>
  <c r="BN525" i="44" s="1"/>
  <c r="BM524" i="44"/>
  <c r="BL524" i="44"/>
  <c r="BM523" i="44"/>
  <c r="BL523" i="44"/>
  <c r="BM522" i="44"/>
  <c r="BM521" i="44"/>
  <c r="BL521" i="44"/>
  <c r="BM520" i="44"/>
  <c r="BL520" i="44"/>
  <c r="BN520" i="44" s="1"/>
  <c r="BM519" i="44"/>
  <c r="BL519" i="44"/>
  <c r="BM518" i="44"/>
  <c r="BM517" i="44"/>
  <c r="BL517" i="44"/>
  <c r="BM516" i="44"/>
  <c r="BM515" i="44"/>
  <c r="BL515" i="44"/>
  <c r="BM514" i="44"/>
  <c r="BL514" i="44"/>
  <c r="BN514" i="44" s="1"/>
  <c r="BM513" i="44"/>
  <c r="BL513" i="44"/>
  <c r="BM512" i="44"/>
  <c r="BM511" i="44"/>
  <c r="BL511" i="44"/>
  <c r="BM510" i="44"/>
  <c r="BM509" i="44"/>
  <c r="BL509" i="44"/>
  <c r="BN509" i="44" s="1"/>
  <c r="BM508" i="44"/>
  <c r="BL508" i="44"/>
  <c r="BM507" i="44"/>
  <c r="BL507" i="44"/>
  <c r="BN507" i="44" s="1"/>
  <c r="BM506" i="44"/>
  <c r="BL506" i="44"/>
  <c r="BN506" i="44" s="1"/>
  <c r="BM505" i="44"/>
  <c r="BL505" i="44"/>
  <c r="BM504" i="44"/>
  <c r="BM503" i="44"/>
  <c r="BL503" i="44"/>
  <c r="BN503" i="44" s="1"/>
  <c r="BM502" i="44"/>
  <c r="BL502" i="44"/>
  <c r="BM501" i="44"/>
  <c r="BL501" i="44"/>
  <c r="BM500" i="44"/>
  <c r="BM499" i="44"/>
  <c r="BL499" i="44"/>
  <c r="BN499" i="44" s="1"/>
  <c r="BM498" i="44"/>
  <c r="BM497" i="44"/>
  <c r="BL497" i="44"/>
  <c r="BN497" i="44" s="1"/>
  <c r="BM496" i="44"/>
  <c r="BL496" i="44"/>
  <c r="BM495" i="44"/>
  <c r="BL495" i="44"/>
  <c r="BM494" i="44"/>
  <c r="BM493" i="44"/>
  <c r="BL493" i="44"/>
  <c r="BM492" i="44"/>
  <c r="BM491" i="44"/>
  <c r="BL491" i="44"/>
  <c r="BM490" i="44"/>
  <c r="BL490" i="44"/>
  <c r="BN490" i="44" s="1"/>
  <c r="BM489" i="44"/>
  <c r="BL489" i="44"/>
  <c r="BM488" i="44"/>
  <c r="BM487" i="44"/>
  <c r="BL487" i="44"/>
  <c r="BM486" i="44"/>
  <c r="BM485" i="44"/>
  <c r="BL485" i="44"/>
  <c r="BN485" i="44" s="1"/>
  <c r="BM484" i="44"/>
  <c r="BL484" i="44"/>
  <c r="BN484" i="44" s="1"/>
  <c r="BM483" i="44"/>
  <c r="BL483" i="44"/>
  <c r="BM482" i="44"/>
  <c r="BM481" i="44"/>
  <c r="BL481" i="44"/>
  <c r="BN481" i="44" s="1"/>
  <c r="BM480" i="44"/>
  <c r="BM479" i="44"/>
  <c r="BL479" i="44"/>
  <c r="BM478" i="44"/>
  <c r="BL478" i="44"/>
  <c r="BN478" i="44" s="1"/>
  <c r="BM477" i="44"/>
  <c r="BL477" i="44"/>
  <c r="BM476" i="44"/>
  <c r="BM475" i="44"/>
  <c r="BL475" i="44"/>
  <c r="BM474" i="44"/>
  <c r="BM473" i="44"/>
  <c r="BL473" i="44"/>
  <c r="BM472" i="44"/>
  <c r="BL472" i="44"/>
  <c r="BM471" i="44"/>
  <c r="BL471" i="44"/>
  <c r="BN471" i="44" s="1"/>
  <c r="BM470" i="44"/>
  <c r="BM469" i="44"/>
  <c r="BL469" i="44"/>
  <c r="BM468" i="44"/>
  <c r="BM467" i="44"/>
  <c r="BL467" i="44"/>
  <c r="BM466" i="44"/>
  <c r="BL466" i="44"/>
  <c r="BM465" i="44"/>
  <c r="BL465" i="44"/>
  <c r="BN465" i="44" s="1"/>
  <c r="BM464" i="44"/>
  <c r="BM463" i="44"/>
  <c r="BL463" i="44"/>
  <c r="BN463" i="44" s="1"/>
  <c r="BM462" i="44"/>
  <c r="BM461" i="44"/>
  <c r="BL461" i="44"/>
  <c r="BN461" i="44" s="1"/>
  <c r="BM460" i="44"/>
  <c r="BL460" i="44"/>
  <c r="BM459" i="44"/>
  <c r="BL459" i="44"/>
  <c r="BM458" i="44"/>
  <c r="BM457" i="44"/>
  <c r="BL457" i="44"/>
  <c r="BN457" i="44" s="1"/>
  <c r="BM456" i="44"/>
  <c r="BM455" i="44"/>
  <c r="BL455" i="44"/>
  <c r="BN455" i="44" s="1"/>
  <c r="BM454" i="44"/>
  <c r="BL454" i="44"/>
  <c r="BM453" i="44"/>
  <c r="BL453" i="44"/>
  <c r="BM452" i="44"/>
  <c r="BM451" i="44"/>
  <c r="BL451" i="44"/>
  <c r="BM450" i="44"/>
  <c r="BM449" i="44"/>
  <c r="BL449" i="44"/>
  <c r="BN449" i="44" s="1"/>
  <c r="BM448" i="44"/>
  <c r="BL448" i="44"/>
  <c r="BM447" i="44"/>
  <c r="BL447" i="44"/>
  <c r="BN447" i="44" s="1"/>
  <c r="BM446" i="44"/>
  <c r="BM445" i="44"/>
  <c r="BL445" i="44"/>
  <c r="BM444" i="44"/>
  <c r="BM443" i="44"/>
  <c r="BL443" i="44"/>
  <c r="BM442" i="44"/>
  <c r="BL442" i="44"/>
  <c r="BN442" i="44" s="1"/>
  <c r="BM441" i="44"/>
  <c r="BL441" i="44"/>
  <c r="BM440" i="44"/>
  <c r="BM439" i="44"/>
  <c r="BL439" i="44"/>
  <c r="BM438" i="44"/>
  <c r="BM437" i="44"/>
  <c r="BL437" i="44"/>
  <c r="BM436" i="44"/>
  <c r="BL436" i="44"/>
  <c r="BN436" i="44" s="1"/>
  <c r="BM435" i="44"/>
  <c r="BL435" i="44"/>
  <c r="BM434" i="44"/>
  <c r="BM433" i="44"/>
  <c r="BL433" i="44"/>
  <c r="BM432" i="44"/>
  <c r="BM431" i="44"/>
  <c r="BL431" i="44"/>
  <c r="BM430" i="44"/>
  <c r="BL430" i="44"/>
  <c r="BM429" i="44"/>
  <c r="BL429" i="44"/>
  <c r="BM428" i="44"/>
  <c r="BL428" i="44"/>
  <c r="BN428" i="44" s="1"/>
  <c r="BM427" i="44"/>
  <c r="BL427" i="44"/>
  <c r="BN427" i="44" s="1"/>
  <c r="BM426" i="44"/>
  <c r="BM425" i="44"/>
  <c r="BL425" i="44"/>
  <c r="BM424" i="44"/>
  <c r="BL424" i="44"/>
  <c r="BN424" i="44" s="1"/>
  <c r="BM423" i="44"/>
  <c r="BL423" i="44"/>
  <c r="BM422" i="44"/>
  <c r="BL422" i="44"/>
  <c r="BN422" i="44" s="1"/>
  <c r="BM421" i="44"/>
  <c r="BL421" i="44"/>
  <c r="BN421" i="44" s="1"/>
  <c r="BM420" i="44"/>
  <c r="BM419" i="44"/>
  <c r="BL419" i="44"/>
  <c r="BN419" i="44" s="1"/>
  <c r="BM418" i="44"/>
  <c r="BL418" i="44"/>
  <c r="BN418" i="44" s="1"/>
  <c r="BM417" i="44"/>
  <c r="BL417" i="44"/>
  <c r="BM416" i="44"/>
  <c r="BL416" i="44"/>
  <c r="BM415" i="44"/>
  <c r="BL415" i="44"/>
  <c r="BN415" i="44" s="1"/>
  <c r="BM414" i="44"/>
  <c r="BM413" i="44"/>
  <c r="BL413" i="44"/>
  <c r="BM412" i="44"/>
  <c r="BL412" i="44"/>
  <c r="BM411" i="44"/>
  <c r="BL411" i="44"/>
  <c r="BN411" i="44" s="1"/>
  <c r="BM410" i="44"/>
  <c r="BM409" i="44"/>
  <c r="BL409" i="44"/>
  <c r="BN409" i="44" s="1"/>
  <c r="BM408" i="44"/>
  <c r="BM407" i="44"/>
  <c r="BL407" i="44"/>
  <c r="BN407" i="44" s="1"/>
  <c r="BM406" i="44"/>
  <c r="BL406" i="44"/>
  <c r="BM405" i="44"/>
  <c r="BL405" i="44"/>
  <c r="BM404" i="44"/>
  <c r="BM403" i="44"/>
  <c r="BL403" i="44"/>
  <c r="BM402" i="44"/>
  <c r="BM401" i="44"/>
  <c r="BL401" i="44"/>
  <c r="BN401" i="44" s="1"/>
  <c r="BM400" i="44"/>
  <c r="BL400" i="44"/>
  <c r="BM399" i="44"/>
  <c r="BL399" i="44"/>
  <c r="BM398" i="44"/>
  <c r="BM397" i="44"/>
  <c r="BL397" i="44"/>
  <c r="BM396" i="44"/>
  <c r="BM395" i="44"/>
  <c r="BL395" i="44"/>
  <c r="BM394" i="44"/>
  <c r="BL394" i="44"/>
  <c r="BN394" i="44" s="1"/>
  <c r="BM393" i="44"/>
  <c r="BL393" i="44"/>
  <c r="BN393" i="44" s="1"/>
  <c r="BM392" i="44"/>
  <c r="BM391" i="44"/>
  <c r="BL391" i="44"/>
  <c r="BN391" i="44" s="1"/>
  <c r="BM390" i="44"/>
  <c r="BM389" i="44"/>
  <c r="BL389" i="44"/>
  <c r="BM388" i="44"/>
  <c r="BL388" i="44"/>
  <c r="BM387" i="44"/>
  <c r="BL387" i="44"/>
  <c r="BN387" i="44" s="1"/>
  <c r="BM386" i="44"/>
  <c r="BM385" i="44"/>
  <c r="BL385" i="44"/>
  <c r="BM384" i="44"/>
  <c r="BM383" i="44"/>
  <c r="BL383" i="44"/>
  <c r="BM382" i="44"/>
  <c r="BL382" i="44"/>
  <c r="BN382" i="44" s="1"/>
  <c r="BM381" i="44"/>
  <c r="BL381" i="44"/>
  <c r="BM380" i="44"/>
  <c r="BM379" i="44"/>
  <c r="BL379" i="44"/>
  <c r="BM378" i="44"/>
  <c r="BM377" i="44"/>
  <c r="BL377" i="44"/>
  <c r="BM376" i="44"/>
  <c r="BL376" i="44"/>
  <c r="BM375" i="44"/>
  <c r="BM374" i="44"/>
  <c r="BM373" i="44"/>
  <c r="BM372" i="44"/>
  <c r="BL372" i="44"/>
  <c r="BM371" i="44"/>
  <c r="BL371" i="44"/>
  <c r="BN371" i="44" s="1"/>
  <c r="BM370" i="44"/>
  <c r="BL370" i="44"/>
  <c r="BN370" i="44" s="1"/>
  <c r="BM369" i="44"/>
  <c r="BM368" i="44"/>
  <c r="BL368" i="44"/>
  <c r="BM367" i="44"/>
  <c r="BM366" i="44"/>
  <c r="BM365" i="44"/>
  <c r="BL365" i="44"/>
  <c r="BM364" i="44"/>
  <c r="BL364" i="44"/>
  <c r="BN364" i="44" s="1"/>
  <c r="BM363" i="44"/>
  <c r="BM362" i="44"/>
  <c r="BM361" i="44"/>
  <c r="BM360" i="44"/>
  <c r="BM359" i="44"/>
  <c r="BL359" i="44"/>
  <c r="BM358" i="44"/>
  <c r="BL358" i="44"/>
  <c r="BM357" i="44"/>
  <c r="BM356" i="44"/>
  <c r="BM355" i="44"/>
  <c r="BM354" i="44"/>
  <c r="BM353" i="44"/>
  <c r="BL353" i="44"/>
  <c r="BN353" i="44" s="1"/>
  <c r="BM352" i="44"/>
  <c r="BL352" i="44"/>
  <c r="BM351" i="44"/>
  <c r="BM350" i="44"/>
  <c r="BL350" i="44"/>
  <c r="BM349" i="44"/>
  <c r="BM348" i="44"/>
  <c r="BL348" i="44"/>
  <c r="BM347" i="44"/>
  <c r="BL347" i="44"/>
  <c r="BM346" i="44"/>
  <c r="BL346" i="44"/>
  <c r="BN346" i="44" s="1"/>
  <c r="BM345" i="44"/>
  <c r="BM344" i="44"/>
  <c r="BM343" i="44"/>
  <c r="BM342" i="44"/>
  <c r="BM341" i="44"/>
  <c r="BL341" i="44"/>
  <c r="BN341" i="44" s="1"/>
  <c r="BM340" i="44"/>
  <c r="BL340" i="44"/>
  <c r="BM339" i="44"/>
  <c r="BM338" i="44"/>
  <c r="BM337" i="44"/>
  <c r="BM336" i="44"/>
  <c r="BM335" i="44"/>
  <c r="BL335" i="44"/>
  <c r="BM334" i="44"/>
  <c r="BL334" i="44"/>
  <c r="BM333" i="44"/>
  <c r="BM332" i="44"/>
  <c r="BM331" i="44"/>
  <c r="BM330" i="44"/>
  <c r="BM329" i="44"/>
  <c r="BL329" i="44"/>
  <c r="BN329" i="44" s="1"/>
  <c r="BM328" i="44"/>
  <c r="BL328" i="44"/>
  <c r="BN328" i="44" s="1"/>
  <c r="BM327" i="44"/>
  <c r="BM326" i="44"/>
  <c r="BM325" i="44"/>
  <c r="BM324" i="44"/>
  <c r="BL324" i="44"/>
  <c r="BN324" i="44" s="1"/>
  <c r="BM323" i="44"/>
  <c r="BL323" i="44"/>
  <c r="BM322" i="44"/>
  <c r="BL322" i="44"/>
  <c r="BM321" i="44"/>
  <c r="BM320" i="44"/>
  <c r="BM319" i="44"/>
  <c r="BM318" i="44"/>
  <c r="BM317" i="44"/>
  <c r="BL317" i="44"/>
  <c r="BN317" i="44" s="1"/>
  <c r="BM316" i="44"/>
  <c r="BL316" i="44"/>
  <c r="BM315" i="44"/>
  <c r="BM314" i="44"/>
  <c r="BM313" i="44"/>
  <c r="BM312" i="44"/>
  <c r="BM311" i="44"/>
  <c r="BL311" i="44"/>
  <c r="BM310" i="44"/>
  <c r="BL310" i="44"/>
  <c r="BM309" i="44"/>
  <c r="BM308" i="44"/>
  <c r="BL308" i="44"/>
  <c r="BM307" i="44"/>
  <c r="BM306" i="44"/>
  <c r="BM305" i="44"/>
  <c r="BL305" i="44"/>
  <c r="BM304" i="44"/>
  <c r="BL304" i="44"/>
  <c r="BN304" i="44" s="1"/>
  <c r="BM303" i="44"/>
  <c r="BM302" i="44"/>
  <c r="BL302" i="44"/>
  <c r="BN302" i="44" s="1"/>
  <c r="BM301" i="44"/>
  <c r="BM300" i="44"/>
  <c r="BL300" i="44"/>
  <c r="BM299" i="44"/>
  <c r="BL299" i="44"/>
  <c r="BN299" i="44" s="1"/>
  <c r="BM298" i="44"/>
  <c r="BL298" i="44"/>
  <c r="BM297" i="44"/>
  <c r="BL297" i="44"/>
  <c r="BN297" i="44" s="1"/>
  <c r="BM296" i="44"/>
  <c r="BM295" i="44"/>
  <c r="BL295" i="44"/>
  <c r="BM294" i="44"/>
  <c r="BM293" i="44"/>
  <c r="BL293" i="44"/>
  <c r="BM292" i="44"/>
  <c r="BL292" i="44"/>
  <c r="BM291" i="44"/>
  <c r="BL291" i="44"/>
  <c r="BM290" i="44"/>
  <c r="BM289" i="44"/>
  <c r="BL289" i="44"/>
  <c r="BN289" i="44" s="1"/>
  <c r="BM288" i="44"/>
  <c r="BM287" i="44"/>
  <c r="BL287" i="44"/>
  <c r="BM286" i="44"/>
  <c r="BL286" i="44"/>
  <c r="BM285" i="44"/>
  <c r="BL285" i="44"/>
  <c r="BN285" i="44" s="1"/>
  <c r="BM284" i="44"/>
  <c r="BM283" i="44"/>
  <c r="BL283" i="44"/>
  <c r="BN283" i="44" s="1"/>
  <c r="BM282" i="44"/>
  <c r="BM281" i="44"/>
  <c r="BL281" i="44"/>
  <c r="BN281" i="44" s="1"/>
  <c r="BM280" i="44"/>
  <c r="BL280" i="44"/>
  <c r="BM279" i="44"/>
  <c r="BL279" i="44"/>
  <c r="BM278" i="44"/>
  <c r="BM277" i="44"/>
  <c r="BL277" i="44"/>
  <c r="BM276" i="44"/>
  <c r="BL276" i="44"/>
  <c r="BM275" i="44"/>
  <c r="BL275" i="44"/>
  <c r="BN275" i="44" s="1"/>
  <c r="BM274" i="44"/>
  <c r="BL274" i="44"/>
  <c r="BN274" i="44" s="1"/>
  <c r="BM273" i="44"/>
  <c r="BL273" i="44"/>
  <c r="BM272" i="44"/>
  <c r="BM271" i="44"/>
  <c r="BL271" i="44"/>
  <c r="BN271" i="44" s="1"/>
  <c r="BM270" i="44"/>
  <c r="BM269" i="44"/>
  <c r="BL269" i="44"/>
  <c r="BM268" i="44"/>
  <c r="BL268" i="44"/>
  <c r="BN268" i="44" s="1"/>
  <c r="BM267" i="44"/>
  <c r="BL267" i="44"/>
  <c r="BM266" i="44"/>
  <c r="BL266" i="44"/>
  <c r="BN266" i="44" s="1"/>
  <c r="BM265" i="44"/>
  <c r="BL265" i="44"/>
  <c r="BN265" i="44" s="1"/>
  <c r="BM264" i="44"/>
  <c r="BM263" i="44"/>
  <c r="BL263" i="44"/>
  <c r="BM262" i="44"/>
  <c r="BL262" i="44"/>
  <c r="BN262" i="44" s="1"/>
  <c r="BM261" i="44"/>
  <c r="BL261" i="44"/>
  <c r="BN261" i="44" s="1"/>
  <c r="BM260" i="44"/>
  <c r="BL260" i="44"/>
  <c r="BM259" i="44"/>
  <c r="BL259" i="44"/>
  <c r="BM258" i="44"/>
  <c r="BM257" i="44"/>
  <c r="BL257" i="44"/>
  <c r="BM256" i="44"/>
  <c r="BL256" i="44"/>
  <c r="BN256" i="44" s="1"/>
  <c r="BM255" i="44"/>
  <c r="BL255" i="44"/>
  <c r="BM254" i="44"/>
  <c r="BL254" i="44"/>
  <c r="BM253" i="44"/>
  <c r="BL253" i="44"/>
  <c r="BN253" i="44" s="1"/>
  <c r="BM252" i="44"/>
  <c r="BL252" i="44"/>
  <c r="BM251" i="44"/>
  <c r="BL251" i="44"/>
  <c r="BM250" i="44"/>
  <c r="BL250" i="44"/>
  <c r="BM249" i="44"/>
  <c r="BL249" i="44"/>
  <c r="BN249" i="44" s="1"/>
  <c r="BM248" i="44"/>
  <c r="BM247" i="44"/>
  <c r="BL247" i="44"/>
  <c r="BM246" i="44"/>
  <c r="BM245" i="44"/>
  <c r="BL245" i="44"/>
  <c r="BM244" i="44"/>
  <c r="BL244" i="44"/>
  <c r="BM243" i="44"/>
  <c r="BL243" i="44"/>
  <c r="BM242" i="44"/>
  <c r="BM241" i="44"/>
  <c r="BL241" i="44"/>
  <c r="BN241" i="44" s="1"/>
  <c r="BM240" i="44"/>
  <c r="BM239" i="44"/>
  <c r="BL239" i="44"/>
  <c r="BN239" i="44" s="1"/>
  <c r="BM238" i="44"/>
  <c r="BL238" i="44"/>
  <c r="BN238" i="44" s="1"/>
  <c r="BM237" i="44"/>
  <c r="BL237" i="44"/>
  <c r="BM236" i="44"/>
  <c r="BM235" i="44"/>
  <c r="BL235" i="44"/>
  <c r="BN235" i="44" s="1"/>
  <c r="BM234" i="44"/>
  <c r="BM233" i="44"/>
  <c r="BL233" i="44"/>
  <c r="BM232" i="44"/>
  <c r="BL232" i="44"/>
  <c r="BN232" i="44" s="1"/>
  <c r="BM231" i="44"/>
  <c r="BL231" i="44"/>
  <c r="BM230" i="44"/>
  <c r="BM229" i="44"/>
  <c r="BL229" i="44"/>
  <c r="BM228" i="44"/>
  <c r="BL228" i="44"/>
  <c r="BM227" i="44"/>
  <c r="BL227" i="44"/>
  <c r="BN227" i="44" s="1"/>
  <c r="BM226" i="44"/>
  <c r="BL226" i="44"/>
  <c r="BM225" i="44"/>
  <c r="BL225" i="44"/>
  <c r="BM224" i="44"/>
  <c r="BL224" i="44"/>
  <c r="BN224" i="44" s="1"/>
  <c r="BM223" i="44"/>
  <c r="BL223" i="44"/>
  <c r="BM222" i="44"/>
  <c r="BM221" i="44"/>
  <c r="BL221" i="44"/>
  <c r="BN221" i="44" s="1"/>
  <c r="BM220" i="44"/>
  <c r="BL220" i="44"/>
  <c r="BN220" i="44" s="1"/>
  <c r="BM219" i="44"/>
  <c r="BL219" i="44"/>
  <c r="BM218" i="44"/>
  <c r="BL218" i="44"/>
  <c r="BM217" i="44"/>
  <c r="BL217" i="44"/>
  <c r="BM216" i="44"/>
  <c r="BM215" i="44"/>
  <c r="BL215" i="44"/>
  <c r="BN215" i="44" s="1"/>
  <c r="BM214" i="44"/>
  <c r="BL214" i="44"/>
  <c r="BN214" i="44" s="1"/>
  <c r="BM213" i="44"/>
  <c r="BL213" i="44"/>
  <c r="BM212" i="44"/>
  <c r="BL212" i="44"/>
  <c r="BM211" i="44"/>
  <c r="BL211" i="44"/>
  <c r="BM210" i="44"/>
  <c r="BM209" i="44"/>
  <c r="BL209" i="44"/>
  <c r="BM208" i="44"/>
  <c r="BL208" i="44"/>
  <c r="BN208" i="44" s="1"/>
  <c r="BM207" i="44"/>
  <c r="BL207" i="44"/>
  <c r="BM206" i="44"/>
  <c r="BL206" i="44"/>
  <c r="BN206" i="44" s="1"/>
  <c r="BM205" i="44"/>
  <c r="BL205" i="44"/>
  <c r="BM204" i="44"/>
  <c r="BM203" i="44"/>
  <c r="BL203" i="44"/>
  <c r="BM202" i="44"/>
  <c r="BL202" i="44"/>
  <c r="BM201" i="44"/>
  <c r="BL201" i="44"/>
  <c r="BN201" i="44" s="1"/>
  <c r="BM200" i="44"/>
  <c r="BM199" i="44"/>
  <c r="BL199" i="44"/>
  <c r="BN199" i="44" s="1"/>
  <c r="BM198" i="44"/>
  <c r="BM197" i="44"/>
  <c r="BL197" i="44"/>
  <c r="BN197" i="44" s="1"/>
  <c r="BM196" i="44"/>
  <c r="BL196" i="44"/>
  <c r="BM195" i="44"/>
  <c r="BL195" i="44"/>
  <c r="BN195" i="44" s="1"/>
  <c r="BM194" i="44"/>
  <c r="BL194" i="44"/>
  <c r="BM193" i="44"/>
  <c r="BL193" i="44"/>
  <c r="BM192" i="44"/>
  <c r="BL192" i="44"/>
  <c r="BM191" i="44"/>
  <c r="BL191" i="44"/>
  <c r="BN191" i="44" s="1"/>
  <c r="BM190" i="44"/>
  <c r="BL190" i="44"/>
  <c r="BM189" i="44"/>
  <c r="BL189" i="44"/>
  <c r="BN189" i="44" s="1"/>
  <c r="BM188" i="44"/>
  <c r="BM187" i="44"/>
  <c r="BL187" i="44"/>
  <c r="BM186" i="44"/>
  <c r="BL186" i="44"/>
  <c r="BN186" i="44" s="1"/>
  <c r="BM185" i="44"/>
  <c r="BL185" i="44"/>
  <c r="BN185" i="44" s="1"/>
  <c r="BM184" i="44"/>
  <c r="BL184" i="44"/>
  <c r="BM183" i="44"/>
  <c r="BL183" i="44"/>
  <c r="BM182" i="44"/>
  <c r="BM181" i="44"/>
  <c r="BL181" i="44"/>
  <c r="BN181" i="44" s="1"/>
  <c r="BM180" i="44"/>
  <c r="BM179" i="44"/>
  <c r="BL179" i="44"/>
  <c r="BM178" i="44"/>
  <c r="BL178" i="44"/>
  <c r="BM177" i="44"/>
  <c r="BL177" i="44"/>
  <c r="BM176" i="44"/>
  <c r="BL176" i="44"/>
  <c r="BN176" i="44" s="1"/>
  <c r="BM175" i="44"/>
  <c r="BL175" i="44"/>
  <c r="BM174" i="44"/>
  <c r="BL174" i="44"/>
  <c r="BM173" i="44"/>
  <c r="BL173" i="44"/>
  <c r="BN173" i="44" s="1"/>
  <c r="BM172" i="44"/>
  <c r="BL172" i="44"/>
  <c r="BM171" i="44"/>
  <c r="BL171" i="44"/>
  <c r="BM170" i="44"/>
  <c r="BL170" i="44"/>
  <c r="BM169" i="44"/>
  <c r="BL169" i="44"/>
  <c r="BN169" i="44" s="1"/>
  <c r="BM168" i="44"/>
  <c r="BM167" i="44"/>
  <c r="BL167" i="44"/>
  <c r="BM166" i="44"/>
  <c r="BL166" i="44"/>
  <c r="BM165" i="44"/>
  <c r="BL165" i="44"/>
  <c r="BN165" i="44" s="1"/>
  <c r="BM164" i="44"/>
  <c r="BL164" i="44"/>
  <c r="BM163" i="44"/>
  <c r="BL163" i="44"/>
  <c r="BN163" i="44" s="1"/>
  <c r="BM162" i="44"/>
  <c r="BM161" i="44"/>
  <c r="BL161" i="44"/>
  <c r="BM160" i="44"/>
  <c r="BL160" i="44"/>
  <c r="BN160" i="44" s="1"/>
  <c r="BM159" i="44"/>
  <c r="BL159" i="44"/>
  <c r="BN159" i="44" s="1"/>
  <c r="BM158" i="44"/>
  <c r="BL158" i="44"/>
  <c r="BM157" i="44"/>
  <c r="BL157" i="44"/>
  <c r="BM156" i="44"/>
  <c r="BL156" i="44"/>
  <c r="BN156" i="44" s="1"/>
  <c r="BM155" i="44"/>
  <c r="BL155" i="44"/>
  <c r="BM154" i="44"/>
  <c r="BL154" i="44"/>
  <c r="BM153" i="44"/>
  <c r="BL153" i="44"/>
  <c r="BM152" i="44"/>
  <c r="BM151" i="44"/>
  <c r="BL151" i="44"/>
  <c r="BM150" i="44"/>
  <c r="BL150" i="44"/>
  <c r="BM149" i="44"/>
  <c r="BL149" i="44"/>
  <c r="BN149" i="44" s="1"/>
  <c r="BM148" i="44"/>
  <c r="BL148" i="44"/>
  <c r="BM147" i="44"/>
  <c r="BL147" i="44"/>
  <c r="BM146" i="44"/>
  <c r="BM145" i="44"/>
  <c r="BL145" i="44"/>
  <c r="BM144" i="44"/>
  <c r="BM143" i="44"/>
  <c r="BL143" i="44"/>
  <c r="BN143" i="44" s="1"/>
  <c r="BM142" i="44"/>
  <c r="BL142" i="44"/>
  <c r="BM141" i="44"/>
  <c r="BL141" i="44"/>
  <c r="BM140" i="44"/>
  <c r="BM139" i="44"/>
  <c r="BL139" i="44"/>
  <c r="BM138" i="44"/>
  <c r="BL138" i="44"/>
  <c r="BM137" i="44"/>
  <c r="BL137" i="44"/>
  <c r="BM136" i="44"/>
  <c r="BL136" i="44"/>
  <c r="BM135" i="44"/>
  <c r="BL135" i="44"/>
  <c r="BM134" i="44"/>
  <c r="BL134" i="44"/>
  <c r="BN134" i="44" s="1"/>
  <c r="BM133" i="44"/>
  <c r="BL133" i="44"/>
  <c r="BN133" i="44" s="1"/>
  <c r="BM132" i="44"/>
  <c r="BM131" i="44"/>
  <c r="BL131" i="44"/>
  <c r="BM130" i="44"/>
  <c r="BL130" i="44"/>
  <c r="BN130" i="44" s="1"/>
  <c r="BM129" i="44"/>
  <c r="BL129" i="44"/>
  <c r="BN129" i="44" s="1"/>
  <c r="BM128" i="44"/>
  <c r="BL128" i="44"/>
  <c r="BM127" i="44"/>
  <c r="BL127" i="44"/>
  <c r="BM126" i="44"/>
  <c r="BM125" i="44"/>
  <c r="BL125" i="44"/>
  <c r="BM124" i="44"/>
  <c r="BL124" i="44"/>
  <c r="BN124" i="44" s="1"/>
  <c r="BM123" i="44"/>
  <c r="BL123" i="44"/>
  <c r="BN123" i="44" s="1"/>
  <c r="BM122" i="44"/>
  <c r="BL122" i="44"/>
  <c r="BM121" i="44"/>
  <c r="BL121" i="44"/>
  <c r="BN121" i="44" s="1"/>
  <c r="BM120" i="44"/>
  <c r="BL120" i="44"/>
  <c r="BM119" i="44"/>
  <c r="BL119" i="44"/>
  <c r="BM118" i="44"/>
  <c r="BL118" i="44"/>
  <c r="BM117" i="44"/>
  <c r="BL117" i="44"/>
  <c r="BN117" i="44" s="1"/>
  <c r="BM116" i="44"/>
  <c r="BL116" i="44"/>
  <c r="BN116" i="44" s="1"/>
  <c r="BM115" i="44"/>
  <c r="BL115" i="44"/>
  <c r="BN115" i="44" s="1"/>
  <c r="BM114" i="44"/>
  <c r="BL114" i="44"/>
  <c r="BM113" i="44"/>
  <c r="BL113" i="44"/>
  <c r="BM112" i="44"/>
  <c r="BL112" i="44"/>
  <c r="BM111" i="44"/>
  <c r="BL111" i="44"/>
  <c r="BN111" i="44" s="1"/>
  <c r="BM110" i="44"/>
  <c r="BM109" i="44"/>
  <c r="BL109" i="44"/>
  <c r="BM108" i="44"/>
  <c r="BL108" i="44"/>
  <c r="BM107" i="44"/>
  <c r="BL107" i="44"/>
  <c r="BM106" i="44"/>
  <c r="BL106" i="44"/>
  <c r="BM105" i="44"/>
  <c r="BL105" i="44"/>
  <c r="BN105" i="44" s="1"/>
  <c r="BM104" i="44"/>
  <c r="BL104" i="44"/>
  <c r="BN104" i="44" s="1"/>
  <c r="BM103" i="44"/>
  <c r="BL103" i="44"/>
  <c r="BM102" i="44"/>
  <c r="BL102" i="44"/>
  <c r="BM101" i="44"/>
  <c r="BL101" i="44"/>
  <c r="BN101" i="44" s="1"/>
  <c r="BM100" i="44"/>
  <c r="BL100" i="44"/>
  <c r="BM99" i="44"/>
  <c r="BL99" i="44"/>
  <c r="BM98" i="44"/>
  <c r="BM97" i="44"/>
  <c r="BL97" i="44"/>
  <c r="BM96" i="44"/>
  <c r="BL96" i="44"/>
  <c r="BN96" i="44" s="1"/>
  <c r="BM95" i="44"/>
  <c r="BL95" i="44"/>
  <c r="BM94" i="44"/>
  <c r="BL94" i="44"/>
  <c r="BM93" i="44"/>
  <c r="BL93" i="44"/>
  <c r="BM92" i="44"/>
  <c r="BM91" i="44"/>
  <c r="BL91" i="44"/>
  <c r="BM90" i="44"/>
  <c r="BL90" i="44"/>
  <c r="BM89" i="44"/>
  <c r="BL89" i="44"/>
  <c r="BM88" i="44"/>
  <c r="BL88" i="44"/>
  <c r="BN88" i="44" s="1"/>
  <c r="BM87" i="44"/>
  <c r="BL87" i="44"/>
  <c r="BM86" i="44"/>
  <c r="BL86" i="44"/>
  <c r="BM85" i="44"/>
  <c r="BL85" i="44"/>
  <c r="BN85" i="44" s="1"/>
  <c r="BM84" i="44"/>
  <c r="BL84" i="44"/>
  <c r="BM83" i="44"/>
  <c r="BL83" i="44"/>
  <c r="BM82" i="44"/>
  <c r="BL82" i="44"/>
  <c r="BM81" i="44"/>
  <c r="BL81" i="44"/>
  <c r="BM80" i="44"/>
  <c r="BM79" i="44"/>
  <c r="BL79" i="44"/>
  <c r="BN79" i="44" s="1"/>
  <c r="BM78" i="44"/>
  <c r="BL78" i="44"/>
  <c r="BM77" i="44"/>
  <c r="BL77" i="44"/>
  <c r="BN77" i="44" s="1"/>
  <c r="BM76" i="44"/>
  <c r="BL76" i="44"/>
  <c r="BM75" i="44"/>
  <c r="BL75" i="44"/>
  <c r="BM74" i="44"/>
  <c r="BL74" i="44"/>
  <c r="BN74" i="44" s="1"/>
  <c r="BM73" i="44"/>
  <c r="BL73" i="44"/>
  <c r="BN73" i="44" s="1"/>
  <c r="BM72" i="44"/>
  <c r="BL72" i="44"/>
  <c r="BM71" i="44"/>
  <c r="BL71" i="44"/>
  <c r="BN71" i="44" s="1"/>
  <c r="BM70" i="44"/>
  <c r="BL70" i="44"/>
  <c r="BM69" i="44"/>
  <c r="BL69" i="44"/>
  <c r="BM68" i="44"/>
  <c r="BL68" i="44"/>
  <c r="BM67" i="44"/>
  <c r="BL67" i="44"/>
  <c r="BN67" i="44" s="1"/>
  <c r="BM66" i="44"/>
  <c r="BL66" i="44"/>
  <c r="BN66" i="44" s="1"/>
  <c r="BM65" i="44"/>
  <c r="BL65" i="44"/>
  <c r="BN65" i="44" s="1"/>
  <c r="BM64" i="44"/>
  <c r="BL64" i="44"/>
  <c r="BM63" i="44"/>
  <c r="BL63" i="44"/>
  <c r="BM62" i="44"/>
  <c r="BL62" i="44"/>
  <c r="BM61" i="44"/>
  <c r="BL61" i="44"/>
  <c r="BN61" i="44" s="1"/>
  <c r="BM60" i="44"/>
  <c r="BL60" i="44"/>
  <c r="BM59" i="44"/>
  <c r="BL59" i="44"/>
  <c r="BN59" i="44" s="1"/>
  <c r="BM58" i="44"/>
  <c r="BL58" i="44"/>
  <c r="BN58" i="44" s="1"/>
  <c r="BM57" i="44"/>
  <c r="BL57" i="44"/>
  <c r="BM56" i="44"/>
  <c r="BL56" i="44"/>
  <c r="BM55" i="44"/>
  <c r="BL55" i="44"/>
  <c r="BN55" i="44" s="1"/>
  <c r="BM54" i="44"/>
  <c r="BL54" i="44"/>
  <c r="BM53" i="44"/>
  <c r="BL53" i="44"/>
  <c r="BN53" i="44" s="1"/>
  <c r="BM52" i="44"/>
  <c r="BL52" i="44"/>
  <c r="BM51" i="44"/>
  <c r="BL51" i="44"/>
  <c r="BM50" i="44"/>
  <c r="BL50" i="44"/>
  <c r="BN50" i="44" s="1"/>
  <c r="BM49" i="44"/>
  <c r="BL49" i="44"/>
  <c r="BN49" i="44" s="1"/>
  <c r="BM48" i="44"/>
  <c r="BL48" i="44"/>
  <c r="BM47" i="44"/>
  <c r="BL47" i="44"/>
  <c r="BN47" i="44" s="1"/>
  <c r="BM46" i="44"/>
  <c r="BL46" i="44"/>
  <c r="BM45" i="44"/>
  <c r="BL45" i="44"/>
  <c r="BM44" i="44"/>
  <c r="BL44" i="44"/>
  <c r="BM43" i="44"/>
  <c r="BL43" i="44"/>
  <c r="BN43" i="44" s="1"/>
  <c r="BM42" i="44"/>
  <c r="BL42" i="44"/>
  <c r="BN42" i="44" s="1"/>
  <c r="BM41" i="44"/>
  <c r="BL41" i="44"/>
  <c r="BN41" i="44" s="1"/>
  <c r="BM40" i="44"/>
  <c r="BL40" i="44"/>
  <c r="BM39" i="44"/>
  <c r="BL39" i="44"/>
  <c r="BM38" i="44"/>
  <c r="BL38" i="44"/>
  <c r="BM37" i="44"/>
  <c r="BL37" i="44"/>
  <c r="BN37" i="44" s="1"/>
  <c r="BM36" i="44"/>
  <c r="BL36" i="44"/>
  <c r="BM35" i="44"/>
  <c r="BL35" i="44"/>
  <c r="BN35" i="44" s="1"/>
  <c r="BM34" i="44"/>
  <c r="BL34" i="44"/>
  <c r="BN34" i="44" s="1"/>
  <c r="BM33" i="44"/>
  <c r="BL33" i="44"/>
  <c r="BM32" i="44"/>
  <c r="BL32" i="44"/>
  <c r="BN32" i="44" s="1"/>
  <c r="BM31" i="44"/>
  <c r="BL31" i="44"/>
  <c r="BN31" i="44" s="1"/>
  <c r="BM30" i="44"/>
  <c r="BL30" i="44"/>
  <c r="BM29" i="44"/>
  <c r="BL29" i="44"/>
  <c r="BN29" i="44" s="1"/>
  <c r="BM28" i="44"/>
  <c r="BL28" i="44"/>
  <c r="BM27" i="44"/>
  <c r="BL27" i="44"/>
  <c r="BM26" i="44"/>
  <c r="BM25" i="44"/>
  <c r="BL25" i="44"/>
  <c r="BM24" i="44"/>
  <c r="BL24" i="44"/>
  <c r="BM23" i="44"/>
  <c r="BL23" i="44"/>
  <c r="BM22" i="44"/>
  <c r="BL22" i="44"/>
  <c r="BM21" i="44"/>
  <c r="BL21" i="44"/>
  <c r="BM20" i="44"/>
  <c r="BM19" i="44"/>
  <c r="BL19" i="44"/>
  <c r="BM18" i="44"/>
  <c r="BL18" i="44"/>
  <c r="BN18" i="44" s="1"/>
  <c r="BM17" i="44"/>
  <c r="BL17" i="44"/>
  <c r="BN17" i="44" s="1"/>
  <c r="BM16" i="44"/>
  <c r="BL16" i="44"/>
  <c r="BN16" i="44" s="1"/>
  <c r="BM14" i="44"/>
  <c r="BL14" i="44"/>
  <c r="BM765" i="43"/>
  <c r="BM764" i="43"/>
  <c r="BM763" i="43"/>
  <c r="BM762" i="43"/>
  <c r="BM761" i="43"/>
  <c r="BL761" i="43"/>
  <c r="BN761" i="43" s="1"/>
  <c r="BM760" i="43"/>
  <c r="BM759" i="43"/>
  <c r="BM758" i="43"/>
  <c r="BM757" i="43"/>
  <c r="BM756" i="43"/>
  <c r="BM755" i="43"/>
  <c r="BM754" i="43"/>
  <c r="BM753" i="43"/>
  <c r="BM752" i="43"/>
  <c r="BM751" i="43"/>
  <c r="BM750" i="43"/>
  <c r="BM749" i="43"/>
  <c r="BM748" i="43"/>
  <c r="BM747" i="43"/>
  <c r="BM746" i="43"/>
  <c r="BM745" i="43"/>
  <c r="BM744" i="43"/>
  <c r="BM743" i="43"/>
  <c r="BM742" i="43"/>
  <c r="BM741" i="43"/>
  <c r="BM740" i="43"/>
  <c r="BM739" i="43"/>
  <c r="BM738" i="43"/>
  <c r="BM737" i="43"/>
  <c r="BM736" i="43"/>
  <c r="BM735" i="43"/>
  <c r="BL735" i="43"/>
  <c r="BM734" i="43"/>
  <c r="BM733" i="43"/>
  <c r="BM732" i="43"/>
  <c r="BM731" i="43"/>
  <c r="BL731" i="43"/>
  <c r="BN731" i="43" s="1"/>
  <c r="BM730" i="43"/>
  <c r="BM729" i="43"/>
  <c r="BM728" i="43"/>
  <c r="BM727" i="43"/>
  <c r="BM726" i="43"/>
  <c r="BM725" i="43"/>
  <c r="BL725" i="43"/>
  <c r="BM724" i="43"/>
  <c r="BM723" i="43"/>
  <c r="BM722" i="43"/>
  <c r="BM721" i="43"/>
  <c r="BM720" i="43"/>
  <c r="BM719" i="43"/>
  <c r="BL719" i="43"/>
  <c r="BM718" i="43"/>
  <c r="BM717" i="43"/>
  <c r="BM716" i="43"/>
  <c r="BM715" i="43"/>
  <c r="BM714" i="43"/>
  <c r="BM713" i="43"/>
  <c r="BL713" i="43"/>
  <c r="BM712" i="43"/>
  <c r="BM711" i="43"/>
  <c r="BM710" i="43"/>
  <c r="BM709" i="43"/>
  <c r="BM708" i="43"/>
  <c r="BM707" i="43"/>
  <c r="BL707" i="43"/>
  <c r="BN707" i="43" s="1"/>
  <c r="BM706" i="43"/>
  <c r="BM705" i="43"/>
  <c r="BL705" i="43"/>
  <c r="BM704" i="43"/>
  <c r="BM703" i="43"/>
  <c r="BM702" i="43"/>
  <c r="BM701" i="43"/>
  <c r="BM700" i="43"/>
  <c r="BM699" i="43"/>
  <c r="BM698" i="43"/>
  <c r="BM697" i="43"/>
  <c r="BM696" i="43"/>
  <c r="BM695" i="43"/>
  <c r="BM694" i="43"/>
  <c r="BM693" i="43"/>
  <c r="BM692" i="43"/>
  <c r="BM691" i="43"/>
  <c r="BM690" i="43"/>
  <c r="BM689" i="43"/>
  <c r="BM688" i="43"/>
  <c r="BM687" i="43"/>
  <c r="BM686" i="43"/>
  <c r="BM685" i="43"/>
  <c r="BM684" i="43"/>
  <c r="BM683" i="43"/>
  <c r="BM682" i="43"/>
  <c r="BM681" i="43"/>
  <c r="BL681" i="43"/>
  <c r="BN681" i="43" s="1"/>
  <c r="BM680" i="43"/>
  <c r="BM679" i="43"/>
  <c r="BM678" i="43"/>
  <c r="BM677" i="43"/>
  <c r="BL677" i="43"/>
  <c r="BM676" i="43"/>
  <c r="BM675" i="43"/>
  <c r="BM674" i="43"/>
  <c r="BM673" i="43"/>
  <c r="BM672" i="43"/>
  <c r="BM671" i="43"/>
  <c r="BL671" i="43"/>
  <c r="BN671" i="43" s="1"/>
  <c r="BM670" i="43"/>
  <c r="BM669" i="43"/>
  <c r="BM668" i="43"/>
  <c r="BM667" i="43"/>
  <c r="BM666" i="43"/>
  <c r="BM665" i="43"/>
  <c r="BM664" i="43"/>
  <c r="BM663" i="43"/>
  <c r="BM662" i="43"/>
  <c r="BM661" i="43"/>
  <c r="BM660" i="43"/>
  <c r="BM659" i="43"/>
  <c r="BM658" i="43"/>
  <c r="BM657" i="43"/>
  <c r="BM656" i="43"/>
  <c r="BM655" i="43"/>
  <c r="BM654" i="43"/>
  <c r="BM653" i="43"/>
  <c r="BM652" i="43"/>
  <c r="BM651" i="43"/>
  <c r="BM650" i="43"/>
  <c r="BM649" i="43"/>
  <c r="BM648" i="43"/>
  <c r="BM647" i="43"/>
  <c r="BM646" i="43"/>
  <c r="BM645" i="43"/>
  <c r="BM644" i="43"/>
  <c r="BM643" i="43"/>
  <c r="BM642" i="43"/>
  <c r="BM641" i="43"/>
  <c r="BL641" i="43"/>
  <c r="BN641" i="43" s="1"/>
  <c r="BM640" i="43"/>
  <c r="BM639" i="43"/>
  <c r="BL639" i="43"/>
  <c r="BN639" i="43" s="1"/>
  <c r="BM638" i="43"/>
  <c r="BM637" i="43"/>
  <c r="BM636" i="43"/>
  <c r="BM635" i="43"/>
  <c r="BL635" i="43"/>
  <c r="BM634" i="43"/>
  <c r="BM633" i="43"/>
  <c r="BM632" i="43"/>
  <c r="BM631" i="43"/>
  <c r="BM630" i="43"/>
  <c r="BM629" i="43"/>
  <c r="BM628" i="43"/>
  <c r="BM627" i="43"/>
  <c r="BL627" i="43"/>
  <c r="BN627" i="43" s="1"/>
  <c r="BM626" i="43"/>
  <c r="BM625" i="43"/>
  <c r="BM624" i="43"/>
  <c r="BM623" i="43"/>
  <c r="BL623" i="43"/>
  <c r="BM622" i="43"/>
  <c r="BM621" i="43"/>
  <c r="BM620" i="43"/>
  <c r="BM619" i="43"/>
  <c r="BM618" i="43"/>
  <c r="BM617" i="43"/>
  <c r="BM616" i="43"/>
  <c r="BM615" i="43"/>
  <c r="BM614" i="43"/>
  <c r="BM613" i="43"/>
  <c r="BM612" i="43"/>
  <c r="BM611" i="43"/>
  <c r="BM610" i="43"/>
  <c r="BM609" i="43"/>
  <c r="BM608" i="43"/>
  <c r="BM607" i="43"/>
  <c r="BM606" i="43"/>
  <c r="BM605" i="43"/>
  <c r="BL605" i="43"/>
  <c r="BN605" i="43" s="1"/>
  <c r="BM604" i="43"/>
  <c r="BM603" i="43"/>
  <c r="BM602" i="43"/>
  <c r="BM601" i="43"/>
  <c r="BM600" i="43"/>
  <c r="BM599" i="43"/>
  <c r="BL599" i="43"/>
  <c r="BN599" i="43" s="1"/>
  <c r="BM598" i="43"/>
  <c r="BM597" i="43"/>
  <c r="BM596" i="43"/>
  <c r="BM595" i="43"/>
  <c r="BM594" i="43"/>
  <c r="BM593" i="43"/>
  <c r="BL593" i="43"/>
  <c r="BN593" i="43" s="1"/>
  <c r="BM592" i="43"/>
  <c r="BM591" i="43"/>
  <c r="BM590" i="43"/>
  <c r="BM589" i="43"/>
  <c r="BM588" i="43"/>
  <c r="BM587" i="43"/>
  <c r="BM586" i="43"/>
  <c r="BM585" i="43"/>
  <c r="BM584" i="43"/>
  <c r="BM583" i="43"/>
  <c r="BM582" i="43"/>
  <c r="BM581" i="43"/>
  <c r="BL581" i="43"/>
  <c r="BM580" i="43"/>
  <c r="BM579" i="43"/>
  <c r="BM578" i="43"/>
  <c r="BM577" i="43"/>
  <c r="BM576" i="43"/>
  <c r="BM575" i="43"/>
  <c r="BL575" i="43"/>
  <c r="BM574" i="43"/>
  <c r="BM573" i="43"/>
  <c r="BM572" i="43"/>
  <c r="BM571" i="43"/>
  <c r="BM570" i="43"/>
  <c r="BM569" i="43"/>
  <c r="BL569" i="43"/>
  <c r="BM568" i="43"/>
  <c r="BM567" i="43"/>
  <c r="BM566" i="43"/>
  <c r="BM565" i="43"/>
  <c r="BM564" i="43"/>
  <c r="BM563" i="43"/>
  <c r="BM562" i="43"/>
  <c r="BM561" i="43"/>
  <c r="BM560" i="43"/>
  <c r="BM559" i="43"/>
  <c r="BM558" i="43"/>
  <c r="BM557" i="43"/>
  <c r="BM556" i="43"/>
  <c r="BM555" i="43"/>
  <c r="BM554" i="43"/>
  <c r="BM553" i="43"/>
  <c r="BM552" i="43"/>
  <c r="BM551" i="43"/>
  <c r="BM550" i="43"/>
  <c r="BM549" i="43"/>
  <c r="BM548" i="43"/>
  <c r="BM547" i="43"/>
  <c r="BM546" i="43"/>
  <c r="BM545" i="43"/>
  <c r="BL545" i="43"/>
  <c r="BM544" i="43"/>
  <c r="BM543" i="43"/>
  <c r="BM542" i="43"/>
  <c r="BM541" i="43"/>
  <c r="BM540" i="43"/>
  <c r="BM539" i="43"/>
  <c r="BM538" i="43"/>
  <c r="BM537" i="43"/>
  <c r="BM536" i="43"/>
  <c r="BM535" i="43"/>
  <c r="BM534" i="43"/>
  <c r="BM533" i="43"/>
  <c r="BM532" i="43"/>
  <c r="BM531" i="43"/>
  <c r="BM530" i="43"/>
  <c r="BM529" i="43"/>
  <c r="BM528" i="43"/>
  <c r="BM527" i="43"/>
  <c r="BL527" i="43"/>
  <c r="BM526" i="43"/>
  <c r="BM525" i="43"/>
  <c r="BM524" i="43"/>
  <c r="BM523" i="43"/>
  <c r="BM522" i="43"/>
  <c r="BM521" i="43"/>
  <c r="BM520" i="43"/>
  <c r="BM519" i="43"/>
  <c r="BM518" i="43"/>
  <c r="BM517" i="43"/>
  <c r="BM516" i="43"/>
  <c r="BM515" i="43"/>
  <c r="BM514" i="43"/>
  <c r="BM513" i="43"/>
  <c r="BM512" i="43"/>
  <c r="BM511" i="43"/>
  <c r="BM510" i="43"/>
  <c r="BM509" i="43"/>
  <c r="BM508" i="43"/>
  <c r="BM507" i="43"/>
  <c r="BM506" i="43"/>
  <c r="BM505" i="43"/>
  <c r="BM504" i="43"/>
  <c r="BM503" i="43"/>
  <c r="BM502" i="43"/>
  <c r="BM501" i="43"/>
  <c r="BM500" i="43"/>
  <c r="BM499" i="43"/>
  <c r="BM498" i="43"/>
  <c r="BM497" i="43"/>
  <c r="BM496" i="43"/>
  <c r="BM495" i="43"/>
  <c r="BM494" i="43"/>
  <c r="BM493" i="43"/>
  <c r="BM492" i="43"/>
  <c r="BM491" i="43"/>
  <c r="BM490" i="43"/>
  <c r="BM489" i="43"/>
  <c r="BL489" i="43"/>
  <c r="BN489" i="43" s="1"/>
  <c r="BM488" i="43"/>
  <c r="BM487" i="43"/>
  <c r="BM486" i="43"/>
  <c r="BM485" i="43"/>
  <c r="BM484" i="43"/>
  <c r="BM483" i="43"/>
  <c r="BM482" i="43"/>
  <c r="BM481" i="43"/>
  <c r="BM480" i="43"/>
  <c r="BM479" i="43"/>
  <c r="BL479" i="43"/>
  <c r="BN479" i="43" s="1"/>
  <c r="BM478" i="43"/>
  <c r="BM477" i="43"/>
  <c r="BL477" i="43"/>
  <c r="BN477" i="43" s="1"/>
  <c r="BM476" i="43"/>
  <c r="BM475" i="43"/>
  <c r="BM474" i="43"/>
  <c r="BM473" i="43"/>
  <c r="BM472" i="43"/>
  <c r="BM471" i="43"/>
  <c r="BM470" i="43"/>
  <c r="BM469" i="43"/>
  <c r="BM468" i="43"/>
  <c r="BM467" i="43"/>
  <c r="BM466" i="43"/>
  <c r="BM465" i="43"/>
  <c r="BM464" i="43"/>
  <c r="BM463" i="43"/>
  <c r="BM462" i="43"/>
  <c r="BM461" i="43"/>
  <c r="BM460" i="43"/>
  <c r="BM459" i="43"/>
  <c r="BM458" i="43"/>
  <c r="BM457" i="43"/>
  <c r="BM456" i="43"/>
  <c r="BM455" i="43"/>
  <c r="BL455" i="43"/>
  <c r="BM454" i="43"/>
  <c r="BM453" i="43"/>
  <c r="BM452" i="43"/>
  <c r="BM451" i="43"/>
  <c r="BM450" i="43"/>
  <c r="BM449" i="43"/>
  <c r="BL449" i="43"/>
  <c r="BN449" i="43" s="1"/>
  <c r="BM448" i="43"/>
  <c r="BM447" i="43"/>
  <c r="BM446" i="43"/>
  <c r="BM445" i="43"/>
  <c r="BM444" i="43"/>
  <c r="BM443" i="43"/>
  <c r="BL443" i="43"/>
  <c r="BM442" i="43"/>
  <c r="BM441" i="43"/>
  <c r="BM440" i="43"/>
  <c r="BM439" i="43"/>
  <c r="BM438" i="43"/>
  <c r="BM437" i="43"/>
  <c r="BM436" i="43"/>
  <c r="BM435" i="43"/>
  <c r="BL435" i="43"/>
  <c r="BN435" i="43" s="1"/>
  <c r="BM434" i="43"/>
  <c r="BM433" i="43"/>
  <c r="BM432" i="43"/>
  <c r="BM431" i="43"/>
  <c r="BM430" i="43"/>
  <c r="BM429" i="43"/>
  <c r="BM428" i="43"/>
  <c r="BM427" i="43"/>
  <c r="BM426" i="43"/>
  <c r="BM425" i="43"/>
  <c r="BL425" i="43"/>
  <c r="BN425" i="43" s="1"/>
  <c r="BM424" i="43"/>
  <c r="BM423" i="43"/>
  <c r="BM422" i="43"/>
  <c r="BM421" i="43"/>
  <c r="BM420" i="43"/>
  <c r="BM419" i="43"/>
  <c r="BL419" i="43"/>
  <c r="BN419" i="43" s="1"/>
  <c r="BM418" i="43"/>
  <c r="BM417" i="43"/>
  <c r="BL417" i="43"/>
  <c r="BM416" i="43"/>
  <c r="BM415" i="43"/>
  <c r="BM414" i="43"/>
  <c r="BM413" i="43"/>
  <c r="BL413" i="43"/>
  <c r="BM412" i="43"/>
  <c r="BM411" i="43"/>
  <c r="BM410" i="43"/>
  <c r="BM409" i="43"/>
  <c r="BM408" i="43"/>
  <c r="BM407" i="43"/>
  <c r="BL407" i="43"/>
  <c r="BM406" i="43"/>
  <c r="BM405" i="43"/>
  <c r="BM404" i="43"/>
  <c r="BM403" i="43"/>
  <c r="BM402" i="43"/>
  <c r="BM401" i="43"/>
  <c r="BM400" i="43"/>
  <c r="BM399" i="43"/>
  <c r="BM398" i="43"/>
  <c r="BM397" i="43"/>
  <c r="BM396" i="43"/>
  <c r="BM395" i="43"/>
  <c r="BM394" i="43"/>
  <c r="BM393" i="43"/>
  <c r="BM392" i="43"/>
  <c r="BM391" i="43"/>
  <c r="BM390" i="43"/>
  <c r="BM389" i="43"/>
  <c r="BL389" i="43"/>
  <c r="BN389" i="43" s="1"/>
  <c r="BM388" i="43"/>
  <c r="BM387" i="43"/>
  <c r="BM386" i="43"/>
  <c r="BM385" i="43"/>
  <c r="BM384" i="43"/>
  <c r="BM383" i="43"/>
  <c r="BL383" i="43"/>
  <c r="BN383" i="43" s="1"/>
  <c r="BM382" i="43"/>
  <c r="BM381" i="43"/>
  <c r="BM380" i="43"/>
  <c r="BM379" i="43"/>
  <c r="BM378" i="43"/>
  <c r="BM377" i="43"/>
  <c r="BM376" i="43"/>
  <c r="BM375" i="43"/>
  <c r="BM374" i="43"/>
  <c r="BM373" i="43"/>
  <c r="BM372" i="43"/>
  <c r="BM371" i="43"/>
  <c r="BM370" i="43"/>
  <c r="BM369" i="43"/>
  <c r="BM368" i="43"/>
  <c r="BM367" i="43"/>
  <c r="BM366" i="43"/>
  <c r="BM365" i="43"/>
  <c r="BM364" i="43"/>
  <c r="BM363" i="43"/>
  <c r="BM362" i="43"/>
  <c r="BM361" i="43"/>
  <c r="BM360" i="43"/>
  <c r="BM359" i="43"/>
  <c r="BL359" i="43"/>
  <c r="BN359" i="43" s="1"/>
  <c r="BM358" i="43"/>
  <c r="BM357" i="43"/>
  <c r="BL357" i="43"/>
  <c r="BN357" i="43" s="1"/>
  <c r="BM356" i="43"/>
  <c r="BM355" i="43"/>
  <c r="BM354" i="43"/>
  <c r="BM353" i="43"/>
  <c r="BM352" i="43"/>
  <c r="BM351" i="43"/>
  <c r="BM350" i="43"/>
  <c r="BM349" i="43"/>
  <c r="BM348" i="43"/>
  <c r="BM347" i="43"/>
  <c r="BM346" i="43"/>
  <c r="BL346" i="43"/>
  <c r="BM345" i="43"/>
  <c r="BM344" i="43"/>
  <c r="BM343" i="43"/>
  <c r="BM342" i="43"/>
  <c r="BM341" i="43"/>
  <c r="BL341" i="43"/>
  <c r="BM340" i="43"/>
  <c r="BM339" i="43"/>
  <c r="BM338" i="43"/>
  <c r="BM337" i="43"/>
  <c r="BM336" i="43"/>
  <c r="BM335" i="43"/>
  <c r="BL335" i="43"/>
  <c r="BN335" i="43" s="1"/>
  <c r="BM334" i="43"/>
  <c r="BM333" i="43"/>
  <c r="BM332" i="43"/>
  <c r="BM331" i="43"/>
  <c r="BM330" i="43"/>
  <c r="BM329" i="43"/>
  <c r="BL329" i="43"/>
  <c r="BN329" i="43" s="1"/>
  <c r="BM328" i="43"/>
  <c r="BM327" i="43"/>
  <c r="BM326" i="43"/>
  <c r="BM325" i="43"/>
  <c r="BM324" i="43"/>
  <c r="BM323" i="43"/>
  <c r="BL323" i="43"/>
  <c r="BM322" i="43"/>
  <c r="BM321" i="43"/>
  <c r="BM320" i="43"/>
  <c r="BM319" i="43"/>
  <c r="BM318" i="43"/>
  <c r="BM317" i="43"/>
  <c r="BM316" i="43"/>
  <c r="BM315" i="43"/>
  <c r="BM314" i="43"/>
  <c r="BM313" i="43"/>
  <c r="BM312" i="43"/>
  <c r="BM311" i="43"/>
  <c r="BM310" i="43"/>
  <c r="BM309" i="43"/>
  <c r="BL309" i="43"/>
  <c r="BM308" i="43"/>
  <c r="BM307" i="43"/>
  <c r="BM306" i="43"/>
  <c r="BM305" i="43"/>
  <c r="BL305" i="43"/>
  <c r="BN305" i="43" s="1"/>
  <c r="BM304" i="43"/>
  <c r="BM303" i="43"/>
  <c r="BM302" i="43"/>
  <c r="BM301" i="43"/>
  <c r="BM300" i="43"/>
  <c r="BM299" i="43"/>
  <c r="BM298" i="43"/>
  <c r="BM297" i="43"/>
  <c r="BM296" i="43"/>
  <c r="BM295" i="43"/>
  <c r="BM294" i="43"/>
  <c r="BM293" i="43"/>
  <c r="BM292" i="43"/>
  <c r="BM291" i="43"/>
  <c r="BM290" i="43"/>
  <c r="BM289" i="43"/>
  <c r="BM288" i="43"/>
  <c r="BM287" i="43"/>
  <c r="BL287" i="43"/>
  <c r="BM286" i="43"/>
  <c r="BM285" i="43"/>
  <c r="BM284" i="43"/>
  <c r="BM283" i="43"/>
  <c r="BM282" i="43"/>
  <c r="BM281" i="43"/>
  <c r="BM280" i="43"/>
  <c r="BM279" i="43"/>
  <c r="BM278" i="43"/>
  <c r="BM277" i="43"/>
  <c r="BM276" i="43"/>
  <c r="BM275" i="43"/>
  <c r="BM274" i="43"/>
  <c r="BL274" i="43"/>
  <c r="BM273" i="43"/>
  <c r="BM272" i="43"/>
  <c r="BM271" i="43"/>
  <c r="BM270" i="43"/>
  <c r="BM269" i="43"/>
  <c r="BM268" i="43"/>
  <c r="BM267" i="43"/>
  <c r="BM266" i="43"/>
  <c r="BM265" i="43"/>
  <c r="BM264" i="43"/>
  <c r="BM263" i="43"/>
  <c r="BM262" i="43"/>
  <c r="BM261" i="43"/>
  <c r="BL261" i="43"/>
  <c r="BM260" i="43"/>
  <c r="BM259" i="43"/>
  <c r="BM258" i="43"/>
  <c r="BM257" i="43"/>
  <c r="BL257" i="43"/>
  <c r="BN257" i="43" s="1"/>
  <c r="BM256" i="43"/>
  <c r="BM255" i="43"/>
  <c r="BM254" i="43"/>
  <c r="BM253" i="43"/>
  <c r="BM252" i="43"/>
  <c r="BM251" i="43"/>
  <c r="BL251" i="43"/>
  <c r="BM250" i="43"/>
  <c r="BM249" i="43"/>
  <c r="BL249" i="43"/>
  <c r="BN249" i="43" s="1"/>
  <c r="BM248" i="43"/>
  <c r="BM247" i="43"/>
  <c r="BM246" i="43"/>
  <c r="BM245" i="43"/>
  <c r="BL245" i="43"/>
  <c r="BM244" i="43"/>
  <c r="BL244" i="43"/>
  <c r="BN244" i="43" s="1"/>
  <c r="BM243" i="43"/>
  <c r="BM242" i="43"/>
  <c r="BM241" i="43"/>
  <c r="BM240" i="43"/>
  <c r="BM239" i="43"/>
  <c r="BM238" i="43"/>
  <c r="BM237" i="43"/>
  <c r="BM236" i="43"/>
  <c r="BM235" i="43"/>
  <c r="BM234" i="43"/>
  <c r="BM233" i="43"/>
  <c r="BL233" i="43"/>
  <c r="BM232" i="43"/>
  <c r="BL232" i="43"/>
  <c r="BM231" i="43"/>
  <c r="BM230" i="43"/>
  <c r="BM229" i="43"/>
  <c r="BM228" i="43"/>
  <c r="BM227" i="43"/>
  <c r="BM226" i="43"/>
  <c r="BM225" i="43"/>
  <c r="BM224" i="43"/>
  <c r="BM223" i="43"/>
  <c r="BM222" i="43"/>
  <c r="BM221" i="43"/>
  <c r="BM220" i="43"/>
  <c r="BM219" i="43"/>
  <c r="BM218" i="43"/>
  <c r="BM217" i="43"/>
  <c r="BM216" i="43"/>
  <c r="BM215" i="43"/>
  <c r="BM214" i="43"/>
  <c r="BM213" i="43"/>
  <c r="BM212" i="43"/>
  <c r="BM211" i="43"/>
  <c r="BM210" i="43"/>
  <c r="BM209" i="43"/>
  <c r="BM208" i="43"/>
  <c r="BM207" i="43"/>
  <c r="BM206" i="43"/>
  <c r="BM205" i="43"/>
  <c r="BM204" i="43"/>
  <c r="BM203" i="43"/>
  <c r="BL203" i="43"/>
  <c r="BM202" i="43"/>
  <c r="BM201" i="43"/>
  <c r="BM200" i="43"/>
  <c r="BM199" i="43"/>
  <c r="BM198" i="43"/>
  <c r="BM197" i="43"/>
  <c r="BM196" i="43"/>
  <c r="BM195" i="43"/>
  <c r="BM194" i="43"/>
  <c r="BM193" i="43"/>
  <c r="BM192" i="43"/>
  <c r="BM191" i="43"/>
  <c r="BM190" i="43"/>
  <c r="BM189" i="43"/>
  <c r="BM188" i="43"/>
  <c r="BM187" i="43"/>
  <c r="BM186" i="43"/>
  <c r="BM185" i="43"/>
  <c r="BM184" i="43"/>
  <c r="BM183" i="43"/>
  <c r="BM182" i="43"/>
  <c r="BM181" i="43"/>
  <c r="BM180" i="43"/>
  <c r="BM179" i="43"/>
  <c r="BL179" i="43"/>
  <c r="BN179" i="43" s="1"/>
  <c r="BM178" i="43"/>
  <c r="BM177" i="43"/>
  <c r="BM176" i="43"/>
  <c r="BM175" i="43"/>
  <c r="BM174" i="43"/>
  <c r="BM173" i="43"/>
  <c r="BL173" i="43"/>
  <c r="BM172" i="43"/>
  <c r="BM171" i="43"/>
  <c r="BM170" i="43"/>
  <c r="BM169" i="43"/>
  <c r="BM168" i="43"/>
  <c r="BM167" i="43"/>
  <c r="BM166" i="43"/>
  <c r="BM165" i="43"/>
  <c r="BM164" i="43"/>
  <c r="BM163" i="43"/>
  <c r="BM162" i="43"/>
  <c r="BM161" i="43"/>
  <c r="BL161" i="43"/>
  <c r="BN161" i="43" s="1"/>
  <c r="BM160" i="43"/>
  <c r="BM159" i="43"/>
  <c r="BM158" i="43"/>
  <c r="BM157" i="43"/>
  <c r="BM156" i="43"/>
  <c r="BM155" i="43"/>
  <c r="BM154" i="43"/>
  <c r="BM153" i="43"/>
  <c r="BM152" i="43"/>
  <c r="BM151" i="43"/>
  <c r="BM150" i="43"/>
  <c r="BM149" i="43"/>
  <c r="BM148" i="43"/>
  <c r="BM147" i="43"/>
  <c r="BM146" i="43"/>
  <c r="BM145" i="43"/>
  <c r="BM144" i="43"/>
  <c r="BM143" i="43"/>
  <c r="BM142" i="43"/>
  <c r="BM141" i="43"/>
  <c r="BL141" i="43"/>
  <c r="BM140" i="43"/>
  <c r="BM139" i="43"/>
  <c r="BM138" i="43"/>
  <c r="BM137" i="43"/>
  <c r="BL137" i="43"/>
  <c r="BM136" i="43"/>
  <c r="BM135" i="43"/>
  <c r="BM134" i="43"/>
  <c r="BM133" i="43"/>
  <c r="BM132" i="43"/>
  <c r="BM131" i="43"/>
  <c r="BM130" i="43"/>
  <c r="BM129" i="43"/>
  <c r="BM128" i="43"/>
  <c r="BM127" i="43"/>
  <c r="BM126" i="43"/>
  <c r="BM125" i="43"/>
  <c r="BM124" i="43"/>
  <c r="BM123" i="43"/>
  <c r="BM122" i="43"/>
  <c r="BM121" i="43"/>
  <c r="BM120" i="43"/>
  <c r="BM119" i="43"/>
  <c r="BM118" i="43"/>
  <c r="BM117" i="43"/>
  <c r="BM116" i="43"/>
  <c r="BM115" i="43"/>
  <c r="BM114" i="43"/>
  <c r="BM113" i="43"/>
  <c r="BL113" i="43"/>
  <c r="BM112" i="43"/>
  <c r="BM111" i="43"/>
  <c r="BM110" i="43"/>
  <c r="BM109" i="43"/>
  <c r="BM108" i="43"/>
  <c r="BM107" i="43"/>
  <c r="BL107" i="43"/>
  <c r="BM106" i="43"/>
  <c r="BM105" i="43"/>
  <c r="BL105" i="43"/>
  <c r="BN105" i="43" s="1"/>
  <c r="BM104" i="43"/>
  <c r="BM103" i="43"/>
  <c r="BM102" i="43"/>
  <c r="BM101" i="43"/>
  <c r="BL101" i="43"/>
  <c r="BN101" i="43" s="1"/>
  <c r="BM100" i="43"/>
  <c r="BM99" i="43"/>
  <c r="BM98" i="43"/>
  <c r="BM97" i="43"/>
  <c r="BM96" i="43"/>
  <c r="BM95" i="43"/>
  <c r="BL95" i="43"/>
  <c r="BN95" i="43" s="1"/>
  <c r="BM94" i="43"/>
  <c r="BL94" i="43"/>
  <c r="BM93" i="43"/>
  <c r="BM92" i="43"/>
  <c r="BM91" i="43"/>
  <c r="BM90" i="43"/>
  <c r="BM89" i="43"/>
  <c r="BL89" i="43"/>
  <c r="BM88" i="43"/>
  <c r="BL88" i="43"/>
  <c r="BM87" i="43"/>
  <c r="BM86" i="43"/>
  <c r="BM85" i="43"/>
  <c r="BM84" i="43"/>
  <c r="BM83" i="43"/>
  <c r="BM82" i="43"/>
  <c r="BM81" i="43"/>
  <c r="BM80" i="43"/>
  <c r="BM79" i="43"/>
  <c r="BM78" i="43"/>
  <c r="BL78" i="43"/>
  <c r="BM77" i="43"/>
  <c r="BM76" i="43"/>
  <c r="BM75" i="43"/>
  <c r="BL75" i="43"/>
  <c r="BN75" i="43" s="1"/>
  <c r="BM74" i="43"/>
  <c r="BM73" i="43"/>
  <c r="BM72" i="43"/>
  <c r="BM71" i="43"/>
  <c r="BL71" i="43"/>
  <c r="BN71" i="43" s="1"/>
  <c r="BM70" i="43"/>
  <c r="BM69" i="43"/>
  <c r="BM68" i="43"/>
  <c r="BM67" i="43"/>
  <c r="BM66" i="43"/>
  <c r="BM65" i="43"/>
  <c r="BM64" i="43"/>
  <c r="BL64" i="43"/>
  <c r="BM63" i="43"/>
  <c r="BM62" i="43"/>
  <c r="BM61" i="43"/>
  <c r="BM60" i="43"/>
  <c r="BM59" i="43"/>
  <c r="BM58" i="43"/>
  <c r="BL58" i="43"/>
  <c r="BN58" i="43" s="1"/>
  <c r="BM57" i="43"/>
  <c r="BM56" i="43"/>
  <c r="BM55" i="43"/>
  <c r="BM54" i="43"/>
  <c r="BM53" i="43"/>
  <c r="BL53" i="43"/>
  <c r="BN53" i="43" s="1"/>
  <c r="BM52" i="43"/>
  <c r="BL52" i="43"/>
  <c r="BM51" i="43"/>
  <c r="BM50" i="43"/>
  <c r="BM49" i="43"/>
  <c r="BM48" i="43"/>
  <c r="BM47" i="43"/>
  <c r="BM46" i="43"/>
  <c r="BM45" i="43"/>
  <c r="BM44" i="43"/>
  <c r="BM43" i="43"/>
  <c r="BM42" i="43"/>
  <c r="BM41" i="43"/>
  <c r="BM40" i="43"/>
  <c r="BM39" i="43"/>
  <c r="BL39" i="43"/>
  <c r="BN39" i="43" s="1"/>
  <c r="BM38" i="43"/>
  <c r="BM37" i="43"/>
  <c r="BM36" i="43"/>
  <c r="BM35" i="43"/>
  <c r="BM34" i="43"/>
  <c r="BM33" i="43"/>
  <c r="BL33" i="43"/>
  <c r="BM32" i="43"/>
  <c r="BM31" i="43"/>
  <c r="BM30" i="43"/>
  <c r="BM29" i="43"/>
  <c r="BL29" i="43"/>
  <c r="BM28" i="43"/>
  <c r="BM27" i="43"/>
  <c r="BM26" i="43"/>
  <c r="BM25" i="43"/>
  <c r="BM24" i="43"/>
  <c r="BM23" i="43"/>
  <c r="BL23" i="43"/>
  <c r="BM22" i="43"/>
  <c r="BM21" i="43"/>
  <c r="BM20" i="43"/>
  <c r="BM19" i="43"/>
  <c r="BM18" i="43"/>
  <c r="BM17" i="43"/>
  <c r="BM16" i="43"/>
  <c r="BL16" i="43"/>
  <c r="BN16" i="43" s="1"/>
  <c r="BM14" i="43"/>
  <c r="BM765" i="42"/>
  <c r="BM764" i="42"/>
  <c r="BL764" i="42"/>
  <c r="BM763" i="42"/>
  <c r="BM762" i="42"/>
  <c r="BL762" i="42"/>
  <c r="BM761" i="42"/>
  <c r="BM760" i="42"/>
  <c r="BM759" i="42"/>
  <c r="BM758" i="42"/>
  <c r="BM757" i="42"/>
  <c r="BM756" i="42"/>
  <c r="BL756" i="42"/>
  <c r="BN756" i="42" s="1"/>
  <c r="BM755" i="42"/>
  <c r="BM754" i="42"/>
  <c r="BM753" i="42"/>
  <c r="BM752" i="42"/>
  <c r="BM751" i="42"/>
  <c r="BM750" i="42"/>
  <c r="BM749" i="42"/>
  <c r="BL749" i="42"/>
  <c r="BM748" i="42"/>
  <c r="BM747" i="42"/>
  <c r="BM746" i="42"/>
  <c r="BL746" i="42"/>
  <c r="BM745" i="42"/>
  <c r="BM744" i="42"/>
  <c r="BL744" i="42"/>
  <c r="BN744" i="42" s="1"/>
  <c r="BM743" i="42"/>
  <c r="BL743" i="42"/>
  <c r="BN743" i="42" s="1"/>
  <c r="BM742" i="42"/>
  <c r="BM741" i="42"/>
  <c r="BM740" i="42"/>
  <c r="BL740" i="42"/>
  <c r="BM739" i="42"/>
  <c r="BM738" i="42"/>
  <c r="BM737" i="42"/>
  <c r="BL737" i="42"/>
  <c r="BM736" i="42"/>
  <c r="BM735" i="42"/>
  <c r="BM734" i="42"/>
  <c r="BM733" i="42"/>
  <c r="BM732" i="42"/>
  <c r="BL732" i="42"/>
  <c r="BN732" i="42" s="1"/>
  <c r="BM731" i="42"/>
  <c r="BM730" i="42"/>
  <c r="BM729" i="42"/>
  <c r="BM728" i="42"/>
  <c r="BM727" i="42"/>
  <c r="BM726" i="42"/>
  <c r="BL726" i="42"/>
  <c r="BM725" i="42"/>
  <c r="BL725" i="42"/>
  <c r="BM724" i="42"/>
  <c r="BM723" i="42"/>
  <c r="BM722" i="42"/>
  <c r="BL722" i="42"/>
  <c r="BM721" i="42"/>
  <c r="BM720" i="42"/>
  <c r="BL720" i="42"/>
  <c r="BN720" i="42" s="1"/>
  <c r="BM719" i="42"/>
  <c r="BL719" i="42"/>
  <c r="BN719" i="42" s="1"/>
  <c r="BM718" i="42"/>
  <c r="BM717" i="42"/>
  <c r="BM716" i="42"/>
  <c r="BL716" i="42"/>
  <c r="BM715" i="42"/>
  <c r="BM714" i="42"/>
  <c r="BL714" i="42"/>
  <c r="BM713" i="42"/>
  <c r="BM712" i="42"/>
  <c r="BM711" i="42"/>
  <c r="BM710" i="42"/>
  <c r="BM709" i="42"/>
  <c r="BM708" i="42"/>
  <c r="BM707" i="42"/>
  <c r="BL707" i="42"/>
  <c r="BM706" i="42"/>
  <c r="BM705" i="42"/>
  <c r="BM704" i="42"/>
  <c r="BM703" i="42"/>
  <c r="BM702" i="42"/>
  <c r="BM701" i="42"/>
  <c r="BM700" i="42"/>
  <c r="BM699" i="42"/>
  <c r="BM698" i="42"/>
  <c r="BM697" i="42"/>
  <c r="BM696" i="42"/>
  <c r="BM695" i="42"/>
  <c r="BL695" i="42"/>
  <c r="BN695" i="42" s="1"/>
  <c r="BM694" i="42"/>
  <c r="BM693" i="42"/>
  <c r="BM692" i="42"/>
  <c r="BM691" i="42"/>
  <c r="BM690" i="42"/>
  <c r="BM689" i="42"/>
  <c r="BL689" i="42"/>
  <c r="BN689" i="42" s="1"/>
  <c r="BM688" i="42"/>
  <c r="BM687" i="42"/>
  <c r="BM686" i="42"/>
  <c r="BL686" i="42"/>
  <c r="BM685" i="42"/>
  <c r="BM684" i="42"/>
  <c r="BL684" i="42"/>
  <c r="BN684" i="42" s="1"/>
  <c r="BM683" i="42"/>
  <c r="BM682" i="42"/>
  <c r="BM681" i="42"/>
  <c r="BM680" i="42"/>
  <c r="BL680" i="42"/>
  <c r="BN680" i="42" s="1"/>
  <c r="BM679" i="42"/>
  <c r="BM678" i="42"/>
  <c r="BL678" i="42"/>
  <c r="BN678" i="42" s="1"/>
  <c r="BM677" i="42"/>
  <c r="BM676" i="42"/>
  <c r="BM675" i="42"/>
  <c r="BM674" i="42"/>
  <c r="BM673" i="42"/>
  <c r="BM672" i="42"/>
  <c r="BL672" i="42"/>
  <c r="BN672" i="42" s="1"/>
  <c r="BM671" i="42"/>
  <c r="BL671" i="42"/>
  <c r="BM670" i="42"/>
  <c r="BM669" i="42"/>
  <c r="BM668" i="42"/>
  <c r="BL668" i="42"/>
  <c r="BM667" i="42"/>
  <c r="BM666" i="42"/>
  <c r="BM665" i="42"/>
  <c r="BL665" i="42"/>
  <c r="BM664" i="42"/>
  <c r="BL664" i="42"/>
  <c r="BN664" i="42" s="1"/>
  <c r="BM663" i="42"/>
  <c r="BM662" i="42"/>
  <c r="BL662" i="42"/>
  <c r="BM661" i="42"/>
  <c r="BM660" i="42"/>
  <c r="BM659" i="42"/>
  <c r="BM658" i="42"/>
  <c r="BM657" i="42"/>
  <c r="BM656" i="42"/>
  <c r="BL656" i="42"/>
  <c r="BM655" i="42"/>
  <c r="BM654" i="42"/>
  <c r="BL654" i="42"/>
  <c r="BN654" i="42" s="1"/>
  <c r="BM653" i="42"/>
  <c r="BM652" i="42"/>
  <c r="BM651" i="42"/>
  <c r="BM650" i="42"/>
  <c r="BM649" i="42"/>
  <c r="BM648" i="42"/>
  <c r="BM647" i="42"/>
  <c r="BM646" i="42"/>
  <c r="BM645" i="42"/>
  <c r="BM644" i="42"/>
  <c r="BM643" i="42"/>
  <c r="BM642" i="42"/>
  <c r="BL642" i="42"/>
  <c r="BN642" i="42" s="1"/>
  <c r="BM641" i="42"/>
  <c r="BM640" i="42"/>
  <c r="BM639" i="42"/>
  <c r="BM638" i="42"/>
  <c r="BL638" i="42"/>
  <c r="BM637" i="42"/>
  <c r="BM636" i="42"/>
  <c r="BL636" i="42"/>
  <c r="BM635" i="42"/>
  <c r="BM634" i="42"/>
  <c r="BM633" i="42"/>
  <c r="BM632" i="42"/>
  <c r="BL632" i="42"/>
  <c r="BN632" i="42" s="1"/>
  <c r="BM631" i="42"/>
  <c r="BM630" i="42"/>
  <c r="BL630" i="42"/>
  <c r="BM629" i="42"/>
  <c r="BL629" i="42"/>
  <c r="BM628" i="42"/>
  <c r="BM627" i="42"/>
  <c r="BM626" i="42"/>
  <c r="BM625" i="42"/>
  <c r="BM624" i="42"/>
  <c r="BM623" i="42"/>
  <c r="BM622" i="42"/>
  <c r="BL622" i="42"/>
  <c r="BM621" i="42"/>
  <c r="BM620" i="42"/>
  <c r="BL620" i="42"/>
  <c r="BN620" i="42" s="1"/>
  <c r="BM619" i="42"/>
  <c r="BM618" i="42"/>
  <c r="BL618" i="42"/>
  <c r="BM617" i="42"/>
  <c r="BL617" i="42"/>
  <c r="BM616" i="42"/>
  <c r="BM615" i="42"/>
  <c r="BL615" i="42"/>
  <c r="BM614" i="42"/>
  <c r="BL614" i="42"/>
  <c r="BM613" i="42"/>
  <c r="BM612" i="42"/>
  <c r="BM611" i="42"/>
  <c r="BL611" i="42"/>
  <c r="BN611" i="42" s="1"/>
  <c r="BM610" i="42"/>
  <c r="BM609" i="42"/>
  <c r="BM608" i="42"/>
  <c r="BM607" i="42"/>
  <c r="BM606" i="42"/>
  <c r="BM605" i="42"/>
  <c r="BL605" i="42"/>
  <c r="BM604" i="42"/>
  <c r="BM603" i="42"/>
  <c r="BM602" i="42"/>
  <c r="BL602" i="42"/>
  <c r="BN602" i="42" s="1"/>
  <c r="BM601" i="42"/>
  <c r="BM600" i="42"/>
  <c r="BL600" i="42"/>
  <c r="BM599" i="42"/>
  <c r="BL599" i="42"/>
  <c r="BN599" i="42" s="1"/>
  <c r="BM598" i="42"/>
  <c r="BM597" i="42"/>
  <c r="BM596" i="42"/>
  <c r="BM595" i="42"/>
  <c r="BM594" i="42"/>
  <c r="BL594" i="42"/>
  <c r="BM593" i="42"/>
  <c r="BL593" i="42"/>
  <c r="BN593" i="42" s="1"/>
  <c r="BM592" i="42"/>
  <c r="BM591" i="42"/>
  <c r="BM590" i="42"/>
  <c r="BM589" i="42"/>
  <c r="BM588" i="42"/>
  <c r="BL588" i="42"/>
  <c r="BM587" i="42"/>
  <c r="BL587" i="42"/>
  <c r="BN587" i="42" s="1"/>
  <c r="BM586" i="42"/>
  <c r="BL586" i="42"/>
  <c r="BN586" i="42" s="1"/>
  <c r="BM585" i="42"/>
  <c r="BM584" i="42"/>
  <c r="BM583" i="42"/>
  <c r="BM582" i="42"/>
  <c r="BL582" i="42"/>
  <c r="BN582" i="42" s="1"/>
  <c r="BM581" i="42"/>
  <c r="BL581" i="42"/>
  <c r="BN581" i="42" s="1"/>
  <c r="BM580" i="42"/>
  <c r="BM579" i="42"/>
  <c r="BM578" i="42"/>
  <c r="BL578" i="42"/>
  <c r="BM577" i="42"/>
  <c r="BM576" i="42"/>
  <c r="BL576" i="42"/>
  <c r="BN576" i="42" s="1"/>
  <c r="BM575" i="42"/>
  <c r="BL575" i="42"/>
  <c r="BN575" i="42" s="1"/>
  <c r="BM574" i="42"/>
  <c r="BL574" i="42"/>
  <c r="BN574" i="42" s="1"/>
  <c r="BM573" i="42"/>
  <c r="BM572" i="42"/>
  <c r="BL572" i="42"/>
  <c r="BM571" i="42"/>
  <c r="BM570" i="42"/>
  <c r="BM569" i="42"/>
  <c r="BL569" i="42"/>
  <c r="BN569" i="42" s="1"/>
  <c r="BM568" i="42"/>
  <c r="BM567" i="42"/>
  <c r="BM566" i="42"/>
  <c r="BM565" i="42"/>
  <c r="BM564" i="42"/>
  <c r="BM563" i="42"/>
  <c r="BM562" i="42"/>
  <c r="BM561" i="42"/>
  <c r="BM560" i="42"/>
  <c r="BL560" i="42"/>
  <c r="BM559" i="42"/>
  <c r="BM558" i="42"/>
  <c r="BM557" i="42"/>
  <c r="BM556" i="42"/>
  <c r="BL556" i="42"/>
  <c r="BM555" i="42"/>
  <c r="BM554" i="42"/>
  <c r="BL554" i="42"/>
  <c r="BN554" i="42" s="1"/>
  <c r="BM553" i="42"/>
  <c r="BM552" i="42"/>
  <c r="BL552" i="42"/>
  <c r="BN552" i="42" s="1"/>
  <c r="BM551" i="42"/>
  <c r="BM550" i="42"/>
  <c r="BM549" i="42"/>
  <c r="BM548" i="42"/>
  <c r="BL548" i="42"/>
  <c r="BM547" i="42"/>
  <c r="BM546" i="42"/>
  <c r="BM545" i="42"/>
  <c r="BL545" i="42"/>
  <c r="BN545" i="42" s="1"/>
  <c r="BM544" i="42"/>
  <c r="BM543" i="42"/>
  <c r="BM542" i="42"/>
  <c r="BM541" i="42"/>
  <c r="BM540" i="42"/>
  <c r="BL540" i="42"/>
  <c r="BN540" i="42" s="1"/>
  <c r="BM539" i="42"/>
  <c r="BL539" i="42"/>
  <c r="BM538" i="42"/>
  <c r="BL538" i="42"/>
  <c r="BM537" i="42"/>
  <c r="BM536" i="42"/>
  <c r="BL536" i="42"/>
  <c r="BM535" i="42"/>
  <c r="BM534" i="42"/>
  <c r="BL534" i="42"/>
  <c r="BM533" i="42"/>
  <c r="BL533" i="42"/>
  <c r="BN533" i="42" s="1"/>
  <c r="BM532" i="42"/>
  <c r="BL532" i="42"/>
  <c r="BM531" i="42"/>
  <c r="BM530" i="42"/>
  <c r="BL530" i="42"/>
  <c r="BN530" i="42" s="1"/>
  <c r="BM529" i="42"/>
  <c r="BM528" i="42"/>
  <c r="BM527" i="42"/>
  <c r="BL527" i="42"/>
  <c r="BN527" i="42" s="1"/>
  <c r="BM526" i="42"/>
  <c r="BM525" i="42"/>
  <c r="BM524" i="42"/>
  <c r="BM523" i="42"/>
  <c r="BM522" i="42"/>
  <c r="BL522" i="42"/>
  <c r="BM521" i="42"/>
  <c r="BL521" i="42"/>
  <c r="BM520" i="42"/>
  <c r="BM519" i="42"/>
  <c r="BM518" i="42"/>
  <c r="BM517" i="42"/>
  <c r="BM516" i="42"/>
  <c r="BM515" i="42"/>
  <c r="BL515" i="42"/>
  <c r="BM514" i="42"/>
  <c r="BM513" i="42"/>
  <c r="BM512" i="42"/>
  <c r="BL512" i="42"/>
  <c r="BN512" i="42" s="1"/>
  <c r="BM511" i="42"/>
  <c r="BM510" i="42"/>
  <c r="BL510" i="42"/>
  <c r="BM509" i="42"/>
  <c r="BL509" i="42"/>
  <c r="BM508" i="42"/>
  <c r="BL508" i="42"/>
  <c r="BM507" i="42"/>
  <c r="BM506" i="42"/>
  <c r="BL506" i="42"/>
  <c r="BM505" i="42"/>
  <c r="BM504" i="42"/>
  <c r="BM503" i="42"/>
  <c r="BL503" i="42"/>
  <c r="BN503" i="42" s="1"/>
  <c r="BM502" i="42"/>
  <c r="BM501" i="42"/>
  <c r="BM500" i="42"/>
  <c r="BL500" i="42"/>
  <c r="BM499" i="42"/>
  <c r="BM498" i="42"/>
  <c r="BL498" i="42"/>
  <c r="BM497" i="42"/>
  <c r="BM496" i="42"/>
  <c r="BM495" i="42"/>
  <c r="BM494" i="42"/>
  <c r="BL494" i="42"/>
  <c r="BM493" i="42"/>
  <c r="BM492" i="42"/>
  <c r="BL492" i="42"/>
  <c r="BN492" i="42" s="1"/>
  <c r="BM491" i="42"/>
  <c r="BM490" i="42"/>
  <c r="BL490" i="42"/>
  <c r="BN490" i="42" s="1"/>
  <c r="BM489" i="42"/>
  <c r="BM488" i="42"/>
  <c r="BM487" i="42"/>
  <c r="BM486" i="42"/>
  <c r="BL486" i="42"/>
  <c r="BM485" i="42"/>
  <c r="BL485" i="42"/>
  <c r="BM484" i="42"/>
  <c r="BM483" i="42"/>
  <c r="BM482" i="42"/>
  <c r="BL482" i="42"/>
  <c r="BN482" i="42" s="1"/>
  <c r="BM481" i="42"/>
  <c r="BM480" i="42"/>
  <c r="BL480" i="42"/>
  <c r="BM479" i="42"/>
  <c r="BL479" i="42"/>
  <c r="BN479" i="42" s="1"/>
  <c r="BM478" i="42"/>
  <c r="BL478" i="42"/>
  <c r="BN478" i="42" s="1"/>
  <c r="BM477" i="42"/>
  <c r="BM476" i="42"/>
  <c r="BL476" i="42"/>
  <c r="BM475" i="42"/>
  <c r="BM474" i="42"/>
  <c r="BL474" i="42"/>
  <c r="BN474" i="42" s="1"/>
  <c r="BM473" i="42"/>
  <c r="BL473" i="42"/>
  <c r="BM472" i="42"/>
  <c r="BL472" i="42"/>
  <c r="BM471" i="42"/>
  <c r="BM470" i="42"/>
  <c r="BM469" i="42"/>
  <c r="BM468" i="42"/>
  <c r="BM467" i="42"/>
  <c r="BM466" i="42"/>
  <c r="BL466" i="42"/>
  <c r="BM465" i="42"/>
  <c r="BM464" i="42"/>
  <c r="BM463" i="42"/>
  <c r="BM462" i="42"/>
  <c r="BL462" i="42"/>
  <c r="BN462" i="42" s="1"/>
  <c r="BM461" i="42"/>
  <c r="BL461" i="42"/>
  <c r="BM460" i="42"/>
  <c r="BL460" i="42"/>
  <c r="BM459" i="42"/>
  <c r="BM458" i="42"/>
  <c r="BM457" i="42"/>
  <c r="BM456" i="42"/>
  <c r="BM455" i="42"/>
  <c r="BM454" i="42"/>
  <c r="BL454" i="42"/>
  <c r="BM453" i="42"/>
  <c r="BM452" i="42"/>
  <c r="BM451" i="42"/>
  <c r="BM450" i="42"/>
  <c r="BM449" i="42"/>
  <c r="BM448" i="42"/>
  <c r="BM447" i="42"/>
  <c r="BM446" i="42"/>
  <c r="BL446" i="42"/>
  <c r="BM445" i="42"/>
  <c r="BM444" i="42"/>
  <c r="BM443" i="42"/>
  <c r="BM442" i="42"/>
  <c r="BM441" i="42"/>
  <c r="BM440" i="42"/>
  <c r="BM439" i="42"/>
  <c r="BM438" i="42"/>
  <c r="BL438" i="42"/>
  <c r="BM437" i="42"/>
  <c r="BM436" i="42"/>
  <c r="BM435" i="42"/>
  <c r="BM434" i="42"/>
  <c r="BM433" i="42"/>
  <c r="BM432" i="42"/>
  <c r="BL432" i="42"/>
  <c r="BM431" i="42"/>
  <c r="BL431" i="42"/>
  <c r="BN431" i="42" s="1"/>
  <c r="BM430" i="42"/>
  <c r="BM429" i="42"/>
  <c r="BM428" i="42"/>
  <c r="BL428" i="42"/>
  <c r="BM427" i="42"/>
  <c r="BM426" i="42"/>
  <c r="BL426" i="42"/>
  <c r="BN426" i="42" s="1"/>
  <c r="BM425" i="42"/>
  <c r="BM424" i="42"/>
  <c r="BM423" i="42"/>
  <c r="BM422" i="42"/>
  <c r="BM421" i="42"/>
  <c r="BM420" i="42"/>
  <c r="BM419" i="42"/>
  <c r="BL419" i="42"/>
  <c r="BM418" i="42"/>
  <c r="BL418" i="42"/>
  <c r="BM417" i="42"/>
  <c r="BM416" i="42"/>
  <c r="BM415" i="42"/>
  <c r="BM414" i="42"/>
  <c r="BL414" i="42"/>
  <c r="BN414" i="42" s="1"/>
  <c r="BM413" i="42"/>
  <c r="BL413" i="42"/>
  <c r="BN413" i="42" s="1"/>
  <c r="BM412" i="42"/>
  <c r="BL412" i="42"/>
  <c r="BM411" i="42"/>
  <c r="BM410" i="42"/>
  <c r="BM409" i="42"/>
  <c r="BM408" i="42"/>
  <c r="BM407" i="42"/>
  <c r="BM406" i="42"/>
  <c r="BM405" i="42"/>
  <c r="BM404" i="42"/>
  <c r="BM403" i="42"/>
  <c r="BM402" i="42"/>
  <c r="BM401" i="42"/>
  <c r="BM400" i="42"/>
  <c r="BM399" i="42"/>
  <c r="BM398" i="42"/>
  <c r="BM397" i="42"/>
  <c r="BM396" i="42"/>
  <c r="BL396" i="42"/>
  <c r="BN396" i="42" s="1"/>
  <c r="BM395" i="42"/>
  <c r="BM394" i="42"/>
  <c r="BM393" i="42"/>
  <c r="BM392" i="42"/>
  <c r="BM391" i="42"/>
  <c r="BM390" i="42"/>
  <c r="BL390" i="42"/>
  <c r="BM389" i="42"/>
  <c r="BL389" i="42"/>
  <c r="BM388" i="42"/>
  <c r="BL388" i="42"/>
  <c r="BN388" i="42" s="1"/>
  <c r="BM387" i="42"/>
  <c r="BM386" i="42"/>
  <c r="BM385" i="42"/>
  <c r="BM384" i="42"/>
  <c r="BM383" i="42"/>
  <c r="BL383" i="42"/>
  <c r="BM382" i="42"/>
  <c r="BM381" i="42"/>
  <c r="BM380" i="42"/>
  <c r="BM379" i="42"/>
  <c r="BM378" i="42"/>
  <c r="BM377" i="42"/>
  <c r="BL377" i="42"/>
  <c r="BM376" i="42"/>
  <c r="BM375" i="42"/>
  <c r="BM374" i="42"/>
  <c r="BL374" i="42"/>
  <c r="BM373" i="42"/>
  <c r="BM372" i="42"/>
  <c r="BM371" i="42"/>
  <c r="BL371" i="42"/>
  <c r="BN371" i="42" s="1"/>
  <c r="BM370" i="42"/>
  <c r="BL370" i="42"/>
  <c r="BN370" i="42" s="1"/>
  <c r="BM369" i="42"/>
  <c r="BM368" i="42"/>
  <c r="BL368" i="42"/>
  <c r="BM367" i="42"/>
  <c r="BM366" i="42"/>
  <c r="BM365" i="42"/>
  <c r="BM364" i="42"/>
  <c r="BL364" i="42"/>
  <c r="BM363" i="42"/>
  <c r="BM362" i="42"/>
  <c r="BM361" i="42"/>
  <c r="BM360" i="42"/>
  <c r="BM359" i="42"/>
  <c r="BL359" i="42"/>
  <c r="BN359" i="42" s="1"/>
  <c r="BM358" i="42"/>
  <c r="BM357" i="42"/>
  <c r="BM356" i="42"/>
  <c r="BL356" i="42"/>
  <c r="BN356" i="42" s="1"/>
  <c r="BM355" i="42"/>
  <c r="BM354" i="42"/>
  <c r="BM353" i="42"/>
  <c r="BL353" i="42"/>
  <c r="BM352" i="42"/>
  <c r="BM351" i="42"/>
  <c r="BM350" i="42"/>
  <c r="BM349" i="42"/>
  <c r="BM348" i="42"/>
  <c r="BL348" i="42"/>
  <c r="BM347" i="42"/>
  <c r="BM346" i="42"/>
  <c r="BL346" i="42"/>
  <c r="BM345" i="42"/>
  <c r="BM344" i="42"/>
  <c r="BL344" i="42"/>
  <c r="BN344" i="42" s="1"/>
  <c r="BM343" i="42"/>
  <c r="BM342" i="42"/>
  <c r="BL342" i="42"/>
  <c r="BN342" i="42" s="1"/>
  <c r="BM341" i="42"/>
  <c r="BL341" i="42"/>
  <c r="BM340" i="42"/>
  <c r="BM339" i="42"/>
  <c r="BM338" i="42"/>
  <c r="BM337" i="42"/>
  <c r="BM336" i="42"/>
  <c r="BL336" i="42"/>
  <c r="BM335" i="42"/>
  <c r="BM334" i="42"/>
  <c r="BM333" i="42"/>
  <c r="BM332" i="42"/>
  <c r="BL332" i="42"/>
  <c r="BN332" i="42" s="1"/>
  <c r="BM331" i="42"/>
  <c r="BM330" i="42"/>
  <c r="BL330" i="42"/>
  <c r="BN330" i="42" s="1"/>
  <c r="BM329" i="42"/>
  <c r="BL329" i="42"/>
  <c r="BN329" i="42" s="1"/>
  <c r="BM328" i="42"/>
  <c r="BL328" i="42"/>
  <c r="BM327" i="42"/>
  <c r="BM326" i="42"/>
  <c r="BL326" i="42"/>
  <c r="BM325" i="42"/>
  <c r="BM324" i="42"/>
  <c r="BL324" i="42"/>
  <c r="BM323" i="42"/>
  <c r="BM322" i="42"/>
  <c r="BM321" i="42"/>
  <c r="BM320" i="42"/>
  <c r="BM319" i="42"/>
  <c r="BM318" i="42"/>
  <c r="BL318" i="42"/>
  <c r="BM317" i="42"/>
  <c r="BL317" i="42"/>
  <c r="BM316" i="42"/>
  <c r="BM315" i="42"/>
  <c r="BM314" i="42"/>
  <c r="BL314" i="42"/>
  <c r="BM313" i="42"/>
  <c r="BM312" i="42"/>
  <c r="BM311" i="42"/>
  <c r="BM310" i="42"/>
  <c r="BL310" i="42"/>
  <c r="BM309" i="42"/>
  <c r="BM308" i="42"/>
  <c r="BL308" i="42"/>
  <c r="BM307" i="42"/>
  <c r="BM306" i="42"/>
  <c r="BL306" i="42"/>
  <c r="BM305" i="42"/>
  <c r="BL305" i="42"/>
  <c r="BN305" i="42" s="1"/>
  <c r="BM304" i="42"/>
  <c r="BL304" i="42"/>
  <c r="BN304" i="42" s="1"/>
  <c r="BM303" i="42"/>
  <c r="BM302" i="42"/>
  <c r="BL302" i="42"/>
  <c r="BN302" i="42" s="1"/>
  <c r="BM301" i="42"/>
  <c r="BM300" i="42"/>
  <c r="BL300" i="42"/>
  <c r="BM299" i="42"/>
  <c r="BL299" i="42"/>
  <c r="BM298" i="42"/>
  <c r="BL298" i="42"/>
  <c r="BN298" i="42" s="1"/>
  <c r="BM297" i="42"/>
  <c r="BM296" i="42"/>
  <c r="BM295" i="42"/>
  <c r="BM294" i="42"/>
  <c r="BL294" i="42"/>
  <c r="BM293" i="42"/>
  <c r="BM292" i="42"/>
  <c r="BL292" i="42"/>
  <c r="BN292" i="42" s="1"/>
  <c r="BM291" i="42"/>
  <c r="BM290" i="42"/>
  <c r="BL290" i="42"/>
  <c r="BN290" i="42" s="1"/>
  <c r="BM289" i="42"/>
  <c r="BM288" i="42"/>
  <c r="BL288" i="42"/>
  <c r="BM287" i="42"/>
  <c r="BL287" i="42"/>
  <c r="BM286" i="42"/>
  <c r="BM285" i="42"/>
  <c r="BM284" i="42"/>
  <c r="BM283" i="42"/>
  <c r="BM282" i="42"/>
  <c r="BL282" i="42"/>
  <c r="BM281" i="42"/>
  <c r="BL281" i="42"/>
  <c r="BN281" i="42" s="1"/>
  <c r="BM280" i="42"/>
  <c r="BM279" i="42"/>
  <c r="BM278" i="42"/>
  <c r="BM277" i="42"/>
  <c r="BM276" i="42"/>
  <c r="BM275" i="42"/>
  <c r="BL275" i="42"/>
  <c r="BN275" i="42" s="1"/>
  <c r="BM274" i="42"/>
  <c r="BM273" i="42"/>
  <c r="BM272" i="42"/>
  <c r="BL272" i="42"/>
  <c r="BM271" i="42"/>
  <c r="BM270" i="42"/>
  <c r="BM269" i="42"/>
  <c r="BL269" i="42"/>
  <c r="BM268" i="42"/>
  <c r="BL268" i="42"/>
  <c r="BN268" i="42" s="1"/>
  <c r="BM267" i="42"/>
  <c r="BM266" i="42"/>
  <c r="BL266" i="42"/>
  <c r="BM265" i="42"/>
  <c r="BM264" i="42"/>
  <c r="BL264" i="42"/>
  <c r="BN264" i="42" s="1"/>
  <c r="BM263" i="42"/>
  <c r="BL263" i="42"/>
  <c r="BM262" i="42"/>
  <c r="BM261" i="42"/>
  <c r="BM260" i="42"/>
  <c r="BL260" i="42"/>
  <c r="BN260" i="42" s="1"/>
  <c r="BM259" i="42"/>
  <c r="BM258" i="42"/>
  <c r="BM257" i="42"/>
  <c r="BL257" i="42"/>
  <c r="BN257" i="42" s="1"/>
  <c r="BM256" i="42"/>
  <c r="BM255" i="42"/>
  <c r="BL255" i="42"/>
  <c r="BM254" i="42"/>
  <c r="BM253" i="42"/>
  <c r="BM252" i="42"/>
  <c r="BL252" i="42"/>
  <c r="BM251" i="42"/>
  <c r="BM250" i="42"/>
  <c r="BM249" i="42"/>
  <c r="BM248" i="42"/>
  <c r="BM247" i="42"/>
  <c r="BM246" i="42"/>
  <c r="BL246" i="42"/>
  <c r="BM245" i="42"/>
  <c r="BM244" i="42"/>
  <c r="BL244" i="42"/>
  <c r="BM243" i="42"/>
  <c r="BM242" i="42"/>
  <c r="BL242" i="42"/>
  <c r="BN242" i="42" s="1"/>
  <c r="BM241" i="42"/>
  <c r="BM240" i="42"/>
  <c r="BL240" i="42"/>
  <c r="BN240" i="42" s="1"/>
  <c r="BM239" i="42"/>
  <c r="BL239" i="42"/>
  <c r="BM238" i="42"/>
  <c r="BM237" i="42"/>
  <c r="BM236" i="42"/>
  <c r="BL236" i="42"/>
  <c r="BN236" i="42" s="1"/>
  <c r="BM235" i="42"/>
  <c r="BM234" i="42"/>
  <c r="BL234" i="42"/>
  <c r="BN234" i="42" s="1"/>
  <c r="BM233" i="42"/>
  <c r="BL233" i="42"/>
  <c r="BN233" i="42" s="1"/>
  <c r="BM232" i="42"/>
  <c r="BM231" i="42"/>
  <c r="BM230" i="42"/>
  <c r="BM229" i="42"/>
  <c r="BM228" i="42"/>
  <c r="BM227" i="42"/>
  <c r="BL227" i="42"/>
  <c r="BN227" i="42" s="1"/>
  <c r="BM226" i="42"/>
  <c r="BL226" i="42"/>
  <c r="BM225" i="42"/>
  <c r="BM224" i="42"/>
  <c r="BL224" i="42"/>
  <c r="BM223" i="42"/>
  <c r="BM222" i="42"/>
  <c r="BL222" i="42"/>
  <c r="BM221" i="42"/>
  <c r="BL221" i="42"/>
  <c r="BM220" i="42"/>
  <c r="BL220" i="42"/>
  <c r="BM219" i="42"/>
  <c r="BM218" i="42"/>
  <c r="BM217" i="42"/>
  <c r="BM216" i="42"/>
  <c r="BL216" i="42"/>
  <c r="BM215" i="42"/>
  <c r="BM214" i="42"/>
  <c r="BL214" i="42"/>
  <c r="BM213" i="42"/>
  <c r="BM212" i="42"/>
  <c r="BM211" i="42"/>
  <c r="BM210" i="42"/>
  <c r="BM209" i="42"/>
  <c r="BL209" i="42"/>
  <c r="BM208" i="42"/>
  <c r="BL208" i="42"/>
  <c r="BM207" i="42"/>
  <c r="BM206" i="42"/>
  <c r="BM205" i="42"/>
  <c r="BM204" i="42"/>
  <c r="BM203" i="42"/>
  <c r="BL203" i="42"/>
  <c r="BM202" i="42"/>
  <c r="BM201" i="42"/>
  <c r="BM200" i="42"/>
  <c r="BL200" i="42"/>
  <c r="BM199" i="42"/>
  <c r="BM198" i="42"/>
  <c r="BL198" i="42"/>
  <c r="BN198" i="42" s="1"/>
  <c r="BM197" i="42"/>
  <c r="BM196" i="42"/>
  <c r="BL196" i="42"/>
  <c r="BM195" i="42"/>
  <c r="BM194" i="42"/>
  <c r="BM193" i="42"/>
  <c r="BM192" i="42"/>
  <c r="BM191" i="42"/>
  <c r="BL191" i="42"/>
  <c r="BM190" i="42"/>
  <c r="BM189" i="42"/>
  <c r="BM188" i="42"/>
  <c r="BL188" i="42"/>
  <c r="BM187" i="42"/>
  <c r="BM186" i="42"/>
  <c r="BL186" i="42"/>
  <c r="BN186" i="42" s="1"/>
  <c r="BM185" i="42"/>
  <c r="BL185" i="42"/>
  <c r="BN185" i="42" s="1"/>
  <c r="BM184" i="42"/>
  <c r="BL184" i="42"/>
  <c r="BN184" i="42" s="1"/>
  <c r="BM183" i="42"/>
  <c r="BM182" i="42"/>
  <c r="BM181" i="42"/>
  <c r="BM180" i="42"/>
  <c r="BL180" i="42"/>
  <c r="BN180" i="42" s="1"/>
  <c r="BM179" i="42"/>
  <c r="BL179" i="42"/>
  <c r="BM178" i="42"/>
  <c r="BM177" i="42"/>
  <c r="BM176" i="42"/>
  <c r="BM175" i="42"/>
  <c r="BM174" i="42"/>
  <c r="BL174" i="42"/>
  <c r="BM173" i="42"/>
  <c r="BL173" i="42"/>
  <c r="BM172" i="42"/>
  <c r="BL172" i="42"/>
  <c r="BM171" i="42"/>
  <c r="BM170" i="42"/>
  <c r="BL170" i="42"/>
  <c r="BM169" i="42"/>
  <c r="BM168" i="42"/>
  <c r="BL168" i="42"/>
  <c r="BN168" i="42" s="1"/>
  <c r="BM167" i="42"/>
  <c r="BM166" i="42"/>
  <c r="BM165" i="42"/>
  <c r="BM164" i="42"/>
  <c r="BL164" i="42"/>
  <c r="BN164" i="42" s="1"/>
  <c r="BM163" i="42"/>
  <c r="BM162" i="42"/>
  <c r="BM161" i="42"/>
  <c r="BM160" i="42"/>
  <c r="BL160" i="42"/>
  <c r="BM159" i="42"/>
  <c r="BM158" i="42"/>
  <c r="BL158" i="42"/>
  <c r="BM157" i="42"/>
  <c r="BM156" i="42"/>
  <c r="BM155" i="42"/>
  <c r="BL155" i="42"/>
  <c r="BM154" i="42"/>
  <c r="BM153" i="42"/>
  <c r="BM152" i="42"/>
  <c r="BM151" i="42"/>
  <c r="BM150" i="42"/>
  <c r="BL150" i="42"/>
  <c r="BN150" i="42" s="1"/>
  <c r="BM149" i="42"/>
  <c r="BM148" i="42"/>
  <c r="BM147" i="42"/>
  <c r="BM146" i="42"/>
  <c r="BL146" i="42"/>
  <c r="BM145" i="42"/>
  <c r="BM144" i="42"/>
  <c r="BL144" i="42"/>
  <c r="BM143" i="42"/>
  <c r="BM142" i="42"/>
  <c r="BM141" i="42"/>
  <c r="BM140" i="42"/>
  <c r="BL140" i="42"/>
  <c r="BM139" i="42"/>
  <c r="BM138" i="42"/>
  <c r="BM137" i="42"/>
  <c r="BM136" i="42"/>
  <c r="BM135" i="42"/>
  <c r="BM134" i="42"/>
  <c r="BM133" i="42"/>
  <c r="BM132" i="42"/>
  <c r="BL132" i="42"/>
  <c r="BM131" i="42"/>
  <c r="BM130" i="42"/>
  <c r="BM129" i="42"/>
  <c r="BM128" i="42"/>
  <c r="BL128" i="42"/>
  <c r="BM127" i="42"/>
  <c r="BM126" i="42"/>
  <c r="BM125" i="42"/>
  <c r="BL125" i="42"/>
  <c r="BM124" i="42"/>
  <c r="BM123" i="42"/>
  <c r="BM122" i="42"/>
  <c r="BM121" i="42"/>
  <c r="BM120" i="42"/>
  <c r="BM119" i="42"/>
  <c r="BM118" i="42"/>
  <c r="BM117" i="42"/>
  <c r="BM116" i="42"/>
  <c r="BM115" i="42"/>
  <c r="BM114" i="42"/>
  <c r="BL114" i="42"/>
  <c r="BM113" i="42"/>
  <c r="BL113" i="42"/>
  <c r="BM112" i="42"/>
  <c r="BM111" i="42"/>
  <c r="BM110" i="42"/>
  <c r="BM109" i="42"/>
  <c r="BM108" i="42"/>
  <c r="BM107" i="42"/>
  <c r="BL107" i="42"/>
  <c r="BM106" i="42"/>
  <c r="BM105" i="42"/>
  <c r="BM104" i="42"/>
  <c r="BM103" i="42"/>
  <c r="BM102" i="42"/>
  <c r="BM101" i="42"/>
  <c r="BM100" i="42"/>
  <c r="BM99" i="42"/>
  <c r="BM98" i="42"/>
  <c r="BM97" i="42"/>
  <c r="BM96" i="42"/>
  <c r="BM95" i="42"/>
  <c r="BM94" i="42"/>
  <c r="BM93" i="42"/>
  <c r="BM92" i="42"/>
  <c r="BL92" i="42"/>
  <c r="BM91" i="42"/>
  <c r="BM90" i="42"/>
  <c r="BM89" i="42"/>
  <c r="BM88" i="42"/>
  <c r="BL88" i="42"/>
  <c r="BN88" i="42" s="1"/>
  <c r="BM87" i="42"/>
  <c r="BM86" i="42"/>
  <c r="BL86" i="42"/>
  <c r="BN86" i="42" s="1"/>
  <c r="BM85" i="42"/>
  <c r="BM84" i="42"/>
  <c r="BM83" i="42"/>
  <c r="BM82" i="42"/>
  <c r="BM81" i="42"/>
  <c r="BM80" i="42"/>
  <c r="BM79" i="42"/>
  <c r="BM78" i="42"/>
  <c r="BM77" i="42"/>
  <c r="BM76" i="42"/>
  <c r="BM75" i="42"/>
  <c r="BM74" i="42"/>
  <c r="BL74" i="42"/>
  <c r="BM73" i="42"/>
  <c r="BM72" i="42"/>
  <c r="BM71" i="42"/>
  <c r="BM70" i="42"/>
  <c r="BM69" i="42"/>
  <c r="BM68" i="42"/>
  <c r="BL68" i="42"/>
  <c r="BN68" i="42" s="1"/>
  <c r="BM67" i="42"/>
  <c r="BM66" i="42"/>
  <c r="BM65" i="42"/>
  <c r="BM64" i="42"/>
  <c r="BM63" i="42"/>
  <c r="BM62" i="42"/>
  <c r="BL62" i="42"/>
  <c r="BN62" i="42" s="1"/>
  <c r="BM61" i="42"/>
  <c r="BM60" i="42"/>
  <c r="BM59" i="42"/>
  <c r="BM58" i="42"/>
  <c r="BM57" i="42"/>
  <c r="BM56" i="42"/>
  <c r="BM55" i="42"/>
  <c r="BM54" i="42"/>
  <c r="BL54" i="42"/>
  <c r="BN54" i="42" s="1"/>
  <c r="BM53" i="42"/>
  <c r="BL53" i="42"/>
  <c r="BN53" i="42" s="1"/>
  <c r="BM52" i="42"/>
  <c r="BM51" i="42"/>
  <c r="BM50" i="42"/>
  <c r="BL50" i="42"/>
  <c r="BM49" i="42"/>
  <c r="BM48" i="42"/>
  <c r="BM47" i="42"/>
  <c r="BM46" i="42"/>
  <c r="BM45" i="42"/>
  <c r="BM44" i="42"/>
  <c r="BM43" i="42"/>
  <c r="BM42" i="42"/>
  <c r="BM41" i="42"/>
  <c r="BM40" i="42"/>
  <c r="BM39" i="42"/>
  <c r="BM38" i="42"/>
  <c r="BM37" i="42"/>
  <c r="BM36" i="42"/>
  <c r="BM35" i="42"/>
  <c r="BM34" i="42"/>
  <c r="BM33" i="42"/>
  <c r="BM32" i="42"/>
  <c r="BM31" i="42"/>
  <c r="BM30" i="42"/>
  <c r="BM29" i="42"/>
  <c r="BL29" i="42"/>
  <c r="BN29" i="42" s="1"/>
  <c r="BM28" i="42"/>
  <c r="BL28" i="42"/>
  <c r="BN28" i="42" s="1"/>
  <c r="BM27" i="42"/>
  <c r="BM26" i="42"/>
  <c r="BM25" i="42"/>
  <c r="BM24" i="42"/>
  <c r="BM23" i="42"/>
  <c r="BM22" i="42"/>
  <c r="BM21" i="42"/>
  <c r="BM20" i="42"/>
  <c r="BM19" i="42"/>
  <c r="BM18" i="42"/>
  <c r="BM17" i="42"/>
  <c r="BL17" i="42"/>
  <c r="BM16" i="42"/>
  <c r="BL16" i="42"/>
  <c r="BN16" i="42" s="1"/>
  <c r="BM14" i="42"/>
  <c r="BM765" i="41"/>
  <c r="BM764" i="41"/>
  <c r="BM763" i="41"/>
  <c r="BM762" i="41"/>
  <c r="BM761" i="41"/>
  <c r="BM760" i="41"/>
  <c r="BM759" i="41"/>
  <c r="BM758" i="41"/>
  <c r="BM757" i="41"/>
  <c r="BM756" i="41"/>
  <c r="BM755" i="41"/>
  <c r="BM754" i="41"/>
  <c r="BM753" i="41"/>
  <c r="BM752" i="41"/>
  <c r="BM751" i="41"/>
  <c r="BM750" i="41"/>
  <c r="BM749" i="41"/>
  <c r="BM748" i="41"/>
  <c r="BM747" i="41"/>
  <c r="BM746" i="41"/>
  <c r="BM745" i="41"/>
  <c r="BM744" i="41"/>
  <c r="BM743" i="41"/>
  <c r="BM742" i="41"/>
  <c r="BM741" i="41"/>
  <c r="BM740" i="41"/>
  <c r="BM739" i="41"/>
  <c r="BM738" i="41"/>
  <c r="BM737" i="41"/>
  <c r="BM736" i="41"/>
  <c r="BM735" i="41"/>
  <c r="BM734" i="41"/>
  <c r="BM733" i="41"/>
  <c r="BM732" i="41"/>
  <c r="BM731" i="41"/>
  <c r="BM730" i="41"/>
  <c r="BM729" i="41"/>
  <c r="BM728" i="41"/>
  <c r="BM727" i="41"/>
  <c r="BM726" i="41"/>
  <c r="BM725" i="41"/>
  <c r="BM724" i="41"/>
  <c r="BM723" i="41"/>
  <c r="BM722" i="41"/>
  <c r="BM721" i="41"/>
  <c r="BM720" i="41"/>
  <c r="BM719" i="41"/>
  <c r="BM718" i="41"/>
  <c r="BM717" i="41"/>
  <c r="BM716" i="41"/>
  <c r="BM715" i="41"/>
  <c r="BM714" i="41"/>
  <c r="BM713" i="41"/>
  <c r="BM712" i="41"/>
  <c r="BM711" i="41"/>
  <c r="BM710" i="41"/>
  <c r="BM709" i="41"/>
  <c r="BM708" i="41"/>
  <c r="BM707" i="41"/>
  <c r="BM706" i="41"/>
  <c r="BM705" i="41"/>
  <c r="BM704" i="41"/>
  <c r="BM703" i="41"/>
  <c r="BM702" i="41"/>
  <c r="BM701" i="41"/>
  <c r="BM700" i="41"/>
  <c r="BM699" i="41"/>
  <c r="BM698" i="41"/>
  <c r="BM697" i="41"/>
  <c r="BM696" i="41"/>
  <c r="BM695" i="41"/>
  <c r="BM694" i="41"/>
  <c r="BM693" i="41"/>
  <c r="BM692" i="41"/>
  <c r="BM691" i="41"/>
  <c r="BM690" i="41"/>
  <c r="BM689" i="41"/>
  <c r="BM688" i="41"/>
  <c r="BM687" i="41"/>
  <c r="BM686" i="41"/>
  <c r="BM685" i="41"/>
  <c r="BM684" i="41"/>
  <c r="BM683" i="41"/>
  <c r="BL683" i="41"/>
  <c r="BM682" i="41"/>
  <c r="BM681" i="41"/>
  <c r="BM680" i="41"/>
  <c r="BM679" i="41"/>
  <c r="BM678" i="41"/>
  <c r="BM677" i="41"/>
  <c r="BM676" i="41"/>
  <c r="BM675" i="41"/>
  <c r="BM674" i="41"/>
  <c r="BM673" i="41"/>
  <c r="BM672" i="41"/>
  <c r="BM671" i="41"/>
  <c r="BM670" i="41"/>
  <c r="BM669" i="41"/>
  <c r="BM668" i="41"/>
  <c r="BM667" i="41"/>
  <c r="BM666" i="41"/>
  <c r="BM665" i="41"/>
  <c r="BM664" i="41"/>
  <c r="BM663" i="41"/>
  <c r="BM662" i="41"/>
  <c r="BM661" i="41"/>
  <c r="BM660" i="41"/>
  <c r="BM659" i="41"/>
  <c r="BM658" i="41"/>
  <c r="BM657" i="41"/>
  <c r="BM656" i="41"/>
  <c r="BM655" i="41"/>
  <c r="BM654" i="41"/>
  <c r="BM653" i="41"/>
  <c r="BM652" i="41"/>
  <c r="BM651" i="41"/>
  <c r="BM650" i="41"/>
  <c r="BM649" i="41"/>
  <c r="BM648" i="41"/>
  <c r="BM647" i="41"/>
  <c r="BM646" i="41"/>
  <c r="BM645" i="41"/>
  <c r="BM644" i="41"/>
  <c r="BM643" i="41"/>
  <c r="BM642" i="41"/>
  <c r="BM641" i="41"/>
  <c r="BM640" i="41"/>
  <c r="BM639" i="41"/>
  <c r="BM638" i="41"/>
  <c r="BM637" i="41"/>
  <c r="BM636" i="41"/>
  <c r="BM635" i="41"/>
  <c r="BM634" i="41"/>
  <c r="BM633" i="41"/>
  <c r="BM632" i="41"/>
  <c r="BM631" i="41"/>
  <c r="BM630" i="41"/>
  <c r="BM629" i="41"/>
  <c r="BM628" i="41"/>
  <c r="BM627" i="41"/>
  <c r="BM626" i="41"/>
  <c r="BM625" i="41"/>
  <c r="BM624" i="41"/>
  <c r="BM623" i="41"/>
  <c r="BM622" i="41"/>
  <c r="BM621" i="41"/>
  <c r="BM620" i="41"/>
  <c r="BM619" i="41"/>
  <c r="BM618" i="41"/>
  <c r="BM617" i="41"/>
  <c r="BM616" i="41"/>
  <c r="BM615" i="41"/>
  <c r="BM614" i="41"/>
  <c r="BM613" i="41"/>
  <c r="BM612" i="41"/>
  <c r="BL612" i="41"/>
  <c r="BN612" i="41" s="1"/>
  <c r="BM611" i="41"/>
  <c r="BM610" i="41"/>
  <c r="BM609" i="41"/>
  <c r="BM608" i="41"/>
  <c r="BM607" i="41"/>
  <c r="BM606" i="41"/>
  <c r="BM605" i="41"/>
  <c r="BM604" i="41"/>
  <c r="BM603" i="41"/>
  <c r="BM602" i="41"/>
  <c r="BM601" i="41"/>
  <c r="BM600" i="41"/>
  <c r="BM599" i="41"/>
  <c r="BM598" i="41"/>
  <c r="BM597" i="41"/>
  <c r="BM596" i="41"/>
  <c r="BM595" i="41"/>
  <c r="BM594" i="41"/>
  <c r="BM593" i="41"/>
  <c r="BM592" i="41"/>
  <c r="BM591" i="41"/>
  <c r="BM590" i="41"/>
  <c r="BM589" i="41"/>
  <c r="BM588" i="41"/>
  <c r="BM587" i="41"/>
  <c r="BM586" i="41"/>
  <c r="BM585" i="41"/>
  <c r="BM584" i="41"/>
  <c r="BM583" i="41"/>
  <c r="BM582" i="41"/>
  <c r="BL582" i="41"/>
  <c r="BN582" i="41" s="1"/>
  <c r="BM581" i="41"/>
  <c r="BM580" i="41"/>
  <c r="BM579" i="41"/>
  <c r="BM578" i="41"/>
  <c r="BM577" i="41"/>
  <c r="BM576" i="41"/>
  <c r="BM575" i="41"/>
  <c r="BM574" i="41"/>
  <c r="BM573" i="41"/>
  <c r="BM572" i="41"/>
  <c r="BM571" i="41"/>
  <c r="BM570" i="41"/>
  <c r="BM569" i="41"/>
  <c r="BM568" i="41"/>
  <c r="BM567" i="41"/>
  <c r="BM566" i="41"/>
  <c r="BM565" i="41"/>
  <c r="BM564" i="41"/>
  <c r="BM563" i="41"/>
  <c r="BM562" i="41"/>
  <c r="BM561" i="41"/>
  <c r="BM560" i="41"/>
  <c r="BM559" i="41"/>
  <c r="BM558" i="41"/>
  <c r="BM557" i="41"/>
  <c r="BM556" i="41"/>
  <c r="BM555" i="41"/>
  <c r="BM554" i="41"/>
  <c r="BM553" i="41"/>
  <c r="BM552" i="41"/>
  <c r="BM551" i="41"/>
  <c r="BL551" i="41"/>
  <c r="BN551" i="41" s="1"/>
  <c r="BM550" i="41"/>
  <c r="BM549" i="41"/>
  <c r="BM548" i="41"/>
  <c r="BM547" i="41"/>
  <c r="BM546" i="41"/>
  <c r="BM545" i="41"/>
  <c r="BM544" i="41"/>
  <c r="BM543" i="41"/>
  <c r="BM542" i="41"/>
  <c r="BM541" i="41"/>
  <c r="BM540" i="41"/>
  <c r="BM539" i="41"/>
  <c r="BM538" i="41"/>
  <c r="BM537" i="41"/>
  <c r="BM536" i="41"/>
  <c r="BM535" i="41"/>
  <c r="BM534" i="41"/>
  <c r="BM533" i="41"/>
  <c r="BM532" i="41"/>
  <c r="BM531" i="41"/>
  <c r="BM530" i="41"/>
  <c r="BM529" i="41"/>
  <c r="BM528" i="41"/>
  <c r="BM527" i="41"/>
  <c r="BM526" i="41"/>
  <c r="BM525" i="41"/>
  <c r="BM524" i="41"/>
  <c r="BM523" i="41"/>
  <c r="BM522" i="41"/>
  <c r="BM521" i="41"/>
  <c r="BM520" i="41"/>
  <c r="BM519" i="41"/>
  <c r="BM518" i="41"/>
  <c r="BM517" i="41"/>
  <c r="BM516" i="41"/>
  <c r="BM515" i="41"/>
  <c r="BM514" i="41"/>
  <c r="BM513" i="41"/>
  <c r="BM512" i="41"/>
  <c r="BM511" i="41"/>
  <c r="BM510" i="41"/>
  <c r="BM509" i="41"/>
  <c r="BM508" i="41"/>
  <c r="BM507" i="41"/>
  <c r="BM506" i="41"/>
  <c r="BM505" i="41"/>
  <c r="BM504" i="41"/>
  <c r="BM503" i="41"/>
  <c r="BM502" i="41"/>
  <c r="BM501" i="41"/>
  <c r="BM500" i="41"/>
  <c r="BM499" i="41"/>
  <c r="BM498" i="41"/>
  <c r="BM497" i="41"/>
  <c r="BM496" i="41"/>
  <c r="BL496" i="41"/>
  <c r="BN496" i="41" s="1"/>
  <c r="BM495" i="41"/>
  <c r="BM494" i="41"/>
  <c r="BM493" i="41"/>
  <c r="BM492" i="41"/>
  <c r="BM491" i="41"/>
  <c r="BM490" i="41"/>
  <c r="BM489" i="41"/>
  <c r="BM488" i="41"/>
  <c r="BM487" i="41"/>
  <c r="BM486" i="41"/>
  <c r="BM485" i="41"/>
  <c r="BM484" i="41"/>
  <c r="BM483" i="41"/>
  <c r="BM482" i="41"/>
  <c r="BM481" i="41"/>
  <c r="BM480" i="41"/>
  <c r="BM479" i="41"/>
  <c r="BM478" i="41"/>
  <c r="BM477" i="41"/>
  <c r="BM476" i="41"/>
  <c r="BM475" i="41"/>
  <c r="BM474" i="41"/>
  <c r="BL474" i="41"/>
  <c r="BM473" i="41"/>
  <c r="BM472" i="41"/>
  <c r="BM471" i="41"/>
  <c r="BM470" i="41"/>
  <c r="BM469" i="41"/>
  <c r="BM468" i="41"/>
  <c r="BM467" i="41"/>
  <c r="BM466" i="41"/>
  <c r="BM465" i="41"/>
  <c r="BM464" i="41"/>
  <c r="BM463" i="41"/>
  <c r="BM462" i="41"/>
  <c r="BM461" i="41"/>
  <c r="BM460" i="41"/>
  <c r="BM459" i="41"/>
  <c r="BM458" i="41"/>
  <c r="BM457" i="41"/>
  <c r="BM456" i="41"/>
  <c r="BM455" i="41"/>
  <c r="BM454" i="41"/>
  <c r="BM453" i="41"/>
  <c r="BM452" i="41"/>
  <c r="BM451" i="41"/>
  <c r="BM450" i="41"/>
  <c r="BM449" i="41"/>
  <c r="BM448" i="41"/>
  <c r="BM447" i="41"/>
  <c r="BM446" i="41"/>
  <c r="BM445" i="41"/>
  <c r="BM444" i="41"/>
  <c r="BM443" i="41"/>
  <c r="BM442" i="41"/>
  <c r="BM441" i="41"/>
  <c r="BM440" i="41"/>
  <c r="BM439" i="41"/>
  <c r="BM438" i="41"/>
  <c r="BM437" i="41"/>
  <c r="BM436" i="41"/>
  <c r="BM435" i="41"/>
  <c r="BM434" i="41"/>
  <c r="BM433" i="41"/>
  <c r="BM432" i="41"/>
  <c r="BM431" i="41"/>
  <c r="BM430" i="41"/>
  <c r="BM429" i="41"/>
  <c r="BM428" i="41"/>
  <c r="BM427" i="41"/>
  <c r="BM426" i="41"/>
  <c r="BM425" i="41"/>
  <c r="BM424" i="41"/>
  <c r="BM423" i="41"/>
  <c r="BM422" i="41"/>
  <c r="BM421" i="41"/>
  <c r="BM420" i="41"/>
  <c r="BM419" i="41"/>
  <c r="BM418" i="41"/>
  <c r="BM417" i="41"/>
  <c r="BM416" i="41"/>
  <c r="BM415" i="41"/>
  <c r="BM414" i="41"/>
  <c r="BM413" i="41"/>
  <c r="BM412" i="41"/>
  <c r="BM411" i="41"/>
  <c r="BM410" i="41"/>
  <c r="BM409" i="41"/>
  <c r="BM408" i="41"/>
  <c r="BM407" i="41"/>
  <c r="BM406" i="41"/>
  <c r="BL406" i="41"/>
  <c r="BN406" i="41" s="1"/>
  <c r="BM405" i="41"/>
  <c r="BM404" i="41"/>
  <c r="BM403" i="41"/>
  <c r="BM402" i="41"/>
  <c r="BL402" i="41"/>
  <c r="BM401" i="41"/>
  <c r="BM400" i="41"/>
  <c r="BM399" i="41"/>
  <c r="BM398" i="41"/>
  <c r="BM397" i="41"/>
  <c r="BM396" i="41"/>
  <c r="BM395" i="41"/>
  <c r="BM394" i="41"/>
  <c r="BM393" i="41"/>
  <c r="BM392" i="41"/>
  <c r="BM391" i="41"/>
  <c r="BM390" i="41"/>
  <c r="BM389" i="41"/>
  <c r="BM388" i="41"/>
  <c r="BM387" i="41"/>
  <c r="BM386" i="41"/>
  <c r="BM385" i="41"/>
  <c r="BM384" i="41"/>
  <c r="BM383" i="41"/>
  <c r="BM382" i="41"/>
  <c r="BM381" i="41"/>
  <c r="BM380" i="41"/>
  <c r="BM379" i="41"/>
  <c r="BM378" i="41"/>
  <c r="BM377" i="41"/>
  <c r="BM376" i="41"/>
  <c r="BM375" i="41"/>
  <c r="BM374" i="41"/>
  <c r="BM373" i="41"/>
  <c r="BM372" i="41"/>
  <c r="BM371" i="41"/>
  <c r="BM370" i="41"/>
  <c r="BM369" i="41"/>
  <c r="BM368" i="41"/>
  <c r="BM367" i="41"/>
  <c r="BM366" i="41"/>
  <c r="BM365" i="41"/>
  <c r="BM364" i="41"/>
  <c r="BM363" i="41"/>
  <c r="BM362" i="41"/>
  <c r="BM361" i="41"/>
  <c r="BM360" i="41"/>
  <c r="BM359" i="41"/>
  <c r="BM358" i="41"/>
  <c r="BM357" i="41"/>
  <c r="BM356" i="41"/>
  <c r="BM355" i="41"/>
  <c r="BM354" i="41"/>
  <c r="BM353" i="41"/>
  <c r="BM352" i="41"/>
  <c r="BM351" i="41"/>
  <c r="BM350" i="41"/>
  <c r="BM349" i="41"/>
  <c r="BM348" i="41"/>
  <c r="BM347" i="41"/>
  <c r="BM346" i="41"/>
  <c r="BM345" i="41"/>
  <c r="BM344" i="41"/>
  <c r="BM343" i="41"/>
  <c r="BM342" i="41"/>
  <c r="BM341" i="41"/>
  <c r="BM340" i="41"/>
  <c r="BM339" i="41"/>
  <c r="BM338" i="41"/>
  <c r="BM337" i="41"/>
  <c r="BM336" i="41"/>
  <c r="BM335" i="41"/>
  <c r="BM334" i="41"/>
  <c r="BM333" i="41"/>
  <c r="BM332" i="41"/>
  <c r="BM331" i="41"/>
  <c r="BM330" i="41"/>
  <c r="BM329" i="41"/>
  <c r="BM328" i="41"/>
  <c r="BM327" i="41"/>
  <c r="BM326" i="41"/>
  <c r="BM325" i="41"/>
  <c r="BM324" i="41"/>
  <c r="BM323" i="41"/>
  <c r="BM322" i="41"/>
  <c r="BM321" i="41"/>
  <c r="BM320" i="41"/>
  <c r="BM319" i="41"/>
  <c r="BM318" i="41"/>
  <c r="BM317" i="41"/>
  <c r="BM316" i="41"/>
  <c r="BM315" i="41"/>
  <c r="BM314" i="41"/>
  <c r="BM313" i="41"/>
  <c r="BM312" i="41"/>
  <c r="BM311" i="41"/>
  <c r="BM310" i="41"/>
  <c r="BM309" i="41"/>
  <c r="BM308" i="41"/>
  <c r="BM307" i="41"/>
  <c r="BM306" i="41"/>
  <c r="BM305" i="41"/>
  <c r="BM304" i="41"/>
  <c r="BM303" i="41"/>
  <c r="BM302" i="41"/>
  <c r="BM301" i="41"/>
  <c r="BM300" i="41"/>
  <c r="BM299" i="41"/>
  <c r="BM298" i="41"/>
  <c r="BM297" i="41"/>
  <c r="BM296" i="41"/>
  <c r="BM295" i="41"/>
  <c r="BM294" i="41"/>
  <c r="BM293" i="41"/>
  <c r="BM292" i="41"/>
  <c r="BM291" i="41"/>
  <c r="BM290" i="41"/>
  <c r="BM289" i="41"/>
  <c r="BM288" i="41"/>
  <c r="BM287" i="41"/>
  <c r="BM286" i="41"/>
  <c r="BM285" i="41"/>
  <c r="BM284" i="41"/>
  <c r="BM283" i="41"/>
  <c r="BM282" i="41"/>
  <c r="BM281" i="41"/>
  <c r="BM280" i="41"/>
  <c r="BM279" i="41"/>
  <c r="BM278" i="41"/>
  <c r="BM277" i="41"/>
  <c r="BM276" i="41"/>
  <c r="BM275" i="41"/>
  <c r="BM274" i="41"/>
  <c r="BM273" i="41"/>
  <c r="BM272" i="41"/>
  <c r="BM271" i="41"/>
  <c r="BM270" i="41"/>
  <c r="BM269" i="41"/>
  <c r="BM268" i="41"/>
  <c r="BM267" i="41"/>
  <c r="BM266" i="41"/>
  <c r="BM265" i="41"/>
  <c r="BM264" i="41"/>
  <c r="BM263" i="41"/>
  <c r="BM262" i="41"/>
  <c r="BM261" i="41"/>
  <c r="BM260" i="41"/>
  <c r="BM259" i="41"/>
  <c r="BM258" i="41"/>
  <c r="BM257" i="41"/>
  <c r="BM256" i="41"/>
  <c r="BM255" i="41"/>
  <c r="BM254" i="41"/>
  <c r="BM253" i="41"/>
  <c r="BM252" i="41"/>
  <c r="BM251" i="41"/>
  <c r="BM250" i="41"/>
  <c r="BM249" i="41"/>
  <c r="BM248" i="41"/>
  <c r="BM247" i="41"/>
  <c r="BM246" i="41"/>
  <c r="BM245" i="41"/>
  <c r="BM244" i="41"/>
  <c r="BM243" i="41"/>
  <c r="BM242" i="41"/>
  <c r="BM241" i="41"/>
  <c r="BM240" i="41"/>
  <c r="BM239" i="41"/>
  <c r="BM238" i="41"/>
  <c r="BM237" i="41"/>
  <c r="BM236" i="41"/>
  <c r="BM235" i="41"/>
  <c r="BM234" i="41"/>
  <c r="BM233" i="41"/>
  <c r="BM232" i="41"/>
  <c r="BM231" i="41"/>
  <c r="BM230" i="41"/>
  <c r="BM229" i="41"/>
  <c r="BM228" i="41"/>
  <c r="BM227" i="41"/>
  <c r="BM226" i="41"/>
  <c r="BM225" i="41"/>
  <c r="BM224" i="41"/>
  <c r="BM223" i="41"/>
  <c r="BM222" i="41"/>
  <c r="BM221" i="41"/>
  <c r="BM220" i="41"/>
  <c r="BM219" i="41"/>
  <c r="BM218" i="41"/>
  <c r="BM217" i="41"/>
  <c r="BM216" i="41"/>
  <c r="BM215" i="41"/>
  <c r="BM214" i="41"/>
  <c r="BM213" i="41"/>
  <c r="BM212" i="41"/>
  <c r="BM211" i="41"/>
  <c r="BM210" i="41"/>
  <c r="BM209" i="41"/>
  <c r="BM208" i="41"/>
  <c r="BM207" i="41"/>
  <c r="BM206" i="41"/>
  <c r="BM205" i="41"/>
  <c r="BM204" i="41"/>
  <c r="BM203" i="41"/>
  <c r="BM202" i="41"/>
  <c r="BM201" i="41"/>
  <c r="BM200" i="41"/>
  <c r="BM199" i="41"/>
  <c r="BM198" i="41"/>
  <c r="BM197" i="41"/>
  <c r="BM196" i="41"/>
  <c r="BM195" i="41"/>
  <c r="BM194" i="41"/>
  <c r="BM193" i="41"/>
  <c r="BM192" i="41"/>
  <c r="BM191" i="41"/>
  <c r="BM190" i="41"/>
  <c r="BM189" i="41"/>
  <c r="BM188" i="41"/>
  <c r="BM187" i="41"/>
  <c r="BM186" i="41"/>
  <c r="BM185" i="41"/>
  <c r="BM184" i="41"/>
  <c r="BM183" i="41"/>
  <c r="BM182" i="41"/>
  <c r="BM181" i="41"/>
  <c r="BM180" i="41"/>
  <c r="BM179" i="41"/>
  <c r="BM178" i="41"/>
  <c r="BM177" i="41"/>
  <c r="BM176" i="41"/>
  <c r="BM175" i="41"/>
  <c r="BM174" i="41"/>
  <c r="BM173" i="41"/>
  <c r="BM172" i="41"/>
  <c r="BM171" i="41"/>
  <c r="BM170" i="41"/>
  <c r="BM169" i="41"/>
  <c r="BM168" i="41"/>
  <c r="BM167" i="41"/>
  <c r="BM166" i="41"/>
  <c r="BM165" i="41"/>
  <c r="BM164" i="41"/>
  <c r="BM163" i="41"/>
  <c r="BM162" i="41"/>
  <c r="BM161" i="41"/>
  <c r="BM160" i="41"/>
  <c r="BM159" i="41"/>
  <c r="BM158" i="41"/>
  <c r="BM157" i="41"/>
  <c r="BM156" i="41"/>
  <c r="BM155" i="41"/>
  <c r="BM154" i="41"/>
  <c r="BM153" i="41"/>
  <c r="BM152" i="41"/>
  <c r="BM151" i="41"/>
  <c r="BM150" i="41"/>
  <c r="BM149" i="41"/>
  <c r="BM148" i="41"/>
  <c r="BM147" i="41"/>
  <c r="BM146" i="41"/>
  <c r="BM145" i="41"/>
  <c r="BM144" i="41"/>
  <c r="BM143" i="41"/>
  <c r="BM142" i="41"/>
  <c r="BM141" i="41"/>
  <c r="BM140" i="41"/>
  <c r="BM139" i="41"/>
  <c r="BM138" i="41"/>
  <c r="BM137" i="41"/>
  <c r="BM136" i="41"/>
  <c r="BM135" i="41"/>
  <c r="BM134" i="41"/>
  <c r="BM133" i="41"/>
  <c r="BM132" i="41"/>
  <c r="BM131" i="41"/>
  <c r="BM130" i="41"/>
  <c r="BM129" i="41"/>
  <c r="BM128" i="41"/>
  <c r="BM127" i="41"/>
  <c r="BM126" i="41"/>
  <c r="BM125" i="41"/>
  <c r="BM124" i="41"/>
  <c r="BM123" i="41"/>
  <c r="BM122" i="41"/>
  <c r="BM121" i="41"/>
  <c r="BM120" i="41"/>
  <c r="BM119" i="41"/>
  <c r="BM118" i="41"/>
  <c r="BM117" i="41"/>
  <c r="BM116" i="41"/>
  <c r="BM115" i="41"/>
  <c r="BM114" i="41"/>
  <c r="BM113" i="41"/>
  <c r="BM112" i="41"/>
  <c r="BM111" i="41"/>
  <c r="BM110" i="41"/>
  <c r="BM109" i="41"/>
  <c r="BM108" i="41"/>
  <c r="BM107" i="41"/>
  <c r="BM106" i="41"/>
  <c r="BM105" i="41"/>
  <c r="BM104" i="41"/>
  <c r="BM103" i="41"/>
  <c r="BM102" i="41"/>
  <c r="BM101" i="41"/>
  <c r="BM100" i="41"/>
  <c r="BM99" i="41"/>
  <c r="BM98" i="41"/>
  <c r="BM97" i="41"/>
  <c r="BM96" i="41"/>
  <c r="BM95" i="41"/>
  <c r="BM94" i="41"/>
  <c r="BM93" i="41"/>
  <c r="BM92" i="41"/>
  <c r="BM91" i="41"/>
  <c r="BM90" i="41"/>
  <c r="BM89" i="41"/>
  <c r="BM88" i="41"/>
  <c r="BM87" i="41"/>
  <c r="BM86" i="41"/>
  <c r="BM85" i="41"/>
  <c r="BM84" i="41"/>
  <c r="BM83" i="41"/>
  <c r="BM82" i="41"/>
  <c r="BM81" i="41"/>
  <c r="BM80" i="41"/>
  <c r="BM79" i="41"/>
  <c r="BM78" i="41"/>
  <c r="BM77" i="41"/>
  <c r="BM76" i="41"/>
  <c r="BM75" i="41"/>
  <c r="BM74" i="41"/>
  <c r="BM73" i="41"/>
  <c r="BM72" i="41"/>
  <c r="BM71" i="41"/>
  <c r="BM70" i="41"/>
  <c r="BM69" i="41"/>
  <c r="BM68" i="41"/>
  <c r="BM67" i="41"/>
  <c r="BM66" i="41"/>
  <c r="BM65" i="41"/>
  <c r="BM64" i="41"/>
  <c r="BM63" i="41"/>
  <c r="BM62" i="41"/>
  <c r="BM61" i="41"/>
  <c r="BM60" i="41"/>
  <c r="BM59" i="41"/>
  <c r="BM58" i="41"/>
  <c r="BM57" i="41"/>
  <c r="BM56" i="41"/>
  <c r="BM55" i="41"/>
  <c r="BM54" i="41"/>
  <c r="BM53" i="41"/>
  <c r="BM52" i="41"/>
  <c r="BM51" i="41"/>
  <c r="BM50" i="41"/>
  <c r="BM49" i="41"/>
  <c r="BM48" i="41"/>
  <c r="BM47" i="41"/>
  <c r="BM46" i="41"/>
  <c r="BM45" i="41"/>
  <c r="BM44" i="41"/>
  <c r="BM43" i="41"/>
  <c r="BM42" i="41"/>
  <c r="BM41" i="41"/>
  <c r="BM40" i="41"/>
  <c r="BM39" i="41"/>
  <c r="BM38" i="41"/>
  <c r="BM37" i="41"/>
  <c r="BM36" i="41"/>
  <c r="BM35" i="41"/>
  <c r="BM34" i="41"/>
  <c r="BM33" i="41"/>
  <c r="BM32" i="41"/>
  <c r="BM31" i="41"/>
  <c r="BM30" i="41"/>
  <c r="BM29" i="41"/>
  <c r="BM28" i="41"/>
  <c r="BM27" i="41"/>
  <c r="BM26" i="41"/>
  <c r="BM25" i="41"/>
  <c r="BM24" i="41"/>
  <c r="BM23" i="41"/>
  <c r="BM22" i="41"/>
  <c r="BM21" i="41"/>
  <c r="BM20" i="41"/>
  <c r="BM19" i="41"/>
  <c r="BM18" i="41"/>
  <c r="BM17" i="41"/>
  <c r="BM16" i="41"/>
  <c r="BM14" i="41"/>
  <c r="BM765" i="10"/>
  <c r="BM764" i="10"/>
  <c r="BM763" i="10"/>
  <c r="BM762" i="10"/>
  <c r="BM761" i="10"/>
  <c r="BM760" i="10"/>
  <c r="BM759" i="10"/>
  <c r="BM758" i="10"/>
  <c r="BM757" i="10"/>
  <c r="BM756" i="10"/>
  <c r="BM755" i="10"/>
  <c r="BM754" i="10"/>
  <c r="BM753" i="10"/>
  <c r="BM752" i="10"/>
  <c r="BM751" i="10"/>
  <c r="BM750" i="10"/>
  <c r="BM749" i="10"/>
  <c r="BM748" i="10"/>
  <c r="BM747" i="10"/>
  <c r="BM746" i="10"/>
  <c r="BM745" i="10"/>
  <c r="BM744" i="10"/>
  <c r="BM743" i="10"/>
  <c r="BM742" i="10"/>
  <c r="BM741" i="10"/>
  <c r="BM740" i="10"/>
  <c r="BM739" i="10"/>
  <c r="BM738" i="10"/>
  <c r="BM737" i="10"/>
  <c r="BM736" i="10"/>
  <c r="BM735" i="10"/>
  <c r="BM734" i="10"/>
  <c r="BM733" i="10"/>
  <c r="BM732" i="10"/>
  <c r="BM731" i="10"/>
  <c r="BM730" i="10"/>
  <c r="BM729" i="10"/>
  <c r="BM728" i="10"/>
  <c r="BM727" i="10"/>
  <c r="BM726" i="10"/>
  <c r="BM725" i="10"/>
  <c r="BM724" i="10"/>
  <c r="BM723" i="10"/>
  <c r="BM722" i="10"/>
  <c r="BM721" i="10"/>
  <c r="BM720" i="10"/>
  <c r="BM719" i="10"/>
  <c r="BM718" i="10"/>
  <c r="BM717" i="10"/>
  <c r="BM716" i="10"/>
  <c r="BM715" i="10"/>
  <c r="BM714" i="10"/>
  <c r="BM713" i="10"/>
  <c r="BM712" i="10"/>
  <c r="BM711" i="10"/>
  <c r="BM710" i="10"/>
  <c r="BM709" i="10"/>
  <c r="BM708" i="10"/>
  <c r="BM707" i="10"/>
  <c r="BM706" i="10"/>
  <c r="BM705" i="10"/>
  <c r="BM704" i="10"/>
  <c r="BM703" i="10"/>
  <c r="BM702" i="10"/>
  <c r="BM701" i="10"/>
  <c r="BM700" i="10"/>
  <c r="BM699" i="10"/>
  <c r="BM698" i="10"/>
  <c r="BM697" i="10"/>
  <c r="BM696" i="10"/>
  <c r="BM695" i="10"/>
  <c r="BM694" i="10"/>
  <c r="BM693" i="10"/>
  <c r="BM692" i="10"/>
  <c r="BM691" i="10"/>
  <c r="BM690" i="10"/>
  <c r="BM689" i="10"/>
  <c r="BM688" i="10"/>
  <c r="BM687" i="10"/>
  <c r="BM686" i="10"/>
  <c r="BM685" i="10"/>
  <c r="BM684" i="10"/>
  <c r="BM683" i="10"/>
  <c r="BM682" i="10"/>
  <c r="BM681" i="10"/>
  <c r="BM680" i="10"/>
  <c r="BM679" i="10"/>
  <c r="BM678" i="10"/>
  <c r="BM677" i="10"/>
  <c r="BM676" i="10"/>
  <c r="BM675" i="10"/>
  <c r="BM674" i="10"/>
  <c r="BM673" i="10"/>
  <c r="BM672" i="10"/>
  <c r="BM671" i="10"/>
  <c r="BM670" i="10"/>
  <c r="BM669" i="10"/>
  <c r="BM668" i="10"/>
  <c r="BM667" i="10"/>
  <c r="BM666" i="10"/>
  <c r="BM665" i="10"/>
  <c r="BM664" i="10"/>
  <c r="BM663" i="10"/>
  <c r="BM662" i="10"/>
  <c r="BM661" i="10"/>
  <c r="BM660" i="10"/>
  <c r="BM659" i="10"/>
  <c r="BM658" i="10"/>
  <c r="BM657" i="10"/>
  <c r="BM656" i="10"/>
  <c r="BM655" i="10"/>
  <c r="BM654" i="10"/>
  <c r="BM653" i="10"/>
  <c r="BM652" i="10"/>
  <c r="BM651" i="10"/>
  <c r="BM650" i="10"/>
  <c r="BM649" i="10"/>
  <c r="BM648" i="10"/>
  <c r="BM647" i="10"/>
  <c r="BM646" i="10"/>
  <c r="BM645" i="10"/>
  <c r="BM644" i="10"/>
  <c r="BM643" i="10"/>
  <c r="BM642" i="10"/>
  <c r="BM641" i="10"/>
  <c r="BM640" i="10"/>
  <c r="BM639" i="10"/>
  <c r="BM638" i="10"/>
  <c r="BM637" i="10"/>
  <c r="BM636" i="10"/>
  <c r="BM635" i="10"/>
  <c r="BM634" i="10"/>
  <c r="BM633" i="10"/>
  <c r="BM632" i="10"/>
  <c r="BM631" i="10"/>
  <c r="BM630" i="10"/>
  <c r="BM629" i="10"/>
  <c r="BM628" i="10"/>
  <c r="BM627" i="10"/>
  <c r="BM626" i="10"/>
  <c r="BM625" i="10"/>
  <c r="BM624" i="10"/>
  <c r="BM623" i="10"/>
  <c r="BM622" i="10"/>
  <c r="BM621" i="10"/>
  <c r="BM620" i="10"/>
  <c r="BM619" i="10"/>
  <c r="BM618" i="10"/>
  <c r="BM617" i="10"/>
  <c r="BM616" i="10"/>
  <c r="BM615" i="10"/>
  <c r="BM614" i="10"/>
  <c r="BM613" i="10"/>
  <c r="BM612" i="10"/>
  <c r="BM611" i="10"/>
  <c r="BM610" i="10"/>
  <c r="BM609" i="10"/>
  <c r="BM608" i="10"/>
  <c r="BM607" i="10"/>
  <c r="BM606" i="10"/>
  <c r="BM605" i="10"/>
  <c r="BM604" i="10"/>
  <c r="BM603" i="10"/>
  <c r="BM602" i="10"/>
  <c r="BM601" i="10"/>
  <c r="BM600" i="10"/>
  <c r="BM599" i="10"/>
  <c r="BM598" i="10"/>
  <c r="BM597" i="10"/>
  <c r="BM596" i="10"/>
  <c r="BM595" i="10"/>
  <c r="BM594" i="10"/>
  <c r="BM593" i="10"/>
  <c r="BM592" i="10"/>
  <c r="BM591" i="10"/>
  <c r="BM590" i="10"/>
  <c r="BM589" i="10"/>
  <c r="BM588" i="10"/>
  <c r="BM587" i="10"/>
  <c r="BM586" i="10"/>
  <c r="BM585" i="10"/>
  <c r="BM584" i="10"/>
  <c r="BM583" i="10"/>
  <c r="BM582" i="10"/>
  <c r="BM581" i="10"/>
  <c r="BM580" i="10"/>
  <c r="BM579" i="10"/>
  <c r="BM578" i="10"/>
  <c r="BM577" i="10"/>
  <c r="BM576" i="10"/>
  <c r="BM575" i="10"/>
  <c r="BM574" i="10"/>
  <c r="BM573" i="10"/>
  <c r="BM572" i="10"/>
  <c r="BM571" i="10"/>
  <c r="BM570" i="10"/>
  <c r="BM569" i="10"/>
  <c r="BM568" i="10"/>
  <c r="BM567" i="10"/>
  <c r="BM566" i="10"/>
  <c r="BM565" i="10"/>
  <c r="BM564" i="10"/>
  <c r="BM563" i="10"/>
  <c r="BM562" i="10"/>
  <c r="BM561" i="10"/>
  <c r="BM560" i="10"/>
  <c r="BM559" i="10"/>
  <c r="BM558" i="10"/>
  <c r="BM557" i="10"/>
  <c r="BM556" i="10"/>
  <c r="BM555" i="10"/>
  <c r="BM554" i="10"/>
  <c r="BM553" i="10"/>
  <c r="BM552" i="10"/>
  <c r="BM551" i="10"/>
  <c r="BM550" i="10"/>
  <c r="BM549" i="10"/>
  <c r="BM548" i="10"/>
  <c r="BM547" i="10"/>
  <c r="BM546" i="10"/>
  <c r="BM545" i="10"/>
  <c r="BM544" i="10"/>
  <c r="BM543" i="10"/>
  <c r="BM542" i="10"/>
  <c r="BM541" i="10"/>
  <c r="BM540" i="10"/>
  <c r="BM539" i="10"/>
  <c r="BM538" i="10"/>
  <c r="BM537" i="10"/>
  <c r="BM536" i="10"/>
  <c r="BM535" i="10"/>
  <c r="BM534" i="10"/>
  <c r="BM533" i="10"/>
  <c r="BM532" i="10"/>
  <c r="BM531" i="10"/>
  <c r="BM530" i="10"/>
  <c r="BM529" i="10"/>
  <c r="BM528" i="10"/>
  <c r="BM527" i="10"/>
  <c r="BM526" i="10"/>
  <c r="BM525" i="10"/>
  <c r="BM524" i="10"/>
  <c r="BM523" i="10"/>
  <c r="BM522" i="10"/>
  <c r="BM521" i="10"/>
  <c r="BM520" i="10"/>
  <c r="BM519" i="10"/>
  <c r="BM518" i="10"/>
  <c r="BM517" i="10"/>
  <c r="BM516" i="10"/>
  <c r="BM515" i="10"/>
  <c r="BM514" i="10"/>
  <c r="BM513" i="10"/>
  <c r="BM512" i="10"/>
  <c r="BM511" i="10"/>
  <c r="BM510" i="10"/>
  <c r="BM509" i="10"/>
  <c r="BM508" i="10"/>
  <c r="BM507" i="10"/>
  <c r="BM506" i="10"/>
  <c r="BM505" i="10"/>
  <c r="BM504" i="10"/>
  <c r="BM503" i="10"/>
  <c r="BM502" i="10"/>
  <c r="BM501" i="10"/>
  <c r="BM500" i="10"/>
  <c r="BM499" i="10"/>
  <c r="BM498" i="10"/>
  <c r="BM497" i="10"/>
  <c r="BM496" i="10"/>
  <c r="BM495" i="10"/>
  <c r="BM494" i="10"/>
  <c r="BM493" i="10"/>
  <c r="BM492" i="10"/>
  <c r="BM491" i="10"/>
  <c r="BM490" i="10"/>
  <c r="BM489" i="10"/>
  <c r="BM488" i="10"/>
  <c r="BM487" i="10"/>
  <c r="BM486" i="10"/>
  <c r="BM485" i="10"/>
  <c r="BM484" i="10"/>
  <c r="BM483" i="10"/>
  <c r="BM482" i="10"/>
  <c r="BM481" i="10"/>
  <c r="BM480" i="10"/>
  <c r="BM479" i="10"/>
  <c r="BM478" i="10"/>
  <c r="BM477" i="10"/>
  <c r="BM476" i="10"/>
  <c r="BM475" i="10"/>
  <c r="BM474" i="10"/>
  <c r="BM473" i="10"/>
  <c r="BM472" i="10"/>
  <c r="BM471" i="10"/>
  <c r="BM470" i="10"/>
  <c r="BM469" i="10"/>
  <c r="BM468" i="10"/>
  <c r="BM467" i="10"/>
  <c r="BM466" i="10"/>
  <c r="BM465" i="10"/>
  <c r="BM464" i="10"/>
  <c r="BM463" i="10"/>
  <c r="BM462" i="10"/>
  <c r="BM461" i="10"/>
  <c r="BM460" i="10"/>
  <c r="BM459" i="10"/>
  <c r="BM458" i="10"/>
  <c r="BM457" i="10"/>
  <c r="BM456" i="10"/>
  <c r="BM455" i="10"/>
  <c r="BM454" i="10"/>
  <c r="BM453" i="10"/>
  <c r="BM452" i="10"/>
  <c r="BM451" i="10"/>
  <c r="BM450" i="10"/>
  <c r="BM449" i="10"/>
  <c r="BM448" i="10"/>
  <c r="BM447" i="10"/>
  <c r="BM446" i="10"/>
  <c r="BM445" i="10"/>
  <c r="BM444" i="10"/>
  <c r="BM443" i="10"/>
  <c r="BM442" i="10"/>
  <c r="BM441" i="10"/>
  <c r="BM440" i="10"/>
  <c r="BM439" i="10"/>
  <c r="BM438" i="10"/>
  <c r="BM437" i="10"/>
  <c r="BM436" i="10"/>
  <c r="BM435" i="10"/>
  <c r="BM434" i="10"/>
  <c r="BM433" i="10"/>
  <c r="BM432" i="10"/>
  <c r="BM431" i="10"/>
  <c r="BM430" i="10"/>
  <c r="BM429" i="10"/>
  <c r="BM428" i="10"/>
  <c r="BM427" i="10"/>
  <c r="BM426" i="10"/>
  <c r="BM425" i="10"/>
  <c r="BM424" i="10"/>
  <c r="BM423" i="10"/>
  <c r="BM422" i="10"/>
  <c r="BM421" i="10"/>
  <c r="BM420" i="10"/>
  <c r="BM419" i="10"/>
  <c r="BM418" i="10"/>
  <c r="BM417" i="10"/>
  <c r="BM416" i="10"/>
  <c r="BM415" i="10"/>
  <c r="BM414" i="10"/>
  <c r="BM413" i="10"/>
  <c r="BM412" i="10"/>
  <c r="BM411" i="10"/>
  <c r="BM410" i="10"/>
  <c r="BM409" i="10"/>
  <c r="BM408" i="10"/>
  <c r="BM407" i="10"/>
  <c r="BM406" i="10"/>
  <c r="BM405" i="10"/>
  <c r="BM404" i="10"/>
  <c r="BM403" i="10"/>
  <c r="BM402" i="10"/>
  <c r="BM401" i="10"/>
  <c r="BM400" i="10"/>
  <c r="BM399" i="10"/>
  <c r="BM398" i="10"/>
  <c r="BM397" i="10"/>
  <c r="BM396" i="10"/>
  <c r="BM395" i="10"/>
  <c r="BM394" i="10"/>
  <c r="BM393" i="10"/>
  <c r="BM392" i="10"/>
  <c r="BM391" i="10"/>
  <c r="BM390" i="10"/>
  <c r="BM389" i="10"/>
  <c r="BM388" i="10"/>
  <c r="BM387" i="10"/>
  <c r="BM386" i="10"/>
  <c r="BM385" i="10"/>
  <c r="BM384" i="10"/>
  <c r="BM383" i="10"/>
  <c r="BM382" i="10"/>
  <c r="BM381" i="10"/>
  <c r="BM380" i="10"/>
  <c r="BM379" i="10"/>
  <c r="BM378" i="10"/>
  <c r="BM377" i="10"/>
  <c r="BM376" i="10"/>
  <c r="BM375" i="10"/>
  <c r="BM374" i="10"/>
  <c r="BM373" i="10"/>
  <c r="BM372" i="10"/>
  <c r="BM371" i="10"/>
  <c r="BM370" i="10"/>
  <c r="BM369" i="10"/>
  <c r="BM368" i="10"/>
  <c r="BM367" i="10"/>
  <c r="BM366" i="10"/>
  <c r="BM365" i="10"/>
  <c r="BM364" i="10"/>
  <c r="BM363" i="10"/>
  <c r="BM362" i="10"/>
  <c r="BM361" i="10"/>
  <c r="BM360" i="10"/>
  <c r="BM359" i="10"/>
  <c r="BM358" i="10"/>
  <c r="BM357" i="10"/>
  <c r="BM356" i="10"/>
  <c r="BM355" i="10"/>
  <c r="BM354" i="10"/>
  <c r="BM353" i="10"/>
  <c r="BM352" i="10"/>
  <c r="BM351" i="10"/>
  <c r="BM350" i="10"/>
  <c r="BM349" i="10"/>
  <c r="BM348" i="10"/>
  <c r="BM347" i="10"/>
  <c r="BM346" i="10"/>
  <c r="BM345" i="10"/>
  <c r="BM344" i="10"/>
  <c r="BM343" i="10"/>
  <c r="BM342" i="10"/>
  <c r="BM341" i="10"/>
  <c r="BM340" i="10"/>
  <c r="BM339" i="10"/>
  <c r="BM338" i="10"/>
  <c r="BM337" i="10"/>
  <c r="BM336" i="10"/>
  <c r="BM335" i="10"/>
  <c r="BM334" i="10"/>
  <c r="BM333" i="10"/>
  <c r="BM332" i="10"/>
  <c r="BM331" i="10"/>
  <c r="BM330" i="10"/>
  <c r="BM329" i="10"/>
  <c r="BM328" i="10"/>
  <c r="BM327" i="10"/>
  <c r="BM326" i="10"/>
  <c r="BM325" i="10"/>
  <c r="BM324" i="10"/>
  <c r="BM323" i="10"/>
  <c r="BM322" i="10"/>
  <c r="BM321" i="10"/>
  <c r="BM320" i="10"/>
  <c r="BM319" i="10"/>
  <c r="BM318" i="10"/>
  <c r="BM317" i="10"/>
  <c r="BM316" i="10"/>
  <c r="BM315" i="10"/>
  <c r="BM314" i="10"/>
  <c r="BM313" i="10"/>
  <c r="BM312" i="10"/>
  <c r="BM311" i="10"/>
  <c r="BM310" i="10"/>
  <c r="BM309" i="10"/>
  <c r="BM308" i="10"/>
  <c r="BM307" i="10"/>
  <c r="BM306" i="10"/>
  <c r="BM305" i="10"/>
  <c r="BM304" i="10"/>
  <c r="BM303" i="10"/>
  <c r="BM302" i="10"/>
  <c r="BM301" i="10"/>
  <c r="BM300" i="10"/>
  <c r="BM299" i="10"/>
  <c r="BM298" i="10"/>
  <c r="BM297" i="10"/>
  <c r="BM296" i="10"/>
  <c r="BM295" i="10"/>
  <c r="BM294" i="10"/>
  <c r="BM293" i="10"/>
  <c r="BM292" i="10"/>
  <c r="BM291" i="10"/>
  <c r="BM290" i="10"/>
  <c r="BM289" i="10"/>
  <c r="BM288" i="10"/>
  <c r="BM287" i="10"/>
  <c r="BM286" i="10"/>
  <c r="BM285" i="10"/>
  <c r="BM284" i="10"/>
  <c r="BM283" i="10"/>
  <c r="BM282" i="10"/>
  <c r="BM281" i="10"/>
  <c r="BM280" i="10"/>
  <c r="BM279" i="10"/>
  <c r="BM278" i="10"/>
  <c r="BM277" i="10"/>
  <c r="BM276" i="10"/>
  <c r="BM275" i="10"/>
  <c r="BM274" i="10"/>
  <c r="BM273" i="10"/>
  <c r="BM272" i="10"/>
  <c r="BM271" i="10"/>
  <c r="BM270" i="10"/>
  <c r="BM269" i="10"/>
  <c r="BM268" i="10"/>
  <c r="BM267" i="10"/>
  <c r="BM266" i="10"/>
  <c r="BM265" i="10"/>
  <c r="BM264" i="10"/>
  <c r="BM263" i="10"/>
  <c r="BM262" i="10"/>
  <c r="BM261" i="10"/>
  <c r="BM260" i="10"/>
  <c r="BM259" i="10"/>
  <c r="BM258" i="10"/>
  <c r="BM257" i="10"/>
  <c r="BM256" i="10"/>
  <c r="BM255" i="10"/>
  <c r="BM254" i="10"/>
  <c r="BM253" i="10"/>
  <c r="BM252" i="10"/>
  <c r="BM251" i="10"/>
  <c r="BM250" i="10"/>
  <c r="BM249" i="10"/>
  <c r="BM248" i="10"/>
  <c r="BM247" i="10"/>
  <c r="BM246" i="10"/>
  <c r="BM245" i="10"/>
  <c r="BM244" i="10"/>
  <c r="BM243" i="10"/>
  <c r="BM242" i="10"/>
  <c r="BM241" i="10"/>
  <c r="BM240" i="10"/>
  <c r="BM239" i="10"/>
  <c r="BM238" i="10"/>
  <c r="BM237" i="10"/>
  <c r="BM236" i="10"/>
  <c r="BM235" i="10"/>
  <c r="BM234" i="10"/>
  <c r="BM233" i="10"/>
  <c r="BM232" i="10"/>
  <c r="BM231" i="10"/>
  <c r="BM230" i="10"/>
  <c r="BM229" i="10"/>
  <c r="BM228" i="10"/>
  <c r="BM227" i="10"/>
  <c r="BM226" i="10"/>
  <c r="BM225" i="10"/>
  <c r="BM224" i="10"/>
  <c r="BM223" i="10"/>
  <c r="BM222" i="10"/>
  <c r="BM221" i="10"/>
  <c r="BM220" i="10"/>
  <c r="BM219" i="10"/>
  <c r="BM218" i="10"/>
  <c r="BM217" i="10"/>
  <c r="BM216" i="10"/>
  <c r="BM215" i="10"/>
  <c r="BM214" i="10"/>
  <c r="BM213" i="10"/>
  <c r="BM212" i="10"/>
  <c r="BM211" i="10"/>
  <c r="BM210" i="10"/>
  <c r="BM209" i="10"/>
  <c r="BM208" i="10"/>
  <c r="BM207" i="10"/>
  <c r="BM206" i="10"/>
  <c r="BM205" i="10"/>
  <c r="BM204" i="10"/>
  <c r="BM203" i="10"/>
  <c r="BM202" i="10"/>
  <c r="BM201" i="10"/>
  <c r="BM200" i="10"/>
  <c r="BM199" i="10"/>
  <c r="BM198" i="10"/>
  <c r="BM197" i="10"/>
  <c r="BM196" i="10"/>
  <c r="BM195" i="10"/>
  <c r="BM194" i="10"/>
  <c r="BM193" i="10"/>
  <c r="BM192" i="10"/>
  <c r="BM191" i="10"/>
  <c r="BM190" i="10"/>
  <c r="BM189" i="10"/>
  <c r="BM188" i="10"/>
  <c r="BM187" i="10"/>
  <c r="BM186" i="10"/>
  <c r="BM185" i="10"/>
  <c r="BM184" i="10"/>
  <c r="BM183" i="10"/>
  <c r="BM182" i="10"/>
  <c r="BM181" i="10"/>
  <c r="BM180" i="10"/>
  <c r="BM179" i="10"/>
  <c r="BM178" i="10"/>
  <c r="BM177" i="10"/>
  <c r="BM176" i="10"/>
  <c r="BM175" i="10"/>
  <c r="BM174" i="10"/>
  <c r="BM173" i="10"/>
  <c r="BM172" i="10"/>
  <c r="BM171" i="10"/>
  <c r="BM170" i="10"/>
  <c r="BM169" i="10"/>
  <c r="BM168" i="10"/>
  <c r="BM167" i="10"/>
  <c r="BM166" i="10"/>
  <c r="BM165" i="10"/>
  <c r="BM164" i="10"/>
  <c r="BM163" i="10"/>
  <c r="BM162" i="10"/>
  <c r="BM161" i="10"/>
  <c r="BM160" i="10"/>
  <c r="BM159" i="10"/>
  <c r="BM158" i="10"/>
  <c r="BM157" i="10"/>
  <c r="BM156" i="10"/>
  <c r="BM155" i="10"/>
  <c r="BM154" i="10"/>
  <c r="BM153" i="10"/>
  <c r="BM152" i="10"/>
  <c r="BM151" i="10"/>
  <c r="BM150" i="10"/>
  <c r="BM149" i="10"/>
  <c r="BM148" i="10"/>
  <c r="BM147" i="10"/>
  <c r="BM146" i="10"/>
  <c r="BM145" i="10"/>
  <c r="BM144" i="10"/>
  <c r="BM143" i="10"/>
  <c r="BM142" i="10"/>
  <c r="BM141" i="10"/>
  <c r="BM140" i="10"/>
  <c r="BM139" i="10"/>
  <c r="BM138" i="10"/>
  <c r="BM137" i="10"/>
  <c r="BM136" i="10"/>
  <c r="BM135" i="10"/>
  <c r="BM134" i="10"/>
  <c r="BM133" i="10"/>
  <c r="BM132" i="10"/>
  <c r="BM131" i="10"/>
  <c r="BM130" i="10"/>
  <c r="BM129" i="10"/>
  <c r="BM128" i="10"/>
  <c r="BM127" i="10"/>
  <c r="BM126" i="10"/>
  <c r="BM125" i="10"/>
  <c r="BM124" i="10"/>
  <c r="BM123" i="10"/>
  <c r="BM122" i="10"/>
  <c r="BM121" i="10"/>
  <c r="BM120" i="10"/>
  <c r="BM119" i="10"/>
  <c r="BM118" i="10"/>
  <c r="BM117" i="10"/>
  <c r="BM116" i="10"/>
  <c r="BM115" i="10"/>
  <c r="BM114" i="10"/>
  <c r="BM113" i="10"/>
  <c r="BM112" i="10"/>
  <c r="BM111" i="10"/>
  <c r="BM110" i="10"/>
  <c r="BM109" i="10"/>
  <c r="BM108" i="10"/>
  <c r="BM107" i="10"/>
  <c r="BM106" i="10"/>
  <c r="BM105" i="10"/>
  <c r="BM104" i="10"/>
  <c r="BM103" i="10"/>
  <c r="BM102" i="10"/>
  <c r="BM101" i="10"/>
  <c r="BM100" i="10"/>
  <c r="BM99" i="10"/>
  <c r="BM98" i="10"/>
  <c r="BM97" i="10"/>
  <c r="BM96" i="10"/>
  <c r="BM95" i="10"/>
  <c r="BM94" i="10"/>
  <c r="BM93" i="10"/>
  <c r="BM92" i="10"/>
  <c r="BM91" i="10"/>
  <c r="BM90" i="10"/>
  <c r="BM89" i="10"/>
  <c r="BM88" i="10"/>
  <c r="BM87" i="10"/>
  <c r="BM86" i="10"/>
  <c r="BM85" i="10"/>
  <c r="BM84" i="10"/>
  <c r="BM83" i="10"/>
  <c r="BM82" i="10"/>
  <c r="BM81" i="10"/>
  <c r="BM80" i="10"/>
  <c r="BM79" i="10"/>
  <c r="BM78" i="10"/>
  <c r="BM77" i="10"/>
  <c r="BM76" i="10"/>
  <c r="BM75" i="10"/>
  <c r="BM74" i="10"/>
  <c r="BM73" i="10"/>
  <c r="BM72" i="10"/>
  <c r="BM71" i="10"/>
  <c r="BM70" i="10"/>
  <c r="BM69" i="10"/>
  <c r="BM68" i="10"/>
  <c r="BM67" i="10"/>
  <c r="BM66" i="10"/>
  <c r="BM65" i="10"/>
  <c r="BM64" i="10"/>
  <c r="BM63" i="10"/>
  <c r="BM62" i="10"/>
  <c r="BM61" i="10"/>
  <c r="BM60" i="10"/>
  <c r="BM59" i="10"/>
  <c r="BM58" i="10"/>
  <c r="BM57" i="10"/>
  <c r="BM56" i="10"/>
  <c r="BM55" i="10"/>
  <c r="BM54" i="10"/>
  <c r="BM53" i="10"/>
  <c r="BM52" i="10"/>
  <c r="BM51" i="10"/>
  <c r="BM50" i="10"/>
  <c r="BM49" i="10"/>
  <c r="BM48" i="10"/>
  <c r="BM47" i="10"/>
  <c r="BM46" i="10"/>
  <c r="BM45" i="10"/>
  <c r="BM44" i="10"/>
  <c r="BM43" i="10"/>
  <c r="BM42" i="10"/>
  <c r="BM41" i="10"/>
  <c r="BM40" i="10"/>
  <c r="BM39" i="10"/>
  <c r="BM38" i="10"/>
  <c r="BM37" i="10"/>
  <c r="BM36" i="10"/>
  <c r="BM35" i="10"/>
  <c r="BM34" i="10"/>
  <c r="BM33" i="10"/>
  <c r="BM32" i="10"/>
  <c r="BM31" i="10"/>
  <c r="BM30" i="10"/>
  <c r="BM29" i="10"/>
  <c r="BM28" i="10"/>
  <c r="BM27" i="10"/>
  <c r="BM26" i="10"/>
  <c r="BM25" i="10"/>
  <c r="BM24" i="10"/>
  <c r="BM23" i="10"/>
  <c r="BM22" i="10"/>
  <c r="BM21" i="10"/>
  <c r="BM20" i="10"/>
  <c r="BM19" i="10"/>
  <c r="BM18" i="10"/>
  <c r="BM17" i="10"/>
  <c r="BM16" i="10"/>
  <c r="BM14" i="10"/>
  <c r="BL20" i="44"/>
  <c r="BN20" i="44" s="1"/>
  <c r="BL26" i="44"/>
  <c r="BN26" i="44" s="1"/>
  <c r="BL80" i="44"/>
  <c r="BN80" i="44" s="1"/>
  <c r="BL92" i="44"/>
  <c r="BL98" i="44"/>
  <c r="BL110" i="44"/>
  <c r="BL126" i="44"/>
  <c r="BN126" i="44" s="1"/>
  <c r="BL132" i="44"/>
  <c r="BN132" i="44" s="1"/>
  <c r="BL140" i="44"/>
  <c r="BN140" i="44" s="1"/>
  <c r="BL144" i="44"/>
  <c r="BL146" i="44"/>
  <c r="BL152" i="44"/>
  <c r="BL162" i="44"/>
  <c r="BN162" i="44" s="1"/>
  <c r="BL168" i="44"/>
  <c r="BN168" i="44" s="1"/>
  <c r="BL180" i="44"/>
  <c r="BN180" i="44" s="1"/>
  <c r="BL182" i="44"/>
  <c r="BL188" i="44"/>
  <c r="BL198" i="44"/>
  <c r="BN198" i="44" s="1"/>
  <c r="BL200" i="44"/>
  <c r="BL204" i="44"/>
  <c r="BN204" i="44" s="1"/>
  <c r="BL210" i="44"/>
  <c r="BN210" i="44" s="1"/>
  <c r="BL216" i="44"/>
  <c r="BL222" i="44"/>
  <c r="BN222" i="44" s="1"/>
  <c r="BL230" i="44"/>
  <c r="BL234" i="44"/>
  <c r="BN234" i="44" s="1"/>
  <c r="BL236" i="44"/>
  <c r="BN236" i="44" s="1"/>
  <c r="BL240" i="44"/>
  <c r="BN240" i="44" s="1"/>
  <c r="BL242" i="44"/>
  <c r="BL246" i="44"/>
  <c r="BN246" i="44" s="1"/>
  <c r="BL248" i="44"/>
  <c r="BL258" i="44"/>
  <c r="BN258" i="44" s="1"/>
  <c r="BL264" i="44"/>
  <c r="BN264" i="44" s="1"/>
  <c r="BL270" i="44"/>
  <c r="BN270" i="44" s="1"/>
  <c r="BL272" i="44"/>
  <c r="BL278" i="44"/>
  <c r="BL282" i="44"/>
  <c r="BN282" i="44" s="1"/>
  <c r="BL284" i="44"/>
  <c r="BN284" i="44" s="1"/>
  <c r="BL288" i="44"/>
  <c r="BL290" i="44"/>
  <c r="BN290" i="44" s="1"/>
  <c r="BL294" i="44"/>
  <c r="BN294" i="44" s="1"/>
  <c r="BL296" i="44"/>
  <c r="BL306" i="44"/>
  <c r="BL312" i="44"/>
  <c r="BN312" i="44" s="1"/>
  <c r="BL314" i="44"/>
  <c r="BN314" i="44" s="1"/>
  <c r="BL318" i="44"/>
  <c r="BN318" i="44" s="1"/>
  <c r="BL320" i="44"/>
  <c r="BL326" i="44"/>
  <c r="BN326" i="44" s="1"/>
  <c r="BL330" i="44"/>
  <c r="BL332" i="44"/>
  <c r="BL336" i="44"/>
  <c r="BN336" i="44" s="1"/>
  <c r="BL338" i="44"/>
  <c r="BN338" i="44" s="1"/>
  <c r="BL342" i="44"/>
  <c r="BL344" i="44"/>
  <c r="BN344" i="44" s="1"/>
  <c r="BL354" i="44"/>
  <c r="BN354" i="44" s="1"/>
  <c r="BL356" i="44"/>
  <c r="BN356" i="44" s="1"/>
  <c r="BL360" i="44"/>
  <c r="BN360" i="44" s="1"/>
  <c r="BL362" i="44"/>
  <c r="BL366" i="44"/>
  <c r="BL374" i="44"/>
  <c r="BL378" i="44"/>
  <c r="BL380" i="44"/>
  <c r="BN380" i="44" s="1"/>
  <c r="BL384" i="44"/>
  <c r="BN384" i="44" s="1"/>
  <c r="BL386" i="44"/>
  <c r="BN386" i="44" s="1"/>
  <c r="BL390" i="44"/>
  <c r="BL392" i="44"/>
  <c r="BL396" i="44"/>
  <c r="BL398" i="44"/>
  <c r="BN398" i="44" s="1"/>
  <c r="BL402" i="44"/>
  <c r="BL404" i="44"/>
  <c r="BN404" i="44" s="1"/>
  <c r="BL408" i="44"/>
  <c r="BL410" i="44"/>
  <c r="BN410" i="44" s="1"/>
  <c r="BL414" i="44"/>
  <c r="BL420" i="44"/>
  <c r="BL426" i="44"/>
  <c r="BN426" i="44" s="1"/>
  <c r="BL432" i="44"/>
  <c r="BN432" i="44" s="1"/>
  <c r="BL434" i="44"/>
  <c r="BL438" i="44"/>
  <c r="BL440" i="44"/>
  <c r="BN440" i="44" s="1"/>
  <c r="BL444" i="44"/>
  <c r="BN444" i="44" s="1"/>
  <c r="BL446" i="44"/>
  <c r="BN446" i="44" s="1"/>
  <c r="BL450" i="44"/>
  <c r="BN450" i="44" s="1"/>
  <c r="BL452" i="44"/>
  <c r="BL456" i="44"/>
  <c r="BL458" i="44"/>
  <c r="BL462" i="44"/>
  <c r="BL464" i="44"/>
  <c r="BN464" i="44" s="1"/>
  <c r="BL468" i="44"/>
  <c r="BN468" i="44" s="1"/>
  <c r="BL470" i="44"/>
  <c r="BL474" i="44"/>
  <c r="BL476" i="44"/>
  <c r="BN476" i="44" s="1"/>
  <c r="BL480" i="44"/>
  <c r="BN480" i="44" s="1"/>
  <c r="BL482" i="44"/>
  <c r="BN482" i="44" s="1"/>
  <c r="BL486" i="44"/>
  <c r="BN486" i="44" s="1"/>
  <c r="BL488" i="44"/>
  <c r="BL492" i="44"/>
  <c r="BL494" i="44"/>
  <c r="BN494" i="44" s="1"/>
  <c r="BL498" i="44"/>
  <c r="BL500" i="44"/>
  <c r="BN500" i="44" s="1"/>
  <c r="BL504" i="44"/>
  <c r="BN504" i="44" s="1"/>
  <c r="BL510" i="44"/>
  <c r="BL512" i="44"/>
  <c r="BL516" i="44"/>
  <c r="BL518" i="44"/>
  <c r="BN518" i="44" s="1"/>
  <c r="BL522" i="44"/>
  <c r="BN522" i="44" s="1"/>
  <c r="BL528" i="44"/>
  <c r="BN528" i="44" s="1"/>
  <c r="BL534" i="44"/>
  <c r="BL536" i="44"/>
  <c r="BN536" i="44" s="1"/>
  <c r="BL540" i="44"/>
  <c r="BL542" i="44"/>
  <c r="BN542" i="44" s="1"/>
  <c r="BL546" i="44"/>
  <c r="BN546" i="44" s="1"/>
  <c r="BL552" i="44"/>
  <c r="BN552" i="44" s="1"/>
  <c r="BL558" i="44"/>
  <c r="BL564" i="44"/>
  <c r="BL570" i="44"/>
  <c r="BL576" i="44"/>
  <c r="BN576" i="44" s="1"/>
  <c r="BL582" i="44"/>
  <c r="BN582" i="44" s="1"/>
  <c r="BL588" i="44"/>
  <c r="BL594" i="44"/>
  <c r="BN594" i="44" s="1"/>
  <c r="BL600" i="44"/>
  <c r="BL606" i="44"/>
  <c r="BN606" i="44" s="1"/>
  <c r="BL612" i="44"/>
  <c r="BN612" i="44" s="1"/>
  <c r="BL618" i="44"/>
  <c r="BL624" i="44"/>
  <c r="BN624" i="44" s="1"/>
  <c r="BL630" i="44"/>
  <c r="BL636" i="44"/>
  <c r="BL642" i="44"/>
  <c r="BN642" i="44" s="1"/>
  <c r="BL648" i="44"/>
  <c r="BL654" i="44"/>
  <c r="BN654" i="44" s="1"/>
  <c r="BL660" i="44"/>
  <c r="BN660" i="44" s="1"/>
  <c r="BL666" i="44"/>
  <c r="BN666" i="44" s="1"/>
  <c r="BL672" i="44"/>
  <c r="BL678" i="44"/>
  <c r="BN678" i="44" s="1"/>
  <c r="BL684" i="44"/>
  <c r="BL690" i="44"/>
  <c r="BN690" i="44" s="1"/>
  <c r="BL696" i="44"/>
  <c r="BN696" i="44" s="1"/>
  <c r="BL702" i="44"/>
  <c r="BN702" i="44" s="1"/>
  <c r="BL708" i="44"/>
  <c r="BL714" i="44"/>
  <c r="BN714" i="44" s="1"/>
  <c r="BL720" i="44"/>
  <c r="BN720" i="44" s="1"/>
  <c r="BL726" i="44"/>
  <c r="BN726" i="44" s="1"/>
  <c r="BL732" i="44"/>
  <c r="BN732" i="44" s="1"/>
  <c r="BL738" i="44"/>
  <c r="BL744" i="44"/>
  <c r="BN744" i="44" s="1"/>
  <c r="BL750" i="44"/>
  <c r="BL756" i="44"/>
  <c r="BL762" i="44"/>
  <c r="BN762" i="44" s="1"/>
  <c r="BL581" i="44"/>
  <c r="BN581" i="44" s="1"/>
  <c r="BL583" i="44"/>
  <c r="BN583" i="44" s="1"/>
  <c r="BL587" i="44"/>
  <c r="BL589" i="44"/>
  <c r="BL593" i="44"/>
  <c r="BN593" i="44" s="1"/>
  <c r="BL595" i="44"/>
  <c r="BN595" i="44" s="1"/>
  <c r="BL597" i="44"/>
  <c r="BN597" i="44" s="1"/>
  <c r="BL601" i="44"/>
  <c r="BN601" i="44" s="1"/>
  <c r="BL607" i="44"/>
  <c r="BN607" i="44" s="1"/>
  <c r="BL613" i="44"/>
  <c r="BN613" i="44" s="1"/>
  <c r="BL619" i="44"/>
  <c r="BN619" i="44" s="1"/>
  <c r="BL625" i="44"/>
  <c r="BL631" i="44"/>
  <c r="BN631" i="44" s="1"/>
  <c r="BL637" i="44"/>
  <c r="BN637" i="44" s="1"/>
  <c r="BL643" i="44"/>
  <c r="BN643" i="44" s="1"/>
  <c r="BL645" i="44"/>
  <c r="BN645" i="44" s="1"/>
  <c r="BL647" i="44"/>
  <c r="BL649" i="44"/>
  <c r="BN649" i="44" s="1"/>
  <c r="BL653" i="44"/>
  <c r="BN653" i="44" s="1"/>
  <c r="BL655" i="44"/>
  <c r="BN655" i="44" s="1"/>
  <c r="BL659" i="44"/>
  <c r="BN659" i="44" s="1"/>
  <c r="BL661" i="44"/>
  <c r="BL663" i="44"/>
  <c r="BN663" i="44" s="1"/>
  <c r="BL667" i="44"/>
  <c r="BN667" i="44" s="1"/>
  <c r="BL673" i="44"/>
  <c r="BN673" i="44" s="1"/>
  <c r="BL675" i="44"/>
  <c r="BN675" i="44" s="1"/>
  <c r="BL677" i="44"/>
  <c r="BN677" i="44" s="1"/>
  <c r="BL679" i="44"/>
  <c r="BN679" i="44" s="1"/>
  <c r="BL683" i="44"/>
  <c r="BN683" i="44" s="1"/>
  <c r="BL685" i="44"/>
  <c r="BN685" i="44" s="1"/>
  <c r="BL689" i="44"/>
  <c r="BN689" i="44" s="1"/>
  <c r="BL691" i="44"/>
  <c r="BN691" i="44" s="1"/>
  <c r="BL695" i="44"/>
  <c r="BL697" i="44"/>
  <c r="BL701" i="44"/>
  <c r="BL703" i="44"/>
  <c r="BN703" i="44" s="1"/>
  <c r="BL707" i="44"/>
  <c r="BN707" i="44" s="1"/>
  <c r="BL709" i="44"/>
  <c r="BN709" i="44" s="1"/>
  <c r="BL713" i="44"/>
  <c r="BL715" i="44"/>
  <c r="BN715" i="44" s="1"/>
  <c r="BL719" i="44"/>
  <c r="BN719" i="44" s="1"/>
  <c r="BL721" i="44"/>
  <c r="BL723" i="44"/>
  <c r="BN723" i="44" s="1"/>
  <c r="BL725" i="44"/>
  <c r="BL727" i="44"/>
  <c r="BL731" i="44"/>
  <c r="BL733" i="44"/>
  <c r="BN733" i="44" s="1"/>
  <c r="BL735" i="44"/>
  <c r="BN735" i="44" s="1"/>
  <c r="BL737" i="44"/>
  <c r="BN737" i="44" s="1"/>
  <c r="BL739" i="44"/>
  <c r="BN739" i="44" s="1"/>
  <c r="BL741" i="44"/>
  <c r="BL743" i="44"/>
  <c r="BN743" i="44" s="1"/>
  <c r="BL745" i="44"/>
  <c r="BN745" i="44" s="1"/>
  <c r="BL747" i="44"/>
  <c r="BN747" i="44" s="1"/>
  <c r="BL749" i="44"/>
  <c r="BN749" i="44" s="1"/>
  <c r="BL751" i="44"/>
  <c r="BL755" i="44"/>
  <c r="BN755" i="44" s="1"/>
  <c r="BL757" i="44"/>
  <c r="BL759" i="44"/>
  <c r="BN759" i="44" s="1"/>
  <c r="BL761" i="44"/>
  <c r="BL763" i="44"/>
  <c r="BN763" i="44" s="1"/>
  <c r="BL763" i="10"/>
  <c r="BN763" i="10" s="1"/>
  <c r="BL757" i="10"/>
  <c r="BL741" i="10"/>
  <c r="BN741" i="10" s="1"/>
  <c r="BL732" i="10"/>
  <c r="BL728" i="10"/>
  <c r="BN728" i="10" s="1"/>
  <c r="BL697" i="10"/>
  <c r="BL696" i="10"/>
  <c r="BL691" i="10"/>
  <c r="BL685" i="10"/>
  <c r="BL679" i="10"/>
  <c r="BL673" i="10"/>
  <c r="BN673" i="10" s="1"/>
  <c r="BL649" i="10"/>
  <c r="BL648" i="10"/>
  <c r="BL628" i="10"/>
  <c r="BN628" i="10" s="1"/>
  <c r="BL625" i="10"/>
  <c r="BL624" i="10"/>
  <c r="BL617" i="10"/>
  <c r="BL588" i="10"/>
  <c r="BN588" i="10" s="1"/>
  <c r="BL567" i="10"/>
  <c r="BN567" i="10" s="1"/>
  <c r="BL541" i="10"/>
  <c r="BL539" i="10"/>
  <c r="BN539" i="10" s="1"/>
  <c r="BL505" i="10"/>
  <c r="BL503" i="10"/>
  <c r="BN503" i="10" s="1"/>
  <c r="BL500" i="10"/>
  <c r="BN500" i="10" s="1"/>
  <c r="BL495" i="10"/>
  <c r="BN495" i="10" s="1"/>
  <c r="BL492" i="10"/>
  <c r="BL457" i="10"/>
  <c r="BL447" i="10"/>
  <c r="BN447" i="10" s="1"/>
  <c r="BL425" i="10"/>
  <c r="BL421" i="10"/>
  <c r="BN421" i="10" s="1"/>
  <c r="BL417" i="10"/>
  <c r="BN417" i="10" s="1"/>
  <c r="BL407" i="10"/>
  <c r="BN407" i="10" s="1"/>
  <c r="BL400" i="10"/>
  <c r="BN400" i="10" s="1"/>
  <c r="BL381" i="10"/>
  <c r="BL379" i="10"/>
  <c r="BN379" i="10" s="1"/>
  <c r="BL376" i="10"/>
  <c r="BN376" i="10" s="1"/>
  <c r="BL358" i="10"/>
  <c r="BN358" i="10" s="1"/>
  <c r="BL346" i="10"/>
  <c r="BN346" i="10" s="1"/>
  <c r="BL341" i="10"/>
  <c r="BN341" i="10" s="1"/>
  <c r="BL331" i="10"/>
  <c r="BL325" i="10"/>
  <c r="BL324" i="10"/>
  <c r="BN324" i="10" s="1"/>
  <c r="BL316" i="10"/>
  <c r="BN316" i="10" s="1"/>
  <c r="BL313" i="10"/>
  <c r="BL308" i="10"/>
  <c r="BL291" i="10"/>
  <c r="BN291" i="10" s="1"/>
  <c r="BL285" i="10"/>
  <c r="BL257" i="10"/>
  <c r="BN257" i="10" s="1"/>
  <c r="BL255" i="10"/>
  <c r="BN255" i="10" s="1"/>
  <c r="BL238" i="10"/>
  <c r="BN238" i="10" s="1"/>
  <c r="BL233" i="10"/>
  <c r="BN233" i="10" s="1"/>
  <c r="BL227" i="10"/>
  <c r="BN227" i="10" s="1"/>
  <c r="BL215" i="10"/>
  <c r="BN215" i="10" s="1"/>
  <c r="BL211" i="10"/>
  <c r="BN211" i="10" s="1"/>
  <c r="BL187" i="10"/>
  <c r="BN187" i="10" s="1"/>
  <c r="BL184" i="10"/>
  <c r="BN184" i="10" s="1"/>
  <c r="BL180" i="10"/>
  <c r="BL178" i="10"/>
  <c r="BN178" i="10" s="1"/>
  <c r="BL149" i="10"/>
  <c r="BN149" i="10" s="1"/>
  <c r="BL145" i="10"/>
  <c r="BN145" i="10" s="1"/>
  <c r="BL135" i="10"/>
  <c r="BN135" i="10" s="1"/>
  <c r="BL131" i="10"/>
  <c r="BN131" i="10" s="1"/>
  <c r="BL121" i="10"/>
  <c r="BL109" i="10"/>
  <c r="BL53" i="10"/>
  <c r="BN53" i="10" s="1"/>
  <c r="BL52" i="10"/>
  <c r="BN52" i="10" s="1"/>
  <c r="BL41" i="10"/>
  <c r="BN41" i="10" s="1"/>
  <c r="BL37" i="10"/>
  <c r="BL33" i="10"/>
  <c r="BN33" i="10" s="1"/>
  <c r="BL21" i="10"/>
  <c r="BN21" i="10" s="1"/>
  <c r="BL19" i="10"/>
  <c r="BN19" i="10" s="1"/>
  <c r="B21" i="24"/>
  <c r="B3" i="4"/>
  <c r="E4" i="40"/>
  <c r="H4" i="40"/>
  <c r="E5" i="40"/>
  <c r="F78" i="40" s="1"/>
  <c r="E3" i="40"/>
  <c r="B51" i="23"/>
  <c r="B50" i="23"/>
  <c r="B39" i="23"/>
  <c r="B38" i="23"/>
  <c r="B37" i="23"/>
  <c r="B36" i="23"/>
  <c r="B35" i="23"/>
  <c r="B34" i="23"/>
  <c r="B33" i="23"/>
  <c r="B32" i="23"/>
  <c r="B31" i="23"/>
  <c r="B30" i="23"/>
  <c r="B29" i="23"/>
  <c r="B28" i="23"/>
  <c r="B27" i="23"/>
  <c r="B26" i="23"/>
  <c r="B25" i="23"/>
  <c r="B24" i="23"/>
  <c r="B23" i="23"/>
  <c r="B22" i="23"/>
  <c r="B42" i="23"/>
  <c r="L15" i="22"/>
  <c r="L13" i="22"/>
  <c r="L12" i="22"/>
  <c r="L11" i="22"/>
  <c r="L10" i="22"/>
  <c r="J10" i="22" s="1"/>
  <c r="D36" i="36"/>
  <c r="C36" i="36"/>
  <c r="B36" i="36"/>
  <c r="E35" i="36"/>
  <c r="E34" i="36"/>
  <c r="E36" i="36" s="1"/>
  <c r="E33" i="36"/>
  <c r="E32" i="36"/>
  <c r="D27" i="36"/>
  <c r="C27" i="36"/>
  <c r="B27" i="36"/>
  <c r="E26" i="36"/>
  <c r="E25" i="36"/>
  <c r="E24" i="36"/>
  <c r="E23" i="36"/>
  <c r="E22" i="36"/>
  <c r="E21" i="36"/>
  <c r="E20" i="36"/>
  <c r="E19" i="36"/>
  <c r="E18" i="36"/>
  <c r="E17" i="36"/>
  <c r="B41" i="23"/>
  <c r="D11" i="16"/>
  <c r="C11" i="16"/>
  <c r="B11" i="16"/>
  <c r="BH765" i="44"/>
  <c r="AV765" i="44"/>
  <c r="D765" i="44"/>
  <c r="BH764" i="44"/>
  <c r="AV764" i="44"/>
  <c r="D764" i="44"/>
  <c r="BH763" i="44"/>
  <c r="AV763" i="44"/>
  <c r="D763" i="44"/>
  <c r="BH762" i="44"/>
  <c r="AV762" i="44"/>
  <c r="D762" i="44"/>
  <c r="BH761" i="44"/>
  <c r="AV761" i="44"/>
  <c r="D761" i="44"/>
  <c r="BH760" i="44"/>
  <c r="AV760" i="44"/>
  <c r="D760" i="44"/>
  <c r="BH759" i="44"/>
  <c r="AV759" i="44"/>
  <c r="D759" i="44"/>
  <c r="BH758" i="44"/>
  <c r="AV758" i="44"/>
  <c r="D758" i="44"/>
  <c r="BH757" i="44"/>
  <c r="AV757" i="44"/>
  <c r="D757" i="44"/>
  <c r="BH756" i="44"/>
  <c r="AV756" i="44"/>
  <c r="D756" i="44"/>
  <c r="BH755" i="44"/>
  <c r="AV755" i="44"/>
  <c r="D755" i="44"/>
  <c r="BH754" i="44"/>
  <c r="AV754" i="44"/>
  <c r="D754" i="44"/>
  <c r="BH753" i="44"/>
  <c r="AV753" i="44"/>
  <c r="D753" i="44"/>
  <c r="BH752" i="44"/>
  <c r="AV752" i="44"/>
  <c r="D752" i="44"/>
  <c r="BH751" i="44"/>
  <c r="AV751" i="44"/>
  <c r="D751" i="44"/>
  <c r="BH750" i="44"/>
  <c r="AV750" i="44"/>
  <c r="D750" i="44"/>
  <c r="BH749" i="44"/>
  <c r="AV749" i="44"/>
  <c r="D749" i="44"/>
  <c r="BH748" i="44"/>
  <c r="AV748" i="44"/>
  <c r="D748" i="44"/>
  <c r="BH747" i="44"/>
  <c r="AV747" i="44"/>
  <c r="D747" i="44"/>
  <c r="BH746" i="44"/>
  <c r="AV746" i="44"/>
  <c r="D746" i="44"/>
  <c r="BH745" i="44"/>
  <c r="AV745" i="44"/>
  <c r="D745" i="44"/>
  <c r="BH744" i="44"/>
  <c r="AV744" i="44"/>
  <c r="D744" i="44"/>
  <c r="BH743" i="44"/>
  <c r="AV743" i="44"/>
  <c r="D743" i="44"/>
  <c r="BH742" i="44"/>
  <c r="AV742" i="44"/>
  <c r="D742" i="44"/>
  <c r="BH741" i="44"/>
  <c r="AV741" i="44"/>
  <c r="D741" i="44"/>
  <c r="BH740" i="44"/>
  <c r="AV740" i="44"/>
  <c r="D740" i="44"/>
  <c r="BH739" i="44"/>
  <c r="AV739" i="44"/>
  <c r="D739" i="44"/>
  <c r="BH738" i="44"/>
  <c r="AV738" i="44"/>
  <c r="D738" i="44"/>
  <c r="BH737" i="44"/>
  <c r="AV737" i="44"/>
  <c r="D737" i="44"/>
  <c r="BH736" i="44"/>
  <c r="AV736" i="44"/>
  <c r="D736" i="44"/>
  <c r="BH735" i="44"/>
  <c r="AV735" i="44"/>
  <c r="D735" i="44"/>
  <c r="BH734" i="44"/>
  <c r="AV734" i="44"/>
  <c r="D734" i="44"/>
  <c r="BH733" i="44"/>
  <c r="AV733" i="44"/>
  <c r="D733" i="44"/>
  <c r="BH732" i="44"/>
  <c r="AV732" i="44"/>
  <c r="D732" i="44"/>
  <c r="BH731" i="44"/>
  <c r="AV731" i="44"/>
  <c r="D731" i="44"/>
  <c r="BH730" i="44"/>
  <c r="AV730" i="44"/>
  <c r="D730" i="44"/>
  <c r="BH729" i="44"/>
  <c r="AV729" i="44"/>
  <c r="D729" i="44"/>
  <c r="BH728" i="44"/>
  <c r="AV728" i="44"/>
  <c r="D728" i="44"/>
  <c r="BH727" i="44"/>
  <c r="AV727" i="44"/>
  <c r="D727" i="44"/>
  <c r="BH726" i="44"/>
  <c r="AV726" i="44"/>
  <c r="D726" i="44"/>
  <c r="BH725" i="44"/>
  <c r="AV725" i="44"/>
  <c r="D725" i="44"/>
  <c r="BH724" i="44"/>
  <c r="AV724" i="44"/>
  <c r="D724" i="44"/>
  <c r="BH723" i="44"/>
  <c r="AV723" i="44"/>
  <c r="D723" i="44"/>
  <c r="BH722" i="44"/>
  <c r="AV722" i="44"/>
  <c r="D722" i="44"/>
  <c r="BH721" i="44"/>
  <c r="AV721" i="44"/>
  <c r="D721" i="44"/>
  <c r="BH720" i="44"/>
  <c r="AV720" i="44"/>
  <c r="D720" i="44"/>
  <c r="BH719" i="44"/>
  <c r="AV719" i="44"/>
  <c r="D719" i="44"/>
  <c r="BH718" i="44"/>
  <c r="AV718" i="44"/>
  <c r="D718" i="44"/>
  <c r="BH717" i="44"/>
  <c r="AV717" i="44"/>
  <c r="D717" i="44"/>
  <c r="BH716" i="44"/>
  <c r="AV716" i="44"/>
  <c r="D716" i="44"/>
  <c r="BH715" i="44"/>
  <c r="AV715" i="44"/>
  <c r="D715" i="44"/>
  <c r="BH714" i="44"/>
  <c r="AV714" i="44"/>
  <c r="D714" i="44"/>
  <c r="BH713" i="44"/>
  <c r="AV713" i="44"/>
  <c r="D713" i="44"/>
  <c r="BH712" i="44"/>
  <c r="AV712" i="44"/>
  <c r="D712" i="44"/>
  <c r="BH711" i="44"/>
  <c r="AV711" i="44"/>
  <c r="D711" i="44"/>
  <c r="BH710" i="44"/>
  <c r="AV710" i="44"/>
  <c r="D710" i="44"/>
  <c r="BH709" i="44"/>
  <c r="AV709" i="44"/>
  <c r="D709" i="44"/>
  <c r="BH708" i="44"/>
  <c r="AV708" i="44"/>
  <c r="D708" i="44"/>
  <c r="BH707" i="44"/>
  <c r="AV707" i="44"/>
  <c r="D707" i="44"/>
  <c r="BH706" i="44"/>
  <c r="AV706" i="44"/>
  <c r="D706" i="44"/>
  <c r="BH705" i="44"/>
  <c r="AV705" i="44"/>
  <c r="D705" i="44"/>
  <c r="BH704" i="44"/>
  <c r="AV704" i="44"/>
  <c r="D704" i="44"/>
  <c r="BH703" i="44"/>
  <c r="AV703" i="44"/>
  <c r="D703" i="44"/>
  <c r="BH702" i="44"/>
  <c r="AV702" i="44"/>
  <c r="D702" i="44"/>
  <c r="BH701" i="44"/>
  <c r="AV701" i="44"/>
  <c r="D701" i="44"/>
  <c r="BH700" i="44"/>
  <c r="AV700" i="44"/>
  <c r="D700" i="44"/>
  <c r="BH699" i="44"/>
  <c r="AV699" i="44"/>
  <c r="D699" i="44"/>
  <c r="BH698" i="44"/>
  <c r="AV698" i="44"/>
  <c r="D698" i="44"/>
  <c r="BH697" i="44"/>
  <c r="AV697" i="44"/>
  <c r="D697" i="44"/>
  <c r="BH696" i="44"/>
  <c r="AV696" i="44"/>
  <c r="D696" i="44"/>
  <c r="BH695" i="44"/>
  <c r="AV695" i="44"/>
  <c r="D695" i="44"/>
  <c r="BH694" i="44"/>
  <c r="AV694" i="44"/>
  <c r="D694" i="44"/>
  <c r="BH693" i="44"/>
  <c r="AV693" i="44"/>
  <c r="D693" i="44"/>
  <c r="BH692" i="44"/>
  <c r="AV692" i="44"/>
  <c r="D692" i="44"/>
  <c r="BH691" i="44"/>
  <c r="AV691" i="44"/>
  <c r="D691" i="44"/>
  <c r="BH690" i="44"/>
  <c r="AV690" i="44"/>
  <c r="D690" i="44"/>
  <c r="BH689" i="44"/>
  <c r="AV689" i="44"/>
  <c r="D689" i="44"/>
  <c r="BH688" i="44"/>
  <c r="AV688" i="44"/>
  <c r="D688" i="44"/>
  <c r="BH687" i="44"/>
  <c r="AV687" i="44"/>
  <c r="D687" i="44"/>
  <c r="BH686" i="44"/>
  <c r="AV686" i="44"/>
  <c r="D686" i="44"/>
  <c r="BH685" i="44"/>
  <c r="AV685" i="44"/>
  <c r="D685" i="44"/>
  <c r="BH684" i="44"/>
  <c r="AV684" i="44"/>
  <c r="D684" i="44"/>
  <c r="BH683" i="44"/>
  <c r="AV683" i="44"/>
  <c r="D683" i="44"/>
  <c r="BH682" i="44"/>
  <c r="AV682" i="44"/>
  <c r="D682" i="44"/>
  <c r="BH681" i="44"/>
  <c r="AV681" i="44"/>
  <c r="D681" i="44"/>
  <c r="BH680" i="44"/>
  <c r="AV680" i="44"/>
  <c r="D680" i="44"/>
  <c r="BH679" i="44"/>
  <c r="AV679" i="44"/>
  <c r="D679" i="44"/>
  <c r="BH678" i="44"/>
  <c r="AV678" i="44"/>
  <c r="D678" i="44"/>
  <c r="BH677" i="44"/>
  <c r="AV677" i="44"/>
  <c r="D677" i="44"/>
  <c r="BH676" i="44"/>
  <c r="AV676" i="44"/>
  <c r="D676" i="44"/>
  <c r="BH675" i="44"/>
  <c r="AV675" i="44"/>
  <c r="D675" i="44"/>
  <c r="BH674" i="44"/>
  <c r="AV674" i="44"/>
  <c r="D674" i="44"/>
  <c r="BH673" i="44"/>
  <c r="AV673" i="44"/>
  <c r="D673" i="44"/>
  <c r="BH672" i="44"/>
  <c r="AV672" i="44"/>
  <c r="D672" i="44"/>
  <c r="BH671" i="44"/>
  <c r="AV671" i="44"/>
  <c r="D671" i="44"/>
  <c r="BH670" i="44"/>
  <c r="AV670" i="44"/>
  <c r="D670" i="44"/>
  <c r="BH669" i="44"/>
  <c r="AV669" i="44"/>
  <c r="D669" i="44"/>
  <c r="BH668" i="44"/>
  <c r="AV668" i="44"/>
  <c r="D668" i="44"/>
  <c r="BH667" i="44"/>
  <c r="AV667" i="44"/>
  <c r="D667" i="44"/>
  <c r="BH666" i="44"/>
  <c r="AV666" i="44"/>
  <c r="D666" i="44"/>
  <c r="BH665" i="44"/>
  <c r="AV665" i="44"/>
  <c r="D665" i="44"/>
  <c r="BH664" i="44"/>
  <c r="AV664" i="44"/>
  <c r="D664" i="44"/>
  <c r="BH663" i="44"/>
  <c r="AV663" i="44"/>
  <c r="D663" i="44"/>
  <c r="BH662" i="44"/>
  <c r="AV662" i="44"/>
  <c r="D662" i="44"/>
  <c r="BH661" i="44"/>
  <c r="AV661" i="44"/>
  <c r="D661" i="44"/>
  <c r="BH660" i="44"/>
  <c r="AV660" i="44"/>
  <c r="D660" i="44"/>
  <c r="BH659" i="44"/>
  <c r="AV659" i="44"/>
  <c r="D659" i="44"/>
  <c r="BH658" i="44"/>
  <c r="AV658" i="44"/>
  <c r="D658" i="44"/>
  <c r="BH657" i="44"/>
  <c r="AV657" i="44"/>
  <c r="D657" i="44"/>
  <c r="BH656" i="44"/>
  <c r="AV656" i="44"/>
  <c r="D656" i="44"/>
  <c r="BH655" i="44"/>
  <c r="AV655" i="44"/>
  <c r="D655" i="44"/>
  <c r="BH654" i="44"/>
  <c r="AV654" i="44"/>
  <c r="D654" i="44"/>
  <c r="BH653" i="44"/>
  <c r="AV653" i="44"/>
  <c r="D653" i="44"/>
  <c r="BH652" i="44"/>
  <c r="AV652" i="44"/>
  <c r="D652" i="44"/>
  <c r="BH651" i="44"/>
  <c r="AV651" i="44"/>
  <c r="D651" i="44"/>
  <c r="BH650" i="44"/>
  <c r="AV650" i="44"/>
  <c r="D650" i="44"/>
  <c r="BH649" i="44"/>
  <c r="AV649" i="44"/>
  <c r="D649" i="44"/>
  <c r="BH648" i="44"/>
  <c r="AV648" i="44"/>
  <c r="D648" i="44"/>
  <c r="BH647" i="44"/>
  <c r="AV647" i="44"/>
  <c r="D647" i="44"/>
  <c r="BH646" i="44"/>
  <c r="AV646" i="44"/>
  <c r="D646" i="44"/>
  <c r="BH645" i="44"/>
  <c r="AV645" i="44"/>
  <c r="D645" i="44"/>
  <c r="BH644" i="44"/>
  <c r="AV644" i="44"/>
  <c r="D644" i="44"/>
  <c r="BH643" i="44"/>
  <c r="AV643" i="44"/>
  <c r="D643" i="44"/>
  <c r="BH642" i="44"/>
  <c r="AV642" i="44"/>
  <c r="D642" i="44"/>
  <c r="BH641" i="44"/>
  <c r="AV641" i="44"/>
  <c r="D641" i="44"/>
  <c r="BH640" i="44"/>
  <c r="AV640" i="44"/>
  <c r="D640" i="44"/>
  <c r="BH639" i="44"/>
  <c r="AV639" i="44"/>
  <c r="D639" i="44"/>
  <c r="BH638" i="44"/>
  <c r="AV638" i="44"/>
  <c r="D638" i="44"/>
  <c r="BH637" i="44"/>
  <c r="AV637" i="44"/>
  <c r="D637" i="44"/>
  <c r="BH636" i="44"/>
  <c r="AV636" i="44"/>
  <c r="D636" i="44"/>
  <c r="BH635" i="44"/>
  <c r="AV635" i="44"/>
  <c r="D635" i="44"/>
  <c r="BH634" i="44"/>
  <c r="AV634" i="44"/>
  <c r="D634" i="44"/>
  <c r="BH633" i="44"/>
  <c r="AV633" i="44"/>
  <c r="D633" i="44"/>
  <c r="BH632" i="44"/>
  <c r="AV632" i="44"/>
  <c r="D632" i="44"/>
  <c r="BH631" i="44"/>
  <c r="AV631" i="44"/>
  <c r="D631" i="44"/>
  <c r="BH630" i="44"/>
  <c r="AV630" i="44"/>
  <c r="D630" i="44"/>
  <c r="BH629" i="44"/>
  <c r="AV629" i="44"/>
  <c r="D629" i="44"/>
  <c r="BH628" i="44"/>
  <c r="AV628" i="44"/>
  <c r="D628" i="44"/>
  <c r="BH627" i="44"/>
  <c r="AV627" i="44"/>
  <c r="D627" i="44"/>
  <c r="BH626" i="44"/>
  <c r="AV626" i="44"/>
  <c r="D626" i="44"/>
  <c r="BH625" i="44"/>
  <c r="AV625" i="44"/>
  <c r="D625" i="44"/>
  <c r="BH624" i="44"/>
  <c r="AV624" i="44"/>
  <c r="D624" i="44"/>
  <c r="BH623" i="44"/>
  <c r="AV623" i="44"/>
  <c r="D623" i="44"/>
  <c r="BH622" i="44"/>
  <c r="AV622" i="44"/>
  <c r="D622" i="44"/>
  <c r="BH621" i="44"/>
  <c r="AV621" i="44"/>
  <c r="D621" i="44"/>
  <c r="BH620" i="44"/>
  <c r="AV620" i="44"/>
  <c r="D620" i="44"/>
  <c r="BH619" i="44"/>
  <c r="AV619" i="44"/>
  <c r="D619" i="44"/>
  <c r="BH618" i="44"/>
  <c r="AV618" i="44"/>
  <c r="D618" i="44"/>
  <c r="BH617" i="44"/>
  <c r="AV617" i="44"/>
  <c r="D617" i="44"/>
  <c r="BH616" i="44"/>
  <c r="AV616" i="44"/>
  <c r="D616" i="44"/>
  <c r="BH615" i="44"/>
  <c r="AV615" i="44"/>
  <c r="D615" i="44"/>
  <c r="BH614" i="44"/>
  <c r="AV614" i="44"/>
  <c r="D614" i="44"/>
  <c r="BH613" i="44"/>
  <c r="AV613" i="44"/>
  <c r="D613" i="44"/>
  <c r="BH612" i="44"/>
  <c r="AV612" i="44"/>
  <c r="D612" i="44"/>
  <c r="BH611" i="44"/>
  <c r="AV611" i="44"/>
  <c r="D611" i="44"/>
  <c r="BH610" i="44"/>
  <c r="AV610" i="44"/>
  <c r="D610" i="44"/>
  <c r="BH609" i="44"/>
  <c r="AV609" i="44"/>
  <c r="D609" i="44"/>
  <c r="BH608" i="44"/>
  <c r="AV608" i="44"/>
  <c r="D608" i="44"/>
  <c r="BH607" i="44"/>
  <c r="AV607" i="44"/>
  <c r="D607" i="44"/>
  <c r="BH606" i="44"/>
  <c r="AV606" i="44"/>
  <c r="D606" i="44"/>
  <c r="BH605" i="44"/>
  <c r="AV605" i="44"/>
  <c r="D605" i="44"/>
  <c r="BH604" i="44"/>
  <c r="AV604" i="44"/>
  <c r="D604" i="44"/>
  <c r="BH603" i="44"/>
  <c r="AV603" i="44"/>
  <c r="D603" i="44"/>
  <c r="BH602" i="44"/>
  <c r="AV602" i="44"/>
  <c r="D602" i="44"/>
  <c r="BH601" i="44"/>
  <c r="AV601" i="44"/>
  <c r="D601" i="44"/>
  <c r="BH600" i="44"/>
  <c r="AV600" i="44"/>
  <c r="D600" i="44"/>
  <c r="BH599" i="44"/>
  <c r="AV599" i="44"/>
  <c r="D599" i="44"/>
  <c r="BH598" i="44"/>
  <c r="AV598" i="44"/>
  <c r="D598" i="44"/>
  <c r="BH597" i="44"/>
  <c r="AV597" i="44"/>
  <c r="D597" i="44"/>
  <c r="BH596" i="44"/>
  <c r="AV596" i="44"/>
  <c r="D596" i="44"/>
  <c r="BH595" i="44"/>
  <c r="AV595" i="44"/>
  <c r="D595" i="44"/>
  <c r="BH594" i="44"/>
  <c r="AV594" i="44"/>
  <c r="D594" i="44"/>
  <c r="BH593" i="44"/>
  <c r="AV593" i="44"/>
  <c r="D593" i="44"/>
  <c r="BH592" i="44"/>
  <c r="AV592" i="44"/>
  <c r="D592" i="44"/>
  <c r="BH591" i="44"/>
  <c r="AV591" i="44"/>
  <c r="D591" i="44"/>
  <c r="BH590" i="44"/>
  <c r="AV590" i="44"/>
  <c r="D590" i="44"/>
  <c r="BH589" i="44"/>
  <c r="AV589" i="44"/>
  <c r="D589" i="44"/>
  <c r="BH588" i="44"/>
  <c r="AV588" i="44"/>
  <c r="D588" i="44"/>
  <c r="BH587" i="44"/>
  <c r="AV587" i="44"/>
  <c r="D587" i="44"/>
  <c r="BH586" i="44"/>
  <c r="AV586" i="44"/>
  <c r="D586" i="44"/>
  <c r="BH585" i="44"/>
  <c r="AV585" i="44"/>
  <c r="D585" i="44"/>
  <c r="BH584" i="44"/>
  <c r="AV584" i="44"/>
  <c r="D584" i="44"/>
  <c r="BH583" i="44"/>
  <c r="AV583" i="44"/>
  <c r="D583" i="44"/>
  <c r="BH582" i="44"/>
  <c r="AV582" i="44"/>
  <c r="D582" i="44"/>
  <c r="BH581" i="44"/>
  <c r="AV581" i="44"/>
  <c r="D581" i="44"/>
  <c r="BH580" i="44"/>
  <c r="AV580" i="44"/>
  <c r="D580" i="44"/>
  <c r="BH579" i="44"/>
  <c r="AV579" i="44"/>
  <c r="D579" i="44"/>
  <c r="BH578" i="44"/>
  <c r="AV578" i="44"/>
  <c r="D578" i="44"/>
  <c r="BH577" i="44"/>
  <c r="AV577" i="44"/>
  <c r="D577" i="44"/>
  <c r="BH576" i="44"/>
  <c r="AV576" i="44"/>
  <c r="D576" i="44"/>
  <c r="BH575" i="44"/>
  <c r="AV575" i="44"/>
  <c r="D575" i="44"/>
  <c r="BH574" i="44"/>
  <c r="AV574" i="44"/>
  <c r="D574" i="44"/>
  <c r="BH573" i="44"/>
  <c r="AV573" i="44"/>
  <c r="D573" i="44"/>
  <c r="BH572" i="44"/>
  <c r="AV572" i="44"/>
  <c r="D572" i="44"/>
  <c r="BH571" i="44"/>
  <c r="AV571" i="44"/>
  <c r="D571" i="44"/>
  <c r="BH570" i="44"/>
  <c r="AV570" i="44"/>
  <c r="D570" i="44"/>
  <c r="BH569" i="44"/>
  <c r="AV569" i="44"/>
  <c r="D569" i="44"/>
  <c r="BH568" i="44"/>
  <c r="AV568" i="44"/>
  <c r="D568" i="44"/>
  <c r="BH567" i="44"/>
  <c r="AV567" i="44"/>
  <c r="D567" i="44"/>
  <c r="BH566" i="44"/>
  <c r="AV566" i="44"/>
  <c r="D566" i="44"/>
  <c r="BH565" i="44"/>
  <c r="AV565" i="44"/>
  <c r="D565" i="44"/>
  <c r="BH564" i="44"/>
  <c r="AV564" i="44"/>
  <c r="D564" i="44"/>
  <c r="BH563" i="44"/>
  <c r="AV563" i="44"/>
  <c r="D563" i="44"/>
  <c r="BH562" i="44"/>
  <c r="AV562" i="44"/>
  <c r="D562" i="44"/>
  <c r="BH561" i="44"/>
  <c r="AV561" i="44"/>
  <c r="D561" i="44"/>
  <c r="BH560" i="44"/>
  <c r="AV560" i="44"/>
  <c r="D560" i="44"/>
  <c r="BH559" i="44"/>
  <c r="AV559" i="44"/>
  <c r="D559" i="44"/>
  <c r="BH558" i="44"/>
  <c r="AV558" i="44"/>
  <c r="D558" i="44"/>
  <c r="BH557" i="44"/>
  <c r="AV557" i="44"/>
  <c r="D557" i="44"/>
  <c r="BH556" i="44"/>
  <c r="AV556" i="44"/>
  <c r="D556" i="44"/>
  <c r="BH555" i="44"/>
  <c r="AV555" i="44"/>
  <c r="D555" i="44"/>
  <c r="BH554" i="44"/>
  <c r="AV554" i="44"/>
  <c r="D554" i="44"/>
  <c r="BH553" i="44"/>
  <c r="AV553" i="44"/>
  <c r="D553" i="44"/>
  <c r="BH552" i="44"/>
  <c r="AV552" i="44"/>
  <c r="D552" i="44"/>
  <c r="BH551" i="44"/>
  <c r="AV551" i="44"/>
  <c r="D551" i="44"/>
  <c r="BH550" i="44"/>
  <c r="AV550" i="44"/>
  <c r="D550" i="44"/>
  <c r="BH549" i="44"/>
  <c r="AV549" i="44"/>
  <c r="D549" i="44"/>
  <c r="BH548" i="44"/>
  <c r="AV548" i="44"/>
  <c r="D548" i="44"/>
  <c r="BH547" i="44"/>
  <c r="AV547" i="44"/>
  <c r="D547" i="44"/>
  <c r="BH546" i="44"/>
  <c r="AV546" i="44"/>
  <c r="D546" i="44"/>
  <c r="BH545" i="44"/>
  <c r="AV545" i="44"/>
  <c r="D545" i="44"/>
  <c r="BH544" i="44"/>
  <c r="AV544" i="44"/>
  <c r="D544" i="44"/>
  <c r="BH543" i="44"/>
  <c r="AV543" i="44"/>
  <c r="D543" i="44"/>
  <c r="BH542" i="44"/>
  <c r="AV542" i="44"/>
  <c r="D542" i="44"/>
  <c r="BH541" i="44"/>
  <c r="AV541" i="44"/>
  <c r="D541" i="44"/>
  <c r="BH540" i="44"/>
  <c r="AV540" i="44"/>
  <c r="D540" i="44"/>
  <c r="BH539" i="44"/>
  <c r="AV539" i="44"/>
  <c r="D539" i="44"/>
  <c r="BH538" i="44"/>
  <c r="AV538" i="44"/>
  <c r="D538" i="44"/>
  <c r="BH537" i="44"/>
  <c r="AV537" i="44"/>
  <c r="D537" i="44"/>
  <c r="BH536" i="44"/>
  <c r="AV536" i="44"/>
  <c r="D536" i="44"/>
  <c r="BH535" i="44"/>
  <c r="AV535" i="44"/>
  <c r="D535" i="44"/>
  <c r="BH534" i="44"/>
  <c r="AV534" i="44"/>
  <c r="D534" i="44"/>
  <c r="BH533" i="44"/>
  <c r="AV533" i="44"/>
  <c r="D533" i="44"/>
  <c r="BH532" i="44"/>
  <c r="AV532" i="44"/>
  <c r="D532" i="44"/>
  <c r="BH531" i="44"/>
  <c r="AV531" i="44"/>
  <c r="D531" i="44"/>
  <c r="BH530" i="44"/>
  <c r="AV530" i="44"/>
  <c r="D530" i="44"/>
  <c r="BH529" i="44"/>
  <c r="AV529" i="44"/>
  <c r="D529" i="44"/>
  <c r="BH528" i="44"/>
  <c r="AV528" i="44"/>
  <c r="D528" i="44"/>
  <c r="BH527" i="44"/>
  <c r="AV527" i="44"/>
  <c r="D527" i="44"/>
  <c r="BH526" i="44"/>
  <c r="AV526" i="44"/>
  <c r="D526" i="44"/>
  <c r="BH525" i="44"/>
  <c r="AV525" i="44"/>
  <c r="D525" i="44"/>
  <c r="BH524" i="44"/>
  <c r="AV524" i="44"/>
  <c r="D524" i="44"/>
  <c r="BH523" i="44"/>
  <c r="AV523" i="44"/>
  <c r="D523" i="44"/>
  <c r="BH522" i="44"/>
  <c r="AV522" i="44"/>
  <c r="D522" i="44"/>
  <c r="BH521" i="44"/>
  <c r="AV521" i="44"/>
  <c r="D521" i="44"/>
  <c r="BH520" i="44"/>
  <c r="AV520" i="44"/>
  <c r="D520" i="44"/>
  <c r="BH519" i="44"/>
  <c r="AV519" i="44"/>
  <c r="D519" i="44"/>
  <c r="BH518" i="44"/>
  <c r="AV518" i="44"/>
  <c r="D518" i="44"/>
  <c r="BH517" i="44"/>
  <c r="AV517" i="44"/>
  <c r="D517" i="44"/>
  <c r="BH516" i="44"/>
  <c r="AV516" i="44"/>
  <c r="D516" i="44"/>
  <c r="BH515" i="44"/>
  <c r="AV515" i="44"/>
  <c r="D515" i="44"/>
  <c r="BH514" i="44"/>
  <c r="AV514" i="44"/>
  <c r="D514" i="44"/>
  <c r="BH513" i="44"/>
  <c r="AV513" i="44"/>
  <c r="D513" i="44"/>
  <c r="BH512" i="44"/>
  <c r="AV512" i="44"/>
  <c r="D512" i="44"/>
  <c r="BH511" i="44"/>
  <c r="AV511" i="44"/>
  <c r="D511" i="44"/>
  <c r="BH510" i="44"/>
  <c r="AV510" i="44"/>
  <c r="D510" i="44"/>
  <c r="BH509" i="44"/>
  <c r="AV509" i="44"/>
  <c r="D509" i="44"/>
  <c r="BH508" i="44"/>
  <c r="AV508" i="44"/>
  <c r="D508" i="44"/>
  <c r="BH507" i="44"/>
  <c r="AV507" i="44"/>
  <c r="D507" i="44"/>
  <c r="BH506" i="44"/>
  <c r="AV506" i="44"/>
  <c r="D506" i="44"/>
  <c r="BH505" i="44"/>
  <c r="AV505" i="44"/>
  <c r="D505" i="44"/>
  <c r="BH504" i="44"/>
  <c r="AV504" i="44"/>
  <c r="D504" i="44"/>
  <c r="BH503" i="44"/>
  <c r="AV503" i="44"/>
  <c r="D503" i="44"/>
  <c r="BH502" i="44"/>
  <c r="AV502" i="44"/>
  <c r="D502" i="44"/>
  <c r="BH501" i="44"/>
  <c r="AV501" i="44"/>
  <c r="D501" i="44"/>
  <c r="BH500" i="44"/>
  <c r="AV500" i="44"/>
  <c r="D500" i="44"/>
  <c r="BH499" i="44"/>
  <c r="AV499" i="44"/>
  <c r="D499" i="44"/>
  <c r="BH498" i="44"/>
  <c r="AV498" i="44"/>
  <c r="D498" i="44"/>
  <c r="BH497" i="44"/>
  <c r="AV497" i="44"/>
  <c r="D497" i="44"/>
  <c r="BH496" i="44"/>
  <c r="AV496" i="44"/>
  <c r="D496" i="44"/>
  <c r="BH495" i="44"/>
  <c r="AV495" i="44"/>
  <c r="D495" i="44"/>
  <c r="BH494" i="44"/>
  <c r="AV494" i="44"/>
  <c r="D494" i="44"/>
  <c r="BH493" i="44"/>
  <c r="AV493" i="44"/>
  <c r="D493" i="44"/>
  <c r="BH492" i="44"/>
  <c r="AV492" i="44"/>
  <c r="D492" i="44"/>
  <c r="BH491" i="44"/>
  <c r="AV491" i="44"/>
  <c r="D491" i="44"/>
  <c r="BH490" i="44"/>
  <c r="AV490" i="44"/>
  <c r="D490" i="44"/>
  <c r="BH489" i="44"/>
  <c r="AV489" i="44"/>
  <c r="D489" i="44"/>
  <c r="BH488" i="44"/>
  <c r="AV488" i="44"/>
  <c r="D488" i="44"/>
  <c r="BH487" i="44"/>
  <c r="AV487" i="44"/>
  <c r="D487" i="44"/>
  <c r="BH486" i="44"/>
  <c r="AV486" i="44"/>
  <c r="D486" i="44"/>
  <c r="BH485" i="44"/>
  <c r="AV485" i="44"/>
  <c r="D485" i="44"/>
  <c r="BH484" i="44"/>
  <c r="AV484" i="44"/>
  <c r="D484" i="44"/>
  <c r="BH483" i="44"/>
  <c r="AV483" i="44"/>
  <c r="D483" i="44"/>
  <c r="BH482" i="44"/>
  <c r="AV482" i="44"/>
  <c r="D482" i="44"/>
  <c r="BH481" i="44"/>
  <c r="AV481" i="44"/>
  <c r="D481" i="44"/>
  <c r="BH480" i="44"/>
  <c r="AV480" i="44"/>
  <c r="D480" i="44"/>
  <c r="BH479" i="44"/>
  <c r="AV479" i="44"/>
  <c r="D479" i="44"/>
  <c r="BH478" i="44"/>
  <c r="AV478" i="44"/>
  <c r="D478" i="44"/>
  <c r="BH477" i="44"/>
  <c r="AV477" i="44"/>
  <c r="D477" i="44"/>
  <c r="BH476" i="44"/>
  <c r="AV476" i="44"/>
  <c r="D476" i="44"/>
  <c r="BH475" i="44"/>
  <c r="AV475" i="44"/>
  <c r="D475" i="44"/>
  <c r="BH474" i="44"/>
  <c r="AV474" i="44"/>
  <c r="D474" i="44"/>
  <c r="BH473" i="44"/>
  <c r="AV473" i="44"/>
  <c r="D473" i="44"/>
  <c r="BH472" i="44"/>
  <c r="AV472" i="44"/>
  <c r="D472" i="44"/>
  <c r="BH471" i="44"/>
  <c r="AV471" i="44"/>
  <c r="D471" i="44"/>
  <c r="BH470" i="44"/>
  <c r="AV470" i="44"/>
  <c r="D470" i="44"/>
  <c r="BH469" i="44"/>
  <c r="AV469" i="44"/>
  <c r="D469" i="44"/>
  <c r="BH468" i="44"/>
  <c r="AV468" i="44"/>
  <c r="D468" i="44"/>
  <c r="BH467" i="44"/>
  <c r="AV467" i="44"/>
  <c r="D467" i="44"/>
  <c r="BH466" i="44"/>
  <c r="AV466" i="44"/>
  <c r="D466" i="44"/>
  <c r="BH465" i="44"/>
  <c r="AV465" i="44"/>
  <c r="D465" i="44"/>
  <c r="BH464" i="44"/>
  <c r="AV464" i="44"/>
  <c r="D464" i="44"/>
  <c r="BH463" i="44"/>
  <c r="AV463" i="44"/>
  <c r="D463" i="44"/>
  <c r="BH462" i="44"/>
  <c r="AV462" i="44"/>
  <c r="D462" i="44"/>
  <c r="BH461" i="44"/>
  <c r="AV461" i="44"/>
  <c r="D461" i="44"/>
  <c r="BH460" i="44"/>
  <c r="AV460" i="44"/>
  <c r="D460" i="44"/>
  <c r="BH459" i="44"/>
  <c r="AV459" i="44"/>
  <c r="D459" i="44"/>
  <c r="BH458" i="44"/>
  <c r="AV458" i="44"/>
  <c r="D458" i="44"/>
  <c r="BH457" i="44"/>
  <c r="AV457" i="44"/>
  <c r="D457" i="44"/>
  <c r="BH456" i="44"/>
  <c r="AV456" i="44"/>
  <c r="D456" i="44"/>
  <c r="BH455" i="44"/>
  <c r="AV455" i="44"/>
  <c r="D455" i="44"/>
  <c r="BH454" i="44"/>
  <c r="AV454" i="44"/>
  <c r="D454" i="44"/>
  <c r="BH453" i="44"/>
  <c r="AV453" i="44"/>
  <c r="D453" i="44"/>
  <c r="BH452" i="44"/>
  <c r="AV452" i="44"/>
  <c r="D452" i="44"/>
  <c r="BH451" i="44"/>
  <c r="AV451" i="44"/>
  <c r="D451" i="44"/>
  <c r="BH450" i="44"/>
  <c r="AV450" i="44"/>
  <c r="D450" i="44"/>
  <c r="BH449" i="44"/>
  <c r="AV449" i="44"/>
  <c r="D449" i="44"/>
  <c r="BH448" i="44"/>
  <c r="AV448" i="44"/>
  <c r="D448" i="44"/>
  <c r="BH447" i="44"/>
  <c r="AV447" i="44"/>
  <c r="D447" i="44"/>
  <c r="BH446" i="44"/>
  <c r="AV446" i="44"/>
  <c r="D446" i="44"/>
  <c r="BH445" i="44"/>
  <c r="AV445" i="44"/>
  <c r="D445" i="44"/>
  <c r="BH444" i="44"/>
  <c r="AV444" i="44"/>
  <c r="D444" i="44"/>
  <c r="BH443" i="44"/>
  <c r="AV443" i="44"/>
  <c r="D443" i="44"/>
  <c r="BH442" i="44"/>
  <c r="AV442" i="44"/>
  <c r="D442" i="44"/>
  <c r="BH441" i="44"/>
  <c r="AV441" i="44"/>
  <c r="D441" i="44"/>
  <c r="BH440" i="44"/>
  <c r="AV440" i="44"/>
  <c r="D440" i="44"/>
  <c r="BH439" i="44"/>
  <c r="AV439" i="44"/>
  <c r="D439" i="44"/>
  <c r="BH438" i="44"/>
  <c r="AV438" i="44"/>
  <c r="D438" i="44"/>
  <c r="BH437" i="44"/>
  <c r="AV437" i="44"/>
  <c r="D437" i="44"/>
  <c r="BH436" i="44"/>
  <c r="AV436" i="44"/>
  <c r="D436" i="44"/>
  <c r="BH435" i="44"/>
  <c r="AV435" i="44"/>
  <c r="D435" i="44"/>
  <c r="BH434" i="44"/>
  <c r="AV434" i="44"/>
  <c r="D434" i="44"/>
  <c r="BH433" i="44"/>
  <c r="AV433" i="44"/>
  <c r="D433" i="44"/>
  <c r="BH432" i="44"/>
  <c r="AV432" i="44"/>
  <c r="D432" i="44"/>
  <c r="BH431" i="44"/>
  <c r="AV431" i="44"/>
  <c r="D431" i="44"/>
  <c r="BH430" i="44"/>
  <c r="AV430" i="44"/>
  <c r="D430" i="44"/>
  <c r="BH429" i="44"/>
  <c r="AV429" i="44"/>
  <c r="D429" i="44"/>
  <c r="BH428" i="44"/>
  <c r="AV428" i="44"/>
  <c r="D428" i="44"/>
  <c r="BH427" i="44"/>
  <c r="AV427" i="44"/>
  <c r="D427" i="44"/>
  <c r="BH426" i="44"/>
  <c r="AV426" i="44"/>
  <c r="D426" i="44"/>
  <c r="BH425" i="44"/>
  <c r="AV425" i="44"/>
  <c r="D425" i="44"/>
  <c r="BH424" i="44"/>
  <c r="AV424" i="44"/>
  <c r="D424" i="44"/>
  <c r="BH423" i="44"/>
  <c r="AV423" i="44"/>
  <c r="D423" i="44"/>
  <c r="BH422" i="44"/>
  <c r="AV422" i="44"/>
  <c r="D422" i="44"/>
  <c r="BH421" i="44"/>
  <c r="AV421" i="44"/>
  <c r="D421" i="44"/>
  <c r="BH420" i="44"/>
  <c r="AV420" i="44"/>
  <c r="D420" i="44"/>
  <c r="BH419" i="44"/>
  <c r="AV419" i="44"/>
  <c r="D419" i="44"/>
  <c r="BH418" i="44"/>
  <c r="AV418" i="44"/>
  <c r="D418" i="44"/>
  <c r="BH417" i="44"/>
  <c r="AV417" i="44"/>
  <c r="D417" i="44"/>
  <c r="BH416" i="44"/>
  <c r="AV416" i="44"/>
  <c r="D416" i="44"/>
  <c r="BH415" i="44"/>
  <c r="AV415" i="44"/>
  <c r="D415" i="44"/>
  <c r="BH414" i="44"/>
  <c r="AV414" i="44"/>
  <c r="D414" i="44"/>
  <c r="BH413" i="44"/>
  <c r="AV413" i="44"/>
  <c r="D413" i="44"/>
  <c r="BH412" i="44"/>
  <c r="AV412" i="44"/>
  <c r="D412" i="44"/>
  <c r="BH411" i="44"/>
  <c r="AV411" i="44"/>
  <c r="D411" i="44"/>
  <c r="BH410" i="44"/>
  <c r="AV410" i="44"/>
  <c r="D410" i="44"/>
  <c r="BH409" i="44"/>
  <c r="AV409" i="44"/>
  <c r="D409" i="44"/>
  <c r="BH408" i="44"/>
  <c r="AV408" i="44"/>
  <c r="D408" i="44"/>
  <c r="BH407" i="44"/>
  <c r="AV407" i="44"/>
  <c r="D407" i="44"/>
  <c r="BH406" i="44"/>
  <c r="AV406" i="44"/>
  <c r="D406" i="44"/>
  <c r="BH405" i="44"/>
  <c r="AV405" i="44"/>
  <c r="D405" i="44"/>
  <c r="BH404" i="44"/>
  <c r="AV404" i="44"/>
  <c r="D404" i="44"/>
  <c r="BH403" i="44"/>
  <c r="AV403" i="44"/>
  <c r="D403" i="44"/>
  <c r="BH402" i="44"/>
  <c r="AV402" i="44"/>
  <c r="D402" i="44"/>
  <c r="BH401" i="44"/>
  <c r="AV401" i="44"/>
  <c r="D401" i="44"/>
  <c r="BH400" i="44"/>
  <c r="AV400" i="44"/>
  <c r="D400" i="44"/>
  <c r="BH399" i="44"/>
  <c r="AV399" i="44"/>
  <c r="D399" i="44"/>
  <c r="BH398" i="44"/>
  <c r="AV398" i="44"/>
  <c r="D398" i="44"/>
  <c r="BH397" i="44"/>
  <c r="AV397" i="44"/>
  <c r="D397" i="44"/>
  <c r="BH396" i="44"/>
  <c r="AV396" i="44"/>
  <c r="D396" i="44"/>
  <c r="BH395" i="44"/>
  <c r="AV395" i="44"/>
  <c r="D395" i="44"/>
  <c r="BH394" i="44"/>
  <c r="AV394" i="44"/>
  <c r="D394" i="44"/>
  <c r="BH393" i="44"/>
  <c r="AV393" i="44"/>
  <c r="D393" i="44"/>
  <c r="BH392" i="44"/>
  <c r="AV392" i="44"/>
  <c r="D392" i="44"/>
  <c r="BH391" i="44"/>
  <c r="AV391" i="44"/>
  <c r="D391" i="44"/>
  <c r="BH390" i="44"/>
  <c r="AV390" i="44"/>
  <c r="D390" i="44"/>
  <c r="BH389" i="44"/>
  <c r="AV389" i="44"/>
  <c r="D389" i="44"/>
  <c r="BH388" i="44"/>
  <c r="AV388" i="44"/>
  <c r="D388" i="44"/>
  <c r="BH387" i="44"/>
  <c r="AV387" i="44"/>
  <c r="D387" i="44"/>
  <c r="BH386" i="44"/>
  <c r="AV386" i="44"/>
  <c r="D386" i="44"/>
  <c r="BH385" i="44"/>
  <c r="AV385" i="44"/>
  <c r="D385" i="44"/>
  <c r="BH384" i="44"/>
  <c r="AV384" i="44"/>
  <c r="D384" i="44"/>
  <c r="BH383" i="44"/>
  <c r="AV383" i="44"/>
  <c r="D383" i="44"/>
  <c r="BH382" i="44"/>
  <c r="AV382" i="44"/>
  <c r="D382" i="44"/>
  <c r="BH381" i="44"/>
  <c r="AV381" i="44"/>
  <c r="D381" i="44"/>
  <c r="BH380" i="44"/>
  <c r="AV380" i="44"/>
  <c r="D380" i="44"/>
  <c r="BH379" i="44"/>
  <c r="AV379" i="44"/>
  <c r="D379" i="44"/>
  <c r="BH378" i="44"/>
  <c r="AV378" i="44"/>
  <c r="D378" i="44"/>
  <c r="BH377" i="44"/>
  <c r="AV377" i="44"/>
  <c r="D377" i="44"/>
  <c r="BH376" i="44"/>
  <c r="AV376" i="44"/>
  <c r="D376" i="44"/>
  <c r="BH375" i="44"/>
  <c r="AV375" i="44"/>
  <c r="D375" i="44"/>
  <c r="BH374" i="44"/>
  <c r="AV374" i="44"/>
  <c r="D374" i="44"/>
  <c r="BH373" i="44"/>
  <c r="AV373" i="44"/>
  <c r="D373" i="44"/>
  <c r="BH372" i="44"/>
  <c r="AV372" i="44"/>
  <c r="D372" i="44"/>
  <c r="BH371" i="44"/>
  <c r="AV371" i="44"/>
  <c r="D371" i="44"/>
  <c r="BH370" i="44"/>
  <c r="AV370" i="44"/>
  <c r="D370" i="44"/>
  <c r="BH369" i="44"/>
  <c r="AV369" i="44"/>
  <c r="D369" i="44"/>
  <c r="BH368" i="44"/>
  <c r="AV368" i="44"/>
  <c r="D368" i="44"/>
  <c r="BH367" i="44"/>
  <c r="AV367" i="44"/>
  <c r="D367" i="44"/>
  <c r="BH366" i="44"/>
  <c r="AV366" i="44"/>
  <c r="D366" i="44"/>
  <c r="BH365" i="44"/>
  <c r="AV365" i="44"/>
  <c r="D365" i="44"/>
  <c r="BH364" i="44"/>
  <c r="AV364" i="44"/>
  <c r="D364" i="44"/>
  <c r="BH363" i="44"/>
  <c r="AV363" i="44"/>
  <c r="D363" i="44"/>
  <c r="BH362" i="44"/>
  <c r="AV362" i="44"/>
  <c r="D362" i="44"/>
  <c r="BH361" i="44"/>
  <c r="AV361" i="44"/>
  <c r="D361" i="44"/>
  <c r="BH360" i="44"/>
  <c r="AV360" i="44"/>
  <c r="D360" i="44"/>
  <c r="BH359" i="44"/>
  <c r="AV359" i="44"/>
  <c r="D359" i="44"/>
  <c r="BH358" i="44"/>
  <c r="AV358" i="44"/>
  <c r="D358" i="44"/>
  <c r="BH357" i="44"/>
  <c r="AV357" i="44"/>
  <c r="D357" i="44"/>
  <c r="BH356" i="44"/>
  <c r="AV356" i="44"/>
  <c r="D356" i="44"/>
  <c r="BH355" i="44"/>
  <c r="AV355" i="44"/>
  <c r="D355" i="44"/>
  <c r="BH354" i="44"/>
  <c r="AV354" i="44"/>
  <c r="D354" i="44"/>
  <c r="BH353" i="44"/>
  <c r="AV353" i="44"/>
  <c r="D353" i="44"/>
  <c r="BH352" i="44"/>
  <c r="AV352" i="44"/>
  <c r="D352" i="44"/>
  <c r="BH351" i="44"/>
  <c r="AV351" i="44"/>
  <c r="D351" i="44"/>
  <c r="BH350" i="44"/>
  <c r="AV350" i="44"/>
  <c r="D350" i="44"/>
  <c r="BH349" i="44"/>
  <c r="AV349" i="44"/>
  <c r="D349" i="44"/>
  <c r="BH348" i="44"/>
  <c r="AV348" i="44"/>
  <c r="D348" i="44"/>
  <c r="BH347" i="44"/>
  <c r="AV347" i="44"/>
  <c r="D347" i="44"/>
  <c r="BH346" i="44"/>
  <c r="AV346" i="44"/>
  <c r="D346" i="44"/>
  <c r="BH345" i="44"/>
  <c r="AV345" i="44"/>
  <c r="D345" i="44"/>
  <c r="BH344" i="44"/>
  <c r="AV344" i="44"/>
  <c r="D344" i="44"/>
  <c r="BH343" i="44"/>
  <c r="AV343" i="44"/>
  <c r="D343" i="44"/>
  <c r="BH342" i="44"/>
  <c r="AV342" i="44"/>
  <c r="D342" i="44"/>
  <c r="BH341" i="44"/>
  <c r="AV341" i="44"/>
  <c r="D341" i="44"/>
  <c r="BH340" i="44"/>
  <c r="AV340" i="44"/>
  <c r="D340" i="44"/>
  <c r="BH339" i="44"/>
  <c r="AV339" i="44"/>
  <c r="D339" i="44"/>
  <c r="BH338" i="44"/>
  <c r="AV338" i="44"/>
  <c r="D338" i="44"/>
  <c r="BH337" i="44"/>
  <c r="AV337" i="44"/>
  <c r="D337" i="44"/>
  <c r="BH336" i="44"/>
  <c r="AV336" i="44"/>
  <c r="D336" i="44"/>
  <c r="BH335" i="44"/>
  <c r="AV335" i="44"/>
  <c r="D335" i="44"/>
  <c r="BH334" i="44"/>
  <c r="AV334" i="44"/>
  <c r="D334" i="44"/>
  <c r="BH333" i="44"/>
  <c r="AV333" i="44"/>
  <c r="D333" i="44"/>
  <c r="BH332" i="44"/>
  <c r="AV332" i="44"/>
  <c r="D332" i="44"/>
  <c r="BH331" i="44"/>
  <c r="AV331" i="44"/>
  <c r="D331" i="44"/>
  <c r="BH330" i="44"/>
  <c r="AV330" i="44"/>
  <c r="D330" i="44"/>
  <c r="BH329" i="44"/>
  <c r="AV329" i="44"/>
  <c r="D329" i="44"/>
  <c r="BH328" i="44"/>
  <c r="AV328" i="44"/>
  <c r="D328" i="44"/>
  <c r="BH327" i="44"/>
  <c r="AV327" i="44"/>
  <c r="D327" i="44"/>
  <c r="BH326" i="44"/>
  <c r="AV326" i="44"/>
  <c r="D326" i="44"/>
  <c r="BH325" i="44"/>
  <c r="AV325" i="44"/>
  <c r="D325" i="44"/>
  <c r="BH324" i="44"/>
  <c r="AV324" i="44"/>
  <c r="D324" i="44"/>
  <c r="BH323" i="44"/>
  <c r="AV323" i="44"/>
  <c r="D323" i="44"/>
  <c r="BH322" i="44"/>
  <c r="AV322" i="44"/>
  <c r="D322" i="44"/>
  <c r="BH321" i="44"/>
  <c r="AV321" i="44"/>
  <c r="D321" i="44"/>
  <c r="BH320" i="44"/>
  <c r="AV320" i="44"/>
  <c r="D320" i="44"/>
  <c r="BH319" i="44"/>
  <c r="AV319" i="44"/>
  <c r="D319" i="44"/>
  <c r="BH318" i="44"/>
  <c r="AV318" i="44"/>
  <c r="D318" i="44"/>
  <c r="BH317" i="44"/>
  <c r="AV317" i="44"/>
  <c r="D317" i="44"/>
  <c r="BH316" i="44"/>
  <c r="AV316" i="44"/>
  <c r="D316" i="44"/>
  <c r="BH315" i="44"/>
  <c r="AV315" i="44"/>
  <c r="D315" i="44"/>
  <c r="BH314" i="44"/>
  <c r="AV314" i="44"/>
  <c r="D314" i="44"/>
  <c r="BH313" i="44"/>
  <c r="AV313" i="44"/>
  <c r="D313" i="44"/>
  <c r="BH312" i="44"/>
  <c r="AV312" i="44"/>
  <c r="D312" i="44"/>
  <c r="BH311" i="44"/>
  <c r="AV311" i="44"/>
  <c r="D311" i="44"/>
  <c r="BH310" i="44"/>
  <c r="AV310" i="44"/>
  <c r="D310" i="44"/>
  <c r="BH309" i="44"/>
  <c r="AV309" i="44"/>
  <c r="D309" i="44"/>
  <c r="BH308" i="44"/>
  <c r="AV308" i="44"/>
  <c r="D308" i="44"/>
  <c r="BH307" i="44"/>
  <c r="AV307" i="44"/>
  <c r="D307" i="44"/>
  <c r="BH306" i="44"/>
  <c r="AV306" i="44"/>
  <c r="D306" i="44"/>
  <c r="BH305" i="44"/>
  <c r="AV305" i="44"/>
  <c r="D305" i="44"/>
  <c r="BH304" i="44"/>
  <c r="AV304" i="44"/>
  <c r="D304" i="44"/>
  <c r="BH303" i="44"/>
  <c r="AV303" i="44"/>
  <c r="D303" i="44"/>
  <c r="BH302" i="44"/>
  <c r="AV302" i="44"/>
  <c r="D302" i="44"/>
  <c r="BH301" i="44"/>
  <c r="AV301" i="44"/>
  <c r="D301" i="44"/>
  <c r="BH300" i="44"/>
  <c r="AV300" i="44"/>
  <c r="D300" i="44"/>
  <c r="BH299" i="44"/>
  <c r="AV299" i="44"/>
  <c r="D299" i="44"/>
  <c r="BH298" i="44"/>
  <c r="AV298" i="44"/>
  <c r="D298" i="44"/>
  <c r="BH297" i="44"/>
  <c r="AV297" i="44"/>
  <c r="D297" i="44"/>
  <c r="BH296" i="44"/>
  <c r="AV296" i="44"/>
  <c r="D296" i="44"/>
  <c r="BH295" i="44"/>
  <c r="AV295" i="44"/>
  <c r="D295" i="44"/>
  <c r="BH294" i="44"/>
  <c r="AV294" i="44"/>
  <c r="D294" i="44"/>
  <c r="BH293" i="44"/>
  <c r="AV293" i="44"/>
  <c r="D293" i="44"/>
  <c r="BH292" i="44"/>
  <c r="AV292" i="44"/>
  <c r="D292" i="44"/>
  <c r="BH291" i="44"/>
  <c r="AV291" i="44"/>
  <c r="D291" i="44"/>
  <c r="BH290" i="44"/>
  <c r="AV290" i="44"/>
  <c r="D290" i="44"/>
  <c r="BH289" i="44"/>
  <c r="AV289" i="44"/>
  <c r="D289" i="44"/>
  <c r="BH288" i="44"/>
  <c r="AV288" i="44"/>
  <c r="D288" i="44"/>
  <c r="BH287" i="44"/>
  <c r="AV287" i="44"/>
  <c r="D287" i="44"/>
  <c r="BH286" i="44"/>
  <c r="AV286" i="44"/>
  <c r="D286" i="44"/>
  <c r="BH285" i="44"/>
  <c r="AV285" i="44"/>
  <c r="D285" i="44"/>
  <c r="BH284" i="44"/>
  <c r="AV284" i="44"/>
  <c r="D284" i="44"/>
  <c r="BH283" i="44"/>
  <c r="AV283" i="44"/>
  <c r="D283" i="44"/>
  <c r="BH282" i="44"/>
  <c r="AV282" i="44"/>
  <c r="D282" i="44"/>
  <c r="BH281" i="44"/>
  <c r="AV281" i="44"/>
  <c r="D281" i="44"/>
  <c r="BH280" i="44"/>
  <c r="AV280" i="44"/>
  <c r="D280" i="44"/>
  <c r="BH279" i="44"/>
  <c r="AV279" i="44"/>
  <c r="D279" i="44"/>
  <c r="BH278" i="44"/>
  <c r="AV278" i="44"/>
  <c r="D278" i="44"/>
  <c r="BH277" i="44"/>
  <c r="AV277" i="44"/>
  <c r="D277" i="44"/>
  <c r="BH276" i="44"/>
  <c r="AV276" i="44"/>
  <c r="D276" i="44"/>
  <c r="BH275" i="44"/>
  <c r="AV275" i="44"/>
  <c r="D275" i="44"/>
  <c r="BH274" i="44"/>
  <c r="AV274" i="44"/>
  <c r="D274" i="44"/>
  <c r="BH273" i="44"/>
  <c r="AV273" i="44"/>
  <c r="D273" i="44"/>
  <c r="BH272" i="44"/>
  <c r="AV272" i="44"/>
  <c r="D272" i="44"/>
  <c r="BH271" i="44"/>
  <c r="AV271" i="44"/>
  <c r="D271" i="44"/>
  <c r="BH270" i="44"/>
  <c r="AV270" i="44"/>
  <c r="D270" i="44"/>
  <c r="BH269" i="44"/>
  <c r="AV269" i="44"/>
  <c r="D269" i="44"/>
  <c r="BH268" i="44"/>
  <c r="AV268" i="44"/>
  <c r="D268" i="44"/>
  <c r="BH267" i="44"/>
  <c r="AV267" i="44"/>
  <c r="D267" i="44"/>
  <c r="BH266" i="44"/>
  <c r="AV266" i="44"/>
  <c r="D266" i="44"/>
  <c r="BH265" i="44"/>
  <c r="AV265" i="44"/>
  <c r="D265" i="44"/>
  <c r="BH264" i="44"/>
  <c r="AV264" i="44"/>
  <c r="D264" i="44"/>
  <c r="BH263" i="44"/>
  <c r="AV263" i="44"/>
  <c r="D263" i="44"/>
  <c r="BH262" i="44"/>
  <c r="AV262" i="44"/>
  <c r="D262" i="44"/>
  <c r="BH261" i="44"/>
  <c r="AV261" i="44"/>
  <c r="D261" i="44"/>
  <c r="BH260" i="44"/>
  <c r="AV260" i="44"/>
  <c r="D260" i="44"/>
  <c r="BH259" i="44"/>
  <c r="AV259" i="44"/>
  <c r="D259" i="44"/>
  <c r="BH258" i="44"/>
  <c r="AV258" i="44"/>
  <c r="D258" i="44"/>
  <c r="BH257" i="44"/>
  <c r="AV257" i="44"/>
  <c r="D257" i="44"/>
  <c r="BH256" i="44"/>
  <c r="AV256" i="44"/>
  <c r="D256" i="44"/>
  <c r="BH255" i="44"/>
  <c r="AV255" i="44"/>
  <c r="D255" i="44"/>
  <c r="BH254" i="44"/>
  <c r="AV254" i="44"/>
  <c r="D254" i="44"/>
  <c r="BH253" i="44"/>
  <c r="AV253" i="44"/>
  <c r="D253" i="44"/>
  <c r="BH252" i="44"/>
  <c r="AV252" i="44"/>
  <c r="D252" i="44"/>
  <c r="BH251" i="44"/>
  <c r="AV251" i="44"/>
  <c r="D251" i="44"/>
  <c r="BH250" i="44"/>
  <c r="AV250" i="44"/>
  <c r="D250" i="44"/>
  <c r="BH249" i="44"/>
  <c r="AV249" i="44"/>
  <c r="D249" i="44"/>
  <c r="BH248" i="44"/>
  <c r="AV248" i="44"/>
  <c r="D248" i="44"/>
  <c r="BH247" i="44"/>
  <c r="AV247" i="44"/>
  <c r="D247" i="44"/>
  <c r="BH246" i="44"/>
  <c r="AV246" i="44"/>
  <c r="D246" i="44"/>
  <c r="BH245" i="44"/>
  <c r="AV245" i="44"/>
  <c r="D245" i="44"/>
  <c r="BH244" i="44"/>
  <c r="AV244" i="44"/>
  <c r="D244" i="44"/>
  <c r="BH243" i="44"/>
  <c r="AV243" i="44"/>
  <c r="D243" i="44"/>
  <c r="BH242" i="44"/>
  <c r="AV242" i="44"/>
  <c r="D242" i="44"/>
  <c r="BH241" i="44"/>
  <c r="AV241" i="44"/>
  <c r="D241" i="44"/>
  <c r="BH240" i="44"/>
  <c r="AV240" i="44"/>
  <c r="D240" i="44"/>
  <c r="BH239" i="44"/>
  <c r="AV239" i="44"/>
  <c r="D239" i="44"/>
  <c r="BH238" i="44"/>
  <c r="AV238" i="44"/>
  <c r="D238" i="44"/>
  <c r="BH237" i="44"/>
  <c r="AV237" i="44"/>
  <c r="D237" i="44"/>
  <c r="BH236" i="44"/>
  <c r="AV236" i="44"/>
  <c r="D236" i="44"/>
  <c r="BH235" i="44"/>
  <c r="AV235" i="44"/>
  <c r="D235" i="44"/>
  <c r="BH234" i="44"/>
  <c r="AV234" i="44"/>
  <c r="D234" i="44"/>
  <c r="BH233" i="44"/>
  <c r="AV233" i="44"/>
  <c r="D233" i="44"/>
  <c r="BH232" i="44"/>
  <c r="AV232" i="44"/>
  <c r="D232" i="44"/>
  <c r="BH231" i="44"/>
  <c r="AV231" i="44"/>
  <c r="D231" i="44"/>
  <c r="BH230" i="44"/>
  <c r="AV230" i="44"/>
  <c r="D230" i="44"/>
  <c r="BH229" i="44"/>
  <c r="AV229" i="44"/>
  <c r="D229" i="44"/>
  <c r="BH228" i="44"/>
  <c r="AV228" i="44"/>
  <c r="D228" i="44"/>
  <c r="BH227" i="44"/>
  <c r="AV227" i="44"/>
  <c r="D227" i="44"/>
  <c r="BH226" i="44"/>
  <c r="AV226" i="44"/>
  <c r="D226" i="44"/>
  <c r="BH225" i="44"/>
  <c r="AV225" i="44"/>
  <c r="D225" i="44"/>
  <c r="BH224" i="44"/>
  <c r="AV224" i="44"/>
  <c r="D224" i="44"/>
  <c r="BH223" i="44"/>
  <c r="AV223" i="44"/>
  <c r="D223" i="44"/>
  <c r="BH222" i="44"/>
  <c r="AV222" i="44"/>
  <c r="D222" i="44"/>
  <c r="BH221" i="44"/>
  <c r="AV221" i="44"/>
  <c r="D221" i="44"/>
  <c r="BH220" i="44"/>
  <c r="AV220" i="44"/>
  <c r="D220" i="44"/>
  <c r="BH219" i="44"/>
  <c r="AV219" i="44"/>
  <c r="D219" i="44"/>
  <c r="BH218" i="44"/>
  <c r="AV218" i="44"/>
  <c r="D218" i="44"/>
  <c r="BH217" i="44"/>
  <c r="AV217" i="44"/>
  <c r="D217" i="44"/>
  <c r="BH216" i="44"/>
  <c r="AV216" i="44"/>
  <c r="D216" i="44"/>
  <c r="BH215" i="44"/>
  <c r="AV215" i="44"/>
  <c r="D215" i="44"/>
  <c r="BH214" i="44"/>
  <c r="AV214" i="44"/>
  <c r="D214" i="44"/>
  <c r="BH213" i="44"/>
  <c r="AV213" i="44"/>
  <c r="D213" i="44"/>
  <c r="BH212" i="44"/>
  <c r="AV212" i="44"/>
  <c r="D212" i="44"/>
  <c r="BH211" i="44"/>
  <c r="AV211" i="44"/>
  <c r="D211" i="44"/>
  <c r="BH210" i="44"/>
  <c r="AV210" i="44"/>
  <c r="D210" i="44"/>
  <c r="BH209" i="44"/>
  <c r="AV209" i="44"/>
  <c r="D209" i="44"/>
  <c r="BH208" i="44"/>
  <c r="AV208" i="44"/>
  <c r="D208" i="44"/>
  <c r="BH207" i="44"/>
  <c r="AV207" i="44"/>
  <c r="D207" i="44"/>
  <c r="BH206" i="44"/>
  <c r="AV206" i="44"/>
  <c r="D206" i="44"/>
  <c r="BH205" i="44"/>
  <c r="AV205" i="44"/>
  <c r="D205" i="44"/>
  <c r="BH204" i="44"/>
  <c r="AV204" i="44"/>
  <c r="D204" i="44"/>
  <c r="BH203" i="44"/>
  <c r="AV203" i="44"/>
  <c r="D203" i="44"/>
  <c r="BH202" i="44"/>
  <c r="AV202" i="44"/>
  <c r="D202" i="44"/>
  <c r="BH201" i="44"/>
  <c r="AV201" i="44"/>
  <c r="D201" i="44"/>
  <c r="BH200" i="44"/>
  <c r="AV200" i="44"/>
  <c r="D200" i="44"/>
  <c r="BH199" i="44"/>
  <c r="AV199" i="44"/>
  <c r="D199" i="44"/>
  <c r="BH198" i="44"/>
  <c r="AV198" i="44"/>
  <c r="D198" i="44"/>
  <c r="BH197" i="44"/>
  <c r="AV197" i="44"/>
  <c r="D197" i="44"/>
  <c r="BH196" i="44"/>
  <c r="AV196" i="44"/>
  <c r="D196" i="44"/>
  <c r="BH195" i="44"/>
  <c r="AV195" i="44"/>
  <c r="D195" i="44"/>
  <c r="BH194" i="44"/>
  <c r="AV194" i="44"/>
  <c r="D194" i="44"/>
  <c r="BH193" i="44"/>
  <c r="AV193" i="44"/>
  <c r="D193" i="44"/>
  <c r="BH192" i="44"/>
  <c r="AV192" i="44"/>
  <c r="D192" i="44"/>
  <c r="BH191" i="44"/>
  <c r="AV191" i="44"/>
  <c r="D191" i="44"/>
  <c r="BH190" i="44"/>
  <c r="AV190" i="44"/>
  <c r="D190" i="44"/>
  <c r="BH189" i="44"/>
  <c r="AV189" i="44"/>
  <c r="D189" i="44"/>
  <c r="BH188" i="44"/>
  <c r="AV188" i="44"/>
  <c r="D188" i="44"/>
  <c r="BH187" i="44"/>
  <c r="AV187" i="44"/>
  <c r="D187" i="44"/>
  <c r="BH186" i="44"/>
  <c r="AV186" i="44"/>
  <c r="D186" i="44"/>
  <c r="BH185" i="44"/>
  <c r="AV185" i="44"/>
  <c r="D185" i="44"/>
  <c r="BH184" i="44"/>
  <c r="AV184" i="44"/>
  <c r="D184" i="44"/>
  <c r="BH183" i="44"/>
  <c r="AV183" i="44"/>
  <c r="D183" i="44"/>
  <c r="BH182" i="44"/>
  <c r="AV182" i="44"/>
  <c r="D182" i="44"/>
  <c r="BH181" i="44"/>
  <c r="AV181" i="44"/>
  <c r="D181" i="44"/>
  <c r="BH180" i="44"/>
  <c r="AV180" i="44"/>
  <c r="D180" i="44"/>
  <c r="BH179" i="44"/>
  <c r="AV179" i="44"/>
  <c r="D179" i="44"/>
  <c r="BH178" i="44"/>
  <c r="AV178" i="44"/>
  <c r="D178" i="44"/>
  <c r="BH177" i="44"/>
  <c r="AV177" i="44"/>
  <c r="D177" i="44"/>
  <c r="BH176" i="44"/>
  <c r="AV176" i="44"/>
  <c r="D176" i="44"/>
  <c r="BH175" i="44"/>
  <c r="AV175" i="44"/>
  <c r="D175" i="44"/>
  <c r="BH174" i="44"/>
  <c r="AV174" i="44"/>
  <c r="D174" i="44"/>
  <c r="BH173" i="44"/>
  <c r="AV173" i="44"/>
  <c r="D173" i="44"/>
  <c r="BH172" i="44"/>
  <c r="AV172" i="44"/>
  <c r="D172" i="44"/>
  <c r="BH171" i="44"/>
  <c r="AV171" i="44"/>
  <c r="D171" i="44"/>
  <c r="BH170" i="44"/>
  <c r="AV170" i="44"/>
  <c r="D170" i="44"/>
  <c r="BH169" i="44"/>
  <c r="AV169" i="44"/>
  <c r="D169" i="44"/>
  <c r="BH168" i="44"/>
  <c r="AV168" i="44"/>
  <c r="D168" i="44"/>
  <c r="BH167" i="44"/>
  <c r="AV167" i="44"/>
  <c r="D167" i="44"/>
  <c r="BH166" i="44"/>
  <c r="AV166" i="44"/>
  <c r="D166" i="44"/>
  <c r="BH165" i="44"/>
  <c r="AV165" i="44"/>
  <c r="D165" i="44"/>
  <c r="BH164" i="44"/>
  <c r="AV164" i="44"/>
  <c r="D164" i="44"/>
  <c r="BH163" i="44"/>
  <c r="AV163" i="44"/>
  <c r="D163" i="44"/>
  <c r="BH162" i="44"/>
  <c r="AV162" i="44"/>
  <c r="D162" i="44"/>
  <c r="BH161" i="44"/>
  <c r="AV161" i="44"/>
  <c r="D161" i="44"/>
  <c r="BH160" i="44"/>
  <c r="AV160" i="44"/>
  <c r="D160" i="44"/>
  <c r="BH159" i="44"/>
  <c r="AV159" i="44"/>
  <c r="D159" i="44"/>
  <c r="BH158" i="44"/>
  <c r="AV158" i="44"/>
  <c r="D158" i="44"/>
  <c r="BH157" i="44"/>
  <c r="AV157" i="44"/>
  <c r="D157" i="44"/>
  <c r="BH156" i="44"/>
  <c r="AV156" i="44"/>
  <c r="D156" i="44"/>
  <c r="BH155" i="44"/>
  <c r="AV155" i="44"/>
  <c r="D155" i="44"/>
  <c r="BH154" i="44"/>
  <c r="AV154" i="44"/>
  <c r="D154" i="44"/>
  <c r="BH153" i="44"/>
  <c r="AV153" i="44"/>
  <c r="D153" i="44"/>
  <c r="BH152" i="44"/>
  <c r="AV152" i="44"/>
  <c r="D152" i="44"/>
  <c r="BH151" i="44"/>
  <c r="AV151" i="44"/>
  <c r="D151" i="44"/>
  <c r="BH150" i="44"/>
  <c r="AV150" i="44"/>
  <c r="D150" i="44"/>
  <c r="BH149" i="44"/>
  <c r="AV149" i="44"/>
  <c r="D149" i="44"/>
  <c r="BH148" i="44"/>
  <c r="AV148" i="44"/>
  <c r="D148" i="44"/>
  <c r="BH147" i="44"/>
  <c r="AV147" i="44"/>
  <c r="D147" i="44"/>
  <c r="BH146" i="44"/>
  <c r="AV146" i="44"/>
  <c r="D146" i="44"/>
  <c r="BH145" i="44"/>
  <c r="AV145" i="44"/>
  <c r="D145" i="44"/>
  <c r="BH144" i="44"/>
  <c r="AV144" i="44"/>
  <c r="D144" i="44"/>
  <c r="BH143" i="44"/>
  <c r="AV143" i="44"/>
  <c r="D143" i="44"/>
  <c r="BH142" i="44"/>
  <c r="AV142" i="44"/>
  <c r="D142" i="44"/>
  <c r="BH141" i="44"/>
  <c r="AV141" i="44"/>
  <c r="D141" i="44"/>
  <c r="BH140" i="44"/>
  <c r="AV140" i="44"/>
  <c r="D140" i="44"/>
  <c r="BH139" i="44"/>
  <c r="AV139" i="44"/>
  <c r="D139" i="44"/>
  <c r="BH138" i="44"/>
  <c r="AV138" i="44"/>
  <c r="D138" i="44"/>
  <c r="BH137" i="44"/>
  <c r="AV137" i="44"/>
  <c r="D137" i="44"/>
  <c r="BH136" i="44"/>
  <c r="AV136" i="44"/>
  <c r="D136" i="44"/>
  <c r="BH135" i="44"/>
  <c r="AV135" i="44"/>
  <c r="D135" i="44"/>
  <c r="BH134" i="44"/>
  <c r="AV134" i="44"/>
  <c r="D134" i="44"/>
  <c r="BH133" i="44"/>
  <c r="AV133" i="44"/>
  <c r="D133" i="44"/>
  <c r="BH132" i="44"/>
  <c r="AV132" i="44"/>
  <c r="D132" i="44"/>
  <c r="BH131" i="44"/>
  <c r="AV131" i="44"/>
  <c r="D131" i="44"/>
  <c r="BH130" i="44"/>
  <c r="AV130" i="44"/>
  <c r="D130" i="44"/>
  <c r="BH129" i="44"/>
  <c r="AV129" i="44"/>
  <c r="D129" i="44"/>
  <c r="BH128" i="44"/>
  <c r="AV128" i="44"/>
  <c r="D128" i="44"/>
  <c r="BH127" i="44"/>
  <c r="AV127" i="44"/>
  <c r="D127" i="44"/>
  <c r="BH126" i="44"/>
  <c r="AV126" i="44"/>
  <c r="D126" i="44"/>
  <c r="BH125" i="44"/>
  <c r="AV125" i="44"/>
  <c r="D125" i="44"/>
  <c r="BH124" i="44"/>
  <c r="AV124" i="44"/>
  <c r="D124" i="44"/>
  <c r="BH123" i="44"/>
  <c r="AV123" i="44"/>
  <c r="D123" i="44"/>
  <c r="BH122" i="44"/>
  <c r="AV122" i="44"/>
  <c r="D122" i="44"/>
  <c r="BH121" i="44"/>
  <c r="AV121" i="44"/>
  <c r="D121" i="44"/>
  <c r="BH120" i="44"/>
  <c r="AV120" i="44"/>
  <c r="D120" i="44"/>
  <c r="BH119" i="44"/>
  <c r="AV119" i="44"/>
  <c r="D119" i="44"/>
  <c r="BH118" i="44"/>
  <c r="AV118" i="44"/>
  <c r="D118" i="44"/>
  <c r="BH117" i="44"/>
  <c r="AV117" i="44"/>
  <c r="D117" i="44"/>
  <c r="BH116" i="44"/>
  <c r="AV116" i="44"/>
  <c r="D116" i="44"/>
  <c r="BH115" i="44"/>
  <c r="AV115" i="44"/>
  <c r="D115" i="44"/>
  <c r="BH114" i="44"/>
  <c r="AV114" i="44"/>
  <c r="D114" i="44"/>
  <c r="BH113" i="44"/>
  <c r="AV113" i="44"/>
  <c r="D113" i="44"/>
  <c r="BH112" i="44"/>
  <c r="AV112" i="44"/>
  <c r="D112" i="44"/>
  <c r="BH111" i="44"/>
  <c r="AV111" i="44"/>
  <c r="D111" i="44"/>
  <c r="BH110" i="44"/>
  <c r="AV110" i="44"/>
  <c r="D110" i="44"/>
  <c r="BH109" i="44"/>
  <c r="AV109" i="44"/>
  <c r="D109" i="44"/>
  <c r="BH108" i="44"/>
  <c r="AV108" i="44"/>
  <c r="D108" i="44"/>
  <c r="BH107" i="44"/>
  <c r="AV107" i="44"/>
  <c r="D107" i="44"/>
  <c r="BH106" i="44"/>
  <c r="AV106" i="44"/>
  <c r="D106" i="44"/>
  <c r="BH105" i="44"/>
  <c r="AV105" i="44"/>
  <c r="D105" i="44"/>
  <c r="BH104" i="44"/>
  <c r="AV104" i="44"/>
  <c r="D104" i="44"/>
  <c r="BH103" i="44"/>
  <c r="AV103" i="44"/>
  <c r="D103" i="44"/>
  <c r="BH102" i="44"/>
  <c r="AV102" i="44"/>
  <c r="D102" i="44"/>
  <c r="BH101" i="44"/>
  <c r="AV101" i="44"/>
  <c r="D101" i="44"/>
  <c r="BH100" i="44"/>
  <c r="AV100" i="44"/>
  <c r="D100" i="44"/>
  <c r="BH99" i="44"/>
  <c r="AV99" i="44"/>
  <c r="D99" i="44"/>
  <c r="BH98" i="44"/>
  <c r="AV98" i="44"/>
  <c r="D98" i="44"/>
  <c r="BH97" i="44"/>
  <c r="AV97" i="44"/>
  <c r="D97" i="44"/>
  <c r="BH96" i="44"/>
  <c r="AV96" i="44"/>
  <c r="D96" i="44"/>
  <c r="BH95" i="44"/>
  <c r="AV95" i="44"/>
  <c r="D95" i="44"/>
  <c r="BH94" i="44"/>
  <c r="AV94" i="44"/>
  <c r="D94" i="44"/>
  <c r="BH93" i="44"/>
  <c r="AV93" i="44"/>
  <c r="D93" i="44"/>
  <c r="BH92" i="44"/>
  <c r="AV92" i="44"/>
  <c r="D92" i="44"/>
  <c r="BH91" i="44"/>
  <c r="AV91" i="44"/>
  <c r="D91" i="44"/>
  <c r="BH90" i="44"/>
  <c r="AV90" i="44"/>
  <c r="D90" i="44"/>
  <c r="BH89" i="44"/>
  <c r="AV89" i="44"/>
  <c r="D89" i="44"/>
  <c r="BH88" i="44"/>
  <c r="AV88" i="44"/>
  <c r="D88" i="44"/>
  <c r="BH87" i="44"/>
  <c r="AV87" i="44"/>
  <c r="D87" i="44"/>
  <c r="BH86" i="44"/>
  <c r="AV86" i="44"/>
  <c r="D86" i="44"/>
  <c r="BH85" i="44"/>
  <c r="AV85" i="44"/>
  <c r="D85" i="44"/>
  <c r="BH84" i="44"/>
  <c r="AV84" i="44"/>
  <c r="D84" i="44"/>
  <c r="BH83" i="44"/>
  <c r="AV83" i="44"/>
  <c r="D83" i="44"/>
  <c r="BH82" i="44"/>
  <c r="AV82" i="44"/>
  <c r="D82" i="44"/>
  <c r="BH81" i="44"/>
  <c r="AV81" i="44"/>
  <c r="D81" i="44"/>
  <c r="BH80" i="44"/>
  <c r="AV80" i="44"/>
  <c r="D80" i="44"/>
  <c r="BH79" i="44"/>
  <c r="AV79" i="44"/>
  <c r="D79" i="44"/>
  <c r="BH78" i="44"/>
  <c r="AV78" i="44"/>
  <c r="D78" i="44"/>
  <c r="BH77" i="44"/>
  <c r="AV77" i="44"/>
  <c r="D77" i="44"/>
  <c r="BH76" i="44"/>
  <c r="AV76" i="44"/>
  <c r="D76" i="44"/>
  <c r="BH75" i="44"/>
  <c r="AV75" i="44"/>
  <c r="D75" i="44"/>
  <c r="BH74" i="44"/>
  <c r="AV74" i="44"/>
  <c r="D74" i="44"/>
  <c r="BH73" i="44"/>
  <c r="AV73" i="44"/>
  <c r="D73" i="44"/>
  <c r="BH72" i="44"/>
  <c r="AV72" i="44"/>
  <c r="D72" i="44"/>
  <c r="BH71" i="44"/>
  <c r="AV71" i="44"/>
  <c r="D71" i="44"/>
  <c r="BH70" i="44"/>
  <c r="AV70" i="44"/>
  <c r="D70" i="44"/>
  <c r="BH69" i="44"/>
  <c r="AV69" i="44"/>
  <c r="D69" i="44"/>
  <c r="BH68" i="44"/>
  <c r="AV68" i="44"/>
  <c r="D68" i="44"/>
  <c r="BH67" i="44"/>
  <c r="AV67" i="44"/>
  <c r="D67" i="44"/>
  <c r="BH66" i="44"/>
  <c r="AV66" i="44"/>
  <c r="D66" i="44"/>
  <c r="BH65" i="44"/>
  <c r="AV65" i="44"/>
  <c r="D65" i="44"/>
  <c r="BH64" i="44"/>
  <c r="AV64" i="44"/>
  <c r="D64" i="44"/>
  <c r="BH63" i="44"/>
  <c r="AV63" i="44"/>
  <c r="D63" i="44"/>
  <c r="BH62" i="44"/>
  <c r="AV62" i="44"/>
  <c r="D62" i="44"/>
  <c r="BH61" i="44"/>
  <c r="AV61" i="44"/>
  <c r="D61" i="44"/>
  <c r="BH60" i="44"/>
  <c r="AV60" i="44"/>
  <c r="D60" i="44"/>
  <c r="BH59" i="44"/>
  <c r="AV59" i="44"/>
  <c r="D59" i="44"/>
  <c r="BH58" i="44"/>
  <c r="AV58" i="44"/>
  <c r="D58" i="44"/>
  <c r="BH57" i="44"/>
  <c r="AV57" i="44"/>
  <c r="D57" i="44"/>
  <c r="BH56" i="44"/>
  <c r="AV56" i="44"/>
  <c r="D56" i="44"/>
  <c r="BH55" i="44"/>
  <c r="AV55" i="44"/>
  <c r="D55" i="44"/>
  <c r="BH54" i="44"/>
  <c r="AV54" i="44"/>
  <c r="D54" i="44"/>
  <c r="BH53" i="44"/>
  <c r="AV53" i="44"/>
  <c r="D53" i="44"/>
  <c r="BH52" i="44"/>
  <c r="AV52" i="44"/>
  <c r="D52" i="44"/>
  <c r="BH51" i="44"/>
  <c r="AV51" i="44"/>
  <c r="D51" i="44"/>
  <c r="BH50" i="44"/>
  <c r="AV50" i="44"/>
  <c r="D50" i="44"/>
  <c r="BH49" i="44"/>
  <c r="AV49" i="44"/>
  <c r="D49" i="44"/>
  <c r="BH48" i="44"/>
  <c r="AV48" i="44"/>
  <c r="D48" i="44"/>
  <c r="BH47" i="44"/>
  <c r="AV47" i="44"/>
  <c r="D47" i="44"/>
  <c r="BH46" i="44"/>
  <c r="AV46" i="44"/>
  <c r="D46" i="44"/>
  <c r="BH45" i="44"/>
  <c r="AV45" i="44"/>
  <c r="D45" i="44"/>
  <c r="BH44" i="44"/>
  <c r="AV44" i="44"/>
  <c r="D44" i="44"/>
  <c r="BH43" i="44"/>
  <c r="AV43" i="44"/>
  <c r="D43" i="44"/>
  <c r="BH42" i="44"/>
  <c r="AV42" i="44"/>
  <c r="D42" i="44"/>
  <c r="BH41" i="44"/>
  <c r="AV41" i="44"/>
  <c r="D41" i="44"/>
  <c r="BH40" i="44"/>
  <c r="AV40" i="44"/>
  <c r="D40" i="44"/>
  <c r="BH39" i="44"/>
  <c r="AV39" i="44"/>
  <c r="D39" i="44"/>
  <c r="BH38" i="44"/>
  <c r="AV38" i="44"/>
  <c r="D38" i="44"/>
  <c r="BH37" i="44"/>
  <c r="AV37" i="44"/>
  <c r="D37" i="44"/>
  <c r="BH36" i="44"/>
  <c r="AV36" i="44"/>
  <c r="D36" i="44"/>
  <c r="BH35" i="44"/>
  <c r="AV35" i="44"/>
  <c r="D35" i="44"/>
  <c r="BH34" i="44"/>
  <c r="AV34" i="44"/>
  <c r="D34" i="44"/>
  <c r="BH33" i="44"/>
  <c r="AV33" i="44"/>
  <c r="D33" i="44"/>
  <c r="BH32" i="44"/>
  <c r="AV32" i="44"/>
  <c r="D32" i="44"/>
  <c r="BH31" i="44"/>
  <c r="AV31" i="44"/>
  <c r="D31" i="44"/>
  <c r="BH30" i="44"/>
  <c r="AV30" i="44"/>
  <c r="D30" i="44"/>
  <c r="BH29" i="44"/>
  <c r="AV29" i="44"/>
  <c r="D29" i="44"/>
  <c r="BH28" i="44"/>
  <c r="AV28" i="44"/>
  <c r="D28" i="44"/>
  <c r="BH27" i="44"/>
  <c r="AV27" i="44"/>
  <c r="D27" i="44"/>
  <c r="BH26" i="44"/>
  <c r="AV26" i="44"/>
  <c r="D26" i="44"/>
  <c r="BH25" i="44"/>
  <c r="AV25" i="44"/>
  <c r="D25" i="44"/>
  <c r="BH24" i="44"/>
  <c r="AV24" i="44"/>
  <c r="D24" i="44"/>
  <c r="BH23" i="44"/>
  <c r="AV23" i="44"/>
  <c r="D23" i="44"/>
  <c r="BH22" i="44"/>
  <c r="AV22" i="44"/>
  <c r="D22" i="44"/>
  <c r="BH21" i="44"/>
  <c r="AV21" i="44"/>
  <c r="D21" i="44"/>
  <c r="BH20" i="44"/>
  <c r="AV20" i="44"/>
  <c r="D20" i="44"/>
  <c r="BH19" i="44"/>
  <c r="AV19" i="44"/>
  <c r="D19" i="44"/>
  <c r="BH18" i="44"/>
  <c r="AV18" i="44"/>
  <c r="D18" i="44"/>
  <c r="BH17" i="44"/>
  <c r="AV17" i="44"/>
  <c r="D17" i="44"/>
  <c r="BH16" i="44"/>
  <c r="AV16" i="44"/>
  <c r="D16" i="44"/>
  <c r="BH14" i="44"/>
  <c r="AV14" i="44"/>
  <c r="B6" i="44"/>
  <c r="B5" i="44"/>
  <c r="B3" i="44"/>
  <c r="AE1" i="44"/>
  <c r="BH765" i="43"/>
  <c r="AV765" i="43"/>
  <c r="D765" i="43"/>
  <c r="BH764" i="43"/>
  <c r="AV764" i="43"/>
  <c r="D764" i="43"/>
  <c r="BH763" i="43"/>
  <c r="AV763" i="43"/>
  <c r="D763" i="43"/>
  <c r="BH762" i="43"/>
  <c r="AV762" i="43"/>
  <c r="D762" i="43"/>
  <c r="BH761" i="43"/>
  <c r="AV761" i="43"/>
  <c r="D761" i="43"/>
  <c r="BH760" i="43"/>
  <c r="AV760" i="43"/>
  <c r="D760" i="43"/>
  <c r="BH759" i="43"/>
  <c r="AV759" i="43"/>
  <c r="D759" i="43"/>
  <c r="BH758" i="43"/>
  <c r="AV758" i="43"/>
  <c r="D758" i="43"/>
  <c r="BH757" i="43"/>
  <c r="AV757" i="43"/>
  <c r="D757" i="43"/>
  <c r="BH756" i="43"/>
  <c r="AV756" i="43"/>
  <c r="D756" i="43"/>
  <c r="BH755" i="43"/>
  <c r="AV755" i="43"/>
  <c r="D755" i="43"/>
  <c r="BH754" i="43"/>
  <c r="AV754" i="43"/>
  <c r="D754" i="43"/>
  <c r="BH753" i="43"/>
  <c r="AV753" i="43"/>
  <c r="D753" i="43"/>
  <c r="BH752" i="43"/>
  <c r="AV752" i="43"/>
  <c r="D752" i="43"/>
  <c r="BH751" i="43"/>
  <c r="AV751" i="43"/>
  <c r="D751" i="43"/>
  <c r="BH750" i="43"/>
  <c r="AV750" i="43"/>
  <c r="D750" i="43"/>
  <c r="BH749" i="43"/>
  <c r="AV749" i="43"/>
  <c r="D749" i="43"/>
  <c r="BH748" i="43"/>
  <c r="AV748" i="43"/>
  <c r="D748" i="43"/>
  <c r="BH747" i="43"/>
  <c r="AV747" i="43"/>
  <c r="D747" i="43"/>
  <c r="BH746" i="43"/>
  <c r="AV746" i="43"/>
  <c r="D746" i="43"/>
  <c r="BH745" i="43"/>
  <c r="AV745" i="43"/>
  <c r="D745" i="43"/>
  <c r="BH744" i="43"/>
  <c r="AV744" i="43"/>
  <c r="D744" i="43"/>
  <c r="BH743" i="43"/>
  <c r="AV743" i="43"/>
  <c r="D743" i="43"/>
  <c r="BH742" i="43"/>
  <c r="AV742" i="43"/>
  <c r="D742" i="43"/>
  <c r="BH741" i="43"/>
  <c r="AV741" i="43"/>
  <c r="D741" i="43"/>
  <c r="BH740" i="43"/>
  <c r="AV740" i="43"/>
  <c r="D740" i="43"/>
  <c r="BH739" i="43"/>
  <c r="AV739" i="43"/>
  <c r="D739" i="43"/>
  <c r="BH738" i="43"/>
  <c r="AV738" i="43"/>
  <c r="D738" i="43"/>
  <c r="BH737" i="43"/>
  <c r="AV737" i="43"/>
  <c r="D737" i="43"/>
  <c r="BH736" i="43"/>
  <c r="AV736" i="43"/>
  <c r="D736" i="43"/>
  <c r="BH735" i="43"/>
  <c r="AV735" i="43"/>
  <c r="D735" i="43"/>
  <c r="BH734" i="43"/>
  <c r="AV734" i="43"/>
  <c r="D734" i="43"/>
  <c r="BH733" i="43"/>
  <c r="AV733" i="43"/>
  <c r="D733" i="43"/>
  <c r="BH732" i="43"/>
  <c r="AV732" i="43"/>
  <c r="D732" i="43"/>
  <c r="BH731" i="43"/>
  <c r="AV731" i="43"/>
  <c r="D731" i="43"/>
  <c r="BH730" i="43"/>
  <c r="AV730" i="43"/>
  <c r="D730" i="43"/>
  <c r="BH729" i="43"/>
  <c r="AV729" i="43"/>
  <c r="D729" i="43"/>
  <c r="BH728" i="43"/>
  <c r="AV728" i="43"/>
  <c r="D728" i="43"/>
  <c r="BH727" i="43"/>
  <c r="AV727" i="43"/>
  <c r="D727" i="43"/>
  <c r="BH726" i="43"/>
  <c r="AV726" i="43"/>
  <c r="D726" i="43"/>
  <c r="BH725" i="43"/>
  <c r="AV725" i="43"/>
  <c r="D725" i="43"/>
  <c r="BH724" i="43"/>
  <c r="AV724" i="43"/>
  <c r="D724" i="43"/>
  <c r="BH723" i="43"/>
  <c r="AV723" i="43"/>
  <c r="D723" i="43"/>
  <c r="BH722" i="43"/>
  <c r="AV722" i="43"/>
  <c r="D722" i="43"/>
  <c r="BH721" i="43"/>
  <c r="AV721" i="43"/>
  <c r="D721" i="43"/>
  <c r="BH720" i="43"/>
  <c r="AV720" i="43"/>
  <c r="D720" i="43"/>
  <c r="BH719" i="43"/>
  <c r="AV719" i="43"/>
  <c r="D719" i="43"/>
  <c r="BH718" i="43"/>
  <c r="AV718" i="43"/>
  <c r="D718" i="43"/>
  <c r="BH717" i="43"/>
  <c r="AV717" i="43"/>
  <c r="D717" i="43"/>
  <c r="BH716" i="43"/>
  <c r="AV716" i="43"/>
  <c r="D716" i="43"/>
  <c r="BH715" i="43"/>
  <c r="AV715" i="43"/>
  <c r="D715" i="43"/>
  <c r="BH714" i="43"/>
  <c r="AV714" i="43"/>
  <c r="D714" i="43"/>
  <c r="BH713" i="43"/>
  <c r="AV713" i="43"/>
  <c r="D713" i="43"/>
  <c r="BH712" i="43"/>
  <c r="AV712" i="43"/>
  <c r="D712" i="43"/>
  <c r="BH711" i="43"/>
  <c r="AV711" i="43"/>
  <c r="D711" i="43"/>
  <c r="BH710" i="43"/>
  <c r="AV710" i="43"/>
  <c r="D710" i="43"/>
  <c r="BH709" i="43"/>
  <c r="AV709" i="43"/>
  <c r="D709" i="43"/>
  <c r="BH708" i="43"/>
  <c r="AV708" i="43"/>
  <c r="D708" i="43"/>
  <c r="BH707" i="43"/>
  <c r="AV707" i="43"/>
  <c r="D707" i="43"/>
  <c r="BH706" i="43"/>
  <c r="AV706" i="43"/>
  <c r="D706" i="43"/>
  <c r="BH705" i="43"/>
  <c r="AV705" i="43"/>
  <c r="D705" i="43"/>
  <c r="BH704" i="43"/>
  <c r="AV704" i="43"/>
  <c r="D704" i="43"/>
  <c r="BH703" i="43"/>
  <c r="AV703" i="43"/>
  <c r="D703" i="43"/>
  <c r="BH702" i="43"/>
  <c r="AV702" i="43"/>
  <c r="D702" i="43"/>
  <c r="BH701" i="43"/>
  <c r="AV701" i="43"/>
  <c r="D701" i="43"/>
  <c r="BH700" i="43"/>
  <c r="AV700" i="43"/>
  <c r="D700" i="43"/>
  <c r="BH699" i="43"/>
  <c r="AV699" i="43"/>
  <c r="D699" i="43"/>
  <c r="BH698" i="43"/>
  <c r="AV698" i="43"/>
  <c r="D698" i="43"/>
  <c r="BH697" i="43"/>
  <c r="AV697" i="43"/>
  <c r="D697" i="43"/>
  <c r="BH696" i="43"/>
  <c r="AV696" i="43"/>
  <c r="D696" i="43"/>
  <c r="BH695" i="43"/>
  <c r="AV695" i="43"/>
  <c r="D695" i="43"/>
  <c r="BH694" i="43"/>
  <c r="AV694" i="43"/>
  <c r="D694" i="43"/>
  <c r="BH693" i="43"/>
  <c r="AV693" i="43"/>
  <c r="D693" i="43"/>
  <c r="BH692" i="43"/>
  <c r="AV692" i="43"/>
  <c r="D692" i="43"/>
  <c r="BH691" i="43"/>
  <c r="AV691" i="43"/>
  <c r="D691" i="43"/>
  <c r="BH690" i="43"/>
  <c r="AV690" i="43"/>
  <c r="D690" i="43"/>
  <c r="BH689" i="43"/>
  <c r="AV689" i="43"/>
  <c r="D689" i="43"/>
  <c r="BH688" i="43"/>
  <c r="AV688" i="43"/>
  <c r="D688" i="43"/>
  <c r="BH687" i="43"/>
  <c r="AV687" i="43"/>
  <c r="D687" i="43"/>
  <c r="BH686" i="43"/>
  <c r="AV686" i="43"/>
  <c r="D686" i="43"/>
  <c r="BH685" i="43"/>
  <c r="AV685" i="43"/>
  <c r="D685" i="43"/>
  <c r="BH684" i="43"/>
  <c r="AV684" i="43"/>
  <c r="D684" i="43"/>
  <c r="BH683" i="43"/>
  <c r="AV683" i="43"/>
  <c r="D683" i="43"/>
  <c r="BH682" i="43"/>
  <c r="AV682" i="43"/>
  <c r="D682" i="43"/>
  <c r="BH681" i="43"/>
  <c r="AV681" i="43"/>
  <c r="D681" i="43"/>
  <c r="BH680" i="43"/>
  <c r="AV680" i="43"/>
  <c r="D680" i="43"/>
  <c r="BH679" i="43"/>
  <c r="AV679" i="43"/>
  <c r="D679" i="43"/>
  <c r="BH678" i="43"/>
  <c r="AV678" i="43"/>
  <c r="D678" i="43"/>
  <c r="BH677" i="43"/>
  <c r="AV677" i="43"/>
  <c r="D677" i="43"/>
  <c r="BH676" i="43"/>
  <c r="AV676" i="43"/>
  <c r="D676" i="43"/>
  <c r="BH675" i="43"/>
  <c r="AV675" i="43"/>
  <c r="D675" i="43"/>
  <c r="BH674" i="43"/>
  <c r="AV674" i="43"/>
  <c r="D674" i="43"/>
  <c r="BH673" i="43"/>
  <c r="AV673" i="43"/>
  <c r="D673" i="43"/>
  <c r="BH672" i="43"/>
  <c r="AV672" i="43"/>
  <c r="D672" i="43"/>
  <c r="BH671" i="43"/>
  <c r="AV671" i="43"/>
  <c r="D671" i="43"/>
  <c r="BH670" i="43"/>
  <c r="AV670" i="43"/>
  <c r="D670" i="43"/>
  <c r="BH669" i="43"/>
  <c r="AV669" i="43"/>
  <c r="D669" i="43"/>
  <c r="BH668" i="43"/>
  <c r="AV668" i="43"/>
  <c r="D668" i="43"/>
  <c r="BH667" i="43"/>
  <c r="AV667" i="43"/>
  <c r="D667" i="43"/>
  <c r="BH666" i="43"/>
  <c r="AV666" i="43"/>
  <c r="D666" i="43"/>
  <c r="BH665" i="43"/>
  <c r="AV665" i="43"/>
  <c r="D665" i="43"/>
  <c r="BH664" i="43"/>
  <c r="AV664" i="43"/>
  <c r="D664" i="43"/>
  <c r="BH663" i="43"/>
  <c r="AV663" i="43"/>
  <c r="D663" i="43"/>
  <c r="BH662" i="43"/>
  <c r="AV662" i="43"/>
  <c r="D662" i="43"/>
  <c r="BH661" i="43"/>
  <c r="AV661" i="43"/>
  <c r="D661" i="43"/>
  <c r="BH660" i="43"/>
  <c r="AV660" i="43"/>
  <c r="D660" i="43"/>
  <c r="BH659" i="43"/>
  <c r="AV659" i="43"/>
  <c r="D659" i="43"/>
  <c r="BH658" i="43"/>
  <c r="AV658" i="43"/>
  <c r="D658" i="43"/>
  <c r="BH657" i="43"/>
  <c r="AV657" i="43"/>
  <c r="D657" i="43"/>
  <c r="BH656" i="43"/>
  <c r="AV656" i="43"/>
  <c r="D656" i="43"/>
  <c r="BH655" i="43"/>
  <c r="AV655" i="43"/>
  <c r="D655" i="43"/>
  <c r="BH654" i="43"/>
  <c r="AV654" i="43"/>
  <c r="D654" i="43"/>
  <c r="BH653" i="43"/>
  <c r="AV653" i="43"/>
  <c r="D653" i="43"/>
  <c r="BH652" i="43"/>
  <c r="AV652" i="43"/>
  <c r="D652" i="43"/>
  <c r="BH651" i="43"/>
  <c r="AV651" i="43"/>
  <c r="D651" i="43"/>
  <c r="BH650" i="43"/>
  <c r="AV650" i="43"/>
  <c r="D650" i="43"/>
  <c r="BH649" i="43"/>
  <c r="AV649" i="43"/>
  <c r="D649" i="43"/>
  <c r="BH648" i="43"/>
  <c r="AV648" i="43"/>
  <c r="D648" i="43"/>
  <c r="BH647" i="43"/>
  <c r="AV647" i="43"/>
  <c r="D647" i="43"/>
  <c r="BH646" i="43"/>
  <c r="AV646" i="43"/>
  <c r="D646" i="43"/>
  <c r="BH645" i="43"/>
  <c r="AV645" i="43"/>
  <c r="D645" i="43"/>
  <c r="BH644" i="43"/>
  <c r="AV644" i="43"/>
  <c r="D644" i="43"/>
  <c r="BH643" i="43"/>
  <c r="AV643" i="43"/>
  <c r="D643" i="43"/>
  <c r="BH642" i="43"/>
  <c r="AV642" i="43"/>
  <c r="D642" i="43"/>
  <c r="BH641" i="43"/>
  <c r="AV641" i="43"/>
  <c r="D641" i="43"/>
  <c r="BH640" i="43"/>
  <c r="AV640" i="43"/>
  <c r="D640" i="43"/>
  <c r="BH639" i="43"/>
  <c r="AV639" i="43"/>
  <c r="D639" i="43"/>
  <c r="BH638" i="43"/>
  <c r="AV638" i="43"/>
  <c r="D638" i="43"/>
  <c r="BH637" i="43"/>
  <c r="AV637" i="43"/>
  <c r="D637" i="43"/>
  <c r="BH636" i="43"/>
  <c r="AV636" i="43"/>
  <c r="D636" i="43"/>
  <c r="BH635" i="43"/>
  <c r="AV635" i="43"/>
  <c r="D635" i="43"/>
  <c r="BH634" i="43"/>
  <c r="AV634" i="43"/>
  <c r="D634" i="43"/>
  <c r="BH633" i="43"/>
  <c r="AV633" i="43"/>
  <c r="D633" i="43"/>
  <c r="BH632" i="43"/>
  <c r="AV632" i="43"/>
  <c r="D632" i="43"/>
  <c r="BH631" i="43"/>
  <c r="AV631" i="43"/>
  <c r="D631" i="43"/>
  <c r="BH630" i="43"/>
  <c r="AV630" i="43"/>
  <c r="D630" i="43"/>
  <c r="BH629" i="43"/>
  <c r="AV629" i="43"/>
  <c r="D629" i="43"/>
  <c r="BH628" i="43"/>
  <c r="AV628" i="43"/>
  <c r="D628" i="43"/>
  <c r="BH627" i="43"/>
  <c r="AV627" i="43"/>
  <c r="D627" i="43"/>
  <c r="BH626" i="43"/>
  <c r="AV626" i="43"/>
  <c r="D626" i="43"/>
  <c r="BH625" i="43"/>
  <c r="AV625" i="43"/>
  <c r="D625" i="43"/>
  <c r="BH624" i="43"/>
  <c r="AV624" i="43"/>
  <c r="D624" i="43"/>
  <c r="BH623" i="43"/>
  <c r="AV623" i="43"/>
  <c r="D623" i="43"/>
  <c r="BH622" i="43"/>
  <c r="AV622" i="43"/>
  <c r="D622" i="43"/>
  <c r="BH621" i="43"/>
  <c r="AV621" i="43"/>
  <c r="D621" i="43"/>
  <c r="BH620" i="43"/>
  <c r="AV620" i="43"/>
  <c r="D620" i="43"/>
  <c r="BH619" i="43"/>
  <c r="AV619" i="43"/>
  <c r="D619" i="43"/>
  <c r="BH618" i="43"/>
  <c r="AV618" i="43"/>
  <c r="D618" i="43"/>
  <c r="BH617" i="43"/>
  <c r="AV617" i="43"/>
  <c r="D617" i="43"/>
  <c r="BH616" i="43"/>
  <c r="AV616" i="43"/>
  <c r="D616" i="43"/>
  <c r="BH615" i="43"/>
  <c r="AV615" i="43"/>
  <c r="D615" i="43"/>
  <c r="BH614" i="43"/>
  <c r="AV614" i="43"/>
  <c r="D614" i="43"/>
  <c r="BH613" i="43"/>
  <c r="AV613" i="43"/>
  <c r="D613" i="43"/>
  <c r="BH612" i="43"/>
  <c r="AV612" i="43"/>
  <c r="D612" i="43"/>
  <c r="BH611" i="43"/>
  <c r="AV611" i="43"/>
  <c r="D611" i="43"/>
  <c r="BH610" i="43"/>
  <c r="AV610" i="43"/>
  <c r="D610" i="43"/>
  <c r="BH609" i="43"/>
  <c r="AV609" i="43"/>
  <c r="D609" i="43"/>
  <c r="BH608" i="43"/>
  <c r="AV608" i="43"/>
  <c r="D608" i="43"/>
  <c r="BH607" i="43"/>
  <c r="AV607" i="43"/>
  <c r="D607" i="43"/>
  <c r="BH606" i="43"/>
  <c r="AV606" i="43"/>
  <c r="D606" i="43"/>
  <c r="BH605" i="43"/>
  <c r="AV605" i="43"/>
  <c r="D605" i="43"/>
  <c r="BH604" i="43"/>
  <c r="AV604" i="43"/>
  <c r="D604" i="43"/>
  <c r="BH603" i="43"/>
  <c r="AV603" i="43"/>
  <c r="D603" i="43"/>
  <c r="BH602" i="43"/>
  <c r="AV602" i="43"/>
  <c r="D602" i="43"/>
  <c r="BH601" i="43"/>
  <c r="AV601" i="43"/>
  <c r="D601" i="43"/>
  <c r="BH600" i="43"/>
  <c r="AV600" i="43"/>
  <c r="D600" i="43"/>
  <c r="BH599" i="43"/>
  <c r="AV599" i="43"/>
  <c r="D599" i="43"/>
  <c r="BH598" i="43"/>
  <c r="AV598" i="43"/>
  <c r="D598" i="43"/>
  <c r="BH597" i="43"/>
  <c r="AV597" i="43"/>
  <c r="D597" i="43"/>
  <c r="BH596" i="43"/>
  <c r="AV596" i="43"/>
  <c r="D596" i="43"/>
  <c r="BH595" i="43"/>
  <c r="AV595" i="43"/>
  <c r="D595" i="43"/>
  <c r="BH594" i="43"/>
  <c r="AV594" i="43"/>
  <c r="D594" i="43"/>
  <c r="BH593" i="43"/>
  <c r="AV593" i="43"/>
  <c r="D593" i="43"/>
  <c r="BH592" i="43"/>
  <c r="AV592" i="43"/>
  <c r="D592" i="43"/>
  <c r="BH591" i="43"/>
  <c r="AV591" i="43"/>
  <c r="D591" i="43"/>
  <c r="BH590" i="43"/>
  <c r="AV590" i="43"/>
  <c r="D590" i="43"/>
  <c r="BH589" i="43"/>
  <c r="AV589" i="43"/>
  <c r="D589" i="43"/>
  <c r="BH588" i="43"/>
  <c r="AV588" i="43"/>
  <c r="D588" i="43"/>
  <c r="BH587" i="43"/>
  <c r="AV587" i="43"/>
  <c r="D587" i="43"/>
  <c r="BH586" i="43"/>
  <c r="AV586" i="43"/>
  <c r="D586" i="43"/>
  <c r="BH585" i="43"/>
  <c r="AV585" i="43"/>
  <c r="D585" i="43"/>
  <c r="BH584" i="43"/>
  <c r="AV584" i="43"/>
  <c r="D584" i="43"/>
  <c r="BH583" i="43"/>
  <c r="AV583" i="43"/>
  <c r="D583" i="43"/>
  <c r="BH582" i="43"/>
  <c r="AV582" i="43"/>
  <c r="D582" i="43"/>
  <c r="BH581" i="43"/>
  <c r="AV581" i="43"/>
  <c r="D581" i="43"/>
  <c r="BH580" i="43"/>
  <c r="AV580" i="43"/>
  <c r="D580" i="43"/>
  <c r="BH579" i="43"/>
  <c r="AV579" i="43"/>
  <c r="D579" i="43"/>
  <c r="BH578" i="43"/>
  <c r="AV578" i="43"/>
  <c r="D578" i="43"/>
  <c r="BH577" i="43"/>
  <c r="AV577" i="43"/>
  <c r="D577" i="43"/>
  <c r="BH576" i="43"/>
  <c r="AV576" i="43"/>
  <c r="D576" i="43"/>
  <c r="BH575" i="43"/>
  <c r="AV575" i="43"/>
  <c r="D575" i="43"/>
  <c r="BH574" i="43"/>
  <c r="AV574" i="43"/>
  <c r="D574" i="43"/>
  <c r="BH573" i="43"/>
  <c r="AV573" i="43"/>
  <c r="D573" i="43"/>
  <c r="BH572" i="43"/>
  <c r="AV572" i="43"/>
  <c r="D572" i="43"/>
  <c r="BH571" i="43"/>
  <c r="AV571" i="43"/>
  <c r="D571" i="43"/>
  <c r="BH570" i="43"/>
  <c r="AV570" i="43"/>
  <c r="D570" i="43"/>
  <c r="BH569" i="43"/>
  <c r="AV569" i="43"/>
  <c r="D569" i="43"/>
  <c r="BH568" i="43"/>
  <c r="AV568" i="43"/>
  <c r="D568" i="43"/>
  <c r="BH567" i="43"/>
  <c r="AV567" i="43"/>
  <c r="D567" i="43"/>
  <c r="BH566" i="43"/>
  <c r="AV566" i="43"/>
  <c r="D566" i="43"/>
  <c r="BH565" i="43"/>
  <c r="AV565" i="43"/>
  <c r="D565" i="43"/>
  <c r="BH564" i="43"/>
  <c r="AV564" i="43"/>
  <c r="D564" i="43"/>
  <c r="BH563" i="43"/>
  <c r="AV563" i="43"/>
  <c r="D563" i="43"/>
  <c r="BH562" i="43"/>
  <c r="AV562" i="43"/>
  <c r="D562" i="43"/>
  <c r="BH561" i="43"/>
  <c r="AV561" i="43"/>
  <c r="D561" i="43"/>
  <c r="BH560" i="43"/>
  <c r="AV560" i="43"/>
  <c r="D560" i="43"/>
  <c r="BH559" i="43"/>
  <c r="AV559" i="43"/>
  <c r="D559" i="43"/>
  <c r="BH558" i="43"/>
  <c r="AV558" i="43"/>
  <c r="D558" i="43"/>
  <c r="BH557" i="43"/>
  <c r="AV557" i="43"/>
  <c r="D557" i="43"/>
  <c r="BH556" i="43"/>
  <c r="AV556" i="43"/>
  <c r="D556" i="43"/>
  <c r="BH555" i="43"/>
  <c r="AV555" i="43"/>
  <c r="D555" i="43"/>
  <c r="BH554" i="43"/>
  <c r="AV554" i="43"/>
  <c r="D554" i="43"/>
  <c r="BH553" i="43"/>
  <c r="AV553" i="43"/>
  <c r="D553" i="43"/>
  <c r="BH552" i="43"/>
  <c r="AV552" i="43"/>
  <c r="D552" i="43"/>
  <c r="BH551" i="43"/>
  <c r="AV551" i="43"/>
  <c r="D551" i="43"/>
  <c r="BH550" i="43"/>
  <c r="AV550" i="43"/>
  <c r="D550" i="43"/>
  <c r="BH549" i="43"/>
  <c r="AV549" i="43"/>
  <c r="D549" i="43"/>
  <c r="BH548" i="43"/>
  <c r="AV548" i="43"/>
  <c r="D548" i="43"/>
  <c r="BH547" i="43"/>
  <c r="AV547" i="43"/>
  <c r="D547" i="43"/>
  <c r="BH546" i="43"/>
  <c r="AV546" i="43"/>
  <c r="D546" i="43"/>
  <c r="BH545" i="43"/>
  <c r="AV545" i="43"/>
  <c r="D545" i="43"/>
  <c r="BH544" i="43"/>
  <c r="AV544" i="43"/>
  <c r="D544" i="43"/>
  <c r="BH543" i="43"/>
  <c r="AV543" i="43"/>
  <c r="D543" i="43"/>
  <c r="BH542" i="43"/>
  <c r="AV542" i="43"/>
  <c r="D542" i="43"/>
  <c r="BH541" i="43"/>
  <c r="AV541" i="43"/>
  <c r="D541" i="43"/>
  <c r="BH540" i="43"/>
  <c r="AV540" i="43"/>
  <c r="D540" i="43"/>
  <c r="BH539" i="43"/>
  <c r="AV539" i="43"/>
  <c r="D539" i="43"/>
  <c r="BH538" i="43"/>
  <c r="AV538" i="43"/>
  <c r="D538" i="43"/>
  <c r="BH537" i="43"/>
  <c r="AV537" i="43"/>
  <c r="D537" i="43"/>
  <c r="BH536" i="43"/>
  <c r="AV536" i="43"/>
  <c r="D536" i="43"/>
  <c r="BH535" i="43"/>
  <c r="AV535" i="43"/>
  <c r="D535" i="43"/>
  <c r="BH534" i="43"/>
  <c r="AV534" i="43"/>
  <c r="D534" i="43"/>
  <c r="BH533" i="43"/>
  <c r="AV533" i="43"/>
  <c r="D533" i="43"/>
  <c r="BH532" i="43"/>
  <c r="AV532" i="43"/>
  <c r="D532" i="43"/>
  <c r="BH531" i="43"/>
  <c r="AV531" i="43"/>
  <c r="D531" i="43"/>
  <c r="BH530" i="43"/>
  <c r="AV530" i="43"/>
  <c r="D530" i="43"/>
  <c r="BH529" i="43"/>
  <c r="AV529" i="43"/>
  <c r="D529" i="43"/>
  <c r="BH528" i="43"/>
  <c r="AV528" i="43"/>
  <c r="D528" i="43"/>
  <c r="BH527" i="43"/>
  <c r="AV527" i="43"/>
  <c r="D527" i="43"/>
  <c r="BH526" i="43"/>
  <c r="AV526" i="43"/>
  <c r="D526" i="43"/>
  <c r="BH525" i="43"/>
  <c r="AV525" i="43"/>
  <c r="D525" i="43"/>
  <c r="BH524" i="43"/>
  <c r="AV524" i="43"/>
  <c r="D524" i="43"/>
  <c r="BH523" i="43"/>
  <c r="AV523" i="43"/>
  <c r="D523" i="43"/>
  <c r="BH522" i="43"/>
  <c r="AV522" i="43"/>
  <c r="D522" i="43"/>
  <c r="BH521" i="43"/>
  <c r="AV521" i="43"/>
  <c r="D521" i="43"/>
  <c r="BH520" i="43"/>
  <c r="AV520" i="43"/>
  <c r="D520" i="43"/>
  <c r="BH519" i="43"/>
  <c r="AV519" i="43"/>
  <c r="D519" i="43"/>
  <c r="BH518" i="43"/>
  <c r="AV518" i="43"/>
  <c r="D518" i="43"/>
  <c r="BH517" i="43"/>
  <c r="AV517" i="43"/>
  <c r="D517" i="43"/>
  <c r="BH516" i="43"/>
  <c r="AV516" i="43"/>
  <c r="D516" i="43"/>
  <c r="BH515" i="43"/>
  <c r="AV515" i="43"/>
  <c r="D515" i="43"/>
  <c r="BH514" i="43"/>
  <c r="AV514" i="43"/>
  <c r="D514" i="43"/>
  <c r="BH513" i="43"/>
  <c r="AV513" i="43"/>
  <c r="D513" i="43"/>
  <c r="BH512" i="43"/>
  <c r="AV512" i="43"/>
  <c r="D512" i="43"/>
  <c r="BH511" i="43"/>
  <c r="AV511" i="43"/>
  <c r="D511" i="43"/>
  <c r="BH510" i="43"/>
  <c r="AV510" i="43"/>
  <c r="D510" i="43"/>
  <c r="BH509" i="43"/>
  <c r="AV509" i="43"/>
  <c r="D509" i="43"/>
  <c r="BH508" i="43"/>
  <c r="AV508" i="43"/>
  <c r="D508" i="43"/>
  <c r="BH507" i="43"/>
  <c r="AV507" i="43"/>
  <c r="D507" i="43"/>
  <c r="BH506" i="43"/>
  <c r="AV506" i="43"/>
  <c r="D506" i="43"/>
  <c r="BH505" i="43"/>
  <c r="AV505" i="43"/>
  <c r="D505" i="43"/>
  <c r="BH504" i="43"/>
  <c r="AV504" i="43"/>
  <c r="D504" i="43"/>
  <c r="BH503" i="43"/>
  <c r="AV503" i="43"/>
  <c r="D503" i="43"/>
  <c r="BH502" i="43"/>
  <c r="AV502" i="43"/>
  <c r="D502" i="43"/>
  <c r="BH501" i="43"/>
  <c r="AV501" i="43"/>
  <c r="D501" i="43"/>
  <c r="BH500" i="43"/>
  <c r="AV500" i="43"/>
  <c r="D500" i="43"/>
  <c r="BH499" i="43"/>
  <c r="AV499" i="43"/>
  <c r="D499" i="43"/>
  <c r="BH498" i="43"/>
  <c r="AV498" i="43"/>
  <c r="D498" i="43"/>
  <c r="BH497" i="43"/>
  <c r="AV497" i="43"/>
  <c r="D497" i="43"/>
  <c r="BH496" i="43"/>
  <c r="AV496" i="43"/>
  <c r="D496" i="43"/>
  <c r="BH495" i="43"/>
  <c r="AV495" i="43"/>
  <c r="D495" i="43"/>
  <c r="BH494" i="43"/>
  <c r="AV494" i="43"/>
  <c r="D494" i="43"/>
  <c r="BH493" i="43"/>
  <c r="AV493" i="43"/>
  <c r="D493" i="43"/>
  <c r="BH492" i="43"/>
  <c r="AV492" i="43"/>
  <c r="D492" i="43"/>
  <c r="BH491" i="43"/>
  <c r="AV491" i="43"/>
  <c r="D491" i="43"/>
  <c r="BH490" i="43"/>
  <c r="AV490" i="43"/>
  <c r="D490" i="43"/>
  <c r="BH489" i="43"/>
  <c r="AV489" i="43"/>
  <c r="D489" i="43"/>
  <c r="BH488" i="43"/>
  <c r="AV488" i="43"/>
  <c r="D488" i="43"/>
  <c r="BH487" i="43"/>
  <c r="AV487" i="43"/>
  <c r="D487" i="43"/>
  <c r="BH486" i="43"/>
  <c r="AV486" i="43"/>
  <c r="D486" i="43"/>
  <c r="BH485" i="43"/>
  <c r="AV485" i="43"/>
  <c r="D485" i="43"/>
  <c r="BH484" i="43"/>
  <c r="AV484" i="43"/>
  <c r="D484" i="43"/>
  <c r="BH483" i="43"/>
  <c r="AV483" i="43"/>
  <c r="D483" i="43"/>
  <c r="BH482" i="43"/>
  <c r="AV482" i="43"/>
  <c r="D482" i="43"/>
  <c r="BH481" i="43"/>
  <c r="AV481" i="43"/>
  <c r="D481" i="43"/>
  <c r="BH480" i="43"/>
  <c r="AV480" i="43"/>
  <c r="D480" i="43"/>
  <c r="BH479" i="43"/>
  <c r="AV479" i="43"/>
  <c r="D479" i="43"/>
  <c r="BH478" i="43"/>
  <c r="AV478" i="43"/>
  <c r="D478" i="43"/>
  <c r="BH477" i="43"/>
  <c r="AV477" i="43"/>
  <c r="D477" i="43"/>
  <c r="BH476" i="43"/>
  <c r="AV476" i="43"/>
  <c r="D476" i="43"/>
  <c r="BH475" i="43"/>
  <c r="AV475" i="43"/>
  <c r="D475" i="43"/>
  <c r="BH474" i="43"/>
  <c r="AV474" i="43"/>
  <c r="D474" i="43"/>
  <c r="BH473" i="43"/>
  <c r="AV473" i="43"/>
  <c r="D473" i="43"/>
  <c r="BH472" i="43"/>
  <c r="AV472" i="43"/>
  <c r="D472" i="43"/>
  <c r="BH471" i="43"/>
  <c r="AV471" i="43"/>
  <c r="D471" i="43"/>
  <c r="BH470" i="43"/>
  <c r="AV470" i="43"/>
  <c r="D470" i="43"/>
  <c r="BH469" i="43"/>
  <c r="AV469" i="43"/>
  <c r="D469" i="43"/>
  <c r="BH468" i="43"/>
  <c r="AV468" i="43"/>
  <c r="D468" i="43"/>
  <c r="BH467" i="43"/>
  <c r="AV467" i="43"/>
  <c r="D467" i="43"/>
  <c r="BH466" i="43"/>
  <c r="AV466" i="43"/>
  <c r="D466" i="43"/>
  <c r="BH465" i="43"/>
  <c r="AV465" i="43"/>
  <c r="D465" i="43"/>
  <c r="BH464" i="43"/>
  <c r="AV464" i="43"/>
  <c r="D464" i="43"/>
  <c r="BH463" i="43"/>
  <c r="AV463" i="43"/>
  <c r="D463" i="43"/>
  <c r="BH462" i="43"/>
  <c r="AV462" i="43"/>
  <c r="D462" i="43"/>
  <c r="BH461" i="43"/>
  <c r="AV461" i="43"/>
  <c r="D461" i="43"/>
  <c r="BH460" i="43"/>
  <c r="AV460" i="43"/>
  <c r="D460" i="43"/>
  <c r="BH459" i="43"/>
  <c r="AV459" i="43"/>
  <c r="D459" i="43"/>
  <c r="BH458" i="43"/>
  <c r="AV458" i="43"/>
  <c r="D458" i="43"/>
  <c r="BH457" i="43"/>
  <c r="AV457" i="43"/>
  <c r="D457" i="43"/>
  <c r="BH456" i="43"/>
  <c r="AV456" i="43"/>
  <c r="D456" i="43"/>
  <c r="BH455" i="43"/>
  <c r="AV455" i="43"/>
  <c r="D455" i="43"/>
  <c r="BH454" i="43"/>
  <c r="AV454" i="43"/>
  <c r="D454" i="43"/>
  <c r="BH453" i="43"/>
  <c r="AV453" i="43"/>
  <c r="D453" i="43"/>
  <c r="BH452" i="43"/>
  <c r="AV452" i="43"/>
  <c r="D452" i="43"/>
  <c r="BH451" i="43"/>
  <c r="AV451" i="43"/>
  <c r="D451" i="43"/>
  <c r="BH450" i="43"/>
  <c r="AV450" i="43"/>
  <c r="D450" i="43"/>
  <c r="BH449" i="43"/>
  <c r="AV449" i="43"/>
  <c r="D449" i="43"/>
  <c r="BH448" i="43"/>
  <c r="AV448" i="43"/>
  <c r="D448" i="43"/>
  <c r="BH447" i="43"/>
  <c r="AV447" i="43"/>
  <c r="D447" i="43"/>
  <c r="BH446" i="43"/>
  <c r="AV446" i="43"/>
  <c r="D446" i="43"/>
  <c r="BH445" i="43"/>
  <c r="AV445" i="43"/>
  <c r="D445" i="43"/>
  <c r="BH444" i="43"/>
  <c r="AV444" i="43"/>
  <c r="D444" i="43"/>
  <c r="BH443" i="43"/>
  <c r="AV443" i="43"/>
  <c r="D443" i="43"/>
  <c r="BH442" i="43"/>
  <c r="AV442" i="43"/>
  <c r="D442" i="43"/>
  <c r="BH441" i="43"/>
  <c r="AV441" i="43"/>
  <c r="D441" i="43"/>
  <c r="BH440" i="43"/>
  <c r="AV440" i="43"/>
  <c r="D440" i="43"/>
  <c r="BH439" i="43"/>
  <c r="AV439" i="43"/>
  <c r="D439" i="43"/>
  <c r="BH438" i="43"/>
  <c r="AV438" i="43"/>
  <c r="D438" i="43"/>
  <c r="BH437" i="43"/>
  <c r="AV437" i="43"/>
  <c r="D437" i="43"/>
  <c r="BH436" i="43"/>
  <c r="AV436" i="43"/>
  <c r="D436" i="43"/>
  <c r="BH435" i="43"/>
  <c r="AV435" i="43"/>
  <c r="D435" i="43"/>
  <c r="BH434" i="43"/>
  <c r="AV434" i="43"/>
  <c r="D434" i="43"/>
  <c r="BH433" i="43"/>
  <c r="AV433" i="43"/>
  <c r="D433" i="43"/>
  <c r="BH432" i="43"/>
  <c r="AV432" i="43"/>
  <c r="D432" i="43"/>
  <c r="BH431" i="43"/>
  <c r="AV431" i="43"/>
  <c r="D431" i="43"/>
  <c r="BH430" i="43"/>
  <c r="AV430" i="43"/>
  <c r="D430" i="43"/>
  <c r="BH429" i="43"/>
  <c r="AV429" i="43"/>
  <c r="D429" i="43"/>
  <c r="BH428" i="43"/>
  <c r="AV428" i="43"/>
  <c r="D428" i="43"/>
  <c r="BH427" i="43"/>
  <c r="AV427" i="43"/>
  <c r="D427" i="43"/>
  <c r="BH426" i="43"/>
  <c r="AV426" i="43"/>
  <c r="D426" i="43"/>
  <c r="BH425" i="43"/>
  <c r="AV425" i="43"/>
  <c r="D425" i="43"/>
  <c r="BH424" i="43"/>
  <c r="AV424" i="43"/>
  <c r="D424" i="43"/>
  <c r="BH423" i="43"/>
  <c r="AV423" i="43"/>
  <c r="D423" i="43"/>
  <c r="BH422" i="43"/>
  <c r="AV422" i="43"/>
  <c r="D422" i="43"/>
  <c r="BH421" i="43"/>
  <c r="AV421" i="43"/>
  <c r="D421" i="43"/>
  <c r="BH420" i="43"/>
  <c r="AV420" i="43"/>
  <c r="D420" i="43"/>
  <c r="BH419" i="43"/>
  <c r="AV419" i="43"/>
  <c r="D419" i="43"/>
  <c r="BH418" i="43"/>
  <c r="AV418" i="43"/>
  <c r="D418" i="43"/>
  <c r="BH417" i="43"/>
  <c r="AV417" i="43"/>
  <c r="D417" i="43"/>
  <c r="BH416" i="43"/>
  <c r="AV416" i="43"/>
  <c r="D416" i="43"/>
  <c r="BH415" i="43"/>
  <c r="AV415" i="43"/>
  <c r="D415" i="43"/>
  <c r="BH414" i="43"/>
  <c r="AV414" i="43"/>
  <c r="D414" i="43"/>
  <c r="BH413" i="43"/>
  <c r="AV413" i="43"/>
  <c r="D413" i="43"/>
  <c r="BH412" i="43"/>
  <c r="AV412" i="43"/>
  <c r="D412" i="43"/>
  <c r="BH411" i="43"/>
  <c r="AV411" i="43"/>
  <c r="D411" i="43"/>
  <c r="BH410" i="43"/>
  <c r="AV410" i="43"/>
  <c r="D410" i="43"/>
  <c r="BH409" i="43"/>
  <c r="AV409" i="43"/>
  <c r="D409" i="43"/>
  <c r="BH408" i="43"/>
  <c r="AV408" i="43"/>
  <c r="D408" i="43"/>
  <c r="BH407" i="43"/>
  <c r="AV407" i="43"/>
  <c r="D407" i="43"/>
  <c r="BH406" i="43"/>
  <c r="AV406" i="43"/>
  <c r="D406" i="43"/>
  <c r="BH405" i="43"/>
  <c r="AV405" i="43"/>
  <c r="D405" i="43"/>
  <c r="BH404" i="43"/>
  <c r="AV404" i="43"/>
  <c r="D404" i="43"/>
  <c r="BH403" i="43"/>
  <c r="AV403" i="43"/>
  <c r="D403" i="43"/>
  <c r="BH402" i="43"/>
  <c r="AV402" i="43"/>
  <c r="D402" i="43"/>
  <c r="BH401" i="43"/>
  <c r="AV401" i="43"/>
  <c r="D401" i="43"/>
  <c r="BH400" i="43"/>
  <c r="AV400" i="43"/>
  <c r="D400" i="43"/>
  <c r="BH399" i="43"/>
  <c r="AV399" i="43"/>
  <c r="D399" i="43"/>
  <c r="BH398" i="43"/>
  <c r="AV398" i="43"/>
  <c r="D398" i="43"/>
  <c r="BH397" i="43"/>
  <c r="AV397" i="43"/>
  <c r="D397" i="43"/>
  <c r="BH396" i="43"/>
  <c r="AV396" i="43"/>
  <c r="D396" i="43"/>
  <c r="BH395" i="43"/>
  <c r="AV395" i="43"/>
  <c r="D395" i="43"/>
  <c r="BH394" i="43"/>
  <c r="AV394" i="43"/>
  <c r="D394" i="43"/>
  <c r="BH393" i="43"/>
  <c r="AV393" i="43"/>
  <c r="D393" i="43"/>
  <c r="BH392" i="43"/>
  <c r="AV392" i="43"/>
  <c r="D392" i="43"/>
  <c r="BH391" i="43"/>
  <c r="AV391" i="43"/>
  <c r="D391" i="43"/>
  <c r="BH390" i="43"/>
  <c r="AV390" i="43"/>
  <c r="D390" i="43"/>
  <c r="BH389" i="43"/>
  <c r="AV389" i="43"/>
  <c r="D389" i="43"/>
  <c r="BH388" i="43"/>
  <c r="AV388" i="43"/>
  <c r="D388" i="43"/>
  <c r="BH387" i="43"/>
  <c r="AV387" i="43"/>
  <c r="D387" i="43"/>
  <c r="BH386" i="43"/>
  <c r="AV386" i="43"/>
  <c r="D386" i="43"/>
  <c r="BH385" i="43"/>
  <c r="AV385" i="43"/>
  <c r="D385" i="43"/>
  <c r="BH384" i="43"/>
  <c r="AV384" i="43"/>
  <c r="D384" i="43"/>
  <c r="BH383" i="43"/>
  <c r="AV383" i="43"/>
  <c r="D383" i="43"/>
  <c r="BH382" i="43"/>
  <c r="AV382" i="43"/>
  <c r="D382" i="43"/>
  <c r="BH381" i="43"/>
  <c r="AV381" i="43"/>
  <c r="D381" i="43"/>
  <c r="BH380" i="43"/>
  <c r="AV380" i="43"/>
  <c r="D380" i="43"/>
  <c r="BH379" i="43"/>
  <c r="AV379" i="43"/>
  <c r="D379" i="43"/>
  <c r="BH378" i="43"/>
  <c r="AV378" i="43"/>
  <c r="D378" i="43"/>
  <c r="BH377" i="43"/>
  <c r="AV377" i="43"/>
  <c r="D377" i="43"/>
  <c r="BH376" i="43"/>
  <c r="AV376" i="43"/>
  <c r="D376" i="43"/>
  <c r="BH375" i="43"/>
  <c r="AV375" i="43"/>
  <c r="D375" i="43"/>
  <c r="BH374" i="43"/>
  <c r="AV374" i="43"/>
  <c r="D374" i="43"/>
  <c r="BH373" i="43"/>
  <c r="AV373" i="43"/>
  <c r="D373" i="43"/>
  <c r="BH372" i="43"/>
  <c r="AV372" i="43"/>
  <c r="D372" i="43"/>
  <c r="BH371" i="43"/>
  <c r="AV371" i="43"/>
  <c r="D371" i="43"/>
  <c r="BH370" i="43"/>
  <c r="AV370" i="43"/>
  <c r="D370" i="43"/>
  <c r="BH369" i="43"/>
  <c r="AV369" i="43"/>
  <c r="D369" i="43"/>
  <c r="BH368" i="43"/>
  <c r="AV368" i="43"/>
  <c r="D368" i="43"/>
  <c r="BH367" i="43"/>
  <c r="AV367" i="43"/>
  <c r="D367" i="43"/>
  <c r="BH366" i="43"/>
  <c r="AV366" i="43"/>
  <c r="D366" i="43"/>
  <c r="BH365" i="43"/>
  <c r="AV365" i="43"/>
  <c r="D365" i="43"/>
  <c r="BH364" i="43"/>
  <c r="AV364" i="43"/>
  <c r="D364" i="43"/>
  <c r="BH363" i="43"/>
  <c r="AV363" i="43"/>
  <c r="D363" i="43"/>
  <c r="BH362" i="43"/>
  <c r="AV362" i="43"/>
  <c r="D362" i="43"/>
  <c r="BH361" i="43"/>
  <c r="AV361" i="43"/>
  <c r="D361" i="43"/>
  <c r="BH360" i="43"/>
  <c r="AV360" i="43"/>
  <c r="D360" i="43"/>
  <c r="BH359" i="43"/>
  <c r="AV359" i="43"/>
  <c r="D359" i="43"/>
  <c r="BH358" i="43"/>
  <c r="AV358" i="43"/>
  <c r="D358" i="43"/>
  <c r="BH357" i="43"/>
  <c r="AV357" i="43"/>
  <c r="D357" i="43"/>
  <c r="BH356" i="43"/>
  <c r="AV356" i="43"/>
  <c r="D356" i="43"/>
  <c r="BH355" i="43"/>
  <c r="AV355" i="43"/>
  <c r="D355" i="43"/>
  <c r="BH354" i="43"/>
  <c r="AV354" i="43"/>
  <c r="D354" i="43"/>
  <c r="BH353" i="43"/>
  <c r="AV353" i="43"/>
  <c r="D353" i="43"/>
  <c r="BH352" i="43"/>
  <c r="AV352" i="43"/>
  <c r="D352" i="43"/>
  <c r="BH351" i="43"/>
  <c r="AV351" i="43"/>
  <c r="D351" i="43"/>
  <c r="BH350" i="43"/>
  <c r="AV350" i="43"/>
  <c r="D350" i="43"/>
  <c r="BH349" i="43"/>
  <c r="AV349" i="43"/>
  <c r="D349" i="43"/>
  <c r="BH348" i="43"/>
  <c r="AV348" i="43"/>
  <c r="D348" i="43"/>
  <c r="BH347" i="43"/>
  <c r="AV347" i="43"/>
  <c r="D347" i="43"/>
  <c r="BH346" i="43"/>
  <c r="AV346" i="43"/>
  <c r="D346" i="43"/>
  <c r="BH345" i="43"/>
  <c r="AV345" i="43"/>
  <c r="D345" i="43"/>
  <c r="BH344" i="43"/>
  <c r="AV344" i="43"/>
  <c r="D344" i="43"/>
  <c r="BH343" i="43"/>
  <c r="AV343" i="43"/>
  <c r="D343" i="43"/>
  <c r="BH342" i="43"/>
  <c r="AV342" i="43"/>
  <c r="D342" i="43"/>
  <c r="BH341" i="43"/>
  <c r="AV341" i="43"/>
  <c r="D341" i="43"/>
  <c r="BH340" i="43"/>
  <c r="AV340" i="43"/>
  <c r="D340" i="43"/>
  <c r="BH339" i="43"/>
  <c r="AV339" i="43"/>
  <c r="D339" i="43"/>
  <c r="BH338" i="43"/>
  <c r="AV338" i="43"/>
  <c r="D338" i="43"/>
  <c r="BH337" i="43"/>
  <c r="AV337" i="43"/>
  <c r="D337" i="43"/>
  <c r="BH336" i="43"/>
  <c r="AV336" i="43"/>
  <c r="D336" i="43"/>
  <c r="BH335" i="43"/>
  <c r="AV335" i="43"/>
  <c r="D335" i="43"/>
  <c r="BH334" i="43"/>
  <c r="AV334" i="43"/>
  <c r="D334" i="43"/>
  <c r="BH333" i="43"/>
  <c r="AV333" i="43"/>
  <c r="D333" i="43"/>
  <c r="BH332" i="43"/>
  <c r="AV332" i="43"/>
  <c r="D332" i="43"/>
  <c r="BH331" i="43"/>
  <c r="AV331" i="43"/>
  <c r="D331" i="43"/>
  <c r="BH330" i="43"/>
  <c r="AV330" i="43"/>
  <c r="D330" i="43"/>
  <c r="BH329" i="43"/>
  <c r="AV329" i="43"/>
  <c r="D329" i="43"/>
  <c r="BH328" i="43"/>
  <c r="AV328" i="43"/>
  <c r="D328" i="43"/>
  <c r="BH327" i="43"/>
  <c r="AV327" i="43"/>
  <c r="D327" i="43"/>
  <c r="BH326" i="43"/>
  <c r="AV326" i="43"/>
  <c r="D326" i="43"/>
  <c r="BH325" i="43"/>
  <c r="AV325" i="43"/>
  <c r="D325" i="43"/>
  <c r="BH324" i="43"/>
  <c r="AV324" i="43"/>
  <c r="D324" i="43"/>
  <c r="BH323" i="43"/>
  <c r="AV323" i="43"/>
  <c r="D323" i="43"/>
  <c r="BH322" i="43"/>
  <c r="AV322" i="43"/>
  <c r="D322" i="43"/>
  <c r="BH321" i="43"/>
  <c r="AV321" i="43"/>
  <c r="D321" i="43"/>
  <c r="BH320" i="43"/>
  <c r="AV320" i="43"/>
  <c r="D320" i="43"/>
  <c r="BH319" i="43"/>
  <c r="AV319" i="43"/>
  <c r="D319" i="43"/>
  <c r="BH318" i="43"/>
  <c r="AV318" i="43"/>
  <c r="D318" i="43"/>
  <c r="BH317" i="43"/>
  <c r="AV317" i="43"/>
  <c r="D317" i="43"/>
  <c r="BH316" i="43"/>
  <c r="AV316" i="43"/>
  <c r="D316" i="43"/>
  <c r="BH315" i="43"/>
  <c r="AV315" i="43"/>
  <c r="D315" i="43"/>
  <c r="BH314" i="43"/>
  <c r="AV314" i="43"/>
  <c r="D314" i="43"/>
  <c r="BH313" i="43"/>
  <c r="AV313" i="43"/>
  <c r="D313" i="43"/>
  <c r="BH312" i="43"/>
  <c r="AV312" i="43"/>
  <c r="D312" i="43"/>
  <c r="BH311" i="43"/>
  <c r="AV311" i="43"/>
  <c r="D311" i="43"/>
  <c r="BH310" i="43"/>
  <c r="AV310" i="43"/>
  <c r="D310" i="43"/>
  <c r="BH309" i="43"/>
  <c r="AV309" i="43"/>
  <c r="D309" i="43"/>
  <c r="BH308" i="43"/>
  <c r="AV308" i="43"/>
  <c r="D308" i="43"/>
  <c r="BH307" i="43"/>
  <c r="AV307" i="43"/>
  <c r="D307" i="43"/>
  <c r="BH306" i="43"/>
  <c r="AV306" i="43"/>
  <c r="D306" i="43"/>
  <c r="BH305" i="43"/>
  <c r="AV305" i="43"/>
  <c r="D305" i="43"/>
  <c r="BH304" i="43"/>
  <c r="AV304" i="43"/>
  <c r="D304" i="43"/>
  <c r="BH303" i="43"/>
  <c r="AV303" i="43"/>
  <c r="D303" i="43"/>
  <c r="BH302" i="43"/>
  <c r="AV302" i="43"/>
  <c r="D302" i="43"/>
  <c r="BH301" i="43"/>
  <c r="AV301" i="43"/>
  <c r="D301" i="43"/>
  <c r="BH300" i="43"/>
  <c r="AV300" i="43"/>
  <c r="D300" i="43"/>
  <c r="BH299" i="43"/>
  <c r="AV299" i="43"/>
  <c r="D299" i="43"/>
  <c r="BH298" i="43"/>
  <c r="AV298" i="43"/>
  <c r="D298" i="43"/>
  <c r="BH297" i="43"/>
  <c r="AV297" i="43"/>
  <c r="D297" i="43"/>
  <c r="BH296" i="43"/>
  <c r="AV296" i="43"/>
  <c r="D296" i="43"/>
  <c r="BH295" i="43"/>
  <c r="AV295" i="43"/>
  <c r="D295" i="43"/>
  <c r="BH294" i="43"/>
  <c r="AV294" i="43"/>
  <c r="D294" i="43"/>
  <c r="BH293" i="43"/>
  <c r="AV293" i="43"/>
  <c r="D293" i="43"/>
  <c r="BH292" i="43"/>
  <c r="AV292" i="43"/>
  <c r="D292" i="43"/>
  <c r="BH291" i="43"/>
  <c r="AV291" i="43"/>
  <c r="D291" i="43"/>
  <c r="BH290" i="43"/>
  <c r="AV290" i="43"/>
  <c r="D290" i="43"/>
  <c r="BH289" i="43"/>
  <c r="AV289" i="43"/>
  <c r="D289" i="43"/>
  <c r="BH288" i="43"/>
  <c r="AV288" i="43"/>
  <c r="D288" i="43"/>
  <c r="BH287" i="43"/>
  <c r="AV287" i="43"/>
  <c r="D287" i="43"/>
  <c r="BH286" i="43"/>
  <c r="AV286" i="43"/>
  <c r="D286" i="43"/>
  <c r="BH285" i="43"/>
  <c r="AV285" i="43"/>
  <c r="D285" i="43"/>
  <c r="BH284" i="43"/>
  <c r="AV284" i="43"/>
  <c r="D284" i="43"/>
  <c r="BH283" i="43"/>
  <c r="AV283" i="43"/>
  <c r="D283" i="43"/>
  <c r="BH282" i="43"/>
  <c r="AV282" i="43"/>
  <c r="D282" i="43"/>
  <c r="BH281" i="43"/>
  <c r="AV281" i="43"/>
  <c r="D281" i="43"/>
  <c r="BH280" i="43"/>
  <c r="AV280" i="43"/>
  <c r="D280" i="43"/>
  <c r="BH279" i="43"/>
  <c r="AV279" i="43"/>
  <c r="D279" i="43"/>
  <c r="BH278" i="43"/>
  <c r="AV278" i="43"/>
  <c r="D278" i="43"/>
  <c r="BH277" i="43"/>
  <c r="AV277" i="43"/>
  <c r="D277" i="43"/>
  <c r="BH276" i="43"/>
  <c r="AV276" i="43"/>
  <c r="D276" i="43"/>
  <c r="BH275" i="43"/>
  <c r="AV275" i="43"/>
  <c r="D275" i="43"/>
  <c r="BH274" i="43"/>
  <c r="AV274" i="43"/>
  <c r="D274" i="43"/>
  <c r="BH273" i="43"/>
  <c r="AV273" i="43"/>
  <c r="D273" i="43"/>
  <c r="BH272" i="43"/>
  <c r="AV272" i="43"/>
  <c r="D272" i="43"/>
  <c r="BH271" i="43"/>
  <c r="AV271" i="43"/>
  <c r="D271" i="43"/>
  <c r="BH270" i="43"/>
  <c r="AV270" i="43"/>
  <c r="D270" i="43"/>
  <c r="BH269" i="43"/>
  <c r="AV269" i="43"/>
  <c r="D269" i="43"/>
  <c r="BH268" i="43"/>
  <c r="AV268" i="43"/>
  <c r="D268" i="43"/>
  <c r="BH267" i="43"/>
  <c r="AV267" i="43"/>
  <c r="D267" i="43"/>
  <c r="BH266" i="43"/>
  <c r="AV266" i="43"/>
  <c r="D266" i="43"/>
  <c r="BH265" i="43"/>
  <c r="AV265" i="43"/>
  <c r="D265" i="43"/>
  <c r="BH264" i="43"/>
  <c r="AV264" i="43"/>
  <c r="D264" i="43"/>
  <c r="BH263" i="43"/>
  <c r="AV263" i="43"/>
  <c r="D263" i="43"/>
  <c r="BH262" i="43"/>
  <c r="AV262" i="43"/>
  <c r="D262" i="43"/>
  <c r="BH261" i="43"/>
  <c r="AV261" i="43"/>
  <c r="D261" i="43"/>
  <c r="BH260" i="43"/>
  <c r="AV260" i="43"/>
  <c r="D260" i="43"/>
  <c r="BH259" i="43"/>
  <c r="AV259" i="43"/>
  <c r="D259" i="43"/>
  <c r="BH258" i="43"/>
  <c r="AV258" i="43"/>
  <c r="D258" i="43"/>
  <c r="BH257" i="43"/>
  <c r="AV257" i="43"/>
  <c r="D257" i="43"/>
  <c r="BH256" i="43"/>
  <c r="AV256" i="43"/>
  <c r="D256" i="43"/>
  <c r="BH255" i="43"/>
  <c r="AV255" i="43"/>
  <c r="D255" i="43"/>
  <c r="BH254" i="43"/>
  <c r="AV254" i="43"/>
  <c r="D254" i="43"/>
  <c r="BH253" i="43"/>
  <c r="AV253" i="43"/>
  <c r="D253" i="43"/>
  <c r="BH252" i="43"/>
  <c r="AV252" i="43"/>
  <c r="D252" i="43"/>
  <c r="BH251" i="43"/>
  <c r="AV251" i="43"/>
  <c r="D251" i="43"/>
  <c r="BH250" i="43"/>
  <c r="AV250" i="43"/>
  <c r="D250" i="43"/>
  <c r="BH249" i="43"/>
  <c r="AV249" i="43"/>
  <c r="D249" i="43"/>
  <c r="BH248" i="43"/>
  <c r="AV248" i="43"/>
  <c r="D248" i="43"/>
  <c r="BH247" i="43"/>
  <c r="AV247" i="43"/>
  <c r="D247" i="43"/>
  <c r="BH246" i="43"/>
  <c r="AV246" i="43"/>
  <c r="D246" i="43"/>
  <c r="BH245" i="43"/>
  <c r="AV245" i="43"/>
  <c r="D245" i="43"/>
  <c r="BH244" i="43"/>
  <c r="AV244" i="43"/>
  <c r="D244" i="43"/>
  <c r="BH243" i="43"/>
  <c r="AV243" i="43"/>
  <c r="D243" i="43"/>
  <c r="BH242" i="43"/>
  <c r="AV242" i="43"/>
  <c r="D242" i="43"/>
  <c r="BH241" i="43"/>
  <c r="AV241" i="43"/>
  <c r="D241" i="43"/>
  <c r="BH240" i="43"/>
  <c r="AV240" i="43"/>
  <c r="D240" i="43"/>
  <c r="BH239" i="43"/>
  <c r="AV239" i="43"/>
  <c r="D239" i="43"/>
  <c r="BH238" i="43"/>
  <c r="AV238" i="43"/>
  <c r="D238" i="43"/>
  <c r="BH237" i="43"/>
  <c r="AV237" i="43"/>
  <c r="D237" i="43"/>
  <c r="BH236" i="43"/>
  <c r="AV236" i="43"/>
  <c r="D236" i="43"/>
  <c r="BH235" i="43"/>
  <c r="AV235" i="43"/>
  <c r="D235" i="43"/>
  <c r="BH234" i="43"/>
  <c r="AV234" i="43"/>
  <c r="D234" i="43"/>
  <c r="BH233" i="43"/>
  <c r="AV233" i="43"/>
  <c r="D233" i="43"/>
  <c r="BH232" i="43"/>
  <c r="AV232" i="43"/>
  <c r="D232" i="43"/>
  <c r="BH231" i="43"/>
  <c r="AV231" i="43"/>
  <c r="D231" i="43"/>
  <c r="BH230" i="43"/>
  <c r="AV230" i="43"/>
  <c r="D230" i="43"/>
  <c r="BH229" i="43"/>
  <c r="AV229" i="43"/>
  <c r="D229" i="43"/>
  <c r="BH228" i="43"/>
  <c r="AV228" i="43"/>
  <c r="D228" i="43"/>
  <c r="BH227" i="43"/>
  <c r="AV227" i="43"/>
  <c r="D227" i="43"/>
  <c r="BH226" i="43"/>
  <c r="AV226" i="43"/>
  <c r="D226" i="43"/>
  <c r="BH225" i="43"/>
  <c r="AV225" i="43"/>
  <c r="D225" i="43"/>
  <c r="BH224" i="43"/>
  <c r="AV224" i="43"/>
  <c r="D224" i="43"/>
  <c r="BH223" i="43"/>
  <c r="AV223" i="43"/>
  <c r="D223" i="43"/>
  <c r="BH222" i="43"/>
  <c r="AV222" i="43"/>
  <c r="D222" i="43"/>
  <c r="BH221" i="43"/>
  <c r="AV221" i="43"/>
  <c r="D221" i="43"/>
  <c r="BH220" i="43"/>
  <c r="AV220" i="43"/>
  <c r="D220" i="43"/>
  <c r="BH219" i="43"/>
  <c r="AV219" i="43"/>
  <c r="D219" i="43"/>
  <c r="BH218" i="43"/>
  <c r="AV218" i="43"/>
  <c r="D218" i="43"/>
  <c r="BH217" i="43"/>
  <c r="AV217" i="43"/>
  <c r="D217" i="43"/>
  <c r="BH216" i="43"/>
  <c r="AV216" i="43"/>
  <c r="D216" i="43"/>
  <c r="BH215" i="43"/>
  <c r="AV215" i="43"/>
  <c r="D215" i="43"/>
  <c r="BH214" i="43"/>
  <c r="AV214" i="43"/>
  <c r="D214" i="43"/>
  <c r="BH213" i="43"/>
  <c r="AV213" i="43"/>
  <c r="D213" i="43"/>
  <c r="BH212" i="43"/>
  <c r="AV212" i="43"/>
  <c r="D212" i="43"/>
  <c r="BH211" i="43"/>
  <c r="AV211" i="43"/>
  <c r="D211" i="43"/>
  <c r="BH210" i="43"/>
  <c r="AV210" i="43"/>
  <c r="D210" i="43"/>
  <c r="BH209" i="43"/>
  <c r="AV209" i="43"/>
  <c r="D209" i="43"/>
  <c r="BH208" i="43"/>
  <c r="AV208" i="43"/>
  <c r="D208" i="43"/>
  <c r="BH207" i="43"/>
  <c r="AV207" i="43"/>
  <c r="D207" i="43"/>
  <c r="BH206" i="43"/>
  <c r="AV206" i="43"/>
  <c r="D206" i="43"/>
  <c r="BH205" i="43"/>
  <c r="AV205" i="43"/>
  <c r="D205" i="43"/>
  <c r="BH204" i="43"/>
  <c r="AV204" i="43"/>
  <c r="D204" i="43"/>
  <c r="BH203" i="43"/>
  <c r="AV203" i="43"/>
  <c r="D203" i="43"/>
  <c r="BH202" i="43"/>
  <c r="AV202" i="43"/>
  <c r="D202" i="43"/>
  <c r="BH201" i="43"/>
  <c r="AV201" i="43"/>
  <c r="D201" i="43"/>
  <c r="BH200" i="43"/>
  <c r="AV200" i="43"/>
  <c r="D200" i="43"/>
  <c r="BH199" i="43"/>
  <c r="AV199" i="43"/>
  <c r="D199" i="43"/>
  <c r="BH198" i="43"/>
  <c r="AV198" i="43"/>
  <c r="D198" i="43"/>
  <c r="BH197" i="43"/>
  <c r="AV197" i="43"/>
  <c r="D197" i="43"/>
  <c r="BH196" i="43"/>
  <c r="AV196" i="43"/>
  <c r="D196" i="43"/>
  <c r="BH195" i="43"/>
  <c r="AV195" i="43"/>
  <c r="D195" i="43"/>
  <c r="BH194" i="43"/>
  <c r="AV194" i="43"/>
  <c r="D194" i="43"/>
  <c r="BH193" i="43"/>
  <c r="AV193" i="43"/>
  <c r="D193" i="43"/>
  <c r="BH192" i="43"/>
  <c r="AV192" i="43"/>
  <c r="D192" i="43"/>
  <c r="BH191" i="43"/>
  <c r="AV191" i="43"/>
  <c r="D191" i="43"/>
  <c r="BH190" i="43"/>
  <c r="AV190" i="43"/>
  <c r="D190" i="43"/>
  <c r="BH189" i="43"/>
  <c r="AV189" i="43"/>
  <c r="D189" i="43"/>
  <c r="BH188" i="43"/>
  <c r="AV188" i="43"/>
  <c r="D188" i="43"/>
  <c r="BH187" i="43"/>
  <c r="AV187" i="43"/>
  <c r="D187" i="43"/>
  <c r="BH186" i="43"/>
  <c r="AV186" i="43"/>
  <c r="D186" i="43"/>
  <c r="BH185" i="43"/>
  <c r="AV185" i="43"/>
  <c r="D185" i="43"/>
  <c r="BH184" i="43"/>
  <c r="AV184" i="43"/>
  <c r="D184" i="43"/>
  <c r="BH183" i="43"/>
  <c r="AV183" i="43"/>
  <c r="D183" i="43"/>
  <c r="BH182" i="43"/>
  <c r="AV182" i="43"/>
  <c r="D182" i="43"/>
  <c r="BH181" i="43"/>
  <c r="AV181" i="43"/>
  <c r="D181" i="43"/>
  <c r="BH180" i="43"/>
  <c r="AV180" i="43"/>
  <c r="D180" i="43"/>
  <c r="BH179" i="43"/>
  <c r="AV179" i="43"/>
  <c r="D179" i="43"/>
  <c r="BH178" i="43"/>
  <c r="AV178" i="43"/>
  <c r="D178" i="43"/>
  <c r="BH177" i="43"/>
  <c r="AV177" i="43"/>
  <c r="D177" i="43"/>
  <c r="BH176" i="43"/>
  <c r="AV176" i="43"/>
  <c r="D176" i="43"/>
  <c r="BH175" i="43"/>
  <c r="AV175" i="43"/>
  <c r="D175" i="43"/>
  <c r="BH174" i="43"/>
  <c r="AV174" i="43"/>
  <c r="D174" i="43"/>
  <c r="BH173" i="43"/>
  <c r="AV173" i="43"/>
  <c r="D173" i="43"/>
  <c r="BH172" i="43"/>
  <c r="AV172" i="43"/>
  <c r="D172" i="43"/>
  <c r="BH171" i="43"/>
  <c r="AV171" i="43"/>
  <c r="D171" i="43"/>
  <c r="BH170" i="43"/>
  <c r="AV170" i="43"/>
  <c r="D170" i="43"/>
  <c r="BH169" i="43"/>
  <c r="AV169" i="43"/>
  <c r="D169" i="43"/>
  <c r="BH168" i="43"/>
  <c r="AV168" i="43"/>
  <c r="D168" i="43"/>
  <c r="BH167" i="43"/>
  <c r="AV167" i="43"/>
  <c r="D167" i="43"/>
  <c r="BH166" i="43"/>
  <c r="AV166" i="43"/>
  <c r="D166" i="43"/>
  <c r="BH165" i="43"/>
  <c r="AV165" i="43"/>
  <c r="D165" i="43"/>
  <c r="BH164" i="43"/>
  <c r="AV164" i="43"/>
  <c r="D164" i="43"/>
  <c r="BH163" i="43"/>
  <c r="AV163" i="43"/>
  <c r="D163" i="43"/>
  <c r="BH162" i="43"/>
  <c r="AV162" i="43"/>
  <c r="D162" i="43"/>
  <c r="BH161" i="43"/>
  <c r="AV161" i="43"/>
  <c r="D161" i="43"/>
  <c r="BH160" i="43"/>
  <c r="AV160" i="43"/>
  <c r="D160" i="43"/>
  <c r="BH159" i="43"/>
  <c r="AV159" i="43"/>
  <c r="D159" i="43"/>
  <c r="BH158" i="43"/>
  <c r="AV158" i="43"/>
  <c r="D158" i="43"/>
  <c r="BH157" i="43"/>
  <c r="AV157" i="43"/>
  <c r="D157" i="43"/>
  <c r="BH156" i="43"/>
  <c r="AV156" i="43"/>
  <c r="D156" i="43"/>
  <c r="BH155" i="43"/>
  <c r="AV155" i="43"/>
  <c r="D155" i="43"/>
  <c r="BH154" i="43"/>
  <c r="AV154" i="43"/>
  <c r="D154" i="43"/>
  <c r="BH153" i="43"/>
  <c r="AV153" i="43"/>
  <c r="D153" i="43"/>
  <c r="BH152" i="43"/>
  <c r="AV152" i="43"/>
  <c r="D152" i="43"/>
  <c r="BH151" i="43"/>
  <c r="AV151" i="43"/>
  <c r="D151" i="43"/>
  <c r="BH150" i="43"/>
  <c r="AV150" i="43"/>
  <c r="D150" i="43"/>
  <c r="BH149" i="43"/>
  <c r="AV149" i="43"/>
  <c r="D149" i="43"/>
  <c r="BH148" i="43"/>
  <c r="AV148" i="43"/>
  <c r="D148" i="43"/>
  <c r="BH147" i="43"/>
  <c r="AV147" i="43"/>
  <c r="D147" i="43"/>
  <c r="BH146" i="43"/>
  <c r="AV146" i="43"/>
  <c r="D146" i="43"/>
  <c r="BH145" i="43"/>
  <c r="AV145" i="43"/>
  <c r="D145" i="43"/>
  <c r="BH144" i="43"/>
  <c r="AV144" i="43"/>
  <c r="D144" i="43"/>
  <c r="BH143" i="43"/>
  <c r="AV143" i="43"/>
  <c r="D143" i="43"/>
  <c r="BH142" i="43"/>
  <c r="AV142" i="43"/>
  <c r="D142" i="43"/>
  <c r="BH141" i="43"/>
  <c r="AV141" i="43"/>
  <c r="D141" i="43"/>
  <c r="BH140" i="43"/>
  <c r="AV140" i="43"/>
  <c r="D140" i="43"/>
  <c r="BH139" i="43"/>
  <c r="AV139" i="43"/>
  <c r="D139" i="43"/>
  <c r="BH138" i="43"/>
  <c r="AV138" i="43"/>
  <c r="D138" i="43"/>
  <c r="BH137" i="43"/>
  <c r="AV137" i="43"/>
  <c r="D137" i="43"/>
  <c r="BH136" i="43"/>
  <c r="AV136" i="43"/>
  <c r="D136" i="43"/>
  <c r="BH135" i="43"/>
  <c r="AV135" i="43"/>
  <c r="D135" i="43"/>
  <c r="BH134" i="43"/>
  <c r="AV134" i="43"/>
  <c r="D134" i="43"/>
  <c r="BH133" i="43"/>
  <c r="AV133" i="43"/>
  <c r="D133" i="43"/>
  <c r="BH132" i="43"/>
  <c r="AV132" i="43"/>
  <c r="D132" i="43"/>
  <c r="BH131" i="43"/>
  <c r="AV131" i="43"/>
  <c r="D131" i="43"/>
  <c r="BH130" i="43"/>
  <c r="AV130" i="43"/>
  <c r="D130" i="43"/>
  <c r="BH129" i="43"/>
  <c r="AV129" i="43"/>
  <c r="D129" i="43"/>
  <c r="BH128" i="43"/>
  <c r="AV128" i="43"/>
  <c r="D128" i="43"/>
  <c r="BH127" i="43"/>
  <c r="AV127" i="43"/>
  <c r="D127" i="43"/>
  <c r="BH126" i="43"/>
  <c r="AV126" i="43"/>
  <c r="D126" i="43"/>
  <c r="BH125" i="43"/>
  <c r="AV125" i="43"/>
  <c r="D125" i="43"/>
  <c r="BH124" i="43"/>
  <c r="AV124" i="43"/>
  <c r="D124" i="43"/>
  <c r="BH123" i="43"/>
  <c r="AV123" i="43"/>
  <c r="D123" i="43"/>
  <c r="BH122" i="43"/>
  <c r="AV122" i="43"/>
  <c r="D122" i="43"/>
  <c r="BH121" i="43"/>
  <c r="AV121" i="43"/>
  <c r="D121" i="43"/>
  <c r="BH120" i="43"/>
  <c r="AV120" i="43"/>
  <c r="D120" i="43"/>
  <c r="BH119" i="43"/>
  <c r="AV119" i="43"/>
  <c r="D119" i="43"/>
  <c r="BH118" i="43"/>
  <c r="AV118" i="43"/>
  <c r="D118" i="43"/>
  <c r="BH117" i="43"/>
  <c r="AV117" i="43"/>
  <c r="D117" i="43"/>
  <c r="BH116" i="43"/>
  <c r="AV116" i="43"/>
  <c r="D116" i="43"/>
  <c r="BH115" i="43"/>
  <c r="AV115" i="43"/>
  <c r="D115" i="43"/>
  <c r="BH114" i="43"/>
  <c r="AV114" i="43"/>
  <c r="D114" i="43"/>
  <c r="BH113" i="43"/>
  <c r="AV113" i="43"/>
  <c r="D113" i="43"/>
  <c r="BH112" i="43"/>
  <c r="AV112" i="43"/>
  <c r="D112" i="43"/>
  <c r="BH111" i="43"/>
  <c r="AV111" i="43"/>
  <c r="D111" i="43"/>
  <c r="BH110" i="43"/>
  <c r="AV110" i="43"/>
  <c r="D110" i="43"/>
  <c r="BH109" i="43"/>
  <c r="AV109" i="43"/>
  <c r="D109" i="43"/>
  <c r="BH108" i="43"/>
  <c r="AV108" i="43"/>
  <c r="D108" i="43"/>
  <c r="BH107" i="43"/>
  <c r="AV107" i="43"/>
  <c r="D107" i="43"/>
  <c r="BH106" i="43"/>
  <c r="AV106" i="43"/>
  <c r="D106" i="43"/>
  <c r="BH105" i="43"/>
  <c r="AV105" i="43"/>
  <c r="D105" i="43"/>
  <c r="BH104" i="43"/>
  <c r="AV104" i="43"/>
  <c r="D104" i="43"/>
  <c r="BH103" i="43"/>
  <c r="AV103" i="43"/>
  <c r="D103" i="43"/>
  <c r="BH102" i="43"/>
  <c r="AV102" i="43"/>
  <c r="D102" i="43"/>
  <c r="BH101" i="43"/>
  <c r="AV101" i="43"/>
  <c r="D101" i="43"/>
  <c r="BH100" i="43"/>
  <c r="AV100" i="43"/>
  <c r="D100" i="43"/>
  <c r="BH99" i="43"/>
  <c r="AV99" i="43"/>
  <c r="D99" i="43"/>
  <c r="BH98" i="43"/>
  <c r="AV98" i="43"/>
  <c r="D98" i="43"/>
  <c r="BH97" i="43"/>
  <c r="AV97" i="43"/>
  <c r="D97" i="43"/>
  <c r="BH96" i="43"/>
  <c r="AV96" i="43"/>
  <c r="D96" i="43"/>
  <c r="BH95" i="43"/>
  <c r="AV95" i="43"/>
  <c r="D95" i="43"/>
  <c r="BH94" i="43"/>
  <c r="AV94" i="43"/>
  <c r="D94" i="43"/>
  <c r="BH93" i="43"/>
  <c r="AV93" i="43"/>
  <c r="D93" i="43"/>
  <c r="BH92" i="43"/>
  <c r="AV92" i="43"/>
  <c r="D92" i="43"/>
  <c r="BH91" i="43"/>
  <c r="AV91" i="43"/>
  <c r="D91" i="43"/>
  <c r="BH90" i="43"/>
  <c r="AV90" i="43"/>
  <c r="D90" i="43"/>
  <c r="BH89" i="43"/>
  <c r="AV89" i="43"/>
  <c r="D89" i="43"/>
  <c r="BH88" i="43"/>
  <c r="AV88" i="43"/>
  <c r="D88" i="43"/>
  <c r="BH87" i="43"/>
  <c r="AV87" i="43"/>
  <c r="D87" i="43"/>
  <c r="BH86" i="43"/>
  <c r="AV86" i="43"/>
  <c r="D86" i="43"/>
  <c r="BH85" i="43"/>
  <c r="AV85" i="43"/>
  <c r="D85" i="43"/>
  <c r="BH84" i="43"/>
  <c r="AV84" i="43"/>
  <c r="D84" i="43"/>
  <c r="BH83" i="43"/>
  <c r="AV83" i="43"/>
  <c r="D83" i="43"/>
  <c r="BH82" i="43"/>
  <c r="AV82" i="43"/>
  <c r="D82" i="43"/>
  <c r="BH81" i="43"/>
  <c r="AV81" i="43"/>
  <c r="D81" i="43"/>
  <c r="BH80" i="43"/>
  <c r="AV80" i="43"/>
  <c r="D80" i="43"/>
  <c r="BH79" i="43"/>
  <c r="AV79" i="43"/>
  <c r="D79" i="43"/>
  <c r="BH78" i="43"/>
  <c r="AV78" i="43"/>
  <c r="D78" i="43"/>
  <c r="BH77" i="43"/>
  <c r="AV77" i="43"/>
  <c r="D77" i="43"/>
  <c r="BH76" i="43"/>
  <c r="AV76" i="43"/>
  <c r="D76" i="43"/>
  <c r="BH75" i="43"/>
  <c r="AV75" i="43"/>
  <c r="D75" i="43"/>
  <c r="BH74" i="43"/>
  <c r="AV74" i="43"/>
  <c r="D74" i="43"/>
  <c r="BH73" i="43"/>
  <c r="AV73" i="43"/>
  <c r="D73" i="43"/>
  <c r="BH72" i="43"/>
  <c r="AV72" i="43"/>
  <c r="D72" i="43"/>
  <c r="BH71" i="43"/>
  <c r="AV71" i="43"/>
  <c r="D71" i="43"/>
  <c r="BH70" i="43"/>
  <c r="AV70" i="43"/>
  <c r="D70" i="43"/>
  <c r="BH69" i="43"/>
  <c r="AV69" i="43"/>
  <c r="D69" i="43"/>
  <c r="BH68" i="43"/>
  <c r="AV68" i="43"/>
  <c r="D68" i="43"/>
  <c r="BH67" i="43"/>
  <c r="AV67" i="43"/>
  <c r="D67" i="43"/>
  <c r="BH66" i="43"/>
  <c r="AV66" i="43"/>
  <c r="D66" i="43"/>
  <c r="BH65" i="43"/>
  <c r="AV65" i="43"/>
  <c r="D65" i="43"/>
  <c r="BH64" i="43"/>
  <c r="AV64" i="43"/>
  <c r="D64" i="43"/>
  <c r="BH63" i="43"/>
  <c r="AV63" i="43"/>
  <c r="D63" i="43"/>
  <c r="BH62" i="43"/>
  <c r="AV62" i="43"/>
  <c r="D62" i="43"/>
  <c r="BH61" i="43"/>
  <c r="AV61" i="43"/>
  <c r="D61" i="43"/>
  <c r="BH60" i="43"/>
  <c r="AV60" i="43"/>
  <c r="D60" i="43"/>
  <c r="BH59" i="43"/>
  <c r="AV59" i="43"/>
  <c r="D59" i="43"/>
  <c r="BH58" i="43"/>
  <c r="AV58" i="43"/>
  <c r="D58" i="43"/>
  <c r="BH57" i="43"/>
  <c r="AV57" i="43"/>
  <c r="D57" i="43"/>
  <c r="BH56" i="43"/>
  <c r="AV56" i="43"/>
  <c r="D56" i="43"/>
  <c r="BH55" i="43"/>
  <c r="AV55" i="43"/>
  <c r="D55" i="43"/>
  <c r="BH54" i="43"/>
  <c r="AV54" i="43"/>
  <c r="D54" i="43"/>
  <c r="BH53" i="43"/>
  <c r="AV53" i="43"/>
  <c r="D53" i="43"/>
  <c r="BH52" i="43"/>
  <c r="AV52" i="43"/>
  <c r="D52" i="43"/>
  <c r="BH51" i="43"/>
  <c r="AV51" i="43"/>
  <c r="D51" i="43"/>
  <c r="BH50" i="43"/>
  <c r="AV50" i="43"/>
  <c r="D50" i="43"/>
  <c r="BH49" i="43"/>
  <c r="AV49" i="43"/>
  <c r="D49" i="43"/>
  <c r="BH48" i="43"/>
  <c r="AV48" i="43"/>
  <c r="D48" i="43"/>
  <c r="BH47" i="43"/>
  <c r="AV47" i="43"/>
  <c r="D47" i="43"/>
  <c r="BH46" i="43"/>
  <c r="AV46" i="43"/>
  <c r="D46" i="43"/>
  <c r="BH45" i="43"/>
  <c r="AV45" i="43"/>
  <c r="D45" i="43"/>
  <c r="BH44" i="43"/>
  <c r="AV44" i="43"/>
  <c r="D44" i="43"/>
  <c r="BH43" i="43"/>
  <c r="AV43" i="43"/>
  <c r="D43" i="43"/>
  <c r="BH42" i="43"/>
  <c r="AV42" i="43"/>
  <c r="D42" i="43"/>
  <c r="BH41" i="43"/>
  <c r="AV41" i="43"/>
  <c r="D41" i="43"/>
  <c r="BH40" i="43"/>
  <c r="AV40" i="43"/>
  <c r="D40" i="43"/>
  <c r="BH39" i="43"/>
  <c r="AV39" i="43"/>
  <c r="D39" i="43"/>
  <c r="BH38" i="43"/>
  <c r="AV38" i="43"/>
  <c r="D38" i="43"/>
  <c r="BH37" i="43"/>
  <c r="AV37" i="43"/>
  <c r="D37" i="43"/>
  <c r="BH36" i="43"/>
  <c r="AV36" i="43"/>
  <c r="D36" i="43"/>
  <c r="BH35" i="43"/>
  <c r="AV35" i="43"/>
  <c r="D35" i="43"/>
  <c r="BH34" i="43"/>
  <c r="AV34" i="43"/>
  <c r="D34" i="43"/>
  <c r="BH33" i="43"/>
  <c r="AV33" i="43"/>
  <c r="D33" i="43"/>
  <c r="BH32" i="43"/>
  <c r="AV32" i="43"/>
  <c r="D32" i="43"/>
  <c r="BH31" i="43"/>
  <c r="AV31" i="43"/>
  <c r="D31" i="43"/>
  <c r="BH30" i="43"/>
  <c r="AV30" i="43"/>
  <c r="D30" i="43"/>
  <c r="BH29" i="43"/>
  <c r="AV29" i="43"/>
  <c r="D29" i="43"/>
  <c r="BH28" i="43"/>
  <c r="AV28" i="43"/>
  <c r="D28" i="43"/>
  <c r="BH27" i="43"/>
  <c r="AV27" i="43"/>
  <c r="D27" i="43"/>
  <c r="BH26" i="43"/>
  <c r="AV26" i="43"/>
  <c r="D26" i="43"/>
  <c r="BH25" i="43"/>
  <c r="AV25" i="43"/>
  <c r="D25" i="43"/>
  <c r="BH24" i="43"/>
  <c r="AV24" i="43"/>
  <c r="D24" i="43"/>
  <c r="BH23" i="43"/>
  <c r="AV23" i="43"/>
  <c r="D23" i="43"/>
  <c r="BH22" i="43"/>
  <c r="AV22" i="43"/>
  <c r="D22" i="43"/>
  <c r="BH21" i="43"/>
  <c r="AV21" i="43"/>
  <c r="D21" i="43"/>
  <c r="BH20" i="43"/>
  <c r="AV20" i="43"/>
  <c r="D20" i="43"/>
  <c r="BH19" i="43"/>
  <c r="AV19" i="43"/>
  <c r="D19" i="43"/>
  <c r="BH18" i="43"/>
  <c r="AV18" i="43"/>
  <c r="D18" i="43"/>
  <c r="BH17" i="43"/>
  <c r="AV17" i="43"/>
  <c r="D17" i="43"/>
  <c r="BH16" i="43"/>
  <c r="AV16" i="43"/>
  <c r="D16" i="43"/>
  <c r="BH14" i="43"/>
  <c r="AV14" i="43"/>
  <c r="B6" i="43"/>
  <c r="B5" i="43"/>
  <c r="B3" i="43"/>
  <c r="AE1" i="43"/>
  <c r="BH765" i="42"/>
  <c r="AV765" i="42"/>
  <c r="D765" i="42"/>
  <c r="BH764" i="42"/>
  <c r="AV764" i="42"/>
  <c r="D764" i="42"/>
  <c r="BH763" i="42"/>
  <c r="AV763" i="42"/>
  <c r="D763" i="42"/>
  <c r="BH762" i="42"/>
  <c r="AV762" i="42"/>
  <c r="D762" i="42"/>
  <c r="BH761" i="42"/>
  <c r="AV761" i="42"/>
  <c r="D761" i="42"/>
  <c r="BH760" i="42"/>
  <c r="AV760" i="42"/>
  <c r="D760" i="42"/>
  <c r="BH759" i="42"/>
  <c r="AV759" i="42"/>
  <c r="D759" i="42"/>
  <c r="BH758" i="42"/>
  <c r="AV758" i="42"/>
  <c r="D758" i="42"/>
  <c r="BH757" i="42"/>
  <c r="AV757" i="42"/>
  <c r="D757" i="42"/>
  <c r="BH756" i="42"/>
  <c r="AV756" i="42"/>
  <c r="D756" i="42"/>
  <c r="BH755" i="42"/>
  <c r="AV755" i="42"/>
  <c r="D755" i="42"/>
  <c r="BH754" i="42"/>
  <c r="AV754" i="42"/>
  <c r="D754" i="42"/>
  <c r="BH753" i="42"/>
  <c r="AV753" i="42"/>
  <c r="D753" i="42"/>
  <c r="BH752" i="42"/>
  <c r="AV752" i="42"/>
  <c r="D752" i="42"/>
  <c r="BH751" i="42"/>
  <c r="AV751" i="42"/>
  <c r="D751" i="42"/>
  <c r="BH750" i="42"/>
  <c r="AV750" i="42"/>
  <c r="D750" i="42"/>
  <c r="BH749" i="42"/>
  <c r="AV749" i="42"/>
  <c r="D749" i="42"/>
  <c r="BH748" i="42"/>
  <c r="AV748" i="42"/>
  <c r="D748" i="42"/>
  <c r="BH747" i="42"/>
  <c r="AV747" i="42"/>
  <c r="D747" i="42"/>
  <c r="BH746" i="42"/>
  <c r="AV746" i="42"/>
  <c r="D746" i="42"/>
  <c r="BH745" i="42"/>
  <c r="AV745" i="42"/>
  <c r="D745" i="42"/>
  <c r="BH744" i="42"/>
  <c r="AV744" i="42"/>
  <c r="D744" i="42"/>
  <c r="BH743" i="42"/>
  <c r="AV743" i="42"/>
  <c r="D743" i="42"/>
  <c r="BH742" i="42"/>
  <c r="AV742" i="42"/>
  <c r="D742" i="42"/>
  <c r="BH741" i="42"/>
  <c r="AV741" i="42"/>
  <c r="D741" i="42"/>
  <c r="BH740" i="42"/>
  <c r="AV740" i="42"/>
  <c r="D740" i="42"/>
  <c r="BH739" i="42"/>
  <c r="AV739" i="42"/>
  <c r="D739" i="42"/>
  <c r="BH738" i="42"/>
  <c r="AV738" i="42"/>
  <c r="D738" i="42"/>
  <c r="BH737" i="42"/>
  <c r="AV737" i="42"/>
  <c r="D737" i="42"/>
  <c r="BH736" i="42"/>
  <c r="AV736" i="42"/>
  <c r="D736" i="42"/>
  <c r="BH735" i="42"/>
  <c r="AV735" i="42"/>
  <c r="D735" i="42"/>
  <c r="BH734" i="42"/>
  <c r="AV734" i="42"/>
  <c r="D734" i="42"/>
  <c r="BH733" i="42"/>
  <c r="AV733" i="42"/>
  <c r="D733" i="42"/>
  <c r="BH732" i="42"/>
  <c r="AV732" i="42"/>
  <c r="D732" i="42"/>
  <c r="BH731" i="42"/>
  <c r="AV731" i="42"/>
  <c r="D731" i="42"/>
  <c r="BH730" i="42"/>
  <c r="AV730" i="42"/>
  <c r="D730" i="42"/>
  <c r="BH729" i="42"/>
  <c r="AV729" i="42"/>
  <c r="D729" i="42"/>
  <c r="BH728" i="42"/>
  <c r="AV728" i="42"/>
  <c r="D728" i="42"/>
  <c r="BH727" i="42"/>
  <c r="AV727" i="42"/>
  <c r="D727" i="42"/>
  <c r="BH726" i="42"/>
  <c r="AV726" i="42"/>
  <c r="D726" i="42"/>
  <c r="BH725" i="42"/>
  <c r="AV725" i="42"/>
  <c r="D725" i="42"/>
  <c r="BH724" i="42"/>
  <c r="AV724" i="42"/>
  <c r="D724" i="42"/>
  <c r="BH723" i="42"/>
  <c r="AV723" i="42"/>
  <c r="D723" i="42"/>
  <c r="BH722" i="42"/>
  <c r="AV722" i="42"/>
  <c r="D722" i="42"/>
  <c r="BH721" i="42"/>
  <c r="AV721" i="42"/>
  <c r="D721" i="42"/>
  <c r="BH720" i="42"/>
  <c r="AV720" i="42"/>
  <c r="D720" i="42"/>
  <c r="BH719" i="42"/>
  <c r="AV719" i="42"/>
  <c r="D719" i="42"/>
  <c r="BH718" i="42"/>
  <c r="AV718" i="42"/>
  <c r="D718" i="42"/>
  <c r="BH717" i="42"/>
  <c r="AV717" i="42"/>
  <c r="D717" i="42"/>
  <c r="BH716" i="42"/>
  <c r="AV716" i="42"/>
  <c r="D716" i="42"/>
  <c r="BH715" i="42"/>
  <c r="AV715" i="42"/>
  <c r="D715" i="42"/>
  <c r="BH714" i="42"/>
  <c r="AV714" i="42"/>
  <c r="D714" i="42"/>
  <c r="BH713" i="42"/>
  <c r="AV713" i="42"/>
  <c r="D713" i="42"/>
  <c r="BH712" i="42"/>
  <c r="AV712" i="42"/>
  <c r="D712" i="42"/>
  <c r="BH711" i="42"/>
  <c r="AV711" i="42"/>
  <c r="D711" i="42"/>
  <c r="BH710" i="42"/>
  <c r="AV710" i="42"/>
  <c r="D710" i="42"/>
  <c r="BH709" i="42"/>
  <c r="AV709" i="42"/>
  <c r="D709" i="42"/>
  <c r="BH708" i="42"/>
  <c r="AV708" i="42"/>
  <c r="D708" i="42"/>
  <c r="BH707" i="42"/>
  <c r="AV707" i="42"/>
  <c r="D707" i="42"/>
  <c r="BH706" i="42"/>
  <c r="AV706" i="42"/>
  <c r="D706" i="42"/>
  <c r="BH705" i="42"/>
  <c r="AV705" i="42"/>
  <c r="D705" i="42"/>
  <c r="BH704" i="42"/>
  <c r="AV704" i="42"/>
  <c r="D704" i="42"/>
  <c r="BH703" i="42"/>
  <c r="AV703" i="42"/>
  <c r="D703" i="42"/>
  <c r="BH702" i="42"/>
  <c r="AV702" i="42"/>
  <c r="D702" i="42"/>
  <c r="BH701" i="42"/>
  <c r="AV701" i="42"/>
  <c r="D701" i="42"/>
  <c r="BH700" i="42"/>
  <c r="AV700" i="42"/>
  <c r="D700" i="42"/>
  <c r="BH699" i="42"/>
  <c r="AV699" i="42"/>
  <c r="D699" i="42"/>
  <c r="BH698" i="42"/>
  <c r="AV698" i="42"/>
  <c r="D698" i="42"/>
  <c r="BH697" i="42"/>
  <c r="AV697" i="42"/>
  <c r="D697" i="42"/>
  <c r="BH696" i="42"/>
  <c r="AV696" i="42"/>
  <c r="D696" i="42"/>
  <c r="BH695" i="42"/>
  <c r="AV695" i="42"/>
  <c r="D695" i="42"/>
  <c r="BH694" i="42"/>
  <c r="AV694" i="42"/>
  <c r="D694" i="42"/>
  <c r="BH693" i="42"/>
  <c r="AV693" i="42"/>
  <c r="D693" i="42"/>
  <c r="BH692" i="42"/>
  <c r="AV692" i="42"/>
  <c r="D692" i="42"/>
  <c r="BH691" i="42"/>
  <c r="AV691" i="42"/>
  <c r="D691" i="42"/>
  <c r="BH690" i="42"/>
  <c r="AV690" i="42"/>
  <c r="D690" i="42"/>
  <c r="BH689" i="42"/>
  <c r="AV689" i="42"/>
  <c r="D689" i="42"/>
  <c r="BH688" i="42"/>
  <c r="AV688" i="42"/>
  <c r="D688" i="42"/>
  <c r="BH687" i="42"/>
  <c r="AV687" i="42"/>
  <c r="D687" i="42"/>
  <c r="BH686" i="42"/>
  <c r="AV686" i="42"/>
  <c r="D686" i="42"/>
  <c r="BH685" i="42"/>
  <c r="AV685" i="42"/>
  <c r="D685" i="42"/>
  <c r="BH684" i="42"/>
  <c r="AV684" i="42"/>
  <c r="D684" i="42"/>
  <c r="BH683" i="42"/>
  <c r="AV683" i="42"/>
  <c r="D683" i="42"/>
  <c r="BH682" i="42"/>
  <c r="AV682" i="42"/>
  <c r="D682" i="42"/>
  <c r="BH681" i="42"/>
  <c r="AV681" i="42"/>
  <c r="D681" i="42"/>
  <c r="BH680" i="42"/>
  <c r="AV680" i="42"/>
  <c r="D680" i="42"/>
  <c r="BH679" i="42"/>
  <c r="AV679" i="42"/>
  <c r="D679" i="42"/>
  <c r="BH678" i="42"/>
  <c r="AV678" i="42"/>
  <c r="D678" i="42"/>
  <c r="BH677" i="42"/>
  <c r="AV677" i="42"/>
  <c r="D677" i="42"/>
  <c r="BH676" i="42"/>
  <c r="AV676" i="42"/>
  <c r="D676" i="42"/>
  <c r="BH675" i="42"/>
  <c r="AV675" i="42"/>
  <c r="D675" i="42"/>
  <c r="BH674" i="42"/>
  <c r="AV674" i="42"/>
  <c r="D674" i="42"/>
  <c r="BH673" i="42"/>
  <c r="AV673" i="42"/>
  <c r="D673" i="42"/>
  <c r="BH672" i="42"/>
  <c r="AV672" i="42"/>
  <c r="D672" i="42"/>
  <c r="BH671" i="42"/>
  <c r="AV671" i="42"/>
  <c r="D671" i="42"/>
  <c r="BH670" i="42"/>
  <c r="AV670" i="42"/>
  <c r="D670" i="42"/>
  <c r="BH669" i="42"/>
  <c r="AV669" i="42"/>
  <c r="D669" i="42"/>
  <c r="BH668" i="42"/>
  <c r="AV668" i="42"/>
  <c r="D668" i="42"/>
  <c r="BH667" i="42"/>
  <c r="AV667" i="42"/>
  <c r="D667" i="42"/>
  <c r="BH666" i="42"/>
  <c r="AV666" i="42"/>
  <c r="D666" i="42"/>
  <c r="BH665" i="42"/>
  <c r="AV665" i="42"/>
  <c r="D665" i="42"/>
  <c r="BH664" i="42"/>
  <c r="AV664" i="42"/>
  <c r="D664" i="42"/>
  <c r="BH663" i="42"/>
  <c r="AV663" i="42"/>
  <c r="D663" i="42"/>
  <c r="BH662" i="42"/>
  <c r="AV662" i="42"/>
  <c r="D662" i="42"/>
  <c r="BH661" i="42"/>
  <c r="AV661" i="42"/>
  <c r="D661" i="42"/>
  <c r="BH660" i="42"/>
  <c r="AV660" i="42"/>
  <c r="D660" i="42"/>
  <c r="BH659" i="42"/>
  <c r="AV659" i="42"/>
  <c r="D659" i="42"/>
  <c r="BH658" i="42"/>
  <c r="AV658" i="42"/>
  <c r="D658" i="42"/>
  <c r="BH657" i="42"/>
  <c r="AV657" i="42"/>
  <c r="D657" i="42"/>
  <c r="BH656" i="42"/>
  <c r="AV656" i="42"/>
  <c r="D656" i="42"/>
  <c r="BH655" i="42"/>
  <c r="AV655" i="42"/>
  <c r="D655" i="42"/>
  <c r="BH654" i="42"/>
  <c r="AV654" i="42"/>
  <c r="D654" i="42"/>
  <c r="BH653" i="42"/>
  <c r="AV653" i="42"/>
  <c r="D653" i="42"/>
  <c r="BH652" i="42"/>
  <c r="AV652" i="42"/>
  <c r="D652" i="42"/>
  <c r="BH651" i="42"/>
  <c r="AV651" i="42"/>
  <c r="D651" i="42"/>
  <c r="BH650" i="42"/>
  <c r="AV650" i="42"/>
  <c r="D650" i="42"/>
  <c r="BH649" i="42"/>
  <c r="AV649" i="42"/>
  <c r="D649" i="42"/>
  <c r="BH648" i="42"/>
  <c r="AV648" i="42"/>
  <c r="D648" i="42"/>
  <c r="BH647" i="42"/>
  <c r="AV647" i="42"/>
  <c r="D647" i="42"/>
  <c r="BH646" i="42"/>
  <c r="AV646" i="42"/>
  <c r="D646" i="42"/>
  <c r="BH645" i="42"/>
  <c r="AV645" i="42"/>
  <c r="D645" i="42"/>
  <c r="BH644" i="42"/>
  <c r="AV644" i="42"/>
  <c r="D644" i="42"/>
  <c r="BH643" i="42"/>
  <c r="AV643" i="42"/>
  <c r="D643" i="42"/>
  <c r="BH642" i="42"/>
  <c r="AV642" i="42"/>
  <c r="D642" i="42"/>
  <c r="BH641" i="42"/>
  <c r="AV641" i="42"/>
  <c r="D641" i="42"/>
  <c r="BH640" i="42"/>
  <c r="AV640" i="42"/>
  <c r="D640" i="42"/>
  <c r="BH639" i="42"/>
  <c r="AV639" i="42"/>
  <c r="D639" i="42"/>
  <c r="BH638" i="42"/>
  <c r="AV638" i="42"/>
  <c r="D638" i="42"/>
  <c r="BH637" i="42"/>
  <c r="AV637" i="42"/>
  <c r="D637" i="42"/>
  <c r="BH636" i="42"/>
  <c r="AV636" i="42"/>
  <c r="D636" i="42"/>
  <c r="BH635" i="42"/>
  <c r="AV635" i="42"/>
  <c r="D635" i="42"/>
  <c r="BH634" i="42"/>
  <c r="AV634" i="42"/>
  <c r="D634" i="42"/>
  <c r="BH633" i="42"/>
  <c r="AV633" i="42"/>
  <c r="D633" i="42"/>
  <c r="BH632" i="42"/>
  <c r="AV632" i="42"/>
  <c r="D632" i="42"/>
  <c r="BH631" i="42"/>
  <c r="AV631" i="42"/>
  <c r="D631" i="42"/>
  <c r="BH630" i="42"/>
  <c r="AV630" i="42"/>
  <c r="D630" i="42"/>
  <c r="BH629" i="42"/>
  <c r="AV629" i="42"/>
  <c r="D629" i="42"/>
  <c r="BH628" i="42"/>
  <c r="AV628" i="42"/>
  <c r="D628" i="42"/>
  <c r="BH627" i="42"/>
  <c r="AV627" i="42"/>
  <c r="D627" i="42"/>
  <c r="BH626" i="42"/>
  <c r="AV626" i="42"/>
  <c r="D626" i="42"/>
  <c r="BH625" i="42"/>
  <c r="AV625" i="42"/>
  <c r="D625" i="42"/>
  <c r="BH624" i="42"/>
  <c r="AV624" i="42"/>
  <c r="D624" i="42"/>
  <c r="BH623" i="42"/>
  <c r="AV623" i="42"/>
  <c r="D623" i="42"/>
  <c r="BH622" i="42"/>
  <c r="AV622" i="42"/>
  <c r="D622" i="42"/>
  <c r="BH621" i="42"/>
  <c r="AV621" i="42"/>
  <c r="D621" i="42"/>
  <c r="BH620" i="42"/>
  <c r="AV620" i="42"/>
  <c r="D620" i="42"/>
  <c r="BH619" i="42"/>
  <c r="AV619" i="42"/>
  <c r="D619" i="42"/>
  <c r="BH618" i="42"/>
  <c r="AV618" i="42"/>
  <c r="D618" i="42"/>
  <c r="BH617" i="42"/>
  <c r="AV617" i="42"/>
  <c r="D617" i="42"/>
  <c r="BH616" i="42"/>
  <c r="AV616" i="42"/>
  <c r="D616" i="42"/>
  <c r="BH615" i="42"/>
  <c r="AV615" i="42"/>
  <c r="D615" i="42"/>
  <c r="BH614" i="42"/>
  <c r="AV614" i="42"/>
  <c r="D614" i="42"/>
  <c r="BH613" i="42"/>
  <c r="AV613" i="42"/>
  <c r="D613" i="42"/>
  <c r="BH612" i="42"/>
  <c r="AV612" i="42"/>
  <c r="D612" i="42"/>
  <c r="BH611" i="42"/>
  <c r="AV611" i="42"/>
  <c r="D611" i="42"/>
  <c r="BH610" i="42"/>
  <c r="AV610" i="42"/>
  <c r="D610" i="42"/>
  <c r="BH609" i="42"/>
  <c r="AV609" i="42"/>
  <c r="D609" i="42"/>
  <c r="BH608" i="42"/>
  <c r="AV608" i="42"/>
  <c r="D608" i="42"/>
  <c r="BH607" i="42"/>
  <c r="AV607" i="42"/>
  <c r="D607" i="42"/>
  <c r="BH606" i="42"/>
  <c r="AV606" i="42"/>
  <c r="D606" i="42"/>
  <c r="BH605" i="42"/>
  <c r="AV605" i="42"/>
  <c r="D605" i="42"/>
  <c r="BH604" i="42"/>
  <c r="AV604" i="42"/>
  <c r="D604" i="42"/>
  <c r="BH603" i="42"/>
  <c r="AV603" i="42"/>
  <c r="D603" i="42"/>
  <c r="BH602" i="42"/>
  <c r="AV602" i="42"/>
  <c r="D602" i="42"/>
  <c r="BH601" i="42"/>
  <c r="AV601" i="42"/>
  <c r="D601" i="42"/>
  <c r="BH600" i="42"/>
  <c r="AV600" i="42"/>
  <c r="D600" i="42"/>
  <c r="BH599" i="42"/>
  <c r="AV599" i="42"/>
  <c r="D599" i="42"/>
  <c r="BH598" i="42"/>
  <c r="AV598" i="42"/>
  <c r="D598" i="42"/>
  <c r="BH597" i="42"/>
  <c r="AV597" i="42"/>
  <c r="D597" i="42"/>
  <c r="BH596" i="42"/>
  <c r="AV596" i="42"/>
  <c r="D596" i="42"/>
  <c r="BH595" i="42"/>
  <c r="AV595" i="42"/>
  <c r="D595" i="42"/>
  <c r="BH594" i="42"/>
  <c r="AV594" i="42"/>
  <c r="D594" i="42"/>
  <c r="BH593" i="42"/>
  <c r="AV593" i="42"/>
  <c r="D593" i="42"/>
  <c r="BH592" i="42"/>
  <c r="AV592" i="42"/>
  <c r="D592" i="42"/>
  <c r="BH591" i="42"/>
  <c r="AV591" i="42"/>
  <c r="D591" i="42"/>
  <c r="BH590" i="42"/>
  <c r="AV590" i="42"/>
  <c r="D590" i="42"/>
  <c r="BH589" i="42"/>
  <c r="AV589" i="42"/>
  <c r="D589" i="42"/>
  <c r="BH588" i="42"/>
  <c r="AV588" i="42"/>
  <c r="D588" i="42"/>
  <c r="BH587" i="42"/>
  <c r="AV587" i="42"/>
  <c r="D587" i="42"/>
  <c r="BH586" i="42"/>
  <c r="AV586" i="42"/>
  <c r="D586" i="42"/>
  <c r="BH585" i="42"/>
  <c r="AV585" i="42"/>
  <c r="D585" i="42"/>
  <c r="BH584" i="42"/>
  <c r="AV584" i="42"/>
  <c r="D584" i="42"/>
  <c r="BH583" i="42"/>
  <c r="AV583" i="42"/>
  <c r="D583" i="42"/>
  <c r="BH582" i="42"/>
  <c r="AV582" i="42"/>
  <c r="D582" i="42"/>
  <c r="BH581" i="42"/>
  <c r="AV581" i="42"/>
  <c r="D581" i="42"/>
  <c r="BH580" i="42"/>
  <c r="AV580" i="42"/>
  <c r="D580" i="42"/>
  <c r="BH579" i="42"/>
  <c r="AV579" i="42"/>
  <c r="D579" i="42"/>
  <c r="BH578" i="42"/>
  <c r="AV578" i="42"/>
  <c r="D578" i="42"/>
  <c r="BH577" i="42"/>
  <c r="AV577" i="42"/>
  <c r="D577" i="42"/>
  <c r="BH576" i="42"/>
  <c r="AV576" i="42"/>
  <c r="D576" i="42"/>
  <c r="BH575" i="42"/>
  <c r="AV575" i="42"/>
  <c r="D575" i="42"/>
  <c r="BH574" i="42"/>
  <c r="AV574" i="42"/>
  <c r="D574" i="42"/>
  <c r="BH573" i="42"/>
  <c r="AV573" i="42"/>
  <c r="D573" i="42"/>
  <c r="BH572" i="42"/>
  <c r="AV572" i="42"/>
  <c r="D572" i="42"/>
  <c r="BH571" i="42"/>
  <c r="AV571" i="42"/>
  <c r="D571" i="42"/>
  <c r="BH570" i="42"/>
  <c r="AV570" i="42"/>
  <c r="D570" i="42"/>
  <c r="BH569" i="42"/>
  <c r="AV569" i="42"/>
  <c r="D569" i="42"/>
  <c r="BH568" i="42"/>
  <c r="AV568" i="42"/>
  <c r="D568" i="42"/>
  <c r="BH567" i="42"/>
  <c r="AV567" i="42"/>
  <c r="D567" i="42"/>
  <c r="BH566" i="42"/>
  <c r="AV566" i="42"/>
  <c r="D566" i="42"/>
  <c r="BH565" i="42"/>
  <c r="AV565" i="42"/>
  <c r="D565" i="42"/>
  <c r="BH564" i="42"/>
  <c r="AV564" i="42"/>
  <c r="D564" i="42"/>
  <c r="BH563" i="42"/>
  <c r="AV563" i="42"/>
  <c r="D563" i="42"/>
  <c r="BH562" i="42"/>
  <c r="AV562" i="42"/>
  <c r="D562" i="42"/>
  <c r="BH561" i="42"/>
  <c r="AV561" i="42"/>
  <c r="D561" i="42"/>
  <c r="BH560" i="42"/>
  <c r="AV560" i="42"/>
  <c r="D560" i="42"/>
  <c r="BH559" i="42"/>
  <c r="AV559" i="42"/>
  <c r="D559" i="42"/>
  <c r="BH558" i="42"/>
  <c r="AV558" i="42"/>
  <c r="D558" i="42"/>
  <c r="BH557" i="42"/>
  <c r="AV557" i="42"/>
  <c r="D557" i="42"/>
  <c r="BH556" i="42"/>
  <c r="AV556" i="42"/>
  <c r="D556" i="42"/>
  <c r="BH555" i="42"/>
  <c r="AV555" i="42"/>
  <c r="D555" i="42"/>
  <c r="BH554" i="42"/>
  <c r="AV554" i="42"/>
  <c r="D554" i="42"/>
  <c r="BH553" i="42"/>
  <c r="AV553" i="42"/>
  <c r="D553" i="42"/>
  <c r="BH552" i="42"/>
  <c r="AV552" i="42"/>
  <c r="D552" i="42"/>
  <c r="BH551" i="42"/>
  <c r="AV551" i="42"/>
  <c r="D551" i="42"/>
  <c r="BH550" i="42"/>
  <c r="AV550" i="42"/>
  <c r="D550" i="42"/>
  <c r="BH549" i="42"/>
  <c r="AV549" i="42"/>
  <c r="D549" i="42"/>
  <c r="BH548" i="42"/>
  <c r="AV548" i="42"/>
  <c r="D548" i="42"/>
  <c r="BH547" i="42"/>
  <c r="AV547" i="42"/>
  <c r="D547" i="42"/>
  <c r="BH546" i="42"/>
  <c r="AV546" i="42"/>
  <c r="D546" i="42"/>
  <c r="BH545" i="42"/>
  <c r="AV545" i="42"/>
  <c r="D545" i="42"/>
  <c r="BH544" i="42"/>
  <c r="AV544" i="42"/>
  <c r="D544" i="42"/>
  <c r="BH543" i="42"/>
  <c r="AV543" i="42"/>
  <c r="D543" i="42"/>
  <c r="BH542" i="42"/>
  <c r="AV542" i="42"/>
  <c r="D542" i="42"/>
  <c r="BH541" i="42"/>
  <c r="AV541" i="42"/>
  <c r="D541" i="42"/>
  <c r="BH540" i="42"/>
  <c r="AV540" i="42"/>
  <c r="D540" i="42"/>
  <c r="BH539" i="42"/>
  <c r="AV539" i="42"/>
  <c r="D539" i="42"/>
  <c r="BH538" i="42"/>
  <c r="AV538" i="42"/>
  <c r="D538" i="42"/>
  <c r="BH537" i="42"/>
  <c r="AV537" i="42"/>
  <c r="D537" i="42"/>
  <c r="BH536" i="42"/>
  <c r="AV536" i="42"/>
  <c r="D536" i="42"/>
  <c r="BH535" i="42"/>
  <c r="AV535" i="42"/>
  <c r="D535" i="42"/>
  <c r="BH534" i="42"/>
  <c r="AV534" i="42"/>
  <c r="D534" i="42"/>
  <c r="BH533" i="42"/>
  <c r="AV533" i="42"/>
  <c r="D533" i="42"/>
  <c r="BH532" i="42"/>
  <c r="AV532" i="42"/>
  <c r="D532" i="42"/>
  <c r="BH531" i="42"/>
  <c r="AV531" i="42"/>
  <c r="D531" i="42"/>
  <c r="BH530" i="42"/>
  <c r="AV530" i="42"/>
  <c r="D530" i="42"/>
  <c r="BH529" i="42"/>
  <c r="AV529" i="42"/>
  <c r="D529" i="42"/>
  <c r="BH528" i="42"/>
  <c r="AV528" i="42"/>
  <c r="D528" i="42"/>
  <c r="BH527" i="42"/>
  <c r="AV527" i="42"/>
  <c r="D527" i="42"/>
  <c r="BH526" i="42"/>
  <c r="AV526" i="42"/>
  <c r="D526" i="42"/>
  <c r="BH525" i="42"/>
  <c r="AV525" i="42"/>
  <c r="D525" i="42"/>
  <c r="BH524" i="42"/>
  <c r="AV524" i="42"/>
  <c r="D524" i="42"/>
  <c r="BH523" i="42"/>
  <c r="AV523" i="42"/>
  <c r="D523" i="42"/>
  <c r="BH522" i="42"/>
  <c r="AV522" i="42"/>
  <c r="D522" i="42"/>
  <c r="BH521" i="42"/>
  <c r="AV521" i="42"/>
  <c r="D521" i="42"/>
  <c r="BH520" i="42"/>
  <c r="AV520" i="42"/>
  <c r="D520" i="42"/>
  <c r="BH519" i="42"/>
  <c r="AV519" i="42"/>
  <c r="D519" i="42"/>
  <c r="BH518" i="42"/>
  <c r="AV518" i="42"/>
  <c r="D518" i="42"/>
  <c r="BH517" i="42"/>
  <c r="AV517" i="42"/>
  <c r="D517" i="42"/>
  <c r="BH516" i="42"/>
  <c r="AV516" i="42"/>
  <c r="D516" i="42"/>
  <c r="BH515" i="42"/>
  <c r="AV515" i="42"/>
  <c r="D515" i="42"/>
  <c r="BH514" i="42"/>
  <c r="AV514" i="42"/>
  <c r="D514" i="42"/>
  <c r="BH513" i="42"/>
  <c r="AV513" i="42"/>
  <c r="D513" i="42"/>
  <c r="BH512" i="42"/>
  <c r="AV512" i="42"/>
  <c r="D512" i="42"/>
  <c r="BH511" i="42"/>
  <c r="AV511" i="42"/>
  <c r="D511" i="42"/>
  <c r="BH510" i="42"/>
  <c r="AV510" i="42"/>
  <c r="D510" i="42"/>
  <c r="BH509" i="42"/>
  <c r="AV509" i="42"/>
  <c r="D509" i="42"/>
  <c r="BH508" i="42"/>
  <c r="AV508" i="42"/>
  <c r="D508" i="42"/>
  <c r="BH507" i="42"/>
  <c r="AV507" i="42"/>
  <c r="D507" i="42"/>
  <c r="BH506" i="42"/>
  <c r="AV506" i="42"/>
  <c r="D506" i="42"/>
  <c r="BH505" i="42"/>
  <c r="AV505" i="42"/>
  <c r="D505" i="42"/>
  <c r="BH504" i="42"/>
  <c r="AV504" i="42"/>
  <c r="D504" i="42"/>
  <c r="BH503" i="42"/>
  <c r="AV503" i="42"/>
  <c r="D503" i="42"/>
  <c r="BH502" i="42"/>
  <c r="AV502" i="42"/>
  <c r="D502" i="42"/>
  <c r="BH501" i="42"/>
  <c r="AV501" i="42"/>
  <c r="D501" i="42"/>
  <c r="BH500" i="42"/>
  <c r="AV500" i="42"/>
  <c r="D500" i="42"/>
  <c r="BH499" i="42"/>
  <c r="AV499" i="42"/>
  <c r="D499" i="42"/>
  <c r="BH498" i="42"/>
  <c r="AV498" i="42"/>
  <c r="D498" i="42"/>
  <c r="BH497" i="42"/>
  <c r="AV497" i="42"/>
  <c r="D497" i="42"/>
  <c r="BH496" i="42"/>
  <c r="AV496" i="42"/>
  <c r="D496" i="42"/>
  <c r="BH495" i="42"/>
  <c r="AV495" i="42"/>
  <c r="D495" i="42"/>
  <c r="BH494" i="42"/>
  <c r="AV494" i="42"/>
  <c r="D494" i="42"/>
  <c r="BH493" i="42"/>
  <c r="AV493" i="42"/>
  <c r="D493" i="42"/>
  <c r="BH492" i="42"/>
  <c r="AV492" i="42"/>
  <c r="D492" i="42"/>
  <c r="BH491" i="42"/>
  <c r="AV491" i="42"/>
  <c r="D491" i="42"/>
  <c r="BH490" i="42"/>
  <c r="AV490" i="42"/>
  <c r="D490" i="42"/>
  <c r="BH489" i="42"/>
  <c r="AV489" i="42"/>
  <c r="D489" i="42"/>
  <c r="BH488" i="42"/>
  <c r="AV488" i="42"/>
  <c r="D488" i="42"/>
  <c r="BH487" i="42"/>
  <c r="AV487" i="42"/>
  <c r="D487" i="42"/>
  <c r="BH486" i="42"/>
  <c r="AV486" i="42"/>
  <c r="D486" i="42"/>
  <c r="BH485" i="42"/>
  <c r="AV485" i="42"/>
  <c r="D485" i="42"/>
  <c r="BH484" i="42"/>
  <c r="AV484" i="42"/>
  <c r="D484" i="42"/>
  <c r="BH483" i="42"/>
  <c r="AV483" i="42"/>
  <c r="D483" i="42"/>
  <c r="BH482" i="42"/>
  <c r="AV482" i="42"/>
  <c r="D482" i="42"/>
  <c r="BH481" i="42"/>
  <c r="AV481" i="42"/>
  <c r="D481" i="42"/>
  <c r="BH480" i="42"/>
  <c r="AV480" i="42"/>
  <c r="D480" i="42"/>
  <c r="BH479" i="42"/>
  <c r="AV479" i="42"/>
  <c r="D479" i="42"/>
  <c r="BH478" i="42"/>
  <c r="AV478" i="42"/>
  <c r="D478" i="42"/>
  <c r="BH477" i="42"/>
  <c r="AV477" i="42"/>
  <c r="D477" i="42"/>
  <c r="BH476" i="42"/>
  <c r="AV476" i="42"/>
  <c r="D476" i="42"/>
  <c r="BH475" i="42"/>
  <c r="AV475" i="42"/>
  <c r="D475" i="42"/>
  <c r="BH474" i="42"/>
  <c r="AV474" i="42"/>
  <c r="D474" i="42"/>
  <c r="BH473" i="42"/>
  <c r="AV473" i="42"/>
  <c r="D473" i="42"/>
  <c r="BH472" i="42"/>
  <c r="AV472" i="42"/>
  <c r="D472" i="42"/>
  <c r="BH471" i="42"/>
  <c r="AV471" i="42"/>
  <c r="D471" i="42"/>
  <c r="BH470" i="42"/>
  <c r="AV470" i="42"/>
  <c r="D470" i="42"/>
  <c r="BH469" i="42"/>
  <c r="AV469" i="42"/>
  <c r="D469" i="42"/>
  <c r="BH468" i="42"/>
  <c r="AV468" i="42"/>
  <c r="D468" i="42"/>
  <c r="BH467" i="42"/>
  <c r="AV467" i="42"/>
  <c r="D467" i="42"/>
  <c r="BH466" i="42"/>
  <c r="AV466" i="42"/>
  <c r="D466" i="42"/>
  <c r="BH465" i="42"/>
  <c r="AV465" i="42"/>
  <c r="D465" i="42"/>
  <c r="BH464" i="42"/>
  <c r="AV464" i="42"/>
  <c r="D464" i="42"/>
  <c r="BH463" i="42"/>
  <c r="AV463" i="42"/>
  <c r="D463" i="42"/>
  <c r="BH462" i="42"/>
  <c r="AV462" i="42"/>
  <c r="D462" i="42"/>
  <c r="BH461" i="42"/>
  <c r="AV461" i="42"/>
  <c r="D461" i="42"/>
  <c r="BH460" i="42"/>
  <c r="AV460" i="42"/>
  <c r="D460" i="42"/>
  <c r="BH459" i="42"/>
  <c r="AV459" i="42"/>
  <c r="D459" i="42"/>
  <c r="BH458" i="42"/>
  <c r="AV458" i="42"/>
  <c r="D458" i="42"/>
  <c r="BH457" i="42"/>
  <c r="AV457" i="42"/>
  <c r="D457" i="42"/>
  <c r="BH456" i="42"/>
  <c r="AV456" i="42"/>
  <c r="D456" i="42"/>
  <c r="BH455" i="42"/>
  <c r="AV455" i="42"/>
  <c r="D455" i="42"/>
  <c r="BH454" i="42"/>
  <c r="AV454" i="42"/>
  <c r="D454" i="42"/>
  <c r="BH453" i="42"/>
  <c r="AV453" i="42"/>
  <c r="D453" i="42"/>
  <c r="BH452" i="42"/>
  <c r="AV452" i="42"/>
  <c r="D452" i="42"/>
  <c r="BH451" i="42"/>
  <c r="AV451" i="42"/>
  <c r="D451" i="42"/>
  <c r="BH450" i="42"/>
  <c r="AV450" i="42"/>
  <c r="D450" i="42"/>
  <c r="BH449" i="42"/>
  <c r="AV449" i="42"/>
  <c r="D449" i="42"/>
  <c r="BH448" i="42"/>
  <c r="AV448" i="42"/>
  <c r="D448" i="42"/>
  <c r="BH447" i="42"/>
  <c r="AV447" i="42"/>
  <c r="D447" i="42"/>
  <c r="BH446" i="42"/>
  <c r="AV446" i="42"/>
  <c r="D446" i="42"/>
  <c r="BH445" i="42"/>
  <c r="AV445" i="42"/>
  <c r="D445" i="42"/>
  <c r="BH444" i="42"/>
  <c r="AV444" i="42"/>
  <c r="D444" i="42"/>
  <c r="BH443" i="42"/>
  <c r="AV443" i="42"/>
  <c r="D443" i="42"/>
  <c r="BH442" i="42"/>
  <c r="AV442" i="42"/>
  <c r="D442" i="42"/>
  <c r="BH441" i="42"/>
  <c r="AV441" i="42"/>
  <c r="D441" i="42"/>
  <c r="BH440" i="42"/>
  <c r="AV440" i="42"/>
  <c r="D440" i="42"/>
  <c r="BH439" i="42"/>
  <c r="AV439" i="42"/>
  <c r="D439" i="42"/>
  <c r="BH438" i="42"/>
  <c r="AV438" i="42"/>
  <c r="D438" i="42"/>
  <c r="BH437" i="42"/>
  <c r="AV437" i="42"/>
  <c r="D437" i="42"/>
  <c r="BH436" i="42"/>
  <c r="AV436" i="42"/>
  <c r="D436" i="42"/>
  <c r="BH435" i="42"/>
  <c r="AV435" i="42"/>
  <c r="D435" i="42"/>
  <c r="BH434" i="42"/>
  <c r="AV434" i="42"/>
  <c r="D434" i="42"/>
  <c r="BH433" i="42"/>
  <c r="AV433" i="42"/>
  <c r="D433" i="42"/>
  <c r="BH432" i="42"/>
  <c r="AV432" i="42"/>
  <c r="D432" i="42"/>
  <c r="BH431" i="42"/>
  <c r="AV431" i="42"/>
  <c r="D431" i="42"/>
  <c r="BH430" i="42"/>
  <c r="AV430" i="42"/>
  <c r="D430" i="42"/>
  <c r="BH429" i="42"/>
  <c r="AV429" i="42"/>
  <c r="D429" i="42"/>
  <c r="BH428" i="42"/>
  <c r="AV428" i="42"/>
  <c r="D428" i="42"/>
  <c r="BH427" i="42"/>
  <c r="AV427" i="42"/>
  <c r="D427" i="42"/>
  <c r="BH426" i="42"/>
  <c r="AV426" i="42"/>
  <c r="D426" i="42"/>
  <c r="BH425" i="42"/>
  <c r="AV425" i="42"/>
  <c r="D425" i="42"/>
  <c r="BH424" i="42"/>
  <c r="AV424" i="42"/>
  <c r="D424" i="42"/>
  <c r="BH423" i="42"/>
  <c r="AV423" i="42"/>
  <c r="D423" i="42"/>
  <c r="BH422" i="42"/>
  <c r="AV422" i="42"/>
  <c r="D422" i="42"/>
  <c r="BH421" i="42"/>
  <c r="AV421" i="42"/>
  <c r="D421" i="42"/>
  <c r="BH420" i="42"/>
  <c r="AV420" i="42"/>
  <c r="D420" i="42"/>
  <c r="BH419" i="42"/>
  <c r="AV419" i="42"/>
  <c r="D419" i="42"/>
  <c r="BH418" i="42"/>
  <c r="AV418" i="42"/>
  <c r="D418" i="42"/>
  <c r="BH417" i="42"/>
  <c r="AV417" i="42"/>
  <c r="D417" i="42"/>
  <c r="BH416" i="42"/>
  <c r="AV416" i="42"/>
  <c r="D416" i="42"/>
  <c r="BH415" i="42"/>
  <c r="AV415" i="42"/>
  <c r="D415" i="42"/>
  <c r="BH414" i="42"/>
  <c r="AV414" i="42"/>
  <c r="D414" i="42"/>
  <c r="BH413" i="42"/>
  <c r="AV413" i="42"/>
  <c r="D413" i="42"/>
  <c r="BH412" i="42"/>
  <c r="AV412" i="42"/>
  <c r="D412" i="42"/>
  <c r="BH411" i="42"/>
  <c r="AV411" i="42"/>
  <c r="D411" i="42"/>
  <c r="BH410" i="42"/>
  <c r="AV410" i="42"/>
  <c r="D410" i="42"/>
  <c r="BH409" i="42"/>
  <c r="AV409" i="42"/>
  <c r="D409" i="42"/>
  <c r="BH408" i="42"/>
  <c r="AV408" i="42"/>
  <c r="D408" i="42"/>
  <c r="BH407" i="42"/>
  <c r="AV407" i="42"/>
  <c r="D407" i="42"/>
  <c r="BH406" i="42"/>
  <c r="AV406" i="42"/>
  <c r="D406" i="42"/>
  <c r="BH405" i="42"/>
  <c r="AV405" i="42"/>
  <c r="D405" i="42"/>
  <c r="BH404" i="42"/>
  <c r="AV404" i="42"/>
  <c r="D404" i="42"/>
  <c r="BH403" i="42"/>
  <c r="AV403" i="42"/>
  <c r="D403" i="42"/>
  <c r="BH402" i="42"/>
  <c r="AV402" i="42"/>
  <c r="D402" i="42"/>
  <c r="BH401" i="42"/>
  <c r="AV401" i="42"/>
  <c r="D401" i="42"/>
  <c r="BH400" i="42"/>
  <c r="AV400" i="42"/>
  <c r="D400" i="42"/>
  <c r="BH399" i="42"/>
  <c r="AV399" i="42"/>
  <c r="D399" i="42"/>
  <c r="BH398" i="42"/>
  <c r="AV398" i="42"/>
  <c r="D398" i="42"/>
  <c r="BH397" i="42"/>
  <c r="AV397" i="42"/>
  <c r="D397" i="42"/>
  <c r="BH396" i="42"/>
  <c r="AV396" i="42"/>
  <c r="D396" i="42"/>
  <c r="BH395" i="42"/>
  <c r="AV395" i="42"/>
  <c r="D395" i="42"/>
  <c r="BH394" i="42"/>
  <c r="AV394" i="42"/>
  <c r="D394" i="42"/>
  <c r="BH393" i="42"/>
  <c r="AV393" i="42"/>
  <c r="D393" i="42"/>
  <c r="BH392" i="42"/>
  <c r="AV392" i="42"/>
  <c r="D392" i="42"/>
  <c r="BH391" i="42"/>
  <c r="AV391" i="42"/>
  <c r="D391" i="42"/>
  <c r="BH390" i="42"/>
  <c r="AV390" i="42"/>
  <c r="D390" i="42"/>
  <c r="BH389" i="42"/>
  <c r="AV389" i="42"/>
  <c r="D389" i="42"/>
  <c r="BH388" i="42"/>
  <c r="AV388" i="42"/>
  <c r="D388" i="42"/>
  <c r="BH387" i="42"/>
  <c r="AV387" i="42"/>
  <c r="D387" i="42"/>
  <c r="BH386" i="42"/>
  <c r="AV386" i="42"/>
  <c r="D386" i="42"/>
  <c r="BH385" i="42"/>
  <c r="AV385" i="42"/>
  <c r="D385" i="42"/>
  <c r="BH384" i="42"/>
  <c r="AV384" i="42"/>
  <c r="D384" i="42"/>
  <c r="BH383" i="42"/>
  <c r="AV383" i="42"/>
  <c r="D383" i="42"/>
  <c r="BH382" i="42"/>
  <c r="AV382" i="42"/>
  <c r="D382" i="42"/>
  <c r="BH381" i="42"/>
  <c r="AV381" i="42"/>
  <c r="D381" i="42"/>
  <c r="BH380" i="42"/>
  <c r="AV380" i="42"/>
  <c r="D380" i="42"/>
  <c r="BH379" i="42"/>
  <c r="AV379" i="42"/>
  <c r="D379" i="42"/>
  <c r="BH378" i="42"/>
  <c r="AV378" i="42"/>
  <c r="D378" i="42"/>
  <c r="BH377" i="42"/>
  <c r="AV377" i="42"/>
  <c r="D377" i="42"/>
  <c r="BH376" i="42"/>
  <c r="AV376" i="42"/>
  <c r="D376" i="42"/>
  <c r="BH375" i="42"/>
  <c r="AV375" i="42"/>
  <c r="D375" i="42"/>
  <c r="BH374" i="42"/>
  <c r="AV374" i="42"/>
  <c r="D374" i="42"/>
  <c r="BH373" i="42"/>
  <c r="AV373" i="42"/>
  <c r="D373" i="42"/>
  <c r="BH372" i="42"/>
  <c r="AV372" i="42"/>
  <c r="D372" i="42"/>
  <c r="BH371" i="42"/>
  <c r="AV371" i="42"/>
  <c r="D371" i="42"/>
  <c r="BH370" i="42"/>
  <c r="AV370" i="42"/>
  <c r="D370" i="42"/>
  <c r="BH369" i="42"/>
  <c r="AV369" i="42"/>
  <c r="D369" i="42"/>
  <c r="BH368" i="42"/>
  <c r="AV368" i="42"/>
  <c r="D368" i="42"/>
  <c r="BH367" i="42"/>
  <c r="AV367" i="42"/>
  <c r="D367" i="42"/>
  <c r="BH366" i="42"/>
  <c r="AV366" i="42"/>
  <c r="D366" i="42"/>
  <c r="BH365" i="42"/>
  <c r="AV365" i="42"/>
  <c r="D365" i="42"/>
  <c r="BH364" i="42"/>
  <c r="AV364" i="42"/>
  <c r="D364" i="42"/>
  <c r="BH363" i="42"/>
  <c r="AV363" i="42"/>
  <c r="D363" i="42"/>
  <c r="BH362" i="42"/>
  <c r="AV362" i="42"/>
  <c r="D362" i="42"/>
  <c r="BH361" i="42"/>
  <c r="AV361" i="42"/>
  <c r="D361" i="42"/>
  <c r="BH360" i="42"/>
  <c r="AV360" i="42"/>
  <c r="D360" i="42"/>
  <c r="BH359" i="42"/>
  <c r="AV359" i="42"/>
  <c r="D359" i="42"/>
  <c r="BH358" i="42"/>
  <c r="AV358" i="42"/>
  <c r="D358" i="42"/>
  <c r="BH357" i="42"/>
  <c r="AV357" i="42"/>
  <c r="D357" i="42"/>
  <c r="BH356" i="42"/>
  <c r="AV356" i="42"/>
  <c r="D356" i="42"/>
  <c r="BH355" i="42"/>
  <c r="AV355" i="42"/>
  <c r="D355" i="42"/>
  <c r="BH354" i="42"/>
  <c r="AV354" i="42"/>
  <c r="D354" i="42"/>
  <c r="BH353" i="42"/>
  <c r="AV353" i="42"/>
  <c r="D353" i="42"/>
  <c r="BH352" i="42"/>
  <c r="AV352" i="42"/>
  <c r="D352" i="42"/>
  <c r="BH351" i="42"/>
  <c r="AV351" i="42"/>
  <c r="D351" i="42"/>
  <c r="BH350" i="42"/>
  <c r="AV350" i="42"/>
  <c r="D350" i="42"/>
  <c r="BH349" i="42"/>
  <c r="AV349" i="42"/>
  <c r="D349" i="42"/>
  <c r="BH348" i="42"/>
  <c r="AV348" i="42"/>
  <c r="D348" i="42"/>
  <c r="BH347" i="42"/>
  <c r="AV347" i="42"/>
  <c r="D347" i="42"/>
  <c r="BH346" i="42"/>
  <c r="AV346" i="42"/>
  <c r="D346" i="42"/>
  <c r="BH345" i="42"/>
  <c r="AV345" i="42"/>
  <c r="D345" i="42"/>
  <c r="BH344" i="42"/>
  <c r="AV344" i="42"/>
  <c r="D344" i="42"/>
  <c r="BH343" i="42"/>
  <c r="AV343" i="42"/>
  <c r="D343" i="42"/>
  <c r="BH342" i="42"/>
  <c r="AV342" i="42"/>
  <c r="D342" i="42"/>
  <c r="BH341" i="42"/>
  <c r="AV341" i="42"/>
  <c r="D341" i="42"/>
  <c r="BH340" i="42"/>
  <c r="AV340" i="42"/>
  <c r="D340" i="42"/>
  <c r="BH339" i="42"/>
  <c r="AV339" i="42"/>
  <c r="D339" i="42"/>
  <c r="BH338" i="42"/>
  <c r="AV338" i="42"/>
  <c r="D338" i="42"/>
  <c r="BH337" i="42"/>
  <c r="AV337" i="42"/>
  <c r="D337" i="42"/>
  <c r="BH336" i="42"/>
  <c r="AV336" i="42"/>
  <c r="D336" i="42"/>
  <c r="BH335" i="42"/>
  <c r="AV335" i="42"/>
  <c r="D335" i="42"/>
  <c r="BH334" i="42"/>
  <c r="AV334" i="42"/>
  <c r="D334" i="42"/>
  <c r="BH333" i="42"/>
  <c r="AV333" i="42"/>
  <c r="D333" i="42"/>
  <c r="BH332" i="42"/>
  <c r="AV332" i="42"/>
  <c r="D332" i="42"/>
  <c r="BH331" i="42"/>
  <c r="AV331" i="42"/>
  <c r="D331" i="42"/>
  <c r="BH330" i="42"/>
  <c r="AV330" i="42"/>
  <c r="D330" i="42"/>
  <c r="BH329" i="42"/>
  <c r="AV329" i="42"/>
  <c r="D329" i="42"/>
  <c r="BH328" i="42"/>
  <c r="AV328" i="42"/>
  <c r="D328" i="42"/>
  <c r="BH327" i="42"/>
  <c r="AV327" i="42"/>
  <c r="D327" i="42"/>
  <c r="BH326" i="42"/>
  <c r="AV326" i="42"/>
  <c r="D326" i="42"/>
  <c r="BH325" i="42"/>
  <c r="AV325" i="42"/>
  <c r="D325" i="42"/>
  <c r="BH324" i="42"/>
  <c r="AV324" i="42"/>
  <c r="D324" i="42"/>
  <c r="BH323" i="42"/>
  <c r="AV323" i="42"/>
  <c r="D323" i="42"/>
  <c r="BH322" i="42"/>
  <c r="AV322" i="42"/>
  <c r="D322" i="42"/>
  <c r="BH321" i="42"/>
  <c r="AV321" i="42"/>
  <c r="D321" i="42"/>
  <c r="BH320" i="42"/>
  <c r="AV320" i="42"/>
  <c r="D320" i="42"/>
  <c r="BH319" i="42"/>
  <c r="AV319" i="42"/>
  <c r="D319" i="42"/>
  <c r="BH318" i="42"/>
  <c r="AV318" i="42"/>
  <c r="D318" i="42"/>
  <c r="BH317" i="42"/>
  <c r="AV317" i="42"/>
  <c r="D317" i="42"/>
  <c r="BH316" i="42"/>
  <c r="AV316" i="42"/>
  <c r="D316" i="42"/>
  <c r="BH315" i="42"/>
  <c r="AV315" i="42"/>
  <c r="D315" i="42"/>
  <c r="BH314" i="42"/>
  <c r="AV314" i="42"/>
  <c r="D314" i="42"/>
  <c r="BH313" i="42"/>
  <c r="AV313" i="42"/>
  <c r="D313" i="42"/>
  <c r="BH312" i="42"/>
  <c r="AV312" i="42"/>
  <c r="D312" i="42"/>
  <c r="BH311" i="42"/>
  <c r="AV311" i="42"/>
  <c r="D311" i="42"/>
  <c r="BH310" i="42"/>
  <c r="AV310" i="42"/>
  <c r="D310" i="42"/>
  <c r="BH309" i="42"/>
  <c r="AV309" i="42"/>
  <c r="D309" i="42"/>
  <c r="BH308" i="42"/>
  <c r="AV308" i="42"/>
  <c r="D308" i="42"/>
  <c r="BH307" i="42"/>
  <c r="AV307" i="42"/>
  <c r="D307" i="42"/>
  <c r="BH306" i="42"/>
  <c r="AV306" i="42"/>
  <c r="D306" i="42"/>
  <c r="BH305" i="42"/>
  <c r="AV305" i="42"/>
  <c r="D305" i="42"/>
  <c r="BH304" i="42"/>
  <c r="AV304" i="42"/>
  <c r="D304" i="42"/>
  <c r="BH303" i="42"/>
  <c r="AV303" i="42"/>
  <c r="D303" i="42"/>
  <c r="BH302" i="42"/>
  <c r="AV302" i="42"/>
  <c r="D302" i="42"/>
  <c r="BH301" i="42"/>
  <c r="AV301" i="42"/>
  <c r="D301" i="42"/>
  <c r="BH300" i="42"/>
  <c r="AV300" i="42"/>
  <c r="D300" i="42"/>
  <c r="BH299" i="42"/>
  <c r="AV299" i="42"/>
  <c r="D299" i="42"/>
  <c r="BH298" i="42"/>
  <c r="AV298" i="42"/>
  <c r="D298" i="42"/>
  <c r="BH297" i="42"/>
  <c r="AV297" i="42"/>
  <c r="D297" i="42"/>
  <c r="BH296" i="42"/>
  <c r="AV296" i="42"/>
  <c r="D296" i="42"/>
  <c r="BH295" i="42"/>
  <c r="AV295" i="42"/>
  <c r="D295" i="42"/>
  <c r="BH294" i="42"/>
  <c r="AV294" i="42"/>
  <c r="D294" i="42"/>
  <c r="BH293" i="42"/>
  <c r="AV293" i="42"/>
  <c r="D293" i="42"/>
  <c r="BH292" i="42"/>
  <c r="AV292" i="42"/>
  <c r="D292" i="42"/>
  <c r="BH291" i="42"/>
  <c r="AV291" i="42"/>
  <c r="D291" i="42"/>
  <c r="BH290" i="42"/>
  <c r="AV290" i="42"/>
  <c r="D290" i="42"/>
  <c r="BH289" i="42"/>
  <c r="AV289" i="42"/>
  <c r="D289" i="42"/>
  <c r="BH288" i="42"/>
  <c r="AV288" i="42"/>
  <c r="D288" i="42"/>
  <c r="BH287" i="42"/>
  <c r="AV287" i="42"/>
  <c r="D287" i="42"/>
  <c r="BH286" i="42"/>
  <c r="AV286" i="42"/>
  <c r="D286" i="42"/>
  <c r="BH285" i="42"/>
  <c r="AV285" i="42"/>
  <c r="D285" i="42"/>
  <c r="BH284" i="42"/>
  <c r="AV284" i="42"/>
  <c r="D284" i="42"/>
  <c r="BH283" i="42"/>
  <c r="AV283" i="42"/>
  <c r="D283" i="42"/>
  <c r="BH282" i="42"/>
  <c r="AV282" i="42"/>
  <c r="D282" i="42"/>
  <c r="BH281" i="42"/>
  <c r="AV281" i="42"/>
  <c r="D281" i="42"/>
  <c r="BH280" i="42"/>
  <c r="AV280" i="42"/>
  <c r="D280" i="42"/>
  <c r="BH279" i="42"/>
  <c r="AV279" i="42"/>
  <c r="D279" i="42"/>
  <c r="BH278" i="42"/>
  <c r="AV278" i="42"/>
  <c r="D278" i="42"/>
  <c r="BH277" i="42"/>
  <c r="AV277" i="42"/>
  <c r="D277" i="42"/>
  <c r="BH276" i="42"/>
  <c r="AV276" i="42"/>
  <c r="D276" i="42"/>
  <c r="BH275" i="42"/>
  <c r="AV275" i="42"/>
  <c r="D275" i="42"/>
  <c r="BH274" i="42"/>
  <c r="AV274" i="42"/>
  <c r="D274" i="42"/>
  <c r="BH273" i="42"/>
  <c r="AV273" i="42"/>
  <c r="D273" i="42"/>
  <c r="BH272" i="42"/>
  <c r="AV272" i="42"/>
  <c r="D272" i="42"/>
  <c r="BH271" i="42"/>
  <c r="AV271" i="42"/>
  <c r="D271" i="42"/>
  <c r="BH270" i="42"/>
  <c r="AV270" i="42"/>
  <c r="D270" i="42"/>
  <c r="BH269" i="42"/>
  <c r="AV269" i="42"/>
  <c r="D269" i="42"/>
  <c r="BH268" i="42"/>
  <c r="AV268" i="42"/>
  <c r="D268" i="42"/>
  <c r="BH267" i="42"/>
  <c r="AV267" i="42"/>
  <c r="D267" i="42"/>
  <c r="BH266" i="42"/>
  <c r="AV266" i="42"/>
  <c r="D266" i="42"/>
  <c r="BH265" i="42"/>
  <c r="AV265" i="42"/>
  <c r="D265" i="42"/>
  <c r="BH264" i="42"/>
  <c r="AV264" i="42"/>
  <c r="D264" i="42"/>
  <c r="BH263" i="42"/>
  <c r="AV263" i="42"/>
  <c r="D263" i="42"/>
  <c r="BH262" i="42"/>
  <c r="AV262" i="42"/>
  <c r="D262" i="42"/>
  <c r="BH261" i="42"/>
  <c r="AV261" i="42"/>
  <c r="D261" i="42"/>
  <c r="BH260" i="42"/>
  <c r="AV260" i="42"/>
  <c r="D260" i="42"/>
  <c r="BH259" i="42"/>
  <c r="AV259" i="42"/>
  <c r="D259" i="42"/>
  <c r="BH258" i="42"/>
  <c r="AV258" i="42"/>
  <c r="D258" i="42"/>
  <c r="BH257" i="42"/>
  <c r="AV257" i="42"/>
  <c r="D257" i="42"/>
  <c r="BH256" i="42"/>
  <c r="AV256" i="42"/>
  <c r="D256" i="42"/>
  <c r="BH255" i="42"/>
  <c r="AV255" i="42"/>
  <c r="D255" i="42"/>
  <c r="BH254" i="42"/>
  <c r="AV254" i="42"/>
  <c r="D254" i="42"/>
  <c r="BH253" i="42"/>
  <c r="AV253" i="42"/>
  <c r="D253" i="42"/>
  <c r="BH252" i="42"/>
  <c r="AV252" i="42"/>
  <c r="D252" i="42"/>
  <c r="BH251" i="42"/>
  <c r="AV251" i="42"/>
  <c r="D251" i="42"/>
  <c r="BH250" i="42"/>
  <c r="AV250" i="42"/>
  <c r="D250" i="42"/>
  <c r="BH249" i="42"/>
  <c r="AV249" i="42"/>
  <c r="D249" i="42"/>
  <c r="BH248" i="42"/>
  <c r="AV248" i="42"/>
  <c r="D248" i="42"/>
  <c r="BH247" i="42"/>
  <c r="AV247" i="42"/>
  <c r="D247" i="42"/>
  <c r="BH246" i="42"/>
  <c r="AV246" i="42"/>
  <c r="D246" i="42"/>
  <c r="BH245" i="42"/>
  <c r="AV245" i="42"/>
  <c r="D245" i="42"/>
  <c r="BH244" i="42"/>
  <c r="AV244" i="42"/>
  <c r="D244" i="42"/>
  <c r="BH243" i="42"/>
  <c r="AV243" i="42"/>
  <c r="D243" i="42"/>
  <c r="BH242" i="42"/>
  <c r="AV242" i="42"/>
  <c r="D242" i="42"/>
  <c r="BH241" i="42"/>
  <c r="AV241" i="42"/>
  <c r="D241" i="42"/>
  <c r="BH240" i="42"/>
  <c r="AV240" i="42"/>
  <c r="D240" i="42"/>
  <c r="BH239" i="42"/>
  <c r="AV239" i="42"/>
  <c r="D239" i="42"/>
  <c r="BH238" i="42"/>
  <c r="AV238" i="42"/>
  <c r="D238" i="42"/>
  <c r="BH237" i="42"/>
  <c r="AV237" i="42"/>
  <c r="D237" i="42"/>
  <c r="BH236" i="42"/>
  <c r="AV236" i="42"/>
  <c r="D236" i="42"/>
  <c r="BH235" i="42"/>
  <c r="AV235" i="42"/>
  <c r="D235" i="42"/>
  <c r="BH234" i="42"/>
  <c r="AV234" i="42"/>
  <c r="D234" i="42"/>
  <c r="BH233" i="42"/>
  <c r="AV233" i="42"/>
  <c r="D233" i="42"/>
  <c r="BH232" i="42"/>
  <c r="AV232" i="42"/>
  <c r="D232" i="42"/>
  <c r="BH231" i="42"/>
  <c r="AV231" i="42"/>
  <c r="D231" i="42"/>
  <c r="BH230" i="42"/>
  <c r="AV230" i="42"/>
  <c r="D230" i="42"/>
  <c r="BH229" i="42"/>
  <c r="AV229" i="42"/>
  <c r="D229" i="42"/>
  <c r="BH228" i="42"/>
  <c r="AV228" i="42"/>
  <c r="D228" i="42"/>
  <c r="BH227" i="42"/>
  <c r="AV227" i="42"/>
  <c r="D227" i="42"/>
  <c r="BH226" i="42"/>
  <c r="AV226" i="42"/>
  <c r="D226" i="42"/>
  <c r="BH225" i="42"/>
  <c r="AV225" i="42"/>
  <c r="D225" i="42"/>
  <c r="BH224" i="42"/>
  <c r="AV224" i="42"/>
  <c r="D224" i="42"/>
  <c r="BH223" i="42"/>
  <c r="AV223" i="42"/>
  <c r="D223" i="42"/>
  <c r="BH222" i="42"/>
  <c r="AV222" i="42"/>
  <c r="D222" i="42"/>
  <c r="BH221" i="42"/>
  <c r="AV221" i="42"/>
  <c r="D221" i="42"/>
  <c r="BH220" i="42"/>
  <c r="AV220" i="42"/>
  <c r="D220" i="42"/>
  <c r="BH219" i="42"/>
  <c r="AV219" i="42"/>
  <c r="D219" i="42"/>
  <c r="BH218" i="42"/>
  <c r="AV218" i="42"/>
  <c r="D218" i="42"/>
  <c r="BH217" i="42"/>
  <c r="AV217" i="42"/>
  <c r="D217" i="42"/>
  <c r="BH216" i="42"/>
  <c r="AV216" i="42"/>
  <c r="D216" i="42"/>
  <c r="BH215" i="42"/>
  <c r="AV215" i="42"/>
  <c r="D215" i="42"/>
  <c r="BH214" i="42"/>
  <c r="AV214" i="42"/>
  <c r="D214" i="42"/>
  <c r="BH213" i="42"/>
  <c r="AV213" i="42"/>
  <c r="D213" i="42"/>
  <c r="BH212" i="42"/>
  <c r="AV212" i="42"/>
  <c r="D212" i="42"/>
  <c r="BH211" i="42"/>
  <c r="AV211" i="42"/>
  <c r="D211" i="42"/>
  <c r="BH210" i="42"/>
  <c r="AV210" i="42"/>
  <c r="D210" i="42"/>
  <c r="BH209" i="42"/>
  <c r="AV209" i="42"/>
  <c r="D209" i="42"/>
  <c r="BH208" i="42"/>
  <c r="AV208" i="42"/>
  <c r="D208" i="42"/>
  <c r="BH207" i="42"/>
  <c r="AV207" i="42"/>
  <c r="D207" i="42"/>
  <c r="BH206" i="42"/>
  <c r="AV206" i="42"/>
  <c r="D206" i="42"/>
  <c r="BH205" i="42"/>
  <c r="AV205" i="42"/>
  <c r="D205" i="42"/>
  <c r="BH204" i="42"/>
  <c r="AV204" i="42"/>
  <c r="D204" i="42"/>
  <c r="BH203" i="42"/>
  <c r="AV203" i="42"/>
  <c r="D203" i="42"/>
  <c r="BH202" i="42"/>
  <c r="AV202" i="42"/>
  <c r="D202" i="42"/>
  <c r="BH201" i="42"/>
  <c r="AV201" i="42"/>
  <c r="D201" i="42"/>
  <c r="BH200" i="42"/>
  <c r="AV200" i="42"/>
  <c r="D200" i="42"/>
  <c r="BH199" i="42"/>
  <c r="AV199" i="42"/>
  <c r="D199" i="42"/>
  <c r="BH198" i="42"/>
  <c r="AV198" i="42"/>
  <c r="D198" i="42"/>
  <c r="BH197" i="42"/>
  <c r="AV197" i="42"/>
  <c r="D197" i="42"/>
  <c r="BH196" i="42"/>
  <c r="AV196" i="42"/>
  <c r="D196" i="42"/>
  <c r="BH195" i="42"/>
  <c r="AV195" i="42"/>
  <c r="D195" i="42"/>
  <c r="BH194" i="42"/>
  <c r="AV194" i="42"/>
  <c r="D194" i="42"/>
  <c r="BH193" i="42"/>
  <c r="AV193" i="42"/>
  <c r="D193" i="42"/>
  <c r="BH192" i="42"/>
  <c r="AV192" i="42"/>
  <c r="D192" i="42"/>
  <c r="BH191" i="42"/>
  <c r="AV191" i="42"/>
  <c r="D191" i="42"/>
  <c r="BH190" i="42"/>
  <c r="AV190" i="42"/>
  <c r="D190" i="42"/>
  <c r="BH189" i="42"/>
  <c r="AV189" i="42"/>
  <c r="D189" i="42"/>
  <c r="BH188" i="42"/>
  <c r="AV188" i="42"/>
  <c r="D188" i="42"/>
  <c r="BH187" i="42"/>
  <c r="AV187" i="42"/>
  <c r="D187" i="42"/>
  <c r="BH186" i="42"/>
  <c r="AV186" i="42"/>
  <c r="D186" i="42"/>
  <c r="BH185" i="42"/>
  <c r="AV185" i="42"/>
  <c r="D185" i="42"/>
  <c r="BH184" i="42"/>
  <c r="AV184" i="42"/>
  <c r="D184" i="42"/>
  <c r="BH183" i="42"/>
  <c r="AV183" i="42"/>
  <c r="D183" i="42"/>
  <c r="BH182" i="42"/>
  <c r="AV182" i="42"/>
  <c r="D182" i="42"/>
  <c r="BH181" i="42"/>
  <c r="AV181" i="42"/>
  <c r="D181" i="42"/>
  <c r="BH180" i="42"/>
  <c r="AV180" i="42"/>
  <c r="D180" i="42"/>
  <c r="BH179" i="42"/>
  <c r="AV179" i="42"/>
  <c r="D179" i="42"/>
  <c r="BH178" i="42"/>
  <c r="AV178" i="42"/>
  <c r="D178" i="42"/>
  <c r="BH177" i="42"/>
  <c r="AV177" i="42"/>
  <c r="D177" i="42"/>
  <c r="BH176" i="42"/>
  <c r="AV176" i="42"/>
  <c r="D176" i="42"/>
  <c r="BH175" i="42"/>
  <c r="AV175" i="42"/>
  <c r="D175" i="42"/>
  <c r="BH174" i="42"/>
  <c r="AV174" i="42"/>
  <c r="D174" i="42"/>
  <c r="BH173" i="42"/>
  <c r="AV173" i="42"/>
  <c r="D173" i="42"/>
  <c r="BH172" i="42"/>
  <c r="AV172" i="42"/>
  <c r="D172" i="42"/>
  <c r="BH171" i="42"/>
  <c r="AV171" i="42"/>
  <c r="D171" i="42"/>
  <c r="BH170" i="42"/>
  <c r="AV170" i="42"/>
  <c r="D170" i="42"/>
  <c r="BH169" i="42"/>
  <c r="AV169" i="42"/>
  <c r="D169" i="42"/>
  <c r="BH168" i="42"/>
  <c r="AV168" i="42"/>
  <c r="D168" i="42"/>
  <c r="BH167" i="42"/>
  <c r="AV167" i="42"/>
  <c r="D167" i="42"/>
  <c r="BH166" i="42"/>
  <c r="AV166" i="42"/>
  <c r="D166" i="42"/>
  <c r="BH165" i="42"/>
  <c r="AV165" i="42"/>
  <c r="D165" i="42"/>
  <c r="BH164" i="42"/>
  <c r="AV164" i="42"/>
  <c r="D164" i="42"/>
  <c r="BH163" i="42"/>
  <c r="AV163" i="42"/>
  <c r="D163" i="42"/>
  <c r="BH162" i="42"/>
  <c r="AV162" i="42"/>
  <c r="D162" i="42"/>
  <c r="BH161" i="42"/>
  <c r="AV161" i="42"/>
  <c r="D161" i="42"/>
  <c r="BH160" i="42"/>
  <c r="AV160" i="42"/>
  <c r="D160" i="42"/>
  <c r="BH159" i="42"/>
  <c r="AV159" i="42"/>
  <c r="D159" i="42"/>
  <c r="BH158" i="42"/>
  <c r="AV158" i="42"/>
  <c r="D158" i="42"/>
  <c r="BH157" i="42"/>
  <c r="AV157" i="42"/>
  <c r="D157" i="42"/>
  <c r="BH156" i="42"/>
  <c r="AV156" i="42"/>
  <c r="D156" i="42"/>
  <c r="BH155" i="42"/>
  <c r="AV155" i="42"/>
  <c r="D155" i="42"/>
  <c r="BH154" i="42"/>
  <c r="AV154" i="42"/>
  <c r="D154" i="42"/>
  <c r="BH153" i="42"/>
  <c r="AV153" i="42"/>
  <c r="D153" i="42"/>
  <c r="BH152" i="42"/>
  <c r="AV152" i="42"/>
  <c r="D152" i="42"/>
  <c r="BH151" i="42"/>
  <c r="AV151" i="42"/>
  <c r="D151" i="42"/>
  <c r="BH150" i="42"/>
  <c r="AV150" i="42"/>
  <c r="D150" i="42"/>
  <c r="BH149" i="42"/>
  <c r="AV149" i="42"/>
  <c r="D149" i="42"/>
  <c r="BH148" i="42"/>
  <c r="AV148" i="42"/>
  <c r="D148" i="42"/>
  <c r="BH147" i="42"/>
  <c r="AV147" i="42"/>
  <c r="D147" i="42"/>
  <c r="BH146" i="42"/>
  <c r="AV146" i="42"/>
  <c r="D146" i="42"/>
  <c r="BH145" i="42"/>
  <c r="AV145" i="42"/>
  <c r="D145" i="42"/>
  <c r="BH144" i="42"/>
  <c r="AV144" i="42"/>
  <c r="D144" i="42"/>
  <c r="BH143" i="42"/>
  <c r="AV143" i="42"/>
  <c r="D143" i="42"/>
  <c r="BH142" i="42"/>
  <c r="AV142" i="42"/>
  <c r="D142" i="42"/>
  <c r="BH141" i="42"/>
  <c r="AV141" i="42"/>
  <c r="D141" i="42"/>
  <c r="BH140" i="42"/>
  <c r="AV140" i="42"/>
  <c r="D140" i="42"/>
  <c r="BH139" i="42"/>
  <c r="AV139" i="42"/>
  <c r="D139" i="42"/>
  <c r="BH138" i="42"/>
  <c r="AV138" i="42"/>
  <c r="D138" i="42"/>
  <c r="BH137" i="42"/>
  <c r="AV137" i="42"/>
  <c r="D137" i="42"/>
  <c r="BH136" i="42"/>
  <c r="AV136" i="42"/>
  <c r="D136" i="42"/>
  <c r="BH135" i="42"/>
  <c r="AV135" i="42"/>
  <c r="D135" i="42"/>
  <c r="BH134" i="42"/>
  <c r="AV134" i="42"/>
  <c r="D134" i="42"/>
  <c r="BH133" i="42"/>
  <c r="AV133" i="42"/>
  <c r="D133" i="42"/>
  <c r="BH132" i="42"/>
  <c r="AV132" i="42"/>
  <c r="D132" i="42"/>
  <c r="BH131" i="42"/>
  <c r="AV131" i="42"/>
  <c r="D131" i="42"/>
  <c r="BH130" i="42"/>
  <c r="AV130" i="42"/>
  <c r="D130" i="42"/>
  <c r="BH129" i="42"/>
  <c r="AV129" i="42"/>
  <c r="D129" i="42"/>
  <c r="BH128" i="42"/>
  <c r="AV128" i="42"/>
  <c r="D128" i="42"/>
  <c r="BH127" i="42"/>
  <c r="AV127" i="42"/>
  <c r="D127" i="42"/>
  <c r="BH126" i="42"/>
  <c r="AV126" i="42"/>
  <c r="D126" i="42"/>
  <c r="BH125" i="42"/>
  <c r="AV125" i="42"/>
  <c r="D125" i="42"/>
  <c r="BH124" i="42"/>
  <c r="AV124" i="42"/>
  <c r="D124" i="42"/>
  <c r="BH123" i="42"/>
  <c r="AV123" i="42"/>
  <c r="D123" i="42"/>
  <c r="BH122" i="42"/>
  <c r="AV122" i="42"/>
  <c r="D122" i="42"/>
  <c r="BH121" i="42"/>
  <c r="AV121" i="42"/>
  <c r="D121" i="42"/>
  <c r="BH120" i="42"/>
  <c r="AV120" i="42"/>
  <c r="D120" i="42"/>
  <c r="BH119" i="42"/>
  <c r="AV119" i="42"/>
  <c r="D119" i="42"/>
  <c r="BH118" i="42"/>
  <c r="AV118" i="42"/>
  <c r="D118" i="42"/>
  <c r="BH117" i="42"/>
  <c r="AV117" i="42"/>
  <c r="D117" i="42"/>
  <c r="BH116" i="42"/>
  <c r="AV116" i="42"/>
  <c r="D116" i="42"/>
  <c r="BH115" i="42"/>
  <c r="AV115" i="42"/>
  <c r="D115" i="42"/>
  <c r="BH114" i="42"/>
  <c r="AV114" i="42"/>
  <c r="D114" i="42"/>
  <c r="BH113" i="42"/>
  <c r="AV113" i="42"/>
  <c r="D113" i="42"/>
  <c r="BH112" i="42"/>
  <c r="AV112" i="42"/>
  <c r="D112" i="42"/>
  <c r="BH111" i="42"/>
  <c r="AV111" i="42"/>
  <c r="D111" i="42"/>
  <c r="BH110" i="42"/>
  <c r="AV110" i="42"/>
  <c r="D110" i="42"/>
  <c r="BH109" i="42"/>
  <c r="AV109" i="42"/>
  <c r="D109" i="42"/>
  <c r="BH108" i="42"/>
  <c r="AV108" i="42"/>
  <c r="D108" i="42"/>
  <c r="BH107" i="42"/>
  <c r="AV107" i="42"/>
  <c r="D107" i="42"/>
  <c r="BH106" i="42"/>
  <c r="AV106" i="42"/>
  <c r="D106" i="42"/>
  <c r="BH105" i="42"/>
  <c r="AV105" i="42"/>
  <c r="D105" i="42"/>
  <c r="BH104" i="42"/>
  <c r="AV104" i="42"/>
  <c r="D104" i="42"/>
  <c r="BH103" i="42"/>
  <c r="AV103" i="42"/>
  <c r="D103" i="42"/>
  <c r="BH102" i="42"/>
  <c r="AV102" i="42"/>
  <c r="D102" i="42"/>
  <c r="BH101" i="42"/>
  <c r="AV101" i="42"/>
  <c r="D101" i="42"/>
  <c r="BH100" i="42"/>
  <c r="AV100" i="42"/>
  <c r="D100" i="42"/>
  <c r="BH99" i="42"/>
  <c r="AV99" i="42"/>
  <c r="D99" i="42"/>
  <c r="BH98" i="42"/>
  <c r="AV98" i="42"/>
  <c r="D98" i="42"/>
  <c r="BH97" i="42"/>
  <c r="AV97" i="42"/>
  <c r="D97" i="42"/>
  <c r="BH96" i="42"/>
  <c r="AV96" i="42"/>
  <c r="D96" i="42"/>
  <c r="BH95" i="42"/>
  <c r="AV95" i="42"/>
  <c r="D95" i="42"/>
  <c r="BH94" i="42"/>
  <c r="AV94" i="42"/>
  <c r="D94" i="42"/>
  <c r="BH93" i="42"/>
  <c r="AV93" i="42"/>
  <c r="D93" i="42"/>
  <c r="BH92" i="42"/>
  <c r="AV92" i="42"/>
  <c r="D92" i="42"/>
  <c r="BH91" i="42"/>
  <c r="AV91" i="42"/>
  <c r="D91" i="42"/>
  <c r="BH90" i="42"/>
  <c r="AV90" i="42"/>
  <c r="D90" i="42"/>
  <c r="BH89" i="42"/>
  <c r="AV89" i="42"/>
  <c r="D89" i="42"/>
  <c r="BH88" i="42"/>
  <c r="AV88" i="42"/>
  <c r="D88" i="42"/>
  <c r="BH87" i="42"/>
  <c r="AV87" i="42"/>
  <c r="D87" i="42"/>
  <c r="BH86" i="42"/>
  <c r="AV86" i="42"/>
  <c r="D86" i="42"/>
  <c r="BH85" i="42"/>
  <c r="AV85" i="42"/>
  <c r="D85" i="42"/>
  <c r="BH84" i="42"/>
  <c r="AV84" i="42"/>
  <c r="D84" i="42"/>
  <c r="BH83" i="42"/>
  <c r="AV83" i="42"/>
  <c r="D83" i="42"/>
  <c r="BH82" i="42"/>
  <c r="AV82" i="42"/>
  <c r="D82" i="42"/>
  <c r="BH81" i="42"/>
  <c r="AV81" i="42"/>
  <c r="D81" i="42"/>
  <c r="BH80" i="42"/>
  <c r="AV80" i="42"/>
  <c r="D80" i="42"/>
  <c r="BH79" i="42"/>
  <c r="AV79" i="42"/>
  <c r="D79" i="42"/>
  <c r="BH78" i="42"/>
  <c r="AV78" i="42"/>
  <c r="D78" i="42"/>
  <c r="BH77" i="42"/>
  <c r="AV77" i="42"/>
  <c r="D77" i="42"/>
  <c r="BH76" i="42"/>
  <c r="AV76" i="42"/>
  <c r="D76" i="42"/>
  <c r="BH75" i="42"/>
  <c r="AV75" i="42"/>
  <c r="D75" i="42"/>
  <c r="BH74" i="42"/>
  <c r="AV74" i="42"/>
  <c r="D74" i="42"/>
  <c r="BH73" i="42"/>
  <c r="AV73" i="42"/>
  <c r="D73" i="42"/>
  <c r="BH72" i="42"/>
  <c r="AV72" i="42"/>
  <c r="D72" i="42"/>
  <c r="BH71" i="42"/>
  <c r="AV71" i="42"/>
  <c r="D71" i="42"/>
  <c r="BH70" i="42"/>
  <c r="AV70" i="42"/>
  <c r="D70" i="42"/>
  <c r="BH69" i="42"/>
  <c r="AV69" i="42"/>
  <c r="D69" i="42"/>
  <c r="BH68" i="42"/>
  <c r="AV68" i="42"/>
  <c r="D68" i="42"/>
  <c r="BH67" i="42"/>
  <c r="AV67" i="42"/>
  <c r="D67" i="42"/>
  <c r="BH66" i="42"/>
  <c r="AV66" i="42"/>
  <c r="D66" i="42"/>
  <c r="BH65" i="42"/>
  <c r="AV65" i="42"/>
  <c r="D65" i="42"/>
  <c r="BH64" i="42"/>
  <c r="AV64" i="42"/>
  <c r="D64" i="42"/>
  <c r="BH63" i="42"/>
  <c r="AV63" i="42"/>
  <c r="D63" i="42"/>
  <c r="BH62" i="42"/>
  <c r="AV62" i="42"/>
  <c r="D62" i="42"/>
  <c r="BH61" i="42"/>
  <c r="AV61" i="42"/>
  <c r="D61" i="42"/>
  <c r="BH60" i="42"/>
  <c r="AV60" i="42"/>
  <c r="D60" i="42"/>
  <c r="BH59" i="42"/>
  <c r="AV59" i="42"/>
  <c r="D59" i="42"/>
  <c r="BH58" i="42"/>
  <c r="AV58" i="42"/>
  <c r="D58" i="42"/>
  <c r="BH57" i="42"/>
  <c r="AV57" i="42"/>
  <c r="D57" i="42"/>
  <c r="BH56" i="42"/>
  <c r="AV56" i="42"/>
  <c r="D56" i="42"/>
  <c r="BH55" i="42"/>
  <c r="AV55" i="42"/>
  <c r="D55" i="42"/>
  <c r="BH54" i="42"/>
  <c r="AV54" i="42"/>
  <c r="D54" i="42"/>
  <c r="BH53" i="42"/>
  <c r="AV53" i="42"/>
  <c r="D53" i="42"/>
  <c r="BH52" i="42"/>
  <c r="AV52" i="42"/>
  <c r="D52" i="42"/>
  <c r="BH51" i="42"/>
  <c r="AV51" i="42"/>
  <c r="D51" i="42"/>
  <c r="BH50" i="42"/>
  <c r="AV50" i="42"/>
  <c r="D50" i="42"/>
  <c r="BH49" i="42"/>
  <c r="AV49" i="42"/>
  <c r="D49" i="42"/>
  <c r="BH48" i="42"/>
  <c r="AV48" i="42"/>
  <c r="D48" i="42"/>
  <c r="BH47" i="42"/>
  <c r="AV47" i="42"/>
  <c r="D47" i="42"/>
  <c r="BH46" i="42"/>
  <c r="AV46" i="42"/>
  <c r="D46" i="42"/>
  <c r="BH45" i="42"/>
  <c r="AV45" i="42"/>
  <c r="D45" i="42"/>
  <c r="BH44" i="42"/>
  <c r="AV44" i="42"/>
  <c r="D44" i="42"/>
  <c r="BH43" i="42"/>
  <c r="AV43" i="42"/>
  <c r="D43" i="42"/>
  <c r="BH42" i="42"/>
  <c r="AV42" i="42"/>
  <c r="D42" i="42"/>
  <c r="BH41" i="42"/>
  <c r="AV41" i="42"/>
  <c r="D41" i="42"/>
  <c r="BH40" i="42"/>
  <c r="AV40" i="42"/>
  <c r="D40" i="42"/>
  <c r="BH39" i="42"/>
  <c r="AV39" i="42"/>
  <c r="D39" i="42"/>
  <c r="BH38" i="42"/>
  <c r="AV38" i="42"/>
  <c r="D38" i="42"/>
  <c r="BH37" i="42"/>
  <c r="AV37" i="42"/>
  <c r="D37" i="42"/>
  <c r="BH36" i="42"/>
  <c r="AV36" i="42"/>
  <c r="D36" i="42"/>
  <c r="BH35" i="42"/>
  <c r="AV35" i="42"/>
  <c r="D35" i="42"/>
  <c r="BH34" i="42"/>
  <c r="AV34" i="42"/>
  <c r="D34" i="42"/>
  <c r="BH33" i="42"/>
  <c r="AV33" i="42"/>
  <c r="D33" i="42"/>
  <c r="BH32" i="42"/>
  <c r="AV32" i="42"/>
  <c r="D32" i="42"/>
  <c r="BH31" i="42"/>
  <c r="AV31" i="42"/>
  <c r="D31" i="42"/>
  <c r="BH30" i="42"/>
  <c r="AV30" i="42"/>
  <c r="D30" i="42"/>
  <c r="BH29" i="42"/>
  <c r="AV29" i="42"/>
  <c r="D29" i="42"/>
  <c r="BH28" i="42"/>
  <c r="AV28" i="42"/>
  <c r="D28" i="42"/>
  <c r="BH27" i="42"/>
  <c r="AV27" i="42"/>
  <c r="D27" i="42"/>
  <c r="BH26" i="42"/>
  <c r="AV26" i="42"/>
  <c r="D26" i="42"/>
  <c r="BH25" i="42"/>
  <c r="AV25" i="42"/>
  <c r="D25" i="42"/>
  <c r="BH24" i="42"/>
  <c r="AV24" i="42"/>
  <c r="D24" i="42"/>
  <c r="BH23" i="42"/>
  <c r="AV23" i="42"/>
  <c r="D23" i="42"/>
  <c r="BH22" i="42"/>
  <c r="AV22" i="42"/>
  <c r="D22" i="42"/>
  <c r="BH21" i="42"/>
  <c r="AV21" i="42"/>
  <c r="D21" i="42"/>
  <c r="BH20" i="42"/>
  <c r="AV20" i="42"/>
  <c r="D20" i="42"/>
  <c r="BH19" i="42"/>
  <c r="AV19" i="42"/>
  <c r="D19" i="42"/>
  <c r="BH18" i="42"/>
  <c r="AV18" i="42"/>
  <c r="D18" i="42"/>
  <c r="BH17" i="42"/>
  <c r="AV17" i="42"/>
  <c r="D17" i="42"/>
  <c r="BH16" i="42"/>
  <c r="AV16" i="42"/>
  <c r="D16" i="42"/>
  <c r="BH14" i="42"/>
  <c r="AV14" i="42"/>
  <c r="B6" i="42"/>
  <c r="B5" i="42"/>
  <c r="B3" i="42"/>
  <c r="AE1" i="42"/>
  <c r="BH765" i="41"/>
  <c r="AV765" i="41"/>
  <c r="D765" i="41"/>
  <c r="BH764" i="41"/>
  <c r="AV764" i="41"/>
  <c r="D764" i="41"/>
  <c r="BH763" i="41"/>
  <c r="AV763" i="41"/>
  <c r="D763" i="41"/>
  <c r="BH762" i="41"/>
  <c r="AV762" i="41"/>
  <c r="D762" i="41"/>
  <c r="BH761" i="41"/>
  <c r="AV761" i="41"/>
  <c r="D761" i="41"/>
  <c r="BH760" i="41"/>
  <c r="AV760" i="41"/>
  <c r="D760" i="41"/>
  <c r="BH759" i="41"/>
  <c r="AV759" i="41"/>
  <c r="D759" i="41"/>
  <c r="BH758" i="41"/>
  <c r="AV758" i="41"/>
  <c r="D758" i="41"/>
  <c r="BH757" i="41"/>
  <c r="AV757" i="41"/>
  <c r="D757" i="41"/>
  <c r="BH756" i="41"/>
  <c r="AV756" i="41"/>
  <c r="D756" i="41"/>
  <c r="BH755" i="41"/>
  <c r="AV755" i="41"/>
  <c r="D755" i="41"/>
  <c r="BH754" i="41"/>
  <c r="AV754" i="41"/>
  <c r="D754" i="41"/>
  <c r="BH753" i="41"/>
  <c r="AV753" i="41"/>
  <c r="D753" i="41"/>
  <c r="BH752" i="41"/>
  <c r="AV752" i="41"/>
  <c r="D752" i="41"/>
  <c r="BH751" i="41"/>
  <c r="AV751" i="41"/>
  <c r="D751" i="41"/>
  <c r="BH750" i="41"/>
  <c r="AV750" i="41"/>
  <c r="D750" i="41"/>
  <c r="BH749" i="41"/>
  <c r="AV749" i="41"/>
  <c r="D749" i="41"/>
  <c r="BH748" i="41"/>
  <c r="AV748" i="41"/>
  <c r="D748" i="41"/>
  <c r="BH747" i="41"/>
  <c r="AV747" i="41"/>
  <c r="D747" i="41"/>
  <c r="BH746" i="41"/>
  <c r="AV746" i="41"/>
  <c r="D746" i="41"/>
  <c r="BH745" i="41"/>
  <c r="AV745" i="41"/>
  <c r="D745" i="41"/>
  <c r="BH744" i="41"/>
  <c r="AV744" i="41"/>
  <c r="D744" i="41"/>
  <c r="BH743" i="41"/>
  <c r="AV743" i="41"/>
  <c r="D743" i="41"/>
  <c r="BH742" i="41"/>
  <c r="AV742" i="41"/>
  <c r="D742" i="41"/>
  <c r="BH741" i="41"/>
  <c r="AV741" i="41"/>
  <c r="D741" i="41"/>
  <c r="BH740" i="41"/>
  <c r="AV740" i="41"/>
  <c r="D740" i="41"/>
  <c r="BH739" i="41"/>
  <c r="AV739" i="41"/>
  <c r="D739" i="41"/>
  <c r="BH738" i="41"/>
  <c r="AV738" i="41"/>
  <c r="D738" i="41"/>
  <c r="BH737" i="41"/>
  <c r="AV737" i="41"/>
  <c r="D737" i="41"/>
  <c r="BH736" i="41"/>
  <c r="AV736" i="41"/>
  <c r="D736" i="41"/>
  <c r="BH735" i="41"/>
  <c r="AV735" i="41"/>
  <c r="D735" i="41"/>
  <c r="BH734" i="41"/>
  <c r="AV734" i="41"/>
  <c r="D734" i="41"/>
  <c r="BH733" i="41"/>
  <c r="AV733" i="41"/>
  <c r="D733" i="41"/>
  <c r="BH732" i="41"/>
  <c r="AV732" i="41"/>
  <c r="D732" i="41"/>
  <c r="BH731" i="41"/>
  <c r="AV731" i="41"/>
  <c r="D731" i="41"/>
  <c r="BH730" i="41"/>
  <c r="AV730" i="41"/>
  <c r="D730" i="41"/>
  <c r="BH729" i="41"/>
  <c r="AV729" i="41"/>
  <c r="D729" i="41"/>
  <c r="BH728" i="41"/>
  <c r="AV728" i="41"/>
  <c r="D728" i="41"/>
  <c r="BH727" i="41"/>
  <c r="AV727" i="41"/>
  <c r="D727" i="41"/>
  <c r="BH726" i="41"/>
  <c r="AV726" i="41"/>
  <c r="D726" i="41"/>
  <c r="BH725" i="41"/>
  <c r="AV725" i="41"/>
  <c r="D725" i="41"/>
  <c r="BH724" i="41"/>
  <c r="AV724" i="41"/>
  <c r="D724" i="41"/>
  <c r="BH723" i="41"/>
  <c r="AV723" i="41"/>
  <c r="D723" i="41"/>
  <c r="BH722" i="41"/>
  <c r="AV722" i="41"/>
  <c r="D722" i="41"/>
  <c r="BH721" i="41"/>
  <c r="AV721" i="41"/>
  <c r="D721" i="41"/>
  <c r="BH720" i="41"/>
  <c r="AV720" i="41"/>
  <c r="D720" i="41"/>
  <c r="BH719" i="41"/>
  <c r="AV719" i="41"/>
  <c r="D719" i="41"/>
  <c r="BH718" i="41"/>
  <c r="AV718" i="41"/>
  <c r="D718" i="41"/>
  <c r="BH717" i="41"/>
  <c r="AV717" i="41"/>
  <c r="D717" i="41"/>
  <c r="BH716" i="41"/>
  <c r="AV716" i="41"/>
  <c r="D716" i="41"/>
  <c r="BH715" i="41"/>
  <c r="AV715" i="41"/>
  <c r="D715" i="41"/>
  <c r="BH714" i="41"/>
  <c r="AV714" i="41"/>
  <c r="D714" i="41"/>
  <c r="BH713" i="41"/>
  <c r="AV713" i="41"/>
  <c r="D713" i="41"/>
  <c r="BH712" i="41"/>
  <c r="AV712" i="41"/>
  <c r="D712" i="41"/>
  <c r="BH711" i="41"/>
  <c r="AV711" i="41"/>
  <c r="D711" i="41"/>
  <c r="BH710" i="41"/>
  <c r="AV710" i="41"/>
  <c r="D710" i="41"/>
  <c r="BH709" i="41"/>
  <c r="AV709" i="41"/>
  <c r="D709" i="41"/>
  <c r="BH708" i="41"/>
  <c r="AV708" i="41"/>
  <c r="D708" i="41"/>
  <c r="BH707" i="41"/>
  <c r="AV707" i="41"/>
  <c r="D707" i="41"/>
  <c r="BH706" i="41"/>
  <c r="AV706" i="41"/>
  <c r="D706" i="41"/>
  <c r="BH705" i="41"/>
  <c r="AV705" i="41"/>
  <c r="D705" i="41"/>
  <c r="BH704" i="41"/>
  <c r="AV704" i="41"/>
  <c r="D704" i="41"/>
  <c r="BH703" i="41"/>
  <c r="AV703" i="41"/>
  <c r="D703" i="41"/>
  <c r="BH702" i="41"/>
  <c r="AV702" i="41"/>
  <c r="D702" i="41"/>
  <c r="BH701" i="41"/>
  <c r="AV701" i="41"/>
  <c r="D701" i="41"/>
  <c r="BH700" i="41"/>
  <c r="AV700" i="41"/>
  <c r="D700" i="41"/>
  <c r="BH699" i="41"/>
  <c r="AV699" i="41"/>
  <c r="D699" i="41"/>
  <c r="BH698" i="41"/>
  <c r="AV698" i="41"/>
  <c r="D698" i="41"/>
  <c r="BH697" i="41"/>
  <c r="AV697" i="41"/>
  <c r="D697" i="41"/>
  <c r="BH696" i="41"/>
  <c r="AV696" i="41"/>
  <c r="D696" i="41"/>
  <c r="BH695" i="41"/>
  <c r="AV695" i="41"/>
  <c r="D695" i="41"/>
  <c r="BH694" i="41"/>
  <c r="AV694" i="41"/>
  <c r="D694" i="41"/>
  <c r="BH693" i="41"/>
  <c r="AV693" i="41"/>
  <c r="D693" i="41"/>
  <c r="BH692" i="41"/>
  <c r="AV692" i="41"/>
  <c r="D692" i="41"/>
  <c r="BH691" i="41"/>
  <c r="AV691" i="41"/>
  <c r="D691" i="41"/>
  <c r="BH690" i="41"/>
  <c r="AV690" i="41"/>
  <c r="D690" i="41"/>
  <c r="BH689" i="41"/>
  <c r="AV689" i="41"/>
  <c r="D689" i="41"/>
  <c r="BH688" i="41"/>
  <c r="AV688" i="41"/>
  <c r="D688" i="41"/>
  <c r="BH687" i="41"/>
  <c r="AV687" i="41"/>
  <c r="D687" i="41"/>
  <c r="BH686" i="41"/>
  <c r="AV686" i="41"/>
  <c r="D686" i="41"/>
  <c r="BH685" i="41"/>
  <c r="AV685" i="41"/>
  <c r="D685" i="41"/>
  <c r="BH684" i="41"/>
  <c r="AV684" i="41"/>
  <c r="D684" i="41"/>
  <c r="BH683" i="41"/>
  <c r="AV683" i="41"/>
  <c r="D683" i="41"/>
  <c r="BH682" i="41"/>
  <c r="AV682" i="41"/>
  <c r="D682" i="41"/>
  <c r="BH681" i="41"/>
  <c r="AV681" i="41"/>
  <c r="D681" i="41"/>
  <c r="BH680" i="41"/>
  <c r="AV680" i="41"/>
  <c r="D680" i="41"/>
  <c r="BH679" i="41"/>
  <c r="AV679" i="41"/>
  <c r="D679" i="41"/>
  <c r="BH678" i="41"/>
  <c r="AV678" i="41"/>
  <c r="D678" i="41"/>
  <c r="BH677" i="41"/>
  <c r="AV677" i="41"/>
  <c r="D677" i="41"/>
  <c r="BH676" i="41"/>
  <c r="AV676" i="41"/>
  <c r="D676" i="41"/>
  <c r="BH675" i="41"/>
  <c r="AV675" i="41"/>
  <c r="D675" i="41"/>
  <c r="BH674" i="41"/>
  <c r="AV674" i="41"/>
  <c r="D674" i="41"/>
  <c r="BH673" i="41"/>
  <c r="AV673" i="41"/>
  <c r="D673" i="41"/>
  <c r="BH672" i="41"/>
  <c r="AV672" i="41"/>
  <c r="D672" i="41"/>
  <c r="BH671" i="41"/>
  <c r="AV671" i="41"/>
  <c r="D671" i="41"/>
  <c r="BH670" i="41"/>
  <c r="AV670" i="41"/>
  <c r="D670" i="41"/>
  <c r="BH669" i="41"/>
  <c r="AV669" i="41"/>
  <c r="D669" i="41"/>
  <c r="BH668" i="41"/>
  <c r="AV668" i="41"/>
  <c r="D668" i="41"/>
  <c r="BH667" i="41"/>
  <c r="AV667" i="41"/>
  <c r="D667" i="41"/>
  <c r="BH666" i="41"/>
  <c r="AV666" i="41"/>
  <c r="D666" i="41"/>
  <c r="BH665" i="41"/>
  <c r="AV665" i="41"/>
  <c r="D665" i="41"/>
  <c r="BH664" i="41"/>
  <c r="AV664" i="41"/>
  <c r="D664" i="41"/>
  <c r="BH663" i="41"/>
  <c r="AV663" i="41"/>
  <c r="D663" i="41"/>
  <c r="BH662" i="41"/>
  <c r="AV662" i="41"/>
  <c r="D662" i="41"/>
  <c r="BH661" i="41"/>
  <c r="AV661" i="41"/>
  <c r="D661" i="41"/>
  <c r="BH660" i="41"/>
  <c r="AV660" i="41"/>
  <c r="D660" i="41"/>
  <c r="BH659" i="41"/>
  <c r="AV659" i="41"/>
  <c r="D659" i="41"/>
  <c r="BH658" i="41"/>
  <c r="AV658" i="41"/>
  <c r="D658" i="41"/>
  <c r="BH657" i="41"/>
  <c r="AV657" i="41"/>
  <c r="D657" i="41"/>
  <c r="BH656" i="41"/>
  <c r="AV656" i="41"/>
  <c r="D656" i="41"/>
  <c r="BH655" i="41"/>
  <c r="AV655" i="41"/>
  <c r="D655" i="41"/>
  <c r="BH654" i="41"/>
  <c r="AV654" i="41"/>
  <c r="D654" i="41"/>
  <c r="BH653" i="41"/>
  <c r="AV653" i="41"/>
  <c r="D653" i="41"/>
  <c r="BH652" i="41"/>
  <c r="AV652" i="41"/>
  <c r="D652" i="41"/>
  <c r="BH651" i="41"/>
  <c r="AV651" i="41"/>
  <c r="D651" i="41"/>
  <c r="BH650" i="41"/>
  <c r="AV650" i="41"/>
  <c r="D650" i="41"/>
  <c r="BH649" i="41"/>
  <c r="AV649" i="41"/>
  <c r="D649" i="41"/>
  <c r="BH648" i="41"/>
  <c r="AV648" i="41"/>
  <c r="D648" i="41"/>
  <c r="BH647" i="41"/>
  <c r="AV647" i="41"/>
  <c r="D647" i="41"/>
  <c r="BH646" i="41"/>
  <c r="AV646" i="41"/>
  <c r="D646" i="41"/>
  <c r="BH645" i="41"/>
  <c r="AV645" i="41"/>
  <c r="D645" i="41"/>
  <c r="BH644" i="41"/>
  <c r="AV644" i="41"/>
  <c r="D644" i="41"/>
  <c r="BH643" i="41"/>
  <c r="AV643" i="41"/>
  <c r="D643" i="41"/>
  <c r="BH642" i="41"/>
  <c r="AV642" i="41"/>
  <c r="D642" i="41"/>
  <c r="BH641" i="41"/>
  <c r="AV641" i="41"/>
  <c r="D641" i="41"/>
  <c r="BH640" i="41"/>
  <c r="AV640" i="41"/>
  <c r="D640" i="41"/>
  <c r="BH639" i="41"/>
  <c r="AV639" i="41"/>
  <c r="D639" i="41"/>
  <c r="BH638" i="41"/>
  <c r="AV638" i="41"/>
  <c r="D638" i="41"/>
  <c r="BH637" i="41"/>
  <c r="AV637" i="41"/>
  <c r="D637" i="41"/>
  <c r="BH636" i="41"/>
  <c r="AV636" i="41"/>
  <c r="D636" i="41"/>
  <c r="BH635" i="41"/>
  <c r="AV635" i="41"/>
  <c r="D635" i="41"/>
  <c r="BH634" i="41"/>
  <c r="AV634" i="41"/>
  <c r="D634" i="41"/>
  <c r="BH633" i="41"/>
  <c r="AV633" i="41"/>
  <c r="D633" i="41"/>
  <c r="BH632" i="41"/>
  <c r="AV632" i="41"/>
  <c r="D632" i="41"/>
  <c r="BH631" i="41"/>
  <c r="AV631" i="41"/>
  <c r="D631" i="41"/>
  <c r="BH630" i="41"/>
  <c r="AV630" i="41"/>
  <c r="D630" i="41"/>
  <c r="BH629" i="41"/>
  <c r="AV629" i="41"/>
  <c r="D629" i="41"/>
  <c r="BH628" i="41"/>
  <c r="AV628" i="41"/>
  <c r="D628" i="41"/>
  <c r="BH627" i="41"/>
  <c r="AV627" i="41"/>
  <c r="D627" i="41"/>
  <c r="BH626" i="41"/>
  <c r="AV626" i="41"/>
  <c r="D626" i="41"/>
  <c r="BH625" i="41"/>
  <c r="AV625" i="41"/>
  <c r="D625" i="41"/>
  <c r="BH624" i="41"/>
  <c r="AV624" i="41"/>
  <c r="D624" i="41"/>
  <c r="BH623" i="41"/>
  <c r="AV623" i="41"/>
  <c r="D623" i="41"/>
  <c r="BH622" i="41"/>
  <c r="AV622" i="41"/>
  <c r="D622" i="41"/>
  <c r="BH621" i="41"/>
  <c r="AV621" i="41"/>
  <c r="D621" i="41"/>
  <c r="BH620" i="41"/>
  <c r="AV620" i="41"/>
  <c r="D620" i="41"/>
  <c r="BH619" i="41"/>
  <c r="AV619" i="41"/>
  <c r="D619" i="41"/>
  <c r="BH618" i="41"/>
  <c r="AV618" i="41"/>
  <c r="D618" i="41"/>
  <c r="BH617" i="41"/>
  <c r="AV617" i="41"/>
  <c r="D617" i="41"/>
  <c r="BH616" i="41"/>
  <c r="AV616" i="41"/>
  <c r="D616" i="41"/>
  <c r="BH615" i="41"/>
  <c r="AV615" i="41"/>
  <c r="D615" i="41"/>
  <c r="BH614" i="41"/>
  <c r="AV614" i="41"/>
  <c r="D614" i="41"/>
  <c r="BH613" i="41"/>
  <c r="AV613" i="41"/>
  <c r="D613" i="41"/>
  <c r="BH612" i="41"/>
  <c r="AV612" i="41"/>
  <c r="D612" i="41"/>
  <c r="BH611" i="41"/>
  <c r="AV611" i="41"/>
  <c r="D611" i="41"/>
  <c r="BH610" i="41"/>
  <c r="AV610" i="41"/>
  <c r="D610" i="41"/>
  <c r="BH609" i="41"/>
  <c r="AV609" i="41"/>
  <c r="D609" i="41"/>
  <c r="BH608" i="41"/>
  <c r="AV608" i="41"/>
  <c r="D608" i="41"/>
  <c r="BH607" i="41"/>
  <c r="AV607" i="41"/>
  <c r="D607" i="41"/>
  <c r="BH606" i="41"/>
  <c r="AV606" i="41"/>
  <c r="D606" i="41"/>
  <c r="BH605" i="41"/>
  <c r="AV605" i="41"/>
  <c r="D605" i="41"/>
  <c r="BH604" i="41"/>
  <c r="AV604" i="41"/>
  <c r="D604" i="41"/>
  <c r="BH603" i="41"/>
  <c r="AV603" i="41"/>
  <c r="D603" i="41"/>
  <c r="BH602" i="41"/>
  <c r="AV602" i="41"/>
  <c r="D602" i="41"/>
  <c r="BH601" i="41"/>
  <c r="AV601" i="41"/>
  <c r="D601" i="41"/>
  <c r="BH600" i="41"/>
  <c r="AV600" i="41"/>
  <c r="D600" i="41"/>
  <c r="BH599" i="41"/>
  <c r="AV599" i="41"/>
  <c r="D599" i="41"/>
  <c r="BH598" i="41"/>
  <c r="AV598" i="41"/>
  <c r="D598" i="41"/>
  <c r="BH597" i="41"/>
  <c r="AV597" i="41"/>
  <c r="D597" i="41"/>
  <c r="BH596" i="41"/>
  <c r="AV596" i="41"/>
  <c r="D596" i="41"/>
  <c r="BH595" i="41"/>
  <c r="AV595" i="41"/>
  <c r="D595" i="41"/>
  <c r="BH594" i="41"/>
  <c r="AV594" i="41"/>
  <c r="D594" i="41"/>
  <c r="BH593" i="41"/>
  <c r="AV593" i="41"/>
  <c r="D593" i="41"/>
  <c r="BH592" i="41"/>
  <c r="AV592" i="41"/>
  <c r="D592" i="41"/>
  <c r="BH591" i="41"/>
  <c r="AV591" i="41"/>
  <c r="D591" i="41"/>
  <c r="BH590" i="41"/>
  <c r="AV590" i="41"/>
  <c r="D590" i="41"/>
  <c r="BH589" i="41"/>
  <c r="AV589" i="41"/>
  <c r="D589" i="41"/>
  <c r="BH588" i="41"/>
  <c r="AV588" i="41"/>
  <c r="D588" i="41"/>
  <c r="BH587" i="41"/>
  <c r="AV587" i="41"/>
  <c r="D587" i="41"/>
  <c r="BH586" i="41"/>
  <c r="AV586" i="41"/>
  <c r="D586" i="41"/>
  <c r="BH585" i="41"/>
  <c r="AV585" i="41"/>
  <c r="D585" i="41"/>
  <c r="BH584" i="41"/>
  <c r="AV584" i="41"/>
  <c r="D584" i="41"/>
  <c r="BH583" i="41"/>
  <c r="AV583" i="41"/>
  <c r="D583" i="41"/>
  <c r="BH582" i="41"/>
  <c r="AV582" i="41"/>
  <c r="D582" i="41"/>
  <c r="BH581" i="41"/>
  <c r="AV581" i="41"/>
  <c r="D581" i="41"/>
  <c r="BH580" i="41"/>
  <c r="AV580" i="41"/>
  <c r="D580" i="41"/>
  <c r="BH579" i="41"/>
  <c r="AV579" i="41"/>
  <c r="D579" i="41"/>
  <c r="BH578" i="41"/>
  <c r="AV578" i="41"/>
  <c r="D578" i="41"/>
  <c r="BH577" i="41"/>
  <c r="AV577" i="41"/>
  <c r="D577" i="41"/>
  <c r="BH576" i="41"/>
  <c r="AV576" i="41"/>
  <c r="D576" i="41"/>
  <c r="BH575" i="41"/>
  <c r="AV575" i="41"/>
  <c r="D575" i="41"/>
  <c r="BH574" i="41"/>
  <c r="AV574" i="41"/>
  <c r="D574" i="41"/>
  <c r="BH573" i="41"/>
  <c r="AV573" i="41"/>
  <c r="D573" i="41"/>
  <c r="BH572" i="41"/>
  <c r="AV572" i="41"/>
  <c r="D572" i="41"/>
  <c r="BH571" i="41"/>
  <c r="AV571" i="41"/>
  <c r="D571" i="41"/>
  <c r="BH570" i="41"/>
  <c r="AV570" i="41"/>
  <c r="D570" i="41"/>
  <c r="BH569" i="41"/>
  <c r="AV569" i="41"/>
  <c r="D569" i="41"/>
  <c r="BH568" i="41"/>
  <c r="AV568" i="41"/>
  <c r="D568" i="41"/>
  <c r="BH567" i="41"/>
  <c r="AV567" i="41"/>
  <c r="D567" i="41"/>
  <c r="BH566" i="41"/>
  <c r="AV566" i="41"/>
  <c r="D566" i="41"/>
  <c r="BH565" i="41"/>
  <c r="AV565" i="41"/>
  <c r="D565" i="41"/>
  <c r="BH564" i="41"/>
  <c r="AV564" i="41"/>
  <c r="D564" i="41"/>
  <c r="BH563" i="41"/>
  <c r="AV563" i="41"/>
  <c r="D563" i="41"/>
  <c r="BH562" i="41"/>
  <c r="AV562" i="41"/>
  <c r="D562" i="41"/>
  <c r="BH561" i="41"/>
  <c r="AV561" i="41"/>
  <c r="D561" i="41"/>
  <c r="BH560" i="41"/>
  <c r="AV560" i="41"/>
  <c r="D560" i="41"/>
  <c r="BH559" i="41"/>
  <c r="AV559" i="41"/>
  <c r="D559" i="41"/>
  <c r="BH558" i="41"/>
  <c r="AV558" i="41"/>
  <c r="D558" i="41"/>
  <c r="BH557" i="41"/>
  <c r="AV557" i="41"/>
  <c r="D557" i="41"/>
  <c r="BH556" i="41"/>
  <c r="AV556" i="41"/>
  <c r="D556" i="41"/>
  <c r="BH555" i="41"/>
  <c r="AV555" i="41"/>
  <c r="D555" i="41"/>
  <c r="BH554" i="41"/>
  <c r="AV554" i="41"/>
  <c r="D554" i="41"/>
  <c r="BH553" i="41"/>
  <c r="AV553" i="41"/>
  <c r="D553" i="41"/>
  <c r="BH552" i="41"/>
  <c r="AV552" i="41"/>
  <c r="D552" i="41"/>
  <c r="BH551" i="41"/>
  <c r="AV551" i="41"/>
  <c r="D551" i="41"/>
  <c r="BH550" i="41"/>
  <c r="AV550" i="41"/>
  <c r="D550" i="41"/>
  <c r="BH549" i="41"/>
  <c r="AV549" i="41"/>
  <c r="D549" i="41"/>
  <c r="BH548" i="41"/>
  <c r="AV548" i="41"/>
  <c r="D548" i="41"/>
  <c r="BH547" i="41"/>
  <c r="AV547" i="41"/>
  <c r="D547" i="41"/>
  <c r="BH546" i="41"/>
  <c r="AV546" i="41"/>
  <c r="D546" i="41"/>
  <c r="BH545" i="41"/>
  <c r="AV545" i="41"/>
  <c r="D545" i="41"/>
  <c r="BH544" i="41"/>
  <c r="AV544" i="41"/>
  <c r="D544" i="41"/>
  <c r="BH543" i="41"/>
  <c r="AV543" i="41"/>
  <c r="D543" i="41"/>
  <c r="BH542" i="41"/>
  <c r="AV542" i="41"/>
  <c r="D542" i="41"/>
  <c r="BH541" i="41"/>
  <c r="AV541" i="41"/>
  <c r="D541" i="41"/>
  <c r="BH540" i="41"/>
  <c r="AV540" i="41"/>
  <c r="D540" i="41"/>
  <c r="BH539" i="41"/>
  <c r="AV539" i="41"/>
  <c r="D539" i="41"/>
  <c r="BH538" i="41"/>
  <c r="AV538" i="41"/>
  <c r="D538" i="41"/>
  <c r="BH537" i="41"/>
  <c r="AV537" i="41"/>
  <c r="D537" i="41"/>
  <c r="BH536" i="41"/>
  <c r="AV536" i="41"/>
  <c r="D536" i="41"/>
  <c r="BH535" i="41"/>
  <c r="AV535" i="41"/>
  <c r="D535" i="41"/>
  <c r="BH534" i="41"/>
  <c r="AV534" i="41"/>
  <c r="D534" i="41"/>
  <c r="BH533" i="41"/>
  <c r="AV533" i="41"/>
  <c r="D533" i="41"/>
  <c r="BH532" i="41"/>
  <c r="AV532" i="41"/>
  <c r="D532" i="41"/>
  <c r="BH531" i="41"/>
  <c r="AV531" i="41"/>
  <c r="D531" i="41"/>
  <c r="BH530" i="41"/>
  <c r="AV530" i="41"/>
  <c r="D530" i="41"/>
  <c r="BH529" i="41"/>
  <c r="AV529" i="41"/>
  <c r="D529" i="41"/>
  <c r="BH528" i="41"/>
  <c r="AV528" i="41"/>
  <c r="D528" i="41"/>
  <c r="BH527" i="41"/>
  <c r="AV527" i="41"/>
  <c r="D527" i="41"/>
  <c r="BH526" i="41"/>
  <c r="AV526" i="41"/>
  <c r="D526" i="41"/>
  <c r="BH525" i="41"/>
  <c r="AV525" i="41"/>
  <c r="D525" i="41"/>
  <c r="BH524" i="41"/>
  <c r="AV524" i="41"/>
  <c r="D524" i="41"/>
  <c r="BH523" i="41"/>
  <c r="AV523" i="41"/>
  <c r="D523" i="41"/>
  <c r="BH522" i="41"/>
  <c r="AV522" i="41"/>
  <c r="D522" i="41"/>
  <c r="BH521" i="41"/>
  <c r="AV521" i="41"/>
  <c r="D521" i="41"/>
  <c r="BH520" i="41"/>
  <c r="AV520" i="41"/>
  <c r="D520" i="41"/>
  <c r="BH519" i="41"/>
  <c r="AV519" i="41"/>
  <c r="D519" i="41"/>
  <c r="BH518" i="41"/>
  <c r="AV518" i="41"/>
  <c r="D518" i="41"/>
  <c r="BH517" i="41"/>
  <c r="AV517" i="41"/>
  <c r="D517" i="41"/>
  <c r="BH516" i="41"/>
  <c r="AV516" i="41"/>
  <c r="D516" i="41"/>
  <c r="BH515" i="41"/>
  <c r="AV515" i="41"/>
  <c r="D515" i="41"/>
  <c r="BH514" i="41"/>
  <c r="AV514" i="41"/>
  <c r="D514" i="41"/>
  <c r="BH513" i="41"/>
  <c r="AV513" i="41"/>
  <c r="D513" i="41"/>
  <c r="BH512" i="41"/>
  <c r="AV512" i="41"/>
  <c r="D512" i="41"/>
  <c r="BH511" i="41"/>
  <c r="AV511" i="41"/>
  <c r="D511" i="41"/>
  <c r="BH510" i="41"/>
  <c r="AV510" i="41"/>
  <c r="D510" i="41"/>
  <c r="BH509" i="41"/>
  <c r="AV509" i="41"/>
  <c r="D509" i="41"/>
  <c r="BH508" i="41"/>
  <c r="AV508" i="41"/>
  <c r="D508" i="41"/>
  <c r="BH507" i="41"/>
  <c r="AV507" i="41"/>
  <c r="D507" i="41"/>
  <c r="BH506" i="41"/>
  <c r="AV506" i="41"/>
  <c r="D506" i="41"/>
  <c r="BH505" i="41"/>
  <c r="AV505" i="41"/>
  <c r="D505" i="41"/>
  <c r="BH504" i="41"/>
  <c r="AV504" i="41"/>
  <c r="D504" i="41"/>
  <c r="BH503" i="41"/>
  <c r="AV503" i="41"/>
  <c r="D503" i="41"/>
  <c r="BH502" i="41"/>
  <c r="AV502" i="41"/>
  <c r="D502" i="41"/>
  <c r="BH501" i="41"/>
  <c r="AV501" i="41"/>
  <c r="D501" i="41"/>
  <c r="BH500" i="41"/>
  <c r="AV500" i="41"/>
  <c r="D500" i="41"/>
  <c r="BH499" i="41"/>
  <c r="AV499" i="41"/>
  <c r="D499" i="41"/>
  <c r="BH498" i="41"/>
  <c r="AV498" i="41"/>
  <c r="D498" i="41"/>
  <c r="BH497" i="41"/>
  <c r="AV497" i="41"/>
  <c r="D497" i="41"/>
  <c r="BH496" i="41"/>
  <c r="AV496" i="41"/>
  <c r="D496" i="41"/>
  <c r="BH495" i="41"/>
  <c r="AV495" i="41"/>
  <c r="D495" i="41"/>
  <c r="BH494" i="41"/>
  <c r="AV494" i="41"/>
  <c r="D494" i="41"/>
  <c r="BH493" i="41"/>
  <c r="AV493" i="41"/>
  <c r="D493" i="41"/>
  <c r="BH492" i="41"/>
  <c r="AV492" i="41"/>
  <c r="D492" i="41"/>
  <c r="BH491" i="41"/>
  <c r="AV491" i="41"/>
  <c r="D491" i="41"/>
  <c r="BH490" i="41"/>
  <c r="AV490" i="41"/>
  <c r="D490" i="41"/>
  <c r="BH489" i="41"/>
  <c r="AV489" i="41"/>
  <c r="D489" i="41"/>
  <c r="BH488" i="41"/>
  <c r="AV488" i="41"/>
  <c r="D488" i="41"/>
  <c r="BH487" i="41"/>
  <c r="AV487" i="41"/>
  <c r="D487" i="41"/>
  <c r="BH486" i="41"/>
  <c r="AV486" i="41"/>
  <c r="D486" i="41"/>
  <c r="BH485" i="41"/>
  <c r="AV485" i="41"/>
  <c r="D485" i="41"/>
  <c r="BH484" i="41"/>
  <c r="AV484" i="41"/>
  <c r="D484" i="41"/>
  <c r="BH483" i="41"/>
  <c r="AV483" i="41"/>
  <c r="D483" i="41"/>
  <c r="BH482" i="41"/>
  <c r="AV482" i="41"/>
  <c r="D482" i="41"/>
  <c r="BH481" i="41"/>
  <c r="AV481" i="41"/>
  <c r="D481" i="41"/>
  <c r="BH480" i="41"/>
  <c r="AV480" i="41"/>
  <c r="D480" i="41"/>
  <c r="BH479" i="41"/>
  <c r="AV479" i="41"/>
  <c r="D479" i="41"/>
  <c r="BH478" i="41"/>
  <c r="AV478" i="41"/>
  <c r="D478" i="41"/>
  <c r="BH477" i="41"/>
  <c r="AV477" i="41"/>
  <c r="D477" i="41"/>
  <c r="BH476" i="41"/>
  <c r="AV476" i="41"/>
  <c r="D476" i="41"/>
  <c r="BH475" i="41"/>
  <c r="AV475" i="41"/>
  <c r="D475" i="41"/>
  <c r="BH474" i="41"/>
  <c r="AV474" i="41"/>
  <c r="D474" i="41"/>
  <c r="BH473" i="41"/>
  <c r="AV473" i="41"/>
  <c r="D473" i="41"/>
  <c r="BH472" i="41"/>
  <c r="AV472" i="41"/>
  <c r="D472" i="41"/>
  <c r="BH471" i="41"/>
  <c r="AV471" i="41"/>
  <c r="D471" i="41"/>
  <c r="BH470" i="41"/>
  <c r="AV470" i="41"/>
  <c r="D470" i="41"/>
  <c r="BH469" i="41"/>
  <c r="AV469" i="41"/>
  <c r="D469" i="41"/>
  <c r="BH468" i="41"/>
  <c r="AV468" i="41"/>
  <c r="D468" i="41"/>
  <c r="BH467" i="41"/>
  <c r="AV467" i="41"/>
  <c r="D467" i="41"/>
  <c r="BH466" i="41"/>
  <c r="AV466" i="41"/>
  <c r="D466" i="41"/>
  <c r="BH465" i="41"/>
  <c r="AV465" i="41"/>
  <c r="D465" i="41"/>
  <c r="BH464" i="41"/>
  <c r="AV464" i="41"/>
  <c r="D464" i="41"/>
  <c r="BH463" i="41"/>
  <c r="AV463" i="41"/>
  <c r="D463" i="41"/>
  <c r="BH462" i="41"/>
  <c r="AV462" i="41"/>
  <c r="D462" i="41"/>
  <c r="BH461" i="41"/>
  <c r="AV461" i="41"/>
  <c r="D461" i="41"/>
  <c r="BH460" i="41"/>
  <c r="AV460" i="41"/>
  <c r="D460" i="41"/>
  <c r="BH459" i="41"/>
  <c r="AV459" i="41"/>
  <c r="D459" i="41"/>
  <c r="BH458" i="41"/>
  <c r="AV458" i="41"/>
  <c r="D458" i="41"/>
  <c r="BH457" i="41"/>
  <c r="AV457" i="41"/>
  <c r="D457" i="41"/>
  <c r="BH456" i="41"/>
  <c r="AV456" i="41"/>
  <c r="D456" i="41"/>
  <c r="BH455" i="41"/>
  <c r="AV455" i="41"/>
  <c r="D455" i="41"/>
  <c r="BH454" i="41"/>
  <c r="AV454" i="41"/>
  <c r="D454" i="41"/>
  <c r="BH453" i="41"/>
  <c r="AV453" i="41"/>
  <c r="D453" i="41"/>
  <c r="BH452" i="41"/>
  <c r="AV452" i="41"/>
  <c r="D452" i="41"/>
  <c r="BH451" i="41"/>
  <c r="AV451" i="41"/>
  <c r="D451" i="41"/>
  <c r="BH450" i="41"/>
  <c r="AV450" i="41"/>
  <c r="D450" i="41"/>
  <c r="BH449" i="41"/>
  <c r="AV449" i="41"/>
  <c r="D449" i="41"/>
  <c r="BH448" i="41"/>
  <c r="AV448" i="41"/>
  <c r="D448" i="41"/>
  <c r="BH447" i="41"/>
  <c r="AV447" i="41"/>
  <c r="D447" i="41"/>
  <c r="BH446" i="41"/>
  <c r="AV446" i="41"/>
  <c r="D446" i="41"/>
  <c r="BH445" i="41"/>
  <c r="AV445" i="41"/>
  <c r="D445" i="41"/>
  <c r="BH444" i="41"/>
  <c r="AV444" i="41"/>
  <c r="D444" i="41"/>
  <c r="BH443" i="41"/>
  <c r="AV443" i="41"/>
  <c r="D443" i="41"/>
  <c r="BH442" i="41"/>
  <c r="AV442" i="41"/>
  <c r="D442" i="41"/>
  <c r="BH441" i="41"/>
  <c r="AV441" i="41"/>
  <c r="D441" i="41"/>
  <c r="BH440" i="41"/>
  <c r="AV440" i="41"/>
  <c r="D440" i="41"/>
  <c r="BH439" i="41"/>
  <c r="AV439" i="41"/>
  <c r="D439" i="41"/>
  <c r="BH438" i="41"/>
  <c r="AV438" i="41"/>
  <c r="D438" i="41"/>
  <c r="BH437" i="41"/>
  <c r="AV437" i="41"/>
  <c r="D437" i="41"/>
  <c r="BH436" i="41"/>
  <c r="AV436" i="41"/>
  <c r="D436" i="41"/>
  <c r="BH435" i="41"/>
  <c r="AV435" i="41"/>
  <c r="D435" i="41"/>
  <c r="BH434" i="41"/>
  <c r="AV434" i="41"/>
  <c r="D434" i="41"/>
  <c r="BH433" i="41"/>
  <c r="AV433" i="41"/>
  <c r="D433" i="41"/>
  <c r="BH432" i="41"/>
  <c r="AV432" i="41"/>
  <c r="D432" i="41"/>
  <c r="BH431" i="41"/>
  <c r="AV431" i="41"/>
  <c r="D431" i="41"/>
  <c r="BH430" i="41"/>
  <c r="AV430" i="41"/>
  <c r="D430" i="41"/>
  <c r="BH429" i="41"/>
  <c r="AV429" i="41"/>
  <c r="D429" i="41"/>
  <c r="BH428" i="41"/>
  <c r="AV428" i="41"/>
  <c r="D428" i="41"/>
  <c r="BH427" i="41"/>
  <c r="AV427" i="41"/>
  <c r="D427" i="41"/>
  <c r="BH426" i="41"/>
  <c r="AV426" i="41"/>
  <c r="D426" i="41"/>
  <c r="BH425" i="41"/>
  <c r="AV425" i="41"/>
  <c r="D425" i="41"/>
  <c r="BH424" i="41"/>
  <c r="AV424" i="41"/>
  <c r="D424" i="41"/>
  <c r="BH423" i="41"/>
  <c r="AV423" i="41"/>
  <c r="D423" i="41"/>
  <c r="BH422" i="41"/>
  <c r="AV422" i="41"/>
  <c r="D422" i="41"/>
  <c r="BH421" i="41"/>
  <c r="AV421" i="41"/>
  <c r="D421" i="41"/>
  <c r="BH420" i="41"/>
  <c r="AV420" i="41"/>
  <c r="D420" i="41"/>
  <c r="BH419" i="41"/>
  <c r="AV419" i="41"/>
  <c r="D419" i="41"/>
  <c r="BH418" i="41"/>
  <c r="AV418" i="41"/>
  <c r="D418" i="41"/>
  <c r="BH417" i="41"/>
  <c r="AV417" i="41"/>
  <c r="D417" i="41"/>
  <c r="BH416" i="41"/>
  <c r="AV416" i="41"/>
  <c r="D416" i="41"/>
  <c r="BH415" i="41"/>
  <c r="AV415" i="41"/>
  <c r="D415" i="41"/>
  <c r="BH414" i="41"/>
  <c r="AV414" i="41"/>
  <c r="D414" i="41"/>
  <c r="BH413" i="41"/>
  <c r="AV413" i="41"/>
  <c r="D413" i="41"/>
  <c r="BH412" i="41"/>
  <c r="AV412" i="41"/>
  <c r="D412" i="41"/>
  <c r="BH411" i="41"/>
  <c r="AV411" i="41"/>
  <c r="D411" i="41"/>
  <c r="BH410" i="41"/>
  <c r="AV410" i="41"/>
  <c r="D410" i="41"/>
  <c r="BH409" i="41"/>
  <c r="AV409" i="41"/>
  <c r="D409" i="41"/>
  <c r="BH408" i="41"/>
  <c r="AV408" i="41"/>
  <c r="D408" i="41"/>
  <c r="BH407" i="41"/>
  <c r="AV407" i="41"/>
  <c r="D407" i="41"/>
  <c r="BH406" i="41"/>
  <c r="AV406" i="41"/>
  <c r="D406" i="41"/>
  <c r="BH405" i="41"/>
  <c r="AV405" i="41"/>
  <c r="D405" i="41"/>
  <c r="BH404" i="41"/>
  <c r="AV404" i="41"/>
  <c r="D404" i="41"/>
  <c r="BH403" i="41"/>
  <c r="AV403" i="41"/>
  <c r="D403" i="41"/>
  <c r="BH402" i="41"/>
  <c r="AV402" i="41"/>
  <c r="D402" i="41"/>
  <c r="BH401" i="41"/>
  <c r="AV401" i="41"/>
  <c r="D401" i="41"/>
  <c r="BH400" i="41"/>
  <c r="AV400" i="41"/>
  <c r="D400" i="41"/>
  <c r="BH399" i="41"/>
  <c r="AV399" i="41"/>
  <c r="D399" i="41"/>
  <c r="BH398" i="41"/>
  <c r="AV398" i="41"/>
  <c r="D398" i="41"/>
  <c r="BH397" i="41"/>
  <c r="AV397" i="41"/>
  <c r="D397" i="41"/>
  <c r="BH396" i="41"/>
  <c r="AV396" i="41"/>
  <c r="D396" i="41"/>
  <c r="BH395" i="41"/>
  <c r="AV395" i="41"/>
  <c r="D395" i="41"/>
  <c r="BH394" i="41"/>
  <c r="AV394" i="41"/>
  <c r="D394" i="41"/>
  <c r="BH393" i="41"/>
  <c r="AV393" i="41"/>
  <c r="D393" i="41"/>
  <c r="BH392" i="41"/>
  <c r="AV392" i="41"/>
  <c r="D392" i="41"/>
  <c r="BH391" i="41"/>
  <c r="AV391" i="41"/>
  <c r="D391" i="41"/>
  <c r="BH390" i="41"/>
  <c r="AV390" i="41"/>
  <c r="D390" i="41"/>
  <c r="BH389" i="41"/>
  <c r="AV389" i="41"/>
  <c r="D389" i="41"/>
  <c r="BH388" i="41"/>
  <c r="AV388" i="41"/>
  <c r="D388" i="41"/>
  <c r="BH387" i="41"/>
  <c r="AV387" i="41"/>
  <c r="D387" i="41"/>
  <c r="BH386" i="41"/>
  <c r="AV386" i="41"/>
  <c r="D386" i="41"/>
  <c r="BH385" i="41"/>
  <c r="AV385" i="41"/>
  <c r="D385" i="41"/>
  <c r="BH384" i="41"/>
  <c r="AV384" i="41"/>
  <c r="D384" i="41"/>
  <c r="BH383" i="41"/>
  <c r="AV383" i="41"/>
  <c r="D383" i="41"/>
  <c r="BH382" i="41"/>
  <c r="AV382" i="41"/>
  <c r="D382" i="41"/>
  <c r="BH381" i="41"/>
  <c r="AV381" i="41"/>
  <c r="D381" i="41"/>
  <c r="BH380" i="41"/>
  <c r="AV380" i="41"/>
  <c r="D380" i="41"/>
  <c r="BH379" i="41"/>
  <c r="AV379" i="41"/>
  <c r="D379" i="41"/>
  <c r="BH378" i="41"/>
  <c r="AV378" i="41"/>
  <c r="D378" i="41"/>
  <c r="BH377" i="41"/>
  <c r="AV377" i="41"/>
  <c r="D377" i="41"/>
  <c r="BH376" i="41"/>
  <c r="AV376" i="41"/>
  <c r="D376" i="41"/>
  <c r="BH375" i="41"/>
  <c r="AV375" i="41"/>
  <c r="D375" i="41"/>
  <c r="BH374" i="41"/>
  <c r="AV374" i="41"/>
  <c r="D374" i="41"/>
  <c r="BH373" i="41"/>
  <c r="AV373" i="41"/>
  <c r="D373" i="41"/>
  <c r="BH372" i="41"/>
  <c r="AV372" i="41"/>
  <c r="D372" i="41"/>
  <c r="BH371" i="41"/>
  <c r="AV371" i="41"/>
  <c r="D371" i="41"/>
  <c r="BH370" i="41"/>
  <c r="AV370" i="41"/>
  <c r="D370" i="41"/>
  <c r="BH369" i="41"/>
  <c r="AV369" i="41"/>
  <c r="D369" i="41"/>
  <c r="BH368" i="41"/>
  <c r="AV368" i="41"/>
  <c r="D368" i="41"/>
  <c r="BH367" i="41"/>
  <c r="AV367" i="41"/>
  <c r="D367" i="41"/>
  <c r="BH366" i="41"/>
  <c r="AV366" i="41"/>
  <c r="D366" i="41"/>
  <c r="BH365" i="41"/>
  <c r="AV365" i="41"/>
  <c r="D365" i="41"/>
  <c r="BH364" i="41"/>
  <c r="AV364" i="41"/>
  <c r="D364" i="41"/>
  <c r="BH363" i="41"/>
  <c r="AV363" i="41"/>
  <c r="D363" i="41"/>
  <c r="BH362" i="41"/>
  <c r="AV362" i="41"/>
  <c r="D362" i="41"/>
  <c r="BH361" i="41"/>
  <c r="AV361" i="41"/>
  <c r="D361" i="41"/>
  <c r="BH360" i="41"/>
  <c r="AV360" i="41"/>
  <c r="D360" i="41"/>
  <c r="BH359" i="41"/>
  <c r="AV359" i="41"/>
  <c r="D359" i="41"/>
  <c r="BH358" i="41"/>
  <c r="AV358" i="41"/>
  <c r="D358" i="41"/>
  <c r="BH357" i="41"/>
  <c r="AV357" i="41"/>
  <c r="D357" i="41"/>
  <c r="BH356" i="41"/>
  <c r="AV356" i="41"/>
  <c r="D356" i="41"/>
  <c r="BH355" i="41"/>
  <c r="AV355" i="41"/>
  <c r="D355" i="41"/>
  <c r="BH354" i="41"/>
  <c r="AV354" i="41"/>
  <c r="D354" i="41"/>
  <c r="BH353" i="41"/>
  <c r="AV353" i="41"/>
  <c r="D353" i="41"/>
  <c r="BH352" i="41"/>
  <c r="AV352" i="41"/>
  <c r="D352" i="41"/>
  <c r="BH351" i="41"/>
  <c r="AV351" i="41"/>
  <c r="D351" i="41"/>
  <c r="BH350" i="41"/>
  <c r="AV350" i="41"/>
  <c r="D350" i="41"/>
  <c r="BH349" i="41"/>
  <c r="AV349" i="41"/>
  <c r="D349" i="41"/>
  <c r="BH348" i="41"/>
  <c r="AV348" i="41"/>
  <c r="D348" i="41"/>
  <c r="BH347" i="41"/>
  <c r="AV347" i="41"/>
  <c r="D347" i="41"/>
  <c r="BH346" i="41"/>
  <c r="AV346" i="41"/>
  <c r="D346" i="41"/>
  <c r="BH345" i="41"/>
  <c r="AV345" i="41"/>
  <c r="D345" i="41"/>
  <c r="BH344" i="41"/>
  <c r="AV344" i="41"/>
  <c r="D344" i="41"/>
  <c r="BH343" i="41"/>
  <c r="AV343" i="41"/>
  <c r="D343" i="41"/>
  <c r="BH342" i="41"/>
  <c r="AV342" i="41"/>
  <c r="D342" i="41"/>
  <c r="BH341" i="41"/>
  <c r="AV341" i="41"/>
  <c r="D341" i="41"/>
  <c r="BH340" i="41"/>
  <c r="AV340" i="41"/>
  <c r="D340" i="41"/>
  <c r="BH339" i="41"/>
  <c r="AV339" i="41"/>
  <c r="D339" i="41"/>
  <c r="BH338" i="41"/>
  <c r="AV338" i="41"/>
  <c r="D338" i="41"/>
  <c r="BH337" i="41"/>
  <c r="AV337" i="41"/>
  <c r="D337" i="41"/>
  <c r="BH336" i="41"/>
  <c r="AV336" i="41"/>
  <c r="D336" i="41"/>
  <c r="BH335" i="41"/>
  <c r="AV335" i="41"/>
  <c r="D335" i="41"/>
  <c r="BH334" i="41"/>
  <c r="AV334" i="41"/>
  <c r="D334" i="41"/>
  <c r="BH333" i="41"/>
  <c r="AV333" i="41"/>
  <c r="D333" i="41"/>
  <c r="BH332" i="41"/>
  <c r="AV332" i="41"/>
  <c r="D332" i="41"/>
  <c r="BH331" i="41"/>
  <c r="AV331" i="41"/>
  <c r="D331" i="41"/>
  <c r="BH330" i="41"/>
  <c r="AV330" i="41"/>
  <c r="D330" i="41"/>
  <c r="BH329" i="41"/>
  <c r="AV329" i="41"/>
  <c r="D329" i="41"/>
  <c r="BH328" i="41"/>
  <c r="AV328" i="41"/>
  <c r="D328" i="41"/>
  <c r="BH327" i="41"/>
  <c r="AV327" i="41"/>
  <c r="D327" i="41"/>
  <c r="BH326" i="41"/>
  <c r="AV326" i="41"/>
  <c r="D326" i="41"/>
  <c r="BH325" i="41"/>
  <c r="AV325" i="41"/>
  <c r="D325" i="41"/>
  <c r="BH324" i="41"/>
  <c r="AV324" i="41"/>
  <c r="D324" i="41"/>
  <c r="BH323" i="41"/>
  <c r="AV323" i="41"/>
  <c r="D323" i="41"/>
  <c r="BH322" i="41"/>
  <c r="AV322" i="41"/>
  <c r="D322" i="41"/>
  <c r="BH321" i="41"/>
  <c r="AV321" i="41"/>
  <c r="D321" i="41"/>
  <c r="BH320" i="41"/>
  <c r="AV320" i="41"/>
  <c r="D320" i="41"/>
  <c r="BH319" i="41"/>
  <c r="AV319" i="41"/>
  <c r="D319" i="41"/>
  <c r="BH318" i="41"/>
  <c r="AV318" i="41"/>
  <c r="D318" i="41"/>
  <c r="BH317" i="41"/>
  <c r="AV317" i="41"/>
  <c r="D317" i="41"/>
  <c r="BH316" i="41"/>
  <c r="AV316" i="41"/>
  <c r="D316" i="41"/>
  <c r="BH315" i="41"/>
  <c r="AV315" i="41"/>
  <c r="D315" i="41"/>
  <c r="BH314" i="41"/>
  <c r="AV314" i="41"/>
  <c r="D314" i="41"/>
  <c r="BH313" i="41"/>
  <c r="AV313" i="41"/>
  <c r="D313" i="41"/>
  <c r="BH312" i="41"/>
  <c r="AV312" i="41"/>
  <c r="D312" i="41"/>
  <c r="BH311" i="41"/>
  <c r="AV311" i="41"/>
  <c r="D311" i="41"/>
  <c r="BH310" i="41"/>
  <c r="AV310" i="41"/>
  <c r="D310" i="41"/>
  <c r="BH309" i="41"/>
  <c r="AV309" i="41"/>
  <c r="D309" i="41"/>
  <c r="BH308" i="41"/>
  <c r="AV308" i="41"/>
  <c r="D308" i="41"/>
  <c r="BH307" i="41"/>
  <c r="AV307" i="41"/>
  <c r="D307" i="41"/>
  <c r="BH306" i="41"/>
  <c r="AV306" i="41"/>
  <c r="D306" i="41"/>
  <c r="BH305" i="41"/>
  <c r="AV305" i="41"/>
  <c r="D305" i="41"/>
  <c r="BH304" i="41"/>
  <c r="AV304" i="41"/>
  <c r="D304" i="41"/>
  <c r="BH303" i="41"/>
  <c r="AV303" i="41"/>
  <c r="D303" i="41"/>
  <c r="BH302" i="41"/>
  <c r="AV302" i="41"/>
  <c r="D302" i="41"/>
  <c r="BH301" i="41"/>
  <c r="AV301" i="41"/>
  <c r="D301" i="41"/>
  <c r="BH300" i="41"/>
  <c r="AV300" i="41"/>
  <c r="D300" i="41"/>
  <c r="BH299" i="41"/>
  <c r="AV299" i="41"/>
  <c r="D299" i="41"/>
  <c r="BH298" i="41"/>
  <c r="AV298" i="41"/>
  <c r="D298" i="41"/>
  <c r="BH297" i="41"/>
  <c r="AV297" i="41"/>
  <c r="D297" i="41"/>
  <c r="BH296" i="41"/>
  <c r="AV296" i="41"/>
  <c r="D296" i="41"/>
  <c r="BH295" i="41"/>
  <c r="AV295" i="41"/>
  <c r="D295" i="41"/>
  <c r="BH294" i="41"/>
  <c r="AV294" i="41"/>
  <c r="D294" i="41"/>
  <c r="BH293" i="41"/>
  <c r="AV293" i="41"/>
  <c r="D293" i="41"/>
  <c r="BH292" i="41"/>
  <c r="AV292" i="41"/>
  <c r="D292" i="41"/>
  <c r="BH291" i="41"/>
  <c r="AV291" i="41"/>
  <c r="D291" i="41"/>
  <c r="BH290" i="41"/>
  <c r="AV290" i="41"/>
  <c r="D290" i="41"/>
  <c r="BH289" i="41"/>
  <c r="AV289" i="41"/>
  <c r="D289" i="41"/>
  <c r="BH288" i="41"/>
  <c r="AV288" i="41"/>
  <c r="D288" i="41"/>
  <c r="BH287" i="41"/>
  <c r="AV287" i="41"/>
  <c r="D287" i="41"/>
  <c r="BH286" i="41"/>
  <c r="AV286" i="41"/>
  <c r="D286" i="41"/>
  <c r="BH285" i="41"/>
  <c r="AV285" i="41"/>
  <c r="D285" i="41"/>
  <c r="BH284" i="41"/>
  <c r="AV284" i="41"/>
  <c r="D284" i="41"/>
  <c r="BH283" i="41"/>
  <c r="AV283" i="41"/>
  <c r="D283" i="41"/>
  <c r="BH282" i="41"/>
  <c r="AV282" i="41"/>
  <c r="D282" i="41"/>
  <c r="BH281" i="41"/>
  <c r="AV281" i="41"/>
  <c r="D281" i="41"/>
  <c r="BH280" i="41"/>
  <c r="AV280" i="41"/>
  <c r="D280" i="41"/>
  <c r="BH279" i="41"/>
  <c r="AV279" i="41"/>
  <c r="D279" i="41"/>
  <c r="BH278" i="41"/>
  <c r="AV278" i="41"/>
  <c r="D278" i="41"/>
  <c r="BH277" i="41"/>
  <c r="AV277" i="41"/>
  <c r="D277" i="41"/>
  <c r="BH276" i="41"/>
  <c r="AV276" i="41"/>
  <c r="D276" i="41"/>
  <c r="BH275" i="41"/>
  <c r="AV275" i="41"/>
  <c r="D275" i="41"/>
  <c r="BH274" i="41"/>
  <c r="AV274" i="41"/>
  <c r="D274" i="41"/>
  <c r="BH273" i="41"/>
  <c r="AV273" i="41"/>
  <c r="D273" i="41"/>
  <c r="BH272" i="41"/>
  <c r="AV272" i="41"/>
  <c r="D272" i="41"/>
  <c r="BH271" i="41"/>
  <c r="AV271" i="41"/>
  <c r="D271" i="41"/>
  <c r="BH270" i="41"/>
  <c r="AV270" i="41"/>
  <c r="D270" i="41"/>
  <c r="BH269" i="41"/>
  <c r="AV269" i="41"/>
  <c r="D269" i="41"/>
  <c r="BH268" i="41"/>
  <c r="AV268" i="41"/>
  <c r="D268" i="41"/>
  <c r="BH267" i="41"/>
  <c r="AV267" i="41"/>
  <c r="D267" i="41"/>
  <c r="BH266" i="41"/>
  <c r="AV266" i="41"/>
  <c r="D266" i="41"/>
  <c r="BH265" i="41"/>
  <c r="AV265" i="41"/>
  <c r="D265" i="41"/>
  <c r="BH264" i="41"/>
  <c r="AV264" i="41"/>
  <c r="D264" i="41"/>
  <c r="BH263" i="41"/>
  <c r="AV263" i="41"/>
  <c r="D263" i="41"/>
  <c r="BH262" i="41"/>
  <c r="AV262" i="41"/>
  <c r="D262" i="41"/>
  <c r="BH261" i="41"/>
  <c r="AV261" i="41"/>
  <c r="D261" i="41"/>
  <c r="BH260" i="41"/>
  <c r="AV260" i="41"/>
  <c r="D260" i="41"/>
  <c r="BH259" i="41"/>
  <c r="AV259" i="41"/>
  <c r="D259" i="41"/>
  <c r="BH258" i="41"/>
  <c r="AV258" i="41"/>
  <c r="D258" i="41"/>
  <c r="BH257" i="41"/>
  <c r="AV257" i="41"/>
  <c r="D257" i="41"/>
  <c r="BH256" i="41"/>
  <c r="AV256" i="41"/>
  <c r="D256" i="41"/>
  <c r="BH255" i="41"/>
  <c r="AV255" i="41"/>
  <c r="D255" i="41"/>
  <c r="BH254" i="41"/>
  <c r="AV254" i="41"/>
  <c r="D254" i="41"/>
  <c r="BH253" i="41"/>
  <c r="AV253" i="41"/>
  <c r="D253" i="41"/>
  <c r="BH252" i="41"/>
  <c r="AV252" i="41"/>
  <c r="D252" i="41"/>
  <c r="BH251" i="41"/>
  <c r="AV251" i="41"/>
  <c r="D251" i="41"/>
  <c r="BH250" i="41"/>
  <c r="AV250" i="41"/>
  <c r="D250" i="41"/>
  <c r="BH249" i="41"/>
  <c r="AV249" i="41"/>
  <c r="D249" i="41"/>
  <c r="BH248" i="41"/>
  <c r="AV248" i="41"/>
  <c r="D248" i="41"/>
  <c r="BH247" i="41"/>
  <c r="AV247" i="41"/>
  <c r="D247" i="41"/>
  <c r="BH246" i="41"/>
  <c r="AV246" i="41"/>
  <c r="D246" i="41"/>
  <c r="BH245" i="41"/>
  <c r="AV245" i="41"/>
  <c r="D245" i="41"/>
  <c r="BH244" i="41"/>
  <c r="AV244" i="41"/>
  <c r="D244" i="41"/>
  <c r="BH243" i="41"/>
  <c r="AV243" i="41"/>
  <c r="D243" i="41"/>
  <c r="BH242" i="41"/>
  <c r="AV242" i="41"/>
  <c r="D242" i="41"/>
  <c r="BH241" i="41"/>
  <c r="AV241" i="41"/>
  <c r="D241" i="41"/>
  <c r="BH240" i="41"/>
  <c r="AV240" i="41"/>
  <c r="D240" i="41"/>
  <c r="BH239" i="41"/>
  <c r="AV239" i="41"/>
  <c r="D239" i="41"/>
  <c r="BH238" i="41"/>
  <c r="AV238" i="41"/>
  <c r="D238" i="41"/>
  <c r="BH237" i="41"/>
  <c r="AV237" i="41"/>
  <c r="D237" i="41"/>
  <c r="BH236" i="41"/>
  <c r="AV236" i="41"/>
  <c r="D236" i="41"/>
  <c r="BH235" i="41"/>
  <c r="AV235" i="41"/>
  <c r="D235" i="41"/>
  <c r="BH234" i="41"/>
  <c r="AV234" i="41"/>
  <c r="D234" i="41"/>
  <c r="BH233" i="41"/>
  <c r="AV233" i="41"/>
  <c r="D233" i="41"/>
  <c r="BH232" i="41"/>
  <c r="AV232" i="41"/>
  <c r="D232" i="41"/>
  <c r="BH231" i="41"/>
  <c r="AV231" i="41"/>
  <c r="D231" i="41"/>
  <c r="BH230" i="41"/>
  <c r="AV230" i="41"/>
  <c r="D230" i="41"/>
  <c r="BH229" i="41"/>
  <c r="AV229" i="41"/>
  <c r="D229" i="41"/>
  <c r="BH228" i="41"/>
  <c r="AV228" i="41"/>
  <c r="D228" i="41"/>
  <c r="BH227" i="41"/>
  <c r="AV227" i="41"/>
  <c r="D227" i="41"/>
  <c r="BH226" i="41"/>
  <c r="AV226" i="41"/>
  <c r="D226" i="41"/>
  <c r="BH225" i="41"/>
  <c r="AV225" i="41"/>
  <c r="D225" i="41"/>
  <c r="BH224" i="41"/>
  <c r="AV224" i="41"/>
  <c r="D224" i="41"/>
  <c r="BH223" i="41"/>
  <c r="AV223" i="41"/>
  <c r="D223" i="41"/>
  <c r="BH222" i="41"/>
  <c r="AV222" i="41"/>
  <c r="D222" i="41"/>
  <c r="BH221" i="41"/>
  <c r="AV221" i="41"/>
  <c r="D221" i="41"/>
  <c r="BH220" i="41"/>
  <c r="AV220" i="41"/>
  <c r="D220" i="41"/>
  <c r="BH219" i="41"/>
  <c r="AV219" i="41"/>
  <c r="D219" i="41"/>
  <c r="BH218" i="41"/>
  <c r="AV218" i="41"/>
  <c r="D218" i="41"/>
  <c r="BH217" i="41"/>
  <c r="AV217" i="41"/>
  <c r="D217" i="41"/>
  <c r="BH216" i="41"/>
  <c r="AV216" i="41"/>
  <c r="D216" i="41"/>
  <c r="BH215" i="41"/>
  <c r="AV215" i="41"/>
  <c r="D215" i="41"/>
  <c r="BH214" i="41"/>
  <c r="AV214" i="41"/>
  <c r="D214" i="41"/>
  <c r="BH213" i="41"/>
  <c r="AV213" i="41"/>
  <c r="D213" i="41"/>
  <c r="BH212" i="41"/>
  <c r="AV212" i="41"/>
  <c r="D212" i="41"/>
  <c r="BH211" i="41"/>
  <c r="AV211" i="41"/>
  <c r="D211" i="41"/>
  <c r="BH210" i="41"/>
  <c r="AV210" i="41"/>
  <c r="D210" i="41"/>
  <c r="BH209" i="41"/>
  <c r="AV209" i="41"/>
  <c r="D209" i="41"/>
  <c r="BH208" i="41"/>
  <c r="AV208" i="41"/>
  <c r="D208" i="41"/>
  <c r="BH207" i="41"/>
  <c r="AV207" i="41"/>
  <c r="D207" i="41"/>
  <c r="BH206" i="41"/>
  <c r="AV206" i="41"/>
  <c r="D206" i="41"/>
  <c r="BH205" i="41"/>
  <c r="AV205" i="41"/>
  <c r="D205" i="41"/>
  <c r="BH204" i="41"/>
  <c r="AV204" i="41"/>
  <c r="D204" i="41"/>
  <c r="BH203" i="41"/>
  <c r="AV203" i="41"/>
  <c r="D203" i="41"/>
  <c r="BH202" i="41"/>
  <c r="AV202" i="41"/>
  <c r="D202" i="41"/>
  <c r="BH201" i="41"/>
  <c r="AV201" i="41"/>
  <c r="D201" i="41"/>
  <c r="BH200" i="41"/>
  <c r="AV200" i="41"/>
  <c r="D200" i="41"/>
  <c r="BH199" i="41"/>
  <c r="AV199" i="41"/>
  <c r="D199" i="41"/>
  <c r="BH198" i="41"/>
  <c r="AV198" i="41"/>
  <c r="D198" i="41"/>
  <c r="BH197" i="41"/>
  <c r="AV197" i="41"/>
  <c r="D197" i="41"/>
  <c r="BH196" i="41"/>
  <c r="AV196" i="41"/>
  <c r="D196" i="41"/>
  <c r="BH195" i="41"/>
  <c r="AV195" i="41"/>
  <c r="D195" i="41"/>
  <c r="BH194" i="41"/>
  <c r="AV194" i="41"/>
  <c r="D194" i="41"/>
  <c r="BH193" i="41"/>
  <c r="AV193" i="41"/>
  <c r="D193" i="41"/>
  <c r="BH192" i="41"/>
  <c r="AV192" i="41"/>
  <c r="D192" i="41"/>
  <c r="BH191" i="41"/>
  <c r="AV191" i="41"/>
  <c r="D191" i="41"/>
  <c r="BH190" i="41"/>
  <c r="AV190" i="41"/>
  <c r="D190" i="41"/>
  <c r="BH189" i="41"/>
  <c r="AV189" i="41"/>
  <c r="D189" i="41"/>
  <c r="BH188" i="41"/>
  <c r="AV188" i="41"/>
  <c r="D188" i="41"/>
  <c r="BH187" i="41"/>
  <c r="AV187" i="41"/>
  <c r="D187" i="41"/>
  <c r="BH186" i="41"/>
  <c r="AV186" i="41"/>
  <c r="D186" i="41"/>
  <c r="BH185" i="41"/>
  <c r="AV185" i="41"/>
  <c r="D185" i="41"/>
  <c r="BH184" i="41"/>
  <c r="AV184" i="41"/>
  <c r="D184" i="41"/>
  <c r="BH183" i="41"/>
  <c r="AV183" i="41"/>
  <c r="D183" i="41"/>
  <c r="BH182" i="41"/>
  <c r="AV182" i="41"/>
  <c r="D182" i="41"/>
  <c r="BH181" i="41"/>
  <c r="AV181" i="41"/>
  <c r="D181" i="41"/>
  <c r="BH180" i="41"/>
  <c r="AV180" i="41"/>
  <c r="D180" i="41"/>
  <c r="BH179" i="41"/>
  <c r="AV179" i="41"/>
  <c r="D179" i="41"/>
  <c r="BH178" i="41"/>
  <c r="AV178" i="41"/>
  <c r="D178" i="41"/>
  <c r="BH177" i="41"/>
  <c r="AV177" i="41"/>
  <c r="D177" i="41"/>
  <c r="BH176" i="41"/>
  <c r="AV176" i="41"/>
  <c r="D176" i="41"/>
  <c r="BH175" i="41"/>
  <c r="AV175" i="41"/>
  <c r="D175" i="41"/>
  <c r="BH174" i="41"/>
  <c r="AV174" i="41"/>
  <c r="D174" i="41"/>
  <c r="BH173" i="41"/>
  <c r="AV173" i="41"/>
  <c r="D173" i="41"/>
  <c r="BH172" i="41"/>
  <c r="AV172" i="41"/>
  <c r="D172" i="41"/>
  <c r="BH171" i="41"/>
  <c r="AV171" i="41"/>
  <c r="D171" i="41"/>
  <c r="BH170" i="41"/>
  <c r="AV170" i="41"/>
  <c r="D170" i="41"/>
  <c r="BH169" i="41"/>
  <c r="AV169" i="41"/>
  <c r="D169" i="41"/>
  <c r="BH168" i="41"/>
  <c r="AV168" i="41"/>
  <c r="D168" i="41"/>
  <c r="BH167" i="41"/>
  <c r="AV167" i="41"/>
  <c r="D167" i="41"/>
  <c r="BH166" i="41"/>
  <c r="AV166" i="41"/>
  <c r="D166" i="41"/>
  <c r="BH165" i="41"/>
  <c r="AV165" i="41"/>
  <c r="D165" i="41"/>
  <c r="BH164" i="41"/>
  <c r="AV164" i="41"/>
  <c r="D164" i="41"/>
  <c r="BH163" i="41"/>
  <c r="AV163" i="41"/>
  <c r="D163" i="41"/>
  <c r="BH162" i="41"/>
  <c r="AV162" i="41"/>
  <c r="D162" i="41"/>
  <c r="BH161" i="41"/>
  <c r="AV161" i="41"/>
  <c r="D161" i="41"/>
  <c r="BH160" i="41"/>
  <c r="AV160" i="41"/>
  <c r="D160" i="41"/>
  <c r="BH159" i="41"/>
  <c r="AV159" i="41"/>
  <c r="D159" i="41"/>
  <c r="BH158" i="41"/>
  <c r="AV158" i="41"/>
  <c r="D158" i="41"/>
  <c r="BH157" i="41"/>
  <c r="AV157" i="41"/>
  <c r="D157" i="41"/>
  <c r="BH156" i="41"/>
  <c r="AV156" i="41"/>
  <c r="D156" i="41"/>
  <c r="BH155" i="41"/>
  <c r="AV155" i="41"/>
  <c r="D155" i="41"/>
  <c r="BH154" i="41"/>
  <c r="AV154" i="41"/>
  <c r="D154" i="41"/>
  <c r="BH153" i="41"/>
  <c r="AV153" i="41"/>
  <c r="D153" i="41"/>
  <c r="BH152" i="41"/>
  <c r="AV152" i="41"/>
  <c r="D152" i="41"/>
  <c r="BH151" i="41"/>
  <c r="AV151" i="41"/>
  <c r="D151" i="41"/>
  <c r="BH150" i="41"/>
  <c r="AV150" i="41"/>
  <c r="D150" i="41"/>
  <c r="BH149" i="41"/>
  <c r="AV149" i="41"/>
  <c r="D149" i="41"/>
  <c r="BH148" i="41"/>
  <c r="AV148" i="41"/>
  <c r="D148" i="41"/>
  <c r="BH147" i="41"/>
  <c r="AV147" i="41"/>
  <c r="D147" i="41"/>
  <c r="BH146" i="41"/>
  <c r="AV146" i="41"/>
  <c r="D146" i="41"/>
  <c r="BH145" i="41"/>
  <c r="AV145" i="41"/>
  <c r="D145" i="41"/>
  <c r="BH144" i="41"/>
  <c r="AV144" i="41"/>
  <c r="D144" i="41"/>
  <c r="BH143" i="41"/>
  <c r="AV143" i="41"/>
  <c r="D143" i="41"/>
  <c r="BH142" i="41"/>
  <c r="AV142" i="41"/>
  <c r="D142" i="41"/>
  <c r="BH141" i="41"/>
  <c r="AV141" i="41"/>
  <c r="D141" i="41"/>
  <c r="BH140" i="41"/>
  <c r="AV140" i="41"/>
  <c r="D140" i="41"/>
  <c r="BH139" i="41"/>
  <c r="AV139" i="41"/>
  <c r="D139" i="41"/>
  <c r="BH138" i="41"/>
  <c r="AV138" i="41"/>
  <c r="D138" i="41"/>
  <c r="BH137" i="41"/>
  <c r="AV137" i="41"/>
  <c r="D137" i="41"/>
  <c r="BH136" i="41"/>
  <c r="AV136" i="41"/>
  <c r="D136" i="41"/>
  <c r="BH135" i="41"/>
  <c r="AV135" i="41"/>
  <c r="D135" i="41"/>
  <c r="BH134" i="41"/>
  <c r="AV134" i="41"/>
  <c r="D134" i="41"/>
  <c r="BH133" i="41"/>
  <c r="AV133" i="41"/>
  <c r="D133" i="41"/>
  <c r="BH132" i="41"/>
  <c r="AV132" i="41"/>
  <c r="D132" i="41"/>
  <c r="BH131" i="41"/>
  <c r="AV131" i="41"/>
  <c r="D131" i="41"/>
  <c r="BH130" i="41"/>
  <c r="AV130" i="41"/>
  <c r="D130" i="41"/>
  <c r="BH129" i="41"/>
  <c r="AV129" i="41"/>
  <c r="D129" i="41"/>
  <c r="BH128" i="41"/>
  <c r="AV128" i="41"/>
  <c r="D128" i="41"/>
  <c r="BH127" i="41"/>
  <c r="AV127" i="41"/>
  <c r="D127" i="41"/>
  <c r="BH126" i="41"/>
  <c r="AV126" i="41"/>
  <c r="D126" i="41"/>
  <c r="BH125" i="41"/>
  <c r="AV125" i="41"/>
  <c r="D125" i="41"/>
  <c r="BH124" i="41"/>
  <c r="AV124" i="41"/>
  <c r="D124" i="41"/>
  <c r="BH123" i="41"/>
  <c r="AV123" i="41"/>
  <c r="D123" i="41"/>
  <c r="BH122" i="41"/>
  <c r="AV122" i="41"/>
  <c r="D122" i="41"/>
  <c r="BH121" i="41"/>
  <c r="AV121" i="41"/>
  <c r="D121" i="41"/>
  <c r="BH120" i="41"/>
  <c r="AV120" i="41"/>
  <c r="D120" i="41"/>
  <c r="BH119" i="41"/>
  <c r="AV119" i="41"/>
  <c r="D119" i="41"/>
  <c r="BH118" i="41"/>
  <c r="AV118" i="41"/>
  <c r="D118" i="41"/>
  <c r="BH117" i="41"/>
  <c r="AV117" i="41"/>
  <c r="D117" i="41"/>
  <c r="BH116" i="41"/>
  <c r="AV116" i="41"/>
  <c r="D116" i="41"/>
  <c r="BH115" i="41"/>
  <c r="AV115" i="41"/>
  <c r="D115" i="41"/>
  <c r="BH114" i="41"/>
  <c r="AV114" i="41"/>
  <c r="D114" i="41"/>
  <c r="BH113" i="41"/>
  <c r="AV113" i="41"/>
  <c r="D113" i="41"/>
  <c r="BH112" i="41"/>
  <c r="AV112" i="41"/>
  <c r="D112" i="41"/>
  <c r="BH111" i="41"/>
  <c r="AV111" i="41"/>
  <c r="D111" i="41"/>
  <c r="BH110" i="41"/>
  <c r="AV110" i="41"/>
  <c r="D110" i="41"/>
  <c r="BH109" i="41"/>
  <c r="AV109" i="41"/>
  <c r="D109" i="41"/>
  <c r="BH108" i="41"/>
  <c r="AV108" i="41"/>
  <c r="D108" i="41"/>
  <c r="BH107" i="41"/>
  <c r="AV107" i="41"/>
  <c r="D107" i="41"/>
  <c r="BH106" i="41"/>
  <c r="AV106" i="41"/>
  <c r="D106" i="41"/>
  <c r="BH105" i="41"/>
  <c r="AV105" i="41"/>
  <c r="D105" i="41"/>
  <c r="BH104" i="41"/>
  <c r="AV104" i="41"/>
  <c r="D104" i="41"/>
  <c r="BH103" i="41"/>
  <c r="AV103" i="41"/>
  <c r="D103" i="41"/>
  <c r="BH102" i="41"/>
  <c r="AV102" i="41"/>
  <c r="D102" i="41"/>
  <c r="BH101" i="41"/>
  <c r="AV101" i="41"/>
  <c r="D101" i="41"/>
  <c r="BH100" i="41"/>
  <c r="AV100" i="41"/>
  <c r="D100" i="41"/>
  <c r="BH99" i="41"/>
  <c r="AV99" i="41"/>
  <c r="D99" i="41"/>
  <c r="BH98" i="41"/>
  <c r="AV98" i="41"/>
  <c r="D98" i="41"/>
  <c r="BH97" i="41"/>
  <c r="AV97" i="41"/>
  <c r="D97" i="41"/>
  <c r="BH96" i="41"/>
  <c r="AV96" i="41"/>
  <c r="D96" i="41"/>
  <c r="BH95" i="41"/>
  <c r="AV95" i="41"/>
  <c r="D95" i="41"/>
  <c r="BH94" i="41"/>
  <c r="AV94" i="41"/>
  <c r="D94" i="41"/>
  <c r="BH93" i="41"/>
  <c r="AV93" i="41"/>
  <c r="D93" i="41"/>
  <c r="BH92" i="41"/>
  <c r="AV92" i="41"/>
  <c r="D92" i="41"/>
  <c r="BH91" i="41"/>
  <c r="AV91" i="41"/>
  <c r="D91" i="41"/>
  <c r="BH90" i="41"/>
  <c r="AV90" i="41"/>
  <c r="D90" i="41"/>
  <c r="BH89" i="41"/>
  <c r="AV89" i="41"/>
  <c r="D89" i="41"/>
  <c r="BH88" i="41"/>
  <c r="AV88" i="41"/>
  <c r="D88" i="41"/>
  <c r="BH87" i="41"/>
  <c r="AV87" i="41"/>
  <c r="D87" i="41"/>
  <c r="BH86" i="41"/>
  <c r="AV86" i="41"/>
  <c r="D86" i="41"/>
  <c r="BH85" i="41"/>
  <c r="AV85" i="41"/>
  <c r="D85" i="41"/>
  <c r="BH84" i="41"/>
  <c r="AV84" i="41"/>
  <c r="D84" i="41"/>
  <c r="BH83" i="41"/>
  <c r="AV83" i="41"/>
  <c r="D83" i="41"/>
  <c r="BH82" i="41"/>
  <c r="AV82" i="41"/>
  <c r="D82" i="41"/>
  <c r="BH81" i="41"/>
  <c r="AV81" i="41"/>
  <c r="D81" i="41"/>
  <c r="BH80" i="41"/>
  <c r="AV80" i="41"/>
  <c r="D80" i="41"/>
  <c r="BH79" i="41"/>
  <c r="AV79" i="41"/>
  <c r="D79" i="41"/>
  <c r="BH78" i="41"/>
  <c r="AV78" i="41"/>
  <c r="D78" i="41"/>
  <c r="BH77" i="41"/>
  <c r="AV77" i="41"/>
  <c r="D77" i="41"/>
  <c r="BH76" i="41"/>
  <c r="AV76" i="41"/>
  <c r="D76" i="41"/>
  <c r="BH75" i="41"/>
  <c r="AV75" i="41"/>
  <c r="D75" i="41"/>
  <c r="BH74" i="41"/>
  <c r="AV74" i="41"/>
  <c r="D74" i="41"/>
  <c r="BH73" i="41"/>
  <c r="AV73" i="41"/>
  <c r="D73" i="41"/>
  <c r="BH72" i="41"/>
  <c r="AV72" i="41"/>
  <c r="D72" i="41"/>
  <c r="BH71" i="41"/>
  <c r="AV71" i="41"/>
  <c r="D71" i="41"/>
  <c r="BH70" i="41"/>
  <c r="AV70" i="41"/>
  <c r="D70" i="41"/>
  <c r="BH69" i="41"/>
  <c r="AV69" i="41"/>
  <c r="D69" i="41"/>
  <c r="BH68" i="41"/>
  <c r="AV68" i="41"/>
  <c r="D68" i="41"/>
  <c r="BH67" i="41"/>
  <c r="AV67" i="41"/>
  <c r="D67" i="41"/>
  <c r="BH66" i="41"/>
  <c r="AV66" i="41"/>
  <c r="D66" i="41"/>
  <c r="BH65" i="41"/>
  <c r="AV65" i="41"/>
  <c r="D65" i="41"/>
  <c r="BH64" i="41"/>
  <c r="AV64" i="41"/>
  <c r="D64" i="41"/>
  <c r="BH63" i="41"/>
  <c r="AV63" i="41"/>
  <c r="D63" i="41"/>
  <c r="BH62" i="41"/>
  <c r="AV62" i="41"/>
  <c r="D62" i="41"/>
  <c r="BH61" i="41"/>
  <c r="AV61" i="41"/>
  <c r="D61" i="41"/>
  <c r="BH60" i="41"/>
  <c r="AV60" i="41"/>
  <c r="D60" i="41"/>
  <c r="BH59" i="41"/>
  <c r="AV59" i="41"/>
  <c r="D59" i="41"/>
  <c r="BH58" i="41"/>
  <c r="AV58" i="41"/>
  <c r="D58" i="41"/>
  <c r="BH57" i="41"/>
  <c r="AV57" i="41"/>
  <c r="D57" i="41"/>
  <c r="BH56" i="41"/>
  <c r="AV56" i="41"/>
  <c r="D56" i="41"/>
  <c r="BH55" i="41"/>
  <c r="AV55" i="41"/>
  <c r="D55" i="41"/>
  <c r="BH54" i="41"/>
  <c r="AV54" i="41"/>
  <c r="D54" i="41"/>
  <c r="BH53" i="41"/>
  <c r="AV53" i="41"/>
  <c r="D53" i="41"/>
  <c r="BH52" i="41"/>
  <c r="AV52" i="41"/>
  <c r="D52" i="41"/>
  <c r="BH51" i="41"/>
  <c r="AV51" i="41"/>
  <c r="D51" i="41"/>
  <c r="BH50" i="41"/>
  <c r="AV50" i="41"/>
  <c r="D50" i="41"/>
  <c r="BH49" i="41"/>
  <c r="AV49" i="41"/>
  <c r="D49" i="41"/>
  <c r="BH48" i="41"/>
  <c r="AV48" i="41"/>
  <c r="D48" i="41"/>
  <c r="BH47" i="41"/>
  <c r="AV47" i="41"/>
  <c r="D47" i="41"/>
  <c r="BH46" i="41"/>
  <c r="AV46" i="41"/>
  <c r="D46" i="41"/>
  <c r="BH45" i="41"/>
  <c r="AV45" i="41"/>
  <c r="D45" i="41"/>
  <c r="BH44" i="41"/>
  <c r="AV44" i="41"/>
  <c r="D44" i="41"/>
  <c r="BH43" i="41"/>
  <c r="AV43" i="41"/>
  <c r="D43" i="41"/>
  <c r="BH42" i="41"/>
  <c r="AV42" i="41"/>
  <c r="D42" i="41"/>
  <c r="BH41" i="41"/>
  <c r="AV41" i="41"/>
  <c r="D41" i="41"/>
  <c r="BH40" i="41"/>
  <c r="AV40" i="41"/>
  <c r="D40" i="41"/>
  <c r="BH39" i="41"/>
  <c r="AV39" i="41"/>
  <c r="D39" i="41"/>
  <c r="BH38" i="41"/>
  <c r="AV38" i="41"/>
  <c r="D38" i="41"/>
  <c r="BH37" i="41"/>
  <c r="AV37" i="41"/>
  <c r="D37" i="41"/>
  <c r="BH36" i="41"/>
  <c r="AV36" i="41"/>
  <c r="D36" i="41"/>
  <c r="BH35" i="41"/>
  <c r="AV35" i="41"/>
  <c r="D35" i="41"/>
  <c r="BH34" i="41"/>
  <c r="AV34" i="41"/>
  <c r="D34" i="41"/>
  <c r="BH33" i="41"/>
  <c r="AV33" i="41"/>
  <c r="D33" i="41"/>
  <c r="BH32" i="41"/>
  <c r="AV32" i="41"/>
  <c r="D32" i="41"/>
  <c r="BH31" i="41"/>
  <c r="AV31" i="41"/>
  <c r="D31" i="41"/>
  <c r="BH30" i="41"/>
  <c r="AV30" i="41"/>
  <c r="D30" i="41"/>
  <c r="BH29" i="41"/>
  <c r="AV29" i="41"/>
  <c r="D29" i="41"/>
  <c r="BH28" i="41"/>
  <c r="AV28" i="41"/>
  <c r="D28" i="41"/>
  <c r="BH27" i="41"/>
  <c r="AV27" i="41"/>
  <c r="D27" i="41"/>
  <c r="BH26" i="41"/>
  <c r="AV26" i="41"/>
  <c r="D26" i="41"/>
  <c r="BH25" i="41"/>
  <c r="AV25" i="41"/>
  <c r="D25" i="41"/>
  <c r="BH24" i="41"/>
  <c r="AV24" i="41"/>
  <c r="D24" i="41"/>
  <c r="BH23" i="41"/>
  <c r="AV23" i="41"/>
  <c r="D23" i="41"/>
  <c r="BH22" i="41"/>
  <c r="AV22" i="41"/>
  <c r="D22" i="41"/>
  <c r="BH21" i="41"/>
  <c r="AV21" i="41"/>
  <c r="D21" i="41"/>
  <c r="BH20" i="41"/>
  <c r="AV20" i="41"/>
  <c r="D20" i="41"/>
  <c r="BH19" i="41"/>
  <c r="AV19" i="41"/>
  <c r="D19" i="41"/>
  <c r="BH18" i="41"/>
  <c r="AV18" i="41"/>
  <c r="D18" i="41"/>
  <c r="BH17" i="41"/>
  <c r="AV17" i="41"/>
  <c r="D17" i="41"/>
  <c r="BH16" i="41"/>
  <c r="AV16" i="41"/>
  <c r="D16" i="41"/>
  <c r="BH14" i="41"/>
  <c r="AV14" i="41"/>
  <c r="B6" i="41"/>
  <c r="B5" i="41"/>
  <c r="B3" i="41"/>
  <c r="AE1" i="41"/>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20" i="10"/>
  <c r="D719" i="10"/>
  <c r="D718" i="10"/>
  <c r="D717" i="10"/>
  <c r="D716" i="10"/>
  <c r="D715" i="10"/>
  <c r="D714" i="10"/>
  <c r="D713" i="10"/>
  <c r="D712" i="10"/>
  <c r="D711" i="10"/>
  <c r="D710" i="10"/>
  <c r="D709" i="10"/>
  <c r="D708" i="10"/>
  <c r="D707" i="10"/>
  <c r="D706" i="10"/>
  <c r="D705" i="10"/>
  <c r="D704" i="10"/>
  <c r="D703" i="10"/>
  <c r="D702" i="10"/>
  <c r="D701" i="10"/>
  <c r="D700" i="10"/>
  <c r="D699" i="10"/>
  <c r="D698" i="10"/>
  <c r="D697"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D630" i="10"/>
  <c r="D629" i="10"/>
  <c r="D628" i="10"/>
  <c r="D627" i="10"/>
  <c r="D626" i="10"/>
  <c r="D625" i="10"/>
  <c r="D624" i="10"/>
  <c r="D623" i="10"/>
  <c r="D622" i="10"/>
  <c r="D621" i="10"/>
  <c r="D620"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AJ1" i="4"/>
  <c r="G30" i="18"/>
  <c r="F30" i="18"/>
  <c r="G27" i="18"/>
  <c r="F27" i="18"/>
  <c r="G11" i="40"/>
  <c r="BL237" i="41"/>
  <c r="BN237" i="41" s="1"/>
  <c r="BL103" i="42"/>
  <c r="BL151" i="42"/>
  <c r="BN151" i="42" s="1"/>
  <c r="BL580" i="42"/>
  <c r="BL19" i="42"/>
  <c r="BN19" i="42" s="1"/>
  <c r="BL97" i="42"/>
  <c r="BL145" i="42"/>
  <c r="BL85" i="42"/>
  <c r="BN85" i="42" s="1"/>
  <c r="BL133" i="42"/>
  <c r="BL157" i="42"/>
  <c r="BN157" i="42" s="1"/>
  <c r="BL697" i="42"/>
  <c r="BN697" i="42" s="1"/>
  <c r="BL763" i="42"/>
  <c r="BN763" i="42" s="1"/>
  <c r="BL64" i="42"/>
  <c r="BN64" i="42" s="1"/>
  <c r="BL34" i="42"/>
  <c r="BL142" i="42"/>
  <c r="BN142" i="42" s="1"/>
  <c r="BL139" i="42"/>
  <c r="BL235" i="42"/>
  <c r="BL331" i="42"/>
  <c r="BN331" i="42" s="1"/>
  <c r="BL433" i="42"/>
  <c r="BN433" i="42" s="1"/>
  <c r="BL481" i="42"/>
  <c r="BL646" i="42"/>
  <c r="BL721" i="42"/>
  <c r="BN721" i="42" s="1"/>
  <c r="BL649" i="42"/>
  <c r="BN649" i="42" s="1"/>
  <c r="BL182" i="42"/>
  <c r="BN182" i="42" s="1"/>
  <c r="BL262" i="42"/>
  <c r="BL355" i="42"/>
  <c r="BL229" i="42"/>
  <c r="BN229" i="42" s="1"/>
  <c r="BL253" i="42"/>
  <c r="BN253" i="42" s="1"/>
  <c r="BL277" i="42"/>
  <c r="BN277" i="42" s="1"/>
  <c r="BL301" i="42"/>
  <c r="BN301" i="42" s="1"/>
  <c r="BL325" i="42"/>
  <c r="BL451" i="42"/>
  <c r="BL475" i="42"/>
  <c r="BN475" i="42" s="1"/>
  <c r="BL499" i="42"/>
  <c r="BN499" i="42" s="1"/>
  <c r="BL643" i="42"/>
  <c r="BN643" i="42" s="1"/>
  <c r="BL730" i="42"/>
  <c r="BN730" i="42" s="1"/>
  <c r="BL631" i="42"/>
  <c r="BN631" i="42" s="1"/>
  <c r="BL619" i="42"/>
  <c r="BL742" i="42"/>
  <c r="BN742" i="42" s="1"/>
  <c r="BL94" i="42"/>
  <c r="BN94" i="42" s="1"/>
  <c r="BL241" i="42"/>
  <c r="BN241" i="42" s="1"/>
  <c r="BL337" i="42"/>
  <c r="BL487" i="42"/>
  <c r="BN487" i="42" s="1"/>
  <c r="BL424" i="42"/>
  <c r="BN424" i="42" s="1"/>
  <c r="BL673" i="42"/>
  <c r="BN673" i="42" s="1"/>
  <c r="BL373" i="42"/>
  <c r="BN373" i="42" s="1"/>
  <c r="BL652" i="42"/>
  <c r="BL526" i="42"/>
  <c r="BN526" i="42" s="1"/>
  <c r="BL547" i="42"/>
  <c r="BN547" i="42" s="1"/>
  <c r="BL529" i="42"/>
  <c r="BL577" i="42"/>
  <c r="BN577" i="42" s="1"/>
  <c r="BL751" i="42"/>
  <c r="BN751" i="42" s="1"/>
  <c r="BL247" i="42"/>
  <c r="BL352" i="42"/>
  <c r="BL493" i="42"/>
  <c r="BL634" i="42"/>
  <c r="BN634" i="42" s="1"/>
  <c r="BL745" i="42"/>
  <c r="BL178" i="42"/>
  <c r="BN178" i="42" s="1"/>
  <c r="BL502" i="42"/>
  <c r="BL343" i="42"/>
  <c r="BN343" i="42" s="1"/>
  <c r="BL685" i="42"/>
  <c r="BL361" i="42"/>
  <c r="BN361" i="42" s="1"/>
  <c r="BL667" i="42"/>
  <c r="BN667" i="42" s="1"/>
  <c r="BL598" i="42"/>
  <c r="BN598" i="42" s="1"/>
  <c r="BL535" i="42"/>
  <c r="BN535" i="42" s="1"/>
  <c r="BL736" i="42"/>
  <c r="BN736" i="42" s="1"/>
  <c r="BL724" i="42"/>
  <c r="BL217" i="42"/>
  <c r="BN217" i="42" s="1"/>
  <c r="BL313" i="42"/>
  <c r="BN313" i="42" s="1"/>
  <c r="BL682" i="42"/>
  <c r="BN682" i="42" s="1"/>
  <c r="BL718" i="42"/>
  <c r="BN718" i="42" s="1"/>
  <c r="BL753" i="42"/>
  <c r="BN753" i="42" s="1"/>
  <c r="BL430" i="42"/>
  <c r="BL391" i="42"/>
  <c r="BL349" i="42"/>
  <c r="BL397" i="42"/>
  <c r="BN397" i="42" s="1"/>
  <c r="BL715" i="42"/>
  <c r="BN715" i="42" s="1"/>
  <c r="BL655" i="42"/>
  <c r="BN655" i="42" s="1"/>
  <c r="BL523" i="42"/>
  <c r="BL571" i="42"/>
  <c r="BN571" i="42" s="1"/>
  <c r="BL688" i="42"/>
  <c r="BL553" i="42"/>
  <c r="BL601" i="42"/>
  <c r="BL727" i="42"/>
  <c r="BL319" i="42"/>
  <c r="BL670" i="42"/>
  <c r="BL496" i="42"/>
  <c r="BN496" i="42" s="1"/>
  <c r="BL616" i="42"/>
  <c r="BN616" i="42" s="1"/>
  <c r="BL550" i="42"/>
  <c r="BN550" i="42" s="1"/>
  <c r="BL709" i="42"/>
  <c r="BL700" i="42"/>
  <c r="BL676" i="42"/>
  <c r="BN676" i="42" s="1"/>
  <c r="BL607" i="42"/>
  <c r="BN607" i="42" s="1"/>
  <c r="BL271" i="42"/>
  <c r="BN271" i="42" s="1"/>
  <c r="BL517" i="42"/>
  <c r="BN517" i="42" s="1"/>
  <c r="BL541" i="42"/>
  <c r="BN541" i="42" s="1"/>
  <c r="BL175" i="42"/>
  <c r="BL421" i="42"/>
  <c r="BL757" i="42"/>
  <c r="BN757" i="42" s="1"/>
  <c r="BL559" i="42"/>
  <c r="BN559" i="42" s="1"/>
  <c r="BL748" i="42"/>
  <c r="BN748" i="42" s="1"/>
  <c r="BL223" i="42"/>
  <c r="BL712" i="42"/>
  <c r="BN712" i="42" s="1"/>
  <c r="BL352" i="43"/>
  <c r="BN352" i="43" s="1"/>
  <c r="BL166" i="43"/>
  <c r="BN166" i="43" s="1"/>
  <c r="BL679" i="43"/>
  <c r="BN679" i="43" s="1"/>
  <c r="BL303" i="43"/>
  <c r="BN303" i="43" s="1"/>
  <c r="BL271" i="43"/>
  <c r="BN271" i="43" s="1"/>
  <c r="BL255" i="43"/>
  <c r="BN255" i="43" s="1"/>
  <c r="BL231" i="43"/>
  <c r="BN231" i="43" s="1"/>
  <c r="BL223" i="43"/>
  <c r="BN223" i="43" s="1"/>
  <c r="BL19" i="43"/>
  <c r="BN19" i="43" s="1"/>
  <c r="BL51" i="43"/>
  <c r="BN51" i="43" s="1"/>
  <c r="BL147" i="43"/>
  <c r="BL157" i="43"/>
  <c r="BN157" i="43" s="1"/>
  <c r="BL153" i="43"/>
  <c r="BL634" i="43"/>
  <c r="BL414" i="43"/>
  <c r="BL390" i="43"/>
  <c r="BN390" i="43" s="1"/>
  <c r="BL345" i="43"/>
  <c r="BL363" i="43"/>
  <c r="BN363" i="43" s="1"/>
  <c r="BL424" i="43"/>
  <c r="BL585" i="43"/>
  <c r="BL190" i="43"/>
  <c r="BN190" i="43" s="1"/>
  <c r="BL76" i="43"/>
  <c r="BN76" i="43" s="1"/>
  <c r="BL651" i="43"/>
  <c r="BL238" i="43"/>
  <c r="BL234" i="43"/>
  <c r="BN234" i="43" s="1"/>
  <c r="BL210" i="43"/>
  <c r="BN210" i="43" s="1"/>
  <c r="BL37" i="43"/>
  <c r="BN37" i="43" s="1"/>
  <c r="BL69" i="43"/>
  <c r="BL85" i="43"/>
  <c r="BL493" i="43"/>
  <c r="BN493" i="43" s="1"/>
  <c r="BL388" i="43"/>
  <c r="BL636" i="43"/>
  <c r="BN636" i="43" s="1"/>
  <c r="BL406" i="43"/>
  <c r="BN406" i="43" s="1"/>
  <c r="BL376" i="43"/>
  <c r="BL525" i="43"/>
  <c r="BL442" i="43"/>
  <c r="BL501" i="43"/>
  <c r="BL597" i="43"/>
  <c r="BN597" i="43" s="1"/>
  <c r="BL682" i="43"/>
  <c r="BL709" i="43"/>
  <c r="BN709" i="43" s="1"/>
  <c r="BL667" i="43"/>
  <c r="BL14" i="43"/>
  <c r="BL301" i="43"/>
  <c r="BL253" i="43"/>
  <c r="BN253" i="43" s="1"/>
  <c r="BL205" i="43"/>
  <c r="BN205" i="43" s="1"/>
  <c r="BL765" i="43"/>
  <c r="BN765" i="43" s="1"/>
  <c r="BL640" i="43"/>
  <c r="BL175" i="43"/>
  <c r="BL454" i="43"/>
  <c r="BN454" i="43" s="1"/>
  <c r="BL334" i="43"/>
  <c r="BN334" i="43" s="1"/>
  <c r="BL463" i="43"/>
  <c r="BN463" i="43" s="1"/>
  <c r="BL547" i="43"/>
  <c r="BN547" i="43" s="1"/>
  <c r="BL337" i="43"/>
  <c r="BN337" i="43" s="1"/>
  <c r="BL381" i="43"/>
  <c r="BN381" i="43" s="1"/>
  <c r="BL412" i="43"/>
  <c r="BN412" i="43" s="1"/>
  <c r="BL405" i="43"/>
  <c r="BN405" i="43" s="1"/>
  <c r="BL421" i="43"/>
  <c r="BN421" i="43" s="1"/>
  <c r="BL453" i="43"/>
  <c r="BN453" i="43" s="1"/>
  <c r="BL478" i="43"/>
  <c r="BL591" i="43"/>
  <c r="BL550" i="43"/>
  <c r="BN550" i="43" s="1"/>
  <c r="BL712" i="43"/>
  <c r="BN712" i="43" s="1"/>
  <c r="BL724" i="43"/>
  <c r="BN724" i="43" s="1"/>
  <c r="BL292" i="43"/>
  <c r="BN292" i="43" s="1"/>
  <c r="BL181" i="43"/>
  <c r="BL196" i="43"/>
  <c r="BN196" i="43" s="1"/>
  <c r="BL403" i="43"/>
  <c r="BN403" i="43" s="1"/>
  <c r="BL589" i="43"/>
  <c r="BN589" i="43" s="1"/>
  <c r="BL466" i="43"/>
  <c r="BN466" i="43" s="1"/>
  <c r="BL385" i="43"/>
  <c r="BN385" i="43" s="1"/>
  <c r="BL399" i="43"/>
  <c r="BL505" i="43"/>
  <c r="BN505" i="43" s="1"/>
  <c r="BL622" i="43"/>
  <c r="BN622" i="43" s="1"/>
  <c r="BL472" i="43"/>
  <c r="BN472" i="43" s="1"/>
  <c r="BL633" i="43"/>
  <c r="BL715" i="43"/>
  <c r="BL747" i="43"/>
  <c r="BL763" i="43"/>
  <c r="BL695" i="43"/>
  <c r="BL669" i="43"/>
  <c r="BN669" i="43" s="1"/>
  <c r="BL284" i="43"/>
  <c r="BL25" i="43"/>
  <c r="BN25" i="43" s="1"/>
  <c r="BL57" i="43"/>
  <c r="BN57" i="43" s="1"/>
  <c r="BL240" i="43"/>
  <c r="BN240" i="43" s="1"/>
  <c r="BL103" i="43"/>
  <c r="BN103" i="43" s="1"/>
  <c r="BL628" i="43"/>
  <c r="BL397" i="43"/>
  <c r="BN397" i="43" s="1"/>
  <c r="BL562" i="43"/>
  <c r="BN562" i="43" s="1"/>
  <c r="BL687" i="43"/>
  <c r="BN687" i="43" s="1"/>
  <c r="BL55" i="43"/>
  <c r="BL169" i="43"/>
  <c r="BN169" i="43" s="1"/>
  <c r="BL646" i="43"/>
  <c r="BL328" i="43"/>
  <c r="BL382" i="43"/>
  <c r="BL319" i="43"/>
  <c r="BL444" i="43"/>
  <c r="BN444" i="43" s="1"/>
  <c r="BL574" i="43"/>
  <c r="BN574" i="43" s="1"/>
  <c r="BL484" i="43"/>
  <c r="BL580" i="43"/>
  <c r="BL655" i="43"/>
  <c r="BL621" i="43"/>
  <c r="BN621" i="43" s="1"/>
  <c r="BL529" i="43"/>
  <c r="BL519" i="43"/>
  <c r="BL520" i="43"/>
  <c r="BN520" i="43" s="1"/>
  <c r="BL691" i="43"/>
  <c r="BN691" i="43" s="1"/>
  <c r="BL475" i="43"/>
  <c r="BN475" i="43" s="1"/>
  <c r="BL579" i="43"/>
  <c r="BN579" i="43" s="1"/>
  <c r="BL561" i="43"/>
  <c r="BL526" i="43"/>
  <c r="BN526" i="43" s="1"/>
  <c r="BL543" i="43"/>
  <c r="BN543" i="43" s="1"/>
  <c r="BL748" i="43"/>
  <c r="BL415" i="43"/>
  <c r="BN415" i="43" s="1"/>
  <c r="BL736" i="43"/>
  <c r="BL14" i="10"/>
  <c r="BL95" i="10"/>
  <c r="BN95" i="10" s="1"/>
  <c r="BL659" i="10"/>
  <c r="BN659" i="10" s="1"/>
  <c r="BL623" i="10"/>
  <c r="BN623" i="10" s="1"/>
  <c r="BL731" i="10"/>
  <c r="BN731" i="10" s="1"/>
  <c r="BL443" i="10"/>
  <c r="BN443" i="10" s="1"/>
  <c r="G33" i="18"/>
  <c r="F33" i="18"/>
  <c r="G18" i="18"/>
  <c r="F18" i="18"/>
  <c r="G21" i="18"/>
  <c r="F21" i="18"/>
  <c r="G24" i="18"/>
  <c r="F24" i="18"/>
  <c r="G10" i="16"/>
  <c r="F10" i="16"/>
  <c r="G9" i="16"/>
  <c r="F9" i="16"/>
  <c r="C3" i="25"/>
  <c r="D3" i="25"/>
  <c r="E3" i="25" s="1"/>
  <c r="F3" i="25" s="1"/>
  <c r="G3" i="25" s="1"/>
  <c r="B31" i="9"/>
  <c r="B43" i="23" s="1"/>
  <c r="BH765" i="10"/>
  <c r="BH764" i="10"/>
  <c r="BH763" i="10"/>
  <c r="BH762" i="10"/>
  <c r="BH761" i="10"/>
  <c r="BH760" i="10"/>
  <c r="BH759" i="10"/>
  <c r="BH758" i="10"/>
  <c r="BH757" i="10"/>
  <c r="BH756" i="10"/>
  <c r="BH755" i="10"/>
  <c r="BH754" i="10"/>
  <c r="BH753" i="10"/>
  <c r="BH752" i="10"/>
  <c r="BH751" i="10"/>
  <c r="BH750" i="10"/>
  <c r="BH749" i="10"/>
  <c r="BH748" i="10"/>
  <c r="BH747" i="10"/>
  <c r="BH746" i="10"/>
  <c r="BH745" i="10"/>
  <c r="BH744" i="10"/>
  <c r="BH743" i="10"/>
  <c r="BH742" i="10"/>
  <c r="BH741" i="10"/>
  <c r="BH740" i="10"/>
  <c r="BH739" i="10"/>
  <c r="BH738" i="10"/>
  <c r="BH737" i="10"/>
  <c r="BH736" i="10"/>
  <c r="BH735" i="10"/>
  <c r="BH734" i="10"/>
  <c r="BH733" i="10"/>
  <c r="BH732" i="10"/>
  <c r="BH731" i="10"/>
  <c r="BH730" i="10"/>
  <c r="BH729" i="10"/>
  <c r="BH728" i="10"/>
  <c r="BH727" i="10"/>
  <c r="BH726" i="10"/>
  <c r="BH725" i="10"/>
  <c r="BH724" i="10"/>
  <c r="BH723" i="10"/>
  <c r="BH722" i="10"/>
  <c r="BH721" i="10"/>
  <c r="BH720" i="10"/>
  <c r="BH719" i="10"/>
  <c r="BH718" i="10"/>
  <c r="BH717" i="10"/>
  <c r="BH716" i="10"/>
  <c r="BH715" i="10"/>
  <c r="BH714" i="10"/>
  <c r="BH713" i="10"/>
  <c r="BH712" i="10"/>
  <c r="BH711" i="10"/>
  <c r="BH710" i="10"/>
  <c r="BH709" i="10"/>
  <c r="BH708" i="10"/>
  <c r="BH707" i="10"/>
  <c r="BH706" i="10"/>
  <c r="BH705" i="10"/>
  <c r="BH704" i="10"/>
  <c r="BH703" i="10"/>
  <c r="BH702" i="10"/>
  <c r="BH701" i="10"/>
  <c r="BH700" i="10"/>
  <c r="BH699" i="10"/>
  <c r="BH698" i="10"/>
  <c r="BH697" i="10"/>
  <c r="BH696" i="10"/>
  <c r="BH695" i="10"/>
  <c r="BH694" i="10"/>
  <c r="BH693" i="10"/>
  <c r="BH692" i="10"/>
  <c r="BH691" i="10"/>
  <c r="BH690" i="10"/>
  <c r="BH689" i="10"/>
  <c r="BH688" i="10"/>
  <c r="BH687" i="10"/>
  <c r="BH686" i="10"/>
  <c r="BH685" i="10"/>
  <c r="BH684" i="10"/>
  <c r="BH683" i="10"/>
  <c r="BH682" i="10"/>
  <c r="BH681" i="10"/>
  <c r="BH680" i="10"/>
  <c r="BH679" i="10"/>
  <c r="BH678" i="10"/>
  <c r="BH677" i="10"/>
  <c r="BH676" i="10"/>
  <c r="BH675" i="10"/>
  <c r="BH674" i="10"/>
  <c r="BH673" i="10"/>
  <c r="BH672" i="10"/>
  <c r="BH671" i="10"/>
  <c r="BH670" i="10"/>
  <c r="BH669" i="10"/>
  <c r="BH668" i="10"/>
  <c r="BH667" i="10"/>
  <c r="BH666" i="10"/>
  <c r="BH665" i="10"/>
  <c r="BH664" i="10"/>
  <c r="BH663" i="10"/>
  <c r="BH662" i="10"/>
  <c r="BH661" i="10"/>
  <c r="BH660" i="10"/>
  <c r="BH659" i="10"/>
  <c r="BH658" i="10"/>
  <c r="BH657" i="10"/>
  <c r="BH656" i="10"/>
  <c r="BH655" i="10"/>
  <c r="BH654" i="10"/>
  <c r="BH653" i="10"/>
  <c r="BH652" i="10"/>
  <c r="BH651" i="10"/>
  <c r="BH650" i="10"/>
  <c r="BH649" i="10"/>
  <c r="BH648" i="10"/>
  <c r="BH647" i="10"/>
  <c r="BH646" i="10"/>
  <c r="BH645" i="10"/>
  <c r="BH644" i="10"/>
  <c r="BH643" i="10"/>
  <c r="BH642" i="10"/>
  <c r="BH641" i="10"/>
  <c r="BH640" i="10"/>
  <c r="BH639" i="10"/>
  <c r="BH638" i="10"/>
  <c r="BH637" i="10"/>
  <c r="BH636" i="10"/>
  <c r="BH635" i="10"/>
  <c r="BH634" i="10"/>
  <c r="BH633" i="10"/>
  <c r="BH632" i="10"/>
  <c r="BH631" i="10"/>
  <c r="BH630" i="10"/>
  <c r="BH629" i="10"/>
  <c r="BH628" i="10"/>
  <c r="BH627" i="10"/>
  <c r="BH626" i="10"/>
  <c r="BH625" i="10"/>
  <c r="BH624" i="10"/>
  <c r="BH623" i="10"/>
  <c r="BH622" i="10"/>
  <c r="BH621" i="10"/>
  <c r="BH620" i="10"/>
  <c r="BH619" i="10"/>
  <c r="BH618" i="10"/>
  <c r="BH617" i="10"/>
  <c r="BH616" i="10"/>
  <c r="BH615" i="10"/>
  <c r="BH614" i="10"/>
  <c r="BH613" i="10"/>
  <c r="BH612" i="10"/>
  <c r="BH611" i="10"/>
  <c r="BH610" i="10"/>
  <c r="BH609" i="10"/>
  <c r="BH608" i="10"/>
  <c r="BH607" i="10"/>
  <c r="BH606" i="10"/>
  <c r="BH605" i="10"/>
  <c r="BH604" i="10"/>
  <c r="BH603" i="10"/>
  <c r="BH602" i="10"/>
  <c r="BH601" i="10"/>
  <c r="BH600" i="10"/>
  <c r="BH599" i="10"/>
  <c r="BH598" i="10"/>
  <c r="BH597" i="10"/>
  <c r="BH596" i="10"/>
  <c r="BH595" i="10"/>
  <c r="BH594" i="10"/>
  <c r="BH593" i="10"/>
  <c r="BH592" i="10"/>
  <c r="BH591" i="10"/>
  <c r="BH590" i="10"/>
  <c r="BH589" i="10"/>
  <c r="BH588" i="10"/>
  <c r="BH587" i="10"/>
  <c r="BH586" i="10"/>
  <c r="BH585" i="10"/>
  <c r="BH584" i="10"/>
  <c r="BH583" i="10"/>
  <c r="BH582" i="10"/>
  <c r="BH581" i="10"/>
  <c r="BH580" i="10"/>
  <c r="BH579" i="10"/>
  <c r="BH578" i="10"/>
  <c r="BH577" i="10"/>
  <c r="BH576" i="10"/>
  <c r="BH575" i="10"/>
  <c r="BH574" i="10"/>
  <c r="BH573" i="10"/>
  <c r="BH572" i="10"/>
  <c r="BH571" i="10"/>
  <c r="BH570" i="10"/>
  <c r="BH569" i="10"/>
  <c r="BH568" i="10"/>
  <c r="BH567" i="10"/>
  <c r="BH566" i="10"/>
  <c r="BH565" i="10"/>
  <c r="BH564" i="10"/>
  <c r="BH563" i="10"/>
  <c r="BH562" i="10"/>
  <c r="BH561" i="10"/>
  <c r="BH560" i="10"/>
  <c r="BH559" i="10"/>
  <c r="BH558" i="10"/>
  <c r="BH557" i="10"/>
  <c r="BH556" i="10"/>
  <c r="BH555" i="10"/>
  <c r="BH554" i="10"/>
  <c r="BH553" i="10"/>
  <c r="BH552" i="10"/>
  <c r="BH551" i="10"/>
  <c r="BH550" i="10"/>
  <c r="BH549" i="10"/>
  <c r="BH548" i="10"/>
  <c r="BH547" i="10"/>
  <c r="BH546" i="10"/>
  <c r="BH545" i="10"/>
  <c r="BH544" i="10"/>
  <c r="BH543" i="10"/>
  <c r="BH542" i="10"/>
  <c r="BH541" i="10"/>
  <c r="BH540" i="10"/>
  <c r="BH539" i="10"/>
  <c r="BH538" i="10"/>
  <c r="BH537" i="10"/>
  <c r="BH536" i="10"/>
  <c r="BH535" i="10"/>
  <c r="BH534" i="10"/>
  <c r="BH533" i="10"/>
  <c r="BH532" i="10"/>
  <c r="BH531" i="10"/>
  <c r="BH530" i="10"/>
  <c r="BH529" i="10"/>
  <c r="BH528" i="10"/>
  <c r="BH527" i="10"/>
  <c r="BH526" i="10"/>
  <c r="BH525" i="10"/>
  <c r="BH524" i="10"/>
  <c r="BH523" i="10"/>
  <c r="BH522" i="10"/>
  <c r="BH521" i="10"/>
  <c r="BH520" i="10"/>
  <c r="BH519" i="10"/>
  <c r="BH518" i="10"/>
  <c r="BH517" i="10"/>
  <c r="BH516" i="10"/>
  <c r="BH515" i="10"/>
  <c r="BH514" i="10"/>
  <c r="BH513" i="10"/>
  <c r="BH512" i="10"/>
  <c r="BH511" i="10"/>
  <c r="BH510" i="10"/>
  <c r="BH509" i="10"/>
  <c r="BH508" i="10"/>
  <c r="BH507" i="10"/>
  <c r="BH506" i="10"/>
  <c r="BH505" i="10"/>
  <c r="BH504" i="10"/>
  <c r="BH503" i="10"/>
  <c r="BH502" i="10"/>
  <c r="BH501" i="10"/>
  <c r="BH500" i="10"/>
  <c r="BH499" i="10"/>
  <c r="BH498" i="10"/>
  <c r="BH497" i="10"/>
  <c r="BH496" i="10"/>
  <c r="BH495" i="10"/>
  <c r="BH494" i="10"/>
  <c r="BH493" i="10"/>
  <c r="BH492" i="10"/>
  <c r="BH491" i="10"/>
  <c r="BH490" i="10"/>
  <c r="BH489" i="10"/>
  <c r="BH488" i="10"/>
  <c r="BH487" i="10"/>
  <c r="BH486" i="10"/>
  <c r="BH485" i="10"/>
  <c r="BH484" i="10"/>
  <c r="BH483" i="10"/>
  <c r="BH482" i="10"/>
  <c r="BH481" i="10"/>
  <c r="BH480" i="10"/>
  <c r="BH479" i="10"/>
  <c r="BH478" i="10"/>
  <c r="BH477" i="10"/>
  <c r="BH476" i="10"/>
  <c r="BH475" i="10"/>
  <c r="BH474" i="10"/>
  <c r="BH473" i="10"/>
  <c r="BH472" i="10"/>
  <c r="BH471" i="10"/>
  <c r="BH470" i="10"/>
  <c r="BH469" i="10"/>
  <c r="BH468" i="10"/>
  <c r="BH467" i="10"/>
  <c r="BH466" i="10"/>
  <c r="BH465" i="10"/>
  <c r="BH464" i="10"/>
  <c r="BH463" i="10"/>
  <c r="BH462" i="10"/>
  <c r="BH461" i="10"/>
  <c r="BH460" i="10"/>
  <c r="BH459" i="10"/>
  <c r="BH458" i="10"/>
  <c r="BH457" i="10"/>
  <c r="BH456" i="10"/>
  <c r="BH455" i="10"/>
  <c r="BH454" i="10"/>
  <c r="BH453" i="10"/>
  <c r="BH452" i="10"/>
  <c r="BH451" i="10"/>
  <c r="BH450" i="10"/>
  <c r="BH449" i="10"/>
  <c r="BH448" i="10"/>
  <c r="BH447" i="10"/>
  <c r="BH446" i="10"/>
  <c r="BH445" i="10"/>
  <c r="BH444" i="10"/>
  <c r="BH443" i="10"/>
  <c r="BH442" i="10"/>
  <c r="BH441" i="10"/>
  <c r="BH440" i="10"/>
  <c r="BH439" i="10"/>
  <c r="BH438" i="10"/>
  <c r="BH437" i="10"/>
  <c r="BH436" i="10"/>
  <c r="BH435" i="10"/>
  <c r="BH434" i="10"/>
  <c r="BH433" i="10"/>
  <c r="BH432" i="10"/>
  <c r="BH431" i="10"/>
  <c r="BH430" i="10"/>
  <c r="BH429" i="10"/>
  <c r="BH428" i="10"/>
  <c r="BH427" i="10"/>
  <c r="BH426" i="10"/>
  <c r="BH425" i="10"/>
  <c r="BH424" i="10"/>
  <c r="BH423" i="10"/>
  <c r="BH422" i="10"/>
  <c r="BH421" i="10"/>
  <c r="BH420" i="10"/>
  <c r="BH419" i="10"/>
  <c r="BH418" i="10"/>
  <c r="BH417" i="10"/>
  <c r="BH416" i="10"/>
  <c r="BH415" i="10"/>
  <c r="BH414" i="10"/>
  <c r="BH413" i="10"/>
  <c r="BH412" i="10"/>
  <c r="BH411" i="10"/>
  <c r="BH410" i="10"/>
  <c r="BH409" i="10"/>
  <c r="BH408" i="10"/>
  <c r="BH407" i="10"/>
  <c r="BH406" i="10"/>
  <c r="BH405" i="10"/>
  <c r="BH404" i="10"/>
  <c r="BH403" i="10"/>
  <c r="BH402" i="10"/>
  <c r="BH401" i="10"/>
  <c r="BH400" i="10"/>
  <c r="BH399" i="10"/>
  <c r="BH398" i="10"/>
  <c r="BH397" i="10"/>
  <c r="BH396" i="10"/>
  <c r="BH395" i="10"/>
  <c r="BH394" i="10"/>
  <c r="BH393" i="10"/>
  <c r="BH392" i="10"/>
  <c r="BH391" i="10"/>
  <c r="BH390" i="10"/>
  <c r="BH389" i="10"/>
  <c r="BH388" i="10"/>
  <c r="BH387" i="10"/>
  <c r="BH386" i="10"/>
  <c r="BH385" i="10"/>
  <c r="BH384" i="10"/>
  <c r="BH383" i="10"/>
  <c r="BH382" i="10"/>
  <c r="BH381" i="10"/>
  <c r="BH380" i="10"/>
  <c r="BH379" i="10"/>
  <c r="BH378" i="10"/>
  <c r="BH377" i="10"/>
  <c r="BH376" i="10"/>
  <c r="BH375" i="10"/>
  <c r="BH374" i="10"/>
  <c r="BH373" i="10"/>
  <c r="BH372" i="10"/>
  <c r="BH371" i="10"/>
  <c r="BH370" i="10"/>
  <c r="BH369" i="10"/>
  <c r="BH368" i="10"/>
  <c r="BH367" i="10"/>
  <c r="BH366" i="10"/>
  <c r="BH365" i="10"/>
  <c r="BH364" i="10"/>
  <c r="BH363" i="10"/>
  <c r="BH362" i="10"/>
  <c r="BH361" i="10"/>
  <c r="BH360" i="10"/>
  <c r="BH359" i="10"/>
  <c r="BH358" i="10"/>
  <c r="BH357" i="10"/>
  <c r="BH356" i="10"/>
  <c r="BH355" i="10"/>
  <c r="BH354" i="10"/>
  <c r="BH353" i="10"/>
  <c r="BH352" i="10"/>
  <c r="BH351" i="10"/>
  <c r="BH350" i="10"/>
  <c r="BH349" i="10"/>
  <c r="BH348" i="10"/>
  <c r="BH347" i="10"/>
  <c r="BH346" i="10"/>
  <c r="BH345" i="10"/>
  <c r="BH344" i="10"/>
  <c r="BH343" i="10"/>
  <c r="BH342" i="10"/>
  <c r="BH341" i="10"/>
  <c r="BH340" i="10"/>
  <c r="BH339" i="10"/>
  <c r="BH338" i="10"/>
  <c r="BH337" i="10"/>
  <c r="BH336" i="10"/>
  <c r="BH335" i="10"/>
  <c r="BH334" i="10"/>
  <c r="BH333" i="10"/>
  <c r="BH332" i="10"/>
  <c r="BH331" i="10"/>
  <c r="BH330" i="10"/>
  <c r="BH329" i="10"/>
  <c r="BH328" i="10"/>
  <c r="BH327" i="10"/>
  <c r="BH326" i="10"/>
  <c r="BH325" i="10"/>
  <c r="BH324" i="10"/>
  <c r="BH323" i="10"/>
  <c r="BH322" i="10"/>
  <c r="BH321" i="10"/>
  <c r="BH320" i="10"/>
  <c r="BH319" i="10"/>
  <c r="BH318" i="10"/>
  <c r="BH317" i="10"/>
  <c r="BH316" i="10"/>
  <c r="BH315" i="10"/>
  <c r="BH314" i="10"/>
  <c r="BH313" i="10"/>
  <c r="BH312" i="10"/>
  <c r="BH311" i="10"/>
  <c r="BH310" i="10"/>
  <c r="BH309" i="10"/>
  <c r="BH308" i="10"/>
  <c r="BH307" i="10"/>
  <c r="BH306" i="10"/>
  <c r="BH305" i="10"/>
  <c r="BH304" i="10"/>
  <c r="BH303" i="10"/>
  <c r="BH302" i="10"/>
  <c r="BH301" i="10"/>
  <c r="BH300" i="10"/>
  <c r="BH299" i="10"/>
  <c r="BH298" i="10"/>
  <c r="BH297" i="10"/>
  <c r="BH296" i="10"/>
  <c r="BH295" i="10"/>
  <c r="BH294" i="10"/>
  <c r="BH293" i="10"/>
  <c r="BH292" i="10"/>
  <c r="BH291" i="10"/>
  <c r="BH290" i="10"/>
  <c r="BH289" i="10"/>
  <c r="BH288" i="10"/>
  <c r="BH287" i="10"/>
  <c r="BH286" i="10"/>
  <c r="BH285" i="10"/>
  <c r="BH284" i="10"/>
  <c r="BH283" i="10"/>
  <c r="BH282" i="10"/>
  <c r="BH281" i="10"/>
  <c r="BH280" i="10"/>
  <c r="BH279" i="10"/>
  <c r="BH278" i="10"/>
  <c r="BH277" i="10"/>
  <c r="BH276" i="10"/>
  <c r="BH275" i="10"/>
  <c r="BH274" i="10"/>
  <c r="BH273" i="10"/>
  <c r="BH272" i="10"/>
  <c r="BH271" i="10"/>
  <c r="BH270" i="10"/>
  <c r="BH269" i="10"/>
  <c r="BH268" i="10"/>
  <c r="BH267" i="10"/>
  <c r="BH266" i="10"/>
  <c r="BH265" i="10"/>
  <c r="BH264" i="10"/>
  <c r="BH263" i="10"/>
  <c r="BH262" i="10"/>
  <c r="BH261" i="10"/>
  <c r="BH260" i="10"/>
  <c r="BH259" i="10"/>
  <c r="BH258" i="10"/>
  <c r="BH257" i="10"/>
  <c r="BH256" i="10"/>
  <c r="BH255" i="10"/>
  <c r="BH254" i="10"/>
  <c r="BH253" i="10"/>
  <c r="BH252" i="10"/>
  <c r="BH251" i="10"/>
  <c r="BH250" i="10"/>
  <c r="BH249" i="10"/>
  <c r="BH248" i="10"/>
  <c r="BH247" i="10"/>
  <c r="BH246" i="10"/>
  <c r="BH245" i="10"/>
  <c r="BH244" i="10"/>
  <c r="BH243" i="10"/>
  <c r="BH242" i="10"/>
  <c r="BH241" i="10"/>
  <c r="BH240" i="10"/>
  <c r="BH239" i="10"/>
  <c r="BH238" i="10"/>
  <c r="BH237" i="10"/>
  <c r="BH236" i="10"/>
  <c r="BH235" i="10"/>
  <c r="BH234" i="10"/>
  <c r="BH233" i="10"/>
  <c r="BH232" i="10"/>
  <c r="BH231" i="10"/>
  <c r="BH230" i="10"/>
  <c r="BH229" i="10"/>
  <c r="BH228" i="10"/>
  <c r="BH227" i="10"/>
  <c r="BH226" i="10"/>
  <c r="BH225" i="10"/>
  <c r="BH224" i="10"/>
  <c r="BH223" i="10"/>
  <c r="BH222" i="10"/>
  <c r="BH221" i="10"/>
  <c r="BH220" i="10"/>
  <c r="BH219" i="10"/>
  <c r="BH218" i="10"/>
  <c r="BH217" i="10"/>
  <c r="BH216" i="10"/>
  <c r="BH215" i="10"/>
  <c r="BH214" i="10"/>
  <c r="BH213" i="10"/>
  <c r="BH212" i="10"/>
  <c r="BH211" i="10"/>
  <c r="BH210" i="10"/>
  <c r="BH209" i="10"/>
  <c r="BH208" i="10"/>
  <c r="BH207" i="10"/>
  <c r="BH206" i="10"/>
  <c r="BH205" i="10"/>
  <c r="BH204" i="10"/>
  <c r="BH203" i="10"/>
  <c r="BH202" i="10"/>
  <c r="BH201" i="10"/>
  <c r="BH200" i="10"/>
  <c r="BH199" i="10"/>
  <c r="BH198" i="10"/>
  <c r="BH197" i="10"/>
  <c r="BH196" i="10"/>
  <c r="BH195" i="10"/>
  <c r="BH194" i="10"/>
  <c r="BH193" i="10"/>
  <c r="BH192" i="10"/>
  <c r="BH191" i="10"/>
  <c r="BH190" i="10"/>
  <c r="BH189" i="10"/>
  <c r="BH188" i="10"/>
  <c r="BH187" i="10"/>
  <c r="BH186" i="10"/>
  <c r="BH185" i="10"/>
  <c r="BH184" i="10"/>
  <c r="BH183" i="10"/>
  <c r="BH182" i="10"/>
  <c r="BH181" i="10"/>
  <c r="BH180" i="10"/>
  <c r="BH179" i="10"/>
  <c r="BH178" i="10"/>
  <c r="BH177" i="10"/>
  <c r="BH176" i="10"/>
  <c r="BH175" i="10"/>
  <c r="BH174" i="10"/>
  <c r="BH173" i="10"/>
  <c r="BH172" i="10"/>
  <c r="BH171" i="10"/>
  <c r="BH170" i="10"/>
  <c r="BH169" i="10"/>
  <c r="BH168" i="10"/>
  <c r="BH167" i="10"/>
  <c r="BH166" i="10"/>
  <c r="BH165" i="10"/>
  <c r="BH164" i="10"/>
  <c r="BH163" i="10"/>
  <c r="BH162" i="10"/>
  <c r="BH161" i="10"/>
  <c r="BH160" i="10"/>
  <c r="BH159" i="10"/>
  <c r="BH158" i="10"/>
  <c r="BH157" i="10"/>
  <c r="BH156" i="10"/>
  <c r="BH155" i="10"/>
  <c r="BH154" i="10"/>
  <c r="BH153" i="10"/>
  <c r="BH152" i="10"/>
  <c r="BH151" i="10"/>
  <c r="BH150" i="10"/>
  <c r="BH149" i="10"/>
  <c r="BH148" i="10"/>
  <c r="BH147" i="10"/>
  <c r="BH146" i="10"/>
  <c r="BH145" i="10"/>
  <c r="BH144" i="10"/>
  <c r="BH143" i="10"/>
  <c r="BH142" i="10"/>
  <c r="BH141" i="10"/>
  <c r="BH140" i="10"/>
  <c r="BH139" i="10"/>
  <c r="BH138" i="10"/>
  <c r="BH137" i="10"/>
  <c r="BH136" i="10"/>
  <c r="BH135" i="10"/>
  <c r="BH134" i="10"/>
  <c r="BH133" i="10"/>
  <c r="BH132" i="10"/>
  <c r="BH131" i="10"/>
  <c r="BH130" i="10"/>
  <c r="BH129" i="10"/>
  <c r="BH128" i="10"/>
  <c r="BH127" i="10"/>
  <c r="BH126" i="10"/>
  <c r="BH125" i="10"/>
  <c r="BH124" i="10"/>
  <c r="BH123" i="10"/>
  <c r="BH122" i="10"/>
  <c r="BH121" i="10"/>
  <c r="BH120" i="10"/>
  <c r="BH119" i="10"/>
  <c r="BH118" i="10"/>
  <c r="BH117" i="10"/>
  <c r="BH116" i="10"/>
  <c r="BH115" i="10"/>
  <c r="BH114" i="10"/>
  <c r="BH113" i="10"/>
  <c r="BH112" i="10"/>
  <c r="BH111" i="10"/>
  <c r="BH110" i="10"/>
  <c r="BH109" i="10"/>
  <c r="BH108" i="10"/>
  <c r="BH107" i="10"/>
  <c r="BH106" i="10"/>
  <c r="BH105" i="10"/>
  <c r="BH104" i="10"/>
  <c r="BH103" i="10"/>
  <c r="BH102" i="10"/>
  <c r="BH101" i="10"/>
  <c r="BH100" i="10"/>
  <c r="BH99" i="10"/>
  <c r="BH98" i="10"/>
  <c r="BH97" i="10"/>
  <c r="BH96" i="10"/>
  <c r="BH95" i="10"/>
  <c r="BH94" i="10"/>
  <c r="BH93" i="10"/>
  <c r="BH92" i="10"/>
  <c r="BH91" i="10"/>
  <c r="BH90" i="10"/>
  <c r="BH89" i="10"/>
  <c r="BH88" i="10"/>
  <c r="BH87" i="10"/>
  <c r="BH86" i="10"/>
  <c r="BH85" i="10"/>
  <c r="BH84" i="10"/>
  <c r="BH83" i="10"/>
  <c r="BH82" i="10"/>
  <c r="BH81" i="10"/>
  <c r="BH80" i="10"/>
  <c r="BH79" i="10"/>
  <c r="BH78" i="10"/>
  <c r="BH77" i="10"/>
  <c r="BH76" i="10"/>
  <c r="BH75" i="10"/>
  <c r="BH74" i="10"/>
  <c r="BH73" i="10"/>
  <c r="BH72" i="10"/>
  <c r="BH71" i="10"/>
  <c r="BH70" i="10"/>
  <c r="BH69" i="10"/>
  <c r="BH68" i="10"/>
  <c r="BH67" i="10"/>
  <c r="BH66" i="10"/>
  <c r="BH65" i="10"/>
  <c r="BH64" i="10"/>
  <c r="BH63" i="10"/>
  <c r="BH62" i="10"/>
  <c r="BH61" i="10"/>
  <c r="BH60" i="10"/>
  <c r="BH59" i="10"/>
  <c r="BH58" i="10"/>
  <c r="BH57" i="10"/>
  <c r="BH56" i="10"/>
  <c r="BH55" i="10"/>
  <c r="BH54" i="10"/>
  <c r="BH53" i="10"/>
  <c r="BH52" i="10"/>
  <c r="BH51" i="10"/>
  <c r="BH50" i="10"/>
  <c r="BH49" i="10"/>
  <c r="BH48" i="10"/>
  <c r="BH47" i="10"/>
  <c r="BH46" i="10"/>
  <c r="BH45" i="10"/>
  <c r="BH44" i="10"/>
  <c r="BH43" i="10"/>
  <c r="BH42" i="10"/>
  <c r="BH41" i="10"/>
  <c r="BH40" i="10"/>
  <c r="BH39" i="10"/>
  <c r="BH38" i="10"/>
  <c r="BH37" i="10"/>
  <c r="BH36" i="10"/>
  <c r="BH35" i="10"/>
  <c r="BH34" i="10"/>
  <c r="BH33" i="10"/>
  <c r="BH32" i="10"/>
  <c r="BH31" i="10"/>
  <c r="BH30" i="10"/>
  <c r="BH29" i="10"/>
  <c r="BH28" i="10"/>
  <c r="BH27" i="10"/>
  <c r="BH26" i="10"/>
  <c r="BH25" i="10"/>
  <c r="BH24" i="10"/>
  <c r="BH23" i="10"/>
  <c r="BH22" i="10"/>
  <c r="BH21" i="10"/>
  <c r="BH20" i="10"/>
  <c r="BH19" i="10"/>
  <c r="BH18" i="10"/>
  <c r="BH17" i="10"/>
  <c r="AV765" i="10"/>
  <c r="AV764" i="10"/>
  <c r="AV763" i="10"/>
  <c r="AV762" i="10"/>
  <c r="AV761" i="10"/>
  <c r="AV760" i="10"/>
  <c r="AV759" i="10"/>
  <c r="AV758" i="10"/>
  <c r="AV757" i="10"/>
  <c r="AV756" i="10"/>
  <c r="AV755" i="10"/>
  <c r="AV754" i="10"/>
  <c r="AV753" i="10"/>
  <c r="AV752" i="10"/>
  <c r="AV751" i="10"/>
  <c r="AV750" i="10"/>
  <c r="AV749" i="10"/>
  <c r="AV748" i="10"/>
  <c r="AV747" i="10"/>
  <c r="AV746" i="10"/>
  <c r="AV745" i="10"/>
  <c r="AV744" i="10"/>
  <c r="AV743" i="10"/>
  <c r="AV742" i="10"/>
  <c r="AV741" i="10"/>
  <c r="AV740" i="10"/>
  <c r="AV739" i="10"/>
  <c r="AV738" i="10"/>
  <c r="AV737" i="10"/>
  <c r="AV736" i="10"/>
  <c r="AV735" i="10"/>
  <c r="AV734" i="10"/>
  <c r="AV733" i="10"/>
  <c r="AV732" i="10"/>
  <c r="AV731" i="10"/>
  <c r="AV730" i="10"/>
  <c r="AV729" i="10"/>
  <c r="AV728" i="10"/>
  <c r="AV727" i="10"/>
  <c r="AV726" i="10"/>
  <c r="AV725" i="10"/>
  <c r="AV724" i="10"/>
  <c r="AV723" i="10"/>
  <c r="AV722" i="10"/>
  <c r="AV721" i="10"/>
  <c r="AV720" i="10"/>
  <c r="AV719" i="10"/>
  <c r="AV718" i="10"/>
  <c r="AV717" i="10"/>
  <c r="AV716" i="10"/>
  <c r="AV715" i="10"/>
  <c r="AV714" i="10"/>
  <c r="AV713" i="10"/>
  <c r="AV712" i="10"/>
  <c r="AV711" i="10"/>
  <c r="AV710" i="10"/>
  <c r="AV709" i="10"/>
  <c r="AV708" i="10"/>
  <c r="AV707" i="10"/>
  <c r="AV706" i="10"/>
  <c r="AV705" i="10"/>
  <c r="AV704" i="10"/>
  <c r="AV703" i="10"/>
  <c r="AV702" i="10"/>
  <c r="AV701" i="10"/>
  <c r="AV700" i="10"/>
  <c r="AV699" i="10"/>
  <c r="AV698" i="10"/>
  <c r="AV697" i="10"/>
  <c r="AV696" i="10"/>
  <c r="AV695" i="10"/>
  <c r="AV694" i="10"/>
  <c r="AV693" i="10"/>
  <c r="AV692" i="10"/>
  <c r="AV691" i="10"/>
  <c r="AV690" i="10"/>
  <c r="AV689" i="10"/>
  <c r="AV688" i="10"/>
  <c r="AV687" i="10"/>
  <c r="AV686" i="10"/>
  <c r="AV685" i="10"/>
  <c r="AV684" i="10"/>
  <c r="AV683" i="10"/>
  <c r="AV682" i="10"/>
  <c r="AV681" i="10"/>
  <c r="AV680" i="10"/>
  <c r="AV679" i="10"/>
  <c r="AV678" i="10"/>
  <c r="AV677" i="10"/>
  <c r="AV676" i="10"/>
  <c r="AV675" i="10"/>
  <c r="AV674" i="10"/>
  <c r="AV673" i="10"/>
  <c r="AV672" i="10"/>
  <c r="AV671" i="10"/>
  <c r="AV670" i="10"/>
  <c r="AV669" i="10"/>
  <c r="AV668" i="10"/>
  <c r="AV667" i="10"/>
  <c r="AV666" i="10"/>
  <c r="AV665" i="10"/>
  <c r="AV664" i="10"/>
  <c r="AV663" i="10"/>
  <c r="AV662" i="10"/>
  <c r="AV661" i="10"/>
  <c r="AV660" i="10"/>
  <c r="AV659" i="10"/>
  <c r="AV658" i="10"/>
  <c r="AV657" i="10"/>
  <c r="AV656" i="10"/>
  <c r="AV655" i="10"/>
  <c r="AV654" i="10"/>
  <c r="AV653" i="10"/>
  <c r="AV652" i="10"/>
  <c r="AV651" i="10"/>
  <c r="AV650" i="10"/>
  <c r="AV649" i="10"/>
  <c r="AV648" i="10"/>
  <c r="AV647" i="10"/>
  <c r="AV646" i="10"/>
  <c r="AV645" i="10"/>
  <c r="AV644" i="10"/>
  <c r="AV643" i="10"/>
  <c r="AV642" i="10"/>
  <c r="AV641" i="10"/>
  <c r="AV640" i="10"/>
  <c r="AV639" i="10"/>
  <c r="AV638" i="10"/>
  <c r="AV637" i="10"/>
  <c r="AV636" i="10"/>
  <c r="AV635" i="10"/>
  <c r="AV634" i="10"/>
  <c r="AV633" i="10"/>
  <c r="AV632" i="10"/>
  <c r="AV631" i="10"/>
  <c r="AV630" i="10"/>
  <c r="AV629" i="10"/>
  <c r="AV628" i="10"/>
  <c r="AV627" i="10"/>
  <c r="AV626" i="10"/>
  <c r="AV625" i="10"/>
  <c r="AV624" i="10"/>
  <c r="AV623" i="10"/>
  <c r="AV622" i="10"/>
  <c r="AV621" i="10"/>
  <c r="AV620" i="10"/>
  <c r="AV619" i="10"/>
  <c r="AV618" i="10"/>
  <c r="AV617" i="10"/>
  <c r="AV616" i="10"/>
  <c r="AV615" i="10"/>
  <c r="AV614" i="10"/>
  <c r="AV613" i="10"/>
  <c r="AV612" i="10"/>
  <c r="AV611" i="10"/>
  <c r="AV610" i="10"/>
  <c r="AV609" i="10"/>
  <c r="AV608" i="10"/>
  <c r="AV607" i="10"/>
  <c r="AV606" i="10"/>
  <c r="AV605" i="10"/>
  <c r="AV604" i="10"/>
  <c r="AV603" i="10"/>
  <c r="AV602" i="10"/>
  <c r="AV601" i="10"/>
  <c r="AV600" i="10"/>
  <c r="AV599" i="10"/>
  <c r="AV598" i="10"/>
  <c r="AV597" i="10"/>
  <c r="AV596" i="10"/>
  <c r="AV595" i="10"/>
  <c r="AV594" i="10"/>
  <c r="AV593" i="10"/>
  <c r="AV592" i="10"/>
  <c r="AV591" i="10"/>
  <c r="AV590" i="10"/>
  <c r="AV589" i="10"/>
  <c r="AV588" i="10"/>
  <c r="AV587" i="10"/>
  <c r="AV586" i="10"/>
  <c r="AV585" i="10"/>
  <c r="AV584" i="10"/>
  <c r="AV583" i="10"/>
  <c r="AV582" i="10"/>
  <c r="AV581" i="10"/>
  <c r="AV580" i="10"/>
  <c r="AV579" i="10"/>
  <c r="AV578" i="10"/>
  <c r="AV577" i="10"/>
  <c r="AV576" i="10"/>
  <c r="AV575" i="10"/>
  <c r="AV574" i="10"/>
  <c r="AV573" i="10"/>
  <c r="AV572" i="10"/>
  <c r="AV571" i="10"/>
  <c r="AV570" i="10"/>
  <c r="AV569" i="10"/>
  <c r="AV568" i="10"/>
  <c r="AV567" i="10"/>
  <c r="AV566" i="10"/>
  <c r="AV565" i="10"/>
  <c r="AV564" i="10"/>
  <c r="AV563" i="10"/>
  <c r="AV562" i="10"/>
  <c r="AV561" i="10"/>
  <c r="AV560" i="10"/>
  <c r="AV559" i="10"/>
  <c r="AV558" i="10"/>
  <c r="AV557" i="10"/>
  <c r="AV556" i="10"/>
  <c r="AV555" i="10"/>
  <c r="AV554" i="10"/>
  <c r="AV553" i="10"/>
  <c r="AV552" i="10"/>
  <c r="AV551" i="10"/>
  <c r="AV550" i="10"/>
  <c r="AV549" i="10"/>
  <c r="AV548" i="10"/>
  <c r="AV547" i="10"/>
  <c r="AV546" i="10"/>
  <c r="AV545" i="10"/>
  <c r="AV544" i="10"/>
  <c r="AV543" i="10"/>
  <c r="AV542" i="10"/>
  <c r="AV541" i="10"/>
  <c r="AV540" i="10"/>
  <c r="AV539" i="10"/>
  <c r="AV538" i="10"/>
  <c r="AV537" i="10"/>
  <c r="AV536" i="10"/>
  <c r="AV535" i="10"/>
  <c r="AV534" i="10"/>
  <c r="AV533" i="10"/>
  <c r="AV532" i="10"/>
  <c r="AV531" i="10"/>
  <c r="AV530" i="10"/>
  <c r="AV529" i="10"/>
  <c r="AV528" i="10"/>
  <c r="AV527" i="10"/>
  <c r="AV526" i="10"/>
  <c r="AV525" i="10"/>
  <c r="AV524" i="10"/>
  <c r="AV523" i="10"/>
  <c r="AV522" i="10"/>
  <c r="AV521" i="10"/>
  <c r="AV520" i="10"/>
  <c r="AV519" i="10"/>
  <c r="AV518" i="10"/>
  <c r="AV517" i="10"/>
  <c r="AV516" i="10"/>
  <c r="AV515" i="10"/>
  <c r="AV514" i="10"/>
  <c r="AV513" i="10"/>
  <c r="AV512" i="10"/>
  <c r="AV511" i="10"/>
  <c r="AV510" i="10"/>
  <c r="AV509" i="10"/>
  <c r="AV508" i="10"/>
  <c r="AV507" i="10"/>
  <c r="AV506" i="10"/>
  <c r="AV505" i="10"/>
  <c r="AV504" i="10"/>
  <c r="AV503" i="10"/>
  <c r="AV502" i="10"/>
  <c r="AV501" i="10"/>
  <c r="AV500" i="10"/>
  <c r="AV499" i="10"/>
  <c r="AV498" i="10"/>
  <c r="AV497" i="10"/>
  <c r="AV496" i="10"/>
  <c r="AV495" i="10"/>
  <c r="AV494" i="10"/>
  <c r="AV493" i="10"/>
  <c r="AV492" i="10"/>
  <c r="AV491" i="10"/>
  <c r="AV490" i="10"/>
  <c r="AV489" i="10"/>
  <c r="AV488" i="10"/>
  <c r="AV487" i="10"/>
  <c r="AV486" i="10"/>
  <c r="AV485" i="10"/>
  <c r="AV484" i="10"/>
  <c r="AV483" i="10"/>
  <c r="AV482" i="10"/>
  <c r="AV481" i="10"/>
  <c r="AV480" i="10"/>
  <c r="AV479" i="10"/>
  <c r="AV478" i="10"/>
  <c r="AV477" i="10"/>
  <c r="AV476" i="10"/>
  <c r="AV475" i="10"/>
  <c r="AV474" i="10"/>
  <c r="AV473" i="10"/>
  <c r="AV472" i="10"/>
  <c r="AV471" i="10"/>
  <c r="AV470" i="10"/>
  <c r="AV469" i="10"/>
  <c r="AV468" i="10"/>
  <c r="AV467" i="10"/>
  <c r="AV466" i="10"/>
  <c r="AV465" i="10"/>
  <c r="AV464" i="10"/>
  <c r="AV463" i="10"/>
  <c r="AV462" i="10"/>
  <c r="AV461" i="10"/>
  <c r="AV460" i="10"/>
  <c r="AV459" i="10"/>
  <c r="AV458" i="10"/>
  <c r="AV457" i="10"/>
  <c r="AV456" i="10"/>
  <c r="AV455" i="10"/>
  <c r="AV454" i="10"/>
  <c r="AV453" i="10"/>
  <c r="AV452" i="10"/>
  <c r="AV451" i="10"/>
  <c r="AV450" i="10"/>
  <c r="AV449" i="10"/>
  <c r="AV448" i="10"/>
  <c r="AV447" i="10"/>
  <c r="AV446" i="10"/>
  <c r="AV445" i="10"/>
  <c r="AV444" i="10"/>
  <c r="AV443" i="10"/>
  <c r="AV442" i="10"/>
  <c r="AV441" i="10"/>
  <c r="AV440" i="10"/>
  <c r="AV439" i="10"/>
  <c r="AV438" i="10"/>
  <c r="AV437" i="10"/>
  <c r="AV436" i="10"/>
  <c r="AV435" i="10"/>
  <c r="AV434" i="10"/>
  <c r="AV433" i="10"/>
  <c r="AV432" i="10"/>
  <c r="AV431" i="10"/>
  <c r="AV430" i="10"/>
  <c r="AV429" i="10"/>
  <c r="AV428" i="10"/>
  <c r="AV427" i="10"/>
  <c r="AV426" i="10"/>
  <c r="AV425" i="10"/>
  <c r="AV424" i="10"/>
  <c r="AV423" i="10"/>
  <c r="AV422" i="10"/>
  <c r="AV421" i="10"/>
  <c r="AV420" i="10"/>
  <c r="AV419" i="10"/>
  <c r="AV418" i="10"/>
  <c r="AV417" i="10"/>
  <c r="AV416" i="10"/>
  <c r="AV415" i="10"/>
  <c r="AV414" i="10"/>
  <c r="AV413" i="10"/>
  <c r="AV412" i="10"/>
  <c r="AV411" i="10"/>
  <c r="AV410" i="10"/>
  <c r="AV409" i="10"/>
  <c r="AV408" i="10"/>
  <c r="AV407" i="10"/>
  <c r="AV406" i="10"/>
  <c r="AV405" i="10"/>
  <c r="AV404" i="10"/>
  <c r="AV403" i="10"/>
  <c r="AV402" i="10"/>
  <c r="AV401" i="10"/>
  <c r="AV400" i="10"/>
  <c r="AV399" i="10"/>
  <c r="AV398" i="10"/>
  <c r="AV397" i="10"/>
  <c r="AV396" i="10"/>
  <c r="AV395" i="10"/>
  <c r="AV394" i="10"/>
  <c r="AV393" i="10"/>
  <c r="AV392" i="10"/>
  <c r="AV391" i="10"/>
  <c r="AV390" i="10"/>
  <c r="AV389" i="10"/>
  <c r="AV388" i="10"/>
  <c r="AV387" i="10"/>
  <c r="AV386" i="10"/>
  <c r="AV385" i="10"/>
  <c r="AV384" i="10"/>
  <c r="AV383" i="10"/>
  <c r="AV382" i="10"/>
  <c r="AV381" i="10"/>
  <c r="AV380" i="10"/>
  <c r="AV379" i="10"/>
  <c r="AV378" i="10"/>
  <c r="AV377" i="10"/>
  <c r="AV376" i="10"/>
  <c r="AV375" i="10"/>
  <c r="AV374" i="10"/>
  <c r="AV373" i="10"/>
  <c r="AV372" i="10"/>
  <c r="AV371" i="10"/>
  <c r="AV370" i="10"/>
  <c r="AV369" i="10"/>
  <c r="AV368" i="10"/>
  <c r="AV367" i="10"/>
  <c r="AV366" i="10"/>
  <c r="AV365" i="10"/>
  <c r="AV364" i="10"/>
  <c r="AV363" i="10"/>
  <c r="AV362" i="10"/>
  <c r="AV361" i="10"/>
  <c r="AV360" i="10"/>
  <c r="AV359" i="10"/>
  <c r="AV358" i="10"/>
  <c r="AV357" i="10"/>
  <c r="AV356" i="10"/>
  <c r="AV355" i="10"/>
  <c r="AV354" i="10"/>
  <c r="AV353" i="10"/>
  <c r="AV352" i="10"/>
  <c r="AV351" i="10"/>
  <c r="AV350" i="10"/>
  <c r="AV349" i="10"/>
  <c r="AV348" i="10"/>
  <c r="AV347" i="10"/>
  <c r="AV346" i="10"/>
  <c r="AV345" i="10"/>
  <c r="AV344" i="10"/>
  <c r="AV343" i="10"/>
  <c r="AV342" i="10"/>
  <c r="AV341" i="10"/>
  <c r="AV340" i="10"/>
  <c r="AV339" i="10"/>
  <c r="AV338" i="10"/>
  <c r="AV337" i="10"/>
  <c r="AV336" i="10"/>
  <c r="AV335" i="10"/>
  <c r="AV334" i="10"/>
  <c r="AV333" i="10"/>
  <c r="AV332" i="10"/>
  <c r="AV331" i="10"/>
  <c r="AV330" i="10"/>
  <c r="AV329" i="10"/>
  <c r="AV328" i="10"/>
  <c r="AV327" i="10"/>
  <c r="AV326" i="10"/>
  <c r="AV325" i="10"/>
  <c r="AV324" i="10"/>
  <c r="AV323" i="10"/>
  <c r="AV322" i="10"/>
  <c r="AV321" i="10"/>
  <c r="AV320" i="10"/>
  <c r="AV319" i="10"/>
  <c r="AV318" i="10"/>
  <c r="AV317" i="10"/>
  <c r="AV316" i="10"/>
  <c r="AV315" i="10"/>
  <c r="AV314" i="10"/>
  <c r="AV313" i="10"/>
  <c r="AV312" i="10"/>
  <c r="AV311" i="10"/>
  <c r="AV310" i="10"/>
  <c r="AV309" i="10"/>
  <c r="AV308" i="10"/>
  <c r="AV307" i="10"/>
  <c r="AV306" i="10"/>
  <c r="AV305" i="10"/>
  <c r="AV304" i="10"/>
  <c r="AV303" i="10"/>
  <c r="AV302" i="10"/>
  <c r="AV301" i="10"/>
  <c r="AV300" i="10"/>
  <c r="AV299" i="10"/>
  <c r="AV298" i="10"/>
  <c r="AV297" i="10"/>
  <c r="AV296" i="10"/>
  <c r="AV295" i="10"/>
  <c r="AV294" i="10"/>
  <c r="AV293" i="10"/>
  <c r="AV292" i="10"/>
  <c r="AV291" i="10"/>
  <c r="AV290" i="10"/>
  <c r="AV289" i="10"/>
  <c r="AV288" i="10"/>
  <c r="AV287" i="10"/>
  <c r="AV286" i="10"/>
  <c r="AV285" i="10"/>
  <c r="AV284" i="10"/>
  <c r="AV283" i="10"/>
  <c r="AV282" i="10"/>
  <c r="AV281" i="10"/>
  <c r="AV280" i="10"/>
  <c r="AV279" i="10"/>
  <c r="AV278" i="10"/>
  <c r="AV277" i="10"/>
  <c r="AV276" i="10"/>
  <c r="AV275" i="10"/>
  <c r="AV274" i="10"/>
  <c r="AV273" i="10"/>
  <c r="AV272" i="10"/>
  <c r="AV271" i="10"/>
  <c r="AV270" i="10"/>
  <c r="AV269" i="10"/>
  <c r="AV268" i="10"/>
  <c r="AV267" i="10"/>
  <c r="AV266" i="10"/>
  <c r="AV265" i="10"/>
  <c r="AV264" i="10"/>
  <c r="AV263" i="10"/>
  <c r="AV262" i="10"/>
  <c r="AV261" i="10"/>
  <c r="AV260" i="10"/>
  <c r="AV259" i="10"/>
  <c r="AV258" i="10"/>
  <c r="AV257" i="10"/>
  <c r="AV256" i="10"/>
  <c r="AV255" i="10"/>
  <c r="AV254" i="10"/>
  <c r="AV253" i="10"/>
  <c r="AV252" i="10"/>
  <c r="AV251" i="10"/>
  <c r="AV250" i="10"/>
  <c r="AV249" i="10"/>
  <c r="AV248" i="10"/>
  <c r="AV247" i="10"/>
  <c r="AV246" i="10"/>
  <c r="AV245" i="10"/>
  <c r="AV244" i="10"/>
  <c r="AV243" i="10"/>
  <c r="AV242" i="10"/>
  <c r="AV241" i="10"/>
  <c r="AV240" i="10"/>
  <c r="AV239" i="10"/>
  <c r="AV238" i="10"/>
  <c r="AV237" i="10"/>
  <c r="AV236" i="10"/>
  <c r="AV235" i="10"/>
  <c r="AV234" i="10"/>
  <c r="AV233" i="10"/>
  <c r="AV232" i="10"/>
  <c r="AV231" i="10"/>
  <c r="AV230" i="10"/>
  <c r="AV229" i="10"/>
  <c r="AV228" i="10"/>
  <c r="AV227" i="10"/>
  <c r="AV226" i="10"/>
  <c r="AV225" i="10"/>
  <c r="AV224" i="10"/>
  <c r="AV223" i="10"/>
  <c r="AV222" i="10"/>
  <c r="AV221" i="10"/>
  <c r="AV220" i="10"/>
  <c r="AV219" i="10"/>
  <c r="AV218" i="10"/>
  <c r="AV217" i="10"/>
  <c r="AV216" i="10"/>
  <c r="AV215" i="10"/>
  <c r="AV214" i="10"/>
  <c r="AV213" i="10"/>
  <c r="AV212" i="10"/>
  <c r="AV211" i="10"/>
  <c r="AV210" i="10"/>
  <c r="AV209" i="10"/>
  <c r="AV208" i="10"/>
  <c r="AV207" i="10"/>
  <c r="AV206" i="10"/>
  <c r="AV205" i="10"/>
  <c r="AV204" i="10"/>
  <c r="AV203" i="10"/>
  <c r="AV202" i="10"/>
  <c r="AV201" i="10"/>
  <c r="AV200" i="10"/>
  <c r="AV199" i="10"/>
  <c r="AV198" i="10"/>
  <c r="AV197" i="10"/>
  <c r="AV196" i="10"/>
  <c r="AV195" i="10"/>
  <c r="AV194" i="10"/>
  <c r="AV193" i="10"/>
  <c r="AV192" i="10"/>
  <c r="AV191" i="10"/>
  <c r="AV190" i="10"/>
  <c r="AV189" i="10"/>
  <c r="AV188" i="10"/>
  <c r="AV187" i="10"/>
  <c r="AV186" i="10"/>
  <c r="AV185" i="10"/>
  <c r="AV184" i="10"/>
  <c r="AV183" i="10"/>
  <c r="AV182" i="10"/>
  <c r="AV181" i="10"/>
  <c r="AV180" i="10"/>
  <c r="AV179" i="10"/>
  <c r="AV178" i="10"/>
  <c r="AV177" i="10"/>
  <c r="AV176" i="10"/>
  <c r="AV175" i="10"/>
  <c r="AV174" i="10"/>
  <c r="AV173" i="10"/>
  <c r="AV172" i="10"/>
  <c r="AV171" i="10"/>
  <c r="AV170" i="10"/>
  <c r="AV169" i="10"/>
  <c r="AV168" i="10"/>
  <c r="AV167" i="10"/>
  <c r="AV166" i="10"/>
  <c r="AV165" i="10"/>
  <c r="AV164" i="10"/>
  <c r="AV163" i="10"/>
  <c r="AV162" i="10"/>
  <c r="AV161" i="10"/>
  <c r="AV160" i="10"/>
  <c r="AV159" i="10"/>
  <c r="AV158" i="10"/>
  <c r="AV157" i="10"/>
  <c r="AV156" i="10"/>
  <c r="AV155" i="10"/>
  <c r="AV154" i="10"/>
  <c r="AV153" i="10"/>
  <c r="AV152" i="10"/>
  <c r="AV151" i="10"/>
  <c r="AV150" i="10"/>
  <c r="AV149" i="10"/>
  <c r="AV148" i="10"/>
  <c r="AV147" i="10"/>
  <c r="AV146" i="10"/>
  <c r="AV145" i="10"/>
  <c r="AV144" i="10"/>
  <c r="AV143" i="10"/>
  <c r="AV142" i="10"/>
  <c r="AV141" i="10"/>
  <c r="AV140" i="10"/>
  <c r="AV139" i="10"/>
  <c r="AV138" i="10"/>
  <c r="AV137" i="10"/>
  <c r="AV136" i="10"/>
  <c r="AV135" i="10"/>
  <c r="AV134" i="10"/>
  <c r="AV133" i="10"/>
  <c r="AV132" i="10"/>
  <c r="AV131" i="10"/>
  <c r="AV130" i="10"/>
  <c r="AV129" i="10"/>
  <c r="AV128" i="10"/>
  <c r="AV127" i="10"/>
  <c r="AV126" i="10"/>
  <c r="AV125" i="10"/>
  <c r="AV124" i="10"/>
  <c r="AV123" i="10"/>
  <c r="AV122" i="10"/>
  <c r="AV121" i="10"/>
  <c r="AV120" i="10"/>
  <c r="AV119" i="10"/>
  <c r="AV118" i="10"/>
  <c r="AV117" i="10"/>
  <c r="AV116" i="10"/>
  <c r="AV115" i="10"/>
  <c r="AV114" i="10"/>
  <c r="AV113" i="10"/>
  <c r="AV112" i="10"/>
  <c r="AV111" i="10"/>
  <c r="AV110" i="10"/>
  <c r="AV109" i="10"/>
  <c r="AV108" i="10"/>
  <c r="AV107" i="10"/>
  <c r="AV106" i="10"/>
  <c r="AV105" i="10"/>
  <c r="AV104" i="10"/>
  <c r="AV103" i="10"/>
  <c r="AV102" i="10"/>
  <c r="AV101" i="10"/>
  <c r="AV100" i="10"/>
  <c r="AV99" i="10"/>
  <c r="AV98" i="10"/>
  <c r="AV97" i="10"/>
  <c r="AV96" i="10"/>
  <c r="AV95" i="10"/>
  <c r="AV94" i="10"/>
  <c r="AV93" i="10"/>
  <c r="AV92" i="10"/>
  <c r="AV91" i="10"/>
  <c r="AV90" i="10"/>
  <c r="AV89" i="10"/>
  <c r="AV88" i="10"/>
  <c r="AV87" i="10"/>
  <c r="AV86" i="10"/>
  <c r="AV85" i="10"/>
  <c r="AV84" i="10"/>
  <c r="AV83" i="10"/>
  <c r="AV82" i="10"/>
  <c r="AV81" i="10"/>
  <c r="AV80" i="10"/>
  <c r="AV79" i="10"/>
  <c r="AV78" i="10"/>
  <c r="AV77" i="10"/>
  <c r="AV76" i="10"/>
  <c r="AV75" i="10"/>
  <c r="AV74" i="10"/>
  <c r="AV73" i="10"/>
  <c r="AV72" i="10"/>
  <c r="AV71" i="10"/>
  <c r="AV70" i="10"/>
  <c r="AV69" i="10"/>
  <c r="AV68" i="10"/>
  <c r="AV67" i="10"/>
  <c r="AV66" i="10"/>
  <c r="AV65" i="10"/>
  <c r="AV64" i="10"/>
  <c r="AV63" i="10"/>
  <c r="AV62" i="10"/>
  <c r="AV61" i="10"/>
  <c r="AV60" i="10"/>
  <c r="AV59" i="10"/>
  <c r="AV58" i="10"/>
  <c r="AV57" i="10"/>
  <c r="AV56" i="10"/>
  <c r="AV55" i="10"/>
  <c r="AC769" i="4"/>
  <c r="AB769" i="4"/>
  <c r="AC768" i="4"/>
  <c r="AB768" i="4"/>
  <c r="AC767" i="4"/>
  <c r="AB767" i="4"/>
  <c r="AC766" i="4"/>
  <c r="AB766" i="4"/>
  <c r="AC765" i="4"/>
  <c r="AB765" i="4"/>
  <c r="AC764" i="4"/>
  <c r="AB764" i="4"/>
  <c r="AC763" i="4"/>
  <c r="AB763" i="4"/>
  <c r="AC762" i="4"/>
  <c r="AB762" i="4"/>
  <c r="AC761" i="4"/>
  <c r="AB761" i="4"/>
  <c r="AC760" i="4"/>
  <c r="AB760" i="4"/>
  <c r="AC759" i="4"/>
  <c r="AB759" i="4"/>
  <c r="AC758" i="4"/>
  <c r="AB758" i="4"/>
  <c r="AC757" i="4"/>
  <c r="AB757" i="4"/>
  <c r="AC756" i="4"/>
  <c r="AB756" i="4"/>
  <c r="AC755" i="4"/>
  <c r="AB755" i="4"/>
  <c r="AC754" i="4"/>
  <c r="AB754" i="4"/>
  <c r="AC753" i="4"/>
  <c r="AB753" i="4"/>
  <c r="AC752" i="4"/>
  <c r="AB752" i="4"/>
  <c r="AC751" i="4"/>
  <c r="AB751" i="4"/>
  <c r="AC750" i="4"/>
  <c r="AB750" i="4"/>
  <c r="AC749" i="4"/>
  <c r="AB749" i="4"/>
  <c r="AC748" i="4"/>
  <c r="AB748" i="4"/>
  <c r="AC747" i="4"/>
  <c r="AB747" i="4"/>
  <c r="AC746" i="4"/>
  <c r="AB746" i="4"/>
  <c r="AC745" i="4"/>
  <c r="AB745" i="4"/>
  <c r="AC744" i="4"/>
  <c r="AB744" i="4"/>
  <c r="AC743" i="4"/>
  <c r="AB743" i="4"/>
  <c r="AC742" i="4"/>
  <c r="AB742" i="4"/>
  <c r="AC741" i="4"/>
  <c r="AB741" i="4"/>
  <c r="AC740" i="4"/>
  <c r="AB740" i="4"/>
  <c r="AC739" i="4"/>
  <c r="AB739" i="4"/>
  <c r="AC738" i="4"/>
  <c r="AB738" i="4"/>
  <c r="AC737" i="4"/>
  <c r="AB737" i="4"/>
  <c r="AC736" i="4"/>
  <c r="AB736" i="4"/>
  <c r="AC735" i="4"/>
  <c r="AB735" i="4"/>
  <c r="AC734" i="4"/>
  <c r="AB734" i="4"/>
  <c r="AC733" i="4"/>
  <c r="AB733" i="4"/>
  <c r="AC732" i="4"/>
  <c r="AB732" i="4"/>
  <c r="AC731" i="4"/>
  <c r="AB731" i="4"/>
  <c r="AC730" i="4"/>
  <c r="AB730" i="4"/>
  <c r="AC729" i="4"/>
  <c r="AB729" i="4"/>
  <c r="AC728" i="4"/>
  <c r="AB728" i="4"/>
  <c r="AC727" i="4"/>
  <c r="AB727" i="4"/>
  <c r="AC726" i="4"/>
  <c r="AB726" i="4"/>
  <c r="AC725" i="4"/>
  <c r="AB725" i="4"/>
  <c r="AC724" i="4"/>
  <c r="AB724" i="4"/>
  <c r="AC723" i="4"/>
  <c r="AB723" i="4"/>
  <c r="AC722" i="4"/>
  <c r="AB722" i="4"/>
  <c r="AC721" i="4"/>
  <c r="AB721" i="4"/>
  <c r="AC720" i="4"/>
  <c r="AB720" i="4"/>
  <c r="AC719" i="4"/>
  <c r="AB719" i="4"/>
  <c r="AC718" i="4"/>
  <c r="AB718" i="4"/>
  <c r="AC717" i="4"/>
  <c r="AB717" i="4"/>
  <c r="AC716" i="4"/>
  <c r="AB716" i="4"/>
  <c r="AC715" i="4"/>
  <c r="AB715" i="4"/>
  <c r="AC714" i="4"/>
  <c r="AB714" i="4"/>
  <c r="AC713" i="4"/>
  <c r="AB713" i="4"/>
  <c r="AC712" i="4"/>
  <c r="AB712" i="4"/>
  <c r="AC711" i="4"/>
  <c r="AB711" i="4"/>
  <c r="AC710" i="4"/>
  <c r="AB710" i="4"/>
  <c r="AC709" i="4"/>
  <c r="AB709" i="4"/>
  <c r="AC708" i="4"/>
  <c r="AB708" i="4"/>
  <c r="AC707" i="4"/>
  <c r="AB707" i="4"/>
  <c r="AC706" i="4"/>
  <c r="AB706" i="4"/>
  <c r="AC705" i="4"/>
  <c r="AB705" i="4"/>
  <c r="AC704" i="4"/>
  <c r="AB704" i="4"/>
  <c r="AC703" i="4"/>
  <c r="AB703" i="4"/>
  <c r="AC702" i="4"/>
  <c r="AB702" i="4"/>
  <c r="AC701" i="4"/>
  <c r="AB701" i="4"/>
  <c r="AC700" i="4"/>
  <c r="AB700" i="4"/>
  <c r="AC699" i="4"/>
  <c r="AB699" i="4"/>
  <c r="AC698" i="4"/>
  <c r="AB698" i="4"/>
  <c r="AC697" i="4"/>
  <c r="AB697" i="4"/>
  <c r="AC696" i="4"/>
  <c r="AB696" i="4"/>
  <c r="AC695" i="4"/>
  <c r="AB695" i="4"/>
  <c r="AC694" i="4"/>
  <c r="AB694" i="4"/>
  <c r="AC693" i="4"/>
  <c r="AB693" i="4"/>
  <c r="AC692" i="4"/>
  <c r="AB692" i="4"/>
  <c r="AC691" i="4"/>
  <c r="AB691" i="4"/>
  <c r="AC690" i="4"/>
  <c r="AB690" i="4"/>
  <c r="AC689" i="4"/>
  <c r="AB689" i="4"/>
  <c r="AC688" i="4"/>
  <c r="AB688" i="4"/>
  <c r="AC687" i="4"/>
  <c r="AB687" i="4"/>
  <c r="AC686" i="4"/>
  <c r="AB686" i="4"/>
  <c r="AC685" i="4"/>
  <c r="AB685" i="4"/>
  <c r="AC684" i="4"/>
  <c r="AB684" i="4"/>
  <c r="AC683" i="4"/>
  <c r="AB683" i="4"/>
  <c r="AC682" i="4"/>
  <c r="AB682" i="4"/>
  <c r="AC681" i="4"/>
  <c r="AB681" i="4"/>
  <c r="AC680" i="4"/>
  <c r="AB680" i="4"/>
  <c r="AC679" i="4"/>
  <c r="AB679" i="4"/>
  <c r="AC678" i="4"/>
  <c r="AB678" i="4"/>
  <c r="AC677" i="4"/>
  <c r="AB677" i="4"/>
  <c r="AC676" i="4"/>
  <c r="AB676" i="4"/>
  <c r="AC675" i="4"/>
  <c r="AB675" i="4"/>
  <c r="AC674" i="4"/>
  <c r="AB674" i="4"/>
  <c r="AC673" i="4"/>
  <c r="AB673" i="4"/>
  <c r="AC672" i="4"/>
  <c r="AB672" i="4"/>
  <c r="AC671" i="4"/>
  <c r="AB671" i="4"/>
  <c r="AC670" i="4"/>
  <c r="AB670" i="4"/>
  <c r="AC669" i="4"/>
  <c r="AB669" i="4"/>
  <c r="AC668" i="4"/>
  <c r="AB668" i="4"/>
  <c r="AC667" i="4"/>
  <c r="AB667" i="4"/>
  <c r="AC666" i="4"/>
  <c r="AB666" i="4"/>
  <c r="AC665" i="4"/>
  <c r="AB665" i="4"/>
  <c r="AC664" i="4"/>
  <c r="AB664" i="4"/>
  <c r="AC663" i="4"/>
  <c r="AB663" i="4"/>
  <c r="AC662" i="4"/>
  <c r="AB662" i="4"/>
  <c r="AC661" i="4"/>
  <c r="AB661" i="4"/>
  <c r="AC660" i="4"/>
  <c r="AB660" i="4"/>
  <c r="AC659" i="4"/>
  <c r="AB659" i="4"/>
  <c r="AC658" i="4"/>
  <c r="AB658" i="4"/>
  <c r="AC657" i="4"/>
  <c r="AB657" i="4"/>
  <c r="AC656" i="4"/>
  <c r="AB656" i="4"/>
  <c r="AC655" i="4"/>
  <c r="AB655" i="4"/>
  <c r="AC654" i="4"/>
  <c r="AB654" i="4"/>
  <c r="AC653" i="4"/>
  <c r="AB653" i="4"/>
  <c r="AC652" i="4"/>
  <c r="AB652" i="4"/>
  <c r="AC651" i="4"/>
  <c r="AB651" i="4"/>
  <c r="AC650" i="4"/>
  <c r="AB650" i="4"/>
  <c r="AC649" i="4"/>
  <c r="AB649" i="4"/>
  <c r="AC648" i="4"/>
  <c r="AB648" i="4"/>
  <c r="AC647" i="4"/>
  <c r="AB647" i="4"/>
  <c r="AC646" i="4"/>
  <c r="AB646" i="4"/>
  <c r="AC645" i="4"/>
  <c r="AB645" i="4"/>
  <c r="AC644" i="4"/>
  <c r="AB644" i="4"/>
  <c r="AC643" i="4"/>
  <c r="AB643" i="4"/>
  <c r="AC642" i="4"/>
  <c r="AB642" i="4"/>
  <c r="AC641" i="4"/>
  <c r="AB641" i="4"/>
  <c r="AC640" i="4"/>
  <c r="AB640" i="4"/>
  <c r="AC639" i="4"/>
  <c r="AB639" i="4"/>
  <c r="AC638" i="4"/>
  <c r="AB638" i="4"/>
  <c r="AC637" i="4"/>
  <c r="AB637" i="4"/>
  <c r="AC636" i="4"/>
  <c r="AB636" i="4"/>
  <c r="AC635" i="4"/>
  <c r="AB635" i="4"/>
  <c r="AC634" i="4"/>
  <c r="AB634" i="4"/>
  <c r="AC633" i="4"/>
  <c r="AB633" i="4"/>
  <c r="AC632" i="4"/>
  <c r="AB632" i="4"/>
  <c r="AC631" i="4"/>
  <c r="AB631" i="4"/>
  <c r="AC630" i="4"/>
  <c r="AB630" i="4"/>
  <c r="AC629" i="4"/>
  <c r="AB629" i="4"/>
  <c r="AC628" i="4"/>
  <c r="AB628" i="4"/>
  <c r="AC627" i="4"/>
  <c r="AB627" i="4"/>
  <c r="AC626" i="4"/>
  <c r="AB626" i="4"/>
  <c r="AC625" i="4"/>
  <c r="AB625" i="4"/>
  <c r="AC624" i="4"/>
  <c r="AB624" i="4"/>
  <c r="AC623" i="4"/>
  <c r="AB623" i="4"/>
  <c r="AC622" i="4"/>
  <c r="AB622" i="4"/>
  <c r="AC621" i="4"/>
  <c r="AB621" i="4"/>
  <c r="AC620" i="4"/>
  <c r="AB620" i="4"/>
  <c r="AC619" i="4"/>
  <c r="AB619" i="4"/>
  <c r="AC618" i="4"/>
  <c r="AB618" i="4"/>
  <c r="AC617" i="4"/>
  <c r="AB617" i="4"/>
  <c r="AC616" i="4"/>
  <c r="AB616" i="4"/>
  <c r="AC615" i="4"/>
  <c r="AB615" i="4"/>
  <c r="AC614" i="4"/>
  <c r="AB614" i="4"/>
  <c r="AC613" i="4"/>
  <c r="AB613" i="4"/>
  <c r="AC612" i="4"/>
  <c r="AB612" i="4"/>
  <c r="AC611" i="4"/>
  <c r="AB611" i="4"/>
  <c r="AC610" i="4"/>
  <c r="AB610" i="4"/>
  <c r="AC609" i="4"/>
  <c r="AB609" i="4"/>
  <c r="AC608" i="4"/>
  <c r="AB608" i="4"/>
  <c r="AC607" i="4"/>
  <c r="AB607" i="4"/>
  <c r="AC606" i="4"/>
  <c r="AB606" i="4"/>
  <c r="AC605" i="4"/>
  <c r="AB605" i="4"/>
  <c r="AC604" i="4"/>
  <c r="AB604" i="4"/>
  <c r="AC603" i="4"/>
  <c r="AB603" i="4"/>
  <c r="AC602" i="4"/>
  <c r="AB602" i="4"/>
  <c r="AC601" i="4"/>
  <c r="AB601" i="4"/>
  <c r="AC600" i="4"/>
  <c r="AB600" i="4"/>
  <c r="AC599" i="4"/>
  <c r="AB599" i="4"/>
  <c r="AC598" i="4"/>
  <c r="AB598" i="4"/>
  <c r="AC597" i="4"/>
  <c r="AB597" i="4"/>
  <c r="AC596" i="4"/>
  <c r="AB596" i="4"/>
  <c r="AC595" i="4"/>
  <c r="AB595" i="4"/>
  <c r="AC594" i="4"/>
  <c r="AB594" i="4"/>
  <c r="AC593" i="4"/>
  <c r="AB593" i="4"/>
  <c r="AC592" i="4"/>
  <c r="AB592" i="4"/>
  <c r="AC591" i="4"/>
  <c r="AB591" i="4"/>
  <c r="AC590" i="4"/>
  <c r="AB590" i="4"/>
  <c r="AC589" i="4"/>
  <c r="AB589" i="4"/>
  <c r="AC588" i="4"/>
  <c r="AB588" i="4"/>
  <c r="AC587" i="4"/>
  <c r="AB587" i="4"/>
  <c r="AC586" i="4"/>
  <c r="AB586" i="4"/>
  <c r="AC585" i="4"/>
  <c r="AB585" i="4"/>
  <c r="AC584" i="4"/>
  <c r="AB584" i="4"/>
  <c r="AC583" i="4"/>
  <c r="AB583" i="4"/>
  <c r="AC582" i="4"/>
  <c r="AB582" i="4"/>
  <c r="AC581" i="4"/>
  <c r="AB581" i="4"/>
  <c r="AC580" i="4"/>
  <c r="AB580" i="4"/>
  <c r="AC579" i="4"/>
  <c r="AB579" i="4"/>
  <c r="AC578" i="4"/>
  <c r="AB578" i="4"/>
  <c r="AC577" i="4"/>
  <c r="AB577" i="4"/>
  <c r="AC576" i="4"/>
  <c r="AB576" i="4"/>
  <c r="AC575" i="4"/>
  <c r="AB575" i="4"/>
  <c r="AC574" i="4"/>
  <c r="AB574" i="4"/>
  <c r="AC573" i="4"/>
  <c r="AB573" i="4"/>
  <c r="AC572" i="4"/>
  <c r="AB572" i="4"/>
  <c r="AC571" i="4"/>
  <c r="AB571" i="4"/>
  <c r="AC570" i="4"/>
  <c r="AB570" i="4"/>
  <c r="AC569" i="4"/>
  <c r="AB569" i="4"/>
  <c r="AC568" i="4"/>
  <c r="AB568" i="4"/>
  <c r="AC567" i="4"/>
  <c r="AB567" i="4"/>
  <c r="AC566" i="4"/>
  <c r="AB566" i="4"/>
  <c r="AC565" i="4"/>
  <c r="AB565" i="4"/>
  <c r="AC564" i="4"/>
  <c r="AB564" i="4"/>
  <c r="AC563" i="4"/>
  <c r="AB563" i="4"/>
  <c r="AC562" i="4"/>
  <c r="AB562" i="4"/>
  <c r="AC561" i="4"/>
  <c r="AB561" i="4"/>
  <c r="AC560" i="4"/>
  <c r="AB560" i="4"/>
  <c r="AC559" i="4"/>
  <c r="AB559" i="4"/>
  <c r="AC558" i="4"/>
  <c r="AB558" i="4"/>
  <c r="AC557" i="4"/>
  <c r="AB557" i="4"/>
  <c r="AC556" i="4"/>
  <c r="AB556" i="4"/>
  <c r="AC555" i="4"/>
  <c r="AB555" i="4"/>
  <c r="AC554" i="4"/>
  <c r="AB554" i="4"/>
  <c r="AC553" i="4"/>
  <c r="AB553" i="4"/>
  <c r="AC552" i="4"/>
  <c r="AB552" i="4"/>
  <c r="AC551" i="4"/>
  <c r="AB551" i="4"/>
  <c r="AC550" i="4"/>
  <c r="AB550" i="4"/>
  <c r="AC549" i="4"/>
  <c r="AB549" i="4"/>
  <c r="AC548" i="4"/>
  <c r="AB548" i="4"/>
  <c r="AC547" i="4"/>
  <c r="AB547" i="4"/>
  <c r="AC546" i="4"/>
  <c r="AB546" i="4"/>
  <c r="AC545" i="4"/>
  <c r="AB545" i="4"/>
  <c r="AC544" i="4"/>
  <c r="AB544" i="4"/>
  <c r="AC543" i="4"/>
  <c r="AB543" i="4"/>
  <c r="AC542" i="4"/>
  <c r="AB542" i="4"/>
  <c r="AC541" i="4"/>
  <c r="AB541" i="4"/>
  <c r="AC540" i="4"/>
  <c r="AB540" i="4"/>
  <c r="AC539" i="4"/>
  <c r="AB539" i="4"/>
  <c r="AC538" i="4"/>
  <c r="AB538" i="4"/>
  <c r="AC537" i="4"/>
  <c r="AB537" i="4"/>
  <c r="AC536" i="4"/>
  <c r="AB536" i="4"/>
  <c r="AC535" i="4"/>
  <c r="AB535" i="4"/>
  <c r="AC534" i="4"/>
  <c r="AB534" i="4"/>
  <c r="AC533" i="4"/>
  <c r="AB533" i="4"/>
  <c r="AC532" i="4"/>
  <c r="AB532" i="4"/>
  <c r="AC531" i="4"/>
  <c r="AB531" i="4"/>
  <c r="AC530" i="4"/>
  <c r="AB530" i="4"/>
  <c r="AC529" i="4"/>
  <c r="AB529" i="4"/>
  <c r="AC528" i="4"/>
  <c r="AB528" i="4"/>
  <c r="AC527" i="4"/>
  <c r="AB527" i="4"/>
  <c r="AC526" i="4"/>
  <c r="AB526" i="4"/>
  <c r="AC525" i="4"/>
  <c r="AB525" i="4"/>
  <c r="AC524" i="4"/>
  <c r="AB524" i="4"/>
  <c r="AC523" i="4"/>
  <c r="AB523" i="4"/>
  <c r="AC522" i="4"/>
  <c r="AB522" i="4"/>
  <c r="AC521" i="4"/>
  <c r="AB521" i="4"/>
  <c r="AC520" i="4"/>
  <c r="AB520" i="4"/>
  <c r="AC519" i="4"/>
  <c r="AB519" i="4"/>
  <c r="AC518" i="4"/>
  <c r="AB518" i="4"/>
  <c r="AC517" i="4"/>
  <c r="AB517" i="4"/>
  <c r="AC516" i="4"/>
  <c r="AB516" i="4"/>
  <c r="AC515" i="4"/>
  <c r="AB515" i="4"/>
  <c r="AC514" i="4"/>
  <c r="AB514" i="4"/>
  <c r="AC513" i="4"/>
  <c r="AB513" i="4"/>
  <c r="AC512" i="4"/>
  <c r="AB512" i="4"/>
  <c r="AC511" i="4"/>
  <c r="AB511" i="4"/>
  <c r="AC510" i="4"/>
  <c r="AB510" i="4"/>
  <c r="AC509" i="4"/>
  <c r="AB509" i="4"/>
  <c r="AC508" i="4"/>
  <c r="AB508" i="4"/>
  <c r="AC507" i="4"/>
  <c r="AB507" i="4"/>
  <c r="AC506" i="4"/>
  <c r="AB506" i="4"/>
  <c r="AC505" i="4"/>
  <c r="AB505" i="4"/>
  <c r="AC504" i="4"/>
  <c r="AB504" i="4"/>
  <c r="AC503" i="4"/>
  <c r="AB503" i="4"/>
  <c r="AC502" i="4"/>
  <c r="AB502" i="4"/>
  <c r="AC501" i="4"/>
  <c r="AB501" i="4"/>
  <c r="AC500" i="4"/>
  <c r="AB500" i="4"/>
  <c r="AC499" i="4"/>
  <c r="AB499" i="4"/>
  <c r="AC498" i="4"/>
  <c r="AB498" i="4"/>
  <c r="AC497" i="4"/>
  <c r="AB497" i="4"/>
  <c r="AC496" i="4"/>
  <c r="AB496" i="4"/>
  <c r="AC495" i="4"/>
  <c r="AB495" i="4"/>
  <c r="AC494" i="4"/>
  <c r="AB494" i="4"/>
  <c r="AC493" i="4"/>
  <c r="AB493" i="4"/>
  <c r="AC492" i="4"/>
  <c r="AB492" i="4"/>
  <c r="AC491" i="4"/>
  <c r="AB491" i="4"/>
  <c r="AC490" i="4"/>
  <c r="AB490" i="4"/>
  <c r="AC489" i="4"/>
  <c r="AB489" i="4"/>
  <c r="AC488" i="4"/>
  <c r="AB488" i="4"/>
  <c r="AC487" i="4"/>
  <c r="AB487" i="4"/>
  <c r="AC486" i="4"/>
  <c r="AB486" i="4"/>
  <c r="AC485" i="4"/>
  <c r="AB485" i="4"/>
  <c r="AC484" i="4"/>
  <c r="AB484" i="4"/>
  <c r="AC483" i="4"/>
  <c r="AB483" i="4"/>
  <c r="AC482" i="4"/>
  <c r="AB482" i="4"/>
  <c r="AC481" i="4"/>
  <c r="AB481" i="4"/>
  <c r="AC480" i="4"/>
  <c r="AB480" i="4"/>
  <c r="AC479" i="4"/>
  <c r="AB479" i="4"/>
  <c r="AC478" i="4"/>
  <c r="AB478" i="4"/>
  <c r="AC477" i="4"/>
  <c r="AB477" i="4"/>
  <c r="AC476" i="4"/>
  <c r="AB476" i="4"/>
  <c r="AC475" i="4"/>
  <c r="AB475" i="4"/>
  <c r="AC474" i="4"/>
  <c r="AB474" i="4"/>
  <c r="AC473" i="4"/>
  <c r="AB473" i="4"/>
  <c r="AC472" i="4"/>
  <c r="AB472" i="4"/>
  <c r="AC471" i="4"/>
  <c r="AB471" i="4"/>
  <c r="AC470" i="4"/>
  <c r="AB470" i="4"/>
  <c r="AC469" i="4"/>
  <c r="AB469" i="4"/>
  <c r="AC468" i="4"/>
  <c r="AB468" i="4"/>
  <c r="AC467" i="4"/>
  <c r="AB467" i="4"/>
  <c r="AC466" i="4"/>
  <c r="AB466" i="4"/>
  <c r="AC465" i="4"/>
  <c r="AB465" i="4"/>
  <c r="AC464" i="4"/>
  <c r="AB464" i="4"/>
  <c r="AC463" i="4"/>
  <c r="AB463" i="4"/>
  <c r="AC462" i="4"/>
  <c r="AB462" i="4"/>
  <c r="AC461" i="4"/>
  <c r="AB461" i="4"/>
  <c r="AC460" i="4"/>
  <c r="AB460" i="4"/>
  <c r="AC459" i="4"/>
  <c r="AB459" i="4"/>
  <c r="AC458" i="4"/>
  <c r="AB458" i="4"/>
  <c r="AC457" i="4"/>
  <c r="AB457" i="4"/>
  <c r="AC456" i="4"/>
  <c r="AB456" i="4"/>
  <c r="AC455" i="4"/>
  <c r="AB455" i="4"/>
  <c r="AC454" i="4"/>
  <c r="AB454" i="4"/>
  <c r="AC453" i="4"/>
  <c r="AB453" i="4"/>
  <c r="AC452" i="4"/>
  <c r="AB452" i="4"/>
  <c r="AC451" i="4"/>
  <c r="AB451" i="4"/>
  <c r="AC450" i="4"/>
  <c r="AB450" i="4"/>
  <c r="AC449" i="4"/>
  <c r="AB449" i="4"/>
  <c r="AC448" i="4"/>
  <c r="AB448" i="4"/>
  <c r="AC447" i="4"/>
  <c r="AB447" i="4"/>
  <c r="AC446" i="4"/>
  <c r="AB446" i="4"/>
  <c r="AC445" i="4"/>
  <c r="AB445" i="4"/>
  <c r="AC444" i="4"/>
  <c r="AB444" i="4"/>
  <c r="AC443" i="4"/>
  <c r="AB443" i="4"/>
  <c r="AC442" i="4"/>
  <c r="AB442" i="4"/>
  <c r="AC441" i="4"/>
  <c r="AB441" i="4"/>
  <c r="AC440" i="4"/>
  <c r="AB440" i="4"/>
  <c r="AC439" i="4"/>
  <c r="AB439" i="4"/>
  <c r="AC438" i="4"/>
  <c r="AB438" i="4"/>
  <c r="AC437" i="4"/>
  <c r="AB437" i="4"/>
  <c r="AC436" i="4"/>
  <c r="AB436" i="4"/>
  <c r="AC435" i="4"/>
  <c r="AB435" i="4"/>
  <c r="AC434" i="4"/>
  <c r="AB434" i="4"/>
  <c r="AC433" i="4"/>
  <c r="AB433" i="4"/>
  <c r="AC432" i="4"/>
  <c r="AB432" i="4"/>
  <c r="AC431" i="4"/>
  <c r="AB431" i="4"/>
  <c r="AC430" i="4"/>
  <c r="AB430" i="4"/>
  <c r="AC429" i="4"/>
  <c r="AB429" i="4"/>
  <c r="AC428" i="4"/>
  <c r="AB428" i="4"/>
  <c r="AC427" i="4"/>
  <c r="AB427" i="4"/>
  <c r="AC426" i="4"/>
  <c r="AB426" i="4"/>
  <c r="AC425" i="4"/>
  <c r="AB425" i="4"/>
  <c r="AC424" i="4"/>
  <c r="AB424" i="4"/>
  <c r="AC423" i="4"/>
  <c r="AB423" i="4"/>
  <c r="AC422" i="4"/>
  <c r="AB422" i="4"/>
  <c r="AC421" i="4"/>
  <c r="AB421" i="4"/>
  <c r="AC420" i="4"/>
  <c r="AB420" i="4"/>
  <c r="AC419" i="4"/>
  <c r="AB419" i="4"/>
  <c r="AC418" i="4"/>
  <c r="AB418" i="4"/>
  <c r="AC417" i="4"/>
  <c r="AB417" i="4"/>
  <c r="AC416" i="4"/>
  <c r="AB416" i="4"/>
  <c r="AC415" i="4"/>
  <c r="AB415" i="4"/>
  <c r="AC414" i="4"/>
  <c r="AB414" i="4"/>
  <c r="AC413" i="4"/>
  <c r="AB413" i="4"/>
  <c r="AC412" i="4"/>
  <c r="AB412" i="4"/>
  <c r="AC411" i="4"/>
  <c r="AB411" i="4"/>
  <c r="AC410" i="4"/>
  <c r="AB410" i="4"/>
  <c r="AC409" i="4"/>
  <c r="AB409" i="4"/>
  <c r="AC408" i="4"/>
  <c r="AB408" i="4"/>
  <c r="AC407" i="4"/>
  <c r="AB407" i="4"/>
  <c r="AC406" i="4"/>
  <c r="AB406" i="4"/>
  <c r="AC405" i="4"/>
  <c r="AB405" i="4"/>
  <c r="AC404" i="4"/>
  <c r="AB404" i="4"/>
  <c r="AC403" i="4"/>
  <c r="AB403" i="4"/>
  <c r="AC402" i="4"/>
  <c r="AB402" i="4"/>
  <c r="AC401" i="4"/>
  <c r="AB401" i="4"/>
  <c r="AC400" i="4"/>
  <c r="AB400" i="4"/>
  <c r="AC399" i="4"/>
  <c r="AB399" i="4"/>
  <c r="AC398" i="4"/>
  <c r="AB398" i="4"/>
  <c r="AC397" i="4"/>
  <c r="AB397" i="4"/>
  <c r="AC396" i="4"/>
  <c r="AB396" i="4"/>
  <c r="AC395" i="4"/>
  <c r="AB395" i="4"/>
  <c r="AC394" i="4"/>
  <c r="AB394" i="4"/>
  <c r="AC393" i="4"/>
  <c r="AB393" i="4"/>
  <c r="AC392" i="4"/>
  <c r="AB392" i="4"/>
  <c r="AC391" i="4"/>
  <c r="AB391" i="4"/>
  <c r="AC390" i="4"/>
  <c r="AB390" i="4"/>
  <c r="AC389" i="4"/>
  <c r="AB389" i="4"/>
  <c r="AC388" i="4"/>
  <c r="AB388" i="4"/>
  <c r="AC387" i="4"/>
  <c r="AB387" i="4"/>
  <c r="AC386" i="4"/>
  <c r="AB386" i="4"/>
  <c r="AC385" i="4"/>
  <c r="AB385" i="4"/>
  <c r="AC384" i="4"/>
  <c r="AB384" i="4"/>
  <c r="AC383" i="4"/>
  <c r="AB383" i="4"/>
  <c r="AC382" i="4"/>
  <c r="AB382" i="4"/>
  <c r="AC381" i="4"/>
  <c r="AB381" i="4"/>
  <c r="AC380" i="4"/>
  <c r="AB380" i="4"/>
  <c r="AC379" i="4"/>
  <c r="AB379" i="4"/>
  <c r="AC378" i="4"/>
  <c r="AB378" i="4"/>
  <c r="AC377" i="4"/>
  <c r="AB377" i="4"/>
  <c r="AC376" i="4"/>
  <c r="AB376" i="4"/>
  <c r="AC375" i="4"/>
  <c r="AB375" i="4"/>
  <c r="AC374" i="4"/>
  <c r="AB374" i="4"/>
  <c r="AC373" i="4"/>
  <c r="AB373" i="4"/>
  <c r="AC372" i="4"/>
  <c r="AB372" i="4"/>
  <c r="AC371" i="4"/>
  <c r="AB371" i="4"/>
  <c r="AC370" i="4"/>
  <c r="AB370" i="4"/>
  <c r="AC369" i="4"/>
  <c r="AB369" i="4"/>
  <c r="AC368" i="4"/>
  <c r="AB368" i="4"/>
  <c r="AC367" i="4"/>
  <c r="AB367" i="4"/>
  <c r="AC366" i="4"/>
  <c r="AB366" i="4"/>
  <c r="AC365" i="4"/>
  <c r="AB365" i="4"/>
  <c r="AC364" i="4"/>
  <c r="AB364" i="4"/>
  <c r="AC363" i="4"/>
  <c r="AB363" i="4"/>
  <c r="AC362" i="4"/>
  <c r="AB362" i="4"/>
  <c r="AC361" i="4"/>
  <c r="AB361" i="4"/>
  <c r="AC360" i="4"/>
  <c r="AB360" i="4"/>
  <c r="AC359" i="4"/>
  <c r="AB359" i="4"/>
  <c r="AC358" i="4"/>
  <c r="AB358" i="4"/>
  <c r="AC357" i="4"/>
  <c r="AB357" i="4"/>
  <c r="AC356" i="4"/>
  <c r="AB356" i="4"/>
  <c r="AC355" i="4"/>
  <c r="AB355" i="4"/>
  <c r="AC354" i="4"/>
  <c r="AB354" i="4"/>
  <c r="AC353" i="4"/>
  <c r="AB353" i="4"/>
  <c r="AC352" i="4"/>
  <c r="AB352" i="4"/>
  <c r="AC351" i="4"/>
  <c r="AB351" i="4"/>
  <c r="AC350" i="4"/>
  <c r="AB350" i="4"/>
  <c r="AC349" i="4"/>
  <c r="AB349" i="4"/>
  <c r="AC348" i="4"/>
  <c r="AB348" i="4"/>
  <c r="AC347" i="4"/>
  <c r="AB347" i="4"/>
  <c r="AC346" i="4"/>
  <c r="AB346" i="4"/>
  <c r="AC345" i="4"/>
  <c r="AB345" i="4"/>
  <c r="AC344" i="4"/>
  <c r="AB344" i="4"/>
  <c r="AC343" i="4"/>
  <c r="AB343" i="4"/>
  <c r="AC342" i="4"/>
  <c r="AB342" i="4"/>
  <c r="AC341" i="4"/>
  <c r="AB341" i="4"/>
  <c r="AC340" i="4"/>
  <c r="AB340" i="4"/>
  <c r="AC339" i="4"/>
  <c r="AB339" i="4"/>
  <c r="AC338" i="4"/>
  <c r="AB338" i="4"/>
  <c r="AC337" i="4"/>
  <c r="AB337" i="4"/>
  <c r="AC336" i="4"/>
  <c r="AB336" i="4"/>
  <c r="AC335" i="4"/>
  <c r="AB335" i="4"/>
  <c r="AC334" i="4"/>
  <c r="AB334" i="4"/>
  <c r="AC333" i="4"/>
  <c r="AB333" i="4"/>
  <c r="AC332" i="4"/>
  <c r="AB332" i="4"/>
  <c r="AC331" i="4"/>
  <c r="AB331" i="4"/>
  <c r="AC330" i="4"/>
  <c r="AB330" i="4"/>
  <c r="AC329" i="4"/>
  <c r="AB329" i="4"/>
  <c r="AC328" i="4"/>
  <c r="AB328" i="4"/>
  <c r="AC327" i="4"/>
  <c r="AB327" i="4"/>
  <c r="AC326" i="4"/>
  <c r="AB326" i="4"/>
  <c r="AC325" i="4"/>
  <c r="AB325" i="4"/>
  <c r="AC324" i="4"/>
  <c r="AB324" i="4"/>
  <c r="AC323" i="4"/>
  <c r="AB323" i="4"/>
  <c r="AC322" i="4"/>
  <c r="AB322" i="4"/>
  <c r="AC321" i="4"/>
  <c r="AB321" i="4"/>
  <c r="AC320" i="4"/>
  <c r="AB320" i="4"/>
  <c r="AC319" i="4"/>
  <c r="AB319" i="4"/>
  <c r="AC318" i="4"/>
  <c r="AB318" i="4"/>
  <c r="AC317" i="4"/>
  <c r="AB317" i="4"/>
  <c r="AC316" i="4"/>
  <c r="AB316" i="4"/>
  <c r="AC315" i="4"/>
  <c r="AB315" i="4"/>
  <c r="AC314" i="4"/>
  <c r="AB314" i="4"/>
  <c r="AC313" i="4"/>
  <c r="AB313" i="4"/>
  <c r="AC312" i="4"/>
  <c r="AB312" i="4"/>
  <c r="AC311" i="4"/>
  <c r="AB311" i="4"/>
  <c r="AC310" i="4"/>
  <c r="AB310" i="4"/>
  <c r="AC309" i="4"/>
  <c r="AB309" i="4"/>
  <c r="AC308" i="4"/>
  <c r="AB308" i="4"/>
  <c r="AC307" i="4"/>
  <c r="AB307" i="4"/>
  <c r="AC306" i="4"/>
  <c r="AB306" i="4"/>
  <c r="AC305" i="4"/>
  <c r="AB305" i="4"/>
  <c r="AC304" i="4"/>
  <c r="AB304" i="4"/>
  <c r="AC303" i="4"/>
  <c r="AB303" i="4"/>
  <c r="AC302" i="4"/>
  <c r="AB302" i="4"/>
  <c r="AC301" i="4"/>
  <c r="AB301" i="4"/>
  <c r="AC300" i="4"/>
  <c r="AB300" i="4"/>
  <c r="AC299" i="4"/>
  <c r="AB299" i="4"/>
  <c r="AC298" i="4"/>
  <c r="AB298" i="4"/>
  <c r="AC297" i="4"/>
  <c r="AB297" i="4"/>
  <c r="AC296" i="4"/>
  <c r="AB296" i="4"/>
  <c r="AC295" i="4"/>
  <c r="AB295" i="4"/>
  <c r="AC294" i="4"/>
  <c r="AB294" i="4"/>
  <c r="AC293" i="4"/>
  <c r="AB293" i="4"/>
  <c r="AC292" i="4"/>
  <c r="AB292" i="4"/>
  <c r="AC291" i="4"/>
  <c r="AB291" i="4"/>
  <c r="AC290" i="4"/>
  <c r="AB290" i="4"/>
  <c r="AC289" i="4"/>
  <c r="AB289" i="4"/>
  <c r="AC288" i="4"/>
  <c r="AB288" i="4"/>
  <c r="AC287" i="4"/>
  <c r="AB287" i="4"/>
  <c r="AC286" i="4"/>
  <c r="AB286" i="4"/>
  <c r="AC285" i="4"/>
  <c r="AB285" i="4"/>
  <c r="AC284" i="4"/>
  <c r="AB284" i="4"/>
  <c r="AC283" i="4"/>
  <c r="AB283" i="4"/>
  <c r="AC282" i="4"/>
  <c r="AB282" i="4"/>
  <c r="AC281" i="4"/>
  <c r="AB281" i="4"/>
  <c r="AC280" i="4"/>
  <c r="AB280" i="4"/>
  <c r="AC279" i="4"/>
  <c r="AB279" i="4"/>
  <c r="AC278" i="4"/>
  <c r="AB278" i="4"/>
  <c r="AC277" i="4"/>
  <c r="AB277" i="4"/>
  <c r="AC276" i="4"/>
  <c r="AB276" i="4"/>
  <c r="AC275" i="4"/>
  <c r="AB275" i="4"/>
  <c r="AC274" i="4"/>
  <c r="AB274" i="4"/>
  <c r="AC273" i="4"/>
  <c r="AB273" i="4"/>
  <c r="AC272" i="4"/>
  <c r="AB272" i="4"/>
  <c r="AC271" i="4"/>
  <c r="AB271" i="4"/>
  <c r="AC270" i="4"/>
  <c r="AB270" i="4"/>
  <c r="AC269" i="4"/>
  <c r="AB269" i="4"/>
  <c r="AC268" i="4"/>
  <c r="AB268" i="4"/>
  <c r="AC267" i="4"/>
  <c r="AB267" i="4"/>
  <c r="AC266" i="4"/>
  <c r="AB266" i="4"/>
  <c r="AC265" i="4"/>
  <c r="AB265" i="4"/>
  <c r="AC264" i="4"/>
  <c r="AB264" i="4"/>
  <c r="AC263" i="4"/>
  <c r="AB263" i="4"/>
  <c r="AC262" i="4"/>
  <c r="AB262" i="4"/>
  <c r="AC261" i="4"/>
  <c r="AB261" i="4"/>
  <c r="AC260" i="4"/>
  <c r="AB260" i="4"/>
  <c r="AC259" i="4"/>
  <c r="AB259" i="4"/>
  <c r="AC258" i="4"/>
  <c r="AB258" i="4"/>
  <c r="AC257" i="4"/>
  <c r="AB257" i="4"/>
  <c r="AC256" i="4"/>
  <c r="AB256" i="4"/>
  <c r="AC255" i="4"/>
  <c r="AB255" i="4"/>
  <c r="AC254" i="4"/>
  <c r="AB254" i="4"/>
  <c r="AC253" i="4"/>
  <c r="AB253" i="4"/>
  <c r="O12" i="4"/>
  <c r="N12" i="4"/>
  <c r="D13" i="18"/>
  <c r="N11" i="4"/>
  <c r="C31" i="18" s="1"/>
  <c r="M12" i="4"/>
  <c r="M11" i="4"/>
  <c r="A33" i="27"/>
  <c r="A18" i="6"/>
  <c r="B6" i="36"/>
  <c r="B5" i="36"/>
  <c r="B3" i="36"/>
  <c r="AE10" i="27"/>
  <c r="AD10" i="27"/>
  <c r="AC10" i="27"/>
  <c r="AB10" i="27"/>
  <c r="AA10" i="27"/>
  <c r="AV17" i="10"/>
  <c r="AV18" i="10"/>
  <c r="AV19" i="10"/>
  <c r="AV20" i="10"/>
  <c r="AV21" i="10"/>
  <c r="AV22" i="10"/>
  <c r="AV23" i="10"/>
  <c r="AV24" i="10"/>
  <c r="AV25" i="10"/>
  <c r="AV26" i="10"/>
  <c r="AV27" i="10"/>
  <c r="AV28" i="10"/>
  <c r="AV29" i="10"/>
  <c r="AV30" i="10"/>
  <c r="AV31" i="10"/>
  <c r="AV32" i="10"/>
  <c r="AV33" i="10"/>
  <c r="AV34" i="10"/>
  <c r="AV35" i="10"/>
  <c r="AV36" i="10"/>
  <c r="AV37" i="10"/>
  <c r="AV38" i="10"/>
  <c r="AV39" i="10"/>
  <c r="AV40" i="10"/>
  <c r="AV41" i="10"/>
  <c r="AV42" i="10"/>
  <c r="AV43" i="10"/>
  <c r="AV44" i="10"/>
  <c r="AV45" i="10"/>
  <c r="AV46" i="10"/>
  <c r="AV47" i="10"/>
  <c r="AV48" i="10"/>
  <c r="AV49" i="10"/>
  <c r="AV50" i="10"/>
  <c r="AV51" i="10"/>
  <c r="AV52" i="10"/>
  <c r="AV53" i="10"/>
  <c r="AV54" i="10"/>
  <c r="A9" i="6"/>
  <c r="A10" i="6"/>
  <c r="A11" i="6"/>
  <c r="A12" i="6"/>
  <c r="A13" i="6"/>
  <c r="A14" i="6"/>
  <c r="A15" i="6"/>
  <c r="A16" i="6"/>
  <c r="A17" i="6"/>
  <c r="A19" i="6"/>
  <c r="A20" i="6"/>
  <c r="A21" i="6"/>
  <c r="A22" i="6"/>
  <c r="A23" i="6"/>
  <c r="A24" i="6"/>
  <c r="A25" i="6"/>
  <c r="A26" i="6"/>
  <c r="A27" i="6"/>
  <c r="A28" i="6"/>
  <c r="A29" i="6"/>
  <c r="A30" i="6"/>
  <c r="A31" i="6"/>
  <c r="A32" i="6"/>
  <c r="A33" i="6"/>
  <c r="A34" i="6"/>
  <c r="A35" i="6"/>
  <c r="A36" i="6"/>
  <c r="A37" i="6"/>
  <c r="A38" i="6"/>
  <c r="A39" i="6"/>
  <c r="A40" i="6"/>
  <c r="A41" i="6"/>
  <c r="A42" i="6"/>
  <c r="A43" i="6"/>
  <c r="A44" i="6"/>
  <c r="A45" i="6"/>
  <c r="K10" i="4"/>
  <c r="B48" i="23" s="1"/>
  <c r="J10" i="4"/>
  <c r="I10" i="4"/>
  <c r="AF537" i="4" s="1"/>
  <c r="BJ537" i="4" s="1"/>
  <c r="B18" i="8"/>
  <c r="G10" i="4"/>
  <c r="F10" i="4"/>
  <c r="E10" i="4"/>
  <c r="AE330" i="4" s="1"/>
  <c r="AB21" i="4"/>
  <c r="AC21" i="4"/>
  <c r="AB22" i="4"/>
  <c r="AC22" i="4"/>
  <c r="AB23" i="4"/>
  <c r="AC23" i="4"/>
  <c r="AB24" i="4"/>
  <c r="AC24" i="4"/>
  <c r="AB25" i="4"/>
  <c r="AC25" i="4"/>
  <c r="AB26" i="4"/>
  <c r="AC26" i="4"/>
  <c r="AB27" i="4"/>
  <c r="AC27" i="4"/>
  <c r="AB28" i="4"/>
  <c r="AC28" i="4"/>
  <c r="AB29" i="4"/>
  <c r="AC29" i="4"/>
  <c r="AB30" i="4"/>
  <c r="AC30" i="4"/>
  <c r="AB31" i="4"/>
  <c r="AC31" i="4"/>
  <c r="AB32" i="4"/>
  <c r="AC32" i="4"/>
  <c r="AB33" i="4"/>
  <c r="AC33" i="4"/>
  <c r="AB34" i="4"/>
  <c r="AC34" i="4"/>
  <c r="AB35" i="4"/>
  <c r="AC35" i="4"/>
  <c r="AB36" i="4"/>
  <c r="AC36" i="4"/>
  <c r="AB37" i="4"/>
  <c r="AC37" i="4"/>
  <c r="AB38" i="4"/>
  <c r="AC38" i="4"/>
  <c r="AB39" i="4"/>
  <c r="AC39" i="4"/>
  <c r="AB40" i="4"/>
  <c r="AC40" i="4"/>
  <c r="AB41" i="4"/>
  <c r="AC41" i="4"/>
  <c r="AB42" i="4"/>
  <c r="AC42" i="4"/>
  <c r="AB43" i="4"/>
  <c r="AC43" i="4"/>
  <c r="AB44" i="4"/>
  <c r="AC44" i="4"/>
  <c r="AB45" i="4"/>
  <c r="AC45" i="4"/>
  <c r="AB46" i="4"/>
  <c r="AC46" i="4"/>
  <c r="AB47" i="4"/>
  <c r="AC47" i="4"/>
  <c r="AB48" i="4"/>
  <c r="AC48" i="4"/>
  <c r="AB49" i="4"/>
  <c r="AC49" i="4"/>
  <c r="AB50" i="4"/>
  <c r="AC50" i="4"/>
  <c r="AB51" i="4"/>
  <c r="AC51" i="4"/>
  <c r="AB52" i="4"/>
  <c r="AC52" i="4"/>
  <c r="AB53" i="4"/>
  <c r="AC53" i="4"/>
  <c r="AB54" i="4"/>
  <c r="AC54" i="4"/>
  <c r="AB55" i="4"/>
  <c r="AC55" i="4"/>
  <c r="AB56" i="4"/>
  <c r="AC56" i="4"/>
  <c r="AB57" i="4"/>
  <c r="AC57" i="4"/>
  <c r="AB58" i="4"/>
  <c r="AC58" i="4"/>
  <c r="AB59" i="4"/>
  <c r="AC59" i="4"/>
  <c r="AB60" i="4"/>
  <c r="AC60" i="4"/>
  <c r="AB61" i="4"/>
  <c r="AC61" i="4"/>
  <c r="AB62" i="4"/>
  <c r="AC62" i="4"/>
  <c r="AB63" i="4"/>
  <c r="AC63" i="4"/>
  <c r="AB64" i="4"/>
  <c r="AC64" i="4"/>
  <c r="AB65" i="4"/>
  <c r="AC65" i="4"/>
  <c r="AB66" i="4"/>
  <c r="AC66" i="4"/>
  <c r="AB67" i="4"/>
  <c r="AC67" i="4"/>
  <c r="AB68" i="4"/>
  <c r="AC68" i="4"/>
  <c r="AB69" i="4"/>
  <c r="AC69" i="4"/>
  <c r="AB70" i="4"/>
  <c r="AC70" i="4"/>
  <c r="AB71" i="4"/>
  <c r="AC71" i="4"/>
  <c r="AB72" i="4"/>
  <c r="AC72" i="4"/>
  <c r="AB73" i="4"/>
  <c r="AC73" i="4"/>
  <c r="AB74" i="4"/>
  <c r="AC74" i="4"/>
  <c r="AB75" i="4"/>
  <c r="AC75" i="4"/>
  <c r="AB76" i="4"/>
  <c r="AC76" i="4"/>
  <c r="AB77" i="4"/>
  <c r="AC77" i="4"/>
  <c r="AB78" i="4"/>
  <c r="AC78" i="4"/>
  <c r="AB79" i="4"/>
  <c r="AC79" i="4"/>
  <c r="AB80" i="4"/>
  <c r="AC80" i="4"/>
  <c r="AB81" i="4"/>
  <c r="AC81" i="4"/>
  <c r="AB82" i="4"/>
  <c r="AC82" i="4"/>
  <c r="AB83" i="4"/>
  <c r="AC83" i="4"/>
  <c r="AB84" i="4"/>
  <c r="AC84" i="4"/>
  <c r="AB85" i="4"/>
  <c r="AC85" i="4"/>
  <c r="AB86" i="4"/>
  <c r="AC86" i="4"/>
  <c r="AB87" i="4"/>
  <c r="AC87" i="4"/>
  <c r="AB88" i="4"/>
  <c r="AC88" i="4"/>
  <c r="AB89" i="4"/>
  <c r="AC89" i="4"/>
  <c r="AB90" i="4"/>
  <c r="AC90" i="4"/>
  <c r="AB91" i="4"/>
  <c r="AC91" i="4"/>
  <c r="AB92" i="4"/>
  <c r="AC92" i="4"/>
  <c r="AB93" i="4"/>
  <c r="AC93" i="4"/>
  <c r="AB94" i="4"/>
  <c r="AC94" i="4"/>
  <c r="AB95" i="4"/>
  <c r="AC95" i="4"/>
  <c r="AB96" i="4"/>
  <c r="AC96" i="4"/>
  <c r="AB97" i="4"/>
  <c r="AC97" i="4"/>
  <c r="AB98" i="4"/>
  <c r="AC98" i="4"/>
  <c r="AB99" i="4"/>
  <c r="AC99" i="4"/>
  <c r="AB100" i="4"/>
  <c r="AC100" i="4"/>
  <c r="AB101" i="4"/>
  <c r="AC101" i="4"/>
  <c r="AB102" i="4"/>
  <c r="AC102" i="4"/>
  <c r="AB103" i="4"/>
  <c r="AC103" i="4"/>
  <c r="AB104" i="4"/>
  <c r="AC104" i="4"/>
  <c r="AB105" i="4"/>
  <c r="AC105" i="4"/>
  <c r="AB106" i="4"/>
  <c r="AC106" i="4"/>
  <c r="AB107" i="4"/>
  <c r="AC107" i="4"/>
  <c r="AB108" i="4"/>
  <c r="AC108" i="4"/>
  <c r="AB109" i="4"/>
  <c r="AC109" i="4"/>
  <c r="AB110" i="4"/>
  <c r="AC110" i="4"/>
  <c r="AB111" i="4"/>
  <c r="AC111" i="4"/>
  <c r="AB112" i="4"/>
  <c r="AC112" i="4"/>
  <c r="AB113" i="4"/>
  <c r="AC113" i="4"/>
  <c r="AB114" i="4"/>
  <c r="AC114" i="4"/>
  <c r="AB115" i="4"/>
  <c r="AC115" i="4"/>
  <c r="AB116" i="4"/>
  <c r="AC116" i="4"/>
  <c r="AB117" i="4"/>
  <c r="AC117" i="4"/>
  <c r="AB118" i="4"/>
  <c r="AC118" i="4"/>
  <c r="AB119" i="4"/>
  <c r="AC119" i="4"/>
  <c r="AB120" i="4"/>
  <c r="AC120" i="4"/>
  <c r="AB121" i="4"/>
  <c r="AC121" i="4"/>
  <c r="AB122" i="4"/>
  <c r="AC122" i="4"/>
  <c r="AB123" i="4"/>
  <c r="AC123" i="4"/>
  <c r="AB124" i="4"/>
  <c r="AC124" i="4"/>
  <c r="AB125" i="4"/>
  <c r="AC125" i="4"/>
  <c r="AB126" i="4"/>
  <c r="AC126" i="4"/>
  <c r="AB127" i="4"/>
  <c r="AC127" i="4"/>
  <c r="AB128" i="4"/>
  <c r="AC128" i="4"/>
  <c r="AB129" i="4"/>
  <c r="AC129" i="4"/>
  <c r="AB130" i="4"/>
  <c r="AC130" i="4"/>
  <c r="AB131" i="4"/>
  <c r="AC131" i="4"/>
  <c r="AB132" i="4"/>
  <c r="AC132" i="4"/>
  <c r="AB133" i="4"/>
  <c r="AC133" i="4"/>
  <c r="AB134" i="4"/>
  <c r="AC134" i="4"/>
  <c r="AB135" i="4"/>
  <c r="AC135" i="4"/>
  <c r="AB136" i="4"/>
  <c r="AC136" i="4"/>
  <c r="AB137" i="4"/>
  <c r="AC137" i="4"/>
  <c r="AB138" i="4"/>
  <c r="AC138" i="4"/>
  <c r="AB139" i="4"/>
  <c r="AC139" i="4"/>
  <c r="AB140" i="4"/>
  <c r="AC140" i="4"/>
  <c r="AB141" i="4"/>
  <c r="AC141" i="4"/>
  <c r="AB142" i="4"/>
  <c r="AC142" i="4"/>
  <c r="AB143" i="4"/>
  <c r="AC143" i="4"/>
  <c r="AB144" i="4"/>
  <c r="AC144" i="4"/>
  <c r="AB145" i="4"/>
  <c r="AC145" i="4"/>
  <c r="AB146" i="4"/>
  <c r="AC146" i="4"/>
  <c r="AB147" i="4"/>
  <c r="AC147" i="4"/>
  <c r="AB148" i="4"/>
  <c r="AC148" i="4"/>
  <c r="AB149" i="4"/>
  <c r="AC149" i="4"/>
  <c r="AB150" i="4"/>
  <c r="AC150" i="4"/>
  <c r="AB151" i="4"/>
  <c r="AC151" i="4"/>
  <c r="AB152" i="4"/>
  <c r="AC152" i="4"/>
  <c r="AB153" i="4"/>
  <c r="AC153" i="4"/>
  <c r="AB154" i="4"/>
  <c r="AC154" i="4"/>
  <c r="AB155" i="4"/>
  <c r="AC155" i="4"/>
  <c r="AB156" i="4"/>
  <c r="AC156" i="4"/>
  <c r="AB157" i="4"/>
  <c r="AC157" i="4"/>
  <c r="AB158" i="4"/>
  <c r="AC158" i="4"/>
  <c r="AB159" i="4"/>
  <c r="AC159" i="4"/>
  <c r="AB160" i="4"/>
  <c r="AC160" i="4"/>
  <c r="AB161" i="4"/>
  <c r="AC161" i="4"/>
  <c r="AB162" i="4"/>
  <c r="AC162" i="4"/>
  <c r="AB163" i="4"/>
  <c r="AC163" i="4"/>
  <c r="AB164" i="4"/>
  <c r="AC164" i="4"/>
  <c r="AB165" i="4"/>
  <c r="AC165" i="4"/>
  <c r="AB166" i="4"/>
  <c r="AC166" i="4"/>
  <c r="AB167" i="4"/>
  <c r="AC167" i="4"/>
  <c r="AB168" i="4"/>
  <c r="AC168" i="4"/>
  <c r="AB169" i="4"/>
  <c r="AC169" i="4"/>
  <c r="AB170" i="4"/>
  <c r="AC170" i="4"/>
  <c r="AB171" i="4"/>
  <c r="AC171" i="4"/>
  <c r="AB172" i="4"/>
  <c r="AC172" i="4"/>
  <c r="AB173" i="4"/>
  <c r="AC173" i="4"/>
  <c r="AB174" i="4"/>
  <c r="AC174" i="4"/>
  <c r="AB175" i="4"/>
  <c r="AC175" i="4"/>
  <c r="AB176" i="4"/>
  <c r="AC176" i="4"/>
  <c r="AB177" i="4"/>
  <c r="AC177" i="4"/>
  <c r="AB178" i="4"/>
  <c r="AC178" i="4"/>
  <c r="AB179" i="4"/>
  <c r="AC179" i="4"/>
  <c r="AB180" i="4"/>
  <c r="AC180" i="4"/>
  <c r="AB181" i="4"/>
  <c r="AC181" i="4"/>
  <c r="AB182" i="4"/>
  <c r="AC182" i="4"/>
  <c r="AB183" i="4"/>
  <c r="AC183" i="4"/>
  <c r="AB184" i="4"/>
  <c r="AC184" i="4"/>
  <c r="AB185" i="4"/>
  <c r="AC185" i="4"/>
  <c r="AB186" i="4"/>
  <c r="AC186" i="4"/>
  <c r="AB187" i="4"/>
  <c r="AC187" i="4"/>
  <c r="AB188" i="4"/>
  <c r="AC188" i="4"/>
  <c r="AB189" i="4"/>
  <c r="AC189" i="4"/>
  <c r="AB190" i="4"/>
  <c r="AC190" i="4"/>
  <c r="AB191" i="4"/>
  <c r="AC191" i="4"/>
  <c r="AB192" i="4"/>
  <c r="AC192" i="4"/>
  <c r="AB193" i="4"/>
  <c r="AC193" i="4"/>
  <c r="AB194" i="4"/>
  <c r="AC194" i="4"/>
  <c r="AB195" i="4"/>
  <c r="AC195" i="4"/>
  <c r="AB196" i="4"/>
  <c r="AC196" i="4"/>
  <c r="AB197" i="4"/>
  <c r="AC197" i="4"/>
  <c r="AB198" i="4"/>
  <c r="AC198" i="4"/>
  <c r="AB199" i="4"/>
  <c r="AC199" i="4"/>
  <c r="AB200" i="4"/>
  <c r="AC200" i="4"/>
  <c r="AB201" i="4"/>
  <c r="AC201" i="4"/>
  <c r="AB202" i="4"/>
  <c r="AC202" i="4"/>
  <c r="AB203" i="4"/>
  <c r="AC203" i="4"/>
  <c r="AB204" i="4"/>
  <c r="AC204" i="4"/>
  <c r="AB205" i="4"/>
  <c r="AC205" i="4"/>
  <c r="AB206" i="4"/>
  <c r="AC206" i="4"/>
  <c r="AB207" i="4"/>
  <c r="AC207" i="4"/>
  <c r="AB208" i="4"/>
  <c r="AC208" i="4"/>
  <c r="AB209" i="4"/>
  <c r="AC209" i="4"/>
  <c r="AB210" i="4"/>
  <c r="AC210" i="4"/>
  <c r="AB211" i="4"/>
  <c r="AC211" i="4"/>
  <c r="AB212" i="4"/>
  <c r="AC212" i="4"/>
  <c r="AB213" i="4"/>
  <c r="AC213" i="4"/>
  <c r="AB214" i="4"/>
  <c r="AC214" i="4"/>
  <c r="AB215" i="4"/>
  <c r="AC215" i="4"/>
  <c r="AB216" i="4"/>
  <c r="AC216" i="4"/>
  <c r="AB217" i="4"/>
  <c r="AC217" i="4"/>
  <c r="AB218" i="4"/>
  <c r="AC218" i="4"/>
  <c r="AB219" i="4"/>
  <c r="AC219" i="4"/>
  <c r="AB220" i="4"/>
  <c r="AC220" i="4"/>
  <c r="AB221" i="4"/>
  <c r="AC221" i="4"/>
  <c r="AB222" i="4"/>
  <c r="AC222" i="4"/>
  <c r="AB223" i="4"/>
  <c r="AC223" i="4"/>
  <c r="AB224" i="4"/>
  <c r="AC224" i="4"/>
  <c r="AB225" i="4"/>
  <c r="AC225" i="4"/>
  <c r="AB226" i="4"/>
  <c r="AC226" i="4"/>
  <c r="AB227" i="4"/>
  <c r="AC227" i="4"/>
  <c r="AB228" i="4"/>
  <c r="AC228" i="4"/>
  <c r="AB229" i="4"/>
  <c r="AC229" i="4"/>
  <c r="AB230" i="4"/>
  <c r="AC230" i="4"/>
  <c r="AB231" i="4"/>
  <c r="AC231" i="4"/>
  <c r="AB232" i="4"/>
  <c r="AC232" i="4"/>
  <c r="AB233" i="4"/>
  <c r="AC233" i="4"/>
  <c r="AB234" i="4"/>
  <c r="AC234" i="4"/>
  <c r="AB235" i="4"/>
  <c r="AC235" i="4"/>
  <c r="AB236" i="4"/>
  <c r="AC236" i="4"/>
  <c r="AB237" i="4"/>
  <c r="AC237" i="4"/>
  <c r="AB238" i="4"/>
  <c r="AC238" i="4"/>
  <c r="AB239" i="4"/>
  <c r="AC239" i="4"/>
  <c r="AB240" i="4"/>
  <c r="AC240" i="4"/>
  <c r="AB241" i="4"/>
  <c r="AC241" i="4"/>
  <c r="AB242" i="4"/>
  <c r="AC242" i="4"/>
  <c r="AB243" i="4"/>
  <c r="AC243" i="4"/>
  <c r="AB244" i="4"/>
  <c r="AC244" i="4"/>
  <c r="AB245" i="4"/>
  <c r="AC245" i="4"/>
  <c r="AB246" i="4"/>
  <c r="AC246" i="4"/>
  <c r="AB247" i="4"/>
  <c r="AC247" i="4"/>
  <c r="AB248" i="4"/>
  <c r="AC248" i="4"/>
  <c r="AB249" i="4"/>
  <c r="AC249" i="4"/>
  <c r="AB250" i="4"/>
  <c r="AC250" i="4"/>
  <c r="AB251" i="4"/>
  <c r="AC251" i="4"/>
  <c r="AB252" i="4"/>
  <c r="AC252" i="4"/>
  <c r="AC17" i="4"/>
  <c r="AB17" i="4"/>
  <c r="AC16" i="4"/>
  <c r="AB16" i="4"/>
  <c r="AC15" i="4"/>
  <c r="AB15" i="4"/>
  <c r="B6" i="4"/>
  <c r="B5" i="4"/>
  <c r="AC20" i="4"/>
  <c r="AB20" i="4"/>
  <c r="B19" i="23"/>
  <c r="B6" i="6"/>
  <c r="A24" i="24"/>
  <c r="B17" i="23"/>
  <c r="B16" i="23"/>
  <c r="B44" i="23"/>
  <c r="B14" i="23"/>
  <c r="B13" i="23"/>
  <c r="B11" i="23"/>
  <c r="B7" i="24"/>
  <c r="B6" i="24"/>
  <c r="B4" i="24"/>
  <c r="B8" i="23"/>
  <c r="B7" i="23"/>
  <c r="B98" i="23" s="1"/>
  <c r="B5" i="23"/>
  <c r="B6" i="22"/>
  <c r="A10" i="22" s="1"/>
  <c r="B3" i="22"/>
  <c r="B6" i="17"/>
  <c r="B5" i="17"/>
  <c r="B3" i="17"/>
  <c r="B6" i="18"/>
  <c r="B5" i="18"/>
  <c r="B3" i="18"/>
  <c r="B6" i="16"/>
  <c r="B5" i="16"/>
  <c r="B3" i="16"/>
  <c r="B6" i="10"/>
  <c r="B5" i="10"/>
  <c r="B3" i="10"/>
  <c r="B6" i="9"/>
  <c r="B5" i="9"/>
  <c r="B3" i="9"/>
  <c r="B6" i="8"/>
  <c r="B5" i="8"/>
  <c r="B3" i="8"/>
  <c r="B5" i="6"/>
  <c r="B3" i="6"/>
  <c r="A66" i="27"/>
  <c r="A59" i="27"/>
  <c r="A51" i="27"/>
  <c r="A50" i="27"/>
  <c r="A38" i="27"/>
  <c r="A37" i="27"/>
  <c r="A35" i="27"/>
  <c r="BH16" i="10"/>
  <c r="BH14" i="10"/>
  <c r="AC14" i="4"/>
  <c r="AV14" i="10"/>
  <c r="G36" i="18"/>
  <c r="F36" i="18"/>
  <c r="AV16" i="10"/>
  <c r="G12" i="18"/>
  <c r="F12" i="18"/>
  <c r="G15" i="18"/>
  <c r="F15" i="18"/>
  <c r="D9" i="18"/>
  <c r="D10" i="18" s="1"/>
  <c r="B17" i="24" s="1"/>
  <c r="C9" i="18"/>
  <c r="G11" i="16"/>
  <c r="AE1" i="10"/>
  <c r="M1" i="4"/>
  <c r="D18" i="8"/>
  <c r="C18" i="8"/>
  <c r="D19" i="8"/>
  <c r="D37" i="18"/>
  <c r="D12" i="16"/>
  <c r="D16" i="18"/>
  <c r="B94" i="23" s="1"/>
  <c r="D39" i="18"/>
  <c r="J11" i="22"/>
  <c r="B74" i="23"/>
  <c r="D22" i="18"/>
  <c r="D31" i="18"/>
  <c r="D28" i="18"/>
  <c r="J15" i="22"/>
  <c r="I106" i="23" s="1"/>
  <c r="AF569" i="4"/>
  <c r="BJ569" i="4" s="1"/>
  <c r="AF349" i="4"/>
  <c r="BJ349" i="4" s="1"/>
  <c r="AF749" i="4"/>
  <c r="BJ749" i="4" s="1"/>
  <c r="AF623" i="4"/>
  <c r="BJ623" i="4" s="1"/>
  <c r="AF544" i="4"/>
  <c r="BJ544" i="4" s="1"/>
  <c r="AF348" i="4"/>
  <c r="BJ348" i="4" s="1"/>
  <c r="AF689" i="4"/>
  <c r="BJ689" i="4" s="1"/>
  <c r="AF723" i="4"/>
  <c r="BJ723" i="4" s="1"/>
  <c r="AF541" i="4"/>
  <c r="BJ541" i="4" s="1"/>
  <c r="AF456" i="4"/>
  <c r="BJ456" i="4" s="1"/>
  <c r="AF339" i="4"/>
  <c r="BJ339" i="4" s="1"/>
  <c r="AF267" i="4"/>
  <c r="BJ267" i="4" s="1"/>
  <c r="AF659" i="4"/>
  <c r="BJ659" i="4" s="1"/>
  <c r="AF393" i="4"/>
  <c r="BJ393" i="4" s="1"/>
  <c r="AF334" i="4"/>
  <c r="BJ334" i="4" s="1"/>
  <c r="AF278" i="4"/>
  <c r="BJ278" i="4" s="1"/>
  <c r="AF121" i="4"/>
  <c r="BJ121" i="4" s="1"/>
  <c r="AF222" i="4"/>
  <c r="BJ222" i="4" s="1"/>
  <c r="AF28" i="4"/>
  <c r="BJ28" i="4" s="1"/>
  <c r="AF93" i="4"/>
  <c r="BJ93" i="4" s="1"/>
  <c r="AF27" i="4"/>
  <c r="BJ27" i="4" s="1"/>
  <c r="AF104" i="4"/>
  <c r="BJ104" i="4" s="1"/>
  <c r="AF744" i="4"/>
  <c r="BJ744" i="4" s="1"/>
  <c r="AF583" i="4"/>
  <c r="BJ583" i="4" s="1"/>
  <c r="AF447" i="4"/>
  <c r="BJ447" i="4" s="1"/>
  <c r="AF602" i="4"/>
  <c r="BJ602" i="4" s="1"/>
  <c r="AF534" i="4"/>
  <c r="BJ534" i="4" s="1"/>
  <c r="AF503" i="4"/>
  <c r="BJ503" i="4" s="1"/>
  <c r="AF746" i="4"/>
  <c r="BJ746" i="4" s="1"/>
  <c r="AF684" i="4"/>
  <c r="BJ684" i="4" s="1"/>
  <c r="AF511" i="4"/>
  <c r="BJ511" i="4" s="1"/>
  <c r="AF402" i="4"/>
  <c r="BJ402" i="4" s="1"/>
  <c r="AF367" i="4"/>
  <c r="BJ367" i="4" s="1"/>
  <c r="AF297" i="4"/>
  <c r="BJ297" i="4" s="1"/>
  <c r="AF119" i="4"/>
  <c r="BJ119" i="4" s="1"/>
  <c r="AF37" i="4"/>
  <c r="BJ37" i="4" s="1"/>
  <c r="AF133" i="4"/>
  <c r="BJ133" i="4" s="1"/>
  <c r="AF70" i="4"/>
  <c r="BJ70" i="4" s="1"/>
  <c r="AF239" i="4"/>
  <c r="BJ239" i="4" s="1"/>
  <c r="AF735" i="4"/>
  <c r="BJ735" i="4" s="1"/>
  <c r="AF553" i="4"/>
  <c r="BJ553" i="4" s="1"/>
  <c r="AF748" i="4"/>
  <c r="BJ748" i="4" s="1"/>
  <c r="AF516" i="4"/>
  <c r="BJ516" i="4" s="1"/>
  <c r="AF483" i="4"/>
  <c r="BJ483" i="4" s="1"/>
  <c r="AF411" i="4"/>
  <c r="BJ411" i="4" s="1"/>
  <c r="AF46" i="4"/>
  <c r="BJ46" i="4" s="1"/>
  <c r="AF233" i="4"/>
  <c r="BJ233" i="4" s="1"/>
  <c r="AF186" i="4"/>
  <c r="BJ186" i="4" s="1"/>
  <c r="AF273" i="4"/>
  <c r="BJ273" i="4" s="1"/>
  <c r="AF342" i="4"/>
  <c r="BJ342" i="4" s="1"/>
  <c r="AF630" i="4"/>
  <c r="BJ630" i="4" s="1"/>
  <c r="AF361" i="4"/>
  <c r="BJ361" i="4" s="1"/>
  <c r="AF314" i="4"/>
  <c r="BJ314" i="4" s="1"/>
  <c r="AF54" i="4"/>
  <c r="BJ54" i="4" s="1"/>
  <c r="AF203" i="4"/>
  <c r="BJ203" i="4" s="1"/>
  <c r="AF81" i="4"/>
  <c r="BJ81" i="4" s="1"/>
  <c r="AF620" i="4"/>
  <c r="BJ620" i="4" s="1"/>
  <c r="AF531" i="4"/>
  <c r="BJ531" i="4" s="1"/>
  <c r="AF260" i="4"/>
  <c r="BJ260" i="4" s="1"/>
  <c r="AF423" i="4"/>
  <c r="BJ423" i="4" s="1"/>
  <c r="AF77" i="4"/>
  <c r="BJ77" i="4" s="1"/>
  <c r="AF527" i="4"/>
  <c r="BJ527" i="4" s="1"/>
  <c r="AF436" i="4"/>
  <c r="BJ436" i="4"/>
  <c r="AF373" i="4"/>
  <c r="BJ373" i="4" s="1"/>
  <c r="AF179" i="4"/>
  <c r="BJ179" i="4" s="1"/>
  <c r="AF163" i="4"/>
  <c r="BJ163" i="4" s="1"/>
  <c r="AF305" i="4"/>
  <c r="BJ305" i="4" s="1"/>
  <c r="AF226" i="4"/>
  <c r="BJ226" i="4" s="1"/>
  <c r="AF127" i="4"/>
  <c r="BJ127" i="4" s="1"/>
  <c r="AF628" i="4"/>
  <c r="BJ628" i="4" s="1"/>
  <c r="AF492" i="4"/>
  <c r="BJ492" i="4" s="1"/>
  <c r="AF49" i="4"/>
  <c r="BJ49" i="4" s="1"/>
  <c r="AF391" i="4"/>
  <c r="BJ391" i="4" s="1"/>
  <c r="AE656" i="4"/>
  <c r="AE620" i="4"/>
  <c r="AE285" i="4"/>
  <c r="AE85" i="4"/>
  <c r="AE177" i="4"/>
  <c r="AE231" i="4"/>
  <c r="AF350" i="4"/>
  <c r="BJ350" i="4" s="1"/>
  <c r="AF211" i="4"/>
  <c r="BJ211" i="4" s="1"/>
  <c r="AF196" i="4"/>
  <c r="BJ196" i="4" s="1"/>
  <c r="AF721" i="4"/>
  <c r="BJ721" i="4" s="1"/>
  <c r="AF565" i="4"/>
  <c r="BJ565" i="4" s="1"/>
  <c r="D19" i="18"/>
  <c r="D34" i="18"/>
  <c r="D25" i="18"/>
  <c r="H3" i="25"/>
  <c r="I3" i="25" s="1"/>
  <c r="J3" i="25" s="1"/>
  <c r="K3" i="25" s="1"/>
  <c r="L3" i="25" s="1"/>
  <c r="M3" i="25" s="1"/>
  <c r="N3" i="25" s="1"/>
  <c r="O3" i="25" s="1"/>
  <c r="P3" i="25" s="1"/>
  <c r="Q3" i="25" s="1"/>
  <c r="R3" i="25" s="1"/>
  <c r="S3" i="25" s="1"/>
  <c r="T3" i="25" s="1"/>
  <c r="U3" i="25" s="1"/>
  <c r="V3" i="25" s="1"/>
  <c r="BN50" i="42" l="1"/>
  <c r="BN132" i="42"/>
  <c r="BN158" i="42"/>
  <c r="BN170" i="42"/>
  <c r="BN216" i="42"/>
  <c r="BN272" i="42"/>
  <c r="BN317" i="42"/>
  <c r="BN364" i="42"/>
  <c r="BN454" i="42"/>
  <c r="BN466" i="42"/>
  <c r="BN510" i="42"/>
  <c r="BN522" i="42"/>
  <c r="BN556" i="42"/>
  <c r="BN615" i="42"/>
  <c r="BN638" i="42"/>
  <c r="BN716" i="42"/>
  <c r="BN740" i="42"/>
  <c r="BN107" i="43"/>
  <c r="BN137" i="43"/>
  <c r="BN413" i="43"/>
  <c r="BN545" i="43"/>
  <c r="BN575" i="43"/>
  <c r="BN719" i="43"/>
  <c r="BN30" i="44"/>
  <c r="BN38" i="44"/>
  <c r="BN46" i="44"/>
  <c r="BN54" i="44"/>
  <c r="BN62" i="44"/>
  <c r="BN70" i="44"/>
  <c r="BN78" i="44"/>
  <c r="BN95" i="44"/>
  <c r="BN112" i="44"/>
  <c r="BN120" i="44"/>
  <c r="BN137" i="44"/>
  <c r="BN155" i="44"/>
  <c r="BN172" i="44"/>
  <c r="BN207" i="44"/>
  <c r="BN233" i="44"/>
  <c r="BN243" i="44"/>
  <c r="BN252" i="44"/>
  <c r="BN269" i="44"/>
  <c r="BN385" i="44"/>
  <c r="BN431" i="44"/>
  <c r="BN441" i="44"/>
  <c r="BN460" i="44"/>
  <c r="BN479" i="44"/>
  <c r="BN489" i="44"/>
  <c r="BN517" i="44"/>
  <c r="BN526" i="44"/>
  <c r="BN535" i="44"/>
  <c r="BN562" i="44"/>
  <c r="BN571" i="44"/>
  <c r="BN671" i="44"/>
  <c r="BN682" i="44"/>
  <c r="BN693" i="44"/>
  <c r="BN704" i="44"/>
  <c r="BN728" i="44"/>
  <c r="L43" i="45"/>
  <c r="N54" i="45"/>
  <c r="C10" i="18"/>
  <c r="BN381" i="10"/>
  <c r="BN92" i="42"/>
  <c r="BN107" i="42"/>
  <c r="BN263" i="42"/>
  <c r="BN318" i="42"/>
  <c r="BN353" i="42"/>
  <c r="BN377" i="42"/>
  <c r="BN29" i="43"/>
  <c r="AE395" i="4"/>
  <c r="BN617" i="10"/>
  <c r="BN330" i="44"/>
  <c r="BN160" i="42"/>
  <c r="BN172" i="42"/>
  <c r="BN617" i="42"/>
  <c r="BN629" i="42"/>
  <c r="BN443" i="43"/>
  <c r="BN635" i="43"/>
  <c r="BN622" i="44"/>
  <c r="BN641" i="44"/>
  <c r="BN652" i="44"/>
  <c r="BN717" i="44"/>
  <c r="L25" i="45"/>
  <c r="P56" i="45"/>
  <c r="BN308" i="42"/>
  <c r="BN418" i="42"/>
  <c r="BN536" i="42"/>
  <c r="BN594" i="42"/>
  <c r="BN40" i="44"/>
  <c r="BN48" i="44"/>
  <c r="BN56" i="44"/>
  <c r="BN64" i="44"/>
  <c r="BN72" i="44"/>
  <c r="BN97" i="44"/>
  <c r="BN114" i="44"/>
  <c r="BN122" i="44"/>
  <c r="BN139" i="44"/>
  <c r="BN157" i="44"/>
  <c r="BN174" i="44"/>
  <c r="BN183" i="44"/>
  <c r="BN209" i="44"/>
  <c r="BN218" i="44"/>
  <c r="BN245" i="44"/>
  <c r="BN254" i="44"/>
  <c r="BN310" i="44"/>
  <c r="BN322" i="44"/>
  <c r="BN397" i="44"/>
  <c r="BN416" i="44"/>
  <c r="BN443" i="44"/>
  <c r="BN453" i="44"/>
  <c r="BN472" i="44"/>
  <c r="BN491" i="44"/>
  <c r="BN501" i="44"/>
  <c r="BN547" i="44"/>
  <c r="BN573" i="44"/>
  <c r="BN664" i="44"/>
  <c r="BN674" i="44"/>
  <c r="BN706" i="44"/>
  <c r="M54" i="45"/>
  <c r="L54" i="45" s="1"/>
  <c r="L20" i="45"/>
  <c r="L53" i="45"/>
  <c r="AB12" i="4"/>
  <c r="F11" i="16"/>
  <c r="BN285" i="10"/>
  <c r="BN725" i="44"/>
  <c r="BN738" i="44"/>
  <c r="BN402" i="41"/>
  <c r="BN683" i="41"/>
  <c r="BN220" i="42"/>
  <c r="BN288" i="42"/>
  <c r="BN24" i="44"/>
  <c r="B4" i="36"/>
  <c r="BN419" i="42"/>
  <c r="BN175" i="44"/>
  <c r="BN219" i="44"/>
  <c r="BN255" i="44"/>
  <c r="BN273" i="44"/>
  <c r="BN311" i="44"/>
  <c r="BN379" i="44"/>
  <c r="BN435" i="44"/>
  <c r="BN454" i="44"/>
  <c r="BN483" i="44"/>
  <c r="BN511" i="44"/>
  <c r="BN548" i="44"/>
  <c r="BN574" i="44"/>
  <c r="BN665" i="44"/>
  <c r="L40" i="45"/>
  <c r="AE751" i="4"/>
  <c r="AC11" i="4"/>
  <c r="BN425" i="10"/>
  <c r="BN630" i="44"/>
  <c r="BN125" i="42"/>
  <c r="BN221" i="42"/>
  <c r="BN255" i="42"/>
  <c r="BN266" i="42"/>
  <c r="BN300" i="42"/>
  <c r="BN432" i="42"/>
  <c r="BN446" i="42"/>
  <c r="BN472" i="42"/>
  <c r="BN515" i="42"/>
  <c r="BN538" i="42"/>
  <c r="BN88" i="43"/>
  <c r="BN173" i="43"/>
  <c r="BN233" i="43"/>
  <c r="BN274" i="43"/>
  <c r="BN346" i="43"/>
  <c r="BN581" i="43"/>
  <c r="BN25" i="44"/>
  <c r="BN82" i="44"/>
  <c r="BN99" i="44"/>
  <c r="BN107" i="44"/>
  <c r="BN150" i="44"/>
  <c r="BN202" i="44"/>
  <c r="BN211" i="44"/>
  <c r="BN228" i="44"/>
  <c r="BN292" i="44"/>
  <c r="BN347" i="44"/>
  <c r="BN358" i="44"/>
  <c r="BN389" i="44"/>
  <c r="BN445" i="44"/>
  <c r="BN493" i="44"/>
  <c r="BN521" i="44"/>
  <c r="BN530" i="44"/>
  <c r="BN557" i="44"/>
  <c r="BN605" i="44"/>
  <c r="BN615" i="44"/>
  <c r="BN634" i="44"/>
  <c r="BN644" i="44"/>
  <c r="BN676" i="44"/>
  <c r="BN698" i="44"/>
  <c r="L21" i="45"/>
  <c r="BN484" i="43"/>
  <c r="BN649" i="10"/>
  <c r="C28" i="18"/>
  <c r="C37" i="18"/>
  <c r="BN751" i="44"/>
  <c r="BN618" i="44"/>
  <c r="BN144" i="44"/>
  <c r="BN140" i="42"/>
  <c r="BN244" i="42"/>
  <c r="BN346" i="42"/>
  <c r="BN383" i="42"/>
  <c r="BN461" i="42"/>
  <c r="BN494" i="42"/>
  <c r="BN671" i="42"/>
  <c r="BN746" i="42"/>
  <c r="BN91" i="44"/>
  <c r="BN142" i="44"/>
  <c r="BN194" i="44"/>
  <c r="BN400" i="44"/>
  <c r="BN513" i="44"/>
  <c r="BN567" i="44"/>
  <c r="BN626" i="44"/>
  <c r="BN688" i="44"/>
  <c r="BN722" i="44"/>
  <c r="H56" i="45"/>
  <c r="L36" i="45"/>
  <c r="E56" i="45"/>
  <c r="C34" i="18"/>
  <c r="BN362" i="44"/>
  <c r="BN748" i="43"/>
  <c r="BN352" i="42"/>
  <c r="BN114" i="42"/>
  <c r="BN188" i="42"/>
  <c r="BN598" i="44"/>
  <c r="BN608" i="44"/>
  <c r="BN627" i="44"/>
  <c r="BN700" i="44"/>
  <c r="L17" i="45"/>
  <c r="L22" i="45"/>
  <c r="C25" i="18"/>
  <c r="AE503" i="4"/>
  <c r="BN763" i="43"/>
  <c r="BN17" i="42"/>
  <c r="BN155" i="42"/>
  <c r="BN224" i="42"/>
  <c r="BN246" i="42"/>
  <c r="BN269" i="42"/>
  <c r="BN314" i="42"/>
  <c r="BN326" i="42"/>
  <c r="BN348" i="42"/>
  <c r="BN485" i="42"/>
  <c r="BN508" i="42"/>
  <c r="BN588" i="42"/>
  <c r="BN600" i="42"/>
  <c r="BN662" i="42"/>
  <c r="BN737" i="42"/>
  <c r="BN762" i="42"/>
  <c r="BN52" i="43"/>
  <c r="BN78" i="43"/>
  <c r="BN323" i="43"/>
  <c r="BN19" i="44"/>
  <c r="BN28" i="44"/>
  <c r="BN36" i="44"/>
  <c r="BN44" i="44"/>
  <c r="BN52" i="44"/>
  <c r="BN60" i="44"/>
  <c r="BN68" i="44"/>
  <c r="BN76" i="44"/>
  <c r="BN93" i="44"/>
  <c r="BN118" i="44"/>
  <c r="BN135" i="44"/>
  <c r="BN153" i="44"/>
  <c r="BN161" i="44"/>
  <c r="BN170" i="44"/>
  <c r="BN178" i="44"/>
  <c r="BN187" i="44"/>
  <c r="BN205" i="44"/>
  <c r="BN231" i="44"/>
  <c r="BN250" i="44"/>
  <c r="BN267" i="44"/>
  <c r="BN276" i="44"/>
  <c r="BN295" i="44"/>
  <c r="BN316" i="44"/>
  <c r="BN350" i="44"/>
  <c r="BN372" i="44"/>
  <c r="BN429" i="44"/>
  <c r="BN448" i="44"/>
  <c r="BN467" i="44"/>
  <c r="BN477" i="44"/>
  <c r="BN496" i="44"/>
  <c r="BN524" i="44"/>
  <c r="BN551" i="44"/>
  <c r="BN560" i="44"/>
  <c r="BN658" i="44"/>
  <c r="BN669" i="44"/>
  <c r="BN680" i="44"/>
  <c r="BN765" i="44"/>
  <c r="L37" i="45"/>
  <c r="BN288" i="44"/>
  <c r="BN216" i="44"/>
  <c r="AE34" i="4"/>
  <c r="BN561" i="43"/>
  <c r="BN646" i="43"/>
  <c r="BN69" i="43"/>
  <c r="BN697" i="10"/>
  <c r="BN701" i="44"/>
  <c r="BN588" i="44"/>
  <c r="BN144" i="42"/>
  <c r="BN294" i="42"/>
  <c r="BN374" i="42"/>
  <c r="BN438" i="42"/>
  <c r="BN476" i="42"/>
  <c r="BN486" i="42"/>
  <c r="BN498" i="42"/>
  <c r="BN509" i="42"/>
  <c r="BN521" i="42"/>
  <c r="BN614" i="42"/>
  <c r="BN136" i="44"/>
  <c r="BN154" i="44"/>
  <c r="BN179" i="44"/>
  <c r="AE123" i="4"/>
  <c r="BN633" i="43"/>
  <c r="BN458" i="44"/>
  <c r="BN402" i="44"/>
  <c r="BN474" i="41"/>
  <c r="BN203" i="42"/>
  <c r="BN21" i="44"/>
  <c r="BN86" i="44"/>
  <c r="C39" i="18"/>
  <c r="G39" i="18" s="1"/>
  <c r="J12" i="22"/>
  <c r="J13" i="22"/>
  <c r="N56" i="45"/>
  <c r="L30" i="45"/>
  <c r="L19" i="45"/>
  <c r="L12" i="45"/>
  <c r="L28" i="45"/>
  <c r="L16" i="45"/>
  <c r="M31" i="45"/>
  <c r="L24" i="45"/>
  <c r="AP11" i="41"/>
  <c r="B5" i="24"/>
  <c r="B4" i="6"/>
  <c r="B4" i="45"/>
  <c r="G9" i="18"/>
  <c r="AE89" i="4"/>
  <c r="BN696" i="10"/>
  <c r="D40" i="18"/>
  <c r="B96" i="23" s="1"/>
  <c r="D42" i="18"/>
  <c r="D43" i="18" s="1"/>
  <c r="B4" i="18"/>
  <c r="BN655" i="43"/>
  <c r="BN715" i="43"/>
  <c r="AE76" i="4"/>
  <c r="AE66" i="4"/>
  <c r="AE377" i="4"/>
  <c r="B4" i="17"/>
  <c r="BN580" i="43"/>
  <c r="BN682" i="43"/>
  <c r="BN414" i="43"/>
  <c r="BN553" i="42"/>
  <c r="B19" i="18"/>
  <c r="AB11" i="4"/>
  <c r="AH14" i="4" s="1"/>
  <c r="B22" i="18"/>
  <c r="AP11" i="43"/>
  <c r="AQ133" i="43" s="1"/>
  <c r="BI133" i="43" s="1"/>
  <c r="AE93" i="4"/>
  <c r="BN601" i="42"/>
  <c r="BN502" i="42"/>
  <c r="BN652" i="42"/>
  <c r="AE738" i="4"/>
  <c r="AE355" i="4"/>
  <c r="AE487" i="4"/>
  <c r="AE266" i="4"/>
  <c r="AE242" i="4"/>
  <c r="AE617" i="4"/>
  <c r="AE633" i="4"/>
  <c r="AE279" i="4"/>
  <c r="AE116" i="4"/>
  <c r="AE135" i="4"/>
  <c r="AE31" i="4"/>
  <c r="AE537" i="4"/>
  <c r="AE209" i="4"/>
  <c r="AE190" i="4"/>
  <c r="AE458" i="4"/>
  <c r="AE390" i="4"/>
  <c r="AE26" i="4"/>
  <c r="AE469" i="4"/>
  <c r="AE700" i="4"/>
  <c r="AE307" i="4"/>
  <c r="AE300" i="4"/>
  <c r="AE203" i="4"/>
  <c r="AE435" i="4"/>
  <c r="AE655" i="4"/>
  <c r="AE644" i="4"/>
  <c r="AE210" i="4"/>
  <c r="AE221" i="4"/>
  <c r="AE217" i="4"/>
  <c r="AE573" i="4"/>
  <c r="AE278" i="4"/>
  <c r="AE281" i="4"/>
  <c r="AE488" i="4"/>
  <c r="AE398" i="4"/>
  <c r="AE25" i="4"/>
  <c r="AE252" i="4"/>
  <c r="B4" i="22"/>
  <c r="B4" i="9"/>
  <c r="B6" i="23"/>
  <c r="B4" i="4"/>
  <c r="BN648" i="10"/>
  <c r="AP14" i="42"/>
  <c r="AP11" i="42" s="1"/>
  <c r="AQ49" i="42" s="1"/>
  <c r="BI49" i="42" s="1"/>
  <c r="AO14" i="42"/>
  <c r="AO11" i="42" s="1"/>
  <c r="AE27" i="4"/>
  <c r="BN382" i="43"/>
  <c r="BN376" i="43"/>
  <c r="BN247" i="42"/>
  <c r="BN235" i="42"/>
  <c r="AE450" i="4"/>
  <c r="AE420" i="4"/>
  <c r="AE389" i="4"/>
  <c r="BN328" i="43"/>
  <c r="BN284" i="43"/>
  <c r="BN139" i="42"/>
  <c r="BN580" i="42"/>
  <c r="E27" i="36"/>
  <c r="BN585" i="43"/>
  <c r="BN325" i="10"/>
  <c r="C22" i="18"/>
  <c r="C30" i="24"/>
  <c r="BN695" i="43"/>
  <c r="BN388" i="43"/>
  <c r="BN670" i="42"/>
  <c r="BN529" i="42"/>
  <c r="BN355" i="42"/>
  <c r="BN34" i="42"/>
  <c r="BN109" i="10"/>
  <c r="BN624" i="10"/>
  <c r="BN732" i="10"/>
  <c r="BN647" i="44"/>
  <c r="BN648" i="44"/>
  <c r="B4" i="8"/>
  <c r="BN736" i="43"/>
  <c r="BN747" i="43"/>
  <c r="BN181" i="43"/>
  <c r="BN667" i="43"/>
  <c r="BN85" i="43"/>
  <c r="BN345" i="43"/>
  <c r="BN727" i="42"/>
  <c r="BN492" i="10"/>
  <c r="BN757" i="10"/>
  <c r="BN741" i="44"/>
  <c r="BN713" i="44"/>
  <c r="BN587" i="44"/>
  <c r="BN708" i="44"/>
  <c r="BN636" i="44"/>
  <c r="BN564" i="44"/>
  <c r="BN512" i="44"/>
  <c r="BN474" i="44"/>
  <c r="BN438" i="44"/>
  <c r="BN392" i="44"/>
  <c r="BN296" i="44"/>
  <c r="BN188" i="44"/>
  <c r="BN98" i="44"/>
  <c r="Q54" i="45"/>
  <c r="BN133" i="42"/>
  <c r="AO14" i="44"/>
  <c r="AP14" i="44"/>
  <c r="AP11" i="44" s="1"/>
  <c r="AQ263" i="44" s="1"/>
  <c r="BI263" i="44" s="1"/>
  <c r="BN420" i="44"/>
  <c r="BN761" i="44"/>
  <c r="BN481" i="42"/>
  <c r="BN462" i="44"/>
  <c r="F56" i="45"/>
  <c r="M56" i="45" s="1"/>
  <c r="BN591" i="43"/>
  <c r="BN175" i="43"/>
  <c r="BN442" i="43"/>
  <c r="BN238" i="43"/>
  <c r="BN700" i="42"/>
  <c r="BN523" i="42"/>
  <c r="BN724" i="42"/>
  <c r="BN493" i="42"/>
  <c r="BN325" i="42"/>
  <c r="BN145" i="42"/>
  <c r="BN180" i="10"/>
  <c r="BN308" i="10"/>
  <c r="BN685" i="10"/>
  <c r="BN757" i="44"/>
  <c r="BN731" i="44"/>
  <c r="BN697" i="44"/>
  <c r="BN661" i="44"/>
  <c r="BN750" i="44"/>
  <c r="BN540" i="44"/>
  <c r="BN414" i="44"/>
  <c r="BN378" i="44"/>
  <c r="BN230" i="44"/>
  <c r="BN152" i="44"/>
  <c r="O56" i="45"/>
  <c r="Q56" i="45" s="1"/>
  <c r="N31" i="45"/>
  <c r="L31" i="45" s="1"/>
  <c r="BN628" i="43"/>
  <c r="BN634" i="43"/>
  <c r="BN688" i="42"/>
  <c r="BN745" i="42"/>
  <c r="BN646" i="42"/>
  <c r="BN625" i="44"/>
  <c r="C12" i="16"/>
  <c r="BN501" i="43"/>
  <c r="BN153" i="43"/>
  <c r="BN451" i="42"/>
  <c r="BN505" i="10"/>
  <c r="BN679" i="10"/>
  <c r="BN756" i="44"/>
  <c r="BN684" i="44"/>
  <c r="BN498" i="44"/>
  <c r="BN332" i="44"/>
  <c r="C16" i="18"/>
  <c r="B4" i="16"/>
  <c r="C13" i="18"/>
  <c r="AF515" i="4"/>
  <c r="BJ515" i="4" s="1"/>
  <c r="AF564" i="4"/>
  <c r="BJ564" i="4" s="1"/>
  <c r="AF283" i="4"/>
  <c r="BJ283" i="4" s="1"/>
  <c r="B9" i="18"/>
  <c r="C19" i="8"/>
  <c r="BN319" i="43"/>
  <c r="BN399" i="43"/>
  <c r="BN478" i="43"/>
  <c r="BN640" i="43"/>
  <c r="BN525" i="43"/>
  <c r="BN651" i="43"/>
  <c r="BN147" i="43"/>
  <c r="BN223" i="42"/>
  <c r="BN709" i="42"/>
  <c r="BN337" i="42"/>
  <c r="BN97" i="42"/>
  <c r="BN37" i="10"/>
  <c r="BN313" i="10"/>
  <c r="BN541" i="10"/>
  <c r="BN691" i="10"/>
  <c r="BN727" i="44"/>
  <c r="BN695" i="44"/>
  <c r="BN672" i="44"/>
  <c r="BN600" i="44"/>
  <c r="BN492" i="44"/>
  <c r="BN456" i="44"/>
  <c r="BN374" i="44"/>
  <c r="BN278" i="44"/>
  <c r="BN146" i="44"/>
  <c r="BN331" i="10"/>
  <c r="BN200" i="44"/>
  <c r="BN349" i="42"/>
  <c r="BN721" i="44"/>
  <c r="BN519" i="43"/>
  <c r="BN301" i="43"/>
  <c r="BN424" i="43"/>
  <c r="BN421" i="42"/>
  <c r="BN391" i="42"/>
  <c r="BN619" i="42"/>
  <c r="BN103" i="42"/>
  <c r="C19" i="18"/>
  <c r="BN529" i="43"/>
  <c r="BN55" i="43"/>
  <c r="BN175" i="42"/>
  <c r="BN319" i="42"/>
  <c r="BN430" i="42"/>
  <c r="BN685" i="42"/>
  <c r="BN262" i="42"/>
  <c r="BN121" i="10"/>
  <c r="BN457" i="10"/>
  <c r="BN625" i="10"/>
  <c r="BN589" i="44"/>
  <c r="BN570" i="44"/>
  <c r="BN516" i="44"/>
  <c r="BN396" i="44"/>
  <c r="BN306" i="44"/>
  <c r="BN248" i="44"/>
  <c r="BN110" i="44"/>
  <c r="BN74" i="42"/>
  <c r="BN146" i="42"/>
  <c r="BN173" i="42"/>
  <c r="BN208" i="42"/>
  <c r="BN389" i="42"/>
  <c r="BN428" i="42"/>
  <c r="BN500" i="42"/>
  <c r="BN534" i="42"/>
  <c r="BN560" i="42"/>
  <c r="BN578" i="42"/>
  <c r="BN630" i="42"/>
  <c r="BN668" i="42"/>
  <c r="BN686" i="42"/>
  <c r="BN707" i="42"/>
  <c r="BN725" i="42"/>
  <c r="BN245" i="43"/>
  <c r="BN287" i="43"/>
  <c r="BN309" i="43"/>
  <c r="BN341" i="43"/>
  <c r="BN407" i="43"/>
  <c r="BN417" i="43"/>
  <c r="BN527" i="43"/>
  <c r="BN713" i="43"/>
  <c r="BN22" i="44"/>
  <c r="BN83" i="44"/>
  <c r="BN89" i="44"/>
  <c r="BN102" i="44"/>
  <c r="BN108" i="44"/>
  <c r="BN127" i="44"/>
  <c r="BN147" i="44"/>
  <c r="BN166" i="44"/>
  <c r="BN192" i="44"/>
  <c r="BN212" i="44"/>
  <c r="BN225" i="44"/>
  <c r="BN259" i="44"/>
  <c r="BN279" i="44"/>
  <c r="BN286" i="44"/>
  <c r="BN293" i="44"/>
  <c r="BN300" i="44"/>
  <c r="BN308" i="44"/>
  <c r="BN334" i="44"/>
  <c r="BN359" i="44"/>
  <c r="BN368" i="44"/>
  <c r="BN376" i="44"/>
  <c r="BN383" i="44"/>
  <c r="BN405" i="44"/>
  <c r="BN412" i="44"/>
  <c r="BN425" i="44"/>
  <c r="BN439" i="44"/>
  <c r="BN475" i="44"/>
  <c r="BN531" i="44"/>
  <c r="BN538" i="44"/>
  <c r="BN545" i="44"/>
  <c r="BN565" i="44"/>
  <c r="BN578" i="44"/>
  <c r="BN602" i="44"/>
  <c r="BN609" i="44"/>
  <c r="BN616" i="44"/>
  <c r="BN623" i="44"/>
  <c r="BN638" i="44"/>
  <c r="BN662" i="44"/>
  <c r="BN686" i="44"/>
  <c r="BN710" i="44"/>
  <c r="BN748" i="44"/>
  <c r="L27" i="45"/>
  <c r="AP14" i="10"/>
  <c r="AO14" i="10"/>
  <c r="AO11" i="10" s="1"/>
  <c r="BN27" i="44"/>
  <c r="BN33" i="44"/>
  <c r="BN39" i="44"/>
  <c r="BN45" i="44"/>
  <c r="BN51" i="44"/>
  <c r="BN57" i="44"/>
  <c r="BN63" i="44"/>
  <c r="BN69" i="44"/>
  <c r="BN75" i="44"/>
  <c r="BN94" i="44"/>
  <c r="BN113" i="44"/>
  <c r="BN119" i="44"/>
  <c r="BN125" i="44"/>
  <c r="BN138" i="44"/>
  <c r="BN145" i="44"/>
  <c r="BN158" i="44"/>
  <c r="BN171" i="44"/>
  <c r="BN177" i="44"/>
  <c r="BN184" i="44"/>
  <c r="BN217" i="44"/>
  <c r="BN237" i="44"/>
  <c r="BN244" i="44"/>
  <c r="BN251" i="44"/>
  <c r="BN257" i="44"/>
  <c r="BN277" i="44"/>
  <c r="BN323" i="44"/>
  <c r="BN403" i="44"/>
  <c r="BN417" i="44"/>
  <c r="BN430" i="44"/>
  <c r="BN437" i="44"/>
  <c r="BN459" i="44"/>
  <c r="BN466" i="44"/>
  <c r="BN473" i="44"/>
  <c r="BN495" i="44"/>
  <c r="BN502" i="44"/>
  <c r="BN523" i="44"/>
  <c r="BN550" i="44"/>
  <c r="BN563" i="44"/>
  <c r="BN584" i="44"/>
  <c r="BN668" i="44"/>
  <c r="BN692" i="44"/>
  <c r="BN746" i="44"/>
  <c r="BN558" i="44"/>
  <c r="BN510" i="44"/>
  <c r="BN470" i="44"/>
  <c r="BN434" i="44"/>
  <c r="BN390" i="44"/>
  <c r="BN342" i="44"/>
  <c r="BN242" i="44"/>
  <c r="BN182" i="44"/>
  <c r="BN92" i="44"/>
  <c r="BN128" i="42"/>
  <c r="BN174" i="42"/>
  <c r="BN191" i="42"/>
  <c r="BN200" i="42"/>
  <c r="BN209" i="42"/>
  <c r="BN226" i="42"/>
  <c r="BN252" i="42"/>
  <c r="BN287" i="42"/>
  <c r="BN310" i="42"/>
  <c r="BN328" i="42"/>
  <c r="BN336" i="42"/>
  <c r="BN390" i="42"/>
  <c r="BN412" i="42"/>
  <c r="BN460" i="42"/>
  <c r="BN572" i="42"/>
  <c r="BN605" i="42"/>
  <c r="BN622" i="42"/>
  <c r="BN726" i="42"/>
  <c r="BN764" i="42"/>
  <c r="BN23" i="43"/>
  <c r="BN33" i="43"/>
  <c r="BN64" i="43"/>
  <c r="BN94" i="43"/>
  <c r="BN113" i="43"/>
  <c r="BN203" i="43"/>
  <c r="BN705" i="43"/>
  <c r="BN725" i="43"/>
  <c r="BN735" i="43"/>
  <c r="BN23" i="44"/>
  <c r="BN84" i="44"/>
  <c r="BN90" i="44"/>
  <c r="BN103" i="44"/>
  <c r="BN109" i="44"/>
  <c r="BN128" i="44"/>
  <c r="BN141" i="44"/>
  <c r="BN148" i="44"/>
  <c r="BN167" i="44"/>
  <c r="BN193" i="44"/>
  <c r="BN213" i="44"/>
  <c r="BN226" i="44"/>
  <c r="BN247" i="44"/>
  <c r="BN260" i="44"/>
  <c r="BN280" i="44"/>
  <c r="BN287" i="44"/>
  <c r="BN335" i="44"/>
  <c r="BN352" i="44"/>
  <c r="BN377" i="44"/>
  <c r="BN399" i="44"/>
  <c r="BN406" i="44"/>
  <c r="BN413" i="44"/>
  <c r="BN433" i="44"/>
  <c r="BN469" i="44"/>
  <c r="BN505" i="44"/>
  <c r="BN519" i="44"/>
  <c r="BN532" i="44"/>
  <c r="BN539" i="44"/>
  <c r="BN553" i="44"/>
  <c r="BN566" i="44"/>
  <c r="BN579" i="44"/>
  <c r="BN603" i="44"/>
  <c r="BN610" i="44"/>
  <c r="BN617" i="44"/>
  <c r="BN632" i="44"/>
  <c r="BN639" i="44"/>
  <c r="BN687" i="44"/>
  <c r="BN711" i="44"/>
  <c r="BN740" i="44"/>
  <c r="BN534" i="44"/>
  <c r="BN488" i="44"/>
  <c r="BN452" i="44"/>
  <c r="BN408" i="44"/>
  <c r="BN366" i="44"/>
  <c r="BN320" i="44"/>
  <c r="BN272" i="44"/>
  <c r="BN113" i="42"/>
  <c r="BN179" i="42"/>
  <c r="BN196" i="42"/>
  <c r="BN214" i="42"/>
  <c r="BN222" i="42"/>
  <c r="BN239" i="42"/>
  <c r="BN282" i="42"/>
  <c r="BN299" i="42"/>
  <c r="BN306" i="42"/>
  <c r="BN324" i="42"/>
  <c r="BN341" i="42"/>
  <c r="BN368" i="42"/>
  <c r="BN473" i="42"/>
  <c r="BN480" i="42"/>
  <c r="BN506" i="42"/>
  <c r="BN532" i="42"/>
  <c r="BN539" i="42"/>
  <c r="BN548" i="42"/>
  <c r="BN618" i="42"/>
  <c r="BN636" i="42"/>
  <c r="BN656" i="42"/>
  <c r="BN665" i="42"/>
  <c r="BN714" i="42"/>
  <c r="BN722" i="42"/>
  <c r="BN749" i="42"/>
  <c r="BN89" i="43"/>
  <c r="BN141" i="43"/>
  <c r="BN232" i="43"/>
  <c r="BN251" i="43"/>
  <c r="BN261" i="43"/>
  <c r="BN455" i="43"/>
  <c r="BN569" i="43"/>
  <c r="BN623" i="43"/>
  <c r="BN677" i="43"/>
  <c r="BN81" i="44"/>
  <c r="BN87" i="44"/>
  <c r="BN100" i="44"/>
  <c r="BN106" i="44"/>
  <c r="BN131" i="44"/>
  <c r="BN151" i="44"/>
  <c r="BN164" i="44"/>
  <c r="BN190" i="44"/>
  <c r="BN196" i="44"/>
  <c r="BN203" i="44"/>
  <c r="BN223" i="44"/>
  <c r="BN229" i="44"/>
  <c r="BN263" i="44"/>
  <c r="BN291" i="44"/>
  <c r="BN298" i="44"/>
  <c r="BN305" i="44"/>
  <c r="BN340" i="44"/>
  <c r="BN348" i="44"/>
  <c r="BN365" i="44"/>
  <c r="BN381" i="44"/>
  <c r="BN388" i="44"/>
  <c r="BN395" i="44"/>
  <c r="BN423" i="44"/>
  <c r="BN451" i="44"/>
  <c r="BN487" i="44"/>
  <c r="BN508" i="44"/>
  <c r="BN515" i="44"/>
  <c r="BN529" i="44"/>
  <c r="BN543" i="44"/>
  <c r="BN556" i="44"/>
  <c r="BN569" i="44"/>
  <c r="BN591" i="44"/>
  <c r="BN599" i="44"/>
  <c r="BN614" i="44"/>
  <c r="BN621" i="44"/>
  <c r="BN628" i="44"/>
  <c r="BN635" i="44"/>
  <c r="BN651" i="44"/>
  <c r="BN699" i="44"/>
  <c r="BN716" i="44"/>
  <c r="C29" i="24"/>
  <c r="AE205" i="4"/>
  <c r="AE679" i="4"/>
  <c r="AE81" i="4"/>
  <c r="AE169" i="4"/>
  <c r="AE717" i="4"/>
  <c r="AE695" i="4"/>
  <c r="AE444" i="4"/>
  <c r="AE609" i="4"/>
  <c r="AE610" i="4"/>
  <c r="AE238" i="4"/>
  <c r="AE602" i="4"/>
  <c r="AE130" i="4"/>
  <c r="AE276" i="4"/>
  <c r="AE289" i="4"/>
  <c r="AE664" i="4"/>
  <c r="AE714" i="4"/>
  <c r="AE673" i="4"/>
  <c r="AF41" i="4"/>
  <c r="BJ41" i="4" s="1"/>
  <c r="AE92" i="4"/>
  <c r="AE235" i="4"/>
  <c r="AE206" i="4"/>
  <c r="AE227" i="4"/>
  <c r="AE132" i="4"/>
  <c r="AE49" i="4"/>
  <c r="AE186" i="4"/>
  <c r="AE105" i="4"/>
  <c r="AE340" i="4"/>
  <c r="AE253" i="4"/>
  <c r="AE337" i="4"/>
  <c r="AE618" i="4"/>
  <c r="AE359" i="4"/>
  <c r="AE572" i="4"/>
  <c r="AE473" i="4"/>
  <c r="AE603" i="4"/>
  <c r="AE737" i="4"/>
  <c r="AF395" i="4"/>
  <c r="BJ395" i="4" s="1"/>
  <c r="AF253" i="4"/>
  <c r="BJ253" i="4" s="1"/>
  <c r="AF432" i="4"/>
  <c r="BJ432" i="4" s="1"/>
  <c r="AF341" i="4"/>
  <c r="BJ341" i="4" s="1"/>
  <c r="AF224" i="4"/>
  <c r="BJ224" i="4" s="1"/>
  <c r="AF205" i="4"/>
  <c r="BJ205" i="4" s="1"/>
  <c r="AF597" i="4"/>
  <c r="BJ597" i="4" s="1"/>
  <c r="AE73" i="4"/>
  <c r="AE645" i="4"/>
  <c r="AE642" i="4"/>
  <c r="AE611" i="4"/>
  <c r="AE625" i="4"/>
  <c r="AE678" i="4"/>
  <c r="AE495" i="4"/>
  <c r="AE400" i="4"/>
  <c r="AE670" i="4"/>
  <c r="AE511" i="4"/>
  <c r="AE460" i="4"/>
  <c r="AE582" i="4"/>
  <c r="AE536" i="4"/>
  <c r="AE325" i="4"/>
  <c r="AE446" i="4"/>
  <c r="AE404" i="4"/>
  <c r="AE257" i="4"/>
  <c r="AE326" i="4"/>
  <c r="AE69" i="4"/>
  <c r="AE580" i="4"/>
  <c r="AE423" i="4"/>
  <c r="AE97" i="4"/>
  <c r="AE224" i="4"/>
  <c r="AE118" i="4"/>
  <c r="AE676" i="4"/>
  <c r="AE139" i="4"/>
  <c r="AE234" i="4"/>
  <c r="AE133" i="4"/>
  <c r="AE86" i="4"/>
  <c r="AE43" i="4"/>
  <c r="AE24" i="4"/>
  <c r="AE125" i="4"/>
  <c r="AE159" i="4"/>
  <c r="AE90" i="4"/>
  <c r="AE581" i="4"/>
  <c r="AE514" i="4"/>
  <c r="AE515" i="4"/>
  <c r="AE577" i="4"/>
  <c r="AE570" i="4"/>
  <c r="AE391" i="4"/>
  <c r="AE334" i="4"/>
  <c r="AE606" i="4"/>
  <c r="AE447" i="4"/>
  <c r="AE412" i="4"/>
  <c r="AE494" i="4"/>
  <c r="AE408" i="4"/>
  <c r="AE277" i="4"/>
  <c r="AE607" i="4"/>
  <c r="AE327" i="4"/>
  <c r="AE730" i="4"/>
  <c r="AE339" i="4"/>
  <c r="AE585" i="4"/>
  <c r="AE388" i="4"/>
  <c r="AE552" i="4"/>
  <c r="AE137" i="4"/>
  <c r="AE240" i="4"/>
  <c r="AE56" i="4"/>
  <c r="AE290" i="4"/>
  <c r="AE155" i="4"/>
  <c r="AE188" i="4"/>
  <c r="AE165" i="4"/>
  <c r="AE154" i="4"/>
  <c r="AE103" i="4"/>
  <c r="AE191" i="4"/>
  <c r="AE244" i="4"/>
  <c r="AE126" i="4"/>
  <c r="AE241" i="4"/>
  <c r="AE549" i="4"/>
  <c r="AE483" i="4"/>
  <c r="AE486" i="4"/>
  <c r="AE586" i="4"/>
  <c r="AE380" i="4"/>
  <c r="AE376" i="4"/>
  <c r="AE311" i="4"/>
  <c r="AE482" i="4"/>
  <c r="AE545" i="4"/>
  <c r="AE764" i="4"/>
  <c r="AE302" i="4"/>
  <c r="AE383" i="4"/>
  <c r="AE454" i="4"/>
  <c r="AE261" i="4"/>
  <c r="AE567" i="4"/>
  <c r="AE558" i="4"/>
  <c r="AE485" i="4"/>
  <c r="AE466" i="4"/>
  <c r="AE451" i="4"/>
  <c r="AE605" i="4"/>
  <c r="AE442" i="4"/>
  <c r="AE688" i="4"/>
  <c r="AE761" i="4"/>
  <c r="AE502" i="4"/>
  <c r="AE736" i="4"/>
  <c r="AE364" i="4"/>
  <c r="AE743" i="4"/>
  <c r="AE310" i="4"/>
  <c r="AE745" i="4"/>
  <c r="AE479" i="4"/>
  <c r="AE295" i="4"/>
  <c r="AE474" i="4"/>
  <c r="AE275" i="4"/>
  <c r="AE726" i="4"/>
  <c r="AE303" i="4"/>
  <c r="AE323" i="4"/>
  <c r="AE161" i="4"/>
  <c r="AE44" i="4"/>
  <c r="AE146" i="4"/>
  <c r="AE329" i="4"/>
  <c r="AE179" i="4"/>
  <c r="AE529" i="4"/>
  <c r="AE80" i="4"/>
  <c r="AE152" i="4"/>
  <c r="AE167" i="4"/>
  <c r="AE162" i="4"/>
  <c r="AE239" i="4"/>
  <c r="AE246" i="4"/>
  <c r="AE175" i="4"/>
  <c r="AE74" i="4"/>
  <c r="AE357" i="4"/>
  <c r="AE707" i="4"/>
  <c r="AE769" i="4"/>
  <c r="AE413" i="4"/>
  <c r="AE731" i="4"/>
  <c r="AE576" i="4"/>
  <c r="AE493" i="4"/>
  <c r="AE747" i="4"/>
  <c r="AE588" i="4"/>
  <c r="AE557" i="4"/>
  <c r="AE399" i="4"/>
  <c r="AE352" i="4"/>
  <c r="AE702" i="4"/>
  <c r="AE564" i="4"/>
  <c r="AE268" i="4"/>
  <c r="AE463" i="4"/>
  <c r="AE21" i="4"/>
  <c r="AE543" i="4"/>
  <c r="AE313" i="4"/>
  <c r="AE47" i="4"/>
  <c r="AE112" i="4"/>
  <c r="AE136" i="4"/>
  <c r="AE682" i="4"/>
  <c r="AE71" i="4"/>
  <c r="AE194" i="4"/>
  <c r="AE254" i="4"/>
  <c r="AE84" i="4"/>
  <c r="AE484" i="4"/>
  <c r="AE222" i="4"/>
  <c r="AE507" i="4"/>
  <c r="AE184" i="4"/>
  <c r="AE215" i="4"/>
  <c r="AE109" i="4"/>
  <c r="AE757" i="4"/>
  <c r="AE690" i="4"/>
  <c r="AE675" i="4"/>
  <c r="AE705" i="4"/>
  <c r="AE718" i="4"/>
  <c r="AE559" i="4"/>
  <c r="AE464" i="4"/>
  <c r="AE758" i="4"/>
  <c r="AE575" i="4"/>
  <c r="AE556" i="4"/>
  <c r="AE465" i="4"/>
  <c r="AE696" i="4"/>
  <c r="AE320" i="4"/>
  <c r="AE534" i="4"/>
  <c r="AE468" i="4"/>
  <c r="AE305" i="4"/>
  <c r="AE584" i="4"/>
  <c r="AE45" i="4"/>
  <c r="AE708" i="4"/>
  <c r="AE653" i="4"/>
  <c r="AE79" i="4"/>
  <c r="AE192" i="4"/>
  <c r="AE219" i="4"/>
  <c r="AE587" i="4"/>
  <c r="AE91" i="4"/>
  <c r="AE218" i="4"/>
  <c r="AE63" i="4"/>
  <c r="AE98" i="4"/>
  <c r="AE297" i="4"/>
  <c r="AE28" i="4"/>
  <c r="AE51" i="4"/>
  <c r="AE260" i="4"/>
  <c r="AE173" i="4"/>
  <c r="AE157" i="4"/>
  <c r="AE96" i="4"/>
  <c r="AE140" i="4"/>
  <c r="AE226" i="4"/>
  <c r="AE255" i="4"/>
  <c r="AE82" i="4"/>
  <c r="AE67" i="4"/>
  <c r="AE452" i="4"/>
  <c r="AE349" i="4"/>
  <c r="AE332" i="4"/>
  <c r="AE461" i="4"/>
  <c r="AE571" i="4"/>
  <c r="AE668" i="4"/>
  <c r="AE569" i="4"/>
  <c r="AE358" i="4"/>
  <c r="AE387" i="4"/>
  <c r="AE453" i="4"/>
  <c r="AE22" i="4"/>
  <c r="AE223" i="4"/>
  <c r="AE264" i="4"/>
  <c r="AE87" i="4"/>
  <c r="AE220" i="4"/>
  <c r="AE94" i="4"/>
  <c r="AE415" i="4"/>
  <c r="AE248" i="4"/>
  <c r="AE333" i="4"/>
  <c r="AE375" i="4"/>
  <c r="AE270" i="4"/>
  <c r="AE372" i="4"/>
  <c r="AE293" i="4"/>
  <c r="AE538" i="4"/>
  <c r="AE491" i="4"/>
  <c r="AE384" i="4"/>
  <c r="AE634" i="4"/>
  <c r="AE547" i="4"/>
  <c r="AE613" i="4"/>
  <c r="B46" i="23"/>
  <c r="AF123" i="4"/>
  <c r="BJ123" i="4" s="1"/>
  <c r="AF644" i="4"/>
  <c r="BJ644" i="4" s="1"/>
  <c r="AF313" i="4"/>
  <c r="BJ313" i="4" s="1"/>
  <c r="AF262" i="4"/>
  <c r="BJ262" i="4" s="1"/>
  <c r="AF30" i="4"/>
  <c r="BJ30" i="4" s="1"/>
  <c r="AF403" i="4"/>
  <c r="BJ403" i="4" s="1"/>
  <c r="AE181" i="4"/>
  <c r="AE759" i="4"/>
  <c r="AE470" i="4"/>
  <c r="AE456" i="4"/>
  <c r="AE304" i="4"/>
  <c r="AE432" i="4"/>
  <c r="AE698" i="4"/>
  <c r="AE659" i="4"/>
  <c r="AE709" i="4"/>
  <c r="AF445" i="4"/>
  <c r="BJ445" i="4" s="1"/>
  <c r="AF766" i="4"/>
  <c r="BJ766" i="4" s="1"/>
  <c r="AF518" i="4"/>
  <c r="BJ518" i="4" s="1"/>
  <c r="AF579" i="4"/>
  <c r="BJ579" i="4" s="1"/>
  <c r="AF144" i="4"/>
  <c r="BJ144" i="4" s="1"/>
  <c r="AF91" i="4"/>
  <c r="BJ91" i="4" s="1"/>
  <c r="AF332" i="4"/>
  <c r="BJ332" i="4" s="1"/>
  <c r="AF264" i="4"/>
  <c r="BJ264" i="4" s="1"/>
  <c r="AF102" i="4"/>
  <c r="BJ102" i="4" s="1"/>
  <c r="AF446" i="4"/>
  <c r="BJ446" i="4" s="1"/>
  <c r="AF234" i="4"/>
  <c r="BJ234" i="4" s="1"/>
  <c r="AF745" i="4"/>
  <c r="BJ745" i="4" s="1"/>
  <c r="AF338" i="4"/>
  <c r="BJ338" i="4" s="1"/>
  <c r="AF219" i="4"/>
  <c r="BJ219" i="4" s="1"/>
  <c r="AF398" i="4"/>
  <c r="BJ398" i="4" s="1"/>
  <c r="AF225" i="4"/>
  <c r="BJ225" i="4" s="1"/>
  <c r="AF582" i="4"/>
  <c r="BJ582" i="4" s="1"/>
  <c r="AF20" i="4"/>
  <c r="BJ20" i="4" s="1"/>
  <c r="AF740" i="4"/>
  <c r="BJ740" i="4" s="1"/>
  <c r="AF261" i="4"/>
  <c r="BJ261" i="4" s="1"/>
  <c r="AF430" i="4"/>
  <c r="BJ430" i="4" s="1"/>
  <c r="AF686" i="4"/>
  <c r="BJ686" i="4" s="1"/>
  <c r="AF545" i="4"/>
  <c r="BJ545" i="4" s="1"/>
  <c r="AF126" i="4"/>
  <c r="BJ126" i="4" s="1"/>
  <c r="AF171" i="4"/>
  <c r="BJ171" i="4" s="1"/>
  <c r="AF606" i="4"/>
  <c r="BJ606" i="4" s="1"/>
  <c r="AF66" i="4"/>
  <c r="BJ66" i="4" s="1"/>
  <c r="AF36" i="4"/>
  <c r="BJ36" i="4" s="1"/>
  <c r="AF277" i="4"/>
  <c r="BJ277" i="4" s="1"/>
  <c r="AF120" i="4"/>
  <c r="BJ120" i="4" s="1"/>
  <c r="AF543" i="4"/>
  <c r="BJ543" i="4" s="1"/>
  <c r="AF82" i="4"/>
  <c r="BJ82" i="4" s="1"/>
  <c r="AF168" i="4"/>
  <c r="BJ168" i="4" s="1"/>
  <c r="AF710" i="4"/>
  <c r="BJ710" i="4" s="1"/>
  <c r="AF154" i="4"/>
  <c r="BJ154" i="4" s="1"/>
  <c r="AF281" i="4"/>
  <c r="BJ281" i="4" s="1"/>
  <c r="AF497" i="4"/>
  <c r="BJ497" i="4" s="1"/>
  <c r="AF302" i="4"/>
  <c r="BJ302" i="4" s="1"/>
  <c r="AF128" i="4"/>
  <c r="BJ128" i="4" s="1"/>
  <c r="AF681" i="4"/>
  <c r="BJ681" i="4" s="1"/>
  <c r="AF449" i="4"/>
  <c r="BJ449" i="4" s="1"/>
  <c r="AF641" i="4"/>
  <c r="BJ641" i="4" s="1"/>
  <c r="AF429" i="4"/>
  <c r="BJ429" i="4" s="1"/>
  <c r="AF198" i="4"/>
  <c r="BJ198" i="4" s="1"/>
  <c r="AF56" i="4"/>
  <c r="BJ56" i="4" s="1"/>
  <c r="AF709" i="4"/>
  <c r="BJ709" i="4" s="1"/>
  <c r="AF68" i="4"/>
  <c r="BJ68" i="4" s="1"/>
  <c r="AF758" i="4"/>
  <c r="BJ758" i="4" s="1"/>
  <c r="AF410" i="4"/>
  <c r="BJ410" i="4" s="1"/>
  <c r="AF39" i="4"/>
  <c r="BJ39" i="4" s="1"/>
  <c r="AF652" i="4"/>
  <c r="BJ652" i="4" s="1"/>
  <c r="B53" i="23"/>
  <c r="AF619" i="4"/>
  <c r="BJ619" i="4" s="1"/>
  <c r="AF371" i="4"/>
  <c r="BJ371" i="4" s="1"/>
  <c r="AF591" i="4"/>
  <c r="BJ591" i="4" s="1"/>
  <c r="AF47" i="4"/>
  <c r="BJ47" i="4" s="1"/>
  <c r="AF138" i="4"/>
  <c r="BJ138" i="4" s="1"/>
  <c r="AF149" i="4"/>
  <c r="BJ149" i="4" s="1"/>
  <c r="AF228" i="4"/>
  <c r="BJ228" i="4" s="1"/>
  <c r="AF375" i="4"/>
  <c r="BJ375" i="4" s="1"/>
  <c r="AF540" i="4"/>
  <c r="BJ540" i="4" s="1"/>
  <c r="AF405" i="4"/>
  <c r="BJ405" i="4" s="1"/>
  <c r="AF768" i="4"/>
  <c r="BJ768" i="4" s="1"/>
  <c r="AF682" i="4"/>
  <c r="BJ682" i="4" s="1"/>
  <c r="AF557" i="4"/>
  <c r="BJ557" i="4" s="1"/>
  <c r="AF87" i="4"/>
  <c r="BJ87" i="4" s="1"/>
  <c r="AF24" i="4"/>
  <c r="BJ24" i="4" s="1"/>
  <c r="AF728" i="4"/>
  <c r="BJ728" i="4" s="1"/>
  <c r="AF187" i="4"/>
  <c r="BJ187" i="4" s="1"/>
  <c r="AF379" i="4"/>
  <c r="BJ379" i="4" s="1"/>
  <c r="AF167" i="4"/>
  <c r="BJ167" i="4" s="1"/>
  <c r="AF136" i="4"/>
  <c r="BJ136" i="4" s="1"/>
  <c r="AF617" i="4"/>
  <c r="BJ617" i="4" s="1"/>
  <c r="AF244" i="4"/>
  <c r="BJ244" i="4" s="1"/>
  <c r="AF496" i="4"/>
  <c r="BJ496" i="4" s="1"/>
  <c r="AF139" i="4"/>
  <c r="BJ139" i="4" s="1"/>
  <c r="AF648" i="4"/>
  <c r="BJ648" i="4" s="1"/>
  <c r="AF678" i="4"/>
  <c r="BJ678" i="4" s="1"/>
  <c r="AF747" i="4"/>
  <c r="BJ747" i="4" s="1"/>
  <c r="AF767" i="4"/>
  <c r="BJ767" i="4" s="1"/>
  <c r="AF311" i="4"/>
  <c r="BJ311" i="4" s="1"/>
  <c r="AF157" i="4"/>
  <c r="BJ157" i="4" s="1"/>
  <c r="AF538" i="4"/>
  <c r="BJ538" i="4" s="1"/>
  <c r="AF434" i="4"/>
  <c r="BJ434" i="4" s="1"/>
  <c r="AF378" i="4"/>
  <c r="BJ378" i="4" s="1"/>
  <c r="AF200" i="4"/>
  <c r="BJ200" i="4" s="1"/>
  <c r="AF387" i="4"/>
  <c r="BJ387" i="4" s="1"/>
  <c r="AF595" i="4"/>
  <c r="BJ595" i="4" s="1"/>
  <c r="AF567" i="4"/>
  <c r="BJ567" i="4" s="1"/>
  <c r="AF220" i="4"/>
  <c r="BJ220" i="4" s="1"/>
  <c r="AF439" i="4"/>
  <c r="BJ439" i="4" s="1"/>
  <c r="AF44" i="4"/>
  <c r="BJ44" i="4" s="1"/>
  <c r="AF667" i="4"/>
  <c r="BJ667" i="4" s="1"/>
  <c r="AF172" i="4"/>
  <c r="BJ172" i="4" s="1"/>
  <c r="AF15" i="4"/>
  <c r="BJ15" i="4" s="1"/>
  <c r="AF759" i="4"/>
  <c r="BJ759" i="4" s="1"/>
  <c r="AF756" i="4"/>
  <c r="BJ756" i="4" s="1"/>
  <c r="AF455" i="4"/>
  <c r="BJ455" i="4" s="1"/>
  <c r="AF691" i="4"/>
  <c r="BJ691" i="4" s="1"/>
  <c r="AF653" i="4"/>
  <c r="BJ653" i="4" s="1"/>
  <c r="AF687" i="4"/>
  <c r="BJ687" i="4" s="1"/>
  <c r="AF255" i="4"/>
  <c r="BJ255" i="4" s="1"/>
  <c r="AF229" i="4"/>
  <c r="BJ229" i="4" s="1"/>
  <c r="AF470" i="4"/>
  <c r="BJ470" i="4" s="1"/>
  <c r="AF263" i="4"/>
  <c r="BJ263" i="4" s="1"/>
  <c r="AF35" i="4"/>
  <c r="BJ35" i="4" s="1"/>
  <c r="AF614" i="4"/>
  <c r="BJ614" i="4" s="1"/>
  <c r="AF96" i="4"/>
  <c r="BJ96" i="4" s="1"/>
  <c r="AF321" i="4"/>
  <c r="BJ321" i="4" s="1"/>
  <c r="AF408" i="4"/>
  <c r="BJ408" i="4" s="1"/>
  <c r="AF182" i="4"/>
  <c r="BJ182" i="4" s="1"/>
  <c r="AF672" i="4"/>
  <c r="BJ672" i="4" s="1"/>
  <c r="AF210" i="4"/>
  <c r="BJ210" i="4" s="1"/>
  <c r="AF254" i="4"/>
  <c r="BJ254" i="4" s="1"/>
  <c r="AF188" i="4"/>
  <c r="BJ188" i="4" s="1"/>
  <c r="AF298" i="4"/>
  <c r="BJ298" i="4" s="1"/>
  <c r="AF17" i="4"/>
  <c r="BJ17" i="4" s="1"/>
  <c r="AF428" i="4"/>
  <c r="BJ428" i="4" s="1"/>
  <c r="AF209" i="4"/>
  <c r="BJ209" i="4" s="1"/>
  <c r="AE23" i="4"/>
  <c r="AE259" i="4"/>
  <c r="AE535" i="4"/>
  <c r="AE324" i="4"/>
  <c r="AE187" i="4"/>
  <c r="AE208" i="4"/>
  <c r="AE712" i="4"/>
  <c r="AE336" i="4"/>
  <c r="AE560" i="4"/>
  <c r="AE691" i="4"/>
  <c r="AE14" i="4"/>
  <c r="AE251" i="4"/>
  <c r="AE128" i="4"/>
  <c r="AE436" i="4"/>
  <c r="AE72" i="4"/>
  <c r="AE17" i="4"/>
  <c r="AE554" i="4"/>
  <c r="AE509" i="4"/>
  <c r="AE32" i="4"/>
  <c r="AE101" i="4"/>
  <c r="AE680" i="4"/>
  <c r="AE315" i="4"/>
  <c r="AE247" i="4"/>
  <c r="AE232" i="4"/>
  <c r="AE425" i="4"/>
  <c r="AE426" i="4"/>
  <c r="AE214" i="4"/>
  <c r="AE149" i="4"/>
  <c r="AE424" i="4"/>
  <c r="AE500" i="4"/>
  <c r="AE703" i="4"/>
  <c r="AE742" i="4"/>
  <c r="AE211" i="4"/>
  <c r="AE525" i="4"/>
  <c r="AE163" i="4"/>
  <c r="AE201" i="4"/>
  <c r="AE78" i="4"/>
  <c r="AE638" i="4"/>
  <c r="AE551" i="4"/>
  <c r="AE692" i="4"/>
  <c r="AE621" i="4"/>
  <c r="AE767" i="4"/>
  <c r="AE592" i="4"/>
  <c r="AE521" i="4"/>
  <c r="AE418" i="4"/>
  <c r="AF258" i="4"/>
  <c r="BJ258" i="4" s="1"/>
  <c r="AE95" i="4"/>
  <c r="AE195" i="4"/>
  <c r="AE16" i="4"/>
  <c r="AE301" i="4"/>
  <c r="AE147" i="4"/>
  <c r="AE199" i="4"/>
  <c r="AE48" i="4"/>
  <c r="AE763" i="4"/>
  <c r="AE397" i="4"/>
  <c r="AE719" i="4"/>
  <c r="AE768" i="4"/>
  <c r="AE347" i="4"/>
  <c r="AE749" i="4"/>
  <c r="AE374" i="4"/>
  <c r="AE624" i="4"/>
  <c r="AE541" i="4"/>
  <c r="AE434" i="4"/>
  <c r="AF51" i="4"/>
  <c r="BJ51" i="4" s="1"/>
  <c r="AF195" i="4"/>
  <c r="BJ195" i="4" s="1"/>
  <c r="AF284" i="4"/>
  <c r="BJ284" i="4" s="1"/>
  <c r="AF181" i="4"/>
  <c r="BJ181" i="4" s="1"/>
  <c r="AF732" i="4"/>
  <c r="BJ732" i="4" s="1"/>
  <c r="AF688" i="4"/>
  <c r="BJ688" i="4" s="1"/>
  <c r="AF438" i="4"/>
  <c r="BJ438" i="4" s="1"/>
  <c r="AF629" i="4"/>
  <c r="BJ629" i="4" s="1"/>
  <c r="AF347" i="4"/>
  <c r="BJ347" i="4" s="1"/>
  <c r="AF727" i="4"/>
  <c r="BJ727" i="4" s="1"/>
  <c r="AE193" i="4"/>
  <c r="AE345" i="4"/>
  <c r="AE650" i="4"/>
  <c r="AE430" i="4"/>
  <c r="AE237" i="4"/>
  <c r="AE104" i="4"/>
  <c r="AE53" i="4"/>
  <c r="AE472" i="4"/>
  <c r="AE431" i="4"/>
  <c r="AE33" i="4"/>
  <c r="AE70" i="4"/>
  <c r="AE182" i="4"/>
  <c r="AE59" i="4"/>
  <c r="AE153" i="4"/>
  <c r="AE29" i="4"/>
  <c r="AE490" i="4"/>
  <c r="AE492" i="4"/>
  <c r="AE539" i="4"/>
  <c r="AE658" i="4"/>
  <c r="AF353" i="4"/>
  <c r="BJ353" i="4" s="1"/>
  <c r="AF388" i="4"/>
  <c r="BJ388" i="4" s="1"/>
  <c r="AF574" i="4"/>
  <c r="BJ574" i="4" s="1"/>
  <c r="AF194" i="4"/>
  <c r="BJ194" i="4" s="1"/>
  <c r="AF676" i="4"/>
  <c r="BJ676" i="4" s="1"/>
  <c r="AF79" i="4"/>
  <c r="BJ79" i="4" s="1"/>
  <c r="AF558" i="4"/>
  <c r="BJ558" i="4" s="1"/>
  <c r="AF92" i="4"/>
  <c r="BJ92" i="4" s="1"/>
  <c r="AF141" i="4"/>
  <c r="BJ141" i="4" s="1"/>
  <c r="AF632" i="4"/>
  <c r="BJ632" i="4" s="1"/>
  <c r="AF21" i="4"/>
  <c r="BJ21" i="4" s="1"/>
  <c r="AF465" i="4"/>
  <c r="BJ465" i="4" s="1"/>
  <c r="AF58" i="4"/>
  <c r="BJ58" i="4" s="1"/>
  <c r="AF129" i="4"/>
  <c r="BJ129" i="4" s="1"/>
  <c r="AF146" i="4"/>
  <c r="BJ146" i="4" s="1"/>
  <c r="AF457" i="4"/>
  <c r="BJ457" i="4" s="1"/>
  <c r="AF755" i="4"/>
  <c r="BJ755" i="4" s="1"/>
  <c r="AF458" i="4"/>
  <c r="BJ458" i="4" s="1"/>
  <c r="AF99" i="4"/>
  <c r="BJ99" i="4" s="1"/>
  <c r="AF173" i="4"/>
  <c r="BJ173" i="4" s="1"/>
  <c r="AF73" i="4"/>
  <c r="BJ73" i="4" s="1"/>
  <c r="AF570" i="4"/>
  <c r="BJ570" i="4" s="1"/>
  <c r="AF416" i="4"/>
  <c r="BJ416" i="4" s="1"/>
  <c r="AF368" i="4"/>
  <c r="BJ368" i="4" s="1"/>
  <c r="AF40" i="4"/>
  <c r="BJ40" i="4" s="1"/>
  <c r="AF199" i="4"/>
  <c r="BJ199" i="4" s="1"/>
  <c r="AF208" i="4"/>
  <c r="BJ208" i="4" s="1"/>
  <c r="AF23" i="4"/>
  <c r="BJ23" i="4" s="1"/>
  <c r="AF463" i="4"/>
  <c r="BJ463" i="4" s="1"/>
  <c r="AF655" i="4"/>
  <c r="BJ655" i="4" s="1"/>
  <c r="AF333" i="4"/>
  <c r="BJ333" i="4" s="1"/>
  <c r="AF584" i="4"/>
  <c r="BJ584" i="4" s="1"/>
  <c r="AF354" i="4"/>
  <c r="BJ354" i="4" s="1"/>
  <c r="AF170" i="4"/>
  <c r="BJ170" i="4" s="1"/>
  <c r="AF237" i="4"/>
  <c r="BJ237" i="4" s="1"/>
  <c r="AF230" i="4"/>
  <c r="BJ230" i="4" s="1"/>
  <c r="AF112" i="4"/>
  <c r="BJ112" i="4" s="1"/>
  <c r="AF288" i="4"/>
  <c r="BJ288" i="4" s="1"/>
  <c r="AF466" i="4"/>
  <c r="BJ466" i="4" s="1"/>
  <c r="AF440" i="4"/>
  <c r="BJ440" i="4" s="1"/>
  <c r="AF289" i="4"/>
  <c r="BJ289" i="4" s="1"/>
  <c r="AF509" i="4"/>
  <c r="BJ509" i="4" s="1"/>
  <c r="AF585" i="4"/>
  <c r="BJ585" i="4" s="1"/>
  <c r="AF389" i="4"/>
  <c r="BJ389" i="4" s="1"/>
  <c r="AF351" i="4"/>
  <c r="BJ351" i="4" s="1"/>
  <c r="AF765" i="4"/>
  <c r="BJ765" i="4" s="1"/>
  <c r="AE565" i="4"/>
  <c r="AE677" i="4"/>
  <c r="AE706" i="4"/>
  <c r="AE739" i="4"/>
  <c r="AE419" i="4"/>
  <c r="AE733" i="4"/>
  <c r="AE614" i="4"/>
  <c r="AE519" i="4"/>
  <c r="AE496" i="4"/>
  <c r="AE513" i="4"/>
  <c r="AE414" i="4"/>
  <c r="AE363" i="4"/>
  <c r="AE428" i="4"/>
  <c r="AE666" i="4"/>
  <c r="AE732" i="4"/>
  <c r="AE283" i="4"/>
  <c r="AE553" i="4"/>
  <c r="AE523" i="4"/>
  <c r="AE258" i="4"/>
  <c r="AE273" i="4"/>
  <c r="AE517" i="4"/>
  <c r="AE578" i="4"/>
  <c r="AE627" i="4"/>
  <c r="AE721" i="4"/>
  <c r="AE497" i="4"/>
  <c r="AE378" i="4"/>
  <c r="AE720" i="4"/>
  <c r="AE350" i="4"/>
  <c r="AE694" i="4"/>
  <c r="AE663" i="4"/>
  <c r="AE604" i="4"/>
  <c r="AE298" i="4"/>
  <c r="AE366" i="4"/>
  <c r="AE440" i="4"/>
  <c r="AE288" i="4"/>
  <c r="AE574" i="4"/>
  <c r="AE628" i="4"/>
  <c r="AE348" i="4"/>
  <c r="AF724" i="4"/>
  <c r="BJ724" i="4" s="1"/>
  <c r="AF60" i="4"/>
  <c r="BJ60" i="4" s="1"/>
  <c r="AF444" i="4"/>
  <c r="BJ444" i="4" s="1"/>
  <c r="AF290" i="4"/>
  <c r="BJ290" i="4" s="1"/>
  <c r="AF243" i="4"/>
  <c r="BJ243" i="4" s="1"/>
  <c r="AF360" i="4"/>
  <c r="BJ360" i="4" s="1"/>
  <c r="AF78" i="4"/>
  <c r="BJ78" i="4" s="1"/>
  <c r="AF484" i="4"/>
  <c r="BJ484" i="4" s="1"/>
  <c r="AF52" i="4"/>
  <c r="BJ52" i="4" s="1"/>
  <c r="AF71" i="4"/>
  <c r="BJ71" i="4" s="1"/>
  <c r="AF649" i="4"/>
  <c r="BJ649" i="4" s="1"/>
  <c r="AF147" i="4"/>
  <c r="BJ147" i="4" s="1"/>
  <c r="AF472" i="4"/>
  <c r="BJ472" i="4" s="1"/>
  <c r="AF596" i="4"/>
  <c r="BJ596" i="4" s="1"/>
  <c r="AF251" i="4"/>
  <c r="BJ251" i="4" s="1"/>
  <c r="AF269" i="4"/>
  <c r="BJ269" i="4" s="1"/>
  <c r="AF505" i="4"/>
  <c r="BJ505" i="4" s="1"/>
  <c r="AF274" i="4"/>
  <c r="BJ274" i="4" s="1"/>
  <c r="AF578" i="4"/>
  <c r="BJ578" i="4" s="1"/>
  <c r="AF504" i="4"/>
  <c r="BJ504" i="4" s="1"/>
  <c r="AF113" i="4"/>
  <c r="BJ113" i="4" s="1"/>
  <c r="AF272" i="4"/>
  <c r="BJ272" i="4" s="1"/>
  <c r="AF480" i="4"/>
  <c r="BJ480" i="4" s="1"/>
  <c r="AF415" i="4"/>
  <c r="BJ415" i="4" s="1"/>
  <c r="AF76" i="4"/>
  <c r="BJ76" i="4" s="1"/>
  <c r="AF191" i="4"/>
  <c r="BJ191" i="4" s="1"/>
  <c r="AF165" i="4"/>
  <c r="BJ165" i="4" s="1"/>
  <c r="AF130" i="4"/>
  <c r="BJ130" i="4" s="1"/>
  <c r="AF331" i="4"/>
  <c r="BJ331" i="4" s="1"/>
  <c r="AF499" i="4"/>
  <c r="BJ499" i="4" s="1"/>
  <c r="AF698" i="4"/>
  <c r="BJ698" i="4" s="1"/>
  <c r="AF404" i="4"/>
  <c r="BJ404" i="4" s="1"/>
  <c r="AF618" i="4"/>
  <c r="BJ618" i="4" s="1"/>
  <c r="AF377" i="4"/>
  <c r="BJ377" i="4" s="1"/>
  <c r="AF720" i="4"/>
  <c r="BJ720" i="4" s="1"/>
  <c r="AF180" i="4"/>
  <c r="BJ180" i="4" s="1"/>
  <c r="AF221" i="4"/>
  <c r="BJ221" i="4" s="1"/>
  <c r="AF322" i="4"/>
  <c r="BJ322" i="4" s="1"/>
  <c r="AF478" i="4"/>
  <c r="BJ478" i="4" s="1"/>
  <c r="AF471" i="4"/>
  <c r="BJ471" i="4" s="1"/>
  <c r="AF312" i="4"/>
  <c r="BJ312" i="4" s="1"/>
  <c r="AF677" i="4"/>
  <c r="BJ677" i="4" s="1"/>
  <c r="AF292" i="4"/>
  <c r="BJ292" i="4" s="1"/>
  <c r="AF669" i="4"/>
  <c r="BJ669" i="4" s="1"/>
  <c r="AF462" i="4"/>
  <c r="BJ462" i="4" s="1"/>
  <c r="AE164" i="4"/>
  <c r="AF431" i="4"/>
  <c r="BJ431" i="4" s="1"/>
  <c r="AF33" i="4"/>
  <c r="BJ33" i="4" s="1"/>
  <c r="AF551" i="4"/>
  <c r="BJ551" i="4" s="1"/>
  <c r="AF150" i="4"/>
  <c r="BJ150" i="4" s="1"/>
  <c r="AF494" i="4"/>
  <c r="BJ494" i="4" s="1"/>
  <c r="AF169" i="4"/>
  <c r="BJ169" i="4" s="1"/>
  <c r="AF666" i="4"/>
  <c r="BJ666" i="4" s="1"/>
  <c r="AF227" i="4"/>
  <c r="BJ227" i="4" s="1"/>
  <c r="AF114" i="4"/>
  <c r="BJ114" i="4" s="1"/>
  <c r="AF707" i="4"/>
  <c r="BJ707" i="4" s="1"/>
  <c r="AF769" i="4"/>
  <c r="BJ769" i="4" s="1"/>
  <c r="AF142" i="4"/>
  <c r="BJ142" i="4" s="1"/>
  <c r="AF520" i="4"/>
  <c r="BJ520" i="4" s="1"/>
  <c r="AF122" i="4"/>
  <c r="BJ122" i="4" s="1"/>
  <c r="AF235" i="4"/>
  <c r="BJ235" i="4" s="1"/>
  <c r="AF204" i="4"/>
  <c r="BJ204" i="4" s="1"/>
  <c r="AF291" i="4"/>
  <c r="BJ291" i="4" s="1"/>
  <c r="AF532" i="4"/>
  <c r="BJ532" i="4" s="1"/>
  <c r="AF608" i="4"/>
  <c r="BJ608" i="4" s="1"/>
  <c r="AF550" i="4"/>
  <c r="BJ550" i="4" s="1"/>
  <c r="AF115" i="4"/>
  <c r="BJ115" i="4" s="1"/>
  <c r="AF250" i="4"/>
  <c r="BJ250" i="4" s="1"/>
  <c r="AF294" i="4"/>
  <c r="BJ294" i="4" s="1"/>
  <c r="AF665" i="4"/>
  <c r="BJ665" i="4" s="1"/>
  <c r="AF461" i="4"/>
  <c r="BJ461" i="4" s="1"/>
  <c r="AF108" i="4"/>
  <c r="BJ108" i="4" s="1"/>
  <c r="AF166" i="4"/>
  <c r="BJ166" i="4" s="1"/>
  <c r="AF716" i="4"/>
  <c r="BJ716" i="4" s="1"/>
  <c r="AF419" i="4"/>
  <c r="BJ419" i="4" s="1"/>
  <c r="AF635" i="4"/>
  <c r="BJ635" i="4" s="1"/>
  <c r="AF213" i="4"/>
  <c r="BJ213" i="4" s="1"/>
  <c r="AF206" i="4"/>
  <c r="BJ206" i="4" s="1"/>
  <c r="AF185" i="4"/>
  <c r="BJ185" i="4" s="1"/>
  <c r="AF489" i="4"/>
  <c r="BJ489" i="4" s="1"/>
  <c r="AF752" i="4"/>
  <c r="BJ752" i="4" s="1"/>
  <c r="AF522" i="4"/>
  <c r="BJ522" i="4" s="1"/>
  <c r="AF380" i="4"/>
  <c r="BJ380" i="4" s="1"/>
  <c r="AF612" i="4"/>
  <c r="BJ612" i="4" s="1"/>
  <c r="AF500" i="4"/>
  <c r="BJ500" i="4" s="1"/>
  <c r="AF14" i="4"/>
  <c r="AF660" i="4"/>
  <c r="BJ660" i="4" s="1"/>
  <c r="AF374" i="4"/>
  <c r="BJ374" i="4" s="1"/>
  <c r="AF650" i="4"/>
  <c r="BJ650" i="4" s="1"/>
  <c r="AF610" i="4"/>
  <c r="BJ610" i="4" s="1"/>
  <c r="AF418" i="4"/>
  <c r="BJ418" i="4" s="1"/>
  <c r="AF279" i="4"/>
  <c r="BJ279" i="4" s="1"/>
  <c r="AF265" i="4"/>
  <c r="BJ265" i="4" s="1"/>
  <c r="AF381" i="4"/>
  <c r="BJ381" i="4" s="1"/>
  <c r="AF48" i="4"/>
  <c r="BJ48" i="4" s="1"/>
  <c r="AF88" i="4"/>
  <c r="BJ88" i="4" s="1"/>
  <c r="AF65" i="4"/>
  <c r="BJ65" i="4" s="1"/>
  <c r="AF607" i="4"/>
  <c r="BJ607" i="4" s="1"/>
  <c r="AF400" i="4"/>
  <c r="BJ400" i="4" s="1"/>
  <c r="AF757" i="4"/>
  <c r="BJ757" i="4" s="1"/>
  <c r="AF369" i="4"/>
  <c r="BJ369" i="4" s="1"/>
  <c r="AF731" i="4"/>
  <c r="BJ731" i="4" s="1"/>
  <c r="AF542" i="4"/>
  <c r="BJ542" i="4" s="1"/>
  <c r="AF320" i="4"/>
  <c r="BJ320" i="4" s="1"/>
  <c r="AF98" i="4"/>
  <c r="BJ98" i="4" s="1"/>
  <c r="AF69" i="4"/>
  <c r="BJ69" i="4" s="1"/>
  <c r="AF232" i="4"/>
  <c r="BJ232" i="4" s="1"/>
  <c r="AF207" i="4"/>
  <c r="BJ207" i="4" s="1"/>
  <c r="AF152" i="4"/>
  <c r="BJ152" i="4" s="1"/>
  <c r="AF643" i="4"/>
  <c r="BJ643" i="4" s="1"/>
  <c r="AF647" i="4"/>
  <c r="BJ647" i="4" s="1"/>
  <c r="AF346" i="4"/>
  <c r="BJ346" i="4" s="1"/>
  <c r="AF636" i="4"/>
  <c r="BJ636" i="4" s="1"/>
  <c r="AF110" i="4"/>
  <c r="BJ110" i="4" s="1"/>
  <c r="AF201" i="4"/>
  <c r="BJ201" i="4" s="1"/>
  <c r="AF116" i="4"/>
  <c r="BJ116" i="4" s="1"/>
  <c r="AF490" i="4"/>
  <c r="BJ490" i="4" s="1"/>
  <c r="AF679" i="4"/>
  <c r="BJ679" i="4" s="1"/>
  <c r="AF437" i="4"/>
  <c r="BJ437" i="4" s="1"/>
  <c r="AF713" i="4"/>
  <c r="BJ713" i="4" s="1"/>
  <c r="AF750" i="4"/>
  <c r="BJ750" i="4" s="1"/>
  <c r="AF498" i="4"/>
  <c r="BJ498" i="4" s="1"/>
  <c r="AF337" i="4"/>
  <c r="BJ337" i="4" s="1"/>
  <c r="AF563" i="4"/>
  <c r="BJ563" i="4" s="1"/>
  <c r="AF572" i="4"/>
  <c r="BJ572" i="4" s="1"/>
  <c r="AF372" i="4"/>
  <c r="BJ372" i="4" s="1"/>
  <c r="AF417" i="4"/>
  <c r="BJ417" i="4" s="1"/>
  <c r="AF62" i="4"/>
  <c r="BJ62" i="4" s="1"/>
  <c r="AF246" i="4"/>
  <c r="BJ246" i="4" s="1"/>
  <c r="AF97" i="4"/>
  <c r="BJ97" i="4" s="1"/>
  <c r="AF124" i="4"/>
  <c r="BJ124" i="4" s="1"/>
  <c r="AF674" i="4"/>
  <c r="BJ674" i="4" s="1"/>
  <c r="AF493" i="4"/>
  <c r="BJ493" i="4" s="1"/>
  <c r="AF309" i="4"/>
  <c r="BJ309" i="4" s="1"/>
  <c r="AF22" i="4"/>
  <c r="BJ22" i="4" s="1"/>
  <c r="AF559" i="4"/>
  <c r="BJ559" i="4" s="1"/>
  <c r="AF664" i="4"/>
  <c r="BJ664" i="4" s="1"/>
  <c r="AF363" i="4"/>
  <c r="BJ363" i="4" s="1"/>
  <c r="AF535" i="4"/>
  <c r="BJ535" i="4" s="1"/>
  <c r="AF577" i="4"/>
  <c r="BJ577" i="4" s="1"/>
  <c r="AF661" i="4"/>
  <c r="BJ661" i="4" s="1"/>
  <c r="AF450" i="4"/>
  <c r="BJ450" i="4" s="1"/>
  <c r="AF734" i="4"/>
  <c r="BJ734" i="4" s="1"/>
  <c r="AF502" i="4"/>
  <c r="BJ502" i="4" s="1"/>
  <c r="AF358" i="4"/>
  <c r="BJ358" i="4" s="1"/>
  <c r="AF25" i="4"/>
  <c r="BJ25" i="4" s="1"/>
  <c r="AF176" i="4"/>
  <c r="BJ176" i="4" s="1"/>
  <c r="AF238" i="4"/>
  <c r="BJ238" i="4" s="1"/>
  <c r="AF155" i="4"/>
  <c r="BJ155" i="4" s="1"/>
  <c r="AF143" i="4"/>
  <c r="BJ143" i="4" s="1"/>
  <c r="AF386" i="4"/>
  <c r="BJ386" i="4" s="1"/>
  <c r="AF526" i="4"/>
  <c r="BJ526" i="4" s="1"/>
  <c r="AF390" i="4"/>
  <c r="BJ390" i="4" s="1"/>
  <c r="AF287" i="4"/>
  <c r="BJ287" i="4" s="1"/>
  <c r="AF247" i="4"/>
  <c r="BJ247" i="4" s="1"/>
  <c r="AF699" i="4"/>
  <c r="BJ699" i="4" s="1"/>
  <c r="AF603" i="4"/>
  <c r="BJ603" i="4" s="1"/>
  <c r="AF317" i="4"/>
  <c r="BJ317" i="4" s="1"/>
  <c r="AF218" i="4"/>
  <c r="BJ218" i="4" s="1"/>
  <c r="AF249" i="4"/>
  <c r="BJ249" i="4" s="1"/>
  <c r="AF412" i="4"/>
  <c r="BJ412" i="4" s="1"/>
  <c r="AF307" i="4"/>
  <c r="BJ307" i="4" s="1"/>
  <c r="AF600" i="4"/>
  <c r="BJ600" i="4" s="1"/>
  <c r="AF384" i="4"/>
  <c r="BJ384" i="4" s="1"/>
  <c r="AF236" i="4"/>
  <c r="BJ236" i="4" s="1"/>
  <c r="AF84" i="4"/>
  <c r="BJ84" i="4" s="1"/>
  <c r="AF42" i="4"/>
  <c r="BJ42" i="4" s="1"/>
  <c r="AF345" i="4"/>
  <c r="BJ345" i="4" s="1"/>
  <c r="AF328" i="4"/>
  <c r="BJ328" i="4" s="1"/>
  <c r="AF242" i="4"/>
  <c r="BJ242" i="4" s="1"/>
  <c r="AF156" i="4"/>
  <c r="BJ156" i="4" s="1"/>
  <c r="AF343" i="4"/>
  <c r="BJ343" i="4" s="1"/>
  <c r="AF420" i="4"/>
  <c r="BJ420" i="4" s="1"/>
  <c r="AF212" i="4"/>
  <c r="BJ212" i="4" s="1"/>
  <c r="AF132" i="4"/>
  <c r="BJ132" i="4" s="1"/>
  <c r="AF301" i="4"/>
  <c r="BJ301" i="4" s="1"/>
  <c r="AF482" i="4"/>
  <c r="BJ482" i="4" s="1"/>
  <c r="AF178" i="4"/>
  <c r="BJ178" i="4" s="1"/>
  <c r="AF16" i="4"/>
  <c r="BJ16" i="4" s="1"/>
  <c r="AF694" i="4"/>
  <c r="BJ694" i="4" s="1"/>
  <c r="AF362" i="4"/>
  <c r="BJ362" i="4" s="1"/>
  <c r="AF513" i="4"/>
  <c r="BJ513" i="4" s="1"/>
  <c r="AF702" i="4"/>
  <c r="BJ702" i="4" s="1"/>
  <c r="AF268" i="4"/>
  <c r="BJ268" i="4" s="1"/>
  <c r="AF555" i="4"/>
  <c r="BJ555" i="4" s="1"/>
  <c r="AF319" i="4"/>
  <c r="BJ319" i="4" s="1"/>
  <c r="AF642" i="4"/>
  <c r="BJ642" i="4" s="1"/>
  <c r="AF153" i="4"/>
  <c r="BJ153" i="4" s="1"/>
  <c r="AF190" i="4"/>
  <c r="BJ190" i="4" s="1"/>
  <c r="AF125" i="4"/>
  <c r="BJ125" i="4" s="1"/>
  <c r="AF95" i="4"/>
  <c r="BJ95" i="4" s="1"/>
  <c r="AF651" i="4"/>
  <c r="BJ651" i="4" s="1"/>
  <c r="AF485" i="4"/>
  <c r="BJ485" i="4" s="1"/>
  <c r="AF299" i="4"/>
  <c r="BJ299" i="4" s="1"/>
  <c r="AF639" i="4"/>
  <c r="BJ639" i="4" s="1"/>
  <c r="AF475" i="4"/>
  <c r="BJ475" i="4" s="1"/>
  <c r="AF356" i="4"/>
  <c r="BJ356" i="4" s="1"/>
  <c r="AF151" i="4"/>
  <c r="BJ151" i="4" s="1"/>
  <c r="AF145" i="4"/>
  <c r="BJ145" i="4" s="1"/>
  <c r="AF506" i="4"/>
  <c r="BJ506" i="4" s="1"/>
  <c r="AF546" i="4"/>
  <c r="BJ546" i="4" s="1"/>
  <c r="AF460" i="4"/>
  <c r="BJ460" i="4" s="1"/>
  <c r="AF32" i="4"/>
  <c r="BJ32" i="4" s="1"/>
  <c r="AF45" i="4"/>
  <c r="BJ45" i="4" s="1"/>
  <c r="AF640" i="4"/>
  <c r="BJ640" i="4" s="1"/>
  <c r="AF477" i="4"/>
  <c r="BJ477" i="4" s="1"/>
  <c r="AF722" i="4"/>
  <c r="BJ722" i="4" s="1"/>
  <c r="AF481" i="4"/>
  <c r="BJ481" i="4" s="1"/>
  <c r="AF117" i="4"/>
  <c r="BJ117" i="4" s="1"/>
  <c r="AF63" i="4"/>
  <c r="BJ63" i="4" s="1"/>
  <c r="AF711" i="4"/>
  <c r="BJ711" i="4" s="1"/>
  <c r="AF588" i="4"/>
  <c r="BJ588" i="4" s="1"/>
  <c r="AF64" i="4"/>
  <c r="BJ64" i="4" s="1"/>
  <c r="AF43" i="4"/>
  <c r="BJ43" i="4" s="1"/>
  <c r="AF708" i="4"/>
  <c r="BJ708" i="4" s="1"/>
  <c r="AF593" i="4"/>
  <c r="BJ593" i="4" s="1"/>
  <c r="AF366" i="4"/>
  <c r="BJ366" i="4" s="1"/>
  <c r="AF241" i="4"/>
  <c r="BJ241" i="4" s="1"/>
  <c r="AF293" i="4"/>
  <c r="BJ293" i="4" s="1"/>
  <c r="B19" i="24"/>
  <c r="AF448" i="4"/>
  <c r="BJ448" i="4" s="1"/>
  <c r="AF571" i="4"/>
  <c r="BJ571" i="4" s="1"/>
  <c r="AF50" i="4"/>
  <c r="BJ50" i="4" s="1"/>
  <c r="AF554" i="4"/>
  <c r="BJ554" i="4" s="1"/>
  <c r="AF85" i="4"/>
  <c r="BJ85" i="4" s="1"/>
  <c r="AF663" i="4"/>
  <c r="BJ663" i="4" s="1"/>
  <c r="AF399" i="4"/>
  <c r="BJ399" i="4" s="1"/>
  <c r="AF86" i="4"/>
  <c r="BJ86" i="4" s="1"/>
  <c r="AF325" i="4"/>
  <c r="BJ325" i="4" s="1"/>
  <c r="AF326" i="4"/>
  <c r="BJ326" i="4" s="1"/>
  <c r="AF161" i="4"/>
  <c r="BJ161" i="4" s="1"/>
  <c r="AF105" i="4"/>
  <c r="BJ105" i="4" s="1"/>
  <c r="AF67" i="4"/>
  <c r="BJ67" i="4" s="1"/>
  <c r="AF53" i="4"/>
  <c r="BJ53" i="4" s="1"/>
  <c r="AF696" i="4"/>
  <c r="BJ696" i="4" s="1"/>
  <c r="AF685" i="4"/>
  <c r="BJ685" i="4" s="1"/>
  <c r="AF159" i="4"/>
  <c r="BJ159" i="4" s="1"/>
  <c r="AF202" i="4"/>
  <c r="BJ202" i="4" s="1"/>
  <c r="AF38" i="4"/>
  <c r="BJ38" i="4" s="1"/>
  <c r="AF101" i="4"/>
  <c r="BJ101" i="4" s="1"/>
  <c r="AF34" i="4"/>
  <c r="BJ34" i="4" s="1"/>
  <c r="AF468" i="4"/>
  <c r="BJ468" i="4" s="1"/>
  <c r="AF733" i="4"/>
  <c r="BJ733" i="4" s="1"/>
  <c r="AF140" i="4"/>
  <c r="BJ140" i="4" s="1"/>
  <c r="AF189" i="4"/>
  <c r="BJ189" i="4" s="1"/>
  <c r="AF158" i="4"/>
  <c r="BJ158" i="4" s="1"/>
  <c r="AF89" i="4"/>
  <c r="BJ89" i="4" s="1"/>
  <c r="AF621" i="4"/>
  <c r="BJ621" i="4" s="1"/>
  <c r="AF427" i="4"/>
  <c r="BJ427" i="4" s="1"/>
  <c r="AF675" i="4"/>
  <c r="BJ675" i="4" s="1"/>
  <c r="AF359" i="4"/>
  <c r="BJ359" i="4" s="1"/>
  <c r="AF680" i="4"/>
  <c r="BJ680" i="4" s="1"/>
  <c r="AF271" i="4"/>
  <c r="BJ271" i="4" s="1"/>
  <c r="AF575" i="4"/>
  <c r="BJ575" i="4" s="1"/>
  <c r="AF72" i="4"/>
  <c r="BJ72" i="4" s="1"/>
  <c r="B34" i="18"/>
  <c r="B12" i="16"/>
  <c r="B10" i="18"/>
  <c r="B25" i="18"/>
  <c r="B13" i="24"/>
  <c r="AF396" i="4"/>
  <c r="BJ396" i="4" s="1"/>
  <c r="AF90" i="4"/>
  <c r="BJ90" i="4" s="1"/>
  <c r="AF743" i="4"/>
  <c r="BJ743" i="4" s="1"/>
  <c r="AF469" i="4"/>
  <c r="BJ469" i="4" s="1"/>
  <c r="AF459" i="4"/>
  <c r="BJ459" i="4" s="1"/>
  <c r="AF193" i="4"/>
  <c r="BJ193" i="4" s="1"/>
  <c r="AF330" i="4"/>
  <c r="BJ330" i="4" s="1"/>
  <c r="AF530" i="4"/>
  <c r="BJ530" i="4" s="1"/>
  <c r="AF118" i="4"/>
  <c r="BJ118" i="4" s="1"/>
  <c r="AF103" i="4"/>
  <c r="BJ103" i="4" s="1"/>
  <c r="AF662" i="4"/>
  <c r="BJ662" i="4" s="1"/>
  <c r="AF443" i="4"/>
  <c r="BJ443" i="4" s="1"/>
  <c r="AF175" i="4"/>
  <c r="BJ175" i="4" s="1"/>
  <c r="AF217" i="4"/>
  <c r="BJ217" i="4" s="1"/>
  <c r="AF160" i="4"/>
  <c r="BJ160" i="4" s="1"/>
  <c r="AF435" i="4"/>
  <c r="BJ435" i="4" s="1"/>
  <c r="AF231" i="4"/>
  <c r="BJ231" i="4" s="1"/>
  <c r="AF248" i="4"/>
  <c r="BJ248" i="4" s="1"/>
  <c r="AF426" i="4"/>
  <c r="BJ426" i="4" s="1"/>
  <c r="AF280" i="4"/>
  <c r="BJ280" i="4" s="1"/>
  <c r="AF519" i="4"/>
  <c r="BJ519" i="4" s="1"/>
  <c r="AF107" i="4"/>
  <c r="BJ107" i="4" s="1"/>
  <c r="AF59" i="4"/>
  <c r="BJ59" i="4" s="1"/>
  <c r="AF61" i="4"/>
  <c r="BJ61" i="4" s="1"/>
  <c r="AF266" i="4"/>
  <c r="BJ266" i="4" s="1"/>
  <c r="AF594" i="4"/>
  <c r="BJ594" i="4" s="1"/>
  <c r="AF355" i="4"/>
  <c r="BJ355" i="4" s="1"/>
  <c r="AF658" i="4"/>
  <c r="BJ658" i="4" s="1"/>
  <c r="AF715" i="4"/>
  <c r="BJ715" i="4" s="1"/>
  <c r="AF762" i="4"/>
  <c r="BJ762" i="4" s="1"/>
  <c r="AF754" i="4"/>
  <c r="BJ754" i="4" s="1"/>
  <c r="AF580" i="4"/>
  <c r="BJ580" i="4" s="1"/>
  <c r="AF111" i="4"/>
  <c r="BJ111" i="4" s="1"/>
  <c r="AF616" i="4"/>
  <c r="BJ616" i="4" s="1"/>
  <c r="AF177" i="4"/>
  <c r="BJ177" i="4" s="1"/>
  <c r="AF517" i="4"/>
  <c r="BJ517" i="4" s="1"/>
  <c r="AF528" i="4"/>
  <c r="BJ528" i="4" s="1"/>
  <c r="AF148" i="4"/>
  <c r="BJ148" i="4" s="1"/>
  <c r="AF376" i="4"/>
  <c r="BJ376" i="4" s="1"/>
  <c r="AF83" i="4"/>
  <c r="BJ83" i="4" s="1"/>
  <c r="AF252" i="4"/>
  <c r="BJ252" i="4" s="1"/>
  <c r="AF692" i="4"/>
  <c r="BJ692" i="4" s="1"/>
  <c r="AF510" i="4"/>
  <c r="BJ510" i="4" s="1"/>
  <c r="AF365" i="4"/>
  <c r="BJ365" i="4" s="1"/>
  <c r="AF539" i="4"/>
  <c r="BJ539" i="4" s="1"/>
  <c r="AF276" i="4"/>
  <c r="BJ276" i="4" s="1"/>
  <c r="AF164" i="4"/>
  <c r="BJ164" i="4" s="1"/>
  <c r="AF215" i="4"/>
  <c r="BJ215" i="4" s="1"/>
  <c r="AF216" i="4"/>
  <c r="BJ216" i="4" s="1"/>
  <c r="AF55" i="4"/>
  <c r="BJ55" i="4" s="1"/>
  <c r="AF308" i="4"/>
  <c r="BJ308" i="4" s="1"/>
  <c r="AF451" i="4"/>
  <c r="BJ451" i="4" s="1"/>
  <c r="AF625" i="4"/>
  <c r="BJ625" i="4" s="1"/>
  <c r="AF316" i="4"/>
  <c r="BJ316" i="4" s="1"/>
  <c r="AF568" i="4"/>
  <c r="BJ568" i="4" s="1"/>
  <c r="AF454" i="4"/>
  <c r="BJ454" i="4" s="1"/>
  <c r="AF673" i="4"/>
  <c r="BJ673" i="4" s="1"/>
  <c r="AF422" i="4"/>
  <c r="BJ422" i="4" s="1"/>
  <c r="AF760" i="4"/>
  <c r="BJ760" i="4" s="1"/>
  <c r="AF586" i="4"/>
  <c r="BJ586" i="4" s="1"/>
  <c r="AF442" i="4"/>
  <c r="BJ442" i="4" s="1"/>
  <c r="AF523" i="4"/>
  <c r="BJ523" i="4" s="1"/>
  <c r="AF282" i="4"/>
  <c r="BJ282" i="4" s="1"/>
  <c r="B47" i="23"/>
  <c r="AQ725" i="41"/>
  <c r="BI725" i="41" s="1"/>
  <c r="AQ411" i="41"/>
  <c r="BI411" i="41" s="1"/>
  <c r="AQ53" i="41"/>
  <c r="BI53" i="41" s="1"/>
  <c r="AQ480" i="41"/>
  <c r="BI480" i="41" s="1"/>
  <c r="AQ670" i="42"/>
  <c r="BI670" i="42" s="1"/>
  <c r="AQ344" i="42"/>
  <c r="BI344" i="42" s="1"/>
  <c r="AQ99" i="42"/>
  <c r="BI99" i="42" s="1"/>
  <c r="AQ560" i="42"/>
  <c r="BI560" i="42" s="1"/>
  <c r="AQ129" i="42"/>
  <c r="BI129" i="42" s="1"/>
  <c r="AQ726" i="42"/>
  <c r="BI726" i="42" s="1"/>
  <c r="AQ718" i="42"/>
  <c r="BI718" i="42" s="1"/>
  <c r="AQ706" i="42"/>
  <c r="BI706" i="42" s="1"/>
  <c r="AQ143" i="42"/>
  <c r="BI143" i="42" s="1"/>
  <c r="AQ581" i="42"/>
  <c r="BI581" i="42" s="1"/>
  <c r="AQ561" i="44"/>
  <c r="BI561" i="44" s="1"/>
  <c r="AQ591" i="44"/>
  <c r="BI591" i="44" s="1"/>
  <c r="AQ141" i="44"/>
  <c r="BI141" i="44" s="1"/>
  <c r="AQ535" i="44"/>
  <c r="BI535" i="44" s="1"/>
  <c r="AQ307" i="44"/>
  <c r="BI307" i="44" s="1"/>
  <c r="AQ577" i="44"/>
  <c r="BI577" i="44" s="1"/>
  <c r="BW14" i="4"/>
  <c r="H104" i="23"/>
  <c r="I104" i="23"/>
  <c r="B88" i="23"/>
  <c r="B86" i="23"/>
  <c r="AQ606" i="42"/>
  <c r="BI606" i="42" s="1"/>
  <c r="AQ765" i="44"/>
  <c r="BI765" i="44" s="1"/>
  <c r="AQ623" i="44"/>
  <c r="BI623" i="44" s="1"/>
  <c r="AQ567" i="44"/>
  <c r="BI567" i="44" s="1"/>
  <c r="AQ641" i="44"/>
  <c r="BI641" i="44" s="1"/>
  <c r="AQ319" i="41"/>
  <c r="BI319" i="41" s="1"/>
  <c r="AQ329" i="42"/>
  <c r="BI329" i="42" s="1"/>
  <c r="AQ382" i="44"/>
  <c r="BI382" i="44" s="1"/>
  <c r="AQ671" i="44"/>
  <c r="BI671" i="44" s="1"/>
  <c r="AQ358" i="44"/>
  <c r="BI358" i="44" s="1"/>
  <c r="AQ194" i="44"/>
  <c r="BI194" i="44" s="1"/>
  <c r="AQ63" i="44"/>
  <c r="BI63" i="44" s="1"/>
  <c r="AQ703" i="44"/>
  <c r="BI703" i="44" s="1"/>
  <c r="AQ663" i="44"/>
  <c r="BI663" i="44" s="1"/>
  <c r="AQ204" i="44"/>
  <c r="BI204" i="44" s="1"/>
  <c r="AQ549" i="42"/>
  <c r="BI549" i="42" s="1"/>
  <c r="AQ529" i="44"/>
  <c r="BI529" i="44" s="1"/>
  <c r="AQ107" i="44"/>
  <c r="BI107" i="44" s="1"/>
  <c r="AQ727" i="44"/>
  <c r="BI727" i="44" s="1"/>
  <c r="AQ73" i="44"/>
  <c r="BI73" i="44" s="1"/>
  <c r="AQ277" i="42"/>
  <c r="BI277" i="42" s="1"/>
  <c r="AQ45" i="42"/>
  <c r="BI45" i="42" s="1"/>
  <c r="AQ563" i="44"/>
  <c r="BI563" i="44" s="1"/>
  <c r="AQ197" i="44"/>
  <c r="BI197" i="44" s="1"/>
  <c r="AQ649" i="44"/>
  <c r="BI649" i="44" s="1"/>
  <c r="AQ79" i="44"/>
  <c r="BI79" i="44" s="1"/>
  <c r="AQ108" i="44"/>
  <c r="BI108" i="44" s="1"/>
  <c r="AQ390" i="44"/>
  <c r="BI390" i="44" s="1"/>
  <c r="AQ213" i="44"/>
  <c r="BI213" i="44" s="1"/>
  <c r="AQ697" i="44"/>
  <c r="BI697" i="44" s="1"/>
  <c r="AQ147" i="44"/>
  <c r="BI147" i="44" s="1"/>
  <c r="AQ266" i="44"/>
  <c r="BI266" i="44" s="1"/>
  <c r="AQ659" i="44"/>
  <c r="BI659" i="44" s="1"/>
  <c r="AQ229" i="44"/>
  <c r="BI229" i="44" s="1"/>
  <c r="AQ713" i="44"/>
  <c r="BI713" i="44" s="1"/>
  <c r="AQ539" i="44"/>
  <c r="BI539" i="44" s="1"/>
  <c r="AQ350" i="44"/>
  <c r="BI350" i="44" s="1"/>
  <c r="AQ604" i="41"/>
  <c r="BI604" i="41" s="1"/>
  <c r="AQ324" i="42"/>
  <c r="BI324" i="42" s="1"/>
  <c r="AQ233" i="42"/>
  <c r="BI233" i="42" s="1"/>
  <c r="AQ47" i="44"/>
  <c r="BI47" i="44" s="1"/>
  <c r="AQ739" i="44"/>
  <c r="BI739" i="44" s="1"/>
  <c r="AQ463" i="44"/>
  <c r="BI463" i="44" s="1"/>
  <c r="AQ193" i="44"/>
  <c r="BI193" i="44" s="1"/>
  <c r="AQ444" i="44"/>
  <c r="BI444" i="44" s="1"/>
  <c r="AQ564" i="44"/>
  <c r="BI564" i="44" s="1"/>
  <c r="AQ558" i="41"/>
  <c r="BI558" i="41" s="1"/>
  <c r="AQ308" i="42"/>
  <c r="BI308" i="42" s="1"/>
  <c r="AQ428" i="42"/>
  <c r="BI428" i="42" s="1"/>
  <c r="AQ271" i="44"/>
  <c r="BI271" i="44" s="1"/>
  <c r="AQ755" i="44"/>
  <c r="BI755" i="44" s="1"/>
  <c r="AQ575" i="44"/>
  <c r="BI575" i="44" s="1"/>
  <c r="AQ239" i="44"/>
  <c r="BI239" i="44" s="1"/>
  <c r="AQ319" i="44"/>
  <c r="BI319" i="44" s="1"/>
  <c r="AQ482" i="44"/>
  <c r="BI482" i="44" s="1"/>
  <c r="AQ581" i="41"/>
  <c r="BI581" i="41" s="1"/>
  <c r="AQ337" i="41"/>
  <c r="BI337" i="41" s="1"/>
  <c r="AQ603" i="41"/>
  <c r="BI603" i="41" s="1"/>
  <c r="AQ724" i="41"/>
  <c r="BI724" i="41" s="1"/>
  <c r="AQ57" i="41"/>
  <c r="BI57" i="41" s="1"/>
  <c r="AQ450" i="41"/>
  <c r="BI450" i="41" s="1"/>
  <c r="AQ550" i="41"/>
  <c r="BI550" i="41" s="1"/>
  <c r="AQ239" i="41"/>
  <c r="BI239" i="41" s="1"/>
  <c r="AQ38" i="41"/>
  <c r="BI38" i="41" s="1"/>
  <c r="AQ752" i="41"/>
  <c r="BI752" i="41" s="1"/>
  <c r="AQ648" i="41"/>
  <c r="BI648" i="41" s="1"/>
  <c r="AQ173" i="41"/>
  <c r="BI173" i="41" s="1"/>
  <c r="AT11" i="41"/>
  <c r="AQ655" i="41"/>
  <c r="BI655" i="41" s="1"/>
  <c r="AQ238" i="41"/>
  <c r="BI238" i="41" s="1"/>
  <c r="AQ639" i="41"/>
  <c r="BI639" i="41" s="1"/>
  <c r="AQ435" i="41"/>
  <c r="BI435" i="41" s="1"/>
  <c r="AQ122" i="44"/>
  <c r="BI122" i="44" s="1"/>
  <c r="AQ272" i="44"/>
  <c r="BI272" i="44" s="1"/>
  <c r="AQ379" i="44"/>
  <c r="BI379" i="44" s="1"/>
  <c r="AQ574" i="44"/>
  <c r="BI574" i="44" s="1"/>
  <c r="AQ506" i="44"/>
  <c r="BI506" i="44" s="1"/>
  <c r="AQ323" i="44"/>
  <c r="BI323" i="44" s="1"/>
  <c r="AQ95" i="44"/>
  <c r="BI95" i="44" s="1"/>
  <c r="AQ301" i="44"/>
  <c r="BI301" i="44" s="1"/>
  <c r="AQ422" i="44"/>
  <c r="BI422" i="44" s="1"/>
  <c r="AQ56" i="44"/>
  <c r="BI56" i="44" s="1"/>
  <c r="AQ155" i="44"/>
  <c r="BI155" i="44" s="1"/>
  <c r="AQ475" i="44"/>
  <c r="BI475" i="44" s="1"/>
  <c r="AQ625" i="44"/>
  <c r="BI625" i="44" s="1"/>
  <c r="AQ237" i="44"/>
  <c r="BI237" i="44" s="1"/>
  <c r="AQ386" i="44"/>
  <c r="BI386" i="44" s="1"/>
  <c r="AQ735" i="44"/>
  <c r="BI735" i="44" s="1"/>
  <c r="AQ291" i="44"/>
  <c r="BI291" i="44" s="1"/>
  <c r="AQ255" i="44"/>
  <c r="BI255" i="44" s="1"/>
  <c r="AQ394" i="44"/>
  <c r="BI394" i="44" s="1"/>
  <c r="AQ24" i="44"/>
  <c r="BI24" i="44" s="1"/>
  <c r="AQ163" i="44"/>
  <c r="BI163" i="44" s="1"/>
  <c r="AQ619" i="44"/>
  <c r="BI619" i="44" s="1"/>
  <c r="AQ705" i="44"/>
  <c r="BI705" i="44" s="1"/>
  <c r="AQ210" i="44"/>
  <c r="BI210" i="44" s="1"/>
  <c r="AQ94" i="44"/>
  <c r="BI94" i="44" s="1"/>
  <c r="AQ132" i="44"/>
  <c r="BI132" i="44" s="1"/>
  <c r="AQ276" i="44"/>
  <c r="BI276" i="44" s="1"/>
  <c r="AQ403" i="44"/>
  <c r="BI403" i="44" s="1"/>
  <c r="AQ580" i="44"/>
  <c r="BI580" i="44" s="1"/>
  <c r="AQ369" i="44"/>
  <c r="BI369" i="44" s="1"/>
  <c r="AQ455" i="44"/>
  <c r="BI455" i="44" s="1"/>
  <c r="AQ127" i="44"/>
  <c r="BI127" i="44" s="1"/>
  <c r="AQ362" i="44"/>
  <c r="BI362" i="44" s="1"/>
  <c r="AQ88" i="44"/>
  <c r="BI88" i="44" s="1"/>
  <c r="AQ171" i="44"/>
  <c r="BI171" i="44" s="1"/>
  <c r="AQ635" i="44"/>
  <c r="BI635" i="44" s="1"/>
  <c r="AQ689" i="44"/>
  <c r="BI689" i="44" s="1"/>
  <c r="AQ295" i="44"/>
  <c r="BI295" i="44" s="1"/>
  <c r="AQ402" i="44"/>
  <c r="BI402" i="44" s="1"/>
  <c r="AQ751" i="44"/>
  <c r="BI751" i="44" s="1"/>
  <c r="AQ327" i="44"/>
  <c r="BI327" i="44" s="1"/>
  <c r="AQ745" i="44"/>
  <c r="BI745" i="44" s="1"/>
  <c r="AQ257" i="44"/>
  <c r="BI257" i="44" s="1"/>
  <c r="AQ426" i="44"/>
  <c r="BI426" i="44" s="1"/>
  <c r="AQ101" i="44"/>
  <c r="BI101" i="44" s="1"/>
  <c r="AQ195" i="44"/>
  <c r="BI195" i="44" s="1"/>
  <c r="AQ651" i="44"/>
  <c r="BI651" i="44" s="1"/>
  <c r="AQ137" i="44"/>
  <c r="BI137" i="44" s="1"/>
  <c r="AQ216" i="44"/>
  <c r="BI216" i="44" s="1"/>
  <c r="AQ118" i="44"/>
  <c r="BI118" i="44" s="1"/>
  <c r="AQ142" i="44"/>
  <c r="BI142" i="44" s="1"/>
  <c r="AQ290" i="44"/>
  <c r="BI290" i="44" s="1"/>
  <c r="AQ437" i="44"/>
  <c r="BI437" i="44" s="1"/>
  <c r="AQ586" i="44"/>
  <c r="BI586" i="44" s="1"/>
  <c r="AQ381" i="44"/>
  <c r="BI381" i="44" s="1"/>
  <c r="AQ533" i="44"/>
  <c r="BI533" i="44" s="1"/>
  <c r="AQ159" i="44"/>
  <c r="BI159" i="44" s="1"/>
  <c r="AQ333" i="44"/>
  <c r="BI333" i="44" s="1"/>
  <c r="AQ427" i="44"/>
  <c r="BI427" i="44" s="1"/>
  <c r="AQ69" i="44"/>
  <c r="BI69" i="44" s="1"/>
  <c r="AQ211" i="44"/>
  <c r="BI211" i="44" s="1"/>
  <c r="AQ667" i="44"/>
  <c r="BI667" i="44" s="1"/>
  <c r="AQ753" i="44"/>
  <c r="BI753" i="44" s="1"/>
  <c r="AQ249" i="44"/>
  <c r="BI249" i="44" s="1"/>
  <c r="AQ418" i="44"/>
  <c r="BI418" i="44" s="1"/>
  <c r="AQ36" i="44"/>
  <c r="BI36" i="44" s="1"/>
  <c r="AQ761" i="44"/>
  <c r="BI761" i="44" s="1"/>
  <c r="AQ273" i="44"/>
  <c r="BI273" i="44" s="1"/>
  <c r="AQ484" i="44"/>
  <c r="BI484" i="44" s="1"/>
  <c r="AQ23" i="44"/>
  <c r="BI23" i="44" s="1"/>
  <c r="AQ219" i="44"/>
  <c r="BI219" i="44" s="1"/>
  <c r="AQ715" i="44"/>
  <c r="BI715" i="44" s="1"/>
  <c r="AQ150" i="44"/>
  <c r="BI150" i="44" s="1"/>
  <c r="AQ224" i="44"/>
  <c r="BI224" i="44" s="1"/>
  <c r="AQ134" i="44"/>
  <c r="BI134" i="44" s="1"/>
  <c r="AQ361" i="44"/>
  <c r="BI361" i="44" s="1"/>
  <c r="AQ302" i="44"/>
  <c r="BI302" i="44" s="1"/>
  <c r="AQ453" i="44"/>
  <c r="BI453" i="44" s="1"/>
  <c r="AQ372" i="44"/>
  <c r="BI372" i="44" s="1"/>
  <c r="AQ417" i="44"/>
  <c r="BI417" i="44" s="1"/>
  <c r="AQ48" i="44"/>
  <c r="BI48" i="44" s="1"/>
  <c r="AQ565" i="44"/>
  <c r="BI565" i="44" s="1"/>
  <c r="AQ167" i="44"/>
  <c r="BI167" i="44" s="1"/>
  <c r="AQ349" i="44"/>
  <c r="BI349" i="44" s="1"/>
  <c r="AQ491" i="44"/>
  <c r="BI491" i="44" s="1"/>
  <c r="AQ83" i="44"/>
  <c r="BI83" i="44" s="1"/>
  <c r="AQ227" i="44"/>
  <c r="BI227" i="44" s="1"/>
  <c r="AQ731" i="44"/>
  <c r="BI731" i="44" s="1"/>
  <c r="AQ281" i="44"/>
  <c r="BI281" i="44" s="1"/>
  <c r="AQ516" i="44"/>
  <c r="BI516" i="44" s="1"/>
  <c r="AQ52" i="44"/>
  <c r="BI52" i="44" s="1"/>
  <c r="AQ487" i="44"/>
  <c r="BI487" i="44" s="1"/>
  <c r="AQ135" i="44"/>
  <c r="BI135" i="44" s="1"/>
  <c r="AQ289" i="44"/>
  <c r="BI289" i="44" s="1"/>
  <c r="AQ55" i="44"/>
  <c r="BI55" i="44" s="1"/>
  <c r="AQ267" i="44"/>
  <c r="BI267" i="44" s="1"/>
  <c r="AQ747" i="44"/>
  <c r="BI747" i="44" s="1"/>
  <c r="AQ156" i="44"/>
  <c r="BI156" i="44" s="1"/>
  <c r="AQ230" i="44"/>
  <c r="BI230" i="44" s="1"/>
  <c r="AQ168" i="44"/>
  <c r="BI168" i="44" s="1"/>
  <c r="AQ399" i="44"/>
  <c r="BI399" i="44" s="1"/>
  <c r="AQ306" i="44"/>
  <c r="BI306" i="44" s="1"/>
  <c r="AQ485" i="44"/>
  <c r="BI485" i="44" s="1"/>
  <c r="AQ392" i="44"/>
  <c r="BI392" i="44" s="1"/>
  <c r="AQ457" i="44"/>
  <c r="BI457" i="44" s="1"/>
  <c r="AQ104" i="44"/>
  <c r="BI104" i="44" s="1"/>
  <c r="AQ597" i="44"/>
  <c r="BI597" i="44" s="1"/>
  <c r="AQ175" i="44"/>
  <c r="BI175" i="44" s="1"/>
  <c r="AQ364" i="44"/>
  <c r="BI364" i="44" s="1"/>
  <c r="AQ299" i="44"/>
  <c r="BI299" i="44" s="1"/>
  <c r="AQ245" i="44"/>
  <c r="BI245" i="44" s="1"/>
  <c r="AQ763" i="44"/>
  <c r="BI763" i="44" s="1"/>
  <c r="AQ87" i="44"/>
  <c r="BI87" i="44" s="1"/>
  <c r="AQ297" i="44"/>
  <c r="BI297" i="44" s="1"/>
  <c r="AQ460" i="44"/>
  <c r="BI460" i="44" s="1"/>
  <c r="AQ80" i="44"/>
  <c r="BI80" i="44" s="1"/>
  <c r="AQ537" i="44"/>
  <c r="BI537" i="44" s="1"/>
  <c r="AQ161" i="44"/>
  <c r="BI161" i="44" s="1"/>
  <c r="AQ305" i="44"/>
  <c r="BI305" i="44" s="1"/>
  <c r="AQ435" i="44"/>
  <c r="BI435" i="44" s="1"/>
  <c r="AQ279" i="44"/>
  <c r="BI279" i="44" s="1"/>
  <c r="AQ64" i="44"/>
  <c r="BI64" i="44" s="1"/>
  <c r="AQ158" i="44"/>
  <c r="BI158" i="44" s="1"/>
  <c r="AQ234" i="44"/>
  <c r="BI234" i="44" s="1"/>
  <c r="AQ26" i="44"/>
  <c r="BI26" i="44" s="1"/>
  <c r="AQ415" i="44"/>
  <c r="BI415" i="44" s="1"/>
  <c r="AQ308" i="44"/>
  <c r="BI308" i="44" s="1"/>
  <c r="AQ432" i="44"/>
  <c r="BI432" i="44" s="1"/>
  <c r="AQ404" i="44"/>
  <c r="BI404" i="44" s="1"/>
  <c r="AQ610" i="44"/>
  <c r="BI610" i="44" s="1"/>
  <c r="AQ136" i="44"/>
  <c r="BI136" i="44" s="1"/>
  <c r="AQ629" i="44"/>
  <c r="BI629" i="44" s="1"/>
  <c r="AQ183" i="44"/>
  <c r="BI183" i="44" s="1"/>
  <c r="AQ479" i="44"/>
  <c r="BI479" i="44" s="1"/>
  <c r="AQ523" i="44"/>
  <c r="BI523" i="44" s="1"/>
  <c r="AQ331" i="44"/>
  <c r="BI331" i="44" s="1"/>
  <c r="AQ277" i="44"/>
  <c r="BI277" i="44" s="1"/>
  <c r="AQ44" i="44"/>
  <c r="BI44" i="44" s="1"/>
  <c r="AQ119" i="44"/>
  <c r="BI119" i="44" s="1"/>
  <c r="AQ313" i="44"/>
  <c r="BI313" i="44" s="1"/>
  <c r="AQ483" i="44"/>
  <c r="BI483" i="44" s="1"/>
  <c r="AQ61" i="44"/>
  <c r="BI61" i="44" s="1"/>
  <c r="AQ553" i="44"/>
  <c r="BI553" i="44" s="1"/>
  <c r="AQ169" i="44"/>
  <c r="BI169" i="44" s="1"/>
  <c r="AQ503" i="44"/>
  <c r="BI503" i="44" s="1"/>
  <c r="AQ499" i="44"/>
  <c r="BI499" i="44" s="1"/>
  <c r="AQ315" i="44"/>
  <c r="BI315" i="44" s="1"/>
  <c r="AQ261" i="44"/>
  <c r="BI261" i="44" s="1"/>
  <c r="AQ27" i="44"/>
  <c r="BI27" i="44" s="1"/>
  <c r="AQ172" i="44"/>
  <c r="BI172" i="44" s="1"/>
  <c r="AQ236" i="44"/>
  <c r="BI236" i="44" s="1"/>
  <c r="AQ46" i="44"/>
  <c r="BI46" i="44" s="1"/>
  <c r="AQ477" i="44"/>
  <c r="BI477" i="44" s="1"/>
  <c r="AQ318" i="44"/>
  <c r="BI318" i="44" s="1"/>
  <c r="AQ480" i="44"/>
  <c r="BI480" i="44" s="1"/>
  <c r="AQ416" i="44"/>
  <c r="BI416" i="44" s="1"/>
  <c r="AQ634" i="44"/>
  <c r="BI634" i="44" s="1"/>
  <c r="AQ85" i="44"/>
  <c r="BI85" i="44" s="1"/>
  <c r="AQ645" i="44"/>
  <c r="BI645" i="44" s="1"/>
  <c r="AQ207" i="44"/>
  <c r="BI207" i="44" s="1"/>
  <c r="AQ531" i="44"/>
  <c r="BI531" i="44" s="1"/>
  <c r="AQ611" i="44"/>
  <c r="BI611" i="44" s="1"/>
  <c r="AQ519" i="44"/>
  <c r="BI519" i="44" s="1"/>
  <c r="AQ143" i="44"/>
  <c r="BI143" i="44" s="1"/>
  <c r="AQ77" i="44"/>
  <c r="BI77" i="44" s="1"/>
  <c r="AQ157" i="44"/>
  <c r="BI157" i="44" s="1"/>
  <c r="AQ345" i="44"/>
  <c r="BI345" i="44" s="1"/>
  <c r="AQ515" i="44"/>
  <c r="BI515" i="44" s="1"/>
  <c r="AQ93" i="44"/>
  <c r="BI93" i="44" s="1"/>
  <c r="AQ585" i="44"/>
  <c r="BI585" i="44" s="1"/>
  <c r="AQ177" i="44"/>
  <c r="BI177" i="44" s="1"/>
  <c r="AQ431" i="44"/>
  <c r="BI431" i="44" s="1"/>
  <c r="AQ631" i="44"/>
  <c r="BI631" i="44" s="1"/>
  <c r="AQ589" i="44"/>
  <c r="BI589" i="44" s="1"/>
  <c r="AQ325" i="44"/>
  <c r="BI325" i="44" s="1"/>
  <c r="AQ180" i="44"/>
  <c r="BI180" i="44" s="1"/>
  <c r="AQ429" i="44"/>
  <c r="BI429" i="44" s="1"/>
  <c r="AQ50" i="44"/>
  <c r="BI50" i="44" s="1"/>
  <c r="AQ240" i="44"/>
  <c r="BI240" i="44" s="1"/>
  <c r="AQ326" i="44"/>
  <c r="BI326" i="44" s="1"/>
  <c r="AQ532" i="44"/>
  <c r="BI532" i="44" s="1"/>
  <c r="AQ420" i="44"/>
  <c r="BI420" i="44" s="1"/>
  <c r="AQ706" i="44"/>
  <c r="BI706" i="44" s="1"/>
  <c r="AQ31" i="44"/>
  <c r="BI31" i="44" s="1"/>
  <c r="AQ661" i="44"/>
  <c r="BI661" i="44" s="1"/>
  <c r="AQ223" i="44"/>
  <c r="BI223" i="44" s="1"/>
  <c r="AQ547" i="44"/>
  <c r="BI547" i="44" s="1"/>
  <c r="AQ643" i="44"/>
  <c r="BI643" i="44" s="1"/>
  <c r="AQ557" i="44"/>
  <c r="BI557" i="44" s="1"/>
  <c r="AQ511" i="44"/>
  <c r="BI511" i="44" s="1"/>
  <c r="AQ91" i="44"/>
  <c r="BI91" i="44" s="1"/>
  <c r="AQ165" i="44"/>
  <c r="BI165" i="44" s="1"/>
  <c r="AQ439" i="44"/>
  <c r="BI439" i="44" s="1"/>
  <c r="AQ125" i="44"/>
  <c r="BI125" i="44" s="1"/>
  <c r="AQ601" i="44"/>
  <c r="BI601" i="44" s="1"/>
  <c r="AQ185" i="44"/>
  <c r="BI185" i="44" s="1"/>
  <c r="AQ495" i="44"/>
  <c r="BI495" i="44" s="1"/>
  <c r="AQ647" i="44"/>
  <c r="BI647" i="44" s="1"/>
  <c r="AQ653" i="44"/>
  <c r="BI653" i="44" s="1"/>
  <c r="AQ447" i="44"/>
  <c r="BI447" i="44" s="1"/>
  <c r="AQ123" i="44"/>
  <c r="BI123" i="44" s="1"/>
  <c r="AQ188" i="44"/>
  <c r="BI188" i="44" s="1"/>
  <c r="AQ525" i="44"/>
  <c r="BI525" i="44" s="1"/>
  <c r="AQ68" i="44"/>
  <c r="BI68" i="44" s="1"/>
  <c r="AQ248" i="44"/>
  <c r="BI248" i="44" s="1"/>
  <c r="AQ332" i="44"/>
  <c r="BI332" i="44" s="1"/>
  <c r="AQ538" i="44"/>
  <c r="BI538" i="44" s="1"/>
  <c r="AQ456" i="44"/>
  <c r="BI456" i="44" s="1"/>
  <c r="AQ718" i="44"/>
  <c r="BI718" i="44" s="1"/>
  <c r="AQ82" i="44"/>
  <c r="BI82" i="44" s="1"/>
  <c r="AQ338" i="44"/>
  <c r="BI338" i="44" s="1"/>
  <c r="AQ540" i="44"/>
  <c r="BI540" i="44" s="1"/>
  <c r="AQ504" i="44"/>
  <c r="BI504" i="44" s="1"/>
  <c r="AQ730" i="44"/>
  <c r="BI730" i="44" s="1"/>
  <c r="AQ99" i="44"/>
  <c r="BI99" i="44" s="1"/>
  <c r="AQ693" i="44"/>
  <c r="BI693" i="44" s="1"/>
  <c r="AQ251" i="44"/>
  <c r="BI251" i="44" s="1"/>
  <c r="AQ595" i="44"/>
  <c r="BI595" i="44" s="1"/>
  <c r="AQ723" i="44"/>
  <c r="BI723" i="44" s="1"/>
  <c r="AQ669" i="44"/>
  <c r="BI669" i="44" s="1"/>
  <c r="AQ587" i="44"/>
  <c r="BI587" i="44" s="1"/>
  <c r="AQ335" i="44"/>
  <c r="BI335" i="44" s="1"/>
  <c r="AQ205" i="44"/>
  <c r="BI205" i="44" s="1"/>
  <c r="AQ559" i="44"/>
  <c r="BI559" i="44" s="1"/>
  <c r="AQ639" i="44"/>
  <c r="BI639" i="44" s="1"/>
  <c r="AQ35" i="44"/>
  <c r="BI35" i="44" s="1"/>
  <c r="AQ681" i="44"/>
  <c r="BI681" i="44" s="1"/>
  <c r="AQ209" i="44"/>
  <c r="BI209" i="44" s="1"/>
  <c r="AQ551" i="44"/>
  <c r="BI551" i="44" s="1"/>
  <c r="AQ679" i="44"/>
  <c r="BI679" i="44" s="1"/>
  <c r="AQ717" i="44"/>
  <c r="BI717" i="44" s="1"/>
  <c r="AQ366" i="44"/>
  <c r="BI366" i="44" s="1"/>
  <c r="AQ545" i="44"/>
  <c r="BI545" i="44" s="1"/>
  <c r="AQ198" i="44"/>
  <c r="BI198" i="44" s="1"/>
  <c r="AQ41" i="44"/>
  <c r="BI41" i="44" s="1"/>
  <c r="AQ92" i="44"/>
  <c r="BI92" i="44" s="1"/>
  <c r="AQ264" i="44"/>
  <c r="BI264" i="44" s="1"/>
  <c r="AQ344" i="44"/>
  <c r="BI344" i="44" s="1"/>
  <c r="AQ552" i="44"/>
  <c r="BI552" i="44" s="1"/>
  <c r="AQ458" i="44"/>
  <c r="BI458" i="44" s="1"/>
  <c r="AQ754" i="44"/>
  <c r="BI754" i="44" s="1"/>
  <c r="BL98" i="42"/>
  <c r="BN98" i="42" s="1"/>
  <c r="BL151" i="10"/>
  <c r="BN151" i="10" s="1"/>
  <c r="BL299" i="43"/>
  <c r="BN299" i="43" s="1"/>
  <c r="B18" i="24"/>
  <c r="B16" i="24" s="1"/>
  <c r="AE127" i="4"/>
  <c r="AE110" i="4"/>
  <c r="AE197" i="4"/>
  <c r="AE62" i="4"/>
  <c r="AE671" i="4"/>
  <c r="AE88" i="4"/>
  <c r="AE117" i="4"/>
  <c r="AE60" i="4"/>
  <c r="AE171" i="4"/>
  <c r="AE39" i="4"/>
  <c r="AE649" i="4"/>
  <c r="AE106" i="4"/>
  <c r="AE216" i="4"/>
  <c r="AE121" i="4"/>
  <c r="AE294" i="4"/>
  <c r="AE308" i="4"/>
  <c r="AE715" i="4"/>
  <c r="AE37" i="4"/>
  <c r="AE392" i="4"/>
  <c r="AE489" i="4"/>
  <c r="AE263" i="4"/>
  <c r="AE532" i="4"/>
  <c r="AE362" i="4"/>
  <c r="AE681" i="4"/>
  <c r="AE267" i="4"/>
  <c r="AE600" i="4"/>
  <c r="AE410" i="4"/>
  <c r="AE685" i="4"/>
  <c r="AE524" i="4"/>
  <c r="AE407" i="4"/>
  <c r="AE394" i="4"/>
  <c r="AE429" i="4"/>
  <c r="AE368" i="4"/>
  <c r="AE672" i="4"/>
  <c r="AE647" i="4"/>
  <c r="AE654" i="4"/>
  <c r="AE669" i="4"/>
  <c r="AE740" i="4"/>
  <c r="AE643" i="4"/>
  <c r="AE498" i="4"/>
  <c r="AE421" i="4"/>
  <c r="AE741" i="4"/>
  <c r="AE40" i="4"/>
  <c r="AE207" i="4"/>
  <c r="AE360" i="4"/>
  <c r="AE100" i="4"/>
  <c r="AE65" i="4"/>
  <c r="AE102" i="4"/>
  <c r="AE174" i="4"/>
  <c r="AE752" i="4"/>
  <c r="AE202" i="4"/>
  <c r="AE107" i="4"/>
  <c r="AE548" i="4"/>
  <c r="AE166" i="4"/>
  <c r="AE172" i="4"/>
  <c r="AE185" i="4"/>
  <c r="AE57" i="4"/>
  <c r="AE686" i="4"/>
  <c r="AE516" i="4"/>
  <c r="AE481" i="4"/>
  <c r="AE312" i="4"/>
  <c r="AE635" i="4"/>
  <c r="AE321" i="4"/>
  <c r="AE306" i="4"/>
  <c r="AE439" i="4"/>
  <c r="AE662" i="4"/>
  <c r="AE256" i="4"/>
  <c r="AE342" i="4"/>
  <c r="AE443" i="4"/>
  <c r="AE750" i="4"/>
  <c r="AE396" i="4"/>
  <c r="AE636" i="4"/>
  <c r="AE619" i="4"/>
  <c r="AE630" i="4"/>
  <c r="AE601" i="4"/>
  <c r="AE528" i="4"/>
  <c r="AE475" i="4"/>
  <c r="AE422" i="4"/>
  <c r="AE457" i="4"/>
  <c r="AE641" i="4"/>
  <c r="AE467" i="4"/>
  <c r="AE386" i="4"/>
  <c r="AE674" i="4"/>
  <c r="AE18" i="4"/>
  <c r="AE114" i="4"/>
  <c r="AE75" i="4"/>
  <c r="AE20" i="4"/>
  <c r="AE228" i="4"/>
  <c r="AE229" i="4"/>
  <c r="AE141" i="4"/>
  <c r="AE612" i="4"/>
  <c r="AE245" i="4"/>
  <c r="AE120" i="4"/>
  <c r="AE616" i="4"/>
  <c r="AE725" i="4"/>
  <c r="AE533" i="4"/>
  <c r="AE754" i="4"/>
  <c r="AE562" i="4"/>
  <c r="AE370" i="4"/>
  <c r="AE595" i="4"/>
  <c r="AE403" i="4"/>
  <c r="AE689" i="4"/>
  <c r="AE701" i="4"/>
  <c r="AE393" i="4"/>
  <c r="AE550" i="4"/>
  <c r="AE711" i="4"/>
  <c r="AE455" i="4"/>
  <c r="AE640" i="4"/>
  <c r="AE448" i="4"/>
  <c r="AE729" i="4"/>
  <c r="AE409" i="4"/>
  <c r="AE566" i="4"/>
  <c r="AE727" i="4"/>
  <c r="AE471" i="4"/>
  <c r="AE652" i="4"/>
  <c r="AE54" i="4"/>
  <c r="AE693" i="4"/>
  <c r="AE501" i="4"/>
  <c r="AE722" i="4"/>
  <c r="AE530" i="4"/>
  <c r="AE755" i="4"/>
  <c r="AE563" i="4"/>
  <c r="AE371" i="4"/>
  <c r="AE657" i="4"/>
  <c r="AE637" i="4"/>
  <c r="AE762" i="4"/>
  <c r="AE506" i="4"/>
  <c r="AE667" i="4"/>
  <c r="AE411" i="4"/>
  <c r="AE608" i="4"/>
  <c r="AE416" i="4"/>
  <c r="AE665" i="4"/>
  <c r="AE365" i="4"/>
  <c r="AE522" i="4"/>
  <c r="AE683" i="4"/>
  <c r="AE427" i="4"/>
  <c r="AE230" i="4"/>
  <c r="AE138" i="4"/>
  <c r="AE148" i="4"/>
  <c r="AE143" i="4"/>
  <c r="AE144" i="4"/>
  <c r="AE160" i="4"/>
  <c r="AE661" i="4"/>
  <c r="AE437" i="4"/>
  <c r="AE626" i="4"/>
  <c r="AE402" i="4"/>
  <c r="AE579" i="4"/>
  <c r="AE756" i="4"/>
  <c r="AE593" i="4"/>
  <c r="AE477" i="4"/>
  <c r="AE590" i="4"/>
  <c r="AE687" i="4"/>
  <c r="AE367" i="4"/>
  <c r="AE544" i="4"/>
  <c r="AE318" i="4"/>
  <c r="AE449" i="4"/>
  <c r="AE542" i="4"/>
  <c r="AE639" i="4"/>
  <c r="AE760" i="4"/>
  <c r="AE540" i="4"/>
  <c r="AE346" i="4"/>
  <c r="AE381" i="4"/>
  <c r="AE699" i="4"/>
  <c r="AE632" i="4"/>
  <c r="AE262" i="4"/>
  <c r="AE272" i="4"/>
  <c r="AE505" i="4"/>
  <c r="AE406" i="4"/>
  <c r="AE728" i="4"/>
  <c r="AE338" i="4"/>
  <c r="AE316" i="4"/>
  <c r="AE589" i="4"/>
  <c r="AE379" i="4"/>
  <c r="AE344" i="4"/>
  <c r="AE61" i="4"/>
  <c r="AE382" i="4"/>
  <c r="AE322" i="4"/>
  <c r="AE445" i="4"/>
  <c r="AE296" i="4"/>
  <c r="AE113" i="4"/>
  <c r="AE176" i="4"/>
  <c r="AE108" i="4"/>
  <c r="AE233" i="4"/>
  <c r="AE15" i="4"/>
  <c r="AE319" i="4"/>
  <c r="AE99" i="4"/>
  <c r="AE64" i="4"/>
  <c r="AE250" i="4"/>
  <c r="AE328" i="4"/>
  <c r="AE46" i="4"/>
  <c r="AE170" i="4"/>
  <c r="AE598" i="4"/>
  <c r="AE119" i="4"/>
  <c r="AE156" i="4"/>
  <c r="AE134" i="4"/>
  <c r="AE189" i="4"/>
  <c r="AE766" i="4"/>
  <c r="AE36" i="4"/>
  <c r="AE198" i="4"/>
  <c r="AE287" i="4"/>
  <c r="AE243" i="4"/>
  <c r="AE629" i="4"/>
  <c r="AE405" i="4"/>
  <c r="AE594" i="4"/>
  <c r="AE354" i="4"/>
  <c r="AE531" i="4"/>
  <c r="AE724" i="4"/>
  <c r="AE561" i="4"/>
  <c r="AE433" i="4"/>
  <c r="AE526" i="4"/>
  <c r="AE623" i="4"/>
  <c r="AE744" i="4"/>
  <c r="AE512" i="4"/>
  <c r="AE286" i="4"/>
  <c r="AE385" i="4"/>
  <c r="AE478" i="4"/>
  <c r="AE599" i="4"/>
  <c r="AE716" i="4"/>
  <c r="AE508" i="4"/>
  <c r="AE314" i="4"/>
  <c r="AE710" i="4"/>
  <c r="AE615" i="4"/>
  <c r="AE568" i="4"/>
  <c r="AE331" i="4"/>
  <c r="AE341" i="4"/>
  <c r="AE417" i="4"/>
  <c r="AE735" i="4"/>
  <c r="AE660" i="4"/>
  <c r="AE274" i="4"/>
  <c r="AE284" i="4"/>
  <c r="AE401" i="4"/>
  <c r="AE648" i="4"/>
  <c r="AE280" i="4"/>
  <c r="AE77" i="4"/>
  <c r="AE631" i="4"/>
  <c r="AE335" i="4"/>
  <c r="AE518" i="4"/>
  <c r="AE269" i="4"/>
  <c r="AE129" i="4"/>
  <c r="AE142" i="4"/>
  <c r="AE52" i="4"/>
  <c r="AE213" i="4"/>
  <c r="AE441" i="4"/>
  <c r="AE292" i="4"/>
  <c r="AE115" i="4"/>
  <c r="AE30" i="4"/>
  <c r="AE124" i="4"/>
  <c r="AE41" i="4"/>
  <c r="AE204" i="4"/>
  <c r="AE249" i="4"/>
  <c r="AE748" i="4"/>
  <c r="AE151" i="4"/>
  <c r="AE50" i="4"/>
  <c r="AE178" i="4"/>
  <c r="AE212" i="4"/>
  <c r="AE356" i="4"/>
  <c r="AE58" i="4"/>
  <c r="AE111" i="4"/>
  <c r="AE225" i="4"/>
  <c r="AE597" i="4"/>
  <c r="AE373" i="4"/>
  <c r="AE546" i="4"/>
  <c r="AE723" i="4"/>
  <c r="AE499" i="4"/>
  <c r="AE753" i="4"/>
  <c r="AE765" i="4"/>
  <c r="AE369" i="4"/>
  <c r="AE462" i="4"/>
  <c r="AE583" i="4"/>
  <c r="AE704" i="4"/>
  <c r="AE480" i="4"/>
  <c r="AE697" i="4"/>
  <c r="AE734" i="4"/>
  <c r="AE438" i="4"/>
  <c r="AE555" i="4"/>
  <c r="AE684" i="4"/>
  <c r="AE476" i="4"/>
  <c r="AE282" i="4"/>
  <c r="AE622" i="4"/>
  <c r="AE527" i="4"/>
  <c r="AE504" i="4"/>
  <c r="AE299" i="4"/>
  <c r="AE309" i="4"/>
  <c r="AE746" i="4"/>
  <c r="AE651" i="4"/>
  <c r="AE596" i="4"/>
  <c r="AE343" i="4"/>
  <c r="AE353" i="4"/>
  <c r="AE646" i="4"/>
  <c r="AE520" i="4"/>
  <c r="AE317" i="4"/>
  <c r="AE713" i="4"/>
  <c r="AE459" i="4"/>
  <c r="AE271" i="4"/>
  <c r="AE591" i="4"/>
  <c r="AE35" i="4"/>
  <c r="AE145" i="4"/>
  <c r="AE200" i="4"/>
  <c r="AE180" i="4"/>
  <c r="AE122" i="4"/>
  <c r="AE510" i="4"/>
  <c r="AE265" i="4"/>
  <c r="AE131" i="4"/>
  <c r="AE158" i="4"/>
  <c r="AE68" i="4"/>
  <c r="AE83" i="4"/>
  <c r="AE236" i="4"/>
  <c r="AE38" i="4"/>
  <c r="AE351" i="4"/>
  <c r="AE183" i="4"/>
  <c r="AE168" i="4"/>
  <c r="AE361" i="4"/>
  <c r="AE42" i="4"/>
  <c r="AE55" i="4"/>
  <c r="AE150" i="4"/>
  <c r="AE196" i="4"/>
  <c r="AE291" i="4"/>
  <c r="B16" i="18"/>
  <c r="B28" i="18"/>
  <c r="B13" i="18"/>
  <c r="B37" i="18"/>
  <c r="B31" i="18"/>
  <c r="AF135" i="4"/>
  <c r="BJ135" i="4" s="1"/>
  <c r="AF74" i="4"/>
  <c r="BJ74" i="4" s="1"/>
  <c r="AF753" i="4"/>
  <c r="BJ753" i="4" s="1"/>
  <c r="AF683" i="4"/>
  <c r="BJ683" i="4" s="1"/>
  <c r="AF615" i="4"/>
  <c r="BJ615" i="4" s="1"/>
  <c r="AF547" i="4"/>
  <c r="BJ547" i="4" s="1"/>
  <c r="AF479" i="4"/>
  <c r="BJ479" i="4" s="1"/>
  <c r="AF409" i="4"/>
  <c r="BJ409" i="4" s="1"/>
  <c r="AF340" i="4"/>
  <c r="BJ340" i="4" s="1"/>
  <c r="AF270" i="4"/>
  <c r="BJ270" i="4" s="1"/>
  <c r="AF718" i="4"/>
  <c r="BJ718" i="4" s="1"/>
  <c r="AF638" i="4"/>
  <c r="BJ638" i="4" s="1"/>
  <c r="AF562" i="4"/>
  <c r="BJ562" i="4" s="1"/>
  <c r="AF488" i="4"/>
  <c r="BJ488" i="4" s="1"/>
  <c r="AF413" i="4"/>
  <c r="BJ413" i="4" s="1"/>
  <c r="AF336" i="4"/>
  <c r="BJ336" i="4" s="1"/>
  <c r="AF257" i="4"/>
  <c r="BJ257" i="4" s="1"/>
  <c r="AF701" i="4"/>
  <c r="BJ701" i="4" s="1"/>
  <c r="AF633" i="4"/>
  <c r="BJ633" i="4" s="1"/>
  <c r="AF560" i="4"/>
  <c r="BJ560" i="4" s="1"/>
  <c r="AF738" i="4"/>
  <c r="BJ738" i="4" s="1"/>
  <c r="AF668" i="4"/>
  <c r="BJ668" i="4" s="1"/>
  <c r="AF601" i="4"/>
  <c r="BJ601" i="4" s="1"/>
  <c r="AF533" i="4"/>
  <c r="BJ533" i="4" s="1"/>
  <c r="AF464" i="4"/>
  <c r="BJ464" i="4" s="1"/>
  <c r="AF394" i="4"/>
  <c r="BJ394" i="4" s="1"/>
  <c r="AF327" i="4"/>
  <c r="BJ327" i="4" s="1"/>
  <c r="AF256" i="4"/>
  <c r="BJ256" i="4" s="1"/>
  <c r="AF703" i="4"/>
  <c r="BJ703" i="4" s="1"/>
  <c r="AF700" i="4"/>
  <c r="BJ700" i="4" s="1"/>
  <c r="AF18" i="4"/>
  <c r="BJ18" i="4" s="1"/>
  <c r="AF741" i="4"/>
  <c r="BJ741" i="4" s="1"/>
  <c r="AF671" i="4"/>
  <c r="BJ671" i="4" s="1"/>
  <c r="AF604" i="4"/>
  <c r="BJ604" i="4" s="1"/>
  <c r="AF536" i="4"/>
  <c r="BJ536" i="4" s="1"/>
  <c r="AF467" i="4"/>
  <c r="BJ467" i="4" s="1"/>
  <c r="AF397" i="4"/>
  <c r="BJ397" i="4" s="1"/>
  <c r="AF329" i="4"/>
  <c r="BJ329" i="4" s="1"/>
  <c r="AF259" i="4"/>
  <c r="BJ259" i="4" s="1"/>
  <c r="AF706" i="4"/>
  <c r="BJ706" i="4" s="1"/>
  <c r="AF624" i="4"/>
  <c r="BJ624" i="4" s="1"/>
  <c r="AF549" i="4"/>
  <c r="BJ549" i="4" s="1"/>
  <c r="AF474" i="4"/>
  <c r="BJ474" i="4" s="1"/>
  <c r="AF401" i="4"/>
  <c r="BJ401" i="4" s="1"/>
  <c r="AF323" i="4"/>
  <c r="BJ323" i="4" s="1"/>
  <c r="AF761" i="4"/>
  <c r="BJ761" i="4" s="1"/>
  <c r="AF690" i="4"/>
  <c r="BJ690" i="4" s="1"/>
  <c r="AF622" i="4"/>
  <c r="BJ622" i="4" s="1"/>
  <c r="AF548" i="4"/>
  <c r="BJ548" i="4" s="1"/>
  <c r="AF726" i="4"/>
  <c r="BJ726" i="4" s="1"/>
  <c r="AF657" i="4"/>
  <c r="BJ657" i="4" s="1"/>
  <c r="AF589" i="4"/>
  <c r="BJ589" i="4" s="1"/>
  <c r="AF521" i="4"/>
  <c r="BJ521" i="4" s="1"/>
  <c r="AF453" i="4"/>
  <c r="BJ453" i="4" s="1"/>
  <c r="AF382" i="4"/>
  <c r="BJ382" i="4" s="1"/>
  <c r="AF315" i="4"/>
  <c r="BJ315" i="4" s="1"/>
  <c r="AF763" i="4"/>
  <c r="BJ763" i="4" s="1"/>
  <c r="B19" i="8"/>
  <c r="AF525" i="4"/>
  <c r="BJ525" i="4" s="1"/>
  <c r="AF729" i="4"/>
  <c r="BJ729" i="4" s="1"/>
  <c r="AF637" i="4"/>
  <c r="BJ637" i="4" s="1"/>
  <c r="AF524" i="4"/>
  <c r="BJ524" i="4" s="1"/>
  <c r="AF433" i="4"/>
  <c r="BJ433" i="4" s="1"/>
  <c r="AF318" i="4"/>
  <c r="BJ318" i="4" s="1"/>
  <c r="AF742" i="4"/>
  <c r="BJ742" i="4" s="1"/>
  <c r="AF611" i="4"/>
  <c r="BJ611" i="4" s="1"/>
  <c r="AF425" i="4"/>
  <c r="BJ425" i="4" s="1"/>
  <c r="AF310" i="4"/>
  <c r="BJ310" i="4" s="1"/>
  <c r="AF737" i="4"/>
  <c r="BJ737" i="4" s="1"/>
  <c r="AF656" i="4"/>
  <c r="BJ656" i="4" s="1"/>
  <c r="AF573" i="4"/>
  <c r="BJ573" i="4" s="1"/>
  <c r="AF645" i="4"/>
  <c r="BJ645" i="4" s="1"/>
  <c r="AF566" i="4"/>
  <c r="BJ566" i="4" s="1"/>
  <c r="AF487" i="4"/>
  <c r="BJ487" i="4" s="1"/>
  <c r="AF406" i="4"/>
  <c r="BJ406" i="4" s="1"/>
  <c r="AF751" i="4"/>
  <c r="BJ751" i="4" s="1"/>
  <c r="AF631" i="4"/>
  <c r="BJ631" i="4" s="1"/>
  <c r="AF495" i="4"/>
  <c r="BJ495" i="4" s="1"/>
  <c r="AF357" i="4"/>
  <c r="BJ357" i="4" s="1"/>
  <c r="AF736" i="4"/>
  <c r="BJ736" i="4" s="1"/>
  <c r="AF605" i="4"/>
  <c r="BJ605" i="4" s="1"/>
  <c r="AF507" i="4"/>
  <c r="BJ507" i="4" s="1"/>
  <c r="AF407" i="4"/>
  <c r="BJ407" i="4" s="1"/>
  <c r="AF304" i="4"/>
  <c r="BJ304" i="4" s="1"/>
  <c r="AF719" i="4"/>
  <c r="BJ719" i="4" s="1"/>
  <c r="AF627" i="4"/>
  <c r="BJ627" i="4" s="1"/>
  <c r="AF529" i="4"/>
  <c r="BJ529" i="4" s="1"/>
  <c r="AF717" i="4"/>
  <c r="BJ717" i="4" s="1"/>
  <c r="AF626" i="4"/>
  <c r="BJ626" i="4" s="1"/>
  <c r="AF512" i="4"/>
  <c r="BJ512" i="4" s="1"/>
  <c r="AF421" i="4"/>
  <c r="BJ421" i="4" s="1"/>
  <c r="AF306" i="4"/>
  <c r="BJ306" i="4" s="1"/>
  <c r="AF730" i="4"/>
  <c r="BJ730" i="4" s="1"/>
  <c r="AF599" i="4"/>
  <c r="BJ599" i="4" s="1"/>
  <c r="AF296" i="4"/>
  <c r="BJ296" i="4" s="1"/>
  <c r="AF725" i="4"/>
  <c r="BJ725" i="4" s="1"/>
  <c r="AF646" i="4"/>
  <c r="BJ646" i="4" s="1"/>
  <c r="AF714" i="4"/>
  <c r="BJ714" i="4" s="1"/>
  <c r="AF634" i="4"/>
  <c r="BJ634" i="4" s="1"/>
  <c r="AF556" i="4"/>
  <c r="BJ556" i="4" s="1"/>
  <c r="AF476" i="4"/>
  <c r="BJ476" i="4" s="1"/>
  <c r="AF303" i="4"/>
  <c r="BJ303" i="4" s="1"/>
  <c r="AF739" i="4"/>
  <c r="BJ739" i="4" s="1"/>
  <c r="AF609" i="4"/>
  <c r="BJ609" i="4" s="1"/>
  <c r="AF473" i="4"/>
  <c r="BJ473" i="4" s="1"/>
  <c r="AF335" i="4"/>
  <c r="BJ335" i="4" s="1"/>
  <c r="AF712" i="4"/>
  <c r="BJ712" i="4" s="1"/>
  <c r="AF590" i="4"/>
  <c r="BJ590" i="4" s="1"/>
  <c r="AF491" i="4"/>
  <c r="BJ491" i="4" s="1"/>
  <c r="AF392" i="4"/>
  <c r="BJ392" i="4" s="1"/>
  <c r="AF286" i="4"/>
  <c r="BJ286" i="4" s="1"/>
  <c r="AF704" i="4"/>
  <c r="BJ704" i="4" s="1"/>
  <c r="AF613" i="4"/>
  <c r="BJ613" i="4" s="1"/>
  <c r="AF514" i="4"/>
  <c r="BJ514" i="4" s="1"/>
  <c r="AF441" i="4"/>
  <c r="BJ441" i="4" s="1"/>
  <c r="AF370" i="4"/>
  <c r="BJ370" i="4" s="1"/>
  <c r="AF300" i="4"/>
  <c r="BJ300" i="4" s="1"/>
  <c r="AF57" i="4"/>
  <c r="BJ57" i="4" s="1"/>
  <c r="AF80" i="4"/>
  <c r="BJ80" i="4" s="1"/>
  <c r="AF94" i="4"/>
  <c r="BJ94" i="4" s="1"/>
  <c r="AF214" i="4"/>
  <c r="BJ214" i="4" s="1"/>
  <c r="AF29" i="4"/>
  <c r="BJ29" i="4" s="1"/>
  <c r="AF197" i="4"/>
  <c r="BJ197" i="4" s="1"/>
  <c r="AF245" i="4"/>
  <c r="BJ245" i="4" s="1"/>
  <c r="AF184" i="4"/>
  <c r="BJ184" i="4" s="1"/>
  <c r="AF106" i="4"/>
  <c r="BJ106" i="4" s="1"/>
  <c r="AF131" i="4"/>
  <c r="BJ131" i="4" s="1"/>
  <c r="AF697" i="4"/>
  <c r="BJ697" i="4" s="1"/>
  <c r="AF561" i="4"/>
  <c r="BJ561" i="4" s="1"/>
  <c r="AF424" i="4"/>
  <c r="BJ424" i="4" s="1"/>
  <c r="AF285" i="4"/>
  <c r="BJ285" i="4" s="1"/>
  <c r="AF654" i="4"/>
  <c r="BJ654" i="4" s="1"/>
  <c r="AF552" i="4"/>
  <c r="BJ552" i="4" s="1"/>
  <c r="AF452" i="4"/>
  <c r="BJ452" i="4" s="1"/>
  <c r="AF352" i="4"/>
  <c r="BJ352" i="4" s="1"/>
  <c r="AF764" i="4"/>
  <c r="BJ764" i="4" s="1"/>
  <c r="AF670" i="4"/>
  <c r="BJ670" i="4" s="1"/>
  <c r="AF576" i="4"/>
  <c r="BJ576" i="4" s="1"/>
  <c r="AF486" i="4"/>
  <c r="BJ486" i="4" s="1"/>
  <c r="AF414" i="4"/>
  <c r="BJ414" i="4" s="1"/>
  <c r="AF344" i="4"/>
  <c r="BJ344" i="4" s="1"/>
  <c r="AF275" i="4"/>
  <c r="BJ275" i="4" s="1"/>
  <c r="AF162" i="4"/>
  <c r="BJ162" i="4" s="1"/>
  <c r="AF183" i="4"/>
  <c r="BJ183" i="4" s="1"/>
  <c r="AF192" i="4"/>
  <c r="BJ192" i="4" s="1"/>
  <c r="AF240" i="4"/>
  <c r="BJ240" i="4" s="1"/>
  <c r="AF134" i="4"/>
  <c r="BJ134" i="4" s="1"/>
  <c r="AF223" i="4"/>
  <c r="BJ223" i="4" s="1"/>
  <c r="AF26" i="4"/>
  <c r="BJ26" i="4" s="1"/>
  <c r="AF100" i="4"/>
  <c r="BJ100" i="4" s="1"/>
  <c r="AF598" i="4"/>
  <c r="BJ598" i="4" s="1"/>
  <c r="AF324" i="4"/>
  <c r="BJ324" i="4" s="1"/>
  <c r="AF581" i="4"/>
  <c r="BJ581" i="4" s="1"/>
  <c r="AF383" i="4"/>
  <c r="BJ383" i="4" s="1"/>
  <c r="AF695" i="4"/>
  <c r="BJ695" i="4" s="1"/>
  <c r="AF508" i="4"/>
  <c r="BJ508" i="4" s="1"/>
  <c r="AF364" i="4"/>
  <c r="BJ364" i="4" s="1"/>
  <c r="AF137" i="4"/>
  <c r="BJ137" i="4" s="1"/>
  <c r="AF174" i="4"/>
  <c r="BJ174" i="4" s="1"/>
  <c r="AF109" i="4"/>
  <c r="BJ109" i="4" s="1"/>
  <c r="AF75" i="4"/>
  <c r="BJ75" i="4" s="1"/>
  <c r="AF31" i="4"/>
  <c r="BJ31" i="4" s="1"/>
  <c r="BJ14" i="4"/>
  <c r="AF705" i="4"/>
  <c r="BJ705" i="4" s="1"/>
  <c r="AF592" i="4"/>
  <c r="BJ592" i="4" s="1"/>
  <c r="AF501" i="4"/>
  <c r="BJ501" i="4" s="1"/>
  <c r="AF385" i="4"/>
  <c r="BJ385" i="4" s="1"/>
  <c r="AF295" i="4"/>
  <c r="BJ295" i="4" s="1"/>
  <c r="AF693" i="4"/>
  <c r="BJ693" i="4" s="1"/>
  <c r="AF587" i="4"/>
  <c r="BJ587" i="4" s="1"/>
  <c r="AC12" i="4"/>
  <c r="BL261" i="10"/>
  <c r="BN261" i="10" s="1"/>
  <c r="BL395" i="10"/>
  <c r="BN395" i="10" s="1"/>
  <c r="BL84" i="10"/>
  <c r="BN84" i="10" s="1"/>
  <c r="BL681" i="10"/>
  <c r="BN681" i="10" s="1"/>
  <c r="BL489" i="10"/>
  <c r="BN489" i="10" s="1"/>
  <c r="BL297" i="10"/>
  <c r="BN297" i="10" s="1"/>
  <c r="BL105" i="10"/>
  <c r="BN105" i="10" s="1"/>
  <c r="BL156" i="10"/>
  <c r="BN156" i="10" s="1"/>
  <c r="BL479" i="10"/>
  <c r="BN479" i="10" s="1"/>
  <c r="BL155" i="10"/>
  <c r="BN155" i="10" s="1"/>
  <c r="BL556" i="10"/>
  <c r="BN556" i="10" s="1"/>
  <c r="BL276" i="10"/>
  <c r="BN276" i="10" s="1"/>
  <c r="BL399" i="10"/>
  <c r="BN399" i="10" s="1"/>
  <c r="BL82" i="10"/>
  <c r="BN82" i="10" s="1"/>
  <c r="BL277" i="10"/>
  <c r="BN277" i="10" s="1"/>
  <c r="BL371" i="10"/>
  <c r="BN371" i="10" s="1"/>
  <c r="BL94" i="10"/>
  <c r="BN94" i="10" s="1"/>
  <c r="BL97" i="10"/>
  <c r="BN97" i="10" s="1"/>
  <c r="BL639" i="10"/>
  <c r="BN639" i="10" s="1"/>
  <c r="BL263" i="10"/>
  <c r="BN263" i="10" s="1"/>
  <c r="BL612" i="10"/>
  <c r="BN612" i="10" s="1"/>
  <c r="BL296" i="10"/>
  <c r="BN296" i="10" s="1"/>
  <c r="BL287" i="10"/>
  <c r="BN287" i="10" s="1"/>
  <c r="BL661" i="10"/>
  <c r="BN661" i="10" s="1"/>
  <c r="BL300" i="10"/>
  <c r="BN300" i="10" s="1"/>
  <c r="BL664" i="10"/>
  <c r="BN664" i="10" s="1"/>
  <c r="BL23" i="10"/>
  <c r="BN23" i="10" s="1"/>
  <c r="BL353" i="10"/>
  <c r="BN353" i="10" s="1"/>
  <c r="BL669" i="10"/>
  <c r="BN669" i="10" s="1"/>
  <c r="BL349" i="10"/>
  <c r="BN349" i="10" s="1"/>
  <c r="BL93" i="10"/>
  <c r="BN93" i="10" s="1"/>
  <c r="BL635" i="10"/>
  <c r="BN635" i="10" s="1"/>
  <c r="BL55" i="10"/>
  <c r="BN55" i="10" s="1"/>
  <c r="BL384" i="10"/>
  <c r="BN384" i="10" s="1"/>
  <c r="BL167" i="10"/>
  <c r="BN167" i="10" s="1"/>
  <c r="AQ193" i="41"/>
  <c r="BI193" i="41" s="1"/>
  <c r="AQ306" i="41"/>
  <c r="BI306" i="41" s="1"/>
  <c r="AQ19" i="41"/>
  <c r="BI19" i="41" s="1"/>
  <c r="AQ197" i="41"/>
  <c r="BI197" i="41" s="1"/>
  <c r="AQ307" i="41"/>
  <c r="BI307" i="41" s="1"/>
  <c r="AQ610" i="41"/>
  <c r="BI610" i="41" s="1"/>
  <c r="BL197" i="10"/>
  <c r="BN197" i="10" s="1"/>
  <c r="BL295" i="10"/>
  <c r="BN295" i="10" s="1"/>
  <c r="BL743" i="10"/>
  <c r="BN743" i="10" s="1"/>
  <c r="BL665" i="10"/>
  <c r="BN665" i="10" s="1"/>
  <c r="BL473" i="10"/>
  <c r="BN473" i="10" s="1"/>
  <c r="BL281" i="10"/>
  <c r="BN281" i="10" s="1"/>
  <c r="BL89" i="10"/>
  <c r="BN89" i="10" s="1"/>
  <c r="BL751" i="10"/>
  <c r="BN751" i="10" s="1"/>
  <c r="BL451" i="10"/>
  <c r="BN451" i="10" s="1"/>
  <c r="BL115" i="10"/>
  <c r="BN115" i="10" s="1"/>
  <c r="BL540" i="10"/>
  <c r="BN540" i="10" s="1"/>
  <c r="BL232" i="10"/>
  <c r="BN232" i="10" s="1"/>
  <c r="BL355" i="10"/>
  <c r="BN355" i="10" s="1"/>
  <c r="BL195" i="10"/>
  <c r="BN195" i="10" s="1"/>
  <c r="BL213" i="10"/>
  <c r="BN213" i="10" s="1"/>
  <c r="BL143" i="10"/>
  <c r="BN143" i="10" s="1"/>
  <c r="BL179" i="10"/>
  <c r="BN179" i="10" s="1"/>
  <c r="BL81" i="10"/>
  <c r="BN81" i="10" s="1"/>
  <c r="BL615" i="10"/>
  <c r="BN615" i="10" s="1"/>
  <c r="BL235" i="10"/>
  <c r="BN235" i="10" s="1"/>
  <c r="BL580" i="10"/>
  <c r="BN580" i="10" s="1"/>
  <c r="BL252" i="10"/>
  <c r="BN252" i="10" s="1"/>
  <c r="BL183" i="10"/>
  <c r="BN183" i="10" s="1"/>
  <c r="BL597" i="10"/>
  <c r="BN597" i="10" s="1"/>
  <c r="BL224" i="10"/>
  <c r="BN224" i="10" s="1"/>
  <c r="BL552" i="10"/>
  <c r="BN552" i="10" s="1"/>
  <c r="BL753" i="10"/>
  <c r="BN753" i="10" s="1"/>
  <c r="BL321" i="10"/>
  <c r="BN321" i="10" s="1"/>
  <c r="BL637" i="10"/>
  <c r="BN637" i="10" s="1"/>
  <c r="BL333" i="10"/>
  <c r="BN333" i="10" s="1"/>
  <c r="BL77" i="10"/>
  <c r="BN77" i="10" s="1"/>
  <c r="BL607" i="10"/>
  <c r="BN607" i="10" s="1"/>
  <c r="BL736" i="10"/>
  <c r="BN736" i="10" s="1"/>
  <c r="BL196" i="10"/>
  <c r="BN196" i="10" s="1"/>
  <c r="BL103" i="10"/>
  <c r="BN103" i="10" s="1"/>
  <c r="BL136" i="43"/>
  <c r="BN136" i="43" s="1"/>
  <c r="BL461" i="43"/>
  <c r="BN461" i="43" s="1"/>
  <c r="BL148" i="43"/>
  <c r="BN148" i="43" s="1"/>
  <c r="BL369" i="43"/>
  <c r="BN369" i="43" s="1"/>
  <c r="BL353" i="43"/>
  <c r="BN353" i="43" s="1"/>
  <c r="BL41" i="43"/>
  <c r="BN41" i="43" s="1"/>
  <c r="BL490" i="43"/>
  <c r="BN490" i="43" s="1"/>
  <c r="BL321" i="43"/>
  <c r="BN321" i="43" s="1"/>
  <c r="BL694" i="43"/>
  <c r="BN694" i="43" s="1"/>
  <c r="BL327" i="43"/>
  <c r="BN327" i="43" s="1"/>
  <c r="BL47" i="43"/>
  <c r="BN47" i="43" s="1"/>
  <c r="BL281" i="43"/>
  <c r="BN281" i="43" s="1"/>
  <c r="BL481" i="43"/>
  <c r="BN481" i="43" s="1"/>
  <c r="BL154" i="43"/>
  <c r="BN154" i="43" s="1"/>
  <c r="BL286" i="43"/>
  <c r="BN286" i="43" s="1"/>
  <c r="BL377" i="43"/>
  <c r="BN377" i="43" s="1"/>
  <c r="BL131" i="43"/>
  <c r="BN131" i="43" s="1"/>
  <c r="BL401" i="42"/>
  <c r="BN401" i="42" s="1"/>
  <c r="BL644" i="42"/>
  <c r="BN644" i="42" s="1"/>
  <c r="BL395" i="42"/>
  <c r="BN395" i="42" s="1"/>
  <c r="BL464" i="42"/>
  <c r="BN464" i="42" s="1"/>
  <c r="BL250" i="42"/>
  <c r="BN250" i="42" s="1"/>
  <c r="BL404" i="42"/>
  <c r="BN404" i="42" s="1"/>
  <c r="BL760" i="42"/>
  <c r="BN760" i="42" s="1"/>
  <c r="BL755" i="42"/>
  <c r="BN755" i="42" s="1"/>
  <c r="BL514" i="42"/>
  <c r="BN514" i="42" s="1"/>
  <c r="BL280" i="42"/>
  <c r="BN280" i="42" s="1"/>
  <c r="BL463" i="42"/>
  <c r="BN463" i="42" s="1"/>
  <c r="BL613" i="42"/>
  <c r="BN613" i="42" s="1"/>
  <c r="BL562" i="42"/>
  <c r="BN562" i="42" s="1"/>
  <c r="BL448" i="42"/>
  <c r="BN448" i="42" s="1"/>
  <c r="BL192" i="42"/>
  <c r="BN192" i="42" s="1"/>
  <c r="BL311" i="42"/>
  <c r="BN311" i="42" s="1"/>
  <c r="BL595" i="42"/>
  <c r="BN595" i="42" s="1"/>
  <c r="BL399" i="42"/>
  <c r="BN399" i="42" s="1"/>
  <c r="BL296" i="42"/>
  <c r="BN296" i="42" s="1"/>
  <c r="BL392" i="42"/>
  <c r="BN392" i="42" s="1"/>
  <c r="BL750" i="42"/>
  <c r="BN750" i="42" s="1"/>
  <c r="BL467" i="42"/>
  <c r="BN467" i="42" s="1"/>
  <c r="BL197" i="42"/>
  <c r="BN197" i="42" s="1"/>
  <c r="BL420" i="42"/>
  <c r="BN420" i="42" s="1"/>
  <c r="BL206" i="42"/>
  <c r="BN206" i="42" s="1"/>
  <c r="BL733" i="42"/>
  <c r="BN733" i="42" s="1"/>
  <c r="BL187" i="42"/>
  <c r="BN187" i="42" s="1"/>
  <c r="BL131" i="42"/>
  <c r="BN131" i="42" s="1"/>
  <c r="BL72" i="42"/>
  <c r="BN72" i="42" s="1"/>
  <c r="BL116" i="42"/>
  <c r="BN116" i="42" s="1"/>
  <c r="AQ566" i="41"/>
  <c r="BI566" i="41" s="1"/>
  <c r="AQ684" i="41"/>
  <c r="BI684" i="41" s="1"/>
  <c r="AQ708" i="41"/>
  <c r="BI708" i="41" s="1"/>
  <c r="AQ150" i="41"/>
  <c r="BI150" i="41" s="1"/>
  <c r="AQ375" i="41"/>
  <c r="BI375" i="41" s="1"/>
  <c r="AQ658" i="41"/>
  <c r="BI658" i="41" s="1"/>
  <c r="BL265" i="10"/>
  <c r="BN265" i="10" s="1"/>
  <c r="BL73" i="10"/>
  <c r="BN73" i="10" s="1"/>
  <c r="BL727" i="10"/>
  <c r="BN727" i="10" s="1"/>
  <c r="BL427" i="10"/>
  <c r="BN427" i="10" s="1"/>
  <c r="BL83" i="10"/>
  <c r="BN83" i="10" s="1"/>
  <c r="BL524" i="10"/>
  <c r="BN524" i="10" s="1"/>
  <c r="BL188" i="10"/>
  <c r="BN188" i="10" s="1"/>
  <c r="BL311" i="10"/>
  <c r="BN311" i="10" s="1"/>
  <c r="BL79" i="10"/>
  <c r="BN79" i="10" s="1"/>
  <c r="BL165" i="10"/>
  <c r="BN165" i="10" s="1"/>
  <c r="BL760" i="10"/>
  <c r="BN760" i="10" s="1"/>
  <c r="BL63" i="10"/>
  <c r="BN63" i="10" s="1"/>
  <c r="BL65" i="10"/>
  <c r="BN65" i="10" s="1"/>
  <c r="BL591" i="10"/>
  <c r="BN591" i="10" s="1"/>
  <c r="BL203" i="10"/>
  <c r="BN203" i="10" s="1"/>
  <c r="BL532" i="10"/>
  <c r="BN532" i="10" s="1"/>
  <c r="BL120" i="10"/>
  <c r="BN120" i="10" s="1"/>
  <c r="BL730" i="10"/>
  <c r="BN730" i="10" s="1"/>
  <c r="BL533" i="10"/>
  <c r="BN533" i="10" s="1"/>
  <c r="BL124" i="10"/>
  <c r="BN124" i="10" s="1"/>
  <c r="BL504" i="10"/>
  <c r="BN504" i="10" s="1"/>
  <c r="BL705" i="10"/>
  <c r="BN705" i="10" s="1"/>
  <c r="BL305" i="10"/>
  <c r="BN305" i="10" s="1"/>
  <c r="BL605" i="10"/>
  <c r="BN605" i="10" s="1"/>
  <c r="BL317" i="10"/>
  <c r="BN317" i="10" s="1"/>
  <c r="BL45" i="10"/>
  <c r="BN45" i="10" s="1"/>
  <c r="BL507" i="10"/>
  <c r="BN507" i="10" s="1"/>
  <c r="BL720" i="10"/>
  <c r="BN720" i="10" s="1"/>
  <c r="BL108" i="10"/>
  <c r="BN108" i="10" s="1"/>
  <c r="BL646" i="10"/>
  <c r="BN646" i="10" s="1"/>
  <c r="BL85" i="10"/>
  <c r="BN85" i="10" s="1"/>
  <c r="BL71" i="10"/>
  <c r="BN71" i="10" s="1"/>
  <c r="BL387" i="10"/>
  <c r="BN387" i="10" s="1"/>
  <c r="BL633" i="10"/>
  <c r="BN633" i="10" s="1"/>
  <c r="BL441" i="10"/>
  <c r="BN441" i="10" s="1"/>
  <c r="BL249" i="10"/>
  <c r="BN249" i="10" s="1"/>
  <c r="BL57" i="10"/>
  <c r="BN57" i="10" s="1"/>
  <c r="BL703" i="10"/>
  <c r="BN703" i="10" s="1"/>
  <c r="BL403" i="10"/>
  <c r="BN403" i="10" s="1"/>
  <c r="BL748" i="10"/>
  <c r="BN748" i="10" s="1"/>
  <c r="BL508" i="10"/>
  <c r="BN508" i="10" s="1"/>
  <c r="BL96" i="10"/>
  <c r="BN96" i="10" s="1"/>
  <c r="BL267" i="10"/>
  <c r="BN267" i="10" s="1"/>
  <c r="BL27" i="10"/>
  <c r="BN27" i="10" s="1"/>
  <c r="BL101" i="10"/>
  <c r="BN101" i="10" s="1"/>
  <c r="BL712" i="10"/>
  <c r="BN712" i="10" s="1"/>
  <c r="BL737" i="10"/>
  <c r="BN737" i="10" s="1"/>
  <c r="BL49" i="10"/>
  <c r="BN49" i="10" s="1"/>
  <c r="BL563" i="10"/>
  <c r="BN563" i="10" s="1"/>
  <c r="BL171" i="10"/>
  <c r="BN171" i="10" s="1"/>
  <c r="BL516" i="10"/>
  <c r="BN516" i="10" s="1"/>
  <c r="BL72" i="10"/>
  <c r="BN72" i="10" s="1"/>
  <c r="BL410" i="10"/>
  <c r="BN410" i="10" s="1"/>
  <c r="BL469" i="10"/>
  <c r="BN469" i="10" s="1"/>
  <c r="BL24" i="10"/>
  <c r="BN24" i="10" s="1"/>
  <c r="BL472" i="10"/>
  <c r="BN472" i="10" s="1"/>
  <c r="BL657" i="10"/>
  <c r="BN657" i="10" s="1"/>
  <c r="BL289" i="10"/>
  <c r="BN289" i="10" s="1"/>
  <c r="BL573" i="10"/>
  <c r="BN573" i="10" s="1"/>
  <c r="BL301" i="10"/>
  <c r="BN301" i="10" s="1"/>
  <c r="BL312" i="10"/>
  <c r="BN312" i="10" s="1"/>
  <c r="BL459" i="10"/>
  <c r="BN459" i="10" s="1"/>
  <c r="BL688" i="10"/>
  <c r="BN688" i="10" s="1"/>
  <c r="BL64" i="10"/>
  <c r="BN64" i="10" s="1"/>
  <c r="BL550" i="10"/>
  <c r="BN550" i="10" s="1"/>
  <c r="AQ226" i="41"/>
  <c r="BI226" i="41" s="1"/>
  <c r="AQ580" i="41"/>
  <c r="BI580" i="41" s="1"/>
  <c r="AQ482" i="41"/>
  <c r="BI482" i="41" s="1"/>
  <c r="AQ728" i="41"/>
  <c r="BI728" i="41" s="1"/>
  <c r="AQ555" i="41"/>
  <c r="BI555" i="41" s="1"/>
  <c r="BL20" i="10"/>
  <c r="BN20" i="10" s="1"/>
  <c r="BL32" i="10"/>
  <c r="BN32" i="10" s="1"/>
  <c r="BL44" i="10"/>
  <c r="BN44" i="10" s="1"/>
  <c r="BL56" i="10"/>
  <c r="BN56" i="10" s="1"/>
  <c r="BL68" i="10"/>
  <c r="BN68" i="10" s="1"/>
  <c r="BL80" i="10"/>
  <c r="BN80" i="10" s="1"/>
  <c r="BL92" i="10"/>
  <c r="BN92" i="10" s="1"/>
  <c r="BL104" i="10"/>
  <c r="BN104" i="10" s="1"/>
  <c r="BL116" i="10"/>
  <c r="BN116" i="10" s="1"/>
  <c r="BL128" i="10"/>
  <c r="BN128" i="10" s="1"/>
  <c r="BL140" i="10"/>
  <c r="BN140" i="10" s="1"/>
  <c r="BL693" i="10"/>
  <c r="BN693" i="10" s="1"/>
  <c r="BL272" i="10"/>
  <c r="BN272" i="10" s="1"/>
  <c r="BL632" i="10"/>
  <c r="BN632" i="10" s="1"/>
  <c r="BL622" i="10"/>
  <c r="BN622" i="10" s="1"/>
  <c r="BL601" i="10"/>
  <c r="BN601" i="10" s="1"/>
  <c r="BL409" i="10"/>
  <c r="BN409" i="10" s="1"/>
  <c r="BL217" i="10"/>
  <c r="BN217" i="10" s="1"/>
  <c r="BL25" i="10"/>
  <c r="BN25" i="10" s="1"/>
  <c r="BL651" i="10"/>
  <c r="BN651" i="10" s="1"/>
  <c r="BL351" i="10"/>
  <c r="BN351" i="10" s="1"/>
  <c r="BL716" i="10"/>
  <c r="BN716" i="10" s="1"/>
  <c r="BL460" i="10"/>
  <c r="BN460" i="10" s="1"/>
  <c r="BL755" i="10"/>
  <c r="BN755" i="10" s="1"/>
  <c r="BL147" i="10"/>
  <c r="BN147" i="10" s="1"/>
  <c r="BL725" i="10"/>
  <c r="BN725" i="10" s="1"/>
  <c r="BL248" i="10"/>
  <c r="BN248" i="10" s="1"/>
  <c r="BL600" i="10"/>
  <c r="BN600" i="10" s="1"/>
  <c r="BL609" i="10"/>
  <c r="BN609" i="10" s="1"/>
  <c r="BL17" i="10"/>
  <c r="BN17" i="10" s="1"/>
  <c r="BL515" i="10"/>
  <c r="BN515" i="10" s="1"/>
  <c r="BL67" i="10"/>
  <c r="BN67" i="10" s="1"/>
  <c r="BL484" i="10"/>
  <c r="BN484" i="10" s="1"/>
  <c r="BL599" i="10"/>
  <c r="BN599" i="10" s="1"/>
  <c r="BL74" i="10"/>
  <c r="BN74" i="10" s="1"/>
  <c r="BL405" i="10"/>
  <c r="BN405" i="10" s="1"/>
  <c r="BL523" i="10"/>
  <c r="BN523" i="10" s="1"/>
  <c r="BL220" i="10"/>
  <c r="BN220" i="10" s="1"/>
  <c r="BL577" i="10"/>
  <c r="BN577" i="10" s="1"/>
  <c r="BL225" i="10"/>
  <c r="BN225" i="10" s="1"/>
  <c r="BL525" i="10"/>
  <c r="BN525" i="10" s="1"/>
  <c r="BL253" i="10"/>
  <c r="BN253" i="10" s="1"/>
  <c r="BL160" i="10"/>
  <c r="BN160" i="10" s="1"/>
  <c r="BL383" i="10"/>
  <c r="BN383" i="10" s="1"/>
  <c r="BL592" i="10"/>
  <c r="BN592" i="10" s="1"/>
  <c r="BL723" i="10"/>
  <c r="BN723" i="10" s="1"/>
  <c r="BL214" i="10"/>
  <c r="BN214" i="10" s="1"/>
  <c r="AQ561" i="41"/>
  <c r="BI561" i="41" s="1"/>
  <c r="AQ209" i="41"/>
  <c r="BI209" i="41" s="1"/>
  <c r="AQ330" i="41"/>
  <c r="BI330" i="41" s="1"/>
  <c r="AQ537" i="41"/>
  <c r="BI537" i="41" s="1"/>
  <c r="AQ673" i="41"/>
  <c r="BI673" i="41" s="1"/>
  <c r="B54" i="23"/>
  <c r="BL613" i="10"/>
  <c r="BN613" i="10" s="1"/>
  <c r="BL172" i="10"/>
  <c r="BN172" i="10" s="1"/>
  <c r="BL568" i="10"/>
  <c r="BN568" i="10" s="1"/>
  <c r="BL59" i="10"/>
  <c r="BN59" i="10" s="1"/>
  <c r="BL585" i="10"/>
  <c r="BN585" i="10" s="1"/>
  <c r="BL393" i="10"/>
  <c r="BN393" i="10" s="1"/>
  <c r="BL201" i="10"/>
  <c r="BN201" i="10" s="1"/>
  <c r="BL304" i="10"/>
  <c r="BN304" i="10" s="1"/>
  <c r="BL627" i="10"/>
  <c r="BN627" i="10" s="1"/>
  <c r="BL327" i="10"/>
  <c r="BN327" i="10" s="1"/>
  <c r="BL700" i="10"/>
  <c r="BN700" i="10" s="1"/>
  <c r="BL444" i="10"/>
  <c r="BN444" i="10" s="1"/>
  <c r="BL711" i="10"/>
  <c r="BN711" i="10" s="1"/>
  <c r="BL91" i="10"/>
  <c r="BN91" i="10" s="1"/>
  <c r="BL677" i="10"/>
  <c r="BN677" i="10" s="1"/>
  <c r="BL148" i="10"/>
  <c r="BN148" i="10" s="1"/>
  <c r="BL424" i="10"/>
  <c r="BN424" i="10" s="1"/>
  <c r="BL545" i="10"/>
  <c r="BN545" i="10" s="1"/>
  <c r="BL292" i="10"/>
  <c r="BN292" i="10" s="1"/>
  <c r="BL491" i="10"/>
  <c r="BN491" i="10" s="1"/>
  <c r="BL740" i="10"/>
  <c r="BN740" i="10" s="1"/>
  <c r="BL468" i="10"/>
  <c r="BN468" i="10" s="1"/>
  <c r="BL555" i="10"/>
  <c r="BN555" i="10" s="1"/>
  <c r="BL223" i="10"/>
  <c r="BN223" i="10" s="1"/>
  <c r="BL357" i="10"/>
  <c r="BN357" i="10" s="1"/>
  <c r="BL423" i="10"/>
  <c r="BN423" i="10" s="1"/>
  <c r="BL40" i="10"/>
  <c r="BN40" i="10" s="1"/>
  <c r="BL561" i="10"/>
  <c r="BN561" i="10" s="1"/>
  <c r="BL161" i="10"/>
  <c r="BN161" i="10" s="1"/>
  <c r="BL509" i="10"/>
  <c r="BN509" i="10" s="1"/>
  <c r="BL221" i="10"/>
  <c r="BN221" i="10" s="1"/>
  <c r="BL112" i="10"/>
  <c r="BN112" i="10" s="1"/>
  <c r="BL359" i="10"/>
  <c r="BN359" i="10" s="1"/>
  <c r="BL576" i="10"/>
  <c r="BN576" i="10" s="1"/>
  <c r="BL675" i="10"/>
  <c r="BN675" i="10" s="1"/>
  <c r="BL70" i="10"/>
  <c r="BN70" i="10" s="1"/>
  <c r="BL38" i="42"/>
  <c r="BN38" i="42" s="1"/>
  <c r="BL30" i="42"/>
  <c r="BN30" i="42" s="1"/>
  <c r="BL40" i="42"/>
  <c r="BN40" i="42" s="1"/>
  <c r="BL20" i="42"/>
  <c r="BN20" i="42" s="1"/>
  <c r="BL112" i="42"/>
  <c r="BN112" i="42" s="1"/>
  <c r="BL612" i="42"/>
  <c r="BN612" i="42" s="1"/>
  <c r="BL402" i="42"/>
  <c r="BN402" i="42" s="1"/>
  <c r="BL425" i="42"/>
  <c r="BN425" i="42" s="1"/>
  <c r="BL624" i="42"/>
  <c r="BN624" i="42" s="1"/>
  <c r="BL254" i="42"/>
  <c r="BN254" i="42" s="1"/>
  <c r="BL452" i="42"/>
  <c r="BN452" i="42" s="1"/>
  <c r="BL181" i="42"/>
  <c r="BN181" i="42" s="1"/>
  <c r="BL376" i="42"/>
  <c r="BN376" i="42" s="1"/>
  <c r="BL674" i="42"/>
  <c r="BN674" i="42" s="1"/>
  <c r="BL115" i="42"/>
  <c r="BN115" i="42" s="1"/>
  <c r="BL637" i="42"/>
  <c r="BN637" i="42" s="1"/>
  <c r="BL316" i="42"/>
  <c r="BN316" i="42" s="1"/>
  <c r="BL379" i="42"/>
  <c r="BN379" i="42" s="1"/>
  <c r="BL558" i="42"/>
  <c r="BN558" i="42" s="1"/>
  <c r="BL65" i="42"/>
  <c r="BN65" i="42" s="1"/>
  <c r="BL67" i="42"/>
  <c r="BN67" i="42" s="1"/>
  <c r="BL31" i="42"/>
  <c r="BN31" i="42" s="1"/>
  <c r="BL136" i="42"/>
  <c r="BN136" i="42" s="1"/>
  <c r="BL163" i="42"/>
  <c r="BN163" i="42" s="1"/>
  <c r="BL126" i="42"/>
  <c r="BN126" i="42" s="1"/>
  <c r="BL449" i="42"/>
  <c r="BN449" i="42" s="1"/>
  <c r="BL694" i="42"/>
  <c r="BN694" i="42" s="1"/>
  <c r="BL278" i="42"/>
  <c r="BN278" i="42" s="1"/>
  <c r="BL468" i="42"/>
  <c r="BN468" i="42" s="1"/>
  <c r="BL205" i="42"/>
  <c r="BN205" i="42" s="1"/>
  <c r="BL427" i="42"/>
  <c r="BN427" i="42" s="1"/>
  <c r="BL635" i="42"/>
  <c r="BN635" i="42" s="1"/>
  <c r="BL83" i="42"/>
  <c r="BN83" i="42" s="1"/>
  <c r="BL653" i="42"/>
  <c r="BN653" i="42" s="1"/>
  <c r="BL372" i="42"/>
  <c r="BN372" i="42" s="1"/>
  <c r="BL528" i="42"/>
  <c r="BN528" i="42" s="1"/>
  <c r="BL739" i="42"/>
  <c r="BN739" i="42" s="1"/>
  <c r="BL215" i="42"/>
  <c r="BN215" i="42" s="1"/>
  <c r="BL626" i="42"/>
  <c r="BN626" i="42" s="1"/>
  <c r="BL320" i="42"/>
  <c r="BN320" i="42" s="1"/>
  <c r="BL403" i="42"/>
  <c r="BN403" i="42" s="1"/>
  <c r="BL679" i="42"/>
  <c r="BN679" i="42" s="1"/>
  <c r="BL366" i="42"/>
  <c r="BN366" i="42" s="1"/>
  <c r="BL650" i="42"/>
  <c r="BN650" i="42" s="1"/>
  <c r="BL312" i="42"/>
  <c r="BN312" i="42" s="1"/>
  <c r="BL347" i="42"/>
  <c r="BN347" i="42" s="1"/>
  <c r="BL542" i="42"/>
  <c r="BN542" i="42" s="1"/>
  <c r="AQ498" i="41"/>
  <c r="BI498" i="41" s="1"/>
  <c r="AQ410" i="41"/>
  <c r="BI410" i="41" s="1"/>
  <c r="AQ647" i="41"/>
  <c r="BI647" i="41" s="1"/>
  <c r="AQ578" i="41"/>
  <c r="BI578" i="41" s="1"/>
  <c r="AQ661" i="41"/>
  <c r="BI661" i="41" s="1"/>
  <c r="BL549" i="10"/>
  <c r="BN549" i="10" s="1"/>
  <c r="BL100" i="10"/>
  <c r="BN100" i="10" s="1"/>
  <c r="BL520" i="10"/>
  <c r="BN520" i="10" s="1"/>
  <c r="BL761" i="10"/>
  <c r="BN761" i="10" s="1"/>
  <c r="BL569" i="10"/>
  <c r="BN569" i="10" s="1"/>
  <c r="BL377" i="10"/>
  <c r="BN377" i="10" s="1"/>
  <c r="BL185" i="10"/>
  <c r="BN185" i="10" s="1"/>
  <c r="BL280" i="10"/>
  <c r="BN280" i="10" s="1"/>
  <c r="BL603" i="10"/>
  <c r="BN603" i="10" s="1"/>
  <c r="BL303" i="10"/>
  <c r="BN303" i="10" s="1"/>
  <c r="BL684" i="10"/>
  <c r="BN684" i="10" s="1"/>
  <c r="BL412" i="10"/>
  <c r="BN412" i="10" s="1"/>
  <c r="BL667" i="10"/>
  <c r="BN667" i="10" s="1"/>
  <c r="BL626" i="10"/>
  <c r="BN626" i="10" s="1"/>
  <c r="BL565" i="10"/>
  <c r="BN565" i="10" s="1"/>
  <c r="BL48" i="10"/>
  <c r="BN48" i="10" s="1"/>
  <c r="BL264" i="10"/>
  <c r="BN264" i="10" s="1"/>
  <c r="BL481" i="10"/>
  <c r="BN481" i="10" s="1"/>
  <c r="BL192" i="10"/>
  <c r="BN192" i="10" s="1"/>
  <c r="BL463" i="10"/>
  <c r="BN463" i="10" s="1"/>
  <c r="BL724" i="10"/>
  <c r="BN724" i="10" s="1"/>
  <c r="BL436" i="10"/>
  <c r="BN436" i="10" s="1"/>
  <c r="BL511" i="10"/>
  <c r="BN511" i="10" s="1"/>
  <c r="BL107" i="10"/>
  <c r="BN107" i="10" s="1"/>
  <c r="BL309" i="10"/>
  <c r="BN309" i="10" s="1"/>
  <c r="BL347" i="10"/>
  <c r="BN347" i="10" s="1"/>
  <c r="BL611" i="10"/>
  <c r="BN611" i="10" s="1"/>
  <c r="BL529" i="10"/>
  <c r="BN529" i="10" s="1"/>
  <c r="BL765" i="10"/>
  <c r="BN765" i="10" s="1"/>
  <c r="BL493" i="10"/>
  <c r="BN493" i="10" s="1"/>
  <c r="BL189" i="10"/>
  <c r="BN189" i="10" s="1"/>
  <c r="BL60" i="10"/>
  <c r="BN60" i="10" s="1"/>
  <c r="BL335" i="10"/>
  <c r="BN335" i="10" s="1"/>
  <c r="BL544" i="10"/>
  <c r="BN544" i="10" s="1"/>
  <c r="BL587" i="10"/>
  <c r="BN587" i="10" s="1"/>
  <c r="BL207" i="10"/>
  <c r="BN207" i="10" s="1"/>
  <c r="AQ311" i="41"/>
  <c r="BI311" i="41" s="1"/>
  <c r="AQ378" i="41"/>
  <c r="BI378" i="41" s="1"/>
  <c r="AQ326" i="41"/>
  <c r="BI326" i="41" s="1"/>
  <c r="AQ643" i="41"/>
  <c r="BI643" i="41" s="1"/>
  <c r="BL501" i="10"/>
  <c r="BN501" i="10" s="1"/>
  <c r="BL747" i="10"/>
  <c r="BN747" i="10" s="1"/>
  <c r="BL456" i="10"/>
  <c r="BN456" i="10" s="1"/>
  <c r="BL745" i="10"/>
  <c r="BN745" i="10" s="1"/>
  <c r="BL553" i="10"/>
  <c r="BN553" i="10" s="1"/>
  <c r="BL361" i="10"/>
  <c r="BN361" i="10" s="1"/>
  <c r="BL169" i="10"/>
  <c r="BN169" i="10" s="1"/>
  <c r="BL256" i="10"/>
  <c r="BN256" i="10" s="1"/>
  <c r="BL579" i="10"/>
  <c r="BN579" i="10" s="1"/>
  <c r="BL279" i="10"/>
  <c r="BN279" i="10" s="1"/>
  <c r="BL652" i="10"/>
  <c r="BN652" i="10" s="1"/>
  <c r="BL396" i="10"/>
  <c r="BN396" i="10" s="1"/>
  <c r="BL619" i="10"/>
  <c r="BN619" i="10" s="1"/>
  <c r="BL514" i="10"/>
  <c r="BN514" i="10" s="1"/>
  <c r="BL517" i="10"/>
  <c r="BN517" i="10" s="1"/>
  <c r="BL719" i="10"/>
  <c r="BN719" i="10" s="1"/>
  <c r="BL132" i="10"/>
  <c r="BN132" i="10" s="1"/>
  <c r="BL401" i="10"/>
  <c r="BN401" i="10" s="1"/>
  <c r="BL168" i="10"/>
  <c r="BN168" i="10" s="1"/>
  <c r="BL367" i="10"/>
  <c r="BN367" i="10" s="1"/>
  <c r="BL708" i="10"/>
  <c r="BN708" i="10" s="1"/>
  <c r="BL420" i="10"/>
  <c r="BN420" i="10" s="1"/>
  <c r="BL467" i="10"/>
  <c r="BN467" i="10" s="1"/>
  <c r="BL43" i="10"/>
  <c r="BN43" i="10" s="1"/>
  <c r="BL245" i="10"/>
  <c r="BN245" i="10" s="1"/>
  <c r="BL319" i="10"/>
  <c r="BN319" i="10" s="1"/>
  <c r="BL475" i="10"/>
  <c r="BN475" i="10" s="1"/>
  <c r="BL513" i="10"/>
  <c r="BN513" i="10" s="1"/>
  <c r="BL733" i="10"/>
  <c r="BN733" i="10" s="1"/>
  <c r="BL477" i="10"/>
  <c r="BN477" i="10" s="1"/>
  <c r="BL157" i="10"/>
  <c r="BN157" i="10" s="1"/>
  <c r="BL759" i="10"/>
  <c r="BN759" i="10" s="1"/>
  <c r="BL283" i="10"/>
  <c r="BN283" i="10" s="1"/>
  <c r="BL528" i="10"/>
  <c r="BN528" i="10" s="1"/>
  <c r="BL411" i="10"/>
  <c r="BN411" i="10" s="1"/>
  <c r="BL87" i="10"/>
  <c r="BN87" i="10" s="1"/>
  <c r="AQ595" i="41"/>
  <c r="BI595" i="41" s="1"/>
  <c r="AQ248" i="41"/>
  <c r="BI248" i="41" s="1"/>
  <c r="AQ518" i="41"/>
  <c r="BI518" i="41" s="1"/>
  <c r="AQ513" i="41"/>
  <c r="BI513" i="41" s="1"/>
  <c r="AQ210" i="41"/>
  <c r="BI210" i="41" s="1"/>
  <c r="AQ636" i="41"/>
  <c r="BI636" i="41" s="1"/>
  <c r="AQ26" i="41"/>
  <c r="BI26" i="41" s="1"/>
  <c r="AQ473" i="41"/>
  <c r="BI473" i="41" s="1"/>
  <c r="AQ475" i="41"/>
  <c r="BI475" i="41" s="1"/>
  <c r="AQ546" i="41"/>
  <c r="BI546" i="41" s="1"/>
  <c r="AQ74" i="41"/>
  <c r="BI74" i="41" s="1"/>
  <c r="AQ137" i="41"/>
  <c r="BI137" i="41" s="1"/>
  <c r="AQ166" i="41"/>
  <c r="BI166" i="41" s="1"/>
  <c r="AQ703" i="41"/>
  <c r="BI703" i="41" s="1"/>
  <c r="BL453" i="10"/>
  <c r="BN453" i="10" s="1"/>
  <c r="BL671" i="10"/>
  <c r="BN671" i="10" s="1"/>
  <c r="BL408" i="10"/>
  <c r="BN408" i="10" s="1"/>
  <c r="BL729" i="10"/>
  <c r="BN729" i="10" s="1"/>
  <c r="BL537" i="10"/>
  <c r="BN537" i="10" s="1"/>
  <c r="BL345" i="10"/>
  <c r="BN345" i="10" s="1"/>
  <c r="BL153" i="10"/>
  <c r="BN153" i="10" s="1"/>
  <c r="BL228" i="10"/>
  <c r="BN228" i="10" s="1"/>
  <c r="BL551" i="10"/>
  <c r="BN551" i="10" s="1"/>
  <c r="BL251" i="10"/>
  <c r="BN251" i="10" s="1"/>
  <c r="BL636" i="10"/>
  <c r="BN636" i="10" s="1"/>
  <c r="BL364" i="10"/>
  <c r="BN364" i="10" s="1"/>
  <c r="BL575" i="10"/>
  <c r="BN575" i="10" s="1"/>
  <c r="BL466" i="10"/>
  <c r="BN466" i="10" s="1"/>
  <c r="BL437" i="10"/>
  <c r="BN437" i="10" s="1"/>
  <c r="BL647" i="10"/>
  <c r="BN647" i="10" s="1"/>
  <c r="BL699" i="10"/>
  <c r="BN699" i="10" s="1"/>
  <c r="BL337" i="10"/>
  <c r="BN337" i="10" s="1"/>
  <c r="BL144" i="10"/>
  <c r="BN144" i="10" s="1"/>
  <c r="BL339" i="10"/>
  <c r="BN339" i="10" s="1"/>
  <c r="BL676" i="10"/>
  <c r="BN676" i="10" s="1"/>
  <c r="BL388" i="10"/>
  <c r="BN388" i="10" s="1"/>
  <c r="BL419" i="10"/>
  <c r="BN419" i="10" s="1"/>
  <c r="BL47" i="10"/>
  <c r="BN47" i="10" s="1"/>
  <c r="BL181" i="10"/>
  <c r="BN181" i="10" s="1"/>
  <c r="BL247" i="10"/>
  <c r="BN247" i="10" s="1"/>
  <c r="BL431" i="10"/>
  <c r="BN431" i="10" s="1"/>
  <c r="BL497" i="10"/>
  <c r="BN497" i="10" s="1"/>
  <c r="BL717" i="10"/>
  <c r="BN717" i="10" s="1"/>
  <c r="BL445" i="10"/>
  <c r="BN445" i="10" s="1"/>
  <c r="BL141" i="10"/>
  <c r="BN141" i="10" s="1"/>
  <c r="BL707" i="10"/>
  <c r="BN707" i="10" s="1"/>
  <c r="BL231" i="10"/>
  <c r="BN231" i="10" s="1"/>
  <c r="BL496" i="10"/>
  <c r="BN496" i="10" s="1"/>
  <c r="BL323" i="10"/>
  <c r="BN323" i="10" s="1"/>
  <c r="BL31" i="10"/>
  <c r="BN31" i="10" s="1"/>
  <c r="AQ533" i="41"/>
  <c r="BI533" i="41" s="1"/>
  <c r="AQ386" i="41"/>
  <c r="BI386" i="41" s="1"/>
  <c r="AQ615" i="41"/>
  <c r="BI615" i="41" s="1"/>
  <c r="AQ577" i="41"/>
  <c r="BI577" i="41" s="1"/>
  <c r="AQ284" i="41"/>
  <c r="BI284" i="41" s="1"/>
  <c r="BL389" i="10"/>
  <c r="BN389" i="10" s="1"/>
  <c r="BL571" i="10"/>
  <c r="BN571" i="10" s="1"/>
  <c r="BL360" i="10"/>
  <c r="BN360" i="10" s="1"/>
  <c r="BL713" i="10"/>
  <c r="BN713" i="10" s="1"/>
  <c r="BL521" i="10"/>
  <c r="BN521" i="10" s="1"/>
  <c r="BL329" i="10"/>
  <c r="BN329" i="10" s="1"/>
  <c r="BL137" i="10"/>
  <c r="BN137" i="10" s="1"/>
  <c r="BL204" i="10"/>
  <c r="BN204" i="10" s="1"/>
  <c r="BL527" i="10"/>
  <c r="BN527" i="10" s="1"/>
  <c r="BL219" i="10"/>
  <c r="BN219" i="10" s="1"/>
  <c r="BL604" i="10"/>
  <c r="BN604" i="10" s="1"/>
  <c r="BL348" i="10"/>
  <c r="BN348" i="10" s="1"/>
  <c r="BL531" i="10"/>
  <c r="BN531" i="10" s="1"/>
  <c r="BL370" i="10"/>
  <c r="BN370" i="10" s="1"/>
  <c r="BL373" i="10"/>
  <c r="BN373" i="10" s="1"/>
  <c r="BL547" i="10"/>
  <c r="BN547" i="10" s="1"/>
  <c r="BL343" i="10"/>
  <c r="BN343" i="10" s="1"/>
  <c r="BL209" i="10"/>
  <c r="BN209" i="10" s="1"/>
  <c r="BL739" i="10"/>
  <c r="BN739" i="10" s="1"/>
  <c r="BL315" i="10"/>
  <c r="BN315" i="10" s="1"/>
  <c r="BL660" i="10"/>
  <c r="BN660" i="10" s="1"/>
  <c r="BL340" i="10"/>
  <c r="BN340" i="10" s="1"/>
  <c r="BL375" i="10"/>
  <c r="BN375" i="10" s="1"/>
  <c r="BL51" i="10"/>
  <c r="BN51" i="10" s="1"/>
  <c r="BL117" i="10"/>
  <c r="BN117" i="10" s="1"/>
  <c r="BL175" i="10"/>
  <c r="BN175" i="10" s="1"/>
  <c r="BL299" i="10"/>
  <c r="BN299" i="10" s="1"/>
  <c r="BL449" i="10"/>
  <c r="BN449" i="10" s="1"/>
  <c r="BL701" i="10"/>
  <c r="BN701" i="10" s="1"/>
  <c r="BL413" i="10"/>
  <c r="BN413" i="10" s="1"/>
  <c r="BL125" i="10"/>
  <c r="BN125" i="10" s="1"/>
  <c r="BL683" i="10"/>
  <c r="BN683" i="10" s="1"/>
  <c r="BL159" i="10"/>
  <c r="BN159" i="10" s="1"/>
  <c r="BL448" i="10"/>
  <c r="BN448" i="10" s="1"/>
  <c r="BL275" i="10"/>
  <c r="BN275" i="10" s="1"/>
  <c r="BL35" i="10"/>
  <c r="BN35" i="10" s="1"/>
  <c r="AQ540" i="41"/>
  <c r="BI540" i="41" s="1"/>
  <c r="AQ121" i="41"/>
  <c r="BI121" i="41" s="1"/>
  <c r="AQ287" i="41"/>
  <c r="BI287" i="41" s="1"/>
  <c r="AQ281" i="41"/>
  <c r="BI281" i="41" s="1"/>
  <c r="AQ65" i="41"/>
  <c r="BI65" i="41" s="1"/>
  <c r="AQ324" i="41"/>
  <c r="BI324" i="41" s="1"/>
  <c r="BL208" i="10"/>
  <c r="BN208" i="10" s="1"/>
  <c r="BL244" i="10"/>
  <c r="BN244" i="10" s="1"/>
  <c r="BL352" i="10"/>
  <c r="BN352" i="10" s="1"/>
  <c r="AQ168" i="42"/>
  <c r="BI168" i="42" s="1"/>
  <c r="AQ415" i="42"/>
  <c r="BI415" i="42" s="1"/>
  <c r="BL191" i="41"/>
  <c r="BN191" i="41" s="1"/>
  <c r="AQ254" i="42"/>
  <c r="BI254" i="42" s="1"/>
  <c r="AQ559" i="42"/>
  <c r="BI559" i="42" s="1"/>
  <c r="AQ635" i="42"/>
  <c r="BI635" i="42" s="1"/>
  <c r="BL22" i="10"/>
  <c r="BN22" i="10" s="1"/>
  <c r="BL34" i="10"/>
  <c r="BN34" i="10" s="1"/>
  <c r="BL46" i="10"/>
  <c r="BN46" i="10" s="1"/>
  <c r="BL106" i="10"/>
  <c r="BN106" i="10" s="1"/>
  <c r="BL130" i="10"/>
  <c r="BN130" i="10" s="1"/>
  <c r="BL142" i="10"/>
  <c r="BN142" i="10" s="1"/>
  <c r="BL154" i="10"/>
  <c r="BN154" i="10" s="1"/>
  <c r="BL166" i="10"/>
  <c r="BN166" i="10" s="1"/>
  <c r="BL202" i="10"/>
  <c r="BN202" i="10" s="1"/>
  <c r="BL226" i="10"/>
  <c r="BN226" i="10" s="1"/>
  <c r="BL262" i="10"/>
  <c r="BN262" i="10" s="1"/>
  <c r="BL274" i="10"/>
  <c r="BN274" i="10" s="1"/>
  <c r="BL298" i="10"/>
  <c r="BN298" i="10" s="1"/>
  <c r="BL322" i="10"/>
  <c r="BN322" i="10" s="1"/>
  <c r="BL382" i="10"/>
  <c r="BN382" i="10" s="1"/>
  <c r="BL406" i="10"/>
  <c r="BN406" i="10" s="1"/>
  <c r="BL418" i="10"/>
  <c r="BN418" i="10" s="1"/>
  <c r="BL430" i="10"/>
  <c r="BN430" i="10" s="1"/>
  <c r="BL442" i="10"/>
  <c r="BN442" i="10" s="1"/>
  <c r="BL454" i="10"/>
  <c r="BN454" i="10" s="1"/>
  <c r="BL478" i="10"/>
  <c r="BN478" i="10" s="1"/>
  <c r="BL490" i="10"/>
  <c r="BN490" i="10" s="1"/>
  <c r="BL526" i="10"/>
  <c r="BN526" i="10" s="1"/>
  <c r="BL538" i="10"/>
  <c r="BN538" i="10" s="1"/>
  <c r="BL562" i="10"/>
  <c r="BN562" i="10" s="1"/>
  <c r="BL574" i="10"/>
  <c r="BN574" i="10" s="1"/>
  <c r="BL598" i="10"/>
  <c r="BN598" i="10" s="1"/>
  <c r="BL610" i="10"/>
  <c r="BN610" i="10" s="1"/>
  <c r="BL634" i="10"/>
  <c r="BN634" i="10" s="1"/>
  <c r="BL658" i="10"/>
  <c r="BN658" i="10" s="1"/>
  <c r="BL682" i="10"/>
  <c r="BN682" i="10" s="1"/>
  <c r="BL706" i="10"/>
  <c r="BN706" i="10" s="1"/>
  <c r="BL718" i="10"/>
  <c r="BN718" i="10" s="1"/>
  <c r="BL742" i="10"/>
  <c r="BN742" i="10" s="1"/>
  <c r="BL754" i="10"/>
  <c r="BN754" i="10" s="1"/>
  <c r="BL37" i="41"/>
  <c r="BN37" i="41" s="1"/>
  <c r="BL73" i="41"/>
  <c r="BN73" i="41" s="1"/>
  <c r="BL151" i="41"/>
  <c r="BN151" i="41" s="1"/>
  <c r="BL163" i="41"/>
  <c r="BN163" i="41" s="1"/>
  <c r="BL169" i="41"/>
  <c r="BN169" i="41" s="1"/>
  <c r="BL181" i="41"/>
  <c r="BN181" i="41" s="1"/>
  <c r="BL193" i="41"/>
  <c r="BN193" i="41" s="1"/>
  <c r="BL289" i="41"/>
  <c r="BN289" i="41" s="1"/>
  <c r="BL313" i="41"/>
  <c r="BN313" i="41" s="1"/>
  <c r="BL38" i="10"/>
  <c r="BN38" i="10" s="1"/>
  <c r="BL50" i="10"/>
  <c r="BN50" i="10" s="1"/>
  <c r="BL62" i="10"/>
  <c r="BN62" i="10" s="1"/>
  <c r="BL98" i="10"/>
  <c r="BN98" i="10" s="1"/>
  <c r="BL110" i="10"/>
  <c r="BN110" i="10" s="1"/>
  <c r="BL122" i="10"/>
  <c r="BN122" i="10" s="1"/>
  <c r="BL134" i="10"/>
  <c r="BN134" i="10" s="1"/>
  <c r="BL146" i="10"/>
  <c r="BN146" i="10" s="1"/>
  <c r="BL158" i="10"/>
  <c r="BN158" i="10" s="1"/>
  <c r="BL170" i="10"/>
  <c r="BN170" i="10" s="1"/>
  <c r="BL194" i="10"/>
  <c r="BN194" i="10" s="1"/>
  <c r="BL206" i="10"/>
  <c r="BN206" i="10" s="1"/>
  <c r="BL230" i="10"/>
  <c r="BN230" i="10" s="1"/>
  <c r="BL242" i="10"/>
  <c r="BN242" i="10" s="1"/>
  <c r="BL254" i="10"/>
  <c r="BN254" i="10" s="1"/>
  <c r="BL266" i="10"/>
  <c r="BN266" i="10" s="1"/>
  <c r="BL290" i="10"/>
  <c r="BN290" i="10" s="1"/>
  <c r="BL302" i="10"/>
  <c r="BN302" i="10" s="1"/>
  <c r="BL314" i="10"/>
  <c r="BN314" i="10" s="1"/>
  <c r="BL326" i="10"/>
  <c r="BN326" i="10" s="1"/>
  <c r="BL338" i="10"/>
  <c r="BN338" i="10" s="1"/>
  <c r="BL350" i="10"/>
  <c r="BN350" i="10" s="1"/>
  <c r="BL362" i="10"/>
  <c r="BN362" i="10" s="1"/>
  <c r="BL386" i="10"/>
  <c r="BN386" i="10" s="1"/>
  <c r="BL398" i="10"/>
  <c r="BN398" i="10" s="1"/>
  <c r="BL422" i="10"/>
  <c r="BN422" i="10" s="1"/>
  <c r="BL434" i="10"/>
  <c r="BN434" i="10" s="1"/>
  <c r="BL446" i="10"/>
  <c r="BN446" i="10" s="1"/>
  <c r="BL458" i="10"/>
  <c r="BN458" i="10" s="1"/>
  <c r="BL482" i="10"/>
  <c r="BN482" i="10" s="1"/>
  <c r="BL494" i="10"/>
  <c r="BN494" i="10" s="1"/>
  <c r="BL506" i="10"/>
  <c r="BN506" i="10" s="1"/>
  <c r="BL518" i="10"/>
  <c r="BN518" i="10" s="1"/>
  <c r="BL530" i="10"/>
  <c r="BN530" i="10" s="1"/>
  <c r="BL554" i="10"/>
  <c r="BN554" i="10" s="1"/>
  <c r="BL578" i="10"/>
  <c r="BN578" i="10" s="1"/>
  <c r="BL590" i="10"/>
  <c r="BN590" i="10" s="1"/>
  <c r="BL602" i="10"/>
  <c r="BN602" i="10" s="1"/>
  <c r="BL614" i="10"/>
  <c r="BN614" i="10" s="1"/>
  <c r="BL638" i="10"/>
  <c r="BN638" i="10" s="1"/>
  <c r="BL650" i="10"/>
  <c r="BN650" i="10" s="1"/>
  <c r="BL674" i="10"/>
  <c r="BN674" i="10" s="1"/>
  <c r="BL686" i="10"/>
  <c r="BN686" i="10" s="1"/>
  <c r="BL698" i="10"/>
  <c r="BN698" i="10" s="1"/>
  <c r="BL710" i="10"/>
  <c r="BN710" i="10" s="1"/>
  <c r="BL722" i="10"/>
  <c r="BN722" i="10" s="1"/>
  <c r="BL734" i="10"/>
  <c r="BN734" i="10" s="1"/>
  <c r="BL746" i="10"/>
  <c r="BN746" i="10" s="1"/>
  <c r="AP11" i="10"/>
  <c r="AQ654" i="10" s="1"/>
  <c r="BI654" i="10" s="1"/>
  <c r="AO11" i="44"/>
  <c r="AO11" i="43"/>
  <c r="BL752" i="44"/>
  <c r="BN752" i="44" s="1"/>
  <c r="BL758" i="44"/>
  <c r="BN758" i="44" s="1"/>
  <c r="BL764" i="44"/>
  <c r="BN764" i="44" s="1"/>
  <c r="AQ14" i="44"/>
  <c r="AQ343" i="44"/>
  <c r="BI343" i="44" s="1"/>
  <c r="AQ151" i="44"/>
  <c r="BI151" i="44" s="1"/>
  <c r="AQ231" i="44"/>
  <c r="BI231" i="44" s="1"/>
  <c r="AQ471" i="44"/>
  <c r="BI471" i="44" s="1"/>
  <c r="AQ406" i="44"/>
  <c r="BI406" i="44" s="1"/>
  <c r="AQ40" i="44"/>
  <c r="BI40" i="44" s="1"/>
  <c r="AQ187" i="44"/>
  <c r="BI187" i="44" s="1"/>
  <c r="AQ555" i="44"/>
  <c r="BI555" i="44" s="1"/>
  <c r="AQ699" i="44"/>
  <c r="BI699" i="44" s="1"/>
  <c r="AQ221" i="44"/>
  <c r="BI221" i="44" s="1"/>
  <c r="AQ329" i="44"/>
  <c r="BI329" i="44" s="1"/>
  <c r="AQ370" i="44"/>
  <c r="BI370" i="44" s="1"/>
  <c r="AQ607" i="44"/>
  <c r="BI607" i="44" s="1"/>
  <c r="AQ20" i="44"/>
  <c r="BI20" i="44" s="1"/>
  <c r="AQ75" i="44"/>
  <c r="BI75" i="44" s="1"/>
  <c r="AQ729" i="44"/>
  <c r="BI729" i="44" s="1"/>
  <c r="AQ241" i="44"/>
  <c r="BI241" i="44" s="1"/>
  <c r="AQ428" i="44"/>
  <c r="BI428" i="44" s="1"/>
  <c r="AQ695" i="44"/>
  <c r="BI695" i="44" s="1"/>
  <c r="AQ115" i="44"/>
  <c r="BI115" i="44" s="1"/>
  <c r="AQ749" i="44"/>
  <c r="BI749" i="44" s="1"/>
  <c r="AQ293" i="44"/>
  <c r="BI293" i="44" s="1"/>
  <c r="AQ683" i="44"/>
  <c r="BI683" i="44" s="1"/>
  <c r="AQ283" i="44"/>
  <c r="BI283" i="44" s="1"/>
  <c r="AQ152" i="44"/>
  <c r="BI152" i="44" s="1"/>
  <c r="AQ200" i="44"/>
  <c r="BI200" i="44" s="1"/>
  <c r="AQ407" i="44"/>
  <c r="BI407" i="44" s="1"/>
  <c r="AQ86" i="44"/>
  <c r="BI86" i="44" s="1"/>
  <c r="AQ58" i="44"/>
  <c r="BI58" i="44" s="1"/>
  <c r="AQ270" i="44"/>
  <c r="BI270" i="44" s="1"/>
  <c r="AQ312" i="44"/>
  <c r="BI312" i="44" s="1"/>
  <c r="AQ544" i="44"/>
  <c r="BI544" i="44" s="1"/>
  <c r="AQ742" i="44"/>
  <c r="BI742" i="44" s="1"/>
  <c r="BL712" i="44"/>
  <c r="BN712" i="44" s="1"/>
  <c r="BL718" i="44"/>
  <c r="BN718" i="44" s="1"/>
  <c r="BL724" i="44"/>
  <c r="BN724" i="44" s="1"/>
  <c r="BL730" i="44"/>
  <c r="BN730" i="44" s="1"/>
  <c r="BL736" i="44"/>
  <c r="BN736" i="44" s="1"/>
  <c r="BL742" i="44"/>
  <c r="BN742" i="44" s="1"/>
  <c r="BL754" i="44"/>
  <c r="BN754" i="44" s="1"/>
  <c r="BL760" i="44"/>
  <c r="BN760" i="44" s="1"/>
  <c r="AQ67" i="44"/>
  <c r="BI67" i="44" s="1"/>
  <c r="AQ549" i="44"/>
  <c r="BI549" i="44" s="1"/>
  <c r="AQ725" i="44"/>
  <c r="BI725" i="44" s="1"/>
  <c r="AQ253" i="44"/>
  <c r="BI253" i="44" s="1"/>
  <c r="AQ468" i="44"/>
  <c r="BI468" i="44" s="1"/>
  <c r="AQ675" i="44"/>
  <c r="BI675" i="44" s="1"/>
  <c r="AQ133" i="44"/>
  <c r="BI133" i="44" s="1"/>
  <c r="AQ637" i="44"/>
  <c r="BI637" i="44" s="1"/>
  <c r="AQ243" i="44"/>
  <c r="BI243" i="44" s="1"/>
  <c r="AQ414" i="44"/>
  <c r="BI414" i="44" s="1"/>
  <c r="AQ96" i="44"/>
  <c r="BI96" i="44" s="1"/>
  <c r="AQ593" i="44"/>
  <c r="BI593" i="44" s="1"/>
  <c r="AQ173" i="44"/>
  <c r="BI173" i="44" s="1"/>
  <c r="AQ247" i="44"/>
  <c r="BI247" i="44" s="1"/>
  <c r="AQ360" i="44"/>
  <c r="BI360" i="44" s="1"/>
  <c r="AQ452" i="44"/>
  <c r="BI452" i="44" s="1"/>
  <c r="AQ655" i="44"/>
  <c r="BI655" i="44" s="1"/>
  <c r="AQ112" i="44"/>
  <c r="BI112" i="44" s="1"/>
  <c r="AQ275" i="44"/>
  <c r="BI275" i="44" s="1"/>
  <c r="AQ617" i="44"/>
  <c r="BI617" i="44" s="1"/>
  <c r="AQ71" i="44"/>
  <c r="BI71" i="44" s="1"/>
  <c r="AQ201" i="44"/>
  <c r="BI201" i="44" s="1"/>
  <c r="AQ583" i="44"/>
  <c r="BI583" i="44" s="1"/>
  <c r="AQ599" i="44"/>
  <c r="BI599" i="44" s="1"/>
  <c r="AQ743" i="44"/>
  <c r="BI743" i="44" s="1"/>
  <c r="AQ351" i="44"/>
  <c r="BI351" i="44" s="1"/>
  <c r="AQ179" i="44"/>
  <c r="BI179" i="44" s="1"/>
  <c r="AQ571" i="44"/>
  <c r="BI571" i="44" s="1"/>
  <c r="AQ28" i="44"/>
  <c r="BI28" i="44" s="1"/>
  <c r="AQ609" i="44"/>
  <c r="BI609" i="44" s="1"/>
  <c r="AQ166" i="44"/>
  <c r="BI166" i="44" s="1"/>
  <c r="AQ33" i="44"/>
  <c r="BI33" i="44" s="1"/>
  <c r="AQ148" i="44"/>
  <c r="BI148" i="44" s="1"/>
  <c r="AQ106" i="44"/>
  <c r="BI106" i="44" s="1"/>
  <c r="AQ509" i="44"/>
  <c r="BI509" i="44" s="1"/>
  <c r="AQ282" i="44"/>
  <c r="BI282" i="44" s="1"/>
  <c r="AQ336" i="44"/>
  <c r="BI336" i="44" s="1"/>
  <c r="AQ430" i="44"/>
  <c r="BI430" i="44" s="1"/>
  <c r="AQ576" i="44"/>
  <c r="BI576" i="44" s="1"/>
  <c r="AQ470" i="44"/>
  <c r="BI470" i="44" s="1"/>
  <c r="AQ598" i="44"/>
  <c r="BI598" i="44" s="1"/>
  <c r="BL18" i="42"/>
  <c r="BN18" i="42" s="1"/>
  <c r="BL42" i="42"/>
  <c r="BN42" i="42" s="1"/>
  <c r="BL66" i="42"/>
  <c r="BN66" i="42" s="1"/>
  <c r="BL78" i="42"/>
  <c r="BN78" i="42" s="1"/>
  <c r="BL84" i="42"/>
  <c r="BN84" i="42" s="1"/>
  <c r="BL96" i="42"/>
  <c r="BN96" i="42" s="1"/>
  <c r="BL102" i="42"/>
  <c r="BN102" i="42" s="1"/>
  <c r="BL337" i="41"/>
  <c r="BN337" i="41" s="1"/>
  <c r="BL421" i="41"/>
  <c r="BN421" i="41" s="1"/>
  <c r="BL427" i="41"/>
  <c r="BN427" i="41" s="1"/>
  <c r="BL493" i="41"/>
  <c r="BN493" i="41" s="1"/>
  <c r="BL511" i="41"/>
  <c r="BN511" i="41" s="1"/>
  <c r="BL523" i="41"/>
  <c r="BN523" i="41" s="1"/>
  <c r="BL553" i="41"/>
  <c r="BN553" i="41" s="1"/>
  <c r="BL589" i="41"/>
  <c r="BN589" i="41" s="1"/>
  <c r="BL24" i="43"/>
  <c r="BN24" i="43" s="1"/>
  <c r="BL30" i="43"/>
  <c r="BN30" i="43" s="1"/>
  <c r="BL42" i="43"/>
  <c r="BN42" i="43" s="1"/>
  <c r="BL60" i="43"/>
  <c r="BN60" i="43" s="1"/>
  <c r="BL72" i="43"/>
  <c r="BN72" i="43" s="1"/>
  <c r="BL90" i="43"/>
  <c r="BN90" i="43" s="1"/>
  <c r="BL108" i="43"/>
  <c r="BN108" i="43" s="1"/>
  <c r="BL120" i="43"/>
  <c r="BN120" i="43" s="1"/>
  <c r="BL126" i="43"/>
  <c r="BN126" i="43" s="1"/>
  <c r="BL132" i="43"/>
  <c r="BN132" i="43" s="1"/>
  <c r="BL144" i="43"/>
  <c r="BN144" i="43" s="1"/>
  <c r="BL162" i="43"/>
  <c r="BN162" i="43" s="1"/>
  <c r="BL174" i="43"/>
  <c r="BN174" i="43" s="1"/>
  <c r="BL180" i="43"/>
  <c r="BN180" i="43" s="1"/>
  <c r="BL216" i="43"/>
  <c r="BN216" i="43" s="1"/>
  <c r="BL228" i="43"/>
  <c r="BN228" i="43" s="1"/>
  <c r="BL252" i="43"/>
  <c r="BN252" i="43" s="1"/>
  <c r="BL258" i="43"/>
  <c r="BN258" i="43" s="1"/>
  <c r="BL264" i="43"/>
  <c r="BN264" i="43" s="1"/>
  <c r="BL270" i="43"/>
  <c r="BN270" i="43" s="1"/>
  <c r="BL276" i="43"/>
  <c r="BN276" i="43" s="1"/>
  <c r="BL282" i="43"/>
  <c r="BN282" i="43" s="1"/>
  <c r="BL288" i="43"/>
  <c r="BN288" i="43" s="1"/>
  <c r="BL312" i="43"/>
  <c r="BN312" i="43" s="1"/>
  <c r="BL318" i="43"/>
  <c r="BN318" i="43" s="1"/>
  <c r="BL324" i="43"/>
  <c r="BN324" i="43" s="1"/>
  <c r="BL336" i="43"/>
  <c r="BN336" i="43" s="1"/>
  <c r="BL366" i="43"/>
  <c r="BN366" i="43" s="1"/>
  <c r="BL378" i="43"/>
  <c r="BN378" i="43" s="1"/>
  <c r="BL384" i="43"/>
  <c r="BN384" i="43" s="1"/>
  <c r="BL396" i="43"/>
  <c r="BN396" i="43" s="1"/>
  <c r="BL402" i="43"/>
  <c r="BN402" i="43" s="1"/>
  <c r="BL438" i="43"/>
  <c r="BN438" i="43" s="1"/>
  <c r="BL450" i="43"/>
  <c r="BN450" i="43" s="1"/>
  <c r="BL462" i="43"/>
  <c r="BN462" i="43" s="1"/>
  <c r="BL492" i="43"/>
  <c r="BN492" i="43" s="1"/>
  <c r="BL498" i="43"/>
  <c r="BN498" i="43" s="1"/>
  <c r="BL516" i="43"/>
  <c r="BN516" i="43" s="1"/>
  <c r="BL522" i="43"/>
  <c r="BN522" i="43" s="1"/>
  <c r="BL528" i="43"/>
  <c r="BN528" i="43" s="1"/>
  <c r="BL534" i="43"/>
  <c r="BN534" i="43" s="1"/>
  <c r="BL552" i="43"/>
  <c r="BN552" i="43" s="1"/>
  <c r="BL570" i="43"/>
  <c r="BN570" i="43" s="1"/>
  <c r="BL576" i="43"/>
  <c r="BN576" i="43" s="1"/>
  <c r="BL582" i="43"/>
  <c r="BN582" i="43" s="1"/>
  <c r="BL588" i="43"/>
  <c r="BN588" i="43" s="1"/>
  <c r="BL594" i="43"/>
  <c r="BN594" i="43" s="1"/>
  <c r="BL600" i="43"/>
  <c r="BN600" i="43" s="1"/>
  <c r="BL606" i="43"/>
  <c r="BN606" i="43" s="1"/>
  <c r="BL642" i="43"/>
  <c r="BN642" i="43" s="1"/>
  <c r="BL660" i="43"/>
  <c r="BN660" i="43" s="1"/>
  <c r="BL678" i="43"/>
  <c r="BN678" i="43" s="1"/>
  <c r="BL702" i="43"/>
  <c r="BN702" i="43" s="1"/>
  <c r="BL714" i="43"/>
  <c r="BN714" i="43" s="1"/>
  <c r="AQ16" i="44"/>
  <c r="BI16" i="44" s="1"/>
  <c r="AQ131" i="44"/>
  <c r="BI131" i="44" s="1"/>
  <c r="AQ581" i="44"/>
  <c r="BI581" i="44" s="1"/>
  <c r="AQ741" i="44"/>
  <c r="BI741" i="44" s="1"/>
  <c r="AQ199" i="44"/>
  <c r="BI199" i="44" s="1"/>
  <c r="AQ285" i="44"/>
  <c r="BI285" i="44" s="1"/>
  <c r="AQ476" i="44"/>
  <c r="BI476" i="44" s="1"/>
  <c r="AQ691" i="44"/>
  <c r="BI691" i="44" s="1"/>
  <c r="AQ39" i="44"/>
  <c r="BI39" i="44" s="1"/>
  <c r="AQ733" i="44"/>
  <c r="BI733" i="44" s="1"/>
  <c r="AQ508" i="44"/>
  <c r="BI508" i="44" s="1"/>
  <c r="AQ145" i="44"/>
  <c r="BI145" i="44" s="1"/>
  <c r="AQ657" i="44"/>
  <c r="BI657" i="44" s="1"/>
  <c r="AQ181" i="44"/>
  <c r="BI181" i="44" s="1"/>
  <c r="AQ543" i="44"/>
  <c r="BI543" i="44" s="1"/>
  <c r="AQ687" i="44"/>
  <c r="BI687" i="44" s="1"/>
  <c r="AQ311" i="44"/>
  <c r="BI311" i="44" s="1"/>
  <c r="AQ633" i="44"/>
  <c r="BI633" i="44" s="1"/>
  <c r="AQ103" i="44"/>
  <c r="BI103" i="44" s="1"/>
  <c r="AQ225" i="44"/>
  <c r="BI225" i="44" s="1"/>
  <c r="AQ321" i="44"/>
  <c r="BI321" i="44" s="1"/>
  <c r="AQ378" i="44"/>
  <c r="BI378" i="44" s="1"/>
  <c r="AQ615" i="44"/>
  <c r="BI615" i="44" s="1"/>
  <c r="AQ759" i="44"/>
  <c r="BI759" i="44" s="1"/>
  <c r="AQ573" i="44"/>
  <c r="BI573" i="44" s="1"/>
  <c r="AQ203" i="44"/>
  <c r="BI203" i="44" s="1"/>
  <c r="AQ436" i="44"/>
  <c r="BI436" i="44" s="1"/>
  <c r="AQ128" i="44"/>
  <c r="BI128" i="44" s="1"/>
  <c r="AQ673" i="44"/>
  <c r="BI673" i="44" s="1"/>
  <c r="AQ218" i="44"/>
  <c r="BI218" i="44" s="1"/>
  <c r="AQ37" i="44"/>
  <c r="BI37" i="44" s="1"/>
  <c r="AQ178" i="44"/>
  <c r="BI178" i="44" s="1"/>
  <c r="AQ116" i="44"/>
  <c r="BI116" i="44" s="1"/>
  <c r="AQ242" i="44"/>
  <c r="BI242" i="44" s="1"/>
  <c r="AQ296" i="44"/>
  <c r="BI296" i="44" s="1"/>
  <c r="AQ342" i="44"/>
  <c r="BI342" i="44" s="1"/>
  <c r="AQ448" i="44"/>
  <c r="BI448" i="44" s="1"/>
  <c r="AQ434" i="44"/>
  <c r="BI434" i="44" s="1"/>
  <c r="AQ622" i="44"/>
  <c r="BI622" i="44" s="1"/>
  <c r="BL139" i="10"/>
  <c r="BN139" i="10" s="1"/>
  <c r="BL271" i="10"/>
  <c r="BN271" i="10" s="1"/>
  <c r="BL415" i="10"/>
  <c r="BN415" i="10" s="1"/>
  <c r="BL487" i="10"/>
  <c r="BN487" i="10" s="1"/>
  <c r="BL499" i="10"/>
  <c r="BN499" i="10" s="1"/>
  <c r="BL559" i="10"/>
  <c r="BN559" i="10" s="1"/>
  <c r="BL643" i="10"/>
  <c r="BN643" i="10" s="1"/>
  <c r="BL164" i="10"/>
  <c r="BN164" i="10" s="1"/>
  <c r="BL200" i="10"/>
  <c r="BN200" i="10" s="1"/>
  <c r="BL212" i="10"/>
  <c r="BN212" i="10" s="1"/>
  <c r="BL236" i="10"/>
  <c r="BN236" i="10" s="1"/>
  <c r="BL260" i="10"/>
  <c r="BN260" i="10" s="1"/>
  <c r="BL320" i="10"/>
  <c r="BN320" i="10" s="1"/>
  <c r="BL332" i="10"/>
  <c r="BN332" i="10" s="1"/>
  <c r="BL344" i="10"/>
  <c r="BN344" i="10" s="1"/>
  <c r="BL356" i="10"/>
  <c r="BN356" i="10" s="1"/>
  <c r="BL368" i="10"/>
  <c r="BN368" i="10" s="1"/>
  <c r="BL380" i="10"/>
  <c r="BN380" i="10" s="1"/>
  <c r="BL416" i="10"/>
  <c r="BN416" i="10" s="1"/>
  <c r="BL428" i="10"/>
  <c r="BN428" i="10" s="1"/>
  <c r="BL440" i="10"/>
  <c r="BN440" i="10" s="1"/>
  <c r="BL452" i="10"/>
  <c r="BN452" i="10" s="1"/>
  <c r="BL476" i="10"/>
  <c r="BN476" i="10" s="1"/>
  <c r="BL488" i="10"/>
  <c r="BN488" i="10" s="1"/>
  <c r="BL536" i="10"/>
  <c r="BN536" i="10" s="1"/>
  <c r="BL548" i="10"/>
  <c r="BN548" i="10" s="1"/>
  <c r="BL560" i="10"/>
  <c r="BN560" i="10" s="1"/>
  <c r="BL572" i="10"/>
  <c r="BN572" i="10" s="1"/>
  <c r="BL584" i="10"/>
  <c r="BN584" i="10" s="1"/>
  <c r="BL620" i="10"/>
  <c r="BN620" i="10" s="1"/>
  <c r="BL644" i="10"/>
  <c r="BN644" i="10" s="1"/>
  <c r="BL656" i="10"/>
  <c r="BN656" i="10" s="1"/>
  <c r="BL668" i="10"/>
  <c r="BN668" i="10" s="1"/>
  <c r="BL692" i="10"/>
  <c r="BN692" i="10" s="1"/>
  <c r="BL752" i="10"/>
  <c r="BN752" i="10" s="1"/>
  <c r="BL764" i="10"/>
  <c r="BN764" i="10" s="1"/>
  <c r="AQ72" i="44"/>
  <c r="BI72" i="44" s="1"/>
  <c r="AQ287" i="44"/>
  <c r="BI287" i="44" s="1"/>
  <c r="AQ613" i="44"/>
  <c r="BI613" i="44" s="1"/>
  <c r="AQ215" i="44"/>
  <c r="BI215" i="44" s="1"/>
  <c r="AQ317" i="44"/>
  <c r="BI317" i="44" s="1"/>
  <c r="AQ579" i="44"/>
  <c r="BI579" i="44" s="1"/>
  <c r="AQ459" i="44"/>
  <c r="BI459" i="44" s="1"/>
  <c r="AQ707" i="44"/>
  <c r="BI707" i="44" s="1"/>
  <c r="AQ259" i="44"/>
  <c r="BI259" i="44" s="1"/>
  <c r="AQ111" i="44"/>
  <c r="BI111" i="44" s="1"/>
  <c r="AQ341" i="44"/>
  <c r="BI341" i="44" s="1"/>
  <c r="AQ603" i="44"/>
  <c r="BI603" i="44" s="1"/>
  <c r="AQ43" i="44"/>
  <c r="BI43" i="44" s="1"/>
  <c r="AQ721" i="44"/>
  <c r="BI721" i="44" s="1"/>
  <c r="AQ189" i="44"/>
  <c r="BI189" i="44" s="1"/>
  <c r="AQ265" i="44"/>
  <c r="BI265" i="44" s="1"/>
  <c r="AQ451" i="44"/>
  <c r="BI451" i="44" s="1"/>
  <c r="AQ719" i="44"/>
  <c r="BI719" i="44" s="1"/>
  <c r="AQ347" i="44"/>
  <c r="BI347" i="44" s="1"/>
  <c r="AQ665" i="44"/>
  <c r="BI665" i="44" s="1"/>
  <c r="AQ153" i="44"/>
  <c r="BI153" i="44" s="1"/>
  <c r="AQ233" i="44"/>
  <c r="BI233" i="44" s="1"/>
  <c r="AQ337" i="44"/>
  <c r="BI337" i="44" s="1"/>
  <c r="AQ410" i="44"/>
  <c r="BI410" i="44" s="1"/>
  <c r="AQ235" i="44"/>
  <c r="BI235" i="44" s="1"/>
  <c r="AQ443" i="44"/>
  <c r="BI443" i="44" s="1"/>
  <c r="AQ59" i="44"/>
  <c r="BI59" i="44" s="1"/>
  <c r="AQ737" i="44"/>
  <c r="BI737" i="44" s="1"/>
  <c r="AQ186" i="44"/>
  <c r="BI186" i="44" s="1"/>
  <c r="AQ228" i="44"/>
  <c r="BI228" i="44" s="1"/>
  <c r="AQ65" i="44"/>
  <c r="BI65" i="44" s="1"/>
  <c r="AQ38" i="44"/>
  <c r="BI38" i="44" s="1"/>
  <c r="AQ130" i="44"/>
  <c r="BI130" i="44" s="1"/>
  <c r="AQ254" i="44"/>
  <c r="BI254" i="44" s="1"/>
  <c r="AQ300" i="44"/>
  <c r="BI300" i="44" s="1"/>
  <c r="AQ348" i="44"/>
  <c r="BI348" i="44" s="1"/>
  <c r="AQ528" i="44"/>
  <c r="BI528" i="44" s="1"/>
  <c r="AQ592" i="44"/>
  <c r="BI592" i="44" s="1"/>
  <c r="AQ466" i="44"/>
  <c r="BI466" i="44" s="1"/>
  <c r="AQ670" i="44"/>
  <c r="BI670" i="44" s="1"/>
  <c r="BL129" i="10"/>
  <c r="BN129" i="10" s="1"/>
  <c r="BL720" i="43"/>
  <c r="BN720" i="43" s="1"/>
  <c r="BL726" i="43"/>
  <c r="BN726" i="43" s="1"/>
  <c r="BL744" i="43"/>
  <c r="BN744" i="43" s="1"/>
  <c r="BL756" i="43"/>
  <c r="BN756" i="43" s="1"/>
  <c r="BL112" i="41"/>
  <c r="BN112" i="41" s="1"/>
  <c r="BL628" i="41"/>
  <c r="BN628" i="41" s="1"/>
  <c r="BL348" i="41"/>
  <c r="BN348" i="41" s="1"/>
  <c r="BL300" i="41"/>
  <c r="BN300" i="41" s="1"/>
  <c r="BL106" i="41"/>
  <c r="BN106" i="41" s="1"/>
  <c r="BL148" i="41"/>
  <c r="BN148" i="41" s="1"/>
  <c r="BL306" i="41"/>
  <c r="BN306" i="41" s="1"/>
  <c r="BL534" i="41"/>
  <c r="BN534" i="41" s="1"/>
  <c r="BL758" i="41"/>
  <c r="BN758" i="41" s="1"/>
  <c r="BL666" i="41"/>
  <c r="BN666" i="41" s="1"/>
  <c r="BL684" i="41"/>
  <c r="BN684" i="41" s="1"/>
  <c r="BL131" i="41"/>
  <c r="BN131" i="41" s="1"/>
  <c r="BL743" i="41"/>
  <c r="BN743" i="41" s="1"/>
  <c r="BL210" i="41"/>
  <c r="BN210" i="41" s="1"/>
  <c r="BL652" i="41"/>
  <c r="BN652" i="41" s="1"/>
  <c r="BL690" i="41"/>
  <c r="BN690" i="41" s="1"/>
  <c r="BL750" i="41"/>
  <c r="BN750" i="41" s="1"/>
  <c r="BL279" i="43"/>
  <c r="BN279" i="43" s="1"/>
  <c r="BL531" i="43"/>
  <c r="BN531" i="43" s="1"/>
  <c r="BL742" i="43"/>
  <c r="BN742" i="43" s="1"/>
  <c r="BL226" i="43"/>
  <c r="BN226" i="43" s="1"/>
  <c r="BL165" i="43"/>
  <c r="BN165" i="43" s="1"/>
  <c r="BL473" i="43"/>
  <c r="BN473" i="43" s="1"/>
  <c r="BL675" i="43"/>
  <c r="BN675" i="43" s="1"/>
  <c r="BL221" i="43"/>
  <c r="BN221" i="43" s="1"/>
  <c r="BL427" i="43"/>
  <c r="BN427" i="43" s="1"/>
  <c r="BL351" i="43"/>
  <c r="BN351" i="43" s="1"/>
  <c r="BL604" i="43"/>
  <c r="BN604" i="43" s="1"/>
  <c r="BL129" i="43"/>
  <c r="BN129" i="43" s="1"/>
  <c r="BL365" i="43"/>
  <c r="BN365" i="43" s="1"/>
  <c r="BL625" i="43"/>
  <c r="BN625" i="43" s="1"/>
  <c r="BL743" i="43"/>
  <c r="BN743" i="43" s="1"/>
  <c r="BL149" i="43"/>
  <c r="BN149" i="43" s="1"/>
  <c r="BL616" i="43"/>
  <c r="BN616" i="43" s="1"/>
  <c r="BL447" i="43"/>
  <c r="BN447" i="43" s="1"/>
  <c r="BL514" i="43"/>
  <c r="BN514" i="43" s="1"/>
  <c r="BL191" i="43"/>
  <c r="BN191" i="43" s="1"/>
  <c r="BL730" i="43"/>
  <c r="BN730" i="43" s="1"/>
  <c r="BL239" i="43"/>
  <c r="BN239" i="43" s="1"/>
  <c r="BL364" i="43"/>
  <c r="BN364" i="43" s="1"/>
  <c r="BL315" i="43"/>
  <c r="BN315" i="43" s="1"/>
  <c r="BL717" i="43"/>
  <c r="BN717" i="43" s="1"/>
  <c r="BL45" i="43"/>
  <c r="BN45" i="43" s="1"/>
  <c r="BL603" i="43"/>
  <c r="BN603" i="43" s="1"/>
  <c r="BL70" i="43"/>
  <c r="BN70" i="43" s="1"/>
  <c r="BL293" i="43"/>
  <c r="BN293" i="43" s="1"/>
  <c r="BL587" i="43"/>
  <c r="BN587" i="43" s="1"/>
  <c r="BL437" i="43"/>
  <c r="BN437" i="43" s="1"/>
  <c r="BL539" i="43"/>
  <c r="BN539" i="43" s="1"/>
  <c r="BL460" i="43"/>
  <c r="BN460" i="43" s="1"/>
  <c r="BL544" i="43"/>
  <c r="BN544" i="43" s="1"/>
  <c r="BL643" i="43"/>
  <c r="BN643" i="43" s="1"/>
  <c r="BL555" i="43"/>
  <c r="BN555" i="43" s="1"/>
  <c r="BL739" i="43"/>
  <c r="BN739" i="43" s="1"/>
  <c r="BL617" i="43"/>
  <c r="BN617" i="43" s="1"/>
  <c r="BL322" i="43"/>
  <c r="BN322" i="43" s="1"/>
  <c r="BL755" i="43"/>
  <c r="BN755" i="43" s="1"/>
  <c r="BL87" i="43"/>
  <c r="BN87" i="43" s="1"/>
  <c r="BL599" i="41"/>
  <c r="BN599" i="41" s="1"/>
  <c r="BL497" i="41"/>
  <c r="BN497" i="41" s="1"/>
  <c r="BL480" i="41"/>
  <c r="BN480" i="41" s="1"/>
  <c r="BL179" i="41"/>
  <c r="BN179" i="41" s="1"/>
  <c r="BL51" i="41"/>
  <c r="BN51" i="41" s="1"/>
  <c r="BL129" i="41"/>
  <c r="BN129" i="41" s="1"/>
  <c r="BL153" i="41"/>
  <c r="BN153" i="41" s="1"/>
  <c r="BL243" i="41"/>
  <c r="BN243" i="41" s="1"/>
  <c r="BL273" i="41"/>
  <c r="BN273" i="41" s="1"/>
  <c r="BL285" i="41"/>
  <c r="BN285" i="41" s="1"/>
  <c r="BL315" i="41"/>
  <c r="BN315" i="41" s="1"/>
  <c r="BL327" i="41"/>
  <c r="BN327" i="41" s="1"/>
  <c r="BL357" i="41"/>
  <c r="BN357" i="41" s="1"/>
  <c r="BL393" i="41"/>
  <c r="BN393" i="41" s="1"/>
  <c r="BL423" i="41"/>
  <c r="BN423" i="41" s="1"/>
  <c r="BL441" i="41"/>
  <c r="BN441" i="41" s="1"/>
  <c r="BL477" i="41"/>
  <c r="BN477" i="41" s="1"/>
  <c r="BL507" i="41"/>
  <c r="BN507" i="41" s="1"/>
  <c r="BL573" i="41"/>
  <c r="BN573" i="41" s="1"/>
  <c r="BL579" i="41"/>
  <c r="BN579" i="41" s="1"/>
  <c r="BL591" i="41"/>
  <c r="BN591" i="41" s="1"/>
  <c r="BL603" i="41"/>
  <c r="BN603" i="41" s="1"/>
  <c r="BL633" i="41"/>
  <c r="BN633" i="41" s="1"/>
  <c r="BL657" i="41"/>
  <c r="BN657" i="41" s="1"/>
  <c r="BL675" i="41"/>
  <c r="BN675" i="41" s="1"/>
  <c r="BL705" i="41"/>
  <c r="BN705" i="41" s="1"/>
  <c r="BL723" i="41"/>
  <c r="BN723" i="41" s="1"/>
  <c r="BL735" i="41"/>
  <c r="BN735" i="41" s="1"/>
  <c r="BL26" i="43"/>
  <c r="BN26" i="43" s="1"/>
  <c r="BL32" i="43"/>
  <c r="BN32" i="43" s="1"/>
  <c r="BL469" i="42"/>
  <c r="BN469" i="42" s="1"/>
  <c r="BL442" i="42"/>
  <c r="BN442" i="42" s="1"/>
  <c r="BL546" i="42"/>
  <c r="BN546" i="42" s="1"/>
  <c r="BL385" i="42"/>
  <c r="BN385" i="42" s="1"/>
  <c r="BL335" i="42"/>
  <c r="BN335" i="42" s="1"/>
  <c r="BL589" i="42"/>
  <c r="BN589" i="42" s="1"/>
  <c r="BL228" i="42"/>
  <c r="BN228" i="42" s="1"/>
  <c r="BL696" i="42"/>
  <c r="BN696" i="42" s="1"/>
  <c r="BL606" i="42"/>
  <c r="BN606" i="42" s="1"/>
  <c r="BL365" i="42"/>
  <c r="BN365" i="42" s="1"/>
  <c r="BL450" i="42"/>
  <c r="BN450" i="42" s="1"/>
  <c r="BL248" i="42"/>
  <c r="BN248" i="42" s="1"/>
  <c r="BL604" i="42"/>
  <c r="BN604" i="42" s="1"/>
  <c r="BL26" i="42"/>
  <c r="BN26" i="42" s="1"/>
  <c r="BL551" i="42"/>
  <c r="BN551" i="42" s="1"/>
  <c r="BL584" i="42"/>
  <c r="BN584" i="42" s="1"/>
  <c r="BL470" i="42"/>
  <c r="BN470" i="42" s="1"/>
  <c r="BL256" i="42"/>
  <c r="BN256" i="42" s="1"/>
  <c r="BL690" i="42"/>
  <c r="BN690" i="42" s="1"/>
  <c r="BL183" i="42"/>
  <c r="BN183" i="42" s="1"/>
  <c r="BL563" i="42"/>
  <c r="BN563" i="42" s="1"/>
  <c r="BL568" i="42"/>
  <c r="BN568" i="42" s="1"/>
  <c r="BL488" i="42"/>
  <c r="BN488" i="42" s="1"/>
  <c r="BL284" i="42"/>
  <c r="BN284" i="42" s="1"/>
  <c r="BL666" i="42"/>
  <c r="BN666" i="42" s="1"/>
  <c r="BL386" i="42"/>
  <c r="BN386" i="42" s="1"/>
  <c r="BL623" i="42"/>
  <c r="BN623" i="42" s="1"/>
  <c r="BL491" i="42"/>
  <c r="BN491" i="42" s="1"/>
  <c r="BL293" i="42"/>
  <c r="BN293" i="42" s="1"/>
  <c r="BL761" i="42"/>
  <c r="BN761" i="42" s="1"/>
  <c r="BL444" i="42"/>
  <c r="BN444" i="42" s="1"/>
  <c r="BL270" i="42"/>
  <c r="BN270" i="42" s="1"/>
  <c r="BL713" i="42"/>
  <c r="BN713" i="42" s="1"/>
  <c r="BL738" i="42"/>
  <c r="BN738" i="42" s="1"/>
  <c r="BL323" i="42"/>
  <c r="BN323" i="42" s="1"/>
  <c r="BL564" i="42"/>
  <c r="BN564" i="42" s="1"/>
  <c r="BL398" i="42"/>
  <c r="BN398" i="42" s="1"/>
  <c r="BL134" i="42"/>
  <c r="BN134" i="42" s="1"/>
  <c r="BL120" i="42"/>
  <c r="BN120" i="42" s="1"/>
  <c r="BL109" i="42"/>
  <c r="BN109" i="42" s="1"/>
  <c r="BL394" i="42"/>
  <c r="BN394" i="42" s="1"/>
  <c r="BL41" i="42"/>
  <c r="BN41" i="42" s="1"/>
  <c r="BL27" i="42"/>
  <c r="BN27" i="42" s="1"/>
  <c r="BL39" i="42"/>
  <c r="BN39" i="42" s="1"/>
  <c r="BL45" i="42"/>
  <c r="BN45" i="42" s="1"/>
  <c r="BL51" i="42"/>
  <c r="BN51" i="42" s="1"/>
  <c r="BL57" i="42"/>
  <c r="BN57" i="42" s="1"/>
  <c r="BL63" i="42"/>
  <c r="BN63" i="42" s="1"/>
  <c r="BL69" i="42"/>
  <c r="BN69" i="42" s="1"/>
  <c r="BL75" i="42"/>
  <c r="BN75" i="42" s="1"/>
  <c r="BL87" i="42"/>
  <c r="BN87" i="42" s="1"/>
  <c r="BL99" i="42"/>
  <c r="BN99" i="42" s="1"/>
  <c r="BL111" i="42"/>
  <c r="BN111" i="42" s="1"/>
  <c r="BL702" i="42"/>
  <c r="BN702" i="42" s="1"/>
  <c r="BL641" i="42"/>
  <c r="BN641" i="42" s="1"/>
  <c r="BL283" i="42"/>
  <c r="BN283" i="42" s="1"/>
  <c r="BL358" i="42"/>
  <c r="BN358" i="42" s="1"/>
  <c r="BL354" i="42"/>
  <c r="BN354" i="42" s="1"/>
  <c r="BL70" i="42"/>
  <c r="BN70" i="42" s="1"/>
  <c r="BL77" i="42"/>
  <c r="BN77" i="42" s="1"/>
  <c r="BL161" i="42"/>
  <c r="BN161" i="42" s="1"/>
  <c r="BL162" i="42"/>
  <c r="BN162" i="42" s="1"/>
  <c r="BL46" i="42"/>
  <c r="BN46" i="42" s="1"/>
  <c r="BL557" i="42"/>
  <c r="BN557" i="42" s="1"/>
  <c r="BL704" i="42"/>
  <c r="BN704" i="42" s="1"/>
  <c r="BL218" i="42"/>
  <c r="BN218" i="42" s="1"/>
  <c r="BL384" i="42"/>
  <c r="BN384" i="42" s="1"/>
  <c r="BL422" i="42"/>
  <c r="BN422" i="42" s="1"/>
  <c r="BL518" i="42"/>
  <c r="BN518" i="42" s="1"/>
  <c r="BL610" i="42"/>
  <c r="BN610" i="42" s="1"/>
  <c r="BL437" i="42"/>
  <c r="BN437" i="42" s="1"/>
  <c r="BL752" i="42"/>
  <c r="BN752" i="42" s="1"/>
  <c r="BL691" i="42"/>
  <c r="BN691" i="42" s="1"/>
  <c r="BL367" i="42"/>
  <c r="BN367" i="42" s="1"/>
  <c r="BL204" i="42"/>
  <c r="BN204" i="42" s="1"/>
  <c r="BL360" i="42"/>
  <c r="BN360" i="42" s="1"/>
  <c r="BL692" i="42"/>
  <c r="BN692" i="42" s="1"/>
  <c r="BL566" i="42"/>
  <c r="BN566" i="42" s="1"/>
  <c r="BL544" i="42"/>
  <c r="BN544" i="42" s="1"/>
  <c r="BL416" i="42"/>
  <c r="BN416" i="42" s="1"/>
  <c r="BL202" i="42"/>
  <c r="BN202" i="42" s="1"/>
  <c r="BL477" i="42"/>
  <c r="BN477" i="42" s="1"/>
  <c r="BL728" i="42"/>
  <c r="BN728" i="42" s="1"/>
  <c r="BL590" i="42"/>
  <c r="BN590" i="42" s="1"/>
  <c r="BL683" i="42"/>
  <c r="BN683" i="42" s="1"/>
  <c r="BL434" i="42"/>
  <c r="BN434" i="42" s="1"/>
  <c r="BL232" i="42"/>
  <c r="BN232" i="42" s="1"/>
  <c r="BL455" i="42"/>
  <c r="BN455" i="42" s="1"/>
  <c r="BL176" i="42"/>
  <c r="BN176" i="42" s="1"/>
  <c r="BL658" i="42"/>
  <c r="BN658" i="42" s="1"/>
  <c r="BL443" i="42"/>
  <c r="BN443" i="42" s="1"/>
  <c r="BL245" i="42"/>
  <c r="BN245" i="42" s="1"/>
  <c r="BL516" i="42"/>
  <c r="BN516" i="42" s="1"/>
  <c r="BL380" i="42"/>
  <c r="BN380" i="42" s="1"/>
  <c r="BL230" i="42"/>
  <c r="BN230" i="42" s="1"/>
  <c r="BL758" i="42"/>
  <c r="BN758" i="42" s="1"/>
  <c r="BL497" i="42"/>
  <c r="BN497" i="42" s="1"/>
  <c r="BL251" i="42"/>
  <c r="BN251" i="42" s="1"/>
  <c r="BL118" i="42"/>
  <c r="BN118" i="42" s="1"/>
  <c r="BL61" i="42"/>
  <c r="BN61" i="42" s="1"/>
  <c r="BL80" i="42"/>
  <c r="BN80" i="42" s="1"/>
  <c r="BL52" i="42"/>
  <c r="BN52" i="42" s="1"/>
  <c r="BL121" i="42"/>
  <c r="BN121" i="42" s="1"/>
  <c r="BL122" i="42"/>
  <c r="BN122" i="42" s="1"/>
  <c r="BL14" i="42"/>
  <c r="BL84" i="41"/>
  <c r="BN84" i="41" s="1"/>
  <c r="BL114" i="41"/>
  <c r="BN114" i="41" s="1"/>
  <c r="BL120" i="41"/>
  <c r="BN120" i="41" s="1"/>
  <c r="BL44" i="43"/>
  <c r="BN44" i="43" s="1"/>
  <c r="BL56" i="43"/>
  <c r="BN56" i="43" s="1"/>
  <c r="BL62" i="43"/>
  <c r="BN62" i="43" s="1"/>
  <c r="BL86" i="43"/>
  <c r="BN86" i="43" s="1"/>
  <c r="BL92" i="43"/>
  <c r="BN92" i="43" s="1"/>
  <c r="BL98" i="43"/>
  <c r="BN98" i="43" s="1"/>
  <c r="BL104" i="43"/>
  <c r="BN104" i="43" s="1"/>
  <c r="BL110" i="43"/>
  <c r="BN110" i="43" s="1"/>
  <c r="BL122" i="43"/>
  <c r="BN122" i="43" s="1"/>
  <c r="BL128" i="43"/>
  <c r="BN128" i="43" s="1"/>
  <c r="BL140" i="43"/>
  <c r="BN140" i="43" s="1"/>
  <c r="BL146" i="43"/>
  <c r="BN146" i="43" s="1"/>
  <c r="BL152" i="43"/>
  <c r="BN152" i="43" s="1"/>
  <c r="BL164" i="43"/>
  <c r="BN164" i="43" s="1"/>
  <c r="BL200" i="43"/>
  <c r="BN200" i="43" s="1"/>
  <c r="BL212" i="43"/>
  <c r="BN212" i="43" s="1"/>
  <c r="BL218" i="43"/>
  <c r="BN218" i="43" s="1"/>
  <c r="BL230" i="43"/>
  <c r="BN230" i="43" s="1"/>
  <c r="BL242" i="43"/>
  <c r="BN242" i="43" s="1"/>
  <c r="BL248" i="43"/>
  <c r="BN248" i="43" s="1"/>
  <c r="BL260" i="43"/>
  <c r="BN260" i="43" s="1"/>
  <c r="BL266" i="43"/>
  <c r="BN266" i="43" s="1"/>
  <c r="BL272" i="43"/>
  <c r="BN272" i="43" s="1"/>
  <c r="BL278" i="43"/>
  <c r="BN278" i="43" s="1"/>
  <c r="BL302" i="43"/>
  <c r="BN302" i="43" s="1"/>
  <c r="BL308" i="43"/>
  <c r="BN308" i="43" s="1"/>
  <c r="BL314" i="43"/>
  <c r="BN314" i="43" s="1"/>
  <c r="BL326" i="43"/>
  <c r="BN326" i="43" s="1"/>
  <c r="BL338" i="43"/>
  <c r="BN338" i="43" s="1"/>
  <c r="BL344" i="43"/>
  <c r="BN344" i="43" s="1"/>
  <c r="BL368" i="43"/>
  <c r="BN368" i="43" s="1"/>
  <c r="BL380" i="43"/>
  <c r="BN380" i="43" s="1"/>
  <c r="BL386" i="43"/>
  <c r="BN386" i="43" s="1"/>
  <c r="BL392" i="43"/>
  <c r="BN392" i="43" s="1"/>
  <c r="BL398" i="43"/>
  <c r="BN398" i="43" s="1"/>
  <c r="BL428" i="43"/>
  <c r="BN428" i="43" s="1"/>
  <c r="BL440" i="43"/>
  <c r="BN440" i="43" s="1"/>
  <c r="BL446" i="43"/>
  <c r="BN446" i="43" s="1"/>
  <c r="BL452" i="43"/>
  <c r="BN452" i="43" s="1"/>
  <c r="BL458" i="43"/>
  <c r="BN458" i="43" s="1"/>
  <c r="BL464" i="43"/>
  <c r="BN464" i="43" s="1"/>
  <c r="BL470" i="43"/>
  <c r="BN470" i="43" s="1"/>
  <c r="BL494" i="43"/>
  <c r="BN494" i="43" s="1"/>
  <c r="BL506" i="43"/>
  <c r="BN506" i="43" s="1"/>
  <c r="BL512" i="43"/>
  <c r="BN512" i="43" s="1"/>
  <c r="BL518" i="43"/>
  <c r="BN518" i="43" s="1"/>
  <c r="BL524" i="43"/>
  <c r="BN524" i="43" s="1"/>
  <c r="BL530" i="43"/>
  <c r="BN530" i="43" s="1"/>
  <c r="BL536" i="43"/>
  <c r="BN536" i="43" s="1"/>
  <c r="BL548" i="43"/>
  <c r="BN548" i="43" s="1"/>
  <c r="BL554" i="43"/>
  <c r="BN554" i="43" s="1"/>
  <c r="BL560" i="43"/>
  <c r="BN560" i="43" s="1"/>
  <c r="BL566" i="43"/>
  <c r="BN566" i="43" s="1"/>
  <c r="BL584" i="43"/>
  <c r="BN584" i="43" s="1"/>
  <c r="BL590" i="43"/>
  <c r="BN590" i="43" s="1"/>
  <c r="BL596" i="43"/>
  <c r="BN596" i="43" s="1"/>
  <c r="BL632" i="43"/>
  <c r="BN632" i="43" s="1"/>
  <c r="BL638" i="43"/>
  <c r="BN638" i="43" s="1"/>
  <c r="BL644" i="43"/>
  <c r="BN644" i="43" s="1"/>
  <c r="BL668" i="43"/>
  <c r="BN668" i="43" s="1"/>
  <c r="BL674" i="43"/>
  <c r="BN674" i="43" s="1"/>
  <c r="BL680" i="43"/>
  <c r="BN680" i="43" s="1"/>
  <c r="BL686" i="43"/>
  <c r="BN686" i="43" s="1"/>
  <c r="BL704" i="43"/>
  <c r="BN704" i="43" s="1"/>
  <c r="BL710" i="43"/>
  <c r="BN710" i="43" s="1"/>
  <c r="BL722" i="43"/>
  <c r="BN722" i="43" s="1"/>
  <c r="BL734" i="43"/>
  <c r="BN734" i="43" s="1"/>
  <c r="BL740" i="43"/>
  <c r="BN740" i="43" s="1"/>
  <c r="BL746" i="43"/>
  <c r="BN746" i="43" s="1"/>
  <c r="BL758" i="43"/>
  <c r="BN758" i="43" s="1"/>
  <c r="BL764" i="43"/>
  <c r="BN764" i="43" s="1"/>
  <c r="BL123" i="42"/>
  <c r="BN123" i="42" s="1"/>
  <c r="BL135" i="42"/>
  <c r="BN135" i="42" s="1"/>
  <c r="BL147" i="42"/>
  <c r="BN147" i="42" s="1"/>
  <c r="BL159" i="42"/>
  <c r="BN159" i="42" s="1"/>
  <c r="BL165" i="42"/>
  <c r="BN165" i="42" s="1"/>
  <c r="BL171" i="42"/>
  <c r="BN171" i="42" s="1"/>
  <c r="BL177" i="42"/>
  <c r="BN177" i="42" s="1"/>
  <c r="BL189" i="42"/>
  <c r="BN189" i="42" s="1"/>
  <c r="BL195" i="42"/>
  <c r="BN195" i="42" s="1"/>
  <c r="BL201" i="42"/>
  <c r="BN201" i="42" s="1"/>
  <c r="BL207" i="42"/>
  <c r="BN207" i="42" s="1"/>
  <c r="BL219" i="42"/>
  <c r="BN219" i="42" s="1"/>
  <c r="BL225" i="42"/>
  <c r="BN225" i="42" s="1"/>
  <c r="BL231" i="42"/>
  <c r="BN231" i="42" s="1"/>
  <c r="BL237" i="42"/>
  <c r="BN237" i="42" s="1"/>
  <c r="BL243" i="42"/>
  <c r="BN243" i="42" s="1"/>
  <c r="BL249" i="42"/>
  <c r="BN249" i="42" s="1"/>
  <c r="BL267" i="42"/>
  <c r="BN267" i="42" s="1"/>
  <c r="BL273" i="42"/>
  <c r="BN273" i="42" s="1"/>
  <c r="BL279" i="42"/>
  <c r="BN279" i="42" s="1"/>
  <c r="BL285" i="42"/>
  <c r="BN285" i="42" s="1"/>
  <c r="BL291" i="42"/>
  <c r="BN291" i="42" s="1"/>
  <c r="BL297" i="42"/>
  <c r="BN297" i="42" s="1"/>
  <c r="BL303" i="42"/>
  <c r="BN303" i="42" s="1"/>
  <c r="BL315" i="42"/>
  <c r="BN315" i="42" s="1"/>
  <c r="BL321" i="42"/>
  <c r="BN321" i="42" s="1"/>
  <c r="BL327" i="42"/>
  <c r="BN327" i="42" s="1"/>
  <c r="BL333" i="42"/>
  <c r="BN333" i="42" s="1"/>
  <c r="BL339" i="42"/>
  <c r="BN339" i="42" s="1"/>
  <c r="BL345" i="42"/>
  <c r="BN345" i="42" s="1"/>
  <c r="BL351" i="42"/>
  <c r="BN351" i="42" s="1"/>
  <c r="BL357" i="42"/>
  <c r="BN357" i="42" s="1"/>
  <c r="BL363" i="42"/>
  <c r="BN363" i="42" s="1"/>
  <c r="BL369" i="42"/>
  <c r="BN369" i="42" s="1"/>
  <c r="BL375" i="42"/>
  <c r="BN375" i="42" s="1"/>
  <c r="BL387" i="42"/>
  <c r="BN387" i="42" s="1"/>
  <c r="BL393" i="42"/>
  <c r="BN393" i="42" s="1"/>
  <c r="BL411" i="42"/>
  <c r="BN411" i="42" s="1"/>
  <c r="BL417" i="42"/>
  <c r="BN417" i="42" s="1"/>
  <c r="BL423" i="42"/>
  <c r="BN423" i="42" s="1"/>
  <c r="BL429" i="42"/>
  <c r="BN429" i="42" s="1"/>
  <c r="BL435" i="42"/>
  <c r="BN435" i="42" s="1"/>
  <c r="BL441" i="42"/>
  <c r="BN441" i="42" s="1"/>
  <c r="BL447" i="42"/>
  <c r="BN447" i="42" s="1"/>
  <c r="BL453" i="42"/>
  <c r="BN453" i="42" s="1"/>
  <c r="BL465" i="42"/>
  <c r="BN465" i="42" s="1"/>
  <c r="BL471" i="42"/>
  <c r="BN471" i="42" s="1"/>
  <c r="BL483" i="42"/>
  <c r="BN483" i="42" s="1"/>
  <c r="BL489" i="42"/>
  <c r="BN489" i="42" s="1"/>
  <c r="BL495" i="42"/>
  <c r="BN495" i="42" s="1"/>
  <c r="BL501" i="42"/>
  <c r="BN501" i="42" s="1"/>
  <c r="BL513" i="42"/>
  <c r="BN513" i="42" s="1"/>
  <c r="BL519" i="42"/>
  <c r="BN519" i="42" s="1"/>
  <c r="BL525" i="42"/>
  <c r="BN525" i="42" s="1"/>
  <c r="BL531" i="42"/>
  <c r="BN531" i="42" s="1"/>
  <c r="BL537" i="42"/>
  <c r="BN537" i="42" s="1"/>
  <c r="BL543" i="42"/>
  <c r="BN543" i="42" s="1"/>
  <c r="BL549" i="42"/>
  <c r="BN549" i="42" s="1"/>
  <c r="BL555" i="42"/>
  <c r="BN555" i="42" s="1"/>
  <c r="BL567" i="42"/>
  <c r="BN567" i="42" s="1"/>
  <c r="BL573" i="42"/>
  <c r="BN573" i="42" s="1"/>
  <c r="BL585" i="42"/>
  <c r="BN585" i="42" s="1"/>
  <c r="BL591" i="42"/>
  <c r="BN591" i="42" s="1"/>
  <c r="BL597" i="42"/>
  <c r="BN597" i="42" s="1"/>
  <c r="BL603" i="42"/>
  <c r="BN603" i="42" s="1"/>
  <c r="BL609" i="42"/>
  <c r="BN609" i="42" s="1"/>
  <c r="BL621" i="42"/>
  <c r="BN621" i="42" s="1"/>
  <c r="BL633" i="42"/>
  <c r="BN633" i="42" s="1"/>
  <c r="BL645" i="42"/>
  <c r="BN645" i="42" s="1"/>
  <c r="BL651" i="42"/>
  <c r="BN651" i="42" s="1"/>
  <c r="BL657" i="42"/>
  <c r="BN657" i="42" s="1"/>
  <c r="BL663" i="42"/>
  <c r="BN663" i="42" s="1"/>
  <c r="BL669" i="42"/>
  <c r="BN669" i="42" s="1"/>
  <c r="BL681" i="42"/>
  <c r="BN681" i="42" s="1"/>
  <c r="BL687" i="42"/>
  <c r="BN687" i="42" s="1"/>
  <c r="BL693" i="42"/>
  <c r="BN693" i="42" s="1"/>
  <c r="BL705" i="42"/>
  <c r="BN705" i="42" s="1"/>
  <c r="BL711" i="42"/>
  <c r="BN711" i="42" s="1"/>
  <c r="BL717" i="42"/>
  <c r="BN717" i="42" s="1"/>
  <c r="BL723" i="42"/>
  <c r="BN723" i="42" s="1"/>
  <c r="BL735" i="42"/>
  <c r="BN735" i="42" s="1"/>
  <c r="BL741" i="42"/>
  <c r="BN741" i="42" s="1"/>
  <c r="BL747" i="42"/>
  <c r="BN747" i="42" s="1"/>
  <c r="BL759" i="42"/>
  <c r="BN759" i="42" s="1"/>
  <c r="BL765" i="42"/>
  <c r="BN765" i="42" s="1"/>
  <c r="BL18" i="10"/>
  <c r="BN18" i="10" s="1"/>
  <c r="BL30" i="10"/>
  <c r="BN30" i="10" s="1"/>
  <c r="BL42" i="10"/>
  <c r="BN42" i="10" s="1"/>
  <c r="BL54" i="10"/>
  <c r="BN54" i="10" s="1"/>
  <c r="BL66" i="10"/>
  <c r="BN66" i="10" s="1"/>
  <c r="BL78" i="10"/>
  <c r="BN78" i="10" s="1"/>
  <c r="BL102" i="10"/>
  <c r="BN102" i="10" s="1"/>
  <c r="BL114" i="10"/>
  <c r="BN114" i="10" s="1"/>
  <c r="BL126" i="10"/>
  <c r="BN126" i="10" s="1"/>
  <c r="BL138" i="10"/>
  <c r="BN138" i="10" s="1"/>
  <c r="BL162" i="10"/>
  <c r="BN162" i="10" s="1"/>
  <c r="BL174" i="10"/>
  <c r="BN174" i="10" s="1"/>
  <c r="BL186" i="10"/>
  <c r="BN186" i="10" s="1"/>
  <c r="BL198" i="10"/>
  <c r="BN198" i="10" s="1"/>
  <c r="BL210" i="10"/>
  <c r="BN210" i="10" s="1"/>
  <c r="BL234" i="10"/>
  <c r="BN234" i="10" s="1"/>
  <c r="BL246" i="10"/>
  <c r="BN246" i="10" s="1"/>
  <c r="BL258" i="10"/>
  <c r="BN258" i="10" s="1"/>
  <c r="BL282" i="10"/>
  <c r="BN282" i="10" s="1"/>
  <c r="BL294" i="10"/>
  <c r="BN294" i="10" s="1"/>
  <c r="BL306" i="10"/>
  <c r="BN306" i="10" s="1"/>
  <c r="BL318" i="10"/>
  <c r="BN318" i="10" s="1"/>
  <c r="BL330" i="10"/>
  <c r="BN330" i="10" s="1"/>
  <c r="BL354" i="10"/>
  <c r="BN354" i="10" s="1"/>
  <c r="BL378" i="10"/>
  <c r="BN378" i="10" s="1"/>
  <c r="BL390" i="10"/>
  <c r="BN390" i="10" s="1"/>
  <c r="BL402" i="10"/>
  <c r="BN402" i="10" s="1"/>
  <c r="BL414" i="10"/>
  <c r="BN414" i="10" s="1"/>
  <c r="BL438" i="10"/>
  <c r="BN438" i="10" s="1"/>
  <c r="BL450" i="10"/>
  <c r="BN450" i="10" s="1"/>
  <c r="BL462" i="10"/>
  <c r="BN462" i="10" s="1"/>
  <c r="BL474" i="10"/>
  <c r="BN474" i="10" s="1"/>
  <c r="BL486" i="10"/>
  <c r="BN486" i="10" s="1"/>
  <c r="BL498" i="10"/>
  <c r="BN498" i="10" s="1"/>
  <c r="BL510" i="10"/>
  <c r="BN510" i="10" s="1"/>
  <c r="BL522" i="10"/>
  <c r="BN522" i="10" s="1"/>
  <c r="BL546" i="10"/>
  <c r="BN546" i="10" s="1"/>
  <c r="BL558" i="10"/>
  <c r="BN558" i="10" s="1"/>
  <c r="BL570" i="10"/>
  <c r="BN570" i="10" s="1"/>
  <c r="BL582" i="10"/>
  <c r="BN582" i="10" s="1"/>
  <c r="BL594" i="10"/>
  <c r="BN594" i="10" s="1"/>
  <c r="BL630" i="10"/>
  <c r="BN630" i="10" s="1"/>
  <c r="BL642" i="10"/>
  <c r="BN642" i="10" s="1"/>
  <c r="BL654" i="10"/>
  <c r="BN654" i="10" s="1"/>
  <c r="BL666" i="10"/>
  <c r="BN666" i="10" s="1"/>
  <c r="BL678" i="10"/>
  <c r="BN678" i="10" s="1"/>
  <c r="BL690" i="10"/>
  <c r="BN690" i="10" s="1"/>
  <c r="BL702" i="10"/>
  <c r="BN702" i="10" s="1"/>
  <c r="BL714" i="10"/>
  <c r="BN714" i="10" s="1"/>
  <c r="BL738" i="10"/>
  <c r="BN738" i="10" s="1"/>
  <c r="BL750" i="10"/>
  <c r="BN750" i="10" s="1"/>
  <c r="BL762" i="10"/>
  <c r="BN762" i="10" s="1"/>
  <c r="AO11" i="41"/>
  <c r="AQ632" i="41"/>
  <c r="BI632" i="41" s="1"/>
  <c r="AQ253" i="41"/>
  <c r="BI253" i="41" s="1"/>
  <c r="AQ60" i="41"/>
  <c r="BI60" i="41" s="1"/>
  <c r="AQ40" i="41"/>
  <c r="BI40" i="41" s="1"/>
  <c r="AQ420" i="41"/>
  <c r="BI420" i="41" s="1"/>
  <c r="BL373" i="41"/>
  <c r="BN373" i="41" s="1"/>
  <c r="BL714" i="41"/>
  <c r="BN714" i="41" s="1"/>
  <c r="BL479" i="41"/>
  <c r="BN479" i="41" s="1"/>
  <c r="BL61" i="41"/>
  <c r="BN61" i="41" s="1"/>
  <c r="BL498" i="41"/>
  <c r="BN498" i="41" s="1"/>
  <c r="BL215" i="41"/>
  <c r="BN215" i="41" s="1"/>
  <c r="BL733" i="41"/>
  <c r="BN733" i="41" s="1"/>
  <c r="BL276" i="41"/>
  <c r="BN276" i="41" s="1"/>
  <c r="AQ460" i="41"/>
  <c r="BI460" i="41" s="1"/>
  <c r="AQ229" i="41"/>
  <c r="BI229" i="41" s="1"/>
  <c r="AQ509" i="41"/>
  <c r="BI509" i="41" s="1"/>
  <c r="AQ398" i="41"/>
  <c r="BI398" i="41" s="1"/>
  <c r="AQ146" i="41"/>
  <c r="BI146" i="41" s="1"/>
  <c r="AQ85" i="41"/>
  <c r="BI85" i="41" s="1"/>
  <c r="AQ217" i="41"/>
  <c r="BI217" i="41" s="1"/>
  <c r="AQ553" i="41"/>
  <c r="BI553" i="41" s="1"/>
  <c r="AQ192" i="41"/>
  <c r="BI192" i="41" s="1"/>
  <c r="AQ96" i="41"/>
  <c r="BI96" i="41" s="1"/>
  <c r="AQ478" i="41"/>
  <c r="BI478" i="41" s="1"/>
  <c r="BL711" i="41"/>
  <c r="BN711" i="41" s="1"/>
  <c r="AQ656" i="41"/>
  <c r="BI656" i="41" s="1"/>
  <c r="AQ500" i="41"/>
  <c r="BI500" i="41" s="1"/>
  <c r="AQ205" i="41"/>
  <c r="BI205" i="41" s="1"/>
  <c r="AQ82" i="41"/>
  <c r="BI82" i="41" s="1"/>
  <c r="AQ207" i="41"/>
  <c r="BI207" i="41" s="1"/>
  <c r="AQ17" i="41"/>
  <c r="BI17" i="41" s="1"/>
  <c r="AQ235" i="41"/>
  <c r="BI235" i="41" s="1"/>
  <c r="BL49" i="41"/>
  <c r="BN49" i="41" s="1"/>
  <c r="BL91" i="41"/>
  <c r="BN91" i="41" s="1"/>
  <c r="BL109" i="41"/>
  <c r="BN109" i="41" s="1"/>
  <c r="BL115" i="41"/>
  <c r="BN115" i="41" s="1"/>
  <c r="BL157" i="41"/>
  <c r="BN157" i="41" s="1"/>
  <c r="BL187" i="41"/>
  <c r="BN187" i="41" s="1"/>
  <c r="BL217" i="41"/>
  <c r="BN217" i="41" s="1"/>
  <c r="BL253" i="41"/>
  <c r="BN253" i="41" s="1"/>
  <c r="BL319" i="41"/>
  <c r="BN319" i="41" s="1"/>
  <c r="BL325" i="41"/>
  <c r="BN325" i="41" s="1"/>
  <c r="BL349" i="41"/>
  <c r="BN349" i="41" s="1"/>
  <c r="BL367" i="41"/>
  <c r="BN367" i="41" s="1"/>
  <c r="BL445" i="41"/>
  <c r="BN445" i="41" s="1"/>
  <c r="BL475" i="41"/>
  <c r="BN475" i="41" s="1"/>
  <c r="BL487" i="41"/>
  <c r="BN487" i="41" s="1"/>
  <c r="BL577" i="41"/>
  <c r="BN577" i="41" s="1"/>
  <c r="BL601" i="41"/>
  <c r="BN601" i="41" s="1"/>
  <c r="BL637" i="41"/>
  <c r="BN637" i="41" s="1"/>
  <c r="BL715" i="41"/>
  <c r="BN715" i="41" s="1"/>
  <c r="AQ381" i="41"/>
  <c r="BI381" i="41" s="1"/>
  <c r="AQ481" i="41"/>
  <c r="BI481" i="41" s="1"/>
  <c r="AQ738" i="41"/>
  <c r="BI738" i="41" s="1"/>
  <c r="AQ614" i="41"/>
  <c r="BI614" i="41" s="1"/>
  <c r="AQ424" i="41"/>
  <c r="BI424" i="41" s="1"/>
  <c r="AQ246" i="41"/>
  <c r="BI246" i="41" s="1"/>
  <c r="AQ757" i="41"/>
  <c r="BI757" i="41" s="1"/>
  <c r="AS11" i="41"/>
  <c r="AQ674" i="41"/>
  <c r="BI674" i="41" s="1"/>
  <c r="AQ463" i="41"/>
  <c r="BI463" i="41" s="1"/>
  <c r="AQ690" i="41"/>
  <c r="BI690" i="41" s="1"/>
  <c r="AQ344" i="41"/>
  <c r="BI344" i="41" s="1"/>
  <c r="AQ188" i="41"/>
  <c r="BI188" i="41" s="1"/>
  <c r="AQ147" i="41"/>
  <c r="BI147" i="41" s="1"/>
  <c r="AQ371" i="41"/>
  <c r="BI371" i="41" s="1"/>
  <c r="AQ76" i="41"/>
  <c r="BI76" i="41" s="1"/>
  <c r="AQ195" i="41"/>
  <c r="BI195" i="41" s="1"/>
  <c r="AQ266" i="41"/>
  <c r="BI266" i="41" s="1"/>
  <c r="AQ245" i="41"/>
  <c r="BI245" i="41" s="1"/>
  <c r="AQ514" i="41"/>
  <c r="BI514" i="41" s="1"/>
  <c r="AQ294" i="41"/>
  <c r="BI294" i="41" s="1"/>
  <c r="AQ584" i="41"/>
  <c r="BI584" i="41" s="1"/>
  <c r="AQ106" i="41"/>
  <c r="BI106" i="41" s="1"/>
  <c r="AQ161" i="41"/>
  <c r="BI161" i="41" s="1"/>
  <c r="AQ225" i="41"/>
  <c r="BI225" i="41" s="1"/>
  <c r="AQ588" i="41"/>
  <c r="BI588" i="41" s="1"/>
  <c r="AQ746" i="41"/>
  <c r="BI746" i="41" s="1"/>
  <c r="AQ591" i="41"/>
  <c r="BI591" i="41" s="1"/>
  <c r="AQ392" i="41"/>
  <c r="BI392" i="41" s="1"/>
  <c r="AQ72" i="41"/>
  <c r="BI72" i="41" s="1"/>
  <c r="AQ461" i="41"/>
  <c r="BI461" i="41" s="1"/>
  <c r="AQ359" i="41"/>
  <c r="BI359" i="41" s="1"/>
  <c r="AQ126" i="41"/>
  <c r="BI126" i="41" s="1"/>
  <c r="AQ310" i="41"/>
  <c r="BI310" i="41" s="1"/>
  <c r="AQ675" i="41"/>
  <c r="BI675" i="41" s="1"/>
  <c r="AQ544" i="41"/>
  <c r="BI544" i="41" s="1"/>
  <c r="AQ664" i="41"/>
  <c r="BI664" i="41" s="1"/>
  <c r="AQ118" i="41"/>
  <c r="BI118" i="41" s="1"/>
  <c r="AQ631" i="41"/>
  <c r="BI631" i="41" s="1"/>
  <c r="AQ530" i="41"/>
  <c r="BI530" i="41" s="1"/>
  <c r="AQ740" i="41"/>
  <c r="BI740" i="41" s="1"/>
  <c r="AQ130" i="41"/>
  <c r="BI130" i="41" s="1"/>
  <c r="AQ302" i="41"/>
  <c r="BI302" i="41" s="1"/>
  <c r="AQ590" i="41"/>
  <c r="BI590" i="41" s="1"/>
  <c r="AQ557" i="41"/>
  <c r="BI557" i="41" s="1"/>
  <c r="AQ269" i="41"/>
  <c r="BI269" i="41" s="1"/>
  <c r="AQ414" i="41"/>
  <c r="BI414" i="41" s="1"/>
  <c r="AQ624" i="41"/>
  <c r="BI624" i="41" s="1"/>
  <c r="AQ90" i="41"/>
  <c r="BI90" i="41" s="1"/>
  <c r="AQ489" i="41"/>
  <c r="BI489" i="41" s="1"/>
  <c r="AQ437" i="41"/>
  <c r="BI437" i="41" s="1"/>
  <c r="AQ706" i="41"/>
  <c r="BI706" i="41" s="1"/>
  <c r="AQ535" i="41"/>
  <c r="BI535" i="41" s="1"/>
  <c r="AQ376" i="41"/>
  <c r="BI376" i="41" s="1"/>
  <c r="AQ637" i="41"/>
  <c r="BI637" i="41" s="1"/>
  <c r="AQ32" i="41"/>
  <c r="BI32" i="41" s="1"/>
  <c r="AQ167" i="41"/>
  <c r="BI167" i="41" s="1"/>
  <c r="AQ459" i="41"/>
  <c r="BI459" i="41" s="1"/>
  <c r="AQ116" i="41"/>
  <c r="BI116" i="41" s="1"/>
  <c r="AQ275" i="41"/>
  <c r="BI275" i="41" s="1"/>
  <c r="AQ202" i="41"/>
  <c r="BI202" i="41" s="1"/>
  <c r="AQ149" i="41"/>
  <c r="BI149" i="41" s="1"/>
  <c r="AQ338" i="41"/>
  <c r="BI338" i="41" s="1"/>
  <c r="AQ456" i="41"/>
  <c r="BI456" i="41" s="1"/>
  <c r="AQ505" i="41"/>
  <c r="BI505" i="41" s="1"/>
  <c r="AQ712" i="41"/>
  <c r="BI712" i="41" s="1"/>
  <c r="AQ186" i="41"/>
  <c r="BI186" i="41" s="1"/>
  <c r="AQ687" i="41"/>
  <c r="BI687" i="41" s="1"/>
  <c r="AQ520" i="41"/>
  <c r="BI520" i="41" s="1"/>
  <c r="AQ42" i="41"/>
  <c r="BI42" i="41" s="1"/>
  <c r="AQ390" i="41"/>
  <c r="BI390" i="41" s="1"/>
  <c r="AQ394" i="41"/>
  <c r="BI394" i="41" s="1"/>
  <c r="AQ524" i="41"/>
  <c r="BI524" i="41" s="1"/>
  <c r="AQ123" i="41"/>
  <c r="BI123" i="41" s="1"/>
  <c r="AQ162" i="41"/>
  <c r="BI162" i="41" s="1"/>
  <c r="AQ538" i="41"/>
  <c r="BI538" i="41" s="1"/>
  <c r="AQ469" i="41"/>
  <c r="BI469" i="41" s="1"/>
  <c r="AQ444" i="41"/>
  <c r="BI444" i="41" s="1"/>
  <c r="AQ573" i="41"/>
  <c r="BI573" i="41" s="1"/>
  <c r="AQ442" i="41"/>
  <c r="BI442" i="41" s="1"/>
  <c r="AQ322" i="41"/>
  <c r="BI322" i="41" s="1"/>
  <c r="AQ562" i="41"/>
  <c r="BI562" i="41" s="1"/>
  <c r="AQ154" i="41"/>
  <c r="BI154" i="41" s="1"/>
  <c r="AQ129" i="41"/>
  <c r="BI129" i="41" s="1"/>
  <c r="AQ635" i="41"/>
  <c r="BI635" i="41" s="1"/>
  <c r="AQ628" i="41"/>
  <c r="BI628" i="41" s="1"/>
  <c r="AQ457" i="41"/>
  <c r="BI457" i="41" s="1"/>
  <c r="AQ642" i="41"/>
  <c r="BI642" i="41" s="1"/>
  <c r="AQ404" i="41"/>
  <c r="BI404" i="41" s="1"/>
  <c r="AQ176" i="41"/>
  <c r="BI176" i="41" s="1"/>
  <c r="AQ232" i="41"/>
  <c r="BI232" i="41" s="1"/>
  <c r="AQ305" i="41"/>
  <c r="BI305" i="41" s="1"/>
  <c r="AQ355" i="41"/>
  <c r="BI355" i="41" s="1"/>
  <c r="AQ625" i="41"/>
  <c r="BI625" i="41" s="1"/>
  <c r="AQ78" i="41"/>
  <c r="BI78" i="41" s="1"/>
  <c r="AQ277" i="41"/>
  <c r="BI277" i="41" s="1"/>
  <c r="AQ201" i="41"/>
  <c r="BI201" i="41" s="1"/>
  <c r="AQ528" i="41"/>
  <c r="BI528" i="41" s="1"/>
  <c r="AQ744" i="41"/>
  <c r="BI744" i="41" s="1"/>
  <c r="AQ117" i="41"/>
  <c r="BI117" i="41" s="1"/>
  <c r="AQ659" i="41"/>
  <c r="BI659" i="41" s="1"/>
  <c r="AQ33" i="41"/>
  <c r="BI33" i="41" s="1"/>
  <c r="AQ542" i="41"/>
  <c r="BI542" i="41" s="1"/>
  <c r="AQ83" i="41"/>
  <c r="BI83" i="41" s="1"/>
  <c r="AQ274" i="41"/>
  <c r="BI274" i="41" s="1"/>
  <c r="AQ169" i="41"/>
  <c r="BI169" i="41" s="1"/>
  <c r="AQ502" i="41"/>
  <c r="BI502" i="41" s="1"/>
  <c r="AQ651" i="41"/>
  <c r="BI651" i="41" s="1"/>
  <c r="AQ532" i="41"/>
  <c r="BI532" i="41" s="1"/>
  <c r="AQ652" i="41"/>
  <c r="BI652" i="41" s="1"/>
  <c r="AQ218" i="41"/>
  <c r="BI218" i="41" s="1"/>
  <c r="AQ279" i="41"/>
  <c r="BI279" i="41" s="1"/>
  <c r="AQ452" i="41"/>
  <c r="BI452" i="41" s="1"/>
  <c r="AQ91" i="41"/>
  <c r="BI91" i="41" s="1"/>
  <c r="AQ77" i="41"/>
  <c r="BI77" i="41" s="1"/>
  <c r="AQ565" i="41"/>
  <c r="BI565" i="41" s="1"/>
  <c r="AQ405" i="41"/>
  <c r="BI405" i="41" s="1"/>
  <c r="AQ626" i="41"/>
  <c r="BI626" i="41" s="1"/>
  <c r="AQ388" i="41"/>
  <c r="BI388" i="41" s="1"/>
  <c r="AQ184" i="41"/>
  <c r="BI184" i="41" s="1"/>
  <c r="AQ211" i="41"/>
  <c r="BI211" i="41" s="1"/>
  <c r="AQ323" i="41"/>
  <c r="BI323" i="41" s="1"/>
  <c r="AQ571" i="41"/>
  <c r="BI571" i="41" s="1"/>
  <c r="AQ663" i="41"/>
  <c r="BI663" i="41" s="1"/>
  <c r="AQ233" i="41"/>
  <c r="BI233" i="41" s="1"/>
  <c r="AQ592" i="41"/>
  <c r="BI592" i="41" s="1"/>
  <c r="AQ760" i="41"/>
  <c r="BI760" i="41" s="1"/>
  <c r="AQ594" i="41"/>
  <c r="BI594" i="41" s="1"/>
  <c r="AQ138" i="41"/>
  <c r="BI138" i="41" s="1"/>
  <c r="AQ237" i="41"/>
  <c r="BI237" i="41" s="1"/>
  <c r="AQ492" i="41"/>
  <c r="BI492" i="41" s="1"/>
  <c r="AQ18" i="41"/>
  <c r="BI18" i="41" s="1"/>
  <c r="AQ73" i="41"/>
  <c r="BI73" i="41" s="1"/>
  <c r="AQ191" i="41"/>
  <c r="BI191" i="41" s="1"/>
  <c r="AQ314" i="41"/>
  <c r="BI314" i="41" s="1"/>
  <c r="AQ683" i="41"/>
  <c r="BI683" i="41" s="1"/>
  <c r="AQ548" i="41"/>
  <c r="BI548" i="41" s="1"/>
  <c r="AQ668" i="41"/>
  <c r="BI668" i="41" s="1"/>
  <c r="AQ282" i="41"/>
  <c r="BI282" i="41" s="1"/>
  <c r="AQ37" i="41"/>
  <c r="BI37" i="41" s="1"/>
  <c r="AQ504" i="41"/>
  <c r="BI504" i="41" s="1"/>
  <c r="AQ257" i="41"/>
  <c r="BI257" i="41" s="1"/>
  <c r="AQ596" i="41"/>
  <c r="BI596" i="41" s="1"/>
  <c r="AQ385" i="41"/>
  <c r="BI385" i="41" s="1"/>
  <c r="AQ622" i="41"/>
  <c r="BI622" i="41" s="1"/>
  <c r="AQ160" i="41"/>
  <c r="BI160" i="41" s="1"/>
  <c r="AQ112" i="41"/>
  <c r="BI112" i="41" s="1"/>
  <c r="AQ163" i="41"/>
  <c r="BI163" i="41" s="1"/>
  <c r="AQ315" i="41"/>
  <c r="BI315" i="41" s="1"/>
  <c r="AQ443" i="41"/>
  <c r="BI443" i="41" s="1"/>
  <c r="AQ183" i="41"/>
  <c r="BI183" i="41" s="1"/>
  <c r="AQ295" i="41"/>
  <c r="BI295" i="41" s="1"/>
  <c r="AQ521" i="41"/>
  <c r="BI521" i="41" s="1"/>
  <c r="AQ27" i="41"/>
  <c r="BI27" i="41" s="1"/>
  <c r="AQ157" i="41"/>
  <c r="BI157" i="41" s="1"/>
  <c r="AQ552" i="41"/>
  <c r="BI552" i="41" s="1"/>
  <c r="AQ194" i="41"/>
  <c r="BI194" i="41" s="1"/>
  <c r="AQ719" i="41"/>
  <c r="BI719" i="41" s="1"/>
  <c r="AQ556" i="41"/>
  <c r="BI556" i="41" s="1"/>
  <c r="AQ50" i="41"/>
  <c r="BI50" i="41" s="1"/>
  <c r="AQ247" i="41"/>
  <c r="BI247" i="41" s="1"/>
  <c r="AQ255" i="41"/>
  <c r="BI255" i="41" s="1"/>
  <c r="AQ346" i="41"/>
  <c r="BI346" i="41" s="1"/>
  <c r="AQ715" i="41"/>
  <c r="BI715" i="41" s="1"/>
  <c r="AQ564" i="41"/>
  <c r="BI564" i="41" s="1"/>
  <c r="AQ97" i="41"/>
  <c r="BI97" i="41" s="1"/>
  <c r="AQ43" i="41"/>
  <c r="BI43" i="41" s="1"/>
  <c r="AQ145" i="41"/>
  <c r="BI145" i="41" s="1"/>
  <c r="AQ692" i="41"/>
  <c r="BI692" i="41" s="1"/>
  <c r="AQ317" i="41"/>
  <c r="BI317" i="41" s="1"/>
  <c r="AQ527" i="41"/>
  <c r="BI527" i="41" s="1"/>
  <c r="AQ278" i="41"/>
  <c r="BI278" i="41" s="1"/>
  <c r="AQ16" i="41"/>
  <c r="BI16" i="41" s="1"/>
  <c r="AQ761" i="41"/>
  <c r="BI761" i="41" s="1"/>
  <c r="AQ219" i="41"/>
  <c r="BI219" i="41" s="1"/>
  <c r="AQ231" i="41"/>
  <c r="BI231" i="41" s="1"/>
  <c r="AQ623" i="41"/>
  <c r="BI623" i="41" s="1"/>
  <c r="AQ488" i="41"/>
  <c r="BI488" i="41" s="1"/>
  <c r="AQ585" i="41"/>
  <c r="BI585" i="41" s="1"/>
  <c r="AQ350" i="41"/>
  <c r="BI350" i="41" s="1"/>
  <c r="AQ545" i="41"/>
  <c r="BI545" i="41" s="1"/>
  <c r="AQ490" i="41"/>
  <c r="BI490" i="41" s="1"/>
  <c r="AQ612" i="41"/>
  <c r="BI612" i="41" s="1"/>
  <c r="AQ98" i="41"/>
  <c r="BI98" i="41" s="1"/>
  <c r="AQ358" i="41"/>
  <c r="BI358" i="41" s="1"/>
  <c r="AQ679" i="41"/>
  <c r="BI679" i="41" s="1"/>
  <c r="AQ522" i="41"/>
  <c r="BI522" i="41" s="1"/>
  <c r="AQ494" i="41"/>
  <c r="BI494" i="41" s="1"/>
  <c r="AQ541" i="41"/>
  <c r="BI541" i="41" s="1"/>
  <c r="AQ748" i="41"/>
  <c r="BI748" i="41" s="1"/>
  <c r="AQ141" i="41"/>
  <c r="BI141" i="41" s="1"/>
  <c r="AQ249" i="41"/>
  <c r="BI249" i="41" s="1"/>
  <c r="AQ568" i="41"/>
  <c r="BI568" i="41" s="1"/>
  <c r="AQ711" i="41"/>
  <c r="BI711" i="41" s="1"/>
  <c r="AQ510" i="41"/>
  <c r="BI510" i="41" s="1"/>
  <c r="AQ756" i="41"/>
  <c r="BI756" i="41" s="1"/>
  <c r="AQ754" i="41"/>
  <c r="BI754" i="41" s="1"/>
  <c r="AQ495" i="41"/>
  <c r="BI495" i="41" s="1"/>
  <c r="AQ268" i="41"/>
  <c r="BI268" i="41" s="1"/>
  <c r="AQ693" i="41"/>
  <c r="BI693" i="41" s="1"/>
  <c r="AQ20" i="41"/>
  <c r="BI20" i="41" s="1"/>
  <c r="AQ745" i="41"/>
  <c r="BI745" i="41" s="1"/>
  <c r="AQ470" i="41"/>
  <c r="BI470" i="41" s="1"/>
  <c r="AQ735" i="41"/>
  <c r="BI735" i="41" s="1"/>
  <c r="AQ382" i="41"/>
  <c r="BI382" i="41" s="1"/>
  <c r="AQ70" i="41"/>
  <c r="BI70" i="41" s="1"/>
  <c r="AQ418" i="41"/>
  <c r="BI418" i="41" s="1"/>
  <c r="AQ597" i="41"/>
  <c r="BI597" i="41" s="1"/>
  <c r="AQ289" i="41"/>
  <c r="BI289" i="41" s="1"/>
  <c r="AQ114" i="41"/>
  <c r="BI114" i="41" s="1"/>
  <c r="AQ61" i="41"/>
  <c r="BI61" i="41" s="1"/>
  <c r="AQ89" i="41"/>
  <c r="BI89" i="41" s="1"/>
  <c r="AQ586" i="41"/>
  <c r="BI586" i="41" s="1"/>
  <c r="AQ526" i="41"/>
  <c r="BI526" i="41" s="1"/>
  <c r="AQ764" i="41"/>
  <c r="BI764" i="41" s="1"/>
  <c r="AQ497" i="41"/>
  <c r="BI497" i="41" s="1"/>
  <c r="AQ58" i="41"/>
  <c r="BI58" i="41" s="1"/>
  <c r="AQ285" i="41"/>
  <c r="BI285" i="41" s="1"/>
  <c r="AQ574" i="41"/>
  <c r="BI574" i="41" s="1"/>
  <c r="AQ629" i="41"/>
  <c r="BI629" i="41" s="1"/>
  <c r="AQ641" i="41"/>
  <c r="BI641" i="41" s="1"/>
  <c r="AQ633" i="41"/>
  <c r="BI633" i="41" s="1"/>
  <c r="AQ84" i="41"/>
  <c r="BI84" i="41" s="1"/>
  <c r="AQ87" i="41"/>
  <c r="BI87" i="41" s="1"/>
  <c r="AQ506" i="41"/>
  <c r="BI506" i="41" s="1"/>
  <c r="AQ402" i="41"/>
  <c r="BI402" i="41" s="1"/>
  <c r="AQ250" i="41"/>
  <c r="BI250" i="41" s="1"/>
  <c r="AQ640" i="41"/>
  <c r="BI640" i="41" s="1"/>
  <c r="AQ45" i="41"/>
  <c r="BI45" i="41" s="1"/>
  <c r="AQ667" i="41"/>
  <c r="BI667" i="41" s="1"/>
  <c r="AQ676" i="41"/>
  <c r="BI676" i="41" s="1"/>
  <c r="AQ178" i="41"/>
  <c r="BI178" i="41" s="1"/>
  <c r="AQ263" i="41"/>
  <c r="BI263" i="41" s="1"/>
  <c r="AQ241" i="41"/>
  <c r="BI241" i="41" s="1"/>
  <c r="AQ589" i="41"/>
  <c r="BI589" i="41" s="1"/>
  <c r="AQ75" i="41"/>
  <c r="BI75" i="41" s="1"/>
  <c r="AQ627" i="41"/>
  <c r="BI627" i="41" s="1"/>
  <c r="AQ593" i="41"/>
  <c r="BI593" i="41" s="1"/>
  <c r="AQ170" i="41"/>
  <c r="BI170" i="41" s="1"/>
  <c r="AQ508" i="41"/>
  <c r="BI508" i="41" s="1"/>
  <c r="AQ755" i="41"/>
  <c r="BI755" i="41" s="1"/>
  <c r="AQ462" i="41"/>
  <c r="BI462" i="41" s="1"/>
  <c r="AQ206" i="41"/>
  <c r="BI206" i="41" s="1"/>
  <c r="AQ531" i="41"/>
  <c r="BI531" i="41" s="1"/>
  <c r="AQ383" i="41"/>
  <c r="BI383" i="41" s="1"/>
  <c r="AQ721" i="41"/>
  <c r="BI721" i="41" s="1"/>
  <c r="AQ51" i="41"/>
  <c r="BI51" i="41" s="1"/>
  <c r="AQ101" i="41"/>
  <c r="BI101" i="41" s="1"/>
  <c r="AQ582" i="41"/>
  <c r="BI582" i="41" s="1"/>
  <c r="AQ468" i="41"/>
  <c r="BI468" i="41" s="1"/>
  <c r="AQ696" i="41"/>
  <c r="BI696" i="41" s="1"/>
  <c r="AQ671" i="41"/>
  <c r="BI671" i="41" s="1"/>
  <c r="AQ35" i="41"/>
  <c r="BI35" i="41" s="1"/>
  <c r="AQ271" i="41"/>
  <c r="BI271" i="41" s="1"/>
  <c r="AQ731" i="41"/>
  <c r="BI731" i="41" s="1"/>
  <c r="AQ242" i="41"/>
  <c r="BI242" i="41" s="1"/>
  <c r="AQ334" i="41"/>
  <c r="BI334" i="41" s="1"/>
  <c r="AQ273" i="41"/>
  <c r="BI273" i="41" s="1"/>
  <c r="AQ476" i="41"/>
  <c r="BI476" i="41" s="1"/>
  <c r="AQ620" i="41"/>
  <c r="BI620" i="41" s="1"/>
  <c r="AQ102" i="41"/>
  <c r="BI102" i="41" s="1"/>
  <c r="AQ293" i="41"/>
  <c r="BI293" i="41" s="1"/>
  <c r="AQ691" i="41"/>
  <c r="BI691" i="41" s="1"/>
  <c r="AQ720" i="41"/>
  <c r="BI720" i="41" s="1"/>
  <c r="AQ290" i="41"/>
  <c r="BI290" i="41" s="1"/>
  <c r="AQ362" i="41"/>
  <c r="BI362" i="41" s="1"/>
  <c r="AQ572" i="41"/>
  <c r="BI572" i="41" s="1"/>
  <c r="BL66" i="41"/>
  <c r="BN66" i="41" s="1"/>
  <c r="BL216" i="41"/>
  <c r="BN216" i="41" s="1"/>
  <c r="BL342" i="41"/>
  <c r="BN342" i="41" s="1"/>
  <c r="BL651" i="41"/>
  <c r="BN651" i="41" s="1"/>
  <c r="BL642" i="41"/>
  <c r="BN642" i="41" s="1"/>
  <c r="BL48" i="41"/>
  <c r="BN48" i="41" s="1"/>
  <c r="BL467" i="41"/>
  <c r="BN467" i="41" s="1"/>
  <c r="BL261" i="41"/>
  <c r="BN261" i="41" s="1"/>
  <c r="BL456" i="41"/>
  <c r="BN456" i="41" s="1"/>
  <c r="BL34" i="41"/>
  <c r="BN34" i="41" s="1"/>
  <c r="BL352" i="41"/>
  <c r="BN352" i="41" s="1"/>
  <c r="BL408" i="41"/>
  <c r="BN408" i="41" s="1"/>
  <c r="BL761" i="41"/>
  <c r="BN761" i="41" s="1"/>
  <c r="BL293" i="41"/>
  <c r="BN293" i="41" s="1"/>
  <c r="BL484" i="41"/>
  <c r="BN484" i="41" s="1"/>
  <c r="BL111" i="41"/>
  <c r="BN111" i="41" s="1"/>
  <c r="BL604" i="41"/>
  <c r="BN604" i="41" s="1"/>
  <c r="BL558" i="41"/>
  <c r="BN558" i="41" s="1"/>
  <c r="BL208" i="41"/>
  <c r="BN208" i="41" s="1"/>
  <c r="BL17" i="41"/>
  <c r="BN17" i="41" s="1"/>
  <c r="BL268" i="41"/>
  <c r="BN268" i="41" s="1"/>
  <c r="BL717" i="41"/>
  <c r="BN717" i="41" s="1"/>
  <c r="BL695" i="41"/>
  <c r="BN695" i="41" s="1"/>
  <c r="BL742" i="41"/>
  <c r="BN742" i="41" s="1"/>
  <c r="BL431" i="41"/>
  <c r="BN431" i="41" s="1"/>
  <c r="BL708" i="41"/>
  <c r="BN708" i="41" s="1"/>
  <c r="BL174" i="41"/>
  <c r="BN174" i="41" s="1"/>
  <c r="BL555" i="41"/>
  <c r="BN555" i="41" s="1"/>
  <c r="BL748" i="41"/>
  <c r="BN748" i="41" s="1"/>
  <c r="BL540" i="41"/>
  <c r="BN540" i="41" s="1"/>
  <c r="BL473" i="41"/>
  <c r="BN473" i="41" s="1"/>
  <c r="BL688" i="41"/>
  <c r="BN688" i="41" s="1"/>
  <c r="BL732" i="41"/>
  <c r="BN732" i="41" s="1"/>
  <c r="BL42" i="41"/>
  <c r="BN42" i="41" s="1"/>
  <c r="BL220" i="41"/>
  <c r="BN220" i="41" s="1"/>
  <c r="BL372" i="41"/>
  <c r="BN372" i="41" s="1"/>
  <c r="BL701" i="41"/>
  <c r="BN701" i="41" s="1"/>
  <c r="BL731" i="41"/>
  <c r="BN731" i="41" s="1"/>
  <c r="BL620" i="41"/>
  <c r="BN620" i="41" s="1"/>
  <c r="BL113" i="41"/>
  <c r="BN113" i="41" s="1"/>
  <c r="BL594" i="41"/>
  <c r="BN594" i="41" s="1"/>
  <c r="BL442" i="41"/>
  <c r="BN442" i="41" s="1"/>
  <c r="BL166" i="41"/>
  <c r="BN166" i="41" s="1"/>
  <c r="BL570" i="41"/>
  <c r="BN570" i="41" s="1"/>
  <c r="BL57" i="41"/>
  <c r="BN57" i="41" s="1"/>
  <c r="BL568" i="41"/>
  <c r="BN568" i="41" s="1"/>
  <c r="BL281" i="41"/>
  <c r="BN281" i="41" s="1"/>
  <c r="BL741" i="41"/>
  <c r="BN741" i="41" s="1"/>
  <c r="BL489" i="41"/>
  <c r="BN489" i="41" s="1"/>
  <c r="BL196" i="41"/>
  <c r="BN196" i="41" s="1"/>
  <c r="BL165" i="41"/>
  <c r="BN165" i="41" s="1"/>
  <c r="BL737" i="41"/>
  <c r="BN737" i="41" s="1"/>
  <c r="BL678" i="41"/>
  <c r="BN678" i="41" s="1"/>
  <c r="BL231" i="41"/>
  <c r="BN231" i="41" s="1"/>
  <c r="BL389" i="41"/>
  <c r="BN389" i="41" s="1"/>
  <c r="BL617" i="41"/>
  <c r="BN617" i="41" s="1"/>
  <c r="BL52" i="41"/>
  <c r="BN52" i="41" s="1"/>
  <c r="BL502" i="41"/>
  <c r="BN502" i="41" s="1"/>
  <c r="BL712" i="41"/>
  <c r="BN712" i="41" s="1"/>
  <c r="BL550" i="41"/>
  <c r="BN550" i="41" s="1"/>
  <c r="BL450" i="41"/>
  <c r="BN450" i="41" s="1"/>
  <c r="BL694" i="41"/>
  <c r="BN694" i="41" s="1"/>
  <c r="BL566" i="41"/>
  <c r="BN566" i="41" s="1"/>
  <c r="BL147" i="41"/>
  <c r="BN147" i="41" s="1"/>
  <c r="BL64" i="41"/>
  <c r="BN64" i="41" s="1"/>
  <c r="BL420" i="41"/>
  <c r="BN420" i="41" s="1"/>
  <c r="BL204" i="41"/>
  <c r="BN204" i="41" s="1"/>
  <c r="BL667" i="41"/>
  <c r="BN667" i="41" s="1"/>
  <c r="BL697" i="41"/>
  <c r="BN697" i="41" s="1"/>
  <c r="BL444" i="41"/>
  <c r="BN444" i="41" s="1"/>
  <c r="BL526" i="41"/>
  <c r="BN526" i="41" s="1"/>
  <c r="BL726" i="41"/>
  <c r="BN726" i="41" s="1"/>
  <c r="BL229" i="41"/>
  <c r="BN229" i="41" s="1"/>
  <c r="BL453" i="41"/>
  <c r="BN453" i="41" s="1"/>
  <c r="BL100" i="41"/>
  <c r="BN100" i="41" s="1"/>
  <c r="BL403" i="41"/>
  <c r="BN403" i="41" s="1"/>
  <c r="BL525" i="41"/>
  <c r="BN525" i="41" s="1"/>
  <c r="BL722" i="41"/>
  <c r="BN722" i="41" s="1"/>
  <c r="BL175" i="41"/>
  <c r="BN175" i="41" s="1"/>
  <c r="BL205" i="41"/>
  <c r="BN205" i="41" s="1"/>
  <c r="BL561" i="41"/>
  <c r="BN561" i="41" s="1"/>
  <c r="BL556" i="41"/>
  <c r="BN556" i="41" s="1"/>
  <c r="BL142" i="41"/>
  <c r="BN142" i="41" s="1"/>
  <c r="BL232" i="41"/>
  <c r="BN232" i="41" s="1"/>
  <c r="BL639" i="41"/>
  <c r="BN639" i="41" s="1"/>
  <c r="BL661" i="41"/>
  <c r="BN661" i="41" s="1"/>
  <c r="BL552" i="41"/>
  <c r="BN552" i="41" s="1"/>
  <c r="BL700" i="41"/>
  <c r="BN700" i="41" s="1"/>
  <c r="BL744" i="41"/>
  <c r="BN744" i="41" s="1"/>
  <c r="BL63" i="41"/>
  <c r="BN63" i="41" s="1"/>
  <c r="BL485" i="41"/>
  <c r="BN485" i="41" s="1"/>
  <c r="BL155" i="41"/>
  <c r="BN155" i="41" s="1"/>
  <c r="BL132" i="41"/>
  <c r="BN132" i="41" s="1"/>
  <c r="BL419" i="41"/>
  <c r="BN419" i="41" s="1"/>
  <c r="BL718" i="41"/>
  <c r="BN718" i="41" s="1"/>
  <c r="BL754" i="41"/>
  <c r="BN754" i="41" s="1"/>
  <c r="BL478" i="41"/>
  <c r="BN478" i="41" s="1"/>
  <c r="BL565" i="41"/>
  <c r="BN565" i="41" s="1"/>
  <c r="BL537" i="41"/>
  <c r="BN537" i="41" s="1"/>
  <c r="BL233" i="41"/>
  <c r="BN233" i="41" s="1"/>
  <c r="BL505" i="41"/>
  <c r="BN505" i="41" s="1"/>
  <c r="BL366" i="41"/>
  <c r="BN366" i="41" s="1"/>
  <c r="BL376" i="41"/>
  <c r="BN376" i="41" s="1"/>
  <c r="BL747" i="41"/>
  <c r="BN747" i="41" s="1"/>
  <c r="BL140" i="41"/>
  <c r="BN140" i="41" s="1"/>
  <c r="BL465" i="41"/>
  <c r="BN465" i="41" s="1"/>
  <c r="BL466" i="41"/>
  <c r="BN466" i="41" s="1"/>
  <c r="BL164" i="41"/>
  <c r="BN164" i="41" s="1"/>
  <c r="BL569" i="41"/>
  <c r="BN569" i="41" s="1"/>
  <c r="BL495" i="41"/>
  <c r="BN495" i="41" s="1"/>
  <c r="BL664" i="41"/>
  <c r="BN664" i="41" s="1"/>
  <c r="BL521" i="41"/>
  <c r="BN521" i="41" s="1"/>
  <c r="BL682" i="41"/>
  <c r="BN682" i="41" s="1"/>
  <c r="BL756" i="41"/>
  <c r="BN756" i="41" s="1"/>
  <c r="BL500" i="41"/>
  <c r="BN500" i="41" s="1"/>
  <c r="BL314" i="41"/>
  <c r="BN314" i="41" s="1"/>
  <c r="BL384" i="41"/>
  <c r="BN384" i="41" s="1"/>
  <c r="BL765" i="41"/>
  <c r="BN765" i="41" s="1"/>
  <c r="BL719" i="41"/>
  <c r="BN719" i="41" s="1"/>
  <c r="BL225" i="41"/>
  <c r="BN225" i="41" s="1"/>
  <c r="BL483" i="41"/>
  <c r="BN483" i="41" s="1"/>
  <c r="BL363" i="41"/>
  <c r="BN363" i="41" s="1"/>
  <c r="BL399" i="41"/>
  <c r="BN399" i="41" s="1"/>
  <c r="BL519" i="41"/>
  <c r="BN519" i="41" s="1"/>
  <c r="BL87" i="41"/>
  <c r="BN87" i="41" s="1"/>
  <c r="BL195" i="41"/>
  <c r="BN195" i="41" s="1"/>
  <c r="BL567" i="41"/>
  <c r="BN567" i="41" s="1"/>
  <c r="BL692" i="41"/>
  <c r="BN692" i="41" s="1"/>
  <c r="BL219" i="41"/>
  <c r="BN219" i="41" s="1"/>
  <c r="BL207" i="41"/>
  <c r="BN207" i="41" s="1"/>
  <c r="AQ366" i="41"/>
  <c r="BI366" i="41" s="1"/>
  <c r="AQ536" i="41"/>
  <c r="BI536" i="41" s="1"/>
  <c r="AQ434" i="41"/>
  <c r="BI434" i="41" s="1"/>
  <c r="AQ153" i="41"/>
  <c r="BI153" i="41" s="1"/>
  <c r="AQ644" i="41"/>
  <c r="BI644" i="41" s="1"/>
  <c r="AQ258" i="41"/>
  <c r="BI258" i="41" s="1"/>
  <c r="AQ49" i="41"/>
  <c r="BI49" i="41" s="1"/>
  <c r="AQ739" i="41"/>
  <c r="BI739" i="41" s="1"/>
  <c r="AQ131" i="41"/>
  <c r="BI131" i="41" s="1"/>
  <c r="AQ697" i="41"/>
  <c r="BI697" i="41" s="1"/>
  <c r="AQ749" i="41"/>
  <c r="BI749" i="41" s="1"/>
  <c r="AQ686" i="41"/>
  <c r="BI686" i="41" s="1"/>
  <c r="AQ55" i="41"/>
  <c r="BI55" i="41" s="1"/>
  <c r="AQ190" i="41"/>
  <c r="BI190" i="41" s="1"/>
  <c r="BL611" i="41"/>
  <c r="BN611" i="41" s="1"/>
  <c r="BL60" i="41"/>
  <c r="BN60" i="41" s="1"/>
  <c r="BL696" i="41"/>
  <c r="BN696" i="41" s="1"/>
  <c r="BL514" i="41"/>
  <c r="BN514" i="41" s="1"/>
  <c r="BL503" i="41"/>
  <c r="BN503" i="41" s="1"/>
  <c r="BL564" i="41"/>
  <c r="BN564" i="41" s="1"/>
  <c r="BL709" i="41"/>
  <c r="BN709" i="41" s="1"/>
  <c r="BL330" i="41"/>
  <c r="BN330" i="41" s="1"/>
  <c r="BL198" i="43"/>
  <c r="BN198" i="43" s="1"/>
  <c r="BL320" i="43"/>
  <c r="BN320" i="43" s="1"/>
  <c r="BL66" i="43"/>
  <c r="BN66" i="43" s="1"/>
  <c r="BL698" i="43"/>
  <c r="BN698" i="43" s="1"/>
  <c r="BL611" i="43"/>
  <c r="BN611" i="43" s="1"/>
  <c r="BL267" i="43"/>
  <c r="BN267" i="43" s="1"/>
  <c r="BL219" i="43"/>
  <c r="BN219" i="43" s="1"/>
  <c r="BL83" i="43"/>
  <c r="BN83" i="43" s="1"/>
  <c r="BL189" i="43"/>
  <c r="BN189" i="43" s="1"/>
  <c r="BL185" i="43"/>
  <c r="BN185" i="43" s="1"/>
  <c r="BL342" i="43"/>
  <c r="BN342" i="43" s="1"/>
  <c r="BL563" i="43"/>
  <c r="BN563" i="43" s="1"/>
  <c r="BL379" i="43"/>
  <c r="BN379" i="43" s="1"/>
  <c r="BL20" i="43"/>
  <c r="BN20" i="43" s="1"/>
  <c r="BL116" i="43"/>
  <c r="BN116" i="43" s="1"/>
  <c r="BL753" i="43"/>
  <c r="BN753" i="43" s="1"/>
  <c r="BL298" i="43"/>
  <c r="BN298" i="43" s="1"/>
  <c r="BL254" i="43"/>
  <c r="BN254" i="43" s="1"/>
  <c r="BL206" i="43"/>
  <c r="BN206" i="43" s="1"/>
  <c r="BL117" i="43"/>
  <c r="BN117" i="43" s="1"/>
  <c r="BL155" i="43"/>
  <c r="BN155" i="43" s="1"/>
  <c r="BL156" i="43"/>
  <c r="BN156" i="43" s="1"/>
  <c r="BL394" i="43"/>
  <c r="BN394" i="43" s="1"/>
  <c r="BL38" i="43"/>
  <c r="BN38" i="43" s="1"/>
  <c r="BL134" i="43"/>
  <c r="BN134" i="43" s="1"/>
  <c r="BL277" i="43"/>
  <c r="BN277" i="43" s="1"/>
  <c r="BL217" i="43"/>
  <c r="BN217" i="43" s="1"/>
  <c r="BL615" i="43"/>
  <c r="BN615" i="43" s="1"/>
  <c r="BL111" i="43"/>
  <c r="BN111" i="43" s="1"/>
  <c r="BL626" i="43"/>
  <c r="BN626" i="43" s="1"/>
  <c r="BL608" i="43"/>
  <c r="BN608" i="43" s="1"/>
  <c r="BL497" i="43"/>
  <c r="BN497" i="43" s="1"/>
  <c r="BL618" i="43"/>
  <c r="BN618" i="43" s="1"/>
  <c r="BL540" i="43"/>
  <c r="BN540" i="43" s="1"/>
  <c r="BL760" i="43"/>
  <c r="BN760" i="43" s="1"/>
  <c r="BL693" i="43"/>
  <c r="BN693" i="43" s="1"/>
  <c r="BL65" i="43"/>
  <c r="BN65" i="43" s="1"/>
  <c r="BL557" i="43"/>
  <c r="BN557" i="43" s="1"/>
  <c r="BL485" i="43"/>
  <c r="BN485" i="43" s="1"/>
  <c r="BL480" i="43"/>
  <c r="BN480" i="43" s="1"/>
  <c r="BL586" i="43"/>
  <c r="BN586" i="43" s="1"/>
  <c r="BL650" i="43"/>
  <c r="BN650" i="43" s="1"/>
  <c r="BL48" i="43"/>
  <c r="BN48" i="43" s="1"/>
  <c r="BL236" i="43"/>
  <c r="BN236" i="43" s="1"/>
  <c r="BL40" i="43"/>
  <c r="BN40" i="43" s="1"/>
  <c r="BL467" i="43"/>
  <c r="BN467" i="43" s="1"/>
  <c r="BL401" i="43"/>
  <c r="BN401" i="43" s="1"/>
  <c r="BL119" i="43"/>
  <c r="BN119" i="43" s="1"/>
  <c r="BL515" i="43"/>
  <c r="BN515" i="43" s="1"/>
  <c r="BL654" i="43"/>
  <c r="BN654" i="43" s="1"/>
  <c r="BL752" i="43"/>
  <c r="BN752" i="43" s="1"/>
  <c r="BL163" i="43"/>
  <c r="BN163" i="43" s="1"/>
  <c r="BL367" i="43"/>
  <c r="BN367" i="43" s="1"/>
  <c r="BL546" i="43"/>
  <c r="BN546" i="43" s="1"/>
  <c r="BL256" i="43"/>
  <c r="BN256" i="43" s="1"/>
  <c r="BL350" i="43"/>
  <c r="BN350" i="43" s="1"/>
  <c r="BL532" i="43"/>
  <c r="BN532" i="43" s="1"/>
  <c r="BL420" i="43"/>
  <c r="BN420" i="43" s="1"/>
  <c r="BL150" i="43"/>
  <c r="BN150" i="43" s="1"/>
  <c r="BL74" i="43"/>
  <c r="BN74" i="43" s="1"/>
  <c r="BL750" i="43"/>
  <c r="BN750" i="43" s="1"/>
  <c r="BL749" i="43"/>
  <c r="BN749" i="43" s="1"/>
  <c r="BL263" i="43"/>
  <c r="BN263" i="43" s="1"/>
  <c r="BL215" i="43"/>
  <c r="BN215" i="43" s="1"/>
  <c r="BL356" i="43"/>
  <c r="BN356" i="43" s="1"/>
  <c r="BL372" i="43"/>
  <c r="BN372" i="43" s="1"/>
  <c r="BL358" i="43"/>
  <c r="BN358" i="43" s="1"/>
  <c r="BL612" i="43"/>
  <c r="BN612" i="43" s="1"/>
  <c r="BL395" i="43"/>
  <c r="BN395" i="43" s="1"/>
  <c r="BL28" i="43"/>
  <c r="BN28" i="43" s="1"/>
  <c r="BL124" i="43"/>
  <c r="BN124" i="43" s="1"/>
  <c r="BL689" i="43"/>
  <c r="BN689" i="43" s="1"/>
  <c r="BL294" i="43"/>
  <c r="BN294" i="43" s="1"/>
  <c r="BL250" i="43"/>
  <c r="BN250" i="43" s="1"/>
  <c r="BL659" i="43"/>
  <c r="BN659" i="43" s="1"/>
  <c r="BL125" i="43"/>
  <c r="BN125" i="43" s="1"/>
  <c r="BL171" i="43"/>
  <c r="BN171" i="43" s="1"/>
  <c r="BL172" i="43"/>
  <c r="BN172" i="43" s="1"/>
  <c r="BL410" i="43"/>
  <c r="BN410" i="43" s="1"/>
  <c r="BL46" i="43"/>
  <c r="BN46" i="43" s="1"/>
  <c r="BL142" i="43"/>
  <c r="BN142" i="43" s="1"/>
  <c r="BL663" i="43"/>
  <c r="BN663" i="43" s="1"/>
  <c r="BL273" i="43"/>
  <c r="BN273" i="43" s="1"/>
  <c r="BL213" i="43"/>
  <c r="BN213" i="43" s="1"/>
  <c r="BL296" i="43"/>
  <c r="BN296" i="43" s="1"/>
  <c r="BL127" i="43"/>
  <c r="BN127" i="43" s="1"/>
  <c r="BL160" i="43"/>
  <c r="BN160" i="43" s="1"/>
  <c r="BL670" i="43"/>
  <c r="BN670" i="43" s="1"/>
  <c r="BL537" i="43"/>
  <c r="BN537" i="43" s="1"/>
  <c r="BL486" i="43"/>
  <c r="BN486" i="43" s="1"/>
  <c r="BL556" i="43"/>
  <c r="BN556" i="43" s="1"/>
  <c r="BL692" i="43"/>
  <c r="BN692" i="43" s="1"/>
  <c r="BL657" i="43"/>
  <c r="BN657" i="43" s="1"/>
  <c r="BL81" i="43"/>
  <c r="BN81" i="43" s="1"/>
  <c r="BL340" i="43"/>
  <c r="BN340" i="43" s="1"/>
  <c r="BL549" i="43"/>
  <c r="BN549" i="43" s="1"/>
  <c r="BL416" i="43"/>
  <c r="BN416" i="43" s="1"/>
  <c r="BL503" i="43"/>
  <c r="BN503" i="43" s="1"/>
  <c r="BL602" i="43"/>
  <c r="BN602" i="43" s="1"/>
  <c r="BL683" i="43"/>
  <c r="BN683" i="43" s="1"/>
  <c r="BL80" i="43"/>
  <c r="BN80" i="43" s="1"/>
  <c r="BL220" i="43"/>
  <c r="BN220" i="43" s="1"/>
  <c r="BL706" i="43"/>
  <c r="BN706" i="43" s="1"/>
  <c r="BL354" i="43"/>
  <c r="BN354" i="43" s="1"/>
  <c r="BL465" i="43"/>
  <c r="BN465" i="43" s="1"/>
  <c r="BL629" i="43"/>
  <c r="BN629" i="43" s="1"/>
  <c r="BL201" i="43"/>
  <c r="BN201" i="43" s="1"/>
  <c r="BL614" i="43"/>
  <c r="BN614" i="43" s="1"/>
  <c r="BL510" i="43"/>
  <c r="BN510" i="43" s="1"/>
  <c r="BL700" i="43"/>
  <c r="BN700" i="43" s="1"/>
  <c r="BL411" i="43"/>
  <c r="BN411" i="43" s="1"/>
  <c r="BL404" i="43"/>
  <c r="BN404" i="43" s="1"/>
  <c r="BL578" i="43"/>
  <c r="BN578" i="43" s="1"/>
  <c r="BL624" i="43"/>
  <c r="BN624" i="43" s="1"/>
  <c r="BL662" i="43"/>
  <c r="BN662" i="43" s="1"/>
  <c r="BL658" i="43"/>
  <c r="BN658" i="43" s="1"/>
  <c r="BL429" i="43"/>
  <c r="BN429" i="43" s="1"/>
  <c r="BL182" i="43"/>
  <c r="BN182" i="43" s="1"/>
  <c r="BL82" i="43"/>
  <c r="BN82" i="43" s="1"/>
  <c r="BL718" i="43"/>
  <c r="BN718" i="43" s="1"/>
  <c r="BL619" i="43"/>
  <c r="BN619" i="43" s="1"/>
  <c r="BL259" i="43"/>
  <c r="BN259" i="43" s="1"/>
  <c r="BL207" i="43"/>
  <c r="BN207" i="43" s="1"/>
  <c r="BL99" i="43"/>
  <c r="BN99" i="43" s="1"/>
  <c r="BL509" i="43"/>
  <c r="BN509" i="43" s="1"/>
  <c r="BL507" i="43"/>
  <c r="BN507" i="43" s="1"/>
  <c r="BL374" i="43"/>
  <c r="BN374" i="43" s="1"/>
  <c r="BL672" i="43"/>
  <c r="BN672" i="43" s="1"/>
  <c r="BL408" i="43"/>
  <c r="BN408" i="43" s="1"/>
  <c r="BL36" i="43"/>
  <c r="BN36" i="43" s="1"/>
  <c r="BL653" i="43"/>
  <c r="BN653" i="43" s="1"/>
  <c r="BL290" i="43"/>
  <c r="BN290" i="43" s="1"/>
  <c r="BL246" i="43"/>
  <c r="BN246" i="43" s="1"/>
  <c r="BL21" i="43"/>
  <c r="BN21" i="43" s="1"/>
  <c r="BL133" i="43"/>
  <c r="BN133" i="43" s="1"/>
  <c r="BL316" i="43"/>
  <c r="BN316" i="43" s="1"/>
  <c r="BL188" i="43"/>
  <c r="BN188" i="43" s="1"/>
  <c r="BL426" i="43"/>
  <c r="BN426" i="43" s="1"/>
  <c r="BL54" i="43"/>
  <c r="BN54" i="43" s="1"/>
  <c r="BL178" i="43"/>
  <c r="BN178" i="43" s="1"/>
  <c r="BL649" i="43"/>
  <c r="BN649" i="43" s="1"/>
  <c r="BL269" i="43"/>
  <c r="BN269" i="43" s="1"/>
  <c r="BL209" i="43"/>
  <c r="BN209" i="43" s="1"/>
  <c r="BL280" i="43"/>
  <c r="BN280" i="43" s="1"/>
  <c r="BL143" i="43"/>
  <c r="BN143" i="43" s="1"/>
  <c r="BL192" i="43"/>
  <c r="BN192" i="43" s="1"/>
  <c r="BL317" i="43"/>
  <c r="BN317" i="43" s="1"/>
  <c r="BL620" i="43"/>
  <c r="BN620" i="43" s="1"/>
  <c r="BL502" i="43"/>
  <c r="BN502" i="43" s="1"/>
  <c r="BL572" i="43"/>
  <c r="BN572" i="43" s="1"/>
  <c r="BL708" i="43"/>
  <c r="BN708" i="43" s="1"/>
  <c r="BL701" i="43"/>
  <c r="BN701" i="43" s="1"/>
  <c r="BL97" i="43"/>
  <c r="BN97" i="43" s="1"/>
  <c r="BL630" i="43"/>
  <c r="BN630" i="43" s="1"/>
  <c r="BL610" i="43"/>
  <c r="BN610" i="43" s="1"/>
  <c r="BL436" i="43"/>
  <c r="BN436" i="43" s="1"/>
  <c r="BL567" i="43"/>
  <c r="BN567" i="43" s="1"/>
  <c r="BL496" i="43"/>
  <c r="BN496" i="43" s="1"/>
  <c r="BL699" i="43"/>
  <c r="BN699" i="43" s="1"/>
  <c r="BL112" i="43"/>
  <c r="BN112" i="43" s="1"/>
  <c r="BL204" i="43"/>
  <c r="BN204" i="43" s="1"/>
  <c r="BL304" i="43"/>
  <c r="BN304" i="43" s="1"/>
  <c r="BL418" i="43"/>
  <c r="BN418" i="43" s="1"/>
  <c r="BL551" i="43"/>
  <c r="BN551" i="43" s="1"/>
  <c r="BL666" i="43"/>
  <c r="BN666" i="43" s="1"/>
  <c r="BL159" i="43"/>
  <c r="BN159" i="43" s="1"/>
  <c r="BL325" i="43"/>
  <c r="BN325" i="43" s="1"/>
  <c r="BL542" i="43"/>
  <c r="BN542" i="43" s="1"/>
  <c r="BL732" i="43"/>
  <c r="BN732" i="43" s="1"/>
  <c r="BL177" i="43"/>
  <c r="BN177" i="43" s="1"/>
  <c r="BL448" i="43"/>
  <c r="BN448" i="43" s="1"/>
  <c r="BL488" i="43"/>
  <c r="BN488" i="43" s="1"/>
  <c r="BL176" i="43"/>
  <c r="BN176" i="43" s="1"/>
  <c r="BL558" i="43"/>
  <c r="BN558" i="43" s="1"/>
  <c r="BL716" i="43"/>
  <c r="BN716" i="43" s="1"/>
  <c r="BL609" i="43"/>
  <c r="BN609" i="43" s="1"/>
  <c r="BL158" i="43"/>
  <c r="BN158" i="43" s="1"/>
  <c r="BL106" i="43"/>
  <c r="BN106" i="43" s="1"/>
  <c r="BL295" i="43"/>
  <c r="BN295" i="43" s="1"/>
  <c r="BL247" i="43"/>
  <c r="BN247" i="43" s="1"/>
  <c r="BL27" i="43"/>
  <c r="BN27" i="43" s="1"/>
  <c r="BL167" i="43"/>
  <c r="BN167" i="43" s="1"/>
  <c r="BL168" i="43"/>
  <c r="BN168" i="43" s="1"/>
  <c r="BL423" i="43"/>
  <c r="BN423" i="43" s="1"/>
  <c r="BL361" i="43"/>
  <c r="BN361" i="43" s="1"/>
  <c r="BL456" i="43"/>
  <c r="BN456" i="43" s="1"/>
  <c r="BL18" i="43"/>
  <c r="BN18" i="43" s="1"/>
  <c r="BL114" i="43"/>
  <c r="BN114" i="43" s="1"/>
  <c r="BL741" i="43"/>
  <c r="BN741" i="43" s="1"/>
  <c r="BL291" i="43"/>
  <c r="BN291" i="43" s="1"/>
  <c r="BL243" i="43"/>
  <c r="BN243" i="43" s="1"/>
  <c r="BL35" i="43"/>
  <c r="BN35" i="43" s="1"/>
  <c r="BL123" i="43"/>
  <c r="BN123" i="43" s="1"/>
  <c r="BL183" i="43"/>
  <c r="BN183" i="43" s="1"/>
  <c r="BL184" i="43"/>
  <c r="BN184" i="43" s="1"/>
  <c r="BL439" i="43"/>
  <c r="BN439" i="43" s="1"/>
  <c r="BL68" i="43"/>
  <c r="BN68" i="43" s="1"/>
  <c r="BL754" i="43"/>
  <c r="BN754" i="43" s="1"/>
  <c r="BL665" i="43"/>
  <c r="BN665" i="43" s="1"/>
  <c r="BL34" i="43"/>
  <c r="BN34" i="43" s="1"/>
  <c r="BL138" i="43"/>
  <c r="BN138" i="43" s="1"/>
  <c r="BL647" i="43"/>
  <c r="BN647" i="43" s="1"/>
  <c r="BL283" i="43"/>
  <c r="BN283" i="43" s="1"/>
  <c r="BL235" i="43"/>
  <c r="BN235" i="43" s="1"/>
  <c r="BL59" i="43"/>
  <c r="BN59" i="43" s="1"/>
  <c r="BL139" i="43"/>
  <c r="BN139" i="43" s="1"/>
  <c r="BL422" i="43"/>
  <c r="BN422" i="43" s="1"/>
  <c r="BL360" i="43"/>
  <c r="BN360" i="43" s="1"/>
  <c r="BL471" i="43"/>
  <c r="BN471" i="43" s="1"/>
  <c r="BL393" i="43"/>
  <c r="BN393" i="43" s="1"/>
  <c r="BL521" i="43"/>
  <c r="BN521" i="43" s="1"/>
  <c r="BL84" i="43"/>
  <c r="BN84" i="43" s="1"/>
  <c r="BL690" i="43"/>
  <c r="BN690" i="43" s="1"/>
  <c r="BL400" i="43"/>
  <c r="BN400" i="43" s="1"/>
  <c r="BL222" i="43"/>
  <c r="BN222" i="43" s="1"/>
  <c r="BL77" i="43"/>
  <c r="BN77" i="43" s="1"/>
  <c r="BL197" i="43"/>
  <c r="BN197" i="43" s="1"/>
  <c r="BL193" i="43"/>
  <c r="BN193" i="43" s="1"/>
  <c r="BL330" i="43"/>
  <c r="BN330" i="43" s="1"/>
  <c r="BL533" i="43"/>
  <c r="BN533" i="43" s="1"/>
  <c r="BL102" i="43"/>
  <c r="BN102" i="43" s="1"/>
  <c r="BL737" i="43"/>
  <c r="BN737" i="43" s="1"/>
  <c r="BL297" i="43"/>
  <c r="BN297" i="43" s="1"/>
  <c r="BL237" i="43"/>
  <c r="BN237" i="43" s="1"/>
  <c r="BL194" i="43"/>
  <c r="BN194" i="43" s="1"/>
  <c r="BL31" i="43"/>
  <c r="BN31" i="43" s="1"/>
  <c r="BL332" i="43"/>
  <c r="BN332" i="43" s="1"/>
  <c r="BL431" i="43"/>
  <c r="BN431" i="43" s="1"/>
  <c r="BL371" i="43"/>
  <c r="BN371" i="43" s="1"/>
  <c r="BL495" i="43"/>
  <c r="BN495" i="43" s="1"/>
  <c r="BL598" i="43"/>
  <c r="BN598" i="43" s="1"/>
  <c r="BL696" i="43"/>
  <c r="BN696" i="43" s="1"/>
  <c r="BL96" i="43"/>
  <c r="BN96" i="43" s="1"/>
  <c r="BL648" i="43"/>
  <c r="BN648" i="43" s="1"/>
  <c r="BL370" i="43"/>
  <c r="BN370" i="43" s="1"/>
  <c r="BL311" i="43"/>
  <c r="BN311" i="43" s="1"/>
  <c r="BL409" i="43"/>
  <c r="BN409" i="43" s="1"/>
  <c r="BL538" i="43"/>
  <c r="BN538" i="43" s="1"/>
  <c r="BL592" i="43"/>
  <c r="BN592" i="43" s="1"/>
  <c r="BL711" i="43"/>
  <c r="BN711" i="43" s="1"/>
  <c r="BL300" i="43"/>
  <c r="BN300" i="43" s="1"/>
  <c r="BL121" i="43"/>
  <c r="BN121" i="43" s="1"/>
  <c r="BL195" i="43"/>
  <c r="BN195" i="43" s="1"/>
  <c r="BL387" i="43"/>
  <c r="BN387" i="43" s="1"/>
  <c r="BL504" i="43"/>
  <c r="BN504" i="43" s="1"/>
  <c r="BL721" i="43"/>
  <c r="BN721" i="43" s="1"/>
  <c r="BL513" i="43"/>
  <c r="BN513" i="43" s="1"/>
  <c r="BL652" i="43"/>
  <c r="BN652" i="43" s="1"/>
  <c r="BL208" i="43"/>
  <c r="BN208" i="43" s="1"/>
  <c r="BL517" i="43"/>
  <c r="BN517" i="43" s="1"/>
  <c r="BL476" i="43"/>
  <c r="BN476" i="43" s="1"/>
  <c r="BL723" i="43"/>
  <c r="BN723" i="43" s="1"/>
  <c r="BL500" i="43"/>
  <c r="BN500" i="43" s="1"/>
  <c r="BL339" i="43"/>
  <c r="BN339" i="43" s="1"/>
  <c r="BL170" i="43"/>
  <c r="BN170" i="43" s="1"/>
  <c r="BL564" i="43"/>
  <c r="BN564" i="43" s="1"/>
  <c r="BL50" i="43"/>
  <c r="BN50" i="43" s="1"/>
  <c r="BL762" i="43"/>
  <c r="BN762" i="43" s="1"/>
  <c r="BL729" i="43"/>
  <c r="BN729" i="43" s="1"/>
  <c r="BL275" i="43"/>
  <c r="BN275" i="43" s="1"/>
  <c r="BL227" i="43"/>
  <c r="BN227" i="43" s="1"/>
  <c r="BL67" i="43"/>
  <c r="BN67" i="43" s="1"/>
  <c r="BL202" i="43"/>
  <c r="BN202" i="43" s="1"/>
  <c r="BL430" i="43"/>
  <c r="BN430" i="43" s="1"/>
  <c r="BL310" i="43"/>
  <c r="BN310" i="43" s="1"/>
  <c r="BL499" i="43"/>
  <c r="BN499" i="43" s="1"/>
  <c r="BL347" i="43"/>
  <c r="BN347" i="43" s="1"/>
  <c r="BL664" i="43"/>
  <c r="BN664" i="43" s="1"/>
  <c r="BL100" i="43"/>
  <c r="BN100" i="43" s="1"/>
  <c r="BL306" i="43"/>
  <c r="BN306" i="43" s="1"/>
  <c r="BL262" i="43"/>
  <c r="BN262" i="43" s="1"/>
  <c r="BL214" i="43"/>
  <c r="BN214" i="43" s="1"/>
  <c r="BL93" i="43"/>
  <c r="BN93" i="43" s="1"/>
  <c r="BL573" i="43"/>
  <c r="BN573" i="43" s="1"/>
  <c r="BL571" i="43"/>
  <c r="BN571" i="43" s="1"/>
  <c r="BL362" i="43"/>
  <c r="BN362" i="43" s="1"/>
  <c r="BL22" i="43"/>
  <c r="BN22" i="43" s="1"/>
  <c r="BL118" i="43"/>
  <c r="BN118" i="43" s="1"/>
  <c r="BL645" i="43"/>
  <c r="BN645" i="43" s="1"/>
  <c r="BL285" i="43"/>
  <c r="BN285" i="43" s="1"/>
  <c r="BL225" i="43"/>
  <c r="BN225" i="43" s="1"/>
  <c r="BL757" i="43"/>
  <c r="BN757" i="43" s="1"/>
  <c r="BL63" i="43"/>
  <c r="BN63" i="43" s="1"/>
  <c r="BL491" i="43"/>
  <c r="BN491" i="43" s="1"/>
  <c r="BL483" i="43"/>
  <c r="BN483" i="43" s="1"/>
  <c r="BL432" i="43"/>
  <c r="BN432" i="43" s="1"/>
  <c r="BL559" i="43"/>
  <c r="BN559" i="43" s="1"/>
  <c r="BL508" i="43"/>
  <c r="BN508" i="43" s="1"/>
  <c r="BL728" i="43"/>
  <c r="BN728" i="43" s="1"/>
  <c r="BL738" i="43"/>
  <c r="BN738" i="43" s="1"/>
  <c r="BL17" i="43"/>
  <c r="BN17" i="43" s="1"/>
  <c r="BL348" i="43"/>
  <c r="BN348" i="43" s="1"/>
  <c r="BL434" i="43"/>
  <c r="BN434" i="43" s="1"/>
  <c r="BL375" i="43"/>
  <c r="BN375" i="43" s="1"/>
  <c r="BL441" i="43"/>
  <c r="BN441" i="43" s="1"/>
  <c r="BL676" i="43"/>
  <c r="BN676" i="43" s="1"/>
  <c r="BL759" i="43"/>
  <c r="BN759" i="43" s="1"/>
  <c r="BL268" i="43"/>
  <c r="BN268" i="43" s="1"/>
  <c r="BL186" i="43"/>
  <c r="BN186" i="43" s="1"/>
  <c r="BL459" i="43"/>
  <c r="BN459" i="43" s="1"/>
  <c r="BL468" i="43"/>
  <c r="BN468" i="43" s="1"/>
  <c r="BL568" i="43"/>
  <c r="BN568" i="43" s="1"/>
  <c r="BL224" i="43"/>
  <c r="BN224" i="43" s="1"/>
  <c r="BL474" i="43"/>
  <c r="BN474" i="43" s="1"/>
  <c r="BL688" i="43"/>
  <c r="BN688" i="43" s="1"/>
  <c r="BL135" i="43"/>
  <c r="BN135" i="43" s="1"/>
  <c r="BL333" i="43"/>
  <c r="BN333" i="43" s="1"/>
  <c r="BL656" i="43"/>
  <c r="BN656" i="43" s="1"/>
  <c r="BL703" i="43"/>
  <c r="BN703" i="43" s="1"/>
  <c r="BL684" i="43"/>
  <c r="BN684" i="43" s="1"/>
  <c r="BL482" i="43"/>
  <c r="BN482" i="43" s="1"/>
  <c r="AQ177" i="41"/>
  <c r="BI177" i="41" s="1"/>
  <c r="AQ716" i="41"/>
  <c r="BI716" i="41" s="1"/>
  <c r="AQ303" i="41"/>
  <c r="BI303" i="41" s="1"/>
  <c r="AQ109" i="41"/>
  <c r="BI109" i="41" s="1"/>
  <c r="AQ549" i="41"/>
  <c r="BI549" i="41" s="1"/>
  <c r="AQ736" i="41"/>
  <c r="BI736" i="41" s="1"/>
  <c r="AQ54" i="41"/>
  <c r="BI54" i="41" s="1"/>
  <c r="AQ119" i="41"/>
  <c r="BI119" i="41" s="1"/>
  <c r="AQ103" i="41"/>
  <c r="BI103" i="41" s="1"/>
  <c r="AQ220" i="41"/>
  <c r="BI220" i="41" s="1"/>
  <c r="AQ329" i="41"/>
  <c r="BI329" i="41" s="1"/>
  <c r="BL43" i="41"/>
  <c r="BN43" i="41" s="1"/>
  <c r="BL307" i="41"/>
  <c r="BN307" i="41" s="1"/>
  <c r="BL499" i="41"/>
  <c r="BN499" i="41" s="1"/>
  <c r="BL703" i="41"/>
  <c r="BN703" i="41" s="1"/>
  <c r="BL727" i="41"/>
  <c r="BN727" i="41" s="1"/>
  <c r="BL751" i="41"/>
  <c r="BN751" i="41" s="1"/>
  <c r="AQ486" i="42"/>
  <c r="BI486" i="42" s="1"/>
  <c r="AQ683" i="42"/>
  <c r="BI683" i="42" s="1"/>
  <c r="AQ43" i="42"/>
  <c r="BI43" i="42" s="1"/>
  <c r="AQ443" i="42"/>
  <c r="BI443" i="42" s="1"/>
  <c r="AQ731" i="42"/>
  <c r="BI731" i="42" s="1"/>
  <c r="AQ687" i="42"/>
  <c r="BI687" i="42" s="1"/>
  <c r="AQ108" i="42"/>
  <c r="BI108" i="42" s="1"/>
  <c r="AQ467" i="42"/>
  <c r="BI467" i="42" s="1"/>
  <c r="AQ107" i="42"/>
  <c r="BI107" i="42" s="1"/>
  <c r="BL20" i="41"/>
  <c r="BN20" i="41" s="1"/>
  <c r="BL44" i="41"/>
  <c r="BN44" i="41" s="1"/>
  <c r="BL80" i="41"/>
  <c r="BN80" i="41" s="1"/>
  <c r="BL86" i="41"/>
  <c r="BN86" i="41" s="1"/>
  <c r="BL98" i="41"/>
  <c r="BN98" i="41" s="1"/>
  <c r="BL104" i="41"/>
  <c r="BN104" i="41" s="1"/>
  <c r="BL122" i="41"/>
  <c r="BN122" i="41" s="1"/>
  <c r="BL146" i="41"/>
  <c r="BN146" i="41" s="1"/>
  <c r="BL158" i="41"/>
  <c r="BN158" i="41" s="1"/>
  <c r="AQ68" i="42"/>
  <c r="BI68" i="42" s="1"/>
  <c r="AQ628" i="42"/>
  <c r="BI628" i="42" s="1"/>
  <c r="AQ225" i="42"/>
  <c r="BI225" i="42" s="1"/>
  <c r="AQ505" i="42"/>
  <c r="BI505" i="42" s="1"/>
  <c r="AQ121" i="44"/>
  <c r="BI121" i="44" s="1"/>
  <c r="AQ176" i="44"/>
  <c r="BI176" i="44" s="1"/>
  <c r="AQ74" i="44"/>
  <c r="BI74" i="44" s="1"/>
  <c r="AQ359" i="44"/>
  <c r="BI359" i="44" s="1"/>
  <c r="AQ252" i="44"/>
  <c r="BI252" i="44" s="1"/>
  <c r="AQ284" i="44"/>
  <c r="BI284" i="44" s="1"/>
  <c r="AQ324" i="44"/>
  <c r="BI324" i="44" s="1"/>
  <c r="AQ387" i="44"/>
  <c r="BI387" i="44" s="1"/>
  <c r="AQ496" i="44"/>
  <c r="BI496" i="44" s="1"/>
  <c r="AQ562" i="44"/>
  <c r="BI562" i="44" s="1"/>
  <c r="AQ380" i="44"/>
  <c r="BI380" i="44" s="1"/>
  <c r="AQ518" i="44"/>
  <c r="BI518" i="44" s="1"/>
  <c r="AQ405" i="44"/>
  <c r="BI405" i="44" s="1"/>
  <c r="AQ658" i="44"/>
  <c r="BI658" i="44" s="1"/>
  <c r="BL29" i="10"/>
  <c r="BN29" i="10" s="1"/>
  <c r="BL113" i="10"/>
  <c r="BN113" i="10" s="1"/>
  <c r="BL173" i="10"/>
  <c r="BN173" i="10" s="1"/>
  <c r="BL269" i="10"/>
  <c r="BN269" i="10" s="1"/>
  <c r="AQ32" i="44"/>
  <c r="BI32" i="44" s="1"/>
  <c r="AQ709" i="44"/>
  <c r="BI709" i="44" s="1"/>
  <c r="AQ374" i="44"/>
  <c r="BI374" i="44" s="1"/>
  <c r="AQ701" i="44"/>
  <c r="BI701" i="44" s="1"/>
  <c r="AQ303" i="44"/>
  <c r="BI303" i="44" s="1"/>
  <c r="AQ527" i="44"/>
  <c r="BI527" i="44" s="1"/>
  <c r="AQ51" i="44"/>
  <c r="BI51" i="44" s="1"/>
  <c r="AQ217" i="44"/>
  <c r="BI217" i="44" s="1"/>
  <c r="AQ467" i="44"/>
  <c r="BI467" i="44" s="1"/>
  <c r="AQ621" i="44"/>
  <c r="BI621" i="44" s="1"/>
  <c r="AQ357" i="44"/>
  <c r="BI357" i="44" s="1"/>
  <c r="AQ507" i="44"/>
  <c r="BI507" i="44" s="1"/>
  <c r="AQ109" i="44"/>
  <c r="BI109" i="44" s="1"/>
  <c r="AQ154" i="44"/>
  <c r="BI154" i="44" s="1"/>
  <c r="AQ192" i="44"/>
  <c r="BI192" i="44" s="1"/>
  <c r="AQ222" i="44"/>
  <c r="BI222" i="44" s="1"/>
  <c r="AQ17" i="44"/>
  <c r="BI17" i="44" s="1"/>
  <c r="AQ62" i="44"/>
  <c r="BI62" i="44" s="1"/>
  <c r="AQ22" i="44"/>
  <c r="BI22" i="44" s="1"/>
  <c r="AQ84" i="44"/>
  <c r="BI84" i="44" s="1"/>
  <c r="AQ365" i="44"/>
  <c r="BI365" i="44" s="1"/>
  <c r="AQ260" i="44"/>
  <c r="BI260" i="44" s="1"/>
  <c r="AQ294" i="44"/>
  <c r="BI294" i="44" s="1"/>
  <c r="AQ330" i="44"/>
  <c r="BI330" i="44" s="1"/>
  <c r="AQ411" i="44"/>
  <c r="BI411" i="44" s="1"/>
  <c r="AQ526" i="44"/>
  <c r="BI526" i="44" s="1"/>
  <c r="AQ568" i="44"/>
  <c r="BI568" i="44" s="1"/>
  <c r="AQ396" i="44"/>
  <c r="BI396" i="44" s="1"/>
  <c r="AQ433" i="44"/>
  <c r="BI433" i="44" s="1"/>
  <c r="AQ129" i="44"/>
  <c r="BI129" i="44" s="1"/>
  <c r="AQ694" i="44"/>
  <c r="BI694" i="44" s="1"/>
  <c r="AQ481" i="44"/>
  <c r="BI481" i="44" s="1"/>
  <c r="AQ438" i="44"/>
  <c r="BI438" i="44" s="1"/>
  <c r="AQ588" i="44"/>
  <c r="BI588" i="44" s="1"/>
  <c r="AQ550" i="44"/>
  <c r="BI550" i="44" s="1"/>
  <c r="AQ356" i="44"/>
  <c r="BI356" i="44" s="1"/>
  <c r="AQ320" i="44"/>
  <c r="BI320" i="44" s="1"/>
  <c r="AQ288" i="44"/>
  <c r="BI288" i="44" s="1"/>
  <c r="AQ258" i="44"/>
  <c r="BI258" i="44" s="1"/>
  <c r="AQ367" i="44"/>
  <c r="BI367" i="44" s="1"/>
  <c r="AQ98" i="44"/>
  <c r="BI98" i="44" s="1"/>
  <c r="AQ34" i="44"/>
  <c r="BI34" i="44" s="1"/>
  <c r="AQ110" i="44"/>
  <c r="BI110" i="44" s="1"/>
  <c r="AQ57" i="44"/>
  <c r="BI57" i="44" s="1"/>
  <c r="AQ391" i="44"/>
  <c r="BI391" i="44" s="1"/>
  <c r="AQ206" i="44"/>
  <c r="BI206" i="44" s="1"/>
  <c r="AQ146" i="44"/>
  <c r="BI146" i="44" s="1"/>
  <c r="AQ117" i="44"/>
  <c r="BI117" i="44" s="1"/>
  <c r="AQ191" i="44"/>
  <c r="BI191" i="44" s="1"/>
  <c r="AQ627" i="44"/>
  <c r="BI627" i="44" s="1"/>
  <c r="AQ309" i="44"/>
  <c r="BI309" i="44" s="1"/>
  <c r="AQ149" i="44"/>
  <c r="BI149" i="44" s="1"/>
  <c r="AQ524" i="44"/>
  <c r="BI524" i="44" s="1"/>
  <c r="AQ569" i="44"/>
  <c r="BI569" i="44" s="1"/>
  <c r="AQ353" i="44"/>
  <c r="BI353" i="44" s="1"/>
  <c r="AQ492" i="44"/>
  <c r="BI492" i="44" s="1"/>
  <c r="AQ120" i="44"/>
  <c r="BI120" i="44" s="1"/>
  <c r="AQ541" i="44"/>
  <c r="BI541" i="44" s="1"/>
  <c r="AQ398" i="44"/>
  <c r="BI398" i="44" s="1"/>
  <c r="AQ355" i="44"/>
  <c r="BI355" i="44" s="1"/>
  <c r="AQ70" i="44"/>
  <c r="BI70" i="44" s="1"/>
  <c r="AQ182" i="44"/>
  <c r="BI182" i="44" s="1"/>
  <c r="AQ212" i="44"/>
  <c r="BI212" i="44" s="1"/>
  <c r="AQ461" i="44"/>
  <c r="BI461" i="44" s="1"/>
  <c r="AQ105" i="44"/>
  <c r="BI105" i="44" s="1"/>
  <c r="AQ164" i="44"/>
  <c r="BI164" i="44" s="1"/>
  <c r="AQ60" i="44"/>
  <c r="BI60" i="44" s="1"/>
  <c r="AQ140" i="44"/>
  <c r="BI140" i="44" s="1"/>
  <c r="AQ246" i="44"/>
  <c r="BI246" i="44" s="1"/>
  <c r="AQ278" i="44"/>
  <c r="BI278" i="44" s="1"/>
  <c r="AQ314" i="44"/>
  <c r="BI314" i="44" s="1"/>
  <c r="AQ354" i="44"/>
  <c r="BI354" i="44" s="1"/>
  <c r="AQ478" i="44"/>
  <c r="BI478" i="44" s="1"/>
  <c r="AQ556" i="44"/>
  <c r="BI556" i="44" s="1"/>
  <c r="AQ368" i="44"/>
  <c r="BI368" i="44" s="1"/>
  <c r="AQ486" i="44"/>
  <c r="BI486" i="44" s="1"/>
  <c r="AQ393" i="44"/>
  <c r="BI393" i="44" s="1"/>
  <c r="AQ646" i="44"/>
  <c r="BI646" i="44" s="1"/>
  <c r="B114" i="23"/>
  <c r="BL176" i="41"/>
  <c r="BN176" i="41" s="1"/>
  <c r="BL230" i="41"/>
  <c r="BN230" i="41" s="1"/>
  <c r="BL320" i="41"/>
  <c r="BN320" i="41" s="1"/>
  <c r="BL344" i="41"/>
  <c r="BN344" i="41" s="1"/>
  <c r="BL374" i="41"/>
  <c r="BN374" i="41" s="1"/>
  <c r="BL380" i="41"/>
  <c r="BN380" i="41" s="1"/>
  <c r="BL386" i="41"/>
  <c r="BN386" i="41" s="1"/>
  <c r="BL398" i="41"/>
  <c r="BN398" i="41" s="1"/>
  <c r="BL404" i="41"/>
  <c r="BN404" i="41" s="1"/>
  <c r="BL410" i="41"/>
  <c r="BN410" i="41" s="1"/>
  <c r="BL416" i="41"/>
  <c r="BN416" i="41" s="1"/>
  <c r="BL422" i="41"/>
  <c r="BN422" i="41" s="1"/>
  <c r="BL434" i="41"/>
  <c r="BN434" i="41" s="1"/>
  <c r="BL446" i="41"/>
  <c r="BN446" i="41" s="1"/>
  <c r="BL452" i="41"/>
  <c r="BN452" i="41" s="1"/>
  <c r="BL470" i="41"/>
  <c r="BN470" i="41" s="1"/>
  <c r="BL506" i="41"/>
  <c r="BN506" i="41" s="1"/>
  <c r="BL512" i="41"/>
  <c r="BN512" i="41" s="1"/>
  <c r="BL518" i="41"/>
  <c r="BN518" i="41" s="1"/>
  <c r="BL536" i="41"/>
  <c r="BN536" i="41" s="1"/>
  <c r="BL542" i="41"/>
  <c r="BN542" i="41" s="1"/>
  <c r="BL548" i="41"/>
  <c r="BN548" i="41" s="1"/>
  <c r="BL572" i="41"/>
  <c r="BN572" i="41" s="1"/>
  <c r="BL578" i="41"/>
  <c r="BN578" i="41" s="1"/>
  <c r="BL584" i="41"/>
  <c r="BN584" i="41" s="1"/>
  <c r="BL602" i="41"/>
  <c r="BN602" i="41" s="1"/>
  <c r="BL614" i="41"/>
  <c r="BN614" i="41" s="1"/>
  <c r="BL626" i="41"/>
  <c r="BN626" i="41" s="1"/>
  <c r="BL632" i="41"/>
  <c r="BN632" i="41" s="1"/>
  <c r="BL668" i="41"/>
  <c r="BN668" i="41" s="1"/>
  <c r="BL680" i="41"/>
  <c r="BN680" i="41" s="1"/>
  <c r="BL710" i="41"/>
  <c r="BN710" i="41" s="1"/>
  <c r="BL746" i="41"/>
  <c r="BN746" i="41" s="1"/>
  <c r="BL43" i="43"/>
  <c r="BN43" i="43" s="1"/>
  <c r="BL49" i="43"/>
  <c r="BN49" i="43" s="1"/>
  <c r="BL61" i="43"/>
  <c r="BN61" i="43" s="1"/>
  <c r="BL73" i="43"/>
  <c r="BN73" i="43" s="1"/>
  <c r="BL79" i="43"/>
  <c r="BN79" i="43" s="1"/>
  <c r="BL91" i="43"/>
  <c r="BN91" i="43" s="1"/>
  <c r="BL109" i="43"/>
  <c r="BN109" i="43" s="1"/>
  <c r="BL115" i="43"/>
  <c r="BN115" i="43" s="1"/>
  <c r="BL145" i="43"/>
  <c r="BN145" i="43" s="1"/>
  <c r="BL151" i="43"/>
  <c r="BN151" i="43" s="1"/>
  <c r="BL187" i="43"/>
  <c r="BN187" i="43" s="1"/>
  <c r="BL199" i="43"/>
  <c r="BN199" i="43" s="1"/>
  <c r="BL211" i="43"/>
  <c r="BN211" i="43" s="1"/>
  <c r="BL229" i="43"/>
  <c r="BN229" i="43" s="1"/>
  <c r="BL241" i="43"/>
  <c r="BN241" i="43" s="1"/>
  <c r="BL265" i="43"/>
  <c r="BN265" i="43" s="1"/>
  <c r="BL289" i="43"/>
  <c r="BN289" i="43" s="1"/>
  <c r="BL307" i="43"/>
  <c r="BN307" i="43" s="1"/>
  <c r="BL313" i="43"/>
  <c r="BN313" i="43" s="1"/>
  <c r="BL331" i="43"/>
  <c r="BN331" i="43" s="1"/>
  <c r="BL343" i="43"/>
  <c r="BN343" i="43" s="1"/>
  <c r="BL349" i="43"/>
  <c r="BN349" i="43" s="1"/>
  <c r="BL355" i="43"/>
  <c r="BN355" i="43" s="1"/>
  <c r="BL373" i="43"/>
  <c r="BN373" i="43" s="1"/>
  <c r="BL391" i="43"/>
  <c r="BN391" i="43" s="1"/>
  <c r="BL433" i="43"/>
  <c r="BN433" i="43" s="1"/>
  <c r="BL445" i="43"/>
  <c r="BN445" i="43" s="1"/>
  <c r="BL451" i="43"/>
  <c r="BN451" i="43" s="1"/>
  <c r="BL457" i="43"/>
  <c r="BN457" i="43" s="1"/>
  <c r="BL469" i="43"/>
  <c r="BN469" i="43" s="1"/>
  <c r="BL487" i="43"/>
  <c r="BN487" i="43" s="1"/>
  <c r="BL511" i="43"/>
  <c r="BN511" i="43" s="1"/>
  <c r="BL523" i="43"/>
  <c r="BN523" i="43" s="1"/>
  <c r="BL535" i="43"/>
  <c r="BN535" i="43" s="1"/>
  <c r="BL541" i="43"/>
  <c r="BN541" i="43" s="1"/>
  <c r="BL553" i="43"/>
  <c r="BN553" i="43" s="1"/>
  <c r="BL565" i="43"/>
  <c r="BN565" i="43" s="1"/>
  <c r="BL577" i="43"/>
  <c r="BN577" i="43" s="1"/>
  <c r="BL583" i="43"/>
  <c r="BN583" i="43" s="1"/>
  <c r="BL595" i="43"/>
  <c r="BN595" i="43" s="1"/>
  <c r="BL601" i="43"/>
  <c r="BN601" i="43" s="1"/>
  <c r="BL613" i="43"/>
  <c r="BN613" i="43" s="1"/>
  <c r="BL631" i="43"/>
  <c r="BN631" i="43" s="1"/>
  <c r="BL637" i="43"/>
  <c r="BN637" i="43" s="1"/>
  <c r="BL661" i="43"/>
  <c r="BN661" i="43" s="1"/>
  <c r="BL673" i="43"/>
  <c r="BN673" i="43" s="1"/>
  <c r="BL685" i="43"/>
  <c r="BN685" i="43" s="1"/>
  <c r="BL697" i="43"/>
  <c r="BN697" i="43" s="1"/>
  <c r="BL727" i="43"/>
  <c r="BN727" i="43" s="1"/>
  <c r="BL733" i="43"/>
  <c r="BN733" i="43" s="1"/>
  <c r="BL745" i="43"/>
  <c r="BN745" i="43" s="1"/>
  <c r="BL751" i="43"/>
  <c r="BN751" i="43" s="1"/>
  <c r="BL303" i="44"/>
  <c r="BN303" i="44" s="1"/>
  <c r="BL309" i="44"/>
  <c r="BN309" i="44" s="1"/>
  <c r="BL315" i="44"/>
  <c r="BN315" i="44" s="1"/>
  <c r="BL321" i="44"/>
  <c r="BN321" i="44" s="1"/>
  <c r="BL327" i="44"/>
  <c r="BN327" i="44" s="1"/>
  <c r="BL333" i="44"/>
  <c r="BN333" i="44" s="1"/>
  <c r="BL339" i="44"/>
  <c r="BN339" i="44" s="1"/>
  <c r="BL345" i="44"/>
  <c r="BN345" i="44" s="1"/>
  <c r="BL351" i="44"/>
  <c r="BN351" i="44" s="1"/>
  <c r="BL357" i="44"/>
  <c r="BN357" i="44" s="1"/>
  <c r="BL363" i="44"/>
  <c r="BN363" i="44" s="1"/>
  <c r="BL369" i="44"/>
  <c r="BN369" i="44" s="1"/>
  <c r="BL375" i="44"/>
  <c r="BN375" i="44" s="1"/>
  <c r="BL301" i="44"/>
  <c r="BN301" i="44" s="1"/>
  <c r="BL307" i="44"/>
  <c r="BN307" i="44" s="1"/>
  <c r="BL313" i="44"/>
  <c r="BN313" i="44" s="1"/>
  <c r="BL319" i="44"/>
  <c r="BN319" i="44" s="1"/>
  <c r="BL325" i="44"/>
  <c r="BN325" i="44" s="1"/>
  <c r="BL331" i="44"/>
  <c r="BN331" i="44" s="1"/>
  <c r="BL337" i="44"/>
  <c r="BN337" i="44" s="1"/>
  <c r="BL343" i="44"/>
  <c r="BN343" i="44" s="1"/>
  <c r="BL349" i="44"/>
  <c r="BN349" i="44" s="1"/>
  <c r="BL355" i="44"/>
  <c r="BN355" i="44" s="1"/>
  <c r="BL361" i="44"/>
  <c r="BN361" i="44" s="1"/>
  <c r="BL367" i="44"/>
  <c r="BN367" i="44" s="1"/>
  <c r="BL373" i="44"/>
  <c r="BN373" i="44" s="1"/>
  <c r="BL293" i="10"/>
  <c r="BN293" i="10" s="1"/>
  <c r="BL365" i="10"/>
  <c r="BN365" i="10" s="1"/>
  <c r="BL461" i="10"/>
  <c r="BN461" i="10" s="1"/>
  <c r="BL485" i="10"/>
  <c r="BN485" i="10" s="1"/>
  <c r="BL557" i="10"/>
  <c r="BN557" i="10" s="1"/>
  <c r="BL581" i="10"/>
  <c r="BN581" i="10" s="1"/>
  <c r="BL593" i="10"/>
  <c r="BN593" i="10" s="1"/>
  <c r="BL629" i="10"/>
  <c r="BN629" i="10" s="1"/>
  <c r="BL641" i="10"/>
  <c r="BN641" i="10" s="1"/>
  <c r="BL653" i="10"/>
  <c r="BN653" i="10" s="1"/>
  <c r="BL689" i="10"/>
  <c r="BN689" i="10" s="1"/>
  <c r="BL749" i="10"/>
  <c r="BN749" i="10" s="1"/>
  <c r="BL519" i="10"/>
  <c r="BN519" i="10" s="1"/>
  <c r="BL366" i="10"/>
  <c r="BN366" i="10" s="1"/>
  <c r="BL239" i="10"/>
  <c r="BN239" i="10" s="1"/>
  <c r="BL273" i="10"/>
  <c r="BN273" i="10" s="1"/>
  <c r="BL268" i="10"/>
  <c r="BN268" i="10" s="1"/>
  <c r="BL715" i="10"/>
  <c r="BN715" i="10" s="1"/>
  <c r="BL439" i="10"/>
  <c r="BN439" i="10" s="1"/>
  <c r="BL99" i="10"/>
  <c r="BN99" i="10" s="1"/>
  <c r="BL596" i="10"/>
  <c r="BN596" i="10" s="1"/>
  <c r="BL404" i="10"/>
  <c r="BN404" i="10" s="1"/>
  <c r="BL28" i="10"/>
  <c r="BN28" i="10" s="1"/>
  <c r="BL243" i="10"/>
  <c r="BN243" i="10" s="1"/>
  <c r="BL618" i="10"/>
  <c r="BN618" i="10" s="1"/>
  <c r="BL426" i="10"/>
  <c r="BN426" i="10" s="1"/>
  <c r="BL250" i="10"/>
  <c r="BN250" i="10" s="1"/>
  <c r="BL58" i="10"/>
  <c r="BN58" i="10" s="1"/>
  <c r="BL645" i="10"/>
  <c r="BN645" i="10" s="1"/>
  <c r="BL229" i="10"/>
  <c r="BN229" i="10" s="1"/>
  <c r="BL695" i="10"/>
  <c r="BN695" i="10" s="1"/>
  <c r="BL744" i="10"/>
  <c r="BN744" i="10" s="1"/>
  <c r="BL328" i="10"/>
  <c r="BN328" i="10" s="1"/>
  <c r="BL670" i="10"/>
  <c r="BN670" i="10" s="1"/>
  <c r="BL270" i="10"/>
  <c r="BN270" i="10" s="1"/>
  <c r="BL433" i="10"/>
  <c r="BN433" i="10" s="1"/>
  <c r="BL193" i="10"/>
  <c r="BN193" i="10" s="1"/>
  <c r="BL621" i="10"/>
  <c r="BN621" i="10" s="1"/>
  <c r="BL429" i="10"/>
  <c r="BN429" i="10" s="1"/>
  <c r="BL237" i="10"/>
  <c r="BN237" i="10" s="1"/>
  <c r="BL61" i="10"/>
  <c r="BN61" i="10" s="1"/>
  <c r="BL88" i="10"/>
  <c r="BN88" i="10" s="1"/>
  <c r="BL535" i="10"/>
  <c r="BN535" i="10" s="1"/>
  <c r="BL259" i="10"/>
  <c r="BN259" i="10" s="1"/>
  <c r="BL672" i="10"/>
  <c r="BN672" i="10" s="1"/>
  <c r="BL480" i="10"/>
  <c r="BN480" i="10" s="1"/>
  <c r="BL288" i="10"/>
  <c r="BN288" i="10" s="1"/>
  <c r="BL543" i="10"/>
  <c r="BN543" i="10" s="1"/>
  <c r="BL726" i="10"/>
  <c r="BN726" i="10" s="1"/>
  <c r="BL534" i="10"/>
  <c r="BN534" i="10" s="1"/>
  <c r="BL342" i="10"/>
  <c r="BN342" i="10" s="1"/>
  <c r="BL150" i="10"/>
  <c r="BN150" i="10" s="1"/>
  <c r="BL39" i="10"/>
  <c r="BN39" i="10" s="1"/>
  <c r="BL199" i="10"/>
  <c r="BN199" i="10" s="1"/>
  <c r="BL286" i="10"/>
  <c r="BN286" i="10" s="1"/>
  <c r="BL119" i="10"/>
  <c r="BN119" i="10" s="1"/>
  <c r="BL177" i="10"/>
  <c r="BN177" i="10" s="1"/>
  <c r="BL216" i="10"/>
  <c r="BN216" i="10" s="1"/>
  <c r="BL663" i="10"/>
  <c r="BN663" i="10" s="1"/>
  <c r="BL391" i="10"/>
  <c r="BN391" i="10" s="1"/>
  <c r="BL756" i="10"/>
  <c r="BN756" i="10" s="1"/>
  <c r="BL564" i="10"/>
  <c r="BN564" i="10" s="1"/>
  <c r="BL372" i="10"/>
  <c r="BN372" i="10" s="1"/>
  <c r="BL687" i="10"/>
  <c r="BN687" i="10" s="1"/>
  <c r="BL123" i="10"/>
  <c r="BN123" i="10" s="1"/>
  <c r="BL586" i="10"/>
  <c r="BN586" i="10" s="1"/>
  <c r="BL394" i="10"/>
  <c r="BN394" i="10" s="1"/>
  <c r="BL218" i="10"/>
  <c r="BN218" i="10" s="1"/>
  <c r="BL26" i="10"/>
  <c r="BN26" i="10" s="1"/>
  <c r="BL133" i="10"/>
  <c r="BN133" i="10" s="1"/>
  <c r="BL595" i="10"/>
  <c r="BN595" i="10" s="1"/>
  <c r="BL680" i="10"/>
  <c r="BN680" i="10" s="1"/>
  <c r="BL176" i="10"/>
  <c r="BN176" i="10" s="1"/>
  <c r="BL606" i="10"/>
  <c r="BN606" i="10" s="1"/>
  <c r="BL222" i="10"/>
  <c r="BN222" i="10" s="1"/>
  <c r="BL385" i="10"/>
  <c r="BN385" i="10" s="1"/>
  <c r="BL589" i="10"/>
  <c r="BN589" i="10" s="1"/>
  <c r="BL397" i="10"/>
  <c r="BN397" i="10" s="1"/>
  <c r="BL205" i="10"/>
  <c r="BN205" i="10" s="1"/>
  <c r="BL36" i="10"/>
  <c r="BN36" i="10" s="1"/>
  <c r="BL483" i="10"/>
  <c r="BN483" i="10" s="1"/>
  <c r="BL191" i="10"/>
  <c r="BN191" i="10" s="1"/>
  <c r="BL640" i="10"/>
  <c r="BN640" i="10" s="1"/>
  <c r="BL464" i="10"/>
  <c r="BN464" i="10" s="1"/>
  <c r="BL240" i="10"/>
  <c r="BN240" i="10" s="1"/>
  <c r="BL455" i="10"/>
  <c r="BN455" i="10" s="1"/>
  <c r="BL694" i="10"/>
  <c r="BN694" i="10" s="1"/>
  <c r="BL502" i="10"/>
  <c r="BN502" i="10" s="1"/>
  <c r="BL310" i="10"/>
  <c r="BN310" i="10" s="1"/>
  <c r="BL118" i="10"/>
  <c r="BN118" i="10" s="1"/>
  <c r="BL163" i="10"/>
  <c r="BN163" i="10" s="1"/>
  <c r="BL69" i="10"/>
  <c r="BN69" i="10" s="1"/>
  <c r="BL471" i="10"/>
  <c r="BN471" i="10" s="1"/>
  <c r="BL616" i="10"/>
  <c r="BN616" i="10" s="1"/>
  <c r="BL655" i="10"/>
  <c r="BN655" i="10" s="1"/>
  <c r="BL542" i="10"/>
  <c r="BN542" i="10" s="1"/>
  <c r="BL190" i="10"/>
  <c r="BN190" i="10" s="1"/>
  <c r="BL369" i="10"/>
  <c r="BN369" i="10" s="1"/>
  <c r="BL284" i="10"/>
  <c r="BN284" i="10" s="1"/>
  <c r="BL735" i="10"/>
  <c r="BN735" i="10" s="1"/>
  <c r="BL435" i="10"/>
  <c r="BN435" i="10" s="1"/>
  <c r="BL127" i="10"/>
  <c r="BN127" i="10" s="1"/>
  <c r="BL608" i="10"/>
  <c r="BN608" i="10" s="1"/>
  <c r="BL432" i="10"/>
  <c r="BN432" i="10" s="1"/>
  <c r="BL152" i="10"/>
  <c r="BN152" i="10" s="1"/>
  <c r="BL363" i="10"/>
  <c r="BN363" i="10" s="1"/>
  <c r="BL662" i="10"/>
  <c r="BN662" i="10" s="1"/>
  <c r="BL470" i="10"/>
  <c r="BN470" i="10" s="1"/>
  <c r="BL278" i="10"/>
  <c r="BN278" i="10" s="1"/>
  <c r="BL86" i="10"/>
  <c r="BN86" i="10" s="1"/>
  <c r="BN16" i="10"/>
  <c r="BL90" i="10"/>
  <c r="BN90" i="10" s="1"/>
  <c r="BL709" i="10"/>
  <c r="BN709" i="10" s="1"/>
  <c r="BL76" i="10"/>
  <c r="BN76" i="10" s="1"/>
  <c r="BL111" i="10"/>
  <c r="BN111" i="10" s="1"/>
  <c r="BL392" i="10"/>
  <c r="BN392" i="10" s="1"/>
  <c r="BL75" i="10"/>
  <c r="BN75" i="10" s="1"/>
  <c r="BL334" i="10"/>
  <c r="BN334" i="10" s="1"/>
  <c r="BL721" i="10"/>
  <c r="BN721" i="10" s="1"/>
  <c r="BL465" i="10"/>
  <c r="BN465" i="10" s="1"/>
  <c r="BL241" i="10"/>
  <c r="BN241" i="10" s="1"/>
  <c r="BL136" i="10"/>
  <c r="BN136" i="10" s="1"/>
  <c r="BL583" i="10"/>
  <c r="BN583" i="10" s="1"/>
  <c r="BL307" i="10"/>
  <c r="BN307" i="10" s="1"/>
  <c r="BL704" i="10"/>
  <c r="BN704" i="10" s="1"/>
  <c r="BL512" i="10"/>
  <c r="BN512" i="10" s="1"/>
  <c r="BL336" i="10"/>
  <c r="BN336" i="10" s="1"/>
  <c r="BL631" i="10"/>
  <c r="BN631" i="10" s="1"/>
  <c r="BL758" i="10"/>
  <c r="BN758" i="10" s="1"/>
  <c r="BL566" i="10"/>
  <c r="BN566" i="10" s="1"/>
  <c r="BL374" i="10"/>
  <c r="BN374" i="10" s="1"/>
  <c r="BL182" i="10"/>
  <c r="BN182" i="10" s="1"/>
  <c r="AQ723" i="10"/>
  <c r="BI723" i="10" s="1"/>
  <c r="BL607" i="43"/>
  <c r="BN607" i="43" s="1"/>
  <c r="BL130" i="43"/>
  <c r="BN130" i="43" s="1"/>
  <c r="BL249" i="41"/>
  <c r="BN249" i="41" s="1"/>
  <c r="BL182" i="41"/>
  <c r="BN182" i="41" s="1"/>
  <c r="BL401" i="41"/>
  <c r="BN401" i="41" s="1"/>
  <c r="BL83" i="41"/>
  <c r="BN83" i="41" s="1"/>
  <c r="BL585" i="41"/>
  <c r="BN585" i="41" s="1"/>
  <c r="BL457" i="41"/>
  <c r="BN457" i="41" s="1"/>
  <c r="BL283" i="41"/>
  <c r="BN283" i="41" s="1"/>
  <c r="BL610" i="41"/>
  <c r="BN610" i="41" s="1"/>
  <c r="BL509" i="41"/>
  <c r="BN509" i="41" s="1"/>
  <c r="BL454" i="41"/>
  <c r="BN454" i="41" s="1"/>
  <c r="BL189" i="41"/>
  <c r="BN189" i="41" s="1"/>
  <c r="BL36" i="41"/>
  <c r="BN36" i="41" s="1"/>
  <c r="BL267" i="41"/>
  <c r="BN267" i="41" s="1"/>
  <c r="BL469" i="41"/>
  <c r="BN469" i="41" s="1"/>
  <c r="BL171" i="41"/>
  <c r="BN171" i="41" s="1"/>
  <c r="BL143" i="41"/>
  <c r="BN143" i="41" s="1"/>
  <c r="BL546" i="41"/>
  <c r="BN546" i="41" s="1"/>
  <c r="BL56" i="41"/>
  <c r="BN56" i="41" s="1"/>
  <c r="BL622" i="41"/>
  <c r="BN622" i="41" s="1"/>
  <c r="BL574" i="41"/>
  <c r="BN574" i="41" s="1"/>
  <c r="BL481" i="41"/>
  <c r="BN481" i="41" s="1"/>
  <c r="BL560" i="41"/>
  <c r="BN560" i="41" s="1"/>
  <c r="BL161" i="41"/>
  <c r="BN161" i="41" s="1"/>
  <c r="BL72" i="41"/>
  <c r="BN72" i="41" s="1"/>
  <c r="BL424" i="41"/>
  <c r="BN424" i="41" s="1"/>
  <c r="BL256" i="41"/>
  <c r="BN256" i="41" s="1"/>
  <c r="BL458" i="41"/>
  <c r="BN458" i="41" s="1"/>
  <c r="BL260" i="41"/>
  <c r="BN260" i="41" s="1"/>
  <c r="BL288" i="41"/>
  <c r="BN288" i="41" s="1"/>
  <c r="BL340" i="41"/>
  <c r="BN340" i="41" s="1"/>
  <c r="BL33" i="41"/>
  <c r="BN33" i="41" s="1"/>
  <c r="BL412" i="41"/>
  <c r="BN412" i="41" s="1"/>
  <c r="BL224" i="41"/>
  <c r="BN224" i="41" s="1"/>
  <c r="BL90" i="41"/>
  <c r="BN90" i="41" s="1"/>
  <c r="BL45" i="41"/>
  <c r="BN45" i="41" s="1"/>
  <c r="BL562" i="41"/>
  <c r="BN562" i="41" s="1"/>
  <c r="BL618" i="41"/>
  <c r="BN618" i="41" s="1"/>
  <c r="BL449" i="41"/>
  <c r="BN449" i="41" s="1"/>
  <c r="BL413" i="41"/>
  <c r="BN413" i="41" s="1"/>
  <c r="BL291" i="41"/>
  <c r="BN291" i="41" s="1"/>
  <c r="BL673" i="41"/>
  <c r="BN673" i="41" s="1"/>
  <c r="BL670" i="41"/>
  <c r="BN670" i="41" s="1"/>
  <c r="BL40" i="41"/>
  <c r="BN40" i="41" s="1"/>
  <c r="BL655" i="41"/>
  <c r="BN655" i="41" s="1"/>
  <c r="BL318" i="41"/>
  <c r="BN318" i="41" s="1"/>
  <c r="BL19" i="41"/>
  <c r="BN19" i="41" s="1"/>
  <c r="BL280" i="41"/>
  <c r="BN280" i="41" s="1"/>
  <c r="BL394" i="41"/>
  <c r="BN394" i="41" s="1"/>
  <c r="BL222" i="41"/>
  <c r="BN222" i="41" s="1"/>
  <c r="BL242" i="41"/>
  <c r="BN242" i="41" s="1"/>
  <c r="BL278" i="41"/>
  <c r="BN278" i="41" s="1"/>
  <c r="BL396" i="41"/>
  <c r="BN396" i="41" s="1"/>
  <c r="BL110" i="41"/>
  <c r="BN110" i="41" s="1"/>
  <c r="BL535" i="41"/>
  <c r="BN535" i="41" s="1"/>
  <c r="BL559" i="41"/>
  <c r="BN559" i="41" s="1"/>
  <c r="BL375" i="41"/>
  <c r="BN375" i="41" s="1"/>
  <c r="BL339" i="41"/>
  <c r="BN339" i="41" s="1"/>
  <c r="BL739" i="41"/>
  <c r="BN739" i="41" s="1"/>
  <c r="BL583" i="41"/>
  <c r="BN583" i="41" s="1"/>
  <c r="BL575" i="41"/>
  <c r="BN575" i="41" s="1"/>
  <c r="BL557" i="41"/>
  <c r="BN557" i="41" s="1"/>
  <c r="BL381" i="41"/>
  <c r="BN381" i="41" s="1"/>
  <c r="BL241" i="41"/>
  <c r="BN241" i="41" s="1"/>
  <c r="BL369" i="41"/>
  <c r="BN369" i="41" s="1"/>
  <c r="BL640" i="41"/>
  <c r="BN640" i="41" s="1"/>
  <c r="BL729" i="41"/>
  <c r="BN729" i="41" s="1"/>
  <c r="BL685" i="41"/>
  <c r="BN685" i="41" s="1"/>
  <c r="BL105" i="41"/>
  <c r="BN105" i="41" s="1"/>
  <c r="BL671" i="41"/>
  <c r="BN671" i="41" s="1"/>
  <c r="BL282" i="41"/>
  <c r="BN282" i="41" s="1"/>
  <c r="BL522" i="41"/>
  <c r="BN522" i="41" s="1"/>
  <c r="BL378" i="41"/>
  <c r="BN378" i="41" s="1"/>
  <c r="BL134" i="41"/>
  <c r="BN134" i="41" s="1"/>
  <c r="BL28" i="41"/>
  <c r="BN28" i="41" s="1"/>
  <c r="BL240" i="41"/>
  <c r="BN240" i="41" s="1"/>
  <c r="BL298" i="41"/>
  <c r="BN298" i="41" s="1"/>
  <c r="BL270" i="41"/>
  <c r="BN270" i="41" s="1"/>
  <c r="BL226" i="41"/>
  <c r="BN226" i="41" s="1"/>
  <c r="BL312" i="41"/>
  <c r="BN312" i="41" s="1"/>
  <c r="BL428" i="41"/>
  <c r="BN428" i="41" s="1"/>
  <c r="BL322" i="41"/>
  <c r="BN322" i="41" s="1"/>
  <c r="BL94" i="41"/>
  <c r="BN94" i="41" s="1"/>
  <c r="BL159" i="41"/>
  <c r="BN159" i="41" s="1"/>
  <c r="BL21" i="41"/>
  <c r="BN21" i="41" s="1"/>
  <c r="BL234" i="41"/>
  <c r="BN234" i="41" s="1"/>
  <c r="BL346" i="41"/>
  <c r="BN346" i="41" s="1"/>
  <c r="BL338" i="41"/>
  <c r="BN338" i="41" s="1"/>
  <c r="BL250" i="41"/>
  <c r="BN250" i="41" s="1"/>
  <c r="BL388" i="41"/>
  <c r="BN388" i="41" s="1"/>
  <c r="BL254" i="41"/>
  <c r="BN254" i="41" s="1"/>
  <c r="BL50" i="41"/>
  <c r="BN50" i="41" s="1"/>
  <c r="BL290" i="41"/>
  <c r="BN290" i="41" s="1"/>
  <c r="BL430" i="41"/>
  <c r="BN430" i="41" s="1"/>
  <c r="BL356" i="41"/>
  <c r="BN356" i="41" s="1"/>
  <c r="BL246" i="41"/>
  <c r="BN246" i="41" s="1"/>
  <c r="BL358" i="41"/>
  <c r="BN358" i="41" s="1"/>
  <c r="BL524" i="41"/>
  <c r="BN524" i="41" s="1"/>
  <c r="BL236" i="41"/>
  <c r="BN236" i="41" s="1"/>
  <c r="BL62" i="41"/>
  <c r="BN62" i="41" s="1"/>
  <c r="BL659" i="41"/>
  <c r="BN659" i="41" s="1"/>
  <c r="BL755" i="41"/>
  <c r="BN755" i="41" s="1"/>
  <c r="BL255" i="41"/>
  <c r="BN255" i="41" s="1"/>
  <c r="BL662" i="41"/>
  <c r="BN662" i="41" s="1"/>
  <c r="BL745" i="41"/>
  <c r="BN745" i="41" s="1"/>
  <c r="BL641" i="41"/>
  <c r="BN641" i="41" s="1"/>
  <c r="BL117" i="41"/>
  <c r="BN117" i="41" s="1"/>
  <c r="BL345" i="41"/>
  <c r="BN345" i="41" s="1"/>
  <c r="BL123" i="41"/>
  <c r="BN123" i="41" s="1"/>
  <c r="BL397" i="41"/>
  <c r="BN397" i="41" s="1"/>
  <c r="BL448" i="41"/>
  <c r="BN448" i="41" s="1"/>
  <c r="BL529" i="41"/>
  <c r="BN529" i="41" s="1"/>
  <c r="BL576" i="41"/>
  <c r="BN576" i="41" s="1"/>
  <c r="BL619" i="41"/>
  <c r="BN619" i="41" s="1"/>
  <c r="BL206" i="41"/>
  <c r="BN206" i="41" s="1"/>
  <c r="BL323" i="41"/>
  <c r="BN323" i="41" s="1"/>
  <c r="BL201" i="41"/>
  <c r="BN201" i="41" s="1"/>
  <c r="BL127" i="41"/>
  <c r="BN127" i="41" s="1"/>
  <c r="BL391" i="41"/>
  <c r="BN391" i="41" s="1"/>
  <c r="BL702" i="41"/>
  <c r="BN702" i="41" s="1"/>
  <c r="BL501" i="41"/>
  <c r="BN501" i="41" s="1"/>
  <c r="BL580" i="41"/>
  <c r="BN580" i="41" s="1"/>
  <c r="BL763" i="41"/>
  <c r="BN763" i="41" s="1"/>
  <c r="BL301" i="41"/>
  <c r="BN301" i="41" s="1"/>
  <c r="BL97" i="41"/>
  <c r="BN97" i="41" s="1"/>
  <c r="BL39" i="41"/>
  <c r="BN39" i="41" s="1"/>
  <c r="BL211" i="41"/>
  <c r="BN211" i="41" s="1"/>
  <c r="BL734" i="41"/>
  <c r="BN734" i="41" s="1"/>
  <c r="BL447" i="41"/>
  <c r="BN447" i="41" s="1"/>
  <c r="BL728" i="41"/>
  <c r="BN728" i="41" s="1"/>
  <c r="BL265" i="41"/>
  <c r="BN265" i="41" s="1"/>
  <c r="BL443" i="41"/>
  <c r="BN443" i="41" s="1"/>
  <c r="BL752" i="41"/>
  <c r="BN752" i="41" s="1"/>
  <c r="BL648" i="41"/>
  <c r="BN648" i="41" s="1"/>
  <c r="BL385" i="41"/>
  <c r="BN385" i="41" s="1"/>
  <c r="BL152" i="41"/>
  <c r="BN152" i="41" s="1"/>
  <c r="BL309" i="41"/>
  <c r="BN309" i="41" s="1"/>
  <c r="BL425" i="41"/>
  <c r="BN425" i="41" s="1"/>
  <c r="BL476" i="41"/>
  <c r="BN476" i="41" s="1"/>
  <c r="BL213" i="41"/>
  <c r="BN213" i="41" s="1"/>
  <c r="BL27" i="41"/>
  <c r="BN27" i="41" s="1"/>
  <c r="BL274" i="41"/>
  <c r="BN274" i="41" s="1"/>
  <c r="BL326" i="41"/>
  <c r="BN326" i="41" s="1"/>
  <c r="BL74" i="41"/>
  <c r="BN74" i="41" s="1"/>
  <c r="BL272" i="41"/>
  <c r="BN272" i="41" s="1"/>
  <c r="BL304" i="41"/>
  <c r="BN304" i="41" s="1"/>
  <c r="BL126" i="41"/>
  <c r="BN126" i="41" s="1"/>
  <c r="BL392" i="41"/>
  <c r="BN392" i="41" s="1"/>
  <c r="BL14" i="41"/>
  <c r="BL647" i="41"/>
  <c r="BN647" i="41" s="1"/>
  <c r="BL297" i="41"/>
  <c r="BN297" i="41" s="1"/>
  <c r="BL650" i="41"/>
  <c r="BN650" i="41" s="1"/>
  <c r="BL681" i="41"/>
  <c r="BN681" i="41" s="1"/>
  <c r="BL625" i="41"/>
  <c r="BN625" i="41" s="1"/>
  <c r="BL128" i="41"/>
  <c r="BN128" i="41" s="1"/>
  <c r="BL508" i="41"/>
  <c r="BN508" i="41" s="1"/>
  <c r="BL200" i="41"/>
  <c r="BN200" i="41" s="1"/>
  <c r="BL429" i="41"/>
  <c r="BN429" i="41" s="1"/>
  <c r="BL549" i="41"/>
  <c r="BN549" i="41" s="1"/>
  <c r="BL435" i="41"/>
  <c r="BN435" i="41" s="1"/>
  <c r="BL762" i="41"/>
  <c r="BN762" i="41" s="1"/>
  <c r="BL757" i="41"/>
  <c r="BN757" i="41" s="1"/>
  <c r="BL144" i="41"/>
  <c r="BN144" i="41" s="1"/>
  <c r="BL355" i="41"/>
  <c r="BN355" i="41" s="1"/>
  <c r="BL116" i="41"/>
  <c r="BN116" i="41" s="1"/>
  <c r="BL407" i="41"/>
  <c r="BN407" i="41" s="1"/>
  <c r="BL488" i="41"/>
  <c r="BN488" i="41" s="1"/>
  <c r="BL616" i="41"/>
  <c r="BN616" i="41" s="1"/>
  <c r="BL738" i="41"/>
  <c r="BN738" i="41" s="1"/>
  <c r="BL32" i="41"/>
  <c r="BN32" i="41" s="1"/>
  <c r="BL343" i="41"/>
  <c r="BN343" i="41" s="1"/>
  <c r="BL168" i="41"/>
  <c r="BN168" i="41" s="1"/>
  <c r="BL103" i="41"/>
  <c r="BN103" i="41" s="1"/>
  <c r="BL379" i="41"/>
  <c r="BN379" i="41" s="1"/>
  <c r="BL486" i="41"/>
  <c r="BN486" i="41" s="1"/>
  <c r="BL461" i="41"/>
  <c r="BN461" i="41" s="1"/>
  <c r="BL606" i="41"/>
  <c r="BN606" i="41" s="1"/>
  <c r="BL707" i="41"/>
  <c r="BN707" i="41" s="1"/>
  <c r="BL436" i="41"/>
  <c r="BN436" i="41" s="1"/>
  <c r="BL686" i="41"/>
  <c r="BN686" i="41" s="1"/>
  <c r="BL93" i="41"/>
  <c r="BN93" i="41" s="1"/>
  <c r="BL333" i="41"/>
  <c r="BN333" i="41" s="1"/>
  <c r="BL510" i="41"/>
  <c r="BN510" i="41" s="1"/>
  <c r="BL432" i="41"/>
  <c r="BN432" i="41" s="1"/>
  <c r="BL121" i="41"/>
  <c r="BN121" i="41" s="1"/>
  <c r="BL528" i="41"/>
  <c r="BN528" i="41" s="1"/>
  <c r="BL532" i="41"/>
  <c r="BN532" i="41" s="1"/>
  <c r="BL360" i="41"/>
  <c r="BN360" i="41" s="1"/>
  <c r="BL286" i="41"/>
  <c r="BN286" i="41" s="1"/>
  <c r="BL490" i="41"/>
  <c r="BN490" i="41" s="1"/>
  <c r="BL252" i="41"/>
  <c r="BN252" i="41" s="1"/>
  <c r="BL492" i="41"/>
  <c r="BN492" i="41" s="1"/>
  <c r="BL38" i="41"/>
  <c r="BN38" i="41" s="1"/>
  <c r="BL296" i="41"/>
  <c r="BN296" i="41" s="1"/>
  <c r="BL418" i="41"/>
  <c r="BN418" i="41" s="1"/>
  <c r="BL400" i="41"/>
  <c r="BN400" i="41" s="1"/>
  <c r="BL258" i="41"/>
  <c r="BN258" i="41" s="1"/>
  <c r="BL721" i="41"/>
  <c r="BN721" i="41" s="1"/>
  <c r="BL136" i="41"/>
  <c r="BN136" i="41" s="1"/>
  <c r="BL654" i="41"/>
  <c r="BN654" i="41" s="1"/>
  <c r="BL677" i="41"/>
  <c r="BN677" i="41" s="1"/>
  <c r="BL672" i="41"/>
  <c r="BN672" i="41" s="1"/>
  <c r="BL303" i="41"/>
  <c r="BN303" i="41" s="1"/>
  <c r="BL178" i="41"/>
  <c r="BN178" i="41" s="1"/>
  <c r="BL160" i="41"/>
  <c r="BN160" i="41" s="1"/>
  <c r="BL597" i="41"/>
  <c r="BN597" i="41" s="1"/>
  <c r="BL593" i="41"/>
  <c r="BN593" i="41" s="1"/>
  <c r="BL531" i="41"/>
  <c r="BN531" i="41" s="1"/>
  <c r="BL736" i="41"/>
  <c r="BN736" i="41" s="1"/>
  <c r="BL623" i="41"/>
  <c r="BN623" i="41" s="1"/>
  <c r="BL194" i="41"/>
  <c r="BN194" i="41" s="1"/>
  <c r="BL538" i="41"/>
  <c r="BN538" i="41" s="1"/>
  <c r="BL31" i="41"/>
  <c r="BN31" i="41" s="1"/>
  <c r="BL530" i="41"/>
  <c r="BN530" i="41" s="1"/>
  <c r="BL439" i="41"/>
  <c r="BN439" i="41" s="1"/>
  <c r="BL725" i="41"/>
  <c r="BN725" i="41" s="1"/>
  <c r="BL247" i="41"/>
  <c r="BN247" i="41" s="1"/>
  <c r="BL699" i="41"/>
  <c r="BN699" i="41" s="1"/>
  <c r="BL55" i="41"/>
  <c r="BN55" i="41" s="1"/>
  <c r="BL395" i="41"/>
  <c r="BN395" i="41" s="1"/>
  <c r="BL472" i="41"/>
  <c r="BN472" i="41" s="1"/>
  <c r="BL563" i="41"/>
  <c r="BN563" i="41" s="1"/>
  <c r="BL588" i="41"/>
  <c r="BN588" i="41" s="1"/>
  <c r="BL760" i="41"/>
  <c r="BN760" i="41" s="1"/>
  <c r="BL409" i="41"/>
  <c r="BN409" i="41" s="1"/>
  <c r="BL720" i="41"/>
  <c r="BN720" i="41" s="1"/>
  <c r="BL545" i="41"/>
  <c r="BN545" i="41" s="1"/>
  <c r="BL468" i="41"/>
  <c r="BN468" i="41" s="1"/>
  <c r="BL188" i="41"/>
  <c r="BN188" i="41" s="1"/>
  <c r="BL92" i="41"/>
  <c r="BN92" i="41" s="1"/>
  <c r="BL587" i="41"/>
  <c r="BN587" i="41" s="1"/>
  <c r="BL22" i="41"/>
  <c r="BN22" i="41" s="1"/>
  <c r="BL302" i="41"/>
  <c r="BN302" i="41" s="1"/>
  <c r="BL118" i="41"/>
  <c r="BN118" i="41" s="1"/>
  <c r="BL58" i="41"/>
  <c r="BN58" i="41" s="1"/>
  <c r="BL308" i="41"/>
  <c r="BN308" i="41" s="1"/>
  <c r="BL460" i="41"/>
  <c r="BN460" i="41" s="1"/>
  <c r="BL328" i="41"/>
  <c r="BN328" i="41" s="1"/>
  <c r="BL54" i="41"/>
  <c r="BN54" i="41" s="1"/>
  <c r="BL679" i="41"/>
  <c r="BN679" i="41" s="1"/>
  <c r="BL687" i="41"/>
  <c r="BN687" i="41" s="1"/>
  <c r="BL271" i="41"/>
  <c r="BN271" i="41" s="1"/>
  <c r="BL646" i="41"/>
  <c r="BN646" i="41" s="1"/>
  <c r="BL669" i="41"/>
  <c r="BN669" i="41" s="1"/>
  <c r="BL624" i="41"/>
  <c r="BN624" i="41" s="1"/>
  <c r="BL329" i="41"/>
  <c r="BN329" i="41" s="1"/>
  <c r="BL76" i="41"/>
  <c r="BN76" i="41" s="1"/>
  <c r="BL154" i="41"/>
  <c r="BN154" i="41" s="1"/>
  <c r="BL199" i="41"/>
  <c r="BN199" i="41" s="1"/>
  <c r="BL608" i="41"/>
  <c r="BN608" i="41" s="1"/>
  <c r="BL698" i="41"/>
  <c r="BN698" i="41" s="1"/>
  <c r="BL693" i="41"/>
  <c r="BN693" i="41" s="1"/>
  <c r="BL259" i="41"/>
  <c r="BN259" i="41" s="1"/>
  <c r="BL554" i="41"/>
  <c r="BN554" i="41" s="1"/>
  <c r="BL79" i="41"/>
  <c r="BN79" i="41" s="1"/>
  <c r="BL520" i="41"/>
  <c r="BN520" i="41" s="1"/>
  <c r="BL471" i="41"/>
  <c r="BN471" i="41" s="1"/>
  <c r="BL644" i="41"/>
  <c r="BN644" i="41" s="1"/>
  <c r="BL135" i="41"/>
  <c r="BN135" i="41" s="1"/>
  <c r="BL411" i="41"/>
  <c r="BN411" i="41" s="1"/>
  <c r="BL504" i="41"/>
  <c r="BN504" i="41" s="1"/>
  <c r="BL595" i="41"/>
  <c r="BN595" i="41" s="1"/>
  <c r="BL740" i="41"/>
  <c r="BN740" i="41" s="1"/>
  <c r="BL141" i="41"/>
  <c r="BN141" i="41" s="1"/>
  <c r="BL598" i="41"/>
  <c r="BN598" i="41" s="1"/>
  <c r="BL417" i="41"/>
  <c r="BN417" i="41" s="1"/>
  <c r="BL716" i="41"/>
  <c r="BN716" i="41" s="1"/>
  <c r="BL99" i="41"/>
  <c r="BN99" i="41" s="1"/>
  <c r="BL539" i="41"/>
  <c r="BN539" i="41" s="1"/>
  <c r="BL336" i="41"/>
  <c r="BN336" i="41" s="1"/>
  <c r="BL294" i="41"/>
  <c r="BN294" i="41" s="1"/>
  <c r="BL279" i="41"/>
  <c r="BN279" i="41" s="1"/>
  <c r="BL607" i="41"/>
  <c r="BN607" i="41" s="1"/>
  <c r="BL724" i="41"/>
  <c r="BN724" i="41" s="1"/>
  <c r="BL600" i="41"/>
  <c r="BN600" i="41" s="1"/>
  <c r="BL214" i="41"/>
  <c r="BN214" i="41" s="1"/>
  <c r="BL101" i="41"/>
  <c r="BN101" i="41" s="1"/>
  <c r="BL645" i="41"/>
  <c r="BN645" i="41" s="1"/>
  <c r="BL630" i="41"/>
  <c r="BN630" i="41" s="1"/>
  <c r="BL631" i="41"/>
  <c r="BN631" i="41" s="1"/>
  <c r="BL354" i="41"/>
  <c r="BN354" i="41" s="1"/>
  <c r="BL292" i="41"/>
  <c r="BN292" i="41" s="1"/>
  <c r="BL284" i="41"/>
  <c r="BN284" i="41" s="1"/>
  <c r="BL382" i="41"/>
  <c r="BN382" i="41" s="1"/>
  <c r="BL70" i="41"/>
  <c r="BN70" i="41" s="1"/>
  <c r="BL102" i="41"/>
  <c r="BN102" i="41" s="1"/>
  <c r="BL262" i="41"/>
  <c r="BN262" i="41" s="1"/>
  <c r="BL660" i="41"/>
  <c r="BN660" i="41" s="1"/>
  <c r="BL533" i="41"/>
  <c r="BN533" i="41" s="1"/>
  <c r="BL438" i="41"/>
  <c r="BN438" i="41" s="1"/>
  <c r="BL202" i="41"/>
  <c r="BN202" i="41" s="1"/>
  <c r="BL81" i="41"/>
  <c r="BN81" i="41" s="1"/>
  <c r="BL235" i="41"/>
  <c r="BN235" i="41" s="1"/>
  <c r="BL621" i="41"/>
  <c r="BN621" i="41" s="1"/>
  <c r="BL571" i="41"/>
  <c r="BN571" i="41" s="1"/>
  <c r="BL462" i="41"/>
  <c r="BN462" i="41" s="1"/>
  <c r="BL177" i="41"/>
  <c r="BN177" i="41" s="1"/>
  <c r="BL69" i="41"/>
  <c r="BN69" i="41" s="1"/>
  <c r="BL184" i="41"/>
  <c r="BN184" i="41" s="1"/>
  <c r="BL653" i="41"/>
  <c r="BN653" i="41" s="1"/>
  <c r="BL634" i="41"/>
  <c r="BN634" i="41" s="1"/>
  <c r="BL223" i="41"/>
  <c r="BN223" i="41" s="1"/>
  <c r="BL635" i="41"/>
  <c r="BN635" i="41" s="1"/>
  <c r="BL368" i="41"/>
  <c r="BN368" i="41" s="1"/>
  <c r="BL244" i="41"/>
  <c r="BN244" i="41" s="1"/>
  <c r="BL426" i="41"/>
  <c r="BN426" i="41" s="1"/>
  <c r="BL310" i="41"/>
  <c r="BN310" i="41" s="1"/>
  <c r="BL364" i="41"/>
  <c r="BN364" i="41" s="1"/>
  <c r="BL18" i="41"/>
  <c r="BN18" i="41" s="1"/>
  <c r="BL130" i="41"/>
  <c r="BN130" i="41" s="1"/>
  <c r="AQ501" i="41"/>
  <c r="BI501" i="41" s="1"/>
  <c r="AQ426" i="41"/>
  <c r="BI426" i="41" s="1"/>
  <c r="AQ474" i="41"/>
  <c r="BI474" i="41" s="1"/>
  <c r="AQ122" i="41"/>
  <c r="BI122" i="41" s="1"/>
  <c r="AQ529" i="41"/>
  <c r="BI529" i="41" s="1"/>
  <c r="AQ185" i="41"/>
  <c r="BI185" i="41" s="1"/>
  <c r="AQ69" i="41"/>
  <c r="BI69" i="41" s="1"/>
  <c r="AQ732" i="41"/>
  <c r="BI732" i="41" s="1"/>
  <c r="AQ525" i="41"/>
  <c r="BI525" i="41" s="1"/>
  <c r="AQ516" i="41"/>
  <c r="BI516" i="41" s="1"/>
  <c r="AQ619" i="41"/>
  <c r="BI619" i="41" s="1"/>
  <c r="AQ29" i="41"/>
  <c r="BI29" i="41" s="1"/>
  <c r="AQ223" i="41"/>
  <c r="BI223" i="41" s="1"/>
  <c r="AQ189" i="41"/>
  <c r="BI189" i="41" s="1"/>
  <c r="AQ66" i="41"/>
  <c r="BI66" i="41" s="1"/>
  <c r="AQ67" i="41"/>
  <c r="BI67" i="41" s="1"/>
  <c r="AQ428" i="41"/>
  <c r="BI428" i="41" s="1"/>
  <c r="AQ432" i="41"/>
  <c r="BI432" i="41" s="1"/>
  <c r="AQ105" i="41"/>
  <c r="BI105" i="41" s="1"/>
  <c r="AQ672" i="41"/>
  <c r="BI672" i="41" s="1"/>
  <c r="AQ723" i="41"/>
  <c r="BI723" i="41" s="1"/>
  <c r="AQ354" i="41"/>
  <c r="BI354" i="41" s="1"/>
  <c r="AQ374" i="41"/>
  <c r="BI374" i="41" s="1"/>
  <c r="AQ99" i="41"/>
  <c r="BI99" i="41" s="1"/>
  <c r="AQ600" i="41"/>
  <c r="BI600" i="41" s="1"/>
  <c r="AQ496" i="41"/>
  <c r="BI496" i="41" s="1"/>
  <c r="AQ453" i="41"/>
  <c r="BI453" i="41" s="1"/>
  <c r="AQ448" i="41"/>
  <c r="BI448" i="41" s="1"/>
  <c r="AQ464" i="41"/>
  <c r="BI464" i="41" s="1"/>
  <c r="AQ727" i="41"/>
  <c r="BI727" i="41" s="1"/>
  <c r="AQ165" i="41"/>
  <c r="BI165" i="41" s="1"/>
  <c r="AQ342" i="41"/>
  <c r="BI342" i="41" s="1"/>
  <c r="AQ234" i="41"/>
  <c r="BI234" i="41" s="1"/>
  <c r="AQ107" i="41"/>
  <c r="BI107" i="41" s="1"/>
  <c r="AQ507" i="41"/>
  <c r="BI507" i="41" s="1"/>
  <c r="AQ438" i="41"/>
  <c r="BI438" i="41" s="1"/>
  <c r="AQ283" i="41"/>
  <c r="BI283" i="41" s="1"/>
  <c r="AQ347" i="41"/>
  <c r="BI347" i="41" s="1"/>
  <c r="AQ523" i="41"/>
  <c r="BI523" i="41" s="1"/>
  <c r="AQ47" i="41"/>
  <c r="BI47" i="41" s="1"/>
  <c r="AQ367" i="41"/>
  <c r="BI367" i="41" s="1"/>
  <c r="AQ128" i="41"/>
  <c r="BI128" i="41" s="1"/>
  <c r="AQ454" i="41"/>
  <c r="BI454" i="41" s="1"/>
  <c r="AQ653" i="41"/>
  <c r="BI653" i="41" s="1"/>
  <c r="AQ140" i="41"/>
  <c r="BI140" i="41" s="1"/>
  <c r="AQ236" i="41"/>
  <c r="BI236" i="41" s="1"/>
  <c r="AQ300" i="41"/>
  <c r="BI300" i="41" s="1"/>
  <c r="AQ340" i="41"/>
  <c r="BI340" i="41" s="1"/>
  <c r="AQ372" i="41"/>
  <c r="BI372" i="41" s="1"/>
  <c r="AQ551" i="41"/>
  <c r="BI551" i="41" s="1"/>
  <c r="AQ670" i="41"/>
  <c r="BI670" i="41" s="1"/>
  <c r="AQ734" i="41"/>
  <c r="BI734" i="41" s="1"/>
  <c r="AQ345" i="41"/>
  <c r="BI345" i="41" s="1"/>
  <c r="AQ486" i="41"/>
  <c r="BI486" i="41" s="1"/>
  <c r="AQ216" i="41"/>
  <c r="BI216" i="41" s="1"/>
  <c r="AQ104" i="41"/>
  <c r="BI104" i="41" s="1"/>
  <c r="AQ56" i="41"/>
  <c r="BI56" i="41" s="1"/>
  <c r="AQ272" i="41"/>
  <c r="BI272" i="41" s="1"/>
  <c r="AQ705" i="41"/>
  <c r="BI705" i="41" s="1"/>
  <c r="AQ445" i="41"/>
  <c r="BI445" i="41" s="1"/>
  <c r="AQ335" i="41"/>
  <c r="BI335" i="41" s="1"/>
  <c r="AQ179" i="41"/>
  <c r="BI179" i="41" s="1"/>
  <c r="AQ155" i="41"/>
  <c r="BI155" i="41" s="1"/>
  <c r="AQ95" i="41"/>
  <c r="BI95" i="41" s="1"/>
  <c r="AQ23" i="41"/>
  <c r="BI23" i="41" s="1"/>
  <c r="AQ681" i="41"/>
  <c r="BI681" i="41" s="1"/>
  <c r="AQ587" i="41"/>
  <c r="BI587" i="41" s="1"/>
  <c r="AQ429" i="41"/>
  <c r="BI429" i="41" s="1"/>
  <c r="AQ387" i="41"/>
  <c r="BI387" i="41" s="1"/>
  <c r="AQ339" i="41"/>
  <c r="BI339" i="41" s="1"/>
  <c r="AQ297" i="41"/>
  <c r="BI297" i="41" s="1"/>
  <c r="AQ203" i="41"/>
  <c r="BI203" i="41" s="1"/>
  <c r="AQ224" i="41"/>
  <c r="BI224" i="41" s="1"/>
  <c r="AQ100" i="41"/>
  <c r="BI100" i="41" s="1"/>
  <c r="AQ44" i="41"/>
  <c r="BI44" i="41" s="1"/>
  <c r="AQ657" i="41"/>
  <c r="BI657" i="41" s="1"/>
  <c r="AQ423" i="41"/>
  <c r="BI423" i="41" s="1"/>
  <c r="AQ327" i="41"/>
  <c r="BI327" i="41" s="1"/>
  <c r="AQ143" i="41"/>
  <c r="BI143" i="41" s="1"/>
  <c r="AQ31" i="41"/>
  <c r="BI31" i="41" s="1"/>
  <c r="AQ751" i="41"/>
  <c r="BI751" i="41" s="1"/>
  <c r="AQ471" i="41"/>
  <c r="BI471" i="41" s="1"/>
  <c r="AQ447" i="41"/>
  <c r="BI447" i="41" s="1"/>
  <c r="AQ421" i="41"/>
  <c r="BI421" i="41" s="1"/>
  <c r="AQ397" i="41"/>
  <c r="BI397" i="41" s="1"/>
  <c r="AQ373" i="41"/>
  <c r="BI373" i="41" s="1"/>
  <c r="AQ349" i="41"/>
  <c r="BI349" i="41" s="1"/>
  <c r="AQ325" i="41"/>
  <c r="BI325" i="41" s="1"/>
  <c r="AQ750" i="41"/>
  <c r="BI750" i="41" s="1"/>
  <c r="AQ726" i="41"/>
  <c r="BI726" i="41" s="1"/>
  <c r="AQ702" i="41"/>
  <c r="BI702" i="41" s="1"/>
  <c r="AQ678" i="41"/>
  <c r="BI678" i="41" s="1"/>
  <c r="AQ654" i="41"/>
  <c r="BI654" i="41" s="1"/>
  <c r="AQ630" i="41"/>
  <c r="BI630" i="41" s="1"/>
  <c r="AQ606" i="41"/>
  <c r="BI606" i="41" s="1"/>
  <c r="AQ567" i="41"/>
  <c r="BI567" i="41" s="1"/>
  <c r="AQ519" i="41"/>
  <c r="BI519" i="41" s="1"/>
  <c r="AQ451" i="41"/>
  <c r="BI451" i="41" s="1"/>
  <c r="AQ446" i="41"/>
  <c r="BI446" i="41" s="1"/>
  <c r="AQ408" i="41"/>
  <c r="BI408" i="41" s="1"/>
  <c r="AQ384" i="41"/>
  <c r="BI384" i="41" s="1"/>
  <c r="AQ360" i="41"/>
  <c r="BI360" i="41" s="1"/>
  <c r="AQ336" i="41"/>
  <c r="BI336" i="41" s="1"/>
  <c r="AQ308" i="41"/>
  <c r="BI308" i="41" s="1"/>
  <c r="AQ276" i="41"/>
  <c r="BI276" i="41" s="1"/>
  <c r="AQ252" i="41"/>
  <c r="BI252" i="41" s="1"/>
  <c r="AQ228" i="41"/>
  <c r="BI228" i="41" s="1"/>
  <c r="AQ204" i="41"/>
  <c r="BI204" i="41" s="1"/>
  <c r="AQ180" i="41"/>
  <c r="BI180" i="41" s="1"/>
  <c r="AQ156" i="41"/>
  <c r="BI156" i="41" s="1"/>
  <c r="AQ765" i="41"/>
  <c r="BI765" i="41" s="1"/>
  <c r="AQ717" i="41"/>
  <c r="BI717" i="41" s="1"/>
  <c r="AQ669" i="41"/>
  <c r="BI669" i="41" s="1"/>
  <c r="AQ621" i="41"/>
  <c r="BI621" i="41" s="1"/>
  <c r="AQ547" i="41"/>
  <c r="BI547" i="41" s="1"/>
  <c r="AQ59" i="41"/>
  <c r="BI59" i="41" s="1"/>
  <c r="AQ46" i="41"/>
  <c r="BI46" i="41" s="1"/>
  <c r="AQ142" i="41"/>
  <c r="BI142" i="41" s="1"/>
  <c r="AQ25" i="41"/>
  <c r="BI25" i="41" s="1"/>
  <c r="AQ401" i="41"/>
  <c r="BI401" i="41" s="1"/>
  <c r="AQ14" i="41"/>
  <c r="AQ763" i="41"/>
  <c r="BI763" i="41" s="1"/>
  <c r="AQ479" i="41"/>
  <c r="BI479" i="41" s="1"/>
  <c r="AQ417" i="41"/>
  <c r="BI417" i="41" s="1"/>
  <c r="AQ389" i="41"/>
  <c r="BI389" i="41" s="1"/>
  <c r="AQ361" i="41"/>
  <c r="BI361" i="41" s="1"/>
  <c r="AQ333" i="41"/>
  <c r="BI333" i="41" s="1"/>
  <c r="AQ722" i="41"/>
  <c r="BI722" i="41" s="1"/>
  <c r="AQ694" i="41"/>
  <c r="BI694" i="41" s="1"/>
  <c r="AQ666" i="41"/>
  <c r="BI666" i="41" s="1"/>
  <c r="AQ638" i="41"/>
  <c r="BI638" i="41" s="1"/>
  <c r="AQ559" i="41"/>
  <c r="BI559" i="41" s="1"/>
  <c r="AQ503" i="41"/>
  <c r="BI503" i="41" s="1"/>
  <c r="AQ301" i="41"/>
  <c r="BI301" i="41" s="1"/>
  <c r="AQ416" i="41"/>
  <c r="BI416" i="41" s="1"/>
  <c r="AQ356" i="41"/>
  <c r="BI356" i="41" s="1"/>
  <c r="AQ328" i="41"/>
  <c r="BI328" i="41" s="1"/>
  <c r="AQ286" i="41"/>
  <c r="BI286" i="41" s="1"/>
  <c r="AQ260" i="41"/>
  <c r="BI260" i="41" s="1"/>
  <c r="AQ198" i="41"/>
  <c r="BI198" i="41" s="1"/>
  <c r="AQ172" i="41"/>
  <c r="BI172" i="41" s="1"/>
  <c r="AQ144" i="41"/>
  <c r="BI144" i="41" s="1"/>
  <c r="AQ733" i="41"/>
  <c r="BI733" i="41" s="1"/>
  <c r="AQ613" i="41"/>
  <c r="BI613" i="41" s="1"/>
  <c r="AQ515" i="41"/>
  <c r="BI515" i="41" s="1"/>
  <c r="AQ48" i="41"/>
  <c r="BI48" i="41" s="1"/>
  <c r="AQ151" i="41"/>
  <c r="BI151" i="41" s="1"/>
  <c r="AQ379" i="41"/>
  <c r="BI379" i="41" s="1"/>
  <c r="AQ36" i="41"/>
  <c r="BI36" i="41" s="1"/>
  <c r="AQ158" i="41"/>
  <c r="BI158" i="41" s="1"/>
  <c r="AQ113" i="41"/>
  <c r="BI113" i="41" s="1"/>
  <c r="AQ213" i="41"/>
  <c r="BI213" i="41" s="1"/>
  <c r="AQ570" i="41"/>
  <c r="BI570" i="41" s="1"/>
  <c r="AQ759" i="41"/>
  <c r="BI759" i="41" s="1"/>
  <c r="AQ441" i="41"/>
  <c r="BI441" i="41" s="1"/>
  <c r="AQ413" i="41"/>
  <c r="BI413" i="41" s="1"/>
  <c r="AQ660" i="41"/>
  <c r="BI660" i="41" s="1"/>
  <c r="AQ699" i="41"/>
  <c r="BI699" i="41" s="1"/>
  <c r="AQ298" i="41"/>
  <c r="BI298" i="41" s="1"/>
  <c r="AQ221" i="41"/>
  <c r="BI221" i="41" s="1"/>
  <c r="AQ688" i="41"/>
  <c r="BI688" i="41" s="1"/>
  <c r="AQ440" i="41"/>
  <c r="BI440" i="41" s="1"/>
  <c r="AQ695" i="41"/>
  <c r="BI695" i="41" s="1"/>
  <c r="AQ134" i="41"/>
  <c r="BI134" i="41" s="1"/>
  <c r="AQ700" i="41"/>
  <c r="BI700" i="41" s="1"/>
  <c r="AQ493" i="41"/>
  <c r="BI493" i="41" s="1"/>
  <c r="AQ466" i="41"/>
  <c r="BI466" i="41" s="1"/>
  <c r="AQ458" i="41"/>
  <c r="BI458" i="41" s="1"/>
  <c r="AQ743" i="41"/>
  <c r="BI743" i="41" s="1"/>
  <c r="AQ422" i="41"/>
  <c r="BI422" i="41" s="1"/>
  <c r="AQ41" i="41"/>
  <c r="BI41" i="41" s="1"/>
  <c r="AQ34" i="41"/>
  <c r="BI34" i="41" s="1"/>
  <c r="AQ517" i="41"/>
  <c r="BI517" i="41" s="1"/>
  <c r="AQ554" i="41"/>
  <c r="BI554" i="41" s="1"/>
  <c r="AQ125" i="41"/>
  <c r="BI125" i="41" s="1"/>
  <c r="AQ115" i="41"/>
  <c r="BI115" i="41" s="1"/>
  <c r="AQ608" i="41"/>
  <c r="BI608" i="41" s="1"/>
  <c r="AQ485" i="41"/>
  <c r="BI485" i="41" s="1"/>
  <c r="AQ261" i="41"/>
  <c r="BI261" i="41" s="1"/>
  <c r="AQ86" i="41"/>
  <c r="BI86" i="41" s="1"/>
  <c r="AQ680" i="41"/>
  <c r="BI680" i="41" s="1"/>
  <c r="AQ576" i="41"/>
  <c r="BI576" i="41" s="1"/>
  <c r="AQ436" i="41"/>
  <c r="BI436" i="41" s="1"/>
  <c r="AQ265" i="41"/>
  <c r="BI265" i="41" s="1"/>
  <c r="AQ607" i="41"/>
  <c r="BI607" i="41" s="1"/>
  <c r="AQ62" i="41"/>
  <c r="BI62" i="41" s="1"/>
  <c r="AQ227" i="41"/>
  <c r="BI227" i="41" s="1"/>
  <c r="AQ124" i="41"/>
  <c r="BI124" i="41" s="1"/>
  <c r="AQ187" i="41"/>
  <c r="BI187" i="41" s="1"/>
  <c r="AQ299" i="41"/>
  <c r="BI299" i="41" s="1"/>
  <c r="AQ419" i="41"/>
  <c r="BI419" i="41" s="1"/>
  <c r="AQ713" i="41"/>
  <c r="BI713" i="41" s="1"/>
  <c r="AQ63" i="41"/>
  <c r="BI63" i="41" s="1"/>
  <c r="AQ259" i="41"/>
  <c r="BI259" i="41" s="1"/>
  <c r="AQ80" i="41"/>
  <c r="BI80" i="41" s="1"/>
  <c r="AQ200" i="41"/>
  <c r="BI200" i="41" s="1"/>
  <c r="AQ605" i="41"/>
  <c r="BI605" i="41" s="1"/>
  <c r="AQ148" i="41"/>
  <c r="BI148" i="41" s="1"/>
  <c r="AQ212" i="41"/>
  <c r="BI212" i="41" s="1"/>
  <c r="AQ270" i="41"/>
  <c r="BI270" i="41" s="1"/>
  <c r="AQ316" i="41"/>
  <c r="BI316" i="41" s="1"/>
  <c r="AQ348" i="41"/>
  <c r="BI348" i="41" s="1"/>
  <c r="AQ646" i="41"/>
  <c r="BI646" i="41" s="1"/>
  <c r="AQ710" i="41"/>
  <c r="BI710" i="41" s="1"/>
  <c r="AQ321" i="41"/>
  <c r="BI321" i="41" s="1"/>
  <c r="AQ353" i="41"/>
  <c r="BI353" i="41" s="1"/>
  <c r="AQ425" i="41"/>
  <c r="BI425" i="41" s="1"/>
  <c r="AQ304" i="41"/>
  <c r="BI304" i="41" s="1"/>
  <c r="AQ484" i="41"/>
  <c r="BI484" i="41" s="1"/>
  <c r="AQ534" i="41"/>
  <c r="BI534" i="41" s="1"/>
  <c r="AQ199" i="41"/>
  <c r="BI199" i="41" s="1"/>
  <c r="AQ296" i="41"/>
  <c r="BI296" i="41" s="1"/>
  <c r="AQ569" i="41"/>
  <c r="BI569" i="41" s="1"/>
  <c r="AQ560" i="41"/>
  <c r="BI560" i="41" s="1"/>
  <c r="AQ707" i="41"/>
  <c r="BI707" i="41" s="1"/>
  <c r="AQ370" i="41"/>
  <c r="BI370" i="41" s="1"/>
  <c r="AQ318" i="41"/>
  <c r="BI318" i="41" s="1"/>
  <c r="AQ599" i="41"/>
  <c r="BI599" i="41" s="1"/>
  <c r="AQ133" i="41"/>
  <c r="BI133" i="41" s="1"/>
  <c r="AQ174" i="41"/>
  <c r="BI174" i="41" s="1"/>
  <c r="AQ79" i="41"/>
  <c r="BI79" i="41" s="1"/>
  <c r="AQ391" i="41"/>
  <c r="BI391" i="41" s="1"/>
  <c r="AQ68" i="41"/>
  <c r="BI68" i="41" s="1"/>
  <c r="AQ363" i="41"/>
  <c r="BI363" i="41" s="1"/>
  <c r="AQ427" i="41"/>
  <c r="BI427" i="41" s="1"/>
  <c r="AQ601" i="41"/>
  <c r="BI601" i="41" s="1"/>
  <c r="AQ729" i="41"/>
  <c r="BI729" i="41" s="1"/>
  <c r="AQ71" i="41"/>
  <c r="BI71" i="41" s="1"/>
  <c r="AQ159" i="41"/>
  <c r="BI159" i="41" s="1"/>
  <c r="AQ399" i="41"/>
  <c r="BI399" i="41" s="1"/>
  <c r="AQ24" i="41"/>
  <c r="BI24" i="41" s="1"/>
  <c r="AQ499" i="41"/>
  <c r="BI499" i="41" s="1"/>
  <c r="AQ677" i="41"/>
  <c r="BI677" i="41" s="1"/>
  <c r="AQ741" i="41"/>
  <c r="BI741" i="41" s="1"/>
  <c r="AQ244" i="41"/>
  <c r="BI244" i="41" s="1"/>
  <c r="AQ320" i="41"/>
  <c r="BI320" i="41" s="1"/>
  <c r="AQ380" i="41"/>
  <c r="BI380" i="41" s="1"/>
  <c r="AQ412" i="41"/>
  <c r="BI412" i="41" s="1"/>
  <c r="AQ511" i="41"/>
  <c r="BI511" i="41" s="1"/>
  <c r="AQ575" i="41"/>
  <c r="BI575" i="41" s="1"/>
  <c r="AQ618" i="41"/>
  <c r="BI618" i="41" s="1"/>
  <c r="AQ742" i="41"/>
  <c r="BI742" i="41" s="1"/>
  <c r="AQ357" i="41"/>
  <c r="BI357" i="41" s="1"/>
  <c r="AQ431" i="41"/>
  <c r="BI431" i="41" s="1"/>
  <c r="AQ465" i="41"/>
  <c r="BI465" i="41" s="1"/>
  <c r="AQ30" i="41"/>
  <c r="BI30" i="41" s="1"/>
  <c r="AQ243" i="41"/>
  <c r="BI243" i="41" s="1"/>
  <c r="AQ407" i="41"/>
  <c r="BI407" i="41" s="1"/>
  <c r="AQ689" i="41"/>
  <c r="BI689" i="41" s="1"/>
  <c r="AQ132" i="41"/>
  <c r="BI132" i="41" s="1"/>
  <c r="AQ313" i="41"/>
  <c r="BI313" i="41" s="1"/>
  <c r="AQ617" i="41"/>
  <c r="BI617" i="41" s="1"/>
  <c r="AQ291" i="41"/>
  <c r="BI291" i="41" s="1"/>
  <c r="AQ415" i="41"/>
  <c r="BI415" i="41" s="1"/>
  <c r="AQ737" i="41"/>
  <c r="BI737" i="41" s="1"/>
  <c r="AQ88" i="41"/>
  <c r="BI88" i="41" s="1"/>
  <c r="AQ685" i="41"/>
  <c r="BI685" i="41" s="1"/>
  <c r="AQ152" i="41"/>
  <c r="BI152" i="41" s="1"/>
  <c r="AQ182" i="41"/>
  <c r="BI182" i="41" s="1"/>
  <c r="AQ214" i="41"/>
  <c r="BI214" i="41" s="1"/>
  <c r="AQ352" i="41"/>
  <c r="BI352" i="41" s="1"/>
  <c r="AQ309" i="41"/>
  <c r="BI309" i="41" s="1"/>
  <c r="AQ583" i="41"/>
  <c r="BI583" i="41" s="1"/>
  <c r="AQ650" i="41"/>
  <c r="BI650" i="41" s="1"/>
  <c r="AQ682" i="41"/>
  <c r="BI682" i="41" s="1"/>
  <c r="AQ714" i="41"/>
  <c r="BI714" i="41" s="1"/>
  <c r="AQ393" i="41"/>
  <c r="BI393" i="41" s="1"/>
  <c r="AQ433" i="41"/>
  <c r="BI433" i="41" s="1"/>
  <c r="AQ718" i="41"/>
  <c r="BI718" i="41" s="1"/>
  <c r="AQ365" i="41"/>
  <c r="BI365" i="41" s="1"/>
  <c r="AQ439" i="41"/>
  <c r="BI439" i="41" s="1"/>
  <c r="AQ110" i="41"/>
  <c r="BI110" i="41" s="1"/>
  <c r="AQ753" i="41"/>
  <c r="BI753" i="41" s="1"/>
  <c r="AQ92" i="41"/>
  <c r="BI92" i="41" s="1"/>
  <c r="AQ256" i="41"/>
  <c r="BI256" i="41" s="1"/>
  <c r="AQ251" i="41"/>
  <c r="BI251" i="41" s="1"/>
  <c r="AQ331" i="41"/>
  <c r="BI331" i="41" s="1"/>
  <c r="AQ395" i="41"/>
  <c r="BI395" i="41" s="1"/>
  <c r="AQ649" i="41"/>
  <c r="BI649" i="41" s="1"/>
  <c r="AQ111" i="41"/>
  <c r="BI111" i="41" s="1"/>
  <c r="AQ52" i="41"/>
  <c r="BI52" i="41" s="1"/>
  <c r="AQ264" i="41"/>
  <c r="BI264" i="41" s="1"/>
  <c r="AQ701" i="41"/>
  <c r="BI701" i="41" s="1"/>
  <c r="AQ164" i="41"/>
  <c r="BI164" i="41" s="1"/>
  <c r="AQ222" i="41"/>
  <c r="BI222" i="41" s="1"/>
  <c r="AQ254" i="41"/>
  <c r="BI254" i="41" s="1"/>
  <c r="AQ332" i="41"/>
  <c r="BI332" i="41" s="1"/>
  <c r="AQ364" i="41"/>
  <c r="BI364" i="41" s="1"/>
  <c r="AQ396" i="41"/>
  <c r="BI396" i="41" s="1"/>
  <c r="AQ598" i="41"/>
  <c r="BI598" i="41" s="1"/>
  <c r="AQ662" i="41"/>
  <c r="BI662" i="41" s="1"/>
  <c r="AQ758" i="41"/>
  <c r="BI758" i="41" s="1"/>
  <c r="AQ369" i="41"/>
  <c r="BI369" i="41" s="1"/>
  <c r="AQ704" i="41"/>
  <c r="BI704" i="41" s="1"/>
  <c r="AQ472" i="41"/>
  <c r="BI472" i="41" s="1"/>
  <c r="AQ215" i="41"/>
  <c r="BI215" i="41" s="1"/>
  <c r="AQ21" i="41"/>
  <c r="BI21" i="41" s="1"/>
  <c r="AQ22" i="41"/>
  <c r="BI22" i="41" s="1"/>
  <c r="AQ616" i="41"/>
  <c r="BI616" i="41" s="1"/>
  <c r="AQ512" i="41"/>
  <c r="BI512" i="41" s="1"/>
  <c r="AQ611" i="41"/>
  <c r="BI611" i="41" s="1"/>
  <c r="AQ93" i="41"/>
  <c r="BI93" i="41" s="1"/>
  <c r="AQ81" i="41"/>
  <c r="BI81" i="41" s="1"/>
  <c r="AQ181" i="41"/>
  <c r="BI181" i="41" s="1"/>
  <c r="AQ406" i="41"/>
  <c r="BI406" i="41" s="1"/>
  <c r="AQ312" i="41"/>
  <c r="BI312" i="41" s="1"/>
  <c r="AQ127" i="41"/>
  <c r="BI127" i="41" s="1"/>
  <c r="AQ477" i="41"/>
  <c r="BI477" i="41" s="1"/>
  <c r="AQ288" i="41"/>
  <c r="BI288" i="41" s="1"/>
  <c r="AQ491" i="41"/>
  <c r="BI491" i="41" s="1"/>
  <c r="AQ665" i="41"/>
  <c r="BI665" i="41" s="1"/>
  <c r="AQ39" i="41"/>
  <c r="BI39" i="41" s="1"/>
  <c r="AQ171" i="41"/>
  <c r="BI171" i="41" s="1"/>
  <c r="AQ539" i="41"/>
  <c r="BI539" i="41" s="1"/>
  <c r="AQ208" i="41"/>
  <c r="BI208" i="41" s="1"/>
  <c r="AQ120" i="41"/>
  <c r="BI120" i="41" s="1"/>
  <c r="AQ563" i="41"/>
  <c r="BI563" i="41" s="1"/>
  <c r="AQ645" i="41"/>
  <c r="BI645" i="41" s="1"/>
  <c r="AQ196" i="41"/>
  <c r="BI196" i="41" s="1"/>
  <c r="AQ292" i="41"/>
  <c r="BI292" i="41" s="1"/>
  <c r="AQ368" i="41"/>
  <c r="BI368" i="41" s="1"/>
  <c r="AQ430" i="41"/>
  <c r="BI430" i="41" s="1"/>
  <c r="AQ467" i="41"/>
  <c r="BI467" i="41" s="1"/>
  <c r="AQ543" i="41"/>
  <c r="BI543" i="41" s="1"/>
  <c r="AQ341" i="41"/>
  <c r="BI341" i="41" s="1"/>
  <c r="AQ409" i="41"/>
  <c r="BI409" i="41" s="1"/>
  <c r="AQ449" i="41"/>
  <c r="BI449" i="41" s="1"/>
  <c r="AQ487" i="41"/>
  <c r="BI487" i="41" s="1"/>
  <c r="AQ94" i="41"/>
  <c r="BI94" i="41" s="1"/>
  <c r="AQ135" i="41"/>
  <c r="BI135" i="41" s="1"/>
  <c r="AQ343" i="41"/>
  <c r="BI343" i="41" s="1"/>
  <c r="AQ28" i="41"/>
  <c r="BI28" i="41" s="1"/>
  <c r="AQ108" i="41"/>
  <c r="BI108" i="41" s="1"/>
  <c r="AQ267" i="41"/>
  <c r="BI267" i="41" s="1"/>
  <c r="AQ403" i="41"/>
  <c r="BI403" i="41" s="1"/>
  <c r="AQ139" i="41"/>
  <c r="BI139" i="41" s="1"/>
  <c r="AQ175" i="41"/>
  <c r="BI175" i="41" s="1"/>
  <c r="AQ351" i="41"/>
  <c r="BI351" i="41" s="1"/>
  <c r="AQ609" i="41"/>
  <c r="BI609" i="41" s="1"/>
  <c r="AQ240" i="41"/>
  <c r="BI240" i="41" s="1"/>
  <c r="AQ64" i="41"/>
  <c r="BI64" i="41" s="1"/>
  <c r="AQ280" i="41"/>
  <c r="BI280" i="41" s="1"/>
  <c r="AQ579" i="41"/>
  <c r="BI579" i="41" s="1"/>
  <c r="AQ709" i="41"/>
  <c r="BI709" i="41" s="1"/>
  <c r="AQ136" i="41"/>
  <c r="BI136" i="41" s="1"/>
  <c r="AQ168" i="41"/>
  <c r="BI168" i="41" s="1"/>
  <c r="AQ230" i="41"/>
  <c r="BI230" i="41" s="1"/>
  <c r="AQ262" i="41"/>
  <c r="BI262" i="41" s="1"/>
  <c r="AQ400" i="41"/>
  <c r="BI400" i="41" s="1"/>
  <c r="AQ483" i="41"/>
  <c r="BI483" i="41" s="1"/>
  <c r="AQ602" i="41"/>
  <c r="BI602" i="41" s="1"/>
  <c r="AQ634" i="41"/>
  <c r="BI634" i="41" s="1"/>
  <c r="AQ698" i="41"/>
  <c r="BI698" i="41" s="1"/>
  <c r="AQ730" i="41"/>
  <c r="BI730" i="41" s="1"/>
  <c r="AQ762" i="41"/>
  <c r="BI762" i="41" s="1"/>
  <c r="AQ377" i="41"/>
  <c r="BI377" i="41" s="1"/>
  <c r="AQ455" i="41"/>
  <c r="BI455" i="41" s="1"/>
  <c r="AQ747" i="41"/>
  <c r="BI747" i="41" s="1"/>
  <c r="AQ161" i="42"/>
  <c r="BI161" i="42" s="1"/>
  <c r="AQ245" i="42"/>
  <c r="BI245" i="42" s="1"/>
  <c r="AQ170" i="42"/>
  <c r="BI170" i="42" s="1"/>
  <c r="AQ153" i="42"/>
  <c r="BI153" i="42" s="1"/>
  <c r="AQ716" i="42"/>
  <c r="BI716" i="42" s="1"/>
  <c r="AQ11" i="44"/>
  <c r="BI14" i="44"/>
  <c r="AQ505" i="44"/>
  <c r="BI505" i="44" s="1"/>
  <c r="AQ604" i="44"/>
  <c r="BI604" i="44" s="1"/>
  <c r="AQ616" i="44"/>
  <c r="BI616" i="44" s="1"/>
  <c r="AQ628" i="44"/>
  <c r="BI628" i="44" s="1"/>
  <c r="AQ640" i="44"/>
  <c r="BI640" i="44" s="1"/>
  <c r="AQ652" i="44"/>
  <c r="BI652" i="44" s="1"/>
  <c r="AQ664" i="44"/>
  <c r="BI664" i="44" s="1"/>
  <c r="AQ676" i="44"/>
  <c r="BI676" i="44" s="1"/>
  <c r="AQ688" i="44"/>
  <c r="BI688" i="44" s="1"/>
  <c r="AQ700" i="44"/>
  <c r="BI700" i="44" s="1"/>
  <c r="AQ712" i="44"/>
  <c r="BI712" i="44" s="1"/>
  <c r="AQ724" i="44"/>
  <c r="BI724" i="44" s="1"/>
  <c r="AQ736" i="44"/>
  <c r="BI736" i="44" s="1"/>
  <c r="AQ748" i="44"/>
  <c r="BI748" i="44" s="1"/>
  <c r="AQ760" i="44"/>
  <c r="BI760" i="44" s="1"/>
  <c r="BL23" i="41"/>
  <c r="BN23" i="41" s="1"/>
  <c r="BL29" i="41"/>
  <c r="BN29" i="41" s="1"/>
  <c r="BL35" i="41"/>
  <c r="BN35" i="41" s="1"/>
  <c r="BL41" i="41"/>
  <c r="BN41" i="41" s="1"/>
  <c r="BL47" i="41"/>
  <c r="BN47" i="41" s="1"/>
  <c r="BL53" i="41"/>
  <c r="BN53" i="41" s="1"/>
  <c r="BL59" i="41"/>
  <c r="BN59" i="41" s="1"/>
  <c r="BL65" i="41"/>
  <c r="BN65" i="41" s="1"/>
  <c r="BL71" i="41"/>
  <c r="BN71" i="41" s="1"/>
  <c r="BL77" i="41"/>
  <c r="BN77" i="41" s="1"/>
  <c r="BL89" i="41"/>
  <c r="BN89" i="41" s="1"/>
  <c r="BL95" i="41"/>
  <c r="BN95" i="41" s="1"/>
  <c r="BL107" i="41"/>
  <c r="BN107" i="41" s="1"/>
  <c r="BL119" i="41"/>
  <c r="BN119" i="41" s="1"/>
  <c r="BL125" i="41"/>
  <c r="BN125" i="41" s="1"/>
  <c r="BL137" i="41"/>
  <c r="BN137" i="41" s="1"/>
  <c r="BL149" i="41"/>
  <c r="BN149" i="41" s="1"/>
  <c r="BL167" i="41"/>
  <c r="BN167" i="41" s="1"/>
  <c r="BL173" i="41"/>
  <c r="BN173" i="41" s="1"/>
  <c r="BL185" i="41"/>
  <c r="BN185" i="41" s="1"/>
  <c r="BL197" i="41"/>
  <c r="BN197" i="41" s="1"/>
  <c r="BL203" i="41"/>
  <c r="BN203" i="41" s="1"/>
  <c r="BL209" i="41"/>
  <c r="BN209" i="41" s="1"/>
  <c r="BL221" i="41"/>
  <c r="BN221" i="41" s="1"/>
  <c r="BL227" i="41"/>
  <c r="BN227" i="41" s="1"/>
  <c r="BL239" i="41"/>
  <c r="BN239" i="41" s="1"/>
  <c r="BL245" i="41"/>
  <c r="BN245" i="41" s="1"/>
  <c r="BL251" i="41"/>
  <c r="BN251" i="41" s="1"/>
  <c r="BL257" i="41"/>
  <c r="BN257" i="41" s="1"/>
  <c r="BL263" i="41"/>
  <c r="BN263" i="41" s="1"/>
  <c r="BL269" i="41"/>
  <c r="BN269" i="41" s="1"/>
  <c r="BL275" i="41"/>
  <c r="BN275" i="41" s="1"/>
  <c r="BL287" i="41"/>
  <c r="BN287" i="41" s="1"/>
  <c r="BL299" i="41"/>
  <c r="BN299" i="41" s="1"/>
  <c r="BL305" i="41"/>
  <c r="BN305" i="41" s="1"/>
  <c r="BL311" i="41"/>
  <c r="BN311" i="41" s="1"/>
  <c r="BL317" i="41"/>
  <c r="BN317" i="41" s="1"/>
  <c r="BL335" i="41"/>
  <c r="BN335" i="41" s="1"/>
  <c r="BL341" i="41"/>
  <c r="BN341" i="41" s="1"/>
  <c r="BL347" i="41"/>
  <c r="BN347" i="41" s="1"/>
  <c r="BL353" i="41"/>
  <c r="BN353" i="41" s="1"/>
  <c r="BL359" i="41"/>
  <c r="BN359" i="41" s="1"/>
  <c r="BL365" i="41"/>
  <c r="BN365" i="41" s="1"/>
  <c r="BL371" i="41"/>
  <c r="BN371" i="41" s="1"/>
  <c r="BL377" i="41"/>
  <c r="BN377" i="41" s="1"/>
  <c r="AQ25" i="44"/>
  <c r="BI25" i="44" s="1"/>
  <c r="AQ49" i="44"/>
  <c r="BI49" i="44" s="1"/>
  <c r="AQ89" i="44"/>
  <c r="BI89" i="44" s="1"/>
  <c r="AQ501" i="44"/>
  <c r="BI501" i="44" s="1"/>
  <c r="AQ462" i="44"/>
  <c r="BI462" i="44" s="1"/>
  <c r="AQ510" i="44"/>
  <c r="BI510" i="44" s="1"/>
  <c r="AQ534" i="44"/>
  <c r="BI534" i="44" s="1"/>
  <c r="AQ546" i="44"/>
  <c r="BI546" i="44" s="1"/>
  <c r="AQ558" i="44"/>
  <c r="BI558" i="44" s="1"/>
  <c r="AQ570" i="44"/>
  <c r="BI570" i="44" s="1"/>
  <c r="AQ582" i="44"/>
  <c r="BI582" i="44" s="1"/>
  <c r="AQ594" i="44"/>
  <c r="BI594" i="44" s="1"/>
  <c r="AQ384" i="44"/>
  <c r="BI384" i="44" s="1"/>
  <c r="AQ408" i="44"/>
  <c r="BI408" i="44" s="1"/>
  <c r="AQ440" i="44"/>
  <c r="BI440" i="44" s="1"/>
  <c r="AQ488" i="44"/>
  <c r="BI488" i="44" s="1"/>
  <c r="AQ442" i="44"/>
  <c r="BI442" i="44" s="1"/>
  <c r="AQ490" i="44"/>
  <c r="BI490" i="44" s="1"/>
  <c r="AQ373" i="44"/>
  <c r="BI373" i="44" s="1"/>
  <c r="AQ397" i="44"/>
  <c r="BI397" i="44" s="1"/>
  <c r="AQ421" i="44"/>
  <c r="BI421" i="44" s="1"/>
  <c r="AQ465" i="44"/>
  <c r="BI465" i="44" s="1"/>
  <c r="AQ513" i="44"/>
  <c r="BI513" i="44" s="1"/>
  <c r="AQ606" i="44"/>
  <c r="BI606" i="44" s="1"/>
  <c r="AQ618" i="44"/>
  <c r="BI618" i="44" s="1"/>
  <c r="AQ630" i="44"/>
  <c r="BI630" i="44" s="1"/>
  <c r="AQ642" i="44"/>
  <c r="BI642" i="44" s="1"/>
  <c r="AQ654" i="44"/>
  <c r="BI654" i="44" s="1"/>
  <c r="AQ666" i="44"/>
  <c r="BI666" i="44" s="1"/>
  <c r="AQ678" i="44"/>
  <c r="BI678" i="44" s="1"/>
  <c r="AQ690" i="44"/>
  <c r="BI690" i="44" s="1"/>
  <c r="AQ702" i="44"/>
  <c r="BI702" i="44" s="1"/>
  <c r="AQ714" i="44"/>
  <c r="BI714" i="44" s="1"/>
  <c r="AQ726" i="44"/>
  <c r="BI726" i="44" s="1"/>
  <c r="AQ738" i="44"/>
  <c r="BI738" i="44" s="1"/>
  <c r="AQ750" i="44"/>
  <c r="BI750" i="44" s="1"/>
  <c r="AQ762" i="44"/>
  <c r="BI762" i="44" s="1"/>
  <c r="AQ29" i="44"/>
  <c r="BI29" i="44" s="1"/>
  <c r="AQ53" i="44"/>
  <c r="BI53" i="44" s="1"/>
  <c r="AQ97" i="44"/>
  <c r="BI97" i="44" s="1"/>
  <c r="AQ174" i="44"/>
  <c r="BI174" i="44" s="1"/>
  <c r="AQ190" i="44"/>
  <c r="BI190" i="44" s="1"/>
  <c r="AQ202" i="44"/>
  <c r="BI202" i="44" s="1"/>
  <c r="AQ214" i="44"/>
  <c r="BI214" i="44" s="1"/>
  <c r="AQ226" i="44"/>
  <c r="BI226" i="44" s="1"/>
  <c r="AQ375" i="44"/>
  <c r="BI375" i="44" s="1"/>
  <c r="AQ493" i="44"/>
  <c r="BI493" i="44" s="1"/>
  <c r="AQ78" i="44"/>
  <c r="BI78" i="44" s="1"/>
  <c r="AQ126" i="44"/>
  <c r="BI126" i="44" s="1"/>
  <c r="AQ170" i="44"/>
  <c r="BI170" i="44" s="1"/>
  <c r="AQ30" i="44"/>
  <c r="BI30" i="44" s="1"/>
  <c r="AQ54" i="44"/>
  <c r="BI54" i="44" s="1"/>
  <c r="AQ76" i="44"/>
  <c r="BI76" i="44" s="1"/>
  <c r="AQ100" i="44"/>
  <c r="BI100" i="44" s="1"/>
  <c r="AQ124" i="44"/>
  <c r="BI124" i="44" s="1"/>
  <c r="AQ144" i="44"/>
  <c r="BI144" i="44" s="1"/>
  <c r="AQ383" i="44"/>
  <c r="BI383" i="44" s="1"/>
  <c r="AQ238" i="44"/>
  <c r="BI238" i="44" s="1"/>
  <c r="AQ250" i="44"/>
  <c r="BI250" i="44" s="1"/>
  <c r="AQ262" i="44"/>
  <c r="BI262" i="44" s="1"/>
  <c r="AQ274" i="44"/>
  <c r="BI274" i="44" s="1"/>
  <c r="AQ286" i="44"/>
  <c r="BI286" i="44" s="1"/>
  <c r="AQ298" i="44"/>
  <c r="BI298" i="44" s="1"/>
  <c r="AQ310" i="44"/>
  <c r="BI310" i="44" s="1"/>
  <c r="AQ322" i="44"/>
  <c r="BI322" i="44" s="1"/>
  <c r="AQ334" i="44"/>
  <c r="BI334" i="44" s="1"/>
  <c r="AQ346" i="44"/>
  <c r="BI346" i="44" s="1"/>
  <c r="AQ371" i="44"/>
  <c r="BI371" i="44" s="1"/>
  <c r="AQ419" i="44"/>
  <c r="BI419" i="44" s="1"/>
  <c r="AQ517" i="44"/>
  <c r="BI517" i="44" s="1"/>
  <c r="AQ464" i="44"/>
  <c r="BI464" i="44" s="1"/>
  <c r="AQ512" i="44"/>
  <c r="BI512" i="44" s="1"/>
  <c r="AQ536" i="44"/>
  <c r="BI536" i="44" s="1"/>
  <c r="AQ548" i="44"/>
  <c r="BI548" i="44" s="1"/>
  <c r="AQ560" i="44"/>
  <c r="BI560" i="44" s="1"/>
  <c r="AQ572" i="44"/>
  <c r="BI572" i="44" s="1"/>
  <c r="AQ584" i="44"/>
  <c r="BI584" i="44" s="1"/>
  <c r="AQ596" i="44"/>
  <c r="BI596" i="44" s="1"/>
  <c r="AQ388" i="44"/>
  <c r="BI388" i="44" s="1"/>
  <c r="AQ412" i="44"/>
  <c r="BI412" i="44" s="1"/>
  <c r="AQ454" i="44"/>
  <c r="BI454" i="44" s="1"/>
  <c r="AQ502" i="44"/>
  <c r="BI502" i="44" s="1"/>
  <c r="AQ450" i="44"/>
  <c r="BI450" i="44" s="1"/>
  <c r="AQ498" i="44"/>
  <c r="BI498" i="44" s="1"/>
  <c r="AQ377" i="44"/>
  <c r="BI377" i="44" s="1"/>
  <c r="AQ401" i="44"/>
  <c r="BI401" i="44" s="1"/>
  <c r="AQ425" i="44"/>
  <c r="BI425" i="44" s="1"/>
  <c r="AQ473" i="44"/>
  <c r="BI473" i="44" s="1"/>
  <c r="AQ521" i="44"/>
  <c r="BI521" i="44" s="1"/>
  <c r="AQ608" i="44"/>
  <c r="BI608" i="44" s="1"/>
  <c r="AQ620" i="44"/>
  <c r="BI620" i="44" s="1"/>
  <c r="AQ632" i="44"/>
  <c r="BI632" i="44" s="1"/>
  <c r="AQ644" i="44"/>
  <c r="BI644" i="44" s="1"/>
  <c r="AQ656" i="44"/>
  <c r="BI656" i="44" s="1"/>
  <c r="AQ668" i="44"/>
  <c r="BI668" i="44" s="1"/>
  <c r="AQ680" i="44"/>
  <c r="BI680" i="44" s="1"/>
  <c r="AQ692" i="44"/>
  <c r="BI692" i="44" s="1"/>
  <c r="AQ704" i="44"/>
  <c r="BI704" i="44" s="1"/>
  <c r="AQ716" i="44"/>
  <c r="BI716" i="44" s="1"/>
  <c r="AQ728" i="44"/>
  <c r="BI728" i="44" s="1"/>
  <c r="AQ740" i="44"/>
  <c r="BI740" i="44" s="1"/>
  <c r="AQ752" i="44"/>
  <c r="BI752" i="44" s="1"/>
  <c r="AQ764" i="44"/>
  <c r="BI764" i="44" s="1"/>
  <c r="AQ113" i="44"/>
  <c r="BI113" i="44" s="1"/>
  <c r="AQ514" i="44"/>
  <c r="BI514" i="44" s="1"/>
  <c r="AQ385" i="44"/>
  <c r="BI385" i="44" s="1"/>
  <c r="AQ409" i="44"/>
  <c r="BI409" i="44" s="1"/>
  <c r="AQ441" i="44"/>
  <c r="BI441" i="44" s="1"/>
  <c r="AQ489" i="44"/>
  <c r="BI489" i="44" s="1"/>
  <c r="AQ600" i="44"/>
  <c r="BI600" i="44" s="1"/>
  <c r="AQ612" i="44"/>
  <c r="BI612" i="44" s="1"/>
  <c r="AQ624" i="44"/>
  <c r="BI624" i="44" s="1"/>
  <c r="AQ636" i="44"/>
  <c r="BI636" i="44" s="1"/>
  <c r="AQ648" i="44"/>
  <c r="BI648" i="44" s="1"/>
  <c r="AQ660" i="44"/>
  <c r="BI660" i="44" s="1"/>
  <c r="AQ672" i="44"/>
  <c r="BI672" i="44" s="1"/>
  <c r="AQ684" i="44"/>
  <c r="BI684" i="44" s="1"/>
  <c r="AQ696" i="44"/>
  <c r="BI696" i="44" s="1"/>
  <c r="AQ708" i="44"/>
  <c r="BI708" i="44" s="1"/>
  <c r="AQ720" i="44"/>
  <c r="BI720" i="44" s="1"/>
  <c r="AQ732" i="44"/>
  <c r="BI732" i="44" s="1"/>
  <c r="AQ744" i="44"/>
  <c r="BI744" i="44" s="1"/>
  <c r="AQ756" i="44"/>
  <c r="BI756" i="44" s="1"/>
  <c r="AQ162" i="44"/>
  <c r="BI162" i="44" s="1"/>
  <c r="AQ184" i="44"/>
  <c r="BI184" i="44" s="1"/>
  <c r="AQ196" i="44"/>
  <c r="BI196" i="44" s="1"/>
  <c r="AQ208" i="44"/>
  <c r="BI208" i="44" s="1"/>
  <c r="AQ220" i="44"/>
  <c r="BI220" i="44" s="1"/>
  <c r="AQ232" i="44"/>
  <c r="BI232" i="44" s="1"/>
  <c r="AQ423" i="44"/>
  <c r="BI423" i="44" s="1"/>
  <c r="AQ102" i="44"/>
  <c r="BI102" i="44" s="1"/>
  <c r="AQ160" i="44"/>
  <c r="BI160" i="44" s="1"/>
  <c r="AQ18" i="44"/>
  <c r="BI18" i="44" s="1"/>
  <c r="AQ42" i="44"/>
  <c r="BI42" i="44" s="1"/>
  <c r="AQ66" i="44"/>
  <c r="BI66" i="44" s="1"/>
  <c r="AQ90" i="44"/>
  <c r="BI90" i="44" s="1"/>
  <c r="AQ114" i="44"/>
  <c r="BI114" i="44" s="1"/>
  <c r="AQ138" i="44"/>
  <c r="BI138" i="44" s="1"/>
  <c r="AQ363" i="44"/>
  <c r="BI363" i="44" s="1"/>
  <c r="AQ445" i="44"/>
  <c r="BI445" i="44" s="1"/>
  <c r="AQ244" i="44"/>
  <c r="BI244" i="44" s="1"/>
  <c r="AQ256" i="44"/>
  <c r="BI256" i="44" s="1"/>
  <c r="AQ268" i="44"/>
  <c r="BI268" i="44" s="1"/>
  <c r="AQ280" i="44"/>
  <c r="BI280" i="44" s="1"/>
  <c r="AQ292" i="44"/>
  <c r="BI292" i="44" s="1"/>
  <c r="AQ304" i="44"/>
  <c r="BI304" i="44" s="1"/>
  <c r="AQ316" i="44"/>
  <c r="BI316" i="44" s="1"/>
  <c r="AQ328" i="44"/>
  <c r="BI328" i="44" s="1"/>
  <c r="AQ340" i="44"/>
  <c r="BI340" i="44" s="1"/>
  <c r="AQ352" i="44"/>
  <c r="BI352" i="44" s="1"/>
  <c r="AQ395" i="44"/>
  <c r="BI395" i="44" s="1"/>
  <c r="AQ469" i="44"/>
  <c r="BI469" i="44" s="1"/>
  <c r="AQ446" i="44"/>
  <c r="BI446" i="44" s="1"/>
  <c r="AQ494" i="44"/>
  <c r="BI494" i="44" s="1"/>
  <c r="AQ530" i="44"/>
  <c r="BI530" i="44" s="1"/>
  <c r="AQ542" i="44"/>
  <c r="BI542" i="44" s="1"/>
  <c r="AQ554" i="44"/>
  <c r="BI554" i="44" s="1"/>
  <c r="AQ566" i="44"/>
  <c r="BI566" i="44" s="1"/>
  <c r="AQ578" i="44"/>
  <c r="BI578" i="44" s="1"/>
  <c r="AQ590" i="44"/>
  <c r="BI590" i="44" s="1"/>
  <c r="AQ376" i="44"/>
  <c r="BI376" i="44" s="1"/>
  <c r="AQ400" i="44"/>
  <c r="BI400" i="44" s="1"/>
  <c r="AQ424" i="44"/>
  <c r="BI424" i="44" s="1"/>
  <c r="AQ472" i="44"/>
  <c r="BI472" i="44" s="1"/>
  <c r="AQ520" i="44"/>
  <c r="BI520" i="44" s="1"/>
  <c r="AQ474" i="44"/>
  <c r="BI474" i="44" s="1"/>
  <c r="AQ522" i="44"/>
  <c r="BI522" i="44" s="1"/>
  <c r="AQ389" i="44"/>
  <c r="BI389" i="44" s="1"/>
  <c r="AQ413" i="44"/>
  <c r="BI413" i="44" s="1"/>
  <c r="AQ449" i="44"/>
  <c r="BI449" i="44" s="1"/>
  <c r="AQ497" i="44"/>
  <c r="BI497" i="44" s="1"/>
  <c r="AQ602" i="44"/>
  <c r="BI602" i="44" s="1"/>
  <c r="AQ614" i="44"/>
  <c r="BI614" i="44" s="1"/>
  <c r="AQ626" i="44"/>
  <c r="BI626" i="44" s="1"/>
  <c r="AQ638" i="44"/>
  <c r="BI638" i="44" s="1"/>
  <c r="AQ650" i="44"/>
  <c r="BI650" i="44" s="1"/>
  <c r="AQ662" i="44"/>
  <c r="BI662" i="44" s="1"/>
  <c r="AQ674" i="44"/>
  <c r="BI674" i="44" s="1"/>
  <c r="AQ686" i="44"/>
  <c r="BI686" i="44" s="1"/>
  <c r="AQ698" i="44"/>
  <c r="BI698" i="44" s="1"/>
  <c r="AQ710" i="44"/>
  <c r="BI710" i="44" s="1"/>
  <c r="AQ722" i="44"/>
  <c r="BI722" i="44" s="1"/>
  <c r="AQ734" i="44"/>
  <c r="BI734" i="44" s="1"/>
  <c r="AQ746" i="44"/>
  <c r="BI746" i="44" s="1"/>
  <c r="AQ758" i="44"/>
  <c r="BI758" i="44" s="1"/>
  <c r="AQ21" i="44"/>
  <c r="BI21" i="44" s="1"/>
  <c r="AQ45" i="44"/>
  <c r="BI45" i="44" s="1"/>
  <c r="AQ81" i="44"/>
  <c r="BI81" i="44" s="1"/>
  <c r="BL149" i="42"/>
  <c r="BN149" i="42" s="1"/>
  <c r="BL101" i="42"/>
  <c r="BN101" i="42" s="1"/>
  <c r="BL55" i="42"/>
  <c r="BN55" i="42" s="1"/>
  <c r="BL44" i="42"/>
  <c r="BN44" i="42" s="1"/>
  <c r="BL156" i="42"/>
  <c r="BN156" i="42" s="1"/>
  <c r="BL108" i="42"/>
  <c r="BN108" i="42" s="1"/>
  <c r="BL60" i="42"/>
  <c r="BN60" i="42" s="1"/>
  <c r="BL137" i="42"/>
  <c r="BN137" i="42" s="1"/>
  <c r="BL89" i="42"/>
  <c r="BN89" i="42" s="1"/>
  <c r="BL43" i="42"/>
  <c r="BN43" i="42" s="1"/>
  <c r="BL32" i="42"/>
  <c r="BN32" i="42" s="1"/>
  <c r="BL378" i="42"/>
  <c r="BN378" i="42" s="1"/>
  <c r="BL138" i="42"/>
  <c r="BN138" i="42" s="1"/>
  <c r="BL90" i="42"/>
  <c r="BN90" i="42" s="1"/>
  <c r="BL699" i="42"/>
  <c r="BN699" i="42" s="1"/>
  <c r="BL127" i="42"/>
  <c r="BN127" i="42" s="1"/>
  <c r="BL79" i="42"/>
  <c r="BN79" i="42" s="1"/>
  <c r="BL33" i="42"/>
  <c r="BN33" i="42" s="1"/>
  <c r="BL22" i="42"/>
  <c r="BN22" i="42" s="1"/>
  <c r="BL570" i="42"/>
  <c r="BN570" i="42" s="1"/>
  <c r="BL381" i="42"/>
  <c r="BN381" i="42" s="1"/>
  <c r="BL407" i="42"/>
  <c r="BN407" i="42" s="1"/>
  <c r="BL504" i="42"/>
  <c r="BN504" i="42" s="1"/>
  <c r="BL440" i="42"/>
  <c r="BN440" i="42" s="1"/>
  <c r="BL322" i="42"/>
  <c r="BN322" i="42" s="1"/>
  <c r="BL258" i="42"/>
  <c r="BN258" i="42" s="1"/>
  <c r="BL194" i="42"/>
  <c r="BN194" i="42" s="1"/>
  <c r="BL625" i="42"/>
  <c r="BN625" i="42" s="1"/>
  <c r="BL511" i="42"/>
  <c r="BN511" i="42" s="1"/>
  <c r="BL415" i="42"/>
  <c r="BN415" i="42" s="1"/>
  <c r="BL265" i="42"/>
  <c r="BN265" i="42" s="1"/>
  <c r="BL169" i="42"/>
  <c r="BN169" i="42" s="1"/>
  <c r="BL708" i="42"/>
  <c r="BN708" i="42" s="1"/>
  <c r="BL565" i="42"/>
  <c r="BN565" i="42" s="1"/>
  <c r="BL583" i="42"/>
  <c r="BN583" i="42" s="1"/>
  <c r="BL647" i="42"/>
  <c r="BN647" i="42" s="1"/>
  <c r="BL648" i="42"/>
  <c r="BN648" i="42" s="1"/>
  <c r="BL409" i="42"/>
  <c r="BN409" i="42" s="1"/>
  <c r="BL608" i="42"/>
  <c r="BN608" i="42" s="1"/>
  <c r="BL524" i="42"/>
  <c r="BN524" i="42" s="1"/>
  <c r="BL458" i="42"/>
  <c r="BN458" i="42" s="1"/>
  <c r="BL340" i="42"/>
  <c r="BN340" i="42" s="1"/>
  <c r="BL276" i="42"/>
  <c r="BN276" i="42" s="1"/>
  <c r="BL212" i="42"/>
  <c r="BN212" i="42" s="1"/>
  <c r="BL734" i="42"/>
  <c r="BN734" i="42" s="1"/>
  <c r="BL754" i="42"/>
  <c r="BN754" i="42" s="1"/>
  <c r="BL445" i="42"/>
  <c r="BN445" i="42" s="1"/>
  <c r="BL295" i="42"/>
  <c r="BN295" i="42" s="1"/>
  <c r="BL199" i="42"/>
  <c r="BN199" i="42" s="1"/>
  <c r="BL703" i="42"/>
  <c r="BN703" i="42" s="1"/>
  <c r="BL561" i="42"/>
  <c r="BN561" i="42" s="1"/>
  <c r="BL579" i="42"/>
  <c r="BN579" i="42" s="1"/>
  <c r="BL640" i="42"/>
  <c r="BN640" i="42" s="1"/>
  <c r="BL639" i="42"/>
  <c r="BN639" i="42" s="1"/>
  <c r="BL405" i="42"/>
  <c r="BN405" i="42" s="1"/>
  <c r="BL592" i="42"/>
  <c r="BN592" i="42" s="1"/>
  <c r="BL520" i="42"/>
  <c r="BN520" i="42" s="1"/>
  <c r="BL456" i="42"/>
  <c r="BN456" i="42" s="1"/>
  <c r="BL338" i="42"/>
  <c r="BN338" i="42" s="1"/>
  <c r="BL274" i="42"/>
  <c r="BN274" i="42" s="1"/>
  <c r="BL210" i="42"/>
  <c r="BN210" i="42" s="1"/>
  <c r="BL710" i="42"/>
  <c r="BN710" i="42" s="1"/>
  <c r="BL731" i="42"/>
  <c r="BN731" i="42" s="1"/>
  <c r="BL439" i="42"/>
  <c r="BN439" i="42" s="1"/>
  <c r="BL289" i="42"/>
  <c r="BN289" i="42" s="1"/>
  <c r="BL193" i="42"/>
  <c r="BN193" i="42" s="1"/>
  <c r="BL21" i="42"/>
  <c r="BN21" i="42" s="1"/>
  <c r="BL661" i="42"/>
  <c r="BN661" i="42" s="1"/>
  <c r="BL627" i="42"/>
  <c r="BN627" i="42" s="1"/>
  <c r="BL698" i="42"/>
  <c r="BN698" i="42" s="1"/>
  <c r="BL507" i="42"/>
  <c r="BN507" i="42" s="1"/>
  <c r="BL459" i="42"/>
  <c r="BN459" i="42" s="1"/>
  <c r="BL408" i="42"/>
  <c r="BN408" i="42" s="1"/>
  <c r="BL309" i="42"/>
  <c r="BN309" i="42" s="1"/>
  <c r="BL261" i="42"/>
  <c r="BN261" i="42" s="1"/>
  <c r="BL213" i="42"/>
  <c r="BN213" i="42" s="1"/>
  <c r="BL596" i="42"/>
  <c r="BN596" i="42" s="1"/>
  <c r="BL675" i="42"/>
  <c r="BN675" i="42" s="1"/>
  <c r="BL484" i="42"/>
  <c r="BN484" i="42" s="1"/>
  <c r="BL436" i="42"/>
  <c r="BN436" i="42" s="1"/>
  <c r="BL334" i="42"/>
  <c r="BN334" i="42" s="1"/>
  <c r="BL286" i="42"/>
  <c r="BN286" i="42" s="1"/>
  <c r="BL238" i="42"/>
  <c r="BN238" i="42" s="1"/>
  <c r="BL190" i="42"/>
  <c r="BN190" i="42" s="1"/>
  <c r="BL677" i="42"/>
  <c r="BN677" i="42" s="1"/>
  <c r="BL628" i="42"/>
  <c r="BN628" i="42" s="1"/>
  <c r="BL706" i="42"/>
  <c r="BN706" i="42" s="1"/>
  <c r="BL505" i="42"/>
  <c r="BN505" i="42" s="1"/>
  <c r="BL457" i="42"/>
  <c r="BN457" i="42" s="1"/>
  <c r="BL400" i="42"/>
  <c r="BN400" i="42" s="1"/>
  <c r="BL307" i="42"/>
  <c r="BN307" i="42" s="1"/>
  <c r="BL259" i="42"/>
  <c r="BN259" i="42" s="1"/>
  <c r="BL211" i="42"/>
  <c r="BN211" i="42" s="1"/>
  <c r="BL406" i="42"/>
  <c r="BN406" i="42" s="1"/>
  <c r="BL382" i="42"/>
  <c r="BN382" i="42" s="1"/>
  <c r="BL659" i="42"/>
  <c r="BN659" i="42" s="1"/>
  <c r="BL660" i="42"/>
  <c r="BN660" i="42" s="1"/>
  <c r="BL110" i="42"/>
  <c r="BN110" i="42" s="1"/>
  <c r="BL37" i="42"/>
  <c r="BN37" i="42" s="1"/>
  <c r="BL166" i="42"/>
  <c r="BN166" i="42" s="1"/>
  <c r="BL91" i="42"/>
  <c r="BN91" i="42" s="1"/>
  <c r="BL152" i="42"/>
  <c r="BN152" i="42" s="1"/>
  <c r="BL104" i="42"/>
  <c r="BN104" i="42" s="1"/>
  <c r="BL56" i="42"/>
  <c r="BN56" i="42" s="1"/>
  <c r="BL141" i="42"/>
  <c r="BN141" i="42" s="1"/>
  <c r="BL93" i="42"/>
  <c r="BN93" i="42" s="1"/>
  <c r="BL47" i="42"/>
  <c r="BN47" i="42" s="1"/>
  <c r="BL36" i="42"/>
  <c r="BN36" i="42" s="1"/>
  <c r="BL148" i="42"/>
  <c r="BN148" i="42" s="1"/>
  <c r="BL100" i="42"/>
  <c r="BN100" i="42" s="1"/>
  <c r="BL701" i="42"/>
  <c r="BN701" i="42" s="1"/>
  <c r="BL129" i="42"/>
  <c r="BN129" i="42" s="1"/>
  <c r="BL81" i="42"/>
  <c r="BN81" i="42" s="1"/>
  <c r="BL35" i="42"/>
  <c r="BN35" i="42" s="1"/>
  <c r="BL24" i="42"/>
  <c r="BN24" i="42" s="1"/>
  <c r="BL362" i="42"/>
  <c r="BN362" i="42" s="1"/>
  <c r="BL130" i="42"/>
  <c r="BN130" i="42" s="1"/>
  <c r="BL82" i="42"/>
  <c r="BN82" i="42" s="1"/>
  <c r="BL167" i="42"/>
  <c r="BN167" i="42" s="1"/>
  <c r="BL119" i="42"/>
  <c r="BN119" i="42" s="1"/>
  <c r="BL73" i="42"/>
  <c r="BN73" i="42" s="1"/>
  <c r="BL25" i="42"/>
  <c r="BN25" i="42" s="1"/>
  <c r="BL729" i="42"/>
  <c r="BN729" i="42" s="1"/>
  <c r="BL316" i="41"/>
  <c r="BN316" i="41" s="1"/>
  <c r="BL238" i="41"/>
  <c r="BN238" i="41" s="1"/>
  <c r="BL324" i="41"/>
  <c r="BN324" i="41" s="1"/>
  <c r="BL764" i="41"/>
  <c r="BN764" i="41" s="1"/>
  <c r="BL25" i="41"/>
  <c r="BN25" i="41" s="1"/>
  <c r="BL266" i="41"/>
  <c r="BN266" i="41" s="1"/>
  <c r="BL414" i="41"/>
  <c r="BN414" i="41" s="1"/>
  <c r="BL332" i="41"/>
  <c r="BN332" i="41" s="1"/>
  <c r="BL82" i="41"/>
  <c r="BN82" i="41" s="1"/>
  <c r="BL334" i="41"/>
  <c r="BN334" i="41" s="1"/>
  <c r="BL30" i="41"/>
  <c r="BN30" i="41" s="1"/>
  <c r="BL156" i="41"/>
  <c r="BN156" i="41" s="1"/>
  <c r="BL218" i="41"/>
  <c r="BN218" i="41" s="1"/>
  <c r="BL689" i="41"/>
  <c r="BN689" i="41" s="1"/>
  <c r="BL643" i="41"/>
  <c r="BN643" i="41" s="1"/>
  <c r="BL172" i="41"/>
  <c r="BN172" i="41" s="1"/>
  <c r="BL749" i="41"/>
  <c r="BN749" i="41" s="1"/>
  <c r="BL658" i="41"/>
  <c r="BN658" i="41" s="1"/>
  <c r="BL759" i="41"/>
  <c r="BN759" i="41" s="1"/>
  <c r="BL665" i="41"/>
  <c r="BN665" i="41" s="1"/>
  <c r="BL629" i="41"/>
  <c r="BN629" i="41" s="1"/>
  <c r="BL691" i="41"/>
  <c r="BN691" i="41" s="1"/>
  <c r="BL361" i="41"/>
  <c r="BN361" i="41" s="1"/>
  <c r="BL133" i="41"/>
  <c r="BN133" i="41" s="1"/>
  <c r="BL139" i="41"/>
  <c r="BN139" i="41" s="1"/>
  <c r="BL516" i="41"/>
  <c r="BN516" i="41" s="1"/>
  <c r="BL183" i="41"/>
  <c r="BN183" i="41" s="1"/>
  <c r="BL541" i="41"/>
  <c r="BN541" i="41" s="1"/>
  <c r="BL513" i="41"/>
  <c r="BN513" i="41" s="1"/>
  <c r="BL515" i="41"/>
  <c r="BN515" i="41" s="1"/>
  <c r="BL590" i="41"/>
  <c r="BN590" i="41" s="1"/>
  <c r="BL730" i="41"/>
  <c r="BN730" i="41" s="1"/>
  <c r="BL706" i="41"/>
  <c r="BN706" i="41" s="1"/>
  <c r="BL636" i="41"/>
  <c r="BN636" i="41" s="1"/>
  <c r="BL96" i="41"/>
  <c r="BN96" i="41" s="1"/>
  <c r="BL331" i="41"/>
  <c r="BN331" i="41" s="1"/>
  <c r="BL581" i="41"/>
  <c r="BN581" i="41" s="1"/>
  <c r="BL186" i="41"/>
  <c r="BN186" i="41" s="1"/>
  <c r="BL198" i="41"/>
  <c r="BN198" i="41" s="1"/>
  <c r="BL415" i="41"/>
  <c r="BN415" i="41" s="1"/>
  <c r="BL437" i="41"/>
  <c r="BN437" i="41" s="1"/>
  <c r="BL455" i="41"/>
  <c r="BN455" i="41" s="1"/>
  <c r="BL605" i="41"/>
  <c r="BN605" i="41" s="1"/>
  <c r="BL351" i="41"/>
  <c r="BN351" i="41" s="1"/>
  <c r="BL482" i="41"/>
  <c r="BN482" i="41" s="1"/>
  <c r="BL440" i="41"/>
  <c r="BN440" i="41" s="1"/>
  <c r="BL463" i="41"/>
  <c r="BN463" i="41" s="1"/>
  <c r="BL613" i="41"/>
  <c r="BN613" i="41" s="1"/>
  <c r="BL67" i="41"/>
  <c r="BN67" i="41" s="1"/>
  <c r="BL464" i="41"/>
  <c r="BN464" i="41" s="1"/>
  <c r="BL609" i="41"/>
  <c r="BN609" i="41" s="1"/>
  <c r="BL491" i="41"/>
  <c r="BN491" i="41" s="1"/>
  <c r="BL248" i="41"/>
  <c r="BN248" i="41" s="1"/>
  <c r="BL138" i="41"/>
  <c r="BN138" i="41" s="1"/>
  <c r="BL362" i="41"/>
  <c r="BN362" i="41" s="1"/>
  <c r="BL46" i="41"/>
  <c r="BN46" i="41" s="1"/>
  <c r="BL26" i="41"/>
  <c r="BN26" i="41" s="1"/>
  <c r="BL228" i="41"/>
  <c r="BN228" i="41" s="1"/>
  <c r="BL390" i="41"/>
  <c r="BN390" i="41" s="1"/>
  <c r="BL264" i="41"/>
  <c r="BN264" i="41" s="1"/>
  <c r="BL190" i="41"/>
  <c r="BN190" i="41" s="1"/>
  <c r="BL370" i="41"/>
  <c r="BN370" i="41" s="1"/>
  <c r="BL16" i="41"/>
  <c r="BN16" i="41" s="1"/>
  <c r="BL24" i="41"/>
  <c r="BN24" i="41" s="1"/>
  <c r="BL350" i="41"/>
  <c r="BN350" i="41" s="1"/>
  <c r="BL753" i="41"/>
  <c r="BN753" i="41" s="1"/>
  <c r="BL663" i="41"/>
  <c r="BN663" i="41" s="1"/>
  <c r="BL627" i="41"/>
  <c r="BN627" i="41" s="1"/>
  <c r="BL170" i="41"/>
  <c r="BN170" i="41" s="1"/>
  <c r="BL674" i="41"/>
  <c r="BN674" i="41" s="1"/>
  <c r="BL638" i="41"/>
  <c r="BN638" i="41" s="1"/>
  <c r="BL713" i="41"/>
  <c r="BN713" i="41" s="1"/>
  <c r="BL649" i="41"/>
  <c r="BN649" i="41" s="1"/>
  <c r="BL656" i="41"/>
  <c r="BN656" i="41" s="1"/>
  <c r="BL88" i="41"/>
  <c r="BN88" i="41" s="1"/>
  <c r="BL321" i="41"/>
  <c r="BN321" i="41" s="1"/>
  <c r="BL544" i="41"/>
  <c r="BN544" i="41" s="1"/>
  <c r="BL108" i="41"/>
  <c r="BN108" i="41" s="1"/>
  <c r="BL75" i="41"/>
  <c r="BN75" i="41" s="1"/>
  <c r="BL192" i="41"/>
  <c r="BN192" i="41" s="1"/>
  <c r="BL405" i="41"/>
  <c r="BN405" i="41" s="1"/>
  <c r="BL494" i="41"/>
  <c r="BN494" i="41" s="1"/>
  <c r="BL433" i="41"/>
  <c r="BN433" i="41" s="1"/>
  <c r="BL451" i="41"/>
  <c r="BN451" i="41" s="1"/>
  <c r="BL592" i="41"/>
  <c r="BN592" i="41" s="1"/>
  <c r="BL704" i="41"/>
  <c r="BN704" i="41" s="1"/>
  <c r="BL596" i="41"/>
  <c r="BN596" i="41" s="1"/>
  <c r="BL78" i="41"/>
  <c r="BN78" i="41" s="1"/>
  <c r="BL85" i="41"/>
  <c r="BN85" i="41" s="1"/>
  <c r="BL295" i="41"/>
  <c r="BN295" i="41" s="1"/>
  <c r="BL145" i="41"/>
  <c r="BN145" i="41" s="1"/>
  <c r="BL277" i="41"/>
  <c r="BN277" i="41" s="1"/>
  <c r="BL180" i="41"/>
  <c r="BN180" i="41" s="1"/>
  <c r="BL383" i="41"/>
  <c r="BN383" i="41" s="1"/>
  <c r="BL543" i="41"/>
  <c r="BN543" i="41" s="1"/>
  <c r="BL517" i="41"/>
  <c r="BN517" i="41" s="1"/>
  <c r="BL676" i="41"/>
  <c r="BN676" i="41" s="1"/>
  <c r="BL68" i="41"/>
  <c r="BN68" i="41" s="1"/>
  <c r="BL150" i="41"/>
  <c r="BN150" i="41" s="1"/>
  <c r="BL387" i="41"/>
  <c r="BN387" i="41" s="1"/>
  <c r="BL547" i="41"/>
  <c r="BN547" i="41" s="1"/>
  <c r="BL527" i="41"/>
  <c r="BN527" i="41" s="1"/>
  <c r="BL586" i="41"/>
  <c r="BN586" i="41" s="1"/>
  <c r="BL615" i="41"/>
  <c r="BN615" i="41" s="1"/>
  <c r="BL459" i="41"/>
  <c r="BN459" i="41" s="1"/>
  <c r="BL124" i="41"/>
  <c r="BN124" i="41" s="1"/>
  <c r="BL212" i="41"/>
  <c r="BN212" i="41" s="1"/>
  <c r="BL162" i="41"/>
  <c r="BN162" i="41" s="1"/>
  <c r="BL117" i="42"/>
  <c r="BN117" i="42" s="1"/>
  <c r="BL71" i="42"/>
  <c r="BN71" i="42" s="1"/>
  <c r="BL23" i="42"/>
  <c r="BN23" i="42" s="1"/>
  <c r="BL350" i="42"/>
  <c r="BN350" i="42" s="1"/>
  <c r="BL124" i="42"/>
  <c r="BN124" i="42" s="1"/>
  <c r="BL76" i="42"/>
  <c r="BN76" i="42" s="1"/>
  <c r="BL153" i="42"/>
  <c r="BN153" i="42" s="1"/>
  <c r="BL105" i="42"/>
  <c r="BN105" i="42" s="1"/>
  <c r="BL59" i="42"/>
  <c r="BN59" i="42" s="1"/>
  <c r="BL48" i="42"/>
  <c r="BN48" i="42" s="1"/>
  <c r="BL410" i="42"/>
  <c r="BN410" i="42" s="1"/>
  <c r="BL154" i="42"/>
  <c r="BN154" i="42" s="1"/>
  <c r="BL106" i="42"/>
  <c r="BN106" i="42" s="1"/>
  <c r="BL58" i="42"/>
  <c r="BN58" i="42" s="1"/>
  <c r="BL143" i="42"/>
  <c r="BN143" i="42" s="1"/>
  <c r="BL95" i="42"/>
  <c r="BN95" i="42" s="1"/>
  <c r="BL49" i="42"/>
  <c r="BN49" i="42" s="1"/>
  <c r="B56" i="23"/>
  <c r="B57" i="23"/>
  <c r="B100" i="23"/>
  <c r="B106" i="23"/>
  <c r="A12" i="22"/>
  <c r="A11" i="22"/>
  <c r="B32" i="24"/>
  <c r="B31" i="24"/>
  <c r="F79" i="40"/>
  <c r="F80" i="40" s="1"/>
  <c r="F81" i="40" s="1"/>
  <c r="F82" i="40" s="1"/>
  <c r="F83" i="40" s="1"/>
  <c r="F84" i="40" s="1"/>
  <c r="F85" i="40" s="1"/>
  <c r="F86" i="40" s="1"/>
  <c r="F87" i="40" s="1"/>
  <c r="F88" i="40" s="1"/>
  <c r="B33" i="24"/>
  <c r="B30" i="24"/>
  <c r="C32" i="24"/>
  <c r="B28" i="24"/>
  <c r="C31" i="24"/>
  <c r="C33" i="24"/>
  <c r="C28" i="24"/>
  <c r="B29" i="24"/>
  <c r="BW248" i="4"/>
  <c r="BW573" i="4"/>
  <c r="BW681" i="4"/>
  <c r="BW250" i="4"/>
  <c r="BW610" i="4"/>
  <c r="BW72" i="4"/>
  <c r="BW96" i="4"/>
  <c r="BW108" i="4"/>
  <c r="BW120" i="4"/>
  <c r="BW132" i="4"/>
  <c r="BW204" i="4"/>
  <c r="BW240" i="4"/>
  <c r="BW372" i="4"/>
  <c r="BW384" i="4"/>
  <c r="BW408" i="4"/>
  <c r="BW420" i="4"/>
  <c r="BW432" i="4"/>
  <c r="BW528" i="4"/>
  <c r="BW576" i="4"/>
  <c r="BW588" i="4"/>
  <c r="BW708" i="4"/>
  <c r="BW720" i="4"/>
  <c r="BW756" i="4"/>
  <c r="BW38" i="4"/>
  <c r="BW90" i="4"/>
  <c r="BW310" i="4"/>
  <c r="BW358" i="4"/>
  <c r="BW406" i="4"/>
  <c r="BW23" i="4"/>
  <c r="BW35" i="4"/>
  <c r="BW47" i="4"/>
  <c r="BW59" i="4"/>
  <c r="BW71" i="4"/>
  <c r="BW83" i="4"/>
  <c r="BW95" i="4"/>
  <c r="BW107" i="4"/>
  <c r="BW119" i="4"/>
  <c r="BW131" i="4"/>
  <c r="BW143" i="4"/>
  <c r="BW155" i="4"/>
  <c r="BW167" i="4"/>
  <c r="BW263" i="4"/>
  <c r="BW275" i="4"/>
  <c r="BW287" i="4"/>
  <c r="BW299" i="4"/>
  <c r="BW311" i="4"/>
  <c r="BW323" i="4"/>
  <c r="BW335" i="4"/>
  <c r="BW347" i="4"/>
  <c r="BW359" i="4"/>
  <c r="BW371" i="4"/>
  <c r="BW383" i="4"/>
  <c r="BW395" i="4"/>
  <c r="BW407" i="4"/>
  <c r="BW419" i="4"/>
  <c r="BW431" i="4"/>
  <c r="BW443" i="4"/>
  <c r="BW455" i="4"/>
  <c r="BW467" i="4"/>
  <c r="BW479" i="4"/>
  <c r="BW491" i="4"/>
  <c r="BW503" i="4"/>
  <c r="BW515" i="4"/>
  <c r="BW527" i="4"/>
  <c r="BW539" i="4"/>
  <c r="BW551" i="4"/>
  <c r="BW563" i="4"/>
  <c r="BW575" i="4"/>
  <c r="BW587" i="4"/>
  <c r="BW599" i="4"/>
  <c r="BW611" i="4"/>
  <c r="BW623" i="4"/>
  <c r="BW635" i="4"/>
  <c r="BW647" i="4"/>
  <c r="BW659" i="4"/>
  <c r="BW671" i="4"/>
  <c r="BW683" i="4"/>
  <c r="BW695" i="4"/>
  <c r="BW707" i="4"/>
  <c r="BW251" i="4"/>
  <c r="BW215" i="4"/>
  <c r="BW227" i="4"/>
  <c r="BW191" i="4"/>
  <c r="BW179" i="4"/>
  <c r="BW203" i="4"/>
  <c r="BW239" i="4"/>
  <c r="BW719" i="4"/>
  <c r="BW731" i="4"/>
  <c r="BW743" i="4"/>
  <c r="BW755" i="4"/>
  <c r="BW767" i="4"/>
  <c r="BW137" i="4"/>
  <c r="BW37" i="4"/>
  <c r="BW133" i="4"/>
  <c r="BW169" i="4"/>
  <c r="BW181" i="4"/>
  <c r="BW217" i="4"/>
  <c r="BW229" i="4"/>
  <c r="BW265" i="4"/>
  <c r="BW277" i="4"/>
  <c r="BW313" i="4"/>
  <c r="BW337" i="4"/>
  <c r="BW385" i="4"/>
  <c r="BW445" i="4"/>
  <c r="BW457" i="4"/>
  <c r="BW469" i="4"/>
  <c r="BW481" i="4"/>
  <c r="BW493" i="4"/>
  <c r="BW505" i="4"/>
  <c r="BW517" i="4"/>
  <c r="BW529" i="4"/>
  <c r="BW541" i="4"/>
  <c r="BW553" i="4"/>
  <c r="BW565" i="4"/>
  <c r="BW577" i="4"/>
  <c r="BW589" i="4"/>
  <c r="BW601" i="4"/>
  <c r="BW613" i="4"/>
  <c r="BW625" i="4"/>
  <c r="BW637" i="4"/>
  <c r="BW649" i="4"/>
  <c r="BW661" i="4"/>
  <c r="BW673" i="4"/>
  <c r="BW685" i="4"/>
  <c r="BW697" i="4"/>
  <c r="BW709" i="4"/>
  <c r="BW721" i="4"/>
  <c r="BW733" i="4"/>
  <c r="BW745" i="4"/>
  <c r="BW757" i="4"/>
  <c r="BW769" i="4"/>
  <c r="BW26" i="4"/>
  <c r="BW50" i="4"/>
  <c r="BW62" i="4"/>
  <c r="BW74" i="4"/>
  <c r="BW86" i="4"/>
  <c r="BW98" i="4"/>
  <c r="BW110" i="4"/>
  <c r="BW122" i="4"/>
  <c r="BW134" i="4"/>
  <c r="BW146" i="4"/>
  <c r="BW158" i="4"/>
  <c r="BW170" i="4"/>
  <c r="BW182" i="4"/>
  <c r="BW206" i="4"/>
  <c r="BW218" i="4"/>
  <c r="BW230" i="4"/>
  <c r="BW242" i="4"/>
  <c r="BW254" i="4"/>
  <c r="BW266" i="4"/>
  <c r="BW278" i="4"/>
  <c r="BW290" i="4"/>
  <c r="BW302" i="4"/>
  <c r="BW314" i="4"/>
  <c r="BW326" i="4"/>
  <c r="BW338" i="4"/>
  <c r="BW350" i="4"/>
  <c r="BW362" i="4"/>
  <c r="BW374" i="4"/>
  <c r="BW386" i="4"/>
  <c r="BW398" i="4"/>
  <c r="BW410" i="4"/>
  <c r="BW422" i="4"/>
  <c r="BW434" i="4"/>
  <c r="BW446" i="4"/>
  <c r="BW470" i="4"/>
  <c r="BW482" i="4"/>
  <c r="BW494" i="4"/>
  <c r="BW506" i="4"/>
  <c r="BW518" i="4"/>
  <c r="BW530" i="4"/>
  <c r="BW542" i="4"/>
  <c r="BW554" i="4"/>
  <c r="BW566" i="4"/>
  <c r="BW578" i="4"/>
  <c r="BW590" i="4"/>
  <c r="BW602" i="4"/>
  <c r="BW614" i="4"/>
  <c r="BW626" i="4"/>
  <c r="BW638" i="4"/>
  <c r="BW650" i="4"/>
  <c r="BW674" i="4"/>
  <c r="BW686" i="4"/>
  <c r="BW698" i="4"/>
  <c r="BW710" i="4"/>
  <c r="BW722" i="4"/>
  <c r="BW734" i="4"/>
  <c r="BW746" i="4"/>
  <c r="BW758" i="4"/>
  <c r="BW27" i="4"/>
  <c r="BW39" i="4"/>
  <c r="BW51" i="4"/>
  <c r="BW63" i="4"/>
  <c r="BW75" i="4"/>
  <c r="BW87" i="4"/>
  <c r="BW99" i="4"/>
  <c r="BW123" i="4"/>
  <c r="BW159" i="4"/>
  <c r="BW171" i="4"/>
  <c r="BW195" i="4"/>
  <c r="BW207" i="4"/>
  <c r="BW243" i="4"/>
  <c r="BW255" i="4"/>
  <c r="BW267" i="4"/>
  <c r="BW279" i="4"/>
  <c r="BW291" i="4"/>
  <c r="BW303" i="4"/>
  <c r="BW315" i="4"/>
  <c r="BW327" i="4"/>
  <c r="BW339" i="4"/>
  <c r="BW351" i="4"/>
  <c r="BW375" i="4"/>
  <c r="BW387" i="4"/>
  <c r="BW399" i="4"/>
  <c r="BW411" i="4"/>
  <c r="BW423" i="4"/>
  <c r="BW435" i="4"/>
  <c r="BW447" i="4"/>
  <c r="BW459" i="4"/>
  <c r="BW471" i="4"/>
  <c r="BW483" i="4"/>
  <c r="BW495" i="4"/>
  <c r="BW507" i="4"/>
  <c r="BW519" i="4"/>
  <c r="BW531" i="4"/>
  <c r="BW543" i="4"/>
  <c r="BW555" i="4"/>
  <c r="BW567" i="4"/>
  <c r="BW579" i="4"/>
  <c r="BW591" i="4"/>
  <c r="BW603" i="4"/>
  <c r="BW615" i="4"/>
  <c r="BW627" i="4"/>
  <c r="BW639" i="4"/>
  <c r="BW651" i="4"/>
  <c r="BW24" i="4"/>
  <c r="BW36" i="4"/>
  <c r="BW48" i="4"/>
  <c r="BW60" i="4"/>
  <c r="BW84" i="4"/>
  <c r="BW144" i="4"/>
  <c r="BW156" i="4"/>
  <c r="BW168" i="4"/>
  <c r="BW180" i="4"/>
  <c r="BW192" i="4"/>
  <c r="BW216" i="4"/>
  <c r="BW228" i="4"/>
  <c r="BW252" i="4"/>
  <c r="BW264" i="4"/>
  <c r="BW276" i="4"/>
  <c r="BW288" i="4"/>
  <c r="BW300" i="4"/>
  <c r="BW312" i="4"/>
  <c r="BW324" i="4"/>
  <c r="BW336" i="4"/>
  <c r="BW348" i="4"/>
  <c r="BW360" i="4"/>
  <c r="BW396" i="4"/>
  <c r="BW444" i="4"/>
  <c r="BW456" i="4"/>
  <c r="BW468" i="4"/>
  <c r="BW480" i="4"/>
  <c r="BW492" i="4"/>
  <c r="BW504" i="4"/>
  <c r="BW516" i="4"/>
  <c r="BW540" i="4"/>
  <c r="BW552" i="4"/>
  <c r="BW564" i="4"/>
  <c r="BW600" i="4"/>
  <c r="BW612" i="4"/>
  <c r="BW624" i="4"/>
  <c r="BW636" i="4"/>
  <c r="BW648" i="4"/>
  <c r="BW660" i="4"/>
  <c r="BW672" i="4"/>
  <c r="BW684" i="4"/>
  <c r="BW696" i="4"/>
  <c r="BW732" i="4"/>
  <c r="BW744" i="4"/>
  <c r="BW768" i="4"/>
  <c r="BW194" i="4"/>
  <c r="BW458" i="4"/>
  <c r="BW662" i="4"/>
  <c r="BW111" i="4"/>
  <c r="BW231" i="4"/>
  <c r="BW363" i="4"/>
  <c r="BW663" i="4"/>
  <c r="BW675" i="4"/>
  <c r="BW687" i="4"/>
  <c r="BW699" i="4"/>
  <c r="BW711" i="4"/>
  <c r="BW723" i="4"/>
  <c r="BW735" i="4"/>
  <c r="BW747" i="4"/>
  <c r="BW759" i="4"/>
  <c r="BW88" i="4"/>
  <c r="BW184" i="4"/>
  <c r="BW196" i="4"/>
  <c r="BW208" i="4"/>
  <c r="BW220" i="4"/>
  <c r="BW232" i="4"/>
  <c r="BW244" i="4"/>
  <c r="BW256" i="4"/>
  <c r="BW268" i="4"/>
  <c r="BW280" i="4"/>
  <c r="BW292" i="4"/>
  <c r="BW316" i="4"/>
  <c r="BW328" i="4"/>
  <c r="BW340" i="4"/>
  <c r="BW364" i="4"/>
  <c r="BW376" i="4"/>
  <c r="BW388" i="4"/>
  <c r="BW400" i="4"/>
  <c r="BW412" i="4"/>
  <c r="BW424" i="4"/>
  <c r="BW436" i="4"/>
  <c r="BW448" i="4"/>
  <c r="BW460" i="4"/>
  <c r="BW472" i="4"/>
  <c r="BW484" i="4"/>
  <c r="BW496" i="4"/>
  <c r="BW508" i="4"/>
  <c r="BW520" i="4"/>
  <c r="BW532" i="4"/>
  <c r="BW544" i="4"/>
  <c r="BW556" i="4"/>
  <c r="BW568" i="4"/>
  <c r="BW580" i="4"/>
  <c r="BW592" i="4"/>
  <c r="BW604" i="4"/>
  <c r="BW616" i="4"/>
  <c r="BW628" i="4"/>
  <c r="BW640" i="4"/>
  <c r="BW652" i="4"/>
  <c r="BW664" i="4"/>
  <c r="BW676" i="4"/>
  <c r="BW688" i="4"/>
  <c r="BW700" i="4"/>
  <c r="BW712" i="4"/>
  <c r="BW724" i="4"/>
  <c r="BW736" i="4"/>
  <c r="BW748" i="4"/>
  <c r="BW760" i="4"/>
  <c r="BW16" i="4"/>
  <c r="BW29" i="4"/>
  <c r="BW41" i="4"/>
  <c r="BW53" i="4"/>
  <c r="BW65" i="4"/>
  <c r="BW77" i="4"/>
  <c r="BW89" i="4"/>
  <c r="BW101" i="4"/>
  <c r="BW113" i="4"/>
  <c r="BW125" i="4"/>
  <c r="BW149" i="4"/>
  <c r="BW161" i="4"/>
  <c r="BW173" i="4"/>
  <c r="BW185" i="4"/>
  <c r="BW197" i="4"/>
  <c r="BW209" i="4"/>
  <c r="BW221" i="4"/>
  <c r="BW233" i="4"/>
  <c r="BW245" i="4"/>
  <c r="BW257" i="4"/>
  <c r="BW269" i="4"/>
  <c r="BW281" i="4"/>
  <c r="BW293" i="4"/>
  <c r="BW305" i="4"/>
  <c r="BW317" i="4"/>
  <c r="BW329" i="4"/>
  <c r="BW341" i="4"/>
  <c r="BW353" i="4"/>
  <c r="BW365" i="4"/>
  <c r="BW377" i="4"/>
  <c r="BW389" i="4"/>
  <c r="BW401" i="4"/>
  <c r="BW413" i="4"/>
  <c r="BW425" i="4"/>
  <c r="BW437" i="4"/>
  <c r="BW449" i="4"/>
  <c r="BW461" i="4"/>
  <c r="BW473" i="4"/>
  <c r="BW485" i="4"/>
  <c r="BW497" i="4"/>
  <c r="BW509" i="4"/>
  <c r="BW521" i="4"/>
  <c r="BW533" i="4"/>
  <c r="BW545" i="4"/>
  <c r="BW557" i="4"/>
  <c r="BW569" i="4"/>
  <c r="BW581" i="4"/>
  <c r="BW593" i="4"/>
  <c r="BW605" i="4"/>
  <c r="BW617" i="4"/>
  <c r="BW629" i="4"/>
  <c r="BW641" i="4"/>
  <c r="BW653" i="4"/>
  <c r="BW665" i="4"/>
  <c r="BW677" i="4"/>
  <c r="BW689" i="4"/>
  <c r="BW701" i="4"/>
  <c r="BW713" i="4"/>
  <c r="BW725" i="4"/>
  <c r="BW737" i="4"/>
  <c r="BW749" i="4"/>
  <c r="BW761" i="4"/>
  <c r="BW17" i="4"/>
  <c r="BW30" i="4"/>
  <c r="BW42" i="4"/>
  <c r="BW54" i="4"/>
  <c r="BW66" i="4"/>
  <c r="BW78" i="4"/>
  <c r="BW102" i="4"/>
  <c r="BW114" i="4"/>
  <c r="BW126" i="4"/>
  <c r="BW138" i="4"/>
  <c r="BW150" i="4"/>
  <c r="BW162" i="4"/>
  <c r="BW174" i="4"/>
  <c r="BW186" i="4"/>
  <c r="BW198" i="4"/>
  <c r="BW210" i="4"/>
  <c r="BW222" i="4"/>
  <c r="BW234" i="4"/>
  <c r="BW246" i="4"/>
  <c r="BW258" i="4"/>
  <c r="BW270" i="4"/>
  <c r="BW282" i="4"/>
  <c r="BW294" i="4"/>
  <c r="BW306" i="4"/>
  <c r="BW318" i="4"/>
  <c r="BW330" i="4"/>
  <c r="BW342" i="4"/>
  <c r="BW354" i="4"/>
  <c r="BW366" i="4"/>
  <c r="BW378" i="4"/>
  <c r="BW390" i="4"/>
  <c r="BW402" i="4"/>
  <c r="BW414" i="4"/>
  <c r="BW426" i="4"/>
  <c r="BW438" i="4"/>
  <c r="BW450" i="4"/>
  <c r="BW462" i="4"/>
  <c r="BW474" i="4"/>
  <c r="BW486" i="4"/>
  <c r="BW498" i="4"/>
  <c r="BW510" i="4"/>
  <c r="BW522" i="4"/>
  <c r="BW534" i="4"/>
  <c r="BW546" i="4"/>
  <c r="BW558" i="4"/>
  <c r="BW570" i="4"/>
  <c r="BW582" i="4"/>
  <c r="BW594" i="4"/>
  <c r="BW606" i="4"/>
  <c r="BW618" i="4"/>
  <c r="BW630" i="4"/>
  <c r="BW642" i="4"/>
  <c r="BW654" i="4"/>
  <c r="BW666" i="4"/>
  <c r="BW678" i="4"/>
  <c r="BW690" i="4"/>
  <c r="BW702" i="4"/>
  <c r="BW714" i="4"/>
  <c r="BW726" i="4"/>
  <c r="BW738" i="4"/>
  <c r="BW750" i="4"/>
  <c r="BW762" i="4"/>
  <c r="BW18" i="4"/>
  <c r="BW31" i="4"/>
  <c r="BW43" i="4"/>
  <c r="BW55" i="4"/>
  <c r="BW67" i="4"/>
  <c r="BW79" i="4"/>
  <c r="BW91" i="4"/>
  <c r="BW103" i="4"/>
  <c r="BW115" i="4"/>
  <c r="BW127" i="4"/>
  <c r="BW139" i="4"/>
  <c r="BW151" i="4"/>
  <c r="BW163" i="4"/>
  <c r="BW175" i="4"/>
  <c r="BW187" i="4"/>
  <c r="BW199" i="4"/>
  <c r="BW211" i="4"/>
  <c r="BW223" i="4"/>
  <c r="BW235" i="4"/>
  <c r="BW247" i="4"/>
  <c r="BW259" i="4"/>
  <c r="BW271" i="4"/>
  <c r="BW283" i="4"/>
  <c r="BW295" i="4"/>
  <c r="BW307" i="4"/>
  <c r="BW319" i="4"/>
  <c r="BW331" i="4"/>
  <c r="BW343" i="4"/>
  <c r="BW355" i="4"/>
  <c r="BW367" i="4"/>
  <c r="BW379" i="4"/>
  <c r="BW391" i="4"/>
  <c r="BW403" i="4"/>
  <c r="BW415" i="4"/>
  <c r="BW427" i="4"/>
  <c r="BW439" i="4"/>
  <c r="BW451" i="4"/>
  <c r="BW463" i="4"/>
  <c r="BW475" i="4"/>
  <c r="BW487" i="4"/>
  <c r="BW499" i="4"/>
  <c r="BW511" i="4"/>
  <c r="BW523" i="4"/>
  <c r="BW535" i="4"/>
  <c r="BW547" i="4"/>
  <c r="BW559" i="4"/>
  <c r="BW571" i="4"/>
  <c r="BW583" i="4"/>
  <c r="BW595" i="4"/>
  <c r="BW607" i="4"/>
  <c r="BW619" i="4"/>
  <c r="BW631" i="4"/>
  <c r="BW643" i="4"/>
  <c r="BW655" i="4"/>
  <c r="BW667" i="4"/>
  <c r="BW679" i="4"/>
  <c r="BW691" i="4"/>
  <c r="BW703" i="4"/>
  <c r="BW715" i="4"/>
  <c r="BW727" i="4"/>
  <c r="BW739" i="4"/>
  <c r="BW751" i="4"/>
  <c r="BW763" i="4"/>
  <c r="BW20" i="4"/>
  <c r="BW32" i="4"/>
  <c r="BW44" i="4"/>
  <c r="BW56" i="4"/>
  <c r="BW68" i="4"/>
  <c r="BW80" i="4"/>
  <c r="BW92" i="4"/>
  <c r="BW104" i="4"/>
  <c r="BW116" i="4"/>
  <c r="BW128" i="4"/>
  <c r="BW140" i="4"/>
  <c r="BW152" i="4"/>
  <c r="BW164" i="4"/>
  <c r="BW176" i="4"/>
  <c r="BW188" i="4"/>
  <c r="BW200" i="4"/>
  <c r="BW212" i="4"/>
  <c r="BW224" i="4"/>
  <c r="BW236" i="4"/>
  <c r="BW260" i="4"/>
  <c r="BW272" i="4"/>
  <c r="BW284" i="4"/>
  <c r="BW296" i="4"/>
  <c r="BW308" i="4"/>
  <c r="BW320" i="4"/>
  <c r="BW332" i="4"/>
  <c r="BW344" i="4"/>
  <c r="BW356" i="4"/>
  <c r="BW368" i="4"/>
  <c r="BW380" i="4"/>
  <c r="BW392" i="4"/>
  <c r="BW404" i="4"/>
  <c r="BW416" i="4"/>
  <c r="BW428" i="4"/>
  <c r="BW440" i="4"/>
  <c r="BW452" i="4"/>
  <c r="BW464" i="4"/>
  <c r="BW476" i="4"/>
  <c r="BW488" i="4"/>
  <c r="BW500" i="4"/>
  <c r="BW512" i="4"/>
  <c r="BW524" i="4"/>
  <c r="BW536" i="4"/>
  <c r="BW548" i="4"/>
  <c r="BW560" i="4"/>
  <c r="BW572" i="4"/>
  <c r="BW584" i="4"/>
  <c r="BW596" i="4"/>
  <c r="BW608" i="4"/>
  <c r="BW620" i="4"/>
  <c r="BW632" i="4"/>
  <c r="BW644" i="4"/>
  <c r="BW656" i="4"/>
  <c r="BW668" i="4"/>
  <c r="BW680" i="4"/>
  <c r="BW692" i="4"/>
  <c r="BW704" i="4"/>
  <c r="BW716" i="4"/>
  <c r="BW728" i="4"/>
  <c r="BW740" i="4"/>
  <c r="BW752" i="4"/>
  <c r="BW764" i="4"/>
  <c r="BW21" i="4"/>
  <c r="BW33" i="4"/>
  <c r="BW45" i="4"/>
  <c r="BW57" i="4"/>
  <c r="BW69" i="4"/>
  <c r="BW81" i="4"/>
  <c r="BW93" i="4"/>
  <c r="BW105" i="4"/>
  <c r="BW117" i="4"/>
  <c r="BW129" i="4"/>
  <c r="BW141" i="4"/>
  <c r="BW153" i="4"/>
  <c r="BW165" i="4"/>
  <c r="BW177" i="4"/>
  <c r="BW189" i="4"/>
  <c r="BW201" i="4"/>
  <c r="BW213" i="4"/>
  <c r="BW225" i="4"/>
  <c r="BW237" i="4"/>
  <c r="BW249" i="4"/>
  <c r="BW261" i="4"/>
  <c r="BW273" i="4"/>
  <c r="BW285" i="4"/>
  <c r="BW297" i="4"/>
  <c r="BW309" i="4"/>
  <c r="BW321" i="4"/>
  <c r="BW333" i="4"/>
  <c r="BW345" i="4"/>
  <c r="BW357" i="4"/>
  <c r="BW369" i="4"/>
  <c r="BW381" i="4"/>
  <c r="BW393" i="4"/>
  <c r="BW405" i="4"/>
  <c r="BW417" i="4"/>
  <c r="BW25" i="4"/>
  <c r="BW49" i="4"/>
  <c r="BW61" i="4"/>
  <c r="BW73" i="4"/>
  <c r="BW85" i="4"/>
  <c r="BW97" i="4"/>
  <c r="BW109" i="4"/>
  <c r="BW121" i="4"/>
  <c r="BW145" i="4"/>
  <c r="BW157" i="4"/>
  <c r="BW193" i="4"/>
  <c r="BW205" i="4"/>
  <c r="BW241" i="4"/>
  <c r="BW253" i="4"/>
  <c r="BW289" i="4"/>
  <c r="BW301" i="4"/>
  <c r="BW325" i="4"/>
  <c r="BW349" i="4"/>
  <c r="BW361" i="4"/>
  <c r="BW373" i="4"/>
  <c r="BW397" i="4"/>
  <c r="BW409" i="4"/>
  <c r="BW421" i="4"/>
  <c r="BW433" i="4"/>
  <c r="BW135" i="4"/>
  <c r="BW147" i="4"/>
  <c r="BW183" i="4"/>
  <c r="BW219" i="4"/>
  <c r="BW15" i="4"/>
  <c r="BW28" i="4"/>
  <c r="BW40" i="4"/>
  <c r="BW52" i="4"/>
  <c r="BW64" i="4"/>
  <c r="BW76" i="4"/>
  <c r="BW100" i="4"/>
  <c r="BW112" i="4"/>
  <c r="BW124" i="4"/>
  <c r="BW136" i="4"/>
  <c r="BW148" i="4"/>
  <c r="BW160" i="4"/>
  <c r="BW172" i="4"/>
  <c r="BW304" i="4"/>
  <c r="BW352" i="4"/>
  <c r="BW429" i="4"/>
  <c r="BW441" i="4"/>
  <c r="BW453" i="4"/>
  <c r="BW465" i="4"/>
  <c r="BW477" i="4"/>
  <c r="BW489" i="4"/>
  <c r="BW501" i="4"/>
  <c r="BW513" i="4"/>
  <c r="BW525" i="4"/>
  <c r="BW537" i="4"/>
  <c r="BW549" i="4"/>
  <c r="BW561" i="4"/>
  <c r="BW585" i="4"/>
  <c r="BW597" i="4"/>
  <c r="BW609" i="4"/>
  <c r="BW621" i="4"/>
  <c r="BW633" i="4"/>
  <c r="BW645" i="4"/>
  <c r="BW657" i="4"/>
  <c r="BW669" i="4"/>
  <c r="BW693" i="4"/>
  <c r="BW705" i="4"/>
  <c r="BW717" i="4"/>
  <c r="BW729" i="4"/>
  <c r="BW741" i="4"/>
  <c r="BW753" i="4"/>
  <c r="BW765" i="4"/>
  <c r="BW22" i="4"/>
  <c r="BW34" i="4"/>
  <c r="BW46" i="4"/>
  <c r="BW58" i="4"/>
  <c r="BW70" i="4"/>
  <c r="BW82" i="4"/>
  <c r="BW94" i="4"/>
  <c r="BW106" i="4"/>
  <c r="BW118" i="4"/>
  <c r="BW130" i="4"/>
  <c r="BW142" i="4"/>
  <c r="BW154" i="4"/>
  <c r="BW166" i="4"/>
  <c r="BW178" i="4"/>
  <c r="BW190" i="4"/>
  <c r="BW202" i="4"/>
  <c r="BW214" i="4"/>
  <c r="BW226" i="4"/>
  <c r="BW238" i="4"/>
  <c r="BW262" i="4"/>
  <c r="BW274" i="4"/>
  <c r="BW286" i="4"/>
  <c r="BW298" i="4"/>
  <c r="BW322" i="4"/>
  <c r="BW334" i="4"/>
  <c r="BW346" i="4"/>
  <c r="BW370" i="4"/>
  <c r="BW382" i="4"/>
  <c r="BW394" i="4"/>
  <c r="BW418" i="4"/>
  <c r="BW430" i="4"/>
  <c r="BW442" i="4"/>
  <c r="BW454" i="4"/>
  <c r="BW466" i="4"/>
  <c r="BW478" i="4"/>
  <c r="BW490" i="4"/>
  <c r="BW502" i="4"/>
  <c r="BW514" i="4"/>
  <c r="BW526" i="4"/>
  <c r="BW538" i="4"/>
  <c r="BW550" i="4"/>
  <c r="BW562" i="4"/>
  <c r="BW574" i="4"/>
  <c r="BW586" i="4"/>
  <c r="BW598" i="4"/>
  <c r="BW622" i="4"/>
  <c r="BW634" i="4"/>
  <c r="BW646" i="4"/>
  <c r="BW658" i="4"/>
  <c r="BW670" i="4"/>
  <c r="BW682" i="4"/>
  <c r="BW694" i="4"/>
  <c r="BW706" i="4"/>
  <c r="BW718" i="4"/>
  <c r="BW730" i="4"/>
  <c r="BW742" i="4"/>
  <c r="BW754" i="4"/>
  <c r="BW766" i="4"/>
  <c r="B90" i="23"/>
  <c r="AQ117" i="42" l="1"/>
  <c r="BI117" i="42" s="1"/>
  <c r="AQ121" i="42"/>
  <c r="BI121" i="42" s="1"/>
  <c r="AQ480" i="42"/>
  <c r="BI480" i="42" s="1"/>
  <c r="AQ448" i="42"/>
  <c r="BI448" i="42" s="1"/>
  <c r="AQ57" i="42"/>
  <c r="BI57" i="42" s="1"/>
  <c r="AQ569" i="42"/>
  <c r="BI569" i="42" s="1"/>
  <c r="AQ312" i="42"/>
  <c r="BI312" i="42" s="1"/>
  <c r="AQ84" i="42"/>
  <c r="BI84" i="42" s="1"/>
  <c r="AQ693" i="42"/>
  <c r="BI693" i="42" s="1"/>
  <c r="AQ212" i="42"/>
  <c r="BI212" i="42" s="1"/>
  <c r="AQ272" i="42"/>
  <c r="BI272" i="42" s="1"/>
  <c r="AQ725" i="42"/>
  <c r="BI725" i="42" s="1"/>
  <c r="AQ507" i="42"/>
  <c r="BI507" i="42" s="1"/>
  <c r="AQ672" i="42"/>
  <c r="BI672" i="42" s="1"/>
  <c r="AQ500" i="42"/>
  <c r="BI500" i="42" s="1"/>
  <c r="AQ532" i="42"/>
  <c r="BI532" i="42" s="1"/>
  <c r="AQ517" i="42"/>
  <c r="BI517" i="42" s="1"/>
  <c r="AQ582" i="42"/>
  <c r="BI582" i="42" s="1"/>
  <c r="AQ21" i="42"/>
  <c r="BI21" i="42" s="1"/>
  <c r="AQ751" i="42"/>
  <c r="BI751" i="42" s="1"/>
  <c r="AQ242" i="42"/>
  <c r="BI242" i="42" s="1"/>
  <c r="AQ291" i="42"/>
  <c r="BI291" i="42" s="1"/>
  <c r="AQ459" i="42"/>
  <c r="BI459" i="42" s="1"/>
  <c r="AQ83" i="42"/>
  <c r="BI83" i="42" s="1"/>
  <c r="AQ321" i="42"/>
  <c r="BI321" i="42" s="1"/>
  <c r="AQ244" i="42"/>
  <c r="BI244" i="42" s="1"/>
  <c r="AQ247" i="42"/>
  <c r="BI247" i="42" s="1"/>
  <c r="AQ570" i="42"/>
  <c r="BI570" i="42" s="1"/>
  <c r="AQ753" i="42"/>
  <c r="BI753" i="42" s="1"/>
  <c r="AQ663" i="42"/>
  <c r="BI663" i="42" s="1"/>
  <c r="AQ427" i="42"/>
  <c r="BI427" i="42" s="1"/>
  <c r="AQ333" i="42"/>
  <c r="BI333" i="42" s="1"/>
  <c r="AQ413" i="42"/>
  <c r="BI413" i="42" s="1"/>
  <c r="AQ513" i="42"/>
  <c r="BI513" i="42" s="1"/>
  <c r="AQ338" i="42"/>
  <c r="BI338" i="42" s="1"/>
  <c r="AQ416" i="42"/>
  <c r="BI416" i="42" s="1"/>
  <c r="AQ367" i="42"/>
  <c r="BI367" i="42" s="1"/>
  <c r="AQ248" i="42"/>
  <c r="BI248" i="42" s="1"/>
  <c r="AQ394" i="42"/>
  <c r="BI394" i="42" s="1"/>
  <c r="AQ665" i="42"/>
  <c r="BI665" i="42" s="1"/>
  <c r="AQ311" i="42"/>
  <c r="BI311" i="42" s="1"/>
  <c r="AQ78" i="42"/>
  <c r="BI78" i="42" s="1"/>
  <c r="AQ198" i="42"/>
  <c r="BI198" i="42" s="1"/>
  <c r="AQ191" i="42"/>
  <c r="BI191" i="42" s="1"/>
  <c r="AQ309" i="42"/>
  <c r="BI309" i="42" s="1"/>
  <c r="AQ477" i="42"/>
  <c r="BI477" i="42" s="1"/>
  <c r="AQ690" i="42"/>
  <c r="BI690" i="42" s="1"/>
  <c r="AQ446" i="42"/>
  <c r="BI446" i="42" s="1"/>
  <c r="AQ661" i="42"/>
  <c r="BI661" i="42" s="1"/>
  <c r="AQ709" i="42"/>
  <c r="BI709" i="42" s="1"/>
  <c r="AQ491" i="42"/>
  <c r="BI491" i="42" s="1"/>
  <c r="AQ145" i="42"/>
  <c r="BI145" i="42" s="1"/>
  <c r="AQ251" i="42"/>
  <c r="BI251" i="42" s="1"/>
  <c r="AQ562" i="42"/>
  <c r="BI562" i="42" s="1"/>
  <c r="AQ16" i="42"/>
  <c r="BI16" i="42" s="1"/>
  <c r="AQ342" i="42"/>
  <c r="BI342" i="42" s="1"/>
  <c r="AQ735" i="42"/>
  <c r="BI735" i="42" s="1"/>
  <c r="AQ666" i="42"/>
  <c r="BI666" i="42" s="1"/>
  <c r="AQ449" i="42"/>
  <c r="BI449" i="42" s="1"/>
  <c r="AQ605" i="42"/>
  <c r="BI605" i="42" s="1"/>
  <c r="AQ708" i="42"/>
  <c r="BI708" i="42" s="1"/>
  <c r="AQ536" i="42"/>
  <c r="BI536" i="42" s="1"/>
  <c r="AQ433" i="42"/>
  <c r="BI433" i="42" s="1"/>
  <c r="AQ36" i="42"/>
  <c r="BI36" i="42" s="1"/>
  <c r="AQ682" i="42"/>
  <c r="BI682" i="42" s="1"/>
  <c r="AQ133" i="42"/>
  <c r="BI133" i="42" s="1"/>
  <c r="AQ82" i="42"/>
  <c r="BI82" i="42" s="1"/>
  <c r="AQ52" i="42"/>
  <c r="BI52" i="42" s="1"/>
  <c r="AQ305" i="42"/>
  <c r="BI305" i="42" s="1"/>
  <c r="AQ72" i="42"/>
  <c r="BI72" i="42" s="1"/>
  <c r="AQ285" i="42"/>
  <c r="BI285" i="42" s="1"/>
  <c r="AQ707" i="42"/>
  <c r="BI707" i="42" s="1"/>
  <c r="AQ423" i="42"/>
  <c r="BI423" i="42" s="1"/>
  <c r="AQ234" i="42"/>
  <c r="BI234" i="42" s="1"/>
  <c r="AQ134" i="42"/>
  <c r="BI134" i="42" s="1"/>
  <c r="AQ257" i="42"/>
  <c r="BI257" i="42" s="1"/>
  <c r="AQ696" i="42"/>
  <c r="BI696" i="42" s="1"/>
  <c r="AQ105" i="42"/>
  <c r="BI105" i="42" s="1"/>
  <c r="AQ103" i="42"/>
  <c r="BI103" i="42" s="1"/>
  <c r="AQ657" i="42"/>
  <c r="BI657" i="42" s="1"/>
  <c r="AQ214" i="42"/>
  <c r="BI214" i="42" s="1"/>
  <c r="AQ543" i="42"/>
  <c r="BI543" i="42" s="1"/>
  <c r="AQ176" i="42"/>
  <c r="BI176" i="42" s="1"/>
  <c r="AQ330" i="42"/>
  <c r="BI330" i="42" s="1"/>
  <c r="AQ355" i="42"/>
  <c r="BI355" i="42" s="1"/>
  <c r="AQ681" i="42"/>
  <c r="BI681" i="42" s="1"/>
  <c r="AQ142" i="42"/>
  <c r="BI142" i="42" s="1"/>
  <c r="AQ294" i="42"/>
  <c r="BI294" i="42" s="1"/>
  <c r="AQ503" i="42"/>
  <c r="BI503" i="42" s="1"/>
  <c r="AQ353" i="42"/>
  <c r="BI353" i="42" s="1"/>
  <c r="AQ530" i="42"/>
  <c r="BI530" i="42" s="1"/>
  <c r="AQ494" i="42"/>
  <c r="BI494" i="42" s="1"/>
  <c r="AQ260" i="42"/>
  <c r="BI260" i="42" s="1"/>
  <c r="AQ179" i="42"/>
  <c r="BI179" i="42" s="1"/>
  <c r="AQ94" i="42"/>
  <c r="BI94" i="42" s="1"/>
  <c r="AQ764" i="42"/>
  <c r="BI764" i="42" s="1"/>
  <c r="AQ46" i="42"/>
  <c r="BI46" i="42" s="1"/>
  <c r="AQ162" i="42"/>
  <c r="BI162" i="42" s="1"/>
  <c r="AQ192" i="42"/>
  <c r="BI192" i="42" s="1"/>
  <c r="AQ59" i="42"/>
  <c r="BI59" i="42" s="1"/>
  <c r="AQ417" i="42"/>
  <c r="BI417" i="42" s="1"/>
  <c r="AQ694" i="42"/>
  <c r="BI694" i="42" s="1"/>
  <c r="AQ624" i="42"/>
  <c r="BI624" i="42" s="1"/>
  <c r="AQ317" i="42"/>
  <c r="BI317" i="42" s="1"/>
  <c r="AQ721" i="42"/>
  <c r="BI721" i="42" s="1"/>
  <c r="AQ737" i="42"/>
  <c r="BI737" i="42" s="1"/>
  <c r="AQ297" i="42"/>
  <c r="BI297" i="42" s="1"/>
  <c r="AQ373" i="42"/>
  <c r="BI373" i="42" s="1"/>
  <c r="AQ461" i="42"/>
  <c r="BI461" i="42" s="1"/>
  <c r="AQ126" i="42"/>
  <c r="BI126" i="42" s="1"/>
  <c r="AQ184" i="42"/>
  <c r="BI184" i="42" s="1"/>
  <c r="AQ633" i="42"/>
  <c r="BI633" i="42" s="1"/>
  <c r="AQ229" i="42"/>
  <c r="BI229" i="42" s="1"/>
  <c r="AQ470" i="42"/>
  <c r="BI470" i="42" s="1"/>
  <c r="AQ447" i="42"/>
  <c r="BI447" i="42" s="1"/>
  <c r="AQ239" i="42"/>
  <c r="BI239" i="42" s="1"/>
  <c r="AQ258" i="42"/>
  <c r="BI258" i="42" s="1"/>
  <c r="AQ296" i="42"/>
  <c r="BI296" i="42" s="1"/>
  <c r="AQ540" i="42"/>
  <c r="BI540" i="42" s="1"/>
  <c r="AQ375" i="42"/>
  <c r="BI375" i="42" s="1"/>
  <c r="AQ558" i="42"/>
  <c r="BI558" i="42" s="1"/>
  <c r="AQ677" i="42"/>
  <c r="BI677" i="42" s="1"/>
  <c r="AQ497" i="42"/>
  <c r="BI497" i="42" s="1"/>
  <c r="AQ671" i="42"/>
  <c r="BI671" i="42" s="1"/>
  <c r="AQ697" i="42"/>
  <c r="BI697" i="42" s="1"/>
  <c r="AQ345" i="42"/>
  <c r="BI345" i="42" s="1"/>
  <c r="AQ645" i="42"/>
  <c r="BI645" i="42" s="1"/>
  <c r="AQ564" i="42"/>
  <c r="BI564" i="42" s="1"/>
  <c r="AQ623" i="42"/>
  <c r="BI623" i="42" s="1"/>
  <c r="AQ590" i="42"/>
  <c r="BI590" i="42" s="1"/>
  <c r="AQ131" i="42"/>
  <c r="BI131" i="42" s="1"/>
  <c r="AQ271" i="42"/>
  <c r="BI271" i="42" s="1"/>
  <c r="AQ453" i="42"/>
  <c r="BI453" i="42" s="1"/>
  <c r="AQ223" i="42"/>
  <c r="BI223" i="42" s="1"/>
  <c r="AQ418" i="42"/>
  <c r="BI418" i="42" s="1"/>
  <c r="AQ356" i="42"/>
  <c r="BI356" i="42" s="1"/>
  <c r="AQ548" i="42"/>
  <c r="BI548" i="42" s="1"/>
  <c r="AQ41" i="42"/>
  <c r="BI41" i="42" s="1"/>
  <c r="AQ730" i="42"/>
  <c r="BI730" i="42" s="1"/>
  <c r="AQ132" i="42"/>
  <c r="BI132" i="42" s="1"/>
  <c r="AQ760" i="42"/>
  <c r="BI760" i="42" s="1"/>
  <c r="AQ255" i="42"/>
  <c r="BI255" i="42" s="1"/>
  <c r="AQ653" i="42"/>
  <c r="BI653" i="42" s="1"/>
  <c r="AQ139" i="42"/>
  <c r="BI139" i="42" s="1"/>
  <c r="AQ566" i="42"/>
  <c r="BI566" i="42" s="1"/>
  <c r="AQ678" i="42"/>
  <c r="BI678" i="42" s="1"/>
  <c r="AQ263" i="42"/>
  <c r="BI263" i="42" s="1"/>
  <c r="AQ658" i="42"/>
  <c r="BI658" i="42" s="1"/>
  <c r="AQ253" i="42"/>
  <c r="BI253" i="42" s="1"/>
  <c r="AQ405" i="42"/>
  <c r="BI405" i="42" s="1"/>
  <c r="AQ236" i="42"/>
  <c r="BI236" i="42" s="1"/>
  <c r="AQ193" i="42"/>
  <c r="BI193" i="42" s="1"/>
  <c r="AQ92" i="42"/>
  <c r="BI92" i="42" s="1"/>
  <c r="AQ395" i="42"/>
  <c r="BI395" i="42" s="1"/>
  <c r="AQ384" i="42"/>
  <c r="BI384" i="42" s="1"/>
  <c r="AQ365" i="42"/>
  <c r="BI365" i="42" s="1"/>
  <c r="AQ414" i="42"/>
  <c r="BI414" i="42" s="1"/>
  <c r="AQ146" i="42"/>
  <c r="BI146" i="42" s="1"/>
  <c r="AQ702" i="42"/>
  <c r="BI702" i="42" s="1"/>
  <c r="AQ493" i="42"/>
  <c r="BI493" i="42" s="1"/>
  <c r="AQ498" i="42"/>
  <c r="BI498" i="42" s="1"/>
  <c r="AQ306" i="42"/>
  <c r="BI306" i="42" s="1"/>
  <c r="AQ639" i="42"/>
  <c r="BI639" i="42" s="1"/>
  <c r="AQ287" i="42"/>
  <c r="BI287" i="42" s="1"/>
  <c r="AQ322" i="42"/>
  <c r="BI322" i="42" s="1"/>
  <c r="AQ512" i="42"/>
  <c r="BI512" i="42" s="1"/>
  <c r="AQ205" i="42"/>
  <c r="BI205" i="42" s="1"/>
  <c r="AQ164" i="42"/>
  <c r="BI164" i="42" s="1"/>
  <c r="AQ116" i="42"/>
  <c r="BI116" i="42" s="1"/>
  <c r="AQ756" i="42"/>
  <c r="BI756" i="42" s="1"/>
  <c r="L56" i="45"/>
  <c r="H106" i="23" s="1"/>
  <c r="AQ762" i="42"/>
  <c r="BI762" i="42" s="1"/>
  <c r="AQ430" i="42"/>
  <c r="BI430" i="42" s="1"/>
  <c r="AQ528" i="42"/>
  <c r="BI528" i="42" s="1"/>
  <c r="AQ485" i="42"/>
  <c r="BI485" i="42" s="1"/>
  <c r="AQ359" i="42"/>
  <c r="BI359" i="42" s="1"/>
  <c r="AQ748" i="42"/>
  <c r="BI748" i="42" s="1"/>
  <c r="AQ692" i="42"/>
  <c r="BI692" i="42" s="1"/>
  <c r="AQ175" i="42"/>
  <c r="BI175" i="42" s="1"/>
  <c r="AQ331" i="42"/>
  <c r="BI331" i="42" s="1"/>
  <c r="AQ755" i="42"/>
  <c r="BI755" i="42" s="1"/>
  <c r="AQ226" i="42"/>
  <c r="BI226" i="42" s="1"/>
  <c r="AQ112" i="42"/>
  <c r="BI112" i="42" s="1"/>
  <c r="AQ201" i="42"/>
  <c r="BI201" i="42" s="1"/>
  <c r="AQ612" i="42"/>
  <c r="BI612" i="42" s="1"/>
  <c r="AQ662" i="42"/>
  <c r="BI662" i="42" s="1"/>
  <c r="AQ14" i="42"/>
  <c r="AQ585" i="42"/>
  <c r="BI585" i="42" s="1"/>
  <c r="AQ87" i="42"/>
  <c r="BI87" i="42" s="1"/>
  <c r="AQ316" i="42"/>
  <c r="BI316" i="42" s="1"/>
  <c r="AQ154" i="42"/>
  <c r="BI154" i="42" s="1"/>
  <c r="AQ676" i="42"/>
  <c r="BI676" i="42" s="1"/>
  <c r="AQ642" i="42"/>
  <c r="BI642" i="42" s="1"/>
  <c r="AQ472" i="42"/>
  <c r="BI472" i="42" s="1"/>
  <c r="AQ602" i="42"/>
  <c r="BI602" i="42" s="1"/>
  <c r="AQ502" i="42"/>
  <c r="BI502" i="42" s="1"/>
  <c r="AQ527" i="42"/>
  <c r="BI527" i="42" s="1"/>
  <c r="AQ148" i="42"/>
  <c r="BI148" i="42" s="1"/>
  <c r="AQ127" i="42"/>
  <c r="BI127" i="42" s="1"/>
  <c r="AQ593" i="42"/>
  <c r="BI593" i="42" s="1"/>
  <c r="AQ293" i="42"/>
  <c r="BI293" i="42" s="1"/>
  <c r="AQ240" i="42"/>
  <c r="BI240" i="42" s="1"/>
  <c r="AQ535" i="42"/>
  <c r="BI535" i="42" s="1"/>
  <c r="AQ347" i="42"/>
  <c r="BI347" i="42" s="1"/>
  <c r="AQ48" i="42"/>
  <c r="BI48" i="42" s="1"/>
  <c r="AQ618" i="42"/>
  <c r="BI618" i="42" s="1"/>
  <c r="AQ281" i="42"/>
  <c r="BI281" i="42" s="1"/>
  <c r="AQ25" i="42"/>
  <c r="BI25" i="42" s="1"/>
  <c r="AQ458" i="42"/>
  <c r="BI458" i="42" s="1"/>
  <c r="AQ27" i="42"/>
  <c r="BI27" i="42" s="1"/>
  <c r="AQ101" i="42"/>
  <c r="BI101" i="42" s="1"/>
  <c r="AQ197" i="42"/>
  <c r="BI197" i="42" s="1"/>
  <c r="AQ476" i="42"/>
  <c r="BI476" i="42" s="1"/>
  <c r="AQ39" i="42"/>
  <c r="BI39" i="42" s="1"/>
  <c r="AQ160" i="42"/>
  <c r="BI160" i="42" s="1"/>
  <c r="AQ638" i="42"/>
  <c r="BI638" i="42" s="1"/>
  <c r="AQ488" i="42"/>
  <c r="BI488" i="42" s="1"/>
  <c r="AQ420" i="42"/>
  <c r="BI420" i="42" s="1"/>
  <c r="AQ30" i="42"/>
  <c r="BI30" i="42" s="1"/>
  <c r="AQ111" i="42"/>
  <c r="BI111" i="42" s="1"/>
  <c r="AQ728" i="42"/>
  <c r="BI728" i="42" s="1"/>
  <c r="AQ65" i="42"/>
  <c r="BI65" i="42" s="1"/>
  <c r="AQ588" i="42"/>
  <c r="BI588" i="42" s="1"/>
  <c r="AQ763" i="42"/>
  <c r="BI763" i="42" s="1"/>
  <c r="AQ230" i="42"/>
  <c r="BI230" i="42" s="1"/>
  <c r="AQ455" i="42"/>
  <c r="BI455" i="42" s="1"/>
  <c r="AQ53" i="42"/>
  <c r="BI53" i="42" s="1"/>
  <c r="AQ757" i="42"/>
  <c r="BI757" i="42" s="1"/>
  <c r="AQ557" i="42"/>
  <c r="BI557" i="42" s="1"/>
  <c r="AQ402" i="42"/>
  <c r="BI402" i="42" s="1"/>
  <c r="AQ598" i="42"/>
  <c r="BI598" i="42" s="1"/>
  <c r="AQ640" i="42"/>
  <c r="BI640" i="42" s="1"/>
  <c r="AQ468" i="42"/>
  <c r="BI468" i="42" s="1"/>
  <c r="AQ465" i="42"/>
  <c r="BI465" i="42" s="1"/>
  <c r="AQ20" i="42"/>
  <c r="BI20" i="42" s="1"/>
  <c r="AQ183" i="42"/>
  <c r="BI183" i="42" s="1"/>
  <c r="AQ538" i="42"/>
  <c r="BI538" i="42" s="1"/>
  <c r="AQ610" i="42"/>
  <c r="BI610" i="42" s="1"/>
  <c r="AQ648" i="42"/>
  <c r="BI648" i="42" s="1"/>
  <c r="AQ625" i="42"/>
  <c r="BI625" i="42" s="1"/>
  <c r="AQ171" i="42"/>
  <c r="BI171" i="42" s="1"/>
  <c r="AQ758" i="42"/>
  <c r="BI758" i="42" s="1"/>
  <c r="AQ688" i="42"/>
  <c r="BI688" i="42" s="1"/>
  <c r="AQ393" i="42"/>
  <c r="BI393" i="42" s="1"/>
  <c r="AQ594" i="42"/>
  <c r="BI594" i="42" s="1"/>
  <c r="AQ163" i="42"/>
  <c r="BI163" i="42" s="1"/>
  <c r="AQ88" i="42"/>
  <c r="BI88" i="42" s="1"/>
  <c r="AQ734" i="42"/>
  <c r="BI734" i="42" s="1"/>
  <c r="AQ190" i="42"/>
  <c r="BI190" i="42" s="1"/>
  <c r="AQ439" i="42"/>
  <c r="BI439" i="42" s="1"/>
  <c r="AQ705" i="42"/>
  <c r="BI705" i="42" s="1"/>
  <c r="AQ537" i="42"/>
  <c r="BI537" i="42" s="1"/>
  <c r="AQ534" i="42"/>
  <c r="BI534" i="42" s="1"/>
  <c r="AQ102" i="42"/>
  <c r="BI102" i="42" s="1"/>
  <c r="AQ326" i="42"/>
  <c r="BI326" i="42" s="1"/>
  <c r="AQ390" i="42"/>
  <c r="BI390" i="42" s="1"/>
  <c r="AQ578" i="42"/>
  <c r="BI578" i="42" s="1"/>
  <c r="AQ219" i="42"/>
  <c r="BI219" i="42" s="1"/>
  <c r="AQ382" i="42"/>
  <c r="BI382" i="42" s="1"/>
  <c r="AQ462" i="42"/>
  <c r="BI462" i="42" s="1"/>
  <c r="AQ519" i="42"/>
  <c r="BI519" i="42" s="1"/>
  <c r="AQ655" i="42"/>
  <c r="BI655" i="42" s="1"/>
  <c r="AQ200" i="42"/>
  <c r="BI200" i="42" s="1"/>
  <c r="AQ304" i="42"/>
  <c r="BI304" i="42" s="1"/>
  <c r="AQ521" i="42"/>
  <c r="BI521" i="42" s="1"/>
  <c r="AQ231" i="42"/>
  <c r="BI231" i="42" s="1"/>
  <c r="AQ492" i="42"/>
  <c r="BI492" i="42" s="1"/>
  <c r="AQ479" i="42"/>
  <c r="BI479" i="42" s="1"/>
  <c r="AQ407" i="42"/>
  <c r="BI407" i="42" s="1"/>
  <c r="AQ265" i="42"/>
  <c r="BI265" i="42" s="1"/>
  <c r="AQ615" i="42"/>
  <c r="BI615" i="42" s="1"/>
  <c r="AQ621" i="42"/>
  <c r="BI621" i="42" s="1"/>
  <c r="AQ526" i="42"/>
  <c r="BI526" i="42" s="1"/>
  <c r="AQ703" i="42"/>
  <c r="BI703" i="42" s="1"/>
  <c r="AQ713" i="42"/>
  <c r="BI713" i="42" s="1"/>
  <c r="AQ398" i="42"/>
  <c r="BI398" i="42" s="1"/>
  <c r="AQ358" i="42"/>
  <c r="BI358" i="42" s="1"/>
  <c r="AQ401" i="42"/>
  <c r="BI401" i="42" s="1"/>
  <c r="AQ256" i="42"/>
  <c r="BI256" i="42" s="1"/>
  <c r="AQ85" i="42"/>
  <c r="BI85" i="42" s="1"/>
  <c r="AQ298" i="42"/>
  <c r="BI298" i="42" s="1"/>
  <c r="AQ745" i="42"/>
  <c r="BI745" i="42" s="1"/>
  <c r="AQ406" i="42"/>
  <c r="BI406" i="42" s="1"/>
  <c r="AQ396" i="42"/>
  <c r="BI396" i="42" s="1"/>
  <c r="AQ714" i="42"/>
  <c r="BI714" i="42" s="1"/>
  <c r="AQ584" i="42"/>
  <c r="BI584" i="42" s="1"/>
  <c r="AQ591" i="42"/>
  <c r="BI591" i="42" s="1"/>
  <c r="AQ695" i="42"/>
  <c r="BI695" i="42" s="1"/>
  <c r="AQ506" i="42"/>
  <c r="BI506" i="42" s="1"/>
  <c r="AQ106" i="42"/>
  <c r="BI106" i="42" s="1"/>
  <c r="AQ654" i="42"/>
  <c r="BI654" i="42" s="1"/>
  <c r="AQ349" i="42"/>
  <c r="BI349" i="42" s="1"/>
  <c r="AQ684" i="42"/>
  <c r="BI684" i="42" s="1"/>
  <c r="AQ445" i="42"/>
  <c r="BI445" i="42" s="1"/>
  <c r="AQ679" i="42"/>
  <c r="BI679" i="42" s="1"/>
  <c r="AQ627" i="42"/>
  <c r="BI627" i="42" s="1"/>
  <c r="AQ71" i="42"/>
  <c r="BI71" i="42" s="1"/>
  <c r="AQ586" i="42"/>
  <c r="BI586" i="42" s="1"/>
  <c r="AQ580" i="42"/>
  <c r="BI580" i="42" s="1"/>
  <c r="AQ346" i="42"/>
  <c r="BI346" i="42" s="1"/>
  <c r="AQ651" i="42"/>
  <c r="BI651" i="42" s="1"/>
  <c r="AQ156" i="42"/>
  <c r="BI156" i="42" s="1"/>
  <c r="AQ475" i="42"/>
  <c r="BI475" i="42" s="1"/>
  <c r="AQ178" i="42"/>
  <c r="BI178" i="42" s="1"/>
  <c r="AQ228" i="42"/>
  <c r="BI228" i="42" s="1"/>
  <c r="AQ426" i="42"/>
  <c r="BI426" i="42" s="1"/>
  <c r="AQ289" i="42"/>
  <c r="BI289" i="42" s="1"/>
  <c r="AQ699" i="42"/>
  <c r="BI699" i="42" s="1"/>
  <c r="AQ514" i="42"/>
  <c r="BI514" i="42" s="1"/>
  <c r="AQ509" i="42"/>
  <c r="BI509" i="42" s="1"/>
  <c r="AQ474" i="42"/>
  <c r="BI474" i="42" s="1"/>
  <c r="AQ181" i="42"/>
  <c r="BI181" i="42" s="1"/>
  <c r="AQ574" i="42"/>
  <c r="BI574" i="42" s="1"/>
  <c r="AQ421" i="42"/>
  <c r="BI421" i="42" s="1"/>
  <c r="AQ629" i="42"/>
  <c r="BI629" i="42" s="1"/>
  <c r="AQ307" i="42"/>
  <c r="BI307" i="42" s="1"/>
  <c r="AQ739" i="42"/>
  <c r="BI739" i="42" s="1"/>
  <c r="AQ649" i="42"/>
  <c r="BI649" i="42" s="1"/>
  <c r="AQ295" i="42"/>
  <c r="BI295" i="42" s="1"/>
  <c r="AQ607" i="42"/>
  <c r="BI607" i="42" s="1"/>
  <c r="AQ337" i="42"/>
  <c r="BI337" i="42" s="1"/>
  <c r="AQ204" i="42"/>
  <c r="BI204" i="42" s="1"/>
  <c r="AQ249" i="42"/>
  <c r="BI249" i="42" s="1"/>
  <c r="AQ274" i="42"/>
  <c r="BI274" i="42" s="1"/>
  <c r="AQ609" i="42"/>
  <c r="BI609" i="42" s="1"/>
  <c r="AQ363" i="42"/>
  <c r="BI363" i="42" s="1"/>
  <c r="AQ98" i="42"/>
  <c r="BI98" i="42" s="1"/>
  <c r="AQ138" i="42"/>
  <c r="BI138" i="42" s="1"/>
  <c r="AQ650" i="42"/>
  <c r="BI650" i="42" s="1"/>
  <c r="AQ464" i="42"/>
  <c r="BI464" i="42" s="1"/>
  <c r="AQ754" i="42"/>
  <c r="BI754" i="42" s="1"/>
  <c r="AQ440" i="42"/>
  <c r="BI440" i="42" s="1"/>
  <c r="AQ410" i="42"/>
  <c r="BI410" i="42" s="1"/>
  <c r="AQ313" i="42"/>
  <c r="BI313" i="42" s="1"/>
  <c r="AQ495" i="42"/>
  <c r="BI495" i="42" s="1"/>
  <c r="AQ314" i="42"/>
  <c r="BI314" i="42" s="1"/>
  <c r="AQ388" i="42"/>
  <c r="BI388" i="42" s="1"/>
  <c r="AQ73" i="42"/>
  <c r="BI73" i="42" s="1"/>
  <c r="AQ270" i="42"/>
  <c r="BI270" i="42" s="1"/>
  <c r="AQ89" i="42"/>
  <c r="BI89" i="42" s="1"/>
  <c r="AQ155" i="42"/>
  <c r="BI155" i="42" s="1"/>
  <c r="AQ187" i="42"/>
  <c r="BI187" i="42" s="1"/>
  <c r="AQ157" i="42"/>
  <c r="BI157" i="42" s="1"/>
  <c r="AQ723" i="42"/>
  <c r="BI723" i="42" s="1"/>
  <c r="AQ144" i="42"/>
  <c r="BI144" i="42" s="1"/>
  <c r="AQ622" i="42"/>
  <c r="BI622" i="42" s="1"/>
  <c r="AQ740" i="42"/>
  <c r="BI740" i="42" s="1"/>
  <c r="AQ238" i="42"/>
  <c r="BI238" i="42" s="1"/>
  <c r="AQ546" i="42"/>
  <c r="BI546" i="42" s="1"/>
  <c r="AQ299" i="42"/>
  <c r="BI299" i="42" s="1"/>
  <c r="AQ77" i="42"/>
  <c r="BI77" i="42" s="1"/>
  <c r="AQ732" i="42"/>
  <c r="BI732" i="42" s="1"/>
  <c r="AQ354" i="42"/>
  <c r="BI354" i="42" s="1"/>
  <c r="AQ70" i="42"/>
  <c r="BI70" i="42" s="1"/>
  <c r="AQ199" i="42"/>
  <c r="BI199" i="42" s="1"/>
  <c r="AQ389" i="42"/>
  <c r="BI389" i="42" s="1"/>
  <c r="AQ368" i="42"/>
  <c r="BI368" i="42" s="1"/>
  <c r="AQ135" i="42"/>
  <c r="BI135" i="42" s="1"/>
  <c r="AQ210" i="42"/>
  <c r="BI210" i="42" s="1"/>
  <c r="AQ515" i="42"/>
  <c r="BI515" i="42" s="1"/>
  <c r="AQ379" i="42"/>
  <c r="BI379" i="42" s="1"/>
  <c r="AQ450" i="42"/>
  <c r="BI450" i="42" s="1"/>
  <c r="AQ575" i="42"/>
  <c r="BI575" i="42" s="1"/>
  <c r="AQ152" i="42"/>
  <c r="BI152" i="42" s="1"/>
  <c r="AQ29" i="42"/>
  <c r="BI29" i="42" s="1"/>
  <c r="AQ603" i="42"/>
  <c r="BI603" i="42" s="1"/>
  <c r="AQ765" i="42"/>
  <c r="BI765" i="42" s="1"/>
  <c r="AQ619" i="42"/>
  <c r="BI619" i="42" s="1"/>
  <c r="AQ531" i="42"/>
  <c r="BI531" i="42" s="1"/>
  <c r="AQ636" i="42"/>
  <c r="BI636" i="42" s="1"/>
  <c r="AQ571" i="42"/>
  <c r="BI571" i="42" s="1"/>
  <c r="AQ61" i="42"/>
  <c r="BI61" i="42" s="1"/>
  <c r="AQ686" i="42"/>
  <c r="BI686" i="42" s="1"/>
  <c r="AQ177" i="42"/>
  <c r="BI177" i="42" s="1"/>
  <c r="AQ37" i="42"/>
  <c r="BI37" i="42" s="1"/>
  <c r="AQ617" i="42"/>
  <c r="BI617" i="42" s="1"/>
  <c r="AQ722" i="42"/>
  <c r="BI722" i="42" s="1"/>
  <c r="AQ553" i="42"/>
  <c r="BI553" i="42" s="1"/>
  <c r="AQ741" i="42"/>
  <c r="BI741" i="42" s="1"/>
  <c r="AQ227" i="42"/>
  <c r="BI227" i="42" s="1"/>
  <c r="AQ727" i="42"/>
  <c r="BI727" i="42" s="1"/>
  <c r="AQ286" i="42"/>
  <c r="BI286" i="42" s="1"/>
  <c r="AQ125" i="42"/>
  <c r="BI125" i="42" s="1"/>
  <c r="AQ141" i="42"/>
  <c r="BI141" i="42" s="1"/>
  <c r="AQ659" i="42"/>
  <c r="BI659" i="42" s="1"/>
  <c r="AQ545" i="42"/>
  <c r="BI545" i="42" s="1"/>
  <c r="AQ64" i="42"/>
  <c r="BI64" i="42" s="1"/>
  <c r="AQ425" i="42"/>
  <c r="BI425" i="42" s="1"/>
  <c r="AQ279" i="42"/>
  <c r="BI279" i="42" s="1"/>
  <c r="AQ483" i="42"/>
  <c r="BI483" i="42" s="1"/>
  <c r="AQ484" i="42"/>
  <c r="BI484" i="42" s="1"/>
  <c r="AQ282" i="42"/>
  <c r="BI282" i="42" s="1"/>
  <c r="AQ149" i="42"/>
  <c r="BI149" i="42" s="1"/>
  <c r="AQ710" i="42"/>
  <c r="BI710" i="42" s="1"/>
  <c r="AQ266" i="42"/>
  <c r="BI266" i="42" s="1"/>
  <c r="AQ232" i="42"/>
  <c r="BI232" i="42" s="1"/>
  <c r="AQ114" i="42"/>
  <c r="BI114" i="42" s="1"/>
  <c r="AQ213" i="42"/>
  <c r="BI213" i="42" s="1"/>
  <c r="AQ719" i="42"/>
  <c r="BI719" i="42" s="1"/>
  <c r="AQ23" i="42"/>
  <c r="BI23" i="42" s="1"/>
  <c r="AQ31" i="42"/>
  <c r="BI31" i="42" s="1"/>
  <c r="AQ69" i="42"/>
  <c r="BI69" i="42" s="1"/>
  <c r="AQ573" i="42"/>
  <c r="BI573" i="42" s="1"/>
  <c r="AQ147" i="42"/>
  <c r="BI147" i="42" s="1"/>
  <c r="AQ604" i="42"/>
  <c r="BI604" i="42" s="1"/>
  <c r="AQ357" i="42"/>
  <c r="BI357" i="42" s="1"/>
  <c r="AQ276" i="42"/>
  <c r="BI276" i="42" s="1"/>
  <c r="AQ541" i="42"/>
  <c r="BI541" i="42" s="1"/>
  <c r="AQ209" i="42"/>
  <c r="BI209" i="42" s="1"/>
  <c r="AQ66" i="42"/>
  <c r="BI66" i="42" s="1"/>
  <c r="AQ550" i="42"/>
  <c r="BI550" i="42" s="1"/>
  <c r="AQ747" i="42"/>
  <c r="BI747" i="42" s="1"/>
  <c r="AQ511" i="42"/>
  <c r="BI511" i="42" s="1"/>
  <c r="AQ224" i="42"/>
  <c r="BI224" i="42" s="1"/>
  <c r="AQ97" i="42"/>
  <c r="BI97" i="42" s="1"/>
  <c r="AQ273" i="42"/>
  <c r="BI273" i="42" s="1"/>
  <c r="AQ478" i="42"/>
  <c r="BI478" i="42" s="1"/>
  <c r="AQ596" i="42"/>
  <c r="BI596" i="42" s="1"/>
  <c r="AQ268" i="42"/>
  <c r="BI268" i="42" s="1"/>
  <c r="AQ250" i="42"/>
  <c r="BI250" i="42" s="1"/>
  <c r="AQ729" i="42"/>
  <c r="BI729" i="42" s="1"/>
  <c r="AQ67" i="42"/>
  <c r="BI67" i="42" s="1"/>
  <c r="AQ555" i="42"/>
  <c r="BI555" i="42" s="1"/>
  <c r="AQ759" i="42"/>
  <c r="BI759" i="42" s="1"/>
  <c r="AQ119" i="42"/>
  <c r="BI119" i="42" s="1"/>
  <c r="AQ701" i="42"/>
  <c r="BI701" i="42" s="1"/>
  <c r="AQ634" i="42"/>
  <c r="BI634" i="42" s="1"/>
  <c r="AQ743" i="42"/>
  <c r="BI743" i="42" s="1"/>
  <c r="AQ613" i="42"/>
  <c r="BI613" i="42" s="1"/>
  <c r="AQ508" i="42"/>
  <c r="BI508" i="42" s="1"/>
  <c r="AQ752" i="42"/>
  <c r="BI752" i="42" s="1"/>
  <c r="AQ93" i="42"/>
  <c r="BI93" i="42" s="1"/>
  <c r="AQ51" i="42"/>
  <c r="BI51" i="42" s="1"/>
  <c r="AQ482" i="42"/>
  <c r="BI482" i="42" s="1"/>
  <c r="AQ529" i="42"/>
  <c r="BI529" i="42" s="1"/>
  <c r="AQ140" i="42"/>
  <c r="BI140" i="42" s="1"/>
  <c r="AS11" i="42"/>
  <c r="AQ391" i="42"/>
  <c r="BI391" i="42" s="1"/>
  <c r="AQ202" i="42"/>
  <c r="BI202" i="42" s="1"/>
  <c r="AQ328" i="42"/>
  <c r="BI328" i="42" s="1"/>
  <c r="AQ315" i="42"/>
  <c r="BI315" i="42" s="1"/>
  <c r="AQ542" i="42"/>
  <c r="BI542" i="42" s="1"/>
  <c r="AQ473" i="42"/>
  <c r="BI473" i="42" s="1"/>
  <c r="AQ599" i="42"/>
  <c r="BI599" i="42" s="1"/>
  <c r="AQ56" i="42"/>
  <c r="BI56" i="42" s="1"/>
  <c r="AQ235" i="42"/>
  <c r="BI235" i="42" s="1"/>
  <c r="AQ525" i="42"/>
  <c r="BI525" i="42" s="1"/>
  <c r="AQ262" i="42"/>
  <c r="BI262" i="42" s="1"/>
  <c r="AQ215" i="42"/>
  <c r="BI215" i="42" s="1"/>
  <c r="AQ419" i="42"/>
  <c r="BI419" i="42" s="1"/>
  <c r="AQ75" i="42"/>
  <c r="BI75" i="42" s="1"/>
  <c r="AQ644" i="42"/>
  <c r="BI644" i="42" s="1"/>
  <c r="AQ339" i="42"/>
  <c r="BI339" i="42" s="1"/>
  <c r="AQ551" i="42"/>
  <c r="BI551" i="42" s="1"/>
  <c r="AQ63" i="42"/>
  <c r="BI63" i="42" s="1"/>
  <c r="AQ510" i="42"/>
  <c r="BI510" i="42" s="1"/>
  <c r="AQ717" i="42"/>
  <c r="BI717" i="42" s="1"/>
  <c r="AQ206" i="42"/>
  <c r="BI206" i="42" s="1"/>
  <c r="AQ261" i="42"/>
  <c r="BI261" i="42" s="1"/>
  <c r="AQ301" i="42"/>
  <c r="BI301" i="42" s="1"/>
  <c r="AQ60" i="42"/>
  <c r="BI60" i="42" s="1"/>
  <c r="AQ378" i="42"/>
  <c r="BI378" i="42" s="1"/>
  <c r="AQ91" i="42"/>
  <c r="BI91" i="42" s="1"/>
  <c r="AQ380" i="42"/>
  <c r="BI380" i="42" s="1"/>
  <c r="AQ386" i="42"/>
  <c r="BI386" i="42" s="1"/>
  <c r="AQ188" i="42"/>
  <c r="BI188" i="42" s="1"/>
  <c r="AQ616" i="42"/>
  <c r="BI616" i="42" s="1"/>
  <c r="AQ601" i="42"/>
  <c r="BI601" i="42" s="1"/>
  <c r="AQ303" i="42"/>
  <c r="BI303" i="42" s="1"/>
  <c r="AQ673" i="42"/>
  <c r="BI673" i="42" s="1"/>
  <c r="AQ381" i="42"/>
  <c r="BI381" i="42" s="1"/>
  <c r="AQ151" i="42"/>
  <c r="BI151" i="42" s="1"/>
  <c r="AQ100" i="42"/>
  <c r="BI100" i="42" s="1"/>
  <c r="AQ137" i="42"/>
  <c r="BI137" i="42" s="1"/>
  <c r="AQ761" i="42"/>
  <c r="BI761" i="42" s="1"/>
  <c r="AQ150" i="42"/>
  <c r="BI150" i="42" s="1"/>
  <c r="AQ264" i="42"/>
  <c r="BI264" i="42" s="1"/>
  <c r="AQ323" i="42"/>
  <c r="BI323" i="42" s="1"/>
  <c r="AQ216" i="42"/>
  <c r="BI216" i="42" s="1"/>
  <c r="AQ520" i="42"/>
  <c r="BI520" i="42" s="1"/>
  <c r="AQ310" i="42"/>
  <c r="BI310" i="42" s="1"/>
  <c r="AQ318" i="42"/>
  <c r="BI318" i="42" s="1"/>
  <c r="AQ124" i="42"/>
  <c r="BI124" i="42" s="1"/>
  <c r="AQ128" i="42"/>
  <c r="BI128" i="42" s="1"/>
  <c r="AQ454" i="42"/>
  <c r="BI454" i="42" s="1"/>
  <c r="AQ182" i="42"/>
  <c r="BI182" i="42" s="1"/>
  <c r="AQ335" i="42"/>
  <c r="BI335" i="42" s="1"/>
  <c r="AQ647" i="42"/>
  <c r="BI647" i="42" s="1"/>
  <c r="AQ434" i="42"/>
  <c r="BI434" i="42" s="1"/>
  <c r="AQ122" i="42"/>
  <c r="BI122" i="42" s="1"/>
  <c r="AQ435" i="42"/>
  <c r="BI435" i="42" s="1"/>
  <c r="AQ608" i="42"/>
  <c r="BI608" i="42" s="1"/>
  <c r="AQ33" i="42"/>
  <c r="BI33" i="42" s="1"/>
  <c r="AQ343" i="42"/>
  <c r="BI343" i="42" s="1"/>
  <c r="AQ600" i="42"/>
  <c r="BI600" i="42" s="1"/>
  <c r="AQ47" i="42"/>
  <c r="BI47" i="42" s="1"/>
  <c r="AQ620" i="42"/>
  <c r="BI620" i="42" s="1"/>
  <c r="AQ556" i="42"/>
  <c r="BI556" i="42" s="1"/>
  <c r="AQ169" i="42"/>
  <c r="BI169" i="42" s="1"/>
  <c r="AQ438" i="42"/>
  <c r="BI438" i="42" s="1"/>
  <c r="AQ680" i="42"/>
  <c r="BI680" i="42" s="1"/>
  <c r="AQ207" i="42"/>
  <c r="BI207" i="42" s="1"/>
  <c r="AQ412" i="42"/>
  <c r="BI412" i="42" s="1"/>
  <c r="AQ429" i="42"/>
  <c r="BI429" i="42" s="1"/>
  <c r="AQ456" i="42"/>
  <c r="BI456" i="42" s="1"/>
  <c r="AQ746" i="42"/>
  <c r="BI746" i="42" s="1"/>
  <c r="AQ704" i="42"/>
  <c r="BI704" i="42" s="1"/>
  <c r="AQ24" i="42"/>
  <c r="BI24" i="42" s="1"/>
  <c r="AQ597" i="42"/>
  <c r="BI597" i="42" s="1"/>
  <c r="AQ300" i="42"/>
  <c r="BI300" i="42" s="1"/>
  <c r="AQ675" i="42"/>
  <c r="BI675" i="42" s="1"/>
  <c r="AQ44" i="42"/>
  <c r="BI44" i="42" s="1"/>
  <c r="AQ691" i="42"/>
  <c r="BI691" i="42" s="1"/>
  <c r="AQ38" i="42"/>
  <c r="BI38" i="42" s="1"/>
  <c r="AQ221" i="42"/>
  <c r="BI221" i="42" s="1"/>
  <c r="AQ490" i="42"/>
  <c r="BI490" i="42" s="1"/>
  <c r="AQ54" i="42"/>
  <c r="BI54" i="42" s="1"/>
  <c r="AQ583" i="42"/>
  <c r="BI583" i="42" s="1"/>
  <c r="AQ422" i="42"/>
  <c r="BI422" i="42" s="1"/>
  <c r="AQ499" i="42"/>
  <c r="BI499" i="42" s="1"/>
  <c r="AQ185" i="42"/>
  <c r="BI185" i="42" s="1"/>
  <c r="AQ547" i="42"/>
  <c r="BI547" i="42" s="1"/>
  <c r="AQ243" i="42"/>
  <c r="BI243" i="42" s="1"/>
  <c r="AQ136" i="42"/>
  <c r="BI136" i="42" s="1"/>
  <c r="AQ351" i="42"/>
  <c r="BI351" i="42" s="1"/>
  <c r="AQ408" i="42"/>
  <c r="BI408" i="42" s="1"/>
  <c r="AQ28" i="42"/>
  <c r="BI28" i="42" s="1"/>
  <c r="AQ489" i="42"/>
  <c r="BI489" i="42" s="1"/>
  <c r="AQ568" i="42"/>
  <c r="BI568" i="42" s="1"/>
  <c r="AQ120" i="42"/>
  <c r="BI120" i="42" s="1"/>
  <c r="AQ320" i="42"/>
  <c r="BI320" i="42" s="1"/>
  <c r="AQ397" i="42"/>
  <c r="BI397" i="42" s="1"/>
  <c r="AQ664" i="42"/>
  <c r="BI664" i="42" s="1"/>
  <c r="AQ222" i="42"/>
  <c r="BI222" i="42" s="1"/>
  <c r="AQ641" i="42"/>
  <c r="BI641" i="42" s="1"/>
  <c r="AQ589" i="42"/>
  <c r="BI589" i="42" s="1"/>
  <c r="AQ267" i="42"/>
  <c r="BI267" i="42" s="1"/>
  <c r="AQ362" i="42"/>
  <c r="BI362" i="42" s="1"/>
  <c r="AQ165" i="42"/>
  <c r="BI165" i="42" s="1"/>
  <c r="AQ496" i="42"/>
  <c r="BI496" i="42" s="1"/>
  <c r="AQ290" i="42"/>
  <c r="BI290" i="42" s="1"/>
  <c r="AQ371" i="42"/>
  <c r="BI371" i="42" s="1"/>
  <c r="AQ442" i="42"/>
  <c r="BI442" i="42" s="1"/>
  <c r="AQ592" i="42"/>
  <c r="BI592" i="42" s="1"/>
  <c r="AQ698" i="42"/>
  <c r="BI698" i="42" s="1"/>
  <c r="AQ576" i="42"/>
  <c r="BI576" i="42" s="1"/>
  <c r="AQ487" i="42"/>
  <c r="BI487" i="42" s="1"/>
  <c r="AQ348" i="42"/>
  <c r="BI348" i="42" s="1"/>
  <c r="AQ173" i="42"/>
  <c r="BI173" i="42" s="1"/>
  <c r="AQ195" i="42"/>
  <c r="BI195" i="42" s="1"/>
  <c r="AQ646" i="42"/>
  <c r="BI646" i="42" s="1"/>
  <c r="AQ577" i="42"/>
  <c r="BI577" i="42" s="1"/>
  <c r="AQ744" i="42"/>
  <c r="BI744" i="42" s="1"/>
  <c r="AQ463" i="42"/>
  <c r="BI463" i="42" s="1"/>
  <c r="AQ643" i="42"/>
  <c r="BI643" i="42" s="1"/>
  <c r="AQ110" i="42"/>
  <c r="BI110" i="42" s="1"/>
  <c r="AQ35" i="42"/>
  <c r="BI35" i="42" s="1"/>
  <c r="AQ372" i="42"/>
  <c r="BI372" i="42" s="1"/>
  <c r="AQ40" i="42"/>
  <c r="BI40" i="42" s="1"/>
  <c r="AQ118" i="42"/>
  <c r="BI118" i="42" s="1"/>
  <c r="AQ332" i="42"/>
  <c r="BI332" i="42" s="1"/>
  <c r="AQ750" i="42"/>
  <c r="BI750" i="42" s="1"/>
  <c r="AQ278" i="42"/>
  <c r="BI278" i="42" s="1"/>
  <c r="AQ292" i="42"/>
  <c r="BI292" i="42" s="1"/>
  <c r="AQ516" i="42"/>
  <c r="BI516" i="42" s="1"/>
  <c r="AQ669" i="42"/>
  <c r="BI669" i="42" s="1"/>
  <c r="AQ524" i="42"/>
  <c r="BI524" i="42" s="1"/>
  <c r="AQ360" i="42"/>
  <c r="BI360" i="42" s="1"/>
  <c r="AQ159" i="42"/>
  <c r="BI159" i="42" s="1"/>
  <c r="AQ252" i="42"/>
  <c r="BI252" i="42" s="1"/>
  <c r="AQ34" i="42"/>
  <c r="BI34" i="42" s="1"/>
  <c r="AQ42" i="42"/>
  <c r="BI42" i="42" s="1"/>
  <c r="AQ90" i="42"/>
  <c r="BI90" i="42" s="1"/>
  <c r="AQ288" i="42"/>
  <c r="BI288" i="42" s="1"/>
  <c r="AQ80" i="42"/>
  <c r="BI80" i="42" s="1"/>
  <c r="AQ572" i="42"/>
  <c r="BI572" i="42" s="1"/>
  <c r="AQ18" i="42"/>
  <c r="BI18" i="42" s="1"/>
  <c r="AQ452" i="42"/>
  <c r="BI452" i="42" s="1"/>
  <c r="AQ652" i="42"/>
  <c r="BI652" i="42" s="1"/>
  <c r="AQ259" i="42"/>
  <c r="BI259" i="42" s="1"/>
  <c r="AQ194" i="42"/>
  <c r="BI194" i="42" s="1"/>
  <c r="AQ614" i="42"/>
  <c r="BI614" i="42" s="1"/>
  <c r="AQ275" i="42"/>
  <c r="BI275" i="42" s="1"/>
  <c r="AQ123" i="42"/>
  <c r="BI123" i="42" s="1"/>
  <c r="AQ319" i="42"/>
  <c r="BI319" i="42" s="1"/>
  <c r="AQ712" i="42"/>
  <c r="BI712" i="42" s="1"/>
  <c r="AQ387" i="42"/>
  <c r="BI387" i="42" s="1"/>
  <c r="AQ409" i="42"/>
  <c r="BI409" i="42" s="1"/>
  <c r="AQ50" i="42"/>
  <c r="BI50" i="42" s="1"/>
  <c r="AQ166" i="42"/>
  <c r="BI166" i="42" s="1"/>
  <c r="AQ554" i="42"/>
  <c r="BI554" i="42" s="1"/>
  <c r="AQ611" i="42"/>
  <c r="BI611" i="42" s="1"/>
  <c r="AQ724" i="42"/>
  <c r="BI724" i="42" s="1"/>
  <c r="AQ711" i="42"/>
  <c r="BI711" i="42" s="1"/>
  <c r="AQ667" i="42"/>
  <c r="BI667" i="42" s="1"/>
  <c r="AQ668" i="42"/>
  <c r="BI668" i="42" s="1"/>
  <c r="AQ81" i="42"/>
  <c r="BI81" i="42" s="1"/>
  <c r="AQ115" i="42"/>
  <c r="BI115" i="42" s="1"/>
  <c r="AQ630" i="42"/>
  <c r="BI630" i="42" s="1"/>
  <c r="AQ109" i="42"/>
  <c r="BI109" i="42" s="1"/>
  <c r="AQ385" i="42"/>
  <c r="BI385" i="42" s="1"/>
  <c r="AQ352" i="42"/>
  <c r="BI352" i="42" s="1"/>
  <c r="AQ218" i="42"/>
  <c r="BI218" i="42" s="1"/>
  <c r="AQ533" i="42"/>
  <c r="BI533" i="42" s="1"/>
  <c r="AQ523" i="42"/>
  <c r="BI523" i="42" s="1"/>
  <c r="AQ334" i="42"/>
  <c r="BI334" i="42" s="1"/>
  <c r="AQ436" i="42"/>
  <c r="BI436" i="42" s="1"/>
  <c r="AQ369" i="42"/>
  <c r="BI369" i="42" s="1"/>
  <c r="AQ481" i="42"/>
  <c r="BI481" i="42" s="1"/>
  <c r="AQ736" i="42"/>
  <c r="BI736" i="42" s="1"/>
  <c r="AQ565" i="42"/>
  <c r="BI565" i="42" s="1"/>
  <c r="AQ637" i="42"/>
  <c r="BI637" i="42" s="1"/>
  <c r="AQ544" i="42"/>
  <c r="BI544" i="42" s="1"/>
  <c r="AQ400" i="42"/>
  <c r="BI400" i="42" s="1"/>
  <c r="AQ700" i="42"/>
  <c r="BI700" i="42" s="1"/>
  <c r="AQ539" i="42"/>
  <c r="BI539" i="42" s="1"/>
  <c r="AQ660" i="42"/>
  <c r="BI660" i="42" s="1"/>
  <c r="AQ26" i="42"/>
  <c r="BI26" i="42" s="1"/>
  <c r="AQ374" i="42"/>
  <c r="BI374" i="42" s="1"/>
  <c r="AQ327" i="42"/>
  <c r="BI327" i="42" s="1"/>
  <c r="AQ325" i="42"/>
  <c r="BI325" i="42" s="1"/>
  <c r="AQ246" i="42"/>
  <c r="BI246" i="42" s="1"/>
  <c r="AQ689" i="42"/>
  <c r="BI689" i="42" s="1"/>
  <c r="AQ563" i="42"/>
  <c r="BI563" i="42" s="1"/>
  <c r="AQ280" i="42"/>
  <c r="BI280" i="42" s="1"/>
  <c r="AQ284" i="42"/>
  <c r="BI284" i="42" s="1"/>
  <c r="AQ749" i="42"/>
  <c r="BI749" i="42" s="1"/>
  <c r="AQ377" i="42"/>
  <c r="BI377" i="42" s="1"/>
  <c r="AQ19" i="42"/>
  <c r="BI19" i="42" s="1"/>
  <c r="AQ411" i="42"/>
  <c r="BI411" i="42" s="1"/>
  <c r="AQ220" i="42"/>
  <c r="BI220" i="42" s="1"/>
  <c r="C40" i="18"/>
  <c r="C42" i="18"/>
  <c r="AQ211" i="10"/>
  <c r="BI211" i="10" s="1"/>
  <c r="AQ476" i="10"/>
  <c r="BI476" i="10" s="1"/>
  <c r="AQ243" i="10"/>
  <c r="BI243" i="10" s="1"/>
  <c r="AQ108" i="10"/>
  <c r="BI108" i="10" s="1"/>
  <c r="AQ186" i="42"/>
  <c r="BI186" i="42" s="1"/>
  <c r="AQ457" i="10"/>
  <c r="BI457" i="10" s="1"/>
  <c r="AQ139" i="44"/>
  <c r="BI139" i="44" s="1"/>
  <c r="AQ677" i="43"/>
  <c r="BI677" i="43" s="1"/>
  <c r="AQ149" i="43"/>
  <c r="BI149" i="43" s="1"/>
  <c r="AQ339" i="44"/>
  <c r="BI339" i="44" s="1"/>
  <c r="AQ500" i="44"/>
  <c r="BI500" i="44" s="1"/>
  <c r="AQ677" i="44"/>
  <c r="BI677" i="44" s="1"/>
  <c r="AQ685" i="44"/>
  <c r="BI685" i="44" s="1"/>
  <c r="AQ404" i="42"/>
  <c r="BI404" i="42" s="1"/>
  <c r="AQ17" i="42"/>
  <c r="BI17" i="42" s="1"/>
  <c r="AQ341" i="42"/>
  <c r="BI341" i="42" s="1"/>
  <c r="AQ552" i="42"/>
  <c r="BI552" i="42" s="1"/>
  <c r="AQ95" i="42"/>
  <c r="BI95" i="42" s="1"/>
  <c r="AQ62" i="42"/>
  <c r="BI62" i="42" s="1"/>
  <c r="AQ203" i="42"/>
  <c r="BI203" i="42" s="1"/>
  <c r="AQ738" i="42"/>
  <c r="BI738" i="42" s="1"/>
  <c r="AQ366" i="42"/>
  <c r="BI366" i="42" s="1"/>
  <c r="AQ460" i="42"/>
  <c r="BI460" i="42" s="1"/>
  <c r="AQ336" i="42"/>
  <c r="BI336" i="42" s="1"/>
  <c r="AQ237" i="42"/>
  <c r="BI237" i="42" s="1"/>
  <c r="AQ451" i="42"/>
  <c r="BI451" i="42" s="1"/>
  <c r="AQ656" i="42"/>
  <c r="BI656" i="42" s="1"/>
  <c r="AQ518" i="42"/>
  <c r="BI518" i="42" s="1"/>
  <c r="AQ340" i="42"/>
  <c r="BI340" i="42" s="1"/>
  <c r="AQ383" i="42"/>
  <c r="BI383" i="42" s="1"/>
  <c r="AQ605" i="44"/>
  <c r="BI605" i="44" s="1"/>
  <c r="AQ19" i="44"/>
  <c r="BI19" i="44" s="1"/>
  <c r="AQ58" i="42"/>
  <c r="BI58" i="42" s="1"/>
  <c r="AQ403" i="42"/>
  <c r="BI403" i="42" s="1"/>
  <c r="AQ733" i="42"/>
  <c r="BI733" i="42" s="1"/>
  <c r="AQ350" i="42"/>
  <c r="BI350" i="42" s="1"/>
  <c r="AQ370" i="42"/>
  <c r="BI370" i="42" s="1"/>
  <c r="AQ76" i="42"/>
  <c r="BI76" i="42" s="1"/>
  <c r="AQ217" i="42"/>
  <c r="BI217" i="42" s="1"/>
  <c r="AQ587" i="42"/>
  <c r="BI587" i="42" s="1"/>
  <c r="AQ432" i="42"/>
  <c r="BI432" i="42" s="1"/>
  <c r="AQ501" i="42"/>
  <c r="BI501" i="42" s="1"/>
  <c r="AQ196" i="42"/>
  <c r="BI196" i="42" s="1"/>
  <c r="AQ302" i="42"/>
  <c r="BI302" i="42" s="1"/>
  <c r="AQ457" i="42"/>
  <c r="BI457" i="42" s="1"/>
  <c r="AQ269" i="42"/>
  <c r="BI269" i="42" s="1"/>
  <c r="AQ567" i="42"/>
  <c r="BI567" i="42" s="1"/>
  <c r="AQ757" i="44"/>
  <c r="BI757" i="44" s="1"/>
  <c r="AQ504" i="42"/>
  <c r="BI504" i="42" s="1"/>
  <c r="AQ86" i="42"/>
  <c r="BI86" i="42" s="1"/>
  <c r="AQ424" i="42"/>
  <c r="BI424" i="42" s="1"/>
  <c r="AQ466" i="42"/>
  <c r="BI466" i="42" s="1"/>
  <c r="AQ685" i="42"/>
  <c r="BI685" i="42" s="1"/>
  <c r="AQ79" i="42"/>
  <c r="BI79" i="42" s="1"/>
  <c r="AQ361" i="42"/>
  <c r="BI361" i="42" s="1"/>
  <c r="AQ74" i="42"/>
  <c r="BI74" i="42" s="1"/>
  <c r="AQ522" i="42"/>
  <c r="BI522" i="42" s="1"/>
  <c r="AQ22" i="42"/>
  <c r="BI22" i="42" s="1"/>
  <c r="AQ715" i="42"/>
  <c r="BI715" i="42" s="1"/>
  <c r="AQ241" i="42"/>
  <c r="BI241" i="42" s="1"/>
  <c r="AQ104" i="42"/>
  <c r="BI104" i="42" s="1"/>
  <c r="AQ167" i="42"/>
  <c r="BI167" i="42" s="1"/>
  <c r="AQ579" i="42"/>
  <c r="BI579" i="42" s="1"/>
  <c r="AQ469" i="42"/>
  <c r="BI469" i="42" s="1"/>
  <c r="AQ55" i="42"/>
  <c r="BI55" i="42" s="1"/>
  <c r="AQ720" i="42"/>
  <c r="BI720" i="42" s="1"/>
  <c r="AQ180" i="42"/>
  <c r="BI180" i="42" s="1"/>
  <c r="AQ189" i="42"/>
  <c r="BI189" i="42" s="1"/>
  <c r="AQ742" i="42"/>
  <c r="BI742" i="42" s="1"/>
  <c r="AQ561" i="42"/>
  <c r="BI561" i="42" s="1"/>
  <c r="AQ632" i="42"/>
  <c r="BI632" i="42" s="1"/>
  <c r="AQ96" i="42"/>
  <c r="BI96" i="42" s="1"/>
  <c r="AQ174" i="42"/>
  <c r="BI174" i="42" s="1"/>
  <c r="AQ441" i="42"/>
  <c r="BI441" i="42" s="1"/>
  <c r="AQ376" i="42"/>
  <c r="BI376" i="42" s="1"/>
  <c r="AQ437" i="42"/>
  <c r="BI437" i="42" s="1"/>
  <c r="AQ267" i="10"/>
  <c r="BI267" i="10" s="1"/>
  <c r="AQ587" i="10"/>
  <c r="BI587" i="10" s="1"/>
  <c r="AQ93" i="10"/>
  <c r="BI93" i="10" s="1"/>
  <c r="AQ430" i="10"/>
  <c r="BI430" i="10" s="1"/>
  <c r="AQ521" i="10"/>
  <c r="BI521" i="10" s="1"/>
  <c r="AQ588" i="10"/>
  <c r="BI588" i="10" s="1"/>
  <c r="AQ130" i="42"/>
  <c r="BI130" i="42" s="1"/>
  <c r="AQ423" i="10"/>
  <c r="BI423" i="10" s="1"/>
  <c r="AQ703" i="10"/>
  <c r="BI703" i="10" s="1"/>
  <c r="AQ583" i="10"/>
  <c r="BI583" i="10" s="1"/>
  <c r="AQ226" i="10"/>
  <c r="BI226" i="10" s="1"/>
  <c r="AQ645" i="10"/>
  <c r="BI645" i="10" s="1"/>
  <c r="AQ440" i="10"/>
  <c r="BI440" i="10" s="1"/>
  <c r="AQ157" i="10"/>
  <c r="BI157" i="10" s="1"/>
  <c r="AQ73" i="10"/>
  <c r="BI73" i="10" s="1"/>
  <c r="AQ683" i="10"/>
  <c r="BI683" i="10" s="1"/>
  <c r="AQ241" i="10"/>
  <c r="BI241" i="10" s="1"/>
  <c r="AQ32" i="10"/>
  <c r="BI32" i="10" s="1"/>
  <c r="AQ261" i="10"/>
  <c r="BI261" i="10" s="1"/>
  <c r="AQ678" i="10"/>
  <c r="BI678" i="10" s="1"/>
  <c r="AQ335" i="10"/>
  <c r="BI335" i="10" s="1"/>
  <c r="AQ317" i="10"/>
  <c r="BI317" i="10" s="1"/>
  <c r="AQ475" i="10"/>
  <c r="BI475" i="10" s="1"/>
  <c r="AQ591" i="10"/>
  <c r="BI591" i="10" s="1"/>
  <c r="AQ44" i="10"/>
  <c r="BI44" i="10" s="1"/>
  <c r="AQ231" i="10"/>
  <c r="BI231" i="10" s="1"/>
  <c r="AQ422" i="10"/>
  <c r="BI422" i="10" s="1"/>
  <c r="AQ731" i="10"/>
  <c r="BI731" i="10" s="1"/>
  <c r="AQ203" i="10"/>
  <c r="BI203" i="10" s="1"/>
  <c r="AQ607" i="10"/>
  <c r="BI607" i="10" s="1"/>
  <c r="AQ125" i="10"/>
  <c r="BI125" i="10" s="1"/>
  <c r="AQ468" i="10"/>
  <c r="BI468" i="10" s="1"/>
  <c r="AQ127" i="10"/>
  <c r="BI127" i="10" s="1"/>
  <c r="AQ677" i="10"/>
  <c r="BI677" i="10" s="1"/>
  <c r="AQ313" i="10"/>
  <c r="BI313" i="10" s="1"/>
  <c r="AQ269" i="10"/>
  <c r="BI269" i="10" s="1"/>
  <c r="AQ625" i="10"/>
  <c r="BI625" i="10" s="1"/>
  <c r="AQ353" i="10"/>
  <c r="BI353" i="10" s="1"/>
  <c r="AQ363" i="10"/>
  <c r="BI363" i="10" s="1"/>
  <c r="AQ309" i="10"/>
  <c r="BI309" i="10" s="1"/>
  <c r="AQ499" i="10"/>
  <c r="BI499" i="10" s="1"/>
  <c r="AQ339" i="10"/>
  <c r="BI339" i="10" s="1"/>
  <c r="AQ667" i="10"/>
  <c r="BI667" i="10" s="1"/>
  <c r="AQ461" i="10"/>
  <c r="BI461" i="10" s="1"/>
  <c r="AQ336" i="10"/>
  <c r="BI336" i="10" s="1"/>
  <c r="AQ233" i="10"/>
  <c r="BI233" i="10" s="1"/>
  <c r="AQ681" i="10"/>
  <c r="BI681" i="10" s="1"/>
  <c r="AQ201" i="10"/>
  <c r="BI201" i="10" s="1"/>
  <c r="AQ599" i="10"/>
  <c r="BI599" i="10" s="1"/>
  <c r="AQ105" i="10"/>
  <c r="BI105" i="10" s="1"/>
  <c r="AQ82" i="10"/>
  <c r="BI82" i="10" s="1"/>
  <c r="AQ379" i="10"/>
  <c r="BI379" i="10" s="1"/>
  <c r="AQ631" i="10"/>
  <c r="BI631" i="10" s="1"/>
  <c r="AQ593" i="10"/>
  <c r="BI593" i="10" s="1"/>
  <c r="AQ737" i="10"/>
  <c r="BI737" i="10" s="1"/>
  <c r="AQ575" i="10"/>
  <c r="BI575" i="10" s="1"/>
  <c r="AQ174" i="10"/>
  <c r="BI174" i="10" s="1"/>
  <c r="AQ695" i="10"/>
  <c r="BI695" i="10" s="1"/>
  <c r="AQ349" i="10"/>
  <c r="BI349" i="10" s="1"/>
  <c r="AQ653" i="10"/>
  <c r="BI653" i="10" s="1"/>
  <c r="AQ227" i="10"/>
  <c r="BI227" i="10" s="1"/>
  <c r="AQ183" i="10"/>
  <c r="BI183" i="10" s="1"/>
  <c r="AQ414" i="10"/>
  <c r="BI414" i="10" s="1"/>
  <c r="AQ765" i="10"/>
  <c r="BI765" i="10" s="1"/>
  <c r="AQ329" i="10"/>
  <c r="BI329" i="10" s="1"/>
  <c r="AQ643" i="10"/>
  <c r="BI643" i="10" s="1"/>
  <c r="AQ492" i="10"/>
  <c r="BI492" i="10" s="1"/>
  <c r="AQ255" i="10"/>
  <c r="BI255" i="10" s="1"/>
  <c r="AQ290" i="10"/>
  <c r="BI290" i="10" s="1"/>
  <c r="AQ429" i="43"/>
  <c r="BI429" i="43" s="1"/>
  <c r="AQ130" i="43"/>
  <c r="BI130" i="43" s="1"/>
  <c r="AQ598" i="43"/>
  <c r="BI598" i="43" s="1"/>
  <c r="AQ453" i="43"/>
  <c r="BI453" i="43" s="1"/>
  <c r="AQ144" i="43"/>
  <c r="BI144" i="43" s="1"/>
  <c r="AQ719" i="43"/>
  <c r="BI719" i="43" s="1"/>
  <c r="AQ514" i="43"/>
  <c r="BI514" i="43" s="1"/>
  <c r="AQ609" i="43"/>
  <c r="BI609" i="43" s="1"/>
  <c r="AQ589" i="43"/>
  <c r="BI589" i="43" s="1"/>
  <c r="AQ293" i="43"/>
  <c r="BI293" i="43" s="1"/>
  <c r="AQ86" i="43"/>
  <c r="BI86" i="43" s="1"/>
  <c r="AQ336" i="43"/>
  <c r="BI336" i="43" s="1"/>
  <c r="AQ240" i="43"/>
  <c r="BI240" i="43" s="1"/>
  <c r="AQ471" i="43"/>
  <c r="BI471" i="43" s="1"/>
  <c r="AQ197" i="43"/>
  <c r="BI197" i="43" s="1"/>
  <c r="AQ141" i="43"/>
  <c r="BI141" i="43" s="1"/>
  <c r="AQ578" i="43"/>
  <c r="BI578" i="43" s="1"/>
  <c r="AQ696" i="43"/>
  <c r="BI696" i="43" s="1"/>
  <c r="AQ706" i="43"/>
  <c r="BI706" i="43" s="1"/>
  <c r="AQ593" i="43"/>
  <c r="BI593" i="43" s="1"/>
  <c r="AQ113" i="43"/>
  <c r="BI113" i="43" s="1"/>
  <c r="AQ457" i="43"/>
  <c r="BI457" i="43" s="1"/>
  <c r="AQ566" i="43"/>
  <c r="BI566" i="43" s="1"/>
  <c r="AQ304" i="43"/>
  <c r="BI304" i="43" s="1"/>
  <c r="AQ754" i="43"/>
  <c r="BI754" i="43" s="1"/>
  <c r="AQ550" i="43"/>
  <c r="BI550" i="43" s="1"/>
  <c r="AQ554" i="43"/>
  <c r="BI554" i="43" s="1"/>
  <c r="AQ404" i="43"/>
  <c r="BI404" i="43" s="1"/>
  <c r="AQ98" i="43"/>
  <c r="BI98" i="43" s="1"/>
  <c r="AQ109" i="43"/>
  <c r="BI109" i="43" s="1"/>
  <c r="AQ53" i="43"/>
  <c r="BI53" i="43" s="1"/>
  <c r="AQ649" i="43"/>
  <c r="BI649" i="43" s="1"/>
  <c r="AQ369" i="43"/>
  <c r="BI369" i="43" s="1"/>
  <c r="AQ411" i="43"/>
  <c r="BI411" i="43" s="1"/>
  <c r="AQ579" i="43"/>
  <c r="BI579" i="43" s="1"/>
  <c r="AQ107" i="43"/>
  <c r="BI107" i="43" s="1"/>
  <c r="AQ177" i="43"/>
  <c r="BI177" i="43" s="1"/>
  <c r="AQ381" i="43"/>
  <c r="BI381" i="43" s="1"/>
  <c r="AQ569" i="43"/>
  <c r="BI569" i="43" s="1"/>
  <c r="AQ29" i="43"/>
  <c r="BI29" i="43" s="1"/>
  <c r="AQ610" i="43"/>
  <c r="BI610" i="43" s="1"/>
  <c r="AQ346" i="43"/>
  <c r="BI346" i="43" s="1"/>
  <c r="AQ255" i="43"/>
  <c r="BI255" i="43" s="1"/>
  <c r="AQ446" i="43"/>
  <c r="BI446" i="43" s="1"/>
  <c r="AQ387" i="43"/>
  <c r="BI387" i="43" s="1"/>
  <c r="AQ212" i="43"/>
  <c r="BI212" i="43" s="1"/>
  <c r="AQ558" i="43"/>
  <c r="BI558" i="43" s="1"/>
  <c r="AQ302" i="43"/>
  <c r="BI302" i="43" s="1"/>
  <c r="AQ581" i="43"/>
  <c r="BI581" i="43" s="1"/>
  <c r="AQ405" i="43"/>
  <c r="BI405" i="43" s="1"/>
  <c r="AQ670" i="43"/>
  <c r="BI670" i="43" s="1"/>
  <c r="AQ682" i="43"/>
  <c r="BI682" i="43" s="1"/>
  <c r="AQ317" i="43"/>
  <c r="BI317" i="43" s="1"/>
  <c r="AQ333" i="43"/>
  <c r="BI333" i="43" s="1"/>
  <c r="AQ268" i="43"/>
  <c r="BI268" i="43" s="1"/>
  <c r="AQ385" i="43"/>
  <c r="BI385" i="43" s="1"/>
  <c r="AQ40" i="43"/>
  <c r="BI40" i="43" s="1"/>
  <c r="AQ260" i="43"/>
  <c r="BI260" i="43" s="1"/>
  <c r="AQ622" i="43"/>
  <c r="BI622" i="43" s="1"/>
  <c r="AQ176" i="43"/>
  <c r="BI176" i="43" s="1"/>
  <c r="AQ342" i="43"/>
  <c r="BI342" i="43" s="1"/>
  <c r="AQ50" i="43"/>
  <c r="BI50" i="43" s="1"/>
  <c r="AQ466" i="43"/>
  <c r="BI466" i="43" s="1"/>
  <c r="AQ397" i="43"/>
  <c r="BI397" i="43" s="1"/>
  <c r="AQ759" i="43"/>
  <c r="BI759" i="43" s="1"/>
  <c r="AQ54" i="43"/>
  <c r="BI54" i="43" s="1"/>
  <c r="AQ484" i="43"/>
  <c r="BI484" i="43" s="1"/>
  <c r="AQ64" i="43"/>
  <c r="BI64" i="43" s="1"/>
  <c r="AQ191" i="43"/>
  <c r="BI191" i="43" s="1"/>
  <c r="AQ528" i="43"/>
  <c r="BI528" i="43" s="1"/>
  <c r="AQ84" i="43"/>
  <c r="BI84" i="43" s="1"/>
  <c r="AQ383" i="43"/>
  <c r="BI383" i="43" s="1"/>
  <c r="AQ306" i="43"/>
  <c r="BI306" i="43" s="1"/>
  <c r="AQ292" i="43"/>
  <c r="BI292" i="43" s="1"/>
  <c r="AQ651" i="43"/>
  <c r="BI651" i="43" s="1"/>
  <c r="AQ350" i="43"/>
  <c r="BI350" i="43" s="1"/>
  <c r="AQ93" i="43"/>
  <c r="BI93" i="43" s="1"/>
  <c r="AQ57" i="43"/>
  <c r="BI57" i="43" s="1"/>
  <c r="AQ648" i="43"/>
  <c r="BI648" i="43" s="1"/>
  <c r="AQ21" i="43"/>
  <c r="BI21" i="43" s="1"/>
  <c r="AQ567" i="43"/>
  <c r="BI567" i="43" s="1"/>
  <c r="AQ643" i="43"/>
  <c r="BI643" i="43" s="1"/>
  <c r="AQ712" i="43"/>
  <c r="BI712" i="43" s="1"/>
  <c r="AQ745" i="43"/>
  <c r="BI745" i="43" s="1"/>
  <c r="AQ394" i="43"/>
  <c r="BI394" i="43" s="1"/>
  <c r="AQ662" i="43"/>
  <c r="BI662" i="43" s="1"/>
  <c r="AQ356" i="43"/>
  <c r="BI356" i="43" s="1"/>
  <c r="AQ218" i="43"/>
  <c r="BI218" i="43" s="1"/>
  <c r="AQ674" i="43"/>
  <c r="BI674" i="43" s="1"/>
  <c r="AQ251" i="43"/>
  <c r="BI251" i="43" s="1"/>
  <c r="AQ319" i="43"/>
  <c r="BI319" i="43" s="1"/>
  <c r="AQ301" i="43"/>
  <c r="BI301" i="43" s="1"/>
  <c r="AQ390" i="43"/>
  <c r="BI390" i="43" s="1"/>
  <c r="AQ675" i="43"/>
  <c r="BI675" i="43" s="1"/>
  <c r="AQ533" i="43"/>
  <c r="BI533" i="43" s="1"/>
  <c r="AQ223" i="43"/>
  <c r="BI223" i="43" s="1"/>
  <c r="AQ102" i="43"/>
  <c r="BI102" i="43" s="1"/>
  <c r="AQ556" i="43"/>
  <c r="BI556" i="43" s="1"/>
  <c r="AQ357" i="43"/>
  <c r="BI357" i="43" s="1"/>
  <c r="AQ601" i="43"/>
  <c r="BI601" i="43" s="1"/>
  <c r="AQ461" i="43"/>
  <c r="BI461" i="43" s="1"/>
  <c r="AQ545" i="43"/>
  <c r="BI545" i="43" s="1"/>
  <c r="AQ188" i="43"/>
  <c r="BI188" i="43" s="1"/>
  <c r="AQ547" i="43"/>
  <c r="BI547" i="43" s="1"/>
  <c r="AQ227" i="43"/>
  <c r="BI227" i="43" s="1"/>
  <c r="AQ148" i="43"/>
  <c r="BI148" i="43" s="1"/>
  <c r="AQ492" i="43"/>
  <c r="BI492" i="43" s="1"/>
  <c r="AQ698" i="43"/>
  <c r="BI698" i="43" s="1"/>
  <c r="AQ522" i="43"/>
  <c r="BI522" i="43" s="1"/>
  <c r="AQ765" i="43"/>
  <c r="BI765" i="43" s="1"/>
  <c r="AQ597" i="43"/>
  <c r="BI597" i="43" s="1"/>
  <c r="AQ289" i="43"/>
  <c r="BI289" i="43" s="1"/>
  <c r="AQ266" i="43"/>
  <c r="BI266" i="43" s="1"/>
  <c r="AQ586" i="43"/>
  <c r="BI586" i="43" s="1"/>
  <c r="AQ485" i="43"/>
  <c r="BI485" i="43" s="1"/>
  <c r="AQ179" i="43"/>
  <c r="BI179" i="43" s="1"/>
  <c r="AQ278" i="43"/>
  <c r="BI278" i="43" s="1"/>
  <c r="AQ761" i="43"/>
  <c r="BI761" i="43" s="1"/>
  <c r="AQ680" i="43"/>
  <c r="BI680" i="43" s="1"/>
  <c r="AQ296" i="43"/>
  <c r="BI296" i="43" s="1"/>
  <c r="AQ438" i="43"/>
  <c r="BI438" i="43" s="1"/>
  <c r="AQ279" i="43"/>
  <c r="BI279" i="43" s="1"/>
  <c r="AQ172" i="43"/>
  <c r="BI172" i="43" s="1"/>
  <c r="AQ543" i="43"/>
  <c r="BI543" i="43" s="1"/>
  <c r="AQ600" i="43"/>
  <c r="BI600" i="43" s="1"/>
  <c r="AQ669" i="43"/>
  <c r="BI669" i="43" s="1"/>
  <c r="AQ157" i="43"/>
  <c r="BI157" i="43" s="1"/>
  <c r="AQ711" i="43"/>
  <c r="BI711" i="43" s="1"/>
  <c r="AQ650" i="43"/>
  <c r="BI650" i="43" s="1"/>
  <c r="AQ454" i="43"/>
  <c r="BI454" i="43" s="1"/>
  <c r="AQ427" i="43"/>
  <c r="BI427" i="43" s="1"/>
  <c r="AQ687" i="43"/>
  <c r="BI687" i="43" s="1"/>
  <c r="AQ106" i="43"/>
  <c r="BI106" i="43" s="1"/>
  <c r="AQ553" i="43"/>
  <c r="BI553" i="43" s="1"/>
  <c r="AQ62" i="43"/>
  <c r="BI62" i="43" s="1"/>
  <c r="AQ693" i="43"/>
  <c r="BI693" i="43" s="1"/>
  <c r="AQ465" i="43"/>
  <c r="BI465" i="43" s="1"/>
  <c r="AQ135" i="43"/>
  <c r="BI135" i="43" s="1"/>
  <c r="AQ287" i="43"/>
  <c r="BI287" i="43" s="1"/>
  <c r="AQ288" i="43"/>
  <c r="BI288" i="43" s="1"/>
  <c r="AQ75" i="43"/>
  <c r="BI75" i="43" s="1"/>
  <c r="AQ154" i="43"/>
  <c r="BI154" i="43" s="1"/>
  <c r="AQ738" i="43"/>
  <c r="BI738" i="43" s="1"/>
  <c r="AQ94" i="43"/>
  <c r="BI94" i="43" s="1"/>
  <c r="AQ38" i="43"/>
  <c r="BI38" i="43" s="1"/>
  <c r="AQ508" i="43"/>
  <c r="BI508" i="43" s="1"/>
  <c r="AQ501" i="43"/>
  <c r="BI501" i="43" s="1"/>
  <c r="AQ617" i="43"/>
  <c r="BI617" i="43" s="1"/>
  <c r="AQ321" i="43"/>
  <c r="BI321" i="43" s="1"/>
  <c r="AQ100" i="43"/>
  <c r="BI100" i="43" s="1"/>
  <c r="AQ377" i="43"/>
  <c r="BI377" i="43" s="1"/>
  <c r="AQ28" i="43"/>
  <c r="BI28" i="43" s="1"/>
  <c r="AQ517" i="43"/>
  <c r="BI517" i="43" s="1"/>
  <c r="AQ88" i="43"/>
  <c r="BI88" i="43" s="1"/>
  <c r="AQ506" i="43"/>
  <c r="BI506" i="43" s="1"/>
  <c r="AQ151" i="43"/>
  <c r="BI151" i="43" s="1"/>
  <c r="AQ400" i="43"/>
  <c r="BI400" i="43" s="1"/>
  <c r="AQ660" i="43"/>
  <c r="BI660" i="43" s="1"/>
  <c r="AQ225" i="43"/>
  <c r="BI225" i="43" s="1"/>
  <c r="AQ203" i="43"/>
  <c r="BI203" i="43" s="1"/>
  <c r="AQ584" i="43"/>
  <c r="BI584" i="43" s="1"/>
  <c r="AQ695" i="43"/>
  <c r="BI695" i="43" s="1"/>
  <c r="AQ187" i="43"/>
  <c r="BI187" i="43" s="1"/>
  <c r="AQ285" i="43"/>
  <c r="BI285" i="43" s="1"/>
  <c r="AQ455" i="43"/>
  <c r="BI455" i="43" s="1"/>
  <c r="AQ104" i="43"/>
  <c r="BI104" i="43" s="1"/>
  <c r="AQ563" i="43"/>
  <c r="BI563" i="43" s="1"/>
  <c r="AQ87" i="43"/>
  <c r="BI87" i="43" s="1"/>
  <c r="AQ724" i="43"/>
  <c r="BI724" i="43" s="1"/>
  <c r="AQ60" i="43"/>
  <c r="BI60" i="43" s="1"/>
  <c r="AQ351" i="43"/>
  <c r="BI351" i="43" s="1"/>
  <c r="AQ570" i="43"/>
  <c r="BI570" i="43" s="1"/>
  <c r="AQ527" i="43"/>
  <c r="BI527" i="43" s="1"/>
  <c r="AQ639" i="43"/>
  <c r="BI639" i="43" s="1"/>
  <c r="AQ640" i="43"/>
  <c r="BI640" i="43" s="1"/>
  <c r="AQ145" i="43"/>
  <c r="BI145" i="43" s="1"/>
  <c r="AQ469" i="43"/>
  <c r="BI469" i="43" s="1"/>
  <c r="AQ39" i="43"/>
  <c r="BI39" i="43" s="1"/>
  <c r="AQ402" i="43"/>
  <c r="BI402" i="43" s="1"/>
  <c r="AQ391" i="43"/>
  <c r="BI391" i="43" s="1"/>
  <c r="AQ463" i="43"/>
  <c r="BI463" i="43" s="1"/>
  <c r="AQ70" i="43"/>
  <c r="BI70" i="43" s="1"/>
  <c r="AQ305" i="43"/>
  <c r="BI305" i="43" s="1"/>
  <c r="AQ382" i="43"/>
  <c r="BI382" i="43" s="1"/>
  <c r="AQ153" i="43"/>
  <c r="BI153" i="43" s="1"/>
  <c r="AQ762" i="43"/>
  <c r="BI762" i="43" s="1"/>
  <c r="AQ435" i="43"/>
  <c r="BI435" i="43" s="1"/>
  <c r="AQ194" i="43"/>
  <c r="BI194" i="43" s="1"/>
  <c r="AQ591" i="43"/>
  <c r="BI591" i="43" s="1"/>
  <c r="AQ146" i="43"/>
  <c r="BI146" i="43" s="1"/>
  <c r="AQ105" i="43"/>
  <c r="BI105" i="43" s="1"/>
  <c r="AQ243" i="43"/>
  <c r="BI243" i="43" s="1"/>
  <c r="AQ323" i="43"/>
  <c r="BI323" i="43" s="1"/>
  <c r="AQ694" i="43"/>
  <c r="BI694" i="43" s="1"/>
  <c r="AQ717" i="43"/>
  <c r="BI717" i="43" s="1"/>
  <c r="AQ668" i="43"/>
  <c r="BI668" i="43" s="1"/>
  <c r="AQ507" i="43"/>
  <c r="BI507" i="43" s="1"/>
  <c r="AQ671" i="43"/>
  <c r="BI671" i="43" s="1"/>
  <c r="AQ473" i="43"/>
  <c r="BI473" i="43" s="1"/>
  <c r="AQ708" i="43"/>
  <c r="BI708" i="43" s="1"/>
  <c r="AQ722" i="43"/>
  <c r="BI722" i="43" s="1"/>
  <c r="AQ672" i="43"/>
  <c r="BI672" i="43" s="1"/>
  <c r="AQ742" i="43"/>
  <c r="BI742" i="43" s="1"/>
  <c r="AQ192" i="43"/>
  <c r="BI192" i="43" s="1"/>
  <c r="AQ612" i="43"/>
  <c r="BI612" i="43" s="1"/>
  <c r="AQ211" i="43"/>
  <c r="BI211" i="43" s="1"/>
  <c r="AQ162" i="43"/>
  <c r="BI162" i="43" s="1"/>
  <c r="AQ752" i="43"/>
  <c r="BI752" i="43" s="1"/>
  <c r="AQ316" i="43"/>
  <c r="BI316" i="43" s="1"/>
  <c r="AQ393" i="43"/>
  <c r="BI393" i="43" s="1"/>
  <c r="AQ269" i="43"/>
  <c r="BI269" i="43" s="1"/>
  <c r="AQ27" i="43"/>
  <c r="BI27" i="43" s="1"/>
  <c r="AQ389" i="43"/>
  <c r="BI389" i="43" s="1"/>
  <c r="AQ202" i="43"/>
  <c r="BI202" i="43" s="1"/>
  <c r="AQ414" i="43"/>
  <c r="BI414" i="43" s="1"/>
  <c r="AQ760" i="43"/>
  <c r="BI760" i="43" s="1"/>
  <c r="AQ652" i="43"/>
  <c r="BI652" i="43" s="1"/>
  <c r="AQ280" i="43"/>
  <c r="BI280" i="43" s="1"/>
  <c r="AQ408" i="43"/>
  <c r="BI408" i="43" s="1"/>
  <c r="AQ653" i="43"/>
  <c r="BI653" i="43" s="1"/>
  <c r="AQ678" i="43"/>
  <c r="BI678" i="43" s="1"/>
  <c r="AQ232" i="43"/>
  <c r="BI232" i="43" s="1"/>
  <c r="AQ406" i="43"/>
  <c r="BI406" i="43" s="1"/>
  <c r="AQ210" i="43"/>
  <c r="BI210" i="43" s="1"/>
  <c r="AQ299" i="43"/>
  <c r="BI299" i="43" s="1"/>
  <c r="AQ500" i="43"/>
  <c r="BI500" i="43" s="1"/>
  <c r="AQ616" i="43"/>
  <c r="BI616" i="43" s="1"/>
  <c r="AQ744" i="43"/>
  <c r="BI744" i="43" s="1"/>
  <c r="AQ353" i="43"/>
  <c r="BI353" i="43" s="1"/>
  <c r="AQ127" i="43"/>
  <c r="BI127" i="43" s="1"/>
  <c r="AQ562" i="43"/>
  <c r="BI562" i="43" s="1"/>
  <c r="AQ602" i="43"/>
  <c r="BI602" i="43" s="1"/>
  <c r="AQ374" i="43"/>
  <c r="BI374" i="43" s="1"/>
  <c r="AQ605" i="43"/>
  <c r="BI605" i="43" s="1"/>
  <c r="AQ276" i="43"/>
  <c r="BI276" i="43" s="1"/>
  <c r="AQ751" i="43"/>
  <c r="BI751" i="43" s="1"/>
  <c r="AQ725" i="43"/>
  <c r="BI725" i="43" s="1"/>
  <c r="AQ196" i="43"/>
  <c r="BI196" i="43" s="1"/>
  <c r="AQ713" i="43"/>
  <c r="BI713" i="43" s="1"/>
  <c r="AQ661" i="43"/>
  <c r="BI661" i="43" s="1"/>
  <c r="AQ65" i="43"/>
  <c r="BI65" i="43" s="1"/>
  <c r="AQ685" i="43"/>
  <c r="BI685" i="43" s="1"/>
  <c r="AQ85" i="43"/>
  <c r="BI85" i="43" s="1"/>
  <c r="AQ352" i="43"/>
  <c r="BI352" i="43" s="1"/>
  <c r="AQ81" i="43"/>
  <c r="BI81" i="43" s="1"/>
  <c r="AQ80" i="43"/>
  <c r="BI80" i="43" s="1"/>
  <c r="AQ462" i="43"/>
  <c r="BI462" i="43" s="1"/>
  <c r="AQ182" i="43"/>
  <c r="BI182" i="43" s="1"/>
  <c r="AQ313" i="43"/>
  <c r="BI313" i="43" s="1"/>
  <c r="AQ534" i="43"/>
  <c r="BI534" i="43" s="1"/>
  <c r="AQ208" i="43"/>
  <c r="BI208" i="43" s="1"/>
  <c r="AQ611" i="43"/>
  <c r="BI611" i="43" s="1"/>
  <c r="AQ308" i="43"/>
  <c r="BI308" i="43" s="1"/>
  <c r="AQ413" i="43"/>
  <c r="BI413" i="43" s="1"/>
  <c r="AQ663" i="43"/>
  <c r="BI663" i="43" s="1"/>
  <c r="AQ110" i="43"/>
  <c r="BI110" i="43" s="1"/>
  <c r="AQ403" i="43"/>
  <c r="BI403" i="43" s="1"/>
  <c r="AQ33" i="43"/>
  <c r="BI33" i="43" s="1"/>
  <c r="AQ710" i="43"/>
  <c r="BI710" i="43" s="1"/>
  <c r="AQ764" i="43"/>
  <c r="BI764" i="43" s="1"/>
  <c r="AQ739" i="43"/>
  <c r="BI739" i="43" s="1"/>
  <c r="AQ596" i="43"/>
  <c r="BI596" i="43" s="1"/>
  <c r="AQ193" i="43"/>
  <c r="BI193" i="43" s="1"/>
  <c r="AQ328" i="43"/>
  <c r="BI328" i="43" s="1"/>
  <c r="AQ624" i="43"/>
  <c r="BI624" i="43" s="1"/>
  <c r="AQ555" i="43"/>
  <c r="BI555" i="43" s="1"/>
  <c r="AQ24" i="43"/>
  <c r="BI24" i="43" s="1"/>
  <c r="AQ388" i="43"/>
  <c r="BI388" i="43" s="1"/>
  <c r="AQ627" i="43"/>
  <c r="BI627" i="43" s="1"/>
  <c r="AQ561" i="43"/>
  <c r="BI561" i="43" s="1"/>
  <c r="AQ224" i="43"/>
  <c r="BI224" i="43" s="1"/>
  <c r="AQ641" i="43"/>
  <c r="BI641" i="43" s="1"/>
  <c r="AQ262" i="43"/>
  <c r="BI262" i="43" s="1"/>
  <c r="AQ370" i="43"/>
  <c r="BI370" i="43" s="1"/>
  <c r="AQ499" i="43"/>
  <c r="BI499" i="43" s="1"/>
  <c r="AQ376" i="43"/>
  <c r="BI376" i="43" s="1"/>
  <c r="AQ443" i="43"/>
  <c r="BI443" i="43" s="1"/>
  <c r="AQ734" i="43"/>
  <c r="BI734" i="43" s="1"/>
  <c r="AQ123" i="43"/>
  <c r="BI123" i="43" s="1"/>
  <c r="AQ380" i="43"/>
  <c r="BI380" i="43" s="1"/>
  <c r="AQ349" i="43"/>
  <c r="BI349" i="43" s="1"/>
  <c r="AQ703" i="43"/>
  <c r="BI703" i="43" s="1"/>
  <c r="AQ363" i="43"/>
  <c r="BI363" i="43" s="1"/>
  <c r="AQ36" i="43"/>
  <c r="BI36" i="43" s="1"/>
  <c r="AQ47" i="43"/>
  <c r="BI47" i="43" s="1"/>
  <c r="AQ117" i="43"/>
  <c r="BI117" i="43" s="1"/>
  <c r="AQ131" i="43"/>
  <c r="BI131" i="43" s="1"/>
  <c r="AQ45" i="43"/>
  <c r="BI45" i="43" s="1"/>
  <c r="AQ103" i="43"/>
  <c r="BI103" i="43" s="1"/>
  <c r="AQ367" i="43"/>
  <c r="BI367" i="43" s="1"/>
  <c r="AQ42" i="43"/>
  <c r="BI42" i="43" s="1"/>
  <c r="AQ683" i="43"/>
  <c r="BI683" i="43" s="1"/>
  <c r="AQ395" i="43"/>
  <c r="BI395" i="43" s="1"/>
  <c r="AQ134" i="43"/>
  <c r="BI134" i="43" s="1"/>
  <c r="AQ48" i="43"/>
  <c r="BI48" i="43" s="1"/>
  <c r="AQ763" i="43"/>
  <c r="BI763" i="43" s="1"/>
  <c r="AQ635" i="43"/>
  <c r="BI635" i="43" s="1"/>
  <c r="AQ541" i="43"/>
  <c r="BI541" i="43" s="1"/>
  <c r="AQ325" i="43"/>
  <c r="BI325" i="43" s="1"/>
  <c r="AQ430" i="43"/>
  <c r="BI430" i="43" s="1"/>
  <c r="AQ327" i="43"/>
  <c r="BI327" i="43" s="1"/>
  <c r="AQ718" i="43"/>
  <c r="BI718" i="43" s="1"/>
  <c r="AQ585" i="43"/>
  <c r="BI585" i="43" s="1"/>
  <c r="AQ56" i="43"/>
  <c r="BI56" i="43" s="1"/>
  <c r="AQ630" i="43"/>
  <c r="BI630" i="43" s="1"/>
  <c r="AQ228" i="43"/>
  <c r="BI228" i="43" s="1"/>
  <c r="AQ692" i="43"/>
  <c r="BI692" i="43" s="1"/>
  <c r="AQ297" i="43"/>
  <c r="BI297" i="43" s="1"/>
  <c r="AQ419" i="43"/>
  <c r="BI419" i="43" s="1"/>
  <c r="AQ207" i="43"/>
  <c r="BI207" i="43" s="1"/>
  <c r="AQ330" i="43"/>
  <c r="BI330" i="43" s="1"/>
  <c r="AQ137" i="43"/>
  <c r="BI137" i="43" s="1"/>
  <c r="AQ690" i="43"/>
  <c r="BI690" i="43" s="1"/>
  <c r="AQ486" i="43"/>
  <c r="BI486" i="43" s="1"/>
  <c r="AQ360" i="43"/>
  <c r="BI360" i="43" s="1"/>
  <c r="AQ361" i="43"/>
  <c r="BI361" i="43" s="1"/>
  <c r="AQ237" i="43"/>
  <c r="BI237" i="43" s="1"/>
  <c r="AQ372" i="43"/>
  <c r="BI372" i="43" s="1"/>
  <c r="AQ560" i="43"/>
  <c r="BI560" i="43" s="1"/>
  <c r="AQ147" i="43"/>
  <c r="BI147" i="43" s="1"/>
  <c r="AQ34" i="43"/>
  <c r="BI34" i="43" s="1"/>
  <c r="AQ364" i="43"/>
  <c r="BI364" i="43" s="1"/>
  <c r="AQ618" i="43"/>
  <c r="BI618" i="43" s="1"/>
  <c r="AQ30" i="43"/>
  <c r="BI30" i="43" s="1"/>
  <c r="AQ344" i="43"/>
  <c r="BI344" i="43" s="1"/>
  <c r="AQ231" i="43"/>
  <c r="BI231" i="43" s="1"/>
  <c r="AQ664" i="43"/>
  <c r="BI664" i="43" s="1"/>
  <c r="AQ401" i="43"/>
  <c r="BI401" i="43" s="1"/>
  <c r="AQ55" i="43"/>
  <c r="BI55" i="43" s="1"/>
  <c r="AQ418" i="43"/>
  <c r="BI418" i="43" s="1"/>
  <c r="AQ132" i="43"/>
  <c r="BI132" i="43" s="1"/>
  <c r="AQ519" i="43"/>
  <c r="BI519" i="43" s="1"/>
  <c r="AQ632" i="43"/>
  <c r="BI632" i="43" s="1"/>
  <c r="AQ504" i="43"/>
  <c r="BI504" i="43" s="1"/>
  <c r="AQ190" i="43"/>
  <c r="BI190" i="43" s="1"/>
  <c r="AQ354" i="43"/>
  <c r="BI354" i="43" s="1"/>
  <c r="AQ714" i="43"/>
  <c r="BI714" i="43" s="1"/>
  <c r="AQ199" i="43"/>
  <c r="BI199" i="43" s="1"/>
  <c r="AQ451" i="43"/>
  <c r="BI451" i="43" s="1"/>
  <c r="AQ482" i="43"/>
  <c r="BI482" i="43" s="1"/>
  <c r="AQ548" i="43"/>
  <c r="BI548" i="43" s="1"/>
  <c r="AQ371" i="43"/>
  <c r="BI371" i="43" s="1"/>
  <c r="AQ615" i="43"/>
  <c r="BI615" i="43" s="1"/>
  <c r="AQ700" i="43"/>
  <c r="BI700" i="43" s="1"/>
  <c r="AQ209" i="43"/>
  <c r="BI209" i="43" s="1"/>
  <c r="AQ410" i="43"/>
  <c r="BI410" i="43" s="1"/>
  <c r="AQ424" i="43"/>
  <c r="BI424" i="43" s="1"/>
  <c r="AQ478" i="43"/>
  <c r="BI478" i="43" s="1"/>
  <c r="AQ493" i="43"/>
  <c r="BI493" i="43" s="1"/>
  <c r="AQ423" i="43"/>
  <c r="BI423" i="43" s="1"/>
  <c r="AQ606" i="43"/>
  <c r="BI606" i="43" s="1"/>
  <c r="AQ204" i="43"/>
  <c r="BI204" i="43" s="1"/>
  <c r="AQ516" i="43"/>
  <c r="BI516" i="43" s="1"/>
  <c r="AQ488" i="43"/>
  <c r="BI488" i="43" s="1"/>
  <c r="AQ565" i="43"/>
  <c r="BI565" i="43" s="1"/>
  <c r="AQ140" i="43"/>
  <c r="BI140" i="43" s="1"/>
  <c r="AQ638" i="43"/>
  <c r="BI638" i="43" s="1"/>
  <c r="AQ337" i="43"/>
  <c r="BI337" i="43" s="1"/>
  <c r="AQ659" i="43"/>
  <c r="BI659" i="43" s="1"/>
  <c r="AQ63" i="43"/>
  <c r="BI63" i="43" s="1"/>
  <c r="AQ320" i="43"/>
  <c r="BI320" i="43" s="1"/>
  <c r="AQ168" i="43"/>
  <c r="BI168" i="43" s="1"/>
  <c r="AQ415" i="43"/>
  <c r="BI415" i="43" s="1"/>
  <c r="AQ702" i="43"/>
  <c r="BI702" i="43" s="1"/>
  <c r="AQ748" i="43"/>
  <c r="BI748" i="43" s="1"/>
  <c r="AQ18" i="43"/>
  <c r="BI18" i="43" s="1"/>
  <c r="AQ608" i="43"/>
  <c r="BI608" i="43" s="1"/>
  <c r="AQ373" i="43"/>
  <c r="BI373" i="43" s="1"/>
  <c r="AQ480" i="43"/>
  <c r="BI480" i="43" s="1"/>
  <c r="AQ757" i="43"/>
  <c r="BI757" i="43" s="1"/>
  <c r="AQ273" i="43"/>
  <c r="BI273" i="43" s="1"/>
  <c r="AQ505" i="43"/>
  <c r="BI505" i="43" s="1"/>
  <c r="AQ99" i="43"/>
  <c r="BI99" i="43" s="1"/>
  <c r="AQ324" i="43"/>
  <c r="BI324" i="43" s="1"/>
  <c r="AQ310" i="43"/>
  <c r="BI310" i="43" s="1"/>
  <c r="AQ476" i="43"/>
  <c r="BI476" i="43" s="1"/>
  <c r="AQ746" i="43"/>
  <c r="BI746" i="43" s="1"/>
  <c r="AQ159" i="43"/>
  <c r="BI159" i="43" s="1"/>
  <c r="AQ551" i="43"/>
  <c r="BI551" i="43" s="1"/>
  <c r="AQ112" i="43"/>
  <c r="BI112" i="43" s="1"/>
  <c r="AQ242" i="43"/>
  <c r="BI242" i="43" s="1"/>
  <c r="AQ233" i="43"/>
  <c r="BI233" i="43" s="1"/>
  <c r="AQ300" i="43"/>
  <c r="BI300" i="43" s="1"/>
  <c r="AQ79" i="43"/>
  <c r="BI79" i="43" s="1"/>
  <c r="AQ432" i="43"/>
  <c r="BI432" i="43" s="1"/>
  <c r="AQ259" i="43"/>
  <c r="BI259" i="43" s="1"/>
  <c r="AQ645" i="43"/>
  <c r="BI645" i="43" s="1"/>
  <c r="AQ294" i="43"/>
  <c r="BI294" i="43" s="1"/>
  <c r="AQ747" i="43"/>
  <c r="BI747" i="43" s="1"/>
  <c r="AQ642" i="43"/>
  <c r="BI642" i="43" s="1"/>
  <c r="AQ241" i="43"/>
  <c r="BI241" i="43" s="1"/>
  <c r="AQ434" i="43"/>
  <c r="BI434" i="43" s="1"/>
  <c r="AQ634" i="43"/>
  <c r="BI634" i="43" s="1"/>
  <c r="AQ755" i="43"/>
  <c r="BI755" i="43" s="1"/>
  <c r="AQ459" i="43"/>
  <c r="BI459" i="43" s="1"/>
  <c r="AQ216" i="43"/>
  <c r="BI216" i="43" s="1"/>
  <c r="AQ253" i="43"/>
  <c r="BI253" i="43" s="1"/>
  <c r="AQ125" i="43"/>
  <c r="BI125" i="43" s="1"/>
  <c r="AQ532" i="43"/>
  <c r="BI532" i="43" s="1"/>
  <c r="AQ116" i="43"/>
  <c r="BI116" i="43" s="1"/>
  <c r="AQ636" i="43"/>
  <c r="BI636" i="43" s="1"/>
  <c r="AQ684" i="43"/>
  <c r="BI684" i="43" s="1"/>
  <c r="AQ52" i="43"/>
  <c r="BI52" i="43" s="1"/>
  <c r="AQ524" i="43"/>
  <c r="BI524" i="43" s="1"/>
  <c r="AQ409" i="43"/>
  <c r="BI409" i="43" s="1"/>
  <c r="AQ332" i="43"/>
  <c r="BI332" i="43" s="1"/>
  <c r="AQ219" i="43"/>
  <c r="BI219" i="43" s="1"/>
  <c r="AQ198" i="43"/>
  <c r="BI198" i="43" s="1"/>
  <c r="AQ552" i="43"/>
  <c r="BI552" i="43" s="1"/>
  <c r="AQ498" i="43"/>
  <c r="BI498" i="43" s="1"/>
  <c r="AQ236" i="43"/>
  <c r="BI236" i="43" s="1"/>
  <c r="AQ470" i="43"/>
  <c r="BI470" i="43" s="1"/>
  <c r="AQ721" i="43"/>
  <c r="BI721" i="43" s="1"/>
  <c r="AQ740" i="43"/>
  <c r="BI740" i="43" s="1"/>
  <c r="AQ513" i="43"/>
  <c r="BI513" i="43" s="1"/>
  <c r="AQ74" i="43"/>
  <c r="BI74" i="43" s="1"/>
  <c r="AQ175" i="43"/>
  <c r="BI175" i="43" s="1"/>
  <c r="AQ205" i="43"/>
  <c r="BI205" i="43" s="1"/>
  <c r="AQ497" i="43"/>
  <c r="BI497" i="43" s="1"/>
  <c r="AQ526" i="43"/>
  <c r="BI526" i="43" s="1"/>
  <c r="AQ23" i="43"/>
  <c r="BI23" i="43" s="1"/>
  <c r="AQ681" i="43"/>
  <c r="BI681" i="43" s="1"/>
  <c r="AQ122" i="43"/>
  <c r="BI122" i="43" s="1"/>
  <c r="AQ156" i="43"/>
  <c r="BI156" i="43" s="1"/>
  <c r="AQ139" i="43"/>
  <c r="BI139" i="43" s="1"/>
  <c r="AQ412" i="43"/>
  <c r="BI412" i="43" s="1"/>
  <c r="AQ32" i="43"/>
  <c r="BI32" i="43" s="1"/>
  <c r="AQ749" i="43"/>
  <c r="BI749" i="43" s="1"/>
  <c r="AQ254" i="43"/>
  <c r="BI254" i="43" s="1"/>
  <c r="AQ68" i="43"/>
  <c r="BI68" i="43" s="1"/>
  <c r="AQ59" i="43"/>
  <c r="BI59" i="43" s="1"/>
  <c r="AQ250" i="43"/>
  <c r="BI250" i="43" s="1"/>
  <c r="AQ656" i="43"/>
  <c r="BI656" i="43" s="1"/>
  <c r="AQ314" i="43"/>
  <c r="BI314" i="43" s="1"/>
  <c r="AQ619" i="43"/>
  <c r="BI619" i="43" s="1"/>
  <c r="AQ699" i="43"/>
  <c r="BI699" i="43" s="1"/>
  <c r="AQ449" i="43"/>
  <c r="BI449" i="43" s="1"/>
  <c r="AQ679" i="43"/>
  <c r="BI679" i="43" s="1"/>
  <c r="AQ217" i="43"/>
  <c r="BI217" i="43" s="1"/>
  <c r="AQ76" i="43"/>
  <c r="BI76" i="43" s="1"/>
  <c r="AQ366" i="43"/>
  <c r="BI366" i="43" s="1"/>
  <c r="AQ270" i="43"/>
  <c r="BI270" i="43" s="1"/>
  <c r="AQ83" i="43"/>
  <c r="BI83" i="43" s="1"/>
  <c r="AQ368" i="43"/>
  <c r="BI368" i="43" s="1"/>
  <c r="AQ667" i="43"/>
  <c r="BI667" i="43" s="1"/>
  <c r="AQ676" i="43"/>
  <c r="BI676" i="43" s="1"/>
  <c r="AQ511" i="43"/>
  <c r="BI511" i="43" s="1"/>
  <c r="AQ525" i="43"/>
  <c r="BI525" i="43" s="1"/>
  <c r="AQ20" i="43"/>
  <c r="BI20" i="43" s="1"/>
  <c r="AQ491" i="43"/>
  <c r="BI491" i="43" s="1"/>
  <c r="AQ557" i="43"/>
  <c r="BI557" i="43" s="1"/>
  <c r="AQ272" i="43"/>
  <c r="BI272" i="43" s="1"/>
  <c r="AQ549" i="43"/>
  <c r="BI549" i="43" s="1"/>
  <c r="AQ726" i="43"/>
  <c r="BI726" i="43" s="1"/>
  <c r="AQ257" i="43"/>
  <c r="BI257" i="43" s="1"/>
  <c r="AQ43" i="43"/>
  <c r="BI43" i="43" s="1"/>
  <c r="AQ222" i="43"/>
  <c r="BI222" i="43" s="1"/>
  <c r="AQ343" i="43"/>
  <c r="BI343" i="43" s="1"/>
  <c r="AQ72" i="43"/>
  <c r="BI72" i="43" s="1"/>
  <c r="AQ326" i="43"/>
  <c r="BI326" i="43" s="1"/>
  <c r="AQ108" i="43"/>
  <c r="BI108" i="43" s="1"/>
  <c r="AQ673" i="43"/>
  <c r="BI673" i="43" s="1"/>
  <c r="AQ119" i="43"/>
  <c r="BI119" i="43" s="1"/>
  <c r="AQ577" i="43"/>
  <c r="BI577" i="43" s="1"/>
  <c r="AQ564" i="43"/>
  <c r="BI564" i="43" s="1"/>
  <c r="AQ161" i="43"/>
  <c r="BI161" i="43" s="1"/>
  <c r="AQ126" i="43"/>
  <c r="BI126" i="43" s="1"/>
  <c r="AQ728" i="43"/>
  <c r="BI728" i="43" s="1"/>
  <c r="AQ341" i="43"/>
  <c r="BI341" i="43" s="1"/>
  <c r="AQ743" i="43"/>
  <c r="BI743" i="43" s="1"/>
  <c r="AQ625" i="43"/>
  <c r="BI625" i="43" s="1"/>
  <c r="AQ474" i="43"/>
  <c r="BI474" i="43" s="1"/>
  <c r="AQ46" i="43"/>
  <c r="BI46" i="43" s="1"/>
  <c r="AQ200" i="43"/>
  <c r="BI200" i="43" s="1"/>
  <c r="AQ707" i="43"/>
  <c r="BI707" i="43" s="1"/>
  <c r="AQ49" i="43"/>
  <c r="BI49" i="43" s="1"/>
  <c r="AQ51" i="43"/>
  <c r="BI51" i="43" s="1"/>
  <c r="AQ19" i="43"/>
  <c r="BI19" i="43" s="1"/>
  <c r="AQ181" i="43"/>
  <c r="BI181" i="43" s="1"/>
  <c r="AQ16" i="43"/>
  <c r="BI16" i="43" s="1"/>
  <c r="AQ456" i="43"/>
  <c r="BI456" i="43" s="1"/>
  <c r="AQ166" i="43"/>
  <c r="BI166" i="43" s="1"/>
  <c r="AQ416" i="43"/>
  <c r="BI416" i="43" s="1"/>
  <c r="AQ173" i="43"/>
  <c r="BI173" i="43" s="1"/>
  <c r="AQ335" i="43"/>
  <c r="BI335" i="43" s="1"/>
  <c r="AQ90" i="43"/>
  <c r="BI90" i="43" s="1"/>
  <c r="AQ248" i="43"/>
  <c r="BI248" i="43" s="1"/>
  <c r="AQ475" i="43"/>
  <c r="BI475" i="43" s="1"/>
  <c r="AQ165" i="43"/>
  <c r="BI165" i="43" s="1"/>
  <c r="AQ158" i="43"/>
  <c r="BI158" i="43" s="1"/>
  <c r="AQ31" i="43"/>
  <c r="BI31" i="43" s="1"/>
  <c r="AQ174" i="43"/>
  <c r="BI174" i="43" s="1"/>
  <c r="AQ583" i="43"/>
  <c r="BI583" i="43" s="1"/>
  <c r="AQ753" i="43"/>
  <c r="BI753" i="43" s="1"/>
  <c r="AQ620" i="43"/>
  <c r="BI620" i="43" s="1"/>
  <c r="AQ477" i="43"/>
  <c r="BI477" i="43" s="1"/>
  <c r="AQ359" i="43"/>
  <c r="BI359" i="43" s="1"/>
  <c r="AQ407" i="43"/>
  <c r="BI407" i="43" s="1"/>
  <c r="AQ523" i="43"/>
  <c r="BI523" i="43" s="1"/>
  <c r="AQ530" i="43"/>
  <c r="BI530" i="43" s="1"/>
  <c r="AQ592" i="43"/>
  <c r="BI592" i="43" s="1"/>
  <c r="AQ603" i="43"/>
  <c r="BI603" i="43" s="1"/>
  <c r="AQ756" i="43"/>
  <c r="BI756" i="43" s="1"/>
  <c r="AQ521" i="43"/>
  <c r="BI521" i="43" s="1"/>
  <c r="AQ96" i="43"/>
  <c r="BI96" i="43" s="1"/>
  <c r="AQ481" i="43"/>
  <c r="BI481" i="43" s="1"/>
  <c r="AQ539" i="43"/>
  <c r="BI539" i="43" s="1"/>
  <c r="AQ152" i="43"/>
  <c r="BI152" i="43" s="1"/>
  <c r="AQ644" i="43"/>
  <c r="BI644" i="43" s="1"/>
  <c r="AQ244" i="43"/>
  <c r="BI244" i="43" s="1"/>
  <c r="AQ22" i="43"/>
  <c r="BI22" i="43" s="1"/>
  <c r="AQ503" i="43"/>
  <c r="BI503" i="43" s="1"/>
  <c r="AQ647" i="43"/>
  <c r="BI647" i="43" s="1"/>
  <c r="AQ614" i="43"/>
  <c r="BI614" i="43" s="1"/>
  <c r="AQ195" i="43"/>
  <c r="BI195" i="43" s="1"/>
  <c r="AQ472" i="43"/>
  <c r="BI472" i="43" s="1"/>
  <c r="AQ607" i="43"/>
  <c r="BI607" i="43" s="1"/>
  <c r="AQ626" i="43"/>
  <c r="BI626" i="43" s="1"/>
  <c r="AQ440" i="43"/>
  <c r="BI440" i="43" s="1"/>
  <c r="AQ720" i="43"/>
  <c r="BI720" i="43" s="1"/>
  <c r="AQ666" i="43"/>
  <c r="BI666" i="43" s="1"/>
  <c r="AQ329" i="43"/>
  <c r="BI329" i="43" s="1"/>
  <c r="AQ189" i="43"/>
  <c r="BI189" i="43" s="1"/>
  <c r="AQ155" i="43"/>
  <c r="BI155" i="43" s="1"/>
  <c r="AQ613" i="43"/>
  <c r="BI613" i="43" s="1"/>
  <c r="AQ433" i="43"/>
  <c r="BI433" i="43" s="1"/>
  <c r="AQ246" i="43"/>
  <c r="BI246" i="43" s="1"/>
  <c r="AQ143" i="43"/>
  <c r="BI143" i="43" s="1"/>
  <c r="AQ544" i="43"/>
  <c r="BI544" i="43" s="1"/>
  <c r="AQ496" i="43"/>
  <c r="BI496" i="43" s="1"/>
  <c r="AQ120" i="43"/>
  <c r="BI120" i="43" s="1"/>
  <c r="AQ274" i="43"/>
  <c r="BI274" i="43" s="1"/>
  <c r="AQ249" i="43"/>
  <c r="BI249" i="43" s="1"/>
  <c r="AQ458" i="43"/>
  <c r="BI458" i="43" s="1"/>
  <c r="AQ574" i="43"/>
  <c r="BI574" i="43" s="1"/>
  <c r="AQ701" i="43"/>
  <c r="BI701" i="43" s="1"/>
  <c r="AQ114" i="43"/>
  <c r="BI114" i="43" s="1"/>
  <c r="AQ185" i="43"/>
  <c r="BI185" i="43" s="1"/>
  <c r="AQ129" i="43"/>
  <c r="BI129" i="43" s="1"/>
  <c r="AQ688" i="43"/>
  <c r="BI688" i="43" s="1"/>
  <c r="AQ587" i="43"/>
  <c r="BI587" i="43" s="1"/>
  <c r="AQ697" i="43"/>
  <c r="BI697" i="43" s="1"/>
  <c r="AQ339" i="43"/>
  <c r="BI339" i="43" s="1"/>
  <c r="AQ450" i="43"/>
  <c r="BI450" i="43" s="1"/>
  <c r="AQ378" i="43"/>
  <c r="BI378" i="43" s="1"/>
  <c r="AQ559" i="43"/>
  <c r="BI559" i="43" s="1"/>
  <c r="AQ312" i="43"/>
  <c r="BI312" i="43" s="1"/>
  <c r="AQ646" i="43"/>
  <c r="BI646" i="43" s="1"/>
  <c r="AQ529" i="43"/>
  <c r="BI529" i="43" s="1"/>
  <c r="AQ375" i="43"/>
  <c r="BI375" i="43" s="1"/>
  <c r="AQ502" i="43"/>
  <c r="BI502" i="43" s="1"/>
  <c r="AQ576" i="43"/>
  <c r="BI576" i="43" s="1"/>
  <c r="AQ628" i="43"/>
  <c r="BI628" i="43" s="1"/>
  <c r="AQ658" i="43"/>
  <c r="BI658" i="43" s="1"/>
  <c r="AQ365" i="43"/>
  <c r="BI365" i="43" s="1"/>
  <c r="AQ730" i="43"/>
  <c r="BI730" i="43" s="1"/>
  <c r="AQ437" i="43"/>
  <c r="BI437" i="43" s="1"/>
  <c r="AQ124" i="43"/>
  <c r="BI124" i="43" s="1"/>
  <c r="AQ623" i="43"/>
  <c r="BI623" i="43" s="1"/>
  <c r="AQ392" i="43"/>
  <c r="BI392" i="43" s="1"/>
  <c r="AQ510" i="43"/>
  <c r="BI510" i="43" s="1"/>
  <c r="AQ509" i="43"/>
  <c r="BI509" i="43" s="1"/>
  <c r="AQ599" i="43"/>
  <c r="BI599" i="43" s="1"/>
  <c r="AQ452" i="43"/>
  <c r="BI452" i="43" s="1"/>
  <c r="AQ582" i="43"/>
  <c r="BI582" i="43" s="1"/>
  <c r="AQ136" i="43"/>
  <c r="BI136" i="43" s="1"/>
  <c r="AQ420" i="43"/>
  <c r="BI420" i="43" s="1"/>
  <c r="AQ355" i="43"/>
  <c r="BI355" i="43" s="1"/>
  <c r="AQ568" i="43"/>
  <c r="BI568" i="43" s="1"/>
  <c r="AQ572" i="43"/>
  <c r="BI572" i="43" s="1"/>
  <c r="AQ716" i="43"/>
  <c r="BI716" i="43" s="1"/>
  <c r="AQ629" i="43"/>
  <c r="BI629" i="43" s="1"/>
  <c r="AQ347" i="43"/>
  <c r="BI347" i="43" s="1"/>
  <c r="AQ515" i="43"/>
  <c r="BI515" i="43" s="1"/>
  <c r="AQ97" i="43"/>
  <c r="BI97" i="43" s="1"/>
  <c r="AQ283" i="43"/>
  <c r="BI283" i="43" s="1"/>
  <c r="AQ170" i="43"/>
  <c r="BI170" i="43" s="1"/>
  <c r="AQ67" i="43"/>
  <c r="BI67" i="43" s="1"/>
  <c r="AQ741" i="43"/>
  <c r="BI741" i="43" s="1"/>
  <c r="AQ17" i="43"/>
  <c r="BI17" i="43" s="1"/>
  <c r="AQ25" i="43"/>
  <c r="BI25" i="43" s="1"/>
  <c r="AQ428" i="43"/>
  <c r="BI428" i="43" s="1"/>
  <c r="AQ704" i="43"/>
  <c r="BI704" i="43" s="1"/>
  <c r="AQ247" i="43"/>
  <c r="BI247" i="43" s="1"/>
  <c r="AQ118" i="43"/>
  <c r="BI118" i="43" s="1"/>
  <c r="AQ431" i="43"/>
  <c r="BI431" i="43" s="1"/>
  <c r="AQ315" i="43"/>
  <c r="BI315" i="43" s="1"/>
  <c r="AQ226" i="43"/>
  <c r="BI226" i="43" s="1"/>
  <c r="AQ69" i="43"/>
  <c r="BI69" i="43" s="1"/>
  <c r="AQ396" i="43"/>
  <c r="BI396" i="43" s="1"/>
  <c r="AQ58" i="43"/>
  <c r="BI58" i="43" s="1"/>
  <c r="AQ655" i="43"/>
  <c r="BI655" i="43" s="1"/>
  <c r="AQ78" i="43"/>
  <c r="BI78" i="43" s="1"/>
  <c r="AQ537" i="43"/>
  <c r="BI537" i="43" s="1"/>
  <c r="AQ111" i="43"/>
  <c r="BI111" i="43" s="1"/>
  <c r="AQ340" i="43"/>
  <c r="BI340" i="43" s="1"/>
  <c r="AQ606" i="10"/>
  <c r="BI606" i="10" s="1"/>
  <c r="AQ79" i="10"/>
  <c r="BI79" i="10" s="1"/>
  <c r="AQ621" i="10"/>
  <c r="BI621" i="10" s="1"/>
  <c r="AQ455" i="10"/>
  <c r="BI455" i="10" s="1"/>
  <c r="AQ151" i="10"/>
  <c r="BI151" i="10" s="1"/>
  <c r="AQ408" i="10"/>
  <c r="BI408" i="10" s="1"/>
  <c r="AQ651" i="10"/>
  <c r="BI651" i="10" s="1"/>
  <c r="AQ415" i="10"/>
  <c r="BI415" i="10" s="1"/>
  <c r="AQ550" i="10"/>
  <c r="BI550" i="10" s="1"/>
  <c r="AQ441" i="43"/>
  <c r="BI441" i="43" s="1"/>
  <c r="AQ737" i="43"/>
  <c r="BI737" i="43" s="1"/>
  <c r="AQ322" i="43"/>
  <c r="BI322" i="43" s="1"/>
  <c r="AQ460" i="43"/>
  <c r="BI460" i="43" s="1"/>
  <c r="AQ448" i="43"/>
  <c r="BI448" i="43" s="1"/>
  <c r="AQ115" i="43"/>
  <c r="BI115" i="43" s="1"/>
  <c r="AQ150" i="43"/>
  <c r="BI150" i="43" s="1"/>
  <c r="AQ229" i="43"/>
  <c r="BI229" i="43" s="1"/>
  <c r="AQ487" i="43"/>
  <c r="BI487" i="43" s="1"/>
  <c r="AQ426" i="43"/>
  <c r="BI426" i="43" s="1"/>
  <c r="AQ101" i="43"/>
  <c r="BI101" i="43" s="1"/>
  <c r="AQ494" i="43"/>
  <c r="BI494" i="43" s="1"/>
  <c r="AQ594" i="43"/>
  <c r="BI594" i="43" s="1"/>
  <c r="AQ37" i="43"/>
  <c r="BI37" i="43" s="1"/>
  <c r="AQ467" i="43"/>
  <c r="BI467" i="43" s="1"/>
  <c r="AQ518" i="43"/>
  <c r="BI518" i="43" s="1"/>
  <c r="AQ750" i="43"/>
  <c r="BI750" i="43" s="1"/>
  <c r="AQ464" i="43"/>
  <c r="BI464" i="43" s="1"/>
  <c r="AQ263" i="43"/>
  <c r="BI263" i="43" s="1"/>
  <c r="AQ303" i="43"/>
  <c r="BI303" i="43" s="1"/>
  <c r="AQ520" i="43"/>
  <c r="BI520" i="43" s="1"/>
  <c r="AQ142" i="43"/>
  <c r="BI142" i="43" s="1"/>
  <c r="AQ384" i="43"/>
  <c r="BI384" i="43" s="1"/>
  <c r="AQ252" i="43"/>
  <c r="BI252" i="43" s="1"/>
  <c r="AQ444" i="43"/>
  <c r="BI444" i="43" s="1"/>
  <c r="AQ230" i="43"/>
  <c r="BI230" i="43" s="1"/>
  <c r="AQ536" i="43"/>
  <c r="BI536" i="43" s="1"/>
  <c r="AQ665" i="43"/>
  <c r="BI665" i="43" s="1"/>
  <c r="AQ705" i="43"/>
  <c r="BI705" i="43" s="1"/>
  <c r="AQ425" i="43"/>
  <c r="BI425" i="43" s="1"/>
  <c r="AQ633" i="43"/>
  <c r="BI633" i="43" s="1"/>
  <c r="AQ595" i="43"/>
  <c r="BI595" i="43" s="1"/>
  <c r="AQ138" i="43"/>
  <c r="BI138" i="43" s="1"/>
  <c r="AQ445" i="43"/>
  <c r="BI445" i="43" s="1"/>
  <c r="AQ331" i="43"/>
  <c r="BI331" i="43" s="1"/>
  <c r="AQ447" i="43"/>
  <c r="BI447" i="43" s="1"/>
  <c r="AQ201" i="43"/>
  <c r="BI201" i="43" s="1"/>
  <c r="AQ362" i="43"/>
  <c r="BI362" i="43" s="1"/>
  <c r="AQ91" i="43"/>
  <c r="BI91" i="43" s="1"/>
  <c r="AQ489" i="10"/>
  <c r="BI489" i="10" s="1"/>
  <c r="AQ424" i="10"/>
  <c r="BI424" i="10" s="1"/>
  <c r="AQ35" i="43"/>
  <c r="BI35" i="43" s="1"/>
  <c r="AQ277" i="43"/>
  <c r="BI277" i="43" s="1"/>
  <c r="AQ729" i="43"/>
  <c r="BI729" i="43" s="1"/>
  <c r="AQ421" i="43"/>
  <c r="BI421" i="43" s="1"/>
  <c r="AQ523" i="10"/>
  <c r="BI523" i="10" s="1"/>
  <c r="AQ141" i="10"/>
  <c r="BI141" i="10" s="1"/>
  <c r="AQ509" i="10"/>
  <c r="BI509" i="10" s="1"/>
  <c r="AQ581" i="10"/>
  <c r="BI581" i="10" s="1"/>
  <c r="AQ294" i="10"/>
  <c r="BI294" i="10" s="1"/>
  <c r="AQ394" i="10"/>
  <c r="BI394" i="10" s="1"/>
  <c r="AQ326" i="10"/>
  <c r="BI326" i="10" s="1"/>
  <c r="AQ736" i="43"/>
  <c r="BI736" i="43" s="1"/>
  <c r="AQ220" i="43"/>
  <c r="BI220" i="43" s="1"/>
  <c r="AQ221" i="10"/>
  <c r="BI221" i="10" s="1"/>
  <c r="AQ699" i="10"/>
  <c r="BI699" i="10" s="1"/>
  <c r="AQ361" i="10"/>
  <c r="BI361" i="10" s="1"/>
  <c r="AQ299" i="10"/>
  <c r="BI299" i="10" s="1"/>
  <c r="AQ497" i="10"/>
  <c r="BI497" i="10" s="1"/>
  <c r="AQ749" i="10"/>
  <c r="BI749" i="10" s="1"/>
  <c r="AQ77" i="10"/>
  <c r="BI77" i="10" s="1"/>
  <c r="AQ198" i="10"/>
  <c r="BI198" i="10" s="1"/>
  <c r="AQ116" i="10"/>
  <c r="BI116" i="10" s="1"/>
  <c r="AQ598" i="10"/>
  <c r="BI598" i="10" s="1"/>
  <c r="AQ732" i="43"/>
  <c r="BI732" i="43" s="1"/>
  <c r="AQ41" i="43"/>
  <c r="BI41" i="43" s="1"/>
  <c r="AQ573" i="43"/>
  <c r="BI573" i="43" s="1"/>
  <c r="AQ264" i="43"/>
  <c r="BI264" i="43" s="1"/>
  <c r="AQ318" i="43"/>
  <c r="BI318" i="43" s="1"/>
  <c r="AQ89" i="43"/>
  <c r="BI89" i="43" s="1"/>
  <c r="AQ758" i="43"/>
  <c r="BI758" i="43" s="1"/>
  <c r="AQ239" i="43"/>
  <c r="BI239" i="43" s="1"/>
  <c r="AQ715" i="43"/>
  <c r="BI715" i="43" s="1"/>
  <c r="AQ258" i="43"/>
  <c r="BI258" i="43" s="1"/>
  <c r="AQ540" i="43"/>
  <c r="BI540" i="43" s="1"/>
  <c r="AQ542" i="43"/>
  <c r="BI542" i="43" s="1"/>
  <c r="AQ358" i="43"/>
  <c r="BI358" i="43" s="1"/>
  <c r="AQ604" i="43"/>
  <c r="BI604" i="43" s="1"/>
  <c r="AQ575" i="43"/>
  <c r="BI575" i="43" s="1"/>
  <c r="AQ723" i="43"/>
  <c r="BI723" i="43" s="1"/>
  <c r="AQ345" i="43"/>
  <c r="BI345" i="43" s="1"/>
  <c r="AQ512" i="43"/>
  <c r="BI512" i="43" s="1"/>
  <c r="AQ689" i="43"/>
  <c r="BI689" i="43" s="1"/>
  <c r="AQ479" i="43"/>
  <c r="BI479" i="43" s="1"/>
  <c r="AQ295" i="43"/>
  <c r="BI295" i="43" s="1"/>
  <c r="AQ221" i="43"/>
  <c r="BI221" i="43" s="1"/>
  <c r="AQ237" i="10"/>
  <c r="BI237" i="10" s="1"/>
  <c r="AQ47" i="10"/>
  <c r="BI47" i="10" s="1"/>
  <c r="AQ119" i="10"/>
  <c r="BI119" i="10" s="1"/>
  <c r="AQ217" i="10"/>
  <c r="BI217" i="10" s="1"/>
  <c r="AQ444" i="10"/>
  <c r="BI444" i="10" s="1"/>
  <c r="AQ489" i="43"/>
  <c r="BI489" i="43" s="1"/>
  <c r="AQ184" i="43"/>
  <c r="BI184" i="43" s="1"/>
  <c r="AQ206" i="43"/>
  <c r="BI206" i="43" s="1"/>
  <c r="AQ245" i="43"/>
  <c r="BI245" i="43" s="1"/>
  <c r="AQ180" i="43"/>
  <c r="BI180" i="43" s="1"/>
  <c r="AQ235" i="43"/>
  <c r="BI235" i="43" s="1"/>
  <c r="AQ291" i="43"/>
  <c r="BI291" i="43" s="1"/>
  <c r="AQ267" i="43"/>
  <c r="BI267" i="43" s="1"/>
  <c r="AQ580" i="43"/>
  <c r="BI580" i="43" s="1"/>
  <c r="AQ338" i="43"/>
  <c r="BI338" i="43" s="1"/>
  <c r="AQ709" i="43"/>
  <c r="BI709" i="43" s="1"/>
  <c r="AQ483" i="43"/>
  <c r="BI483" i="43" s="1"/>
  <c r="AQ535" i="43"/>
  <c r="BI535" i="43" s="1"/>
  <c r="AQ271" i="43"/>
  <c r="BI271" i="43" s="1"/>
  <c r="AQ588" i="43"/>
  <c r="BI588" i="43" s="1"/>
  <c r="AQ214" i="43"/>
  <c r="BI214" i="43" s="1"/>
  <c r="AQ442" i="43"/>
  <c r="BI442" i="43" s="1"/>
  <c r="AQ735" i="43"/>
  <c r="BI735" i="43" s="1"/>
  <c r="AQ215" i="43"/>
  <c r="BI215" i="43" s="1"/>
  <c r="AQ171" i="43"/>
  <c r="BI171" i="43" s="1"/>
  <c r="AQ81" i="10"/>
  <c r="BI81" i="10" s="1"/>
  <c r="AQ172" i="10"/>
  <c r="BI172" i="10" s="1"/>
  <c r="AQ468" i="43"/>
  <c r="BI468" i="43" s="1"/>
  <c r="AQ92" i="43"/>
  <c r="BI92" i="43" s="1"/>
  <c r="AQ186" i="43"/>
  <c r="BI186" i="43" s="1"/>
  <c r="AQ398" i="43"/>
  <c r="BI398" i="43" s="1"/>
  <c r="AQ44" i="43"/>
  <c r="BI44" i="43" s="1"/>
  <c r="AQ26" i="43"/>
  <c r="BI26" i="43" s="1"/>
  <c r="AQ334" i="43"/>
  <c r="BI334" i="43" s="1"/>
  <c r="AQ163" i="43"/>
  <c r="BI163" i="43" s="1"/>
  <c r="AQ14" i="43"/>
  <c r="AQ11" i="43" s="1"/>
  <c r="AQ95" i="43"/>
  <c r="BI95" i="43" s="1"/>
  <c r="AQ686" i="43"/>
  <c r="BI686" i="43" s="1"/>
  <c r="AQ590" i="43"/>
  <c r="BI590" i="43" s="1"/>
  <c r="AQ298" i="43"/>
  <c r="BI298" i="43" s="1"/>
  <c r="AQ160" i="43"/>
  <c r="BI160" i="43" s="1"/>
  <c r="AQ436" i="43"/>
  <c r="BI436" i="43" s="1"/>
  <c r="AQ281" i="43"/>
  <c r="BI281" i="43" s="1"/>
  <c r="AQ167" i="43"/>
  <c r="BI167" i="43" s="1"/>
  <c r="AQ238" i="43"/>
  <c r="BI238" i="43" s="1"/>
  <c r="AQ121" i="43"/>
  <c r="BI121" i="43" s="1"/>
  <c r="AQ82" i="43"/>
  <c r="BI82" i="43" s="1"/>
  <c r="AQ275" i="43"/>
  <c r="BI275" i="43" s="1"/>
  <c r="AQ73" i="43"/>
  <c r="BI73" i="43" s="1"/>
  <c r="AQ538" i="43"/>
  <c r="BI538" i="43" s="1"/>
  <c r="AQ571" i="43"/>
  <c r="BI571" i="43" s="1"/>
  <c r="AQ531" i="43"/>
  <c r="BI531" i="43" s="1"/>
  <c r="AQ379" i="43"/>
  <c r="BI379" i="43" s="1"/>
  <c r="AQ490" i="43"/>
  <c r="BI490" i="43" s="1"/>
  <c r="AQ256" i="43"/>
  <c r="BI256" i="43" s="1"/>
  <c r="AQ261" i="43"/>
  <c r="BI261" i="43" s="1"/>
  <c r="AQ348" i="43"/>
  <c r="BI348" i="43" s="1"/>
  <c r="AQ311" i="43"/>
  <c r="BI311" i="43" s="1"/>
  <c r="AQ309" i="43"/>
  <c r="BI309" i="43" s="1"/>
  <c r="AQ399" i="43"/>
  <c r="BI399" i="43" s="1"/>
  <c r="AQ731" i="43"/>
  <c r="BI731" i="43" s="1"/>
  <c r="AQ417" i="43"/>
  <c r="BI417" i="43" s="1"/>
  <c r="AS11" i="43"/>
  <c r="AQ61" i="43"/>
  <c r="BI61" i="43" s="1"/>
  <c r="AT11" i="43"/>
  <c r="AQ386" i="43"/>
  <c r="BI386" i="43" s="1"/>
  <c r="AQ621" i="43"/>
  <c r="BI621" i="43" s="1"/>
  <c r="AQ265" i="43"/>
  <c r="BI265" i="43" s="1"/>
  <c r="AQ128" i="43"/>
  <c r="BI128" i="43" s="1"/>
  <c r="AQ495" i="43"/>
  <c r="BI495" i="43" s="1"/>
  <c r="AQ178" i="43"/>
  <c r="BI178" i="43" s="1"/>
  <c r="AQ654" i="43"/>
  <c r="BI654" i="43" s="1"/>
  <c r="AQ77" i="43"/>
  <c r="BI77" i="43" s="1"/>
  <c r="AQ422" i="43"/>
  <c r="BI422" i="43" s="1"/>
  <c r="AQ290" i="43"/>
  <c r="BI290" i="43" s="1"/>
  <c r="AQ307" i="43"/>
  <c r="BI307" i="43" s="1"/>
  <c r="AQ657" i="43"/>
  <c r="BI657" i="43" s="1"/>
  <c r="AQ213" i="43"/>
  <c r="BI213" i="43" s="1"/>
  <c r="AQ183" i="43"/>
  <c r="BI183" i="43" s="1"/>
  <c r="AQ546" i="43"/>
  <c r="BI546" i="43" s="1"/>
  <c r="AQ169" i="43"/>
  <c r="BI169" i="43" s="1"/>
  <c r="AQ71" i="43"/>
  <c r="BI71" i="43" s="1"/>
  <c r="AQ439" i="43"/>
  <c r="BI439" i="43" s="1"/>
  <c r="AQ637" i="43"/>
  <c r="BI637" i="43" s="1"/>
  <c r="AQ284" i="43"/>
  <c r="BI284" i="43" s="1"/>
  <c r="AQ164" i="43"/>
  <c r="BI164" i="43" s="1"/>
  <c r="AQ286" i="43"/>
  <c r="BI286" i="43" s="1"/>
  <c r="B39" i="18"/>
  <c r="F9" i="18"/>
  <c r="AQ282" i="43"/>
  <c r="BI282" i="43" s="1"/>
  <c r="AQ283" i="42"/>
  <c r="BI283" i="42" s="1"/>
  <c r="AQ234" i="43"/>
  <c r="BI234" i="43" s="1"/>
  <c r="AQ733" i="43"/>
  <c r="BI733" i="43" s="1"/>
  <c r="AV11" i="41"/>
  <c r="AQ471" i="42"/>
  <c r="BI471" i="42" s="1"/>
  <c r="AQ444" i="42"/>
  <c r="BI444" i="42" s="1"/>
  <c r="AQ172" i="42"/>
  <c r="BI172" i="42" s="1"/>
  <c r="AQ158" i="42"/>
  <c r="BI158" i="42" s="1"/>
  <c r="AQ674" i="42"/>
  <c r="BI674" i="42" s="1"/>
  <c r="AQ364" i="42"/>
  <c r="BI364" i="42" s="1"/>
  <c r="AQ626" i="42"/>
  <c r="BI626" i="42" s="1"/>
  <c r="AT11" i="42"/>
  <c r="AV11" i="42" s="1"/>
  <c r="AQ208" i="42"/>
  <c r="BI208" i="42" s="1"/>
  <c r="AQ631" i="42"/>
  <c r="BI631" i="42" s="1"/>
  <c r="AQ211" i="42"/>
  <c r="BI211" i="42" s="1"/>
  <c r="AQ595" i="42"/>
  <c r="BI595" i="42" s="1"/>
  <c r="AQ392" i="42"/>
  <c r="BI392" i="42" s="1"/>
  <c r="AQ399" i="42"/>
  <c r="BI399" i="42" s="1"/>
  <c r="AQ32" i="42"/>
  <c r="BI32" i="42" s="1"/>
  <c r="AQ113" i="42"/>
  <c r="BI113" i="42" s="1"/>
  <c r="AQ431" i="42"/>
  <c r="BI431" i="42" s="1"/>
  <c r="AQ727" i="43"/>
  <c r="BI727" i="43" s="1"/>
  <c r="AQ682" i="44"/>
  <c r="BI682" i="44" s="1"/>
  <c r="AQ269" i="44"/>
  <c r="BI269" i="44" s="1"/>
  <c r="AQ711" i="44"/>
  <c r="BI711" i="44" s="1"/>
  <c r="AT11" i="44"/>
  <c r="AS11" i="44"/>
  <c r="AQ691" i="43"/>
  <c r="BI691" i="43" s="1"/>
  <c r="AQ631" i="43"/>
  <c r="BI631" i="43" s="1"/>
  <c r="AQ66" i="43"/>
  <c r="BI66" i="43" s="1"/>
  <c r="AQ539" i="10"/>
  <c r="BI539" i="10" s="1"/>
  <c r="B116" i="23"/>
  <c r="AQ682" i="10"/>
  <c r="BI682" i="10" s="1"/>
  <c r="AQ662" i="10"/>
  <c r="BI662" i="10" s="1"/>
  <c r="AQ343" i="10"/>
  <c r="BI343" i="10" s="1"/>
  <c r="AQ171" i="10"/>
  <c r="BI171" i="10" s="1"/>
  <c r="AQ91" i="10"/>
  <c r="BI91" i="10" s="1"/>
  <c r="AQ52" i="10"/>
  <c r="BI52" i="10" s="1"/>
  <c r="AQ341" i="10"/>
  <c r="BI341" i="10" s="1"/>
  <c r="AQ420" i="10"/>
  <c r="BI420" i="10" s="1"/>
  <c r="AQ764" i="10"/>
  <c r="BI764" i="10" s="1"/>
  <c r="AQ295" i="10"/>
  <c r="BI295" i="10" s="1"/>
  <c r="AQ561" i="10"/>
  <c r="BI561" i="10" s="1"/>
  <c r="AQ244" i="10"/>
  <c r="BI244" i="10" s="1"/>
  <c r="AQ646" i="10"/>
  <c r="BI646" i="10" s="1"/>
  <c r="AQ501" i="10"/>
  <c r="BI501" i="10" s="1"/>
  <c r="AQ273" i="10"/>
  <c r="BI273" i="10" s="1"/>
  <c r="AQ763" i="10"/>
  <c r="BI763" i="10" s="1"/>
  <c r="AQ741" i="10"/>
  <c r="BI741" i="10" s="1"/>
  <c r="AQ709" i="10"/>
  <c r="BI709" i="10" s="1"/>
  <c r="AQ685" i="10"/>
  <c r="BI685" i="10" s="1"/>
  <c r="AQ287" i="10"/>
  <c r="BI287" i="10" s="1"/>
  <c r="AQ51" i="10"/>
  <c r="BI51" i="10" s="1"/>
  <c r="AQ669" i="10"/>
  <c r="BI669" i="10" s="1"/>
  <c r="AQ655" i="10"/>
  <c r="BI655" i="10" s="1"/>
  <c r="AQ534" i="10"/>
  <c r="BI534" i="10" s="1"/>
  <c r="AQ92" i="10"/>
  <c r="BI92" i="10" s="1"/>
  <c r="AQ120" i="10"/>
  <c r="BI120" i="10" s="1"/>
  <c r="AQ552" i="10"/>
  <c r="BI552" i="10" s="1"/>
  <c r="AQ740" i="10"/>
  <c r="BI740" i="10" s="1"/>
  <c r="AQ199" i="10"/>
  <c r="BI199" i="10" s="1"/>
  <c r="AQ271" i="10"/>
  <c r="BI271" i="10" s="1"/>
  <c r="AQ53" i="10"/>
  <c r="BI53" i="10" s="1"/>
  <c r="AQ338" i="10"/>
  <c r="BI338" i="10" s="1"/>
  <c r="AQ473" i="10"/>
  <c r="BI473" i="10" s="1"/>
  <c r="AQ193" i="10"/>
  <c r="BI193" i="10" s="1"/>
  <c r="AQ441" i="10"/>
  <c r="BI441" i="10" s="1"/>
  <c r="AQ385" i="10"/>
  <c r="BI385" i="10" s="1"/>
  <c r="AQ661" i="10"/>
  <c r="BI661" i="10" s="1"/>
  <c r="AQ665" i="10"/>
  <c r="BI665" i="10" s="1"/>
  <c r="AQ240" i="10"/>
  <c r="BI240" i="10" s="1"/>
  <c r="AQ535" i="10"/>
  <c r="BI535" i="10" s="1"/>
  <c r="AQ439" i="10"/>
  <c r="BI439" i="10" s="1"/>
  <c r="AQ427" i="10"/>
  <c r="BI427" i="10" s="1"/>
  <c r="AQ320" i="10"/>
  <c r="BI320" i="10" s="1"/>
  <c r="AQ738" i="10"/>
  <c r="BI738" i="10" s="1"/>
  <c r="AQ264" i="10"/>
  <c r="BI264" i="10" s="1"/>
  <c r="AQ20" i="10"/>
  <c r="BI20" i="10" s="1"/>
  <c r="AQ586" i="10"/>
  <c r="BI586" i="10" s="1"/>
  <c r="AQ596" i="10"/>
  <c r="BI596" i="10" s="1"/>
  <c r="AQ488" i="10"/>
  <c r="BI488" i="10" s="1"/>
  <c r="AQ358" i="10"/>
  <c r="BI358" i="10" s="1"/>
  <c r="AQ170" i="10"/>
  <c r="BI170" i="10" s="1"/>
  <c r="AQ570" i="10"/>
  <c r="BI570" i="10" s="1"/>
  <c r="AQ388" i="10"/>
  <c r="BI388" i="10" s="1"/>
  <c r="AQ224" i="10"/>
  <c r="BI224" i="10" s="1"/>
  <c r="AQ694" i="10"/>
  <c r="BI694" i="10" s="1"/>
  <c r="AQ158" i="10"/>
  <c r="BI158" i="10" s="1"/>
  <c r="AQ370" i="10"/>
  <c r="BI370" i="10" s="1"/>
  <c r="AQ496" i="10"/>
  <c r="BI496" i="10" s="1"/>
  <c r="AQ527" i="10"/>
  <c r="BI527" i="10" s="1"/>
  <c r="AQ133" i="10"/>
  <c r="BI133" i="10" s="1"/>
  <c r="AQ421" i="10"/>
  <c r="BI421" i="10" s="1"/>
  <c r="AQ733" i="10"/>
  <c r="BI733" i="10" s="1"/>
  <c r="AQ579" i="10"/>
  <c r="BI579" i="10" s="1"/>
  <c r="AQ259" i="10"/>
  <c r="BI259" i="10" s="1"/>
  <c r="AQ366" i="10"/>
  <c r="BI366" i="10" s="1"/>
  <c r="AQ365" i="10"/>
  <c r="BI365" i="10" s="1"/>
  <c r="AQ725" i="10"/>
  <c r="BI725" i="10" s="1"/>
  <c r="AQ641" i="10"/>
  <c r="BI641" i="10" s="1"/>
  <c r="AQ176" i="10"/>
  <c r="BI176" i="10" s="1"/>
  <c r="AQ278" i="10"/>
  <c r="BI278" i="10" s="1"/>
  <c r="AQ637" i="10"/>
  <c r="BI637" i="10" s="1"/>
  <c r="AQ613" i="10"/>
  <c r="BI613" i="10" s="1"/>
  <c r="AQ649" i="10"/>
  <c r="BI649" i="10" s="1"/>
  <c r="AQ263" i="10"/>
  <c r="BI263" i="10" s="1"/>
  <c r="AQ735" i="10"/>
  <c r="BI735" i="10" s="1"/>
  <c r="AQ601" i="10"/>
  <c r="BI601" i="10" s="1"/>
  <c r="AQ258" i="10"/>
  <c r="BI258" i="10" s="1"/>
  <c r="AQ277" i="10"/>
  <c r="BI277" i="10" s="1"/>
  <c r="AQ750" i="10"/>
  <c r="BI750" i="10" s="1"/>
  <c r="AQ152" i="10"/>
  <c r="BI152" i="10" s="1"/>
  <c r="AQ131" i="10"/>
  <c r="BI131" i="10" s="1"/>
  <c r="AQ413" i="10"/>
  <c r="BI413" i="10" s="1"/>
  <c r="AQ173" i="10"/>
  <c r="BI173" i="10" s="1"/>
  <c r="AQ282" i="10"/>
  <c r="BI282" i="10" s="1"/>
  <c r="AQ466" i="10"/>
  <c r="BI466" i="10" s="1"/>
  <c r="AQ26" i="10"/>
  <c r="BI26" i="10" s="1"/>
  <c r="AQ494" i="10"/>
  <c r="BI494" i="10" s="1"/>
  <c r="AQ160" i="10"/>
  <c r="BI160" i="10" s="1"/>
  <c r="AQ64" i="10"/>
  <c r="BI64" i="10" s="1"/>
  <c r="AQ128" i="10"/>
  <c r="BI128" i="10" s="1"/>
  <c r="AQ114" i="10"/>
  <c r="BI114" i="10" s="1"/>
  <c r="AQ688" i="10"/>
  <c r="BI688" i="10" s="1"/>
  <c r="AQ697" i="10"/>
  <c r="BI697" i="10" s="1"/>
  <c r="AQ486" i="10"/>
  <c r="BI486" i="10" s="1"/>
  <c r="AQ356" i="10"/>
  <c r="BI356" i="10" s="1"/>
  <c r="AQ381" i="10"/>
  <c r="BI381" i="10" s="1"/>
  <c r="AQ658" i="10"/>
  <c r="BI658" i="10" s="1"/>
  <c r="AQ672" i="10"/>
  <c r="BI672" i="10" s="1"/>
  <c r="AQ148" i="10"/>
  <c r="BI148" i="10" s="1"/>
  <c r="AQ175" i="10"/>
  <c r="BI175" i="10" s="1"/>
  <c r="AQ153" i="10"/>
  <c r="BI153" i="10" s="1"/>
  <c r="AQ74" i="10"/>
  <c r="BI74" i="10" s="1"/>
  <c r="AQ622" i="10"/>
  <c r="BI622" i="10" s="1"/>
  <c r="AQ671" i="10"/>
  <c r="BI671" i="10" s="1"/>
  <c r="AQ537" i="10"/>
  <c r="BI537" i="10" s="1"/>
  <c r="AQ484" i="10"/>
  <c r="BI484" i="10" s="1"/>
  <c r="AQ250" i="10"/>
  <c r="BI250" i="10" s="1"/>
  <c r="AQ711" i="10"/>
  <c r="BI711" i="10" s="1"/>
  <c r="AQ322" i="10"/>
  <c r="BI322" i="10" s="1"/>
  <c r="AQ369" i="10"/>
  <c r="BI369" i="10" s="1"/>
  <c r="AQ60" i="10"/>
  <c r="BI60" i="10" s="1"/>
  <c r="AQ180" i="10"/>
  <c r="BI180" i="10" s="1"/>
  <c r="AQ342" i="10"/>
  <c r="BI342" i="10" s="1"/>
  <c r="AQ540" i="10"/>
  <c r="BI540" i="10" s="1"/>
  <c r="AQ726" i="10"/>
  <c r="BI726" i="10" s="1"/>
  <c r="AQ150" i="10"/>
  <c r="BI150" i="10" s="1"/>
  <c r="AQ276" i="10"/>
  <c r="BI276" i="10" s="1"/>
  <c r="AQ498" i="10"/>
  <c r="BI498" i="10" s="1"/>
  <c r="AQ690" i="10"/>
  <c r="BI690" i="10" s="1"/>
  <c r="B70" i="23"/>
  <c r="AH312" i="4"/>
  <c r="AI312" i="4" s="1"/>
  <c r="AH471" i="4"/>
  <c r="AI471" i="4" s="1"/>
  <c r="AH273" i="4"/>
  <c r="AI273" i="4" s="1"/>
  <c r="AH22" i="4"/>
  <c r="AI22" i="4" s="1"/>
  <c r="AH738" i="4"/>
  <c r="AI738" i="4" s="1"/>
  <c r="AH354" i="4"/>
  <c r="AI354" i="4" s="1"/>
  <c r="AH720" i="4"/>
  <c r="AI720" i="4" s="1"/>
  <c r="AH296" i="4"/>
  <c r="AI296" i="4" s="1"/>
  <c r="AH518" i="4"/>
  <c r="AI518" i="4" s="1"/>
  <c r="AH62" i="4"/>
  <c r="AI62" i="4" s="1"/>
  <c r="AH170" i="4"/>
  <c r="AI170" i="4" s="1"/>
  <c r="AH718" i="4"/>
  <c r="AI718" i="4" s="1"/>
  <c r="AH724" i="4"/>
  <c r="AI724" i="4" s="1"/>
  <c r="AH340" i="4"/>
  <c r="AI340" i="4" s="1"/>
  <c r="AH280" i="4"/>
  <c r="AI280" i="4" s="1"/>
  <c r="AH348" i="4"/>
  <c r="AI348" i="4" s="1"/>
  <c r="B72" i="23"/>
  <c r="AH565" i="4"/>
  <c r="AI565" i="4" s="1"/>
  <c r="AH445" i="4"/>
  <c r="AI445" i="4" s="1"/>
  <c r="AH730" i="4"/>
  <c r="AI730" i="4" s="1"/>
  <c r="AH252" i="4"/>
  <c r="AI252" i="4" s="1"/>
  <c r="AH674" i="4"/>
  <c r="AI674" i="4" s="1"/>
  <c r="AH290" i="4"/>
  <c r="AI290" i="4" s="1"/>
  <c r="AH656" i="4"/>
  <c r="AI656" i="4" s="1"/>
  <c r="AH160" i="4"/>
  <c r="AI160" i="4" s="1"/>
  <c r="AH454" i="4"/>
  <c r="AI454" i="4" s="1"/>
  <c r="AH15" i="4"/>
  <c r="AI15" i="4" s="1"/>
  <c r="AH42" i="4"/>
  <c r="AI42" i="4" s="1"/>
  <c r="AH590" i="4"/>
  <c r="AI590" i="4" s="1"/>
  <c r="AH660" i="4"/>
  <c r="AI660" i="4" s="1"/>
  <c r="AH276" i="4"/>
  <c r="AI276" i="4" s="1"/>
  <c r="AH636" i="4"/>
  <c r="AI636" i="4" s="1"/>
  <c r="AH511" i="4"/>
  <c r="AI511" i="4" s="1"/>
  <c r="AH463" i="4"/>
  <c r="AI463" i="4" s="1"/>
  <c r="AH687" i="4"/>
  <c r="AI687" i="4" s="1"/>
  <c r="AH629" i="4"/>
  <c r="AI629" i="4" s="1"/>
  <c r="AH531" i="4"/>
  <c r="AI531" i="4" s="1"/>
  <c r="AH325" i="4"/>
  <c r="AI325" i="4" s="1"/>
  <c r="AH337" i="4"/>
  <c r="AI337" i="4" s="1"/>
  <c r="AH29" i="4"/>
  <c r="AI29" i="4" s="1"/>
  <c r="AH301" i="4"/>
  <c r="AI301" i="4" s="1"/>
  <c r="AH669" i="4"/>
  <c r="AI669" i="4" s="1"/>
  <c r="AH199" i="4"/>
  <c r="AI199" i="4" s="1"/>
  <c r="AH198" i="4"/>
  <c r="AI198" i="4" s="1"/>
  <c r="AH577" i="4"/>
  <c r="AI577" i="4" s="1"/>
  <c r="AH741" i="4"/>
  <c r="AI741" i="4" s="1"/>
  <c r="AH637" i="4"/>
  <c r="AI637" i="4" s="1"/>
  <c r="AH37" i="4"/>
  <c r="AI37" i="4" s="1"/>
  <c r="AH165" i="4"/>
  <c r="AI165" i="4" s="1"/>
  <c r="AH744" i="4"/>
  <c r="AI744" i="4" s="1"/>
  <c r="AH489" i="4"/>
  <c r="AI489" i="4" s="1"/>
  <c r="AH363" i="4"/>
  <c r="AI363" i="4" s="1"/>
  <c r="AH28" i="4"/>
  <c r="AI28" i="4" s="1"/>
  <c r="AH318" i="4"/>
  <c r="AI318" i="4" s="1"/>
  <c r="AH410" i="4"/>
  <c r="AI410" i="4" s="1"/>
  <c r="AH401" i="4"/>
  <c r="AI401" i="4" s="1"/>
  <c r="B45" i="6"/>
  <c r="AH134" i="4"/>
  <c r="AI134" i="4" s="1"/>
  <c r="AH392" i="4"/>
  <c r="AI392" i="4" s="1"/>
  <c r="AH274" i="4"/>
  <c r="AI274" i="4" s="1"/>
  <c r="AH432" i="4"/>
  <c r="AI432" i="4" s="1"/>
  <c r="AH310" i="4"/>
  <c r="AI310" i="4" s="1"/>
  <c r="AH238" i="4"/>
  <c r="AI238" i="4" s="1"/>
  <c r="AH64" i="4"/>
  <c r="AI64" i="4" s="1"/>
  <c r="AH367" i="4"/>
  <c r="AI367" i="4" s="1"/>
  <c r="AH713" i="4"/>
  <c r="AI713" i="4" s="1"/>
  <c r="AH322" i="4"/>
  <c r="AI322" i="4" s="1"/>
  <c r="AH480" i="4"/>
  <c r="AI480" i="4" s="1"/>
  <c r="AH522" i="4"/>
  <c r="AI522" i="4" s="1"/>
  <c r="AH564" i="4"/>
  <c r="AI564" i="4" s="1"/>
  <c r="AH722" i="4"/>
  <c r="AI722" i="4" s="1"/>
  <c r="AH360" i="4"/>
  <c r="AI360" i="4" s="1"/>
  <c r="AH422" i="4"/>
  <c r="AI422" i="4" s="1"/>
  <c r="AH490" i="4"/>
  <c r="AI490" i="4" s="1"/>
  <c r="AH40" i="4"/>
  <c r="AI40" i="4" s="1"/>
  <c r="AH628" i="4"/>
  <c r="AI628" i="4" s="1"/>
  <c r="AH132" i="4"/>
  <c r="AI132" i="4" s="1"/>
  <c r="AH594" i="4"/>
  <c r="AI594" i="4" s="1"/>
  <c r="AH394" i="4"/>
  <c r="AI394" i="4" s="1"/>
  <c r="AH120" i="4"/>
  <c r="AI120" i="4" s="1"/>
  <c r="AH317" i="4"/>
  <c r="AI317" i="4" s="1"/>
  <c r="AH391" i="4"/>
  <c r="AI391" i="4" s="1"/>
  <c r="AH567" i="4"/>
  <c r="AI567" i="4" s="1"/>
  <c r="AH224" i="4"/>
  <c r="AI224" i="4" s="1"/>
  <c r="AH716" i="4"/>
  <c r="AI716" i="4" s="1"/>
  <c r="AH186" i="4"/>
  <c r="AI186" i="4" s="1"/>
  <c r="AH249" i="4"/>
  <c r="AI249" i="4" s="1"/>
  <c r="AH195" i="4"/>
  <c r="AI195" i="4" s="1"/>
  <c r="AH139" i="4"/>
  <c r="AI139" i="4" s="1"/>
  <c r="AH85" i="4"/>
  <c r="AI85" i="4" s="1"/>
  <c r="AH31" i="4"/>
  <c r="AI31" i="4" s="1"/>
  <c r="AH559" i="4"/>
  <c r="AI559" i="4" s="1"/>
  <c r="AH653" i="4"/>
  <c r="AI653" i="4" s="1"/>
  <c r="AH723" i="4"/>
  <c r="AI723" i="4" s="1"/>
  <c r="AH509" i="4"/>
  <c r="AI509" i="4" s="1"/>
  <c r="AH595" i="4"/>
  <c r="AI595" i="4" s="1"/>
  <c r="AH726" i="4"/>
  <c r="AI726" i="4" s="1"/>
  <c r="AH420" i="4"/>
  <c r="AI420" i="4" s="1"/>
  <c r="AH752" i="4"/>
  <c r="AI752" i="4" s="1"/>
  <c r="AH526" i="4"/>
  <c r="AI526" i="4" s="1"/>
  <c r="AH267" i="4"/>
  <c r="AI267" i="4" s="1"/>
  <c r="AH341" i="4"/>
  <c r="AI341" i="4" s="1"/>
  <c r="AH415" i="4"/>
  <c r="AI415" i="4" s="1"/>
  <c r="AH735" i="4"/>
  <c r="AI735" i="4" s="1"/>
  <c r="AH44" i="4"/>
  <c r="AI44" i="4" s="1"/>
  <c r="AH174" i="4"/>
  <c r="AI174" i="4" s="1"/>
  <c r="AH378" i="4"/>
  <c r="AI378" i="4" s="1"/>
  <c r="AH243" i="4"/>
  <c r="AI243" i="4" s="1"/>
  <c r="AH187" i="4"/>
  <c r="AI187" i="4" s="1"/>
  <c r="AH133" i="4"/>
  <c r="AI133" i="4" s="1"/>
  <c r="AH77" i="4"/>
  <c r="AI77" i="4" s="1"/>
  <c r="AH25" i="4"/>
  <c r="AI25" i="4" s="1"/>
  <c r="AH683" i="4"/>
  <c r="AI683" i="4" s="1"/>
  <c r="AH53" i="4"/>
  <c r="AI53" i="4" s="1"/>
  <c r="AH350" i="4"/>
  <c r="AI350" i="4" s="1"/>
  <c r="AH299" i="4"/>
  <c r="AI299" i="4" s="1"/>
  <c r="AH485" i="4"/>
  <c r="AI485" i="4" s="1"/>
  <c r="AH691" i="4"/>
  <c r="AI691" i="4" s="1"/>
  <c r="AH591" i="4"/>
  <c r="AI591" i="4" s="1"/>
  <c r="AH45" i="4"/>
  <c r="AI45" i="4" s="1"/>
  <c r="AH155" i="4"/>
  <c r="AI155" i="4" s="1"/>
  <c r="AH465" i="4"/>
  <c r="AI465" i="4" s="1"/>
  <c r="AH524" i="4"/>
  <c r="AI524" i="4" s="1"/>
  <c r="AH503" i="4"/>
  <c r="AI503" i="4" s="1"/>
  <c r="AH309" i="4"/>
  <c r="AI309" i="4" s="1"/>
  <c r="AH483" i="4"/>
  <c r="AI483" i="4" s="1"/>
  <c r="AH443" i="4"/>
  <c r="AI443" i="4" s="1"/>
  <c r="AH18" i="4"/>
  <c r="AI18" i="4" s="1"/>
  <c r="AH63" i="4"/>
  <c r="AI63" i="4" s="1"/>
  <c r="AH423" i="4"/>
  <c r="AI423" i="4" s="1"/>
  <c r="AH373" i="4"/>
  <c r="AI373" i="4" s="1"/>
  <c r="AH119" i="4"/>
  <c r="AI119" i="4" s="1"/>
  <c r="AH157" i="4"/>
  <c r="AI157" i="4" s="1"/>
  <c r="AH101" i="4"/>
  <c r="AI101" i="4" s="1"/>
  <c r="AH38" i="4"/>
  <c r="AI38" i="4" s="1"/>
  <c r="AH605" i="4"/>
  <c r="AI605" i="4" s="1"/>
  <c r="AH237" i="4"/>
  <c r="AI237" i="4" s="1"/>
  <c r="AH759" i="4"/>
  <c r="AI759" i="4" s="1"/>
  <c r="AH545" i="4"/>
  <c r="AI545" i="4" s="1"/>
  <c r="AH729" i="4"/>
  <c r="AI729" i="4" s="1"/>
  <c r="AH597" i="4"/>
  <c r="AI597" i="4" s="1"/>
  <c r="AH55" i="4"/>
  <c r="AI55" i="4" s="1"/>
  <c r="AH183" i="4"/>
  <c r="AI183" i="4" s="1"/>
  <c r="AH72" i="4"/>
  <c r="AI72" i="4" s="1"/>
  <c r="AH158" i="4"/>
  <c r="AI158" i="4" s="1"/>
  <c r="AH313" i="4"/>
  <c r="AI313" i="4" s="1"/>
  <c r="AH657" i="4"/>
  <c r="AI657" i="4" s="1"/>
  <c r="AH256" i="4"/>
  <c r="AI256" i="4" s="1"/>
  <c r="AH284" i="4"/>
  <c r="AI284" i="4" s="1"/>
  <c r="AH346" i="4"/>
  <c r="AI346" i="4" s="1"/>
  <c r="AH92" i="4"/>
  <c r="AI92" i="4" s="1"/>
  <c r="AH60" i="4"/>
  <c r="AI60" i="4" s="1"/>
  <c r="AH194" i="4"/>
  <c r="AI194" i="4" s="1"/>
  <c r="AH128" i="4"/>
  <c r="AI128" i="4" s="1"/>
  <c r="AH230" i="4"/>
  <c r="AI230" i="4" s="1"/>
  <c r="AH54" i="4"/>
  <c r="AI54" i="4" s="1"/>
  <c r="AH257" i="4"/>
  <c r="AI257" i="4" s="1"/>
  <c r="AH375" i="4"/>
  <c r="AI375" i="4" s="1"/>
  <c r="AH639" i="4"/>
  <c r="AI639" i="4" s="1"/>
  <c r="AH754" i="4"/>
  <c r="AI754" i="4" s="1"/>
  <c r="AH376" i="4"/>
  <c r="AI376" i="4" s="1"/>
  <c r="AH362" i="4"/>
  <c r="AI362" i="4" s="1"/>
  <c r="AH484" i="4"/>
  <c r="AI484" i="4" s="1"/>
  <c r="AH642" i="4"/>
  <c r="AI642" i="4" s="1"/>
  <c r="AH192" i="4"/>
  <c r="AI192" i="4" s="1"/>
  <c r="AH342" i="4"/>
  <c r="AI342" i="4" s="1"/>
  <c r="AH330" i="4"/>
  <c r="AI330" i="4" s="1"/>
  <c r="AH622" i="4"/>
  <c r="AI622" i="4" s="1"/>
  <c r="AH548" i="4"/>
  <c r="AI548" i="4" s="1"/>
  <c r="AH68" i="4"/>
  <c r="AI68" i="4" s="1"/>
  <c r="AH258" i="4"/>
  <c r="AI258" i="4" s="1"/>
  <c r="AH472" i="4"/>
  <c r="AI472" i="4" s="1"/>
  <c r="AH259" i="4"/>
  <c r="AI259" i="4" s="1"/>
  <c r="AH331" i="4"/>
  <c r="AI331" i="4" s="1"/>
  <c r="AH405" i="4"/>
  <c r="AI405" i="4" s="1"/>
  <c r="AH671" i="4"/>
  <c r="AI671" i="4" s="1"/>
  <c r="AH76" i="4"/>
  <c r="AI76" i="4" s="1"/>
  <c r="AH222" i="4"/>
  <c r="AI222" i="4" s="1"/>
  <c r="AH442" i="4"/>
  <c r="AI442" i="4" s="1"/>
  <c r="AH241" i="4"/>
  <c r="AI241" i="4" s="1"/>
  <c r="AH185" i="4"/>
  <c r="AI185" i="4" s="1"/>
  <c r="AH131" i="4"/>
  <c r="AI131" i="4" s="1"/>
  <c r="AH75" i="4"/>
  <c r="AI75" i="4" s="1"/>
  <c r="AH21" i="4"/>
  <c r="AI21" i="4" s="1"/>
  <c r="AH65" i="4"/>
  <c r="AI65" i="4" s="1"/>
  <c r="AH211" i="4"/>
  <c r="AI211" i="4" s="1"/>
  <c r="AH749" i="4"/>
  <c r="AI749" i="4" s="1"/>
  <c r="AH711" i="4"/>
  <c r="AI711" i="4" s="1"/>
  <c r="AH763" i="4"/>
  <c r="AI763" i="4" s="1"/>
  <c r="AH250" i="4"/>
  <c r="AI250" i="4" s="1"/>
  <c r="AH459" i="4"/>
  <c r="AI459" i="4" s="1"/>
  <c r="AH487" i="4"/>
  <c r="AI487" i="4" s="1"/>
  <c r="AH570" i="4"/>
  <c r="AI570" i="4" s="1"/>
  <c r="AH371" i="4"/>
  <c r="AI371" i="4" s="1"/>
  <c r="AH491" i="4"/>
  <c r="AI491" i="4" s="1"/>
  <c r="AH679" i="4"/>
  <c r="AI679" i="4" s="1"/>
  <c r="AH547" i="4"/>
  <c r="AI547" i="4" s="1"/>
  <c r="AH93" i="4"/>
  <c r="AI93" i="4" s="1"/>
  <c r="AH221" i="4"/>
  <c r="AI221" i="4" s="1"/>
  <c r="AH364" i="4"/>
  <c r="AI364" i="4" s="1"/>
  <c r="AH435" i="4"/>
  <c r="AI435" i="4" s="1"/>
  <c r="AH263" i="4"/>
  <c r="AI263" i="4" s="1"/>
  <c r="AH638" i="4"/>
  <c r="AI638" i="4" s="1"/>
  <c r="AH255" i="4"/>
  <c r="AI255" i="4" s="1"/>
  <c r="AH124" i="4"/>
  <c r="AI124" i="4" s="1"/>
  <c r="AH41" i="4"/>
  <c r="AI41" i="4" s="1"/>
  <c r="AH425" i="4"/>
  <c r="AI425" i="4" s="1"/>
  <c r="AH530" i="4"/>
  <c r="AI530" i="4" s="1"/>
  <c r="AH688" i="4"/>
  <c r="AI688" i="4" s="1"/>
  <c r="AH662" i="4"/>
  <c r="AI662" i="4" s="1"/>
  <c r="AH618" i="4"/>
  <c r="AI618" i="4" s="1"/>
  <c r="AH612" i="4"/>
  <c r="AI612" i="4" s="1"/>
  <c r="AH275" i="4"/>
  <c r="AI275" i="4" s="1"/>
  <c r="AH339" i="4"/>
  <c r="AI339" i="4" s="1"/>
  <c r="AH521" i="4"/>
  <c r="AI521" i="4" s="1"/>
  <c r="AH578" i="4"/>
  <c r="AI578" i="4" s="1"/>
  <c r="AH56" i="4"/>
  <c r="AI56" i="4" s="1"/>
  <c r="AH760" i="4"/>
  <c r="AI760" i="4" s="1"/>
  <c r="AH308" i="4"/>
  <c r="AI308" i="4" s="1"/>
  <c r="AH127" i="4"/>
  <c r="AI127" i="4" s="1"/>
  <c r="AH624" i="4"/>
  <c r="AI624" i="4" s="1"/>
  <c r="AH678" i="4"/>
  <c r="AI678" i="4" s="1"/>
  <c r="AH126" i="4"/>
  <c r="AI126" i="4" s="1"/>
  <c r="AH728" i="4"/>
  <c r="AI728" i="4" s="1"/>
  <c r="AH270" i="4"/>
  <c r="AI270" i="4" s="1"/>
  <c r="AH372" i="4"/>
  <c r="AI372" i="4" s="1"/>
  <c r="AH208" i="4"/>
  <c r="AI208" i="4" s="1"/>
  <c r="AH264" i="4"/>
  <c r="AI264" i="4" s="1"/>
  <c r="AH580" i="4"/>
  <c r="AI580" i="4" s="1"/>
  <c r="AH283" i="4"/>
  <c r="AI283" i="4" s="1"/>
  <c r="AH355" i="4"/>
  <c r="AI355" i="4" s="1"/>
  <c r="AH429" i="4"/>
  <c r="AI429" i="4" s="1"/>
  <c r="AH70" i="4"/>
  <c r="AI70" i="4" s="1"/>
  <c r="AH332" i="4"/>
  <c r="AI332" i="4" s="1"/>
  <c r="AH734" i="4"/>
  <c r="AI734" i="4" s="1"/>
  <c r="AH447" i="4"/>
  <c r="AI447" i="4" s="1"/>
  <c r="AH223" i="4"/>
  <c r="AI223" i="4" s="1"/>
  <c r="AH167" i="4"/>
  <c r="AI167" i="4" s="1"/>
  <c r="AH113" i="4"/>
  <c r="AI113" i="4" s="1"/>
  <c r="AH57" i="4"/>
  <c r="AI57" i="4" s="1"/>
  <c r="AH495" i="4"/>
  <c r="AI495" i="4" s="1"/>
  <c r="AH619" i="4"/>
  <c r="AI619" i="4" s="1"/>
  <c r="AH685" i="4"/>
  <c r="AI685" i="4" s="1"/>
  <c r="AH755" i="4"/>
  <c r="AI755" i="4" s="1"/>
  <c r="AH525" i="4"/>
  <c r="AI525" i="4" s="1"/>
  <c r="AH434" i="4"/>
  <c r="AI434" i="4" s="1"/>
  <c r="AH74" i="4"/>
  <c r="AI74" i="4" s="1"/>
  <c r="AH444" i="4"/>
  <c r="AI444" i="4" s="1"/>
  <c r="AH294" i="4"/>
  <c r="AI294" i="4" s="1"/>
  <c r="AH36" i="4"/>
  <c r="AI36" i="4" s="1"/>
  <c r="AH305" i="4"/>
  <c r="AI305" i="4" s="1"/>
  <c r="AH377" i="4"/>
  <c r="AI377" i="4" s="1"/>
  <c r="AH479" i="4"/>
  <c r="AI479" i="4" s="1"/>
  <c r="AH727" i="4"/>
  <c r="AI727" i="4" s="1"/>
  <c r="AH428" i="4"/>
  <c r="AI428" i="4" s="1"/>
  <c r="AH352" i="4"/>
  <c r="AI352" i="4" s="1"/>
  <c r="AH81" i="4"/>
  <c r="AI81" i="4" s="1"/>
  <c r="AH217" i="4"/>
  <c r="AI217" i="4" s="1"/>
  <c r="AH161" i="4"/>
  <c r="AI161" i="4" s="1"/>
  <c r="AH107" i="4"/>
  <c r="AI107" i="4" s="1"/>
  <c r="AH51" i="4"/>
  <c r="AI51" i="4" s="1"/>
  <c r="AH519" i="4"/>
  <c r="AI519" i="4" s="1"/>
  <c r="AH527" i="4"/>
  <c r="AI527" i="4" s="1"/>
  <c r="AH219" i="4"/>
  <c r="AI219" i="4" s="1"/>
  <c r="AH607" i="4"/>
  <c r="AI607" i="4" s="1"/>
  <c r="AH539" i="4"/>
  <c r="AI539" i="4" s="1"/>
  <c r="AH739" i="4"/>
  <c r="AI739" i="4" s="1"/>
  <c r="AH647" i="4"/>
  <c r="AI647" i="4" s="1"/>
  <c r="AH505" i="4"/>
  <c r="AI505" i="4" s="1"/>
  <c r="AH99" i="4"/>
  <c r="AI99" i="4" s="1"/>
  <c r="AH207" i="4"/>
  <c r="AI207" i="4" s="1"/>
  <c r="AH552" i="4"/>
  <c r="AI552" i="4" s="1"/>
  <c r="AH599" i="4"/>
  <c r="AI599" i="4" s="1"/>
  <c r="AH381" i="4"/>
  <c r="AI381" i="4" s="1"/>
  <c r="AH164" i="4"/>
  <c r="AI164" i="4" s="1"/>
  <c r="AH91" i="4"/>
  <c r="AI91" i="4" s="1"/>
  <c r="AH470" i="4"/>
  <c r="AI470" i="4" s="1"/>
  <c r="AH403" i="4"/>
  <c r="AI403" i="4" s="1"/>
  <c r="AH46" i="4"/>
  <c r="AI46" i="4" s="1"/>
  <c r="AH673" i="4"/>
  <c r="AI673" i="4" s="1"/>
  <c r="B104" i="23"/>
  <c r="AH705" i="4"/>
  <c r="AI705" i="4" s="1"/>
  <c r="AH323" i="4"/>
  <c r="AI323" i="4" s="1"/>
  <c r="AH239" i="4"/>
  <c r="AI239" i="4" s="1"/>
  <c r="AH456" i="4"/>
  <c r="AI456" i="4" s="1"/>
  <c r="AH156" i="4"/>
  <c r="AI156" i="4" s="1"/>
  <c r="AH233" i="4"/>
  <c r="AI233" i="4" s="1"/>
  <c r="AH592" i="4"/>
  <c r="AI592" i="4" s="1"/>
  <c r="AH710" i="4"/>
  <c r="AI710" i="4" s="1"/>
  <c r="AH262" i="4"/>
  <c r="AI262" i="4" s="1"/>
  <c r="AH298" i="4"/>
  <c r="AI298" i="4" s="1"/>
  <c r="AH596" i="4"/>
  <c r="AI596" i="4" s="1"/>
  <c r="AH681" i="4"/>
  <c r="AI681" i="4" s="1"/>
  <c r="AH574" i="4"/>
  <c r="AI574" i="4" s="1"/>
  <c r="AH702" i="4"/>
  <c r="AI702" i="4" s="1"/>
  <c r="AH756" i="4"/>
  <c r="AI756" i="4" s="1"/>
  <c r="AH750" i="4"/>
  <c r="AI750" i="4" s="1"/>
  <c r="AH52" i="4"/>
  <c r="AI52" i="4" s="1"/>
  <c r="AH285" i="4"/>
  <c r="AI285" i="4" s="1"/>
  <c r="AH668" i="4"/>
  <c r="AI668" i="4" s="1"/>
  <c r="AH736" i="4"/>
  <c r="AI736" i="4" s="1"/>
  <c r="AH166" i="4"/>
  <c r="AI166" i="4" s="1"/>
  <c r="AH142" i="4"/>
  <c r="AI142" i="4" s="1"/>
  <c r="AH228" i="4"/>
  <c r="AI228" i="4" s="1"/>
  <c r="AH386" i="4"/>
  <c r="AI386" i="4" s="1"/>
  <c r="B29" i="9"/>
  <c r="AH500" i="4"/>
  <c r="AI500" i="4" s="1"/>
  <c r="AH473" i="4"/>
  <c r="AI473" i="4" s="1"/>
  <c r="AH645" i="4"/>
  <c r="AI645" i="4" s="1"/>
  <c r="AH71" i="4"/>
  <c r="AI71" i="4" s="1"/>
  <c r="AH453" i="4"/>
  <c r="AI453" i="4" s="1"/>
  <c r="AH623" i="4"/>
  <c r="AI623" i="4" s="1"/>
  <c r="AH111" i="4"/>
  <c r="AI111" i="4" s="1"/>
  <c r="AH411" i="4"/>
  <c r="AI411" i="4" s="1"/>
  <c r="AH700" i="4"/>
  <c r="AI700" i="4" s="1"/>
  <c r="AH546" i="4"/>
  <c r="AI546" i="4" s="1"/>
  <c r="AH206" i="4"/>
  <c r="AI206" i="4" s="1"/>
  <c r="AH712" i="4"/>
  <c r="AI712" i="4" s="1"/>
  <c r="AH604" i="4"/>
  <c r="AI604" i="4" s="1"/>
  <c r="AH566" i="4"/>
  <c r="AI566" i="4" s="1"/>
  <c r="AH696" i="4"/>
  <c r="AI696" i="4" s="1"/>
  <c r="AH516" i="4"/>
  <c r="AI516" i="4" s="1"/>
  <c r="AH349" i="4"/>
  <c r="AI349" i="4" s="1"/>
  <c r="AH431" i="4"/>
  <c r="AI431" i="4" s="1"/>
  <c r="AH242" i="4"/>
  <c r="AI242" i="4" s="1"/>
  <c r="AH694" i="4"/>
  <c r="AI694" i="4" s="1"/>
  <c r="AH740" i="4"/>
  <c r="AI740" i="4" s="1"/>
  <c r="AH584" i="4"/>
  <c r="AI584" i="4" s="1"/>
  <c r="AH17" i="4"/>
  <c r="AI17" i="4" s="1"/>
  <c r="AH292" i="4"/>
  <c r="AI292" i="4" s="1"/>
  <c r="AH244" i="4"/>
  <c r="AI244" i="4" s="1"/>
  <c r="AH441" i="4"/>
  <c r="AI441" i="4" s="1"/>
  <c r="AH424" i="4"/>
  <c r="AI424" i="4" s="1"/>
  <c r="AH159" i="4"/>
  <c r="AI159" i="4" s="1"/>
  <c r="AH523" i="4"/>
  <c r="AI523" i="4" s="1"/>
  <c r="AH643" i="4"/>
  <c r="AI643" i="4" s="1"/>
  <c r="AH686" i="4"/>
  <c r="AI686" i="4" s="1"/>
  <c r="AH338" i="4"/>
  <c r="AI338" i="4" s="1"/>
  <c r="AH561" i="4"/>
  <c r="AI561" i="4" s="1"/>
  <c r="AH168" i="4"/>
  <c r="AI168" i="4" s="1"/>
  <c r="AH153" i="4"/>
  <c r="AI153" i="4" s="1"/>
  <c r="AH89" i="4"/>
  <c r="AI89" i="4" s="1"/>
  <c r="AH83" i="4"/>
  <c r="AI83" i="4" s="1"/>
  <c r="AH229" i="4"/>
  <c r="AI229" i="4" s="1"/>
  <c r="AH175" i="4"/>
  <c r="AI175" i="4" s="1"/>
  <c r="AH699" i="4"/>
  <c r="AI699" i="4" s="1"/>
  <c r="AH703" i="4"/>
  <c r="AI703" i="4" s="1"/>
  <c r="AH611" i="4"/>
  <c r="AI611" i="4" s="1"/>
  <c r="AH693" i="4"/>
  <c r="AI693" i="4" s="1"/>
  <c r="AH481" i="4"/>
  <c r="AI481" i="4" s="1"/>
  <c r="AH201" i="4"/>
  <c r="AI201" i="4" s="1"/>
  <c r="AH48" i="4"/>
  <c r="AI48" i="4" s="1"/>
  <c r="AH289" i="4"/>
  <c r="AI289" i="4" s="1"/>
  <c r="AH538" i="4"/>
  <c r="AI538" i="4" s="1"/>
  <c r="AH169" i="4"/>
  <c r="AI169" i="4" s="1"/>
  <c r="AH732" i="4"/>
  <c r="AI732" i="4" s="1"/>
  <c r="AH218" i="4"/>
  <c r="AI218" i="4" s="1"/>
  <c r="AH706" i="4"/>
  <c r="AI706" i="4" s="1"/>
  <c r="AH512" i="4"/>
  <c r="AI512" i="4" s="1"/>
  <c r="AH102" i="4"/>
  <c r="AI102" i="4" s="1"/>
  <c r="AH398" i="4"/>
  <c r="AI398" i="4" s="1"/>
  <c r="AH385" i="4"/>
  <c r="AI385" i="4" s="1"/>
  <c r="AH649" i="4"/>
  <c r="AI649" i="4" s="1"/>
  <c r="AH658" i="4"/>
  <c r="AI658" i="4" s="1"/>
  <c r="AH388" i="4"/>
  <c r="AI388" i="4" s="1"/>
  <c r="AH762" i="4"/>
  <c r="AI762" i="4" s="1"/>
  <c r="AH704" i="4"/>
  <c r="AI704" i="4" s="1"/>
  <c r="AH502" i="4"/>
  <c r="AI502" i="4" s="1"/>
  <c r="AH138" i="4"/>
  <c r="AI138" i="4" s="1"/>
  <c r="AH708" i="4"/>
  <c r="AI708" i="4" s="1"/>
  <c r="AH328" i="4"/>
  <c r="AI328" i="4" s="1"/>
  <c r="AH214" i="4"/>
  <c r="AI214" i="4" s="1"/>
  <c r="AH269" i="4"/>
  <c r="AI269" i="4" s="1"/>
  <c r="AH379" i="4"/>
  <c r="AI379" i="4" s="1"/>
  <c r="AH753" i="4"/>
  <c r="AI753" i="4" s="1"/>
  <c r="AH588" i="4"/>
  <c r="AI588" i="4" s="1"/>
  <c r="AH698" i="4"/>
  <c r="AI698" i="4" s="1"/>
  <c r="AH203" i="4"/>
  <c r="AI203" i="4" s="1"/>
  <c r="AH121" i="4"/>
  <c r="AI121" i="4" s="1"/>
  <c r="AH39" i="4"/>
  <c r="AI39" i="4" s="1"/>
  <c r="AH765" i="4"/>
  <c r="AI765" i="4" s="1"/>
  <c r="AH573" i="4"/>
  <c r="AI573" i="4" s="1"/>
  <c r="AH152" i="4"/>
  <c r="AI152" i="4" s="1"/>
  <c r="AH327" i="4"/>
  <c r="AI327" i="4" s="1"/>
  <c r="AH616" i="4"/>
  <c r="AI616" i="4" s="1"/>
  <c r="AH251" i="4"/>
  <c r="AI251" i="4" s="1"/>
  <c r="AH659" i="4"/>
  <c r="AI659" i="4" s="1"/>
  <c r="AH488" i="4"/>
  <c r="AI488" i="4" s="1"/>
  <c r="AH587" i="4"/>
  <c r="AI587" i="4" s="1"/>
  <c r="AH247" i="4"/>
  <c r="AI247" i="4" s="1"/>
  <c r="AH449" i="4"/>
  <c r="AI449" i="4" s="1"/>
  <c r="AH200" i="4"/>
  <c r="AI200" i="4" s="1"/>
  <c r="AH80" i="4"/>
  <c r="AI80" i="4" s="1"/>
  <c r="AH162" i="4"/>
  <c r="AI162" i="4" s="1"/>
  <c r="AH24" i="4"/>
  <c r="AI24" i="4" s="1"/>
  <c r="AH176" i="4"/>
  <c r="AI176" i="4" s="1"/>
  <c r="AH468" i="4"/>
  <c r="AI468" i="4" s="1"/>
  <c r="AH23" i="4"/>
  <c r="AI23" i="4" s="1"/>
  <c r="AH626" i="4"/>
  <c r="AI626" i="4" s="1"/>
  <c r="AH116" i="4"/>
  <c r="AI116" i="4" s="1"/>
  <c r="AH303" i="4"/>
  <c r="AI303" i="4" s="1"/>
  <c r="AH393" i="4"/>
  <c r="AI393" i="4" s="1"/>
  <c r="AH560" i="4"/>
  <c r="AI560" i="4" s="1"/>
  <c r="AH278" i="4"/>
  <c r="AI278" i="4" s="1"/>
  <c r="AH112" i="4"/>
  <c r="AI112" i="4" s="1"/>
  <c r="AH601" i="4"/>
  <c r="AI601" i="4" s="1"/>
  <c r="AH374" i="4"/>
  <c r="AI374" i="4" s="1"/>
  <c r="AH240" i="4"/>
  <c r="AI240" i="4" s="1"/>
  <c r="AH427" i="4"/>
  <c r="AI427" i="4" s="1"/>
  <c r="AH87" i="4"/>
  <c r="AI87" i="4" s="1"/>
  <c r="AH179" i="4"/>
  <c r="AI179" i="4" s="1"/>
  <c r="AH115" i="4"/>
  <c r="AI115" i="4" s="1"/>
  <c r="AH396" i="4"/>
  <c r="AI396" i="4" s="1"/>
  <c r="AH569" i="4"/>
  <c r="AI569" i="4" s="1"/>
  <c r="AH173" i="4"/>
  <c r="AI173" i="4" s="1"/>
  <c r="AH314" i="4"/>
  <c r="AI314" i="4" s="1"/>
  <c r="AH32" i="4"/>
  <c r="AI32" i="4" s="1"/>
  <c r="AH701" i="4"/>
  <c r="AI701" i="4" s="1"/>
  <c r="AH625" i="4"/>
  <c r="AI625" i="4" s="1"/>
  <c r="AH137" i="4"/>
  <c r="AI137" i="4" s="1"/>
  <c r="AH652" i="4"/>
  <c r="AI652" i="4" s="1"/>
  <c r="AH695" i="4"/>
  <c r="AI695" i="4" s="1"/>
  <c r="AH766" i="4"/>
  <c r="AI766" i="4" s="1"/>
  <c r="AH34" i="4"/>
  <c r="AI34" i="4" s="1"/>
  <c r="AH646" i="4"/>
  <c r="AI646" i="4" s="1"/>
  <c r="AH554" i="4"/>
  <c r="AI554" i="4" s="1"/>
  <c r="AH462" i="4"/>
  <c r="AI462" i="4" s="1"/>
  <c r="AH476" i="4"/>
  <c r="AI476" i="4" s="1"/>
  <c r="AH321" i="4"/>
  <c r="AI321" i="4" s="1"/>
  <c r="AH413" i="4"/>
  <c r="AI413" i="4" s="1"/>
  <c r="AH279" i="4"/>
  <c r="AI279" i="4" s="1"/>
  <c r="AH748" i="4"/>
  <c r="AI748" i="4" s="1"/>
  <c r="AH494" i="4"/>
  <c r="AI494" i="4" s="1"/>
  <c r="AH148" i="4"/>
  <c r="AI148" i="4" s="1"/>
  <c r="AH621" i="4"/>
  <c r="AI621" i="4" s="1"/>
  <c r="AH746" i="4"/>
  <c r="AI746" i="4" s="1"/>
  <c r="AH353" i="4"/>
  <c r="AI353" i="4" s="1"/>
  <c r="AH437" i="4"/>
  <c r="AI437" i="4" s="1"/>
  <c r="AH235" i="4"/>
  <c r="AI235" i="4" s="1"/>
  <c r="AH171" i="4"/>
  <c r="AI171" i="4" s="1"/>
  <c r="AH109" i="4"/>
  <c r="AI109" i="4" s="1"/>
  <c r="AH617" i="4"/>
  <c r="AI617" i="4" s="1"/>
  <c r="AH61" i="4"/>
  <c r="AI61" i="4" s="1"/>
  <c r="AH189" i="4"/>
  <c r="AI189" i="4" s="1"/>
  <c r="AH717" i="4"/>
  <c r="AI717" i="4" s="1"/>
  <c r="AH182" i="4"/>
  <c r="AI182" i="4" s="1"/>
  <c r="AH589" i="4"/>
  <c r="AI589" i="4" s="1"/>
  <c r="AH277" i="4"/>
  <c r="AI277" i="4" s="1"/>
  <c r="AH271" i="4"/>
  <c r="AI271" i="4" s="1"/>
  <c r="AH508" i="4"/>
  <c r="AI508" i="4" s="1"/>
  <c r="AH188" i="4"/>
  <c r="AI188" i="4" s="1"/>
  <c r="AH334" i="4"/>
  <c r="AI334" i="4" s="1"/>
  <c r="AH608" i="4"/>
  <c r="AI608" i="4" s="1"/>
  <c r="AH106" i="4"/>
  <c r="AI106" i="4" s="1"/>
  <c r="AH260" i="4"/>
  <c r="AI260" i="4" s="1"/>
  <c r="AH329" i="4"/>
  <c r="AI329" i="4" s="1"/>
  <c r="AH585" i="4"/>
  <c r="AI585" i="4" s="1"/>
  <c r="AH438" i="4"/>
  <c r="AI438" i="4" s="1"/>
  <c r="AH302" i="4"/>
  <c r="AI302" i="4" s="1"/>
  <c r="AH94" i="4"/>
  <c r="AI94" i="4" s="1"/>
  <c r="AH550" i="4"/>
  <c r="AI550" i="4" s="1"/>
  <c r="AH213" i="4"/>
  <c r="AI213" i="4" s="1"/>
  <c r="AH549" i="4"/>
  <c r="AI549" i="4" s="1"/>
  <c r="AH281" i="4"/>
  <c r="AI281" i="4" s="1"/>
  <c r="AH399" i="4"/>
  <c r="AI399" i="4" s="1"/>
  <c r="AH225" i="4"/>
  <c r="AI225" i="4" s="1"/>
  <c r="AH579" i="4"/>
  <c r="AI579" i="4" s="1"/>
  <c r="AH603" i="4"/>
  <c r="AI603" i="4" s="1"/>
  <c r="AH725" i="4"/>
  <c r="AI725" i="4" s="1"/>
  <c r="AH563" i="4"/>
  <c r="AI563" i="4" s="1"/>
  <c r="AH344" i="4"/>
  <c r="AI344" i="4" s="1"/>
  <c r="AH333" i="4"/>
  <c r="AI333" i="4" s="1"/>
  <c r="AH627" i="4"/>
  <c r="AI627" i="4" s="1"/>
  <c r="AH297" i="4"/>
  <c r="AI297" i="4" s="1"/>
  <c r="AH382" i="4"/>
  <c r="AI382" i="4" s="1"/>
  <c r="AH110" i="4"/>
  <c r="AI110" i="4" s="1"/>
  <c r="AH528" i="4"/>
  <c r="AI528" i="4" s="1"/>
  <c r="AH190" i="4"/>
  <c r="AI190" i="4" s="1"/>
  <c r="AH78" i="4"/>
  <c r="AI78" i="4" s="1"/>
  <c r="AH553" i="4"/>
  <c r="AI553" i="4" s="1"/>
  <c r="AH504" i="4"/>
  <c r="AI504" i="4" s="1"/>
  <c r="AH180" i="4"/>
  <c r="AI180" i="4" s="1"/>
  <c r="AH146" i="4"/>
  <c r="AI146" i="4" s="1"/>
  <c r="AH358" i="4"/>
  <c r="AI358" i="4" s="1"/>
  <c r="AH583" i="4"/>
  <c r="AI583" i="4" s="1"/>
  <c r="AH733" i="4"/>
  <c r="AI733" i="4" s="1"/>
  <c r="AH630" i="4"/>
  <c r="AI630" i="4" s="1"/>
  <c r="AH291" i="4"/>
  <c r="AI291" i="4" s="1"/>
  <c r="AH123" i="4"/>
  <c r="AI123" i="4" s="1"/>
  <c r="AH58" i="4"/>
  <c r="AI58" i="4" s="1"/>
  <c r="AH707" i="4"/>
  <c r="AI707" i="4" s="1"/>
  <c r="AH117" i="4"/>
  <c r="AI117" i="4" s="1"/>
  <c r="AH136" i="4"/>
  <c r="AI136" i="4" s="1"/>
  <c r="AI14" i="4"/>
  <c r="AH88" i="4"/>
  <c r="AI88" i="4" s="1"/>
  <c r="AH719" i="4"/>
  <c r="AI719" i="4" s="1"/>
  <c r="AH492" i="4"/>
  <c r="AI492" i="4" s="1"/>
  <c r="AH125" i="4"/>
  <c r="AI125" i="4" s="1"/>
  <c r="AH571" i="4"/>
  <c r="AI571" i="4" s="1"/>
  <c r="AH575" i="4"/>
  <c r="AI575" i="4" s="1"/>
  <c r="AH387" i="4"/>
  <c r="AI387" i="4" s="1"/>
  <c r="AH380" i="4"/>
  <c r="AI380" i="4" s="1"/>
  <c r="AH682" i="4"/>
  <c r="AI682" i="4" s="1"/>
  <c r="AH510" i="4"/>
  <c r="AI510" i="4" s="1"/>
  <c r="AH336" i="4"/>
  <c r="AI336" i="4" s="1"/>
  <c r="AH304" i="4"/>
  <c r="AI304" i="4" s="1"/>
  <c r="AH357" i="4"/>
  <c r="AI357" i="4" s="1"/>
  <c r="AH644" i="4"/>
  <c r="AI644" i="4" s="1"/>
  <c r="AH758" i="4"/>
  <c r="AI758" i="4" s="1"/>
  <c r="AH568" i="4"/>
  <c r="AI568" i="4" s="1"/>
  <c r="AH196" i="4"/>
  <c r="AI196" i="4" s="1"/>
  <c r="AH345" i="4"/>
  <c r="AI345" i="4" s="1"/>
  <c r="AH343" i="4"/>
  <c r="AI343" i="4" s="1"/>
  <c r="AH680" i="4"/>
  <c r="AI680" i="4" s="1"/>
  <c r="AH67" i="4"/>
  <c r="AI67" i="4" s="1"/>
  <c r="AH764" i="4"/>
  <c r="AI764" i="4" s="1"/>
  <c r="AH586" i="4"/>
  <c r="AI586" i="4" s="1"/>
  <c r="AH122" i="4"/>
  <c r="AI122" i="4" s="1"/>
  <c r="AH205" i="4"/>
  <c r="AI205" i="4" s="1"/>
  <c r="AH615" i="4"/>
  <c r="AI615" i="4" s="1"/>
  <c r="AH537" i="4"/>
  <c r="AI537" i="4" s="1"/>
  <c r="AH191" i="4"/>
  <c r="AI191" i="4" s="1"/>
  <c r="AH16" i="4"/>
  <c r="AI16" i="4" s="1"/>
  <c r="AH287" i="4"/>
  <c r="AI287" i="4" s="1"/>
  <c r="I102" i="23"/>
  <c r="B102" i="23" s="1"/>
  <c r="AH499" i="4"/>
  <c r="AI499" i="4" s="1"/>
  <c r="AH397" i="4"/>
  <c r="AI397" i="4" s="1"/>
  <c r="AH143" i="4"/>
  <c r="AI143" i="4" s="1"/>
  <c r="AH513" i="4"/>
  <c r="AI513" i="4" s="1"/>
  <c r="AH506" i="4"/>
  <c r="AI506" i="4" s="1"/>
  <c r="AH529" i="4"/>
  <c r="AI529" i="4" s="1"/>
  <c r="AH464" i="4"/>
  <c r="AI464" i="4" s="1"/>
  <c r="AH742" i="4"/>
  <c r="AI742" i="4" s="1"/>
  <c r="AH320" i="4"/>
  <c r="AI320" i="4" s="1"/>
  <c r="AH184" i="4"/>
  <c r="AI184" i="4" s="1"/>
  <c r="AH66" i="4"/>
  <c r="AI66" i="4" s="1"/>
  <c r="AH714" i="4"/>
  <c r="AI714" i="4" s="1"/>
  <c r="AH562" i="4"/>
  <c r="AI562" i="4" s="1"/>
  <c r="AH368" i="4"/>
  <c r="AI368" i="4" s="1"/>
  <c r="AH366" i="4"/>
  <c r="AI366" i="4" s="1"/>
  <c r="AH361" i="4"/>
  <c r="AI361" i="4" s="1"/>
  <c r="AH177" i="4"/>
  <c r="AI177" i="4" s="1"/>
  <c r="AH633" i="4"/>
  <c r="AI633" i="4" s="1"/>
  <c r="AH743" i="4"/>
  <c r="AI743" i="4" s="1"/>
  <c r="AH632" i="4"/>
  <c r="AI632" i="4" s="1"/>
  <c r="AH172" i="4"/>
  <c r="AI172" i="4" s="1"/>
  <c r="AH97" i="4"/>
  <c r="AI97" i="4" s="1"/>
  <c r="AH455" i="4"/>
  <c r="AI455" i="4" s="1"/>
  <c r="AH507" i="4"/>
  <c r="AI507" i="4" s="1"/>
  <c r="AH135" i="4"/>
  <c r="AI135" i="4" s="1"/>
  <c r="AH689" i="4"/>
  <c r="AI689" i="4" s="1"/>
  <c r="AH181" i="4"/>
  <c r="AI181" i="4" s="1"/>
  <c r="H102" i="23"/>
  <c r="AH737" i="4"/>
  <c r="AI737" i="4" s="1"/>
  <c r="AH193" i="4"/>
  <c r="AI193" i="4" s="1"/>
  <c r="AH477" i="4"/>
  <c r="AI477" i="4" s="1"/>
  <c r="AH515" i="4"/>
  <c r="AI515" i="4" s="1"/>
  <c r="AH335" i="4"/>
  <c r="AI335" i="4" s="1"/>
  <c r="AH282" i="4"/>
  <c r="AI282" i="4" s="1"/>
  <c r="AH610" i="4"/>
  <c r="AI610" i="4" s="1"/>
  <c r="AH400" i="4"/>
  <c r="AI400" i="4" s="1"/>
  <c r="AH426" i="4"/>
  <c r="AI426" i="4" s="1"/>
  <c r="AH767" i="4"/>
  <c r="AI767" i="4" s="1"/>
  <c r="AH466" i="4"/>
  <c r="AI466" i="4" s="1"/>
  <c r="AH598" i="4"/>
  <c r="AI598" i="4" s="1"/>
  <c r="AH369" i="4"/>
  <c r="AI369" i="4" s="1"/>
  <c r="AH49" i="4"/>
  <c r="AI49" i="4" s="1"/>
  <c r="AH535" i="4"/>
  <c r="AI535" i="4" s="1"/>
  <c r="AH315" i="4"/>
  <c r="AI315" i="4" s="1"/>
  <c r="AH634" i="4"/>
  <c r="AI634" i="4" s="1"/>
  <c r="AH197" i="4"/>
  <c r="AI197" i="4" s="1"/>
  <c r="AH557" i="4"/>
  <c r="AI557" i="4" s="1"/>
  <c r="AH677" i="4"/>
  <c r="AI677" i="4" s="1"/>
  <c r="AH261" i="4"/>
  <c r="AI261" i="4" s="1"/>
  <c r="AH648" i="4"/>
  <c r="AI648" i="4" s="1"/>
  <c r="AH236" i="4"/>
  <c r="AI236" i="4" s="1"/>
  <c r="AH581" i="4"/>
  <c r="AI581" i="4" s="1"/>
  <c r="AH482" i="4"/>
  <c r="AI482" i="4" s="1"/>
  <c r="AH532" i="4"/>
  <c r="AI532" i="4" s="1"/>
  <c r="AH254" i="4"/>
  <c r="AI254" i="4" s="1"/>
  <c r="AH558" i="4"/>
  <c r="AI558" i="4" s="1"/>
  <c r="AH144" i="4"/>
  <c r="AI144" i="4" s="1"/>
  <c r="AH640" i="4"/>
  <c r="AI640" i="4" s="1"/>
  <c r="AH306" i="4"/>
  <c r="AI306" i="4" s="1"/>
  <c r="AH100" i="4"/>
  <c r="AI100" i="4" s="1"/>
  <c r="AH676" i="4"/>
  <c r="AI676" i="4" s="1"/>
  <c r="AH300" i="4"/>
  <c r="AI300" i="4" s="1"/>
  <c r="AH319" i="4"/>
  <c r="AI319" i="4" s="1"/>
  <c r="AH35" i="4"/>
  <c r="AI35" i="4" s="1"/>
  <c r="AH451" i="4"/>
  <c r="AI451" i="4" s="1"/>
  <c r="AH475" i="4"/>
  <c r="AI475" i="4" s="1"/>
  <c r="AH606" i="4"/>
  <c r="AI606" i="4" s="1"/>
  <c r="AH140" i="4"/>
  <c r="AI140" i="4" s="1"/>
  <c r="AH178" i="4"/>
  <c r="AI178" i="4" s="1"/>
  <c r="AH609" i="4"/>
  <c r="AI609" i="4" s="1"/>
  <c r="AH517" i="4"/>
  <c r="AI517" i="4" s="1"/>
  <c r="AH216" i="4"/>
  <c r="AI216" i="4" s="1"/>
  <c r="AH757" i="4"/>
  <c r="AI757" i="4" s="1"/>
  <c r="AH286" i="4"/>
  <c r="AI286" i="4" s="1"/>
  <c r="AH272" i="4"/>
  <c r="AI272" i="4" s="1"/>
  <c r="AH145" i="4"/>
  <c r="AI145" i="4" s="1"/>
  <c r="AH404" i="4"/>
  <c r="AI404" i="4" s="1"/>
  <c r="AH450" i="4"/>
  <c r="AI450" i="4" s="1"/>
  <c r="AH486" i="4"/>
  <c r="AI486" i="4" s="1"/>
  <c r="AH265" i="4"/>
  <c r="AI265" i="4" s="1"/>
  <c r="AH202" i="4"/>
  <c r="AI202" i="4" s="1"/>
  <c r="AH430" i="4"/>
  <c r="AI430" i="4" s="1"/>
  <c r="AH96" i="4"/>
  <c r="AI96" i="4" s="1"/>
  <c r="AH384" i="4"/>
  <c r="AI384" i="4" s="1"/>
  <c r="AH204" i="4"/>
  <c r="AI204" i="4" s="1"/>
  <c r="AH209" i="4"/>
  <c r="AI209" i="4" s="1"/>
  <c r="AH149" i="4"/>
  <c r="AI149" i="4" s="1"/>
  <c r="AH467" i="4"/>
  <c r="AI467" i="4" s="1"/>
  <c r="AH82" i="4"/>
  <c r="AI82" i="4" s="1"/>
  <c r="AH631" i="4"/>
  <c r="AI631" i="4" s="1"/>
  <c r="AH556" i="4"/>
  <c r="AI556" i="4" s="1"/>
  <c r="AH661" i="4"/>
  <c r="AI661" i="4" s="1"/>
  <c r="AH433" i="4"/>
  <c r="AI433" i="4" s="1"/>
  <c r="AH154" i="4"/>
  <c r="AI154" i="4" s="1"/>
  <c r="AH266" i="4"/>
  <c r="AI266" i="4" s="1"/>
  <c r="AH533" i="4"/>
  <c r="AI533" i="4" s="1"/>
  <c r="AH104" i="4"/>
  <c r="AI104" i="4" s="1"/>
  <c r="AH73" i="4"/>
  <c r="AI73" i="4" s="1"/>
  <c r="AH620" i="4"/>
  <c r="AI620" i="4" s="1"/>
  <c r="AH248" i="4"/>
  <c r="AI248" i="4" s="1"/>
  <c r="AH418" i="4"/>
  <c r="AI418" i="4" s="1"/>
  <c r="AH664" i="4"/>
  <c r="AI664" i="4" s="1"/>
  <c r="AH316" i="4"/>
  <c r="AI316" i="4" s="1"/>
  <c r="AH370" i="4"/>
  <c r="AI370" i="4" s="1"/>
  <c r="AH406" i="4"/>
  <c r="AI406" i="4" s="1"/>
  <c r="AH692" i="4"/>
  <c r="AI692" i="4" s="1"/>
  <c r="AH105" i="4"/>
  <c r="AI105" i="4" s="1"/>
  <c r="AH232" i="4"/>
  <c r="AI232" i="4" s="1"/>
  <c r="AH210" i="4"/>
  <c r="AI210" i="4" s="1"/>
  <c r="AH246" i="4"/>
  <c r="AI246" i="4" s="1"/>
  <c r="AH220" i="4"/>
  <c r="AI220" i="4" s="1"/>
  <c r="AH417" i="4"/>
  <c r="AI417" i="4" s="1"/>
  <c r="AH721" i="4"/>
  <c r="AI721" i="4" s="1"/>
  <c r="AH469" i="4"/>
  <c r="AI469" i="4" s="1"/>
  <c r="AH665" i="4"/>
  <c r="AI665" i="4" s="1"/>
  <c r="AH690" i="4"/>
  <c r="AI690" i="4" s="1"/>
  <c r="AH324" i="4"/>
  <c r="AI324" i="4" s="1"/>
  <c r="AH684" i="4"/>
  <c r="AI684" i="4" s="1"/>
  <c r="AH69" i="4"/>
  <c r="AI69" i="4" s="1"/>
  <c r="AH761" i="4"/>
  <c r="AI761" i="4" s="1"/>
  <c r="AH395" i="4"/>
  <c r="AI395" i="4" s="1"/>
  <c r="AH27" i="4"/>
  <c r="AI27" i="4" s="1"/>
  <c r="AH86" i="4"/>
  <c r="AI86" i="4" s="1"/>
  <c r="AH234" i="4"/>
  <c r="AI234" i="4" s="1"/>
  <c r="AH493" i="4"/>
  <c r="AI493" i="4" s="1"/>
  <c r="AH351" i="4"/>
  <c r="AI351" i="4" s="1"/>
  <c r="AH747" i="4"/>
  <c r="AI747" i="4" s="1"/>
  <c r="AH108" i="4"/>
  <c r="AI108" i="4" s="1"/>
  <c r="AH446" i="4"/>
  <c r="AI446" i="4" s="1"/>
  <c r="AH572" i="4"/>
  <c r="AI572" i="4" s="1"/>
  <c r="AH582" i="4"/>
  <c r="AI582" i="4" s="1"/>
  <c r="AH536" i="4"/>
  <c r="AI536" i="4" s="1"/>
  <c r="AH212" i="4"/>
  <c r="AI212" i="4" s="1"/>
  <c r="AH421" i="4"/>
  <c r="AI421" i="4" s="1"/>
  <c r="AH215" i="4"/>
  <c r="AI215" i="4" s="1"/>
  <c r="AH600" i="4"/>
  <c r="AI600" i="4" s="1"/>
  <c r="AH84" i="4"/>
  <c r="AI84" i="4" s="1"/>
  <c r="AH130" i="4"/>
  <c r="AI130" i="4" s="1"/>
  <c r="AH118" i="4"/>
  <c r="AI118" i="4" s="1"/>
  <c r="AH460" i="4"/>
  <c r="AI460" i="4" s="1"/>
  <c r="AH461" i="4"/>
  <c r="AI461" i="4" s="1"/>
  <c r="AH496" i="4"/>
  <c r="AI496" i="4" s="1"/>
  <c r="AH365" i="4"/>
  <c r="AI365" i="4" s="1"/>
  <c r="AH593" i="4"/>
  <c r="AI593" i="4" s="1"/>
  <c r="AH731" i="4"/>
  <c r="AI731" i="4" s="1"/>
  <c r="AH163" i="4"/>
  <c r="AI163" i="4" s="1"/>
  <c r="AH769" i="4"/>
  <c r="AI769" i="4" s="1"/>
  <c r="AH409" i="4"/>
  <c r="AI409" i="4" s="1"/>
  <c r="AH150" i="4"/>
  <c r="AI150" i="4" s="1"/>
  <c r="AH452" i="4"/>
  <c r="AI452" i="4" s="1"/>
  <c r="AH670" i="4"/>
  <c r="AI670" i="4" s="1"/>
  <c r="AH20" i="4"/>
  <c r="AI20" i="4" s="1"/>
  <c r="AH715" i="4"/>
  <c r="AI715" i="4" s="1"/>
  <c r="AH129" i="4"/>
  <c r="AI129" i="4" s="1"/>
  <c r="AH663" i="4"/>
  <c r="AI663" i="4" s="1"/>
  <c r="AH226" i="4"/>
  <c r="AI226" i="4" s="1"/>
  <c r="AH390" i="4"/>
  <c r="AI390" i="4" s="1"/>
  <c r="AH408" i="4"/>
  <c r="AI408" i="4" s="1"/>
  <c r="AH412" i="4"/>
  <c r="AI412" i="4" s="1"/>
  <c r="AH666" i="4"/>
  <c r="AI666" i="4" s="1"/>
  <c r="AH114" i="4"/>
  <c r="AI114" i="4" s="1"/>
  <c r="AH436" i="4"/>
  <c r="AI436" i="4" s="1"/>
  <c r="AH293" i="4"/>
  <c r="AI293" i="4" s="1"/>
  <c r="AH439" i="4"/>
  <c r="AI439" i="4" s="1"/>
  <c r="AH440" i="4"/>
  <c r="AI440" i="4" s="1"/>
  <c r="AH520" i="4"/>
  <c r="AI520" i="4" s="1"/>
  <c r="AH50" i="4"/>
  <c r="AI50" i="4" s="1"/>
  <c r="AH675" i="4"/>
  <c r="AI675" i="4" s="1"/>
  <c r="AH501" i="4"/>
  <c r="AI501" i="4" s="1"/>
  <c r="AH30" i="4"/>
  <c r="AI30" i="4" s="1"/>
  <c r="AH414" i="4"/>
  <c r="AI414" i="4" s="1"/>
  <c r="AH59" i="4"/>
  <c r="AI59" i="4" s="1"/>
  <c r="AH347" i="4"/>
  <c r="AI347" i="4" s="1"/>
  <c r="AH635" i="4"/>
  <c r="AI635" i="4" s="1"/>
  <c r="AH227" i="4"/>
  <c r="AI227" i="4" s="1"/>
  <c r="AH576" i="4"/>
  <c r="AI576" i="4" s="1"/>
  <c r="AH540" i="4"/>
  <c r="AI540" i="4" s="1"/>
  <c r="AH47" i="4"/>
  <c r="AI47" i="4" s="1"/>
  <c r="AH551" i="4"/>
  <c r="AI551" i="4" s="1"/>
  <c r="AH651" i="4"/>
  <c r="AI651" i="4" s="1"/>
  <c r="AH543" i="4"/>
  <c r="AI543" i="4" s="1"/>
  <c r="AH407" i="4"/>
  <c r="AI407" i="4" s="1"/>
  <c r="AH383" i="4"/>
  <c r="AI383" i="4" s="1"/>
  <c r="AH356" i="4"/>
  <c r="AI356" i="4" s="1"/>
  <c r="AH534" i="4"/>
  <c r="AI534" i="4" s="1"/>
  <c r="AH474" i="4"/>
  <c r="AI474" i="4" s="1"/>
  <c r="AH307" i="4"/>
  <c r="AI307" i="4" s="1"/>
  <c r="AH478" i="4"/>
  <c r="AI478" i="4" s="1"/>
  <c r="AH95" i="4"/>
  <c r="AI95" i="4" s="1"/>
  <c r="AH709" i="4"/>
  <c r="AI709" i="4" s="1"/>
  <c r="AH745" i="4"/>
  <c r="AI745" i="4" s="1"/>
  <c r="AH33" i="4"/>
  <c r="AI33" i="4" s="1"/>
  <c r="AH245" i="4"/>
  <c r="AI245" i="4" s="1"/>
  <c r="AH359" i="4"/>
  <c r="AI359" i="4" s="1"/>
  <c r="AH514" i="4"/>
  <c r="AI514" i="4" s="1"/>
  <c r="AH288" i="4"/>
  <c r="AI288" i="4" s="1"/>
  <c r="AH555" i="4"/>
  <c r="AI555" i="4" s="1"/>
  <c r="AH641" i="4"/>
  <c r="AI641" i="4" s="1"/>
  <c r="AH419" i="4"/>
  <c r="AI419" i="4" s="1"/>
  <c r="AH667" i="4"/>
  <c r="AI667" i="4" s="1"/>
  <c r="AH147" i="4"/>
  <c r="AI147" i="4" s="1"/>
  <c r="AH602" i="4"/>
  <c r="AI602" i="4" s="1"/>
  <c r="AH90" i="4"/>
  <c r="AI90" i="4" s="1"/>
  <c r="AH98" i="4"/>
  <c r="AI98" i="4" s="1"/>
  <c r="AH768" i="4"/>
  <c r="AI768" i="4" s="1"/>
  <c r="AH458" i="4"/>
  <c r="AI458" i="4" s="1"/>
  <c r="AH311" i="4"/>
  <c r="AI311" i="4" s="1"/>
  <c r="AH457" i="4"/>
  <c r="AI457" i="4" s="1"/>
  <c r="AH498" i="4"/>
  <c r="AI498" i="4" s="1"/>
  <c r="AH614" i="4"/>
  <c r="AI614" i="4" s="1"/>
  <c r="AH654" i="4"/>
  <c r="AI654" i="4" s="1"/>
  <c r="AH544" i="4"/>
  <c r="AI544" i="4" s="1"/>
  <c r="AH650" i="4"/>
  <c r="AI650" i="4" s="1"/>
  <c r="AH672" i="4"/>
  <c r="AI672" i="4" s="1"/>
  <c r="AH295" i="4"/>
  <c r="AI295" i="4" s="1"/>
  <c r="AH497" i="4"/>
  <c r="AI497" i="4" s="1"/>
  <c r="AH231" i="4"/>
  <c r="AI231" i="4" s="1"/>
  <c r="AH103" i="4"/>
  <c r="AI103" i="4" s="1"/>
  <c r="AH541" i="4"/>
  <c r="AI541" i="4" s="1"/>
  <c r="AH697" i="4"/>
  <c r="AI697" i="4" s="1"/>
  <c r="AH253" i="4"/>
  <c r="AI253" i="4" s="1"/>
  <c r="AH389" i="4"/>
  <c r="AI389" i="4" s="1"/>
  <c r="AH141" i="4"/>
  <c r="AI141" i="4" s="1"/>
  <c r="AH43" i="4"/>
  <c r="AI43" i="4" s="1"/>
  <c r="AH655" i="4"/>
  <c r="AI655" i="4" s="1"/>
  <c r="AH751" i="4"/>
  <c r="AI751" i="4" s="1"/>
  <c r="AH613" i="4"/>
  <c r="AI613" i="4" s="1"/>
  <c r="AH79" i="4"/>
  <c r="AI79" i="4" s="1"/>
  <c r="AH268" i="4"/>
  <c r="AI268" i="4" s="1"/>
  <c r="AH542" i="4"/>
  <c r="AI542" i="4" s="1"/>
  <c r="AH326" i="4"/>
  <c r="AI326" i="4" s="1"/>
  <c r="AH26" i="4"/>
  <c r="AI26" i="4" s="1"/>
  <c r="AH402" i="4"/>
  <c r="AI402" i="4" s="1"/>
  <c r="AH448" i="4"/>
  <c r="AI448" i="4" s="1"/>
  <c r="AH416" i="4"/>
  <c r="AI416" i="4" s="1"/>
  <c r="AH151" i="4"/>
  <c r="AI151" i="4" s="1"/>
  <c r="AQ717" i="10"/>
  <c r="BI717" i="10" s="1"/>
  <c r="AQ321" i="10"/>
  <c r="BI321" i="10" s="1"/>
  <c r="AQ209" i="10"/>
  <c r="BI209" i="10" s="1"/>
  <c r="AQ647" i="10"/>
  <c r="BI647" i="10" s="1"/>
  <c r="AQ565" i="10"/>
  <c r="BI565" i="10" s="1"/>
  <c r="AQ405" i="10"/>
  <c r="BI405" i="10" s="1"/>
  <c r="AQ435" i="10"/>
  <c r="BI435" i="10" s="1"/>
  <c r="AQ331" i="10"/>
  <c r="BI331" i="10" s="1"/>
  <c r="AQ541" i="10"/>
  <c r="BI541" i="10" s="1"/>
  <c r="AQ555" i="10"/>
  <c r="BI555" i="10" s="1"/>
  <c r="AQ29" i="10"/>
  <c r="BI29" i="10" s="1"/>
  <c r="AQ384" i="10"/>
  <c r="BI384" i="10" s="1"/>
  <c r="AQ135" i="10"/>
  <c r="BI135" i="10" s="1"/>
  <c r="AQ707" i="10"/>
  <c r="BI707" i="10" s="1"/>
  <c r="AQ487" i="10"/>
  <c r="BI487" i="10" s="1"/>
  <c r="AQ323" i="10"/>
  <c r="BI323" i="10" s="1"/>
  <c r="AQ378" i="10"/>
  <c r="BI378" i="10" s="1"/>
  <c r="AQ404" i="10"/>
  <c r="BI404" i="10" s="1"/>
  <c r="AQ592" i="10"/>
  <c r="BI592" i="10" s="1"/>
  <c r="AQ624" i="10"/>
  <c r="BI624" i="10" s="1"/>
  <c r="AQ162" i="10"/>
  <c r="BI162" i="10" s="1"/>
  <c r="AQ300" i="10"/>
  <c r="BI300" i="10" s="1"/>
  <c r="AQ144" i="10"/>
  <c r="BI144" i="10" s="1"/>
  <c r="AQ450" i="10"/>
  <c r="BI450" i="10" s="1"/>
  <c r="AQ506" i="10"/>
  <c r="BI506" i="10" s="1"/>
  <c r="AQ453" i="10"/>
  <c r="BI453" i="10" s="1"/>
  <c r="AQ590" i="10"/>
  <c r="BI590" i="10" s="1"/>
  <c r="AQ562" i="10"/>
  <c r="BI562" i="10" s="1"/>
  <c r="AQ215" i="10"/>
  <c r="BI215" i="10" s="1"/>
  <c r="AQ268" i="10"/>
  <c r="BI268" i="10" s="1"/>
  <c r="AQ28" i="10"/>
  <c r="BI28" i="10" s="1"/>
  <c r="AQ67" i="10"/>
  <c r="BI67" i="10" s="1"/>
  <c r="AQ154" i="10"/>
  <c r="BI154" i="10" s="1"/>
  <c r="AQ315" i="10"/>
  <c r="BI315" i="10" s="1"/>
  <c r="AQ179" i="10"/>
  <c r="BI179" i="10" s="1"/>
  <c r="AQ755" i="10"/>
  <c r="BI755" i="10" s="1"/>
  <c r="AQ626" i="10"/>
  <c r="BI626" i="10" s="1"/>
  <c r="AQ377" i="10"/>
  <c r="BI377" i="10" s="1"/>
  <c r="AQ512" i="10"/>
  <c r="BI512" i="10" s="1"/>
  <c r="AQ481" i="10"/>
  <c r="BI481" i="10" s="1"/>
  <c r="AQ542" i="10"/>
  <c r="BI542" i="10" s="1"/>
  <c r="AQ147" i="10"/>
  <c r="BI147" i="10" s="1"/>
  <c r="AQ538" i="10"/>
  <c r="BI538" i="10" s="1"/>
  <c r="AQ447" i="10"/>
  <c r="BI447" i="10" s="1"/>
  <c r="AQ316" i="10"/>
  <c r="BI316" i="10" s="1"/>
  <c r="AQ698" i="10"/>
  <c r="BI698" i="10" s="1"/>
  <c r="AQ207" i="10"/>
  <c r="BI207" i="10" s="1"/>
  <c r="AQ130" i="10"/>
  <c r="BI130" i="10" s="1"/>
  <c r="AQ644" i="10"/>
  <c r="BI644" i="10" s="1"/>
  <c r="AQ177" i="10"/>
  <c r="BI177" i="10" s="1"/>
  <c r="AQ208" i="10"/>
  <c r="BI208" i="10" s="1"/>
  <c r="AQ753" i="10"/>
  <c r="BI753" i="10" s="1"/>
  <c r="AQ730" i="10"/>
  <c r="BI730" i="10" s="1"/>
  <c r="AQ692" i="10"/>
  <c r="BI692" i="10" s="1"/>
  <c r="AQ248" i="10"/>
  <c r="BI248" i="10" s="1"/>
  <c r="AQ101" i="10"/>
  <c r="BI101" i="10" s="1"/>
  <c r="AQ400" i="10"/>
  <c r="BI400" i="10" s="1"/>
  <c r="AQ223" i="10"/>
  <c r="BI223" i="10" s="1"/>
  <c r="AQ745" i="10"/>
  <c r="BI745" i="10" s="1"/>
  <c r="AQ36" i="10"/>
  <c r="BI36" i="10" s="1"/>
  <c r="AQ156" i="10"/>
  <c r="BI156" i="10" s="1"/>
  <c r="AQ288" i="10"/>
  <c r="BI288" i="10" s="1"/>
  <c r="AQ510" i="10"/>
  <c r="BI510" i="10" s="1"/>
  <c r="AQ702" i="10"/>
  <c r="BI702" i="10" s="1"/>
  <c r="AQ635" i="10"/>
  <c r="BI635" i="10" s="1"/>
  <c r="AQ531" i="10"/>
  <c r="BI531" i="10" s="1"/>
  <c r="AQ63" i="10"/>
  <c r="BI63" i="10" s="1"/>
  <c r="AQ417" i="10"/>
  <c r="BI417" i="10" s="1"/>
  <c r="AQ611" i="10"/>
  <c r="BI611" i="10" s="1"/>
  <c r="AQ673" i="10"/>
  <c r="BI673" i="10" s="1"/>
  <c r="AQ757" i="10"/>
  <c r="BI757" i="10" s="1"/>
  <c r="AQ351" i="10"/>
  <c r="BI351" i="10" s="1"/>
  <c r="AQ389" i="10"/>
  <c r="BI389" i="10" s="1"/>
  <c r="AQ225" i="10"/>
  <c r="BI225" i="10" s="1"/>
  <c r="AQ33" i="10"/>
  <c r="BI33" i="10" s="1"/>
  <c r="AQ39" i="10"/>
  <c r="BI39" i="10" s="1"/>
  <c r="AQ471" i="10"/>
  <c r="BI471" i="10" s="1"/>
  <c r="AQ689" i="10"/>
  <c r="BI689" i="10" s="1"/>
  <c r="AQ345" i="10"/>
  <c r="BI345" i="10" s="1"/>
  <c r="AQ605" i="10"/>
  <c r="BI605" i="10" s="1"/>
  <c r="AQ714" i="10"/>
  <c r="BI714" i="10" s="1"/>
  <c r="AQ344" i="10"/>
  <c r="BI344" i="10" s="1"/>
  <c r="AQ190" i="10"/>
  <c r="BI190" i="10" s="1"/>
  <c r="AQ642" i="10"/>
  <c r="BI642" i="10" s="1"/>
  <c r="AQ216" i="10"/>
  <c r="BI216" i="10" s="1"/>
  <c r="AQ666" i="10"/>
  <c r="BI666" i="10" s="1"/>
  <c r="AQ312" i="10"/>
  <c r="BI312" i="10" s="1"/>
  <c r="AQ480" i="10"/>
  <c r="BI480" i="10" s="1"/>
  <c r="AQ110" i="10"/>
  <c r="BI110" i="10" s="1"/>
  <c r="AQ65" i="10"/>
  <c r="BI65" i="10" s="1"/>
  <c r="AQ530" i="10"/>
  <c r="BI530" i="10" s="1"/>
  <c r="AQ574" i="10"/>
  <c r="BI574" i="10" s="1"/>
  <c r="AQ418" i="10"/>
  <c r="BI418" i="10" s="1"/>
  <c r="AQ514" i="10"/>
  <c r="BI514" i="10" s="1"/>
  <c r="AQ182" i="10"/>
  <c r="BI182" i="10" s="1"/>
  <c r="AQ324" i="10"/>
  <c r="BI324" i="10" s="1"/>
  <c r="AQ298" i="10"/>
  <c r="BI298" i="10" s="1"/>
  <c r="AQ55" i="10"/>
  <c r="BI55" i="10" s="1"/>
  <c r="AQ327" i="10"/>
  <c r="BI327" i="10" s="1"/>
  <c r="AQ448" i="10"/>
  <c r="BI448" i="10" s="1"/>
  <c r="AQ634" i="10"/>
  <c r="BI634" i="10" s="1"/>
  <c r="AQ479" i="10"/>
  <c r="BI479" i="10" s="1"/>
  <c r="AQ195" i="10"/>
  <c r="BI195" i="10" s="1"/>
  <c r="AQ235" i="10"/>
  <c r="BI235" i="10" s="1"/>
  <c r="AQ386" i="10"/>
  <c r="BI386" i="10" s="1"/>
  <c r="AQ373" i="10"/>
  <c r="BI373" i="10" s="1"/>
  <c r="AQ722" i="10"/>
  <c r="BI722" i="10" s="1"/>
  <c r="AQ459" i="10"/>
  <c r="BI459" i="10" s="1"/>
  <c r="AQ608" i="10"/>
  <c r="BI608" i="10" s="1"/>
  <c r="AQ104" i="10"/>
  <c r="BI104" i="10" s="1"/>
  <c r="AQ289" i="10"/>
  <c r="BI289" i="10" s="1"/>
  <c r="AQ43" i="10"/>
  <c r="BI43" i="10" s="1"/>
  <c r="AQ442" i="10"/>
  <c r="BI442" i="10" s="1"/>
  <c r="AQ303" i="10"/>
  <c r="BI303" i="10" s="1"/>
  <c r="AQ142" i="10"/>
  <c r="BI142" i="10" s="1"/>
  <c r="AQ117" i="10"/>
  <c r="BI117" i="10" s="1"/>
  <c r="AQ748" i="10"/>
  <c r="BI748" i="10" s="1"/>
  <c r="AQ196" i="10"/>
  <c r="BI196" i="10" s="1"/>
  <c r="AQ346" i="10"/>
  <c r="BI346" i="10" s="1"/>
  <c r="AQ663" i="10"/>
  <c r="BI663" i="10" s="1"/>
  <c r="AQ398" i="10"/>
  <c r="BI398" i="10" s="1"/>
  <c r="AQ143" i="10"/>
  <c r="BI143" i="10" s="1"/>
  <c r="AQ437" i="10"/>
  <c r="BI437" i="10" s="1"/>
  <c r="AQ54" i="10"/>
  <c r="BI54" i="10" s="1"/>
  <c r="AQ168" i="10"/>
  <c r="BI168" i="10" s="1"/>
  <c r="AQ318" i="10"/>
  <c r="BI318" i="10" s="1"/>
  <c r="AQ528" i="10"/>
  <c r="BI528" i="10" s="1"/>
  <c r="AQ708" i="10"/>
  <c r="BI708" i="10" s="1"/>
  <c r="AQ759" i="10"/>
  <c r="BI759" i="10" s="1"/>
  <c r="AQ401" i="10"/>
  <c r="BI401" i="10" s="1"/>
  <c r="AQ615" i="10"/>
  <c r="BI615" i="10" s="1"/>
  <c r="AQ567" i="10"/>
  <c r="BI567" i="10" s="1"/>
  <c r="AQ257" i="10"/>
  <c r="BI257" i="10" s="1"/>
  <c r="AQ467" i="10"/>
  <c r="BI467" i="10" s="1"/>
  <c r="AQ137" i="10"/>
  <c r="BI137" i="10" s="1"/>
  <c r="AQ419" i="10"/>
  <c r="BI419" i="10" s="1"/>
  <c r="AQ533" i="10"/>
  <c r="BI533" i="10" s="1"/>
  <c r="AQ409" i="10"/>
  <c r="BI409" i="10" s="1"/>
  <c r="AQ113" i="10"/>
  <c r="BI113" i="10" s="1"/>
  <c r="AQ578" i="10"/>
  <c r="BI578" i="10" s="1"/>
  <c r="AQ106" i="10"/>
  <c r="BI106" i="10" s="1"/>
  <c r="AQ181" i="10"/>
  <c r="BI181" i="10" s="1"/>
  <c r="AQ469" i="10"/>
  <c r="BI469" i="10" s="1"/>
  <c r="AQ333" i="10"/>
  <c r="BI333" i="10" s="1"/>
  <c r="AQ219" i="10"/>
  <c r="BI219" i="10" s="1"/>
  <c r="AQ334" i="10"/>
  <c r="BI334" i="10" s="1"/>
  <c r="AQ238" i="10"/>
  <c r="BI238" i="10" s="1"/>
  <c r="AQ86" i="10"/>
  <c r="BI86" i="10" s="1"/>
  <c r="AQ348" i="10"/>
  <c r="BI348" i="10" s="1"/>
  <c r="AQ522" i="10"/>
  <c r="BI522" i="10" s="1"/>
  <c r="AQ720" i="10"/>
  <c r="BI720" i="10" s="1"/>
  <c r="AQ696" i="10"/>
  <c r="BI696" i="10" s="1"/>
  <c r="AQ742" i="10"/>
  <c r="BI742" i="10" s="1"/>
  <c r="AQ445" i="10"/>
  <c r="BI445" i="10" s="1"/>
  <c r="AQ301" i="10"/>
  <c r="BI301" i="10" s="1"/>
  <c r="AQ286" i="10"/>
  <c r="BI286" i="10" s="1"/>
  <c r="AQ407" i="10"/>
  <c r="BI407" i="10" s="1"/>
  <c r="AQ129" i="10"/>
  <c r="BI129" i="10" s="1"/>
  <c r="AQ458" i="10"/>
  <c r="BI458" i="10" s="1"/>
  <c r="AQ580" i="10"/>
  <c r="BI580" i="10" s="1"/>
  <c r="AQ254" i="10"/>
  <c r="BI254" i="10" s="1"/>
  <c r="AQ416" i="10"/>
  <c r="BI416" i="10" s="1"/>
  <c r="AQ675" i="10"/>
  <c r="BI675" i="10" s="1"/>
  <c r="AQ597" i="10"/>
  <c r="BI597" i="10" s="1"/>
  <c r="AQ256" i="10"/>
  <c r="BI256" i="10" s="1"/>
  <c r="AQ614" i="10"/>
  <c r="BI614" i="10" s="1"/>
  <c r="AQ425" i="10"/>
  <c r="BI425" i="10" s="1"/>
  <c r="AQ518" i="10"/>
  <c r="BI518" i="10" s="1"/>
  <c r="AQ188" i="10"/>
  <c r="BI188" i="10" s="1"/>
  <c r="AQ432" i="10"/>
  <c r="BI432" i="10" s="1"/>
  <c r="AQ19" i="10"/>
  <c r="BI19" i="10" s="1"/>
  <c r="AQ629" i="10"/>
  <c r="BI629" i="10" s="1"/>
  <c r="AQ724" i="10"/>
  <c r="BI724" i="10" s="1"/>
  <c r="AQ544" i="10"/>
  <c r="BI544" i="10" s="1"/>
  <c r="AQ429" i="10"/>
  <c r="BI429" i="10" s="1"/>
  <c r="AQ332" i="10"/>
  <c r="BI332" i="10" s="1"/>
  <c r="AQ674" i="10"/>
  <c r="BI674" i="10" s="1"/>
  <c r="AQ715" i="10"/>
  <c r="BI715" i="10" s="1"/>
  <c r="AQ249" i="10"/>
  <c r="BI249" i="10" s="1"/>
  <c r="AQ638" i="10"/>
  <c r="BI638" i="10" s="1"/>
  <c r="AQ368" i="10"/>
  <c r="BI368" i="10" s="1"/>
  <c r="AQ16" i="10"/>
  <c r="BI16" i="10" s="1"/>
  <c r="AQ412" i="10"/>
  <c r="BI412" i="10" s="1"/>
  <c r="AQ109" i="10"/>
  <c r="BI109" i="10" s="1"/>
  <c r="AQ616" i="10"/>
  <c r="BI616" i="10" s="1"/>
  <c r="AQ411" i="10"/>
  <c r="BI411" i="10" s="1"/>
  <c r="AQ61" i="10"/>
  <c r="BI61" i="10" s="1"/>
  <c r="AQ66" i="10"/>
  <c r="BI66" i="10" s="1"/>
  <c r="AQ186" i="10"/>
  <c r="BI186" i="10" s="1"/>
  <c r="AQ354" i="10"/>
  <c r="BI354" i="10" s="1"/>
  <c r="AQ546" i="10"/>
  <c r="BI546" i="10" s="1"/>
  <c r="AQ732" i="10"/>
  <c r="BI732" i="10" s="1"/>
  <c r="AQ438" i="10"/>
  <c r="BI438" i="10" s="1"/>
  <c r="AQ558" i="10"/>
  <c r="BI558" i="10" s="1"/>
  <c r="AT11" i="10"/>
  <c r="AQ275" i="10"/>
  <c r="BI275" i="10" s="1"/>
  <c r="AQ80" i="10"/>
  <c r="BI80" i="10" s="1"/>
  <c r="AQ729" i="10"/>
  <c r="BI729" i="10" s="1"/>
  <c r="AQ260" i="10"/>
  <c r="BI260" i="10" s="1"/>
  <c r="AQ59" i="10"/>
  <c r="BI59" i="10" s="1"/>
  <c r="AQ543" i="10"/>
  <c r="BI543" i="10" s="1"/>
  <c r="AQ687" i="10"/>
  <c r="BI687" i="10" s="1"/>
  <c r="AQ460" i="10"/>
  <c r="BI460" i="10" s="1"/>
  <c r="AQ124" i="10"/>
  <c r="BI124" i="10" s="1"/>
  <c r="AQ604" i="10"/>
  <c r="BI604" i="10" s="1"/>
  <c r="AQ340" i="10"/>
  <c r="BI340" i="10" s="1"/>
  <c r="AQ149" i="10"/>
  <c r="BI149" i="10" s="1"/>
  <c r="AQ41" i="10"/>
  <c r="BI41" i="10" s="1"/>
  <c r="AQ464" i="10"/>
  <c r="BI464" i="10" s="1"/>
  <c r="AQ31" i="10"/>
  <c r="BI31" i="10" s="1"/>
  <c r="AQ589" i="10"/>
  <c r="BI589" i="10" s="1"/>
  <c r="AQ185" i="10"/>
  <c r="BI185" i="10" s="1"/>
  <c r="AQ758" i="10"/>
  <c r="BI758" i="10" s="1"/>
  <c r="AQ504" i="10"/>
  <c r="BI504" i="10" s="1"/>
  <c r="AQ752" i="10"/>
  <c r="BI752" i="10" s="1"/>
  <c r="AQ165" i="10"/>
  <c r="BI165" i="10" s="1"/>
  <c r="AQ668" i="10"/>
  <c r="BI668" i="10" s="1"/>
  <c r="AQ14" i="10"/>
  <c r="AQ11" i="10" s="1"/>
  <c r="AQ395" i="10"/>
  <c r="BI395" i="10" s="1"/>
  <c r="AQ118" i="10"/>
  <c r="BI118" i="10" s="1"/>
  <c r="AQ140" i="10"/>
  <c r="BI140" i="10" s="1"/>
  <c r="AQ145" i="10"/>
  <c r="BI145" i="10" s="1"/>
  <c r="AQ751" i="10"/>
  <c r="BI751" i="10" s="1"/>
  <c r="AQ76" i="10"/>
  <c r="BI76" i="10" s="1"/>
  <c r="AQ95" i="10"/>
  <c r="BI95" i="10" s="1"/>
  <c r="AQ632" i="10"/>
  <c r="BI632" i="10" s="1"/>
  <c r="AQ446" i="10"/>
  <c r="BI446" i="10" s="1"/>
  <c r="AQ319" i="10"/>
  <c r="BI319" i="10" s="1"/>
  <c r="AQ62" i="10"/>
  <c r="BI62" i="10" s="1"/>
  <c r="AQ623" i="10"/>
  <c r="BI623" i="10" s="1"/>
  <c r="AQ78" i="10"/>
  <c r="BI78" i="10" s="1"/>
  <c r="AQ192" i="10"/>
  <c r="BI192" i="10" s="1"/>
  <c r="AQ360" i="10"/>
  <c r="BI360" i="10" s="1"/>
  <c r="AQ564" i="10"/>
  <c r="BI564" i="10" s="1"/>
  <c r="AQ516" i="10"/>
  <c r="BI516" i="10" s="1"/>
  <c r="AQ576" i="10"/>
  <c r="BI576" i="10" s="1"/>
  <c r="AQ718" i="10"/>
  <c r="BI718" i="10" s="1"/>
  <c r="AQ56" i="10"/>
  <c r="BI56" i="10" s="1"/>
  <c r="AQ352" i="10"/>
  <c r="BI352" i="10" s="1"/>
  <c r="AQ262" i="10"/>
  <c r="BI262" i="10" s="1"/>
  <c r="AQ99" i="10"/>
  <c r="BI99" i="10" s="1"/>
  <c r="AQ25" i="10"/>
  <c r="BI25" i="10" s="1"/>
  <c r="AQ491" i="10"/>
  <c r="BI491" i="10" s="1"/>
  <c r="AQ680" i="10"/>
  <c r="BI680" i="10" s="1"/>
  <c r="AQ595" i="10"/>
  <c r="BI595" i="10" s="1"/>
  <c r="AQ163" i="10"/>
  <c r="BI163" i="10" s="1"/>
  <c r="AQ27" i="10"/>
  <c r="BI27" i="10" s="1"/>
  <c r="AQ511" i="10"/>
  <c r="BI511" i="10" s="1"/>
  <c r="AQ280" i="10"/>
  <c r="BI280" i="10" s="1"/>
  <c r="AQ710" i="10"/>
  <c r="BI710" i="10" s="1"/>
  <c r="AQ410" i="10"/>
  <c r="BI410" i="10" s="1"/>
  <c r="AQ337" i="10"/>
  <c r="BI337" i="10" s="1"/>
  <c r="AQ22" i="10"/>
  <c r="BI22" i="10" s="1"/>
  <c r="AQ572" i="10"/>
  <c r="BI572" i="10" s="1"/>
  <c r="AQ505" i="10"/>
  <c r="BI505" i="10" s="1"/>
  <c r="AQ706" i="10"/>
  <c r="BI706" i="10" s="1"/>
  <c r="AQ433" i="10"/>
  <c r="BI433" i="10" s="1"/>
  <c r="AQ98" i="10"/>
  <c r="BI98" i="10" s="1"/>
  <c r="AQ477" i="10"/>
  <c r="BI477" i="10" s="1"/>
  <c r="AQ85" i="10"/>
  <c r="BI85" i="10" s="1"/>
  <c r="AQ452" i="10"/>
  <c r="BI452" i="10" s="1"/>
  <c r="AQ490" i="10"/>
  <c r="BI490" i="10" s="1"/>
  <c r="AQ403" i="10"/>
  <c r="BI403" i="10" s="1"/>
  <c r="AQ297" i="10"/>
  <c r="BI297" i="10" s="1"/>
  <c r="AQ382" i="10"/>
  <c r="BI382" i="10" s="1"/>
  <c r="AQ279" i="10"/>
  <c r="BI279" i="10" s="1"/>
  <c r="AQ364" i="10"/>
  <c r="BI364" i="10" s="1"/>
  <c r="AQ314" i="10"/>
  <c r="BI314" i="10" s="1"/>
  <c r="AQ693" i="10"/>
  <c r="BI693" i="10" s="1"/>
  <c r="AQ164" i="10"/>
  <c r="BI164" i="10" s="1"/>
  <c r="AQ169" i="10"/>
  <c r="BI169" i="10" s="1"/>
  <c r="AQ84" i="10"/>
  <c r="BI84" i="10" s="1"/>
  <c r="AQ222" i="10"/>
  <c r="BI222" i="10" s="1"/>
  <c r="AQ372" i="10"/>
  <c r="BI372" i="10" s="1"/>
  <c r="AQ582" i="10"/>
  <c r="BI582" i="10" s="1"/>
  <c r="AQ362" i="10"/>
  <c r="BI362" i="10" s="1"/>
  <c r="AQ94" i="10"/>
  <c r="BI94" i="10" s="1"/>
  <c r="AQ670" i="10"/>
  <c r="BI670" i="10" s="1"/>
  <c r="AQ272" i="10"/>
  <c r="BI272" i="10" s="1"/>
  <c r="AQ701" i="10"/>
  <c r="BI701" i="10" s="1"/>
  <c r="AQ304" i="10"/>
  <c r="BI304" i="10" s="1"/>
  <c r="AQ705" i="10"/>
  <c r="BI705" i="10" s="1"/>
  <c r="AQ111" i="10"/>
  <c r="BI111" i="10" s="1"/>
  <c r="AQ218" i="10"/>
  <c r="BI218" i="10" s="1"/>
  <c r="AQ189" i="10"/>
  <c r="BI189" i="10" s="1"/>
  <c r="AQ436" i="10"/>
  <c r="BI436" i="10" s="1"/>
  <c r="AQ205" i="10"/>
  <c r="BI205" i="10" s="1"/>
  <c r="AQ609" i="10"/>
  <c r="BI609" i="10" s="1"/>
  <c r="AQ355" i="10"/>
  <c r="BI355" i="10" s="1"/>
  <c r="AQ754" i="10"/>
  <c r="BI754" i="10" s="1"/>
  <c r="AQ463" i="10"/>
  <c r="BI463" i="10" s="1"/>
  <c r="AQ100" i="10"/>
  <c r="BI100" i="10" s="1"/>
  <c r="AQ191" i="10"/>
  <c r="BI191" i="10" s="1"/>
  <c r="AQ508" i="10"/>
  <c r="BI508" i="10" s="1"/>
  <c r="AQ650" i="10"/>
  <c r="BI650" i="10" s="1"/>
  <c r="AQ245" i="10"/>
  <c r="BI245" i="10" s="1"/>
  <c r="AQ532" i="10"/>
  <c r="BI532" i="10" s="1"/>
  <c r="AQ307" i="10"/>
  <c r="BI307" i="10" s="1"/>
  <c r="AQ728" i="10"/>
  <c r="BI728" i="10" s="1"/>
  <c r="AQ566" i="10"/>
  <c r="BI566" i="10" s="1"/>
  <c r="AQ200" i="10"/>
  <c r="BI200" i="10" s="1"/>
  <c r="AQ347" i="10"/>
  <c r="BI347" i="10" s="1"/>
  <c r="AQ197" i="10"/>
  <c r="BI197" i="10" s="1"/>
  <c r="AQ472" i="10"/>
  <c r="BI472" i="10" s="1"/>
  <c r="AQ585" i="10"/>
  <c r="BI585" i="10" s="1"/>
  <c r="AQ206" i="10"/>
  <c r="BI206" i="10" s="1"/>
  <c r="AQ202" i="10"/>
  <c r="BI202" i="10" s="1"/>
  <c r="AQ515" i="10"/>
  <c r="BI515" i="10" s="1"/>
  <c r="AQ166" i="10"/>
  <c r="BI166" i="10" s="1"/>
  <c r="AQ103" i="10"/>
  <c r="BI103" i="10" s="1"/>
  <c r="AQ90" i="10"/>
  <c r="BI90" i="10" s="1"/>
  <c r="AQ228" i="10"/>
  <c r="BI228" i="10" s="1"/>
  <c r="AQ390" i="10"/>
  <c r="BI390" i="10" s="1"/>
  <c r="AQ594" i="10"/>
  <c r="BI594" i="10" s="1"/>
  <c r="AQ600" i="10"/>
  <c r="BI600" i="10" s="1"/>
  <c r="AQ636" i="10"/>
  <c r="BI636" i="10" s="1"/>
  <c r="AS11" i="10"/>
  <c r="AQ746" i="10"/>
  <c r="BI746" i="10" s="1"/>
  <c r="AQ136" i="10"/>
  <c r="BI136" i="10" s="1"/>
  <c r="AQ330" i="10"/>
  <c r="BI330" i="10" s="1"/>
  <c r="AQ112" i="10"/>
  <c r="BI112" i="10" s="1"/>
  <c r="AQ569" i="10"/>
  <c r="BI569" i="10" s="1"/>
  <c r="AQ40" i="10"/>
  <c r="BI40" i="10" s="1"/>
  <c r="AQ265" i="10"/>
  <c r="BI265" i="10" s="1"/>
  <c r="AQ159" i="10"/>
  <c r="BI159" i="10" s="1"/>
  <c r="AQ45" i="10"/>
  <c r="BI45" i="10" s="1"/>
  <c r="AQ639" i="10"/>
  <c r="BI639" i="10" s="1"/>
  <c r="AQ482" i="10"/>
  <c r="BI482" i="10" s="1"/>
  <c r="AQ293" i="10"/>
  <c r="BI293" i="10" s="1"/>
  <c r="AQ139" i="10"/>
  <c r="BI139" i="10" s="1"/>
  <c r="AQ375" i="10"/>
  <c r="BI375" i="10" s="1"/>
  <c r="AQ392" i="10"/>
  <c r="BI392" i="10" s="1"/>
  <c r="AQ431" i="10"/>
  <c r="BI431" i="10" s="1"/>
  <c r="AQ568" i="10"/>
  <c r="BI568" i="10" s="1"/>
  <c r="AQ213" i="10"/>
  <c r="BI213" i="10" s="1"/>
  <c r="AQ760" i="10"/>
  <c r="BI760" i="10" s="1"/>
  <c r="AQ734" i="10"/>
  <c r="BI734" i="10" s="1"/>
  <c r="AQ35" i="10"/>
  <c r="BI35" i="10" s="1"/>
  <c r="AQ328" i="10"/>
  <c r="BI328" i="10" s="1"/>
  <c r="AQ503" i="10"/>
  <c r="BI503" i="10" s="1"/>
  <c r="AQ525" i="10"/>
  <c r="BI525" i="10" s="1"/>
  <c r="AQ302" i="10"/>
  <c r="BI302" i="10" s="1"/>
  <c r="AQ75" i="10"/>
  <c r="BI75" i="10" s="1"/>
  <c r="AQ451" i="10"/>
  <c r="BI451" i="10" s="1"/>
  <c r="AQ87" i="10"/>
  <c r="BI87" i="10" s="1"/>
  <c r="AQ434" i="10"/>
  <c r="BI434" i="10" s="1"/>
  <c r="AQ571" i="10"/>
  <c r="BI571" i="10" s="1"/>
  <c r="AQ536" i="10"/>
  <c r="BI536" i="10" s="1"/>
  <c r="AQ161" i="10"/>
  <c r="BI161" i="10" s="1"/>
  <c r="AQ603" i="10"/>
  <c r="BI603" i="10" s="1"/>
  <c r="AQ520" i="10"/>
  <c r="BI520" i="10" s="1"/>
  <c r="AQ371" i="10"/>
  <c r="BI371" i="10" s="1"/>
  <c r="AQ102" i="10"/>
  <c r="BI102" i="10" s="1"/>
  <c r="AQ234" i="10"/>
  <c r="BI234" i="10" s="1"/>
  <c r="AQ402" i="10"/>
  <c r="BI402" i="10" s="1"/>
  <c r="AQ618" i="10"/>
  <c r="BI618" i="10" s="1"/>
  <c r="AQ529" i="10"/>
  <c r="BI529" i="10" s="1"/>
  <c r="AQ485" i="10"/>
  <c r="BI485" i="10" s="1"/>
  <c r="AQ167" i="10"/>
  <c r="BI167" i="10" s="1"/>
  <c r="AQ493" i="10"/>
  <c r="BI493" i="10" s="1"/>
  <c r="AQ251" i="10"/>
  <c r="BI251" i="10" s="1"/>
  <c r="AQ559" i="10"/>
  <c r="BI559" i="10" s="1"/>
  <c r="AQ657" i="10"/>
  <c r="BI657" i="10" s="1"/>
  <c r="AQ507" i="10"/>
  <c r="BI507" i="10" s="1"/>
  <c r="AQ155" i="10"/>
  <c r="BI155" i="10" s="1"/>
  <c r="AQ383" i="10"/>
  <c r="BI383" i="10" s="1"/>
  <c r="AQ612" i="10"/>
  <c r="BI612" i="10" s="1"/>
  <c r="AQ374" i="10"/>
  <c r="BI374" i="10" s="1"/>
  <c r="AQ311" i="10"/>
  <c r="BI311" i="10" s="1"/>
  <c r="AQ557" i="10"/>
  <c r="BI557" i="10" s="1"/>
  <c r="AQ727" i="10"/>
  <c r="BI727" i="10" s="1"/>
  <c r="AQ71" i="10"/>
  <c r="BI71" i="10" s="1"/>
  <c r="AQ121" i="10"/>
  <c r="BI121" i="10" s="1"/>
  <c r="AQ620" i="10"/>
  <c r="BI620" i="10" s="1"/>
  <c r="AQ676" i="10"/>
  <c r="BI676" i="10" s="1"/>
  <c r="AQ744" i="10"/>
  <c r="BI744" i="10" s="1"/>
  <c r="AQ24" i="10"/>
  <c r="BI24" i="10" s="1"/>
  <c r="AQ684" i="10"/>
  <c r="BI684" i="10" s="1"/>
  <c r="AQ660" i="10"/>
  <c r="BI660" i="10" s="1"/>
  <c r="AQ48" i="10"/>
  <c r="BI48" i="10" s="1"/>
  <c r="AQ428" i="10"/>
  <c r="BI428" i="10" s="1"/>
  <c r="AQ712" i="10"/>
  <c r="BI712" i="10" s="1"/>
  <c r="AQ716" i="10"/>
  <c r="BI716" i="10" s="1"/>
  <c r="AQ556" i="10"/>
  <c r="BI556" i="10" s="1"/>
  <c r="AQ229" i="10"/>
  <c r="BI229" i="10" s="1"/>
  <c r="AQ376" i="10"/>
  <c r="BI376" i="10" s="1"/>
  <c r="AQ633" i="10"/>
  <c r="BI633" i="10" s="1"/>
  <c r="AQ739" i="10"/>
  <c r="BI739" i="10" s="1"/>
  <c r="AQ17" i="10"/>
  <c r="BI17" i="10" s="1"/>
  <c r="AQ57" i="10"/>
  <c r="BI57" i="10" s="1"/>
  <c r="AQ664" i="10"/>
  <c r="BI664" i="10" s="1"/>
  <c r="AQ700" i="10"/>
  <c r="BI700" i="10" s="1"/>
  <c r="AQ34" i="10"/>
  <c r="BI34" i="10" s="1"/>
  <c r="AQ691" i="10"/>
  <c r="BI691" i="10" s="1"/>
  <c r="AQ146" i="10"/>
  <c r="BI146" i="10" s="1"/>
  <c r="AQ719" i="10"/>
  <c r="BI719" i="10" s="1"/>
  <c r="AQ350" i="10"/>
  <c r="BI350" i="10" s="1"/>
  <c r="AQ387" i="10"/>
  <c r="BI387" i="10" s="1"/>
  <c r="AQ652" i="10"/>
  <c r="BI652" i="10" s="1"/>
  <c r="AQ88" i="10"/>
  <c r="BI88" i="10" s="1"/>
  <c r="AQ23" i="10"/>
  <c r="BI23" i="10" s="1"/>
  <c r="AQ704" i="10"/>
  <c r="BI704" i="10" s="1"/>
  <c r="AQ713" i="10"/>
  <c r="BI713" i="10" s="1"/>
  <c r="AQ230" i="10"/>
  <c r="BI230" i="10" s="1"/>
  <c r="AQ292" i="10"/>
  <c r="BI292" i="10" s="1"/>
  <c r="AQ247" i="10"/>
  <c r="BI247" i="10" s="1"/>
  <c r="AQ449" i="10"/>
  <c r="BI449" i="10" s="1"/>
  <c r="AQ627" i="10"/>
  <c r="BI627" i="10" s="1"/>
  <c r="AQ524" i="10"/>
  <c r="BI524" i="10" s="1"/>
  <c r="AQ761" i="10"/>
  <c r="BI761" i="10" s="1"/>
  <c r="AQ454" i="10"/>
  <c r="BI454" i="10" s="1"/>
  <c r="AQ281" i="10"/>
  <c r="BI281" i="10" s="1"/>
  <c r="AQ50" i="10"/>
  <c r="BI50" i="10" s="1"/>
  <c r="AQ266" i="10"/>
  <c r="BI266" i="10" s="1"/>
  <c r="AQ357" i="10"/>
  <c r="BI357" i="10" s="1"/>
  <c r="AQ126" i="10"/>
  <c r="BI126" i="10" s="1"/>
  <c r="AQ246" i="10"/>
  <c r="BI246" i="10" s="1"/>
  <c r="AQ426" i="10"/>
  <c r="BI426" i="10" s="1"/>
  <c r="AQ630" i="10"/>
  <c r="BI630" i="10" s="1"/>
  <c r="AQ42" i="10"/>
  <c r="BI42" i="10" s="1"/>
  <c r="AQ762" i="10"/>
  <c r="BI762" i="10" s="1"/>
  <c r="AQ306" i="10"/>
  <c r="BI306" i="10" s="1"/>
  <c r="AQ220" i="10"/>
  <c r="BI220" i="10" s="1"/>
  <c r="AQ283" i="10"/>
  <c r="BI283" i="10" s="1"/>
  <c r="AQ253" i="10"/>
  <c r="BI253" i="10" s="1"/>
  <c r="AQ178" i="10"/>
  <c r="BI178" i="10" s="1"/>
  <c r="AQ305" i="10"/>
  <c r="BI305" i="10" s="1"/>
  <c r="AQ478" i="10"/>
  <c r="BI478" i="10" s="1"/>
  <c r="AQ747" i="10"/>
  <c r="BI747" i="10" s="1"/>
  <c r="AQ619" i="10"/>
  <c r="BI619" i="10" s="1"/>
  <c r="AQ406" i="10"/>
  <c r="BI406" i="10" s="1"/>
  <c r="AQ367" i="10"/>
  <c r="BI367" i="10" s="1"/>
  <c r="AQ134" i="10"/>
  <c r="BI134" i="10" s="1"/>
  <c r="AQ214" i="10"/>
  <c r="BI214" i="10" s="1"/>
  <c r="AQ500" i="10"/>
  <c r="BI500" i="10" s="1"/>
  <c r="AQ721" i="10"/>
  <c r="BI721" i="10" s="1"/>
  <c r="AQ640" i="10"/>
  <c r="BI640" i="10" s="1"/>
  <c r="AQ18" i="10"/>
  <c r="BI18" i="10" s="1"/>
  <c r="AQ49" i="10"/>
  <c r="BI49" i="10" s="1"/>
  <c r="AQ443" i="10"/>
  <c r="BI443" i="10" s="1"/>
  <c r="AQ545" i="10"/>
  <c r="BI545" i="10" s="1"/>
  <c r="AQ656" i="10"/>
  <c r="BI656" i="10" s="1"/>
  <c r="AQ38" i="10"/>
  <c r="BI38" i="10" s="1"/>
  <c r="AQ380" i="10"/>
  <c r="BI380" i="10" s="1"/>
  <c r="AQ291" i="10"/>
  <c r="BI291" i="10" s="1"/>
  <c r="AQ21" i="10"/>
  <c r="BI21" i="10" s="1"/>
  <c r="AQ628" i="10"/>
  <c r="BI628" i="10" s="1"/>
  <c r="AQ359" i="10"/>
  <c r="BI359" i="10" s="1"/>
  <c r="AQ549" i="10"/>
  <c r="BI549" i="10" s="1"/>
  <c r="AQ483" i="10"/>
  <c r="BI483" i="10" s="1"/>
  <c r="AQ310" i="10"/>
  <c r="BI310" i="10" s="1"/>
  <c r="AQ46" i="10"/>
  <c r="BI46" i="10" s="1"/>
  <c r="AQ526" i="10"/>
  <c r="BI526" i="10" s="1"/>
  <c r="AQ573" i="10"/>
  <c r="BI573" i="10" s="1"/>
  <c r="AQ212" i="10"/>
  <c r="BI212" i="10" s="1"/>
  <c r="AQ610" i="10"/>
  <c r="BI610" i="10" s="1"/>
  <c r="AQ97" i="10"/>
  <c r="BI97" i="10" s="1"/>
  <c r="AQ132" i="10"/>
  <c r="BI132" i="10" s="1"/>
  <c r="AQ252" i="10"/>
  <c r="BI252" i="10" s="1"/>
  <c r="AQ456" i="10"/>
  <c r="BI456" i="10" s="1"/>
  <c r="AQ648" i="10"/>
  <c r="BI648" i="10" s="1"/>
  <c r="AQ89" i="10"/>
  <c r="BI89" i="10" s="1"/>
  <c r="AQ617" i="10"/>
  <c r="BI617" i="10" s="1"/>
  <c r="AQ679" i="10"/>
  <c r="BI679" i="10" s="1"/>
  <c r="AQ513" i="10"/>
  <c r="BI513" i="10" s="1"/>
  <c r="AQ517" i="10"/>
  <c r="BI517" i="10" s="1"/>
  <c r="AQ495" i="10"/>
  <c r="BI495" i="10" s="1"/>
  <c r="AQ743" i="10"/>
  <c r="BI743" i="10" s="1"/>
  <c r="AQ399" i="10"/>
  <c r="BI399" i="10" s="1"/>
  <c r="AQ393" i="10"/>
  <c r="BI393" i="10" s="1"/>
  <c r="AQ397" i="10"/>
  <c r="BI397" i="10" s="1"/>
  <c r="AQ37" i="10"/>
  <c r="BI37" i="10" s="1"/>
  <c r="AQ72" i="10"/>
  <c r="BI72" i="10" s="1"/>
  <c r="AQ553" i="10"/>
  <c r="BI553" i="10" s="1"/>
  <c r="AQ563" i="10"/>
  <c r="BI563" i="10" s="1"/>
  <c r="AQ325" i="10"/>
  <c r="BI325" i="10" s="1"/>
  <c r="AQ547" i="10"/>
  <c r="BI547" i="10" s="1"/>
  <c r="AQ548" i="10"/>
  <c r="BI548" i="10" s="1"/>
  <c r="AQ122" i="10"/>
  <c r="BI122" i="10" s="1"/>
  <c r="AQ756" i="10"/>
  <c r="BI756" i="10" s="1"/>
  <c r="AQ602" i="10"/>
  <c r="BI602" i="10" s="1"/>
  <c r="AQ96" i="10"/>
  <c r="BI96" i="10" s="1"/>
  <c r="AQ204" i="10"/>
  <c r="BI204" i="10" s="1"/>
  <c r="AQ30" i="10"/>
  <c r="BI30" i="10" s="1"/>
  <c r="AQ396" i="10"/>
  <c r="BI396" i="10" s="1"/>
  <c r="AQ554" i="10"/>
  <c r="BI554" i="10" s="1"/>
  <c r="AQ69" i="10"/>
  <c r="BI69" i="10" s="1"/>
  <c r="AQ115" i="10"/>
  <c r="BI115" i="10" s="1"/>
  <c r="AQ194" i="10"/>
  <c r="BI194" i="10" s="1"/>
  <c r="AQ107" i="10"/>
  <c r="BI107" i="10" s="1"/>
  <c r="AQ502" i="10"/>
  <c r="BI502" i="10" s="1"/>
  <c r="AQ465" i="10"/>
  <c r="BI465" i="10" s="1"/>
  <c r="AQ83" i="10"/>
  <c r="BI83" i="10" s="1"/>
  <c r="AQ184" i="10"/>
  <c r="BI184" i="10" s="1"/>
  <c r="AQ123" i="10"/>
  <c r="BI123" i="10" s="1"/>
  <c r="AQ686" i="10"/>
  <c r="BI686" i="10" s="1"/>
  <c r="AQ210" i="10"/>
  <c r="BI210" i="10" s="1"/>
  <c r="AQ242" i="10"/>
  <c r="BI242" i="10" s="1"/>
  <c r="AQ551" i="10"/>
  <c r="BI551" i="10" s="1"/>
  <c r="AQ284" i="10"/>
  <c r="BI284" i="10" s="1"/>
  <c r="AQ474" i="10"/>
  <c r="BI474" i="10" s="1"/>
  <c r="AQ584" i="10"/>
  <c r="BI584" i="10" s="1"/>
  <c r="AQ239" i="10"/>
  <c r="BI239" i="10" s="1"/>
  <c r="AQ187" i="10"/>
  <c r="BI187" i="10" s="1"/>
  <c r="AQ736" i="10"/>
  <c r="BI736" i="10" s="1"/>
  <c r="AQ560" i="10"/>
  <c r="BI560" i="10" s="1"/>
  <c r="AQ308" i="10"/>
  <c r="BI308" i="10" s="1"/>
  <c r="AQ285" i="10"/>
  <c r="BI285" i="10" s="1"/>
  <c r="AQ470" i="10"/>
  <c r="BI470" i="10" s="1"/>
  <c r="AQ232" i="10"/>
  <c r="BI232" i="10" s="1"/>
  <c r="AQ519" i="10"/>
  <c r="BI519" i="10" s="1"/>
  <c r="AQ236" i="10"/>
  <c r="BI236" i="10" s="1"/>
  <c r="AQ577" i="10"/>
  <c r="BI577" i="10" s="1"/>
  <c r="AQ274" i="10"/>
  <c r="BI274" i="10" s="1"/>
  <c r="AQ58" i="10"/>
  <c r="BI58" i="10" s="1"/>
  <c r="AQ296" i="10"/>
  <c r="BI296" i="10" s="1"/>
  <c r="AQ391" i="10"/>
  <c r="BI391" i="10" s="1"/>
  <c r="AQ70" i="10"/>
  <c r="BI70" i="10" s="1"/>
  <c r="AQ68" i="10"/>
  <c r="BI68" i="10" s="1"/>
  <c r="AQ659" i="10"/>
  <c r="BI659" i="10" s="1"/>
  <c r="AQ138" i="10"/>
  <c r="BI138" i="10" s="1"/>
  <c r="AQ270" i="10"/>
  <c r="BI270" i="10" s="1"/>
  <c r="AQ462" i="10"/>
  <c r="BI462" i="10" s="1"/>
  <c r="B130" i="23"/>
  <c r="B132" i="23"/>
  <c r="AQ11" i="42"/>
  <c r="BI14" i="42"/>
  <c r="B124" i="23"/>
  <c r="BI14" i="41"/>
  <c r="B78" i="23" s="1"/>
  <c r="AQ11" i="41"/>
  <c r="B128" i="23"/>
  <c r="B126" i="23"/>
  <c r="B120" i="23"/>
  <c r="C43" i="18" l="1"/>
  <c r="G42" i="18"/>
  <c r="BI14" i="43"/>
  <c r="B82" i="23" s="1"/>
  <c r="B84" i="23"/>
  <c r="AV11" i="43"/>
  <c r="AV11" i="44"/>
  <c r="B80" i="23"/>
  <c r="B42" i="18"/>
  <c r="B40" i="18"/>
  <c r="F39" i="18"/>
  <c r="BI14" i="10"/>
  <c r="B76" i="23" s="1"/>
  <c r="AV11" i="10"/>
  <c r="B68" i="23"/>
  <c r="F42" i="18" l="1"/>
  <c r="B92" i="23" s="1"/>
  <c r="B43" i="18"/>
</calcChain>
</file>

<file path=xl/sharedStrings.xml><?xml version="1.0" encoding="utf-8"?>
<sst xmlns="http://schemas.openxmlformats.org/spreadsheetml/2006/main" count="6285" uniqueCount="1552">
  <si>
    <t>Market Segment:</t>
  </si>
  <si>
    <t>Plan 1</t>
  </si>
  <si>
    <t>Plan 2</t>
  </si>
  <si>
    <t>Plan 3</t>
  </si>
  <si>
    <t>Plan 4</t>
  </si>
  <si>
    <t>Notes:</t>
  </si>
  <si>
    <t>Rate Effective Date:</t>
  </si>
  <si>
    <t>Plan Code or Name</t>
  </si>
  <si>
    <t>Total</t>
  </si>
  <si>
    <t>Proposed Rate Change Compared to Most Recently Approved Filing</t>
  </si>
  <si>
    <r>
      <t>check</t>
    </r>
    <r>
      <rPr>
        <b/>
        <i/>
        <vertAlign val="superscript"/>
        <sz val="11"/>
        <color theme="1"/>
        <rFont val="Calibri"/>
        <family val="2"/>
        <scheme val="minor"/>
      </rPr>
      <t>2</t>
    </r>
  </si>
  <si>
    <t>Reduction of 10.01% to 14.99%</t>
  </si>
  <si>
    <t>Reduction of 5.01% to 10.00%</t>
  </si>
  <si>
    <t>Reduction of 15.00% or more</t>
  </si>
  <si>
    <t>Reduction of 0.01% to 5.00% AND NO CHANGE</t>
  </si>
  <si>
    <t>Increase of 0.01% to 5.00%</t>
  </si>
  <si>
    <t>Increase of 5.01% to 10.00%</t>
  </si>
  <si>
    <t>Increase of 10.01% to 14.99%</t>
  </si>
  <si>
    <t>Increase of 15.00% or more</t>
  </si>
  <si>
    <t>Components of Average Rate Change</t>
  </si>
  <si>
    <t>Unit Cost</t>
  </si>
  <si>
    <t>Other</t>
  </si>
  <si>
    <t>Proposed Annual Rate Change</t>
  </si>
  <si>
    <t>A</t>
  </si>
  <si>
    <t>B</t>
  </si>
  <si>
    <t>C</t>
  </si>
  <si>
    <t>D</t>
  </si>
  <si>
    <t>E</t>
  </si>
  <si>
    <t>F</t>
  </si>
  <si>
    <t>G</t>
  </si>
  <si>
    <t>H</t>
  </si>
  <si>
    <t>I</t>
  </si>
  <si>
    <t>J</t>
  </si>
  <si>
    <t>K</t>
  </si>
  <si>
    <r>
      <t>check</t>
    </r>
    <r>
      <rPr>
        <b/>
        <i/>
        <vertAlign val="superscript"/>
        <sz val="11"/>
        <color theme="1"/>
        <rFont val="Calibri"/>
        <family val="2"/>
        <scheme val="minor"/>
      </rPr>
      <t>1</t>
    </r>
  </si>
  <si>
    <t>In-Network Single Deductible</t>
  </si>
  <si>
    <t>Does  Deductible apply to Pharmacy Services? (Y/N)</t>
  </si>
  <si>
    <t>2.  Coinsurance should reflect the member's portion.</t>
  </si>
  <si>
    <t>Does  Deductible apply to all Medical Services?  (Y/N)</t>
  </si>
  <si>
    <t>3. The OOP Max should include the deductible.</t>
  </si>
  <si>
    <t>Note Services that Deductible does not apply to.</t>
  </si>
  <si>
    <t>Renewability of the Plan</t>
  </si>
  <si>
    <t>General Marketing Method</t>
  </si>
  <si>
    <t>Issue Age Limits</t>
  </si>
  <si>
    <t>Does this plan provide for coverage for MH/SA? (Y/N)</t>
  </si>
  <si>
    <t>Are Preventive Services Covered 100%? (Y/N)</t>
  </si>
  <si>
    <r>
      <t>Member Months</t>
    </r>
    <r>
      <rPr>
        <b/>
        <vertAlign val="superscript"/>
        <sz val="11"/>
        <color theme="1"/>
        <rFont val="Calibri"/>
        <family val="2"/>
        <scheme val="minor"/>
      </rPr>
      <t>2</t>
    </r>
  </si>
  <si>
    <t>Outpatient Hospital</t>
  </si>
  <si>
    <t>Professional</t>
  </si>
  <si>
    <t>Member Months</t>
  </si>
  <si>
    <t>2.  Tobacco</t>
  </si>
  <si>
    <t>Will your rates in this proposed Rate Filing vary by this characteristic?</t>
  </si>
  <si>
    <t>If this rating characteristic was used in the past, indicate if there have been changes to the rating factors since the most recently approved rate filing?</t>
  </si>
  <si>
    <t>Please list out all other variables by which rates will vary and provide responses to columns A and B</t>
  </si>
  <si>
    <t>Exhibit H1:  Summary of Rating Factors</t>
  </si>
  <si>
    <t>Brief Description of "Other" Rating Factors</t>
  </si>
  <si>
    <t>n/a</t>
  </si>
  <si>
    <t>Total Retention Charges PMPM</t>
  </si>
  <si>
    <t>Impacted Number of Members from Most Recent Time Period Available</t>
  </si>
  <si>
    <t>Number of Members from Most Recent Time Period Available</t>
  </si>
  <si>
    <t>Time Period</t>
  </si>
  <si>
    <t>Interest Rate Assumption:</t>
  </si>
  <si>
    <t>Historical Totals</t>
  </si>
  <si>
    <t>Future Year 1</t>
  </si>
  <si>
    <t>Future Year 2</t>
  </si>
  <si>
    <t>Future Year 3</t>
  </si>
  <si>
    <t>Future Totals</t>
  </si>
  <si>
    <r>
      <t>Time Period</t>
    </r>
    <r>
      <rPr>
        <b/>
        <vertAlign val="superscript"/>
        <sz val="11"/>
        <color theme="1"/>
        <rFont val="Calibri"/>
        <family val="2"/>
        <scheme val="minor"/>
      </rPr>
      <t>1</t>
    </r>
  </si>
  <si>
    <t>Historical Year 1</t>
  </si>
  <si>
    <t>Historical Year 2</t>
  </si>
  <si>
    <t>Historical Year 3</t>
  </si>
  <si>
    <t>Most Recent 12 Months</t>
  </si>
  <si>
    <t>Exhibit N1:  Rate Filing Summary for NHID</t>
  </si>
  <si>
    <t>1.  Contact Info for the Insurer and the person responsible for the filing:</t>
  </si>
  <si>
    <t>2a.  Have there been changes to the rating methodology since the most recently approved rate filing? (Y/N)</t>
  </si>
  <si>
    <t>2b.  If the answer above is "Y", then please provide a brief description of those changes:</t>
  </si>
  <si>
    <r>
      <t xml:space="preserve">Exhibit D1:  Description of Trend Assumptions </t>
    </r>
    <r>
      <rPr>
        <i/>
        <sz val="10"/>
        <color theme="1"/>
        <rFont val="Calibri"/>
        <family val="2"/>
        <scheme val="minor"/>
      </rPr>
      <t>(Non-Standardized Exhibit)</t>
    </r>
  </si>
  <si>
    <r>
      <t xml:space="preserve">Exhibit D2:  Supporting Schedules for Trend Development </t>
    </r>
    <r>
      <rPr>
        <i/>
        <sz val="10"/>
        <color theme="1"/>
        <rFont val="Calibri"/>
        <family val="2"/>
        <scheme val="minor"/>
      </rPr>
      <t>(Non-Standardized Exhibit)</t>
    </r>
  </si>
  <si>
    <r>
      <t xml:space="preserve">Exhibit G1: Individual Market Example 1 </t>
    </r>
    <r>
      <rPr>
        <i/>
        <sz val="10"/>
        <color theme="1"/>
        <rFont val="Calibri"/>
        <family val="2"/>
        <scheme val="minor"/>
      </rPr>
      <t>(Non-Standardized Exhibit)</t>
    </r>
  </si>
  <si>
    <r>
      <t xml:space="preserve">Exhibit H2:  Rating Factors </t>
    </r>
    <r>
      <rPr>
        <i/>
        <sz val="10"/>
        <color theme="1"/>
        <rFont val="Calibri"/>
        <family val="2"/>
        <scheme val="minor"/>
      </rPr>
      <t>(Non-Standardized Exhibit)</t>
    </r>
  </si>
  <si>
    <t>Exhibit N2:  Rate Filing Summary for Consumers</t>
  </si>
  <si>
    <t>Requested Average Annual Rate Change:</t>
  </si>
  <si>
    <t>Approved Average Annual Rate Change:</t>
  </si>
  <si>
    <t>Number of Members Impacted on a Annual Basis:</t>
  </si>
  <si>
    <t>Overview</t>
  </si>
  <si>
    <t>The company expects its annual medical costs to change:</t>
  </si>
  <si>
    <t>Expected Percentage to be spent on claims:</t>
  </si>
  <si>
    <t>Benefit Changes:</t>
  </si>
  <si>
    <r>
      <t xml:space="preserve">Requested Average Annual Rate Change </t>
    </r>
    <r>
      <rPr>
        <b/>
        <u/>
        <sz val="11"/>
        <color theme="1"/>
        <rFont val="Calibri"/>
        <family val="2"/>
        <scheme val="minor"/>
      </rPr>
      <t>excluding</t>
    </r>
    <r>
      <rPr>
        <b/>
        <sz val="11"/>
        <color theme="1"/>
        <rFont val="Calibri"/>
        <family val="2"/>
        <scheme val="minor"/>
      </rPr>
      <t xml:space="preserve"> any Benefit Changes:</t>
    </r>
  </si>
  <si>
    <t>Insurer Name:</t>
  </si>
  <si>
    <t>Totals</t>
  </si>
  <si>
    <t>Over/Understatement of Prior Rates</t>
  </si>
  <si>
    <t>Policy Form Number</t>
  </si>
  <si>
    <t>Exhibit E2:  Administrative Charges</t>
  </si>
  <si>
    <t>Exhibit E3:  Retention Charges</t>
  </si>
  <si>
    <t>Investment Income Credit PMPM</t>
  </si>
  <si>
    <t>Indemnity</t>
  </si>
  <si>
    <t>PPO</t>
  </si>
  <si>
    <t>POS</t>
  </si>
  <si>
    <t>HMO</t>
  </si>
  <si>
    <t>N/A</t>
  </si>
  <si>
    <t>N</t>
  </si>
  <si>
    <t>Y</t>
  </si>
  <si>
    <t>subject to ded &amp; coin</t>
  </si>
  <si>
    <r>
      <t>PCP Office Visit Copay</t>
    </r>
    <r>
      <rPr>
        <b/>
        <vertAlign val="superscript"/>
        <sz val="11"/>
        <color theme="1"/>
        <rFont val="Calibri"/>
        <family val="2"/>
        <scheme val="minor"/>
      </rPr>
      <t>1</t>
    </r>
  </si>
  <si>
    <r>
      <t>Specialist Office Visit Copay</t>
    </r>
    <r>
      <rPr>
        <b/>
        <vertAlign val="superscript"/>
        <sz val="11"/>
        <color theme="1"/>
        <rFont val="Calibri"/>
        <family val="2"/>
        <scheme val="minor"/>
      </rPr>
      <t>1</t>
    </r>
  </si>
  <si>
    <r>
      <t xml:space="preserve"> In-Network Coinsurance</t>
    </r>
    <r>
      <rPr>
        <b/>
        <vertAlign val="superscript"/>
        <sz val="11"/>
        <color theme="1"/>
        <rFont val="Calibri"/>
        <family val="2"/>
        <scheme val="minor"/>
      </rPr>
      <t>2</t>
    </r>
  </si>
  <si>
    <r>
      <t>In-Network Single OOP Max</t>
    </r>
    <r>
      <rPr>
        <b/>
        <vertAlign val="superscript"/>
        <sz val="11"/>
        <color theme="1"/>
        <rFont val="Calibri"/>
        <family val="2"/>
        <scheme val="minor"/>
      </rPr>
      <t>3</t>
    </r>
  </si>
  <si>
    <t>ED Copay</t>
  </si>
  <si>
    <r>
      <t>Outpatient Surgery Copay</t>
    </r>
    <r>
      <rPr>
        <b/>
        <vertAlign val="superscript"/>
        <sz val="11"/>
        <color theme="1"/>
        <rFont val="Calibri"/>
        <family val="2"/>
        <scheme val="minor"/>
      </rPr>
      <t>1</t>
    </r>
  </si>
  <si>
    <r>
      <t>Inpatient Copay</t>
    </r>
    <r>
      <rPr>
        <b/>
        <vertAlign val="superscript"/>
        <sz val="11"/>
        <color theme="1"/>
        <rFont val="Calibri"/>
        <family val="2"/>
        <scheme val="minor"/>
      </rPr>
      <t>1</t>
    </r>
  </si>
  <si>
    <t>Interim Time Period</t>
  </si>
  <si>
    <t>b.  Unit Cost</t>
  </si>
  <si>
    <t>Section 1:  Rate Filing Information</t>
  </si>
  <si>
    <t>Section 2:  Rate Review Criteria</t>
  </si>
  <si>
    <t xml:space="preserve"> Please indicate that each of the following exhibits are provided and complete:</t>
  </si>
  <si>
    <t>% of Impacted Members</t>
  </si>
  <si>
    <t>L</t>
  </si>
  <si>
    <t>M</t>
  </si>
  <si>
    <t>ANSWERS OF "Y" TO ANY OF THESE QUESTIONS SUGGESTS NEED FOR FURTHER REVIEW</t>
  </si>
  <si>
    <t>1.  The Rate Changes used in this distribution should be based on impacted membership and should not include the impact of changing rating cells.</t>
  </si>
  <si>
    <t>Overall Minimum Rate Change:</t>
  </si>
  <si>
    <t>Overall Maximum Rate Change:</t>
  </si>
  <si>
    <t>O</t>
  </si>
  <si>
    <t>P</t>
  </si>
  <si>
    <t>Q</t>
  </si>
  <si>
    <t>R</t>
  </si>
  <si>
    <t>S</t>
  </si>
  <si>
    <t>T</t>
  </si>
  <si>
    <t>U</t>
  </si>
  <si>
    <t>V</t>
  </si>
  <si>
    <t>W</t>
  </si>
  <si>
    <t>X</t>
  </si>
  <si>
    <t>Z</t>
  </si>
  <si>
    <t>AA</t>
  </si>
  <si>
    <t>AB</t>
  </si>
  <si>
    <t>AC</t>
  </si>
  <si>
    <t>AD</t>
  </si>
  <si>
    <t>AE</t>
  </si>
  <si>
    <t>AF</t>
  </si>
  <si>
    <t>AG</t>
  </si>
  <si>
    <t>AH</t>
  </si>
  <si>
    <t>AI</t>
  </si>
  <si>
    <t>AJ</t>
  </si>
  <si>
    <t>AK</t>
  </si>
  <si>
    <t>AL</t>
  </si>
  <si>
    <t>Have there been any changes in the benefits or cost sharing for this plan in the prior 12 months? (Y/N)</t>
  </si>
  <si>
    <t>Rating Band (Ratio of Highest to Lowest Factor)</t>
  </si>
  <si>
    <t xml:space="preserve"> </t>
  </si>
  <si>
    <t>Expected Percentage to be spent on administrative expenses:</t>
  </si>
  <si>
    <t>Insurer's Past Annual Rate Changes:</t>
  </si>
  <si>
    <t>Proposed</t>
  </si>
  <si>
    <t>Approved</t>
  </si>
  <si>
    <t>Lifetime Totals</t>
  </si>
  <si>
    <t>Does the Annual Proposed Rate Change vary from the Average Annual Proposed rate change by more than 5 percentage points?</t>
  </si>
  <si>
    <t>Is the difference between the Annual Proposed Rate Change  &amp; the Average  more than 5 percentage points AND is the % of Impacted Members greater than 5%?</t>
  </si>
  <si>
    <t>Key Information to Support the Rate Change</t>
  </si>
  <si>
    <r>
      <t>Annual Rate Change Distribution</t>
    </r>
    <r>
      <rPr>
        <b/>
        <vertAlign val="superscript"/>
        <sz val="11"/>
        <rFont val="Calibri"/>
        <family val="2"/>
        <scheme val="minor"/>
      </rPr>
      <t>1</t>
    </r>
  </si>
  <si>
    <r>
      <t>Impacted Number of Groups</t>
    </r>
    <r>
      <rPr>
        <b/>
        <vertAlign val="superscript"/>
        <sz val="11"/>
        <rFont val="Calibri"/>
        <family val="2"/>
        <scheme val="minor"/>
      </rPr>
      <t>2</t>
    </r>
  </si>
  <si>
    <r>
      <t>Plan Code or Name</t>
    </r>
    <r>
      <rPr>
        <b/>
        <vertAlign val="superscript"/>
        <sz val="11"/>
        <rFont val="Calibri"/>
        <family val="2"/>
        <scheme val="minor"/>
      </rPr>
      <t>5</t>
    </r>
  </si>
  <si>
    <r>
      <t>Total Number of Groups</t>
    </r>
    <r>
      <rPr>
        <b/>
        <vertAlign val="superscript"/>
        <sz val="11"/>
        <rFont val="Calibri"/>
        <family val="2"/>
        <scheme val="minor"/>
      </rPr>
      <t>1</t>
    </r>
  </si>
  <si>
    <r>
      <t>Proposed Rate Change Compared to Prior 12 months</t>
    </r>
    <r>
      <rPr>
        <b/>
        <vertAlign val="superscript"/>
        <sz val="11"/>
        <color theme="1"/>
        <rFont val="Calibri"/>
        <family val="2"/>
        <scheme val="minor"/>
      </rPr>
      <t>4</t>
    </r>
  </si>
  <si>
    <t>Charge in effect 12 months Prior to Rate Effective Date</t>
  </si>
  <si>
    <t>Charge from Most Recently Approved Rate Filing Prior to Rate Effective Date</t>
  </si>
  <si>
    <t>Proposed Charge PMPM for Rate Effective Date</t>
  </si>
  <si>
    <t>Proposed Change Compared to Prior 12 months</t>
  </si>
  <si>
    <t>Proposed Change Compared to Most Recently Approved Filing</t>
  </si>
  <si>
    <t>Administrative Charge in effect 12 months Prior to Rate Effective Date</t>
  </si>
  <si>
    <t>Administrative Charge from Most Recently Approved Rate Filing Prior to Rate Effective Date</t>
  </si>
  <si>
    <t>Proposed Administrative Charge PMPM Rate for Rate Effective Date</t>
  </si>
  <si>
    <t>Individual Market</t>
  </si>
  <si>
    <t>Product(s):</t>
  </si>
  <si>
    <t>Exhibit A3:  History of Rate Changes</t>
  </si>
  <si>
    <t>Exhibit A4:  Distribution of Rate Changes</t>
  </si>
  <si>
    <t>Exhibit A5:  Components of the Average Proposed Rate Change</t>
  </si>
  <si>
    <t>Exhibit A1:  Cover Sheet</t>
  </si>
  <si>
    <t>3a.  Have there been changes to the benefits since the most recently approved rate filing? (Y/N)</t>
  </si>
  <si>
    <t>3b.  If the answer above is "Y", then please provide a brief description of those changes.  Please identify benefit chages that are mandated (federal or state) versus benefit changes that are not mandated.</t>
  </si>
  <si>
    <t>Section 2:  Rate Filing Exhibits</t>
  </si>
  <si>
    <r>
      <t xml:space="preserve">Average Annual Rate Change from most recently approved rate filing </t>
    </r>
    <r>
      <rPr>
        <u/>
        <sz val="11"/>
        <color theme="1"/>
        <rFont val="Calibri"/>
        <family val="2"/>
        <scheme val="minor"/>
      </rPr>
      <t>including</t>
    </r>
    <r>
      <rPr>
        <sz val="11"/>
        <color theme="1"/>
        <rFont val="Calibri"/>
        <family val="2"/>
        <scheme val="minor"/>
      </rPr>
      <t xml:space="preserve"> benefit changes:</t>
    </r>
    <r>
      <rPr>
        <vertAlign val="superscript"/>
        <sz val="11"/>
        <color theme="1"/>
        <rFont val="Calibri"/>
        <family val="2"/>
        <scheme val="minor"/>
      </rPr>
      <t>1</t>
    </r>
  </si>
  <si>
    <r>
      <t xml:space="preserve">Average Annual Rate Change from most recently approved rate filing </t>
    </r>
    <r>
      <rPr>
        <u/>
        <sz val="11"/>
        <color theme="1"/>
        <rFont val="Calibri"/>
        <family val="2"/>
        <scheme val="minor"/>
      </rPr>
      <t>excluding</t>
    </r>
    <r>
      <rPr>
        <sz val="11"/>
        <color theme="1"/>
        <rFont val="Calibri"/>
        <family val="2"/>
        <scheme val="minor"/>
      </rPr>
      <t xml:space="preserve"> any benefit changes:</t>
    </r>
    <r>
      <rPr>
        <vertAlign val="superscript"/>
        <sz val="11"/>
        <color theme="1"/>
        <rFont val="Calibri"/>
        <family val="2"/>
        <scheme val="minor"/>
      </rPr>
      <t>1</t>
    </r>
  </si>
  <si>
    <t>5.  Components of the Average Proposed Rate Change:</t>
  </si>
  <si>
    <r>
      <t xml:space="preserve">6a.  Average Annual Proposed Rate Change </t>
    </r>
    <r>
      <rPr>
        <u/>
        <sz val="11"/>
        <color theme="1"/>
        <rFont val="Calibri"/>
        <family val="2"/>
        <scheme val="minor"/>
      </rPr>
      <t>including</t>
    </r>
    <r>
      <rPr>
        <sz val="11"/>
        <color theme="1"/>
        <rFont val="Calibri"/>
        <family val="2"/>
        <scheme val="minor"/>
      </rPr>
      <t xml:space="preserve"> benefit changes:</t>
    </r>
  </si>
  <si>
    <r>
      <t xml:space="preserve">6c.  Average Annual Proposed Rate Change </t>
    </r>
    <r>
      <rPr>
        <u/>
        <sz val="11"/>
        <color theme="1"/>
        <rFont val="Calibri"/>
        <family val="2"/>
        <scheme val="minor"/>
      </rPr>
      <t>excluding</t>
    </r>
    <r>
      <rPr>
        <sz val="11"/>
        <color theme="1"/>
        <rFont val="Calibri"/>
        <family val="2"/>
        <scheme val="minor"/>
      </rPr>
      <t xml:space="preserve"> any benefit changes:</t>
    </r>
  </si>
  <si>
    <r>
      <t xml:space="preserve">6d.  Average Annual Rate Change from most recently approved rate filing </t>
    </r>
    <r>
      <rPr>
        <u/>
        <sz val="11"/>
        <color theme="1"/>
        <rFont val="Calibri"/>
        <family val="2"/>
        <scheme val="minor"/>
      </rPr>
      <t>excluding</t>
    </r>
    <r>
      <rPr>
        <sz val="11"/>
        <color theme="1"/>
        <rFont val="Calibri"/>
        <family val="2"/>
        <scheme val="minor"/>
      </rPr>
      <t xml:space="preserve"> any benefit changes:</t>
    </r>
  </si>
  <si>
    <r>
      <t xml:space="preserve">6b.  Average Annual Rate Change from most recently approved rate filing </t>
    </r>
    <r>
      <rPr>
        <u/>
        <sz val="11"/>
        <color theme="1"/>
        <rFont val="Calibri"/>
        <family val="2"/>
        <scheme val="minor"/>
      </rPr>
      <t>including</t>
    </r>
    <r>
      <rPr>
        <sz val="11"/>
        <color theme="1"/>
        <rFont val="Calibri"/>
        <family val="2"/>
        <scheme val="minor"/>
      </rPr>
      <t xml:space="preserve"> benefit changes:</t>
    </r>
  </si>
  <si>
    <t>7a.  Number of NH members affected by this Proposed Rate Change:</t>
  </si>
  <si>
    <t>7b.  Number of NH subscribers affected by this Proposed Rate Change:</t>
  </si>
  <si>
    <t>7c.  Number of NH groups affected by this Proposed Rate Change:</t>
  </si>
  <si>
    <t>10a.  Historical Loss Ratio for Most Recent 12 Month Period:</t>
  </si>
  <si>
    <r>
      <t>9a.  Annual NH Premium before Rate Request:</t>
    </r>
    <r>
      <rPr>
        <vertAlign val="superscript"/>
        <sz val="11"/>
        <color theme="1"/>
        <rFont val="Calibri"/>
        <family val="2"/>
        <scheme val="minor"/>
      </rPr>
      <t>1</t>
    </r>
  </si>
  <si>
    <r>
      <t>9b.  Annual NH Premium after Rate Request:</t>
    </r>
    <r>
      <rPr>
        <vertAlign val="superscript"/>
        <sz val="11"/>
        <color theme="1"/>
        <rFont val="Calibri"/>
        <family val="2"/>
        <scheme val="minor"/>
      </rPr>
      <t>2</t>
    </r>
  </si>
  <si>
    <r>
      <t>10b.  Projected Loss Ratio for the first projection period:</t>
    </r>
    <r>
      <rPr>
        <vertAlign val="superscript"/>
        <sz val="11"/>
        <color theme="1"/>
        <rFont val="Calibri"/>
        <family val="2"/>
        <scheme val="minor"/>
      </rPr>
      <t>3</t>
    </r>
  </si>
  <si>
    <r>
      <t xml:space="preserve">1.  The annual NH premium </t>
    </r>
    <r>
      <rPr>
        <u/>
        <sz val="10"/>
        <color theme="1"/>
        <rFont val="Calibri"/>
        <family val="2"/>
        <scheme val="minor"/>
      </rPr>
      <t>before</t>
    </r>
    <r>
      <rPr>
        <sz val="10"/>
        <color theme="1"/>
        <rFont val="Calibri"/>
        <family val="2"/>
        <scheme val="minor"/>
      </rPr>
      <t xml:space="preserve"> the rate change is calculated by taking the average base rate PMPM from the 12 months prior times the number of impacted members times 12.  </t>
    </r>
  </si>
  <si>
    <t>3.  For the Individual Market, the first projection period will be the first full calendar year after the rate effective date and for the Small Group Market, the first projection period will be the twelve months immediately following the rate effective date.</t>
  </si>
  <si>
    <t>4.  The NHID will define market average for each applicable criteria after a couple rating cycles.</t>
  </si>
  <si>
    <r>
      <t xml:space="preserve">Average </t>
    </r>
    <r>
      <rPr>
        <b/>
        <u/>
        <sz val="11"/>
        <rFont val="Calibri"/>
        <family val="2"/>
        <scheme val="minor"/>
      </rPr>
      <t>Annual Proposed</t>
    </r>
    <r>
      <rPr>
        <b/>
        <sz val="11"/>
        <rFont val="Calibri"/>
        <family val="2"/>
        <scheme val="minor"/>
      </rPr>
      <t xml:space="preserve"> Rate Change</t>
    </r>
  </si>
  <si>
    <r>
      <t xml:space="preserve">Average </t>
    </r>
    <r>
      <rPr>
        <b/>
        <u/>
        <sz val="11"/>
        <rFont val="Calibri"/>
        <family val="2"/>
        <scheme val="minor"/>
      </rPr>
      <t>Annual Approved</t>
    </r>
    <r>
      <rPr>
        <b/>
        <sz val="11"/>
        <rFont val="Calibri"/>
        <family val="2"/>
        <scheme val="minor"/>
      </rPr>
      <t xml:space="preserve"> Rate Change</t>
    </r>
    <r>
      <rPr>
        <b/>
        <vertAlign val="superscript"/>
        <sz val="11"/>
        <rFont val="Calibri"/>
        <family val="2"/>
        <scheme val="minor"/>
      </rPr>
      <t>1</t>
    </r>
  </si>
  <si>
    <t>3.  Market Segment:</t>
  </si>
  <si>
    <t>6a.  Have there been changes to the rating methodology since the most recently approved rate filing? (Y/N)</t>
  </si>
  <si>
    <t>6b.  If the answer above is "Y", then please provide a brief description of those changes:</t>
  </si>
  <si>
    <t>7a.  Have there been changes to the benefits since the most recently approved rate filing? (Y/N)</t>
  </si>
  <si>
    <t>7b.  If the answer above is "Y", then please provide a brief description of those changes.  Please identify benefit chages that are mandated (federal or state) versus benefit changes that are not mandated.</t>
  </si>
  <si>
    <r>
      <t xml:space="preserve">1.  Exhibit A2:  Does the annual proposed rate change for a plan type with more than 5% of the </t>
    </r>
    <r>
      <rPr>
        <u/>
        <sz val="11"/>
        <color theme="1"/>
        <rFont val="Calibri"/>
        <family val="2"/>
        <scheme val="minor"/>
      </rPr>
      <t>impacted</t>
    </r>
    <r>
      <rPr>
        <sz val="11"/>
        <color theme="1"/>
        <rFont val="Calibri"/>
        <family val="2"/>
        <scheme val="minor"/>
      </rPr>
      <t xml:space="preserve"> membership vary by more than 5% from the average annual proposed rate change?</t>
    </r>
  </si>
  <si>
    <r>
      <t>2.  Exhibit A2:  Does the average annual proposed rate change vary by more than 5 percentage points from the market average?</t>
    </r>
    <r>
      <rPr>
        <vertAlign val="superscript"/>
        <sz val="11"/>
        <color theme="1"/>
        <rFont val="Calibri"/>
        <family val="2"/>
        <scheme val="minor"/>
      </rPr>
      <t>4</t>
    </r>
  </si>
  <si>
    <t>3.  Exhibit A2:  Is the average proposed annual rate change greater than or equal to 10%?</t>
  </si>
  <si>
    <t>4.  Exhibit A5:  Does the over/understatment of prior rates contribute more than 50% of the total proposed annual rate change?</t>
  </si>
  <si>
    <t>Product(s) Inception Date:</t>
  </si>
  <si>
    <t>Provide Explanation for what is included in "Other" if more than 0.5%:</t>
  </si>
  <si>
    <t>4.  Have there been changes to the rating factors since the most recently approved rating filing? (Yes/No)</t>
  </si>
  <si>
    <t>Standard HMO Plan Type</t>
  </si>
  <si>
    <t>Standard POS Plan Type</t>
  </si>
  <si>
    <t>Standard PPO Plan Type</t>
  </si>
  <si>
    <t>Standard Indemnity Plan Type</t>
  </si>
  <si>
    <t>Plan 5</t>
  </si>
  <si>
    <t>Plan 6</t>
  </si>
  <si>
    <t>Plan 7</t>
  </si>
  <si>
    <t>Plan 8</t>
  </si>
  <si>
    <t>Plan 9</t>
  </si>
  <si>
    <t>Plan 10</t>
  </si>
  <si>
    <t>Plan 11</t>
  </si>
  <si>
    <t>Plan 12</t>
  </si>
  <si>
    <t>Plan 13</t>
  </si>
  <si>
    <t>Plan 14</t>
  </si>
  <si>
    <t>Plan 15</t>
  </si>
  <si>
    <t>Plan 16</t>
  </si>
  <si>
    <t>Plan 17</t>
  </si>
  <si>
    <t>Plan 18</t>
  </si>
  <si>
    <t>Plan 19</t>
  </si>
  <si>
    <t>Plan 20</t>
  </si>
  <si>
    <t>Plan 21</t>
  </si>
  <si>
    <t>Plan 22</t>
  </si>
  <si>
    <t>Plan 23</t>
  </si>
  <si>
    <t>Plan 24</t>
  </si>
  <si>
    <t>Plan 25</t>
  </si>
  <si>
    <t>Plan 26</t>
  </si>
  <si>
    <t>Plan 27</t>
  </si>
  <si>
    <t>Plan 28</t>
  </si>
  <si>
    <t>Plan 29</t>
  </si>
  <si>
    <t>Plan 30</t>
  </si>
  <si>
    <t>Plan 31</t>
  </si>
  <si>
    <t>Plan 32</t>
  </si>
  <si>
    <t>Plan 33</t>
  </si>
  <si>
    <t>Plan 34</t>
  </si>
  <si>
    <t>Plan 35</t>
  </si>
  <si>
    <t>Plan 36</t>
  </si>
  <si>
    <t>Plan 37</t>
  </si>
  <si>
    <t>Plan 38</t>
  </si>
  <si>
    <t>Plan 39</t>
  </si>
  <si>
    <t>Plan 40</t>
  </si>
  <si>
    <t>Plan 41</t>
  </si>
  <si>
    <t>Plan 42</t>
  </si>
  <si>
    <t>Plan 43</t>
  </si>
  <si>
    <t>Plan 44</t>
  </si>
  <si>
    <t>Plan 45</t>
  </si>
  <si>
    <t>Plan 46</t>
  </si>
  <si>
    <t>Plan 47</t>
  </si>
  <si>
    <t>Plan 48</t>
  </si>
  <si>
    <t>Plan 49</t>
  </si>
  <si>
    <t>Plan 50</t>
  </si>
  <si>
    <t>Plan 51</t>
  </si>
  <si>
    <t>Plan 52</t>
  </si>
  <si>
    <t>Plan 53</t>
  </si>
  <si>
    <t>Plan 54</t>
  </si>
  <si>
    <t>Plan 55</t>
  </si>
  <si>
    <t>Plan 56</t>
  </si>
  <si>
    <t>Plan 57</t>
  </si>
  <si>
    <t>Plan 58</t>
  </si>
  <si>
    <t>Plan 59</t>
  </si>
  <si>
    <t>Plan 60</t>
  </si>
  <si>
    <t>Plan 61</t>
  </si>
  <si>
    <t>Plan 62</t>
  </si>
  <si>
    <t>Plan 63</t>
  </si>
  <si>
    <t>Plan 64</t>
  </si>
  <si>
    <t>Plan 65</t>
  </si>
  <si>
    <t>Plan 66</t>
  </si>
  <si>
    <t>Plan 67</t>
  </si>
  <si>
    <t>Plan 68</t>
  </si>
  <si>
    <t>Plan 69</t>
  </si>
  <si>
    <t>Plan 70</t>
  </si>
  <si>
    <t>Plan 71</t>
  </si>
  <si>
    <t>Plan 72</t>
  </si>
  <si>
    <t>Plan 73</t>
  </si>
  <si>
    <t>Plan 74</t>
  </si>
  <si>
    <t>Plan 75</t>
  </si>
  <si>
    <t>Plan 76</t>
  </si>
  <si>
    <t>Plan 77</t>
  </si>
  <si>
    <t>Plan 78</t>
  </si>
  <si>
    <t>Plan 79</t>
  </si>
  <si>
    <t>Plan 80</t>
  </si>
  <si>
    <t>Plan 81</t>
  </si>
  <si>
    <t>Plan 82</t>
  </si>
  <si>
    <t>Plan 83</t>
  </si>
  <si>
    <t>Plan 84</t>
  </si>
  <si>
    <t>Plan 85</t>
  </si>
  <si>
    <t>Plan 86</t>
  </si>
  <si>
    <t>Plan 87</t>
  </si>
  <si>
    <t>Plan 88</t>
  </si>
  <si>
    <t>Plan 89</t>
  </si>
  <si>
    <t>Plan 90</t>
  </si>
  <si>
    <t>Plan 91</t>
  </si>
  <si>
    <t>Plan 92</t>
  </si>
  <si>
    <t>Plan 93</t>
  </si>
  <si>
    <t>Plan 94</t>
  </si>
  <si>
    <t>Plan 95</t>
  </si>
  <si>
    <t>Plan 96</t>
  </si>
  <si>
    <t>Plan 97</t>
  </si>
  <si>
    <t>Plan 98</t>
  </si>
  <si>
    <t>Plan 99</t>
  </si>
  <si>
    <t>Plan 100</t>
  </si>
  <si>
    <t>Plan 101</t>
  </si>
  <si>
    <t>Plan 102</t>
  </si>
  <si>
    <t>Plan 103</t>
  </si>
  <si>
    <t>Plan 104</t>
  </si>
  <si>
    <t>Plan 105</t>
  </si>
  <si>
    <t>Plan 106</t>
  </si>
  <si>
    <t>Plan 107</t>
  </si>
  <si>
    <t>Plan 108</t>
  </si>
  <si>
    <t>Plan 109</t>
  </si>
  <si>
    <t>Plan 110</t>
  </si>
  <si>
    <t>Plan 111</t>
  </si>
  <si>
    <t>Plan 112</t>
  </si>
  <si>
    <t>Plan 113</t>
  </si>
  <si>
    <t>Plan 114</t>
  </si>
  <si>
    <t>Plan 115</t>
  </si>
  <si>
    <t>Plan 116</t>
  </si>
  <si>
    <t>Plan 117</t>
  </si>
  <si>
    <t>Plan 118</t>
  </si>
  <si>
    <t>Plan 119</t>
  </si>
  <si>
    <t>Plan 120</t>
  </si>
  <si>
    <t>Plan 121</t>
  </si>
  <si>
    <t>Plan 122</t>
  </si>
  <si>
    <t>Plan 123</t>
  </si>
  <si>
    <t>Plan 124</t>
  </si>
  <si>
    <t>Plan 125</t>
  </si>
  <si>
    <t>Plan 126</t>
  </si>
  <si>
    <t>Plan 127</t>
  </si>
  <si>
    <t>Plan 128</t>
  </si>
  <si>
    <t>Plan 129</t>
  </si>
  <si>
    <t>Plan 130</t>
  </si>
  <si>
    <t>Plan 131</t>
  </si>
  <si>
    <t>Plan 132</t>
  </si>
  <si>
    <t>Plan 133</t>
  </si>
  <si>
    <t>Plan 134</t>
  </si>
  <si>
    <t>Plan 135</t>
  </si>
  <si>
    <t>Plan 136</t>
  </si>
  <si>
    <t>Plan 137</t>
  </si>
  <si>
    <t>Plan 138</t>
  </si>
  <si>
    <t>Plan 139</t>
  </si>
  <si>
    <t>Plan 140</t>
  </si>
  <si>
    <t>Plan 141</t>
  </si>
  <si>
    <t>Plan 142</t>
  </si>
  <si>
    <t>Plan 143</t>
  </si>
  <si>
    <t>Plan 144</t>
  </si>
  <si>
    <t>Plan 145</t>
  </si>
  <si>
    <t>Plan 146</t>
  </si>
  <si>
    <t>Plan 147</t>
  </si>
  <si>
    <t>Plan 148</t>
  </si>
  <si>
    <t>Plan 149</t>
  </si>
  <si>
    <t>Plan 150</t>
  </si>
  <si>
    <t>Plan 151</t>
  </si>
  <si>
    <t>Plan 152</t>
  </si>
  <si>
    <t>Plan 153</t>
  </si>
  <si>
    <t>Plan 154</t>
  </si>
  <si>
    <t>Plan 155</t>
  </si>
  <si>
    <t>Plan 156</t>
  </si>
  <si>
    <t>Plan 157</t>
  </si>
  <si>
    <t>Plan 158</t>
  </si>
  <si>
    <t>Plan 159</t>
  </si>
  <si>
    <t>Plan 160</t>
  </si>
  <si>
    <t>Plan 161</t>
  </si>
  <si>
    <t>Plan 162</t>
  </si>
  <si>
    <t>Plan 163</t>
  </si>
  <si>
    <t>Plan 164</t>
  </si>
  <si>
    <t>Plan 165</t>
  </si>
  <si>
    <t>Plan 166</t>
  </si>
  <si>
    <t>Plan 167</t>
  </si>
  <si>
    <t>Plan 168</t>
  </si>
  <si>
    <t>Plan 169</t>
  </si>
  <si>
    <t>Plan 170</t>
  </si>
  <si>
    <t>Plan 171</t>
  </si>
  <si>
    <t>Plan 172</t>
  </si>
  <si>
    <t>Plan 173</t>
  </si>
  <si>
    <t>Plan 174</t>
  </si>
  <si>
    <t>Plan 175</t>
  </si>
  <si>
    <t>Plan 176</t>
  </si>
  <si>
    <t>Plan 177</t>
  </si>
  <si>
    <t>Plan 178</t>
  </si>
  <si>
    <t>Plan 179</t>
  </si>
  <si>
    <t>Plan 180</t>
  </si>
  <si>
    <t>Plan 181</t>
  </si>
  <si>
    <t>Plan 182</t>
  </si>
  <si>
    <t>Plan 183</t>
  </si>
  <si>
    <t>Plan 184</t>
  </si>
  <si>
    <t>Plan 185</t>
  </si>
  <si>
    <t>Plan 186</t>
  </si>
  <si>
    <t>Plan 187</t>
  </si>
  <si>
    <t>Plan 188</t>
  </si>
  <si>
    <t>Plan 189</t>
  </si>
  <si>
    <t>Plan 190</t>
  </si>
  <si>
    <t>Plan 191</t>
  </si>
  <si>
    <t>Plan 192</t>
  </si>
  <si>
    <t>Plan 193</t>
  </si>
  <si>
    <t>Plan 194</t>
  </si>
  <si>
    <t>Plan 195</t>
  </si>
  <si>
    <t>Plan 196</t>
  </si>
  <si>
    <t>Plan 197</t>
  </si>
  <si>
    <t>Plan 198</t>
  </si>
  <si>
    <t>Plan 199</t>
  </si>
  <si>
    <t>Plan 200</t>
  </si>
  <si>
    <t>Plan 201</t>
  </si>
  <si>
    <t>Plan 202</t>
  </si>
  <si>
    <t>Plan 203</t>
  </si>
  <si>
    <t>Plan 204</t>
  </si>
  <si>
    <t>Plan 205</t>
  </si>
  <si>
    <t>Plan 206</t>
  </si>
  <si>
    <t>Plan 207</t>
  </si>
  <si>
    <t>Plan 208</t>
  </si>
  <si>
    <t>Plan 209</t>
  </si>
  <si>
    <t>Plan 210</t>
  </si>
  <si>
    <t>Plan 211</t>
  </si>
  <si>
    <t>Plan 212</t>
  </si>
  <si>
    <t>Plan 213</t>
  </si>
  <si>
    <t>Plan 214</t>
  </si>
  <si>
    <t>Plan 215</t>
  </si>
  <si>
    <t>Plan 216</t>
  </si>
  <si>
    <t>Plan 217</t>
  </si>
  <si>
    <t>Plan 218</t>
  </si>
  <si>
    <t>Plan 219</t>
  </si>
  <si>
    <t>Plan 220</t>
  </si>
  <si>
    <t>Plan 221</t>
  </si>
  <si>
    <t>Plan 222</t>
  </si>
  <si>
    <t>Plan 223</t>
  </si>
  <si>
    <t>Plan 224</t>
  </si>
  <si>
    <t>Plan 225</t>
  </si>
  <si>
    <t>Plan 226</t>
  </si>
  <si>
    <t>Plan 227</t>
  </si>
  <si>
    <t>Plan 228</t>
  </si>
  <si>
    <t>Plan 229</t>
  </si>
  <si>
    <t>Plan 230</t>
  </si>
  <si>
    <t>Plan 231</t>
  </si>
  <si>
    <t>Plan 232</t>
  </si>
  <si>
    <t>Plan 233</t>
  </si>
  <si>
    <t>Plan 234</t>
  </si>
  <si>
    <t>Plan 235</t>
  </si>
  <si>
    <t>Plan 236</t>
  </si>
  <si>
    <t>Plan 237</t>
  </si>
  <si>
    <t>Plan 238</t>
  </si>
  <si>
    <t>Plan 239</t>
  </si>
  <si>
    <t>Plan 240</t>
  </si>
  <si>
    <t>Plan 241</t>
  </si>
  <si>
    <t>Plan 242</t>
  </si>
  <si>
    <t>Plan 243</t>
  </si>
  <si>
    <t>Plan 244</t>
  </si>
  <si>
    <t>Plan 245</t>
  </si>
  <si>
    <t>Plan 246</t>
  </si>
  <si>
    <t>Plan 247</t>
  </si>
  <si>
    <t>Plan 248</t>
  </si>
  <si>
    <t>Plan 249</t>
  </si>
  <si>
    <t>Plan 250</t>
  </si>
  <si>
    <t>Rate Effective Month and Year:</t>
  </si>
  <si>
    <t>Time Period Description</t>
  </si>
  <si>
    <t>Individual Example 1:</t>
  </si>
  <si>
    <t>Individual Example 2:</t>
  </si>
  <si>
    <t>Small Group Example 1:</t>
  </si>
  <si>
    <t>Small Group Example 2:</t>
  </si>
  <si>
    <t>Small Group Example 1 Census:</t>
  </si>
  <si>
    <t>Small Group Example 2 Census:</t>
  </si>
  <si>
    <t>Historical Year 4</t>
  </si>
  <si>
    <t>Historical Year 5</t>
  </si>
  <si>
    <t>Historical Year 6</t>
  </si>
  <si>
    <t>Historical Year 7</t>
  </si>
  <si>
    <t>Historical Year 8</t>
  </si>
  <si>
    <t>Historical Year 9</t>
  </si>
  <si>
    <t>Historical Year 10</t>
  </si>
  <si>
    <t>Historical Year 11</t>
  </si>
  <si>
    <t>Historical Year 12</t>
  </si>
  <si>
    <t>Historical Year 13</t>
  </si>
  <si>
    <t>Historical Year 14</t>
  </si>
  <si>
    <t>Historical Year 15</t>
  </si>
  <si>
    <t>Historical Year 16</t>
  </si>
  <si>
    <t>Historical Year 17</t>
  </si>
  <si>
    <t>Historical Year 18</t>
  </si>
  <si>
    <t>Historical Year 19</t>
  </si>
  <si>
    <t>Historical Year 20</t>
  </si>
  <si>
    <t>Future Year 4</t>
  </si>
  <si>
    <t>Future Year 5</t>
  </si>
  <si>
    <t>Future Year 6</t>
  </si>
  <si>
    <t>Future Year 7</t>
  </si>
  <si>
    <t>Future Year 8</t>
  </si>
  <si>
    <t>Future Year 9</t>
  </si>
  <si>
    <t>Future Year 10</t>
  </si>
  <si>
    <t>Future Year 11</t>
  </si>
  <si>
    <t>Future Year 12</t>
  </si>
  <si>
    <t>Future Year 13</t>
  </si>
  <si>
    <t>Future Year 14</t>
  </si>
  <si>
    <t>Future Year 15</t>
  </si>
  <si>
    <t>Future Year 16</t>
  </si>
  <si>
    <t>Future Year 17</t>
  </si>
  <si>
    <t>Future Year 18</t>
  </si>
  <si>
    <t>Future Year 19</t>
  </si>
  <si>
    <t>Future Year 20</t>
  </si>
  <si>
    <t>Exhibit G5:  Illustrative Rates</t>
  </si>
  <si>
    <t>Exhibit G5: Illustrative Rates</t>
  </si>
  <si>
    <t>8.  Does this rate filing include all of the carrier’s health insurance rates for the applicable market segment? If not, please provide an explanation as to why.</t>
  </si>
  <si>
    <r>
      <t>Health Coverage Plan Rate PMPM from Most Recently Approved Rate Filing Prior to Rate Effective Date</t>
    </r>
    <r>
      <rPr>
        <b/>
        <vertAlign val="superscript"/>
        <sz val="11"/>
        <color theme="1"/>
        <rFont val="Calibri"/>
        <family val="2"/>
        <scheme val="minor"/>
      </rPr>
      <t>3</t>
    </r>
  </si>
  <si>
    <t>Carrier Name:</t>
  </si>
  <si>
    <t>5.  Contact Info for the carrier and the person responsible for the filing:</t>
  </si>
  <si>
    <t>1.  Carrier Name:</t>
  </si>
  <si>
    <t>Does this plan have a Tiered Network component? (Y/N)</t>
  </si>
  <si>
    <t>Retail Pharmacy Single Deductible Generic</t>
  </si>
  <si>
    <t>Retail Pharmacy Single Deductible Brand Formulary</t>
  </si>
  <si>
    <t>Retail Pharmacy Single Deductible Brand Non-Formulary</t>
  </si>
  <si>
    <t>Reatil Pharmacy Copay Generic</t>
  </si>
  <si>
    <t>Retail Pharmacy Copay Brand Formulary</t>
  </si>
  <si>
    <t>Retail Pharmacy Copay Brand Non-Formulary</t>
  </si>
  <si>
    <t>Exhibit M1:  Medical Loss Ratio Exhibit for Individual Market</t>
  </si>
  <si>
    <t>Exhibit M2:  Medical Loss Ratio Exhibit Small Group Market</t>
  </si>
  <si>
    <r>
      <t xml:space="preserve">Exhibit H3:  Description of Rating Factors </t>
    </r>
    <r>
      <rPr>
        <i/>
        <sz val="10"/>
        <color theme="1"/>
        <rFont val="Calibri"/>
        <family val="2"/>
        <scheme val="minor"/>
      </rPr>
      <t>(Non-Standardized Exhibit)</t>
    </r>
  </si>
  <si>
    <r>
      <t xml:space="preserve">Exhibit H4:  Expected Distribution of Rating Factors </t>
    </r>
    <r>
      <rPr>
        <i/>
        <sz val="10"/>
        <color theme="1"/>
        <rFont val="Calibri"/>
        <family val="2"/>
        <scheme val="minor"/>
      </rPr>
      <t>(Non-Standardized Exhibit)</t>
    </r>
  </si>
  <si>
    <r>
      <t xml:space="preserve">Exhibit M3:  Description of Methodology for Projected Medical Loss Ratio </t>
    </r>
    <r>
      <rPr>
        <i/>
        <sz val="10"/>
        <color theme="1"/>
        <rFont val="Calibri"/>
        <family val="2"/>
        <scheme val="minor"/>
      </rPr>
      <t>(Non-Standardized Exhibit)</t>
    </r>
  </si>
  <si>
    <t>Exhibit B1:  Plan Design and Plan Relativity Factors (HMO)</t>
  </si>
  <si>
    <t>Exhibit B1:  Plan Design and Plan Relativity Factors</t>
  </si>
  <si>
    <t>Medical Loss Ratio</t>
  </si>
  <si>
    <t>Total (includes impact of benefit changes):</t>
  </si>
  <si>
    <r>
      <t>2.  Plan Type(s):</t>
    </r>
    <r>
      <rPr>
        <vertAlign val="superscript"/>
        <sz val="11"/>
        <color theme="1"/>
        <rFont val="Calibri"/>
        <family val="2"/>
        <scheme val="minor"/>
      </rPr>
      <t>1</t>
    </r>
  </si>
  <si>
    <t>1.  A rate filing may include more than one plan type.</t>
  </si>
  <si>
    <t>Plan Type(s):</t>
  </si>
  <si>
    <r>
      <t>Plan Type:</t>
    </r>
    <r>
      <rPr>
        <b/>
        <vertAlign val="superscript"/>
        <sz val="11"/>
        <color theme="1"/>
        <rFont val="Calibri"/>
        <family val="2"/>
        <scheme val="minor"/>
      </rPr>
      <t>6</t>
    </r>
  </si>
  <si>
    <t>6.  A separate Exhibit B1 should be completed for each plan type included in the filing</t>
  </si>
  <si>
    <t>Standard Health Coverage Plan</t>
  </si>
  <si>
    <t>1. The historical time periods should represent calendar years since the inception date of the plan type through the most recent date available allowing for the appropriate amount of run-out.  In instances where the start dates and end dates do not line up with a calendar year, partial years should be used.  The interim time period is meant to be the time between the end date of the "Most Recent Date Available" and the rate effective date.  The future time periods should start at the rate effective date.  In cases where the first future period does not correspond to a full calendar year, a partial year may be displayed.  The lifetime loss ratio calculation should be calculated over a period that is at least as great as the anticipated policy lifetime that does not exceed 20 years.</t>
  </si>
  <si>
    <t>Medical Loss Ratio using Present Value</t>
  </si>
  <si>
    <t>1.  The future year should represent the 12 months immediately following the rate effective date.</t>
  </si>
  <si>
    <r>
      <t>Future Year 1</t>
    </r>
    <r>
      <rPr>
        <vertAlign val="superscript"/>
        <sz val="11"/>
        <color theme="1"/>
        <rFont val="Calibri"/>
        <family val="2"/>
        <scheme val="minor"/>
      </rPr>
      <t>1</t>
    </r>
  </si>
  <si>
    <t>Standard Health Coverage Plans</t>
  </si>
  <si>
    <t>Standard Health Coverage Plan- 1</t>
  </si>
  <si>
    <t>Standard Health Coverage Plan- 2</t>
  </si>
  <si>
    <t>Standard Health Coverage Plan- 3</t>
  </si>
  <si>
    <t>Standard Health Coverage Plan- 4</t>
  </si>
  <si>
    <t>Plan Type (HMO,POS, PPO, Indemnity)</t>
  </si>
  <si>
    <t xml:space="preserve">Exhibit A2:  Proposed Rate Change and Enrollment by Health Coverage Plan </t>
  </si>
  <si>
    <r>
      <t xml:space="preserve">1.  The Members, Subscribers and Groups counts by health coverage plan should be based on the </t>
    </r>
    <r>
      <rPr>
        <u/>
        <sz val="10"/>
        <color theme="1"/>
        <rFont val="Calibri"/>
        <family val="2"/>
        <scheme val="minor"/>
      </rPr>
      <t>total</t>
    </r>
    <r>
      <rPr>
        <sz val="10"/>
        <color theme="1"/>
        <rFont val="Calibri"/>
        <family val="2"/>
        <scheme val="minor"/>
      </rPr>
      <t xml:space="preserve"> membership in New Hampshire for the market segment (Individual or Small Group) and product(s) being filed, regardless of renewal date.</t>
    </r>
  </si>
  <si>
    <t xml:space="preserve">1.  Since each carrier may file rates on a different schedule, the carrier is asked to complete here what is the most recently approved average annual rate change.  </t>
  </si>
  <si>
    <t>1.  Tier or Conversion Factors are the factors that are applied the health coverage plan PMPM rate to arrive at a rate specific to a policyholder within a specific tier (e.g. 2 tier, 3 tier or 4 tier.)</t>
  </si>
  <si>
    <t>Administrative Costs as a percent of Average Health Coverage Plan Rate</t>
  </si>
  <si>
    <t>Investment Income as a percent of Average Health Coverage Plan Rate</t>
  </si>
  <si>
    <t>Other as a percent of Average Health Coverage Plan Rate</t>
  </si>
  <si>
    <t>Retention Charges as a percent of Average Health Coverage Plan Rate</t>
  </si>
  <si>
    <t>Plan Type (HMO, POS, PPO, Indemnity, Other)</t>
  </si>
  <si>
    <t>Public Exhibit?</t>
  </si>
  <si>
    <t>Excel or PDF?</t>
  </si>
  <si>
    <t>Excel</t>
  </si>
  <si>
    <t>PDF</t>
  </si>
  <si>
    <r>
      <t>Total Number of Members/Enrolled Policyholders + Covered Dependents</t>
    </r>
    <r>
      <rPr>
        <b/>
        <vertAlign val="superscript"/>
        <sz val="11"/>
        <rFont val="Calibri"/>
        <family val="2"/>
        <scheme val="minor"/>
      </rPr>
      <t>1</t>
    </r>
  </si>
  <si>
    <r>
      <t>Impacted Number of Members/Enrolled Policyholders + Covered Dependents</t>
    </r>
    <r>
      <rPr>
        <b/>
        <vertAlign val="superscript"/>
        <sz val="11"/>
        <rFont val="Calibri"/>
        <family val="2"/>
        <scheme val="minor"/>
      </rPr>
      <t>2</t>
    </r>
  </si>
  <si>
    <r>
      <t>Impacted Number of Subscribers/Enrolled Policyholders</t>
    </r>
    <r>
      <rPr>
        <b/>
        <vertAlign val="superscript"/>
        <sz val="11"/>
        <rFont val="Calibri"/>
        <family val="2"/>
        <scheme val="minor"/>
      </rPr>
      <t>2</t>
    </r>
  </si>
  <si>
    <r>
      <t>Total Number of Subscribers/Enrolled Policyholders</t>
    </r>
    <r>
      <rPr>
        <b/>
        <vertAlign val="superscript"/>
        <sz val="11"/>
        <rFont val="Calibri"/>
        <family val="2"/>
        <scheme val="minor"/>
      </rPr>
      <t>1</t>
    </r>
  </si>
  <si>
    <t>% of Total Members/Enrolled Policyholders + Covered Dependents</t>
  </si>
  <si>
    <t>% of Impacted Members/Enrolled Policyholders + Covered Dependents</t>
  </si>
  <si>
    <r>
      <t xml:space="preserve">Totals </t>
    </r>
    <r>
      <rPr>
        <b/>
        <i/>
        <sz val="11"/>
        <color theme="1"/>
        <rFont val="Calibri"/>
        <family val="2"/>
        <scheme val="minor"/>
      </rPr>
      <t>weighted by Total Members/Enrolled Policyholders + Covered Dependents</t>
    </r>
  </si>
  <si>
    <r>
      <t xml:space="preserve">Totals </t>
    </r>
    <r>
      <rPr>
        <b/>
        <i/>
        <sz val="11"/>
        <color theme="1"/>
        <rFont val="Calibri"/>
        <family val="2"/>
        <scheme val="minor"/>
      </rPr>
      <t>weighted by Impacted Members/Enrolled Policyholders + Covered Dependents</t>
    </r>
  </si>
  <si>
    <r>
      <t>Impacted Number of Members/Enrolled Policyholders + Covered Depedents</t>
    </r>
    <r>
      <rPr>
        <b/>
        <vertAlign val="superscript"/>
        <sz val="11"/>
        <rFont val="Calibri"/>
        <family val="2"/>
        <scheme val="minor"/>
      </rPr>
      <t>2</t>
    </r>
  </si>
  <si>
    <t>Is this health coverage plan plan Grandfathered or Non-Grandfathered per the ACA definition?</t>
  </si>
  <si>
    <t>Is this a new health coverage plan? (Y/N)</t>
  </si>
  <si>
    <r>
      <t>Incurred Claims</t>
    </r>
    <r>
      <rPr>
        <b/>
        <vertAlign val="superscript"/>
        <sz val="11"/>
        <color theme="1"/>
        <rFont val="Calibri"/>
        <family val="2"/>
        <scheme val="minor"/>
      </rPr>
      <t>2, 3, 4</t>
    </r>
  </si>
  <si>
    <t>3.  These items should be provided in total dollar amounts for the given time period.</t>
  </si>
  <si>
    <t xml:space="preserve">2.  The experience in this exhibit should be based on the total membership in the New Hampshire Small Group Market and plan type being filed, regardless of renewal date.  </t>
  </si>
  <si>
    <t xml:space="preserve">2.  The experience in this exhibit should be based on the total membership in the New Hampshire Individual Market and plan type being filed, regardless of renewal date.  </t>
  </si>
  <si>
    <t>Plan 251</t>
  </si>
  <si>
    <t>Plan 252</t>
  </si>
  <si>
    <t>Plan 253</t>
  </si>
  <si>
    <t>Plan 254</t>
  </si>
  <si>
    <t>Plan 255</t>
  </si>
  <si>
    <t>Plan 256</t>
  </si>
  <si>
    <t>Plan 257</t>
  </si>
  <si>
    <t>Plan 258</t>
  </si>
  <si>
    <t>Plan 259</t>
  </si>
  <si>
    <t>Plan 260</t>
  </si>
  <si>
    <t>Plan 261</t>
  </si>
  <si>
    <t>Plan 262</t>
  </si>
  <si>
    <t>Plan 263</t>
  </si>
  <si>
    <t>Plan 264</t>
  </si>
  <si>
    <t>Plan 265</t>
  </si>
  <si>
    <t>Plan 266</t>
  </si>
  <si>
    <t>Plan 267</t>
  </si>
  <si>
    <t>Plan 268</t>
  </si>
  <si>
    <t>Plan 269</t>
  </si>
  <si>
    <t>Plan 270</t>
  </si>
  <si>
    <t>Plan 271</t>
  </si>
  <si>
    <t>Plan 272</t>
  </si>
  <si>
    <t>Plan 273</t>
  </si>
  <si>
    <t>Plan 274</t>
  </si>
  <si>
    <t>Plan 275</t>
  </si>
  <si>
    <t>Plan 276</t>
  </si>
  <si>
    <t>Plan 277</t>
  </si>
  <si>
    <t>Plan 278</t>
  </si>
  <si>
    <t>Plan 279</t>
  </si>
  <si>
    <t>Plan 280</t>
  </si>
  <si>
    <t>Plan 281</t>
  </si>
  <si>
    <t>Plan 282</t>
  </si>
  <si>
    <t>Plan 283</t>
  </si>
  <si>
    <t>Plan 284</t>
  </si>
  <si>
    <t>Plan 285</t>
  </si>
  <si>
    <t>Plan 286</t>
  </si>
  <si>
    <t>Plan 287</t>
  </si>
  <si>
    <t>Plan 288</t>
  </si>
  <si>
    <t>Plan 289</t>
  </si>
  <si>
    <t>Plan 290</t>
  </si>
  <si>
    <t>Plan 291</t>
  </si>
  <si>
    <t>Plan 292</t>
  </si>
  <si>
    <t>Plan 293</t>
  </si>
  <si>
    <t>Plan 294</t>
  </si>
  <si>
    <t>Plan 295</t>
  </si>
  <si>
    <t>Plan 296</t>
  </si>
  <si>
    <t>Plan 297</t>
  </si>
  <si>
    <t>Plan 298</t>
  </si>
  <si>
    <t>Plan 299</t>
  </si>
  <si>
    <t>Plan 300</t>
  </si>
  <si>
    <t>Plan 301</t>
  </si>
  <si>
    <t>Plan 302</t>
  </si>
  <si>
    <t>Plan 303</t>
  </si>
  <si>
    <t>Plan 304</t>
  </si>
  <si>
    <t>Plan 305</t>
  </si>
  <si>
    <t>Plan 306</t>
  </si>
  <si>
    <t>Plan 307</t>
  </si>
  <si>
    <t>Plan 308</t>
  </si>
  <si>
    <t>Plan 309</t>
  </si>
  <si>
    <t>Plan 310</t>
  </si>
  <si>
    <t>Plan 311</t>
  </si>
  <si>
    <t>Plan 312</t>
  </si>
  <si>
    <t>Plan 313</t>
  </si>
  <si>
    <t>Plan 314</t>
  </si>
  <si>
    <t>Plan 315</t>
  </si>
  <si>
    <t>Plan 316</t>
  </si>
  <si>
    <t>Plan 317</t>
  </si>
  <si>
    <t>Plan 318</t>
  </si>
  <si>
    <t>Plan 319</t>
  </si>
  <si>
    <t>Plan 320</t>
  </si>
  <si>
    <t>Plan 321</t>
  </si>
  <si>
    <t>Plan 322</t>
  </si>
  <si>
    <t>Plan 323</t>
  </si>
  <si>
    <t>Plan 324</t>
  </si>
  <si>
    <t>Plan 325</t>
  </si>
  <si>
    <t>Plan 326</t>
  </si>
  <si>
    <t>Plan 327</t>
  </si>
  <si>
    <t>Plan 328</t>
  </si>
  <si>
    <t>Plan 329</t>
  </si>
  <si>
    <t>Plan 330</t>
  </si>
  <si>
    <t>Plan 331</t>
  </si>
  <si>
    <t>Plan 332</t>
  </si>
  <si>
    <t>Plan 333</t>
  </si>
  <si>
    <t>Plan 334</t>
  </si>
  <si>
    <t>Plan 335</t>
  </si>
  <si>
    <t>Plan 336</t>
  </si>
  <si>
    <t>Plan 337</t>
  </si>
  <si>
    <t>Plan 338</t>
  </si>
  <si>
    <t>Plan 339</t>
  </si>
  <si>
    <t>Plan 340</t>
  </si>
  <si>
    <t>Plan 341</t>
  </si>
  <si>
    <t>Plan 342</t>
  </si>
  <si>
    <t>Plan 343</t>
  </si>
  <si>
    <t>Plan 344</t>
  </si>
  <si>
    <t>Plan 345</t>
  </si>
  <si>
    <t>Plan 346</t>
  </si>
  <si>
    <t>Plan 347</t>
  </si>
  <si>
    <t>Plan 348</t>
  </si>
  <si>
    <t>Plan 349</t>
  </si>
  <si>
    <t>Plan 350</t>
  </si>
  <si>
    <t>Plan 351</t>
  </si>
  <si>
    <t>Plan 352</t>
  </si>
  <si>
    <t>Plan 353</t>
  </si>
  <si>
    <t>Plan 354</t>
  </si>
  <si>
    <t>Plan 355</t>
  </si>
  <si>
    <t>Plan 356</t>
  </si>
  <si>
    <t>Plan 357</t>
  </si>
  <si>
    <t>Plan 358</t>
  </si>
  <si>
    <t>Plan 359</t>
  </si>
  <si>
    <t>Plan 360</t>
  </si>
  <si>
    <t>Plan 361</t>
  </si>
  <si>
    <t>Plan 362</t>
  </si>
  <si>
    <t>Plan 363</t>
  </si>
  <si>
    <t>Plan 364</t>
  </si>
  <si>
    <t>Plan 365</t>
  </si>
  <si>
    <t>Plan 366</t>
  </si>
  <si>
    <t>Plan 367</t>
  </si>
  <si>
    <t>Plan 368</t>
  </si>
  <si>
    <t>Plan 369</t>
  </si>
  <si>
    <t>Plan 370</t>
  </si>
  <si>
    <t>Plan 371</t>
  </si>
  <si>
    <t>Plan 372</t>
  </si>
  <si>
    <t>Plan 373</t>
  </si>
  <si>
    <t>Plan 374</t>
  </si>
  <si>
    <t>Plan 375</t>
  </si>
  <si>
    <t>Plan 376</t>
  </si>
  <si>
    <t>Plan 377</t>
  </si>
  <si>
    <t>Plan 378</t>
  </si>
  <si>
    <t>Plan 379</t>
  </si>
  <si>
    <t>Plan 380</t>
  </si>
  <si>
    <t>Plan 381</t>
  </si>
  <si>
    <t>Plan 382</t>
  </si>
  <si>
    <t>Plan 383</t>
  </si>
  <si>
    <t>Plan 384</t>
  </si>
  <si>
    <t>Plan 385</t>
  </si>
  <si>
    <t>Plan 386</t>
  </si>
  <si>
    <t>Plan 387</t>
  </si>
  <si>
    <t>Plan 388</t>
  </si>
  <si>
    <t>Plan 389</t>
  </si>
  <si>
    <t>Plan 390</t>
  </si>
  <si>
    <t>Plan 391</t>
  </si>
  <si>
    <t>Plan 392</t>
  </si>
  <si>
    <t>Plan 393</t>
  </si>
  <si>
    <t>Plan 394</t>
  </si>
  <si>
    <t>Plan 395</t>
  </si>
  <si>
    <t>Plan 396</t>
  </si>
  <si>
    <t>Plan 397</t>
  </si>
  <si>
    <t>Plan 398</t>
  </si>
  <si>
    <t>Plan 399</t>
  </si>
  <si>
    <t>Plan 400</t>
  </si>
  <si>
    <t>Plan 401</t>
  </si>
  <si>
    <t>Plan 402</t>
  </si>
  <si>
    <t>Plan 403</t>
  </si>
  <si>
    <t>Plan 404</t>
  </si>
  <si>
    <t>Plan 405</t>
  </si>
  <si>
    <t>Plan 406</t>
  </si>
  <si>
    <t>Plan 407</t>
  </si>
  <si>
    <t>Plan 408</t>
  </si>
  <si>
    <t>Plan 409</t>
  </si>
  <si>
    <t>Plan 410</t>
  </si>
  <si>
    <t>Plan 411</t>
  </si>
  <si>
    <t>Plan 412</t>
  </si>
  <si>
    <t>Plan 413</t>
  </si>
  <si>
    <t>Plan 414</t>
  </si>
  <si>
    <t>Plan 415</t>
  </si>
  <si>
    <t>Plan 416</t>
  </si>
  <si>
    <t>Plan 417</t>
  </si>
  <si>
    <t>Plan 418</t>
  </si>
  <si>
    <t>Plan 419</t>
  </si>
  <si>
    <t>Plan 420</t>
  </si>
  <si>
    <t>Plan 421</t>
  </si>
  <si>
    <t>Plan 422</t>
  </si>
  <si>
    <t>Plan 423</t>
  </si>
  <si>
    <t>Plan 424</t>
  </si>
  <si>
    <t>Plan 425</t>
  </si>
  <si>
    <t>Plan 426</t>
  </si>
  <si>
    <t>Plan 427</t>
  </si>
  <si>
    <t>Plan 428</t>
  </si>
  <si>
    <t>Plan 429</t>
  </si>
  <si>
    <t>Plan 430</t>
  </si>
  <si>
    <t>Plan 431</t>
  </si>
  <si>
    <t>Plan 432</t>
  </si>
  <si>
    <t>Plan 433</t>
  </si>
  <si>
    <t>Plan 434</t>
  </si>
  <si>
    <t>Plan 435</t>
  </si>
  <si>
    <t>Plan 436</t>
  </si>
  <si>
    <t>Plan 437</t>
  </si>
  <si>
    <t>Plan 438</t>
  </si>
  <si>
    <t>Plan 439</t>
  </si>
  <si>
    <t>Plan 440</t>
  </si>
  <si>
    <t>Plan 441</t>
  </si>
  <si>
    <t>Plan 442</t>
  </si>
  <si>
    <t>Plan 443</t>
  </si>
  <si>
    <t>Plan 444</t>
  </si>
  <si>
    <t>Plan 445</t>
  </si>
  <si>
    <t>Plan 446</t>
  </si>
  <si>
    <t>Plan 447</t>
  </si>
  <si>
    <t>Plan 448</t>
  </si>
  <si>
    <t>Plan 449</t>
  </si>
  <si>
    <t>Plan 450</t>
  </si>
  <si>
    <t>Plan 451</t>
  </si>
  <si>
    <t>Plan 452</t>
  </si>
  <si>
    <t>Plan 453</t>
  </si>
  <si>
    <t>Plan 454</t>
  </si>
  <si>
    <t>Plan 455</t>
  </si>
  <si>
    <t>Plan 456</t>
  </si>
  <si>
    <t>Plan 457</t>
  </si>
  <si>
    <t>Plan 458</t>
  </si>
  <si>
    <t>Plan 459</t>
  </si>
  <si>
    <t>Plan 460</t>
  </si>
  <si>
    <t>Plan 461</t>
  </si>
  <si>
    <t>Plan 462</t>
  </si>
  <si>
    <t>Plan 463</t>
  </si>
  <si>
    <t>Plan 464</t>
  </si>
  <si>
    <t>Plan 465</t>
  </si>
  <si>
    <t>Plan 466</t>
  </si>
  <si>
    <t>Plan 467</t>
  </si>
  <si>
    <t>Plan 468</t>
  </si>
  <si>
    <t>Plan 469</t>
  </si>
  <si>
    <t>Plan 470</t>
  </si>
  <si>
    <t>Plan 471</t>
  </si>
  <si>
    <t>Plan 472</t>
  </si>
  <si>
    <t>Plan 473</t>
  </si>
  <si>
    <t>Plan 474</t>
  </si>
  <si>
    <t>Plan 475</t>
  </si>
  <si>
    <t>Plan 476</t>
  </si>
  <si>
    <t>Plan 477</t>
  </si>
  <si>
    <t>Plan 478</t>
  </si>
  <si>
    <t>Plan 479</t>
  </si>
  <si>
    <t>Plan 480</t>
  </si>
  <si>
    <t>Plan 481</t>
  </si>
  <si>
    <t>Plan 482</t>
  </si>
  <si>
    <t>Plan 483</t>
  </si>
  <si>
    <t>Plan 484</t>
  </si>
  <si>
    <t>Plan 485</t>
  </si>
  <si>
    <t>Plan 486</t>
  </si>
  <si>
    <t>Plan 487</t>
  </si>
  <si>
    <t>Plan 488</t>
  </si>
  <si>
    <t>Plan 489</t>
  </si>
  <si>
    <t>Plan 490</t>
  </si>
  <si>
    <t>Plan 491</t>
  </si>
  <si>
    <t>Plan 492</t>
  </si>
  <si>
    <t>Plan 493</t>
  </si>
  <si>
    <t>Plan 494</t>
  </si>
  <si>
    <t>Plan 495</t>
  </si>
  <si>
    <t>Plan 496</t>
  </si>
  <si>
    <t>Plan 497</t>
  </si>
  <si>
    <t>Plan 498</t>
  </si>
  <si>
    <t>Plan 499</t>
  </si>
  <si>
    <t>Plan 500</t>
  </si>
  <si>
    <t>Plan 501</t>
  </si>
  <si>
    <t>Plan 502</t>
  </si>
  <si>
    <t>Plan 503</t>
  </si>
  <si>
    <t>Plan 504</t>
  </si>
  <si>
    <t>Plan 505</t>
  </si>
  <si>
    <t>Plan 506</t>
  </si>
  <si>
    <t>Plan 507</t>
  </si>
  <si>
    <t>Plan 508</t>
  </si>
  <si>
    <t>Plan 509</t>
  </si>
  <si>
    <t>Plan 510</t>
  </si>
  <si>
    <t>Plan 511</t>
  </si>
  <si>
    <t>Plan 512</t>
  </si>
  <si>
    <t>Plan 513</t>
  </si>
  <si>
    <t>Plan 514</t>
  </si>
  <si>
    <t>Plan 515</t>
  </si>
  <si>
    <t>Plan 516</t>
  </si>
  <si>
    <t>Plan 517</t>
  </si>
  <si>
    <t>Plan 518</t>
  </si>
  <si>
    <t>Plan 519</t>
  </si>
  <si>
    <t>Plan 520</t>
  </si>
  <si>
    <t>Plan 521</t>
  </si>
  <si>
    <t>Plan 522</t>
  </si>
  <si>
    <t>Plan 523</t>
  </si>
  <si>
    <t>Plan 524</t>
  </si>
  <si>
    <t>Plan 525</t>
  </si>
  <si>
    <t>Plan 526</t>
  </si>
  <si>
    <t>Plan 527</t>
  </si>
  <si>
    <t>Plan 528</t>
  </si>
  <si>
    <t>Plan 529</t>
  </si>
  <si>
    <t>Plan 530</t>
  </si>
  <si>
    <t>Plan 531</t>
  </si>
  <si>
    <t>Plan 532</t>
  </si>
  <si>
    <t>Plan 533</t>
  </si>
  <si>
    <t>Plan 534</t>
  </si>
  <si>
    <t>Plan 535</t>
  </si>
  <si>
    <t>Plan 536</t>
  </si>
  <si>
    <t>Plan 537</t>
  </si>
  <si>
    <t>Plan 538</t>
  </si>
  <si>
    <t>Plan 539</t>
  </si>
  <si>
    <t>Plan 540</t>
  </si>
  <si>
    <t>Plan 541</t>
  </si>
  <si>
    <t>Plan 542</t>
  </si>
  <si>
    <t>Plan 543</t>
  </si>
  <si>
    <t>Plan 544</t>
  </si>
  <si>
    <t>Plan 545</t>
  </si>
  <si>
    <t>Plan 546</t>
  </si>
  <si>
    <t>Plan 547</t>
  </si>
  <si>
    <t>Plan 548</t>
  </si>
  <si>
    <t>Plan 549</t>
  </si>
  <si>
    <t>Plan 550</t>
  </si>
  <si>
    <t>Plan 551</t>
  </si>
  <si>
    <t>Plan 552</t>
  </si>
  <si>
    <t>Plan 553</t>
  </si>
  <si>
    <t>Plan 554</t>
  </si>
  <si>
    <t>Plan 555</t>
  </si>
  <si>
    <t>Plan 556</t>
  </si>
  <si>
    <t>Plan 557</t>
  </si>
  <si>
    <t>Plan 558</t>
  </si>
  <si>
    <t>Plan 559</t>
  </si>
  <si>
    <t>Plan 560</t>
  </si>
  <si>
    <t>Plan 561</t>
  </si>
  <si>
    <t>Plan 562</t>
  </si>
  <si>
    <t>Plan 563</t>
  </si>
  <si>
    <t>Plan 564</t>
  </si>
  <si>
    <t>Plan 565</t>
  </si>
  <si>
    <t>Plan 566</t>
  </si>
  <si>
    <t>Plan 567</t>
  </si>
  <si>
    <t>Plan 568</t>
  </si>
  <si>
    <t>Plan 569</t>
  </si>
  <si>
    <t>Plan 570</t>
  </si>
  <si>
    <t>Plan 571</t>
  </si>
  <si>
    <t>Plan 572</t>
  </si>
  <si>
    <t>Plan 573</t>
  </si>
  <si>
    <t>Plan 574</t>
  </si>
  <si>
    <t>Plan 575</t>
  </si>
  <si>
    <t>Plan 576</t>
  </si>
  <si>
    <t>Plan 577</t>
  </si>
  <si>
    <t>Plan 578</t>
  </si>
  <si>
    <t>Plan 579</t>
  </si>
  <si>
    <t>Plan 580</t>
  </si>
  <si>
    <t>Plan 581</t>
  </si>
  <si>
    <t>Plan 582</t>
  </si>
  <si>
    <t>Plan 583</t>
  </si>
  <si>
    <t>Plan 584</t>
  </si>
  <si>
    <t>Plan 585</t>
  </si>
  <si>
    <t>Plan 586</t>
  </si>
  <si>
    <t>Plan 587</t>
  </si>
  <si>
    <t>Plan 588</t>
  </si>
  <si>
    <t>Plan 589</t>
  </si>
  <si>
    <t>Plan 590</t>
  </si>
  <si>
    <t>Plan 591</t>
  </si>
  <si>
    <t>Plan 592</t>
  </si>
  <si>
    <t>Plan 593</t>
  </si>
  <si>
    <t>Plan 594</t>
  </si>
  <si>
    <t>Plan 595</t>
  </si>
  <si>
    <t>Plan 596</t>
  </si>
  <si>
    <t>Plan 597</t>
  </si>
  <si>
    <t>Plan 598</t>
  </si>
  <si>
    <t>Plan 599</t>
  </si>
  <si>
    <t>Plan 600</t>
  </si>
  <si>
    <t>Plan 601</t>
  </si>
  <si>
    <t>Plan 602</t>
  </si>
  <si>
    <t>Plan 603</t>
  </si>
  <si>
    <t>Plan 604</t>
  </si>
  <si>
    <t>Plan 605</t>
  </si>
  <si>
    <t>Plan 606</t>
  </si>
  <si>
    <t>Plan 607</t>
  </si>
  <si>
    <t>Plan 608</t>
  </si>
  <si>
    <t>Plan 609</t>
  </si>
  <si>
    <t>Plan 610</t>
  </si>
  <si>
    <t>Plan 611</t>
  </si>
  <si>
    <t>Plan 612</t>
  </si>
  <si>
    <t>Plan 613</t>
  </si>
  <si>
    <t>Plan 614</t>
  </si>
  <si>
    <t>Plan 615</t>
  </si>
  <si>
    <t>Plan 616</t>
  </si>
  <si>
    <t>Plan 617</t>
  </si>
  <si>
    <t>Plan 618</t>
  </si>
  <si>
    <t>Plan 619</t>
  </si>
  <si>
    <t>Plan 620</t>
  </si>
  <si>
    <t>Plan 621</t>
  </si>
  <si>
    <t>Plan 622</t>
  </si>
  <si>
    <t>Plan 623</t>
  </si>
  <si>
    <t>Plan 624</t>
  </si>
  <si>
    <t>Plan 625</t>
  </si>
  <si>
    <t>Plan 626</t>
  </si>
  <si>
    <t>Plan 627</t>
  </si>
  <si>
    <t>Plan 628</t>
  </si>
  <si>
    <t>Plan 629</t>
  </si>
  <si>
    <t>Plan 630</t>
  </si>
  <si>
    <t>Plan 631</t>
  </si>
  <si>
    <t>Plan 632</t>
  </si>
  <si>
    <t>Plan 633</t>
  </si>
  <si>
    <t>Plan 634</t>
  </si>
  <si>
    <t>Plan 635</t>
  </si>
  <si>
    <t>Plan 636</t>
  </si>
  <si>
    <t>Plan 637</t>
  </si>
  <si>
    <t>Plan 638</t>
  </si>
  <si>
    <t>Plan 639</t>
  </si>
  <si>
    <t>Plan 640</t>
  </si>
  <si>
    <t>Plan 641</t>
  </si>
  <si>
    <t>Plan 642</t>
  </si>
  <si>
    <t>Plan 643</t>
  </si>
  <si>
    <t>Plan 644</t>
  </si>
  <si>
    <t>Plan 645</t>
  </si>
  <si>
    <t>Plan 646</t>
  </si>
  <si>
    <t>Plan 647</t>
  </si>
  <si>
    <t>Plan 648</t>
  </si>
  <si>
    <t>Plan 649</t>
  </si>
  <si>
    <t>Plan 650</t>
  </si>
  <si>
    <t>Plan 651</t>
  </si>
  <si>
    <t>Plan 652</t>
  </si>
  <si>
    <t>Plan 653</t>
  </si>
  <si>
    <t>Plan 654</t>
  </si>
  <si>
    <t>Plan 655</t>
  </si>
  <si>
    <t>Plan 656</t>
  </si>
  <si>
    <t>Plan 657</t>
  </si>
  <si>
    <t>Plan 658</t>
  </si>
  <si>
    <t>Plan 659</t>
  </si>
  <si>
    <t>Plan 660</t>
  </si>
  <si>
    <t>Plan 661</t>
  </si>
  <si>
    <t>Plan 662</t>
  </si>
  <si>
    <t>Plan 663</t>
  </si>
  <si>
    <t>Plan 664</t>
  </si>
  <si>
    <t>Plan 665</t>
  </si>
  <si>
    <t>Plan 666</t>
  </si>
  <si>
    <t>Plan 667</t>
  </si>
  <si>
    <t>Plan 668</t>
  </si>
  <si>
    <t>Plan 669</t>
  </si>
  <si>
    <t>Plan 670</t>
  </si>
  <si>
    <t>Plan 671</t>
  </si>
  <si>
    <t>Plan 672</t>
  </si>
  <si>
    <t>Plan 673</t>
  </si>
  <si>
    <t>Plan 674</t>
  </si>
  <si>
    <t>Plan 675</t>
  </si>
  <si>
    <t>Plan 676</t>
  </si>
  <si>
    <t>Plan 677</t>
  </si>
  <si>
    <t>Plan 678</t>
  </si>
  <si>
    <t>Plan 679</t>
  </si>
  <si>
    <t>Plan 680</t>
  </si>
  <si>
    <t>Plan 681</t>
  </si>
  <si>
    <t>Plan 682</t>
  </si>
  <si>
    <t>Plan 683</t>
  </si>
  <si>
    <t>Plan 684</t>
  </si>
  <si>
    <t>Plan 685</t>
  </si>
  <si>
    <t>Plan 686</t>
  </si>
  <si>
    <t>Plan 687</t>
  </si>
  <si>
    <t>Plan 688</t>
  </si>
  <si>
    <t>Plan 689</t>
  </si>
  <si>
    <t>Plan 690</t>
  </si>
  <si>
    <t>Plan 691</t>
  </si>
  <si>
    <t>Plan 692</t>
  </si>
  <si>
    <t>Plan 693</t>
  </si>
  <si>
    <t>Plan 694</t>
  </si>
  <si>
    <t>Plan 695</t>
  </si>
  <si>
    <t>Plan 696</t>
  </si>
  <si>
    <t>Plan 697</t>
  </si>
  <si>
    <t>Plan 698</t>
  </si>
  <si>
    <t>Plan 699</t>
  </si>
  <si>
    <t>Plan 700</t>
  </si>
  <si>
    <t>Plan 701</t>
  </si>
  <si>
    <t>Plan 702</t>
  </si>
  <si>
    <t>Plan 703</t>
  </si>
  <si>
    <t>Plan 704</t>
  </si>
  <si>
    <t>Plan 705</t>
  </si>
  <si>
    <t>Plan 706</t>
  </si>
  <si>
    <t>Plan 707</t>
  </si>
  <si>
    <t>Plan 708</t>
  </si>
  <si>
    <t>Plan 709</t>
  </si>
  <si>
    <t>Plan 710</t>
  </si>
  <si>
    <t>Plan 711</t>
  </si>
  <si>
    <t>Plan 712</t>
  </si>
  <si>
    <t>Plan 713</t>
  </si>
  <si>
    <t>Plan 714</t>
  </si>
  <si>
    <t>Plan 715</t>
  </si>
  <si>
    <t>Plan 716</t>
  </si>
  <si>
    <t>Plan 717</t>
  </si>
  <si>
    <t>Plan 718</t>
  </si>
  <si>
    <t>Plan 719</t>
  </si>
  <si>
    <t>Plan 720</t>
  </si>
  <si>
    <t>Plan 721</t>
  </si>
  <si>
    <t>Plan 722</t>
  </si>
  <si>
    <t>Plan 723</t>
  </si>
  <si>
    <t>Plan 724</t>
  </si>
  <si>
    <t>Plan 725</t>
  </si>
  <si>
    <t>Plan 726</t>
  </si>
  <si>
    <t>Plan 727</t>
  </si>
  <si>
    <t>Plan 728</t>
  </si>
  <si>
    <t>Plan 729</t>
  </si>
  <si>
    <t>Plan 730</t>
  </si>
  <si>
    <t>Plan 731</t>
  </si>
  <si>
    <t>Plan 732</t>
  </si>
  <si>
    <t>Plan 733</t>
  </si>
  <si>
    <t>Plan 734</t>
  </si>
  <si>
    <t>Plan 735</t>
  </si>
  <si>
    <t>Plan 736</t>
  </si>
  <si>
    <t>Plan 737</t>
  </si>
  <si>
    <t>Plan 738</t>
  </si>
  <si>
    <t>Plan 739</t>
  </si>
  <si>
    <t>Plan 740</t>
  </si>
  <si>
    <t>Plan 741</t>
  </si>
  <si>
    <t>Plan 742</t>
  </si>
  <si>
    <t>Plan 743</t>
  </si>
  <si>
    <t>Plan 744</t>
  </si>
  <si>
    <t>Plan 745</t>
  </si>
  <si>
    <t>Plan 746</t>
  </si>
  <si>
    <t>Plan 747</t>
  </si>
  <si>
    <t>Plan 748</t>
  </si>
  <si>
    <t>Plan 749</t>
  </si>
  <si>
    <t>Plan 750</t>
  </si>
  <si>
    <t>Is this health coverage plan closed? (Y/N)</t>
  </si>
  <si>
    <t>1.  Age</t>
  </si>
  <si>
    <t>Plan Type</t>
  </si>
  <si>
    <r>
      <t>12. Exhibit G5:  Do the rates shown vary by more than 10% of the market average?</t>
    </r>
    <r>
      <rPr>
        <vertAlign val="superscript"/>
        <sz val="11"/>
        <color theme="1"/>
        <rFont val="Calibri"/>
        <family val="2"/>
        <scheme val="minor"/>
      </rPr>
      <t>4</t>
    </r>
  </si>
  <si>
    <r>
      <t>13. Exhibit M1 or M2: Does the loss ratio of the first projection period vary from the loss ratio of the most recent twelve months by more than 3 percentage points?</t>
    </r>
    <r>
      <rPr>
        <vertAlign val="superscript"/>
        <sz val="11"/>
        <color theme="1"/>
        <rFont val="Calibri"/>
        <family val="2"/>
        <scheme val="minor"/>
      </rPr>
      <t>4</t>
    </r>
  </si>
  <si>
    <t>16.   Exhibit M1 or M2: For the Individual Market, is the lifetime loss ratio in Exhibit M1 is less than 70%?  For the Small Group Market, is the projected loss ratio in the twelve months immediately following the rate effective date less than 80%?</t>
  </si>
  <si>
    <t>Carrier Names taken from publicly available SERFF interface (link here : http://www.nh.gov/insurance/consumers/fedhealthref.htm) Dec 2012</t>
  </si>
  <si>
    <t>Aetna Life Insurance Company</t>
  </si>
  <si>
    <t>American General Life Insurance Company of Delaware</t>
  </si>
  <si>
    <t>American Heritage Life Insurance Company</t>
  </si>
  <si>
    <t>American Republic Insurance Company</t>
  </si>
  <si>
    <t>AMEX Assurance Company</t>
  </si>
  <si>
    <t>Anthem Health Plans of New Hampshire, Inc.</t>
  </si>
  <si>
    <t>Arch Insurance Company</t>
  </si>
  <si>
    <t>Assurity Life Insurance Company</t>
  </si>
  <si>
    <t>BCS Insurance Company</t>
  </si>
  <si>
    <t>Celtic Insurance Company</t>
  </si>
  <si>
    <t>Central United Life Insurance Company</t>
  </si>
  <si>
    <t>CIGNA Health and Life Insurance Company</t>
  </si>
  <si>
    <t>CIGNA Healthcare of New Hampshire</t>
  </si>
  <si>
    <t>Connecticut General Life Insurance Company</t>
  </si>
  <si>
    <t>CUNA Mutual Insurance Society</t>
  </si>
  <si>
    <t>Fidelity Life Association, A Legal Reserve Life Insurance Company</t>
  </si>
  <si>
    <t>Fidelity Security Life Insurance Company</t>
  </si>
  <si>
    <t>Gerber Life Insurance Company</t>
  </si>
  <si>
    <t>Golden Rule Insurance Company</t>
  </si>
  <si>
    <t>Harvard Pilgrim Health Care of New England, Inc.</t>
  </si>
  <si>
    <t>HM Life Insurance Company</t>
  </si>
  <si>
    <t>HPHC Insurance Company, Inc.</t>
  </si>
  <si>
    <t>Humana Dental Insurance Company</t>
  </si>
  <si>
    <t>Humana Insurance Company</t>
  </si>
  <si>
    <t>Jefferson Insurance Company</t>
  </si>
  <si>
    <t>John Alden Life Insurance Company</t>
  </si>
  <si>
    <t>Kanawha Insurance Company</t>
  </si>
  <si>
    <t>Liberty National Life Insurance Company</t>
  </si>
  <si>
    <t>Life Insurance Company of North America</t>
  </si>
  <si>
    <t>Matthew Thornton Health Plan, Inc.</t>
  </si>
  <si>
    <t>Mutual of Omaha Insurance Company</t>
  </si>
  <si>
    <t>MVP Health Insurance Company of New Hampshire, Inc.</t>
  </si>
  <si>
    <t>MVP Health Plan of New Hampshire, Inc.</t>
  </si>
  <si>
    <t>National Guardian Life Insurance Company</t>
  </si>
  <si>
    <t>New Hampshire Health Plan</t>
  </si>
  <si>
    <t>New Hampshire Health Plan-Federal Pool</t>
  </si>
  <si>
    <t>The Chesapeake Life Insurance Company</t>
  </si>
  <si>
    <t>The Guardian Life Insurance Company of America</t>
  </si>
  <si>
    <t>The Mega Life and Health Insurance Company</t>
  </si>
  <si>
    <t>The Prudential Insurance Co. of America</t>
  </si>
  <si>
    <t>The United States Life Insurance Company in the City of New York</t>
  </si>
  <si>
    <t>Thrivent Financial for Lutherans</t>
  </si>
  <si>
    <t>Time Insurance Company</t>
  </si>
  <si>
    <t>Unified Life Insurance Company</t>
  </si>
  <si>
    <t>Union Security Insurance Company</t>
  </si>
  <si>
    <t>United American Insurance Company</t>
  </si>
  <si>
    <t>United of Omaha Life Insurance Company</t>
  </si>
  <si>
    <t>United World Life Insurance Company</t>
  </si>
  <si>
    <t>UnitedHealthcare Insurance Company</t>
  </si>
  <si>
    <t>Washington National Insurance Company</t>
  </si>
  <si>
    <t>World Insurance Company</t>
  </si>
  <si>
    <t>Zurich American Insurance Company</t>
  </si>
  <si>
    <t>6d.  Is this filing an amendment to a previously submitted filing? (Y/N)</t>
  </si>
  <si>
    <t>AM</t>
  </si>
  <si>
    <t>If this health coverage plan is closed or is being discontinued, please indicate which plan code you are assuming the members will be mapped to.</t>
  </si>
  <si>
    <t>HIDDEN COLUMNS</t>
  </si>
  <si>
    <t>Health Coverage Plan Level Adjustments to the Index Rate of the Projection Period</t>
  </si>
  <si>
    <t>Population Risk Morbidity</t>
  </si>
  <si>
    <t>QHP/Non-QHP (On the Exchange, Off the Exchange, Both?)</t>
  </si>
  <si>
    <t>Inpatient Hospital</t>
  </si>
  <si>
    <t>Other Medical</t>
  </si>
  <si>
    <t>Capitation</t>
  </si>
  <si>
    <t>Prescription Drug</t>
  </si>
  <si>
    <t>Reinsurance Recovery</t>
  </si>
  <si>
    <t>ACA Insurer Fee</t>
  </si>
  <si>
    <t>Reinsurance Fee</t>
  </si>
  <si>
    <t>6c.  Is this a new rate filing (i.e. new product)? (Y/N)</t>
  </si>
  <si>
    <t>Level of Coverage (Platinum, Gold, Silver, Bronze, Catastrophic)</t>
  </si>
  <si>
    <t>HIOS Plan ID (Standard Component)</t>
  </si>
  <si>
    <t>Change in cost sharing</t>
  </si>
  <si>
    <t>Total excluding Benefit Changes &amp; Cost Sharing Changes</t>
  </si>
  <si>
    <t>Change in benefits required by law</t>
  </si>
  <si>
    <t>Change in benefits NOT required by law</t>
  </si>
  <si>
    <t>Copay Tier 1</t>
  </si>
  <si>
    <t>Emergency Room Services</t>
  </si>
  <si>
    <t>Are the Medical &amp; Drug Maximum Out of Pockets Integrated? (Yes, No, n/a)</t>
  </si>
  <si>
    <t>Does this health coverage plan have multiple in-network tiers? (Yes/No)</t>
  </si>
  <si>
    <t>Reatil Pharmacy Generic</t>
  </si>
  <si>
    <t>Copay</t>
  </si>
  <si>
    <t>Retail Pharmacy Preferred Brand</t>
  </si>
  <si>
    <t>Retail Pharmacy Non-Preferred Brand</t>
  </si>
  <si>
    <t>Retail Pharmacy Specialty</t>
  </si>
  <si>
    <t>Pharmacy In-Network Single Deductible Tier 1</t>
  </si>
  <si>
    <t>If Deductible(s) do not apply to all services, note Services that Deductible does not apply to.</t>
  </si>
  <si>
    <t>Does this health coverage plan have a limited network? (Yes/No)</t>
  </si>
  <si>
    <t>Health Care Quality Improvement Costs PMPM</t>
  </si>
  <si>
    <t>Reinsurance Fee PMPM</t>
  </si>
  <si>
    <t>ACA Insurer Fee PMPM</t>
  </si>
  <si>
    <t>ACA Insurer Fee as a percent of Average Health Coverage Plan Rate</t>
  </si>
  <si>
    <t>MLR Numerator PMPM</t>
  </si>
  <si>
    <t>Changes in provider network</t>
  </si>
  <si>
    <t>Data Collection Template</t>
  </si>
  <si>
    <t>Company Legal Name:</t>
  </si>
  <si>
    <t>State:</t>
  </si>
  <si>
    <t>HIOS Issuer ID:</t>
  </si>
  <si>
    <t xml:space="preserve">Market: </t>
  </si>
  <si>
    <t>Effective Date of Rate Change(s):</t>
  </si>
  <si>
    <t>Market Level Calculations (Same for all Plans)</t>
  </si>
  <si>
    <t>Section I: Experience period data</t>
  </si>
  <si>
    <t>Experience Period:</t>
  </si>
  <si>
    <t>to</t>
  </si>
  <si>
    <t>PMPM</t>
  </si>
  <si>
    <t>Experience Period Member Months</t>
  </si>
  <si>
    <t>Benefit Category</t>
  </si>
  <si>
    <t>Projected Period Totals</t>
  </si>
  <si>
    <t>Does this health coverage plan has cost sharing that varies by site of service? (Yes/No)</t>
  </si>
  <si>
    <t>1b:  HIOS Issuer ID:</t>
  </si>
  <si>
    <t>PCORI Fee</t>
  </si>
  <si>
    <t>Exchange User Fee</t>
  </si>
  <si>
    <t>Risk Adjustment User Fee</t>
  </si>
  <si>
    <t>Exchange User Fee PMPM</t>
  </si>
  <si>
    <t>Risk Adjustment User Fee PMPM</t>
  </si>
  <si>
    <t>All Other Retention PMPM</t>
  </si>
  <si>
    <t>Present Value of MLR Numerator as of Rate Effective Date</t>
  </si>
  <si>
    <t>Present Value of MLR Denominator as of Rate Effective Date</t>
  </si>
  <si>
    <t>Exchange User Fee as a percent of Average Health Coverage Plan Rate</t>
  </si>
  <si>
    <t>PCORI Fee as a percent of Average Health Coverage Plan Rate</t>
  </si>
  <si>
    <t>PCORI Fee PMPM</t>
  </si>
  <si>
    <t>Risk Adjustment User Fee as a percent of Average Health Coverage Plan Rate</t>
  </si>
  <si>
    <t>All Other Federal and State Taxes &amp; Assessments PMPM</t>
  </si>
  <si>
    <t>All Other Federal and State Taxes &amp; Assessments as a percent of Average Health Coverage Plan Rate</t>
  </si>
  <si>
    <t>Reinsurance Fee as a percent of Average Health Coverage Plan Rate</t>
  </si>
  <si>
    <r>
      <t>Carrier Plan Code or Plan Marketing Name</t>
    </r>
    <r>
      <rPr>
        <b/>
        <vertAlign val="superscript"/>
        <sz val="11"/>
        <rFont val="Calibri"/>
        <family val="2"/>
        <scheme val="minor"/>
      </rPr>
      <t>5</t>
    </r>
  </si>
  <si>
    <r>
      <t>Proposed Health Coverage Plan Rate PMPM for Rate Effective Date CHECK</t>
    </r>
    <r>
      <rPr>
        <b/>
        <vertAlign val="superscript"/>
        <sz val="11"/>
        <rFont val="Calibri"/>
        <family val="2"/>
        <scheme val="minor"/>
      </rPr>
      <t xml:space="preserve"> </t>
    </r>
  </si>
  <si>
    <t>1.  The total rate change from this exhibit should tie to the  rate change Exhibit A2 column N based on total enrollment.</t>
  </si>
  <si>
    <t>Utilization (including mix)</t>
  </si>
  <si>
    <t>All Other Retention Components (not included above)</t>
  </si>
  <si>
    <t>AV Metal Value</t>
  </si>
  <si>
    <r>
      <t>Medical In-Network Single Maximum OOP Tier 1</t>
    </r>
    <r>
      <rPr>
        <b/>
        <vertAlign val="superscript"/>
        <sz val="11"/>
        <rFont val="Calibri"/>
        <family val="2"/>
        <scheme val="minor"/>
      </rPr>
      <t>3</t>
    </r>
  </si>
  <si>
    <r>
      <t>Pharmacy In-Network Single Maximum OOP Tier 1</t>
    </r>
    <r>
      <rPr>
        <b/>
        <vertAlign val="superscript"/>
        <sz val="11"/>
        <rFont val="Calibri"/>
        <family val="2"/>
        <scheme val="minor"/>
      </rPr>
      <t>3</t>
    </r>
  </si>
  <si>
    <t xml:space="preserve"> Outpatient Surgery Physician/Surgical Services</t>
  </si>
  <si>
    <t>Inpatient Hospital Services</t>
  </si>
  <si>
    <t>Laboratory Outpatient and Professional Services</t>
  </si>
  <si>
    <t>X-rays and Diagnostic Imaging</t>
  </si>
  <si>
    <t>Imaging (CT/Pet Scans, MRI's)</t>
  </si>
  <si>
    <t>AN</t>
  </si>
  <si>
    <t>AO</t>
  </si>
  <si>
    <t>AP</t>
  </si>
  <si>
    <t>AQ</t>
  </si>
  <si>
    <t>AR</t>
  </si>
  <si>
    <t>AS</t>
  </si>
  <si>
    <t>AT</t>
  </si>
  <si>
    <t>AU</t>
  </si>
  <si>
    <t>AV</t>
  </si>
  <si>
    <t>AW</t>
  </si>
  <si>
    <t>AX</t>
  </si>
  <si>
    <t>AY</t>
  </si>
  <si>
    <t>AZ</t>
  </si>
  <si>
    <t>BA</t>
  </si>
  <si>
    <t>BB</t>
  </si>
  <si>
    <t>Primary Care Visit to Treat an Injury or Illness</t>
  </si>
  <si>
    <t>Specialist Office Visit</t>
  </si>
  <si>
    <t>Exhibit B1:  Plan Design and Plan Relativity Factors (POS)</t>
  </si>
  <si>
    <t>Exhibit B1:  Plan Design and Plan Relativity Factors (PPO)</t>
  </si>
  <si>
    <t>Exhibit B1:  Plan Design and Plan Relativity Factors (Indemnity)</t>
  </si>
  <si>
    <t>Exhibit B1:  Plan Design and Plan Relativity Factors (Other)</t>
  </si>
  <si>
    <t xml:space="preserve">1.  The 2.5% is based on the Northeast Medical CPI as of June 2013.  http://www.bls.gov/xg_shells/ro1xg01a.htm </t>
  </si>
  <si>
    <r>
      <t>Brief explanation of changes to the administrative charge by more than 2.5% for either time period:</t>
    </r>
    <r>
      <rPr>
        <b/>
        <i/>
        <vertAlign val="superscript"/>
        <sz val="11"/>
        <color theme="1"/>
        <rFont val="Calibri"/>
        <family val="2"/>
        <scheme val="minor"/>
      </rPr>
      <t>1</t>
    </r>
  </si>
  <si>
    <t>Employee #1</t>
  </si>
  <si>
    <t>Employee #2</t>
  </si>
  <si>
    <t>Employee #3</t>
  </si>
  <si>
    <t>Employee #4</t>
  </si>
  <si>
    <t>Employee #5</t>
  </si>
  <si>
    <t>Employee #6</t>
  </si>
  <si>
    <t>Employee #7</t>
  </si>
  <si>
    <t>Employee #8</t>
  </si>
  <si>
    <t>Employee #10</t>
  </si>
  <si>
    <t>Employee #9</t>
  </si>
  <si>
    <t>Employee Age</t>
  </si>
  <si>
    <t>Spouse Age</t>
  </si>
  <si>
    <t>Number of Children</t>
  </si>
  <si>
    <t>Child #1 Age</t>
  </si>
  <si>
    <t>Child #2 Age</t>
  </si>
  <si>
    <t>Child #3 Age</t>
  </si>
  <si>
    <t>*Employee #3 and the spouse of Employee #3 are a tobacco users (highlighted in yellow)</t>
  </si>
  <si>
    <t>Employee Rate</t>
  </si>
  <si>
    <t>Spouse Rate</t>
  </si>
  <si>
    <t>Children Rate(s)</t>
  </si>
  <si>
    <t>Child 1</t>
  </si>
  <si>
    <t>Child 2</t>
  </si>
  <si>
    <r>
      <t>Quality Improvement Expenses</t>
    </r>
    <r>
      <rPr>
        <b/>
        <vertAlign val="superscript"/>
        <sz val="11"/>
        <rFont val="Calibri"/>
        <family val="2"/>
        <scheme val="minor"/>
      </rPr>
      <t>2, 3, 4</t>
    </r>
  </si>
  <si>
    <r>
      <t>Earned Premium prior to Rebates</t>
    </r>
    <r>
      <rPr>
        <b/>
        <vertAlign val="superscript"/>
        <sz val="11"/>
        <color theme="1"/>
        <rFont val="Calibri"/>
        <family val="2"/>
        <scheme val="minor"/>
      </rPr>
      <t>2, 3, 4</t>
    </r>
  </si>
  <si>
    <r>
      <t>Earned Premium net of Rebates</t>
    </r>
    <r>
      <rPr>
        <b/>
        <vertAlign val="superscript"/>
        <sz val="11"/>
        <color theme="1"/>
        <rFont val="Calibri"/>
        <family val="2"/>
        <scheme val="minor"/>
      </rPr>
      <t>2, 3, 4</t>
    </r>
  </si>
  <si>
    <t>a.  Utilization (including mix)</t>
  </si>
  <si>
    <t>c.  Changes in cost sharing</t>
  </si>
  <si>
    <t>d.  Changes in benefits required by law</t>
  </si>
  <si>
    <t>e.  Changes in benefits NOT required by law</t>
  </si>
  <si>
    <t>f.  Changes in provider network</t>
  </si>
  <si>
    <t>g.  Population Risk Morbidity</t>
  </si>
  <si>
    <t>h.  Reinsurance Fee</t>
  </si>
  <si>
    <t>i.  Reinsurance Recovery</t>
  </si>
  <si>
    <t>j.  ACA Insurer Fee</t>
  </si>
  <si>
    <t>k.  PCORI Fee</t>
  </si>
  <si>
    <t>l.  Exchange User Fee</t>
  </si>
  <si>
    <t>m.  Risk Adjustment User Fee</t>
  </si>
  <si>
    <t>n.  Risk Adjustment Charge/Payment</t>
  </si>
  <si>
    <t>p.  All Other Retention Components (not included above)</t>
  </si>
  <si>
    <t>q.  Over/Understatement of Prior Rates</t>
  </si>
  <si>
    <t>r.  Other</t>
  </si>
  <si>
    <t>NH</t>
  </si>
  <si>
    <t>BC</t>
  </si>
  <si>
    <t>8a.  Annualized Trend Assumption from this filing (including leverage):</t>
  </si>
  <si>
    <t>8b.  Annualized Trend Assumption from most recently approved rate filing (including leverage):</t>
  </si>
  <si>
    <t>Small Group Market</t>
  </si>
  <si>
    <t>6. Exhibit A2a and Exhibit A2: Does the final trend assumption vary by more than 2 percentage points from the average annual proposed rate change?</t>
  </si>
  <si>
    <r>
      <t>7. Exhibit A2a:  Does the final trend assumptions vary by more than 1 percentage point from the market average?</t>
    </r>
    <r>
      <rPr>
        <vertAlign val="superscript"/>
        <sz val="11"/>
        <color theme="1"/>
        <rFont val="Calibri"/>
        <family val="2"/>
        <scheme val="minor"/>
      </rPr>
      <t>4</t>
    </r>
  </si>
  <si>
    <t>Retention Charges excl. ACA fees as a percent of Average Health Coverage Plan Rate</t>
  </si>
  <si>
    <r>
      <t>Brief explanation if the change in the proposed retention charge (excluding ACA Fees) compared to either of the prior periods is greater than 2.5%:</t>
    </r>
    <r>
      <rPr>
        <b/>
        <i/>
        <vertAlign val="superscript"/>
        <sz val="11"/>
        <color theme="1"/>
        <rFont val="Calibri"/>
        <family val="2"/>
        <scheme val="minor"/>
      </rPr>
      <t>1</t>
    </r>
  </si>
  <si>
    <t>9. Exhibit E3:  Is the proposed retention charge (excluding ACA fees) more than 2.5% greater than the retention charge (excluding ACA fees) from the prior 12 months filing?</t>
  </si>
  <si>
    <r>
      <t xml:space="preserve">14. Exhibits A2, M1/M2 &amp; A2a: Does the loss ratio of the latest two historical calendar year periods </t>
    </r>
    <r>
      <rPr>
        <u/>
        <sz val="11"/>
        <color theme="1"/>
        <rFont val="Calibri"/>
        <family val="2"/>
        <scheme val="minor"/>
      </rPr>
      <t>decrease</t>
    </r>
    <r>
      <rPr>
        <sz val="11"/>
        <color theme="1"/>
        <rFont val="Calibri"/>
        <family val="2"/>
        <scheme val="minor"/>
      </rPr>
      <t xml:space="preserve"> by more than 2 percentage points and is the proposed rate change greater than the annual trend assumption?</t>
    </r>
  </si>
  <si>
    <r>
      <t xml:space="preserve">15. Exhibits A2, M1/M2 &amp; A2a: Does the loss ratio of the latest two historical calendar year periods </t>
    </r>
    <r>
      <rPr>
        <u/>
        <sz val="11"/>
        <color theme="1"/>
        <rFont val="Calibri"/>
        <family val="2"/>
        <scheme val="minor"/>
      </rPr>
      <t>increase</t>
    </r>
    <r>
      <rPr>
        <sz val="11"/>
        <color theme="1"/>
        <rFont val="Calibri"/>
        <family val="2"/>
        <scheme val="minor"/>
      </rPr>
      <t xml:space="preserve"> by more than 2 percentage points and is the proposed rate change less than the annual trend assumption?</t>
    </r>
  </si>
  <si>
    <t>Is the percentage of EHB less than 95% for a health coverage plan with more than 5% of membership?</t>
  </si>
  <si>
    <t>1c.  SERFF Tracking ID:</t>
  </si>
  <si>
    <t>1a.  NAIC Company Code:</t>
  </si>
  <si>
    <t>Bronze</t>
  </si>
  <si>
    <t>Silver</t>
  </si>
  <si>
    <t>Gold</t>
  </si>
  <si>
    <t>Platinum</t>
  </si>
  <si>
    <t>Catastrophic</t>
  </si>
  <si>
    <t>On the Exchange</t>
  </si>
  <si>
    <t>Off the Exchange</t>
  </si>
  <si>
    <t>Both</t>
  </si>
  <si>
    <t>Unique Plan Design? (Y, N)</t>
  </si>
  <si>
    <t>Yes</t>
  </si>
  <si>
    <t>No</t>
  </si>
  <si>
    <t>Is pediatric dental benefit included? (Y/N)</t>
  </si>
  <si>
    <t>MLR Denominator PMPM</t>
  </si>
  <si>
    <t>9b.  If the answer to question 9a is "Y", then please indicate all the rate effective dates included in this filing.</t>
  </si>
  <si>
    <t>3.  Health Underwriting (GRANDFATHERED ONLY)</t>
  </si>
  <si>
    <t>4.  Group Size (GRANDFATHERED ONLY)</t>
  </si>
  <si>
    <t>5.  Industry (GRANDFATHERED ONLY)</t>
  </si>
  <si>
    <t>*Employee #5 is a tobacco user and Child #2 for Employee #7 is a tobacco user (highlighted in yellow)</t>
  </si>
  <si>
    <t>Benefit Period</t>
  </si>
  <si>
    <t>Visits</t>
  </si>
  <si>
    <t>Admits</t>
  </si>
  <si>
    <t>Services</t>
  </si>
  <si>
    <t>Days</t>
  </si>
  <si>
    <t>Prescriptions</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</si>
  <si>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</si>
  <si>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</si>
  <si>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</si>
  <si>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</si>
  <si>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</si>
  <si>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</si>
  <si>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</si>
  <si>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</si>
  <si>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</si>
  <si>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</si>
  <si>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</si>
  <si>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</si>
  <si>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</si>
  <si>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</si>
  <si>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</si>
  <si>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</si>
  <si>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</si>
  <si>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</si>
  <si>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</si>
  <si>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</si>
  <si>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</si>
  <si>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</si>
  <si>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</si>
  <si>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</si>
  <si>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</si>
  <si>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NJ</t>
  </si>
  <si>
    <t>NM</t>
  </si>
  <si>
    <t>NY</t>
  </si>
  <si>
    <t>NC</t>
  </si>
  <si>
    <t>ND</t>
  </si>
  <si>
    <t>OH</t>
  </si>
  <si>
    <t>OK</t>
  </si>
  <si>
    <t>OR</t>
  </si>
  <si>
    <t>PA</t>
  </si>
  <si>
    <t>RI</t>
  </si>
  <si>
    <t>SC</t>
  </si>
  <si>
    <t>SD</t>
  </si>
  <si>
    <t>TN</t>
  </si>
  <si>
    <t>TX</t>
  </si>
  <si>
    <t>UT</t>
  </si>
  <si>
    <t>VT</t>
  </si>
  <si>
    <t>VA</t>
  </si>
  <si>
    <t>WA</t>
  </si>
  <si>
    <t>WV</t>
  </si>
  <si>
    <t>WI</t>
  </si>
  <si>
    <t>WY</t>
  </si>
  <si>
    <t>GU</t>
  </si>
  <si>
    <t>MP</t>
  </si>
  <si>
    <t>PR</t>
  </si>
  <si>
    <t>VI</t>
  </si>
  <si>
    <r>
      <t xml:space="preserve">2.  The annual NH premium </t>
    </r>
    <r>
      <rPr>
        <u/>
        <sz val="10"/>
        <color theme="1"/>
        <rFont val="Calibri"/>
        <family val="2"/>
        <scheme val="minor"/>
      </rPr>
      <t>after</t>
    </r>
    <r>
      <rPr>
        <sz val="10"/>
        <color theme="1"/>
        <rFont val="Calibri"/>
        <family val="2"/>
        <scheme val="minor"/>
      </rPr>
      <t xml:space="preserve"> the rate change is calculated by taking the average proposed base rate PMPM in Exhibit A2, which includes the rate change from this filing, times the number of impacted members times 12.</t>
    </r>
  </si>
  <si>
    <t>9a.  Does the carrier intend to charge rates for subsequent renewal or issue dates by multiplying the rates within this rate filing by prospective trend adjustments?</t>
  </si>
  <si>
    <t>M1</t>
  </si>
  <si>
    <t>Proposed Health Coverage Plan Rate PMPM for Rate Effective Date Plus 1 Month</t>
  </si>
  <si>
    <t>M0</t>
  </si>
  <si>
    <t>M2</t>
  </si>
  <si>
    <t>M3</t>
  </si>
  <si>
    <t>M4</t>
  </si>
  <si>
    <t>M5</t>
  </si>
  <si>
    <t>M6</t>
  </si>
  <si>
    <t>M7</t>
  </si>
  <si>
    <t>M8</t>
  </si>
  <si>
    <t>M9</t>
  </si>
  <si>
    <t>M10</t>
  </si>
  <si>
    <t>M11</t>
  </si>
  <si>
    <t>Proposed Health Coverage Plan Rate PMPM for Rate Effective Date Plus 2 Months</t>
  </si>
  <si>
    <t>Proposed Health Coverage Plan Rate PMPM for Rate Effective Date Plus 3 Months</t>
  </si>
  <si>
    <t>Proposed Health Coverage Plan Rate PMPM for Rate Effective Date Plus 4 Months</t>
  </si>
  <si>
    <t>Proposed Health Coverage Plan Rate PMPM for Rate Effective Date Plus 5 Months</t>
  </si>
  <si>
    <t>Proposed Health Coverage Plan Rate PMPM for Rate Effective Date Plus 6 Months</t>
  </si>
  <si>
    <t>Proposed Health Coverage Plan Rate PMPM for Rate Effective Date Plus 7 Months</t>
  </si>
  <si>
    <t>Proposed Health Coverage Plan Rate PMPM for Rate Effective Date Plus 8 Months</t>
  </si>
  <si>
    <t>Proposed Health Coverage Plan Rate PMPM for Rate Effective Date Plus 9 Months</t>
  </si>
  <si>
    <t>Proposed Health Coverage Plan Rate PMPM for Rate Effective Date Plus 10 Months</t>
  </si>
  <si>
    <t>Proposed Health Coverage Plan Rate PMPM for Rate Effective Date Plus 11 Months</t>
  </si>
  <si>
    <t>Date</t>
  </si>
  <si>
    <t>Rate Effective Date Plus 1 Month</t>
  </si>
  <si>
    <t>Date Description</t>
  </si>
  <si>
    <t>Rate Effective Date Plus 2 Months</t>
  </si>
  <si>
    <t>Rate Effective Date Plus 3 Months</t>
  </si>
  <si>
    <t>Rate Effective Date Plus 4 Months</t>
  </si>
  <si>
    <t>Rate Effective Date Plus 5 Months</t>
  </si>
  <si>
    <t>Rate Effective Date Plus 6 Months</t>
  </si>
  <si>
    <t>Rate Effective Date Plus 7 Months</t>
  </si>
  <si>
    <t>Rate Effective Date Plus 8 Months</t>
  </si>
  <si>
    <t>Rate Effective Date Plus 9 Months</t>
  </si>
  <si>
    <t>Rate Effective Date Plus 10 Months</t>
  </si>
  <si>
    <t>Rate Effective Date Plus 11 Months</t>
  </si>
  <si>
    <t>Prospective Rate Adjustment Check</t>
  </si>
  <si>
    <t>If each month is OK, then OK, otherwise ERROR.</t>
  </si>
  <si>
    <t>Exhibit A2a:  Modified URRT Worksheet 1</t>
  </si>
  <si>
    <t>Monthly Prospective Trend Adjustments (enter as %)</t>
  </si>
  <si>
    <t>Total Health Coverage Plan Rate Adjustment fom Exhibit A2</t>
  </si>
  <si>
    <t>Total Health Coverage Plan Rate Adjustment fom Exhibit A2 RELATIVE TO STANDARD PLAN</t>
  </si>
  <si>
    <t>Standard Other Plan Type</t>
  </si>
  <si>
    <t>Expected Percentage to be spent on contribution to surplus/profit/reserve or other items:</t>
  </si>
  <si>
    <t>Expected Percentage to be spent on ACA fees and taxes:</t>
  </si>
  <si>
    <r>
      <t xml:space="preserve">Exhibit A6:  Narrative Description of Rate Change </t>
    </r>
    <r>
      <rPr>
        <i/>
        <sz val="10"/>
        <color theme="1"/>
        <rFont val="Calibri"/>
        <family val="2"/>
        <scheme val="minor"/>
      </rPr>
      <t>(Non-Standardized Exhibit)</t>
    </r>
  </si>
  <si>
    <r>
      <t xml:space="preserve">Exhibit B2:  Support for AV Metal Values for Unique Plan Designs </t>
    </r>
    <r>
      <rPr>
        <i/>
        <sz val="10"/>
        <color theme="1"/>
        <rFont val="Calibri"/>
        <family val="2"/>
        <scheme val="minor"/>
      </rPr>
      <t>(Non-Standardized Exhibit)</t>
    </r>
  </si>
  <si>
    <r>
      <t xml:space="preserve">Exhibit C3:  Support for Exhibit A2 and A2a- Other than Trend </t>
    </r>
    <r>
      <rPr>
        <i/>
        <sz val="10"/>
        <color theme="1"/>
        <rFont val="Calibri"/>
        <family val="2"/>
        <scheme val="minor"/>
      </rPr>
      <t>(Non-Standardized Exhibit)</t>
    </r>
  </si>
  <si>
    <r>
      <t xml:space="preserve">Exhibit C4:  Support for URRT Worksheet 2- Other than AV Metal Values </t>
    </r>
    <r>
      <rPr>
        <i/>
        <sz val="10"/>
        <color theme="1"/>
        <rFont val="Calibri"/>
        <family val="2"/>
        <scheme val="minor"/>
      </rPr>
      <t>(Non-Standardized Exhibit)</t>
    </r>
  </si>
  <si>
    <t>4a.  Rate Effective Date for this Rate Filing:</t>
  </si>
  <si>
    <t>4b.  Rate Effective Date for Most Recently Approved Rate Filing:</t>
  </si>
  <si>
    <r>
      <t xml:space="preserve">Exhibit G2: Individual Market Example 2 </t>
    </r>
    <r>
      <rPr>
        <i/>
        <sz val="10"/>
        <color theme="1"/>
        <rFont val="Calibri"/>
        <family val="2"/>
        <scheme val="minor"/>
      </rPr>
      <t>(Non-Standardized Exhibit)</t>
    </r>
  </si>
  <si>
    <r>
      <t xml:space="preserve">Exhibit G3: Small Group Market Example 1 </t>
    </r>
    <r>
      <rPr>
        <i/>
        <sz val="10"/>
        <color theme="1"/>
        <rFont val="Calibri"/>
        <family val="2"/>
        <scheme val="minor"/>
      </rPr>
      <t>(Non-Standardized Exhibit)</t>
    </r>
  </si>
  <si>
    <r>
      <t xml:space="preserve">Exhibit G4: Small Group Market Example 2 </t>
    </r>
    <r>
      <rPr>
        <i/>
        <sz val="10"/>
        <color theme="1"/>
        <rFont val="Calibri"/>
        <family val="2"/>
        <scheme val="minor"/>
      </rPr>
      <t>(Non-Standardized Exhibit)</t>
    </r>
  </si>
  <si>
    <t>Additional Information Requested by NHID</t>
  </si>
  <si>
    <t>Contribution to Surplus/Profit/Reserve</t>
  </si>
  <si>
    <t>Contribution to Surplus/Profit/Reserve PMPM</t>
  </si>
  <si>
    <t>Contribution to Surplus/Profit/Reserve as a percent of Average Health Coverage Plan Rate</t>
  </si>
  <si>
    <t>Brief explanation if the proposed contribution to surplus, profit or reserve as a percent of the average base rate is greater than 2%:</t>
  </si>
  <si>
    <t>o.  Contribution to Surplus/Profit/Reserve</t>
  </si>
  <si>
    <t>10. Exhibit E3:  Is the contribution to surplus/profit/reserve more than 2% of the average base rate in this rate filing?</t>
  </si>
  <si>
    <t>4.  These terms are defined in federal regulation 45 CFR 158.</t>
  </si>
  <si>
    <r>
      <t>Adjustments to Earned Premium for Taxes &amp; Fees</t>
    </r>
    <r>
      <rPr>
        <b/>
        <vertAlign val="superscript"/>
        <sz val="11"/>
        <rFont val="Calibri"/>
        <family val="2"/>
        <scheme val="minor"/>
      </rPr>
      <t>2, 3, 4</t>
    </r>
  </si>
  <si>
    <r>
      <t>Risk Corridor Payments/Receipts</t>
    </r>
    <r>
      <rPr>
        <b/>
        <vertAlign val="superscript"/>
        <sz val="11"/>
        <rFont val="Calibri"/>
        <family val="2"/>
        <scheme val="minor"/>
      </rPr>
      <t>2, 3, 4, 5</t>
    </r>
  </si>
  <si>
    <r>
      <t>Risk Adjustment Payments/Receipts</t>
    </r>
    <r>
      <rPr>
        <b/>
        <vertAlign val="superscript"/>
        <sz val="11"/>
        <rFont val="Calibri"/>
        <family val="2"/>
        <scheme val="minor"/>
      </rPr>
      <t>2, 3, 4, 5</t>
    </r>
  </si>
  <si>
    <r>
      <t>Federal Transitional Reinsurance Recoveries</t>
    </r>
    <r>
      <rPr>
        <b/>
        <vertAlign val="superscript"/>
        <sz val="11"/>
        <rFont val="Calibri"/>
        <family val="2"/>
        <scheme val="minor"/>
      </rPr>
      <t>2, 3, 4, 5</t>
    </r>
  </si>
  <si>
    <t>5.  Federal Transitional Reinsurance Recoveries should be listed as a negative number.</t>
  </si>
  <si>
    <r>
      <t>Risk Corridor Payments/Receipts</t>
    </r>
    <r>
      <rPr>
        <b/>
        <vertAlign val="superscript"/>
        <sz val="11"/>
        <rFont val="Calibri"/>
        <family val="2"/>
        <scheme val="minor"/>
      </rPr>
      <t>2, 3, 4, 6</t>
    </r>
  </si>
  <si>
    <r>
      <t>Risk Adjustment Payments/Receipts</t>
    </r>
    <r>
      <rPr>
        <b/>
        <vertAlign val="superscript"/>
        <sz val="11"/>
        <rFont val="Calibri"/>
        <family val="2"/>
        <scheme val="minor"/>
      </rPr>
      <t>2, 3, 4, 6</t>
    </r>
  </si>
  <si>
    <r>
      <t>Coinsurance Tier 1</t>
    </r>
    <r>
      <rPr>
        <b/>
        <vertAlign val="superscript"/>
        <sz val="11"/>
        <rFont val="Calibri"/>
        <family val="2"/>
        <scheme val="minor"/>
      </rPr>
      <t>2</t>
    </r>
  </si>
  <si>
    <r>
      <t>Coinsurance</t>
    </r>
    <r>
      <rPr>
        <b/>
        <vertAlign val="superscript"/>
        <sz val="11"/>
        <rFont val="Calibri"/>
        <family val="2"/>
        <scheme val="minor"/>
      </rPr>
      <t>2</t>
    </r>
  </si>
  <si>
    <t>1.  If there is an integrated medical and pharmacy deductible, the deductible should be entered in the medical deductible column.</t>
  </si>
  <si>
    <r>
      <t>Are the Medical &amp; Drug Deductibles Integrated? (Yes, No, n/a)</t>
    </r>
    <r>
      <rPr>
        <b/>
        <vertAlign val="superscript"/>
        <sz val="11"/>
        <rFont val="Calibri"/>
        <family val="2"/>
        <scheme val="minor"/>
      </rPr>
      <t>1</t>
    </r>
  </si>
  <si>
    <r>
      <t>Medical In-Network Single Deductible Tier 1</t>
    </r>
    <r>
      <rPr>
        <b/>
        <vertAlign val="superscript"/>
        <sz val="11"/>
        <rFont val="Calibri"/>
        <family val="2"/>
        <scheme val="minor"/>
      </rPr>
      <t>1</t>
    </r>
  </si>
  <si>
    <r>
      <t xml:space="preserve">2.  The </t>
    </r>
    <r>
      <rPr>
        <u/>
        <sz val="10"/>
        <color theme="1"/>
        <rFont val="Calibri"/>
        <family val="2"/>
        <scheme val="minor"/>
      </rPr>
      <t>impacted</t>
    </r>
    <r>
      <rPr>
        <sz val="10"/>
        <color theme="1"/>
        <rFont val="Calibri"/>
        <family val="2"/>
        <scheme val="minor"/>
      </rPr>
      <t xml:space="preserve"> Members, Subscribers and Groups counts by health coverage plan should be based on the membership impacted by the proposed rate change in this filing.  This should be a subset of columns E-G.</t>
    </r>
  </si>
  <si>
    <t>4. The average proposed rate change (using impacted members) calculated in column N should equal  the reported requested weighted average rate change in SERFF.   Similarly the Prior Rate and Requested Rate Information in SERFF should correspond to rate information in column K and column M0.  The carrier must explain any differences.</t>
  </si>
  <si>
    <r>
      <t>Health Coverage Plan Rate PMPM in effect 12 months Prior to Rate Effective Date</t>
    </r>
    <r>
      <rPr>
        <b/>
        <vertAlign val="superscript"/>
        <sz val="11"/>
        <color theme="1"/>
        <rFont val="Calibri"/>
        <family val="2"/>
        <scheme val="minor"/>
      </rPr>
      <t xml:space="preserve"> 3, 4</t>
    </r>
  </si>
  <si>
    <r>
      <t>Proposed Health Coverage Plan Rate PMPM for Rate Effective Date</t>
    </r>
    <r>
      <rPr>
        <b/>
        <vertAlign val="superscript"/>
        <sz val="11"/>
        <color theme="1"/>
        <rFont val="Calibri"/>
        <family val="2"/>
        <scheme val="minor"/>
      </rPr>
      <t xml:space="preserve"> 3, 4</t>
    </r>
  </si>
  <si>
    <t xml:space="preserve">3.  Health Coverage Plan Rates for rate effective dates on or after 1/1/2014 should be presented as the rate for a 21 year old (1.0 age factor) and non-tobacco user.  </t>
  </si>
  <si>
    <t>7.  The reinsurance factor should be calculated as reinsurance receipts (in the case of an individual market filing) net of the reinsurance fee.</t>
  </si>
  <si>
    <t>the “percentage of the health coverage plan rate that is for EHB” should be analogous to the information from the URRT Worksheet 2, line 83 “EHB Basis or full portion of TP.”  See the specific instructions from the federal Part I instructions</t>
  </si>
  <si>
    <t>8.  The “percentage of the health coverage plan rate that is for EHB” should be analogous to the information from the URRT Worksheet 2, line 83 “EHB Basis or full portion of TP.”  See the specific instructions from the federal Part I instructions.</t>
  </si>
  <si>
    <r>
      <t xml:space="preserve">Percentage of </t>
    </r>
    <r>
      <rPr>
        <b/>
        <u/>
        <sz val="11"/>
        <rFont val="Calibri"/>
        <family val="2"/>
        <scheme val="minor"/>
      </rPr>
      <t xml:space="preserve">Health Coverage Plan Rate </t>
    </r>
    <r>
      <rPr>
        <b/>
        <sz val="11"/>
        <rFont val="Calibri"/>
        <family val="2"/>
        <scheme val="minor"/>
      </rPr>
      <t>that is for EHB</t>
    </r>
    <r>
      <rPr>
        <b/>
        <vertAlign val="superscript"/>
        <sz val="11"/>
        <rFont val="Calibri"/>
        <family val="2"/>
        <scheme val="minor"/>
      </rPr>
      <t>8</t>
    </r>
  </si>
  <si>
    <t>6.  Risk Corridor Payments and Risk Adjustment Payments should inputted as a positive number while Risk Corridor Receipts or Risk Adjustment Receipts should be inputted as a negative number.</t>
  </si>
  <si>
    <t>Risk Adjustment Receipts/Payments</t>
  </si>
  <si>
    <t>Total Administrative Charges PMPM</t>
  </si>
  <si>
    <t>All Other Administrative Charges PMPM</t>
  </si>
  <si>
    <t>Administrative Charges as a percent of Average Health Coverage Plan Rate:</t>
  </si>
  <si>
    <t>5.  Risk Corridor Payments and Risk Adjustment Payments should inputted as a positive number while Risk Corridor Receipts or Risk Adjustment Receipts should be inputted as a negative number.</t>
  </si>
  <si>
    <t>Exhibit A3.  History of Rate Changes</t>
  </si>
  <si>
    <r>
      <rPr>
        <b/>
        <sz val="11"/>
        <rFont val="Calibri"/>
        <family val="2"/>
        <scheme val="minor"/>
      </rPr>
      <t>Plan Relativity Factors for the Proposed Rates</t>
    </r>
    <r>
      <rPr>
        <b/>
        <vertAlign val="superscript"/>
        <sz val="11"/>
        <rFont val="Calibri"/>
        <family val="2"/>
        <scheme val="minor"/>
      </rPr>
      <t>4</t>
    </r>
  </si>
  <si>
    <r>
      <rPr>
        <b/>
        <sz val="11"/>
        <rFont val="Calibri"/>
        <family val="2"/>
        <scheme val="minor"/>
      </rPr>
      <t>Plan Relativity Factors for the Current Rates</t>
    </r>
    <r>
      <rPr>
        <b/>
        <vertAlign val="superscript"/>
        <sz val="11"/>
        <rFont val="Calibri"/>
        <family val="2"/>
        <scheme val="minor"/>
      </rPr>
      <t>4</t>
    </r>
  </si>
  <si>
    <t>Change in Plan Relativity Factors</t>
  </si>
  <si>
    <t>If the "Change in Plan Relativity Factors" is more than 5%, please provide actuarial justification.  If there have been changes in the benefits for this plan in the prior 12 months, please also indicate what has changed.</t>
  </si>
  <si>
    <t>Does the Change in Plan Relativity Factors change by more than 5 percentage points from the prior period?</t>
  </si>
  <si>
    <t>Does the Change in Plan Relativity Factors change by more than 5 percentage points AND is the % of Impacted Members greater than 5%?</t>
  </si>
  <si>
    <t>Plan Relativity Factors fom Exhibit B1 RELATIVE TO STANDARD PLAN</t>
  </si>
  <si>
    <t>Is the Total Health Coverage Plan Rate Adjustement in Exhibit A2 INCONSISTENT with the Plan Relativity Factors in Exhibit B1?</t>
  </si>
  <si>
    <t xml:space="preserve">4. The Plan Relativity Factors should be calculated using the method described in the User's Guide. </t>
  </si>
  <si>
    <t>5a.  Exhibit B1: Does the Plan Relativity Factors change by more than 5 percentage points for any HMO plan with more than 5% of the impacted membership?</t>
  </si>
  <si>
    <t>5b.  Exhibit B1: Does the Plan Relativity Factors change by more than 5 percentage points for any POS plan with more than 5% of the impacted membership?</t>
  </si>
  <si>
    <t>5c.  Exhibit B1: Does the Plan Relativity Factors change by more than 5 percentage points for any PPO plan with more than 5% of the impacted membership?</t>
  </si>
  <si>
    <t>5d.  Exhibit B1: Does the Plan Relativity Factors change by more than 5 percentage points for any Indemnity plan with more than 5% of the impacted membership?</t>
  </si>
  <si>
    <t>5e.  Exhibit B1: Does the Plan Relativity Factors change by more than 5 percentage points for any Other plan with more than 5% of the impacted membership?</t>
  </si>
  <si>
    <t>Public except trend detail</t>
  </si>
  <si>
    <t>Proposed Charge Compared to Most Recently Approved Filing</t>
  </si>
  <si>
    <t>Proposed Charge Compared to Prior 12 Months</t>
  </si>
  <si>
    <t>Total Retention PMPM excluding ACA Fees:</t>
  </si>
  <si>
    <t>5.  The carrier should provide a plan name or code for each health coverage plan in column C.</t>
  </si>
  <si>
    <t>5.  This list should be consistent with the list provided in Exhibit A2. The plan design information should reflect the benefits in place as of the rate effective date.  The carrier should provide a plan name or code for each health coverage plan in column B.</t>
  </si>
  <si>
    <t>Market Average Rate Change</t>
  </si>
  <si>
    <t>Market Average Trend Assumptions</t>
  </si>
  <si>
    <t>8. Exhibit A2a:  Does the final trend assumptions vary by more than 1 percentage point from the trend assumptions from the most recently approved filing?</t>
  </si>
  <si>
    <t>Market Average Retention Charge</t>
  </si>
  <si>
    <t>21. Exhibit A2:  Is the % of benefits that are EHB less than 95% for any health coverage plan that has more than 5% of membership?</t>
  </si>
  <si>
    <r>
      <t xml:space="preserve">23.  Exhibit A2 and Exhibit A2a:  Are the health coverage plan rates by month </t>
    </r>
    <r>
      <rPr>
        <b/>
        <sz val="11"/>
        <color theme="1"/>
        <rFont val="Calibri"/>
        <family val="2"/>
        <scheme val="minor"/>
      </rPr>
      <t>inconsistent</t>
    </r>
    <r>
      <rPr>
        <sz val="11"/>
        <color theme="1"/>
        <rFont val="Calibri"/>
        <family val="2"/>
        <scheme val="minor"/>
      </rPr>
      <t xml:space="preserve"> compared to the health coverage plan rate for the first effective date with the corresponding prospective trend adjustments applied?  (An answer of "Y" means that there is an inconsistency for one or more health coverage plan rates.  See the hidden columns BL through BV in Exhibit A2 to identify which health coverage plans are inconsistent.)</t>
    </r>
  </si>
  <si>
    <r>
      <t xml:space="preserve">24.  Exhibit A2a and Exhibit A5:  Are the utilization and cost trend  in Exhibit A2a </t>
    </r>
    <r>
      <rPr>
        <b/>
        <sz val="11"/>
        <color theme="1"/>
        <rFont val="Calibri"/>
        <family val="2"/>
        <scheme val="minor"/>
      </rPr>
      <t>inconsistent</t>
    </r>
    <r>
      <rPr>
        <sz val="11"/>
        <color theme="1"/>
        <rFont val="Calibri"/>
        <family val="2"/>
        <scheme val="minor"/>
      </rPr>
      <t xml:space="preserve"> with the utilization and cost trend in Exhibit A5?</t>
    </r>
  </si>
  <si>
    <r>
      <t xml:space="preserve">25a.  Exhibit A2 and B1: Are the Total Health Coverage Plan Rate Adjustments from Exhibit A2 and the Plan Relativity Factors from Exhibit B1 </t>
    </r>
    <r>
      <rPr>
        <b/>
        <sz val="11"/>
        <color theme="1"/>
        <rFont val="Calibri"/>
        <family val="2"/>
        <scheme val="minor"/>
      </rPr>
      <t>inconsistent</t>
    </r>
    <r>
      <rPr>
        <sz val="11"/>
        <color theme="1"/>
        <rFont val="Calibri"/>
        <family val="2"/>
        <scheme val="minor"/>
      </rPr>
      <t xml:space="preserve"> for HMO plans?</t>
    </r>
  </si>
  <si>
    <r>
      <t xml:space="preserve">25b.  Exhibit A2 and B1: Are the Total Health Coverage Plan Rate Adjustments from Exhibit A2 and the Plan Relativity Factors from Exhibit B1 </t>
    </r>
    <r>
      <rPr>
        <b/>
        <sz val="11"/>
        <color theme="1"/>
        <rFont val="Calibri"/>
        <family val="2"/>
        <scheme val="minor"/>
      </rPr>
      <t>inconsistent</t>
    </r>
    <r>
      <rPr>
        <sz val="11"/>
        <color theme="1"/>
        <rFont val="Calibri"/>
        <family val="2"/>
        <scheme val="minor"/>
      </rPr>
      <t xml:space="preserve"> for POS plans?</t>
    </r>
  </si>
  <si>
    <r>
      <t xml:space="preserve">25c.  Exhibit A2 and B1: Are the Total Health Coverage Plan Rate Adjustments from Exhibit A2 and the Plan Relativity Factors from Exhibit B1 </t>
    </r>
    <r>
      <rPr>
        <b/>
        <sz val="11"/>
        <color theme="1"/>
        <rFont val="Calibri"/>
        <family val="2"/>
        <scheme val="minor"/>
      </rPr>
      <t>inconsistent</t>
    </r>
    <r>
      <rPr>
        <sz val="11"/>
        <color theme="1"/>
        <rFont val="Calibri"/>
        <family val="2"/>
        <scheme val="minor"/>
      </rPr>
      <t xml:space="preserve"> for PPO plans?</t>
    </r>
  </si>
  <si>
    <r>
      <t xml:space="preserve">25d.  Exhibit A2 and B1: Are the Total Health Coverage Plan Rate Adjustments from Exhibit A2 and the Plan Relativity Factors from Exhibit B1 </t>
    </r>
    <r>
      <rPr>
        <b/>
        <sz val="11"/>
        <color theme="1"/>
        <rFont val="Calibri"/>
        <family val="2"/>
        <scheme val="minor"/>
      </rPr>
      <t>inconsistent</t>
    </r>
    <r>
      <rPr>
        <sz val="11"/>
        <color theme="1"/>
        <rFont val="Calibri"/>
        <family val="2"/>
        <scheme val="minor"/>
      </rPr>
      <t xml:space="preserve"> for Indemnity plans?</t>
    </r>
  </si>
  <si>
    <r>
      <t xml:space="preserve">25e.  Exhibit A2 and B1: Are the Total Health Coverage Plan Rate Adjustments from Exhibit A2 and the Plan Relativity Factors from Exhibit B1 </t>
    </r>
    <r>
      <rPr>
        <b/>
        <sz val="11"/>
        <color theme="1"/>
        <rFont val="Calibri"/>
        <family val="2"/>
        <scheme val="minor"/>
      </rPr>
      <t>inconsistent</t>
    </r>
    <r>
      <rPr>
        <sz val="11"/>
        <color theme="1"/>
        <rFont val="Calibri"/>
        <family val="2"/>
        <scheme val="minor"/>
      </rPr>
      <t xml:space="preserve"> for Other plans?</t>
    </r>
  </si>
  <si>
    <t>"Actuarial Value &amp; Cost Sharing" * Total Members</t>
  </si>
  <si>
    <t>Average AV &amp; Cost Sharing by Metal Tier</t>
  </si>
  <si>
    <t>Percentage Difference between "Actuarial Value &amp; Cost Sharing" and Average</t>
  </si>
  <si>
    <t>Is the percentage difference between the AV &amp; Cost Sharing and the average by metal tier greater than +/-10%?</t>
  </si>
  <si>
    <t>20.  Exhibit A2:  Is the percentage difference between the "Actuarial Value &amp; Cost Sharing" component of the Health Coverage Plan Rate Adjustment and the average of the "Actuarial Value &amp; Cost Sharing" by metal tier more than 10 percentage points?</t>
  </si>
  <si>
    <r>
      <t>11. Exhibit E3:  Does the proposed retention charge as a percentage of the average health coverage plan rate vary by more than 2 percentage points from the market average?</t>
    </r>
    <r>
      <rPr>
        <vertAlign val="superscript"/>
        <sz val="11"/>
        <color theme="1"/>
        <rFont val="Calibri"/>
        <family val="2"/>
        <scheme val="minor"/>
      </rPr>
      <t>4</t>
    </r>
  </si>
  <si>
    <t>Small Group Market Average- Example 1</t>
  </si>
  <si>
    <t>Small Group Market Average- Example 2</t>
  </si>
  <si>
    <t>Individual Market Average- Example 1</t>
  </si>
  <si>
    <t>Individual Market Average- Example 2</t>
  </si>
  <si>
    <t xml:space="preserve">6.  The risk adjustment factor should be less than 1.0 if the carrier is expecting to receive risk adjustment payments and greater than 1.0 if the carrier is expecting to submit risk adjustment payments.  </t>
  </si>
  <si>
    <t>NHID RATE FILING EXHIBITS v6</t>
  </si>
  <si>
    <t>Allowed Claims</t>
  </si>
  <si>
    <t>Reinsurance</t>
  </si>
  <si>
    <t>Incurred Claims in Experience Period</t>
  </si>
  <si>
    <t>Risk Adjustment</t>
  </si>
  <si>
    <t>Experience Period Premium</t>
  </si>
  <si>
    <t>Section II:  Projections</t>
  </si>
  <si>
    <t>Experience Period Index Rate PMPM</t>
  </si>
  <si>
    <t>Cost</t>
  </si>
  <si>
    <t>Utilization</t>
  </si>
  <si>
    <t>Trended EHB Allowed Claims PMPM</t>
  </si>
  <si>
    <t>Manual EHB Allowed Claims PMPM</t>
  </si>
  <si>
    <t>Applied Credibiity %</t>
  </si>
  <si>
    <t>Credibility Adjusted EHB Allowed Claims PMPM for</t>
  </si>
  <si>
    <t>Morbidity Adjustment</t>
  </si>
  <si>
    <t>Demographic Shift</t>
  </si>
  <si>
    <t>Plan Design Changes</t>
  </si>
  <si>
    <t>Projected Index Rate for</t>
  </si>
  <si>
    <t>Risk Adjustment Payment/Charge</t>
  </si>
  <si>
    <t>Exchange User Fees</t>
  </si>
  <si>
    <t>Initial Quarter Market Adjusted Index Rate</t>
  </si>
  <si>
    <t>Year 1 Trend</t>
  </si>
  <si>
    <t>Year 2 Trend</t>
  </si>
  <si>
    <t>check</t>
  </si>
  <si>
    <t>Annualized Trend:</t>
  </si>
  <si>
    <t>Projected Member Months</t>
  </si>
  <si>
    <t>HIDDEN COLUMNS (NO LONGER NEEDED)</t>
  </si>
  <si>
    <t>Initial Quarter Market Adjusted Index Rate:</t>
  </si>
  <si>
    <t>Provider Network Adjustment</t>
  </si>
  <si>
    <t>Cat Plan Adjustment</t>
  </si>
  <si>
    <t>AV and Cost Sharing</t>
  </si>
  <si>
    <t>Benefits in addition to EHB</t>
  </si>
  <si>
    <t>Administrative Expenses less Exchange Fees</t>
  </si>
  <si>
    <t>Taxes and Fees</t>
  </si>
  <si>
    <t>Profit &amp; RiskLoad</t>
  </si>
  <si>
    <t>Calibration Factor</t>
  </si>
  <si>
    <t>Total Number of Members from Most Recent Time Period Available</t>
  </si>
  <si>
    <t>Total Health Coverage Plan Rate Adjustments</t>
  </si>
  <si>
    <t>Calculated Proposed Health Coverage Plan Rate PMPM for Rate Effective Date (Calibrated Plan Adjusted Index Rate)</t>
  </si>
  <si>
    <t>*HEALTH COVERAGE PLAN RATES SHOULD BE PRESENTED AS THE RATE FOR A 21 YEAR OLD NON-TOBACCO USER (HEALTH COVERAGE PLAN RATE = CALIBRATED PLAN ADJUSTED INDEX RATE)</t>
  </si>
  <si>
    <t>*ADMINISTRATIVE CHARGES  SHOULD BE PRESENTED AS THE RATE FOR A 21 YEAR OLD NON-TOBACCO USER</t>
  </si>
  <si>
    <t>*RETENTION CHARGES SHOULD BE PRESENTED AS THE RATE FOR A 21 YEAR OLD NON-TOBACCO USER</t>
  </si>
  <si>
    <r>
      <t>6.  Tier/Conversion Factors</t>
    </r>
    <r>
      <rPr>
        <b/>
        <vertAlign val="superscript"/>
        <sz val="11"/>
        <color theme="1"/>
        <rFont val="Calibri"/>
        <family val="2"/>
        <scheme val="minor"/>
      </rPr>
      <t>1</t>
    </r>
  </si>
  <si>
    <t>1b. Annual Trend Check</t>
  </si>
  <si>
    <t>1c.  Total Annualized Trend Assumption (Unit Cost and Utilization) from this filing INCLUDING any impact of leverage:</t>
  </si>
  <si>
    <t>3. If the carrier intends to charge rates for subsequent renewal or issue dates by multiplying the rates within this rate filing by prospective trend adjustments, please provide the trend adjustments in the following table (leave blank if not applicable):</t>
  </si>
  <si>
    <t>Calendar months represented in the time period labeled Year 1</t>
  </si>
  <si>
    <t>Calendar months represented in the time period labeled Year 2</t>
  </si>
  <si>
    <t>1a.  Total Annualized Trend Assumption (Unit Cost and Utilization) from this filing EXCLUDING any impact of leverage (i.e. based on allowed claims):</t>
  </si>
  <si>
    <t>2a.  Total Annualized Trend Assumption (Unit Cost and Utilization) from the most recently approved filing EXCLUDING any impact of leverage (i.e. based on allowed claims):</t>
  </si>
  <si>
    <t>2b.  Total Annualized Trend Assumption (Unit Cost and Utilization) from the most recently approved filing INCLUDING any impact of leverage:</t>
  </si>
  <si>
    <t>2.   The impacted members, subscribers and groups counts should be based on the membership impacted by the proposed rate change in this filing.  The totals here should equal the totals from Exhibit A2 columns H - J.</t>
  </si>
  <si>
    <t>1.  The 2.5% is based on the Northeast Medical CPI as of June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</si>
</sst>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00%"/>
    <numFmt numFmtId="167" formatCode="&quot;$&quot;#,##0"/>
    <numFmt numFmtId="168" formatCode="mmmm\-yyyy"/>
    <numFmt numFmtId="169" formatCode="0.000"/>
    <numFmt numFmtId="170" formatCode="#,##0.000"/>
    <numFmt numFmtId="171" formatCode="&quot;$&quot;#,##0.0000"/>
    <numFmt numFmtId="172" formatCode="0.0"/>
    <numFmt numFmtId="173" formatCode="_(* #,##0_);_(* \(#,##0\);_(* &quot;-&quot;??_);_(@_)"/>
    <numFmt numFmtId="174" formatCode="0.00000"/>
  </numFmts>
  <fonts count="5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6"/>
      <color theme="1"/>
      <name val="Calibri"/>
      <family val="2"/>
      <scheme val="minor"/>
    </font>
    <font>
      <b/>
      <sz val="16"/>
      <color theme="1"/>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i/>
      <sz val="11"/>
      <color theme="1"/>
      <name val="Calibri"/>
      <family val="2"/>
      <scheme val="minor"/>
    </font>
    <font>
      <i/>
      <sz val="11"/>
      <color theme="1"/>
      <name val="Calibri"/>
      <family val="2"/>
      <scheme val="minor"/>
    </font>
    <font>
      <b/>
      <i/>
      <vertAlign val="superscript"/>
      <sz val="11"/>
      <color theme="1"/>
      <name val="Calibri"/>
      <family val="2"/>
      <scheme val="minor"/>
    </font>
    <font>
      <b/>
      <sz val="11"/>
      <color rgb="FFFF0000"/>
      <name val="Calibri"/>
      <family val="2"/>
      <scheme val="minor"/>
    </font>
    <font>
      <b/>
      <u/>
      <sz val="11"/>
      <color theme="1"/>
      <name val="Calibri"/>
      <family val="2"/>
      <scheme val="minor"/>
    </font>
    <font>
      <b/>
      <vertAlign val="superscript"/>
      <sz val="11"/>
      <color theme="1"/>
      <name val="Calibri"/>
      <family val="2"/>
      <scheme val="minor"/>
    </font>
    <font>
      <b/>
      <i/>
      <sz val="11"/>
      <color rgb="FFFF0000"/>
      <name val="Calibri"/>
      <family val="2"/>
      <scheme val="minor"/>
    </font>
    <font>
      <sz val="10"/>
      <color theme="1"/>
      <name val="Calibri"/>
      <family val="2"/>
      <scheme val="minor"/>
    </font>
    <font>
      <sz val="10"/>
      <name val="Calibri"/>
      <family val="2"/>
      <scheme val="minor"/>
    </font>
    <font>
      <u/>
      <sz val="11"/>
      <color theme="1"/>
      <name val="Calibri"/>
      <family val="2"/>
      <scheme val="minor"/>
    </font>
    <font>
      <i/>
      <sz val="10"/>
      <color theme="1"/>
      <name val="Calibri"/>
      <family val="2"/>
      <scheme val="minor"/>
    </font>
    <font>
      <b/>
      <i/>
      <sz val="15"/>
      <color theme="1"/>
      <name val="Calibri"/>
      <family val="2"/>
      <scheme val="minor"/>
    </font>
    <font>
      <b/>
      <sz val="11"/>
      <name val="Calibri"/>
      <family val="2"/>
      <scheme val="minor"/>
    </font>
    <font>
      <b/>
      <sz val="14"/>
      <color theme="1"/>
      <name val="Calibri"/>
      <family val="2"/>
      <scheme val="minor"/>
    </font>
    <font>
      <b/>
      <i/>
      <sz val="14"/>
      <color theme="1"/>
      <name val="Calibri"/>
      <family val="2"/>
      <scheme val="minor"/>
    </font>
    <font>
      <sz val="14"/>
      <color theme="1"/>
      <name val="Calibri"/>
      <family val="2"/>
      <scheme val="minor"/>
    </font>
    <font>
      <b/>
      <u/>
      <sz val="14"/>
      <color theme="1"/>
      <name val="Calibri"/>
      <family val="2"/>
      <scheme val="minor"/>
    </font>
    <font>
      <b/>
      <sz val="18"/>
      <color theme="1"/>
      <name val="Calibri"/>
      <family val="2"/>
      <scheme val="minor"/>
    </font>
    <font>
      <u/>
      <sz val="10"/>
      <color theme="1"/>
      <name val="Calibri"/>
      <family val="2"/>
      <scheme val="minor"/>
    </font>
    <font>
      <b/>
      <i/>
      <sz val="10"/>
      <color theme="1"/>
      <name val="Calibri"/>
      <family val="2"/>
      <scheme val="minor"/>
    </font>
    <font>
      <b/>
      <vertAlign val="superscript"/>
      <sz val="11"/>
      <name val="Calibri"/>
      <family val="2"/>
      <scheme val="minor"/>
    </font>
    <font>
      <b/>
      <u/>
      <sz val="11"/>
      <name val="Calibri"/>
      <family val="2"/>
      <scheme val="minor"/>
    </font>
    <font>
      <sz val="8"/>
      <color rgb="FF000000"/>
      <name val="Tahoma"/>
      <family val="2"/>
    </font>
    <font>
      <sz val="11"/>
      <color rgb="FF000000"/>
      <name val="Calibri"/>
      <family val="2"/>
      <scheme val="minor"/>
    </font>
    <font>
      <b/>
      <sz val="12"/>
      <color theme="1"/>
      <name val="Calibri"/>
      <family val="2"/>
      <scheme val="minor"/>
    </font>
    <font>
      <b/>
      <sz val="18"/>
      <name val="Calibri"/>
      <family val="2"/>
      <scheme val="minor"/>
    </font>
    <font>
      <sz val="11"/>
      <color rgb="FF1F497D"/>
      <name val="Calibri"/>
      <family val="2"/>
      <scheme val="minor"/>
    </font>
    <font>
      <b/>
      <sz val="9"/>
      <color rgb="FF000000"/>
      <name val="Tahoma"/>
      <family val="2"/>
    </font>
    <font>
      <b/>
      <sz val="11"/>
      <color rgb="FF0070C0"/>
      <name val="Calibri"/>
      <family val="2"/>
      <scheme val="minor"/>
    </font>
    <font>
      <b/>
      <i/>
      <sz val="11"/>
      <color rgb="FF0070C0"/>
      <name val="Calibri"/>
      <family val="2"/>
      <scheme val="minor"/>
    </font>
    <font>
      <b/>
      <sz val="12"/>
      <color rgb="FFFF0000"/>
      <name val="Calibri"/>
      <family val="2"/>
      <scheme val="minor"/>
    </font>
    <font>
      <b/>
      <sz val="16"/>
      <color rgb="FFFF0000"/>
      <name val="Calibri"/>
      <family val="2"/>
      <scheme val="minor"/>
    </font>
    <font>
      <b/>
      <sz val="14"/>
      <color indexed="8"/>
      <name val="Calibri"/>
      <family val="2"/>
    </font>
    <font>
      <sz val="14"/>
      <color indexed="8"/>
      <name val="Calibri"/>
      <family val="2"/>
    </font>
    <font>
      <b/>
      <sz val="11"/>
      <color indexed="8"/>
      <name val="Calibri"/>
      <family val="2"/>
    </font>
    <font>
      <b/>
      <u/>
      <sz val="11"/>
      <color indexed="8"/>
      <name val="Calibri"/>
      <family val="2"/>
    </font>
    <font>
      <b/>
      <u val="singleAccounting"/>
      <sz val="11"/>
      <color theme="1"/>
      <name val="Calibri"/>
      <family val="2"/>
      <scheme val="minor"/>
    </font>
    <font>
      <b/>
      <i/>
      <sz val="16"/>
      <color rgb="FF7030A0"/>
      <name val="Calibri"/>
      <family val="2"/>
      <scheme val="minor"/>
    </font>
    <font>
      <b/>
      <i/>
      <sz val="11"/>
      <name val="Calibri"/>
      <family val="2"/>
      <scheme val="minor"/>
    </font>
    <font>
      <b/>
      <sz val="15"/>
      <color theme="1"/>
      <name val="Calibri"/>
      <family val="2"/>
      <scheme val="minor"/>
    </font>
    <font>
      <sz val="10"/>
      <name val="Arial"/>
      <family val="2"/>
    </font>
    <font>
      <sz val="10"/>
      <color theme="1"/>
      <name val="Arial Unicode MS"/>
      <family val="2"/>
    </font>
    <font>
      <b/>
      <sz val="11"/>
      <color rgb="FF7030A0"/>
      <name val="Calibri"/>
      <family val="2"/>
      <scheme val="minor"/>
    </font>
    <font>
      <b/>
      <sz val="16"/>
      <color rgb="FF7030A0"/>
      <name val="Calibri"/>
      <family val="2"/>
      <scheme val="minor"/>
    </font>
    <font>
      <sz val="12"/>
      <color theme="1"/>
      <name val="Calibri"/>
      <family val="2"/>
      <scheme val="minor"/>
    </font>
    <font>
      <b/>
      <i/>
      <sz val="16"/>
      <color theme="1"/>
      <name val="Calibri"/>
      <family val="2"/>
      <scheme val="minor"/>
    </font>
    <font>
      <sz val="11"/>
      <color theme="0"/>
      <name val="Calibri"/>
      <family val="2"/>
      <scheme val="minor"/>
    </font>
    <font>
      <sz val="12"/>
      <name val="Times New Roman"/>
      <family val="1"/>
    </font>
    <font>
      <sz val="11"/>
      <color indexed="8"/>
      <name val="Calibri"/>
      <family val="2"/>
    </font>
  </fonts>
  <fills count="13">
    <fill>
      <patternFill patternType="none"/>
    </fill>
    <fill>
      <patternFill patternType="gray125"/>
    </fill>
    <fill>
      <patternFill patternType="solid">
        <fgColor rgb="FF00B0F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indexed="64"/>
      </patternFill>
    </fill>
    <fill>
      <patternFill patternType="solid">
        <fgColor rgb="FF00B0F0"/>
        <bgColor rgb="FF000000"/>
      </patternFill>
    </fill>
    <fill>
      <patternFill patternType="solid">
        <fgColor indexed="9"/>
        <bgColor indexed="64"/>
      </patternFill>
    </fill>
    <fill>
      <patternFill patternType="solid">
        <fgColor rgb="FFFFFF00"/>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23">
    <xf numFmtId="0" fontId="0"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9"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9" fillId="0" borderId="0" applyNumberFormat="0" applyFill="0" applyBorder="0" applyAlignment="0" applyProtection="0"/>
    <xf numFmtId="9" fontId="49"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9" fillId="0" borderId="0"/>
    <xf numFmtId="0" fontId="1" fillId="0" borderId="0"/>
    <xf numFmtId="44" fontId="49" fillId="0" borderId="0" applyFont="0" applyFill="0" applyBorder="0" applyAlignment="0" applyProtection="0"/>
    <xf numFmtId="43" fontId="57" fillId="0" borderId="0" applyFont="0" applyFill="0" applyBorder="0" applyAlignment="0" applyProtection="0"/>
    <xf numFmtId="0" fontId="1" fillId="0" borderId="0"/>
  </cellStyleXfs>
  <cellXfs count="471">
    <xf numFmtId="0" fontId="0" fillId="0" borderId="0" xfId="0"/>
    <xf numFmtId="0" fontId="4" fillId="0" borderId="0" xfId="0" applyFont="1"/>
    <xf numFmtId="0" fontId="5" fillId="0" borderId="0" xfId="0" applyFont="1"/>
    <xf numFmtId="0" fontId="4" fillId="0" borderId="0" xfId="0" applyFont="1" applyAlignment="1">
      <alignment horizontal="center"/>
    </xf>
    <xf numFmtId="0" fontId="5" fillId="0" borderId="0" xfId="0" applyFont="1" applyAlignment="1">
      <alignment horizontal="center"/>
    </xf>
    <xf numFmtId="0" fontId="3" fillId="0" borderId="0" xfId="0" applyFont="1"/>
    <xf numFmtId="0" fontId="0" fillId="0" borderId="0" xfId="0" applyAlignment="1">
      <alignment horizontal="center"/>
    </xf>
    <xf numFmtId="0" fontId="6" fillId="0" borderId="0" xfId="0" applyFont="1"/>
    <xf numFmtId="0" fontId="0" fillId="0" borderId="0" xfId="0" applyAlignment="1">
      <alignment horizontal="left"/>
    </xf>
    <xf numFmtId="0" fontId="7" fillId="0" borderId="0" xfId="0" applyFont="1" applyAlignment="1">
      <alignment horizontal="left" wrapText="1"/>
    </xf>
    <xf numFmtId="0" fontId="9" fillId="0" borderId="0" xfId="0" applyFont="1"/>
    <xf numFmtId="0" fontId="2" fillId="0" borderId="0" xfId="0" applyFont="1"/>
    <xf numFmtId="0" fontId="0" fillId="3" borderId="0" xfId="0" applyFill="1"/>
    <xf numFmtId="0" fontId="3" fillId="0" borderId="0" xfId="0" applyFont="1" applyAlignment="1">
      <alignment horizontal="center"/>
    </xf>
    <xf numFmtId="164" fontId="3" fillId="3" borderId="0" xfId="0" applyNumberFormat="1" applyFont="1" applyFill="1" applyAlignment="1">
      <alignment horizontal="center"/>
    </xf>
    <xf numFmtId="0" fontId="10" fillId="0" borderId="0" xfId="0" applyFont="1"/>
    <xf numFmtId="0" fontId="0" fillId="3" borderId="0" xfId="0" applyFill="1" applyAlignment="1">
      <alignment horizontal="right"/>
    </xf>
    <xf numFmtId="14" fontId="0" fillId="3" borderId="0" xfId="0" applyNumberFormat="1" applyFill="1" applyAlignment="1">
      <alignment horizontal="right"/>
    </xf>
    <xf numFmtId="164" fontId="3" fillId="0" borderId="0" xfId="0" applyNumberFormat="1" applyFont="1" applyAlignment="1">
      <alignment horizontal="center"/>
    </xf>
    <xf numFmtId="0" fontId="7" fillId="0" borderId="0" xfId="0" applyFont="1" applyAlignment="1">
      <alignment horizontal="center" wrapText="1"/>
    </xf>
    <xf numFmtId="0" fontId="3" fillId="0" borderId="0" xfId="0" applyFont="1" applyAlignment="1">
      <alignment horizontal="left"/>
    </xf>
    <xf numFmtId="0" fontId="9" fillId="0" borderId="0" xfId="0" applyFont="1" applyAlignment="1">
      <alignment horizontal="left"/>
    </xf>
    <xf numFmtId="0" fontId="9" fillId="0" borderId="0" xfId="0" applyFont="1" applyAlignment="1">
      <alignment horizontal="center"/>
    </xf>
    <xf numFmtId="165" fontId="3" fillId="3" borderId="0" xfId="1" applyNumberFormat="1" applyFont="1" applyFill="1" applyAlignment="1">
      <alignment horizontal="center"/>
    </xf>
    <xf numFmtId="0" fontId="9" fillId="0" borderId="0" xfId="0" applyFont="1" applyAlignment="1">
      <alignment horizontal="left" vertical="top" wrapText="1"/>
    </xf>
    <xf numFmtId="0" fontId="0" fillId="0" borderId="0" xfId="0" applyAlignment="1">
      <alignment wrapText="1"/>
    </xf>
    <xf numFmtId="9" fontId="0" fillId="0" borderId="0" xfId="0" applyNumberFormat="1"/>
    <xf numFmtId="0" fontId="10" fillId="0" borderId="0" xfId="0" applyFont="1" applyAlignment="1">
      <alignment horizontal="right"/>
    </xf>
    <xf numFmtId="0" fontId="0" fillId="0" borderId="0" xfId="0" applyAlignment="1">
      <alignment horizontal="right"/>
    </xf>
    <xf numFmtId="6" fontId="0" fillId="0" borderId="0" xfId="0" applyNumberFormat="1" applyAlignment="1">
      <alignment horizontal="center"/>
    </xf>
    <xf numFmtId="9" fontId="0" fillId="0" borderId="0" xfId="0" applyNumberFormat="1" applyAlignment="1">
      <alignment horizontal="center"/>
    </xf>
    <xf numFmtId="9" fontId="2" fillId="0" borderId="0" xfId="0" applyNumberFormat="1" applyFont="1" applyAlignment="1">
      <alignment horizontal="left"/>
    </xf>
    <xf numFmtId="0" fontId="7" fillId="0" borderId="0" xfId="0" applyFont="1"/>
    <xf numFmtId="0" fontId="3" fillId="0" borderId="0" xfId="0" applyFont="1" applyAlignment="1">
      <alignment wrapText="1"/>
    </xf>
    <xf numFmtId="0" fontId="3" fillId="0" borderId="0" xfId="0" applyFont="1" applyAlignment="1">
      <alignment horizontal="center" wrapText="1"/>
    </xf>
    <xf numFmtId="0" fontId="0" fillId="0" borderId="0" xfId="0" applyAlignment="1">
      <alignment vertical="top" wrapText="1"/>
    </xf>
    <xf numFmtId="0" fontId="9" fillId="0" borderId="0" xfId="0" applyFont="1" applyAlignment="1">
      <alignment horizontal="center" wrapText="1"/>
    </xf>
    <xf numFmtId="164" fontId="3" fillId="5" borderId="0" xfId="0" applyNumberFormat="1" applyFont="1" applyFill="1" applyAlignment="1">
      <alignment horizontal="center"/>
    </xf>
    <xf numFmtId="14" fontId="0" fillId="0" borderId="0" xfId="0" applyNumberFormat="1" applyAlignment="1">
      <alignment horizontal="right"/>
    </xf>
    <xf numFmtId="0" fontId="3" fillId="0" borderId="0" xfId="0" quotePrefix="1" applyFont="1"/>
    <xf numFmtId="0" fontId="3" fillId="0" borderId="0" xfId="0" applyFont="1" applyAlignment="1">
      <alignment vertical="top" wrapText="1"/>
    </xf>
    <xf numFmtId="0" fontId="20" fillId="0" borderId="0" xfId="0" applyFont="1" applyAlignment="1">
      <alignment vertical="top" wrapText="1"/>
    </xf>
    <xf numFmtId="0" fontId="0" fillId="0" borderId="0" xfId="0" applyAlignment="1">
      <alignment horizontal="left" vertical="top" wrapText="1"/>
    </xf>
    <xf numFmtId="9" fontId="7" fillId="3" borderId="0" xfId="0" applyNumberFormat="1" applyFont="1" applyFill="1" applyAlignment="1">
      <alignment horizontal="center" vertical="top" wrapText="1"/>
    </xf>
    <xf numFmtId="0" fontId="15" fillId="0" borderId="0" xfId="0" applyFont="1"/>
    <xf numFmtId="9" fontId="7" fillId="0" borderId="0" xfId="0" applyNumberFormat="1" applyFont="1" applyAlignment="1">
      <alignment horizontal="center" vertical="top" wrapText="1"/>
    </xf>
    <xf numFmtId="6" fontId="7" fillId="0" borderId="0" xfId="0" applyNumberFormat="1" applyFont="1" applyAlignment="1">
      <alignment horizontal="center" vertical="top" wrapText="1"/>
    </xf>
    <xf numFmtId="9" fontId="7" fillId="0" borderId="0" xfId="0" applyNumberFormat="1" applyFont="1" applyAlignment="1">
      <alignment horizontal="center" vertical="top"/>
    </xf>
    <xf numFmtId="6" fontId="7" fillId="0" borderId="0" xfId="0" applyNumberFormat="1" applyFont="1" applyAlignment="1">
      <alignment horizontal="center" vertical="top"/>
    </xf>
    <xf numFmtId="9" fontId="7" fillId="0" borderId="0" xfId="0" applyNumberFormat="1" applyFont="1" applyAlignment="1">
      <alignment horizontal="center"/>
    </xf>
    <xf numFmtId="6" fontId="7" fillId="0" borderId="0" xfId="0" applyNumberFormat="1" applyFont="1" applyAlignment="1">
      <alignment horizontal="center"/>
    </xf>
    <xf numFmtId="0" fontId="21" fillId="0" borderId="0" xfId="0" applyFont="1" applyAlignment="1">
      <alignment horizontal="left" wrapText="1"/>
    </xf>
    <xf numFmtId="0" fontId="7" fillId="3" borderId="0" xfId="0" applyFont="1" applyFill="1" applyAlignment="1">
      <alignment horizontal="center" vertical="top" wrapText="1"/>
    </xf>
    <xf numFmtId="0" fontId="0" fillId="6" borderId="0" xfId="0" applyFill="1"/>
    <xf numFmtId="0" fontId="0" fillId="6" borderId="5" xfId="0" applyFill="1" applyBorder="1"/>
    <xf numFmtId="0" fontId="3" fillId="6" borderId="3" xfId="0" applyFont="1" applyFill="1" applyBorder="1" applyAlignment="1">
      <alignment horizontal="center" wrapText="1"/>
    </xf>
    <xf numFmtId="14" fontId="3" fillId="6" borderId="3" xfId="0" applyNumberFormat="1" applyFont="1" applyFill="1" applyBorder="1" applyAlignment="1">
      <alignment horizontal="center" wrapText="1"/>
    </xf>
    <xf numFmtId="0" fontId="3" fillId="6" borderId="4" xfId="0" applyFont="1" applyFill="1" applyBorder="1" applyAlignment="1">
      <alignment horizontal="center" wrapText="1"/>
    </xf>
    <xf numFmtId="1" fontId="0" fillId="6" borderId="7" xfId="0" applyNumberFormat="1" applyFill="1" applyBorder="1" applyAlignment="1">
      <alignment horizontal="center"/>
    </xf>
    <xf numFmtId="1" fontId="0" fillId="6" borderId="8" xfId="0" applyNumberFormat="1" applyFill="1" applyBorder="1" applyAlignment="1">
      <alignment horizontal="center"/>
    </xf>
    <xf numFmtId="1" fontId="0" fillId="6" borderId="0" xfId="0" applyNumberFormat="1" applyFill="1" applyAlignment="1">
      <alignment horizontal="center"/>
    </xf>
    <xf numFmtId="1" fontId="0" fillId="6" borderId="9" xfId="0" applyNumberFormat="1" applyFill="1" applyBorder="1" applyAlignment="1">
      <alignment horizontal="center"/>
    </xf>
    <xf numFmtId="1" fontId="0" fillId="6" borderId="1" xfId="0" applyNumberFormat="1" applyFill="1" applyBorder="1" applyAlignment="1">
      <alignment horizontal="center"/>
    </xf>
    <xf numFmtId="1" fontId="0" fillId="6" borderId="11" xfId="0" applyNumberFormat="1" applyFill="1" applyBorder="1" applyAlignment="1">
      <alignment horizontal="center"/>
    </xf>
    <xf numFmtId="0" fontId="22" fillId="6" borderId="0" xfId="0" applyFont="1" applyFill="1"/>
    <xf numFmtId="0" fontId="23" fillId="6" borderId="0" xfId="0" applyFont="1" applyFill="1"/>
    <xf numFmtId="0" fontId="24" fillId="6" borderId="0" xfId="0" applyFont="1" applyFill="1"/>
    <xf numFmtId="0" fontId="25" fillId="0" borderId="0" xfId="0" applyFont="1" applyAlignment="1">
      <alignment vertical="top" wrapText="1"/>
    </xf>
    <xf numFmtId="0" fontId="23" fillId="0" borderId="0" xfId="0" applyFont="1" applyAlignment="1">
      <alignment vertical="top" wrapText="1"/>
    </xf>
    <xf numFmtId="0" fontId="23" fillId="0" borderId="0" xfId="0" applyFont="1" applyAlignment="1">
      <alignment vertical="top"/>
    </xf>
    <xf numFmtId="0" fontId="0" fillId="4" borderId="0" xfId="0" applyFill="1" applyAlignment="1">
      <alignment vertical="top" wrapText="1"/>
    </xf>
    <xf numFmtId="166" fontId="3" fillId="0" borderId="0" xfId="1" applyNumberFormat="1" applyFont="1" applyAlignment="1">
      <alignment horizontal="center"/>
    </xf>
    <xf numFmtId="0" fontId="12" fillId="0" borderId="0" xfId="0" applyFont="1"/>
    <xf numFmtId="0" fontId="20" fillId="0" borderId="0" xfId="0" applyFont="1" applyAlignment="1">
      <alignment horizontal="center" vertical="top" wrapText="1"/>
    </xf>
    <xf numFmtId="0" fontId="0" fillId="0" borderId="0" xfId="0" applyAlignment="1">
      <alignment horizontal="center" vertical="top" wrapText="1"/>
    </xf>
    <xf numFmtId="0" fontId="16" fillId="0" borderId="0" xfId="0" applyFont="1" applyAlignment="1">
      <alignment horizontal="center"/>
    </xf>
    <xf numFmtId="0" fontId="16" fillId="0" borderId="0" xfId="0" applyFont="1"/>
    <xf numFmtId="0" fontId="17" fillId="0" borderId="0" xfId="0" applyFont="1"/>
    <xf numFmtId="0" fontId="16" fillId="0" borderId="0" xfId="0" applyFont="1" applyAlignment="1">
      <alignment horizontal="left" vertical="top"/>
    </xf>
    <xf numFmtId="0" fontId="28" fillId="0" borderId="0" xfId="0" applyFont="1"/>
    <xf numFmtId="0" fontId="9" fillId="3" borderId="0" xfId="0" applyFont="1" applyFill="1" applyAlignment="1">
      <alignment horizontal="center"/>
    </xf>
    <xf numFmtId="0" fontId="0" fillId="0" borderId="0" xfId="0" applyAlignment="1">
      <alignment horizontal="center" vertical="top"/>
    </xf>
    <xf numFmtId="0" fontId="0" fillId="0" borderId="0" xfId="0" applyAlignment="1">
      <alignment vertical="top"/>
    </xf>
    <xf numFmtId="0" fontId="2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left" wrapText="1"/>
    </xf>
    <xf numFmtId="0" fontId="16" fillId="0" borderId="0" xfId="0" applyFont="1" applyAlignment="1">
      <alignment horizontal="left" vertical="top" wrapText="1"/>
    </xf>
    <xf numFmtId="0" fontId="2" fillId="0" borderId="0" xfId="0" applyFont="1" applyAlignment="1">
      <alignment horizontal="left"/>
    </xf>
    <xf numFmtId="165" fontId="0" fillId="3" borderId="0" xfId="1" applyNumberFormat="1" applyFont="1" applyFill="1" applyAlignment="1">
      <alignment horizontal="center"/>
    </xf>
    <xf numFmtId="0" fontId="0" fillId="3" borderId="0" xfId="0" applyFill="1" applyAlignment="1">
      <alignment horizontal="center" vertical="center"/>
    </xf>
    <xf numFmtId="0" fontId="0" fillId="4" borderId="12" xfId="0" applyFill="1" applyBorder="1" applyAlignment="1" applyProtection="1">
      <alignment horizontal="right"/>
      <protection locked="0"/>
    </xf>
    <xf numFmtId="0" fontId="0" fillId="4" borderId="12" xfId="0" applyFill="1" applyBorder="1" applyAlignment="1" applyProtection="1">
      <alignment horizontal="left"/>
      <protection locked="0"/>
    </xf>
    <xf numFmtId="14" fontId="0" fillId="4" borderId="12" xfId="0" applyNumberFormat="1" applyFill="1" applyBorder="1" applyAlignment="1" applyProtection="1">
      <alignment horizontal="right"/>
      <protection locked="0"/>
    </xf>
    <xf numFmtId="0" fontId="0" fillId="0" borderId="0" xfId="0" applyProtection="1">
      <protection locked="0"/>
    </xf>
    <xf numFmtId="0" fontId="0" fillId="4" borderId="0" xfId="0" applyFill="1" applyAlignment="1" applyProtection="1">
      <alignment horizontal="left"/>
      <protection locked="0"/>
    </xf>
    <xf numFmtId="0" fontId="0" fillId="0" borderId="0" xfId="0" applyAlignment="1" applyProtection="1">
      <alignment horizontal="left"/>
      <protection locked="0"/>
    </xf>
    <xf numFmtId="0" fontId="16" fillId="0" borderId="0" xfId="0" applyFont="1" applyAlignment="1">
      <alignment vertical="top" wrapText="1"/>
    </xf>
    <xf numFmtId="0" fontId="16" fillId="0" borderId="0" xfId="0" applyFont="1" applyAlignment="1">
      <alignment horizontal="center" vertical="top"/>
    </xf>
    <xf numFmtId="0" fontId="0" fillId="4" borderId="0" xfId="0" applyFill="1" applyProtection="1">
      <protection locked="0"/>
    </xf>
    <xf numFmtId="0" fontId="0" fillId="2" borderId="0" xfId="0" applyFill="1" applyAlignment="1" applyProtection="1">
      <alignment horizontal="center"/>
      <protection locked="0"/>
    </xf>
    <xf numFmtId="6" fontId="0" fillId="4" borderId="0" xfId="0" applyNumberFormat="1" applyFill="1" applyAlignment="1" applyProtection="1">
      <alignment horizontal="center"/>
      <protection locked="0"/>
    </xf>
    <xf numFmtId="9" fontId="0" fillId="4" borderId="0" xfId="0" applyNumberFormat="1" applyFill="1" applyAlignment="1" applyProtection="1">
      <alignment horizontal="center"/>
      <protection locked="0"/>
    </xf>
    <xf numFmtId="0" fontId="0" fillId="0" borderId="0" xfId="0" applyAlignment="1" applyProtection="1">
      <alignment horizontal="center"/>
      <protection locked="0"/>
    </xf>
    <xf numFmtId="9" fontId="0" fillId="0" borderId="0" xfId="1" applyFont="1"/>
    <xf numFmtId="168" fontId="0" fillId="3" borderId="0" xfId="0" applyNumberFormat="1" applyFill="1" applyAlignment="1">
      <alignment horizontal="left"/>
    </xf>
    <xf numFmtId="168" fontId="0" fillId="7" borderId="0" xfId="0" applyNumberFormat="1" applyFill="1" applyAlignment="1">
      <alignment horizontal="left"/>
    </xf>
    <xf numFmtId="0" fontId="0" fillId="3" borderId="0" xfId="0" applyFill="1" applyAlignment="1">
      <alignment horizontal="right" wrapText="1"/>
    </xf>
    <xf numFmtId="0" fontId="26" fillId="6" borderId="0" xfId="0" applyFont="1" applyFill="1" applyAlignment="1">
      <alignment horizontal="center"/>
    </xf>
    <xf numFmtId="0" fontId="33" fillId="6" borderId="0" xfId="0" applyFont="1" applyFill="1" applyAlignment="1">
      <alignment horizontal="left"/>
    </xf>
    <xf numFmtId="0" fontId="3" fillId="6" borderId="21" xfId="0" applyFont="1" applyFill="1" applyBorder="1"/>
    <xf numFmtId="0" fontId="3" fillId="6" borderId="22" xfId="0" applyFont="1" applyFill="1" applyBorder="1"/>
    <xf numFmtId="0" fontId="3" fillId="6" borderId="23" xfId="0" applyFont="1" applyFill="1" applyBorder="1"/>
    <xf numFmtId="0" fontId="0" fillId="3" borderId="15" xfId="0" applyFill="1" applyBorder="1" applyAlignment="1">
      <alignment horizontal="right" wrapText="1"/>
    </xf>
    <xf numFmtId="0" fontId="0" fillId="3" borderId="17" xfId="0" applyFill="1" applyBorder="1" applyAlignment="1">
      <alignment horizontal="right" wrapText="1"/>
    </xf>
    <xf numFmtId="0" fontId="0" fillId="3" borderId="17" xfId="0" applyFill="1" applyBorder="1" applyAlignment="1">
      <alignment horizontal="right"/>
    </xf>
    <xf numFmtId="14" fontId="0" fillId="3" borderId="20" xfId="0" applyNumberFormat="1" applyFill="1" applyBorder="1" applyAlignment="1">
      <alignment horizontal="right"/>
    </xf>
    <xf numFmtId="0" fontId="5" fillId="6" borderId="0" xfId="0" applyFont="1" applyFill="1"/>
    <xf numFmtId="0" fontId="5" fillId="6" borderId="0" xfId="0" applyFont="1" applyFill="1" applyAlignment="1">
      <alignment horizontal="center"/>
    </xf>
    <xf numFmtId="167" fontId="0" fillId="4" borderId="0" xfId="0" applyNumberFormat="1" applyFill="1" applyAlignment="1" applyProtection="1">
      <alignment horizontal="center"/>
      <protection locked="0"/>
    </xf>
    <xf numFmtId="0" fontId="12" fillId="0" borderId="0" xfId="0" applyFont="1" applyAlignment="1">
      <alignment horizontal="left"/>
    </xf>
    <xf numFmtId="0" fontId="7" fillId="0" borderId="0" xfId="0" applyFont="1" applyAlignment="1">
      <alignment vertical="top" wrapText="1"/>
    </xf>
    <xf numFmtId="0" fontId="21" fillId="0" borderId="0" xfId="0" applyFont="1"/>
    <xf numFmtId="0" fontId="3" fillId="0" borderId="0" xfId="0" applyFont="1" applyAlignment="1">
      <alignment vertical="top"/>
    </xf>
    <xf numFmtId="0" fontId="3" fillId="0" borderId="22" xfId="0" applyFont="1" applyBorder="1" applyAlignment="1">
      <alignment vertical="top"/>
    </xf>
    <xf numFmtId="169" fontId="0" fillId="0" borderId="0" xfId="0" applyNumberFormat="1"/>
    <xf numFmtId="0" fontId="9" fillId="0" borderId="0" xfId="0" applyFont="1" applyAlignment="1">
      <alignment vertical="top" wrapText="1"/>
    </xf>
    <xf numFmtId="0" fontId="21" fillId="0" borderId="0" xfId="0" applyFont="1" applyAlignment="1">
      <alignment horizontal="right" wrapText="1"/>
    </xf>
    <xf numFmtId="0" fontId="7" fillId="0" borderId="0" xfId="0" applyFont="1" applyAlignment="1">
      <alignment horizontal="right"/>
    </xf>
    <xf numFmtId="0" fontId="21" fillId="0" borderId="1" xfId="0" applyFont="1" applyBorder="1" applyAlignment="1">
      <alignment horizontal="right" wrapText="1"/>
    </xf>
    <xf numFmtId="16" fontId="0" fillId="0" borderId="0" xfId="0" quotePrefix="1" applyNumberFormat="1"/>
    <xf numFmtId="0" fontId="16" fillId="0" borderId="0" xfId="0" quotePrefix="1" applyFont="1" applyAlignment="1">
      <alignment horizontal="center"/>
    </xf>
    <xf numFmtId="164" fontId="0" fillId="2" borderId="0" xfId="0" applyNumberFormat="1" applyFill="1" applyAlignment="1" applyProtection="1">
      <alignment horizontal="center"/>
      <protection locked="0"/>
    </xf>
    <xf numFmtId="0" fontId="0" fillId="4" borderId="0" xfId="0" applyFill="1" applyAlignment="1" applyProtection="1">
      <alignment horizontal="center"/>
      <protection locked="0"/>
    </xf>
    <xf numFmtId="0" fontId="0" fillId="4" borderId="0" xfId="0" applyFill="1" applyAlignment="1" applyProtection="1">
      <alignment horizontal="left" vertical="top"/>
      <protection locked="0"/>
    </xf>
    <xf numFmtId="3" fontId="3" fillId="3" borderId="0" xfId="0" applyNumberFormat="1" applyFont="1" applyFill="1" applyAlignment="1">
      <alignment horizontal="center"/>
    </xf>
    <xf numFmtId="3" fontId="0" fillId="2" borderId="0" xfId="0" applyNumberFormat="1" applyFill="1" applyAlignment="1" applyProtection="1">
      <alignment horizontal="center"/>
      <protection locked="0"/>
    </xf>
    <xf numFmtId="165" fontId="3" fillId="3" borderId="0" xfId="0" applyNumberFormat="1" applyFont="1" applyFill="1"/>
    <xf numFmtId="165" fontId="3" fillId="7" borderId="0" xfId="0" applyNumberFormat="1" applyFont="1" applyFill="1" applyAlignment="1">
      <alignment horizontal="center"/>
    </xf>
    <xf numFmtId="165" fontId="0" fillId="2" borderId="0" xfId="0" applyNumberFormat="1" applyFill="1" applyAlignment="1" applyProtection="1">
      <alignment horizontal="center"/>
      <protection locked="0"/>
    </xf>
    <xf numFmtId="165" fontId="0" fillId="2" borderId="0" xfId="0" applyNumberFormat="1" applyFill="1" applyAlignment="1" applyProtection="1">
      <alignment horizontal="center" vertical="center"/>
      <protection locked="0"/>
    </xf>
    <xf numFmtId="1" fontId="3" fillId="3" borderId="0" xfId="0" applyNumberFormat="1" applyFont="1" applyFill="1" applyAlignment="1" applyProtection="1">
      <alignment horizontal="center"/>
      <protection hidden="1"/>
    </xf>
    <xf numFmtId="165" fontId="9" fillId="2" borderId="0" xfId="0" applyNumberFormat="1" applyFont="1" applyFill="1" applyAlignment="1" applyProtection="1">
      <alignment horizontal="center"/>
      <protection locked="0"/>
    </xf>
    <xf numFmtId="165" fontId="0" fillId="3" borderId="0" xfId="0" applyNumberFormat="1" applyFill="1" applyAlignment="1">
      <alignment horizontal="center"/>
    </xf>
    <xf numFmtId="165" fontId="3" fillId="3" borderId="0" xfId="0" applyNumberFormat="1" applyFont="1" applyFill="1" applyAlignment="1">
      <alignment horizontal="center"/>
    </xf>
    <xf numFmtId="0" fontId="0" fillId="4" borderId="0" xfId="0" applyFill="1" applyAlignment="1" applyProtection="1">
      <alignment horizontal="center" vertical="top" wrapText="1"/>
      <protection locked="0"/>
    </xf>
    <xf numFmtId="3" fontId="3" fillId="5" borderId="0" xfId="0" applyNumberFormat="1" applyFont="1" applyFill="1" applyAlignment="1">
      <alignment horizontal="center"/>
    </xf>
    <xf numFmtId="3" fontId="0" fillId="0" borderId="0" xfId="0" applyNumberFormat="1" applyAlignment="1">
      <alignment horizontal="center"/>
    </xf>
    <xf numFmtId="3" fontId="0" fillId="5" borderId="0" xfId="0" applyNumberFormat="1" applyFill="1" applyAlignment="1">
      <alignment horizontal="center"/>
    </xf>
    <xf numFmtId="165" fontId="3" fillId="5" borderId="0" xfId="0" applyNumberFormat="1" applyFont="1" applyFill="1" applyAlignment="1">
      <alignment horizontal="center"/>
    </xf>
    <xf numFmtId="165" fontId="0" fillId="0" borderId="0" xfId="0" applyNumberFormat="1" applyAlignment="1">
      <alignment horizontal="center"/>
    </xf>
    <xf numFmtId="165" fontId="0" fillId="5" borderId="0" xfId="0" applyNumberFormat="1" applyFill="1" applyAlignment="1">
      <alignment horizontal="center"/>
    </xf>
    <xf numFmtId="170" fontId="3" fillId="5" borderId="0" xfId="0" applyNumberFormat="1" applyFont="1" applyFill="1" applyAlignment="1">
      <alignment horizontal="center"/>
    </xf>
    <xf numFmtId="170" fontId="0" fillId="0" borderId="0" xfId="0" applyNumberFormat="1"/>
    <xf numFmtId="165" fontId="3" fillId="5" borderId="0" xfId="0" applyNumberFormat="1" applyFont="1" applyFill="1"/>
    <xf numFmtId="165" fontId="3" fillId="0" borderId="0" xfId="0" applyNumberFormat="1" applyFont="1"/>
    <xf numFmtId="165" fontId="3" fillId="5" borderId="0" xfId="0" applyNumberFormat="1" applyFont="1" applyFill="1" applyAlignment="1">
      <alignment vertical="top" wrapText="1"/>
    </xf>
    <xf numFmtId="3" fontId="0" fillId="5" borderId="0" xfId="0" applyNumberFormat="1" applyFill="1" applyAlignment="1">
      <alignment horizontal="center" vertical="top"/>
    </xf>
    <xf numFmtId="165" fontId="0" fillId="5" borderId="0" xfId="0" applyNumberFormat="1" applyFill="1" applyAlignment="1">
      <alignment horizontal="center" vertical="top"/>
    </xf>
    <xf numFmtId="167" fontId="7" fillId="3" borderId="0" xfId="0" applyNumberFormat="1" applyFont="1" applyFill="1" applyAlignment="1">
      <alignment horizontal="center" vertical="top" wrapText="1"/>
    </xf>
    <xf numFmtId="0" fontId="0" fillId="4" borderId="0" xfId="0" applyFill="1" applyAlignment="1" applyProtection="1">
      <alignment vertical="top"/>
      <protection locked="0"/>
    </xf>
    <xf numFmtId="0" fontId="0" fillId="4" borderId="0" xfId="0" applyFill="1" applyAlignment="1" applyProtection="1">
      <alignment horizontal="center" vertical="top"/>
      <protection locked="0"/>
    </xf>
    <xf numFmtId="165" fontId="9" fillId="5" borderId="0" xfId="0" applyNumberFormat="1" applyFont="1" applyFill="1" applyAlignment="1">
      <alignment horizontal="center"/>
    </xf>
    <xf numFmtId="165" fontId="0" fillId="0" borderId="0" xfId="0" applyNumberFormat="1"/>
    <xf numFmtId="164" fontId="0" fillId="4" borderId="0" xfId="0" applyNumberFormat="1" applyFill="1" applyAlignment="1" applyProtection="1">
      <alignment horizontal="center"/>
      <protection locked="0"/>
    </xf>
    <xf numFmtId="0" fontId="10" fillId="4" borderId="0" xfId="0" applyFont="1" applyFill="1" applyAlignment="1" applyProtection="1">
      <alignment horizontal="left"/>
      <protection locked="0"/>
    </xf>
    <xf numFmtId="164" fontId="0" fillId="2" borderId="0" xfId="0" applyNumberFormat="1" applyFill="1" applyAlignment="1" applyProtection="1">
      <alignment horizontal="center" vertical="center"/>
      <protection locked="0"/>
    </xf>
    <xf numFmtId="167" fontId="3" fillId="5" borderId="0" xfId="0" applyNumberFormat="1" applyFont="1" applyFill="1" applyAlignment="1">
      <alignment horizontal="center"/>
    </xf>
    <xf numFmtId="167" fontId="0" fillId="2" borderId="0" xfId="0" applyNumberFormat="1" applyFill="1" applyAlignment="1" applyProtection="1">
      <alignment horizontal="center"/>
      <protection locked="0"/>
    </xf>
    <xf numFmtId="164" fontId="0" fillId="5" borderId="0" xfId="0" applyNumberFormat="1" applyFill="1" applyAlignment="1">
      <alignment horizontal="center"/>
    </xf>
    <xf numFmtId="167" fontId="7" fillId="2" borderId="0" xfId="0" applyNumberFormat="1" applyFont="1" applyFill="1" applyAlignment="1" applyProtection="1">
      <alignment horizontal="center"/>
      <protection locked="0"/>
    </xf>
    <xf numFmtId="167" fontId="0" fillId="0" borderId="0" xfId="0" applyNumberFormat="1" applyAlignment="1">
      <alignment horizontal="center"/>
    </xf>
    <xf numFmtId="164" fontId="0" fillId="0" borderId="0" xfId="0" applyNumberFormat="1" applyAlignment="1">
      <alignment horizontal="center"/>
    </xf>
    <xf numFmtId="9" fontId="0" fillId="4" borderId="0" xfId="0" applyNumberFormat="1" applyFill="1" applyAlignment="1" applyProtection="1">
      <alignment horizontal="center" vertical="top"/>
      <protection locked="0"/>
    </xf>
    <xf numFmtId="0" fontId="0" fillId="4" borderId="2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3" fontId="0" fillId="2" borderId="0" xfId="0" applyNumberFormat="1" applyFill="1" applyAlignment="1" applyProtection="1">
      <alignment horizontal="center" vertical="center"/>
      <protection locked="0"/>
    </xf>
    <xf numFmtId="170" fontId="0" fillId="2" borderId="0" xfId="0" applyNumberFormat="1" applyFill="1" applyAlignment="1" applyProtection="1">
      <alignment horizontal="center" vertical="center" wrapText="1"/>
      <protection locked="0"/>
    </xf>
    <xf numFmtId="170" fontId="0" fillId="2" borderId="0" xfId="0" applyNumberFormat="1" applyFill="1" applyAlignment="1" applyProtection="1">
      <alignment horizontal="center" vertical="center"/>
      <protection locked="0"/>
    </xf>
    <xf numFmtId="9" fontId="0" fillId="4" borderId="0" xfId="0" applyNumberFormat="1" applyFill="1" applyAlignment="1" applyProtection="1">
      <alignment horizontal="center" vertical="center"/>
      <protection locked="0"/>
    </xf>
    <xf numFmtId="165" fontId="0" fillId="3" borderId="0" xfId="1" applyNumberFormat="1" applyFont="1" applyFill="1" applyAlignment="1">
      <alignment horizontal="center" vertical="center"/>
    </xf>
    <xf numFmtId="3" fontId="0" fillId="3" borderId="0" xfId="0" applyNumberFormat="1" applyFill="1" applyAlignment="1">
      <alignment horizontal="center" vertical="center"/>
    </xf>
    <xf numFmtId="167" fontId="0" fillId="3" borderId="0" xfId="0" applyNumberFormat="1" applyFill="1" applyAlignment="1">
      <alignment horizontal="center"/>
    </xf>
    <xf numFmtId="0" fontId="0" fillId="0" borderId="0" xfId="0" applyAlignment="1">
      <alignment horizontal="center" vertical="center"/>
    </xf>
    <xf numFmtId="0" fontId="0" fillId="0" borderId="0" xfId="0" applyAlignment="1">
      <alignment vertical="center"/>
    </xf>
    <xf numFmtId="165" fontId="7" fillId="2" borderId="0" xfId="1" applyNumberFormat="1" applyFont="1" applyFill="1" applyAlignment="1" applyProtection="1">
      <alignment horizontal="center" vertical="center"/>
      <protection locked="0"/>
    </xf>
    <xf numFmtId="3" fontId="0" fillId="3" borderId="0" xfId="0" applyNumberFormat="1" applyFill="1" applyAlignment="1">
      <alignment horizontal="center"/>
    </xf>
    <xf numFmtId="165" fontId="0" fillId="0" borderId="0" xfId="1" applyNumberFormat="1" applyFont="1" applyAlignment="1">
      <alignment horizontal="center"/>
    </xf>
    <xf numFmtId="165" fontId="0" fillId="3" borderId="14" xfId="1" applyNumberFormat="1" applyFont="1" applyFill="1" applyBorder="1" applyAlignment="1">
      <alignment horizontal="center"/>
    </xf>
    <xf numFmtId="165" fontId="0" fillId="3" borderId="15" xfId="1" applyNumberFormat="1" applyFont="1" applyFill="1" applyBorder="1" applyAlignment="1">
      <alignment horizontal="center"/>
    </xf>
    <xf numFmtId="165" fontId="0" fillId="3" borderId="17" xfId="1" applyNumberFormat="1" applyFont="1" applyFill="1" applyBorder="1" applyAlignment="1">
      <alignment horizontal="center"/>
    </xf>
    <xf numFmtId="165" fontId="0" fillId="3" borderId="19" xfId="1" applyNumberFormat="1" applyFont="1" applyFill="1" applyBorder="1" applyAlignment="1">
      <alignment horizontal="center"/>
    </xf>
    <xf numFmtId="165" fontId="0" fillId="3" borderId="20" xfId="1" applyNumberFormat="1" applyFont="1" applyFill="1" applyBorder="1" applyAlignment="1">
      <alignment horizontal="center"/>
    </xf>
    <xf numFmtId="0" fontId="35" fillId="0" borderId="0" xfId="0" applyFont="1" applyAlignment="1">
      <alignment vertical="center"/>
    </xf>
    <xf numFmtId="168" fontId="32" fillId="8" borderId="13" xfId="0" applyNumberFormat="1" applyFont="1" applyFill="1" applyBorder="1" applyAlignment="1" applyProtection="1">
      <alignment horizontal="left"/>
      <protection locked="0"/>
    </xf>
    <xf numFmtId="168" fontId="32" fillId="8" borderId="16" xfId="0" applyNumberFormat="1" applyFont="1" applyFill="1" applyBorder="1" applyAlignment="1" applyProtection="1">
      <alignment horizontal="left"/>
      <protection locked="0"/>
    </xf>
    <xf numFmtId="168" fontId="32" fillId="8" borderId="18" xfId="0" applyNumberFormat="1" applyFont="1" applyFill="1" applyBorder="1" applyAlignment="1" applyProtection="1">
      <alignment horizontal="left"/>
      <protection locked="0"/>
    </xf>
    <xf numFmtId="0" fontId="36" fillId="6" borderId="5" xfId="0" applyFont="1" applyFill="1" applyBorder="1" applyAlignment="1">
      <alignment vertical="center" wrapText="1"/>
    </xf>
    <xf numFmtId="0" fontId="36" fillId="6" borderId="6" xfId="0" applyFont="1" applyFill="1" applyBorder="1" applyAlignment="1">
      <alignment vertical="center" wrapText="1"/>
    </xf>
    <xf numFmtId="49" fontId="0" fillId="0" borderId="0" xfId="0" applyNumberFormat="1"/>
    <xf numFmtId="0" fontId="36" fillId="6" borderId="10" xfId="0" applyFont="1" applyFill="1" applyBorder="1" applyAlignment="1">
      <alignment vertical="center" wrapText="1"/>
    </xf>
    <xf numFmtId="0" fontId="12" fillId="0" borderId="0" xfId="0" applyFont="1" applyAlignment="1" applyProtection="1">
      <alignment horizontal="left" vertical="top"/>
      <protection locked="0"/>
    </xf>
    <xf numFmtId="0" fontId="12" fillId="0" borderId="0" xfId="0" applyFont="1" applyAlignment="1">
      <alignment horizontal="right"/>
    </xf>
    <xf numFmtId="0" fontId="38" fillId="0" borderId="0" xfId="0" applyFont="1" applyAlignment="1">
      <alignment vertical="top"/>
    </xf>
    <xf numFmtId="0" fontId="37" fillId="0" borderId="0" xfId="0" applyFont="1"/>
    <xf numFmtId="0" fontId="37" fillId="0" borderId="0" xfId="0" applyFont="1" applyAlignment="1">
      <alignment horizontal="center" wrapText="1"/>
    </xf>
    <xf numFmtId="0" fontId="35" fillId="0" borderId="0" xfId="0" applyFont="1"/>
    <xf numFmtId="0" fontId="39" fillId="6" borderId="0" xfId="0" applyFont="1" applyFill="1" applyAlignment="1">
      <alignment horizontal="left"/>
    </xf>
    <xf numFmtId="0" fontId="40" fillId="0" borderId="0" xfId="0" applyFont="1"/>
    <xf numFmtId="164" fontId="3" fillId="5" borderId="0" xfId="0" applyNumberFormat="1" applyFont="1" applyFill="1" applyAlignment="1" applyProtection="1">
      <alignment horizontal="center"/>
      <protection locked="0"/>
    </xf>
    <xf numFmtId="172" fontId="0" fillId="0" borderId="0" xfId="0" applyNumberFormat="1"/>
    <xf numFmtId="0" fontId="0" fillId="9" borderId="0" xfId="0" applyFill="1"/>
    <xf numFmtId="0" fontId="41" fillId="9" borderId="0" xfId="0" quotePrefix="1" applyFont="1" applyFill="1" applyAlignment="1">
      <alignment horizontal="left"/>
    </xf>
    <xf numFmtId="0" fontId="41" fillId="9" borderId="0" xfId="0" applyFont="1" applyFill="1"/>
    <xf numFmtId="0" fontId="42" fillId="9" borderId="0" xfId="0" applyFont="1" applyFill="1"/>
    <xf numFmtId="0" fontId="41" fillId="0" borderId="0" xfId="0" applyFont="1"/>
    <xf numFmtId="0" fontId="0" fillId="9" borderId="0" xfId="0" quotePrefix="1" applyFill="1" applyAlignment="1">
      <alignment horizontal="left"/>
    </xf>
    <xf numFmtId="0" fontId="3" fillId="6" borderId="0" xfId="0" applyFont="1" applyFill="1"/>
    <xf numFmtId="0" fontId="13" fillId="6" borderId="0" xfId="0" applyFont="1" applyFill="1"/>
    <xf numFmtId="2" fontId="0" fillId="9" borderId="0" xfId="0" applyNumberFormat="1" applyFill="1"/>
    <xf numFmtId="0" fontId="43" fillId="9" borderId="0" xfId="0" applyFont="1" applyFill="1"/>
    <xf numFmtId="0" fontId="44" fillId="9" borderId="0" xfId="0" applyFont="1" applyFill="1"/>
    <xf numFmtId="43" fontId="1" fillId="0" borderId="0" xfId="3"/>
    <xf numFmtId="0" fontId="12" fillId="0" borderId="0" xfId="0" applyFont="1" applyAlignment="1">
      <alignment horizontal="left" vertical="top"/>
    </xf>
    <xf numFmtId="0" fontId="3" fillId="6" borderId="3" xfId="0" applyFont="1" applyFill="1" applyBorder="1" applyAlignment="1">
      <alignment horizontal="center"/>
    </xf>
    <xf numFmtId="0" fontId="21" fillId="0" borderId="0" xfId="0" applyFont="1" applyAlignment="1">
      <alignment horizontal="center"/>
    </xf>
    <xf numFmtId="0" fontId="46" fillId="0" borderId="0" xfId="0" applyFont="1"/>
    <xf numFmtId="171" fontId="15" fillId="0" borderId="0" xfId="0" applyNumberFormat="1" applyFont="1"/>
    <xf numFmtId="0" fontId="7" fillId="0" borderId="0" xfId="0" applyFont="1" applyAlignment="1">
      <alignment horizontal="left"/>
    </xf>
    <xf numFmtId="0" fontId="29" fillId="0" borderId="0" xfId="0" applyFont="1" applyAlignment="1">
      <alignment horizontal="center" wrapText="1"/>
    </xf>
    <xf numFmtId="2" fontId="0" fillId="2" borderId="0" xfId="0" applyNumberFormat="1" applyFill="1" applyAlignment="1" applyProtection="1">
      <alignment horizontal="center"/>
      <protection locked="0"/>
    </xf>
    <xf numFmtId="6" fontId="0" fillId="3" borderId="0" xfId="0" applyNumberFormat="1" applyFill="1" applyAlignment="1" applyProtection="1">
      <alignment horizontal="center"/>
      <protection locked="0"/>
    </xf>
    <xf numFmtId="9" fontId="0" fillId="3" borderId="0" xfId="0" applyNumberFormat="1" applyFill="1" applyAlignment="1" applyProtection="1">
      <alignment horizontal="center"/>
      <protection locked="0"/>
    </xf>
    <xf numFmtId="0" fontId="0" fillId="9" borderId="0" xfId="0" applyFill="1" applyAlignment="1">
      <alignment horizontal="center" wrapText="1"/>
    </xf>
    <xf numFmtId="0" fontId="47" fillId="0" borderId="0" xfId="0" applyFont="1"/>
    <xf numFmtId="0" fontId="0" fillId="6" borderId="6" xfId="0" applyFill="1" applyBorder="1" applyAlignment="1">
      <alignment horizontal="center"/>
    </xf>
    <xf numFmtId="0" fontId="0" fillId="6" borderId="10" xfId="0" applyFill="1" applyBorder="1" applyAlignment="1">
      <alignment horizontal="center"/>
    </xf>
    <xf numFmtId="0" fontId="0" fillId="6" borderId="5" xfId="0" applyFill="1" applyBorder="1" applyAlignment="1">
      <alignment horizontal="center"/>
    </xf>
    <xf numFmtId="0" fontId="0" fillId="6" borderId="0" xfId="0" applyFill="1" applyAlignment="1">
      <alignment horizontal="center"/>
    </xf>
    <xf numFmtId="0" fontId="0" fillId="6" borderId="1" xfId="0" applyFill="1" applyBorder="1" applyAlignment="1">
      <alignment horizontal="center"/>
    </xf>
    <xf numFmtId="0" fontId="0" fillId="6" borderId="2" xfId="0" applyFill="1" applyBorder="1"/>
    <xf numFmtId="0" fontId="0" fillId="6" borderId="6" xfId="0" applyFill="1" applyBorder="1"/>
    <xf numFmtId="0" fontId="0" fillId="6" borderId="10" xfId="0" applyFill="1" applyBorder="1"/>
    <xf numFmtId="1" fontId="0" fillId="6" borderId="27" xfId="0" applyNumberFormat="1" applyFill="1" applyBorder="1" applyAlignment="1">
      <alignment horizontal="center"/>
    </xf>
    <xf numFmtId="1" fontId="0" fillId="6" borderId="28" xfId="0" applyNumberFormat="1" applyFill="1" applyBorder="1" applyAlignment="1">
      <alignment horizontal="center"/>
    </xf>
    <xf numFmtId="1" fontId="0" fillId="6" borderId="29" xfId="0" applyNumberFormat="1" applyFill="1" applyBorder="1" applyAlignment="1">
      <alignment horizontal="center"/>
    </xf>
    <xf numFmtId="0" fontId="9" fillId="6" borderId="0" xfId="0" applyFont="1" applyFill="1"/>
    <xf numFmtId="0" fontId="0" fillId="10" borderId="0" xfId="0" applyFill="1" applyAlignment="1">
      <alignment horizontal="center"/>
    </xf>
    <xf numFmtId="1" fontId="0" fillId="10" borderId="0" xfId="0" applyNumberFormat="1" applyFill="1" applyAlignment="1">
      <alignment horizontal="center"/>
    </xf>
    <xf numFmtId="0" fontId="0" fillId="10" borderId="6" xfId="0" applyFill="1" applyBorder="1" applyAlignment="1">
      <alignment horizontal="center"/>
    </xf>
    <xf numFmtId="0" fontId="33" fillId="6" borderId="0" xfId="0" applyFont="1" applyFill="1" applyAlignment="1">
      <alignment horizontal="center"/>
    </xf>
    <xf numFmtId="0" fontId="33" fillId="6" borderId="30" xfId="0" applyFont="1" applyFill="1" applyBorder="1" applyAlignment="1">
      <alignment horizontal="left"/>
    </xf>
    <xf numFmtId="164" fontId="33" fillId="3" borderId="4" xfId="0" applyNumberFormat="1" applyFont="1" applyFill="1" applyBorder="1" applyAlignment="1">
      <alignment horizontal="center"/>
    </xf>
    <xf numFmtId="164" fontId="33" fillId="3" borderId="30" xfId="0" applyNumberFormat="1" applyFont="1" applyFill="1" applyBorder="1" applyAlignment="1">
      <alignment horizontal="center"/>
    </xf>
    <xf numFmtId="164" fontId="33" fillId="3" borderId="8" xfId="0" applyNumberFormat="1" applyFont="1" applyFill="1" applyBorder="1" applyAlignment="1">
      <alignment horizontal="center"/>
    </xf>
    <xf numFmtId="164" fontId="33" fillId="3" borderId="9" xfId="0" applyNumberFormat="1" applyFont="1" applyFill="1" applyBorder="1" applyAlignment="1">
      <alignment horizontal="center"/>
    </xf>
    <xf numFmtId="0" fontId="12" fillId="9" borderId="0" xfId="0" applyFont="1" applyFill="1"/>
    <xf numFmtId="0" fontId="43" fillId="6" borderId="13" xfId="0" quotePrefix="1" applyFont="1" applyFill="1" applyBorder="1" applyAlignment="1">
      <alignment horizontal="left"/>
    </xf>
    <xf numFmtId="0" fontId="0" fillId="6" borderId="14" xfId="0" applyFill="1" applyBorder="1"/>
    <xf numFmtId="0" fontId="0" fillId="6" borderId="14" xfId="0" quotePrefix="1" applyFill="1" applyBorder="1" applyAlignment="1">
      <alignment horizontal="left"/>
    </xf>
    <xf numFmtId="0" fontId="0" fillId="6" borderId="15" xfId="0" applyFill="1" applyBorder="1"/>
    <xf numFmtId="0" fontId="0" fillId="6" borderId="18" xfId="0" applyFill="1" applyBorder="1"/>
    <xf numFmtId="0" fontId="0" fillId="6" borderId="19" xfId="0" applyFill="1" applyBorder="1"/>
    <xf numFmtId="0" fontId="0" fillId="6" borderId="19" xfId="0" quotePrefix="1" applyFill="1" applyBorder="1" applyAlignment="1">
      <alignment horizontal="left"/>
    </xf>
    <xf numFmtId="0" fontId="0" fillId="6" borderId="20" xfId="0" applyFill="1" applyBorder="1"/>
    <xf numFmtId="14" fontId="0" fillId="2" borderId="0" xfId="0" applyNumberFormat="1" applyFill="1" applyProtection="1">
      <protection locked="0"/>
    </xf>
    <xf numFmtId="6" fontId="1" fillId="6" borderId="0" xfId="2" applyNumberFormat="1" applyFill="1"/>
    <xf numFmtId="43" fontId="0" fillId="6" borderId="0" xfId="0" applyNumberFormat="1" applyFill="1"/>
    <xf numFmtId="0" fontId="0" fillId="6" borderId="0" xfId="0" quotePrefix="1" applyFill="1"/>
    <xf numFmtId="43" fontId="1" fillId="6" borderId="0" xfId="3" applyFill="1"/>
    <xf numFmtId="0" fontId="0" fillId="6" borderId="0" xfId="0" quotePrefix="1" applyFill="1" applyAlignment="1">
      <alignment horizontal="left"/>
    </xf>
    <xf numFmtId="0" fontId="43" fillId="6" borderId="0" xfId="0" applyFont="1" applyFill="1"/>
    <xf numFmtId="0" fontId="43" fillId="6" borderId="0" xfId="0" applyFont="1" applyFill="1" applyAlignment="1">
      <alignment horizontal="left"/>
    </xf>
    <xf numFmtId="0" fontId="0" fillId="6" borderId="0" xfId="0" applyFill="1" applyAlignment="1">
      <alignment horizontal="center" wrapText="1"/>
    </xf>
    <xf numFmtId="0" fontId="0" fillId="6" borderId="0" xfId="0" quotePrefix="1" applyFill="1" applyAlignment="1">
      <alignment horizontal="right"/>
    </xf>
    <xf numFmtId="0" fontId="0" fillId="9" borderId="1" xfId="0" applyFill="1" applyBorder="1"/>
    <xf numFmtId="0" fontId="0" fillId="0" borderId="1" xfId="0" applyBorder="1"/>
    <xf numFmtId="14" fontId="0" fillId="6" borderId="0" xfId="0" applyNumberFormat="1" applyFill="1"/>
    <xf numFmtId="0" fontId="0" fillId="6" borderId="0" xfId="0" applyFill="1" applyAlignment="1">
      <alignment horizontal="right"/>
    </xf>
    <xf numFmtId="0" fontId="18" fillId="6" borderId="0" xfId="0" applyFont="1" applyFill="1" applyAlignment="1">
      <alignment horizontal="center" wrapText="1"/>
    </xf>
    <xf numFmtId="0" fontId="18" fillId="6" borderId="0" xfId="0" applyFont="1" applyFill="1" applyAlignment="1">
      <alignment horizontal="center"/>
    </xf>
    <xf numFmtId="173" fontId="1" fillId="6" borderId="0" xfId="3" applyNumberFormat="1" applyFill="1"/>
    <xf numFmtId="0" fontId="0" fillId="7" borderId="0" xfId="0" applyFill="1" applyAlignment="1">
      <alignment horizontal="center" vertical="top"/>
    </xf>
    <xf numFmtId="0" fontId="0" fillId="7" borderId="0" xfId="0" applyFill="1" applyAlignment="1">
      <alignment horizontal="center" vertical="center"/>
    </xf>
    <xf numFmtId="2" fontId="0" fillId="0" borderId="0" xfId="0" applyNumberFormat="1" applyAlignment="1">
      <alignment horizontal="center"/>
    </xf>
    <xf numFmtId="8" fontId="0" fillId="0" borderId="0" xfId="0" applyNumberFormat="1"/>
    <xf numFmtId="0" fontId="0" fillId="0" borderId="7" xfId="0" applyBorder="1"/>
    <xf numFmtId="0" fontId="0" fillId="0" borderId="28" xfId="0" applyBorder="1"/>
    <xf numFmtId="0" fontId="0" fillId="0" borderId="9" xfId="0" applyBorder="1"/>
    <xf numFmtId="8" fontId="18" fillId="0" borderId="0" xfId="0" applyNumberFormat="1" applyFont="1"/>
    <xf numFmtId="3" fontId="18" fillId="0" borderId="0" xfId="0" applyNumberFormat="1" applyFont="1" applyAlignment="1">
      <alignment horizontal="center"/>
    </xf>
    <xf numFmtId="14" fontId="0" fillId="0" borderId="0" xfId="0" applyNumberFormat="1"/>
    <xf numFmtId="0" fontId="0" fillId="4" borderId="0" xfId="0" applyFill="1" applyAlignment="1" applyProtection="1">
      <alignment horizontal="center" vertical="center"/>
      <protection locked="0"/>
    </xf>
    <xf numFmtId="0" fontId="12" fillId="0" borderId="0" xfId="0" applyFont="1" applyAlignment="1">
      <alignment vertical="top" wrapText="1"/>
    </xf>
    <xf numFmtId="0" fontId="42" fillId="9" borderId="0" xfId="0" applyFont="1" applyFill="1" applyAlignment="1">
      <alignment vertical="top"/>
    </xf>
    <xf numFmtId="0" fontId="42" fillId="9" borderId="0" xfId="0" quotePrefix="1" applyFont="1" applyFill="1" applyAlignment="1">
      <alignment horizontal="left" vertical="top"/>
    </xf>
    <xf numFmtId="0" fontId="12" fillId="0" borderId="0" xfId="0" applyFont="1" applyAlignment="1">
      <alignment vertical="top"/>
    </xf>
    <xf numFmtId="0" fontId="3" fillId="5" borderId="0" xfId="0" applyFont="1" applyFill="1" applyAlignment="1">
      <alignment horizontal="center"/>
    </xf>
    <xf numFmtId="166" fontId="0" fillId="2" borderId="0" xfId="0" applyNumberFormat="1" applyFill="1" applyAlignment="1" applyProtection="1">
      <alignment horizontal="center"/>
      <protection locked="0"/>
    </xf>
    <xf numFmtId="174" fontId="0" fillId="6" borderId="0" xfId="0" applyNumberFormat="1" applyFill="1"/>
    <xf numFmtId="0" fontId="3" fillId="9" borderId="0" xfId="0" applyFont="1" applyFill="1" applyAlignment="1">
      <alignment horizontal="left" vertical="top" wrapText="1"/>
    </xf>
    <xf numFmtId="166" fontId="12" fillId="6" borderId="0" xfId="1" applyNumberFormat="1" applyFont="1" applyFill="1"/>
    <xf numFmtId="164" fontId="0" fillId="2" borderId="6" xfId="0" applyNumberFormat="1" applyFill="1" applyBorder="1" applyAlignment="1" applyProtection="1">
      <alignment horizontal="center"/>
      <protection locked="0"/>
    </xf>
    <xf numFmtId="164" fontId="0" fillId="2" borderId="30" xfId="0" applyNumberFormat="1" applyFill="1" applyBorder="1" applyAlignment="1" applyProtection="1">
      <alignment horizontal="center"/>
      <protection locked="0"/>
    </xf>
    <xf numFmtId="0" fontId="0" fillId="0" borderId="2" xfId="0" applyBorder="1" applyAlignment="1">
      <alignment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4" borderId="14" xfId="0" applyFill="1" applyBorder="1"/>
    <xf numFmtId="0" fontId="0" fillId="4" borderId="14" xfId="0" quotePrefix="1" applyFill="1" applyBorder="1" applyAlignment="1">
      <alignment horizontal="left"/>
    </xf>
    <xf numFmtId="0" fontId="0" fillId="4" borderId="19" xfId="0" applyFill="1" applyBorder="1"/>
    <xf numFmtId="0" fontId="0" fillId="4" borderId="19" xfId="0" quotePrefix="1" applyFill="1" applyBorder="1" applyAlignment="1">
      <alignment horizontal="left"/>
    </xf>
    <xf numFmtId="0" fontId="0" fillId="0" borderId="0" xfId="0" quotePrefix="1" applyAlignment="1">
      <alignment horizontal="left"/>
    </xf>
    <xf numFmtId="0" fontId="50" fillId="0" borderId="0" xfId="0" applyFont="1" applyAlignment="1">
      <alignment horizontal="center" vertical="center" wrapText="1"/>
    </xf>
    <xf numFmtId="44" fontId="0" fillId="0" borderId="0" xfId="0" applyNumberFormat="1"/>
    <xf numFmtId="43" fontId="0" fillId="0" borderId="0" xfId="0" applyNumberFormat="1"/>
    <xf numFmtId="0" fontId="41" fillId="6" borderId="0" xfId="0" applyFont="1" applyFill="1"/>
    <xf numFmtId="0" fontId="41" fillId="6" borderId="0" xfId="0" quotePrefix="1" applyFont="1" applyFill="1" applyAlignment="1">
      <alignment horizontal="left"/>
    </xf>
    <xf numFmtId="2" fontId="0" fillId="6" borderId="0" xfId="0" applyNumberFormat="1" applyFill="1"/>
    <xf numFmtId="9" fontId="1" fillId="6" borderId="0" xfId="3" applyNumberFormat="1" applyFill="1"/>
    <xf numFmtId="9" fontId="1" fillId="6" borderId="0" xfId="1" applyFill="1"/>
    <xf numFmtId="165" fontId="1" fillId="6" borderId="0" xfId="1" applyNumberFormat="1" applyFill="1"/>
    <xf numFmtId="43" fontId="0" fillId="6" borderId="0" xfId="3" applyFont="1" applyFill="1"/>
    <xf numFmtId="0" fontId="33" fillId="5" borderId="2" xfId="0" applyFont="1" applyFill="1" applyBorder="1"/>
    <xf numFmtId="0" fontId="33" fillId="5" borderId="3" xfId="0" applyFont="1" applyFill="1" applyBorder="1"/>
    <xf numFmtId="14" fontId="1" fillId="6" borderId="0" xfId="2" applyNumberFormat="1" applyFill="1" applyAlignment="1">
      <alignment horizontal="left"/>
    </xf>
    <xf numFmtId="0" fontId="33" fillId="5" borderId="4" xfId="0" applyFont="1" applyFill="1" applyBorder="1" applyAlignment="1">
      <alignment wrapText="1"/>
    </xf>
    <xf numFmtId="0" fontId="0" fillId="6" borderId="28" xfId="0" applyFill="1" applyBorder="1"/>
    <xf numFmtId="166" fontId="0" fillId="2" borderId="9" xfId="0" applyNumberFormat="1" applyFill="1" applyBorder="1" applyAlignment="1" applyProtection="1">
      <alignment horizontal="center"/>
      <protection locked="0"/>
    </xf>
    <xf numFmtId="0" fontId="0" fillId="6" borderId="29" xfId="0" applyFill="1" applyBorder="1"/>
    <xf numFmtId="0" fontId="0" fillId="6" borderId="1" xfId="0" applyFill="1" applyBorder="1"/>
    <xf numFmtId="14" fontId="1" fillId="6" borderId="1" xfId="2" applyNumberFormat="1" applyFill="1" applyBorder="1" applyAlignment="1">
      <alignment horizontal="left"/>
    </xf>
    <xf numFmtId="166" fontId="0" fillId="2" borderId="11" xfId="0" applyNumberFormat="1" applyFill="1" applyBorder="1" applyAlignment="1" applyProtection="1">
      <alignment horizontal="center"/>
      <protection locked="0"/>
    </xf>
    <xf numFmtId="0" fontId="2" fillId="6" borderId="0" xfId="0" applyFont="1" applyFill="1"/>
    <xf numFmtId="165" fontId="0" fillId="2" borderId="0" xfId="1" applyNumberFormat="1" applyFont="1" applyFill="1" applyAlignment="1" applyProtection="1">
      <alignment horizontal="center"/>
      <protection locked="0"/>
    </xf>
    <xf numFmtId="0" fontId="51" fillId="0" borderId="0" xfId="0" applyFont="1" applyAlignment="1">
      <alignment horizontal="left"/>
    </xf>
    <xf numFmtId="0" fontId="51" fillId="0" borderId="0" xfId="0" applyFont="1"/>
    <xf numFmtId="0" fontId="52" fillId="0" borderId="0" xfId="0" applyFont="1" applyAlignment="1">
      <alignment horizontal="center"/>
    </xf>
    <xf numFmtId="0" fontId="51" fillId="6" borderId="0" xfId="0" applyFont="1" applyFill="1"/>
    <xf numFmtId="0" fontId="51" fillId="6" borderId="0" xfId="0" quotePrefix="1" applyFont="1" applyFill="1" applyAlignment="1">
      <alignment horizontal="left"/>
    </xf>
    <xf numFmtId="169" fontId="3" fillId="0" borderId="0" xfId="0" applyNumberFormat="1" applyFont="1" applyAlignment="1">
      <alignment horizontal="center"/>
    </xf>
    <xf numFmtId="0" fontId="7" fillId="0" borderId="0" xfId="0" applyFont="1" applyAlignment="1">
      <alignment horizontal="right" vertical="top"/>
    </xf>
    <xf numFmtId="0" fontId="0" fillId="0" borderId="0" xfId="0" applyAlignment="1">
      <alignment horizontal="right" vertical="top"/>
    </xf>
    <xf numFmtId="0" fontId="0" fillId="4" borderId="12" xfId="0" applyFill="1" applyBorder="1" applyAlignment="1" applyProtection="1">
      <alignment horizontal="center" vertical="top"/>
      <protection locked="0"/>
    </xf>
    <xf numFmtId="0" fontId="7" fillId="0" borderId="0" xfId="0" applyFont="1" applyAlignment="1">
      <alignment horizontal="right" vertical="top" wrapText="1"/>
    </xf>
    <xf numFmtId="0" fontId="54" fillId="0" borderId="0" xfId="0" applyFont="1" applyAlignment="1">
      <alignment vertical="top" wrapText="1"/>
    </xf>
    <xf numFmtId="0" fontId="21" fillId="4" borderId="12" xfId="0" applyFont="1" applyFill="1" applyBorder="1" applyAlignment="1" applyProtection="1">
      <alignment horizontal="left"/>
      <protection locked="0"/>
    </xf>
    <xf numFmtId="0" fontId="3" fillId="9" borderId="0" xfId="0" applyFont="1" applyFill="1" applyAlignment="1">
      <alignment horizontal="left" vertical="top"/>
    </xf>
    <xf numFmtId="164" fontId="3" fillId="5" borderId="0" xfId="0" applyNumberFormat="1" applyFont="1" applyFill="1" applyAlignment="1">
      <alignment horizontal="center" vertical="center"/>
    </xf>
    <xf numFmtId="14" fontId="0" fillId="4" borderId="0" xfId="0" applyNumberFormat="1" applyFill="1" applyAlignment="1" applyProtection="1">
      <alignment horizontal="right"/>
      <protection locked="0"/>
    </xf>
    <xf numFmtId="3" fontId="3" fillId="0" borderId="0" xfId="0" applyNumberFormat="1" applyFont="1" applyAlignment="1">
      <alignment horizontal="center"/>
    </xf>
    <xf numFmtId="167" fontId="3" fillId="0" borderId="0" xfId="0" applyNumberFormat="1" applyFont="1" applyAlignment="1">
      <alignment horizontal="center"/>
    </xf>
    <xf numFmtId="165" fontId="3" fillId="0" borderId="0" xfId="0" applyNumberFormat="1" applyFont="1" applyAlignment="1">
      <alignment horizontal="center"/>
    </xf>
    <xf numFmtId="0" fontId="16" fillId="0" borderId="0" xfId="0" quotePrefix="1" applyFont="1" applyAlignment="1">
      <alignment horizontal="left" vertical="top"/>
    </xf>
    <xf numFmtId="6" fontId="0" fillId="3" borderId="0" xfId="0" applyNumberFormat="1" applyFill="1" applyAlignment="1" applyProtection="1">
      <alignment horizontal="center" vertical="top"/>
      <protection locked="0"/>
    </xf>
    <xf numFmtId="9" fontId="0" fillId="3" borderId="0" xfId="0" applyNumberFormat="1" applyFill="1" applyAlignment="1" applyProtection="1">
      <alignment horizontal="center" vertical="top"/>
      <protection locked="0"/>
    </xf>
    <xf numFmtId="6" fontId="0" fillId="3" borderId="0" xfId="0" applyNumberFormat="1" applyFill="1" applyAlignment="1" applyProtection="1">
      <alignment horizontal="center" vertical="top" wrapText="1"/>
      <protection locked="0"/>
    </xf>
    <xf numFmtId="0" fontId="26" fillId="0" borderId="1" xfId="0" applyFont="1" applyBorder="1"/>
    <xf numFmtId="10" fontId="0" fillId="2" borderId="0" xfId="1" applyNumberFormat="1" applyFont="1" applyFill="1" applyAlignment="1" applyProtection="1">
      <alignment horizontal="center"/>
      <protection locked="0"/>
    </xf>
    <xf numFmtId="164" fontId="0" fillId="2" borderId="5" xfId="0" applyNumberFormat="1" applyFill="1" applyBorder="1" applyAlignment="1" applyProtection="1">
      <alignment horizontal="center"/>
      <protection locked="0"/>
    </xf>
    <xf numFmtId="164" fontId="55" fillId="11" borderId="5" xfId="0" applyNumberFormat="1" applyFont="1" applyFill="1" applyBorder="1" applyAlignment="1" applyProtection="1">
      <alignment horizontal="center"/>
      <protection locked="0"/>
    </xf>
    <xf numFmtId="44" fontId="0" fillId="12" borderId="10" xfId="2" applyFont="1" applyFill="1" applyBorder="1"/>
    <xf numFmtId="165" fontId="0" fillId="12" borderId="10" xfId="0" applyNumberFormat="1" applyFill="1" applyBorder="1"/>
    <xf numFmtId="0" fontId="3" fillId="2" borderId="30" xfId="0" applyFont="1" applyFill="1" applyBorder="1" applyAlignment="1">
      <alignment wrapText="1"/>
    </xf>
    <xf numFmtId="0" fontId="4" fillId="0" borderId="27" xfId="0" applyFont="1" applyBorder="1"/>
    <xf numFmtId="0" fontId="4" fillId="0" borderId="8" xfId="0" applyFont="1" applyBorder="1"/>
    <xf numFmtId="0" fontId="0" fillId="0" borderId="29" xfId="0" applyBorder="1"/>
    <xf numFmtId="2" fontId="0" fillId="0" borderId="1" xfId="0" applyNumberFormat="1" applyBorder="1" applyAlignment="1">
      <alignment horizontal="center"/>
    </xf>
    <xf numFmtId="0" fontId="0" fillId="0" borderId="11" xfId="0" applyBorder="1"/>
    <xf numFmtId="164" fontId="1" fillId="2" borderId="0" xfId="8" applyNumberFormat="1" applyFont="1" applyFill="1" applyAlignment="1" applyProtection="1">
      <alignment horizontal="center"/>
      <protection locked="0"/>
    </xf>
    <xf numFmtId="164" fontId="1" fillId="2" borderId="0" xfId="21" applyNumberFormat="1" applyFont="1" applyFill="1" applyAlignment="1" applyProtection="1">
      <alignment horizontal="center"/>
      <protection locked="0"/>
    </xf>
    <xf numFmtId="43" fontId="1" fillId="2" borderId="0" xfId="5" applyFont="1" applyFill="1" applyAlignment="1" applyProtection="1">
      <alignment horizontal="center"/>
      <protection locked="0"/>
    </xf>
    <xf numFmtId="164" fontId="1" fillId="6" borderId="0" xfId="8" quotePrefix="1" applyNumberFormat="1" applyFont="1" applyFill="1" applyAlignment="1">
      <alignment horizontal="center"/>
    </xf>
    <xf numFmtId="164" fontId="1" fillId="6" borderId="0" xfId="21" quotePrefix="1" applyNumberFormat="1" applyFont="1" applyFill="1" applyAlignment="1">
      <alignment horizontal="center"/>
    </xf>
    <xf numFmtId="164" fontId="1" fillId="6" borderId="0" xfId="8" applyNumberFormat="1" applyFont="1" applyFill="1" applyAlignment="1">
      <alignment horizontal="center"/>
    </xf>
    <xf numFmtId="164" fontId="1" fillId="6" borderId="0" xfId="22" applyNumberFormat="1" applyFill="1" applyAlignment="1">
      <alignment horizontal="center"/>
    </xf>
    <xf numFmtId="0" fontId="1" fillId="9" borderId="0" xfId="22" applyFill="1"/>
    <xf numFmtId="0" fontId="43" fillId="9" borderId="0" xfId="22" applyFont="1" applyFill="1"/>
    <xf numFmtId="0" fontId="3" fillId="9" borderId="0" xfId="22" applyFont="1" applyFill="1" applyAlignment="1">
      <alignment wrapText="1"/>
    </xf>
    <xf numFmtId="0" fontId="3" fillId="9" borderId="0" xfId="22" applyFont="1" applyFill="1" applyAlignment="1">
      <alignment horizontal="center"/>
    </xf>
    <xf numFmtId="173" fontId="3" fillId="0" borderId="0" xfId="21" applyNumberFormat="1" applyFont="1" applyAlignment="1">
      <alignment horizontal="center"/>
    </xf>
    <xf numFmtId="0" fontId="3" fillId="0" borderId="0" xfId="22" quotePrefix="1" applyFont="1" applyAlignment="1">
      <alignment horizontal="center" wrapText="1"/>
    </xf>
    <xf numFmtId="0" fontId="57" fillId="9" borderId="0" xfId="22" applyFont="1" applyFill="1"/>
    <xf numFmtId="0" fontId="44" fillId="9" borderId="0" xfId="22" applyFont="1" applyFill="1"/>
    <xf numFmtId="164" fontId="3" fillId="3" borderId="0" xfId="22" applyNumberFormat="1" applyFont="1" applyFill="1"/>
    <xf numFmtId="164" fontId="1" fillId="3" borderId="0" xfId="21" applyNumberFormat="1" applyFont="1" applyFill="1"/>
    <xf numFmtId="164" fontId="18" fillId="3" borderId="0" xfId="21" applyNumberFormat="1" applyFont="1" applyFill="1"/>
    <xf numFmtId="0" fontId="1" fillId="6" borderId="0" xfId="22" applyFill="1"/>
    <xf numFmtId="0" fontId="57" fillId="6" borderId="0" xfId="22" applyFont="1" applyFill="1"/>
    <xf numFmtId="173" fontId="1" fillId="6" borderId="0" xfId="21" applyNumberFormat="1" applyFont="1" applyFill="1"/>
    <xf numFmtId="164" fontId="1" fillId="9" borderId="0" xfId="22" applyNumberFormat="1" applyFill="1" applyAlignment="1">
      <alignment horizontal="center"/>
    </xf>
    <xf numFmtId="164" fontId="1" fillId="2" borderId="0" xfId="22" applyNumberFormat="1" applyFill="1" applyProtection="1">
      <protection locked="0"/>
    </xf>
    <xf numFmtId="164" fontId="1" fillId="2" borderId="0" xfId="22" applyNumberFormat="1" applyFill="1" applyAlignment="1" applyProtection="1">
      <alignment horizontal="center"/>
      <protection locked="0"/>
    </xf>
    <xf numFmtId="10" fontId="1" fillId="2" borderId="0" xfId="22" applyNumberFormat="1" applyFill="1" applyAlignment="1" applyProtection="1">
      <alignment horizontal="center"/>
      <protection locked="0"/>
    </xf>
    <xf numFmtId="0" fontId="1" fillId="0" borderId="0" xfId="22" applyAlignment="1">
      <alignment horizontal="center"/>
    </xf>
    <xf numFmtId="169" fontId="1" fillId="2" borderId="0" xfId="22" applyNumberFormat="1" applyFill="1" applyAlignment="1" applyProtection="1">
      <alignment horizontal="center"/>
      <protection locked="0"/>
    </xf>
    <xf numFmtId="173" fontId="45" fillId="0" borderId="0" xfId="21" applyNumberFormat="1" applyFont="1" applyAlignment="1">
      <alignment horizontal="center" wrapText="1"/>
    </xf>
    <xf numFmtId="10" fontId="18" fillId="2" borderId="0" xfId="22" applyNumberFormat="1" applyFont="1" applyFill="1" applyProtection="1">
      <protection locked="0"/>
    </xf>
    <xf numFmtId="0" fontId="48" fillId="0" borderId="0" xfId="0" applyFont="1"/>
    <xf numFmtId="8" fontId="1" fillId="2" borderId="0" xfId="2" applyNumberFormat="1" applyFill="1" applyAlignment="1" applyProtection="1">
      <alignment horizontal="center"/>
      <protection locked="0"/>
    </xf>
    <xf numFmtId="0" fontId="9" fillId="9" borderId="0" xfId="0" applyFont="1" applyFill="1" applyAlignment="1">
      <alignment horizontal="right"/>
    </xf>
    <xf numFmtId="164" fontId="1" fillId="5" borderId="0" xfId="22" quotePrefix="1" applyNumberFormat="1" applyFill="1" applyAlignment="1">
      <alignment horizontal="center"/>
    </xf>
    <xf numFmtId="164" fontId="18" fillId="5" borderId="0" xfId="22" quotePrefix="1" applyNumberFormat="1" applyFont="1" applyFill="1" applyAlignment="1">
      <alignment horizontal="center"/>
    </xf>
    <xf numFmtId="164" fontId="18" fillId="2" borderId="0" xfId="22" applyNumberFormat="1" applyFont="1" applyFill="1" applyAlignment="1" applyProtection="1">
      <alignment horizontal="center"/>
      <protection locked="0"/>
    </xf>
    <xf numFmtId="164" fontId="3" fillId="5" borderId="0" xfId="22" applyNumberFormat="1" applyFont="1" applyFill="1" applyAlignment="1">
      <alignment horizontal="center"/>
    </xf>
    <xf numFmtId="165" fontId="1" fillId="5" borderId="0" xfId="1" applyNumberFormat="1" applyFill="1" applyAlignment="1">
      <alignment horizontal="center"/>
    </xf>
    <xf numFmtId="0" fontId="10" fillId="6" borderId="0" xfId="0" quotePrefix="1" applyFont="1" applyFill="1" applyAlignment="1">
      <alignment horizontal="left"/>
    </xf>
    <xf numFmtId="0" fontId="3" fillId="9" borderId="0" xfId="0" applyFont="1" applyFill="1" applyAlignment="1">
      <alignment horizontal="right"/>
    </xf>
    <xf numFmtId="0" fontId="9" fillId="5" borderId="0" xfId="0" applyFont="1" applyFill="1" applyAlignment="1">
      <alignment horizontal="center"/>
    </xf>
    <xf numFmtId="0" fontId="0" fillId="5" borderId="0" xfId="0" applyFill="1" applyAlignment="1">
      <alignment horizontal="right" wrapText="1"/>
    </xf>
    <xf numFmtId="14" fontId="0" fillId="5" borderId="0" xfId="0" applyNumberFormat="1" applyFill="1" applyAlignment="1">
      <alignment horizontal="right" wrapText="1"/>
    </xf>
    <xf numFmtId="170" fontId="0" fillId="0" borderId="0" xfId="0" applyNumberFormat="1" applyAlignment="1" applyProtection="1">
      <alignment horizontal="center" vertical="center"/>
      <protection locked="0"/>
    </xf>
    <xf numFmtId="0" fontId="21" fillId="0" borderId="0" xfId="0" applyFont="1" applyAlignment="1">
      <alignment horizontal="right" vertical="top"/>
    </xf>
    <xf numFmtId="164" fontId="0" fillId="3" borderId="0" xfId="0" applyNumberFormat="1" applyFill="1" applyAlignment="1">
      <alignment horizontal="center"/>
    </xf>
    <xf numFmtId="2" fontId="0" fillId="3" borderId="0" xfId="0" applyNumberFormat="1" applyFill="1" applyAlignment="1">
      <alignment horizontal="center"/>
    </xf>
    <xf numFmtId="164" fontId="0" fillId="0" borderId="0" xfId="0" applyNumberFormat="1"/>
    <xf numFmtId="0" fontId="2" fillId="6" borderId="0" xfId="0" quotePrefix="1" applyFont="1" applyFill="1" applyAlignment="1">
      <alignment horizontal="left"/>
    </xf>
    <xf numFmtId="165" fontId="12" fillId="0" borderId="0" xfId="0" applyNumberFormat="1" applyFont="1"/>
    <xf numFmtId="0" fontId="3" fillId="6" borderId="0" xfId="0" quotePrefix="1" applyFont="1" applyFill="1" applyAlignment="1">
      <alignment horizontal="left"/>
    </xf>
    <xf numFmtId="0" fontId="3" fillId="6" borderId="0" xfId="0" applyFont="1" applyFill="1" applyAlignment="1">
      <alignment horizontal="left"/>
    </xf>
    <xf numFmtId="2" fontId="0" fillId="6" borderId="0" xfId="0" applyNumberFormat="1" applyFill="1" applyAlignment="1" applyProtection="1">
      <alignment horizontal="left" vertical="top" wrapText="1"/>
      <protection locked="0"/>
    </xf>
    <xf numFmtId="0" fontId="57" fillId="9" borderId="1" xfId="22" applyFont="1" applyFill="1" applyBorder="1"/>
    <xf numFmtId="43" fontId="1" fillId="2" borderId="1" xfId="5" applyFont="1" applyFill="1" applyBorder="1" applyAlignment="1" applyProtection="1">
      <alignment horizontal="right"/>
      <protection locked="0"/>
    </xf>
    <xf numFmtId="173" fontId="1" fillId="0" borderId="1" xfId="21" applyNumberFormat="1" applyFont="1" applyBorder="1"/>
    <xf numFmtId="0" fontId="0" fillId="6" borderId="1" xfId="0" quotePrefix="1" applyFill="1" applyBorder="1" applyAlignment="1">
      <alignment horizontal="left"/>
    </xf>
    <xf numFmtId="14" fontId="0" fillId="6" borderId="1" xfId="0" applyNumberFormat="1" applyFill="1" applyBorder="1"/>
    <xf numFmtId="0" fontId="33" fillId="0" borderId="0" xfId="0" applyFont="1" applyAlignment="1">
      <alignment horizontal="left"/>
    </xf>
    <xf numFmtId="0" fontId="53" fillId="0" borderId="0" xfId="0" applyFont="1"/>
    <xf numFmtId="0" fontId="21" fillId="0" borderId="0" xfId="0" applyFont="1" applyAlignment="1">
      <alignment horizontal="left"/>
    </xf>
    <xf numFmtId="0" fontId="12" fillId="6" borderId="0" xfId="0" quotePrefix="1" applyFont="1" applyFill="1" applyAlignment="1">
      <alignment horizontal="left"/>
    </xf>
    <xf numFmtId="0" fontId="7" fillId="6" borderId="0" xfId="0" applyFont="1" applyFill="1"/>
    <xf numFmtId="0" fontId="12" fillId="6" borderId="0" xfId="0" applyFont="1" applyFill="1"/>
    <xf numFmtId="44" fontId="3" fillId="6" borderId="0" xfId="2" applyFont="1" applyFill="1"/>
    <xf numFmtId="44" fontId="0" fillId="6" borderId="0" xfId="2" applyFont="1" applyFill="1" applyAlignment="1" applyProtection="1">
      <alignment horizontal="center"/>
      <protection locked="0"/>
    </xf>
    <xf numFmtId="0" fontId="0" fillId="0" borderId="0" xfId="0" quotePrefix="1"/>
    <xf numFmtId="14" fontId="0" fillId="0" borderId="0" xfId="0" quotePrefix="1" applyNumberFormat="1"/>
    <xf numFmtId="0" fontId="12" fillId="0" borderId="0" xfId="0" applyFont="1" applyProtection="1">
      <protection locked="0"/>
    </xf>
    <xf numFmtId="0" fontId="3" fillId="6" borderId="27" xfId="0" applyFont="1" applyFill="1" applyBorder="1"/>
    <xf numFmtId="0" fontId="0" fillId="6" borderId="7" xfId="0" applyFill="1" applyBorder="1"/>
    <xf numFmtId="0" fontId="0" fillId="9" borderId="7" xfId="0" applyFill="1" applyBorder="1"/>
    <xf numFmtId="0" fontId="3" fillId="6" borderId="29" xfId="0" applyFont="1" applyFill="1" applyBorder="1"/>
    <xf numFmtId="0" fontId="0" fillId="2" borderId="8" xfId="0" applyFill="1" applyBorder="1" applyProtection="1">
      <protection locked="0"/>
    </xf>
    <xf numFmtId="0" fontId="0" fillId="2" borderId="11" xfId="0" applyFill="1" applyBorder="1" applyProtection="1">
      <protection locked="0"/>
    </xf>
    <xf numFmtId="0" fontId="16" fillId="0" borderId="0" xfId="0" applyFont="1" applyAlignment="1">
      <alignment horizontal="left" vertical="top" wrapText="1"/>
    </xf>
    <xf numFmtId="0" fontId="26" fillId="0" borderId="1" xfId="0" applyFont="1" applyBorder="1" applyAlignment="1">
      <alignment horizontal="center" wrapText="1"/>
    </xf>
    <xf numFmtId="0" fontId="0" fillId="4" borderId="24" xfId="0" applyFill="1" applyBorder="1" applyAlignment="1" applyProtection="1">
      <alignment vertical="top"/>
      <protection locked="0"/>
    </xf>
    <xf numFmtId="0" fontId="0" fillId="4" borderId="25" xfId="0" applyFill="1" applyBorder="1" applyAlignment="1" applyProtection="1">
      <alignment vertical="top"/>
      <protection locked="0"/>
    </xf>
    <xf numFmtId="0" fontId="0" fillId="4" borderId="26" xfId="0" applyFill="1" applyBorder="1" applyAlignment="1" applyProtection="1">
      <alignment vertical="top"/>
      <protection locked="0"/>
    </xf>
    <xf numFmtId="0" fontId="0" fillId="4" borderId="24" xfId="0" applyFill="1" applyBorder="1" applyAlignment="1" applyProtection="1">
      <alignment horizontal="left" vertical="top"/>
      <protection locked="0"/>
    </xf>
    <xf numFmtId="0" fontId="0" fillId="4" borderId="25" xfId="0" applyFill="1" applyBorder="1" applyAlignment="1" applyProtection="1">
      <alignment horizontal="left" vertical="top"/>
      <protection locked="0"/>
    </xf>
    <xf numFmtId="0" fontId="0" fillId="4" borderId="26" xfId="0" applyFill="1" applyBorder="1" applyAlignment="1" applyProtection="1">
      <alignment horizontal="left" vertical="top"/>
      <protection locked="0"/>
    </xf>
    <xf numFmtId="0" fontId="3" fillId="9" borderId="0" xfId="0" applyFont="1" applyFill="1" applyAlignment="1">
      <alignment horizontal="left" vertical="top" wrapText="1"/>
    </xf>
    <xf numFmtId="0" fontId="3" fillId="6" borderId="0" xfId="0" applyFont="1" applyFill="1" applyAlignment="1">
      <alignment horizontal="left" vertical="top" wrapText="1"/>
    </xf>
    <xf numFmtId="0" fontId="34" fillId="6" borderId="1" xfId="0" applyFont="1" applyFill="1" applyBorder="1" applyAlignment="1">
      <alignment horizontal="center"/>
    </xf>
    <xf numFmtId="0" fontId="3" fillId="9" borderId="0" xfId="22" applyFont="1" applyFill="1" applyAlignment="1">
      <alignment horizontal="center"/>
    </xf>
    <xf numFmtId="0" fontId="3" fillId="6" borderId="0" xfId="22" applyFont="1" applyFill="1" applyAlignment="1">
      <alignment horizontal="center"/>
    </xf>
    <xf numFmtId="2" fontId="0" fillId="6" borderId="0" xfId="0" applyNumberFormat="1" applyFill="1" applyAlignment="1" applyProtection="1">
      <alignment horizontal="left" vertical="top" wrapText="1"/>
      <protection locked="0"/>
    </xf>
    <xf numFmtId="0" fontId="16" fillId="0" borderId="0" xfId="0" applyFont="1" applyAlignment="1">
      <alignment vertical="top" wrapText="1"/>
    </xf>
    <xf numFmtId="0" fontId="26" fillId="0" borderId="1" xfId="0" applyFont="1" applyBorder="1" applyAlignment="1">
      <alignment horizontal="center"/>
    </xf>
    <xf numFmtId="0" fontId="38" fillId="0" borderId="0" xfId="0" applyFont="1" applyAlignment="1">
      <alignment horizontal="center"/>
    </xf>
    <xf numFmtId="0" fontId="21" fillId="0" borderId="1" xfId="0" applyFont="1" applyBorder="1" applyAlignment="1">
      <alignment horizontal="center" wrapText="1"/>
    </xf>
    <xf numFmtId="0" fontId="34" fillId="0" borderId="1" xfId="0" applyFont="1" applyBorder="1" applyAlignment="1">
      <alignment horizontal="center"/>
    </xf>
    <xf numFmtId="49" fontId="9" fillId="4" borderId="0" xfId="0" applyNumberFormat="1" applyFont="1" applyFill="1" applyAlignment="1" applyProtection="1">
      <alignment horizontal="center" vertical="top" wrapText="1"/>
      <protection locked="0"/>
    </xf>
    <xf numFmtId="0" fontId="21" fillId="0" borderId="0" xfId="0" applyFont="1" applyAlignment="1">
      <alignment horizontal="left" wrapText="1"/>
    </xf>
    <xf numFmtId="0" fontId="21" fillId="0" borderId="0" xfId="0" applyFont="1" applyAlignment="1">
      <alignment horizontal="center" wrapText="1"/>
    </xf>
    <xf numFmtId="0" fontId="9" fillId="0" borderId="0" xfId="0" applyFont="1" applyAlignment="1">
      <alignment vertical="top" wrapText="1"/>
    </xf>
    <xf numFmtId="0" fontId="0" fillId="4" borderId="0" xfId="0" applyFill="1" applyAlignment="1" applyProtection="1">
      <alignment horizontal="left" vertical="top" wrapText="1"/>
      <protection locked="0"/>
    </xf>
    <xf numFmtId="0" fontId="0" fillId="0" borderId="0" xfId="0"/>
    <xf numFmtId="0" fontId="26" fillId="6" borderId="1" xfId="0" applyFont="1" applyFill="1" applyBorder="1" applyAlignment="1">
      <alignment horizontal="center"/>
    </xf>
    <xf numFmtId="0" fontId="16" fillId="0" borderId="0" xfId="0" applyFont="1" applyAlignment="1">
      <alignment wrapText="1"/>
    </xf>
    <xf numFmtId="0" fontId="0" fillId="3" borderId="0" xfId="0" applyFill="1" applyAlignment="1">
      <alignment horizontal="left" vertical="top" wrapText="1"/>
    </xf>
    <xf numFmtId="0" fontId="20" fillId="0" borderId="0" xfId="0" applyFont="1" applyAlignment="1">
      <alignment horizontal="left" vertical="top" wrapText="1"/>
    </xf>
    <xf numFmtId="0" fontId="10" fillId="3" borderId="0" xfId="0" applyFont="1" applyFill="1" applyAlignment="1">
      <alignment horizontal="left" vertical="top" wrapText="1"/>
    </xf>
  </cellXfs>
  <cellStyles count="23">
    <cellStyle name="Comma" xfId="3" builtinId="3"/>
    <cellStyle name="Comma 2" xfId="5" xr:uid="{00000000-0005-0000-0000-000001000000}"/>
    <cellStyle name="Comma 2 2" xfId="17" xr:uid="{00000000-0005-0000-0000-000002000000}"/>
    <cellStyle name="Comma 3" xfId="15" xr:uid="{00000000-0005-0000-0000-000003000000}"/>
    <cellStyle name="Comma 5" xfId="21" xr:uid="{00000000-0005-0000-0000-000004000000}"/>
    <cellStyle name="Currency" xfId="2" builtinId="4"/>
    <cellStyle name="Currency 2" xfId="8" xr:uid="{00000000-0005-0000-0000-000006000000}"/>
    <cellStyle name="Currency 3" xfId="16" xr:uid="{00000000-0005-0000-0000-000007000000}"/>
    <cellStyle name="Currency 4" xfId="20" xr:uid="{00000000-0005-0000-0000-000008000000}"/>
    <cellStyle name="Normal" xfId="0" builtinId="0"/>
    <cellStyle name="Normal 2" xfId="4" xr:uid="{00000000-0005-0000-0000-00000A000000}"/>
    <cellStyle name="Normal 2 2" xfId="18" xr:uid="{00000000-0005-0000-0000-00000B000000}"/>
    <cellStyle name="Normal 2 3" xfId="19" xr:uid="{00000000-0005-0000-0000-00000C000000}"/>
    <cellStyle name="Normal 3" xfId="6" xr:uid="{00000000-0005-0000-0000-00000D000000}"/>
    <cellStyle name="Normal 4" xfId="14" xr:uid="{00000000-0005-0000-0000-00000E000000}"/>
    <cellStyle name="Normal 8" xfId="22" xr:uid="{00000000-0005-0000-0000-00000F000000}"/>
    <cellStyle name="Percent" xfId="1" builtinId="5"/>
    <cellStyle name="Percent 2" xfId="7" xr:uid="{00000000-0005-0000-0000-000011000000}"/>
    <cellStyle name="Percent 3" xfId="9" xr:uid="{00000000-0005-0000-0000-000012000000}"/>
    <cellStyle name="Percent 4" xfId="13" xr:uid="{00000000-0005-0000-0000-000013000000}"/>
    <cellStyle name="Style 1" xfId="10" xr:uid="{00000000-0005-0000-0000-000014000000}"/>
    <cellStyle name="Style 2" xfId="11" xr:uid="{00000000-0005-0000-0000-000015000000}"/>
    <cellStyle name="Style 3" xfId="12" xr:uid="{00000000-0005-0000-0000-000016000000}"/>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A9" lockText="1" noThreeD="1"/>
</file>

<file path=xl/ctrlProps/ctrlProp2.xml><?xml version="1.0" encoding="utf-8"?>
<formControlPr xmlns="http://schemas.microsoft.com/office/spreadsheetml/2009/9/main" objectType="CheckBox" fmlaLink="AB9" lockText="1" noThreeD="1"/>
</file>

<file path=xl/ctrlProps/ctrlProp3.xml><?xml version="1.0" encoding="utf-8"?>
<formControlPr xmlns="http://schemas.microsoft.com/office/spreadsheetml/2009/9/main" objectType="CheckBox" fmlaLink="AC9" lockText="1" noThreeD="1"/>
</file>

<file path=xl/ctrlProps/ctrlProp4.xml><?xml version="1.0" encoding="utf-8"?>
<formControlPr xmlns="http://schemas.microsoft.com/office/spreadsheetml/2009/9/main" objectType="CheckBox" fmlaLink="AD9" lockText="1" noThreeD="1"/>
</file>

<file path=xl/ctrlProps/ctrlProp5.xml><?xml version="1.0" encoding="utf-8"?>
<formControlPr xmlns="http://schemas.microsoft.com/office/spreadsheetml/2009/9/main" objectType="CheckBox" fmlaLink="AE9"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xdr:colOff>
          <xdr:row>8</xdr:row>
          <xdr:rowOff>38100</xdr:rowOff>
        </xdr:from>
        <xdr:to>
          <xdr:col>1</xdr:col>
          <xdr:colOff>1079500</xdr:colOff>
          <xdr:row>8</xdr:row>
          <xdr:rowOff>260350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HMO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8</xdr:row>
          <xdr:rowOff>336550</xdr:rowOff>
        </xdr:from>
        <xdr:to>
          <xdr:col>1</xdr:col>
          <xdr:colOff>1079500</xdr:colOff>
          <xdr:row>8</xdr:row>
          <xdr:rowOff>552450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641350</xdr:rowOff>
        </xdr:from>
        <xdr:to>
          <xdr:col>1</xdr:col>
          <xdr:colOff>1098550</xdr:colOff>
          <xdr:row>8</xdr:row>
          <xdr:rowOff>857250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PPO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952500</xdr:rowOff>
        </xdr:from>
        <xdr:to>
          <xdr:col>1</xdr:col>
          <xdr:colOff>1098550</xdr:colOff>
          <xdr:row>8</xdr:row>
          <xdr:rowOff>1174750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Indemnity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8</xdr:row>
          <xdr:rowOff>1250950</xdr:rowOff>
        </xdr:from>
        <xdr:to>
          <xdr:col>1</xdr:col>
          <xdr:colOff>1117600</xdr:colOff>
          <xdr:row>8</xdr:row>
          <xdr:rowOff>1466850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bls.gov/xg_shells/ro1xg01a.ht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E70"/>
  <sheetViews>
    <sheetView tabSelected="1" zoomScale="70" zoomScaleNormal="70" workbookViewId="0">
      <selection activeCell="G5" sqref="G5"/>
    </sheetView>
  </sheetViews>
  <sheetFormatPr defaultRowHeight="14.5" x14ac:dyDescent="0.35"/>
  <cols>
    <col min="1" max="1" width="80.453125" style="35" customWidth="1"/>
    <col min="2" max="2" width="23.54296875" customWidth="1"/>
    <col min="3" max="3" width="22" customWidth="1"/>
    <col min="4" max="4" width="17.453125" customWidth="1"/>
    <col min="5" max="5" width="23.7265625" customWidth="1"/>
    <col min="9" max="9" width="82.81640625" customWidth="1"/>
    <col min="27" max="31" width="9.1796875" hidden="1" customWidth="1"/>
  </cols>
  <sheetData>
    <row r="1" spans="1:31" ht="24" thickBot="1" x14ac:dyDescent="0.6">
      <c r="A1" s="442" t="s">
        <v>175</v>
      </c>
      <c r="B1" s="442"/>
      <c r="C1" s="442"/>
      <c r="D1" s="442"/>
      <c r="E1" s="442"/>
    </row>
    <row r="2" spans="1:31" ht="21" x14ac:dyDescent="0.5">
      <c r="A2" s="426" t="s">
        <v>1499</v>
      </c>
      <c r="D2" s="335"/>
      <c r="E2" s="28"/>
      <c r="F2" s="72"/>
    </row>
    <row r="3" spans="1:31" ht="21" x14ac:dyDescent="0.35">
      <c r="A3" s="343" t="s">
        <v>113</v>
      </c>
    </row>
    <row r="4" spans="1:31" ht="11.25" customHeight="1" x14ac:dyDescent="0.35">
      <c r="A4" s="67"/>
    </row>
    <row r="5" spans="1:31" x14ac:dyDescent="0.35">
      <c r="A5" t="s">
        <v>508</v>
      </c>
      <c r="B5" s="91"/>
      <c r="C5" s="119"/>
      <c r="D5" s="6"/>
      <c r="AA5" t="s">
        <v>99</v>
      </c>
      <c r="AB5" t="s">
        <v>98</v>
      </c>
      <c r="AC5" t="s">
        <v>97</v>
      </c>
      <c r="AD5" t="s">
        <v>96</v>
      </c>
      <c r="AE5" t="s">
        <v>21</v>
      </c>
    </row>
    <row r="6" spans="1:31" x14ac:dyDescent="0.35">
      <c r="A6" s="32" t="s">
        <v>1289</v>
      </c>
      <c r="B6" s="344"/>
      <c r="C6" s="119"/>
      <c r="D6" s="6"/>
    </row>
    <row r="7" spans="1:31" x14ac:dyDescent="0.35">
      <c r="A7" s="32" t="s">
        <v>1182</v>
      </c>
      <c r="B7" s="344"/>
      <c r="C7" s="119"/>
      <c r="D7" s="6"/>
    </row>
    <row r="8" spans="1:31" x14ac:dyDescent="0.35">
      <c r="A8" s="32" t="s">
        <v>1288</v>
      </c>
      <c r="B8" s="344"/>
      <c r="C8" s="119"/>
      <c r="D8" s="6"/>
    </row>
    <row r="9" spans="1:31" ht="121.5" customHeight="1" x14ac:dyDescent="0.35">
      <c r="A9" s="82" t="s">
        <v>525</v>
      </c>
      <c r="B9" s="90"/>
      <c r="D9" s="6"/>
      <c r="AA9" s="93" t="b">
        <v>0</v>
      </c>
      <c r="AB9" s="93" t="b">
        <v>0</v>
      </c>
      <c r="AC9" s="93" t="b">
        <v>0</v>
      </c>
      <c r="AD9" s="93" t="b">
        <v>0</v>
      </c>
      <c r="AE9" s="93" t="b">
        <v>0</v>
      </c>
    </row>
    <row r="10" spans="1:31" x14ac:dyDescent="0.35">
      <c r="A10" s="35" t="s">
        <v>198</v>
      </c>
      <c r="B10" s="90"/>
      <c r="D10" s="6"/>
      <c r="AA10" s="6" t="str">
        <f>IF(AA9=TRUE,"HMO","")</f>
        <v/>
      </c>
      <c r="AB10" s="6" t="str">
        <f>IF(AB9=TRUE,"POS","")</f>
        <v/>
      </c>
      <c r="AC10" s="6" t="str">
        <f>IF(AC9=TRUE,"PPO","")</f>
        <v/>
      </c>
      <c r="AD10" s="6" t="str">
        <f>IF(AD9=TRUE,"Indemnity","")</f>
        <v/>
      </c>
      <c r="AE10" s="6" t="str">
        <f>IF(AE9=TRUE,"Other","")</f>
        <v/>
      </c>
    </row>
    <row r="11" spans="1:31" x14ac:dyDescent="0.35">
      <c r="A11" s="35" t="s">
        <v>1415</v>
      </c>
      <c r="B11" s="92"/>
      <c r="C11" s="72"/>
    </row>
    <row r="12" spans="1:31" x14ac:dyDescent="0.35">
      <c r="A12" s="35" t="s">
        <v>1416</v>
      </c>
      <c r="B12" s="92"/>
      <c r="C12" s="72"/>
    </row>
    <row r="13" spans="1:31" ht="42.75" customHeight="1" x14ac:dyDescent="0.35">
      <c r="A13" s="35" t="s">
        <v>507</v>
      </c>
      <c r="B13" s="443"/>
      <c r="C13" s="444"/>
      <c r="D13" s="445"/>
    </row>
    <row r="14" spans="1:31" x14ac:dyDescent="0.35">
      <c r="B14" s="8"/>
    </row>
    <row r="15" spans="1:31" ht="29" x14ac:dyDescent="0.35">
      <c r="A15" s="35" t="s">
        <v>199</v>
      </c>
      <c r="B15" s="173"/>
    </row>
    <row r="16" spans="1:31" x14ac:dyDescent="0.35">
      <c r="A16" s="35" t="s">
        <v>200</v>
      </c>
      <c r="B16" s="446"/>
      <c r="C16" s="447"/>
      <c r="D16" s="448"/>
    </row>
    <row r="17" spans="1:5" ht="27" customHeight="1" x14ac:dyDescent="0.35">
      <c r="A17" s="120" t="s">
        <v>1142</v>
      </c>
      <c r="B17" s="173"/>
      <c r="C17" s="72"/>
    </row>
    <row r="18" spans="1:5" ht="31.5" customHeight="1" x14ac:dyDescent="0.35">
      <c r="A18" s="35" t="s">
        <v>1128</v>
      </c>
      <c r="B18" s="173"/>
    </row>
    <row r="19" spans="1:5" ht="29" x14ac:dyDescent="0.35">
      <c r="A19" s="35" t="s">
        <v>201</v>
      </c>
      <c r="B19" s="173"/>
    </row>
    <row r="20" spans="1:5" ht="43.5" x14ac:dyDescent="0.35">
      <c r="A20" s="35" t="s">
        <v>202</v>
      </c>
      <c r="B20" s="446"/>
      <c r="C20" s="447"/>
      <c r="D20" s="448"/>
    </row>
    <row r="22" spans="1:5" ht="29" x14ac:dyDescent="0.35">
      <c r="A22" s="120" t="s">
        <v>504</v>
      </c>
      <c r="B22" s="446"/>
      <c r="C22" s="447"/>
      <c r="D22" s="448"/>
    </row>
    <row r="23" spans="1:5" x14ac:dyDescent="0.35">
      <c r="A23" s="292"/>
      <c r="E23" s="295"/>
    </row>
    <row r="24" spans="1:5" ht="29" x14ac:dyDescent="0.5">
      <c r="A24" s="120" t="s">
        <v>1365</v>
      </c>
      <c r="B24" s="173"/>
      <c r="C24" s="2" t="str">
        <f>IF(B24="Y","Please provide the Prospective Trend Adjustments in Exhibit A2a, additional information request 3.","")</f>
        <v/>
      </c>
    </row>
    <row r="25" spans="1:5" ht="29" x14ac:dyDescent="0.35">
      <c r="A25" s="120" t="s">
        <v>1303</v>
      </c>
      <c r="B25" s="446"/>
      <c r="C25" s="447"/>
      <c r="D25" s="448"/>
      <c r="E25" s="295"/>
    </row>
    <row r="26" spans="1:5" x14ac:dyDescent="0.35">
      <c r="A26" s="292"/>
    </row>
    <row r="27" spans="1:5" x14ac:dyDescent="0.35">
      <c r="A27" s="79" t="s">
        <v>5</v>
      </c>
      <c r="B27" s="76"/>
      <c r="C27" s="76"/>
      <c r="D27" s="76"/>
    </row>
    <row r="28" spans="1:5" x14ac:dyDescent="0.35">
      <c r="A28" s="441" t="s">
        <v>526</v>
      </c>
      <c r="B28" s="441"/>
      <c r="C28" s="441"/>
      <c r="D28" s="441"/>
    </row>
    <row r="29" spans="1:5" x14ac:dyDescent="0.35">
      <c r="A29" s="86"/>
      <c r="B29" s="86"/>
      <c r="C29" s="86"/>
      <c r="D29" s="86"/>
    </row>
    <row r="30" spans="1:5" ht="21" x14ac:dyDescent="0.35">
      <c r="A30" s="343" t="s">
        <v>178</v>
      </c>
      <c r="B30" s="72"/>
    </row>
    <row r="31" spans="1:5" x14ac:dyDescent="0.35">
      <c r="A31" s="122" t="s">
        <v>115</v>
      </c>
    </row>
    <row r="32" spans="1:5" s="126" customFormat="1" ht="15" thickBot="1" x14ac:dyDescent="0.4">
      <c r="C32" s="128" t="s">
        <v>550</v>
      </c>
      <c r="D32" s="128" t="s">
        <v>551</v>
      </c>
    </row>
    <row r="33" spans="1:5" x14ac:dyDescent="0.35">
      <c r="A33" s="35" t="str">
        <f>A1</f>
        <v>Exhibit A1:  Cover Sheet</v>
      </c>
      <c r="B33" s="174"/>
      <c r="C33" s="127" t="s">
        <v>102</v>
      </c>
      <c r="D33" s="127" t="s">
        <v>552</v>
      </c>
      <c r="E33" s="28"/>
    </row>
    <row r="34" spans="1:5" s="82" customFormat="1" x14ac:dyDescent="0.35">
      <c r="A34" s="35" t="str">
        <f>'A2a.  Modified URRT Worksheet 1'!A1</f>
        <v>Exhibit A2a:  Modified URRT Worksheet 1</v>
      </c>
      <c r="B34" s="341"/>
      <c r="C34" s="342" t="s">
        <v>1470</v>
      </c>
      <c r="D34" s="339" t="s">
        <v>552</v>
      </c>
      <c r="E34" s="340"/>
    </row>
    <row r="35" spans="1:5" x14ac:dyDescent="0.35">
      <c r="A35" s="35" t="str">
        <f>'A2. Rate Change &amp; Enrollment'!C1</f>
        <v xml:space="preserve">Exhibit A2:  Proposed Rate Change and Enrollment by Health Coverage Plan </v>
      </c>
      <c r="B35" s="174"/>
      <c r="C35" s="127" t="s">
        <v>102</v>
      </c>
      <c r="D35" s="127" t="s">
        <v>552</v>
      </c>
      <c r="E35" s="28"/>
    </row>
    <row r="36" spans="1:5" x14ac:dyDescent="0.35">
      <c r="A36" s="35" t="s">
        <v>1455</v>
      </c>
      <c r="B36" s="174"/>
      <c r="C36" s="127" t="s">
        <v>102</v>
      </c>
      <c r="D36" s="127" t="s">
        <v>552</v>
      </c>
      <c r="E36" s="28"/>
    </row>
    <row r="37" spans="1:5" x14ac:dyDescent="0.35">
      <c r="A37" s="35" t="str">
        <f>'A4. Rate Changes Distribution'!A1:D1</f>
        <v>Exhibit A4:  Distribution of Rate Changes</v>
      </c>
      <c r="B37" s="174"/>
      <c r="C37" s="127" t="s">
        <v>102</v>
      </c>
      <c r="D37" s="127" t="s">
        <v>552</v>
      </c>
      <c r="E37" s="28"/>
    </row>
    <row r="38" spans="1:5" x14ac:dyDescent="0.35">
      <c r="A38" s="35" t="str">
        <f>'A5.  Components of Rate Change'!A1:C1</f>
        <v>Exhibit A5:  Components of the Average Proposed Rate Change</v>
      </c>
      <c r="B38" s="174"/>
      <c r="C38" s="127" t="s">
        <v>102</v>
      </c>
      <c r="D38" s="127" t="s">
        <v>552</v>
      </c>
      <c r="E38" s="28"/>
    </row>
    <row r="39" spans="1:5" x14ac:dyDescent="0.35">
      <c r="A39" s="35" t="s">
        <v>1411</v>
      </c>
      <c r="B39" s="174"/>
      <c r="C39" s="127" t="s">
        <v>102</v>
      </c>
      <c r="D39" s="28" t="s">
        <v>553</v>
      </c>
      <c r="E39" s="28"/>
    </row>
    <row r="40" spans="1:5" ht="7.5" customHeight="1" x14ac:dyDescent="0.35">
      <c r="B40" s="42"/>
    </row>
    <row r="41" spans="1:5" x14ac:dyDescent="0.35">
      <c r="A41" s="35" t="s">
        <v>522</v>
      </c>
      <c r="B41" s="174"/>
      <c r="C41" s="127" t="s">
        <v>102</v>
      </c>
      <c r="D41" s="127" t="s">
        <v>552</v>
      </c>
      <c r="E41" s="28"/>
    </row>
    <row r="42" spans="1:5" x14ac:dyDescent="0.35">
      <c r="A42" s="35" t="s">
        <v>1412</v>
      </c>
      <c r="B42" s="174"/>
      <c r="C42" s="339" t="s">
        <v>102</v>
      </c>
      <c r="D42" s="340" t="s">
        <v>553</v>
      </c>
      <c r="E42" s="28"/>
    </row>
    <row r="43" spans="1:5" ht="9.75" customHeight="1" x14ac:dyDescent="0.35">
      <c r="B43" s="42"/>
    </row>
    <row r="44" spans="1:5" ht="35.25" customHeight="1" x14ac:dyDescent="0.35">
      <c r="A44" s="35" t="s">
        <v>1413</v>
      </c>
      <c r="B44" s="174"/>
      <c r="C44" s="339" t="s">
        <v>102</v>
      </c>
      <c r="D44" s="340" t="s">
        <v>553</v>
      </c>
      <c r="E44" s="28"/>
    </row>
    <row r="45" spans="1:5" ht="35.25" customHeight="1" x14ac:dyDescent="0.35">
      <c r="A45" s="35" t="s">
        <v>1414</v>
      </c>
      <c r="B45" s="174"/>
      <c r="C45" s="339" t="s">
        <v>102</v>
      </c>
      <c r="D45" s="340" t="s">
        <v>553</v>
      </c>
      <c r="E45" s="28"/>
    </row>
    <row r="46" spans="1:5" ht="7.5" customHeight="1" x14ac:dyDescent="0.35">
      <c r="B46" s="42"/>
    </row>
    <row r="47" spans="1:5" x14ac:dyDescent="0.35">
      <c r="A47" s="35" t="s">
        <v>76</v>
      </c>
      <c r="B47" s="174"/>
      <c r="C47" s="127" t="s">
        <v>101</v>
      </c>
      <c r="D47" s="28" t="s">
        <v>553</v>
      </c>
      <c r="E47" s="28"/>
    </row>
    <row r="48" spans="1:5" x14ac:dyDescent="0.35">
      <c r="A48" s="35" t="s">
        <v>77</v>
      </c>
      <c r="B48" s="174"/>
      <c r="C48" s="127" t="s">
        <v>101</v>
      </c>
      <c r="D48" s="28" t="s">
        <v>553</v>
      </c>
      <c r="E48" s="28"/>
    </row>
    <row r="49" spans="1:5" ht="7.5" customHeight="1" x14ac:dyDescent="0.35">
      <c r="B49" s="42"/>
    </row>
    <row r="50" spans="1:5" x14ac:dyDescent="0.35">
      <c r="A50" s="35" t="str">
        <f>'E2. Admin Charges'!A1</f>
        <v>Exhibit E2:  Administrative Charges</v>
      </c>
      <c r="B50" s="174"/>
      <c r="C50" s="127" t="s">
        <v>102</v>
      </c>
      <c r="D50" s="127" t="s">
        <v>552</v>
      </c>
      <c r="E50" s="28"/>
    </row>
    <row r="51" spans="1:5" x14ac:dyDescent="0.35">
      <c r="A51" s="35" t="str">
        <f>'E3. Retention Charges'!A1</f>
        <v>Exhibit E3:  Retention Charges</v>
      </c>
      <c r="B51" s="174"/>
      <c r="C51" s="127" t="s">
        <v>102</v>
      </c>
      <c r="D51" s="127" t="s">
        <v>552</v>
      </c>
      <c r="E51" s="28"/>
    </row>
    <row r="52" spans="1:5" ht="7.5" customHeight="1" x14ac:dyDescent="0.35">
      <c r="B52" s="42"/>
    </row>
    <row r="53" spans="1:5" x14ac:dyDescent="0.35">
      <c r="A53" s="35" t="s">
        <v>78</v>
      </c>
      <c r="B53" s="174"/>
      <c r="C53" s="127" t="s">
        <v>102</v>
      </c>
      <c r="D53" s="28" t="s">
        <v>553</v>
      </c>
      <c r="E53" s="28"/>
    </row>
    <row r="54" spans="1:5" x14ac:dyDescent="0.35">
      <c r="A54" s="35" t="s">
        <v>1417</v>
      </c>
      <c r="B54" s="174"/>
      <c r="C54" s="127" t="s">
        <v>102</v>
      </c>
      <c r="D54" s="28" t="s">
        <v>553</v>
      </c>
      <c r="E54" s="28"/>
    </row>
    <row r="55" spans="1:5" x14ac:dyDescent="0.35">
      <c r="A55" s="35" t="s">
        <v>1418</v>
      </c>
      <c r="B55" s="174"/>
      <c r="C55" s="127" t="s">
        <v>102</v>
      </c>
      <c r="D55" s="28" t="s">
        <v>553</v>
      </c>
      <c r="E55" s="28"/>
    </row>
    <row r="56" spans="1:5" x14ac:dyDescent="0.35">
      <c r="A56" s="35" t="s">
        <v>1419</v>
      </c>
      <c r="B56" s="174"/>
      <c r="C56" s="127" t="s">
        <v>102</v>
      </c>
      <c r="D56" s="28" t="s">
        <v>553</v>
      </c>
      <c r="E56" s="28"/>
    </row>
    <row r="57" spans="1:5" ht="15.75" customHeight="1" x14ac:dyDescent="0.35">
      <c r="A57" s="35" t="s">
        <v>503</v>
      </c>
      <c r="B57" s="174"/>
      <c r="C57" s="127" t="s">
        <v>102</v>
      </c>
      <c r="D57" s="127" t="s">
        <v>552</v>
      </c>
      <c r="E57" s="28"/>
    </row>
    <row r="58" spans="1:5" ht="7.5" customHeight="1" x14ac:dyDescent="0.35">
      <c r="B58" s="95"/>
    </row>
    <row r="59" spans="1:5" x14ac:dyDescent="0.35">
      <c r="A59" s="35" t="str">
        <f>'H1.  Rating Factors'!A1</f>
        <v>Exhibit H1:  Summary of Rating Factors</v>
      </c>
      <c r="B59" s="174"/>
      <c r="C59" s="127" t="s">
        <v>102</v>
      </c>
      <c r="D59" s="127" t="s">
        <v>552</v>
      </c>
      <c r="E59" s="28"/>
    </row>
    <row r="60" spans="1:5" x14ac:dyDescent="0.35">
      <c r="A60" s="35" t="s">
        <v>79</v>
      </c>
      <c r="B60" s="174"/>
      <c r="C60" s="127" t="s">
        <v>102</v>
      </c>
      <c r="D60" s="28" t="s">
        <v>553</v>
      </c>
      <c r="E60" s="28"/>
    </row>
    <row r="61" spans="1:5" x14ac:dyDescent="0.35">
      <c r="A61" s="35" t="s">
        <v>518</v>
      </c>
      <c r="B61" s="174"/>
      <c r="C61" s="127" t="s">
        <v>102</v>
      </c>
      <c r="D61" s="28" t="s">
        <v>553</v>
      </c>
      <c r="E61" s="28"/>
    </row>
    <row r="62" spans="1:5" x14ac:dyDescent="0.35">
      <c r="A62" s="35" t="s">
        <v>519</v>
      </c>
      <c r="B62" s="174"/>
      <c r="C62" s="127" t="s">
        <v>102</v>
      </c>
      <c r="D62" s="28" t="s">
        <v>553</v>
      </c>
      <c r="E62" s="28"/>
    </row>
    <row r="63" spans="1:5" ht="7.5" customHeight="1" x14ac:dyDescent="0.35">
      <c r="B63" s="95"/>
    </row>
    <row r="64" spans="1:5" ht="7.5" customHeight="1" x14ac:dyDescent="0.35">
      <c r="B64" s="95"/>
    </row>
    <row r="65" spans="1:5" x14ac:dyDescent="0.35">
      <c r="A65" s="35" t="str">
        <f>'M1.  Med Loss Ratio IND'!A1:Q1</f>
        <v>Exhibit M1:  Medical Loss Ratio Exhibit for Individual Market</v>
      </c>
      <c r="B65" s="174"/>
      <c r="C65" s="127" t="s">
        <v>102</v>
      </c>
      <c r="D65" s="127" t="s">
        <v>552</v>
      </c>
      <c r="E65" s="28"/>
    </row>
    <row r="66" spans="1:5" x14ac:dyDescent="0.35">
      <c r="A66" s="35" t="str">
        <f>'M2.  Med Loss Ratio SG'!A1</f>
        <v>Exhibit M2:  Medical Loss Ratio Exhibit Small Group Market</v>
      </c>
      <c r="B66" s="174"/>
      <c r="C66" s="127" t="s">
        <v>102</v>
      </c>
      <c r="D66" s="127" t="s">
        <v>552</v>
      </c>
      <c r="E66" s="28"/>
    </row>
    <row r="67" spans="1:5" ht="27.5" x14ac:dyDescent="0.35">
      <c r="A67" s="35" t="s">
        <v>520</v>
      </c>
      <c r="B67" s="174"/>
      <c r="C67" s="127" t="s">
        <v>102</v>
      </c>
      <c r="D67" s="28" t="s">
        <v>553</v>
      </c>
      <c r="E67" s="28"/>
    </row>
    <row r="69" spans="1:5" x14ac:dyDescent="0.35">
      <c r="A69" s="79"/>
      <c r="B69" s="76"/>
      <c r="C69" s="76"/>
      <c r="D69" s="76"/>
    </row>
    <row r="70" spans="1:5" x14ac:dyDescent="0.35">
      <c r="A70" s="441"/>
      <c r="B70" s="441"/>
      <c r="C70" s="441"/>
      <c r="D70" s="441"/>
    </row>
  </sheetData>
  <sheetProtection algorithmName="SHA-512" hashValue="0Ls8008A9Ub9dLWGj+flP2NL9C1IVl1EtssTA7M8Qnl6+B1tsrt33WSjE6qLTLtdPx0pMXzyhbIVkyc3RLs/iQ==" saltValue="VdZ/0Z7OZOxJE0+4qRd1Cw==" spinCount="100000" sheet="1" objects="1" scenarios="1"/>
  <mergeCells count="8">
    <mergeCell ref="A70:D70"/>
    <mergeCell ref="A1:E1"/>
    <mergeCell ref="A28:D28"/>
    <mergeCell ref="B13:D13"/>
    <mergeCell ref="B16:D16"/>
    <mergeCell ref="B20:D20"/>
    <mergeCell ref="B22:D22"/>
    <mergeCell ref="B25:D25"/>
  </mergeCells>
  <dataValidations count="8">
    <dataValidation type="list" allowBlank="1" showInputMessage="1" showErrorMessage="1" errorTitle="Market Segement" error="Market Segement must be specified using the drop-down menu" promptTitle="Select the Market Segment" sqref="B10" xr:uid="{00000000-0002-0000-0000-000000000000}">
      <formula1>"Individual Market, Small Group Market"</formula1>
    </dataValidation>
    <dataValidation type="date" allowBlank="1" showInputMessage="1" showErrorMessage="1" error="Only dates are allowed here" sqref="B11:B12" xr:uid="{00000000-0002-0000-0000-000001000000}">
      <formula1>32874</formula1>
      <formula2>401768</formula2>
    </dataValidation>
    <dataValidation type="list" allowBlank="1" showInputMessage="1" showErrorMessage="1" sqref="B50:B51 B33:B39 B47:B48 B65:B67 B59:B62 B53:B57 B41:B42 B44:B45" xr:uid="{00000000-0002-0000-0000-000002000000}">
      <formula1>"Y,N,N/A"</formula1>
    </dataValidation>
    <dataValidation type="list" allowBlank="1" showInputMessage="1" showErrorMessage="1" sqref="B15 B17:B19 B24" xr:uid="{00000000-0002-0000-0000-000003000000}">
      <formula1>"Y,N"</formula1>
    </dataValidation>
    <dataValidation type="custom" allowBlank="1" showInputMessage="1" showErrorMessage="1" errorTitle="Invalid" error="Enter a 5-digit Issuer ID" promptTitle="Required:" prompt="Enter the HIOS Issuer ID" sqref="B7" xr:uid="{00000000-0002-0000-0000-000004000000}">
      <formula1>AND(ISNUMBER($B$7),LEN($B$7)=5)</formula1>
    </dataValidation>
    <dataValidation type="custom" allowBlank="1" showInputMessage="1" showErrorMessage="1" errorTitle="Invalid" error="Enter a 5-digit NAIC Company Code (CoCode)" promptTitle="Required:" prompt="Enter a 5-digit NAIC Company Code (CoCode)" sqref="B6" xr:uid="{00000000-0002-0000-0000-000005000000}">
      <formula1>AND(ISNUMBER($B$6),LEN($B$6)=5)</formula1>
    </dataValidation>
    <dataValidation allowBlank="1" showInputMessage="1" showErrorMessage="1" promptTitle="SERFF Tracking ID" prompt="Please enter tracking number assigned in SERFF.  Please use the format :_x000a__x000a_XXXX-123456789" sqref="B8" xr:uid="{00000000-0002-0000-0000-000006000000}"/>
    <dataValidation type="textLength" operator="lessThan" allowBlank="1" showInputMessage="1" showErrorMessage="1" errorTitle="Text too long" error="Please restrict the response to 254 characters.  If a wordier response is required, include the expanded response in the actuarial memorandum, and include a reference in this cell." sqref="B20:D20 B16:D16 B22:D22 B25:D25" xr:uid="{00000000-0002-0000-0000-000007000000}">
      <formula1>254</formula1>
    </dataValidation>
  </dataValidations>
  <printOptions horizontalCentered="1"/>
  <pageMargins left="0.25" right="0.25" top="0.75" bottom="0.75" header="0.3" footer="0.3"/>
  <pageSetup scale="68" orientation="landscape" errors="blank" r:id="rId1"/>
  <headerFooter>
    <oddFooter>&amp;C&amp;P&amp;R&amp;D</oddFooter>
  </headerFooter>
  <rowBreaks count="1" manualBreakCount="1">
    <brk id="28"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locked="0" defaultSize="0" autoFill="0" autoLine="0" autoPict="0">
                <anchor moveWithCells="1">
                  <from>
                    <xdr:col>1</xdr:col>
                    <xdr:colOff>107950</xdr:colOff>
                    <xdr:row>8</xdr:row>
                    <xdr:rowOff>38100</xdr:rowOff>
                  </from>
                  <to>
                    <xdr:col>1</xdr:col>
                    <xdr:colOff>1079500</xdr:colOff>
                    <xdr:row>8</xdr:row>
                    <xdr:rowOff>260350</xdr:rowOff>
                  </to>
                </anchor>
              </controlPr>
            </control>
          </mc:Choice>
        </mc:AlternateContent>
        <mc:AlternateContent xmlns:mc="http://schemas.openxmlformats.org/markup-compatibility/2006">
          <mc:Choice Requires="x14">
            <control shapeId="1028" r:id="rId5" name="Check Box 4">
              <controlPr locked="0" defaultSize="0" autoFill="0" autoLine="0" autoPict="0">
                <anchor moveWithCells="1">
                  <from>
                    <xdr:col>1</xdr:col>
                    <xdr:colOff>107950</xdr:colOff>
                    <xdr:row>8</xdr:row>
                    <xdr:rowOff>336550</xdr:rowOff>
                  </from>
                  <to>
                    <xdr:col>1</xdr:col>
                    <xdr:colOff>1079500</xdr:colOff>
                    <xdr:row>8</xdr:row>
                    <xdr:rowOff>552450</xdr:rowOff>
                  </to>
                </anchor>
              </controlPr>
            </control>
          </mc:Choice>
        </mc:AlternateContent>
        <mc:AlternateContent xmlns:mc="http://schemas.openxmlformats.org/markup-compatibility/2006">
          <mc:Choice Requires="x14">
            <control shapeId="1029" r:id="rId6" name="Check Box 5">
              <controlPr locked="0" defaultSize="0" autoFill="0" autoLine="0" autoPict="0">
                <anchor moveWithCells="1">
                  <from>
                    <xdr:col>1</xdr:col>
                    <xdr:colOff>127000</xdr:colOff>
                    <xdr:row>8</xdr:row>
                    <xdr:rowOff>641350</xdr:rowOff>
                  </from>
                  <to>
                    <xdr:col>1</xdr:col>
                    <xdr:colOff>1098550</xdr:colOff>
                    <xdr:row>8</xdr:row>
                    <xdr:rowOff>857250</xdr:rowOff>
                  </to>
                </anchor>
              </controlPr>
            </control>
          </mc:Choice>
        </mc:AlternateContent>
        <mc:AlternateContent xmlns:mc="http://schemas.openxmlformats.org/markup-compatibility/2006">
          <mc:Choice Requires="x14">
            <control shapeId="1030" r:id="rId7" name="Check Box 6">
              <controlPr locked="0" defaultSize="0" autoFill="0" autoLine="0" autoPict="0">
                <anchor moveWithCells="1">
                  <from>
                    <xdr:col>1</xdr:col>
                    <xdr:colOff>127000</xdr:colOff>
                    <xdr:row>8</xdr:row>
                    <xdr:rowOff>952500</xdr:rowOff>
                  </from>
                  <to>
                    <xdr:col>1</xdr:col>
                    <xdr:colOff>1098550</xdr:colOff>
                    <xdr:row>8</xdr:row>
                    <xdr:rowOff>1174750</xdr:rowOff>
                  </to>
                </anchor>
              </controlPr>
            </control>
          </mc:Choice>
        </mc:AlternateContent>
        <mc:AlternateContent xmlns:mc="http://schemas.openxmlformats.org/markup-compatibility/2006">
          <mc:Choice Requires="x14">
            <control shapeId="1031" r:id="rId8" name="Check Box 7">
              <controlPr locked="0" defaultSize="0" autoFill="0" autoLine="0" autoPict="0">
                <anchor moveWithCells="1">
                  <from>
                    <xdr:col>1</xdr:col>
                    <xdr:colOff>133350</xdr:colOff>
                    <xdr:row>8</xdr:row>
                    <xdr:rowOff>1250950</xdr:rowOff>
                  </from>
                  <to>
                    <xdr:col>1</xdr:col>
                    <xdr:colOff>1117600</xdr:colOff>
                    <xdr:row>8</xdr:row>
                    <xdr:rowOff>1466850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Carrier Name Not On List" error="Please check to see if your Carrier Name is on the drop-down list.  If your carrier name is not on the list, you can enter it manually in this cell." promptTitle="Carrier Name" prompt="Please select your Carrier Name from this list.  If your carrier name is not on the list, please type it in this cell." xr:uid="{00000000-0002-0000-0000-000008000000}">
          <x14:formula1>
            <xm:f>'Carrier Names SERFF'!$A$2:$A$53</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N774"/>
  <sheetViews>
    <sheetView topLeftCell="P13" zoomScale="90" zoomScaleNormal="90" workbookViewId="0">
      <selection activeCell="AW7" sqref="AW7"/>
    </sheetView>
  </sheetViews>
  <sheetFormatPr defaultRowHeight="14.5" x14ac:dyDescent="0.35"/>
  <cols>
    <col min="1" max="1" width="26" customWidth="1"/>
    <col min="2" max="2" width="32.7265625" customWidth="1"/>
    <col min="3" max="3" width="18.81640625" customWidth="1"/>
    <col min="4" max="4" width="11.453125" style="6" customWidth="1"/>
    <col min="5" max="5" width="10.7265625" style="6" customWidth="1"/>
    <col min="6" max="6" width="13" style="6" customWidth="1"/>
    <col min="7" max="8" width="12.81640625" style="6" customWidth="1"/>
    <col min="9" max="10" width="16.453125" style="6" customWidth="1"/>
    <col min="11" max="12" width="13.7265625" style="6" customWidth="1"/>
    <col min="13" max="20" width="13.54296875" style="6" customWidth="1"/>
    <col min="21" max="22" width="16.453125" style="6" customWidth="1"/>
    <col min="23" max="23" width="17.1796875" style="6" customWidth="1"/>
    <col min="24" max="24" width="16.7265625" style="6" customWidth="1"/>
    <col min="25" max="25" width="17.1796875" style="6" customWidth="1"/>
    <col min="26" max="26" width="16.7265625" style="6" customWidth="1"/>
    <col min="27" max="27" width="16.453125" style="6" customWidth="1"/>
    <col min="28" max="29" width="15.7265625" style="6" customWidth="1"/>
    <col min="30" max="30" width="15.81640625" style="6" customWidth="1"/>
    <col min="31" max="31" width="10.26953125" style="6" customWidth="1"/>
    <col min="32" max="32" width="12.453125" style="6" customWidth="1"/>
    <col min="33" max="33" width="10.26953125" style="6" customWidth="1"/>
    <col min="34" max="34" width="16.26953125" style="6" customWidth="1"/>
    <col min="35" max="35" width="10.26953125" style="8" customWidth="1"/>
    <col min="36" max="36" width="13.81640625" style="8" customWidth="1"/>
    <col min="37" max="37" width="10.26953125" style="8" customWidth="1"/>
    <col min="38" max="39" width="13.81640625" style="8" customWidth="1"/>
    <col min="40" max="40" width="2.7265625" style="6" customWidth="1"/>
    <col min="41" max="41" width="13.26953125" style="6" customWidth="1"/>
    <col min="42" max="43" width="12.54296875" customWidth="1"/>
    <col min="44" max="44" width="3.7265625" customWidth="1"/>
    <col min="45" max="45" width="15.1796875" customWidth="1"/>
    <col min="46" max="46" width="17.453125" customWidth="1"/>
    <col min="47" max="47" width="1.81640625" customWidth="1"/>
    <col min="48" max="48" width="15" customWidth="1"/>
    <col min="49" max="49" width="21.1796875" customWidth="1"/>
    <col min="50" max="50" width="1.7265625" customWidth="1"/>
    <col min="51" max="51" width="10.7265625" customWidth="1"/>
    <col min="52" max="52" width="17.453125" customWidth="1"/>
    <col min="53" max="53" width="19.453125" customWidth="1"/>
    <col min="55" max="55" width="12.26953125" customWidth="1"/>
    <col min="57" max="57" width="9.1796875" style="6"/>
    <col min="58" max="58" width="38.453125" customWidth="1"/>
    <col min="59" max="59" width="29.453125" customWidth="1"/>
    <col min="60" max="60" width="17.54296875" hidden="1" customWidth="1"/>
    <col min="61" max="61" width="24.26953125" hidden="1" customWidth="1"/>
    <col min="62" max="62" width="8.81640625" hidden="1" customWidth="1"/>
    <col min="63" max="63" width="27.26953125" hidden="1" customWidth="1"/>
    <col min="64" max="64" width="21.54296875" hidden="1" customWidth="1"/>
    <col min="65" max="65" width="20" hidden="1" customWidth="1"/>
    <col min="66" max="66" width="16.81640625" hidden="1" customWidth="1"/>
  </cols>
  <sheetData>
    <row r="1" spans="1:66" s="1" customFormat="1" ht="24" thickBot="1" x14ac:dyDescent="0.6">
      <c r="D1" s="456" t="s">
        <v>1230</v>
      </c>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t="str">
        <f>D1</f>
        <v>Exhibit B1:  Plan Design and Plan Relativity Factors (Indemnity)</v>
      </c>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row>
    <row r="2" spans="1:66" s="1" customFormat="1" ht="21" x14ac:dyDescent="0.5">
      <c r="A2" s="2"/>
      <c r="B2" s="2"/>
      <c r="C2" s="2"/>
      <c r="D2" s="33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2"/>
      <c r="AQ2" s="2"/>
      <c r="AR2" s="2"/>
      <c r="AS2" s="2"/>
      <c r="AT2" s="2"/>
      <c r="AU2" s="2"/>
      <c r="AV2" s="2"/>
      <c r="AW2" s="2"/>
      <c r="BF2" s="4"/>
    </row>
    <row r="3" spans="1:66" x14ac:dyDescent="0.35">
      <c r="A3" s="5" t="s">
        <v>506</v>
      </c>
      <c r="B3" s="106">
        <f>'A1.  Cover Sheet'!$B$5</f>
        <v>0</v>
      </c>
      <c r="C3" s="106"/>
      <c r="D3" s="72"/>
      <c r="E3"/>
      <c r="F3"/>
      <c r="K3"/>
      <c r="L3"/>
      <c r="M3"/>
      <c r="N3"/>
      <c r="O3"/>
      <c r="P3"/>
      <c r="Q3"/>
      <c r="R3"/>
      <c r="S3"/>
      <c r="T3"/>
      <c r="U3"/>
      <c r="V3"/>
      <c r="W3"/>
      <c r="X3"/>
      <c r="Y3"/>
      <c r="Z3"/>
      <c r="AA3"/>
      <c r="AB3"/>
      <c r="AC3"/>
      <c r="AD3"/>
      <c r="AE3"/>
      <c r="AF3"/>
      <c r="AG3"/>
      <c r="AH3"/>
      <c r="AI3"/>
      <c r="AJ3"/>
      <c r="AK3"/>
      <c r="AL3"/>
      <c r="AM3"/>
      <c r="AN3"/>
      <c r="AO3"/>
      <c r="AP3" s="28"/>
      <c r="BE3"/>
    </row>
    <row r="4" spans="1:66" ht="16.5" x14ac:dyDescent="0.35">
      <c r="A4" s="5" t="s">
        <v>528</v>
      </c>
      <c r="B4" s="16" t="s">
        <v>96</v>
      </c>
      <c r="C4" s="16"/>
      <c r="D4"/>
      <c r="E4"/>
      <c r="F4"/>
      <c r="K4" s="7"/>
      <c r="L4" s="7"/>
      <c r="M4"/>
      <c r="N4"/>
      <c r="O4"/>
      <c r="P4"/>
      <c r="Q4"/>
      <c r="R4"/>
      <c r="S4"/>
      <c r="T4"/>
      <c r="U4"/>
      <c r="V4"/>
      <c r="W4"/>
      <c r="X4"/>
      <c r="Y4"/>
      <c r="Z4"/>
      <c r="AA4"/>
      <c r="AB4"/>
      <c r="AC4"/>
      <c r="AD4"/>
      <c r="AE4"/>
      <c r="AF4"/>
      <c r="AG4"/>
      <c r="AH4"/>
      <c r="AI4"/>
      <c r="AJ4"/>
      <c r="AK4"/>
      <c r="AL4"/>
      <c r="AM4"/>
      <c r="AN4"/>
      <c r="AO4"/>
      <c r="AP4" s="28"/>
      <c r="BE4"/>
    </row>
    <row r="5" spans="1:66" x14ac:dyDescent="0.35">
      <c r="A5" s="5" t="s">
        <v>0</v>
      </c>
      <c r="B5" s="16">
        <f>'A1.  Cover Sheet'!$B$10</f>
        <v>0</v>
      </c>
      <c r="C5" s="16"/>
      <c r="D5"/>
      <c r="E5"/>
      <c r="F5"/>
      <c r="K5"/>
      <c r="L5"/>
      <c r="M5"/>
      <c r="N5" s="203"/>
      <c r="O5" s="203"/>
      <c r="P5" s="203"/>
      <c r="Q5" s="203"/>
      <c r="R5" s="203"/>
      <c r="S5" s="203"/>
      <c r="T5" s="203"/>
      <c r="U5" s="203"/>
      <c r="V5" s="203"/>
      <c r="W5"/>
      <c r="X5"/>
      <c r="Y5"/>
      <c r="Z5"/>
      <c r="AA5"/>
      <c r="AB5"/>
      <c r="AC5"/>
      <c r="AD5"/>
      <c r="AE5"/>
      <c r="AF5"/>
      <c r="AG5"/>
      <c r="AH5"/>
      <c r="AN5"/>
      <c r="AP5" s="28"/>
      <c r="AS5" s="72"/>
      <c r="BE5"/>
    </row>
    <row r="6" spans="1:66" ht="15" customHeight="1" x14ac:dyDescent="0.35">
      <c r="A6" s="5" t="s">
        <v>6</v>
      </c>
      <c r="B6" s="17">
        <f>'A1.  Cover Sheet'!$B$11</f>
        <v>0</v>
      </c>
      <c r="C6" s="17"/>
      <c r="I6" s="203"/>
      <c r="J6" s="203"/>
      <c r="K6"/>
      <c r="L6"/>
      <c r="M6"/>
      <c r="N6"/>
      <c r="O6"/>
      <c r="P6"/>
      <c r="Q6"/>
      <c r="R6"/>
      <c r="S6"/>
      <c r="T6"/>
      <c r="U6"/>
      <c r="V6"/>
      <c r="W6" s="72"/>
      <c r="X6" s="72"/>
      <c r="Y6" s="72"/>
      <c r="Z6" s="72"/>
      <c r="AA6"/>
      <c r="AB6"/>
      <c r="AC6"/>
      <c r="AD6"/>
      <c r="AE6"/>
      <c r="AF6"/>
      <c r="AG6"/>
      <c r="AH6"/>
      <c r="AI6" s="72"/>
      <c r="AJ6" s="72"/>
      <c r="AK6" s="72"/>
      <c r="AL6" s="72"/>
      <c r="AM6" s="72"/>
      <c r="AN6"/>
      <c r="AO6"/>
      <c r="AP6" s="38"/>
      <c r="AS6" s="334"/>
      <c r="BE6"/>
      <c r="BK6" s="457" t="s">
        <v>1131</v>
      </c>
      <c r="BL6" s="457"/>
      <c r="BM6" s="457"/>
      <c r="BN6" s="457"/>
    </row>
    <row r="7" spans="1:66" ht="14.5" customHeight="1" x14ac:dyDescent="0.35">
      <c r="A7" s="5"/>
      <c r="B7" s="119"/>
      <c r="C7" s="119"/>
      <c r="E7" s="119"/>
      <c r="F7" s="119"/>
      <c r="K7" s="203"/>
      <c r="L7" s="203"/>
      <c r="M7"/>
      <c r="N7"/>
      <c r="O7"/>
      <c r="P7"/>
      <c r="Q7"/>
      <c r="R7"/>
      <c r="S7"/>
      <c r="T7"/>
      <c r="U7"/>
      <c r="V7"/>
      <c r="W7"/>
      <c r="X7"/>
      <c r="Y7"/>
      <c r="Z7"/>
      <c r="AA7"/>
      <c r="AB7" s="72"/>
      <c r="AC7" s="203"/>
      <c r="AD7" s="203"/>
      <c r="AE7"/>
      <c r="AF7"/>
      <c r="AG7"/>
      <c r="AH7"/>
      <c r="AI7" s="72"/>
      <c r="AJ7" s="72"/>
      <c r="AK7" s="72"/>
      <c r="AL7" s="72"/>
      <c r="AM7" s="72"/>
      <c r="AN7"/>
      <c r="BE7"/>
      <c r="BH7" s="457" t="s">
        <v>1131</v>
      </c>
      <c r="BI7" s="457"/>
    </row>
    <row r="8" spans="1:66" x14ac:dyDescent="0.35">
      <c r="A8" s="13" t="s">
        <v>23</v>
      </c>
      <c r="B8" s="13" t="s">
        <v>24</v>
      </c>
      <c r="C8" s="13" t="s">
        <v>25</v>
      </c>
      <c r="D8" s="13" t="s">
        <v>26</v>
      </c>
      <c r="E8" s="13" t="s">
        <v>27</v>
      </c>
      <c r="F8" s="13" t="s">
        <v>28</v>
      </c>
      <c r="G8" s="13" t="s">
        <v>29</v>
      </c>
      <c r="H8" s="13" t="s">
        <v>30</v>
      </c>
      <c r="I8" s="13" t="s">
        <v>31</v>
      </c>
      <c r="J8" s="13" t="s">
        <v>32</v>
      </c>
      <c r="K8" s="13" t="s">
        <v>33</v>
      </c>
      <c r="L8" s="13" t="s">
        <v>117</v>
      </c>
      <c r="M8" s="13" t="s">
        <v>118</v>
      </c>
      <c r="N8" s="13" t="s">
        <v>101</v>
      </c>
      <c r="O8" s="13" t="s">
        <v>123</v>
      </c>
      <c r="P8" s="13" t="s">
        <v>124</v>
      </c>
      <c r="Q8" s="13" t="s">
        <v>125</v>
      </c>
      <c r="R8" s="13" t="s">
        <v>126</v>
      </c>
      <c r="S8" s="13" t="s">
        <v>127</v>
      </c>
      <c r="T8" s="13" t="s">
        <v>128</v>
      </c>
      <c r="U8" s="13" t="s">
        <v>129</v>
      </c>
      <c r="V8" s="13" t="s">
        <v>130</v>
      </c>
      <c r="W8" s="13" t="s">
        <v>131</v>
      </c>
      <c r="X8" s="13" t="s">
        <v>132</v>
      </c>
      <c r="Y8" s="13" t="s">
        <v>102</v>
      </c>
      <c r="Z8" s="13" t="s">
        <v>133</v>
      </c>
      <c r="AA8" s="13" t="s">
        <v>134</v>
      </c>
      <c r="AB8" s="13" t="s">
        <v>135</v>
      </c>
      <c r="AC8" s="13" t="s">
        <v>136</v>
      </c>
      <c r="AD8" s="13" t="s">
        <v>137</v>
      </c>
      <c r="AE8" s="13" t="s">
        <v>138</v>
      </c>
      <c r="AF8" s="13" t="s">
        <v>139</v>
      </c>
      <c r="AG8" s="13" t="s">
        <v>140</v>
      </c>
      <c r="AH8" s="13" t="s">
        <v>141</v>
      </c>
      <c r="AI8" s="13" t="s">
        <v>142</v>
      </c>
      <c r="AJ8" s="13" t="s">
        <v>143</v>
      </c>
      <c r="AK8" s="13" t="s">
        <v>144</v>
      </c>
      <c r="AL8" s="13" t="s">
        <v>145</v>
      </c>
      <c r="AM8" s="13" t="s">
        <v>1129</v>
      </c>
      <c r="AN8"/>
      <c r="AO8" s="13" t="s">
        <v>1211</v>
      </c>
      <c r="AP8" s="13" t="s">
        <v>1212</v>
      </c>
      <c r="AQ8" s="13" t="s">
        <v>1213</v>
      </c>
      <c r="AS8" s="13" t="s">
        <v>1214</v>
      </c>
      <c r="AT8" s="13" t="s">
        <v>1215</v>
      </c>
      <c r="AV8" s="13" t="s">
        <v>1216</v>
      </c>
      <c r="AW8" s="13" t="s">
        <v>1217</v>
      </c>
      <c r="AY8" s="13" t="s">
        <v>1218</v>
      </c>
      <c r="AZ8" s="71" t="s">
        <v>1219</v>
      </c>
      <c r="BA8" s="13" t="s">
        <v>1220</v>
      </c>
      <c r="BB8" s="13" t="s">
        <v>1221</v>
      </c>
      <c r="BC8" s="13" t="s">
        <v>1222</v>
      </c>
      <c r="BD8" s="13" t="s">
        <v>1223</v>
      </c>
      <c r="BE8" s="13" t="s">
        <v>1224</v>
      </c>
      <c r="BF8" s="13" t="s">
        <v>1225</v>
      </c>
      <c r="BG8" s="13" t="s">
        <v>1276</v>
      </c>
    </row>
    <row r="9" spans="1:66" s="5" customFormat="1" ht="135" customHeight="1" x14ac:dyDescent="0.35">
      <c r="A9" s="51"/>
      <c r="B9" s="461" t="s">
        <v>1198</v>
      </c>
      <c r="C9" s="461" t="s">
        <v>1144</v>
      </c>
      <c r="E9" s="462" t="s">
        <v>1226</v>
      </c>
      <c r="F9" s="462"/>
      <c r="G9" s="462" t="s">
        <v>1227</v>
      </c>
      <c r="H9" s="462"/>
      <c r="I9" s="462" t="s">
        <v>1150</v>
      </c>
      <c r="J9" s="462"/>
      <c r="K9" s="462" t="s">
        <v>1206</v>
      </c>
      <c r="L9" s="462"/>
      <c r="M9" s="462" t="s">
        <v>1207</v>
      </c>
      <c r="N9" s="462"/>
      <c r="O9" s="462" t="s">
        <v>1208</v>
      </c>
      <c r="P9" s="462"/>
      <c r="Q9" s="462" t="s">
        <v>1209</v>
      </c>
      <c r="R9" s="462"/>
      <c r="S9" s="462" t="s">
        <v>1210</v>
      </c>
      <c r="T9" s="462"/>
      <c r="U9" s="462" t="s">
        <v>1438</v>
      </c>
      <c r="V9" s="462" t="s">
        <v>1151</v>
      </c>
      <c r="W9" s="462" t="s">
        <v>1439</v>
      </c>
      <c r="X9" s="462" t="s">
        <v>1204</v>
      </c>
      <c r="Y9" s="462" t="s">
        <v>1158</v>
      </c>
      <c r="Z9" s="462" t="s">
        <v>1205</v>
      </c>
      <c r="AA9" s="462" t="s">
        <v>1159</v>
      </c>
      <c r="AB9" s="462" t="s">
        <v>1152</v>
      </c>
      <c r="AC9" s="462" t="s">
        <v>1160</v>
      </c>
      <c r="AD9" s="462" t="s">
        <v>1181</v>
      </c>
      <c r="AE9" s="462" t="s">
        <v>1153</v>
      </c>
      <c r="AF9" s="462"/>
      <c r="AG9" s="462" t="s">
        <v>1155</v>
      </c>
      <c r="AH9" s="462"/>
      <c r="AI9" s="462" t="s">
        <v>1156</v>
      </c>
      <c r="AJ9" s="462"/>
      <c r="AK9" s="462" t="s">
        <v>1157</v>
      </c>
      <c r="AL9" s="462"/>
      <c r="AM9" s="462" t="s">
        <v>1301</v>
      </c>
      <c r="AN9" s="85"/>
      <c r="AO9" s="83" t="s">
        <v>59</v>
      </c>
      <c r="AP9" s="83" t="s">
        <v>58</v>
      </c>
      <c r="AQ9" s="34" t="s">
        <v>116</v>
      </c>
      <c r="AR9" s="84"/>
      <c r="AS9" s="228" t="s">
        <v>1456</v>
      </c>
      <c r="AT9" s="228" t="s">
        <v>1457</v>
      </c>
      <c r="AU9" s="84"/>
      <c r="AV9" s="83" t="s">
        <v>1458</v>
      </c>
      <c r="AW9" s="34" t="s">
        <v>146</v>
      </c>
      <c r="AY9" s="34" t="s">
        <v>92</v>
      </c>
      <c r="AZ9" s="34" t="s">
        <v>1069</v>
      </c>
      <c r="BA9" s="34" t="s">
        <v>563</v>
      </c>
      <c r="BB9" s="34" t="s">
        <v>41</v>
      </c>
      <c r="BC9" s="34" t="s">
        <v>42</v>
      </c>
      <c r="BD9" s="34" t="s">
        <v>43</v>
      </c>
      <c r="BE9" s="34" t="s">
        <v>564</v>
      </c>
      <c r="BF9" s="51" t="s">
        <v>1459</v>
      </c>
      <c r="BG9" s="85" t="s">
        <v>1130</v>
      </c>
      <c r="BH9" s="34" t="s">
        <v>1460</v>
      </c>
      <c r="BI9" s="34" t="s">
        <v>1461</v>
      </c>
      <c r="BK9" s="34" t="s">
        <v>1406</v>
      </c>
      <c r="BL9" s="34" t="s">
        <v>1407</v>
      </c>
      <c r="BM9" s="34" t="s">
        <v>1462</v>
      </c>
      <c r="BN9" s="34" t="s">
        <v>1463</v>
      </c>
    </row>
    <row r="10" spans="1:66" s="5" customFormat="1" ht="31" x14ac:dyDescent="0.35">
      <c r="A10" s="51" t="s">
        <v>159</v>
      </c>
      <c r="B10" s="461"/>
      <c r="C10" s="461"/>
      <c r="D10" s="83" t="s">
        <v>1071</v>
      </c>
      <c r="E10" s="83" t="s">
        <v>1149</v>
      </c>
      <c r="F10" s="83" t="s">
        <v>1435</v>
      </c>
      <c r="G10" s="83" t="s">
        <v>1149</v>
      </c>
      <c r="H10" s="83" t="s">
        <v>1435</v>
      </c>
      <c r="I10" s="83" t="s">
        <v>1154</v>
      </c>
      <c r="J10" s="83" t="s">
        <v>1436</v>
      </c>
      <c r="K10" s="83" t="s">
        <v>1149</v>
      </c>
      <c r="L10" s="83" t="s">
        <v>1435</v>
      </c>
      <c r="M10" s="83" t="s">
        <v>1149</v>
      </c>
      <c r="N10" s="83" t="s">
        <v>1435</v>
      </c>
      <c r="O10" s="83" t="s">
        <v>1149</v>
      </c>
      <c r="P10" s="83" t="s">
        <v>1435</v>
      </c>
      <c r="Q10" s="83" t="s">
        <v>1149</v>
      </c>
      <c r="R10" s="83" t="s">
        <v>1435</v>
      </c>
      <c r="S10" s="83" t="s">
        <v>1149</v>
      </c>
      <c r="T10" s="83" t="s">
        <v>1435</v>
      </c>
      <c r="U10" s="462"/>
      <c r="V10" s="462"/>
      <c r="W10" s="462"/>
      <c r="X10" s="462"/>
      <c r="Y10" s="462"/>
      <c r="Z10" s="462"/>
      <c r="AA10" s="462"/>
      <c r="AB10" s="462"/>
      <c r="AC10" s="462"/>
      <c r="AD10" s="462"/>
      <c r="AE10" s="83" t="s">
        <v>1154</v>
      </c>
      <c r="AF10" s="83" t="s">
        <v>1436</v>
      </c>
      <c r="AG10" s="83" t="s">
        <v>1154</v>
      </c>
      <c r="AH10" s="83" t="s">
        <v>1436</v>
      </c>
      <c r="AI10" s="83" t="s">
        <v>1154</v>
      </c>
      <c r="AJ10" s="83" t="s">
        <v>1436</v>
      </c>
      <c r="AK10" s="83" t="s">
        <v>1154</v>
      </c>
      <c r="AL10" s="83" t="s">
        <v>1436</v>
      </c>
      <c r="AM10" s="462"/>
      <c r="AN10" s="85"/>
      <c r="AO10" s="83"/>
      <c r="AP10" s="83"/>
      <c r="AQ10" s="34"/>
      <c r="AR10" s="84"/>
      <c r="AS10" s="34"/>
      <c r="AT10" s="34"/>
      <c r="AU10" s="84"/>
      <c r="AV10" s="34"/>
      <c r="AW10" s="34"/>
      <c r="AY10" s="34"/>
      <c r="AZ10" s="34"/>
      <c r="BA10" s="34"/>
      <c r="BB10" s="34"/>
      <c r="BC10" s="34"/>
      <c r="BD10" s="34"/>
      <c r="BE10" s="34"/>
      <c r="BF10" s="85"/>
      <c r="BG10" s="85"/>
      <c r="BH10" s="34"/>
      <c r="BI10" s="34"/>
      <c r="BL10" s="204"/>
    </row>
    <row r="11" spans="1:66" x14ac:dyDescent="0.35">
      <c r="A11" s="5" t="s">
        <v>8</v>
      </c>
      <c r="B11" s="119"/>
      <c r="C11" s="119"/>
      <c r="AO11" s="145">
        <f>SUM(AO14:AO765)</f>
        <v>0</v>
      </c>
      <c r="AP11" s="145">
        <f>SUM(AP14:AP765)</f>
        <v>0</v>
      </c>
      <c r="AQ11" s="148" t="e">
        <f>SUM(AQ14:AQ765)</f>
        <v>#DIV/0!</v>
      </c>
      <c r="AS11" s="151" t="e">
        <f>SUMPRODUCT(AS14:AS765, $AP$14:$AP$765)/$AP$11</f>
        <v>#DIV/0!</v>
      </c>
      <c r="AT11" s="151" t="e">
        <f>SUMPRODUCT(AT14:AT765, $AP$14:$AP$765)/$AP$11</f>
        <v>#DIV/0!</v>
      </c>
      <c r="AV11" s="153" t="e">
        <f>1-AT11/AS11</f>
        <v>#DIV/0!</v>
      </c>
      <c r="BE11"/>
    </row>
    <row r="12" spans="1:66" ht="7.5" customHeight="1" x14ac:dyDescent="0.35">
      <c r="D12" s="21"/>
      <c r="E12" s="29"/>
      <c r="F12" s="29"/>
      <c r="G12" s="29"/>
      <c r="H12" s="29"/>
      <c r="I12" s="29"/>
      <c r="J12" s="29"/>
      <c r="K12" s="30"/>
      <c r="L12" s="30"/>
      <c r="M12" s="30"/>
      <c r="N12" s="30"/>
      <c r="O12" s="30"/>
      <c r="P12" s="30"/>
      <c r="Q12" s="30"/>
      <c r="R12" s="30"/>
      <c r="S12" s="30"/>
      <c r="T12" s="30"/>
      <c r="U12" s="30"/>
      <c r="V12" s="30"/>
      <c r="W12" s="29"/>
      <c r="X12" s="29"/>
      <c r="Y12" s="29"/>
      <c r="Z12" s="29"/>
      <c r="AB12" s="29"/>
      <c r="AC12" s="29"/>
      <c r="AD12" s="29"/>
      <c r="AI12" s="6"/>
      <c r="AJ12" s="6"/>
      <c r="AK12" s="6"/>
      <c r="AL12" s="6"/>
      <c r="AM12" s="6"/>
      <c r="AN12" s="8"/>
      <c r="AO12" s="146"/>
      <c r="AP12" s="146"/>
      <c r="AQ12" s="149"/>
      <c r="AS12" s="152"/>
      <c r="AT12" s="152"/>
      <c r="AV12" s="154"/>
      <c r="AW12" s="5"/>
      <c r="BE12"/>
    </row>
    <row r="13" spans="1:66" ht="7.5" customHeight="1" x14ac:dyDescent="0.35">
      <c r="D13" s="21"/>
      <c r="E13" s="29"/>
      <c r="F13" s="29"/>
      <c r="G13" s="29"/>
      <c r="H13" s="29"/>
      <c r="I13" s="29"/>
      <c r="J13" s="29"/>
      <c r="K13" s="30"/>
      <c r="L13" s="30"/>
      <c r="M13" s="30"/>
      <c r="N13" s="30"/>
      <c r="O13" s="30"/>
      <c r="P13" s="30"/>
      <c r="Q13" s="30"/>
      <c r="R13" s="30"/>
      <c r="S13" s="30"/>
      <c r="T13" s="30"/>
      <c r="U13" s="30"/>
      <c r="V13" s="30"/>
      <c r="W13" s="29"/>
      <c r="X13" s="29"/>
      <c r="Y13" s="29"/>
      <c r="Z13" s="29"/>
      <c r="AB13" s="29"/>
      <c r="AC13" s="29"/>
      <c r="AD13" s="29"/>
      <c r="AI13" s="6"/>
      <c r="AJ13" s="6"/>
      <c r="AK13" s="6"/>
      <c r="AL13" s="6"/>
      <c r="AM13" s="6"/>
      <c r="AN13" s="8"/>
      <c r="AO13" s="146"/>
      <c r="AP13" s="146"/>
      <c r="AQ13" s="149"/>
      <c r="AS13" s="152"/>
      <c r="AT13" s="152"/>
      <c r="AV13" s="154"/>
      <c r="AW13" s="5"/>
      <c r="BE13"/>
    </row>
    <row r="14" spans="1:66" s="35" customFormat="1" ht="29" x14ac:dyDescent="0.35">
      <c r="A14" s="35" t="s">
        <v>530</v>
      </c>
      <c r="B14" s="70"/>
      <c r="C14" s="98"/>
      <c r="D14" s="43" t="str">
        <f>$B$4</f>
        <v>Indemnity</v>
      </c>
      <c r="E14" s="354"/>
      <c r="F14" s="353">
        <v>0.2</v>
      </c>
      <c r="G14" s="354"/>
      <c r="H14" s="353">
        <v>0.2</v>
      </c>
      <c r="I14" s="354"/>
      <c r="J14" s="353">
        <v>0.2</v>
      </c>
      <c r="K14" s="230"/>
      <c r="L14" s="353">
        <v>0.2</v>
      </c>
      <c r="M14" s="230"/>
      <c r="N14" s="353">
        <v>0.2</v>
      </c>
      <c r="O14" s="230"/>
      <c r="P14" s="231"/>
      <c r="Q14" s="230"/>
      <c r="R14" s="231"/>
      <c r="S14" s="230"/>
      <c r="T14" s="231"/>
      <c r="U14" s="158" t="s">
        <v>1300</v>
      </c>
      <c r="V14" s="158" t="s">
        <v>1300</v>
      </c>
      <c r="W14" s="352">
        <v>250</v>
      </c>
      <c r="X14" s="352">
        <v>650</v>
      </c>
      <c r="Y14" s="230"/>
      <c r="Z14" s="230"/>
      <c r="AA14" s="52"/>
      <c r="AB14" s="52"/>
      <c r="AC14" s="52"/>
      <c r="AD14" s="52"/>
      <c r="AE14" s="230"/>
      <c r="AF14" s="231"/>
      <c r="AG14" s="352">
        <v>5</v>
      </c>
      <c r="AH14" s="353"/>
      <c r="AI14" s="352">
        <v>10</v>
      </c>
      <c r="AJ14" s="353"/>
      <c r="AK14" s="352">
        <v>25</v>
      </c>
      <c r="AL14" s="231"/>
      <c r="AM14" s="231"/>
      <c r="AN14" s="42"/>
      <c r="AO14" s="156">
        <f>VLOOKUP(D14,'A2. Rate Change &amp; Enrollment'!$B$14:$K$18,4,FALSE)</f>
        <v>0</v>
      </c>
      <c r="AP14" s="156">
        <f>VLOOKUP(D14,'A2. Rate Change &amp; Enrollment'!$B$14:$K$18,8,FALSE)</f>
        <v>0</v>
      </c>
      <c r="AQ14" s="157" t="e">
        <f>AP14/$AP$11</f>
        <v>#DIV/0!</v>
      </c>
      <c r="AS14" s="176"/>
      <c r="AT14" s="176"/>
      <c r="AV14" s="155" t="e">
        <f t="shared" ref="AV14" si="0">AS14/AT14-1</f>
        <v>#DIV/0!</v>
      </c>
      <c r="AW14" s="178"/>
      <c r="AY14" s="160"/>
      <c r="AZ14" s="172"/>
      <c r="BA14" s="133"/>
      <c r="BB14" s="133"/>
      <c r="BC14" s="133"/>
      <c r="BD14" s="133"/>
      <c r="BE14" s="172"/>
      <c r="BF14" s="159"/>
      <c r="BG14" s="159"/>
      <c r="BH14" s="74" t="str">
        <f>IF(OR(AS14-AT14&gt;5%, AT14-AS14&gt;5%), "Y", "N")</f>
        <v>N</v>
      </c>
      <c r="BI14" s="82" t="e">
        <f>IF(AND(AQ14&gt;5%, BH14="Y"), "Y", "N")</f>
        <v>#DIV/0!</v>
      </c>
      <c r="BK14" s="283">
        <f>'A2. Rate Change &amp; Enrollment'!$BY$17</f>
        <v>0</v>
      </c>
      <c r="BL14" s="283" t="e">
        <f>BK14/$BK$14</f>
        <v>#DIV/0!</v>
      </c>
      <c r="BM14" s="283" t="e">
        <f>AS14/$AS$14</f>
        <v>#DIV/0!</v>
      </c>
    </row>
    <row r="15" spans="1:66" ht="7.5" customHeight="1" x14ac:dyDescent="0.35">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8"/>
      <c r="AO15" s="146"/>
      <c r="AP15" s="146"/>
      <c r="AQ15" s="149"/>
      <c r="AS15" s="152"/>
      <c r="AT15" s="152"/>
      <c r="AV15" s="154"/>
      <c r="AW15" s="5"/>
      <c r="AY15" s="6"/>
      <c r="AZ15" s="6"/>
      <c r="BA15" s="8"/>
      <c r="BB15" s="8"/>
      <c r="BC15" s="8"/>
      <c r="BD15" s="8"/>
      <c r="BL15" s="283"/>
      <c r="BM15" s="283"/>
    </row>
    <row r="16" spans="1:66" x14ac:dyDescent="0.35">
      <c r="A16" t="s">
        <v>1</v>
      </c>
      <c r="B16" s="144"/>
      <c r="C16" s="98"/>
      <c r="D16" s="43" t="str">
        <f t="shared" ref="D16:D79" si="1">$B$4</f>
        <v>Indemnity</v>
      </c>
      <c r="E16" s="100"/>
      <c r="F16" s="101"/>
      <c r="G16" s="100"/>
      <c r="H16" s="101"/>
      <c r="I16" s="100"/>
      <c r="J16" s="101"/>
      <c r="K16" s="100"/>
      <c r="L16" s="101"/>
      <c r="M16" s="100"/>
      <c r="N16" s="101"/>
      <c r="O16" s="100"/>
      <c r="P16" s="101"/>
      <c r="Q16" s="100"/>
      <c r="R16" s="101"/>
      <c r="S16" s="100"/>
      <c r="T16" s="101"/>
      <c r="U16" s="118"/>
      <c r="V16" s="118"/>
      <c r="W16" s="100"/>
      <c r="X16" s="100"/>
      <c r="Y16" s="100"/>
      <c r="Z16" s="100"/>
      <c r="AA16" s="132"/>
      <c r="AB16" s="101"/>
      <c r="AC16" s="101"/>
      <c r="AD16" s="101"/>
      <c r="AE16" s="100"/>
      <c r="AF16" s="101"/>
      <c r="AG16" s="100"/>
      <c r="AH16" s="101"/>
      <c r="AI16" s="100"/>
      <c r="AJ16" s="101"/>
      <c r="AK16" s="100"/>
      <c r="AL16" s="101"/>
      <c r="AM16" s="101"/>
      <c r="AN16" s="8"/>
      <c r="AO16" s="147">
        <f>IFERROR(VLOOKUP(B16,'A2. Rate Change &amp; Enrollment'!$C$20:$K$769,3,FALSE),0)</f>
        <v>0</v>
      </c>
      <c r="AP16" s="147">
        <f>IFERROR(VLOOKUP(B16,'A2. Rate Change &amp; Enrollment'!$C$20:$K$769,7,FALSE),0)</f>
        <v>0</v>
      </c>
      <c r="AQ16" s="150" t="e">
        <f>AP16/$AP$11</f>
        <v>#DIV/0!</v>
      </c>
      <c r="AS16" s="177"/>
      <c r="AT16" s="177"/>
      <c r="AV16" s="153" t="e">
        <f>AS16/AT16-1</f>
        <v>#DIV/0!</v>
      </c>
      <c r="AW16" s="101"/>
      <c r="AY16" s="132"/>
      <c r="AZ16" s="101"/>
      <c r="BA16" s="94"/>
      <c r="BB16" s="94"/>
      <c r="BC16" s="94"/>
      <c r="BD16" s="94"/>
      <c r="BE16" s="101"/>
      <c r="BF16" s="132"/>
      <c r="BG16" s="98"/>
      <c r="BH16" s="74" t="str">
        <f t="shared" ref="BH16:BH79" si="2">IF(OR(AS16-AT16&gt;5%, AT16-AS16&gt;5%), "Y", "N")</f>
        <v>N</v>
      </c>
      <c r="BI16" t="e">
        <f t="shared" ref="BI16:BI79" si="3">IF(AND(AQ16&gt;5%, BH16="Y"), "Y", "N")</f>
        <v>#DIV/0!</v>
      </c>
      <c r="BJ16" s="124"/>
      <c r="BK16" s="283">
        <f>IFERROR(VLOOKUP($B16, 'A2. Rate Change &amp; Enrollment'!$C$14:$BY$769, 75, FALSE), 0)</f>
        <v>0</v>
      </c>
      <c r="BL16" s="283" t="e">
        <f t="shared" ref="BL16:BL79" si="4">BK16/$BK$14</f>
        <v>#DIV/0!</v>
      </c>
      <c r="BM16" s="283" t="e">
        <f t="shared" ref="BM16:BM79" si="5">AS16/$AS$14</f>
        <v>#DIV/0!</v>
      </c>
      <c r="BN16" t="e">
        <f>IF(ABS(BM16-BL16)&lt;0.001, "N", "Y")</f>
        <v>#DIV/0!</v>
      </c>
    </row>
    <row r="17" spans="1:66" x14ac:dyDescent="0.35">
      <c r="A17" t="s">
        <v>2</v>
      </c>
      <c r="B17" s="144"/>
      <c r="C17" s="98"/>
      <c r="D17" s="43" t="str">
        <f t="shared" si="1"/>
        <v>Indemnity</v>
      </c>
      <c r="E17" s="100"/>
      <c r="F17" s="101"/>
      <c r="G17" s="100"/>
      <c r="H17" s="101"/>
      <c r="I17" s="100"/>
      <c r="J17" s="101"/>
      <c r="K17" s="100"/>
      <c r="L17" s="101"/>
      <c r="M17" s="100"/>
      <c r="N17" s="101"/>
      <c r="O17" s="100"/>
      <c r="P17" s="101"/>
      <c r="Q17" s="100"/>
      <c r="R17" s="101"/>
      <c r="S17" s="100"/>
      <c r="T17" s="101"/>
      <c r="U17" s="118"/>
      <c r="V17" s="118"/>
      <c r="W17" s="100"/>
      <c r="X17" s="100"/>
      <c r="Y17" s="100"/>
      <c r="Z17" s="100"/>
      <c r="AA17" s="132"/>
      <c r="AB17" s="101"/>
      <c r="AC17" s="101"/>
      <c r="AD17" s="101"/>
      <c r="AE17" s="100"/>
      <c r="AF17" s="101"/>
      <c r="AG17" s="100"/>
      <c r="AH17" s="101"/>
      <c r="AI17" s="100"/>
      <c r="AJ17" s="101"/>
      <c r="AK17" s="100"/>
      <c r="AL17" s="101"/>
      <c r="AM17" s="101"/>
      <c r="AN17" s="8"/>
      <c r="AO17" s="147">
        <f>IFERROR(VLOOKUP(B17,'A2. Rate Change &amp; Enrollment'!$C$20:$K$769,3,FALSE),0)</f>
        <v>0</v>
      </c>
      <c r="AP17" s="147">
        <f>IFERROR(VLOOKUP(B17,'A2. Rate Change &amp; Enrollment'!$C$20:$K$769,7,FALSE),0)</f>
        <v>0</v>
      </c>
      <c r="AQ17" s="150" t="e">
        <f t="shared" ref="AQ17:AQ80" si="6">AP17/$AP$11</f>
        <v>#DIV/0!</v>
      </c>
      <c r="AS17" s="177"/>
      <c r="AT17" s="177"/>
      <c r="AV17" s="153" t="e">
        <f t="shared" ref="AV17:AV80" si="7">AS17/AT17-1</f>
        <v>#DIV/0!</v>
      </c>
      <c r="AW17" s="101"/>
      <c r="AY17" s="132"/>
      <c r="AZ17" s="101"/>
      <c r="BA17" s="94"/>
      <c r="BB17" s="94"/>
      <c r="BC17" s="94"/>
      <c r="BD17" s="94"/>
      <c r="BE17" s="101"/>
      <c r="BF17" s="132"/>
      <c r="BG17" s="98"/>
      <c r="BH17" s="74" t="str">
        <f t="shared" si="2"/>
        <v>N</v>
      </c>
      <c r="BI17" t="e">
        <f t="shared" si="3"/>
        <v>#DIV/0!</v>
      </c>
      <c r="BK17" s="283">
        <f>IFERROR(VLOOKUP($B17, 'A2. Rate Change &amp; Enrollment'!$C$14:$BY$769, 75, FALSE), 0)</f>
        <v>0</v>
      </c>
      <c r="BL17" s="283" t="e">
        <f t="shared" si="4"/>
        <v>#DIV/0!</v>
      </c>
      <c r="BM17" s="283" t="e">
        <f t="shared" si="5"/>
        <v>#DIV/0!</v>
      </c>
      <c r="BN17" t="e">
        <f t="shared" ref="BN17:BN80" si="8">IF(ABS(BM17-BL17)&lt;0.001, "N", "Y")</f>
        <v>#DIV/0!</v>
      </c>
    </row>
    <row r="18" spans="1:66" x14ac:dyDescent="0.35">
      <c r="A18" t="s">
        <v>3</v>
      </c>
      <c r="B18" s="144"/>
      <c r="C18" s="98"/>
      <c r="D18" s="43" t="str">
        <f t="shared" si="1"/>
        <v>Indemnity</v>
      </c>
      <c r="E18" s="100"/>
      <c r="F18" s="101"/>
      <c r="G18" s="100"/>
      <c r="H18" s="101"/>
      <c r="I18" s="100"/>
      <c r="J18" s="101"/>
      <c r="K18" s="100"/>
      <c r="L18" s="101"/>
      <c r="M18" s="100"/>
      <c r="N18" s="101"/>
      <c r="O18" s="100"/>
      <c r="P18" s="101"/>
      <c r="Q18" s="100"/>
      <c r="R18" s="101"/>
      <c r="S18" s="100"/>
      <c r="T18" s="101"/>
      <c r="U18" s="118"/>
      <c r="V18" s="118"/>
      <c r="W18" s="100"/>
      <c r="X18" s="100"/>
      <c r="Y18" s="100"/>
      <c r="Z18" s="100"/>
      <c r="AA18" s="132"/>
      <c r="AB18" s="101"/>
      <c r="AC18" s="101"/>
      <c r="AD18" s="101"/>
      <c r="AE18" s="100"/>
      <c r="AF18" s="101"/>
      <c r="AG18" s="100"/>
      <c r="AH18" s="101"/>
      <c r="AI18" s="100"/>
      <c r="AJ18" s="101"/>
      <c r="AK18" s="100"/>
      <c r="AL18" s="101"/>
      <c r="AM18" s="101"/>
      <c r="AN18" s="8"/>
      <c r="AO18" s="147">
        <f>IFERROR(VLOOKUP(B18,'A2. Rate Change &amp; Enrollment'!$C$20:$K$769,3,FALSE),0)</f>
        <v>0</v>
      </c>
      <c r="AP18" s="147">
        <f>IFERROR(VLOOKUP(B18,'A2. Rate Change &amp; Enrollment'!$C$20:$K$769,7,FALSE),0)</f>
        <v>0</v>
      </c>
      <c r="AQ18" s="150" t="e">
        <f t="shared" si="6"/>
        <v>#DIV/0!</v>
      </c>
      <c r="AS18" s="177"/>
      <c r="AT18" s="177"/>
      <c r="AV18" s="153" t="e">
        <f t="shared" si="7"/>
        <v>#DIV/0!</v>
      </c>
      <c r="AW18" s="101"/>
      <c r="AY18" s="132"/>
      <c r="AZ18" s="101"/>
      <c r="BA18" s="94"/>
      <c r="BB18" s="94"/>
      <c r="BC18" s="94"/>
      <c r="BD18" s="94"/>
      <c r="BE18" s="101"/>
      <c r="BF18" s="132"/>
      <c r="BG18" s="98"/>
      <c r="BH18" s="74" t="str">
        <f t="shared" si="2"/>
        <v>N</v>
      </c>
      <c r="BI18" t="e">
        <f t="shared" si="3"/>
        <v>#DIV/0!</v>
      </c>
      <c r="BK18" s="283">
        <f>IFERROR(VLOOKUP($B18, 'A2. Rate Change &amp; Enrollment'!$C$14:$BY$769, 75, FALSE), 0)</f>
        <v>0</v>
      </c>
      <c r="BL18" s="283" t="e">
        <f t="shared" si="4"/>
        <v>#DIV/0!</v>
      </c>
      <c r="BM18" s="283" t="e">
        <f t="shared" si="5"/>
        <v>#DIV/0!</v>
      </c>
      <c r="BN18" t="e">
        <f t="shared" si="8"/>
        <v>#DIV/0!</v>
      </c>
    </row>
    <row r="19" spans="1:66" x14ac:dyDescent="0.35">
      <c r="A19" t="s">
        <v>4</v>
      </c>
      <c r="B19" s="144"/>
      <c r="C19" s="98"/>
      <c r="D19" s="43" t="str">
        <f t="shared" si="1"/>
        <v>Indemnity</v>
      </c>
      <c r="E19" s="100"/>
      <c r="F19" s="101"/>
      <c r="G19" s="100"/>
      <c r="H19" s="101"/>
      <c r="I19" s="100"/>
      <c r="J19" s="101"/>
      <c r="K19" s="100"/>
      <c r="L19" s="101"/>
      <c r="M19" s="100"/>
      <c r="N19" s="101"/>
      <c r="O19" s="100"/>
      <c r="P19" s="101"/>
      <c r="Q19" s="100"/>
      <c r="R19" s="101"/>
      <c r="S19" s="100"/>
      <c r="T19" s="101"/>
      <c r="U19" s="118"/>
      <c r="V19" s="118"/>
      <c r="W19" s="100"/>
      <c r="X19" s="100"/>
      <c r="Y19" s="100"/>
      <c r="Z19" s="100"/>
      <c r="AA19" s="132"/>
      <c r="AB19" s="101"/>
      <c r="AC19" s="101"/>
      <c r="AD19" s="101"/>
      <c r="AE19" s="100"/>
      <c r="AF19" s="101"/>
      <c r="AG19" s="100"/>
      <c r="AH19" s="101"/>
      <c r="AI19" s="100"/>
      <c r="AJ19" s="101"/>
      <c r="AK19" s="100"/>
      <c r="AL19" s="101"/>
      <c r="AM19" s="101"/>
      <c r="AN19" s="8"/>
      <c r="AO19" s="147">
        <f>IFERROR(VLOOKUP(B19,'A2. Rate Change &amp; Enrollment'!$C$20:$K$769,3,FALSE),0)</f>
        <v>0</v>
      </c>
      <c r="AP19" s="147">
        <f>IFERROR(VLOOKUP(B19,'A2. Rate Change &amp; Enrollment'!$C$20:$K$769,7,FALSE),0)</f>
        <v>0</v>
      </c>
      <c r="AQ19" s="150" t="e">
        <f t="shared" si="6"/>
        <v>#DIV/0!</v>
      </c>
      <c r="AS19" s="177"/>
      <c r="AT19" s="177"/>
      <c r="AV19" s="153" t="e">
        <f t="shared" si="7"/>
        <v>#DIV/0!</v>
      </c>
      <c r="AW19" s="101"/>
      <c r="AY19" s="132"/>
      <c r="AZ19" s="101"/>
      <c r="BA19" s="94"/>
      <c r="BB19" s="94"/>
      <c r="BC19" s="94"/>
      <c r="BD19" s="94"/>
      <c r="BE19" s="101"/>
      <c r="BF19" s="132"/>
      <c r="BG19" s="98"/>
      <c r="BH19" s="74" t="str">
        <f t="shared" si="2"/>
        <v>N</v>
      </c>
      <c r="BI19" t="e">
        <f t="shared" si="3"/>
        <v>#DIV/0!</v>
      </c>
      <c r="BK19" s="283">
        <f>IFERROR(VLOOKUP($B19, 'A2. Rate Change &amp; Enrollment'!$C$14:$BY$769, 75, FALSE), 0)</f>
        <v>0</v>
      </c>
      <c r="BL19" s="283" t="e">
        <f t="shared" si="4"/>
        <v>#DIV/0!</v>
      </c>
      <c r="BM19" s="283" t="e">
        <f t="shared" si="5"/>
        <v>#DIV/0!</v>
      </c>
      <c r="BN19" t="e">
        <f t="shared" si="8"/>
        <v>#DIV/0!</v>
      </c>
    </row>
    <row r="20" spans="1:66" x14ac:dyDescent="0.35">
      <c r="A20" t="s">
        <v>214</v>
      </c>
      <c r="B20" s="144"/>
      <c r="C20" s="98"/>
      <c r="D20" s="43" t="str">
        <f t="shared" si="1"/>
        <v>Indemnity</v>
      </c>
      <c r="E20" s="100"/>
      <c r="F20" s="101"/>
      <c r="G20" s="100"/>
      <c r="H20" s="101"/>
      <c r="I20" s="100"/>
      <c r="J20" s="101"/>
      <c r="K20" s="100"/>
      <c r="L20" s="101"/>
      <c r="M20" s="100"/>
      <c r="N20" s="101"/>
      <c r="O20" s="100"/>
      <c r="P20" s="101"/>
      <c r="Q20" s="100"/>
      <c r="R20" s="101"/>
      <c r="S20" s="100"/>
      <c r="T20" s="101"/>
      <c r="U20" s="118"/>
      <c r="V20" s="118"/>
      <c r="W20" s="100"/>
      <c r="X20" s="100"/>
      <c r="Y20" s="100"/>
      <c r="Z20" s="100"/>
      <c r="AA20" s="132"/>
      <c r="AB20" s="101"/>
      <c r="AC20" s="101"/>
      <c r="AD20" s="101"/>
      <c r="AE20" s="100"/>
      <c r="AF20" s="101"/>
      <c r="AG20" s="100"/>
      <c r="AH20" s="101"/>
      <c r="AI20" s="100"/>
      <c r="AJ20" s="101"/>
      <c r="AK20" s="100"/>
      <c r="AL20" s="101"/>
      <c r="AM20" s="101"/>
      <c r="AN20" s="8"/>
      <c r="AO20" s="147">
        <f>IFERROR(VLOOKUP(B20,'A2. Rate Change &amp; Enrollment'!$C$20:$K$769,3,FALSE),0)</f>
        <v>0</v>
      </c>
      <c r="AP20" s="147">
        <f>IFERROR(VLOOKUP(B20,'A2. Rate Change &amp; Enrollment'!$C$20:$K$769,7,FALSE),0)</f>
        <v>0</v>
      </c>
      <c r="AQ20" s="150" t="e">
        <f t="shared" si="6"/>
        <v>#DIV/0!</v>
      </c>
      <c r="AS20" s="177"/>
      <c r="AT20" s="177"/>
      <c r="AV20" s="153" t="e">
        <f t="shared" si="7"/>
        <v>#DIV/0!</v>
      </c>
      <c r="AW20" s="101"/>
      <c r="AY20" s="132"/>
      <c r="AZ20" s="101"/>
      <c r="BA20" s="94"/>
      <c r="BB20" s="94"/>
      <c r="BC20" s="94"/>
      <c r="BD20" s="94"/>
      <c r="BE20" s="101"/>
      <c r="BF20" s="132"/>
      <c r="BG20" s="98"/>
      <c r="BH20" s="74" t="str">
        <f t="shared" si="2"/>
        <v>N</v>
      </c>
      <c r="BI20" t="e">
        <f t="shared" si="3"/>
        <v>#DIV/0!</v>
      </c>
      <c r="BK20" s="283">
        <f>IFERROR(VLOOKUP($B20, 'A2. Rate Change &amp; Enrollment'!$C$14:$BY$769, 75, FALSE), 0)</f>
        <v>0</v>
      </c>
      <c r="BL20" s="283" t="e">
        <f t="shared" si="4"/>
        <v>#DIV/0!</v>
      </c>
      <c r="BM20" s="283" t="e">
        <f t="shared" si="5"/>
        <v>#DIV/0!</v>
      </c>
      <c r="BN20" t="e">
        <f t="shared" si="8"/>
        <v>#DIV/0!</v>
      </c>
    </row>
    <row r="21" spans="1:66" x14ac:dyDescent="0.35">
      <c r="A21" t="s">
        <v>215</v>
      </c>
      <c r="B21" s="144"/>
      <c r="C21" s="98"/>
      <c r="D21" s="43" t="str">
        <f t="shared" si="1"/>
        <v>Indemnity</v>
      </c>
      <c r="E21" s="100"/>
      <c r="F21" s="101"/>
      <c r="G21" s="100"/>
      <c r="H21" s="101"/>
      <c r="I21" s="100"/>
      <c r="J21" s="101"/>
      <c r="K21" s="100"/>
      <c r="L21" s="101"/>
      <c r="M21" s="100"/>
      <c r="N21" s="101"/>
      <c r="O21" s="100"/>
      <c r="P21" s="101"/>
      <c r="Q21" s="100"/>
      <c r="R21" s="101"/>
      <c r="S21" s="100"/>
      <c r="T21" s="101"/>
      <c r="U21" s="118"/>
      <c r="V21" s="118"/>
      <c r="W21" s="100"/>
      <c r="X21" s="100"/>
      <c r="Y21" s="100"/>
      <c r="Z21" s="100"/>
      <c r="AA21" s="132"/>
      <c r="AB21" s="101"/>
      <c r="AC21" s="101"/>
      <c r="AD21" s="101"/>
      <c r="AE21" s="100"/>
      <c r="AF21" s="101"/>
      <c r="AG21" s="100"/>
      <c r="AH21" s="101"/>
      <c r="AI21" s="100"/>
      <c r="AJ21" s="101"/>
      <c r="AK21" s="100"/>
      <c r="AL21" s="101"/>
      <c r="AM21" s="101"/>
      <c r="AN21" s="8"/>
      <c r="AO21" s="147">
        <f>IFERROR(VLOOKUP(B21,'A2. Rate Change &amp; Enrollment'!$C$20:$K$769,3,FALSE),0)</f>
        <v>0</v>
      </c>
      <c r="AP21" s="147">
        <f>IFERROR(VLOOKUP(B21,'A2. Rate Change &amp; Enrollment'!$C$20:$K$769,7,FALSE),0)</f>
        <v>0</v>
      </c>
      <c r="AQ21" s="150" t="e">
        <f t="shared" si="6"/>
        <v>#DIV/0!</v>
      </c>
      <c r="AS21" s="177"/>
      <c r="AT21" s="177"/>
      <c r="AV21" s="153" t="e">
        <f t="shared" si="7"/>
        <v>#DIV/0!</v>
      </c>
      <c r="AW21" s="101"/>
      <c r="AY21" s="132"/>
      <c r="AZ21" s="101"/>
      <c r="BA21" s="94"/>
      <c r="BB21" s="94"/>
      <c r="BC21" s="94"/>
      <c r="BD21" s="94"/>
      <c r="BE21" s="101"/>
      <c r="BF21" s="132"/>
      <c r="BG21" s="98"/>
      <c r="BH21" s="74" t="str">
        <f t="shared" si="2"/>
        <v>N</v>
      </c>
      <c r="BI21" t="e">
        <f t="shared" si="3"/>
        <v>#DIV/0!</v>
      </c>
      <c r="BK21" s="283">
        <f>IFERROR(VLOOKUP($B21, 'A2. Rate Change &amp; Enrollment'!$C$14:$BY$769, 75, FALSE), 0)</f>
        <v>0</v>
      </c>
      <c r="BL21" s="283" t="e">
        <f t="shared" si="4"/>
        <v>#DIV/0!</v>
      </c>
      <c r="BM21" s="283" t="e">
        <f t="shared" si="5"/>
        <v>#DIV/0!</v>
      </c>
      <c r="BN21" t="e">
        <f t="shared" si="8"/>
        <v>#DIV/0!</v>
      </c>
    </row>
    <row r="22" spans="1:66" x14ac:dyDescent="0.35">
      <c r="A22" t="s">
        <v>216</v>
      </c>
      <c r="B22" s="144"/>
      <c r="C22" s="98"/>
      <c r="D22" s="43" t="str">
        <f t="shared" si="1"/>
        <v>Indemnity</v>
      </c>
      <c r="E22" s="100"/>
      <c r="F22" s="101"/>
      <c r="G22" s="100"/>
      <c r="H22" s="101"/>
      <c r="I22" s="100"/>
      <c r="J22" s="101"/>
      <c r="K22" s="100"/>
      <c r="L22" s="101"/>
      <c r="M22" s="100"/>
      <c r="N22" s="101"/>
      <c r="O22" s="100"/>
      <c r="P22" s="101"/>
      <c r="Q22" s="100"/>
      <c r="R22" s="101"/>
      <c r="S22" s="100"/>
      <c r="T22" s="101"/>
      <c r="U22" s="118"/>
      <c r="V22" s="118"/>
      <c r="W22" s="100"/>
      <c r="X22" s="100"/>
      <c r="Y22" s="100"/>
      <c r="Z22" s="100"/>
      <c r="AA22" s="132"/>
      <c r="AB22" s="101"/>
      <c r="AC22" s="101"/>
      <c r="AD22" s="101"/>
      <c r="AE22" s="100"/>
      <c r="AF22" s="101"/>
      <c r="AG22" s="100"/>
      <c r="AH22" s="101"/>
      <c r="AI22" s="100"/>
      <c r="AJ22" s="101"/>
      <c r="AK22" s="100"/>
      <c r="AL22" s="101"/>
      <c r="AM22" s="101"/>
      <c r="AN22" s="8"/>
      <c r="AO22" s="147">
        <f>IFERROR(VLOOKUP(B22,'A2. Rate Change &amp; Enrollment'!$C$20:$K$769,3,FALSE),0)</f>
        <v>0</v>
      </c>
      <c r="AP22" s="147">
        <f>IFERROR(VLOOKUP(B22,'A2. Rate Change &amp; Enrollment'!$C$20:$K$769,7,FALSE),0)</f>
        <v>0</v>
      </c>
      <c r="AQ22" s="150" t="e">
        <f t="shared" si="6"/>
        <v>#DIV/0!</v>
      </c>
      <c r="AS22" s="177"/>
      <c r="AT22" s="177"/>
      <c r="AV22" s="153" t="e">
        <f t="shared" si="7"/>
        <v>#DIV/0!</v>
      </c>
      <c r="AW22" s="101"/>
      <c r="AY22" s="132"/>
      <c r="AZ22" s="101"/>
      <c r="BA22" s="94"/>
      <c r="BB22" s="94"/>
      <c r="BC22" s="94"/>
      <c r="BD22" s="94"/>
      <c r="BE22" s="101"/>
      <c r="BF22" s="132"/>
      <c r="BG22" s="98"/>
      <c r="BH22" s="74" t="str">
        <f t="shared" si="2"/>
        <v>N</v>
      </c>
      <c r="BI22" t="e">
        <f t="shared" si="3"/>
        <v>#DIV/0!</v>
      </c>
      <c r="BK22" s="283">
        <f>IFERROR(VLOOKUP($B22, 'A2. Rate Change &amp; Enrollment'!$C$14:$BY$769, 75, FALSE), 0)</f>
        <v>0</v>
      </c>
      <c r="BL22" s="283" t="e">
        <f t="shared" si="4"/>
        <v>#DIV/0!</v>
      </c>
      <c r="BM22" s="283" t="e">
        <f t="shared" si="5"/>
        <v>#DIV/0!</v>
      </c>
      <c r="BN22" t="e">
        <f t="shared" si="8"/>
        <v>#DIV/0!</v>
      </c>
    </row>
    <row r="23" spans="1:66" x14ac:dyDescent="0.35">
      <c r="A23" t="s">
        <v>217</v>
      </c>
      <c r="B23" s="144"/>
      <c r="C23" s="98"/>
      <c r="D23" s="43" t="str">
        <f t="shared" si="1"/>
        <v>Indemnity</v>
      </c>
      <c r="E23" s="100"/>
      <c r="F23" s="101"/>
      <c r="G23" s="100"/>
      <c r="H23" s="101"/>
      <c r="I23" s="100"/>
      <c r="J23" s="101"/>
      <c r="K23" s="100"/>
      <c r="L23" s="101"/>
      <c r="M23" s="100"/>
      <c r="N23" s="101"/>
      <c r="O23" s="100"/>
      <c r="P23" s="101"/>
      <c r="Q23" s="100"/>
      <c r="R23" s="101"/>
      <c r="S23" s="100"/>
      <c r="T23" s="101"/>
      <c r="U23" s="118"/>
      <c r="V23" s="118"/>
      <c r="W23" s="100"/>
      <c r="X23" s="100"/>
      <c r="Y23" s="100"/>
      <c r="Z23" s="100"/>
      <c r="AA23" s="132"/>
      <c r="AB23" s="101"/>
      <c r="AC23" s="101"/>
      <c r="AD23" s="101"/>
      <c r="AE23" s="100"/>
      <c r="AF23" s="101"/>
      <c r="AG23" s="100"/>
      <c r="AH23" s="101"/>
      <c r="AI23" s="100"/>
      <c r="AJ23" s="101"/>
      <c r="AK23" s="100"/>
      <c r="AL23" s="101"/>
      <c r="AM23" s="101"/>
      <c r="AN23" s="8"/>
      <c r="AO23" s="147">
        <f>IFERROR(VLOOKUP(B23,'A2. Rate Change &amp; Enrollment'!$C$20:$K$769,3,FALSE),0)</f>
        <v>0</v>
      </c>
      <c r="AP23" s="147">
        <f>IFERROR(VLOOKUP(B23,'A2. Rate Change &amp; Enrollment'!$C$20:$K$769,7,FALSE),0)</f>
        <v>0</v>
      </c>
      <c r="AQ23" s="150" t="e">
        <f t="shared" si="6"/>
        <v>#DIV/0!</v>
      </c>
      <c r="AS23" s="177"/>
      <c r="AT23" s="177"/>
      <c r="AV23" s="153" t="e">
        <f t="shared" si="7"/>
        <v>#DIV/0!</v>
      </c>
      <c r="AW23" s="101"/>
      <c r="AY23" s="132"/>
      <c r="AZ23" s="101"/>
      <c r="BA23" s="94"/>
      <c r="BB23" s="94"/>
      <c r="BC23" s="94"/>
      <c r="BD23" s="94"/>
      <c r="BE23" s="101"/>
      <c r="BF23" s="132"/>
      <c r="BG23" s="98"/>
      <c r="BH23" s="74" t="str">
        <f t="shared" si="2"/>
        <v>N</v>
      </c>
      <c r="BI23" t="e">
        <f t="shared" si="3"/>
        <v>#DIV/0!</v>
      </c>
      <c r="BK23" s="283">
        <f>IFERROR(VLOOKUP($B23, 'A2. Rate Change &amp; Enrollment'!$C$14:$BY$769, 75, FALSE), 0)</f>
        <v>0</v>
      </c>
      <c r="BL23" s="283" t="e">
        <f t="shared" si="4"/>
        <v>#DIV/0!</v>
      </c>
      <c r="BM23" s="283" t="e">
        <f t="shared" si="5"/>
        <v>#DIV/0!</v>
      </c>
      <c r="BN23" t="e">
        <f t="shared" si="8"/>
        <v>#DIV/0!</v>
      </c>
    </row>
    <row r="24" spans="1:66" x14ac:dyDescent="0.35">
      <c r="A24" t="s">
        <v>218</v>
      </c>
      <c r="B24" s="144"/>
      <c r="C24" s="98"/>
      <c r="D24" s="43" t="str">
        <f t="shared" si="1"/>
        <v>Indemnity</v>
      </c>
      <c r="E24" s="100"/>
      <c r="F24" s="101"/>
      <c r="G24" s="100"/>
      <c r="H24" s="101"/>
      <c r="I24" s="100"/>
      <c r="J24" s="101"/>
      <c r="K24" s="100"/>
      <c r="L24" s="101"/>
      <c r="M24" s="100"/>
      <c r="N24" s="101"/>
      <c r="O24" s="100"/>
      <c r="P24" s="101"/>
      <c r="Q24" s="100"/>
      <c r="R24" s="101"/>
      <c r="S24" s="100"/>
      <c r="T24" s="101"/>
      <c r="U24" s="118"/>
      <c r="V24" s="118"/>
      <c r="W24" s="100"/>
      <c r="X24" s="100"/>
      <c r="Y24" s="100"/>
      <c r="Z24" s="100"/>
      <c r="AA24" s="132"/>
      <c r="AB24" s="101"/>
      <c r="AC24" s="101"/>
      <c r="AD24" s="101"/>
      <c r="AE24" s="100"/>
      <c r="AF24" s="101"/>
      <c r="AG24" s="100"/>
      <c r="AH24" s="101"/>
      <c r="AI24" s="100"/>
      <c r="AJ24" s="101"/>
      <c r="AK24" s="100"/>
      <c r="AL24" s="101"/>
      <c r="AM24" s="101"/>
      <c r="AN24" s="8"/>
      <c r="AO24" s="147">
        <f>IFERROR(VLOOKUP(B24,'A2. Rate Change &amp; Enrollment'!$C$20:$K$769,3,FALSE),0)</f>
        <v>0</v>
      </c>
      <c r="AP24" s="147">
        <f>IFERROR(VLOOKUP(B24,'A2. Rate Change &amp; Enrollment'!$C$20:$K$769,7,FALSE),0)</f>
        <v>0</v>
      </c>
      <c r="AQ24" s="150" t="e">
        <f t="shared" si="6"/>
        <v>#DIV/0!</v>
      </c>
      <c r="AS24" s="177"/>
      <c r="AT24" s="177"/>
      <c r="AV24" s="153" t="e">
        <f t="shared" si="7"/>
        <v>#DIV/0!</v>
      </c>
      <c r="AW24" s="101"/>
      <c r="AY24" s="132"/>
      <c r="AZ24" s="101"/>
      <c r="BA24" s="94"/>
      <c r="BB24" s="94"/>
      <c r="BC24" s="94"/>
      <c r="BD24" s="94"/>
      <c r="BE24" s="101"/>
      <c r="BF24" s="132"/>
      <c r="BG24" s="98"/>
      <c r="BH24" s="74" t="str">
        <f t="shared" si="2"/>
        <v>N</v>
      </c>
      <c r="BI24" t="e">
        <f t="shared" si="3"/>
        <v>#DIV/0!</v>
      </c>
      <c r="BK24" s="283">
        <f>IFERROR(VLOOKUP($B24, 'A2. Rate Change &amp; Enrollment'!$C$14:$BY$769, 75, FALSE), 0)</f>
        <v>0</v>
      </c>
      <c r="BL24" s="283" t="e">
        <f t="shared" si="4"/>
        <v>#DIV/0!</v>
      </c>
      <c r="BM24" s="283" t="e">
        <f t="shared" si="5"/>
        <v>#DIV/0!</v>
      </c>
      <c r="BN24" t="e">
        <f t="shared" si="8"/>
        <v>#DIV/0!</v>
      </c>
    </row>
    <row r="25" spans="1:66" x14ac:dyDescent="0.35">
      <c r="A25" t="s">
        <v>219</v>
      </c>
      <c r="B25" s="144"/>
      <c r="C25" s="98"/>
      <c r="D25" s="43" t="str">
        <f t="shared" si="1"/>
        <v>Indemnity</v>
      </c>
      <c r="E25" s="100"/>
      <c r="F25" s="101"/>
      <c r="G25" s="100"/>
      <c r="H25" s="101"/>
      <c r="I25" s="100"/>
      <c r="J25" s="101"/>
      <c r="K25" s="100"/>
      <c r="L25" s="101"/>
      <c r="M25" s="100"/>
      <c r="N25" s="101"/>
      <c r="O25" s="100"/>
      <c r="P25" s="101"/>
      <c r="Q25" s="100"/>
      <c r="R25" s="101"/>
      <c r="S25" s="100"/>
      <c r="T25" s="101"/>
      <c r="U25" s="118"/>
      <c r="V25" s="118"/>
      <c r="W25" s="100"/>
      <c r="X25" s="100"/>
      <c r="Y25" s="100"/>
      <c r="Z25" s="100"/>
      <c r="AA25" s="132"/>
      <c r="AB25" s="101"/>
      <c r="AC25" s="101"/>
      <c r="AD25" s="101"/>
      <c r="AE25" s="100"/>
      <c r="AF25" s="101"/>
      <c r="AG25" s="100"/>
      <c r="AH25" s="101"/>
      <c r="AI25" s="100"/>
      <c r="AJ25" s="101"/>
      <c r="AK25" s="100"/>
      <c r="AL25" s="101"/>
      <c r="AM25" s="101"/>
      <c r="AN25" s="8"/>
      <c r="AO25" s="147">
        <f>IFERROR(VLOOKUP(B25,'A2. Rate Change &amp; Enrollment'!$C$20:$K$769,3,FALSE),0)</f>
        <v>0</v>
      </c>
      <c r="AP25" s="147">
        <f>IFERROR(VLOOKUP(B25,'A2. Rate Change &amp; Enrollment'!$C$20:$K$769,7,FALSE),0)</f>
        <v>0</v>
      </c>
      <c r="AQ25" s="150" t="e">
        <f t="shared" si="6"/>
        <v>#DIV/0!</v>
      </c>
      <c r="AS25" s="177"/>
      <c r="AT25" s="177"/>
      <c r="AV25" s="153" t="e">
        <f t="shared" si="7"/>
        <v>#DIV/0!</v>
      </c>
      <c r="AW25" s="101"/>
      <c r="AY25" s="132"/>
      <c r="AZ25" s="101"/>
      <c r="BA25" s="94"/>
      <c r="BB25" s="94"/>
      <c r="BC25" s="94"/>
      <c r="BD25" s="94"/>
      <c r="BE25" s="101"/>
      <c r="BF25" s="132"/>
      <c r="BG25" s="98"/>
      <c r="BH25" s="74" t="str">
        <f t="shared" si="2"/>
        <v>N</v>
      </c>
      <c r="BI25" t="e">
        <f t="shared" si="3"/>
        <v>#DIV/0!</v>
      </c>
      <c r="BK25" s="283">
        <f>IFERROR(VLOOKUP($B25, 'A2. Rate Change &amp; Enrollment'!$C$14:$BY$769, 75, FALSE), 0)</f>
        <v>0</v>
      </c>
      <c r="BL25" s="283" t="e">
        <f t="shared" si="4"/>
        <v>#DIV/0!</v>
      </c>
      <c r="BM25" s="283" t="e">
        <f t="shared" si="5"/>
        <v>#DIV/0!</v>
      </c>
      <c r="BN25" t="e">
        <f t="shared" si="8"/>
        <v>#DIV/0!</v>
      </c>
    </row>
    <row r="26" spans="1:66" x14ac:dyDescent="0.35">
      <c r="A26" t="s">
        <v>220</v>
      </c>
      <c r="B26" s="144"/>
      <c r="C26" s="98"/>
      <c r="D26" s="43" t="str">
        <f t="shared" si="1"/>
        <v>Indemnity</v>
      </c>
      <c r="E26" s="100"/>
      <c r="F26" s="101"/>
      <c r="G26" s="100"/>
      <c r="H26" s="101"/>
      <c r="I26" s="100"/>
      <c r="J26" s="101"/>
      <c r="K26" s="100"/>
      <c r="L26" s="101"/>
      <c r="M26" s="100"/>
      <c r="N26" s="101"/>
      <c r="O26" s="100"/>
      <c r="P26" s="101"/>
      <c r="Q26" s="100"/>
      <c r="R26" s="101"/>
      <c r="S26" s="100"/>
      <c r="T26" s="101"/>
      <c r="U26" s="118"/>
      <c r="V26" s="118"/>
      <c r="W26" s="100"/>
      <c r="X26" s="100"/>
      <c r="Y26" s="100"/>
      <c r="Z26" s="100"/>
      <c r="AA26" s="132"/>
      <c r="AB26" s="101"/>
      <c r="AC26" s="101"/>
      <c r="AD26" s="101"/>
      <c r="AE26" s="100"/>
      <c r="AF26" s="101"/>
      <c r="AG26" s="100"/>
      <c r="AH26" s="101"/>
      <c r="AI26" s="100"/>
      <c r="AJ26" s="101"/>
      <c r="AK26" s="100"/>
      <c r="AL26" s="101"/>
      <c r="AM26" s="101"/>
      <c r="AN26" s="8"/>
      <c r="AO26" s="147">
        <f>IFERROR(VLOOKUP(B26,'A2. Rate Change &amp; Enrollment'!$C$20:$K$769,3,FALSE),0)</f>
        <v>0</v>
      </c>
      <c r="AP26" s="147">
        <f>IFERROR(VLOOKUP(B26,'A2. Rate Change &amp; Enrollment'!$C$20:$K$769,7,FALSE),0)</f>
        <v>0</v>
      </c>
      <c r="AQ26" s="150" t="e">
        <f t="shared" si="6"/>
        <v>#DIV/0!</v>
      </c>
      <c r="AS26" s="177"/>
      <c r="AT26" s="177"/>
      <c r="AV26" s="153" t="e">
        <f t="shared" si="7"/>
        <v>#DIV/0!</v>
      </c>
      <c r="AW26" s="101"/>
      <c r="AY26" s="132"/>
      <c r="AZ26" s="101"/>
      <c r="BA26" s="94"/>
      <c r="BB26" s="94"/>
      <c r="BC26" s="94"/>
      <c r="BD26" s="94"/>
      <c r="BE26" s="101"/>
      <c r="BF26" s="132"/>
      <c r="BG26" s="98"/>
      <c r="BH26" s="74" t="str">
        <f t="shared" si="2"/>
        <v>N</v>
      </c>
      <c r="BI26" t="e">
        <f t="shared" si="3"/>
        <v>#DIV/0!</v>
      </c>
      <c r="BK26" s="283">
        <f>IFERROR(VLOOKUP($B26, 'A2. Rate Change &amp; Enrollment'!$C$14:$BY$769, 75, FALSE), 0)</f>
        <v>0</v>
      </c>
      <c r="BL26" s="283" t="e">
        <f t="shared" si="4"/>
        <v>#DIV/0!</v>
      </c>
      <c r="BM26" s="283" t="e">
        <f t="shared" si="5"/>
        <v>#DIV/0!</v>
      </c>
      <c r="BN26" t="e">
        <f t="shared" si="8"/>
        <v>#DIV/0!</v>
      </c>
    </row>
    <row r="27" spans="1:66" x14ac:dyDescent="0.35">
      <c r="A27" t="s">
        <v>221</v>
      </c>
      <c r="B27" s="144"/>
      <c r="C27" s="98"/>
      <c r="D27" s="43" t="str">
        <f t="shared" si="1"/>
        <v>Indemnity</v>
      </c>
      <c r="E27" s="100"/>
      <c r="F27" s="101"/>
      <c r="G27" s="100"/>
      <c r="H27" s="101"/>
      <c r="I27" s="100"/>
      <c r="J27" s="101"/>
      <c r="K27" s="100"/>
      <c r="L27" s="101"/>
      <c r="M27" s="100"/>
      <c r="N27" s="101"/>
      <c r="O27" s="100"/>
      <c r="P27" s="101"/>
      <c r="Q27" s="100"/>
      <c r="R27" s="101"/>
      <c r="S27" s="100"/>
      <c r="T27" s="101"/>
      <c r="U27" s="118"/>
      <c r="V27" s="118"/>
      <c r="W27" s="100"/>
      <c r="X27" s="100"/>
      <c r="Y27" s="100"/>
      <c r="Z27" s="100"/>
      <c r="AA27" s="132"/>
      <c r="AB27" s="101"/>
      <c r="AC27" s="101"/>
      <c r="AD27" s="101"/>
      <c r="AE27" s="100"/>
      <c r="AF27" s="101"/>
      <c r="AG27" s="100"/>
      <c r="AH27" s="101"/>
      <c r="AI27" s="100"/>
      <c r="AJ27" s="101"/>
      <c r="AK27" s="100"/>
      <c r="AL27" s="101"/>
      <c r="AM27" s="101"/>
      <c r="AN27" s="8"/>
      <c r="AO27" s="147">
        <f>IFERROR(VLOOKUP(B27,'A2. Rate Change &amp; Enrollment'!$C$20:$K$769,3,FALSE),0)</f>
        <v>0</v>
      </c>
      <c r="AP27" s="147">
        <f>IFERROR(VLOOKUP(B27,'A2. Rate Change &amp; Enrollment'!$C$20:$K$769,7,FALSE),0)</f>
        <v>0</v>
      </c>
      <c r="AQ27" s="150" t="e">
        <f t="shared" si="6"/>
        <v>#DIV/0!</v>
      </c>
      <c r="AS27" s="177"/>
      <c r="AT27" s="177"/>
      <c r="AV27" s="153" t="e">
        <f t="shared" si="7"/>
        <v>#DIV/0!</v>
      </c>
      <c r="AW27" s="101"/>
      <c r="AY27" s="132"/>
      <c r="AZ27" s="101"/>
      <c r="BA27" s="94"/>
      <c r="BB27" s="94"/>
      <c r="BC27" s="94"/>
      <c r="BD27" s="94"/>
      <c r="BE27" s="101"/>
      <c r="BF27" s="132"/>
      <c r="BG27" s="98"/>
      <c r="BH27" s="74" t="str">
        <f t="shared" si="2"/>
        <v>N</v>
      </c>
      <c r="BI27" t="e">
        <f t="shared" si="3"/>
        <v>#DIV/0!</v>
      </c>
      <c r="BK27" s="283">
        <f>IFERROR(VLOOKUP($B27, 'A2. Rate Change &amp; Enrollment'!$C$14:$BY$769, 75, FALSE), 0)</f>
        <v>0</v>
      </c>
      <c r="BL27" s="283" t="e">
        <f t="shared" si="4"/>
        <v>#DIV/0!</v>
      </c>
      <c r="BM27" s="283" t="e">
        <f t="shared" si="5"/>
        <v>#DIV/0!</v>
      </c>
      <c r="BN27" t="e">
        <f t="shared" si="8"/>
        <v>#DIV/0!</v>
      </c>
    </row>
    <row r="28" spans="1:66" x14ac:dyDescent="0.35">
      <c r="A28" t="s">
        <v>222</v>
      </c>
      <c r="B28" s="144"/>
      <c r="C28" s="98"/>
      <c r="D28" s="43" t="str">
        <f t="shared" si="1"/>
        <v>Indemnity</v>
      </c>
      <c r="E28" s="100"/>
      <c r="F28" s="101"/>
      <c r="G28" s="100"/>
      <c r="H28" s="101"/>
      <c r="I28" s="100"/>
      <c r="J28" s="101"/>
      <c r="K28" s="100"/>
      <c r="L28" s="101"/>
      <c r="M28" s="100"/>
      <c r="N28" s="101"/>
      <c r="O28" s="100"/>
      <c r="P28" s="101"/>
      <c r="Q28" s="100"/>
      <c r="R28" s="101"/>
      <c r="S28" s="100"/>
      <c r="T28" s="101"/>
      <c r="U28" s="118"/>
      <c r="V28" s="118"/>
      <c r="W28" s="100"/>
      <c r="X28" s="100"/>
      <c r="Y28" s="100"/>
      <c r="Z28" s="100"/>
      <c r="AA28" s="132"/>
      <c r="AB28" s="101"/>
      <c r="AC28" s="101"/>
      <c r="AD28" s="101"/>
      <c r="AE28" s="100"/>
      <c r="AF28" s="101"/>
      <c r="AG28" s="100"/>
      <c r="AH28" s="101"/>
      <c r="AI28" s="100"/>
      <c r="AJ28" s="101"/>
      <c r="AK28" s="100"/>
      <c r="AL28" s="101"/>
      <c r="AM28" s="101"/>
      <c r="AN28" s="8"/>
      <c r="AO28" s="147">
        <f>IFERROR(VLOOKUP(B28,'A2. Rate Change &amp; Enrollment'!$C$20:$K$769,3,FALSE),0)</f>
        <v>0</v>
      </c>
      <c r="AP28" s="147">
        <f>IFERROR(VLOOKUP(B28,'A2. Rate Change &amp; Enrollment'!$C$20:$K$769,7,FALSE),0)</f>
        <v>0</v>
      </c>
      <c r="AQ28" s="150" t="e">
        <f t="shared" si="6"/>
        <v>#DIV/0!</v>
      </c>
      <c r="AS28" s="177"/>
      <c r="AT28" s="177"/>
      <c r="AV28" s="153" t="e">
        <f t="shared" si="7"/>
        <v>#DIV/0!</v>
      </c>
      <c r="AW28" s="101"/>
      <c r="AY28" s="132"/>
      <c r="AZ28" s="101"/>
      <c r="BA28" s="94"/>
      <c r="BB28" s="94"/>
      <c r="BC28" s="94"/>
      <c r="BD28" s="94"/>
      <c r="BE28" s="101"/>
      <c r="BF28" s="132"/>
      <c r="BG28" s="98"/>
      <c r="BH28" s="74" t="str">
        <f t="shared" si="2"/>
        <v>N</v>
      </c>
      <c r="BI28" t="e">
        <f t="shared" si="3"/>
        <v>#DIV/0!</v>
      </c>
      <c r="BK28" s="283">
        <f>IFERROR(VLOOKUP($B28, 'A2. Rate Change &amp; Enrollment'!$C$14:$BY$769, 75, FALSE), 0)</f>
        <v>0</v>
      </c>
      <c r="BL28" s="283" t="e">
        <f t="shared" si="4"/>
        <v>#DIV/0!</v>
      </c>
      <c r="BM28" s="283" t="e">
        <f t="shared" si="5"/>
        <v>#DIV/0!</v>
      </c>
      <c r="BN28" t="e">
        <f t="shared" si="8"/>
        <v>#DIV/0!</v>
      </c>
    </row>
    <row r="29" spans="1:66" x14ac:dyDescent="0.35">
      <c r="A29" t="s">
        <v>223</v>
      </c>
      <c r="B29" s="144"/>
      <c r="C29" s="98"/>
      <c r="D29" s="43" t="str">
        <f t="shared" si="1"/>
        <v>Indemnity</v>
      </c>
      <c r="E29" s="100"/>
      <c r="F29" s="101"/>
      <c r="G29" s="100"/>
      <c r="H29" s="101"/>
      <c r="I29" s="100"/>
      <c r="J29" s="101"/>
      <c r="K29" s="100"/>
      <c r="L29" s="101"/>
      <c r="M29" s="100"/>
      <c r="N29" s="101"/>
      <c r="O29" s="100"/>
      <c r="P29" s="101"/>
      <c r="Q29" s="100"/>
      <c r="R29" s="101"/>
      <c r="S29" s="100"/>
      <c r="T29" s="101"/>
      <c r="U29" s="118"/>
      <c r="V29" s="118"/>
      <c r="W29" s="100"/>
      <c r="X29" s="100"/>
      <c r="Y29" s="100"/>
      <c r="Z29" s="100"/>
      <c r="AA29" s="132"/>
      <c r="AB29" s="101"/>
      <c r="AC29" s="101"/>
      <c r="AD29" s="101"/>
      <c r="AE29" s="100"/>
      <c r="AF29" s="101"/>
      <c r="AG29" s="100"/>
      <c r="AH29" s="101"/>
      <c r="AI29" s="100"/>
      <c r="AJ29" s="101"/>
      <c r="AK29" s="100"/>
      <c r="AL29" s="101"/>
      <c r="AM29" s="101"/>
      <c r="AN29" s="8"/>
      <c r="AO29" s="147">
        <f>IFERROR(VLOOKUP(B29,'A2. Rate Change &amp; Enrollment'!$C$20:$K$769,3,FALSE),0)</f>
        <v>0</v>
      </c>
      <c r="AP29" s="147">
        <f>IFERROR(VLOOKUP(B29,'A2. Rate Change &amp; Enrollment'!$C$20:$K$769,7,FALSE),0)</f>
        <v>0</v>
      </c>
      <c r="AQ29" s="150" t="e">
        <f t="shared" si="6"/>
        <v>#DIV/0!</v>
      </c>
      <c r="AS29" s="177"/>
      <c r="AT29" s="177"/>
      <c r="AV29" s="153" t="e">
        <f t="shared" si="7"/>
        <v>#DIV/0!</v>
      </c>
      <c r="AW29" s="101"/>
      <c r="AY29" s="132"/>
      <c r="AZ29" s="101"/>
      <c r="BA29" s="94"/>
      <c r="BB29" s="94"/>
      <c r="BC29" s="94"/>
      <c r="BD29" s="94"/>
      <c r="BE29" s="101"/>
      <c r="BF29" s="132"/>
      <c r="BG29" s="98"/>
      <c r="BH29" s="74" t="str">
        <f t="shared" si="2"/>
        <v>N</v>
      </c>
      <c r="BI29" t="e">
        <f t="shared" si="3"/>
        <v>#DIV/0!</v>
      </c>
      <c r="BK29" s="283">
        <f>IFERROR(VLOOKUP($B29, 'A2. Rate Change &amp; Enrollment'!$C$14:$BY$769, 75, FALSE), 0)</f>
        <v>0</v>
      </c>
      <c r="BL29" s="283" t="e">
        <f t="shared" si="4"/>
        <v>#DIV/0!</v>
      </c>
      <c r="BM29" s="283" t="e">
        <f t="shared" si="5"/>
        <v>#DIV/0!</v>
      </c>
      <c r="BN29" t="e">
        <f t="shared" si="8"/>
        <v>#DIV/0!</v>
      </c>
    </row>
    <row r="30" spans="1:66" x14ac:dyDescent="0.35">
      <c r="A30" t="s">
        <v>224</v>
      </c>
      <c r="B30" s="144"/>
      <c r="C30" s="98"/>
      <c r="D30" s="43" t="str">
        <f t="shared" si="1"/>
        <v>Indemnity</v>
      </c>
      <c r="E30" s="100"/>
      <c r="F30" s="101"/>
      <c r="G30" s="100"/>
      <c r="H30" s="101"/>
      <c r="I30" s="100"/>
      <c r="J30" s="101"/>
      <c r="K30" s="100"/>
      <c r="L30" s="101"/>
      <c r="M30" s="100"/>
      <c r="N30" s="101"/>
      <c r="O30" s="100"/>
      <c r="P30" s="101"/>
      <c r="Q30" s="100"/>
      <c r="R30" s="101"/>
      <c r="S30" s="100"/>
      <c r="T30" s="101"/>
      <c r="U30" s="118"/>
      <c r="V30" s="118"/>
      <c r="W30" s="100"/>
      <c r="X30" s="100"/>
      <c r="Y30" s="100"/>
      <c r="Z30" s="100"/>
      <c r="AA30" s="132"/>
      <c r="AB30" s="101"/>
      <c r="AC30" s="101"/>
      <c r="AD30" s="101"/>
      <c r="AE30" s="100"/>
      <c r="AF30" s="101"/>
      <c r="AG30" s="100"/>
      <c r="AH30" s="101"/>
      <c r="AI30" s="100"/>
      <c r="AJ30" s="101"/>
      <c r="AK30" s="100"/>
      <c r="AL30" s="101"/>
      <c r="AM30" s="101"/>
      <c r="AN30" s="8"/>
      <c r="AO30" s="147">
        <f>IFERROR(VLOOKUP(B30,'A2. Rate Change &amp; Enrollment'!$C$20:$K$769,3,FALSE),0)</f>
        <v>0</v>
      </c>
      <c r="AP30" s="147">
        <f>IFERROR(VLOOKUP(B30,'A2. Rate Change &amp; Enrollment'!$C$20:$K$769,7,FALSE),0)</f>
        <v>0</v>
      </c>
      <c r="AQ30" s="150" t="e">
        <f t="shared" si="6"/>
        <v>#DIV/0!</v>
      </c>
      <c r="AS30" s="177"/>
      <c r="AT30" s="177"/>
      <c r="AV30" s="153" t="e">
        <f t="shared" si="7"/>
        <v>#DIV/0!</v>
      </c>
      <c r="AW30" s="101"/>
      <c r="AY30" s="132"/>
      <c r="AZ30" s="101"/>
      <c r="BA30" s="94"/>
      <c r="BB30" s="94"/>
      <c r="BC30" s="94"/>
      <c r="BD30" s="94"/>
      <c r="BE30" s="101"/>
      <c r="BF30" s="132"/>
      <c r="BG30" s="98"/>
      <c r="BH30" s="74" t="str">
        <f t="shared" si="2"/>
        <v>N</v>
      </c>
      <c r="BI30" t="e">
        <f t="shared" si="3"/>
        <v>#DIV/0!</v>
      </c>
      <c r="BK30" s="283">
        <f>IFERROR(VLOOKUP($B30, 'A2. Rate Change &amp; Enrollment'!$C$14:$BY$769, 75, FALSE), 0)</f>
        <v>0</v>
      </c>
      <c r="BL30" s="283" t="e">
        <f t="shared" si="4"/>
        <v>#DIV/0!</v>
      </c>
      <c r="BM30" s="283" t="e">
        <f t="shared" si="5"/>
        <v>#DIV/0!</v>
      </c>
      <c r="BN30" t="e">
        <f t="shared" si="8"/>
        <v>#DIV/0!</v>
      </c>
    </row>
    <row r="31" spans="1:66" x14ac:dyDescent="0.35">
      <c r="A31" t="s">
        <v>225</v>
      </c>
      <c r="B31" s="144"/>
      <c r="C31" s="98"/>
      <c r="D31" s="43" t="str">
        <f t="shared" si="1"/>
        <v>Indemnity</v>
      </c>
      <c r="E31" s="100"/>
      <c r="F31" s="101"/>
      <c r="G31" s="100"/>
      <c r="H31" s="101"/>
      <c r="I31" s="100"/>
      <c r="J31" s="101"/>
      <c r="K31" s="100"/>
      <c r="L31" s="101"/>
      <c r="M31" s="100"/>
      <c r="N31" s="101"/>
      <c r="O31" s="100"/>
      <c r="P31" s="101"/>
      <c r="Q31" s="100"/>
      <c r="R31" s="101"/>
      <c r="S31" s="100"/>
      <c r="T31" s="101"/>
      <c r="U31" s="118"/>
      <c r="V31" s="118"/>
      <c r="W31" s="100"/>
      <c r="X31" s="100"/>
      <c r="Y31" s="100"/>
      <c r="Z31" s="100"/>
      <c r="AA31" s="132"/>
      <c r="AB31" s="101"/>
      <c r="AC31" s="101"/>
      <c r="AD31" s="101"/>
      <c r="AE31" s="100"/>
      <c r="AF31" s="101"/>
      <c r="AG31" s="100"/>
      <c r="AH31" s="101"/>
      <c r="AI31" s="100"/>
      <c r="AJ31" s="101"/>
      <c r="AK31" s="100"/>
      <c r="AL31" s="101"/>
      <c r="AM31" s="101"/>
      <c r="AN31" s="8"/>
      <c r="AO31" s="147">
        <f>IFERROR(VLOOKUP(B31,'A2. Rate Change &amp; Enrollment'!$C$20:$K$769,3,FALSE),0)</f>
        <v>0</v>
      </c>
      <c r="AP31" s="147">
        <f>IFERROR(VLOOKUP(B31,'A2. Rate Change &amp; Enrollment'!$C$20:$K$769,7,FALSE),0)</f>
        <v>0</v>
      </c>
      <c r="AQ31" s="150" t="e">
        <f t="shared" si="6"/>
        <v>#DIV/0!</v>
      </c>
      <c r="AS31" s="177"/>
      <c r="AT31" s="177"/>
      <c r="AV31" s="153" t="e">
        <f t="shared" si="7"/>
        <v>#DIV/0!</v>
      </c>
      <c r="AW31" s="101"/>
      <c r="AY31" s="132"/>
      <c r="AZ31" s="101"/>
      <c r="BA31" s="94"/>
      <c r="BB31" s="94"/>
      <c r="BC31" s="94"/>
      <c r="BD31" s="94"/>
      <c r="BE31" s="101"/>
      <c r="BF31" s="132"/>
      <c r="BG31" s="98"/>
      <c r="BH31" s="74" t="str">
        <f t="shared" si="2"/>
        <v>N</v>
      </c>
      <c r="BI31" t="e">
        <f t="shared" si="3"/>
        <v>#DIV/0!</v>
      </c>
      <c r="BK31" s="283">
        <f>IFERROR(VLOOKUP($B31, 'A2. Rate Change &amp; Enrollment'!$C$14:$BY$769, 75, FALSE), 0)</f>
        <v>0</v>
      </c>
      <c r="BL31" s="283" t="e">
        <f t="shared" si="4"/>
        <v>#DIV/0!</v>
      </c>
      <c r="BM31" s="283" t="e">
        <f t="shared" si="5"/>
        <v>#DIV/0!</v>
      </c>
      <c r="BN31" t="e">
        <f t="shared" si="8"/>
        <v>#DIV/0!</v>
      </c>
    </row>
    <row r="32" spans="1:66" x14ac:dyDescent="0.35">
      <c r="A32" t="s">
        <v>226</v>
      </c>
      <c r="B32" s="144"/>
      <c r="C32" s="98"/>
      <c r="D32" s="43" t="str">
        <f t="shared" si="1"/>
        <v>Indemnity</v>
      </c>
      <c r="E32" s="100"/>
      <c r="F32" s="101"/>
      <c r="G32" s="100"/>
      <c r="H32" s="101"/>
      <c r="I32" s="100"/>
      <c r="J32" s="101"/>
      <c r="K32" s="100"/>
      <c r="L32" s="101"/>
      <c r="M32" s="100"/>
      <c r="N32" s="101"/>
      <c r="O32" s="100"/>
      <c r="P32" s="101"/>
      <c r="Q32" s="100"/>
      <c r="R32" s="101"/>
      <c r="S32" s="100"/>
      <c r="T32" s="101"/>
      <c r="U32" s="118"/>
      <c r="V32" s="118"/>
      <c r="W32" s="100"/>
      <c r="X32" s="100"/>
      <c r="Y32" s="100"/>
      <c r="Z32" s="100"/>
      <c r="AA32" s="132"/>
      <c r="AB32" s="101"/>
      <c r="AC32" s="101"/>
      <c r="AD32" s="101"/>
      <c r="AE32" s="100"/>
      <c r="AF32" s="101"/>
      <c r="AG32" s="100"/>
      <c r="AH32" s="101"/>
      <c r="AI32" s="100"/>
      <c r="AJ32" s="101"/>
      <c r="AK32" s="100"/>
      <c r="AL32" s="101"/>
      <c r="AM32" s="101"/>
      <c r="AN32" s="8"/>
      <c r="AO32" s="147">
        <f>IFERROR(VLOOKUP(B32,'A2. Rate Change &amp; Enrollment'!$C$20:$K$769,3,FALSE),0)</f>
        <v>0</v>
      </c>
      <c r="AP32" s="147">
        <f>IFERROR(VLOOKUP(B32,'A2. Rate Change &amp; Enrollment'!$C$20:$K$769,7,FALSE),0)</f>
        <v>0</v>
      </c>
      <c r="AQ32" s="150" t="e">
        <f t="shared" si="6"/>
        <v>#DIV/0!</v>
      </c>
      <c r="AS32" s="177"/>
      <c r="AT32" s="177"/>
      <c r="AV32" s="153" t="e">
        <f t="shared" si="7"/>
        <v>#DIV/0!</v>
      </c>
      <c r="AW32" s="101"/>
      <c r="AY32" s="132"/>
      <c r="AZ32" s="101"/>
      <c r="BA32" s="94"/>
      <c r="BB32" s="94"/>
      <c r="BC32" s="94"/>
      <c r="BD32" s="94"/>
      <c r="BE32" s="101"/>
      <c r="BF32" s="132"/>
      <c r="BG32" s="98"/>
      <c r="BH32" s="74" t="str">
        <f t="shared" si="2"/>
        <v>N</v>
      </c>
      <c r="BI32" t="e">
        <f t="shared" si="3"/>
        <v>#DIV/0!</v>
      </c>
      <c r="BK32" s="283">
        <f>IFERROR(VLOOKUP($B32, 'A2. Rate Change &amp; Enrollment'!$C$14:$BY$769, 75, FALSE), 0)</f>
        <v>0</v>
      </c>
      <c r="BL32" s="283" t="e">
        <f t="shared" si="4"/>
        <v>#DIV/0!</v>
      </c>
      <c r="BM32" s="283" t="e">
        <f t="shared" si="5"/>
        <v>#DIV/0!</v>
      </c>
      <c r="BN32" t="e">
        <f t="shared" si="8"/>
        <v>#DIV/0!</v>
      </c>
    </row>
    <row r="33" spans="1:66" x14ac:dyDescent="0.35">
      <c r="A33" t="s">
        <v>227</v>
      </c>
      <c r="B33" s="144"/>
      <c r="C33" s="98"/>
      <c r="D33" s="43" t="str">
        <f t="shared" si="1"/>
        <v>Indemnity</v>
      </c>
      <c r="E33" s="100"/>
      <c r="F33" s="101"/>
      <c r="G33" s="100"/>
      <c r="H33" s="101"/>
      <c r="I33" s="100"/>
      <c r="J33" s="101"/>
      <c r="K33" s="100"/>
      <c r="L33" s="101"/>
      <c r="M33" s="100"/>
      <c r="N33" s="101"/>
      <c r="O33" s="100"/>
      <c r="P33" s="101"/>
      <c r="Q33" s="100"/>
      <c r="R33" s="101"/>
      <c r="S33" s="100"/>
      <c r="T33" s="101"/>
      <c r="U33" s="118"/>
      <c r="V33" s="118"/>
      <c r="W33" s="100"/>
      <c r="X33" s="100"/>
      <c r="Y33" s="100"/>
      <c r="Z33" s="100"/>
      <c r="AA33" s="132"/>
      <c r="AB33" s="101"/>
      <c r="AC33" s="101"/>
      <c r="AD33" s="101"/>
      <c r="AE33" s="100"/>
      <c r="AF33" s="101"/>
      <c r="AG33" s="100"/>
      <c r="AH33" s="101"/>
      <c r="AI33" s="100"/>
      <c r="AJ33" s="101"/>
      <c r="AK33" s="100"/>
      <c r="AL33" s="101"/>
      <c r="AM33" s="101"/>
      <c r="AN33" s="8"/>
      <c r="AO33" s="147">
        <f>IFERROR(VLOOKUP(B33,'A2. Rate Change &amp; Enrollment'!$C$20:$K$769,3,FALSE),0)</f>
        <v>0</v>
      </c>
      <c r="AP33" s="147">
        <f>IFERROR(VLOOKUP(B33,'A2. Rate Change &amp; Enrollment'!$C$20:$K$769,7,FALSE),0)</f>
        <v>0</v>
      </c>
      <c r="AQ33" s="150" t="e">
        <f t="shared" si="6"/>
        <v>#DIV/0!</v>
      </c>
      <c r="AS33" s="177"/>
      <c r="AT33" s="177"/>
      <c r="AV33" s="153" t="e">
        <f t="shared" si="7"/>
        <v>#DIV/0!</v>
      </c>
      <c r="AW33" s="101"/>
      <c r="AY33" s="132"/>
      <c r="AZ33" s="101"/>
      <c r="BA33" s="94"/>
      <c r="BB33" s="94"/>
      <c r="BC33" s="94"/>
      <c r="BD33" s="94"/>
      <c r="BE33" s="101"/>
      <c r="BF33" s="132"/>
      <c r="BG33" s="98"/>
      <c r="BH33" s="74" t="str">
        <f t="shared" si="2"/>
        <v>N</v>
      </c>
      <c r="BI33" t="e">
        <f t="shared" si="3"/>
        <v>#DIV/0!</v>
      </c>
      <c r="BK33" s="283">
        <f>IFERROR(VLOOKUP($B33, 'A2. Rate Change &amp; Enrollment'!$C$14:$BY$769, 75, FALSE), 0)</f>
        <v>0</v>
      </c>
      <c r="BL33" s="283" t="e">
        <f t="shared" si="4"/>
        <v>#DIV/0!</v>
      </c>
      <c r="BM33" s="283" t="e">
        <f t="shared" si="5"/>
        <v>#DIV/0!</v>
      </c>
      <c r="BN33" t="e">
        <f t="shared" si="8"/>
        <v>#DIV/0!</v>
      </c>
    </row>
    <row r="34" spans="1:66" x14ac:dyDescent="0.35">
      <c r="A34" t="s">
        <v>228</v>
      </c>
      <c r="B34" s="144"/>
      <c r="C34" s="98"/>
      <c r="D34" s="43" t="str">
        <f t="shared" si="1"/>
        <v>Indemnity</v>
      </c>
      <c r="E34" s="100"/>
      <c r="F34" s="101"/>
      <c r="G34" s="100"/>
      <c r="H34" s="101"/>
      <c r="I34" s="100"/>
      <c r="J34" s="101"/>
      <c r="K34" s="100"/>
      <c r="L34" s="101"/>
      <c r="M34" s="100"/>
      <c r="N34" s="101"/>
      <c r="O34" s="100"/>
      <c r="P34" s="101"/>
      <c r="Q34" s="100"/>
      <c r="R34" s="101"/>
      <c r="S34" s="100"/>
      <c r="T34" s="101"/>
      <c r="U34" s="118"/>
      <c r="V34" s="118"/>
      <c r="W34" s="100"/>
      <c r="X34" s="100"/>
      <c r="Y34" s="100"/>
      <c r="Z34" s="100"/>
      <c r="AA34" s="132"/>
      <c r="AB34" s="101"/>
      <c r="AC34" s="101"/>
      <c r="AD34" s="101"/>
      <c r="AE34" s="100"/>
      <c r="AF34" s="101"/>
      <c r="AG34" s="100"/>
      <c r="AH34" s="101"/>
      <c r="AI34" s="100"/>
      <c r="AJ34" s="101"/>
      <c r="AK34" s="100"/>
      <c r="AL34" s="101"/>
      <c r="AM34" s="101"/>
      <c r="AN34" s="8"/>
      <c r="AO34" s="147">
        <f>IFERROR(VLOOKUP(B34,'A2. Rate Change &amp; Enrollment'!$C$20:$K$769,3,FALSE),0)</f>
        <v>0</v>
      </c>
      <c r="AP34" s="147">
        <f>IFERROR(VLOOKUP(B34,'A2. Rate Change &amp; Enrollment'!$C$20:$K$769,7,FALSE),0)</f>
        <v>0</v>
      </c>
      <c r="AQ34" s="150" t="e">
        <f t="shared" si="6"/>
        <v>#DIV/0!</v>
      </c>
      <c r="AS34" s="177"/>
      <c r="AT34" s="177"/>
      <c r="AV34" s="153" t="e">
        <f t="shared" si="7"/>
        <v>#DIV/0!</v>
      </c>
      <c r="AW34" s="101"/>
      <c r="AY34" s="132"/>
      <c r="AZ34" s="101"/>
      <c r="BA34" s="94"/>
      <c r="BB34" s="94"/>
      <c r="BC34" s="94"/>
      <c r="BD34" s="94"/>
      <c r="BE34" s="101"/>
      <c r="BF34" s="132"/>
      <c r="BG34" s="98"/>
      <c r="BH34" s="74" t="str">
        <f t="shared" si="2"/>
        <v>N</v>
      </c>
      <c r="BI34" t="e">
        <f t="shared" si="3"/>
        <v>#DIV/0!</v>
      </c>
      <c r="BK34" s="283">
        <f>IFERROR(VLOOKUP($B34, 'A2. Rate Change &amp; Enrollment'!$C$14:$BY$769, 75, FALSE), 0)</f>
        <v>0</v>
      </c>
      <c r="BL34" s="283" t="e">
        <f t="shared" si="4"/>
        <v>#DIV/0!</v>
      </c>
      <c r="BM34" s="283" t="e">
        <f t="shared" si="5"/>
        <v>#DIV/0!</v>
      </c>
      <c r="BN34" t="e">
        <f t="shared" si="8"/>
        <v>#DIV/0!</v>
      </c>
    </row>
    <row r="35" spans="1:66" x14ac:dyDescent="0.35">
      <c r="A35" t="s">
        <v>229</v>
      </c>
      <c r="B35" s="144"/>
      <c r="C35" s="98"/>
      <c r="D35" s="43" t="str">
        <f t="shared" si="1"/>
        <v>Indemnity</v>
      </c>
      <c r="E35" s="100"/>
      <c r="F35" s="101"/>
      <c r="G35" s="100"/>
      <c r="H35" s="101"/>
      <c r="I35" s="100"/>
      <c r="J35" s="101"/>
      <c r="K35" s="100"/>
      <c r="L35" s="101"/>
      <c r="M35" s="100"/>
      <c r="N35" s="101"/>
      <c r="O35" s="100"/>
      <c r="P35" s="101"/>
      <c r="Q35" s="100"/>
      <c r="R35" s="101"/>
      <c r="S35" s="100"/>
      <c r="T35" s="101"/>
      <c r="U35" s="118"/>
      <c r="V35" s="118"/>
      <c r="W35" s="100"/>
      <c r="X35" s="100"/>
      <c r="Y35" s="100"/>
      <c r="Z35" s="100"/>
      <c r="AA35" s="132"/>
      <c r="AB35" s="101"/>
      <c r="AC35" s="101"/>
      <c r="AD35" s="101"/>
      <c r="AE35" s="100"/>
      <c r="AF35" s="101"/>
      <c r="AG35" s="100"/>
      <c r="AH35" s="101"/>
      <c r="AI35" s="100"/>
      <c r="AJ35" s="101"/>
      <c r="AK35" s="100"/>
      <c r="AL35" s="101"/>
      <c r="AM35" s="101"/>
      <c r="AN35" s="8"/>
      <c r="AO35" s="147">
        <f>IFERROR(VLOOKUP(B35,'A2. Rate Change &amp; Enrollment'!$C$20:$K$769,3,FALSE),0)</f>
        <v>0</v>
      </c>
      <c r="AP35" s="147">
        <f>IFERROR(VLOOKUP(B35,'A2. Rate Change &amp; Enrollment'!$C$20:$K$769,7,FALSE),0)</f>
        <v>0</v>
      </c>
      <c r="AQ35" s="150" t="e">
        <f t="shared" si="6"/>
        <v>#DIV/0!</v>
      </c>
      <c r="AS35" s="177"/>
      <c r="AT35" s="177"/>
      <c r="AV35" s="153" t="e">
        <f t="shared" si="7"/>
        <v>#DIV/0!</v>
      </c>
      <c r="AW35" s="101"/>
      <c r="AY35" s="132"/>
      <c r="AZ35" s="101"/>
      <c r="BA35" s="94"/>
      <c r="BB35" s="94"/>
      <c r="BC35" s="94"/>
      <c r="BD35" s="94"/>
      <c r="BE35" s="101"/>
      <c r="BF35" s="132"/>
      <c r="BG35" s="98"/>
      <c r="BH35" s="74" t="str">
        <f t="shared" si="2"/>
        <v>N</v>
      </c>
      <c r="BI35" t="e">
        <f t="shared" si="3"/>
        <v>#DIV/0!</v>
      </c>
      <c r="BK35" s="283">
        <f>IFERROR(VLOOKUP($B35, 'A2. Rate Change &amp; Enrollment'!$C$14:$BY$769, 75, FALSE), 0)</f>
        <v>0</v>
      </c>
      <c r="BL35" s="283" t="e">
        <f t="shared" si="4"/>
        <v>#DIV/0!</v>
      </c>
      <c r="BM35" s="283" t="e">
        <f t="shared" si="5"/>
        <v>#DIV/0!</v>
      </c>
      <c r="BN35" t="e">
        <f t="shared" si="8"/>
        <v>#DIV/0!</v>
      </c>
    </row>
    <row r="36" spans="1:66" x14ac:dyDescent="0.35">
      <c r="A36" t="s">
        <v>230</v>
      </c>
      <c r="B36" s="144"/>
      <c r="C36" s="98"/>
      <c r="D36" s="43" t="str">
        <f t="shared" si="1"/>
        <v>Indemnity</v>
      </c>
      <c r="E36" s="100"/>
      <c r="F36" s="101"/>
      <c r="G36" s="100"/>
      <c r="H36" s="101"/>
      <c r="I36" s="100"/>
      <c r="J36" s="101"/>
      <c r="K36" s="100"/>
      <c r="L36" s="101"/>
      <c r="M36" s="100"/>
      <c r="N36" s="101"/>
      <c r="O36" s="100"/>
      <c r="P36" s="101"/>
      <c r="Q36" s="100"/>
      <c r="R36" s="101"/>
      <c r="S36" s="100"/>
      <c r="T36" s="101"/>
      <c r="U36" s="118"/>
      <c r="V36" s="118"/>
      <c r="W36" s="100"/>
      <c r="X36" s="100"/>
      <c r="Y36" s="100"/>
      <c r="Z36" s="100"/>
      <c r="AA36" s="132"/>
      <c r="AB36" s="101"/>
      <c r="AC36" s="101"/>
      <c r="AD36" s="101"/>
      <c r="AE36" s="100"/>
      <c r="AF36" s="101"/>
      <c r="AG36" s="100"/>
      <c r="AH36" s="101"/>
      <c r="AI36" s="100"/>
      <c r="AJ36" s="101"/>
      <c r="AK36" s="100"/>
      <c r="AL36" s="101"/>
      <c r="AM36" s="101"/>
      <c r="AN36" s="8"/>
      <c r="AO36" s="147">
        <f>IFERROR(VLOOKUP(B36,'A2. Rate Change &amp; Enrollment'!$C$20:$K$769,3,FALSE),0)</f>
        <v>0</v>
      </c>
      <c r="AP36" s="147">
        <f>IFERROR(VLOOKUP(B36,'A2. Rate Change &amp; Enrollment'!$C$20:$K$769,7,FALSE),0)</f>
        <v>0</v>
      </c>
      <c r="AQ36" s="150" t="e">
        <f t="shared" si="6"/>
        <v>#DIV/0!</v>
      </c>
      <c r="AS36" s="177"/>
      <c r="AT36" s="177"/>
      <c r="AV36" s="153" t="e">
        <f t="shared" si="7"/>
        <v>#DIV/0!</v>
      </c>
      <c r="AW36" s="101"/>
      <c r="AY36" s="132"/>
      <c r="AZ36" s="101"/>
      <c r="BA36" s="94"/>
      <c r="BB36" s="94"/>
      <c r="BC36" s="94"/>
      <c r="BD36" s="94"/>
      <c r="BE36" s="101"/>
      <c r="BF36" s="132"/>
      <c r="BG36" s="98"/>
      <c r="BH36" s="74" t="str">
        <f t="shared" si="2"/>
        <v>N</v>
      </c>
      <c r="BI36" t="e">
        <f t="shared" si="3"/>
        <v>#DIV/0!</v>
      </c>
      <c r="BK36" s="283">
        <f>IFERROR(VLOOKUP($B36, 'A2. Rate Change &amp; Enrollment'!$C$14:$BY$769, 75, FALSE), 0)</f>
        <v>0</v>
      </c>
      <c r="BL36" s="283" t="e">
        <f t="shared" si="4"/>
        <v>#DIV/0!</v>
      </c>
      <c r="BM36" s="283" t="e">
        <f t="shared" si="5"/>
        <v>#DIV/0!</v>
      </c>
      <c r="BN36" t="e">
        <f t="shared" si="8"/>
        <v>#DIV/0!</v>
      </c>
    </row>
    <row r="37" spans="1:66" x14ac:dyDescent="0.35">
      <c r="A37" t="s">
        <v>231</v>
      </c>
      <c r="B37" s="144"/>
      <c r="C37" s="98"/>
      <c r="D37" s="43" t="str">
        <f t="shared" si="1"/>
        <v>Indemnity</v>
      </c>
      <c r="E37" s="100"/>
      <c r="F37" s="101"/>
      <c r="G37" s="100"/>
      <c r="H37" s="101"/>
      <c r="I37" s="100"/>
      <c r="J37" s="101"/>
      <c r="K37" s="100"/>
      <c r="L37" s="101"/>
      <c r="M37" s="100"/>
      <c r="N37" s="101"/>
      <c r="O37" s="100"/>
      <c r="P37" s="101"/>
      <c r="Q37" s="100"/>
      <c r="R37" s="101"/>
      <c r="S37" s="100"/>
      <c r="T37" s="101"/>
      <c r="U37" s="118"/>
      <c r="V37" s="118"/>
      <c r="W37" s="100"/>
      <c r="X37" s="100"/>
      <c r="Y37" s="100"/>
      <c r="Z37" s="100"/>
      <c r="AA37" s="132"/>
      <c r="AB37" s="101"/>
      <c r="AC37" s="101"/>
      <c r="AD37" s="101"/>
      <c r="AE37" s="100"/>
      <c r="AF37" s="101"/>
      <c r="AG37" s="100"/>
      <c r="AH37" s="101"/>
      <c r="AI37" s="100"/>
      <c r="AJ37" s="101"/>
      <c r="AK37" s="100"/>
      <c r="AL37" s="101"/>
      <c r="AM37" s="101"/>
      <c r="AN37" s="8"/>
      <c r="AO37" s="147">
        <f>IFERROR(VLOOKUP(B37,'A2. Rate Change &amp; Enrollment'!$C$20:$K$769,3,FALSE),0)</f>
        <v>0</v>
      </c>
      <c r="AP37" s="147">
        <f>IFERROR(VLOOKUP(B37,'A2. Rate Change &amp; Enrollment'!$C$20:$K$769,7,FALSE),0)</f>
        <v>0</v>
      </c>
      <c r="AQ37" s="150" t="e">
        <f t="shared" si="6"/>
        <v>#DIV/0!</v>
      </c>
      <c r="AS37" s="177"/>
      <c r="AT37" s="177"/>
      <c r="AV37" s="153" t="e">
        <f t="shared" si="7"/>
        <v>#DIV/0!</v>
      </c>
      <c r="AW37" s="101"/>
      <c r="AY37" s="132"/>
      <c r="AZ37" s="101"/>
      <c r="BA37" s="94"/>
      <c r="BB37" s="94"/>
      <c r="BC37" s="94"/>
      <c r="BD37" s="94"/>
      <c r="BE37" s="101"/>
      <c r="BF37" s="132"/>
      <c r="BG37" s="98"/>
      <c r="BH37" s="74" t="str">
        <f t="shared" si="2"/>
        <v>N</v>
      </c>
      <c r="BI37" t="e">
        <f t="shared" si="3"/>
        <v>#DIV/0!</v>
      </c>
      <c r="BK37" s="283">
        <f>IFERROR(VLOOKUP($B37, 'A2. Rate Change &amp; Enrollment'!$C$14:$BY$769, 75, FALSE), 0)</f>
        <v>0</v>
      </c>
      <c r="BL37" s="283" t="e">
        <f t="shared" si="4"/>
        <v>#DIV/0!</v>
      </c>
      <c r="BM37" s="283" t="e">
        <f t="shared" si="5"/>
        <v>#DIV/0!</v>
      </c>
      <c r="BN37" t="e">
        <f t="shared" si="8"/>
        <v>#DIV/0!</v>
      </c>
    </row>
    <row r="38" spans="1:66" x14ac:dyDescent="0.35">
      <c r="A38" t="s">
        <v>232</v>
      </c>
      <c r="B38" s="144"/>
      <c r="C38" s="98"/>
      <c r="D38" s="43" t="str">
        <f t="shared" si="1"/>
        <v>Indemnity</v>
      </c>
      <c r="E38" s="100"/>
      <c r="F38" s="101"/>
      <c r="G38" s="100"/>
      <c r="H38" s="101"/>
      <c r="I38" s="100"/>
      <c r="J38" s="101"/>
      <c r="K38" s="100"/>
      <c r="L38" s="101"/>
      <c r="M38" s="100"/>
      <c r="N38" s="101"/>
      <c r="O38" s="100"/>
      <c r="P38" s="101"/>
      <c r="Q38" s="100"/>
      <c r="R38" s="101"/>
      <c r="S38" s="100"/>
      <c r="T38" s="101"/>
      <c r="U38" s="118"/>
      <c r="V38" s="118"/>
      <c r="W38" s="100"/>
      <c r="X38" s="100"/>
      <c r="Y38" s="100"/>
      <c r="Z38" s="100"/>
      <c r="AA38" s="132"/>
      <c r="AB38" s="101"/>
      <c r="AC38" s="101"/>
      <c r="AD38" s="101"/>
      <c r="AE38" s="100"/>
      <c r="AF38" s="101"/>
      <c r="AG38" s="100"/>
      <c r="AH38" s="101"/>
      <c r="AI38" s="100"/>
      <c r="AJ38" s="101"/>
      <c r="AK38" s="100"/>
      <c r="AL38" s="101"/>
      <c r="AM38" s="101"/>
      <c r="AN38" s="8"/>
      <c r="AO38" s="147">
        <f>IFERROR(VLOOKUP(B38,'A2. Rate Change &amp; Enrollment'!$C$20:$K$769,3,FALSE),0)</f>
        <v>0</v>
      </c>
      <c r="AP38" s="147">
        <f>IFERROR(VLOOKUP(B38,'A2. Rate Change &amp; Enrollment'!$C$20:$K$769,7,FALSE),0)</f>
        <v>0</v>
      </c>
      <c r="AQ38" s="150" t="e">
        <f t="shared" si="6"/>
        <v>#DIV/0!</v>
      </c>
      <c r="AS38" s="177"/>
      <c r="AT38" s="177"/>
      <c r="AV38" s="153" t="e">
        <f t="shared" si="7"/>
        <v>#DIV/0!</v>
      </c>
      <c r="AW38" s="101"/>
      <c r="AY38" s="132"/>
      <c r="AZ38" s="101"/>
      <c r="BA38" s="94"/>
      <c r="BB38" s="94"/>
      <c r="BC38" s="94"/>
      <c r="BD38" s="94"/>
      <c r="BE38" s="101"/>
      <c r="BF38" s="132"/>
      <c r="BG38" s="98"/>
      <c r="BH38" s="74" t="str">
        <f t="shared" si="2"/>
        <v>N</v>
      </c>
      <c r="BI38" t="e">
        <f t="shared" si="3"/>
        <v>#DIV/0!</v>
      </c>
      <c r="BK38" s="283">
        <f>IFERROR(VLOOKUP($B38, 'A2. Rate Change &amp; Enrollment'!$C$14:$BY$769, 75, FALSE), 0)</f>
        <v>0</v>
      </c>
      <c r="BL38" s="283" t="e">
        <f t="shared" si="4"/>
        <v>#DIV/0!</v>
      </c>
      <c r="BM38" s="283" t="e">
        <f t="shared" si="5"/>
        <v>#DIV/0!</v>
      </c>
      <c r="BN38" t="e">
        <f t="shared" si="8"/>
        <v>#DIV/0!</v>
      </c>
    </row>
    <row r="39" spans="1:66" x14ac:dyDescent="0.35">
      <c r="A39" t="s">
        <v>233</v>
      </c>
      <c r="B39" s="144"/>
      <c r="C39" s="98"/>
      <c r="D39" s="43" t="str">
        <f t="shared" si="1"/>
        <v>Indemnity</v>
      </c>
      <c r="E39" s="100"/>
      <c r="F39" s="101"/>
      <c r="G39" s="100"/>
      <c r="H39" s="101"/>
      <c r="I39" s="100"/>
      <c r="J39" s="101"/>
      <c r="K39" s="100"/>
      <c r="L39" s="101"/>
      <c r="M39" s="100"/>
      <c r="N39" s="101"/>
      <c r="O39" s="100"/>
      <c r="P39" s="101"/>
      <c r="Q39" s="100"/>
      <c r="R39" s="101"/>
      <c r="S39" s="100"/>
      <c r="T39" s="101"/>
      <c r="U39" s="118"/>
      <c r="V39" s="118"/>
      <c r="W39" s="100"/>
      <c r="X39" s="100"/>
      <c r="Y39" s="100"/>
      <c r="Z39" s="100"/>
      <c r="AA39" s="132"/>
      <c r="AB39" s="101"/>
      <c r="AC39" s="101"/>
      <c r="AD39" s="101"/>
      <c r="AE39" s="100"/>
      <c r="AF39" s="101"/>
      <c r="AG39" s="100"/>
      <c r="AH39" s="101"/>
      <c r="AI39" s="100"/>
      <c r="AJ39" s="101"/>
      <c r="AK39" s="100"/>
      <c r="AL39" s="101"/>
      <c r="AM39" s="101"/>
      <c r="AN39" s="8"/>
      <c r="AO39" s="147">
        <f>IFERROR(VLOOKUP(B39,'A2. Rate Change &amp; Enrollment'!$C$20:$K$769,3,FALSE),0)</f>
        <v>0</v>
      </c>
      <c r="AP39" s="147">
        <f>IFERROR(VLOOKUP(B39,'A2. Rate Change &amp; Enrollment'!$C$20:$K$769,7,FALSE),0)</f>
        <v>0</v>
      </c>
      <c r="AQ39" s="150" t="e">
        <f t="shared" si="6"/>
        <v>#DIV/0!</v>
      </c>
      <c r="AS39" s="177"/>
      <c r="AT39" s="177"/>
      <c r="AV39" s="153" t="e">
        <f t="shared" si="7"/>
        <v>#DIV/0!</v>
      </c>
      <c r="AW39" s="101"/>
      <c r="AY39" s="132"/>
      <c r="AZ39" s="101"/>
      <c r="BA39" s="94"/>
      <c r="BB39" s="94"/>
      <c r="BC39" s="94"/>
      <c r="BD39" s="94"/>
      <c r="BE39" s="101"/>
      <c r="BF39" s="132"/>
      <c r="BG39" s="98"/>
      <c r="BH39" s="74" t="str">
        <f t="shared" si="2"/>
        <v>N</v>
      </c>
      <c r="BI39" t="e">
        <f t="shared" si="3"/>
        <v>#DIV/0!</v>
      </c>
      <c r="BK39" s="283">
        <f>IFERROR(VLOOKUP($B39, 'A2. Rate Change &amp; Enrollment'!$C$14:$BY$769, 75, FALSE), 0)</f>
        <v>0</v>
      </c>
      <c r="BL39" s="283" t="e">
        <f t="shared" si="4"/>
        <v>#DIV/0!</v>
      </c>
      <c r="BM39" s="283" t="e">
        <f t="shared" si="5"/>
        <v>#DIV/0!</v>
      </c>
      <c r="BN39" t="e">
        <f t="shared" si="8"/>
        <v>#DIV/0!</v>
      </c>
    </row>
    <row r="40" spans="1:66" x14ac:dyDescent="0.35">
      <c r="A40" t="s">
        <v>234</v>
      </c>
      <c r="B40" s="144"/>
      <c r="C40" s="98"/>
      <c r="D40" s="43" t="str">
        <f t="shared" si="1"/>
        <v>Indemnity</v>
      </c>
      <c r="E40" s="100"/>
      <c r="F40" s="101"/>
      <c r="G40" s="100"/>
      <c r="H40" s="101"/>
      <c r="I40" s="100"/>
      <c r="J40" s="101"/>
      <c r="K40" s="100"/>
      <c r="L40" s="101"/>
      <c r="M40" s="100"/>
      <c r="N40" s="101"/>
      <c r="O40" s="100"/>
      <c r="P40" s="101"/>
      <c r="Q40" s="100"/>
      <c r="R40" s="101"/>
      <c r="S40" s="100"/>
      <c r="T40" s="101"/>
      <c r="U40" s="118"/>
      <c r="V40" s="118"/>
      <c r="W40" s="100"/>
      <c r="X40" s="100"/>
      <c r="Y40" s="100"/>
      <c r="Z40" s="100"/>
      <c r="AA40" s="132"/>
      <c r="AB40" s="101"/>
      <c r="AC40" s="101"/>
      <c r="AD40" s="101"/>
      <c r="AE40" s="100"/>
      <c r="AF40" s="101"/>
      <c r="AG40" s="100"/>
      <c r="AH40" s="101"/>
      <c r="AI40" s="100"/>
      <c r="AJ40" s="101"/>
      <c r="AK40" s="100"/>
      <c r="AL40" s="101"/>
      <c r="AM40" s="101"/>
      <c r="AN40" s="8"/>
      <c r="AO40" s="147">
        <f>IFERROR(VLOOKUP(B40,'A2. Rate Change &amp; Enrollment'!$C$20:$K$769,3,FALSE),0)</f>
        <v>0</v>
      </c>
      <c r="AP40" s="147">
        <f>IFERROR(VLOOKUP(B40,'A2. Rate Change &amp; Enrollment'!$C$20:$K$769,7,FALSE),0)</f>
        <v>0</v>
      </c>
      <c r="AQ40" s="150" t="e">
        <f t="shared" si="6"/>
        <v>#DIV/0!</v>
      </c>
      <c r="AS40" s="177"/>
      <c r="AT40" s="177"/>
      <c r="AV40" s="153" t="e">
        <f t="shared" si="7"/>
        <v>#DIV/0!</v>
      </c>
      <c r="AW40" s="101"/>
      <c r="AY40" s="132"/>
      <c r="AZ40" s="101"/>
      <c r="BA40" s="94"/>
      <c r="BB40" s="94"/>
      <c r="BC40" s="94"/>
      <c r="BD40" s="94"/>
      <c r="BE40" s="101"/>
      <c r="BF40" s="132"/>
      <c r="BG40" s="98"/>
      <c r="BH40" s="74" t="str">
        <f t="shared" si="2"/>
        <v>N</v>
      </c>
      <c r="BI40" t="e">
        <f t="shared" si="3"/>
        <v>#DIV/0!</v>
      </c>
      <c r="BK40" s="283">
        <f>IFERROR(VLOOKUP($B40, 'A2. Rate Change &amp; Enrollment'!$C$14:$BY$769, 75, FALSE), 0)</f>
        <v>0</v>
      </c>
      <c r="BL40" s="283" t="e">
        <f t="shared" si="4"/>
        <v>#DIV/0!</v>
      </c>
      <c r="BM40" s="283" t="e">
        <f t="shared" si="5"/>
        <v>#DIV/0!</v>
      </c>
      <c r="BN40" t="e">
        <f t="shared" si="8"/>
        <v>#DIV/0!</v>
      </c>
    </row>
    <row r="41" spans="1:66" x14ac:dyDescent="0.35">
      <c r="A41" t="s">
        <v>235</v>
      </c>
      <c r="B41" s="144"/>
      <c r="C41" s="98"/>
      <c r="D41" s="43" t="str">
        <f t="shared" si="1"/>
        <v>Indemnity</v>
      </c>
      <c r="E41" s="100"/>
      <c r="F41" s="101"/>
      <c r="G41" s="100"/>
      <c r="H41" s="101"/>
      <c r="I41" s="100"/>
      <c r="J41" s="101"/>
      <c r="K41" s="100"/>
      <c r="L41" s="101"/>
      <c r="M41" s="100"/>
      <c r="N41" s="101"/>
      <c r="O41" s="100"/>
      <c r="P41" s="101"/>
      <c r="Q41" s="100"/>
      <c r="R41" s="101"/>
      <c r="S41" s="100"/>
      <c r="T41" s="101"/>
      <c r="U41" s="118"/>
      <c r="V41" s="118"/>
      <c r="W41" s="100"/>
      <c r="X41" s="100"/>
      <c r="Y41" s="100"/>
      <c r="Z41" s="100"/>
      <c r="AA41" s="132"/>
      <c r="AB41" s="101"/>
      <c r="AC41" s="101"/>
      <c r="AD41" s="101"/>
      <c r="AE41" s="100"/>
      <c r="AF41" s="101"/>
      <c r="AG41" s="100"/>
      <c r="AH41" s="101"/>
      <c r="AI41" s="100"/>
      <c r="AJ41" s="101"/>
      <c r="AK41" s="100"/>
      <c r="AL41" s="101"/>
      <c r="AM41" s="101"/>
      <c r="AN41" s="8"/>
      <c r="AO41" s="147">
        <f>IFERROR(VLOOKUP(B41,'A2. Rate Change &amp; Enrollment'!$C$20:$K$769,3,FALSE),0)</f>
        <v>0</v>
      </c>
      <c r="AP41" s="147">
        <f>IFERROR(VLOOKUP(B41,'A2. Rate Change &amp; Enrollment'!$C$20:$K$769,7,FALSE),0)</f>
        <v>0</v>
      </c>
      <c r="AQ41" s="150" t="e">
        <f t="shared" si="6"/>
        <v>#DIV/0!</v>
      </c>
      <c r="AS41" s="177"/>
      <c r="AT41" s="177"/>
      <c r="AV41" s="153" t="e">
        <f t="shared" si="7"/>
        <v>#DIV/0!</v>
      </c>
      <c r="AW41" s="101"/>
      <c r="AY41" s="132"/>
      <c r="AZ41" s="101"/>
      <c r="BA41" s="94"/>
      <c r="BB41" s="94"/>
      <c r="BC41" s="94"/>
      <c r="BD41" s="94"/>
      <c r="BE41" s="101"/>
      <c r="BF41" s="132"/>
      <c r="BG41" s="98"/>
      <c r="BH41" s="74" t="str">
        <f t="shared" si="2"/>
        <v>N</v>
      </c>
      <c r="BI41" t="e">
        <f t="shared" si="3"/>
        <v>#DIV/0!</v>
      </c>
      <c r="BK41" s="283">
        <f>IFERROR(VLOOKUP($B41, 'A2. Rate Change &amp; Enrollment'!$C$14:$BY$769, 75, FALSE), 0)</f>
        <v>0</v>
      </c>
      <c r="BL41" s="283" t="e">
        <f t="shared" si="4"/>
        <v>#DIV/0!</v>
      </c>
      <c r="BM41" s="283" t="e">
        <f t="shared" si="5"/>
        <v>#DIV/0!</v>
      </c>
      <c r="BN41" t="e">
        <f t="shared" si="8"/>
        <v>#DIV/0!</v>
      </c>
    </row>
    <row r="42" spans="1:66" x14ac:dyDescent="0.35">
      <c r="A42" t="s">
        <v>236</v>
      </c>
      <c r="B42" s="144"/>
      <c r="C42" s="98"/>
      <c r="D42" s="43" t="str">
        <f t="shared" si="1"/>
        <v>Indemnity</v>
      </c>
      <c r="E42" s="100"/>
      <c r="F42" s="101"/>
      <c r="G42" s="100"/>
      <c r="H42" s="101"/>
      <c r="I42" s="100"/>
      <c r="J42" s="101"/>
      <c r="K42" s="100"/>
      <c r="L42" s="101"/>
      <c r="M42" s="100"/>
      <c r="N42" s="101"/>
      <c r="O42" s="100"/>
      <c r="P42" s="101"/>
      <c r="Q42" s="100"/>
      <c r="R42" s="101"/>
      <c r="S42" s="100"/>
      <c r="T42" s="101"/>
      <c r="U42" s="118"/>
      <c r="V42" s="118"/>
      <c r="W42" s="100"/>
      <c r="X42" s="100"/>
      <c r="Y42" s="100"/>
      <c r="Z42" s="100"/>
      <c r="AA42" s="132"/>
      <c r="AB42" s="101"/>
      <c r="AC42" s="101"/>
      <c r="AD42" s="101"/>
      <c r="AE42" s="100"/>
      <c r="AF42" s="101"/>
      <c r="AG42" s="100"/>
      <c r="AH42" s="101"/>
      <c r="AI42" s="100"/>
      <c r="AJ42" s="101"/>
      <c r="AK42" s="100"/>
      <c r="AL42" s="101"/>
      <c r="AM42" s="101"/>
      <c r="AN42" s="8"/>
      <c r="AO42" s="147">
        <f>IFERROR(VLOOKUP(B42,'A2. Rate Change &amp; Enrollment'!$C$20:$K$769,3,FALSE),0)</f>
        <v>0</v>
      </c>
      <c r="AP42" s="147">
        <f>IFERROR(VLOOKUP(B42,'A2. Rate Change &amp; Enrollment'!$C$20:$K$769,7,FALSE),0)</f>
        <v>0</v>
      </c>
      <c r="AQ42" s="150" t="e">
        <f t="shared" si="6"/>
        <v>#DIV/0!</v>
      </c>
      <c r="AS42" s="177"/>
      <c r="AT42" s="177"/>
      <c r="AV42" s="153" t="e">
        <f t="shared" si="7"/>
        <v>#DIV/0!</v>
      </c>
      <c r="AW42" s="101"/>
      <c r="AY42" s="132"/>
      <c r="AZ42" s="101"/>
      <c r="BA42" s="94"/>
      <c r="BB42" s="94"/>
      <c r="BC42" s="94"/>
      <c r="BD42" s="94"/>
      <c r="BE42" s="101"/>
      <c r="BF42" s="132"/>
      <c r="BG42" s="98"/>
      <c r="BH42" s="74" t="str">
        <f t="shared" si="2"/>
        <v>N</v>
      </c>
      <c r="BI42" t="e">
        <f t="shared" si="3"/>
        <v>#DIV/0!</v>
      </c>
      <c r="BK42" s="283">
        <f>IFERROR(VLOOKUP($B42, 'A2. Rate Change &amp; Enrollment'!$C$14:$BY$769, 75, FALSE), 0)</f>
        <v>0</v>
      </c>
      <c r="BL42" s="283" t="e">
        <f t="shared" si="4"/>
        <v>#DIV/0!</v>
      </c>
      <c r="BM42" s="283" t="e">
        <f t="shared" si="5"/>
        <v>#DIV/0!</v>
      </c>
      <c r="BN42" t="e">
        <f t="shared" si="8"/>
        <v>#DIV/0!</v>
      </c>
    </row>
    <row r="43" spans="1:66" x14ac:dyDescent="0.35">
      <c r="A43" t="s">
        <v>237</v>
      </c>
      <c r="B43" s="144"/>
      <c r="C43" s="98"/>
      <c r="D43" s="43" t="str">
        <f t="shared" si="1"/>
        <v>Indemnity</v>
      </c>
      <c r="E43" s="100"/>
      <c r="F43" s="101"/>
      <c r="G43" s="100"/>
      <c r="H43" s="101"/>
      <c r="I43" s="100"/>
      <c r="J43" s="101"/>
      <c r="K43" s="100"/>
      <c r="L43" s="101"/>
      <c r="M43" s="100"/>
      <c r="N43" s="101"/>
      <c r="O43" s="100"/>
      <c r="P43" s="101"/>
      <c r="Q43" s="100"/>
      <c r="R43" s="101"/>
      <c r="S43" s="100"/>
      <c r="T43" s="101"/>
      <c r="U43" s="118"/>
      <c r="V43" s="118"/>
      <c r="W43" s="100"/>
      <c r="X43" s="100"/>
      <c r="Y43" s="100"/>
      <c r="Z43" s="100"/>
      <c r="AA43" s="132"/>
      <c r="AB43" s="101"/>
      <c r="AC43" s="101"/>
      <c r="AD43" s="101"/>
      <c r="AE43" s="100"/>
      <c r="AF43" s="101"/>
      <c r="AG43" s="100"/>
      <c r="AH43" s="101"/>
      <c r="AI43" s="100"/>
      <c r="AJ43" s="101"/>
      <c r="AK43" s="100"/>
      <c r="AL43" s="101"/>
      <c r="AM43" s="101"/>
      <c r="AN43" s="8"/>
      <c r="AO43" s="147">
        <f>IFERROR(VLOOKUP(B43,'A2. Rate Change &amp; Enrollment'!$C$20:$K$769,3,FALSE),0)</f>
        <v>0</v>
      </c>
      <c r="AP43" s="147">
        <f>IFERROR(VLOOKUP(B43,'A2. Rate Change &amp; Enrollment'!$C$20:$K$769,7,FALSE),0)</f>
        <v>0</v>
      </c>
      <c r="AQ43" s="150" t="e">
        <f t="shared" si="6"/>
        <v>#DIV/0!</v>
      </c>
      <c r="AS43" s="177"/>
      <c r="AT43" s="177"/>
      <c r="AV43" s="153" t="e">
        <f t="shared" si="7"/>
        <v>#DIV/0!</v>
      </c>
      <c r="AW43" s="101"/>
      <c r="AY43" s="132"/>
      <c r="AZ43" s="101"/>
      <c r="BA43" s="94"/>
      <c r="BB43" s="94"/>
      <c r="BC43" s="94"/>
      <c r="BD43" s="94"/>
      <c r="BE43" s="101"/>
      <c r="BF43" s="132"/>
      <c r="BG43" s="98"/>
      <c r="BH43" s="74" t="str">
        <f t="shared" si="2"/>
        <v>N</v>
      </c>
      <c r="BI43" t="e">
        <f t="shared" si="3"/>
        <v>#DIV/0!</v>
      </c>
      <c r="BK43" s="283">
        <f>IFERROR(VLOOKUP($B43, 'A2. Rate Change &amp; Enrollment'!$C$14:$BY$769, 75, FALSE), 0)</f>
        <v>0</v>
      </c>
      <c r="BL43" s="283" t="e">
        <f t="shared" si="4"/>
        <v>#DIV/0!</v>
      </c>
      <c r="BM43" s="283" t="e">
        <f t="shared" si="5"/>
        <v>#DIV/0!</v>
      </c>
      <c r="BN43" t="e">
        <f t="shared" si="8"/>
        <v>#DIV/0!</v>
      </c>
    </row>
    <row r="44" spans="1:66" x14ac:dyDescent="0.35">
      <c r="A44" t="s">
        <v>238</v>
      </c>
      <c r="B44" s="144"/>
      <c r="C44" s="98"/>
      <c r="D44" s="43" t="str">
        <f t="shared" si="1"/>
        <v>Indemnity</v>
      </c>
      <c r="E44" s="100"/>
      <c r="F44" s="101"/>
      <c r="G44" s="100"/>
      <c r="H44" s="101"/>
      <c r="I44" s="100"/>
      <c r="J44" s="101"/>
      <c r="K44" s="100"/>
      <c r="L44" s="101"/>
      <c r="M44" s="100"/>
      <c r="N44" s="101"/>
      <c r="O44" s="100"/>
      <c r="P44" s="101"/>
      <c r="Q44" s="100"/>
      <c r="R44" s="101"/>
      <c r="S44" s="100"/>
      <c r="T44" s="101"/>
      <c r="U44" s="118"/>
      <c r="V44" s="118"/>
      <c r="W44" s="100"/>
      <c r="X44" s="100"/>
      <c r="Y44" s="100"/>
      <c r="Z44" s="100"/>
      <c r="AA44" s="132"/>
      <c r="AB44" s="101"/>
      <c r="AC44" s="101"/>
      <c r="AD44" s="101"/>
      <c r="AE44" s="100"/>
      <c r="AF44" s="101"/>
      <c r="AG44" s="100"/>
      <c r="AH44" s="101"/>
      <c r="AI44" s="100"/>
      <c r="AJ44" s="101"/>
      <c r="AK44" s="100"/>
      <c r="AL44" s="101"/>
      <c r="AM44" s="101"/>
      <c r="AN44" s="8"/>
      <c r="AO44" s="147">
        <f>IFERROR(VLOOKUP(B44,'A2. Rate Change &amp; Enrollment'!$C$20:$K$769,3,FALSE),0)</f>
        <v>0</v>
      </c>
      <c r="AP44" s="147">
        <f>IFERROR(VLOOKUP(B44,'A2. Rate Change &amp; Enrollment'!$C$20:$K$769,7,FALSE),0)</f>
        <v>0</v>
      </c>
      <c r="AQ44" s="150" t="e">
        <f t="shared" si="6"/>
        <v>#DIV/0!</v>
      </c>
      <c r="AS44" s="177"/>
      <c r="AT44" s="177"/>
      <c r="AV44" s="153" t="e">
        <f t="shared" si="7"/>
        <v>#DIV/0!</v>
      </c>
      <c r="AW44" s="101"/>
      <c r="AY44" s="132"/>
      <c r="AZ44" s="101"/>
      <c r="BA44" s="94"/>
      <c r="BB44" s="94"/>
      <c r="BC44" s="94"/>
      <c r="BD44" s="94"/>
      <c r="BE44" s="101"/>
      <c r="BF44" s="132"/>
      <c r="BG44" s="98"/>
      <c r="BH44" s="74" t="str">
        <f t="shared" si="2"/>
        <v>N</v>
      </c>
      <c r="BI44" t="e">
        <f t="shared" si="3"/>
        <v>#DIV/0!</v>
      </c>
      <c r="BK44" s="283">
        <f>IFERROR(VLOOKUP($B44, 'A2. Rate Change &amp; Enrollment'!$C$14:$BY$769, 75, FALSE), 0)</f>
        <v>0</v>
      </c>
      <c r="BL44" s="283" t="e">
        <f t="shared" si="4"/>
        <v>#DIV/0!</v>
      </c>
      <c r="BM44" s="283" t="e">
        <f t="shared" si="5"/>
        <v>#DIV/0!</v>
      </c>
      <c r="BN44" t="e">
        <f t="shared" si="8"/>
        <v>#DIV/0!</v>
      </c>
    </row>
    <row r="45" spans="1:66" x14ac:dyDescent="0.35">
      <c r="A45" t="s">
        <v>239</v>
      </c>
      <c r="B45" s="144"/>
      <c r="C45" s="98"/>
      <c r="D45" s="43" t="str">
        <f t="shared" si="1"/>
        <v>Indemnity</v>
      </c>
      <c r="E45" s="100"/>
      <c r="F45" s="101"/>
      <c r="G45" s="100"/>
      <c r="H45" s="101"/>
      <c r="I45" s="100"/>
      <c r="J45" s="101"/>
      <c r="K45" s="100"/>
      <c r="L45" s="101"/>
      <c r="M45" s="100"/>
      <c r="N45" s="101"/>
      <c r="O45" s="100"/>
      <c r="P45" s="101"/>
      <c r="Q45" s="100"/>
      <c r="R45" s="101"/>
      <c r="S45" s="100"/>
      <c r="T45" s="101"/>
      <c r="U45" s="118"/>
      <c r="V45" s="118"/>
      <c r="W45" s="100"/>
      <c r="X45" s="100"/>
      <c r="Y45" s="100"/>
      <c r="Z45" s="100"/>
      <c r="AA45" s="132"/>
      <c r="AB45" s="101"/>
      <c r="AC45" s="101"/>
      <c r="AD45" s="101"/>
      <c r="AE45" s="100"/>
      <c r="AF45" s="101"/>
      <c r="AG45" s="100"/>
      <c r="AH45" s="101"/>
      <c r="AI45" s="100"/>
      <c r="AJ45" s="101"/>
      <c r="AK45" s="100"/>
      <c r="AL45" s="101"/>
      <c r="AM45" s="101"/>
      <c r="AN45" s="8"/>
      <c r="AO45" s="147">
        <f>IFERROR(VLOOKUP(B45,'A2. Rate Change &amp; Enrollment'!$C$20:$K$769,3,FALSE),0)</f>
        <v>0</v>
      </c>
      <c r="AP45" s="147">
        <f>IFERROR(VLOOKUP(B45,'A2. Rate Change &amp; Enrollment'!$C$20:$K$769,7,FALSE),0)</f>
        <v>0</v>
      </c>
      <c r="AQ45" s="150" t="e">
        <f t="shared" si="6"/>
        <v>#DIV/0!</v>
      </c>
      <c r="AS45" s="177"/>
      <c r="AT45" s="177"/>
      <c r="AV45" s="153" t="e">
        <f t="shared" si="7"/>
        <v>#DIV/0!</v>
      </c>
      <c r="AW45" s="101"/>
      <c r="AY45" s="132"/>
      <c r="AZ45" s="101"/>
      <c r="BA45" s="94"/>
      <c r="BB45" s="94"/>
      <c r="BC45" s="94"/>
      <c r="BD45" s="94"/>
      <c r="BE45" s="101"/>
      <c r="BF45" s="132"/>
      <c r="BG45" s="98"/>
      <c r="BH45" s="74" t="str">
        <f t="shared" si="2"/>
        <v>N</v>
      </c>
      <c r="BI45" t="e">
        <f t="shared" si="3"/>
        <v>#DIV/0!</v>
      </c>
      <c r="BK45" s="283">
        <f>IFERROR(VLOOKUP($B45, 'A2. Rate Change &amp; Enrollment'!$C$14:$BY$769, 75, FALSE), 0)</f>
        <v>0</v>
      </c>
      <c r="BL45" s="283" t="e">
        <f t="shared" si="4"/>
        <v>#DIV/0!</v>
      </c>
      <c r="BM45" s="283" t="e">
        <f t="shared" si="5"/>
        <v>#DIV/0!</v>
      </c>
      <c r="BN45" t="e">
        <f t="shared" si="8"/>
        <v>#DIV/0!</v>
      </c>
    </row>
    <row r="46" spans="1:66" x14ac:dyDescent="0.35">
      <c r="A46" t="s">
        <v>240</v>
      </c>
      <c r="B46" s="144"/>
      <c r="C46" s="98"/>
      <c r="D46" s="43" t="str">
        <f t="shared" si="1"/>
        <v>Indemnity</v>
      </c>
      <c r="E46" s="100"/>
      <c r="F46" s="101"/>
      <c r="G46" s="100"/>
      <c r="H46" s="101"/>
      <c r="I46" s="100"/>
      <c r="J46" s="101"/>
      <c r="K46" s="100"/>
      <c r="L46" s="101"/>
      <c r="M46" s="100"/>
      <c r="N46" s="101"/>
      <c r="O46" s="100"/>
      <c r="P46" s="101"/>
      <c r="Q46" s="100"/>
      <c r="R46" s="101"/>
      <c r="S46" s="100"/>
      <c r="T46" s="101"/>
      <c r="U46" s="118"/>
      <c r="V46" s="118"/>
      <c r="W46" s="100"/>
      <c r="X46" s="100"/>
      <c r="Y46" s="100"/>
      <c r="Z46" s="100"/>
      <c r="AA46" s="132"/>
      <c r="AB46" s="101"/>
      <c r="AC46" s="101"/>
      <c r="AD46" s="101"/>
      <c r="AE46" s="100"/>
      <c r="AF46" s="101"/>
      <c r="AG46" s="100"/>
      <c r="AH46" s="101"/>
      <c r="AI46" s="100"/>
      <c r="AJ46" s="101"/>
      <c r="AK46" s="100"/>
      <c r="AL46" s="101"/>
      <c r="AM46" s="101"/>
      <c r="AN46" s="8"/>
      <c r="AO46" s="147">
        <f>IFERROR(VLOOKUP(B46,'A2. Rate Change &amp; Enrollment'!$C$20:$K$769,3,FALSE),0)</f>
        <v>0</v>
      </c>
      <c r="AP46" s="147">
        <f>IFERROR(VLOOKUP(B46,'A2. Rate Change &amp; Enrollment'!$C$20:$K$769,7,FALSE),0)</f>
        <v>0</v>
      </c>
      <c r="AQ46" s="150" t="e">
        <f t="shared" si="6"/>
        <v>#DIV/0!</v>
      </c>
      <c r="AS46" s="177"/>
      <c r="AT46" s="177"/>
      <c r="AV46" s="153" t="e">
        <f t="shared" si="7"/>
        <v>#DIV/0!</v>
      </c>
      <c r="AW46" s="101"/>
      <c r="AY46" s="132"/>
      <c r="AZ46" s="101"/>
      <c r="BA46" s="94"/>
      <c r="BB46" s="94"/>
      <c r="BC46" s="94"/>
      <c r="BD46" s="94"/>
      <c r="BE46" s="101"/>
      <c r="BF46" s="132"/>
      <c r="BG46" s="98"/>
      <c r="BH46" s="74" t="str">
        <f t="shared" si="2"/>
        <v>N</v>
      </c>
      <c r="BI46" t="e">
        <f t="shared" si="3"/>
        <v>#DIV/0!</v>
      </c>
      <c r="BK46" s="283">
        <f>IFERROR(VLOOKUP($B46, 'A2. Rate Change &amp; Enrollment'!$C$14:$BY$769, 75, FALSE), 0)</f>
        <v>0</v>
      </c>
      <c r="BL46" s="283" t="e">
        <f t="shared" si="4"/>
        <v>#DIV/0!</v>
      </c>
      <c r="BM46" s="283" t="e">
        <f t="shared" si="5"/>
        <v>#DIV/0!</v>
      </c>
      <c r="BN46" t="e">
        <f t="shared" si="8"/>
        <v>#DIV/0!</v>
      </c>
    </row>
    <row r="47" spans="1:66" x14ac:dyDescent="0.35">
      <c r="A47" t="s">
        <v>241</v>
      </c>
      <c r="B47" s="144"/>
      <c r="C47" s="98"/>
      <c r="D47" s="43" t="str">
        <f t="shared" si="1"/>
        <v>Indemnity</v>
      </c>
      <c r="E47" s="100"/>
      <c r="F47" s="101"/>
      <c r="G47" s="100"/>
      <c r="H47" s="101"/>
      <c r="I47" s="100"/>
      <c r="J47" s="101"/>
      <c r="K47" s="100"/>
      <c r="L47" s="101"/>
      <c r="M47" s="100"/>
      <c r="N47" s="101"/>
      <c r="O47" s="100"/>
      <c r="P47" s="101"/>
      <c r="Q47" s="100"/>
      <c r="R47" s="101"/>
      <c r="S47" s="100"/>
      <c r="T47" s="101"/>
      <c r="U47" s="118"/>
      <c r="V47" s="118"/>
      <c r="W47" s="100"/>
      <c r="X47" s="100"/>
      <c r="Y47" s="100"/>
      <c r="Z47" s="100"/>
      <c r="AA47" s="132"/>
      <c r="AB47" s="101"/>
      <c r="AC47" s="101"/>
      <c r="AD47" s="101"/>
      <c r="AE47" s="100"/>
      <c r="AF47" s="101"/>
      <c r="AG47" s="100"/>
      <c r="AH47" s="101"/>
      <c r="AI47" s="100"/>
      <c r="AJ47" s="101"/>
      <c r="AK47" s="100"/>
      <c r="AL47" s="101"/>
      <c r="AM47" s="101"/>
      <c r="AN47" s="8"/>
      <c r="AO47" s="147">
        <f>IFERROR(VLOOKUP(B47,'A2. Rate Change &amp; Enrollment'!$C$20:$K$769,3,FALSE),0)</f>
        <v>0</v>
      </c>
      <c r="AP47" s="147">
        <f>IFERROR(VLOOKUP(B47,'A2. Rate Change &amp; Enrollment'!$C$20:$K$769,7,FALSE),0)</f>
        <v>0</v>
      </c>
      <c r="AQ47" s="150" t="e">
        <f t="shared" si="6"/>
        <v>#DIV/0!</v>
      </c>
      <c r="AS47" s="177"/>
      <c r="AT47" s="177"/>
      <c r="AV47" s="153" t="e">
        <f t="shared" si="7"/>
        <v>#DIV/0!</v>
      </c>
      <c r="AW47" s="101"/>
      <c r="AY47" s="132"/>
      <c r="AZ47" s="101"/>
      <c r="BA47" s="94"/>
      <c r="BB47" s="94"/>
      <c r="BC47" s="94"/>
      <c r="BD47" s="94"/>
      <c r="BE47" s="101"/>
      <c r="BF47" s="132"/>
      <c r="BG47" s="98"/>
      <c r="BH47" s="74" t="str">
        <f t="shared" si="2"/>
        <v>N</v>
      </c>
      <c r="BI47" t="e">
        <f t="shared" si="3"/>
        <v>#DIV/0!</v>
      </c>
      <c r="BK47" s="283">
        <f>IFERROR(VLOOKUP($B47, 'A2. Rate Change &amp; Enrollment'!$C$14:$BY$769, 75, FALSE), 0)</f>
        <v>0</v>
      </c>
      <c r="BL47" s="283" t="e">
        <f t="shared" si="4"/>
        <v>#DIV/0!</v>
      </c>
      <c r="BM47" s="283" t="e">
        <f t="shared" si="5"/>
        <v>#DIV/0!</v>
      </c>
      <c r="BN47" t="e">
        <f t="shared" si="8"/>
        <v>#DIV/0!</v>
      </c>
    </row>
    <row r="48" spans="1:66" x14ac:dyDescent="0.35">
      <c r="A48" t="s">
        <v>242</v>
      </c>
      <c r="B48" s="144"/>
      <c r="C48" s="98"/>
      <c r="D48" s="43" t="str">
        <f t="shared" si="1"/>
        <v>Indemnity</v>
      </c>
      <c r="E48" s="100"/>
      <c r="F48" s="101"/>
      <c r="G48" s="100"/>
      <c r="H48" s="101"/>
      <c r="I48" s="100"/>
      <c r="J48" s="101"/>
      <c r="K48" s="100"/>
      <c r="L48" s="101"/>
      <c r="M48" s="100"/>
      <c r="N48" s="101"/>
      <c r="O48" s="100"/>
      <c r="P48" s="101"/>
      <c r="Q48" s="100"/>
      <c r="R48" s="101"/>
      <c r="S48" s="100"/>
      <c r="T48" s="101"/>
      <c r="U48" s="118"/>
      <c r="V48" s="118"/>
      <c r="W48" s="100"/>
      <c r="X48" s="100"/>
      <c r="Y48" s="100"/>
      <c r="Z48" s="100"/>
      <c r="AA48" s="132"/>
      <c r="AB48" s="101"/>
      <c r="AC48" s="101"/>
      <c r="AD48" s="101"/>
      <c r="AE48" s="100"/>
      <c r="AF48" s="101"/>
      <c r="AG48" s="100"/>
      <c r="AH48" s="101"/>
      <c r="AI48" s="100"/>
      <c r="AJ48" s="101"/>
      <c r="AK48" s="100"/>
      <c r="AL48" s="101"/>
      <c r="AM48" s="101"/>
      <c r="AN48" s="8"/>
      <c r="AO48" s="147">
        <f>IFERROR(VLOOKUP(B48,'A2. Rate Change &amp; Enrollment'!$C$20:$K$769,3,FALSE),0)</f>
        <v>0</v>
      </c>
      <c r="AP48" s="147">
        <f>IFERROR(VLOOKUP(B48,'A2. Rate Change &amp; Enrollment'!$C$20:$K$769,7,FALSE),0)</f>
        <v>0</v>
      </c>
      <c r="AQ48" s="150" t="e">
        <f t="shared" si="6"/>
        <v>#DIV/0!</v>
      </c>
      <c r="AS48" s="177"/>
      <c r="AT48" s="177"/>
      <c r="AV48" s="153" t="e">
        <f t="shared" si="7"/>
        <v>#DIV/0!</v>
      </c>
      <c r="AW48" s="101"/>
      <c r="AY48" s="132"/>
      <c r="AZ48" s="101"/>
      <c r="BA48" s="94"/>
      <c r="BB48" s="94"/>
      <c r="BC48" s="94"/>
      <c r="BD48" s="94"/>
      <c r="BE48" s="101"/>
      <c r="BF48" s="132"/>
      <c r="BG48" s="98"/>
      <c r="BH48" s="74" t="str">
        <f t="shared" si="2"/>
        <v>N</v>
      </c>
      <c r="BI48" t="e">
        <f t="shared" si="3"/>
        <v>#DIV/0!</v>
      </c>
      <c r="BK48" s="283">
        <f>IFERROR(VLOOKUP($B48, 'A2. Rate Change &amp; Enrollment'!$C$14:$BY$769, 75, FALSE), 0)</f>
        <v>0</v>
      </c>
      <c r="BL48" s="283" t="e">
        <f t="shared" si="4"/>
        <v>#DIV/0!</v>
      </c>
      <c r="BM48" s="283" t="e">
        <f t="shared" si="5"/>
        <v>#DIV/0!</v>
      </c>
      <c r="BN48" t="e">
        <f t="shared" si="8"/>
        <v>#DIV/0!</v>
      </c>
    </row>
    <row r="49" spans="1:66" x14ac:dyDescent="0.35">
      <c r="A49" t="s">
        <v>243</v>
      </c>
      <c r="B49" s="144"/>
      <c r="C49" s="98"/>
      <c r="D49" s="43" t="str">
        <f t="shared" si="1"/>
        <v>Indemnity</v>
      </c>
      <c r="E49" s="100"/>
      <c r="F49" s="101"/>
      <c r="G49" s="100"/>
      <c r="H49" s="101"/>
      <c r="I49" s="100"/>
      <c r="J49" s="101"/>
      <c r="K49" s="100"/>
      <c r="L49" s="101"/>
      <c r="M49" s="100"/>
      <c r="N49" s="101"/>
      <c r="O49" s="100"/>
      <c r="P49" s="101"/>
      <c r="Q49" s="100"/>
      <c r="R49" s="101"/>
      <c r="S49" s="100"/>
      <c r="T49" s="101"/>
      <c r="U49" s="118"/>
      <c r="V49" s="118"/>
      <c r="W49" s="100"/>
      <c r="X49" s="100"/>
      <c r="Y49" s="100"/>
      <c r="Z49" s="100"/>
      <c r="AA49" s="132"/>
      <c r="AB49" s="101"/>
      <c r="AC49" s="101"/>
      <c r="AD49" s="101"/>
      <c r="AE49" s="100"/>
      <c r="AF49" s="101"/>
      <c r="AG49" s="100"/>
      <c r="AH49" s="101"/>
      <c r="AI49" s="100"/>
      <c r="AJ49" s="101"/>
      <c r="AK49" s="100"/>
      <c r="AL49" s="101"/>
      <c r="AM49" s="101"/>
      <c r="AN49" s="8"/>
      <c r="AO49" s="147">
        <f>IFERROR(VLOOKUP(B49,'A2. Rate Change &amp; Enrollment'!$C$20:$K$769,3,FALSE),0)</f>
        <v>0</v>
      </c>
      <c r="AP49" s="147">
        <f>IFERROR(VLOOKUP(B49,'A2. Rate Change &amp; Enrollment'!$C$20:$K$769,7,FALSE),0)</f>
        <v>0</v>
      </c>
      <c r="AQ49" s="150" t="e">
        <f t="shared" si="6"/>
        <v>#DIV/0!</v>
      </c>
      <c r="AS49" s="177"/>
      <c r="AT49" s="177"/>
      <c r="AV49" s="153" t="e">
        <f t="shared" si="7"/>
        <v>#DIV/0!</v>
      </c>
      <c r="AW49" s="101"/>
      <c r="AY49" s="132"/>
      <c r="AZ49" s="101"/>
      <c r="BA49" s="94"/>
      <c r="BB49" s="94"/>
      <c r="BC49" s="94"/>
      <c r="BD49" s="94"/>
      <c r="BE49" s="101"/>
      <c r="BF49" s="132"/>
      <c r="BG49" s="98"/>
      <c r="BH49" s="74" t="str">
        <f t="shared" si="2"/>
        <v>N</v>
      </c>
      <c r="BI49" t="e">
        <f t="shared" si="3"/>
        <v>#DIV/0!</v>
      </c>
      <c r="BK49" s="283">
        <f>IFERROR(VLOOKUP($B49, 'A2. Rate Change &amp; Enrollment'!$C$14:$BY$769, 75, FALSE), 0)</f>
        <v>0</v>
      </c>
      <c r="BL49" s="283" t="e">
        <f t="shared" si="4"/>
        <v>#DIV/0!</v>
      </c>
      <c r="BM49" s="283" t="e">
        <f t="shared" si="5"/>
        <v>#DIV/0!</v>
      </c>
      <c r="BN49" t="e">
        <f t="shared" si="8"/>
        <v>#DIV/0!</v>
      </c>
    </row>
    <row r="50" spans="1:66" x14ac:dyDescent="0.35">
      <c r="A50" t="s">
        <v>244</v>
      </c>
      <c r="B50" s="144"/>
      <c r="C50" s="98"/>
      <c r="D50" s="43" t="str">
        <f t="shared" si="1"/>
        <v>Indemnity</v>
      </c>
      <c r="E50" s="100"/>
      <c r="F50" s="101"/>
      <c r="G50" s="100"/>
      <c r="H50" s="101"/>
      <c r="I50" s="100"/>
      <c r="J50" s="101"/>
      <c r="K50" s="100"/>
      <c r="L50" s="101"/>
      <c r="M50" s="100"/>
      <c r="N50" s="101"/>
      <c r="O50" s="100"/>
      <c r="P50" s="101"/>
      <c r="Q50" s="100"/>
      <c r="R50" s="101"/>
      <c r="S50" s="100"/>
      <c r="T50" s="101"/>
      <c r="U50" s="118"/>
      <c r="V50" s="118"/>
      <c r="W50" s="100"/>
      <c r="X50" s="100"/>
      <c r="Y50" s="100"/>
      <c r="Z50" s="100"/>
      <c r="AA50" s="132"/>
      <c r="AB50" s="101"/>
      <c r="AC50" s="101"/>
      <c r="AD50" s="101"/>
      <c r="AE50" s="100"/>
      <c r="AF50" s="101"/>
      <c r="AG50" s="100"/>
      <c r="AH50" s="101"/>
      <c r="AI50" s="100"/>
      <c r="AJ50" s="101"/>
      <c r="AK50" s="100"/>
      <c r="AL50" s="101"/>
      <c r="AM50" s="101"/>
      <c r="AN50" s="8"/>
      <c r="AO50" s="147">
        <f>IFERROR(VLOOKUP(B50,'A2. Rate Change &amp; Enrollment'!$C$20:$K$769,3,FALSE),0)</f>
        <v>0</v>
      </c>
      <c r="AP50" s="147">
        <f>IFERROR(VLOOKUP(B50,'A2. Rate Change &amp; Enrollment'!$C$20:$K$769,7,FALSE),0)</f>
        <v>0</v>
      </c>
      <c r="AQ50" s="150" t="e">
        <f t="shared" si="6"/>
        <v>#DIV/0!</v>
      </c>
      <c r="AS50" s="177"/>
      <c r="AT50" s="177"/>
      <c r="AV50" s="153" t="e">
        <f t="shared" si="7"/>
        <v>#DIV/0!</v>
      </c>
      <c r="AW50" s="101"/>
      <c r="AY50" s="132"/>
      <c r="AZ50" s="101"/>
      <c r="BA50" s="94"/>
      <c r="BB50" s="94"/>
      <c r="BC50" s="94"/>
      <c r="BD50" s="94"/>
      <c r="BE50" s="101"/>
      <c r="BF50" s="132"/>
      <c r="BG50" s="98"/>
      <c r="BH50" s="74" t="str">
        <f t="shared" si="2"/>
        <v>N</v>
      </c>
      <c r="BI50" t="e">
        <f t="shared" si="3"/>
        <v>#DIV/0!</v>
      </c>
      <c r="BK50" s="283">
        <f>IFERROR(VLOOKUP($B50, 'A2. Rate Change &amp; Enrollment'!$C$14:$BY$769, 75, FALSE), 0)</f>
        <v>0</v>
      </c>
      <c r="BL50" s="283" t="e">
        <f t="shared" si="4"/>
        <v>#DIV/0!</v>
      </c>
      <c r="BM50" s="283" t="e">
        <f t="shared" si="5"/>
        <v>#DIV/0!</v>
      </c>
      <c r="BN50" t="e">
        <f t="shared" si="8"/>
        <v>#DIV/0!</v>
      </c>
    </row>
    <row r="51" spans="1:66" x14ac:dyDescent="0.35">
      <c r="A51" t="s">
        <v>245</v>
      </c>
      <c r="B51" s="144"/>
      <c r="C51" s="98"/>
      <c r="D51" s="43" t="str">
        <f t="shared" si="1"/>
        <v>Indemnity</v>
      </c>
      <c r="E51" s="100"/>
      <c r="F51" s="101"/>
      <c r="G51" s="100"/>
      <c r="H51" s="101"/>
      <c r="I51" s="100"/>
      <c r="J51" s="101"/>
      <c r="K51" s="100"/>
      <c r="L51" s="101"/>
      <c r="M51" s="100"/>
      <c r="N51" s="101"/>
      <c r="O51" s="100"/>
      <c r="P51" s="101"/>
      <c r="Q51" s="100"/>
      <c r="R51" s="101"/>
      <c r="S51" s="100"/>
      <c r="T51" s="101"/>
      <c r="U51" s="118"/>
      <c r="V51" s="118"/>
      <c r="W51" s="100"/>
      <c r="X51" s="100"/>
      <c r="Y51" s="100"/>
      <c r="Z51" s="100"/>
      <c r="AA51" s="132"/>
      <c r="AB51" s="101"/>
      <c r="AC51" s="101"/>
      <c r="AD51" s="101"/>
      <c r="AE51" s="100"/>
      <c r="AF51" s="101"/>
      <c r="AG51" s="100"/>
      <c r="AH51" s="101"/>
      <c r="AI51" s="100"/>
      <c r="AJ51" s="101"/>
      <c r="AK51" s="100"/>
      <c r="AL51" s="101"/>
      <c r="AM51" s="101"/>
      <c r="AN51" s="8"/>
      <c r="AO51" s="147">
        <f>IFERROR(VLOOKUP(B51,'A2. Rate Change &amp; Enrollment'!$C$20:$K$769,3,FALSE),0)</f>
        <v>0</v>
      </c>
      <c r="AP51" s="147">
        <f>IFERROR(VLOOKUP(B51,'A2. Rate Change &amp; Enrollment'!$C$20:$K$769,7,FALSE),0)</f>
        <v>0</v>
      </c>
      <c r="AQ51" s="150" t="e">
        <f t="shared" si="6"/>
        <v>#DIV/0!</v>
      </c>
      <c r="AS51" s="177"/>
      <c r="AT51" s="177"/>
      <c r="AV51" s="153" t="e">
        <f t="shared" si="7"/>
        <v>#DIV/0!</v>
      </c>
      <c r="AW51" s="101"/>
      <c r="AY51" s="132"/>
      <c r="AZ51" s="101"/>
      <c r="BA51" s="94"/>
      <c r="BB51" s="94"/>
      <c r="BC51" s="94"/>
      <c r="BD51" s="94"/>
      <c r="BE51" s="101"/>
      <c r="BF51" s="132"/>
      <c r="BG51" s="98"/>
      <c r="BH51" s="74" t="str">
        <f t="shared" si="2"/>
        <v>N</v>
      </c>
      <c r="BI51" t="e">
        <f t="shared" si="3"/>
        <v>#DIV/0!</v>
      </c>
      <c r="BK51" s="283">
        <f>IFERROR(VLOOKUP($B51, 'A2. Rate Change &amp; Enrollment'!$C$14:$BY$769, 75, FALSE), 0)</f>
        <v>0</v>
      </c>
      <c r="BL51" s="283" t="e">
        <f t="shared" si="4"/>
        <v>#DIV/0!</v>
      </c>
      <c r="BM51" s="283" t="e">
        <f t="shared" si="5"/>
        <v>#DIV/0!</v>
      </c>
      <c r="BN51" t="e">
        <f t="shared" si="8"/>
        <v>#DIV/0!</v>
      </c>
    </row>
    <row r="52" spans="1:66" x14ac:dyDescent="0.35">
      <c r="A52" t="s">
        <v>246</v>
      </c>
      <c r="B52" s="144"/>
      <c r="C52" s="98"/>
      <c r="D52" s="43" t="str">
        <f t="shared" si="1"/>
        <v>Indemnity</v>
      </c>
      <c r="E52" s="100"/>
      <c r="F52" s="101"/>
      <c r="G52" s="100"/>
      <c r="H52" s="101"/>
      <c r="I52" s="100"/>
      <c r="J52" s="101"/>
      <c r="K52" s="100"/>
      <c r="L52" s="101"/>
      <c r="M52" s="100"/>
      <c r="N52" s="101"/>
      <c r="O52" s="100"/>
      <c r="P52" s="101"/>
      <c r="Q52" s="100"/>
      <c r="R52" s="101"/>
      <c r="S52" s="100"/>
      <c r="T52" s="101"/>
      <c r="U52" s="118"/>
      <c r="V52" s="118"/>
      <c r="W52" s="100"/>
      <c r="X52" s="100"/>
      <c r="Y52" s="100"/>
      <c r="Z52" s="100"/>
      <c r="AA52" s="132"/>
      <c r="AB52" s="101"/>
      <c r="AC52" s="101"/>
      <c r="AD52" s="101"/>
      <c r="AE52" s="100"/>
      <c r="AF52" s="101"/>
      <c r="AG52" s="100"/>
      <c r="AH52" s="101"/>
      <c r="AI52" s="100"/>
      <c r="AJ52" s="101"/>
      <c r="AK52" s="100"/>
      <c r="AL52" s="101"/>
      <c r="AM52" s="101"/>
      <c r="AN52" s="8"/>
      <c r="AO52" s="147">
        <f>IFERROR(VLOOKUP(B52,'A2. Rate Change &amp; Enrollment'!$C$20:$K$769,3,FALSE),0)</f>
        <v>0</v>
      </c>
      <c r="AP52" s="147">
        <f>IFERROR(VLOOKUP(B52,'A2. Rate Change &amp; Enrollment'!$C$20:$K$769,7,FALSE),0)</f>
        <v>0</v>
      </c>
      <c r="AQ52" s="150" t="e">
        <f t="shared" si="6"/>
        <v>#DIV/0!</v>
      </c>
      <c r="AS52" s="177"/>
      <c r="AT52" s="177"/>
      <c r="AV52" s="153" t="e">
        <f t="shared" si="7"/>
        <v>#DIV/0!</v>
      </c>
      <c r="AW52" s="101"/>
      <c r="AY52" s="132"/>
      <c r="AZ52" s="101"/>
      <c r="BA52" s="94"/>
      <c r="BB52" s="94"/>
      <c r="BC52" s="94"/>
      <c r="BD52" s="94"/>
      <c r="BE52" s="101"/>
      <c r="BF52" s="132"/>
      <c r="BG52" s="98"/>
      <c r="BH52" s="74" t="str">
        <f t="shared" si="2"/>
        <v>N</v>
      </c>
      <c r="BI52" t="e">
        <f t="shared" si="3"/>
        <v>#DIV/0!</v>
      </c>
      <c r="BK52" s="283">
        <f>IFERROR(VLOOKUP($B52, 'A2. Rate Change &amp; Enrollment'!$C$14:$BY$769, 75, FALSE), 0)</f>
        <v>0</v>
      </c>
      <c r="BL52" s="283" t="e">
        <f t="shared" si="4"/>
        <v>#DIV/0!</v>
      </c>
      <c r="BM52" s="283" t="e">
        <f t="shared" si="5"/>
        <v>#DIV/0!</v>
      </c>
      <c r="BN52" t="e">
        <f t="shared" si="8"/>
        <v>#DIV/0!</v>
      </c>
    </row>
    <row r="53" spans="1:66" x14ac:dyDescent="0.35">
      <c r="A53" t="s">
        <v>247</v>
      </c>
      <c r="B53" s="144"/>
      <c r="C53" s="98"/>
      <c r="D53" s="43" t="str">
        <f t="shared" si="1"/>
        <v>Indemnity</v>
      </c>
      <c r="E53" s="100"/>
      <c r="F53" s="101"/>
      <c r="G53" s="100"/>
      <c r="H53" s="101"/>
      <c r="I53" s="100"/>
      <c r="J53" s="101"/>
      <c r="K53" s="100"/>
      <c r="L53" s="101"/>
      <c r="M53" s="100"/>
      <c r="N53" s="101"/>
      <c r="O53" s="100"/>
      <c r="P53" s="101"/>
      <c r="Q53" s="100"/>
      <c r="R53" s="101"/>
      <c r="S53" s="100"/>
      <c r="T53" s="101"/>
      <c r="U53" s="118"/>
      <c r="V53" s="118"/>
      <c r="W53" s="100"/>
      <c r="X53" s="100"/>
      <c r="Y53" s="100"/>
      <c r="Z53" s="100"/>
      <c r="AA53" s="132"/>
      <c r="AB53" s="101"/>
      <c r="AC53" s="101"/>
      <c r="AD53" s="101"/>
      <c r="AE53" s="100"/>
      <c r="AF53" s="101"/>
      <c r="AG53" s="100"/>
      <c r="AH53" s="101"/>
      <c r="AI53" s="100"/>
      <c r="AJ53" s="101"/>
      <c r="AK53" s="100"/>
      <c r="AL53" s="101"/>
      <c r="AM53" s="101"/>
      <c r="AN53" s="8"/>
      <c r="AO53" s="147">
        <f>IFERROR(VLOOKUP(B53,'A2. Rate Change &amp; Enrollment'!$C$20:$K$769,3,FALSE),0)</f>
        <v>0</v>
      </c>
      <c r="AP53" s="147">
        <f>IFERROR(VLOOKUP(B53,'A2. Rate Change &amp; Enrollment'!$C$20:$K$769,7,FALSE),0)</f>
        <v>0</v>
      </c>
      <c r="AQ53" s="150" t="e">
        <f t="shared" si="6"/>
        <v>#DIV/0!</v>
      </c>
      <c r="AS53" s="177"/>
      <c r="AT53" s="177"/>
      <c r="AV53" s="153" t="e">
        <f t="shared" si="7"/>
        <v>#DIV/0!</v>
      </c>
      <c r="AW53" s="101"/>
      <c r="AY53" s="132"/>
      <c r="AZ53" s="101"/>
      <c r="BA53" s="94"/>
      <c r="BB53" s="94"/>
      <c r="BC53" s="94"/>
      <c r="BD53" s="94"/>
      <c r="BE53" s="101"/>
      <c r="BF53" s="132"/>
      <c r="BG53" s="98"/>
      <c r="BH53" s="74" t="str">
        <f t="shared" si="2"/>
        <v>N</v>
      </c>
      <c r="BI53" t="e">
        <f t="shared" si="3"/>
        <v>#DIV/0!</v>
      </c>
      <c r="BK53" s="283">
        <f>IFERROR(VLOOKUP($B53, 'A2. Rate Change &amp; Enrollment'!$C$14:$BY$769, 75, FALSE), 0)</f>
        <v>0</v>
      </c>
      <c r="BL53" s="283" t="e">
        <f t="shared" si="4"/>
        <v>#DIV/0!</v>
      </c>
      <c r="BM53" s="283" t="e">
        <f t="shared" si="5"/>
        <v>#DIV/0!</v>
      </c>
      <c r="BN53" t="e">
        <f t="shared" si="8"/>
        <v>#DIV/0!</v>
      </c>
    </row>
    <row r="54" spans="1:66" x14ac:dyDescent="0.35">
      <c r="A54" t="s">
        <v>248</v>
      </c>
      <c r="B54" s="144"/>
      <c r="C54" s="98"/>
      <c r="D54" s="43" t="str">
        <f t="shared" si="1"/>
        <v>Indemnity</v>
      </c>
      <c r="E54" s="100"/>
      <c r="F54" s="101"/>
      <c r="G54" s="100"/>
      <c r="H54" s="101"/>
      <c r="I54" s="100"/>
      <c r="J54" s="101"/>
      <c r="K54" s="100"/>
      <c r="L54" s="101"/>
      <c r="M54" s="100"/>
      <c r="N54" s="101"/>
      <c r="O54" s="100"/>
      <c r="P54" s="101"/>
      <c r="Q54" s="100"/>
      <c r="R54" s="101"/>
      <c r="S54" s="100"/>
      <c r="T54" s="101"/>
      <c r="U54" s="118"/>
      <c r="V54" s="118"/>
      <c r="W54" s="100"/>
      <c r="X54" s="100"/>
      <c r="Y54" s="100"/>
      <c r="Z54" s="100"/>
      <c r="AA54" s="132"/>
      <c r="AB54" s="101"/>
      <c r="AC54" s="101"/>
      <c r="AD54" s="101"/>
      <c r="AE54" s="100"/>
      <c r="AF54" s="101"/>
      <c r="AG54" s="100"/>
      <c r="AH54" s="101"/>
      <c r="AI54" s="100"/>
      <c r="AJ54" s="101"/>
      <c r="AK54" s="100"/>
      <c r="AL54" s="101"/>
      <c r="AM54" s="101"/>
      <c r="AN54" s="8"/>
      <c r="AO54" s="147">
        <f>IFERROR(VLOOKUP(B54,'A2. Rate Change &amp; Enrollment'!$C$20:$K$769,3,FALSE),0)</f>
        <v>0</v>
      </c>
      <c r="AP54" s="147">
        <f>IFERROR(VLOOKUP(B54,'A2. Rate Change &amp; Enrollment'!$C$20:$K$769,7,FALSE),0)</f>
        <v>0</v>
      </c>
      <c r="AQ54" s="150" t="e">
        <f t="shared" si="6"/>
        <v>#DIV/0!</v>
      </c>
      <c r="AS54" s="177"/>
      <c r="AT54" s="177"/>
      <c r="AV54" s="153" t="e">
        <f t="shared" si="7"/>
        <v>#DIV/0!</v>
      </c>
      <c r="AW54" s="101"/>
      <c r="AY54" s="132"/>
      <c r="AZ54" s="101"/>
      <c r="BA54" s="94"/>
      <c r="BB54" s="94"/>
      <c r="BC54" s="94"/>
      <c r="BD54" s="94"/>
      <c r="BE54" s="101"/>
      <c r="BF54" s="132"/>
      <c r="BG54" s="98"/>
      <c r="BH54" s="74" t="str">
        <f t="shared" si="2"/>
        <v>N</v>
      </c>
      <c r="BI54" t="e">
        <f t="shared" si="3"/>
        <v>#DIV/0!</v>
      </c>
      <c r="BK54" s="283">
        <f>IFERROR(VLOOKUP($B54, 'A2. Rate Change &amp; Enrollment'!$C$14:$BY$769, 75, FALSE), 0)</f>
        <v>0</v>
      </c>
      <c r="BL54" s="283" t="e">
        <f t="shared" si="4"/>
        <v>#DIV/0!</v>
      </c>
      <c r="BM54" s="283" t="e">
        <f t="shared" si="5"/>
        <v>#DIV/0!</v>
      </c>
      <c r="BN54" t="e">
        <f t="shared" si="8"/>
        <v>#DIV/0!</v>
      </c>
    </row>
    <row r="55" spans="1:66" x14ac:dyDescent="0.35">
      <c r="A55" t="s">
        <v>249</v>
      </c>
      <c r="B55" s="144"/>
      <c r="C55" s="98"/>
      <c r="D55" s="43" t="str">
        <f t="shared" si="1"/>
        <v>Indemnity</v>
      </c>
      <c r="E55" s="100"/>
      <c r="F55" s="101"/>
      <c r="G55" s="100"/>
      <c r="H55" s="101"/>
      <c r="I55" s="100"/>
      <c r="J55" s="101"/>
      <c r="K55" s="100"/>
      <c r="L55" s="101"/>
      <c r="M55" s="100"/>
      <c r="N55" s="101"/>
      <c r="O55" s="100"/>
      <c r="P55" s="101"/>
      <c r="Q55" s="100"/>
      <c r="R55" s="101"/>
      <c r="S55" s="100"/>
      <c r="T55" s="101"/>
      <c r="U55" s="118"/>
      <c r="V55" s="118"/>
      <c r="W55" s="100"/>
      <c r="X55" s="100"/>
      <c r="Y55" s="100"/>
      <c r="Z55" s="100"/>
      <c r="AA55" s="132"/>
      <c r="AB55" s="101"/>
      <c r="AC55" s="101"/>
      <c r="AD55" s="101"/>
      <c r="AE55" s="100"/>
      <c r="AF55" s="101"/>
      <c r="AG55" s="100"/>
      <c r="AH55" s="101"/>
      <c r="AI55" s="100"/>
      <c r="AJ55" s="101"/>
      <c r="AK55" s="100"/>
      <c r="AL55" s="101"/>
      <c r="AM55" s="101"/>
      <c r="AN55" s="8"/>
      <c r="AO55" s="147">
        <f>IFERROR(VLOOKUP(B55,'A2. Rate Change &amp; Enrollment'!$C$20:$K$769,3,FALSE),0)</f>
        <v>0</v>
      </c>
      <c r="AP55" s="147">
        <f>IFERROR(VLOOKUP(B55,'A2. Rate Change &amp; Enrollment'!$C$20:$K$769,7,FALSE),0)</f>
        <v>0</v>
      </c>
      <c r="AQ55" s="150" t="e">
        <f t="shared" si="6"/>
        <v>#DIV/0!</v>
      </c>
      <c r="AS55" s="177"/>
      <c r="AT55" s="177"/>
      <c r="AV55" s="153" t="e">
        <f t="shared" si="7"/>
        <v>#DIV/0!</v>
      </c>
      <c r="AW55" s="101"/>
      <c r="AY55" s="132"/>
      <c r="AZ55" s="101"/>
      <c r="BA55" s="94"/>
      <c r="BB55" s="94"/>
      <c r="BC55" s="94"/>
      <c r="BD55" s="94"/>
      <c r="BE55" s="101"/>
      <c r="BF55" s="132"/>
      <c r="BG55" s="98"/>
      <c r="BH55" s="74" t="str">
        <f t="shared" si="2"/>
        <v>N</v>
      </c>
      <c r="BI55" t="e">
        <f t="shared" si="3"/>
        <v>#DIV/0!</v>
      </c>
      <c r="BK55" s="283">
        <f>IFERROR(VLOOKUP($B55, 'A2. Rate Change &amp; Enrollment'!$C$14:$BY$769, 75, FALSE), 0)</f>
        <v>0</v>
      </c>
      <c r="BL55" s="283" t="e">
        <f t="shared" si="4"/>
        <v>#DIV/0!</v>
      </c>
      <c r="BM55" s="283" t="e">
        <f t="shared" si="5"/>
        <v>#DIV/0!</v>
      </c>
      <c r="BN55" t="e">
        <f t="shared" si="8"/>
        <v>#DIV/0!</v>
      </c>
    </row>
    <row r="56" spans="1:66" x14ac:dyDescent="0.35">
      <c r="A56" t="s">
        <v>250</v>
      </c>
      <c r="B56" s="144"/>
      <c r="C56" s="98"/>
      <c r="D56" s="43" t="str">
        <f t="shared" si="1"/>
        <v>Indemnity</v>
      </c>
      <c r="E56" s="100"/>
      <c r="F56" s="101"/>
      <c r="G56" s="100"/>
      <c r="H56" s="101"/>
      <c r="I56" s="100"/>
      <c r="J56" s="101"/>
      <c r="K56" s="100"/>
      <c r="L56" s="101"/>
      <c r="M56" s="100"/>
      <c r="N56" s="101"/>
      <c r="O56" s="100"/>
      <c r="P56" s="101"/>
      <c r="Q56" s="100"/>
      <c r="R56" s="101"/>
      <c r="S56" s="100"/>
      <c r="T56" s="101"/>
      <c r="U56" s="118"/>
      <c r="V56" s="118"/>
      <c r="W56" s="100"/>
      <c r="X56" s="100"/>
      <c r="Y56" s="100"/>
      <c r="Z56" s="100"/>
      <c r="AA56" s="132"/>
      <c r="AB56" s="101"/>
      <c r="AC56" s="101"/>
      <c r="AD56" s="101"/>
      <c r="AE56" s="100"/>
      <c r="AF56" s="101"/>
      <c r="AG56" s="100"/>
      <c r="AH56" s="101"/>
      <c r="AI56" s="100"/>
      <c r="AJ56" s="101"/>
      <c r="AK56" s="100"/>
      <c r="AL56" s="101"/>
      <c r="AM56" s="101"/>
      <c r="AN56" s="8"/>
      <c r="AO56" s="147">
        <f>IFERROR(VLOOKUP(B56,'A2. Rate Change &amp; Enrollment'!$C$20:$K$769,3,FALSE),0)</f>
        <v>0</v>
      </c>
      <c r="AP56" s="147">
        <f>IFERROR(VLOOKUP(B56,'A2. Rate Change &amp; Enrollment'!$C$20:$K$769,7,FALSE),0)</f>
        <v>0</v>
      </c>
      <c r="AQ56" s="150" t="e">
        <f t="shared" si="6"/>
        <v>#DIV/0!</v>
      </c>
      <c r="AS56" s="177"/>
      <c r="AT56" s="177"/>
      <c r="AV56" s="153" t="e">
        <f t="shared" si="7"/>
        <v>#DIV/0!</v>
      </c>
      <c r="AW56" s="101"/>
      <c r="AY56" s="132"/>
      <c r="AZ56" s="101"/>
      <c r="BA56" s="94"/>
      <c r="BB56" s="94"/>
      <c r="BC56" s="94"/>
      <c r="BD56" s="94"/>
      <c r="BE56" s="101"/>
      <c r="BF56" s="132"/>
      <c r="BG56" s="98"/>
      <c r="BH56" s="74" t="str">
        <f t="shared" si="2"/>
        <v>N</v>
      </c>
      <c r="BI56" t="e">
        <f t="shared" si="3"/>
        <v>#DIV/0!</v>
      </c>
      <c r="BK56" s="283">
        <f>IFERROR(VLOOKUP($B56, 'A2. Rate Change &amp; Enrollment'!$C$14:$BY$769, 75, FALSE), 0)</f>
        <v>0</v>
      </c>
      <c r="BL56" s="283" t="e">
        <f t="shared" si="4"/>
        <v>#DIV/0!</v>
      </c>
      <c r="BM56" s="283" t="e">
        <f t="shared" si="5"/>
        <v>#DIV/0!</v>
      </c>
      <c r="BN56" t="e">
        <f t="shared" si="8"/>
        <v>#DIV/0!</v>
      </c>
    </row>
    <row r="57" spans="1:66" x14ac:dyDescent="0.35">
      <c r="A57" t="s">
        <v>251</v>
      </c>
      <c r="B57" s="144"/>
      <c r="C57" s="98"/>
      <c r="D57" s="43" t="str">
        <f t="shared" si="1"/>
        <v>Indemnity</v>
      </c>
      <c r="E57" s="100"/>
      <c r="F57" s="101"/>
      <c r="G57" s="100"/>
      <c r="H57" s="101"/>
      <c r="I57" s="100"/>
      <c r="J57" s="101"/>
      <c r="K57" s="100"/>
      <c r="L57" s="101"/>
      <c r="M57" s="100"/>
      <c r="N57" s="101"/>
      <c r="O57" s="100"/>
      <c r="P57" s="101"/>
      <c r="Q57" s="100"/>
      <c r="R57" s="101"/>
      <c r="S57" s="100"/>
      <c r="T57" s="101"/>
      <c r="U57" s="118"/>
      <c r="V57" s="118"/>
      <c r="W57" s="100"/>
      <c r="X57" s="100"/>
      <c r="Y57" s="100"/>
      <c r="Z57" s="100"/>
      <c r="AA57" s="132"/>
      <c r="AB57" s="101"/>
      <c r="AC57" s="101"/>
      <c r="AD57" s="101"/>
      <c r="AE57" s="100"/>
      <c r="AF57" s="101"/>
      <c r="AG57" s="100"/>
      <c r="AH57" s="101"/>
      <c r="AI57" s="100"/>
      <c r="AJ57" s="101"/>
      <c r="AK57" s="100"/>
      <c r="AL57" s="101"/>
      <c r="AM57" s="101"/>
      <c r="AN57" s="8"/>
      <c r="AO57" s="147">
        <f>IFERROR(VLOOKUP(B57,'A2. Rate Change &amp; Enrollment'!$C$20:$K$769,3,FALSE),0)</f>
        <v>0</v>
      </c>
      <c r="AP57" s="147">
        <f>IFERROR(VLOOKUP(B57,'A2. Rate Change &amp; Enrollment'!$C$20:$K$769,7,FALSE),0)</f>
        <v>0</v>
      </c>
      <c r="AQ57" s="150" t="e">
        <f t="shared" si="6"/>
        <v>#DIV/0!</v>
      </c>
      <c r="AS57" s="177"/>
      <c r="AT57" s="177"/>
      <c r="AV57" s="153" t="e">
        <f t="shared" si="7"/>
        <v>#DIV/0!</v>
      </c>
      <c r="AW57" s="101"/>
      <c r="AY57" s="132"/>
      <c r="AZ57" s="101"/>
      <c r="BA57" s="94"/>
      <c r="BB57" s="94"/>
      <c r="BC57" s="94"/>
      <c r="BD57" s="94"/>
      <c r="BE57" s="101"/>
      <c r="BF57" s="132"/>
      <c r="BG57" s="98"/>
      <c r="BH57" s="74" t="str">
        <f t="shared" si="2"/>
        <v>N</v>
      </c>
      <c r="BI57" t="e">
        <f t="shared" si="3"/>
        <v>#DIV/0!</v>
      </c>
      <c r="BK57" s="283">
        <f>IFERROR(VLOOKUP($B57, 'A2. Rate Change &amp; Enrollment'!$C$14:$BY$769, 75, FALSE), 0)</f>
        <v>0</v>
      </c>
      <c r="BL57" s="283" t="e">
        <f t="shared" si="4"/>
        <v>#DIV/0!</v>
      </c>
      <c r="BM57" s="283" t="e">
        <f t="shared" si="5"/>
        <v>#DIV/0!</v>
      </c>
      <c r="BN57" t="e">
        <f t="shared" si="8"/>
        <v>#DIV/0!</v>
      </c>
    </row>
    <row r="58" spans="1:66" x14ac:dyDescent="0.35">
      <c r="A58" t="s">
        <v>252</v>
      </c>
      <c r="B58" s="144"/>
      <c r="C58" s="98"/>
      <c r="D58" s="43" t="str">
        <f t="shared" si="1"/>
        <v>Indemnity</v>
      </c>
      <c r="E58" s="100"/>
      <c r="F58" s="101"/>
      <c r="G58" s="100"/>
      <c r="H58" s="101"/>
      <c r="I58" s="100"/>
      <c r="J58" s="101"/>
      <c r="K58" s="100"/>
      <c r="L58" s="101"/>
      <c r="M58" s="100"/>
      <c r="N58" s="101"/>
      <c r="O58" s="100"/>
      <c r="P58" s="101"/>
      <c r="Q58" s="100"/>
      <c r="R58" s="101"/>
      <c r="S58" s="100"/>
      <c r="T58" s="101"/>
      <c r="U58" s="118"/>
      <c r="V58" s="118"/>
      <c r="W58" s="100"/>
      <c r="X58" s="100"/>
      <c r="Y58" s="100"/>
      <c r="Z58" s="100"/>
      <c r="AA58" s="132"/>
      <c r="AB58" s="101"/>
      <c r="AC58" s="101"/>
      <c r="AD58" s="101"/>
      <c r="AE58" s="100"/>
      <c r="AF58" s="101"/>
      <c r="AG58" s="100"/>
      <c r="AH58" s="101"/>
      <c r="AI58" s="100"/>
      <c r="AJ58" s="101"/>
      <c r="AK58" s="100"/>
      <c r="AL58" s="101"/>
      <c r="AM58" s="101"/>
      <c r="AN58" s="8"/>
      <c r="AO58" s="147">
        <f>IFERROR(VLOOKUP(B58,'A2. Rate Change &amp; Enrollment'!$C$20:$K$769,3,FALSE),0)</f>
        <v>0</v>
      </c>
      <c r="AP58" s="147">
        <f>IFERROR(VLOOKUP(B58,'A2. Rate Change &amp; Enrollment'!$C$20:$K$769,7,FALSE),0)</f>
        <v>0</v>
      </c>
      <c r="AQ58" s="150" t="e">
        <f t="shared" si="6"/>
        <v>#DIV/0!</v>
      </c>
      <c r="AS58" s="177"/>
      <c r="AT58" s="177"/>
      <c r="AV58" s="153" t="e">
        <f t="shared" si="7"/>
        <v>#DIV/0!</v>
      </c>
      <c r="AW58" s="101"/>
      <c r="AY58" s="132"/>
      <c r="AZ58" s="101"/>
      <c r="BA58" s="94"/>
      <c r="BB58" s="94"/>
      <c r="BC58" s="94"/>
      <c r="BD58" s="94"/>
      <c r="BE58" s="101"/>
      <c r="BF58" s="132"/>
      <c r="BG58" s="98"/>
      <c r="BH58" s="74" t="str">
        <f t="shared" si="2"/>
        <v>N</v>
      </c>
      <c r="BI58" t="e">
        <f t="shared" si="3"/>
        <v>#DIV/0!</v>
      </c>
      <c r="BK58" s="283">
        <f>IFERROR(VLOOKUP($B58, 'A2. Rate Change &amp; Enrollment'!$C$14:$BY$769, 75, FALSE), 0)</f>
        <v>0</v>
      </c>
      <c r="BL58" s="283" t="e">
        <f t="shared" si="4"/>
        <v>#DIV/0!</v>
      </c>
      <c r="BM58" s="283" t="e">
        <f t="shared" si="5"/>
        <v>#DIV/0!</v>
      </c>
      <c r="BN58" t="e">
        <f t="shared" si="8"/>
        <v>#DIV/0!</v>
      </c>
    </row>
    <row r="59" spans="1:66" x14ac:dyDescent="0.35">
      <c r="A59" t="s">
        <v>253</v>
      </c>
      <c r="B59" s="144"/>
      <c r="C59" s="98"/>
      <c r="D59" s="43" t="str">
        <f t="shared" si="1"/>
        <v>Indemnity</v>
      </c>
      <c r="E59" s="100"/>
      <c r="F59" s="101"/>
      <c r="G59" s="100"/>
      <c r="H59" s="101"/>
      <c r="I59" s="100"/>
      <c r="J59" s="101"/>
      <c r="K59" s="100"/>
      <c r="L59" s="101"/>
      <c r="M59" s="100"/>
      <c r="N59" s="101"/>
      <c r="O59" s="100"/>
      <c r="P59" s="101"/>
      <c r="Q59" s="100"/>
      <c r="R59" s="101"/>
      <c r="S59" s="100"/>
      <c r="T59" s="101"/>
      <c r="U59" s="118"/>
      <c r="V59" s="118"/>
      <c r="W59" s="100"/>
      <c r="X59" s="100"/>
      <c r="Y59" s="100"/>
      <c r="Z59" s="100"/>
      <c r="AA59" s="132"/>
      <c r="AB59" s="101"/>
      <c r="AC59" s="101"/>
      <c r="AD59" s="101"/>
      <c r="AE59" s="100"/>
      <c r="AF59" s="101"/>
      <c r="AG59" s="100"/>
      <c r="AH59" s="101"/>
      <c r="AI59" s="100"/>
      <c r="AJ59" s="101"/>
      <c r="AK59" s="100"/>
      <c r="AL59" s="101"/>
      <c r="AM59" s="101"/>
      <c r="AN59" s="8"/>
      <c r="AO59" s="147">
        <f>IFERROR(VLOOKUP(B59,'A2. Rate Change &amp; Enrollment'!$C$20:$K$769,3,FALSE),0)</f>
        <v>0</v>
      </c>
      <c r="AP59" s="147">
        <f>IFERROR(VLOOKUP(B59,'A2. Rate Change &amp; Enrollment'!$C$20:$K$769,7,FALSE),0)</f>
        <v>0</v>
      </c>
      <c r="AQ59" s="150" t="e">
        <f t="shared" si="6"/>
        <v>#DIV/0!</v>
      </c>
      <c r="AS59" s="177"/>
      <c r="AT59" s="177"/>
      <c r="AV59" s="153" t="e">
        <f t="shared" si="7"/>
        <v>#DIV/0!</v>
      </c>
      <c r="AW59" s="101"/>
      <c r="AY59" s="132"/>
      <c r="AZ59" s="101"/>
      <c r="BA59" s="94"/>
      <c r="BB59" s="94"/>
      <c r="BC59" s="94"/>
      <c r="BD59" s="94"/>
      <c r="BE59" s="101"/>
      <c r="BF59" s="132"/>
      <c r="BG59" s="98"/>
      <c r="BH59" s="74" t="str">
        <f t="shared" si="2"/>
        <v>N</v>
      </c>
      <c r="BI59" t="e">
        <f t="shared" si="3"/>
        <v>#DIV/0!</v>
      </c>
      <c r="BK59" s="283">
        <f>IFERROR(VLOOKUP($B59, 'A2. Rate Change &amp; Enrollment'!$C$14:$BY$769, 75, FALSE), 0)</f>
        <v>0</v>
      </c>
      <c r="BL59" s="283" t="e">
        <f t="shared" si="4"/>
        <v>#DIV/0!</v>
      </c>
      <c r="BM59" s="283" t="e">
        <f t="shared" si="5"/>
        <v>#DIV/0!</v>
      </c>
      <c r="BN59" t="e">
        <f t="shared" si="8"/>
        <v>#DIV/0!</v>
      </c>
    </row>
    <row r="60" spans="1:66" x14ac:dyDescent="0.35">
      <c r="A60" t="s">
        <v>254</v>
      </c>
      <c r="B60" s="144"/>
      <c r="C60" s="98"/>
      <c r="D60" s="43" t="str">
        <f t="shared" si="1"/>
        <v>Indemnity</v>
      </c>
      <c r="E60" s="100"/>
      <c r="F60" s="101"/>
      <c r="G60" s="100"/>
      <c r="H60" s="101"/>
      <c r="I60" s="100"/>
      <c r="J60" s="101"/>
      <c r="K60" s="100"/>
      <c r="L60" s="101"/>
      <c r="M60" s="100"/>
      <c r="N60" s="101"/>
      <c r="O60" s="100"/>
      <c r="P60" s="101"/>
      <c r="Q60" s="100"/>
      <c r="R60" s="101"/>
      <c r="S60" s="100"/>
      <c r="T60" s="101"/>
      <c r="U60" s="118"/>
      <c r="V60" s="118"/>
      <c r="W60" s="100"/>
      <c r="X60" s="100"/>
      <c r="Y60" s="100"/>
      <c r="Z60" s="100"/>
      <c r="AA60" s="132"/>
      <c r="AB60" s="101"/>
      <c r="AC60" s="101"/>
      <c r="AD60" s="101"/>
      <c r="AE60" s="100"/>
      <c r="AF60" s="101"/>
      <c r="AG60" s="100"/>
      <c r="AH60" s="101"/>
      <c r="AI60" s="100"/>
      <c r="AJ60" s="101"/>
      <c r="AK60" s="100"/>
      <c r="AL60" s="101"/>
      <c r="AM60" s="101"/>
      <c r="AN60" s="8"/>
      <c r="AO60" s="147">
        <f>IFERROR(VLOOKUP(B60,'A2. Rate Change &amp; Enrollment'!$C$20:$K$769,3,FALSE),0)</f>
        <v>0</v>
      </c>
      <c r="AP60" s="147">
        <f>IFERROR(VLOOKUP(B60,'A2. Rate Change &amp; Enrollment'!$C$20:$K$769,7,FALSE),0)</f>
        <v>0</v>
      </c>
      <c r="AQ60" s="150" t="e">
        <f t="shared" si="6"/>
        <v>#DIV/0!</v>
      </c>
      <c r="AS60" s="177"/>
      <c r="AT60" s="177"/>
      <c r="AV60" s="153" t="e">
        <f t="shared" si="7"/>
        <v>#DIV/0!</v>
      </c>
      <c r="AW60" s="101"/>
      <c r="AY60" s="132"/>
      <c r="AZ60" s="101"/>
      <c r="BA60" s="94"/>
      <c r="BB60" s="94"/>
      <c r="BC60" s="94"/>
      <c r="BD60" s="94"/>
      <c r="BE60" s="101"/>
      <c r="BF60" s="132"/>
      <c r="BG60" s="98"/>
      <c r="BH60" s="74" t="str">
        <f t="shared" si="2"/>
        <v>N</v>
      </c>
      <c r="BI60" t="e">
        <f t="shared" si="3"/>
        <v>#DIV/0!</v>
      </c>
      <c r="BK60" s="283">
        <f>IFERROR(VLOOKUP($B60, 'A2. Rate Change &amp; Enrollment'!$C$14:$BY$769, 75, FALSE), 0)</f>
        <v>0</v>
      </c>
      <c r="BL60" s="283" t="e">
        <f t="shared" si="4"/>
        <v>#DIV/0!</v>
      </c>
      <c r="BM60" s="283" t="e">
        <f t="shared" si="5"/>
        <v>#DIV/0!</v>
      </c>
      <c r="BN60" t="e">
        <f t="shared" si="8"/>
        <v>#DIV/0!</v>
      </c>
    </row>
    <row r="61" spans="1:66" x14ac:dyDescent="0.35">
      <c r="A61" t="s">
        <v>255</v>
      </c>
      <c r="B61" s="144"/>
      <c r="C61" s="98"/>
      <c r="D61" s="43" t="str">
        <f t="shared" si="1"/>
        <v>Indemnity</v>
      </c>
      <c r="E61" s="100"/>
      <c r="F61" s="101"/>
      <c r="G61" s="100"/>
      <c r="H61" s="101"/>
      <c r="I61" s="100"/>
      <c r="J61" s="101"/>
      <c r="K61" s="100"/>
      <c r="L61" s="101"/>
      <c r="M61" s="100"/>
      <c r="N61" s="101"/>
      <c r="O61" s="100"/>
      <c r="P61" s="101"/>
      <c r="Q61" s="100"/>
      <c r="R61" s="101"/>
      <c r="S61" s="100"/>
      <c r="T61" s="101"/>
      <c r="U61" s="118"/>
      <c r="V61" s="118"/>
      <c r="W61" s="100"/>
      <c r="X61" s="100"/>
      <c r="Y61" s="100"/>
      <c r="Z61" s="100"/>
      <c r="AA61" s="132"/>
      <c r="AB61" s="101"/>
      <c r="AC61" s="101"/>
      <c r="AD61" s="101"/>
      <c r="AE61" s="100"/>
      <c r="AF61" s="101"/>
      <c r="AG61" s="100"/>
      <c r="AH61" s="101"/>
      <c r="AI61" s="100"/>
      <c r="AJ61" s="101"/>
      <c r="AK61" s="100"/>
      <c r="AL61" s="101"/>
      <c r="AM61" s="101"/>
      <c r="AN61" s="8"/>
      <c r="AO61" s="147">
        <f>IFERROR(VLOOKUP(B61,'A2. Rate Change &amp; Enrollment'!$C$20:$K$769,3,FALSE),0)</f>
        <v>0</v>
      </c>
      <c r="AP61" s="147">
        <f>IFERROR(VLOOKUP(B61,'A2. Rate Change &amp; Enrollment'!$C$20:$K$769,7,FALSE),0)</f>
        <v>0</v>
      </c>
      <c r="AQ61" s="150" t="e">
        <f t="shared" si="6"/>
        <v>#DIV/0!</v>
      </c>
      <c r="AS61" s="177"/>
      <c r="AT61" s="177"/>
      <c r="AV61" s="153" t="e">
        <f t="shared" si="7"/>
        <v>#DIV/0!</v>
      </c>
      <c r="AW61" s="101"/>
      <c r="AY61" s="132"/>
      <c r="AZ61" s="101"/>
      <c r="BA61" s="94"/>
      <c r="BB61" s="94"/>
      <c r="BC61" s="94"/>
      <c r="BD61" s="94"/>
      <c r="BE61" s="101"/>
      <c r="BF61" s="132"/>
      <c r="BG61" s="98"/>
      <c r="BH61" s="74" t="str">
        <f t="shared" si="2"/>
        <v>N</v>
      </c>
      <c r="BI61" t="e">
        <f t="shared" si="3"/>
        <v>#DIV/0!</v>
      </c>
      <c r="BK61" s="283">
        <f>IFERROR(VLOOKUP($B61, 'A2. Rate Change &amp; Enrollment'!$C$14:$BY$769, 75, FALSE), 0)</f>
        <v>0</v>
      </c>
      <c r="BL61" s="283" t="e">
        <f t="shared" si="4"/>
        <v>#DIV/0!</v>
      </c>
      <c r="BM61" s="283" t="e">
        <f t="shared" si="5"/>
        <v>#DIV/0!</v>
      </c>
      <c r="BN61" t="e">
        <f t="shared" si="8"/>
        <v>#DIV/0!</v>
      </c>
    </row>
    <row r="62" spans="1:66" x14ac:dyDescent="0.35">
      <c r="A62" t="s">
        <v>256</v>
      </c>
      <c r="B62" s="144"/>
      <c r="C62" s="98"/>
      <c r="D62" s="43" t="str">
        <f t="shared" si="1"/>
        <v>Indemnity</v>
      </c>
      <c r="E62" s="100"/>
      <c r="F62" s="101"/>
      <c r="G62" s="100"/>
      <c r="H62" s="101"/>
      <c r="I62" s="100"/>
      <c r="J62" s="101"/>
      <c r="K62" s="100"/>
      <c r="L62" s="101"/>
      <c r="M62" s="100"/>
      <c r="N62" s="101"/>
      <c r="O62" s="100"/>
      <c r="P62" s="101"/>
      <c r="Q62" s="100"/>
      <c r="R62" s="101"/>
      <c r="S62" s="100"/>
      <c r="T62" s="101"/>
      <c r="U62" s="118"/>
      <c r="V62" s="118"/>
      <c r="W62" s="100"/>
      <c r="X62" s="100"/>
      <c r="Y62" s="100"/>
      <c r="Z62" s="100"/>
      <c r="AA62" s="132"/>
      <c r="AB62" s="101"/>
      <c r="AC62" s="101"/>
      <c r="AD62" s="101"/>
      <c r="AE62" s="100"/>
      <c r="AF62" s="101"/>
      <c r="AG62" s="100"/>
      <c r="AH62" s="101"/>
      <c r="AI62" s="100"/>
      <c r="AJ62" s="101"/>
      <c r="AK62" s="100"/>
      <c r="AL62" s="101"/>
      <c r="AM62" s="101"/>
      <c r="AN62" s="8"/>
      <c r="AO62" s="147">
        <f>IFERROR(VLOOKUP(B62,'A2. Rate Change &amp; Enrollment'!$C$20:$K$769,3,FALSE),0)</f>
        <v>0</v>
      </c>
      <c r="AP62" s="147">
        <f>IFERROR(VLOOKUP(B62,'A2. Rate Change &amp; Enrollment'!$C$20:$K$769,7,FALSE),0)</f>
        <v>0</v>
      </c>
      <c r="AQ62" s="150" t="e">
        <f t="shared" si="6"/>
        <v>#DIV/0!</v>
      </c>
      <c r="AS62" s="177"/>
      <c r="AT62" s="177"/>
      <c r="AV62" s="153" t="e">
        <f t="shared" si="7"/>
        <v>#DIV/0!</v>
      </c>
      <c r="AW62" s="101"/>
      <c r="AY62" s="132"/>
      <c r="AZ62" s="101"/>
      <c r="BA62" s="94"/>
      <c r="BB62" s="94"/>
      <c r="BC62" s="94"/>
      <c r="BD62" s="94"/>
      <c r="BE62" s="101"/>
      <c r="BF62" s="132"/>
      <c r="BG62" s="98"/>
      <c r="BH62" s="74" t="str">
        <f t="shared" si="2"/>
        <v>N</v>
      </c>
      <c r="BI62" t="e">
        <f t="shared" si="3"/>
        <v>#DIV/0!</v>
      </c>
      <c r="BK62" s="283">
        <f>IFERROR(VLOOKUP($B62, 'A2. Rate Change &amp; Enrollment'!$C$14:$BY$769, 75, FALSE), 0)</f>
        <v>0</v>
      </c>
      <c r="BL62" s="283" t="e">
        <f t="shared" si="4"/>
        <v>#DIV/0!</v>
      </c>
      <c r="BM62" s="283" t="e">
        <f t="shared" si="5"/>
        <v>#DIV/0!</v>
      </c>
      <c r="BN62" t="e">
        <f t="shared" si="8"/>
        <v>#DIV/0!</v>
      </c>
    </row>
    <row r="63" spans="1:66" x14ac:dyDescent="0.35">
      <c r="A63" t="s">
        <v>257</v>
      </c>
      <c r="B63" s="144"/>
      <c r="C63" s="98"/>
      <c r="D63" s="43" t="str">
        <f t="shared" si="1"/>
        <v>Indemnity</v>
      </c>
      <c r="E63" s="100"/>
      <c r="F63" s="101"/>
      <c r="G63" s="100"/>
      <c r="H63" s="101"/>
      <c r="I63" s="100"/>
      <c r="J63" s="101"/>
      <c r="K63" s="100"/>
      <c r="L63" s="101"/>
      <c r="M63" s="100"/>
      <c r="N63" s="101"/>
      <c r="O63" s="100"/>
      <c r="P63" s="101"/>
      <c r="Q63" s="100"/>
      <c r="R63" s="101"/>
      <c r="S63" s="100"/>
      <c r="T63" s="101"/>
      <c r="U63" s="118"/>
      <c r="V63" s="118"/>
      <c r="W63" s="100"/>
      <c r="X63" s="100"/>
      <c r="Y63" s="100"/>
      <c r="Z63" s="100"/>
      <c r="AA63" s="132"/>
      <c r="AB63" s="101"/>
      <c r="AC63" s="101"/>
      <c r="AD63" s="101"/>
      <c r="AE63" s="100"/>
      <c r="AF63" s="101"/>
      <c r="AG63" s="100"/>
      <c r="AH63" s="101"/>
      <c r="AI63" s="100"/>
      <c r="AJ63" s="101"/>
      <c r="AK63" s="100"/>
      <c r="AL63" s="101"/>
      <c r="AM63" s="101"/>
      <c r="AN63" s="8"/>
      <c r="AO63" s="147">
        <f>IFERROR(VLOOKUP(B63,'A2. Rate Change &amp; Enrollment'!$C$20:$K$769,3,FALSE),0)</f>
        <v>0</v>
      </c>
      <c r="AP63" s="147">
        <f>IFERROR(VLOOKUP(B63,'A2. Rate Change &amp; Enrollment'!$C$20:$K$769,7,FALSE),0)</f>
        <v>0</v>
      </c>
      <c r="AQ63" s="150" t="e">
        <f t="shared" si="6"/>
        <v>#DIV/0!</v>
      </c>
      <c r="AS63" s="177"/>
      <c r="AT63" s="177"/>
      <c r="AV63" s="153" t="e">
        <f t="shared" si="7"/>
        <v>#DIV/0!</v>
      </c>
      <c r="AW63" s="101"/>
      <c r="AY63" s="132"/>
      <c r="AZ63" s="101"/>
      <c r="BA63" s="94"/>
      <c r="BB63" s="94"/>
      <c r="BC63" s="94"/>
      <c r="BD63" s="94"/>
      <c r="BE63" s="101"/>
      <c r="BF63" s="132"/>
      <c r="BG63" s="98"/>
      <c r="BH63" s="74" t="str">
        <f t="shared" si="2"/>
        <v>N</v>
      </c>
      <c r="BI63" t="e">
        <f t="shared" si="3"/>
        <v>#DIV/0!</v>
      </c>
      <c r="BK63" s="283">
        <f>IFERROR(VLOOKUP($B63, 'A2. Rate Change &amp; Enrollment'!$C$14:$BY$769, 75, FALSE), 0)</f>
        <v>0</v>
      </c>
      <c r="BL63" s="283" t="e">
        <f t="shared" si="4"/>
        <v>#DIV/0!</v>
      </c>
      <c r="BM63" s="283" t="e">
        <f t="shared" si="5"/>
        <v>#DIV/0!</v>
      </c>
      <c r="BN63" t="e">
        <f t="shared" si="8"/>
        <v>#DIV/0!</v>
      </c>
    </row>
    <row r="64" spans="1:66" x14ac:dyDescent="0.35">
      <c r="A64" t="s">
        <v>258</v>
      </c>
      <c r="B64" s="144"/>
      <c r="C64" s="98"/>
      <c r="D64" s="43" t="str">
        <f t="shared" si="1"/>
        <v>Indemnity</v>
      </c>
      <c r="E64" s="100"/>
      <c r="F64" s="101"/>
      <c r="G64" s="100"/>
      <c r="H64" s="101"/>
      <c r="I64" s="100"/>
      <c r="J64" s="101"/>
      <c r="K64" s="100"/>
      <c r="L64" s="101"/>
      <c r="M64" s="100"/>
      <c r="N64" s="101"/>
      <c r="O64" s="100"/>
      <c r="P64" s="101"/>
      <c r="Q64" s="100"/>
      <c r="R64" s="101"/>
      <c r="S64" s="100"/>
      <c r="T64" s="101"/>
      <c r="U64" s="118"/>
      <c r="V64" s="118"/>
      <c r="W64" s="100"/>
      <c r="X64" s="100"/>
      <c r="Y64" s="100"/>
      <c r="Z64" s="100"/>
      <c r="AA64" s="132"/>
      <c r="AB64" s="101"/>
      <c r="AC64" s="101"/>
      <c r="AD64" s="101"/>
      <c r="AE64" s="100"/>
      <c r="AF64" s="101"/>
      <c r="AG64" s="100"/>
      <c r="AH64" s="101"/>
      <c r="AI64" s="100"/>
      <c r="AJ64" s="101"/>
      <c r="AK64" s="100"/>
      <c r="AL64" s="101"/>
      <c r="AM64" s="101"/>
      <c r="AN64" s="8"/>
      <c r="AO64" s="147">
        <f>IFERROR(VLOOKUP(B64,'A2. Rate Change &amp; Enrollment'!$C$20:$K$769,3,FALSE),0)</f>
        <v>0</v>
      </c>
      <c r="AP64" s="147">
        <f>IFERROR(VLOOKUP(B64,'A2. Rate Change &amp; Enrollment'!$C$20:$K$769,7,FALSE),0)</f>
        <v>0</v>
      </c>
      <c r="AQ64" s="150" t="e">
        <f t="shared" si="6"/>
        <v>#DIV/0!</v>
      </c>
      <c r="AS64" s="177"/>
      <c r="AT64" s="177"/>
      <c r="AV64" s="153" t="e">
        <f t="shared" si="7"/>
        <v>#DIV/0!</v>
      </c>
      <c r="AW64" s="101"/>
      <c r="AY64" s="132"/>
      <c r="AZ64" s="101"/>
      <c r="BA64" s="94"/>
      <c r="BB64" s="94"/>
      <c r="BC64" s="94"/>
      <c r="BD64" s="94"/>
      <c r="BE64" s="101"/>
      <c r="BF64" s="132"/>
      <c r="BG64" s="98"/>
      <c r="BH64" s="74" t="str">
        <f t="shared" si="2"/>
        <v>N</v>
      </c>
      <c r="BI64" t="e">
        <f t="shared" si="3"/>
        <v>#DIV/0!</v>
      </c>
      <c r="BK64" s="283">
        <f>IFERROR(VLOOKUP($B64, 'A2. Rate Change &amp; Enrollment'!$C$14:$BY$769, 75, FALSE), 0)</f>
        <v>0</v>
      </c>
      <c r="BL64" s="283" t="e">
        <f t="shared" si="4"/>
        <v>#DIV/0!</v>
      </c>
      <c r="BM64" s="283" t="e">
        <f t="shared" si="5"/>
        <v>#DIV/0!</v>
      </c>
      <c r="BN64" t="e">
        <f t="shared" si="8"/>
        <v>#DIV/0!</v>
      </c>
    </row>
    <row r="65" spans="1:66" x14ac:dyDescent="0.35">
      <c r="A65" t="s">
        <v>259</v>
      </c>
      <c r="B65" s="144"/>
      <c r="C65" s="98"/>
      <c r="D65" s="43" t="str">
        <f t="shared" si="1"/>
        <v>Indemnity</v>
      </c>
      <c r="E65" s="100"/>
      <c r="F65" s="101"/>
      <c r="G65" s="100"/>
      <c r="H65" s="101"/>
      <c r="I65" s="100"/>
      <c r="J65" s="101"/>
      <c r="K65" s="100"/>
      <c r="L65" s="101"/>
      <c r="M65" s="100"/>
      <c r="N65" s="101"/>
      <c r="O65" s="100"/>
      <c r="P65" s="101"/>
      <c r="Q65" s="100"/>
      <c r="R65" s="101"/>
      <c r="S65" s="100"/>
      <c r="T65" s="101"/>
      <c r="U65" s="118"/>
      <c r="V65" s="118"/>
      <c r="W65" s="100"/>
      <c r="X65" s="100"/>
      <c r="Y65" s="100"/>
      <c r="Z65" s="100"/>
      <c r="AA65" s="132"/>
      <c r="AB65" s="101"/>
      <c r="AC65" s="101"/>
      <c r="AD65" s="101"/>
      <c r="AE65" s="100"/>
      <c r="AF65" s="101"/>
      <c r="AG65" s="100"/>
      <c r="AH65" s="101"/>
      <c r="AI65" s="100"/>
      <c r="AJ65" s="101"/>
      <c r="AK65" s="100"/>
      <c r="AL65" s="101"/>
      <c r="AM65" s="101"/>
      <c r="AN65" s="8"/>
      <c r="AO65" s="147">
        <f>IFERROR(VLOOKUP(B65,'A2. Rate Change &amp; Enrollment'!$C$20:$K$769,3,FALSE),0)</f>
        <v>0</v>
      </c>
      <c r="AP65" s="147">
        <f>IFERROR(VLOOKUP(B65,'A2. Rate Change &amp; Enrollment'!$C$20:$K$769,7,FALSE),0)</f>
        <v>0</v>
      </c>
      <c r="AQ65" s="150" t="e">
        <f t="shared" si="6"/>
        <v>#DIV/0!</v>
      </c>
      <c r="AS65" s="177"/>
      <c r="AT65" s="177"/>
      <c r="AV65" s="153" t="e">
        <f t="shared" si="7"/>
        <v>#DIV/0!</v>
      </c>
      <c r="AW65" s="101"/>
      <c r="AY65" s="132"/>
      <c r="AZ65" s="101"/>
      <c r="BA65" s="94"/>
      <c r="BB65" s="94"/>
      <c r="BC65" s="94"/>
      <c r="BD65" s="94"/>
      <c r="BE65" s="101"/>
      <c r="BF65" s="132"/>
      <c r="BG65" s="98"/>
      <c r="BH65" s="74" t="str">
        <f t="shared" si="2"/>
        <v>N</v>
      </c>
      <c r="BI65" t="e">
        <f t="shared" si="3"/>
        <v>#DIV/0!</v>
      </c>
      <c r="BK65" s="283">
        <f>IFERROR(VLOOKUP($B65, 'A2. Rate Change &amp; Enrollment'!$C$14:$BY$769, 75, FALSE), 0)</f>
        <v>0</v>
      </c>
      <c r="BL65" s="283" t="e">
        <f t="shared" si="4"/>
        <v>#DIV/0!</v>
      </c>
      <c r="BM65" s="283" t="e">
        <f t="shared" si="5"/>
        <v>#DIV/0!</v>
      </c>
      <c r="BN65" t="e">
        <f t="shared" si="8"/>
        <v>#DIV/0!</v>
      </c>
    </row>
    <row r="66" spans="1:66" x14ac:dyDescent="0.35">
      <c r="A66" t="s">
        <v>260</v>
      </c>
      <c r="B66" s="144"/>
      <c r="C66" s="98"/>
      <c r="D66" s="43" t="str">
        <f t="shared" si="1"/>
        <v>Indemnity</v>
      </c>
      <c r="E66" s="100"/>
      <c r="F66" s="101"/>
      <c r="G66" s="100"/>
      <c r="H66" s="101"/>
      <c r="I66" s="100"/>
      <c r="J66" s="101"/>
      <c r="K66" s="100"/>
      <c r="L66" s="101"/>
      <c r="M66" s="100"/>
      <c r="N66" s="101"/>
      <c r="O66" s="100"/>
      <c r="P66" s="101"/>
      <c r="Q66" s="100"/>
      <c r="R66" s="101"/>
      <c r="S66" s="100"/>
      <c r="T66" s="101"/>
      <c r="U66" s="118"/>
      <c r="V66" s="118"/>
      <c r="W66" s="100"/>
      <c r="X66" s="100"/>
      <c r="Y66" s="100"/>
      <c r="Z66" s="100"/>
      <c r="AA66" s="132"/>
      <c r="AB66" s="101"/>
      <c r="AC66" s="101"/>
      <c r="AD66" s="101"/>
      <c r="AE66" s="100"/>
      <c r="AF66" s="101"/>
      <c r="AG66" s="100"/>
      <c r="AH66" s="101"/>
      <c r="AI66" s="100"/>
      <c r="AJ66" s="101"/>
      <c r="AK66" s="100"/>
      <c r="AL66" s="101"/>
      <c r="AM66" s="101"/>
      <c r="AN66" s="8"/>
      <c r="AO66" s="147">
        <f>IFERROR(VLOOKUP(B66,'A2. Rate Change &amp; Enrollment'!$C$20:$K$769,3,FALSE),0)</f>
        <v>0</v>
      </c>
      <c r="AP66" s="147">
        <f>IFERROR(VLOOKUP(B66,'A2. Rate Change &amp; Enrollment'!$C$20:$K$769,7,FALSE),0)</f>
        <v>0</v>
      </c>
      <c r="AQ66" s="150" t="e">
        <f t="shared" si="6"/>
        <v>#DIV/0!</v>
      </c>
      <c r="AS66" s="177"/>
      <c r="AT66" s="177"/>
      <c r="AV66" s="153" t="e">
        <f t="shared" si="7"/>
        <v>#DIV/0!</v>
      </c>
      <c r="AW66" s="101"/>
      <c r="AY66" s="132"/>
      <c r="AZ66" s="101"/>
      <c r="BA66" s="94"/>
      <c r="BB66" s="94"/>
      <c r="BC66" s="94"/>
      <c r="BD66" s="94"/>
      <c r="BE66" s="101"/>
      <c r="BF66" s="132"/>
      <c r="BG66" s="98"/>
      <c r="BH66" s="74" t="str">
        <f t="shared" si="2"/>
        <v>N</v>
      </c>
      <c r="BI66" t="e">
        <f t="shared" si="3"/>
        <v>#DIV/0!</v>
      </c>
      <c r="BK66" s="283">
        <f>IFERROR(VLOOKUP($B66, 'A2. Rate Change &amp; Enrollment'!$C$14:$BY$769, 75, FALSE), 0)</f>
        <v>0</v>
      </c>
      <c r="BL66" s="283" t="e">
        <f t="shared" si="4"/>
        <v>#DIV/0!</v>
      </c>
      <c r="BM66" s="283" t="e">
        <f t="shared" si="5"/>
        <v>#DIV/0!</v>
      </c>
      <c r="BN66" t="e">
        <f t="shared" si="8"/>
        <v>#DIV/0!</v>
      </c>
    </row>
    <row r="67" spans="1:66" x14ac:dyDescent="0.35">
      <c r="A67" t="s">
        <v>261</v>
      </c>
      <c r="B67" s="144"/>
      <c r="C67" s="98"/>
      <c r="D67" s="43" t="str">
        <f t="shared" si="1"/>
        <v>Indemnity</v>
      </c>
      <c r="E67" s="100"/>
      <c r="F67" s="101"/>
      <c r="G67" s="100"/>
      <c r="H67" s="101"/>
      <c r="I67" s="100"/>
      <c r="J67" s="101"/>
      <c r="K67" s="100"/>
      <c r="L67" s="101"/>
      <c r="M67" s="100"/>
      <c r="N67" s="101"/>
      <c r="O67" s="100"/>
      <c r="P67" s="101"/>
      <c r="Q67" s="100"/>
      <c r="R67" s="101"/>
      <c r="S67" s="100"/>
      <c r="T67" s="101"/>
      <c r="U67" s="118"/>
      <c r="V67" s="118"/>
      <c r="W67" s="100"/>
      <c r="X67" s="100"/>
      <c r="Y67" s="100"/>
      <c r="Z67" s="100"/>
      <c r="AA67" s="132"/>
      <c r="AB67" s="101"/>
      <c r="AC67" s="101"/>
      <c r="AD67" s="101"/>
      <c r="AE67" s="100"/>
      <c r="AF67" s="101"/>
      <c r="AG67" s="100"/>
      <c r="AH67" s="101"/>
      <c r="AI67" s="100"/>
      <c r="AJ67" s="101"/>
      <c r="AK67" s="100"/>
      <c r="AL67" s="101"/>
      <c r="AM67" s="101"/>
      <c r="AN67" s="8"/>
      <c r="AO67" s="147">
        <f>IFERROR(VLOOKUP(B67,'A2. Rate Change &amp; Enrollment'!$C$20:$K$769,3,FALSE),0)</f>
        <v>0</v>
      </c>
      <c r="AP67" s="147">
        <f>IFERROR(VLOOKUP(B67,'A2. Rate Change &amp; Enrollment'!$C$20:$K$769,7,FALSE),0)</f>
        <v>0</v>
      </c>
      <c r="AQ67" s="150" t="e">
        <f t="shared" si="6"/>
        <v>#DIV/0!</v>
      </c>
      <c r="AS67" s="177"/>
      <c r="AT67" s="177"/>
      <c r="AV67" s="153" t="e">
        <f t="shared" si="7"/>
        <v>#DIV/0!</v>
      </c>
      <c r="AW67" s="101"/>
      <c r="AY67" s="132"/>
      <c r="AZ67" s="101"/>
      <c r="BA67" s="94"/>
      <c r="BB67" s="94"/>
      <c r="BC67" s="94"/>
      <c r="BD67" s="94"/>
      <c r="BE67" s="101"/>
      <c r="BF67" s="132"/>
      <c r="BG67" s="98"/>
      <c r="BH67" s="74" t="str">
        <f t="shared" si="2"/>
        <v>N</v>
      </c>
      <c r="BI67" t="e">
        <f t="shared" si="3"/>
        <v>#DIV/0!</v>
      </c>
      <c r="BK67" s="283">
        <f>IFERROR(VLOOKUP($B67, 'A2. Rate Change &amp; Enrollment'!$C$14:$BY$769, 75, FALSE), 0)</f>
        <v>0</v>
      </c>
      <c r="BL67" s="283" t="e">
        <f t="shared" si="4"/>
        <v>#DIV/0!</v>
      </c>
      <c r="BM67" s="283" t="e">
        <f t="shared" si="5"/>
        <v>#DIV/0!</v>
      </c>
      <c r="BN67" t="e">
        <f t="shared" si="8"/>
        <v>#DIV/0!</v>
      </c>
    </row>
    <row r="68" spans="1:66" x14ac:dyDescent="0.35">
      <c r="A68" t="s">
        <v>262</v>
      </c>
      <c r="B68" s="144"/>
      <c r="C68" s="98"/>
      <c r="D68" s="43" t="str">
        <f t="shared" si="1"/>
        <v>Indemnity</v>
      </c>
      <c r="E68" s="100"/>
      <c r="F68" s="101"/>
      <c r="G68" s="100"/>
      <c r="H68" s="101"/>
      <c r="I68" s="100"/>
      <c r="J68" s="101"/>
      <c r="K68" s="100"/>
      <c r="L68" s="101"/>
      <c r="M68" s="100"/>
      <c r="N68" s="101"/>
      <c r="O68" s="100"/>
      <c r="P68" s="101"/>
      <c r="Q68" s="100"/>
      <c r="R68" s="101"/>
      <c r="S68" s="100"/>
      <c r="T68" s="101"/>
      <c r="U68" s="118"/>
      <c r="V68" s="118"/>
      <c r="W68" s="100"/>
      <c r="X68" s="100"/>
      <c r="Y68" s="100"/>
      <c r="Z68" s="100"/>
      <c r="AA68" s="132"/>
      <c r="AB68" s="101"/>
      <c r="AC68" s="101"/>
      <c r="AD68" s="101"/>
      <c r="AE68" s="100"/>
      <c r="AF68" s="101"/>
      <c r="AG68" s="100"/>
      <c r="AH68" s="101"/>
      <c r="AI68" s="100"/>
      <c r="AJ68" s="101"/>
      <c r="AK68" s="100"/>
      <c r="AL68" s="101"/>
      <c r="AM68" s="101"/>
      <c r="AN68" s="8"/>
      <c r="AO68" s="147">
        <f>IFERROR(VLOOKUP(B68,'A2. Rate Change &amp; Enrollment'!$C$20:$K$769,3,FALSE),0)</f>
        <v>0</v>
      </c>
      <c r="AP68" s="147">
        <f>IFERROR(VLOOKUP(B68,'A2. Rate Change &amp; Enrollment'!$C$20:$K$769,7,FALSE),0)</f>
        <v>0</v>
      </c>
      <c r="AQ68" s="150" t="e">
        <f t="shared" si="6"/>
        <v>#DIV/0!</v>
      </c>
      <c r="AS68" s="177"/>
      <c r="AT68" s="177"/>
      <c r="AV68" s="153" t="e">
        <f t="shared" si="7"/>
        <v>#DIV/0!</v>
      </c>
      <c r="AW68" s="101"/>
      <c r="AY68" s="132"/>
      <c r="AZ68" s="101"/>
      <c r="BA68" s="94"/>
      <c r="BB68" s="94"/>
      <c r="BC68" s="94"/>
      <c r="BD68" s="94"/>
      <c r="BE68" s="101"/>
      <c r="BF68" s="132"/>
      <c r="BG68" s="98"/>
      <c r="BH68" s="74" t="str">
        <f t="shared" si="2"/>
        <v>N</v>
      </c>
      <c r="BI68" t="e">
        <f t="shared" si="3"/>
        <v>#DIV/0!</v>
      </c>
      <c r="BK68" s="283">
        <f>IFERROR(VLOOKUP($B68, 'A2. Rate Change &amp; Enrollment'!$C$14:$BY$769, 75, FALSE), 0)</f>
        <v>0</v>
      </c>
      <c r="BL68" s="283" t="e">
        <f t="shared" si="4"/>
        <v>#DIV/0!</v>
      </c>
      <c r="BM68" s="283" t="e">
        <f t="shared" si="5"/>
        <v>#DIV/0!</v>
      </c>
      <c r="BN68" t="e">
        <f t="shared" si="8"/>
        <v>#DIV/0!</v>
      </c>
    </row>
    <row r="69" spans="1:66" x14ac:dyDescent="0.35">
      <c r="A69" t="s">
        <v>263</v>
      </c>
      <c r="B69" s="144"/>
      <c r="C69" s="98"/>
      <c r="D69" s="43" t="str">
        <f t="shared" si="1"/>
        <v>Indemnity</v>
      </c>
      <c r="E69" s="100"/>
      <c r="F69" s="101"/>
      <c r="G69" s="100"/>
      <c r="H69" s="101"/>
      <c r="I69" s="100"/>
      <c r="J69" s="101"/>
      <c r="K69" s="100"/>
      <c r="L69" s="101"/>
      <c r="M69" s="100"/>
      <c r="N69" s="101"/>
      <c r="O69" s="100"/>
      <c r="P69" s="101"/>
      <c r="Q69" s="100"/>
      <c r="R69" s="101"/>
      <c r="S69" s="100"/>
      <c r="T69" s="101"/>
      <c r="U69" s="118"/>
      <c r="V69" s="118"/>
      <c r="W69" s="100"/>
      <c r="X69" s="100"/>
      <c r="Y69" s="100"/>
      <c r="Z69" s="100"/>
      <c r="AA69" s="132"/>
      <c r="AB69" s="101"/>
      <c r="AC69" s="101"/>
      <c r="AD69" s="101"/>
      <c r="AE69" s="100"/>
      <c r="AF69" s="101"/>
      <c r="AG69" s="100"/>
      <c r="AH69" s="101"/>
      <c r="AI69" s="100"/>
      <c r="AJ69" s="101"/>
      <c r="AK69" s="100"/>
      <c r="AL69" s="101"/>
      <c r="AM69" s="101"/>
      <c r="AN69" s="8"/>
      <c r="AO69" s="147">
        <f>IFERROR(VLOOKUP(B69,'A2. Rate Change &amp; Enrollment'!$C$20:$K$769,3,FALSE),0)</f>
        <v>0</v>
      </c>
      <c r="AP69" s="147">
        <f>IFERROR(VLOOKUP(B69,'A2. Rate Change &amp; Enrollment'!$C$20:$K$769,7,FALSE),0)</f>
        <v>0</v>
      </c>
      <c r="AQ69" s="150" t="e">
        <f t="shared" si="6"/>
        <v>#DIV/0!</v>
      </c>
      <c r="AS69" s="177"/>
      <c r="AT69" s="177"/>
      <c r="AV69" s="153" t="e">
        <f t="shared" si="7"/>
        <v>#DIV/0!</v>
      </c>
      <c r="AW69" s="101"/>
      <c r="AY69" s="132"/>
      <c r="AZ69" s="101"/>
      <c r="BA69" s="94"/>
      <c r="BB69" s="94"/>
      <c r="BC69" s="94"/>
      <c r="BD69" s="94"/>
      <c r="BE69" s="101"/>
      <c r="BF69" s="132"/>
      <c r="BG69" s="98"/>
      <c r="BH69" s="74" t="str">
        <f t="shared" si="2"/>
        <v>N</v>
      </c>
      <c r="BI69" t="e">
        <f t="shared" si="3"/>
        <v>#DIV/0!</v>
      </c>
      <c r="BK69" s="283">
        <f>IFERROR(VLOOKUP($B69, 'A2. Rate Change &amp; Enrollment'!$C$14:$BY$769, 75, FALSE), 0)</f>
        <v>0</v>
      </c>
      <c r="BL69" s="283" t="e">
        <f t="shared" si="4"/>
        <v>#DIV/0!</v>
      </c>
      <c r="BM69" s="283" t="e">
        <f t="shared" si="5"/>
        <v>#DIV/0!</v>
      </c>
      <c r="BN69" t="e">
        <f t="shared" si="8"/>
        <v>#DIV/0!</v>
      </c>
    </row>
    <row r="70" spans="1:66" x14ac:dyDescent="0.35">
      <c r="A70" t="s">
        <v>264</v>
      </c>
      <c r="B70" s="144"/>
      <c r="C70" s="98"/>
      <c r="D70" s="43" t="str">
        <f t="shared" si="1"/>
        <v>Indemnity</v>
      </c>
      <c r="E70" s="100"/>
      <c r="F70" s="101"/>
      <c r="G70" s="100"/>
      <c r="H70" s="101"/>
      <c r="I70" s="100"/>
      <c r="J70" s="101"/>
      <c r="K70" s="100"/>
      <c r="L70" s="101"/>
      <c r="M70" s="100"/>
      <c r="N70" s="101"/>
      <c r="O70" s="100"/>
      <c r="P70" s="101"/>
      <c r="Q70" s="100"/>
      <c r="R70" s="101"/>
      <c r="S70" s="100"/>
      <c r="T70" s="101"/>
      <c r="U70" s="118"/>
      <c r="V70" s="118"/>
      <c r="W70" s="100"/>
      <c r="X70" s="100"/>
      <c r="Y70" s="100"/>
      <c r="Z70" s="100"/>
      <c r="AA70" s="132"/>
      <c r="AB70" s="101"/>
      <c r="AC70" s="101"/>
      <c r="AD70" s="101"/>
      <c r="AE70" s="100"/>
      <c r="AF70" s="101"/>
      <c r="AG70" s="100"/>
      <c r="AH70" s="101"/>
      <c r="AI70" s="100"/>
      <c r="AJ70" s="101"/>
      <c r="AK70" s="100"/>
      <c r="AL70" s="101"/>
      <c r="AM70" s="101"/>
      <c r="AN70" s="8"/>
      <c r="AO70" s="147">
        <f>IFERROR(VLOOKUP(B70,'A2. Rate Change &amp; Enrollment'!$C$20:$K$769,3,FALSE),0)</f>
        <v>0</v>
      </c>
      <c r="AP70" s="147">
        <f>IFERROR(VLOOKUP(B70,'A2. Rate Change &amp; Enrollment'!$C$20:$K$769,7,FALSE),0)</f>
        <v>0</v>
      </c>
      <c r="AQ70" s="150" t="e">
        <f t="shared" si="6"/>
        <v>#DIV/0!</v>
      </c>
      <c r="AS70" s="177"/>
      <c r="AT70" s="177"/>
      <c r="AV70" s="153" t="e">
        <f t="shared" si="7"/>
        <v>#DIV/0!</v>
      </c>
      <c r="AW70" s="101"/>
      <c r="AY70" s="132"/>
      <c r="AZ70" s="101"/>
      <c r="BA70" s="94"/>
      <c r="BB70" s="94"/>
      <c r="BC70" s="94"/>
      <c r="BD70" s="94"/>
      <c r="BE70" s="101"/>
      <c r="BF70" s="132"/>
      <c r="BG70" s="98"/>
      <c r="BH70" s="74" t="str">
        <f t="shared" si="2"/>
        <v>N</v>
      </c>
      <c r="BI70" t="e">
        <f t="shared" si="3"/>
        <v>#DIV/0!</v>
      </c>
      <c r="BK70" s="283">
        <f>IFERROR(VLOOKUP($B70, 'A2. Rate Change &amp; Enrollment'!$C$14:$BY$769, 75, FALSE), 0)</f>
        <v>0</v>
      </c>
      <c r="BL70" s="283" t="e">
        <f t="shared" si="4"/>
        <v>#DIV/0!</v>
      </c>
      <c r="BM70" s="283" t="e">
        <f t="shared" si="5"/>
        <v>#DIV/0!</v>
      </c>
      <c r="BN70" t="e">
        <f t="shared" si="8"/>
        <v>#DIV/0!</v>
      </c>
    </row>
    <row r="71" spans="1:66" x14ac:dyDescent="0.35">
      <c r="A71" t="s">
        <v>265</v>
      </c>
      <c r="B71" s="144"/>
      <c r="C71" s="98"/>
      <c r="D71" s="43" t="str">
        <f t="shared" si="1"/>
        <v>Indemnity</v>
      </c>
      <c r="E71" s="100"/>
      <c r="F71" s="101"/>
      <c r="G71" s="100"/>
      <c r="H71" s="101"/>
      <c r="I71" s="100"/>
      <c r="J71" s="101"/>
      <c r="K71" s="100"/>
      <c r="L71" s="101"/>
      <c r="M71" s="100"/>
      <c r="N71" s="101"/>
      <c r="O71" s="100"/>
      <c r="P71" s="101"/>
      <c r="Q71" s="100"/>
      <c r="R71" s="101"/>
      <c r="S71" s="100"/>
      <c r="T71" s="101"/>
      <c r="U71" s="118"/>
      <c r="V71" s="118"/>
      <c r="W71" s="100"/>
      <c r="X71" s="100"/>
      <c r="Y71" s="100"/>
      <c r="Z71" s="100"/>
      <c r="AA71" s="132"/>
      <c r="AB71" s="101"/>
      <c r="AC71" s="101"/>
      <c r="AD71" s="101"/>
      <c r="AE71" s="100"/>
      <c r="AF71" s="101"/>
      <c r="AG71" s="100"/>
      <c r="AH71" s="101"/>
      <c r="AI71" s="100"/>
      <c r="AJ71" s="101"/>
      <c r="AK71" s="100"/>
      <c r="AL71" s="101"/>
      <c r="AM71" s="101"/>
      <c r="AN71" s="8"/>
      <c r="AO71" s="147">
        <f>IFERROR(VLOOKUP(B71,'A2. Rate Change &amp; Enrollment'!$C$20:$K$769,3,FALSE),0)</f>
        <v>0</v>
      </c>
      <c r="AP71" s="147">
        <f>IFERROR(VLOOKUP(B71,'A2. Rate Change &amp; Enrollment'!$C$20:$K$769,7,FALSE),0)</f>
        <v>0</v>
      </c>
      <c r="AQ71" s="150" t="e">
        <f t="shared" si="6"/>
        <v>#DIV/0!</v>
      </c>
      <c r="AS71" s="177"/>
      <c r="AT71" s="177"/>
      <c r="AV71" s="153" t="e">
        <f t="shared" si="7"/>
        <v>#DIV/0!</v>
      </c>
      <c r="AW71" s="101"/>
      <c r="AY71" s="132"/>
      <c r="AZ71" s="101"/>
      <c r="BA71" s="94"/>
      <c r="BB71" s="94"/>
      <c r="BC71" s="94"/>
      <c r="BD71" s="94"/>
      <c r="BE71" s="101"/>
      <c r="BF71" s="132"/>
      <c r="BG71" s="98"/>
      <c r="BH71" s="74" t="str">
        <f t="shared" si="2"/>
        <v>N</v>
      </c>
      <c r="BI71" t="e">
        <f t="shared" si="3"/>
        <v>#DIV/0!</v>
      </c>
      <c r="BK71" s="283">
        <f>IFERROR(VLOOKUP($B71, 'A2. Rate Change &amp; Enrollment'!$C$14:$BY$769, 75, FALSE), 0)</f>
        <v>0</v>
      </c>
      <c r="BL71" s="283" t="e">
        <f t="shared" si="4"/>
        <v>#DIV/0!</v>
      </c>
      <c r="BM71" s="283" t="e">
        <f t="shared" si="5"/>
        <v>#DIV/0!</v>
      </c>
      <c r="BN71" t="e">
        <f t="shared" si="8"/>
        <v>#DIV/0!</v>
      </c>
    </row>
    <row r="72" spans="1:66" x14ac:dyDescent="0.35">
      <c r="A72" t="s">
        <v>266</v>
      </c>
      <c r="B72" s="144"/>
      <c r="C72" s="98"/>
      <c r="D72" s="43" t="str">
        <f t="shared" si="1"/>
        <v>Indemnity</v>
      </c>
      <c r="E72" s="100"/>
      <c r="F72" s="101"/>
      <c r="G72" s="100"/>
      <c r="H72" s="101"/>
      <c r="I72" s="100"/>
      <c r="J72" s="101"/>
      <c r="K72" s="100"/>
      <c r="L72" s="101"/>
      <c r="M72" s="100"/>
      <c r="N72" s="101"/>
      <c r="O72" s="100"/>
      <c r="P72" s="101"/>
      <c r="Q72" s="100"/>
      <c r="R72" s="101"/>
      <c r="S72" s="100"/>
      <c r="T72" s="101"/>
      <c r="U72" s="118"/>
      <c r="V72" s="118"/>
      <c r="W72" s="100"/>
      <c r="X72" s="100"/>
      <c r="Y72" s="100"/>
      <c r="Z72" s="100"/>
      <c r="AA72" s="132"/>
      <c r="AB72" s="101"/>
      <c r="AC72" s="101"/>
      <c r="AD72" s="101"/>
      <c r="AE72" s="100"/>
      <c r="AF72" s="101"/>
      <c r="AG72" s="100"/>
      <c r="AH72" s="101"/>
      <c r="AI72" s="100"/>
      <c r="AJ72" s="101"/>
      <c r="AK72" s="100"/>
      <c r="AL72" s="101"/>
      <c r="AM72" s="101"/>
      <c r="AN72" s="8"/>
      <c r="AO72" s="147">
        <f>IFERROR(VLOOKUP(B72,'A2. Rate Change &amp; Enrollment'!$C$20:$K$769,3,FALSE),0)</f>
        <v>0</v>
      </c>
      <c r="AP72" s="147">
        <f>IFERROR(VLOOKUP(B72,'A2. Rate Change &amp; Enrollment'!$C$20:$K$769,7,FALSE),0)</f>
        <v>0</v>
      </c>
      <c r="AQ72" s="150" t="e">
        <f t="shared" si="6"/>
        <v>#DIV/0!</v>
      </c>
      <c r="AS72" s="177"/>
      <c r="AT72" s="177"/>
      <c r="AV72" s="153" t="e">
        <f t="shared" si="7"/>
        <v>#DIV/0!</v>
      </c>
      <c r="AW72" s="101"/>
      <c r="AY72" s="132"/>
      <c r="AZ72" s="101"/>
      <c r="BA72" s="94"/>
      <c r="BB72" s="94"/>
      <c r="BC72" s="94"/>
      <c r="BD72" s="94"/>
      <c r="BE72" s="101"/>
      <c r="BF72" s="132"/>
      <c r="BG72" s="98"/>
      <c r="BH72" s="74" t="str">
        <f t="shared" si="2"/>
        <v>N</v>
      </c>
      <c r="BI72" t="e">
        <f t="shared" si="3"/>
        <v>#DIV/0!</v>
      </c>
      <c r="BK72" s="283">
        <f>IFERROR(VLOOKUP($B72, 'A2. Rate Change &amp; Enrollment'!$C$14:$BY$769, 75, FALSE), 0)</f>
        <v>0</v>
      </c>
      <c r="BL72" s="283" t="e">
        <f t="shared" si="4"/>
        <v>#DIV/0!</v>
      </c>
      <c r="BM72" s="283" t="e">
        <f t="shared" si="5"/>
        <v>#DIV/0!</v>
      </c>
      <c r="BN72" t="e">
        <f t="shared" si="8"/>
        <v>#DIV/0!</v>
      </c>
    </row>
    <row r="73" spans="1:66" x14ac:dyDescent="0.35">
      <c r="A73" t="s">
        <v>267</v>
      </c>
      <c r="B73" s="144"/>
      <c r="C73" s="98"/>
      <c r="D73" s="43" t="str">
        <f t="shared" si="1"/>
        <v>Indemnity</v>
      </c>
      <c r="E73" s="100"/>
      <c r="F73" s="101"/>
      <c r="G73" s="100"/>
      <c r="H73" s="101"/>
      <c r="I73" s="100"/>
      <c r="J73" s="101"/>
      <c r="K73" s="100"/>
      <c r="L73" s="101"/>
      <c r="M73" s="100"/>
      <c r="N73" s="101"/>
      <c r="O73" s="100"/>
      <c r="P73" s="101"/>
      <c r="Q73" s="100"/>
      <c r="R73" s="101"/>
      <c r="S73" s="100"/>
      <c r="T73" s="101"/>
      <c r="U73" s="118"/>
      <c r="V73" s="118"/>
      <c r="W73" s="100"/>
      <c r="X73" s="100"/>
      <c r="Y73" s="100"/>
      <c r="Z73" s="100"/>
      <c r="AA73" s="132"/>
      <c r="AB73" s="101"/>
      <c r="AC73" s="101"/>
      <c r="AD73" s="101"/>
      <c r="AE73" s="100"/>
      <c r="AF73" s="101"/>
      <c r="AG73" s="100"/>
      <c r="AH73" s="101"/>
      <c r="AI73" s="100"/>
      <c r="AJ73" s="101"/>
      <c r="AK73" s="100"/>
      <c r="AL73" s="101"/>
      <c r="AM73" s="101"/>
      <c r="AN73" s="8"/>
      <c r="AO73" s="147">
        <f>IFERROR(VLOOKUP(B73,'A2. Rate Change &amp; Enrollment'!$C$20:$K$769,3,FALSE),0)</f>
        <v>0</v>
      </c>
      <c r="AP73" s="147">
        <f>IFERROR(VLOOKUP(B73,'A2. Rate Change &amp; Enrollment'!$C$20:$K$769,7,FALSE),0)</f>
        <v>0</v>
      </c>
      <c r="AQ73" s="150" t="e">
        <f t="shared" si="6"/>
        <v>#DIV/0!</v>
      </c>
      <c r="AS73" s="177"/>
      <c r="AT73" s="177"/>
      <c r="AV73" s="153" t="e">
        <f t="shared" si="7"/>
        <v>#DIV/0!</v>
      </c>
      <c r="AW73" s="101"/>
      <c r="AY73" s="132"/>
      <c r="AZ73" s="101"/>
      <c r="BA73" s="94"/>
      <c r="BB73" s="94"/>
      <c r="BC73" s="94"/>
      <c r="BD73" s="94"/>
      <c r="BE73" s="101"/>
      <c r="BF73" s="132"/>
      <c r="BG73" s="98"/>
      <c r="BH73" s="74" t="str">
        <f t="shared" si="2"/>
        <v>N</v>
      </c>
      <c r="BI73" t="e">
        <f t="shared" si="3"/>
        <v>#DIV/0!</v>
      </c>
      <c r="BK73" s="283">
        <f>IFERROR(VLOOKUP($B73, 'A2. Rate Change &amp; Enrollment'!$C$14:$BY$769, 75, FALSE), 0)</f>
        <v>0</v>
      </c>
      <c r="BL73" s="283" t="e">
        <f t="shared" si="4"/>
        <v>#DIV/0!</v>
      </c>
      <c r="BM73" s="283" t="e">
        <f t="shared" si="5"/>
        <v>#DIV/0!</v>
      </c>
      <c r="BN73" t="e">
        <f t="shared" si="8"/>
        <v>#DIV/0!</v>
      </c>
    </row>
    <row r="74" spans="1:66" x14ac:dyDescent="0.35">
      <c r="A74" t="s">
        <v>268</v>
      </c>
      <c r="B74" s="144"/>
      <c r="C74" s="98"/>
      <c r="D74" s="43" t="str">
        <f t="shared" si="1"/>
        <v>Indemnity</v>
      </c>
      <c r="E74" s="100"/>
      <c r="F74" s="101"/>
      <c r="G74" s="100"/>
      <c r="H74" s="101"/>
      <c r="I74" s="100"/>
      <c r="J74" s="101"/>
      <c r="K74" s="100"/>
      <c r="L74" s="101"/>
      <c r="M74" s="100"/>
      <c r="N74" s="101"/>
      <c r="O74" s="100"/>
      <c r="P74" s="101"/>
      <c r="Q74" s="100"/>
      <c r="R74" s="101"/>
      <c r="S74" s="100"/>
      <c r="T74" s="101"/>
      <c r="U74" s="118"/>
      <c r="V74" s="118"/>
      <c r="W74" s="100"/>
      <c r="X74" s="100"/>
      <c r="Y74" s="100"/>
      <c r="Z74" s="100"/>
      <c r="AA74" s="132"/>
      <c r="AB74" s="101"/>
      <c r="AC74" s="101"/>
      <c r="AD74" s="101"/>
      <c r="AE74" s="100"/>
      <c r="AF74" s="101"/>
      <c r="AG74" s="100"/>
      <c r="AH74" s="101"/>
      <c r="AI74" s="100"/>
      <c r="AJ74" s="101"/>
      <c r="AK74" s="100"/>
      <c r="AL74" s="101"/>
      <c r="AM74" s="101"/>
      <c r="AN74" s="8"/>
      <c r="AO74" s="147">
        <f>IFERROR(VLOOKUP(B74,'A2. Rate Change &amp; Enrollment'!$C$20:$K$769,3,FALSE),0)</f>
        <v>0</v>
      </c>
      <c r="AP74" s="147">
        <f>IFERROR(VLOOKUP(B74,'A2. Rate Change &amp; Enrollment'!$C$20:$K$769,7,FALSE),0)</f>
        <v>0</v>
      </c>
      <c r="AQ74" s="150" t="e">
        <f t="shared" si="6"/>
        <v>#DIV/0!</v>
      </c>
      <c r="AS74" s="177"/>
      <c r="AT74" s="177"/>
      <c r="AV74" s="153" t="e">
        <f t="shared" si="7"/>
        <v>#DIV/0!</v>
      </c>
      <c r="AW74" s="101"/>
      <c r="AY74" s="132"/>
      <c r="AZ74" s="101"/>
      <c r="BA74" s="94"/>
      <c r="BB74" s="94"/>
      <c r="BC74" s="94"/>
      <c r="BD74" s="94"/>
      <c r="BE74" s="101"/>
      <c r="BF74" s="132"/>
      <c r="BG74" s="98"/>
      <c r="BH74" s="74" t="str">
        <f t="shared" si="2"/>
        <v>N</v>
      </c>
      <c r="BI74" t="e">
        <f t="shared" si="3"/>
        <v>#DIV/0!</v>
      </c>
      <c r="BK74" s="283">
        <f>IFERROR(VLOOKUP($B74, 'A2. Rate Change &amp; Enrollment'!$C$14:$BY$769, 75, FALSE), 0)</f>
        <v>0</v>
      </c>
      <c r="BL74" s="283" t="e">
        <f t="shared" si="4"/>
        <v>#DIV/0!</v>
      </c>
      <c r="BM74" s="283" t="e">
        <f t="shared" si="5"/>
        <v>#DIV/0!</v>
      </c>
      <c r="BN74" t="e">
        <f t="shared" si="8"/>
        <v>#DIV/0!</v>
      </c>
    </row>
    <row r="75" spans="1:66" x14ac:dyDescent="0.35">
      <c r="A75" t="s">
        <v>269</v>
      </c>
      <c r="B75" s="144"/>
      <c r="C75" s="98"/>
      <c r="D75" s="43" t="str">
        <f t="shared" si="1"/>
        <v>Indemnity</v>
      </c>
      <c r="E75" s="100"/>
      <c r="F75" s="101"/>
      <c r="G75" s="100"/>
      <c r="H75" s="101"/>
      <c r="I75" s="100"/>
      <c r="J75" s="101"/>
      <c r="K75" s="100"/>
      <c r="L75" s="101"/>
      <c r="M75" s="100"/>
      <c r="N75" s="101"/>
      <c r="O75" s="100"/>
      <c r="P75" s="101"/>
      <c r="Q75" s="100"/>
      <c r="R75" s="101"/>
      <c r="S75" s="100"/>
      <c r="T75" s="101"/>
      <c r="U75" s="118"/>
      <c r="V75" s="118"/>
      <c r="W75" s="100"/>
      <c r="X75" s="100"/>
      <c r="Y75" s="100"/>
      <c r="Z75" s="100"/>
      <c r="AA75" s="132"/>
      <c r="AB75" s="101"/>
      <c r="AC75" s="101"/>
      <c r="AD75" s="101"/>
      <c r="AE75" s="100"/>
      <c r="AF75" s="101"/>
      <c r="AG75" s="100"/>
      <c r="AH75" s="101"/>
      <c r="AI75" s="100"/>
      <c r="AJ75" s="101"/>
      <c r="AK75" s="100"/>
      <c r="AL75" s="101"/>
      <c r="AM75" s="101"/>
      <c r="AN75" s="8"/>
      <c r="AO75" s="147">
        <f>IFERROR(VLOOKUP(B75,'A2. Rate Change &amp; Enrollment'!$C$20:$K$769,3,FALSE),0)</f>
        <v>0</v>
      </c>
      <c r="AP75" s="147">
        <f>IFERROR(VLOOKUP(B75,'A2. Rate Change &amp; Enrollment'!$C$20:$K$769,7,FALSE),0)</f>
        <v>0</v>
      </c>
      <c r="AQ75" s="150" t="e">
        <f t="shared" si="6"/>
        <v>#DIV/0!</v>
      </c>
      <c r="AS75" s="177"/>
      <c r="AT75" s="177"/>
      <c r="AV75" s="153" t="e">
        <f t="shared" si="7"/>
        <v>#DIV/0!</v>
      </c>
      <c r="AW75" s="101"/>
      <c r="AY75" s="132"/>
      <c r="AZ75" s="101"/>
      <c r="BA75" s="94"/>
      <c r="BB75" s="94"/>
      <c r="BC75" s="94"/>
      <c r="BD75" s="94"/>
      <c r="BE75" s="101"/>
      <c r="BF75" s="132"/>
      <c r="BG75" s="98"/>
      <c r="BH75" s="74" t="str">
        <f t="shared" si="2"/>
        <v>N</v>
      </c>
      <c r="BI75" t="e">
        <f t="shared" si="3"/>
        <v>#DIV/0!</v>
      </c>
      <c r="BK75" s="283">
        <f>IFERROR(VLOOKUP($B75, 'A2. Rate Change &amp; Enrollment'!$C$14:$BY$769, 75, FALSE), 0)</f>
        <v>0</v>
      </c>
      <c r="BL75" s="283" t="e">
        <f t="shared" si="4"/>
        <v>#DIV/0!</v>
      </c>
      <c r="BM75" s="283" t="e">
        <f t="shared" si="5"/>
        <v>#DIV/0!</v>
      </c>
      <c r="BN75" t="e">
        <f t="shared" si="8"/>
        <v>#DIV/0!</v>
      </c>
    </row>
    <row r="76" spans="1:66" x14ac:dyDescent="0.35">
      <c r="A76" t="s">
        <v>270</v>
      </c>
      <c r="B76" s="144"/>
      <c r="C76" s="98"/>
      <c r="D76" s="43" t="str">
        <f t="shared" si="1"/>
        <v>Indemnity</v>
      </c>
      <c r="E76" s="100"/>
      <c r="F76" s="101"/>
      <c r="G76" s="100"/>
      <c r="H76" s="101"/>
      <c r="I76" s="100"/>
      <c r="J76" s="101"/>
      <c r="K76" s="100"/>
      <c r="L76" s="101"/>
      <c r="M76" s="100"/>
      <c r="N76" s="101"/>
      <c r="O76" s="100"/>
      <c r="P76" s="101"/>
      <c r="Q76" s="100"/>
      <c r="R76" s="101"/>
      <c r="S76" s="100"/>
      <c r="T76" s="101"/>
      <c r="U76" s="118"/>
      <c r="V76" s="118"/>
      <c r="W76" s="100"/>
      <c r="X76" s="100"/>
      <c r="Y76" s="100"/>
      <c r="Z76" s="100"/>
      <c r="AA76" s="132"/>
      <c r="AB76" s="101"/>
      <c r="AC76" s="101"/>
      <c r="AD76" s="101"/>
      <c r="AE76" s="100"/>
      <c r="AF76" s="101"/>
      <c r="AG76" s="100"/>
      <c r="AH76" s="101"/>
      <c r="AI76" s="100"/>
      <c r="AJ76" s="101"/>
      <c r="AK76" s="100"/>
      <c r="AL76" s="101"/>
      <c r="AM76" s="101"/>
      <c r="AN76" s="8"/>
      <c r="AO76" s="147">
        <f>IFERROR(VLOOKUP(B76,'A2. Rate Change &amp; Enrollment'!$C$20:$K$769,3,FALSE),0)</f>
        <v>0</v>
      </c>
      <c r="AP76" s="147">
        <f>IFERROR(VLOOKUP(B76,'A2. Rate Change &amp; Enrollment'!$C$20:$K$769,7,FALSE),0)</f>
        <v>0</v>
      </c>
      <c r="AQ76" s="150" t="e">
        <f t="shared" si="6"/>
        <v>#DIV/0!</v>
      </c>
      <c r="AS76" s="177"/>
      <c r="AT76" s="177"/>
      <c r="AV76" s="153" t="e">
        <f t="shared" si="7"/>
        <v>#DIV/0!</v>
      </c>
      <c r="AW76" s="101"/>
      <c r="AY76" s="132"/>
      <c r="AZ76" s="101"/>
      <c r="BA76" s="94"/>
      <c r="BB76" s="94"/>
      <c r="BC76" s="94"/>
      <c r="BD76" s="94"/>
      <c r="BE76" s="101"/>
      <c r="BF76" s="132"/>
      <c r="BG76" s="98"/>
      <c r="BH76" s="74" t="str">
        <f t="shared" si="2"/>
        <v>N</v>
      </c>
      <c r="BI76" t="e">
        <f t="shared" si="3"/>
        <v>#DIV/0!</v>
      </c>
      <c r="BK76" s="283">
        <f>IFERROR(VLOOKUP($B76, 'A2. Rate Change &amp; Enrollment'!$C$14:$BY$769, 75, FALSE), 0)</f>
        <v>0</v>
      </c>
      <c r="BL76" s="283" t="e">
        <f t="shared" si="4"/>
        <v>#DIV/0!</v>
      </c>
      <c r="BM76" s="283" t="e">
        <f t="shared" si="5"/>
        <v>#DIV/0!</v>
      </c>
      <c r="BN76" t="e">
        <f t="shared" si="8"/>
        <v>#DIV/0!</v>
      </c>
    </row>
    <row r="77" spans="1:66" x14ac:dyDescent="0.35">
      <c r="A77" t="s">
        <v>271</v>
      </c>
      <c r="B77" s="144"/>
      <c r="C77" s="98"/>
      <c r="D77" s="43" t="str">
        <f t="shared" si="1"/>
        <v>Indemnity</v>
      </c>
      <c r="E77" s="100"/>
      <c r="F77" s="101"/>
      <c r="G77" s="100"/>
      <c r="H77" s="101"/>
      <c r="I77" s="100"/>
      <c r="J77" s="101"/>
      <c r="K77" s="100"/>
      <c r="L77" s="101"/>
      <c r="M77" s="100"/>
      <c r="N77" s="101"/>
      <c r="O77" s="100"/>
      <c r="P77" s="101"/>
      <c r="Q77" s="100"/>
      <c r="R77" s="101"/>
      <c r="S77" s="100"/>
      <c r="T77" s="101"/>
      <c r="U77" s="118"/>
      <c r="V77" s="118"/>
      <c r="W77" s="100"/>
      <c r="X77" s="100"/>
      <c r="Y77" s="100"/>
      <c r="Z77" s="100"/>
      <c r="AA77" s="132"/>
      <c r="AB77" s="101"/>
      <c r="AC77" s="101"/>
      <c r="AD77" s="101"/>
      <c r="AE77" s="100"/>
      <c r="AF77" s="101"/>
      <c r="AG77" s="100"/>
      <c r="AH77" s="101"/>
      <c r="AI77" s="100"/>
      <c r="AJ77" s="101"/>
      <c r="AK77" s="100"/>
      <c r="AL77" s="101"/>
      <c r="AM77" s="101"/>
      <c r="AN77" s="8"/>
      <c r="AO77" s="147">
        <f>IFERROR(VLOOKUP(B77,'A2. Rate Change &amp; Enrollment'!$C$20:$K$769,3,FALSE),0)</f>
        <v>0</v>
      </c>
      <c r="AP77" s="147">
        <f>IFERROR(VLOOKUP(B77,'A2. Rate Change &amp; Enrollment'!$C$20:$K$769,7,FALSE),0)</f>
        <v>0</v>
      </c>
      <c r="AQ77" s="150" t="e">
        <f t="shared" si="6"/>
        <v>#DIV/0!</v>
      </c>
      <c r="AS77" s="177"/>
      <c r="AT77" s="177"/>
      <c r="AV77" s="153" t="e">
        <f t="shared" si="7"/>
        <v>#DIV/0!</v>
      </c>
      <c r="AW77" s="101"/>
      <c r="AY77" s="132"/>
      <c r="AZ77" s="101"/>
      <c r="BA77" s="94"/>
      <c r="BB77" s="94"/>
      <c r="BC77" s="94"/>
      <c r="BD77" s="94"/>
      <c r="BE77" s="101"/>
      <c r="BF77" s="132"/>
      <c r="BG77" s="98"/>
      <c r="BH77" s="74" t="str">
        <f t="shared" si="2"/>
        <v>N</v>
      </c>
      <c r="BI77" t="e">
        <f t="shared" si="3"/>
        <v>#DIV/0!</v>
      </c>
      <c r="BK77" s="283">
        <f>IFERROR(VLOOKUP($B77, 'A2. Rate Change &amp; Enrollment'!$C$14:$BY$769, 75, FALSE), 0)</f>
        <v>0</v>
      </c>
      <c r="BL77" s="283" t="e">
        <f t="shared" si="4"/>
        <v>#DIV/0!</v>
      </c>
      <c r="BM77" s="283" t="e">
        <f t="shared" si="5"/>
        <v>#DIV/0!</v>
      </c>
      <c r="BN77" t="e">
        <f t="shared" si="8"/>
        <v>#DIV/0!</v>
      </c>
    </row>
    <row r="78" spans="1:66" x14ac:dyDescent="0.35">
      <c r="A78" t="s">
        <v>272</v>
      </c>
      <c r="B78" s="144"/>
      <c r="C78" s="98"/>
      <c r="D78" s="43" t="str">
        <f t="shared" si="1"/>
        <v>Indemnity</v>
      </c>
      <c r="E78" s="100"/>
      <c r="F78" s="101"/>
      <c r="G78" s="100"/>
      <c r="H78" s="101"/>
      <c r="I78" s="100"/>
      <c r="J78" s="101"/>
      <c r="K78" s="100"/>
      <c r="L78" s="101"/>
      <c r="M78" s="100"/>
      <c r="N78" s="101"/>
      <c r="O78" s="100"/>
      <c r="P78" s="101"/>
      <c r="Q78" s="100"/>
      <c r="R78" s="101"/>
      <c r="S78" s="100"/>
      <c r="T78" s="101"/>
      <c r="U78" s="118"/>
      <c r="V78" s="118"/>
      <c r="W78" s="100"/>
      <c r="X78" s="100"/>
      <c r="Y78" s="100"/>
      <c r="Z78" s="100"/>
      <c r="AA78" s="132"/>
      <c r="AB78" s="101"/>
      <c r="AC78" s="101"/>
      <c r="AD78" s="101"/>
      <c r="AE78" s="100"/>
      <c r="AF78" s="101"/>
      <c r="AG78" s="100"/>
      <c r="AH78" s="101"/>
      <c r="AI78" s="100"/>
      <c r="AJ78" s="101"/>
      <c r="AK78" s="100"/>
      <c r="AL78" s="101"/>
      <c r="AM78" s="101"/>
      <c r="AN78" s="8"/>
      <c r="AO78" s="147">
        <f>IFERROR(VLOOKUP(B78,'A2. Rate Change &amp; Enrollment'!$C$20:$K$769,3,FALSE),0)</f>
        <v>0</v>
      </c>
      <c r="AP78" s="147">
        <f>IFERROR(VLOOKUP(B78,'A2. Rate Change &amp; Enrollment'!$C$20:$K$769,7,FALSE),0)</f>
        <v>0</v>
      </c>
      <c r="AQ78" s="150" t="e">
        <f t="shared" si="6"/>
        <v>#DIV/0!</v>
      </c>
      <c r="AS78" s="177"/>
      <c r="AT78" s="177"/>
      <c r="AV78" s="153" t="e">
        <f t="shared" si="7"/>
        <v>#DIV/0!</v>
      </c>
      <c r="AW78" s="101"/>
      <c r="AY78" s="132"/>
      <c r="AZ78" s="101"/>
      <c r="BA78" s="94"/>
      <c r="BB78" s="94"/>
      <c r="BC78" s="94"/>
      <c r="BD78" s="94"/>
      <c r="BE78" s="101"/>
      <c r="BF78" s="132"/>
      <c r="BG78" s="98"/>
      <c r="BH78" s="74" t="str">
        <f t="shared" si="2"/>
        <v>N</v>
      </c>
      <c r="BI78" t="e">
        <f t="shared" si="3"/>
        <v>#DIV/0!</v>
      </c>
      <c r="BK78" s="283">
        <f>IFERROR(VLOOKUP($B78, 'A2. Rate Change &amp; Enrollment'!$C$14:$BY$769, 75, FALSE), 0)</f>
        <v>0</v>
      </c>
      <c r="BL78" s="283" t="e">
        <f t="shared" si="4"/>
        <v>#DIV/0!</v>
      </c>
      <c r="BM78" s="283" t="e">
        <f t="shared" si="5"/>
        <v>#DIV/0!</v>
      </c>
      <c r="BN78" t="e">
        <f t="shared" si="8"/>
        <v>#DIV/0!</v>
      </c>
    </row>
    <row r="79" spans="1:66" x14ac:dyDescent="0.35">
      <c r="A79" t="s">
        <v>273</v>
      </c>
      <c r="B79" s="144"/>
      <c r="C79" s="98"/>
      <c r="D79" s="43" t="str">
        <f t="shared" si="1"/>
        <v>Indemnity</v>
      </c>
      <c r="E79" s="100"/>
      <c r="F79" s="101"/>
      <c r="G79" s="100"/>
      <c r="H79" s="101"/>
      <c r="I79" s="100"/>
      <c r="J79" s="101"/>
      <c r="K79" s="100"/>
      <c r="L79" s="101"/>
      <c r="M79" s="100"/>
      <c r="N79" s="101"/>
      <c r="O79" s="100"/>
      <c r="P79" s="101"/>
      <c r="Q79" s="100"/>
      <c r="R79" s="101"/>
      <c r="S79" s="100"/>
      <c r="T79" s="101"/>
      <c r="U79" s="118"/>
      <c r="V79" s="118"/>
      <c r="W79" s="100"/>
      <c r="X79" s="100"/>
      <c r="Y79" s="100"/>
      <c r="Z79" s="100"/>
      <c r="AA79" s="132"/>
      <c r="AB79" s="101"/>
      <c r="AC79" s="101"/>
      <c r="AD79" s="101"/>
      <c r="AE79" s="100"/>
      <c r="AF79" s="101"/>
      <c r="AG79" s="100"/>
      <c r="AH79" s="101"/>
      <c r="AI79" s="100"/>
      <c r="AJ79" s="101"/>
      <c r="AK79" s="100"/>
      <c r="AL79" s="101"/>
      <c r="AM79" s="101"/>
      <c r="AN79" s="8"/>
      <c r="AO79" s="147">
        <f>IFERROR(VLOOKUP(B79,'A2. Rate Change &amp; Enrollment'!$C$20:$K$769,3,FALSE),0)</f>
        <v>0</v>
      </c>
      <c r="AP79" s="147">
        <f>IFERROR(VLOOKUP(B79,'A2. Rate Change &amp; Enrollment'!$C$20:$K$769,7,FALSE),0)</f>
        <v>0</v>
      </c>
      <c r="AQ79" s="150" t="e">
        <f t="shared" si="6"/>
        <v>#DIV/0!</v>
      </c>
      <c r="AS79" s="177"/>
      <c r="AT79" s="177"/>
      <c r="AV79" s="153" t="e">
        <f t="shared" si="7"/>
        <v>#DIV/0!</v>
      </c>
      <c r="AW79" s="101"/>
      <c r="AY79" s="132"/>
      <c r="AZ79" s="101"/>
      <c r="BA79" s="94"/>
      <c r="BB79" s="94"/>
      <c r="BC79" s="94"/>
      <c r="BD79" s="94"/>
      <c r="BE79" s="101"/>
      <c r="BF79" s="132"/>
      <c r="BG79" s="98"/>
      <c r="BH79" s="74" t="str">
        <f t="shared" si="2"/>
        <v>N</v>
      </c>
      <c r="BI79" t="e">
        <f t="shared" si="3"/>
        <v>#DIV/0!</v>
      </c>
      <c r="BK79" s="283">
        <f>IFERROR(VLOOKUP($B79, 'A2. Rate Change &amp; Enrollment'!$C$14:$BY$769, 75, FALSE), 0)</f>
        <v>0</v>
      </c>
      <c r="BL79" s="283" t="e">
        <f t="shared" si="4"/>
        <v>#DIV/0!</v>
      </c>
      <c r="BM79" s="283" t="e">
        <f t="shared" si="5"/>
        <v>#DIV/0!</v>
      </c>
      <c r="BN79" t="e">
        <f t="shared" si="8"/>
        <v>#DIV/0!</v>
      </c>
    </row>
    <row r="80" spans="1:66" x14ac:dyDescent="0.35">
      <c r="A80" t="s">
        <v>274</v>
      </c>
      <c r="B80" s="144"/>
      <c r="C80" s="98"/>
      <c r="D80" s="43" t="str">
        <f t="shared" ref="D80:D143" si="9">$B$4</f>
        <v>Indemnity</v>
      </c>
      <c r="E80" s="100"/>
      <c r="F80" s="101"/>
      <c r="G80" s="100"/>
      <c r="H80" s="101"/>
      <c r="I80" s="100"/>
      <c r="J80" s="101"/>
      <c r="K80" s="100"/>
      <c r="L80" s="101"/>
      <c r="M80" s="100"/>
      <c r="N80" s="101"/>
      <c r="O80" s="100"/>
      <c r="P80" s="101"/>
      <c r="Q80" s="100"/>
      <c r="R80" s="101"/>
      <c r="S80" s="100"/>
      <c r="T80" s="101"/>
      <c r="U80" s="118"/>
      <c r="V80" s="118"/>
      <c r="W80" s="100"/>
      <c r="X80" s="100"/>
      <c r="Y80" s="100"/>
      <c r="Z80" s="100"/>
      <c r="AA80" s="132"/>
      <c r="AB80" s="101"/>
      <c r="AC80" s="101"/>
      <c r="AD80" s="101"/>
      <c r="AE80" s="100"/>
      <c r="AF80" s="101"/>
      <c r="AG80" s="100"/>
      <c r="AH80" s="101"/>
      <c r="AI80" s="100"/>
      <c r="AJ80" s="101"/>
      <c r="AK80" s="100"/>
      <c r="AL80" s="101"/>
      <c r="AM80" s="101"/>
      <c r="AN80" s="8"/>
      <c r="AO80" s="147">
        <f>IFERROR(VLOOKUP(B80,'A2. Rate Change &amp; Enrollment'!$C$20:$K$769,3,FALSE),0)</f>
        <v>0</v>
      </c>
      <c r="AP80" s="147">
        <f>IFERROR(VLOOKUP(B80,'A2. Rate Change &amp; Enrollment'!$C$20:$K$769,7,FALSE),0)</f>
        <v>0</v>
      </c>
      <c r="AQ80" s="150" t="e">
        <f t="shared" si="6"/>
        <v>#DIV/0!</v>
      </c>
      <c r="AS80" s="177"/>
      <c r="AT80" s="177"/>
      <c r="AV80" s="153" t="e">
        <f t="shared" si="7"/>
        <v>#DIV/0!</v>
      </c>
      <c r="AW80" s="101"/>
      <c r="AY80" s="132"/>
      <c r="AZ80" s="101"/>
      <c r="BA80" s="94"/>
      <c r="BB80" s="94"/>
      <c r="BC80" s="94"/>
      <c r="BD80" s="94"/>
      <c r="BE80" s="101"/>
      <c r="BF80" s="132"/>
      <c r="BG80" s="98"/>
      <c r="BH80" s="74" t="str">
        <f t="shared" ref="BH80:BH143" si="10">IF(OR(AS80-AT80&gt;5%, AT80-AS80&gt;5%), "Y", "N")</f>
        <v>N</v>
      </c>
      <c r="BI80" t="e">
        <f t="shared" ref="BI80:BI143" si="11">IF(AND(AQ80&gt;5%, BH80="Y"), "Y", "N")</f>
        <v>#DIV/0!</v>
      </c>
      <c r="BK80" s="283">
        <f>IFERROR(VLOOKUP($B80, 'A2. Rate Change &amp; Enrollment'!$C$14:$BY$769, 75, FALSE), 0)</f>
        <v>0</v>
      </c>
      <c r="BL80" s="283" t="e">
        <f t="shared" ref="BL80:BL143" si="12">BK80/$BK$14</f>
        <v>#DIV/0!</v>
      </c>
      <c r="BM80" s="283" t="e">
        <f t="shared" ref="BM80:BM143" si="13">AS80/$AS$14</f>
        <v>#DIV/0!</v>
      </c>
      <c r="BN80" t="e">
        <f t="shared" si="8"/>
        <v>#DIV/0!</v>
      </c>
    </row>
    <row r="81" spans="1:66" x14ac:dyDescent="0.35">
      <c r="A81" t="s">
        <v>275</v>
      </c>
      <c r="B81" s="144"/>
      <c r="C81" s="98"/>
      <c r="D81" s="43" t="str">
        <f t="shared" si="9"/>
        <v>Indemnity</v>
      </c>
      <c r="E81" s="100"/>
      <c r="F81" s="101"/>
      <c r="G81" s="100"/>
      <c r="H81" s="101"/>
      <c r="I81" s="100"/>
      <c r="J81" s="101"/>
      <c r="K81" s="100"/>
      <c r="L81" s="101"/>
      <c r="M81" s="100"/>
      <c r="N81" s="101"/>
      <c r="O81" s="100"/>
      <c r="P81" s="101"/>
      <c r="Q81" s="100"/>
      <c r="R81" s="101"/>
      <c r="S81" s="100"/>
      <c r="T81" s="101"/>
      <c r="U81" s="118"/>
      <c r="V81" s="118"/>
      <c r="W81" s="100"/>
      <c r="X81" s="100"/>
      <c r="Y81" s="100"/>
      <c r="Z81" s="100"/>
      <c r="AA81" s="132"/>
      <c r="AB81" s="101"/>
      <c r="AC81" s="101"/>
      <c r="AD81" s="101"/>
      <c r="AE81" s="100"/>
      <c r="AF81" s="101"/>
      <c r="AG81" s="100"/>
      <c r="AH81" s="101"/>
      <c r="AI81" s="100"/>
      <c r="AJ81" s="101"/>
      <c r="AK81" s="100"/>
      <c r="AL81" s="101"/>
      <c r="AM81" s="101"/>
      <c r="AN81" s="8"/>
      <c r="AO81" s="147">
        <f>IFERROR(VLOOKUP(B81,'A2. Rate Change &amp; Enrollment'!$C$20:$K$769,3,FALSE),0)</f>
        <v>0</v>
      </c>
      <c r="AP81" s="147">
        <f>IFERROR(VLOOKUP(B81,'A2. Rate Change &amp; Enrollment'!$C$20:$K$769,7,FALSE),0)</f>
        <v>0</v>
      </c>
      <c r="AQ81" s="150" t="e">
        <f t="shared" ref="AQ81:AQ144" si="14">AP81/$AP$11</f>
        <v>#DIV/0!</v>
      </c>
      <c r="AS81" s="177"/>
      <c r="AT81" s="177"/>
      <c r="AV81" s="153" t="e">
        <f t="shared" ref="AV81:AV144" si="15">AS81/AT81-1</f>
        <v>#DIV/0!</v>
      </c>
      <c r="AW81" s="101"/>
      <c r="AY81" s="132"/>
      <c r="AZ81" s="101"/>
      <c r="BA81" s="94"/>
      <c r="BB81" s="94"/>
      <c r="BC81" s="94"/>
      <c r="BD81" s="94"/>
      <c r="BE81" s="101"/>
      <c r="BF81" s="132"/>
      <c r="BG81" s="98"/>
      <c r="BH81" s="74" t="str">
        <f t="shared" si="10"/>
        <v>N</v>
      </c>
      <c r="BI81" t="e">
        <f t="shared" si="11"/>
        <v>#DIV/0!</v>
      </c>
      <c r="BK81" s="283">
        <f>IFERROR(VLOOKUP($B81, 'A2. Rate Change &amp; Enrollment'!$C$14:$BY$769, 75, FALSE), 0)</f>
        <v>0</v>
      </c>
      <c r="BL81" s="283" t="e">
        <f t="shared" si="12"/>
        <v>#DIV/0!</v>
      </c>
      <c r="BM81" s="283" t="e">
        <f t="shared" si="13"/>
        <v>#DIV/0!</v>
      </c>
      <c r="BN81" t="e">
        <f t="shared" ref="BN81:BN144" si="16">IF(ABS(BM81-BL81)&lt;0.001, "N", "Y")</f>
        <v>#DIV/0!</v>
      </c>
    </row>
    <row r="82" spans="1:66" x14ac:dyDescent="0.35">
      <c r="A82" t="s">
        <v>276</v>
      </c>
      <c r="B82" s="144"/>
      <c r="C82" s="98"/>
      <c r="D82" s="43" t="str">
        <f t="shared" si="9"/>
        <v>Indemnity</v>
      </c>
      <c r="E82" s="100"/>
      <c r="F82" s="101"/>
      <c r="G82" s="100"/>
      <c r="H82" s="101"/>
      <c r="I82" s="100"/>
      <c r="J82" s="101"/>
      <c r="K82" s="100"/>
      <c r="L82" s="101"/>
      <c r="M82" s="100"/>
      <c r="N82" s="101"/>
      <c r="O82" s="100"/>
      <c r="P82" s="101"/>
      <c r="Q82" s="100"/>
      <c r="R82" s="101"/>
      <c r="S82" s="100"/>
      <c r="T82" s="101"/>
      <c r="U82" s="118"/>
      <c r="V82" s="118"/>
      <c r="W82" s="100"/>
      <c r="X82" s="100"/>
      <c r="Y82" s="100"/>
      <c r="Z82" s="100"/>
      <c r="AA82" s="132"/>
      <c r="AB82" s="101"/>
      <c r="AC82" s="101"/>
      <c r="AD82" s="101"/>
      <c r="AE82" s="100"/>
      <c r="AF82" s="101"/>
      <c r="AG82" s="100"/>
      <c r="AH82" s="101"/>
      <c r="AI82" s="100"/>
      <c r="AJ82" s="101"/>
      <c r="AK82" s="100"/>
      <c r="AL82" s="101"/>
      <c r="AM82" s="101"/>
      <c r="AN82" s="8"/>
      <c r="AO82" s="147">
        <f>IFERROR(VLOOKUP(B82,'A2. Rate Change &amp; Enrollment'!$C$20:$K$769,3,FALSE),0)</f>
        <v>0</v>
      </c>
      <c r="AP82" s="147">
        <f>IFERROR(VLOOKUP(B82,'A2. Rate Change &amp; Enrollment'!$C$20:$K$769,7,FALSE),0)</f>
        <v>0</v>
      </c>
      <c r="AQ82" s="150" t="e">
        <f t="shared" si="14"/>
        <v>#DIV/0!</v>
      </c>
      <c r="AS82" s="177"/>
      <c r="AT82" s="177"/>
      <c r="AV82" s="153" t="e">
        <f t="shared" si="15"/>
        <v>#DIV/0!</v>
      </c>
      <c r="AW82" s="101"/>
      <c r="AY82" s="132"/>
      <c r="AZ82" s="101"/>
      <c r="BA82" s="94"/>
      <c r="BB82" s="94"/>
      <c r="BC82" s="94"/>
      <c r="BD82" s="94"/>
      <c r="BE82" s="101"/>
      <c r="BF82" s="132"/>
      <c r="BG82" s="98"/>
      <c r="BH82" s="74" t="str">
        <f t="shared" si="10"/>
        <v>N</v>
      </c>
      <c r="BI82" t="e">
        <f t="shared" si="11"/>
        <v>#DIV/0!</v>
      </c>
      <c r="BK82" s="283">
        <f>IFERROR(VLOOKUP($B82, 'A2. Rate Change &amp; Enrollment'!$C$14:$BY$769, 75, FALSE), 0)</f>
        <v>0</v>
      </c>
      <c r="BL82" s="283" t="e">
        <f t="shared" si="12"/>
        <v>#DIV/0!</v>
      </c>
      <c r="BM82" s="283" t="e">
        <f t="shared" si="13"/>
        <v>#DIV/0!</v>
      </c>
      <c r="BN82" t="e">
        <f t="shared" si="16"/>
        <v>#DIV/0!</v>
      </c>
    </row>
    <row r="83" spans="1:66" x14ac:dyDescent="0.35">
      <c r="A83" t="s">
        <v>277</v>
      </c>
      <c r="B83" s="144"/>
      <c r="C83" s="98"/>
      <c r="D83" s="43" t="str">
        <f t="shared" si="9"/>
        <v>Indemnity</v>
      </c>
      <c r="E83" s="100"/>
      <c r="F83" s="101"/>
      <c r="G83" s="100"/>
      <c r="H83" s="101"/>
      <c r="I83" s="100"/>
      <c r="J83" s="101"/>
      <c r="K83" s="100"/>
      <c r="L83" s="101"/>
      <c r="M83" s="100"/>
      <c r="N83" s="101"/>
      <c r="O83" s="100"/>
      <c r="P83" s="101"/>
      <c r="Q83" s="100"/>
      <c r="R83" s="101"/>
      <c r="S83" s="100"/>
      <c r="T83" s="101"/>
      <c r="U83" s="118"/>
      <c r="V83" s="118"/>
      <c r="W83" s="100"/>
      <c r="X83" s="100"/>
      <c r="Y83" s="100"/>
      <c r="Z83" s="100"/>
      <c r="AA83" s="132"/>
      <c r="AB83" s="101"/>
      <c r="AC83" s="101"/>
      <c r="AD83" s="101"/>
      <c r="AE83" s="100"/>
      <c r="AF83" s="101"/>
      <c r="AG83" s="100"/>
      <c r="AH83" s="101"/>
      <c r="AI83" s="100"/>
      <c r="AJ83" s="101"/>
      <c r="AK83" s="100"/>
      <c r="AL83" s="101"/>
      <c r="AM83" s="101"/>
      <c r="AN83" s="8"/>
      <c r="AO83" s="147">
        <f>IFERROR(VLOOKUP(B83,'A2. Rate Change &amp; Enrollment'!$C$20:$K$769,3,FALSE),0)</f>
        <v>0</v>
      </c>
      <c r="AP83" s="147">
        <f>IFERROR(VLOOKUP(B83,'A2. Rate Change &amp; Enrollment'!$C$20:$K$769,7,FALSE),0)</f>
        <v>0</v>
      </c>
      <c r="AQ83" s="150" t="e">
        <f t="shared" si="14"/>
        <v>#DIV/0!</v>
      </c>
      <c r="AS83" s="177"/>
      <c r="AT83" s="177"/>
      <c r="AV83" s="153" t="e">
        <f t="shared" si="15"/>
        <v>#DIV/0!</v>
      </c>
      <c r="AW83" s="101"/>
      <c r="AY83" s="132"/>
      <c r="AZ83" s="101"/>
      <c r="BA83" s="94"/>
      <c r="BB83" s="94"/>
      <c r="BC83" s="94"/>
      <c r="BD83" s="94"/>
      <c r="BE83" s="101"/>
      <c r="BF83" s="132"/>
      <c r="BG83" s="98"/>
      <c r="BH83" s="74" t="str">
        <f t="shared" si="10"/>
        <v>N</v>
      </c>
      <c r="BI83" t="e">
        <f t="shared" si="11"/>
        <v>#DIV/0!</v>
      </c>
      <c r="BK83" s="283">
        <f>IFERROR(VLOOKUP($B83, 'A2. Rate Change &amp; Enrollment'!$C$14:$BY$769, 75, FALSE), 0)</f>
        <v>0</v>
      </c>
      <c r="BL83" s="283" t="e">
        <f t="shared" si="12"/>
        <v>#DIV/0!</v>
      </c>
      <c r="BM83" s="283" t="e">
        <f t="shared" si="13"/>
        <v>#DIV/0!</v>
      </c>
      <c r="BN83" t="e">
        <f t="shared" si="16"/>
        <v>#DIV/0!</v>
      </c>
    </row>
    <row r="84" spans="1:66" x14ac:dyDescent="0.35">
      <c r="A84" t="s">
        <v>278</v>
      </c>
      <c r="B84" s="144"/>
      <c r="C84" s="98"/>
      <c r="D84" s="43" t="str">
        <f t="shared" si="9"/>
        <v>Indemnity</v>
      </c>
      <c r="E84" s="100"/>
      <c r="F84" s="101"/>
      <c r="G84" s="100"/>
      <c r="H84" s="101"/>
      <c r="I84" s="100"/>
      <c r="J84" s="101"/>
      <c r="K84" s="100"/>
      <c r="L84" s="101"/>
      <c r="M84" s="100"/>
      <c r="N84" s="101"/>
      <c r="O84" s="100"/>
      <c r="P84" s="101"/>
      <c r="Q84" s="100"/>
      <c r="R84" s="101"/>
      <c r="S84" s="100"/>
      <c r="T84" s="101"/>
      <c r="U84" s="118"/>
      <c r="V84" s="118"/>
      <c r="W84" s="100"/>
      <c r="X84" s="100"/>
      <c r="Y84" s="100"/>
      <c r="Z84" s="100"/>
      <c r="AA84" s="132"/>
      <c r="AB84" s="101"/>
      <c r="AC84" s="101"/>
      <c r="AD84" s="101"/>
      <c r="AE84" s="100"/>
      <c r="AF84" s="101"/>
      <c r="AG84" s="100"/>
      <c r="AH84" s="101"/>
      <c r="AI84" s="100"/>
      <c r="AJ84" s="101"/>
      <c r="AK84" s="100"/>
      <c r="AL84" s="101"/>
      <c r="AM84" s="101"/>
      <c r="AN84" s="8"/>
      <c r="AO84" s="147">
        <f>IFERROR(VLOOKUP(B84,'A2. Rate Change &amp; Enrollment'!$C$20:$K$769,3,FALSE),0)</f>
        <v>0</v>
      </c>
      <c r="AP84" s="147">
        <f>IFERROR(VLOOKUP(B84,'A2. Rate Change &amp; Enrollment'!$C$20:$K$769,7,FALSE),0)</f>
        <v>0</v>
      </c>
      <c r="AQ84" s="150" t="e">
        <f t="shared" si="14"/>
        <v>#DIV/0!</v>
      </c>
      <c r="AS84" s="177"/>
      <c r="AT84" s="177"/>
      <c r="AV84" s="153" t="e">
        <f t="shared" si="15"/>
        <v>#DIV/0!</v>
      </c>
      <c r="AW84" s="101"/>
      <c r="AY84" s="132"/>
      <c r="AZ84" s="101"/>
      <c r="BA84" s="94"/>
      <c r="BB84" s="94"/>
      <c r="BC84" s="94"/>
      <c r="BD84" s="94"/>
      <c r="BE84" s="101"/>
      <c r="BF84" s="132"/>
      <c r="BG84" s="98"/>
      <c r="BH84" s="74" t="str">
        <f t="shared" si="10"/>
        <v>N</v>
      </c>
      <c r="BI84" t="e">
        <f t="shared" si="11"/>
        <v>#DIV/0!</v>
      </c>
      <c r="BK84" s="283">
        <f>IFERROR(VLOOKUP($B84, 'A2. Rate Change &amp; Enrollment'!$C$14:$BY$769, 75, FALSE), 0)</f>
        <v>0</v>
      </c>
      <c r="BL84" s="283" t="e">
        <f t="shared" si="12"/>
        <v>#DIV/0!</v>
      </c>
      <c r="BM84" s="283" t="e">
        <f t="shared" si="13"/>
        <v>#DIV/0!</v>
      </c>
      <c r="BN84" t="e">
        <f t="shared" si="16"/>
        <v>#DIV/0!</v>
      </c>
    </row>
    <row r="85" spans="1:66" x14ac:dyDescent="0.35">
      <c r="A85" t="s">
        <v>279</v>
      </c>
      <c r="B85" s="144"/>
      <c r="C85" s="98"/>
      <c r="D85" s="43" t="str">
        <f t="shared" si="9"/>
        <v>Indemnity</v>
      </c>
      <c r="E85" s="100"/>
      <c r="F85" s="101"/>
      <c r="G85" s="100"/>
      <c r="H85" s="101"/>
      <c r="I85" s="100"/>
      <c r="J85" s="101"/>
      <c r="K85" s="100"/>
      <c r="L85" s="101"/>
      <c r="M85" s="100"/>
      <c r="N85" s="101"/>
      <c r="O85" s="100"/>
      <c r="P85" s="101"/>
      <c r="Q85" s="100"/>
      <c r="R85" s="101"/>
      <c r="S85" s="100"/>
      <c r="T85" s="101"/>
      <c r="U85" s="118"/>
      <c r="V85" s="118"/>
      <c r="W85" s="100"/>
      <c r="X85" s="100"/>
      <c r="Y85" s="100"/>
      <c r="Z85" s="100"/>
      <c r="AA85" s="132"/>
      <c r="AB85" s="101"/>
      <c r="AC85" s="101"/>
      <c r="AD85" s="101"/>
      <c r="AE85" s="100"/>
      <c r="AF85" s="101"/>
      <c r="AG85" s="100"/>
      <c r="AH85" s="101"/>
      <c r="AI85" s="100"/>
      <c r="AJ85" s="101"/>
      <c r="AK85" s="100"/>
      <c r="AL85" s="101"/>
      <c r="AM85" s="101"/>
      <c r="AN85" s="8"/>
      <c r="AO85" s="147">
        <f>IFERROR(VLOOKUP(B85,'A2. Rate Change &amp; Enrollment'!$C$20:$K$769,3,FALSE),0)</f>
        <v>0</v>
      </c>
      <c r="AP85" s="147">
        <f>IFERROR(VLOOKUP(B85,'A2. Rate Change &amp; Enrollment'!$C$20:$K$769,7,FALSE),0)</f>
        <v>0</v>
      </c>
      <c r="AQ85" s="150" t="e">
        <f t="shared" si="14"/>
        <v>#DIV/0!</v>
      </c>
      <c r="AS85" s="177"/>
      <c r="AT85" s="177"/>
      <c r="AV85" s="153" t="e">
        <f t="shared" si="15"/>
        <v>#DIV/0!</v>
      </c>
      <c r="AW85" s="101"/>
      <c r="AY85" s="132"/>
      <c r="AZ85" s="101"/>
      <c r="BA85" s="94"/>
      <c r="BB85" s="94"/>
      <c r="BC85" s="94"/>
      <c r="BD85" s="94"/>
      <c r="BE85" s="101"/>
      <c r="BF85" s="132"/>
      <c r="BG85" s="98"/>
      <c r="BH85" s="74" t="str">
        <f t="shared" si="10"/>
        <v>N</v>
      </c>
      <c r="BI85" t="e">
        <f t="shared" si="11"/>
        <v>#DIV/0!</v>
      </c>
      <c r="BK85" s="283">
        <f>IFERROR(VLOOKUP($B85, 'A2. Rate Change &amp; Enrollment'!$C$14:$BY$769, 75, FALSE), 0)</f>
        <v>0</v>
      </c>
      <c r="BL85" s="283" t="e">
        <f t="shared" si="12"/>
        <v>#DIV/0!</v>
      </c>
      <c r="BM85" s="283" t="e">
        <f t="shared" si="13"/>
        <v>#DIV/0!</v>
      </c>
      <c r="BN85" t="e">
        <f t="shared" si="16"/>
        <v>#DIV/0!</v>
      </c>
    </row>
    <row r="86" spans="1:66" x14ac:dyDescent="0.35">
      <c r="A86" t="s">
        <v>280</v>
      </c>
      <c r="B86" s="144"/>
      <c r="C86" s="98"/>
      <c r="D86" s="43" t="str">
        <f t="shared" si="9"/>
        <v>Indemnity</v>
      </c>
      <c r="E86" s="100"/>
      <c r="F86" s="101"/>
      <c r="G86" s="100"/>
      <c r="H86" s="101"/>
      <c r="I86" s="100"/>
      <c r="J86" s="101"/>
      <c r="K86" s="100"/>
      <c r="L86" s="101"/>
      <c r="M86" s="100"/>
      <c r="N86" s="101"/>
      <c r="O86" s="100"/>
      <c r="P86" s="101"/>
      <c r="Q86" s="100"/>
      <c r="R86" s="101"/>
      <c r="S86" s="100"/>
      <c r="T86" s="101"/>
      <c r="U86" s="118"/>
      <c r="V86" s="118"/>
      <c r="W86" s="100"/>
      <c r="X86" s="100"/>
      <c r="Y86" s="100"/>
      <c r="Z86" s="100"/>
      <c r="AA86" s="132"/>
      <c r="AB86" s="101"/>
      <c r="AC86" s="101"/>
      <c r="AD86" s="101"/>
      <c r="AE86" s="100"/>
      <c r="AF86" s="101"/>
      <c r="AG86" s="100"/>
      <c r="AH86" s="101"/>
      <c r="AI86" s="100"/>
      <c r="AJ86" s="101"/>
      <c r="AK86" s="100"/>
      <c r="AL86" s="101"/>
      <c r="AM86" s="101"/>
      <c r="AN86" s="8"/>
      <c r="AO86" s="147">
        <f>IFERROR(VLOOKUP(B86,'A2. Rate Change &amp; Enrollment'!$C$20:$K$769,3,FALSE),0)</f>
        <v>0</v>
      </c>
      <c r="AP86" s="147">
        <f>IFERROR(VLOOKUP(B86,'A2. Rate Change &amp; Enrollment'!$C$20:$K$769,7,FALSE),0)</f>
        <v>0</v>
      </c>
      <c r="AQ86" s="150" t="e">
        <f t="shared" si="14"/>
        <v>#DIV/0!</v>
      </c>
      <c r="AS86" s="177"/>
      <c r="AT86" s="177"/>
      <c r="AV86" s="153" t="e">
        <f t="shared" si="15"/>
        <v>#DIV/0!</v>
      </c>
      <c r="AW86" s="101"/>
      <c r="AY86" s="132"/>
      <c r="AZ86" s="101"/>
      <c r="BA86" s="94"/>
      <c r="BB86" s="94"/>
      <c r="BC86" s="94"/>
      <c r="BD86" s="94"/>
      <c r="BE86" s="101"/>
      <c r="BF86" s="132"/>
      <c r="BG86" s="98"/>
      <c r="BH86" s="74" t="str">
        <f t="shared" si="10"/>
        <v>N</v>
      </c>
      <c r="BI86" t="e">
        <f t="shared" si="11"/>
        <v>#DIV/0!</v>
      </c>
      <c r="BK86" s="283">
        <f>IFERROR(VLOOKUP($B86, 'A2. Rate Change &amp; Enrollment'!$C$14:$BY$769, 75, FALSE), 0)</f>
        <v>0</v>
      </c>
      <c r="BL86" s="283" t="e">
        <f t="shared" si="12"/>
        <v>#DIV/0!</v>
      </c>
      <c r="BM86" s="283" t="e">
        <f t="shared" si="13"/>
        <v>#DIV/0!</v>
      </c>
      <c r="BN86" t="e">
        <f t="shared" si="16"/>
        <v>#DIV/0!</v>
      </c>
    </row>
    <row r="87" spans="1:66" x14ac:dyDescent="0.35">
      <c r="A87" t="s">
        <v>281</v>
      </c>
      <c r="B87" s="144"/>
      <c r="C87" s="98"/>
      <c r="D87" s="43" t="str">
        <f t="shared" si="9"/>
        <v>Indemnity</v>
      </c>
      <c r="E87" s="100"/>
      <c r="F87" s="101"/>
      <c r="G87" s="100"/>
      <c r="H87" s="101"/>
      <c r="I87" s="100"/>
      <c r="J87" s="101"/>
      <c r="K87" s="100"/>
      <c r="L87" s="101"/>
      <c r="M87" s="100"/>
      <c r="N87" s="101"/>
      <c r="O87" s="100"/>
      <c r="P87" s="101"/>
      <c r="Q87" s="100"/>
      <c r="R87" s="101"/>
      <c r="S87" s="100"/>
      <c r="T87" s="101"/>
      <c r="U87" s="118"/>
      <c r="V87" s="118"/>
      <c r="W87" s="100"/>
      <c r="X87" s="100"/>
      <c r="Y87" s="100"/>
      <c r="Z87" s="100"/>
      <c r="AA87" s="132"/>
      <c r="AB87" s="101"/>
      <c r="AC87" s="101"/>
      <c r="AD87" s="101"/>
      <c r="AE87" s="100"/>
      <c r="AF87" s="101"/>
      <c r="AG87" s="100"/>
      <c r="AH87" s="101"/>
      <c r="AI87" s="100"/>
      <c r="AJ87" s="101"/>
      <c r="AK87" s="100"/>
      <c r="AL87" s="101"/>
      <c r="AM87" s="101"/>
      <c r="AN87" s="8"/>
      <c r="AO87" s="147">
        <f>IFERROR(VLOOKUP(B87,'A2. Rate Change &amp; Enrollment'!$C$20:$K$769,3,FALSE),0)</f>
        <v>0</v>
      </c>
      <c r="AP87" s="147">
        <f>IFERROR(VLOOKUP(B87,'A2. Rate Change &amp; Enrollment'!$C$20:$K$769,7,FALSE),0)</f>
        <v>0</v>
      </c>
      <c r="AQ87" s="150" t="e">
        <f t="shared" si="14"/>
        <v>#DIV/0!</v>
      </c>
      <c r="AS87" s="177"/>
      <c r="AT87" s="177"/>
      <c r="AV87" s="153" t="e">
        <f t="shared" si="15"/>
        <v>#DIV/0!</v>
      </c>
      <c r="AW87" s="101"/>
      <c r="AY87" s="132"/>
      <c r="AZ87" s="101"/>
      <c r="BA87" s="94"/>
      <c r="BB87" s="94"/>
      <c r="BC87" s="94"/>
      <c r="BD87" s="94"/>
      <c r="BE87" s="101"/>
      <c r="BF87" s="132"/>
      <c r="BG87" s="98"/>
      <c r="BH87" s="74" t="str">
        <f t="shared" si="10"/>
        <v>N</v>
      </c>
      <c r="BI87" t="e">
        <f t="shared" si="11"/>
        <v>#DIV/0!</v>
      </c>
      <c r="BK87" s="283">
        <f>IFERROR(VLOOKUP($B87, 'A2. Rate Change &amp; Enrollment'!$C$14:$BY$769, 75, FALSE), 0)</f>
        <v>0</v>
      </c>
      <c r="BL87" s="283" t="e">
        <f t="shared" si="12"/>
        <v>#DIV/0!</v>
      </c>
      <c r="BM87" s="283" t="e">
        <f t="shared" si="13"/>
        <v>#DIV/0!</v>
      </c>
      <c r="BN87" t="e">
        <f t="shared" si="16"/>
        <v>#DIV/0!</v>
      </c>
    </row>
    <row r="88" spans="1:66" x14ac:dyDescent="0.35">
      <c r="A88" t="s">
        <v>282</v>
      </c>
      <c r="B88" s="144"/>
      <c r="C88" s="98"/>
      <c r="D88" s="43" t="str">
        <f t="shared" si="9"/>
        <v>Indemnity</v>
      </c>
      <c r="E88" s="100"/>
      <c r="F88" s="101"/>
      <c r="G88" s="100"/>
      <c r="H88" s="101"/>
      <c r="I88" s="100"/>
      <c r="J88" s="101"/>
      <c r="K88" s="100"/>
      <c r="L88" s="101"/>
      <c r="M88" s="100"/>
      <c r="N88" s="101"/>
      <c r="O88" s="100"/>
      <c r="P88" s="101"/>
      <c r="Q88" s="100"/>
      <c r="R88" s="101"/>
      <c r="S88" s="100"/>
      <c r="T88" s="101"/>
      <c r="U88" s="118"/>
      <c r="V88" s="118"/>
      <c r="W88" s="100"/>
      <c r="X88" s="100"/>
      <c r="Y88" s="100"/>
      <c r="Z88" s="100"/>
      <c r="AA88" s="132"/>
      <c r="AB88" s="101"/>
      <c r="AC88" s="101"/>
      <c r="AD88" s="101"/>
      <c r="AE88" s="100"/>
      <c r="AF88" s="101"/>
      <c r="AG88" s="100"/>
      <c r="AH88" s="101"/>
      <c r="AI88" s="100"/>
      <c r="AJ88" s="101"/>
      <c r="AK88" s="100"/>
      <c r="AL88" s="101"/>
      <c r="AM88" s="101"/>
      <c r="AN88" s="8"/>
      <c r="AO88" s="147">
        <f>IFERROR(VLOOKUP(B88,'A2. Rate Change &amp; Enrollment'!$C$20:$K$769,3,FALSE),0)</f>
        <v>0</v>
      </c>
      <c r="AP88" s="147">
        <f>IFERROR(VLOOKUP(B88,'A2. Rate Change &amp; Enrollment'!$C$20:$K$769,7,FALSE),0)</f>
        <v>0</v>
      </c>
      <c r="AQ88" s="150" t="e">
        <f t="shared" si="14"/>
        <v>#DIV/0!</v>
      </c>
      <c r="AS88" s="177"/>
      <c r="AT88" s="177"/>
      <c r="AV88" s="153" t="e">
        <f t="shared" si="15"/>
        <v>#DIV/0!</v>
      </c>
      <c r="AW88" s="101"/>
      <c r="AY88" s="132"/>
      <c r="AZ88" s="101"/>
      <c r="BA88" s="94"/>
      <c r="BB88" s="94"/>
      <c r="BC88" s="94"/>
      <c r="BD88" s="94"/>
      <c r="BE88" s="101"/>
      <c r="BF88" s="132"/>
      <c r="BG88" s="98"/>
      <c r="BH88" s="74" t="str">
        <f t="shared" si="10"/>
        <v>N</v>
      </c>
      <c r="BI88" t="e">
        <f t="shared" si="11"/>
        <v>#DIV/0!</v>
      </c>
      <c r="BK88" s="283">
        <f>IFERROR(VLOOKUP($B88, 'A2. Rate Change &amp; Enrollment'!$C$14:$BY$769, 75, FALSE), 0)</f>
        <v>0</v>
      </c>
      <c r="BL88" s="283" t="e">
        <f t="shared" si="12"/>
        <v>#DIV/0!</v>
      </c>
      <c r="BM88" s="283" t="e">
        <f t="shared" si="13"/>
        <v>#DIV/0!</v>
      </c>
      <c r="BN88" t="e">
        <f t="shared" si="16"/>
        <v>#DIV/0!</v>
      </c>
    </row>
    <row r="89" spans="1:66" x14ac:dyDescent="0.35">
      <c r="A89" t="s">
        <v>283</v>
      </c>
      <c r="B89" s="144"/>
      <c r="C89" s="98"/>
      <c r="D89" s="43" t="str">
        <f t="shared" si="9"/>
        <v>Indemnity</v>
      </c>
      <c r="E89" s="100"/>
      <c r="F89" s="101"/>
      <c r="G89" s="100"/>
      <c r="H89" s="101"/>
      <c r="I89" s="100"/>
      <c r="J89" s="101"/>
      <c r="K89" s="100"/>
      <c r="L89" s="101"/>
      <c r="M89" s="100"/>
      <c r="N89" s="101"/>
      <c r="O89" s="100"/>
      <c r="P89" s="101"/>
      <c r="Q89" s="100"/>
      <c r="R89" s="101"/>
      <c r="S89" s="100"/>
      <c r="T89" s="101"/>
      <c r="U89" s="118"/>
      <c r="V89" s="118"/>
      <c r="W89" s="100"/>
      <c r="X89" s="100"/>
      <c r="Y89" s="100"/>
      <c r="Z89" s="100"/>
      <c r="AA89" s="132"/>
      <c r="AB89" s="101"/>
      <c r="AC89" s="101"/>
      <c r="AD89" s="101"/>
      <c r="AE89" s="100"/>
      <c r="AF89" s="101"/>
      <c r="AG89" s="100"/>
      <c r="AH89" s="101"/>
      <c r="AI89" s="100"/>
      <c r="AJ89" s="101"/>
      <c r="AK89" s="100"/>
      <c r="AL89" s="101"/>
      <c r="AM89" s="101"/>
      <c r="AN89" s="8"/>
      <c r="AO89" s="147">
        <f>IFERROR(VLOOKUP(B89,'A2. Rate Change &amp; Enrollment'!$C$20:$K$769,3,FALSE),0)</f>
        <v>0</v>
      </c>
      <c r="AP89" s="147">
        <f>IFERROR(VLOOKUP(B89,'A2. Rate Change &amp; Enrollment'!$C$20:$K$769,7,FALSE),0)</f>
        <v>0</v>
      </c>
      <c r="AQ89" s="150" t="e">
        <f t="shared" si="14"/>
        <v>#DIV/0!</v>
      </c>
      <c r="AS89" s="177"/>
      <c r="AT89" s="177"/>
      <c r="AV89" s="153" t="e">
        <f t="shared" si="15"/>
        <v>#DIV/0!</v>
      </c>
      <c r="AW89" s="101"/>
      <c r="AY89" s="132"/>
      <c r="AZ89" s="101"/>
      <c r="BA89" s="94"/>
      <c r="BB89" s="94"/>
      <c r="BC89" s="94"/>
      <c r="BD89" s="94"/>
      <c r="BE89" s="101"/>
      <c r="BF89" s="132"/>
      <c r="BG89" s="98"/>
      <c r="BH89" s="74" t="str">
        <f t="shared" si="10"/>
        <v>N</v>
      </c>
      <c r="BI89" t="e">
        <f t="shared" si="11"/>
        <v>#DIV/0!</v>
      </c>
      <c r="BK89" s="283">
        <f>IFERROR(VLOOKUP($B89, 'A2. Rate Change &amp; Enrollment'!$C$14:$BY$769, 75, FALSE), 0)</f>
        <v>0</v>
      </c>
      <c r="BL89" s="283" t="e">
        <f t="shared" si="12"/>
        <v>#DIV/0!</v>
      </c>
      <c r="BM89" s="283" t="e">
        <f t="shared" si="13"/>
        <v>#DIV/0!</v>
      </c>
      <c r="BN89" t="e">
        <f t="shared" si="16"/>
        <v>#DIV/0!</v>
      </c>
    </row>
    <row r="90" spans="1:66" x14ac:dyDescent="0.35">
      <c r="A90" t="s">
        <v>284</v>
      </c>
      <c r="B90" s="144"/>
      <c r="C90" s="98"/>
      <c r="D90" s="43" t="str">
        <f t="shared" si="9"/>
        <v>Indemnity</v>
      </c>
      <c r="E90" s="100"/>
      <c r="F90" s="101"/>
      <c r="G90" s="100"/>
      <c r="H90" s="101"/>
      <c r="I90" s="100"/>
      <c r="J90" s="101"/>
      <c r="K90" s="100"/>
      <c r="L90" s="101"/>
      <c r="M90" s="100"/>
      <c r="N90" s="101"/>
      <c r="O90" s="100"/>
      <c r="P90" s="101"/>
      <c r="Q90" s="100"/>
      <c r="R90" s="101"/>
      <c r="S90" s="100"/>
      <c r="T90" s="101"/>
      <c r="U90" s="118"/>
      <c r="V90" s="118"/>
      <c r="W90" s="100"/>
      <c r="X90" s="100"/>
      <c r="Y90" s="100"/>
      <c r="Z90" s="100"/>
      <c r="AA90" s="132"/>
      <c r="AB90" s="101"/>
      <c r="AC90" s="101"/>
      <c r="AD90" s="101"/>
      <c r="AE90" s="100"/>
      <c r="AF90" s="101"/>
      <c r="AG90" s="100"/>
      <c r="AH90" s="101"/>
      <c r="AI90" s="100"/>
      <c r="AJ90" s="101"/>
      <c r="AK90" s="100"/>
      <c r="AL90" s="101"/>
      <c r="AM90" s="101"/>
      <c r="AN90" s="8"/>
      <c r="AO90" s="147">
        <f>IFERROR(VLOOKUP(B90,'A2. Rate Change &amp; Enrollment'!$C$20:$K$769,3,FALSE),0)</f>
        <v>0</v>
      </c>
      <c r="AP90" s="147">
        <f>IFERROR(VLOOKUP(B90,'A2. Rate Change &amp; Enrollment'!$C$20:$K$769,7,FALSE),0)</f>
        <v>0</v>
      </c>
      <c r="AQ90" s="150" t="e">
        <f t="shared" si="14"/>
        <v>#DIV/0!</v>
      </c>
      <c r="AS90" s="177"/>
      <c r="AT90" s="177"/>
      <c r="AV90" s="153" t="e">
        <f t="shared" si="15"/>
        <v>#DIV/0!</v>
      </c>
      <c r="AW90" s="101"/>
      <c r="AY90" s="132"/>
      <c r="AZ90" s="101"/>
      <c r="BA90" s="94"/>
      <c r="BB90" s="94"/>
      <c r="BC90" s="94"/>
      <c r="BD90" s="94"/>
      <c r="BE90" s="101"/>
      <c r="BF90" s="132"/>
      <c r="BG90" s="98"/>
      <c r="BH90" s="74" t="str">
        <f t="shared" si="10"/>
        <v>N</v>
      </c>
      <c r="BI90" t="e">
        <f t="shared" si="11"/>
        <v>#DIV/0!</v>
      </c>
      <c r="BK90" s="283">
        <f>IFERROR(VLOOKUP($B90, 'A2. Rate Change &amp; Enrollment'!$C$14:$BY$769, 75, FALSE), 0)</f>
        <v>0</v>
      </c>
      <c r="BL90" s="283" t="e">
        <f t="shared" si="12"/>
        <v>#DIV/0!</v>
      </c>
      <c r="BM90" s="283" t="e">
        <f t="shared" si="13"/>
        <v>#DIV/0!</v>
      </c>
      <c r="BN90" t="e">
        <f t="shared" si="16"/>
        <v>#DIV/0!</v>
      </c>
    </row>
    <row r="91" spans="1:66" x14ac:dyDescent="0.35">
      <c r="A91" t="s">
        <v>285</v>
      </c>
      <c r="B91" s="144"/>
      <c r="C91" s="98"/>
      <c r="D91" s="43" t="str">
        <f t="shared" si="9"/>
        <v>Indemnity</v>
      </c>
      <c r="E91" s="100"/>
      <c r="F91" s="101"/>
      <c r="G91" s="100"/>
      <c r="H91" s="101"/>
      <c r="I91" s="100"/>
      <c r="J91" s="101"/>
      <c r="K91" s="100"/>
      <c r="L91" s="101"/>
      <c r="M91" s="100"/>
      <c r="N91" s="101"/>
      <c r="O91" s="100"/>
      <c r="P91" s="101"/>
      <c r="Q91" s="100"/>
      <c r="R91" s="101"/>
      <c r="S91" s="100"/>
      <c r="T91" s="101"/>
      <c r="U91" s="118"/>
      <c r="V91" s="118"/>
      <c r="W91" s="100"/>
      <c r="X91" s="100"/>
      <c r="Y91" s="100"/>
      <c r="Z91" s="100"/>
      <c r="AA91" s="132"/>
      <c r="AB91" s="101"/>
      <c r="AC91" s="101"/>
      <c r="AD91" s="101"/>
      <c r="AE91" s="100"/>
      <c r="AF91" s="101"/>
      <c r="AG91" s="100"/>
      <c r="AH91" s="101"/>
      <c r="AI91" s="100"/>
      <c r="AJ91" s="101"/>
      <c r="AK91" s="100"/>
      <c r="AL91" s="101"/>
      <c r="AM91" s="101"/>
      <c r="AN91" s="8"/>
      <c r="AO91" s="147">
        <f>IFERROR(VLOOKUP(B91,'A2. Rate Change &amp; Enrollment'!$C$20:$K$769,3,FALSE),0)</f>
        <v>0</v>
      </c>
      <c r="AP91" s="147">
        <f>IFERROR(VLOOKUP(B91,'A2. Rate Change &amp; Enrollment'!$C$20:$K$769,7,FALSE),0)</f>
        <v>0</v>
      </c>
      <c r="AQ91" s="150" t="e">
        <f t="shared" si="14"/>
        <v>#DIV/0!</v>
      </c>
      <c r="AS91" s="177"/>
      <c r="AT91" s="177"/>
      <c r="AV91" s="153" t="e">
        <f t="shared" si="15"/>
        <v>#DIV/0!</v>
      </c>
      <c r="AW91" s="101"/>
      <c r="AY91" s="132"/>
      <c r="AZ91" s="101"/>
      <c r="BA91" s="94"/>
      <c r="BB91" s="94"/>
      <c r="BC91" s="94"/>
      <c r="BD91" s="94"/>
      <c r="BE91" s="101"/>
      <c r="BF91" s="132"/>
      <c r="BG91" s="98"/>
      <c r="BH91" s="74" t="str">
        <f t="shared" si="10"/>
        <v>N</v>
      </c>
      <c r="BI91" t="e">
        <f t="shared" si="11"/>
        <v>#DIV/0!</v>
      </c>
      <c r="BK91" s="283">
        <f>IFERROR(VLOOKUP($B91, 'A2. Rate Change &amp; Enrollment'!$C$14:$BY$769, 75, FALSE), 0)</f>
        <v>0</v>
      </c>
      <c r="BL91" s="283" t="e">
        <f t="shared" si="12"/>
        <v>#DIV/0!</v>
      </c>
      <c r="BM91" s="283" t="e">
        <f t="shared" si="13"/>
        <v>#DIV/0!</v>
      </c>
      <c r="BN91" t="e">
        <f t="shared" si="16"/>
        <v>#DIV/0!</v>
      </c>
    </row>
    <row r="92" spans="1:66" x14ac:dyDescent="0.35">
      <c r="A92" t="s">
        <v>286</v>
      </c>
      <c r="B92" s="144"/>
      <c r="C92" s="98"/>
      <c r="D92" s="43" t="str">
        <f t="shared" si="9"/>
        <v>Indemnity</v>
      </c>
      <c r="E92" s="100"/>
      <c r="F92" s="101"/>
      <c r="G92" s="100"/>
      <c r="H92" s="101"/>
      <c r="I92" s="100"/>
      <c r="J92" s="101"/>
      <c r="K92" s="100"/>
      <c r="L92" s="101"/>
      <c r="M92" s="100"/>
      <c r="N92" s="101"/>
      <c r="O92" s="100"/>
      <c r="P92" s="101"/>
      <c r="Q92" s="100"/>
      <c r="R92" s="101"/>
      <c r="S92" s="100"/>
      <c r="T92" s="101"/>
      <c r="U92" s="118"/>
      <c r="V92" s="118"/>
      <c r="W92" s="100"/>
      <c r="X92" s="100"/>
      <c r="Y92" s="100"/>
      <c r="Z92" s="100"/>
      <c r="AA92" s="132"/>
      <c r="AB92" s="101"/>
      <c r="AC92" s="101"/>
      <c r="AD92" s="101"/>
      <c r="AE92" s="100"/>
      <c r="AF92" s="101"/>
      <c r="AG92" s="100"/>
      <c r="AH92" s="101"/>
      <c r="AI92" s="100"/>
      <c r="AJ92" s="101"/>
      <c r="AK92" s="100"/>
      <c r="AL92" s="101"/>
      <c r="AM92" s="101"/>
      <c r="AN92" s="8"/>
      <c r="AO92" s="147">
        <f>IFERROR(VLOOKUP(B92,'A2. Rate Change &amp; Enrollment'!$C$20:$K$769,3,FALSE),0)</f>
        <v>0</v>
      </c>
      <c r="AP92" s="147">
        <f>IFERROR(VLOOKUP(B92,'A2. Rate Change &amp; Enrollment'!$C$20:$K$769,7,FALSE),0)</f>
        <v>0</v>
      </c>
      <c r="AQ92" s="150" t="e">
        <f t="shared" si="14"/>
        <v>#DIV/0!</v>
      </c>
      <c r="AS92" s="177"/>
      <c r="AT92" s="177"/>
      <c r="AV92" s="153" t="e">
        <f t="shared" si="15"/>
        <v>#DIV/0!</v>
      </c>
      <c r="AW92" s="101"/>
      <c r="AY92" s="132"/>
      <c r="AZ92" s="101"/>
      <c r="BA92" s="94"/>
      <c r="BB92" s="94"/>
      <c r="BC92" s="94"/>
      <c r="BD92" s="94"/>
      <c r="BE92" s="101"/>
      <c r="BF92" s="132"/>
      <c r="BG92" s="98"/>
      <c r="BH92" s="74" t="str">
        <f t="shared" si="10"/>
        <v>N</v>
      </c>
      <c r="BI92" t="e">
        <f t="shared" si="11"/>
        <v>#DIV/0!</v>
      </c>
      <c r="BK92" s="283">
        <f>IFERROR(VLOOKUP($B92, 'A2. Rate Change &amp; Enrollment'!$C$14:$BY$769, 75, FALSE), 0)</f>
        <v>0</v>
      </c>
      <c r="BL92" s="283" t="e">
        <f t="shared" si="12"/>
        <v>#DIV/0!</v>
      </c>
      <c r="BM92" s="283" t="e">
        <f t="shared" si="13"/>
        <v>#DIV/0!</v>
      </c>
      <c r="BN92" t="e">
        <f t="shared" si="16"/>
        <v>#DIV/0!</v>
      </c>
    </row>
    <row r="93" spans="1:66" x14ac:dyDescent="0.35">
      <c r="A93" t="s">
        <v>287</v>
      </c>
      <c r="B93" s="144"/>
      <c r="C93" s="98"/>
      <c r="D93" s="43" t="str">
        <f t="shared" si="9"/>
        <v>Indemnity</v>
      </c>
      <c r="E93" s="100"/>
      <c r="F93" s="101"/>
      <c r="G93" s="100"/>
      <c r="H93" s="101"/>
      <c r="I93" s="100"/>
      <c r="J93" s="101"/>
      <c r="K93" s="100"/>
      <c r="L93" s="101"/>
      <c r="M93" s="100"/>
      <c r="N93" s="101"/>
      <c r="O93" s="100"/>
      <c r="P93" s="101"/>
      <c r="Q93" s="100"/>
      <c r="R93" s="101"/>
      <c r="S93" s="100"/>
      <c r="T93" s="101"/>
      <c r="U93" s="118"/>
      <c r="V93" s="118"/>
      <c r="W93" s="100"/>
      <c r="X93" s="100"/>
      <c r="Y93" s="100"/>
      <c r="Z93" s="100"/>
      <c r="AA93" s="132"/>
      <c r="AB93" s="101"/>
      <c r="AC93" s="101"/>
      <c r="AD93" s="101"/>
      <c r="AE93" s="100"/>
      <c r="AF93" s="101"/>
      <c r="AG93" s="100"/>
      <c r="AH93" s="101"/>
      <c r="AI93" s="100"/>
      <c r="AJ93" s="101"/>
      <c r="AK93" s="100"/>
      <c r="AL93" s="101"/>
      <c r="AM93" s="101"/>
      <c r="AN93" s="8"/>
      <c r="AO93" s="147">
        <f>IFERROR(VLOOKUP(B93,'A2. Rate Change &amp; Enrollment'!$C$20:$K$769,3,FALSE),0)</f>
        <v>0</v>
      </c>
      <c r="AP93" s="147">
        <f>IFERROR(VLOOKUP(B93,'A2. Rate Change &amp; Enrollment'!$C$20:$K$769,7,FALSE),0)</f>
        <v>0</v>
      </c>
      <c r="AQ93" s="150" t="e">
        <f t="shared" si="14"/>
        <v>#DIV/0!</v>
      </c>
      <c r="AS93" s="177"/>
      <c r="AT93" s="177"/>
      <c r="AV93" s="153" t="e">
        <f t="shared" si="15"/>
        <v>#DIV/0!</v>
      </c>
      <c r="AW93" s="101"/>
      <c r="AY93" s="132"/>
      <c r="AZ93" s="101"/>
      <c r="BA93" s="94"/>
      <c r="BB93" s="94"/>
      <c r="BC93" s="94"/>
      <c r="BD93" s="94"/>
      <c r="BE93" s="101"/>
      <c r="BF93" s="132"/>
      <c r="BG93" s="98"/>
      <c r="BH93" s="74" t="str">
        <f t="shared" si="10"/>
        <v>N</v>
      </c>
      <c r="BI93" t="e">
        <f t="shared" si="11"/>
        <v>#DIV/0!</v>
      </c>
      <c r="BK93" s="283">
        <f>IFERROR(VLOOKUP($B93, 'A2. Rate Change &amp; Enrollment'!$C$14:$BY$769, 75, FALSE), 0)</f>
        <v>0</v>
      </c>
      <c r="BL93" s="283" t="e">
        <f t="shared" si="12"/>
        <v>#DIV/0!</v>
      </c>
      <c r="BM93" s="283" t="e">
        <f t="shared" si="13"/>
        <v>#DIV/0!</v>
      </c>
      <c r="BN93" t="e">
        <f t="shared" si="16"/>
        <v>#DIV/0!</v>
      </c>
    </row>
    <row r="94" spans="1:66" x14ac:dyDescent="0.35">
      <c r="A94" t="s">
        <v>288</v>
      </c>
      <c r="B94" s="144"/>
      <c r="C94" s="98"/>
      <c r="D94" s="43" t="str">
        <f t="shared" si="9"/>
        <v>Indemnity</v>
      </c>
      <c r="E94" s="100"/>
      <c r="F94" s="101"/>
      <c r="G94" s="100"/>
      <c r="H94" s="101"/>
      <c r="I94" s="100"/>
      <c r="J94" s="101"/>
      <c r="K94" s="100"/>
      <c r="L94" s="101"/>
      <c r="M94" s="100"/>
      <c r="N94" s="101"/>
      <c r="O94" s="100"/>
      <c r="P94" s="101"/>
      <c r="Q94" s="100"/>
      <c r="R94" s="101"/>
      <c r="S94" s="100"/>
      <c r="T94" s="101"/>
      <c r="U94" s="118"/>
      <c r="V94" s="118"/>
      <c r="W94" s="100"/>
      <c r="X94" s="100"/>
      <c r="Y94" s="100"/>
      <c r="Z94" s="100"/>
      <c r="AA94" s="132"/>
      <c r="AB94" s="101"/>
      <c r="AC94" s="101"/>
      <c r="AD94" s="101"/>
      <c r="AE94" s="100"/>
      <c r="AF94" s="101"/>
      <c r="AG94" s="100"/>
      <c r="AH94" s="101"/>
      <c r="AI94" s="100"/>
      <c r="AJ94" s="101"/>
      <c r="AK94" s="100"/>
      <c r="AL94" s="101"/>
      <c r="AM94" s="101"/>
      <c r="AN94" s="8"/>
      <c r="AO94" s="147">
        <f>IFERROR(VLOOKUP(B94,'A2. Rate Change &amp; Enrollment'!$C$20:$K$769,3,FALSE),0)</f>
        <v>0</v>
      </c>
      <c r="AP94" s="147">
        <f>IFERROR(VLOOKUP(B94,'A2. Rate Change &amp; Enrollment'!$C$20:$K$769,7,FALSE),0)</f>
        <v>0</v>
      </c>
      <c r="AQ94" s="150" t="e">
        <f t="shared" si="14"/>
        <v>#DIV/0!</v>
      </c>
      <c r="AS94" s="177"/>
      <c r="AT94" s="177"/>
      <c r="AV94" s="153" t="e">
        <f t="shared" si="15"/>
        <v>#DIV/0!</v>
      </c>
      <c r="AW94" s="101"/>
      <c r="AY94" s="132"/>
      <c r="AZ94" s="101"/>
      <c r="BA94" s="94"/>
      <c r="BB94" s="94"/>
      <c r="BC94" s="94"/>
      <c r="BD94" s="94"/>
      <c r="BE94" s="101"/>
      <c r="BF94" s="132"/>
      <c r="BG94" s="98"/>
      <c r="BH94" s="74" t="str">
        <f t="shared" si="10"/>
        <v>N</v>
      </c>
      <c r="BI94" t="e">
        <f t="shared" si="11"/>
        <v>#DIV/0!</v>
      </c>
      <c r="BK94" s="283">
        <f>IFERROR(VLOOKUP($B94, 'A2. Rate Change &amp; Enrollment'!$C$14:$BY$769, 75, FALSE), 0)</f>
        <v>0</v>
      </c>
      <c r="BL94" s="283" t="e">
        <f t="shared" si="12"/>
        <v>#DIV/0!</v>
      </c>
      <c r="BM94" s="283" t="e">
        <f t="shared" si="13"/>
        <v>#DIV/0!</v>
      </c>
      <c r="BN94" t="e">
        <f t="shared" si="16"/>
        <v>#DIV/0!</v>
      </c>
    </row>
    <row r="95" spans="1:66" x14ac:dyDescent="0.35">
      <c r="A95" t="s">
        <v>289</v>
      </c>
      <c r="B95" s="144"/>
      <c r="C95" s="98"/>
      <c r="D95" s="43" t="str">
        <f t="shared" si="9"/>
        <v>Indemnity</v>
      </c>
      <c r="E95" s="100"/>
      <c r="F95" s="101"/>
      <c r="G95" s="100"/>
      <c r="H95" s="101"/>
      <c r="I95" s="100"/>
      <c r="J95" s="101"/>
      <c r="K95" s="100"/>
      <c r="L95" s="101"/>
      <c r="M95" s="100"/>
      <c r="N95" s="101"/>
      <c r="O95" s="100"/>
      <c r="P95" s="101"/>
      <c r="Q95" s="100"/>
      <c r="R95" s="101"/>
      <c r="S95" s="100"/>
      <c r="T95" s="101"/>
      <c r="U95" s="118"/>
      <c r="V95" s="118"/>
      <c r="W95" s="100"/>
      <c r="X95" s="100"/>
      <c r="Y95" s="100"/>
      <c r="Z95" s="100"/>
      <c r="AA95" s="132"/>
      <c r="AB95" s="101"/>
      <c r="AC95" s="101"/>
      <c r="AD95" s="101"/>
      <c r="AE95" s="100"/>
      <c r="AF95" s="101"/>
      <c r="AG95" s="100"/>
      <c r="AH95" s="101"/>
      <c r="AI95" s="100"/>
      <c r="AJ95" s="101"/>
      <c r="AK95" s="100"/>
      <c r="AL95" s="101"/>
      <c r="AM95" s="101"/>
      <c r="AN95" s="8"/>
      <c r="AO95" s="147">
        <f>IFERROR(VLOOKUP(B95,'A2. Rate Change &amp; Enrollment'!$C$20:$K$769,3,FALSE),0)</f>
        <v>0</v>
      </c>
      <c r="AP95" s="147">
        <f>IFERROR(VLOOKUP(B95,'A2. Rate Change &amp; Enrollment'!$C$20:$K$769,7,FALSE),0)</f>
        <v>0</v>
      </c>
      <c r="AQ95" s="150" t="e">
        <f t="shared" si="14"/>
        <v>#DIV/0!</v>
      </c>
      <c r="AS95" s="177"/>
      <c r="AT95" s="177"/>
      <c r="AV95" s="153" t="e">
        <f t="shared" si="15"/>
        <v>#DIV/0!</v>
      </c>
      <c r="AW95" s="101"/>
      <c r="AY95" s="132"/>
      <c r="AZ95" s="101"/>
      <c r="BA95" s="94"/>
      <c r="BB95" s="94"/>
      <c r="BC95" s="94"/>
      <c r="BD95" s="94"/>
      <c r="BE95" s="101"/>
      <c r="BF95" s="132"/>
      <c r="BG95" s="98"/>
      <c r="BH95" s="74" t="str">
        <f t="shared" si="10"/>
        <v>N</v>
      </c>
      <c r="BI95" t="e">
        <f t="shared" si="11"/>
        <v>#DIV/0!</v>
      </c>
      <c r="BK95" s="283">
        <f>IFERROR(VLOOKUP($B95, 'A2. Rate Change &amp; Enrollment'!$C$14:$BY$769, 75, FALSE), 0)</f>
        <v>0</v>
      </c>
      <c r="BL95" s="283" t="e">
        <f t="shared" si="12"/>
        <v>#DIV/0!</v>
      </c>
      <c r="BM95" s="283" t="e">
        <f t="shared" si="13"/>
        <v>#DIV/0!</v>
      </c>
      <c r="BN95" t="e">
        <f t="shared" si="16"/>
        <v>#DIV/0!</v>
      </c>
    </row>
    <row r="96" spans="1:66" x14ac:dyDescent="0.35">
      <c r="A96" t="s">
        <v>290</v>
      </c>
      <c r="B96" s="144"/>
      <c r="C96" s="98"/>
      <c r="D96" s="43" t="str">
        <f t="shared" si="9"/>
        <v>Indemnity</v>
      </c>
      <c r="E96" s="100"/>
      <c r="F96" s="101"/>
      <c r="G96" s="100"/>
      <c r="H96" s="101"/>
      <c r="I96" s="100"/>
      <c r="J96" s="101"/>
      <c r="K96" s="100"/>
      <c r="L96" s="101"/>
      <c r="M96" s="100"/>
      <c r="N96" s="101"/>
      <c r="O96" s="100"/>
      <c r="P96" s="101"/>
      <c r="Q96" s="100"/>
      <c r="R96" s="101"/>
      <c r="S96" s="100"/>
      <c r="T96" s="101"/>
      <c r="U96" s="118"/>
      <c r="V96" s="118"/>
      <c r="W96" s="100"/>
      <c r="X96" s="100"/>
      <c r="Y96" s="100"/>
      <c r="Z96" s="100"/>
      <c r="AA96" s="132"/>
      <c r="AB96" s="101"/>
      <c r="AC96" s="101"/>
      <c r="AD96" s="101"/>
      <c r="AE96" s="100"/>
      <c r="AF96" s="101"/>
      <c r="AG96" s="100"/>
      <c r="AH96" s="101"/>
      <c r="AI96" s="100"/>
      <c r="AJ96" s="101"/>
      <c r="AK96" s="100"/>
      <c r="AL96" s="101"/>
      <c r="AM96" s="101"/>
      <c r="AN96" s="8"/>
      <c r="AO96" s="147">
        <f>IFERROR(VLOOKUP(B96,'A2. Rate Change &amp; Enrollment'!$C$20:$K$769,3,FALSE),0)</f>
        <v>0</v>
      </c>
      <c r="AP96" s="147">
        <f>IFERROR(VLOOKUP(B96,'A2. Rate Change &amp; Enrollment'!$C$20:$K$769,7,FALSE),0)</f>
        <v>0</v>
      </c>
      <c r="AQ96" s="150" t="e">
        <f t="shared" si="14"/>
        <v>#DIV/0!</v>
      </c>
      <c r="AS96" s="177"/>
      <c r="AT96" s="177"/>
      <c r="AV96" s="153" t="e">
        <f t="shared" si="15"/>
        <v>#DIV/0!</v>
      </c>
      <c r="AW96" s="101"/>
      <c r="AY96" s="132"/>
      <c r="AZ96" s="101"/>
      <c r="BA96" s="94"/>
      <c r="BB96" s="94"/>
      <c r="BC96" s="94"/>
      <c r="BD96" s="94"/>
      <c r="BE96" s="101"/>
      <c r="BF96" s="132"/>
      <c r="BG96" s="98"/>
      <c r="BH96" s="74" t="str">
        <f t="shared" si="10"/>
        <v>N</v>
      </c>
      <c r="BI96" t="e">
        <f t="shared" si="11"/>
        <v>#DIV/0!</v>
      </c>
      <c r="BK96" s="283">
        <f>IFERROR(VLOOKUP($B96, 'A2. Rate Change &amp; Enrollment'!$C$14:$BY$769, 75, FALSE), 0)</f>
        <v>0</v>
      </c>
      <c r="BL96" s="283" t="e">
        <f t="shared" si="12"/>
        <v>#DIV/0!</v>
      </c>
      <c r="BM96" s="283" t="e">
        <f t="shared" si="13"/>
        <v>#DIV/0!</v>
      </c>
      <c r="BN96" t="e">
        <f t="shared" si="16"/>
        <v>#DIV/0!</v>
      </c>
    </row>
    <row r="97" spans="1:66" x14ac:dyDescent="0.35">
      <c r="A97" t="s">
        <v>291</v>
      </c>
      <c r="B97" s="144"/>
      <c r="C97" s="98"/>
      <c r="D97" s="43" t="str">
        <f t="shared" si="9"/>
        <v>Indemnity</v>
      </c>
      <c r="E97" s="100"/>
      <c r="F97" s="101"/>
      <c r="G97" s="100"/>
      <c r="H97" s="101"/>
      <c r="I97" s="100"/>
      <c r="J97" s="101"/>
      <c r="K97" s="100"/>
      <c r="L97" s="101"/>
      <c r="M97" s="100"/>
      <c r="N97" s="101"/>
      <c r="O97" s="100"/>
      <c r="P97" s="101"/>
      <c r="Q97" s="100"/>
      <c r="R97" s="101"/>
      <c r="S97" s="100"/>
      <c r="T97" s="101"/>
      <c r="U97" s="118"/>
      <c r="V97" s="118"/>
      <c r="W97" s="100"/>
      <c r="X97" s="100"/>
      <c r="Y97" s="100"/>
      <c r="Z97" s="100"/>
      <c r="AA97" s="132"/>
      <c r="AB97" s="101"/>
      <c r="AC97" s="101"/>
      <c r="AD97" s="101"/>
      <c r="AE97" s="100"/>
      <c r="AF97" s="101"/>
      <c r="AG97" s="100"/>
      <c r="AH97" s="101"/>
      <c r="AI97" s="100"/>
      <c r="AJ97" s="101"/>
      <c r="AK97" s="100"/>
      <c r="AL97" s="101"/>
      <c r="AM97" s="101"/>
      <c r="AN97" s="8"/>
      <c r="AO97" s="147">
        <f>IFERROR(VLOOKUP(B97,'A2. Rate Change &amp; Enrollment'!$C$20:$K$769,3,FALSE),0)</f>
        <v>0</v>
      </c>
      <c r="AP97" s="147">
        <f>IFERROR(VLOOKUP(B97,'A2. Rate Change &amp; Enrollment'!$C$20:$K$769,7,FALSE),0)</f>
        <v>0</v>
      </c>
      <c r="AQ97" s="150" t="e">
        <f t="shared" si="14"/>
        <v>#DIV/0!</v>
      </c>
      <c r="AS97" s="177"/>
      <c r="AT97" s="177"/>
      <c r="AV97" s="153" t="e">
        <f t="shared" si="15"/>
        <v>#DIV/0!</v>
      </c>
      <c r="AW97" s="101"/>
      <c r="AY97" s="132"/>
      <c r="AZ97" s="101"/>
      <c r="BA97" s="94"/>
      <c r="BB97" s="94"/>
      <c r="BC97" s="94"/>
      <c r="BD97" s="94"/>
      <c r="BE97" s="101"/>
      <c r="BF97" s="132"/>
      <c r="BG97" s="98"/>
      <c r="BH97" s="74" t="str">
        <f t="shared" si="10"/>
        <v>N</v>
      </c>
      <c r="BI97" t="e">
        <f t="shared" si="11"/>
        <v>#DIV/0!</v>
      </c>
      <c r="BK97" s="283">
        <f>IFERROR(VLOOKUP($B97, 'A2. Rate Change &amp; Enrollment'!$C$14:$BY$769, 75, FALSE), 0)</f>
        <v>0</v>
      </c>
      <c r="BL97" s="283" t="e">
        <f t="shared" si="12"/>
        <v>#DIV/0!</v>
      </c>
      <c r="BM97" s="283" t="e">
        <f t="shared" si="13"/>
        <v>#DIV/0!</v>
      </c>
      <c r="BN97" t="e">
        <f t="shared" si="16"/>
        <v>#DIV/0!</v>
      </c>
    </row>
    <row r="98" spans="1:66" x14ac:dyDescent="0.35">
      <c r="A98" t="s">
        <v>292</v>
      </c>
      <c r="B98" s="144"/>
      <c r="C98" s="98"/>
      <c r="D98" s="43" t="str">
        <f t="shared" si="9"/>
        <v>Indemnity</v>
      </c>
      <c r="E98" s="100"/>
      <c r="F98" s="101"/>
      <c r="G98" s="100"/>
      <c r="H98" s="101"/>
      <c r="I98" s="100"/>
      <c r="J98" s="101"/>
      <c r="K98" s="100"/>
      <c r="L98" s="101"/>
      <c r="M98" s="100"/>
      <c r="N98" s="101"/>
      <c r="O98" s="100"/>
      <c r="P98" s="101"/>
      <c r="Q98" s="100"/>
      <c r="R98" s="101"/>
      <c r="S98" s="100"/>
      <c r="T98" s="101"/>
      <c r="U98" s="118"/>
      <c r="V98" s="118"/>
      <c r="W98" s="100"/>
      <c r="X98" s="100"/>
      <c r="Y98" s="100"/>
      <c r="Z98" s="100"/>
      <c r="AA98" s="132"/>
      <c r="AB98" s="101"/>
      <c r="AC98" s="101"/>
      <c r="AD98" s="101"/>
      <c r="AE98" s="100"/>
      <c r="AF98" s="101"/>
      <c r="AG98" s="100"/>
      <c r="AH98" s="101"/>
      <c r="AI98" s="100"/>
      <c r="AJ98" s="101"/>
      <c r="AK98" s="100"/>
      <c r="AL98" s="101"/>
      <c r="AM98" s="101"/>
      <c r="AN98" s="8"/>
      <c r="AO98" s="147">
        <f>IFERROR(VLOOKUP(B98,'A2. Rate Change &amp; Enrollment'!$C$20:$K$769,3,FALSE),0)</f>
        <v>0</v>
      </c>
      <c r="AP98" s="147">
        <f>IFERROR(VLOOKUP(B98,'A2. Rate Change &amp; Enrollment'!$C$20:$K$769,7,FALSE),0)</f>
        <v>0</v>
      </c>
      <c r="AQ98" s="150" t="e">
        <f t="shared" si="14"/>
        <v>#DIV/0!</v>
      </c>
      <c r="AS98" s="177"/>
      <c r="AT98" s="177"/>
      <c r="AV98" s="153" t="e">
        <f t="shared" si="15"/>
        <v>#DIV/0!</v>
      </c>
      <c r="AW98" s="101"/>
      <c r="AY98" s="132"/>
      <c r="AZ98" s="101"/>
      <c r="BA98" s="94"/>
      <c r="BB98" s="94"/>
      <c r="BC98" s="94"/>
      <c r="BD98" s="94"/>
      <c r="BE98" s="101"/>
      <c r="BF98" s="132"/>
      <c r="BG98" s="98"/>
      <c r="BH98" s="74" t="str">
        <f t="shared" si="10"/>
        <v>N</v>
      </c>
      <c r="BI98" t="e">
        <f t="shared" si="11"/>
        <v>#DIV/0!</v>
      </c>
      <c r="BK98" s="283">
        <f>IFERROR(VLOOKUP($B98, 'A2. Rate Change &amp; Enrollment'!$C$14:$BY$769, 75, FALSE), 0)</f>
        <v>0</v>
      </c>
      <c r="BL98" s="283" t="e">
        <f t="shared" si="12"/>
        <v>#DIV/0!</v>
      </c>
      <c r="BM98" s="283" t="e">
        <f t="shared" si="13"/>
        <v>#DIV/0!</v>
      </c>
      <c r="BN98" t="e">
        <f t="shared" si="16"/>
        <v>#DIV/0!</v>
      </c>
    </row>
    <row r="99" spans="1:66" x14ac:dyDescent="0.35">
      <c r="A99" t="s">
        <v>293</v>
      </c>
      <c r="B99" s="144"/>
      <c r="C99" s="98"/>
      <c r="D99" s="43" t="str">
        <f t="shared" si="9"/>
        <v>Indemnity</v>
      </c>
      <c r="E99" s="100"/>
      <c r="F99" s="101"/>
      <c r="G99" s="100"/>
      <c r="H99" s="101"/>
      <c r="I99" s="100"/>
      <c r="J99" s="101"/>
      <c r="K99" s="100"/>
      <c r="L99" s="101"/>
      <c r="M99" s="100"/>
      <c r="N99" s="101"/>
      <c r="O99" s="100"/>
      <c r="P99" s="101"/>
      <c r="Q99" s="100"/>
      <c r="R99" s="101"/>
      <c r="S99" s="100"/>
      <c r="T99" s="101"/>
      <c r="U99" s="118"/>
      <c r="V99" s="118"/>
      <c r="W99" s="100"/>
      <c r="X99" s="100"/>
      <c r="Y99" s="100"/>
      <c r="Z99" s="100"/>
      <c r="AA99" s="132"/>
      <c r="AB99" s="101"/>
      <c r="AC99" s="101"/>
      <c r="AD99" s="101"/>
      <c r="AE99" s="100"/>
      <c r="AF99" s="101"/>
      <c r="AG99" s="100"/>
      <c r="AH99" s="101"/>
      <c r="AI99" s="100"/>
      <c r="AJ99" s="101"/>
      <c r="AK99" s="100"/>
      <c r="AL99" s="101"/>
      <c r="AM99" s="101"/>
      <c r="AN99" s="8"/>
      <c r="AO99" s="147">
        <f>IFERROR(VLOOKUP(B99,'A2. Rate Change &amp; Enrollment'!$C$20:$K$769,3,FALSE),0)</f>
        <v>0</v>
      </c>
      <c r="AP99" s="147">
        <f>IFERROR(VLOOKUP(B99,'A2. Rate Change &amp; Enrollment'!$C$20:$K$769,7,FALSE),0)</f>
        <v>0</v>
      </c>
      <c r="AQ99" s="150" t="e">
        <f t="shared" si="14"/>
        <v>#DIV/0!</v>
      </c>
      <c r="AS99" s="177"/>
      <c r="AT99" s="177"/>
      <c r="AV99" s="153" t="e">
        <f t="shared" si="15"/>
        <v>#DIV/0!</v>
      </c>
      <c r="AW99" s="101"/>
      <c r="AY99" s="132"/>
      <c r="AZ99" s="101"/>
      <c r="BA99" s="94"/>
      <c r="BB99" s="94"/>
      <c r="BC99" s="94"/>
      <c r="BD99" s="94"/>
      <c r="BE99" s="101"/>
      <c r="BF99" s="132"/>
      <c r="BG99" s="98"/>
      <c r="BH99" s="74" t="str">
        <f t="shared" si="10"/>
        <v>N</v>
      </c>
      <c r="BI99" t="e">
        <f t="shared" si="11"/>
        <v>#DIV/0!</v>
      </c>
      <c r="BK99" s="283">
        <f>IFERROR(VLOOKUP($B99, 'A2. Rate Change &amp; Enrollment'!$C$14:$BY$769, 75, FALSE), 0)</f>
        <v>0</v>
      </c>
      <c r="BL99" s="283" t="e">
        <f t="shared" si="12"/>
        <v>#DIV/0!</v>
      </c>
      <c r="BM99" s="283" t="e">
        <f t="shared" si="13"/>
        <v>#DIV/0!</v>
      </c>
      <c r="BN99" t="e">
        <f t="shared" si="16"/>
        <v>#DIV/0!</v>
      </c>
    </row>
    <row r="100" spans="1:66" x14ac:dyDescent="0.35">
      <c r="A100" t="s">
        <v>294</v>
      </c>
      <c r="B100" s="144"/>
      <c r="C100" s="98"/>
      <c r="D100" s="43" t="str">
        <f t="shared" si="9"/>
        <v>Indemnity</v>
      </c>
      <c r="E100" s="100"/>
      <c r="F100" s="101"/>
      <c r="G100" s="100"/>
      <c r="H100" s="101"/>
      <c r="I100" s="100"/>
      <c r="J100" s="101"/>
      <c r="K100" s="100"/>
      <c r="L100" s="101"/>
      <c r="M100" s="100"/>
      <c r="N100" s="101"/>
      <c r="O100" s="100"/>
      <c r="P100" s="101"/>
      <c r="Q100" s="100"/>
      <c r="R100" s="101"/>
      <c r="S100" s="100"/>
      <c r="T100" s="101"/>
      <c r="U100" s="118"/>
      <c r="V100" s="118"/>
      <c r="W100" s="100"/>
      <c r="X100" s="100"/>
      <c r="Y100" s="100"/>
      <c r="Z100" s="100"/>
      <c r="AA100" s="132"/>
      <c r="AB100" s="101"/>
      <c r="AC100" s="101"/>
      <c r="AD100" s="101"/>
      <c r="AE100" s="100"/>
      <c r="AF100" s="101"/>
      <c r="AG100" s="100"/>
      <c r="AH100" s="101"/>
      <c r="AI100" s="100"/>
      <c r="AJ100" s="101"/>
      <c r="AK100" s="100"/>
      <c r="AL100" s="101"/>
      <c r="AM100" s="101"/>
      <c r="AN100" s="8"/>
      <c r="AO100" s="147">
        <f>IFERROR(VLOOKUP(B100,'A2. Rate Change &amp; Enrollment'!$C$20:$K$769,3,FALSE),0)</f>
        <v>0</v>
      </c>
      <c r="AP100" s="147">
        <f>IFERROR(VLOOKUP(B100,'A2. Rate Change &amp; Enrollment'!$C$20:$K$769,7,FALSE),0)</f>
        <v>0</v>
      </c>
      <c r="AQ100" s="150" t="e">
        <f t="shared" si="14"/>
        <v>#DIV/0!</v>
      </c>
      <c r="AS100" s="177"/>
      <c r="AT100" s="177"/>
      <c r="AV100" s="153" t="e">
        <f t="shared" si="15"/>
        <v>#DIV/0!</v>
      </c>
      <c r="AW100" s="101"/>
      <c r="AY100" s="132"/>
      <c r="AZ100" s="101"/>
      <c r="BA100" s="94"/>
      <c r="BB100" s="94"/>
      <c r="BC100" s="94"/>
      <c r="BD100" s="94"/>
      <c r="BE100" s="101"/>
      <c r="BF100" s="132"/>
      <c r="BG100" s="98"/>
      <c r="BH100" s="74" t="str">
        <f t="shared" si="10"/>
        <v>N</v>
      </c>
      <c r="BI100" t="e">
        <f t="shared" si="11"/>
        <v>#DIV/0!</v>
      </c>
      <c r="BK100" s="283">
        <f>IFERROR(VLOOKUP($B100, 'A2. Rate Change &amp; Enrollment'!$C$14:$BY$769, 75, FALSE), 0)</f>
        <v>0</v>
      </c>
      <c r="BL100" s="283" t="e">
        <f t="shared" si="12"/>
        <v>#DIV/0!</v>
      </c>
      <c r="BM100" s="283" t="e">
        <f t="shared" si="13"/>
        <v>#DIV/0!</v>
      </c>
      <c r="BN100" t="e">
        <f t="shared" si="16"/>
        <v>#DIV/0!</v>
      </c>
    </row>
    <row r="101" spans="1:66" x14ac:dyDescent="0.35">
      <c r="A101" t="s">
        <v>295</v>
      </c>
      <c r="B101" s="144"/>
      <c r="C101" s="98"/>
      <c r="D101" s="43" t="str">
        <f t="shared" si="9"/>
        <v>Indemnity</v>
      </c>
      <c r="E101" s="100"/>
      <c r="F101" s="101"/>
      <c r="G101" s="100"/>
      <c r="H101" s="101"/>
      <c r="I101" s="100"/>
      <c r="J101" s="101"/>
      <c r="K101" s="100"/>
      <c r="L101" s="101"/>
      <c r="M101" s="100"/>
      <c r="N101" s="101"/>
      <c r="O101" s="100"/>
      <c r="P101" s="101"/>
      <c r="Q101" s="100"/>
      <c r="R101" s="101"/>
      <c r="S101" s="100"/>
      <c r="T101" s="101"/>
      <c r="U101" s="118"/>
      <c r="V101" s="118"/>
      <c r="W101" s="100"/>
      <c r="X101" s="100"/>
      <c r="Y101" s="100"/>
      <c r="Z101" s="100"/>
      <c r="AA101" s="132"/>
      <c r="AB101" s="101"/>
      <c r="AC101" s="101"/>
      <c r="AD101" s="101"/>
      <c r="AE101" s="100"/>
      <c r="AF101" s="101"/>
      <c r="AG101" s="100"/>
      <c r="AH101" s="101"/>
      <c r="AI101" s="100"/>
      <c r="AJ101" s="101"/>
      <c r="AK101" s="100"/>
      <c r="AL101" s="101"/>
      <c r="AM101" s="101"/>
      <c r="AN101" s="8"/>
      <c r="AO101" s="147">
        <f>IFERROR(VLOOKUP(B101,'A2. Rate Change &amp; Enrollment'!$C$20:$K$769,3,FALSE),0)</f>
        <v>0</v>
      </c>
      <c r="AP101" s="147">
        <f>IFERROR(VLOOKUP(B101,'A2. Rate Change &amp; Enrollment'!$C$20:$K$769,7,FALSE),0)</f>
        <v>0</v>
      </c>
      <c r="AQ101" s="150" t="e">
        <f t="shared" si="14"/>
        <v>#DIV/0!</v>
      </c>
      <c r="AS101" s="177"/>
      <c r="AT101" s="177"/>
      <c r="AV101" s="153" t="e">
        <f t="shared" si="15"/>
        <v>#DIV/0!</v>
      </c>
      <c r="AW101" s="101"/>
      <c r="AY101" s="132"/>
      <c r="AZ101" s="101"/>
      <c r="BA101" s="94"/>
      <c r="BB101" s="94"/>
      <c r="BC101" s="94"/>
      <c r="BD101" s="94"/>
      <c r="BE101" s="101"/>
      <c r="BF101" s="132"/>
      <c r="BG101" s="98"/>
      <c r="BH101" s="74" t="str">
        <f t="shared" si="10"/>
        <v>N</v>
      </c>
      <c r="BI101" t="e">
        <f t="shared" si="11"/>
        <v>#DIV/0!</v>
      </c>
      <c r="BK101" s="283">
        <f>IFERROR(VLOOKUP($B101, 'A2. Rate Change &amp; Enrollment'!$C$14:$BY$769, 75, FALSE), 0)</f>
        <v>0</v>
      </c>
      <c r="BL101" s="283" t="e">
        <f t="shared" si="12"/>
        <v>#DIV/0!</v>
      </c>
      <c r="BM101" s="283" t="e">
        <f t="shared" si="13"/>
        <v>#DIV/0!</v>
      </c>
      <c r="BN101" t="e">
        <f t="shared" si="16"/>
        <v>#DIV/0!</v>
      </c>
    </row>
    <row r="102" spans="1:66" x14ac:dyDescent="0.35">
      <c r="A102" t="s">
        <v>296</v>
      </c>
      <c r="B102" s="144"/>
      <c r="C102" s="98"/>
      <c r="D102" s="43" t="str">
        <f t="shared" si="9"/>
        <v>Indemnity</v>
      </c>
      <c r="E102" s="100"/>
      <c r="F102" s="101"/>
      <c r="G102" s="100"/>
      <c r="H102" s="101"/>
      <c r="I102" s="100"/>
      <c r="J102" s="101"/>
      <c r="K102" s="100"/>
      <c r="L102" s="101"/>
      <c r="M102" s="100"/>
      <c r="N102" s="101"/>
      <c r="O102" s="100"/>
      <c r="P102" s="101"/>
      <c r="Q102" s="100"/>
      <c r="R102" s="101"/>
      <c r="S102" s="100"/>
      <c r="T102" s="101"/>
      <c r="U102" s="118"/>
      <c r="V102" s="118"/>
      <c r="W102" s="100"/>
      <c r="X102" s="100"/>
      <c r="Y102" s="100"/>
      <c r="Z102" s="100"/>
      <c r="AA102" s="132"/>
      <c r="AB102" s="101"/>
      <c r="AC102" s="101"/>
      <c r="AD102" s="101"/>
      <c r="AE102" s="100"/>
      <c r="AF102" s="101"/>
      <c r="AG102" s="100"/>
      <c r="AH102" s="101"/>
      <c r="AI102" s="100"/>
      <c r="AJ102" s="101"/>
      <c r="AK102" s="100"/>
      <c r="AL102" s="101"/>
      <c r="AM102" s="101"/>
      <c r="AN102" s="8"/>
      <c r="AO102" s="147">
        <f>IFERROR(VLOOKUP(B102,'A2. Rate Change &amp; Enrollment'!$C$20:$K$769,3,FALSE),0)</f>
        <v>0</v>
      </c>
      <c r="AP102" s="147">
        <f>IFERROR(VLOOKUP(B102,'A2. Rate Change &amp; Enrollment'!$C$20:$K$769,7,FALSE),0)</f>
        <v>0</v>
      </c>
      <c r="AQ102" s="150" t="e">
        <f t="shared" si="14"/>
        <v>#DIV/0!</v>
      </c>
      <c r="AS102" s="177"/>
      <c r="AT102" s="177"/>
      <c r="AV102" s="153" t="e">
        <f t="shared" si="15"/>
        <v>#DIV/0!</v>
      </c>
      <c r="AW102" s="101"/>
      <c r="AY102" s="132"/>
      <c r="AZ102" s="101"/>
      <c r="BA102" s="94"/>
      <c r="BB102" s="94"/>
      <c r="BC102" s="94"/>
      <c r="BD102" s="94"/>
      <c r="BE102" s="101"/>
      <c r="BF102" s="132"/>
      <c r="BG102" s="98"/>
      <c r="BH102" s="74" t="str">
        <f t="shared" si="10"/>
        <v>N</v>
      </c>
      <c r="BI102" t="e">
        <f t="shared" si="11"/>
        <v>#DIV/0!</v>
      </c>
      <c r="BK102" s="283">
        <f>IFERROR(VLOOKUP($B102, 'A2. Rate Change &amp; Enrollment'!$C$14:$BY$769, 75, FALSE), 0)</f>
        <v>0</v>
      </c>
      <c r="BL102" s="283" t="e">
        <f t="shared" si="12"/>
        <v>#DIV/0!</v>
      </c>
      <c r="BM102" s="283" t="e">
        <f t="shared" si="13"/>
        <v>#DIV/0!</v>
      </c>
      <c r="BN102" t="e">
        <f t="shared" si="16"/>
        <v>#DIV/0!</v>
      </c>
    </row>
    <row r="103" spans="1:66" x14ac:dyDescent="0.35">
      <c r="A103" t="s">
        <v>297</v>
      </c>
      <c r="B103" s="144"/>
      <c r="C103" s="98"/>
      <c r="D103" s="43" t="str">
        <f t="shared" si="9"/>
        <v>Indemnity</v>
      </c>
      <c r="E103" s="100"/>
      <c r="F103" s="101"/>
      <c r="G103" s="100"/>
      <c r="H103" s="101"/>
      <c r="I103" s="100"/>
      <c r="J103" s="101"/>
      <c r="K103" s="100"/>
      <c r="L103" s="101"/>
      <c r="M103" s="100"/>
      <c r="N103" s="101"/>
      <c r="O103" s="100"/>
      <c r="P103" s="101"/>
      <c r="Q103" s="100"/>
      <c r="R103" s="101"/>
      <c r="S103" s="100"/>
      <c r="T103" s="101"/>
      <c r="U103" s="118"/>
      <c r="V103" s="118"/>
      <c r="W103" s="100"/>
      <c r="X103" s="100"/>
      <c r="Y103" s="100"/>
      <c r="Z103" s="100"/>
      <c r="AA103" s="132"/>
      <c r="AB103" s="101"/>
      <c r="AC103" s="101"/>
      <c r="AD103" s="101"/>
      <c r="AE103" s="100"/>
      <c r="AF103" s="101"/>
      <c r="AG103" s="100"/>
      <c r="AH103" s="101"/>
      <c r="AI103" s="100"/>
      <c r="AJ103" s="101"/>
      <c r="AK103" s="100"/>
      <c r="AL103" s="101"/>
      <c r="AM103" s="101"/>
      <c r="AN103" s="8"/>
      <c r="AO103" s="147">
        <f>IFERROR(VLOOKUP(B103,'A2. Rate Change &amp; Enrollment'!$C$20:$K$769,3,FALSE),0)</f>
        <v>0</v>
      </c>
      <c r="AP103" s="147">
        <f>IFERROR(VLOOKUP(B103,'A2. Rate Change &amp; Enrollment'!$C$20:$K$769,7,FALSE),0)</f>
        <v>0</v>
      </c>
      <c r="AQ103" s="150" t="e">
        <f t="shared" si="14"/>
        <v>#DIV/0!</v>
      </c>
      <c r="AS103" s="177"/>
      <c r="AT103" s="177"/>
      <c r="AV103" s="153" t="e">
        <f t="shared" si="15"/>
        <v>#DIV/0!</v>
      </c>
      <c r="AW103" s="101"/>
      <c r="AY103" s="132"/>
      <c r="AZ103" s="101"/>
      <c r="BA103" s="94"/>
      <c r="BB103" s="94"/>
      <c r="BC103" s="94"/>
      <c r="BD103" s="94"/>
      <c r="BE103" s="101"/>
      <c r="BF103" s="132"/>
      <c r="BG103" s="98"/>
      <c r="BH103" s="74" t="str">
        <f t="shared" si="10"/>
        <v>N</v>
      </c>
      <c r="BI103" t="e">
        <f t="shared" si="11"/>
        <v>#DIV/0!</v>
      </c>
      <c r="BK103" s="283">
        <f>IFERROR(VLOOKUP($B103, 'A2. Rate Change &amp; Enrollment'!$C$14:$BY$769, 75, FALSE), 0)</f>
        <v>0</v>
      </c>
      <c r="BL103" s="283" t="e">
        <f t="shared" si="12"/>
        <v>#DIV/0!</v>
      </c>
      <c r="BM103" s="283" t="e">
        <f t="shared" si="13"/>
        <v>#DIV/0!</v>
      </c>
      <c r="BN103" t="e">
        <f t="shared" si="16"/>
        <v>#DIV/0!</v>
      </c>
    </row>
    <row r="104" spans="1:66" x14ac:dyDescent="0.35">
      <c r="A104" t="s">
        <v>298</v>
      </c>
      <c r="B104" s="144"/>
      <c r="C104" s="98"/>
      <c r="D104" s="43" t="str">
        <f t="shared" si="9"/>
        <v>Indemnity</v>
      </c>
      <c r="E104" s="100"/>
      <c r="F104" s="101"/>
      <c r="G104" s="100"/>
      <c r="H104" s="101"/>
      <c r="I104" s="100"/>
      <c r="J104" s="101"/>
      <c r="K104" s="100"/>
      <c r="L104" s="101"/>
      <c r="M104" s="100"/>
      <c r="N104" s="101"/>
      <c r="O104" s="100"/>
      <c r="P104" s="101"/>
      <c r="Q104" s="100"/>
      <c r="R104" s="101"/>
      <c r="S104" s="100"/>
      <c r="T104" s="101"/>
      <c r="U104" s="118"/>
      <c r="V104" s="118"/>
      <c r="W104" s="100"/>
      <c r="X104" s="100"/>
      <c r="Y104" s="100"/>
      <c r="Z104" s="100"/>
      <c r="AA104" s="132"/>
      <c r="AB104" s="101"/>
      <c r="AC104" s="101"/>
      <c r="AD104" s="101"/>
      <c r="AE104" s="100"/>
      <c r="AF104" s="101"/>
      <c r="AG104" s="100"/>
      <c r="AH104" s="101"/>
      <c r="AI104" s="100"/>
      <c r="AJ104" s="101"/>
      <c r="AK104" s="100"/>
      <c r="AL104" s="101"/>
      <c r="AM104" s="101"/>
      <c r="AN104" s="8"/>
      <c r="AO104" s="147">
        <f>IFERROR(VLOOKUP(B104,'A2. Rate Change &amp; Enrollment'!$C$20:$K$769,3,FALSE),0)</f>
        <v>0</v>
      </c>
      <c r="AP104" s="147">
        <f>IFERROR(VLOOKUP(B104,'A2. Rate Change &amp; Enrollment'!$C$20:$K$769,7,FALSE),0)</f>
        <v>0</v>
      </c>
      <c r="AQ104" s="150" t="e">
        <f t="shared" si="14"/>
        <v>#DIV/0!</v>
      </c>
      <c r="AS104" s="177"/>
      <c r="AT104" s="177"/>
      <c r="AV104" s="153" t="e">
        <f t="shared" si="15"/>
        <v>#DIV/0!</v>
      </c>
      <c r="AW104" s="101"/>
      <c r="AY104" s="132"/>
      <c r="AZ104" s="101"/>
      <c r="BA104" s="94"/>
      <c r="BB104" s="94"/>
      <c r="BC104" s="94"/>
      <c r="BD104" s="94"/>
      <c r="BE104" s="101"/>
      <c r="BF104" s="132"/>
      <c r="BG104" s="98"/>
      <c r="BH104" s="74" t="str">
        <f t="shared" si="10"/>
        <v>N</v>
      </c>
      <c r="BI104" t="e">
        <f t="shared" si="11"/>
        <v>#DIV/0!</v>
      </c>
      <c r="BK104" s="283">
        <f>IFERROR(VLOOKUP($B104, 'A2. Rate Change &amp; Enrollment'!$C$14:$BY$769, 75, FALSE), 0)</f>
        <v>0</v>
      </c>
      <c r="BL104" s="283" t="e">
        <f t="shared" si="12"/>
        <v>#DIV/0!</v>
      </c>
      <c r="BM104" s="283" t="e">
        <f t="shared" si="13"/>
        <v>#DIV/0!</v>
      </c>
      <c r="BN104" t="e">
        <f t="shared" si="16"/>
        <v>#DIV/0!</v>
      </c>
    </row>
    <row r="105" spans="1:66" x14ac:dyDescent="0.35">
      <c r="A105" t="s">
        <v>299</v>
      </c>
      <c r="B105" s="144"/>
      <c r="C105" s="98"/>
      <c r="D105" s="43" t="str">
        <f t="shared" si="9"/>
        <v>Indemnity</v>
      </c>
      <c r="E105" s="100"/>
      <c r="F105" s="101"/>
      <c r="G105" s="100"/>
      <c r="H105" s="101"/>
      <c r="I105" s="100"/>
      <c r="J105" s="101"/>
      <c r="K105" s="100"/>
      <c r="L105" s="101"/>
      <c r="M105" s="100"/>
      <c r="N105" s="101"/>
      <c r="O105" s="100"/>
      <c r="P105" s="101"/>
      <c r="Q105" s="100"/>
      <c r="R105" s="101"/>
      <c r="S105" s="100"/>
      <c r="T105" s="101"/>
      <c r="U105" s="118"/>
      <c r="V105" s="118"/>
      <c r="W105" s="100"/>
      <c r="X105" s="100"/>
      <c r="Y105" s="100"/>
      <c r="Z105" s="100"/>
      <c r="AA105" s="132"/>
      <c r="AB105" s="101"/>
      <c r="AC105" s="101"/>
      <c r="AD105" s="101"/>
      <c r="AE105" s="100"/>
      <c r="AF105" s="101"/>
      <c r="AG105" s="100"/>
      <c r="AH105" s="101"/>
      <c r="AI105" s="100"/>
      <c r="AJ105" s="101"/>
      <c r="AK105" s="100"/>
      <c r="AL105" s="101"/>
      <c r="AM105" s="101"/>
      <c r="AN105" s="8"/>
      <c r="AO105" s="147">
        <f>IFERROR(VLOOKUP(B105,'A2. Rate Change &amp; Enrollment'!$C$20:$K$769,3,FALSE),0)</f>
        <v>0</v>
      </c>
      <c r="AP105" s="147">
        <f>IFERROR(VLOOKUP(B105,'A2. Rate Change &amp; Enrollment'!$C$20:$K$769,7,FALSE),0)</f>
        <v>0</v>
      </c>
      <c r="AQ105" s="150" t="e">
        <f t="shared" si="14"/>
        <v>#DIV/0!</v>
      </c>
      <c r="AS105" s="177"/>
      <c r="AT105" s="177"/>
      <c r="AV105" s="153" t="e">
        <f t="shared" si="15"/>
        <v>#DIV/0!</v>
      </c>
      <c r="AW105" s="101"/>
      <c r="AY105" s="132"/>
      <c r="AZ105" s="101"/>
      <c r="BA105" s="94"/>
      <c r="BB105" s="94"/>
      <c r="BC105" s="94"/>
      <c r="BD105" s="94"/>
      <c r="BE105" s="101"/>
      <c r="BF105" s="132"/>
      <c r="BG105" s="98"/>
      <c r="BH105" s="74" t="str">
        <f t="shared" si="10"/>
        <v>N</v>
      </c>
      <c r="BI105" t="e">
        <f t="shared" si="11"/>
        <v>#DIV/0!</v>
      </c>
      <c r="BK105" s="283">
        <f>IFERROR(VLOOKUP($B105, 'A2. Rate Change &amp; Enrollment'!$C$14:$BY$769, 75, FALSE), 0)</f>
        <v>0</v>
      </c>
      <c r="BL105" s="283" t="e">
        <f t="shared" si="12"/>
        <v>#DIV/0!</v>
      </c>
      <c r="BM105" s="283" t="e">
        <f t="shared" si="13"/>
        <v>#DIV/0!</v>
      </c>
      <c r="BN105" t="e">
        <f t="shared" si="16"/>
        <v>#DIV/0!</v>
      </c>
    </row>
    <row r="106" spans="1:66" x14ac:dyDescent="0.35">
      <c r="A106" t="s">
        <v>300</v>
      </c>
      <c r="B106" s="144"/>
      <c r="C106" s="98"/>
      <c r="D106" s="43" t="str">
        <f t="shared" si="9"/>
        <v>Indemnity</v>
      </c>
      <c r="E106" s="100"/>
      <c r="F106" s="101"/>
      <c r="G106" s="100"/>
      <c r="H106" s="101"/>
      <c r="I106" s="100"/>
      <c r="J106" s="101"/>
      <c r="K106" s="100"/>
      <c r="L106" s="101"/>
      <c r="M106" s="100"/>
      <c r="N106" s="101"/>
      <c r="O106" s="100"/>
      <c r="P106" s="101"/>
      <c r="Q106" s="100"/>
      <c r="R106" s="101"/>
      <c r="S106" s="100"/>
      <c r="T106" s="101"/>
      <c r="U106" s="118"/>
      <c r="V106" s="118"/>
      <c r="W106" s="100"/>
      <c r="X106" s="100"/>
      <c r="Y106" s="100"/>
      <c r="Z106" s="100"/>
      <c r="AA106" s="132"/>
      <c r="AB106" s="101"/>
      <c r="AC106" s="101"/>
      <c r="AD106" s="101"/>
      <c r="AE106" s="100"/>
      <c r="AF106" s="101"/>
      <c r="AG106" s="100"/>
      <c r="AH106" s="101"/>
      <c r="AI106" s="100"/>
      <c r="AJ106" s="101"/>
      <c r="AK106" s="100"/>
      <c r="AL106" s="101"/>
      <c r="AM106" s="101"/>
      <c r="AN106" s="8"/>
      <c r="AO106" s="147">
        <f>IFERROR(VLOOKUP(B106,'A2. Rate Change &amp; Enrollment'!$C$20:$K$769,3,FALSE),0)</f>
        <v>0</v>
      </c>
      <c r="AP106" s="147">
        <f>IFERROR(VLOOKUP(B106,'A2. Rate Change &amp; Enrollment'!$C$20:$K$769,7,FALSE),0)</f>
        <v>0</v>
      </c>
      <c r="AQ106" s="150" t="e">
        <f t="shared" si="14"/>
        <v>#DIV/0!</v>
      </c>
      <c r="AS106" s="177"/>
      <c r="AT106" s="177"/>
      <c r="AV106" s="153" t="e">
        <f t="shared" si="15"/>
        <v>#DIV/0!</v>
      </c>
      <c r="AW106" s="101"/>
      <c r="AY106" s="132"/>
      <c r="AZ106" s="101"/>
      <c r="BA106" s="94"/>
      <c r="BB106" s="94"/>
      <c r="BC106" s="94"/>
      <c r="BD106" s="94"/>
      <c r="BE106" s="101"/>
      <c r="BF106" s="132"/>
      <c r="BG106" s="98"/>
      <c r="BH106" s="74" t="str">
        <f t="shared" si="10"/>
        <v>N</v>
      </c>
      <c r="BI106" t="e">
        <f t="shared" si="11"/>
        <v>#DIV/0!</v>
      </c>
      <c r="BK106" s="283">
        <f>IFERROR(VLOOKUP($B106, 'A2. Rate Change &amp; Enrollment'!$C$14:$BY$769, 75, FALSE), 0)</f>
        <v>0</v>
      </c>
      <c r="BL106" s="283" t="e">
        <f t="shared" si="12"/>
        <v>#DIV/0!</v>
      </c>
      <c r="BM106" s="283" t="e">
        <f t="shared" si="13"/>
        <v>#DIV/0!</v>
      </c>
      <c r="BN106" t="e">
        <f t="shared" si="16"/>
        <v>#DIV/0!</v>
      </c>
    </row>
    <row r="107" spans="1:66" x14ac:dyDescent="0.35">
      <c r="A107" t="s">
        <v>301</v>
      </c>
      <c r="B107" s="144"/>
      <c r="C107" s="98"/>
      <c r="D107" s="43" t="str">
        <f t="shared" si="9"/>
        <v>Indemnity</v>
      </c>
      <c r="E107" s="100"/>
      <c r="F107" s="101"/>
      <c r="G107" s="100"/>
      <c r="H107" s="101"/>
      <c r="I107" s="100"/>
      <c r="J107" s="101"/>
      <c r="K107" s="100"/>
      <c r="L107" s="101"/>
      <c r="M107" s="100"/>
      <c r="N107" s="101"/>
      <c r="O107" s="100"/>
      <c r="P107" s="101"/>
      <c r="Q107" s="100"/>
      <c r="R107" s="101"/>
      <c r="S107" s="100"/>
      <c r="T107" s="101"/>
      <c r="U107" s="118"/>
      <c r="V107" s="118"/>
      <c r="W107" s="100"/>
      <c r="X107" s="100"/>
      <c r="Y107" s="100"/>
      <c r="Z107" s="100"/>
      <c r="AA107" s="132"/>
      <c r="AB107" s="101"/>
      <c r="AC107" s="101"/>
      <c r="AD107" s="101"/>
      <c r="AE107" s="100"/>
      <c r="AF107" s="101"/>
      <c r="AG107" s="100"/>
      <c r="AH107" s="101"/>
      <c r="AI107" s="100"/>
      <c r="AJ107" s="101"/>
      <c r="AK107" s="100"/>
      <c r="AL107" s="101"/>
      <c r="AM107" s="101"/>
      <c r="AN107" s="8"/>
      <c r="AO107" s="147">
        <f>IFERROR(VLOOKUP(B107,'A2. Rate Change &amp; Enrollment'!$C$20:$K$769,3,FALSE),0)</f>
        <v>0</v>
      </c>
      <c r="AP107" s="147">
        <f>IFERROR(VLOOKUP(B107,'A2. Rate Change &amp; Enrollment'!$C$20:$K$769,7,FALSE),0)</f>
        <v>0</v>
      </c>
      <c r="AQ107" s="150" t="e">
        <f t="shared" si="14"/>
        <v>#DIV/0!</v>
      </c>
      <c r="AS107" s="177"/>
      <c r="AT107" s="177"/>
      <c r="AV107" s="153" t="e">
        <f t="shared" si="15"/>
        <v>#DIV/0!</v>
      </c>
      <c r="AW107" s="101"/>
      <c r="AY107" s="132"/>
      <c r="AZ107" s="101"/>
      <c r="BA107" s="94"/>
      <c r="BB107" s="94"/>
      <c r="BC107" s="94"/>
      <c r="BD107" s="94"/>
      <c r="BE107" s="101"/>
      <c r="BF107" s="132"/>
      <c r="BG107" s="98"/>
      <c r="BH107" s="74" t="str">
        <f t="shared" si="10"/>
        <v>N</v>
      </c>
      <c r="BI107" t="e">
        <f t="shared" si="11"/>
        <v>#DIV/0!</v>
      </c>
      <c r="BK107" s="283">
        <f>IFERROR(VLOOKUP($B107, 'A2. Rate Change &amp; Enrollment'!$C$14:$BY$769, 75, FALSE), 0)</f>
        <v>0</v>
      </c>
      <c r="BL107" s="283" t="e">
        <f t="shared" si="12"/>
        <v>#DIV/0!</v>
      </c>
      <c r="BM107" s="283" t="e">
        <f t="shared" si="13"/>
        <v>#DIV/0!</v>
      </c>
      <c r="BN107" t="e">
        <f t="shared" si="16"/>
        <v>#DIV/0!</v>
      </c>
    </row>
    <row r="108" spans="1:66" x14ac:dyDescent="0.35">
      <c r="A108" t="s">
        <v>302</v>
      </c>
      <c r="B108" s="144"/>
      <c r="C108" s="98"/>
      <c r="D108" s="43" t="str">
        <f t="shared" si="9"/>
        <v>Indemnity</v>
      </c>
      <c r="E108" s="100"/>
      <c r="F108" s="101"/>
      <c r="G108" s="100"/>
      <c r="H108" s="101"/>
      <c r="I108" s="100"/>
      <c r="J108" s="101"/>
      <c r="K108" s="100"/>
      <c r="L108" s="101"/>
      <c r="M108" s="100"/>
      <c r="N108" s="101"/>
      <c r="O108" s="100"/>
      <c r="P108" s="101"/>
      <c r="Q108" s="100"/>
      <c r="R108" s="101"/>
      <c r="S108" s="100"/>
      <c r="T108" s="101"/>
      <c r="U108" s="118"/>
      <c r="V108" s="118"/>
      <c r="W108" s="100"/>
      <c r="X108" s="100"/>
      <c r="Y108" s="100"/>
      <c r="Z108" s="100"/>
      <c r="AA108" s="132"/>
      <c r="AB108" s="101"/>
      <c r="AC108" s="101"/>
      <c r="AD108" s="101"/>
      <c r="AE108" s="100"/>
      <c r="AF108" s="101"/>
      <c r="AG108" s="100"/>
      <c r="AH108" s="101"/>
      <c r="AI108" s="100"/>
      <c r="AJ108" s="101"/>
      <c r="AK108" s="100"/>
      <c r="AL108" s="101"/>
      <c r="AM108" s="101"/>
      <c r="AN108" s="8"/>
      <c r="AO108" s="147">
        <f>IFERROR(VLOOKUP(B108,'A2. Rate Change &amp; Enrollment'!$C$20:$K$769,3,FALSE),0)</f>
        <v>0</v>
      </c>
      <c r="AP108" s="147">
        <f>IFERROR(VLOOKUP(B108,'A2. Rate Change &amp; Enrollment'!$C$20:$K$769,7,FALSE),0)</f>
        <v>0</v>
      </c>
      <c r="AQ108" s="150" t="e">
        <f t="shared" si="14"/>
        <v>#DIV/0!</v>
      </c>
      <c r="AS108" s="177"/>
      <c r="AT108" s="177"/>
      <c r="AV108" s="153" t="e">
        <f t="shared" si="15"/>
        <v>#DIV/0!</v>
      </c>
      <c r="AW108" s="101"/>
      <c r="AY108" s="132"/>
      <c r="AZ108" s="101"/>
      <c r="BA108" s="94"/>
      <c r="BB108" s="94"/>
      <c r="BC108" s="94"/>
      <c r="BD108" s="94"/>
      <c r="BE108" s="101"/>
      <c r="BF108" s="132"/>
      <c r="BG108" s="98"/>
      <c r="BH108" s="74" t="str">
        <f t="shared" si="10"/>
        <v>N</v>
      </c>
      <c r="BI108" t="e">
        <f t="shared" si="11"/>
        <v>#DIV/0!</v>
      </c>
      <c r="BK108" s="283">
        <f>IFERROR(VLOOKUP($B108, 'A2. Rate Change &amp; Enrollment'!$C$14:$BY$769, 75, FALSE), 0)</f>
        <v>0</v>
      </c>
      <c r="BL108" s="283" t="e">
        <f t="shared" si="12"/>
        <v>#DIV/0!</v>
      </c>
      <c r="BM108" s="283" t="e">
        <f t="shared" si="13"/>
        <v>#DIV/0!</v>
      </c>
      <c r="BN108" t="e">
        <f t="shared" si="16"/>
        <v>#DIV/0!</v>
      </c>
    </row>
    <row r="109" spans="1:66" x14ac:dyDescent="0.35">
      <c r="A109" t="s">
        <v>303</v>
      </c>
      <c r="B109" s="144"/>
      <c r="C109" s="98"/>
      <c r="D109" s="43" t="str">
        <f t="shared" si="9"/>
        <v>Indemnity</v>
      </c>
      <c r="E109" s="100"/>
      <c r="F109" s="101"/>
      <c r="G109" s="100"/>
      <c r="H109" s="101"/>
      <c r="I109" s="100"/>
      <c r="J109" s="101"/>
      <c r="K109" s="100"/>
      <c r="L109" s="101"/>
      <c r="M109" s="100"/>
      <c r="N109" s="101"/>
      <c r="O109" s="100"/>
      <c r="P109" s="101"/>
      <c r="Q109" s="100"/>
      <c r="R109" s="101"/>
      <c r="S109" s="100"/>
      <c r="T109" s="101"/>
      <c r="U109" s="118"/>
      <c r="V109" s="118"/>
      <c r="W109" s="100"/>
      <c r="X109" s="100"/>
      <c r="Y109" s="100"/>
      <c r="Z109" s="100"/>
      <c r="AA109" s="132"/>
      <c r="AB109" s="101"/>
      <c r="AC109" s="101"/>
      <c r="AD109" s="101"/>
      <c r="AE109" s="100"/>
      <c r="AF109" s="101"/>
      <c r="AG109" s="100"/>
      <c r="AH109" s="101"/>
      <c r="AI109" s="100"/>
      <c r="AJ109" s="101"/>
      <c r="AK109" s="100"/>
      <c r="AL109" s="101"/>
      <c r="AM109" s="101"/>
      <c r="AN109" s="8"/>
      <c r="AO109" s="147">
        <f>IFERROR(VLOOKUP(B109,'A2. Rate Change &amp; Enrollment'!$C$20:$K$769,3,FALSE),0)</f>
        <v>0</v>
      </c>
      <c r="AP109" s="147">
        <f>IFERROR(VLOOKUP(B109,'A2. Rate Change &amp; Enrollment'!$C$20:$K$769,7,FALSE),0)</f>
        <v>0</v>
      </c>
      <c r="AQ109" s="150" t="e">
        <f t="shared" si="14"/>
        <v>#DIV/0!</v>
      </c>
      <c r="AS109" s="177"/>
      <c r="AT109" s="177"/>
      <c r="AV109" s="153" t="e">
        <f t="shared" si="15"/>
        <v>#DIV/0!</v>
      </c>
      <c r="AW109" s="101"/>
      <c r="AY109" s="132"/>
      <c r="AZ109" s="101"/>
      <c r="BA109" s="94"/>
      <c r="BB109" s="94"/>
      <c r="BC109" s="94"/>
      <c r="BD109" s="94"/>
      <c r="BE109" s="101"/>
      <c r="BF109" s="132"/>
      <c r="BG109" s="98"/>
      <c r="BH109" s="74" t="str">
        <f t="shared" si="10"/>
        <v>N</v>
      </c>
      <c r="BI109" t="e">
        <f t="shared" si="11"/>
        <v>#DIV/0!</v>
      </c>
      <c r="BK109" s="283">
        <f>IFERROR(VLOOKUP($B109, 'A2. Rate Change &amp; Enrollment'!$C$14:$BY$769, 75, FALSE), 0)</f>
        <v>0</v>
      </c>
      <c r="BL109" s="283" t="e">
        <f t="shared" si="12"/>
        <v>#DIV/0!</v>
      </c>
      <c r="BM109" s="283" t="e">
        <f t="shared" si="13"/>
        <v>#DIV/0!</v>
      </c>
      <c r="BN109" t="e">
        <f t="shared" si="16"/>
        <v>#DIV/0!</v>
      </c>
    </row>
    <row r="110" spans="1:66" x14ac:dyDescent="0.35">
      <c r="A110" t="s">
        <v>304</v>
      </c>
      <c r="B110" s="144"/>
      <c r="C110" s="98"/>
      <c r="D110" s="43" t="str">
        <f t="shared" si="9"/>
        <v>Indemnity</v>
      </c>
      <c r="E110" s="100"/>
      <c r="F110" s="101"/>
      <c r="G110" s="100"/>
      <c r="H110" s="101"/>
      <c r="I110" s="100"/>
      <c r="J110" s="101"/>
      <c r="K110" s="100"/>
      <c r="L110" s="101"/>
      <c r="M110" s="100"/>
      <c r="N110" s="101"/>
      <c r="O110" s="100"/>
      <c r="P110" s="101"/>
      <c r="Q110" s="100"/>
      <c r="R110" s="101"/>
      <c r="S110" s="100"/>
      <c r="T110" s="101"/>
      <c r="U110" s="118"/>
      <c r="V110" s="118"/>
      <c r="W110" s="100"/>
      <c r="X110" s="100"/>
      <c r="Y110" s="100"/>
      <c r="Z110" s="100"/>
      <c r="AA110" s="132"/>
      <c r="AB110" s="101"/>
      <c r="AC110" s="101"/>
      <c r="AD110" s="101"/>
      <c r="AE110" s="100"/>
      <c r="AF110" s="101"/>
      <c r="AG110" s="100"/>
      <c r="AH110" s="101"/>
      <c r="AI110" s="100"/>
      <c r="AJ110" s="101"/>
      <c r="AK110" s="100"/>
      <c r="AL110" s="101"/>
      <c r="AM110" s="101"/>
      <c r="AN110" s="8"/>
      <c r="AO110" s="147">
        <f>IFERROR(VLOOKUP(B110,'A2. Rate Change &amp; Enrollment'!$C$20:$K$769,3,FALSE),0)</f>
        <v>0</v>
      </c>
      <c r="AP110" s="147">
        <f>IFERROR(VLOOKUP(B110,'A2. Rate Change &amp; Enrollment'!$C$20:$K$769,7,FALSE),0)</f>
        <v>0</v>
      </c>
      <c r="AQ110" s="150" t="e">
        <f t="shared" si="14"/>
        <v>#DIV/0!</v>
      </c>
      <c r="AS110" s="177"/>
      <c r="AT110" s="177"/>
      <c r="AV110" s="153" t="e">
        <f t="shared" si="15"/>
        <v>#DIV/0!</v>
      </c>
      <c r="AW110" s="101"/>
      <c r="AY110" s="132"/>
      <c r="AZ110" s="101"/>
      <c r="BA110" s="94"/>
      <c r="BB110" s="94"/>
      <c r="BC110" s="94"/>
      <c r="BD110" s="94"/>
      <c r="BE110" s="101"/>
      <c r="BF110" s="132"/>
      <c r="BG110" s="98"/>
      <c r="BH110" s="74" t="str">
        <f t="shared" si="10"/>
        <v>N</v>
      </c>
      <c r="BI110" t="e">
        <f t="shared" si="11"/>
        <v>#DIV/0!</v>
      </c>
      <c r="BK110" s="283">
        <f>IFERROR(VLOOKUP($B110, 'A2. Rate Change &amp; Enrollment'!$C$14:$BY$769, 75, FALSE), 0)</f>
        <v>0</v>
      </c>
      <c r="BL110" s="283" t="e">
        <f t="shared" si="12"/>
        <v>#DIV/0!</v>
      </c>
      <c r="BM110" s="283" t="e">
        <f t="shared" si="13"/>
        <v>#DIV/0!</v>
      </c>
      <c r="BN110" t="e">
        <f t="shared" si="16"/>
        <v>#DIV/0!</v>
      </c>
    </row>
    <row r="111" spans="1:66" x14ac:dyDescent="0.35">
      <c r="A111" t="s">
        <v>305</v>
      </c>
      <c r="B111" s="144"/>
      <c r="C111" s="98"/>
      <c r="D111" s="43" t="str">
        <f t="shared" si="9"/>
        <v>Indemnity</v>
      </c>
      <c r="E111" s="100"/>
      <c r="F111" s="101"/>
      <c r="G111" s="100"/>
      <c r="H111" s="101"/>
      <c r="I111" s="100"/>
      <c r="J111" s="101"/>
      <c r="K111" s="100"/>
      <c r="L111" s="101"/>
      <c r="M111" s="100"/>
      <c r="N111" s="101"/>
      <c r="O111" s="100"/>
      <c r="P111" s="101"/>
      <c r="Q111" s="100"/>
      <c r="R111" s="101"/>
      <c r="S111" s="100"/>
      <c r="T111" s="101"/>
      <c r="U111" s="118"/>
      <c r="V111" s="118"/>
      <c r="W111" s="100"/>
      <c r="X111" s="100"/>
      <c r="Y111" s="100"/>
      <c r="Z111" s="100"/>
      <c r="AA111" s="132"/>
      <c r="AB111" s="101"/>
      <c r="AC111" s="101"/>
      <c r="AD111" s="101"/>
      <c r="AE111" s="100"/>
      <c r="AF111" s="101"/>
      <c r="AG111" s="100"/>
      <c r="AH111" s="101"/>
      <c r="AI111" s="100"/>
      <c r="AJ111" s="101"/>
      <c r="AK111" s="100"/>
      <c r="AL111" s="101"/>
      <c r="AM111" s="101"/>
      <c r="AN111" s="8"/>
      <c r="AO111" s="147">
        <f>IFERROR(VLOOKUP(B111,'A2. Rate Change &amp; Enrollment'!$C$20:$K$769,3,FALSE),0)</f>
        <v>0</v>
      </c>
      <c r="AP111" s="147">
        <f>IFERROR(VLOOKUP(B111,'A2. Rate Change &amp; Enrollment'!$C$20:$K$769,7,FALSE),0)</f>
        <v>0</v>
      </c>
      <c r="AQ111" s="150" t="e">
        <f t="shared" si="14"/>
        <v>#DIV/0!</v>
      </c>
      <c r="AS111" s="177"/>
      <c r="AT111" s="177"/>
      <c r="AV111" s="153" t="e">
        <f t="shared" si="15"/>
        <v>#DIV/0!</v>
      </c>
      <c r="AW111" s="101"/>
      <c r="AY111" s="132"/>
      <c r="AZ111" s="101"/>
      <c r="BA111" s="94"/>
      <c r="BB111" s="94"/>
      <c r="BC111" s="94"/>
      <c r="BD111" s="94"/>
      <c r="BE111" s="101"/>
      <c r="BF111" s="132"/>
      <c r="BG111" s="98"/>
      <c r="BH111" s="74" t="str">
        <f t="shared" si="10"/>
        <v>N</v>
      </c>
      <c r="BI111" t="e">
        <f t="shared" si="11"/>
        <v>#DIV/0!</v>
      </c>
      <c r="BK111" s="283">
        <f>IFERROR(VLOOKUP($B111, 'A2. Rate Change &amp; Enrollment'!$C$14:$BY$769, 75, FALSE), 0)</f>
        <v>0</v>
      </c>
      <c r="BL111" s="283" t="e">
        <f t="shared" si="12"/>
        <v>#DIV/0!</v>
      </c>
      <c r="BM111" s="283" t="e">
        <f t="shared" si="13"/>
        <v>#DIV/0!</v>
      </c>
      <c r="BN111" t="e">
        <f t="shared" si="16"/>
        <v>#DIV/0!</v>
      </c>
    </row>
    <row r="112" spans="1:66" x14ac:dyDescent="0.35">
      <c r="A112" t="s">
        <v>306</v>
      </c>
      <c r="B112" s="144"/>
      <c r="C112" s="98"/>
      <c r="D112" s="43" t="str">
        <f t="shared" si="9"/>
        <v>Indemnity</v>
      </c>
      <c r="E112" s="100"/>
      <c r="F112" s="101"/>
      <c r="G112" s="100"/>
      <c r="H112" s="101"/>
      <c r="I112" s="100"/>
      <c r="J112" s="101"/>
      <c r="K112" s="100"/>
      <c r="L112" s="101"/>
      <c r="M112" s="100"/>
      <c r="N112" s="101"/>
      <c r="O112" s="100"/>
      <c r="P112" s="101"/>
      <c r="Q112" s="100"/>
      <c r="R112" s="101"/>
      <c r="S112" s="100"/>
      <c r="T112" s="101"/>
      <c r="U112" s="118"/>
      <c r="V112" s="118"/>
      <c r="W112" s="100"/>
      <c r="X112" s="100"/>
      <c r="Y112" s="100"/>
      <c r="Z112" s="100"/>
      <c r="AA112" s="132"/>
      <c r="AB112" s="101"/>
      <c r="AC112" s="101"/>
      <c r="AD112" s="101"/>
      <c r="AE112" s="100"/>
      <c r="AF112" s="101"/>
      <c r="AG112" s="100"/>
      <c r="AH112" s="101"/>
      <c r="AI112" s="100"/>
      <c r="AJ112" s="101"/>
      <c r="AK112" s="100"/>
      <c r="AL112" s="101"/>
      <c r="AM112" s="101"/>
      <c r="AN112" s="8"/>
      <c r="AO112" s="147">
        <f>IFERROR(VLOOKUP(B112,'A2. Rate Change &amp; Enrollment'!$C$20:$K$769,3,FALSE),0)</f>
        <v>0</v>
      </c>
      <c r="AP112" s="147">
        <f>IFERROR(VLOOKUP(B112,'A2. Rate Change &amp; Enrollment'!$C$20:$K$769,7,FALSE),0)</f>
        <v>0</v>
      </c>
      <c r="AQ112" s="150" t="e">
        <f t="shared" si="14"/>
        <v>#DIV/0!</v>
      </c>
      <c r="AS112" s="177"/>
      <c r="AT112" s="177"/>
      <c r="AV112" s="153" t="e">
        <f t="shared" si="15"/>
        <v>#DIV/0!</v>
      </c>
      <c r="AW112" s="101"/>
      <c r="AY112" s="132"/>
      <c r="AZ112" s="101"/>
      <c r="BA112" s="94"/>
      <c r="BB112" s="94"/>
      <c r="BC112" s="94"/>
      <c r="BD112" s="94"/>
      <c r="BE112" s="101"/>
      <c r="BF112" s="132"/>
      <c r="BG112" s="98"/>
      <c r="BH112" s="74" t="str">
        <f t="shared" si="10"/>
        <v>N</v>
      </c>
      <c r="BI112" t="e">
        <f t="shared" si="11"/>
        <v>#DIV/0!</v>
      </c>
      <c r="BK112" s="283">
        <f>IFERROR(VLOOKUP($B112, 'A2. Rate Change &amp; Enrollment'!$C$14:$BY$769, 75, FALSE), 0)</f>
        <v>0</v>
      </c>
      <c r="BL112" s="283" t="e">
        <f t="shared" si="12"/>
        <v>#DIV/0!</v>
      </c>
      <c r="BM112" s="283" t="e">
        <f t="shared" si="13"/>
        <v>#DIV/0!</v>
      </c>
      <c r="BN112" t="e">
        <f t="shared" si="16"/>
        <v>#DIV/0!</v>
      </c>
    </row>
    <row r="113" spans="1:66" x14ac:dyDescent="0.35">
      <c r="A113" t="s">
        <v>307</v>
      </c>
      <c r="B113" s="144"/>
      <c r="C113" s="98"/>
      <c r="D113" s="43" t="str">
        <f t="shared" si="9"/>
        <v>Indemnity</v>
      </c>
      <c r="E113" s="100"/>
      <c r="F113" s="101"/>
      <c r="G113" s="100"/>
      <c r="H113" s="101"/>
      <c r="I113" s="100"/>
      <c r="J113" s="101"/>
      <c r="K113" s="100"/>
      <c r="L113" s="101"/>
      <c r="M113" s="100"/>
      <c r="N113" s="101"/>
      <c r="O113" s="100"/>
      <c r="P113" s="101"/>
      <c r="Q113" s="100"/>
      <c r="R113" s="101"/>
      <c r="S113" s="100"/>
      <c r="T113" s="101"/>
      <c r="U113" s="118"/>
      <c r="V113" s="118"/>
      <c r="W113" s="100"/>
      <c r="X113" s="100"/>
      <c r="Y113" s="100"/>
      <c r="Z113" s="100"/>
      <c r="AA113" s="132"/>
      <c r="AB113" s="101"/>
      <c r="AC113" s="101"/>
      <c r="AD113" s="101"/>
      <c r="AE113" s="100"/>
      <c r="AF113" s="101"/>
      <c r="AG113" s="100"/>
      <c r="AH113" s="101"/>
      <c r="AI113" s="100"/>
      <c r="AJ113" s="101"/>
      <c r="AK113" s="100"/>
      <c r="AL113" s="101"/>
      <c r="AM113" s="101"/>
      <c r="AN113" s="8"/>
      <c r="AO113" s="147">
        <f>IFERROR(VLOOKUP(B113,'A2. Rate Change &amp; Enrollment'!$C$20:$K$769,3,FALSE),0)</f>
        <v>0</v>
      </c>
      <c r="AP113" s="147">
        <f>IFERROR(VLOOKUP(B113,'A2. Rate Change &amp; Enrollment'!$C$20:$K$769,7,FALSE),0)</f>
        <v>0</v>
      </c>
      <c r="AQ113" s="150" t="e">
        <f t="shared" si="14"/>
        <v>#DIV/0!</v>
      </c>
      <c r="AS113" s="177"/>
      <c r="AT113" s="177"/>
      <c r="AV113" s="153" t="e">
        <f t="shared" si="15"/>
        <v>#DIV/0!</v>
      </c>
      <c r="AW113" s="101"/>
      <c r="AY113" s="132"/>
      <c r="AZ113" s="101"/>
      <c r="BA113" s="94"/>
      <c r="BB113" s="94"/>
      <c r="BC113" s="94"/>
      <c r="BD113" s="94"/>
      <c r="BE113" s="101"/>
      <c r="BF113" s="132"/>
      <c r="BG113" s="98"/>
      <c r="BH113" s="74" t="str">
        <f t="shared" si="10"/>
        <v>N</v>
      </c>
      <c r="BI113" t="e">
        <f t="shared" si="11"/>
        <v>#DIV/0!</v>
      </c>
      <c r="BK113" s="283">
        <f>IFERROR(VLOOKUP($B113, 'A2. Rate Change &amp; Enrollment'!$C$14:$BY$769, 75, FALSE), 0)</f>
        <v>0</v>
      </c>
      <c r="BL113" s="283" t="e">
        <f t="shared" si="12"/>
        <v>#DIV/0!</v>
      </c>
      <c r="BM113" s="283" t="e">
        <f t="shared" si="13"/>
        <v>#DIV/0!</v>
      </c>
      <c r="BN113" t="e">
        <f t="shared" si="16"/>
        <v>#DIV/0!</v>
      </c>
    </row>
    <row r="114" spans="1:66" x14ac:dyDescent="0.35">
      <c r="A114" t="s">
        <v>308</v>
      </c>
      <c r="B114" s="144"/>
      <c r="C114" s="98"/>
      <c r="D114" s="43" t="str">
        <f t="shared" si="9"/>
        <v>Indemnity</v>
      </c>
      <c r="E114" s="100"/>
      <c r="F114" s="101"/>
      <c r="G114" s="100"/>
      <c r="H114" s="101"/>
      <c r="I114" s="100"/>
      <c r="J114" s="101"/>
      <c r="K114" s="100"/>
      <c r="L114" s="101"/>
      <c r="M114" s="100"/>
      <c r="N114" s="101"/>
      <c r="O114" s="100"/>
      <c r="P114" s="101"/>
      <c r="Q114" s="100"/>
      <c r="R114" s="101"/>
      <c r="S114" s="100"/>
      <c r="T114" s="101"/>
      <c r="U114" s="118"/>
      <c r="V114" s="118"/>
      <c r="W114" s="100"/>
      <c r="X114" s="100"/>
      <c r="Y114" s="100"/>
      <c r="Z114" s="100"/>
      <c r="AA114" s="132"/>
      <c r="AB114" s="101"/>
      <c r="AC114" s="101"/>
      <c r="AD114" s="101"/>
      <c r="AE114" s="100"/>
      <c r="AF114" s="101"/>
      <c r="AG114" s="100"/>
      <c r="AH114" s="101"/>
      <c r="AI114" s="100"/>
      <c r="AJ114" s="101"/>
      <c r="AK114" s="100"/>
      <c r="AL114" s="101"/>
      <c r="AM114" s="101"/>
      <c r="AN114" s="8"/>
      <c r="AO114" s="147">
        <f>IFERROR(VLOOKUP(B114,'A2. Rate Change &amp; Enrollment'!$C$20:$K$769,3,FALSE),0)</f>
        <v>0</v>
      </c>
      <c r="AP114" s="147">
        <f>IFERROR(VLOOKUP(B114,'A2. Rate Change &amp; Enrollment'!$C$20:$K$769,7,FALSE),0)</f>
        <v>0</v>
      </c>
      <c r="AQ114" s="150" t="e">
        <f t="shared" si="14"/>
        <v>#DIV/0!</v>
      </c>
      <c r="AS114" s="177"/>
      <c r="AT114" s="177"/>
      <c r="AV114" s="153" t="e">
        <f t="shared" si="15"/>
        <v>#DIV/0!</v>
      </c>
      <c r="AW114" s="101"/>
      <c r="AY114" s="132"/>
      <c r="AZ114" s="101"/>
      <c r="BA114" s="94"/>
      <c r="BB114" s="94"/>
      <c r="BC114" s="94"/>
      <c r="BD114" s="94"/>
      <c r="BE114" s="101"/>
      <c r="BF114" s="132"/>
      <c r="BG114" s="98"/>
      <c r="BH114" s="74" t="str">
        <f t="shared" si="10"/>
        <v>N</v>
      </c>
      <c r="BI114" t="e">
        <f t="shared" si="11"/>
        <v>#DIV/0!</v>
      </c>
      <c r="BK114" s="283">
        <f>IFERROR(VLOOKUP($B114, 'A2. Rate Change &amp; Enrollment'!$C$14:$BY$769, 75, FALSE), 0)</f>
        <v>0</v>
      </c>
      <c r="BL114" s="283" t="e">
        <f t="shared" si="12"/>
        <v>#DIV/0!</v>
      </c>
      <c r="BM114" s="283" t="e">
        <f t="shared" si="13"/>
        <v>#DIV/0!</v>
      </c>
      <c r="BN114" t="e">
        <f t="shared" si="16"/>
        <v>#DIV/0!</v>
      </c>
    </row>
    <row r="115" spans="1:66" x14ac:dyDescent="0.35">
      <c r="A115" t="s">
        <v>309</v>
      </c>
      <c r="B115" s="144"/>
      <c r="C115" s="98"/>
      <c r="D115" s="43" t="str">
        <f t="shared" si="9"/>
        <v>Indemnity</v>
      </c>
      <c r="E115" s="100"/>
      <c r="F115" s="101"/>
      <c r="G115" s="100"/>
      <c r="H115" s="101"/>
      <c r="I115" s="100"/>
      <c r="J115" s="101"/>
      <c r="K115" s="100"/>
      <c r="L115" s="101"/>
      <c r="M115" s="100"/>
      <c r="N115" s="101"/>
      <c r="O115" s="100"/>
      <c r="P115" s="101"/>
      <c r="Q115" s="100"/>
      <c r="R115" s="101"/>
      <c r="S115" s="100"/>
      <c r="T115" s="101"/>
      <c r="U115" s="118"/>
      <c r="V115" s="118"/>
      <c r="W115" s="100"/>
      <c r="X115" s="100"/>
      <c r="Y115" s="100"/>
      <c r="Z115" s="100"/>
      <c r="AA115" s="132"/>
      <c r="AB115" s="101"/>
      <c r="AC115" s="101"/>
      <c r="AD115" s="101"/>
      <c r="AE115" s="100"/>
      <c r="AF115" s="101"/>
      <c r="AG115" s="100"/>
      <c r="AH115" s="101"/>
      <c r="AI115" s="100"/>
      <c r="AJ115" s="101"/>
      <c r="AK115" s="100"/>
      <c r="AL115" s="101"/>
      <c r="AM115" s="101"/>
      <c r="AN115" s="8"/>
      <c r="AO115" s="147">
        <f>IFERROR(VLOOKUP(B115,'A2. Rate Change &amp; Enrollment'!$C$20:$K$769,3,FALSE),0)</f>
        <v>0</v>
      </c>
      <c r="AP115" s="147">
        <f>IFERROR(VLOOKUP(B115,'A2. Rate Change &amp; Enrollment'!$C$20:$K$769,7,FALSE),0)</f>
        <v>0</v>
      </c>
      <c r="AQ115" s="150" t="e">
        <f t="shared" si="14"/>
        <v>#DIV/0!</v>
      </c>
      <c r="AS115" s="177"/>
      <c r="AT115" s="177"/>
      <c r="AV115" s="153" t="e">
        <f t="shared" si="15"/>
        <v>#DIV/0!</v>
      </c>
      <c r="AW115" s="101"/>
      <c r="AY115" s="132"/>
      <c r="AZ115" s="101"/>
      <c r="BA115" s="94"/>
      <c r="BB115" s="94"/>
      <c r="BC115" s="94"/>
      <c r="BD115" s="94"/>
      <c r="BE115" s="101"/>
      <c r="BF115" s="132"/>
      <c r="BG115" s="98"/>
      <c r="BH115" s="74" t="str">
        <f t="shared" si="10"/>
        <v>N</v>
      </c>
      <c r="BI115" t="e">
        <f t="shared" si="11"/>
        <v>#DIV/0!</v>
      </c>
      <c r="BK115" s="283">
        <f>IFERROR(VLOOKUP($B115, 'A2. Rate Change &amp; Enrollment'!$C$14:$BY$769, 75, FALSE), 0)</f>
        <v>0</v>
      </c>
      <c r="BL115" s="283" t="e">
        <f t="shared" si="12"/>
        <v>#DIV/0!</v>
      </c>
      <c r="BM115" s="283" t="e">
        <f t="shared" si="13"/>
        <v>#DIV/0!</v>
      </c>
      <c r="BN115" t="e">
        <f t="shared" si="16"/>
        <v>#DIV/0!</v>
      </c>
    </row>
    <row r="116" spans="1:66" x14ac:dyDescent="0.35">
      <c r="A116" t="s">
        <v>310</v>
      </c>
      <c r="B116" s="144"/>
      <c r="C116" s="98"/>
      <c r="D116" s="43" t="str">
        <f t="shared" si="9"/>
        <v>Indemnity</v>
      </c>
      <c r="E116" s="100"/>
      <c r="F116" s="101"/>
      <c r="G116" s="100"/>
      <c r="H116" s="101"/>
      <c r="I116" s="100"/>
      <c r="J116" s="101"/>
      <c r="K116" s="100"/>
      <c r="L116" s="101"/>
      <c r="M116" s="100"/>
      <c r="N116" s="101"/>
      <c r="O116" s="100"/>
      <c r="P116" s="101"/>
      <c r="Q116" s="100"/>
      <c r="R116" s="101"/>
      <c r="S116" s="100"/>
      <c r="T116" s="101"/>
      <c r="U116" s="118"/>
      <c r="V116" s="118"/>
      <c r="W116" s="100"/>
      <c r="X116" s="100"/>
      <c r="Y116" s="100"/>
      <c r="Z116" s="100"/>
      <c r="AA116" s="132"/>
      <c r="AB116" s="101"/>
      <c r="AC116" s="101"/>
      <c r="AD116" s="101"/>
      <c r="AE116" s="100"/>
      <c r="AF116" s="101"/>
      <c r="AG116" s="100"/>
      <c r="AH116" s="101"/>
      <c r="AI116" s="100"/>
      <c r="AJ116" s="101"/>
      <c r="AK116" s="100"/>
      <c r="AL116" s="101"/>
      <c r="AM116" s="101"/>
      <c r="AN116" s="8"/>
      <c r="AO116" s="147">
        <f>IFERROR(VLOOKUP(B116,'A2. Rate Change &amp; Enrollment'!$C$20:$K$769,3,FALSE),0)</f>
        <v>0</v>
      </c>
      <c r="AP116" s="147">
        <f>IFERROR(VLOOKUP(B116,'A2. Rate Change &amp; Enrollment'!$C$20:$K$769,7,FALSE),0)</f>
        <v>0</v>
      </c>
      <c r="AQ116" s="150" t="e">
        <f t="shared" si="14"/>
        <v>#DIV/0!</v>
      </c>
      <c r="AS116" s="177"/>
      <c r="AT116" s="177"/>
      <c r="AV116" s="153" t="e">
        <f t="shared" si="15"/>
        <v>#DIV/0!</v>
      </c>
      <c r="AW116" s="101"/>
      <c r="AY116" s="132"/>
      <c r="AZ116" s="101"/>
      <c r="BA116" s="94"/>
      <c r="BB116" s="94"/>
      <c r="BC116" s="94"/>
      <c r="BD116" s="94"/>
      <c r="BE116" s="101"/>
      <c r="BF116" s="132"/>
      <c r="BG116" s="98"/>
      <c r="BH116" s="74" t="str">
        <f t="shared" si="10"/>
        <v>N</v>
      </c>
      <c r="BI116" t="e">
        <f t="shared" si="11"/>
        <v>#DIV/0!</v>
      </c>
      <c r="BK116" s="283">
        <f>IFERROR(VLOOKUP($B116, 'A2. Rate Change &amp; Enrollment'!$C$14:$BY$769, 75, FALSE), 0)</f>
        <v>0</v>
      </c>
      <c r="BL116" s="283" t="e">
        <f t="shared" si="12"/>
        <v>#DIV/0!</v>
      </c>
      <c r="BM116" s="283" t="e">
        <f t="shared" si="13"/>
        <v>#DIV/0!</v>
      </c>
      <c r="BN116" t="e">
        <f t="shared" si="16"/>
        <v>#DIV/0!</v>
      </c>
    </row>
    <row r="117" spans="1:66" x14ac:dyDescent="0.35">
      <c r="A117" t="s">
        <v>311</v>
      </c>
      <c r="B117" s="144"/>
      <c r="C117" s="98"/>
      <c r="D117" s="43" t="str">
        <f t="shared" si="9"/>
        <v>Indemnity</v>
      </c>
      <c r="E117" s="100"/>
      <c r="F117" s="101"/>
      <c r="G117" s="100"/>
      <c r="H117" s="101"/>
      <c r="I117" s="100"/>
      <c r="J117" s="101"/>
      <c r="K117" s="100"/>
      <c r="L117" s="101"/>
      <c r="M117" s="100"/>
      <c r="N117" s="101"/>
      <c r="O117" s="100"/>
      <c r="P117" s="101"/>
      <c r="Q117" s="100"/>
      <c r="R117" s="101"/>
      <c r="S117" s="100"/>
      <c r="T117" s="101"/>
      <c r="U117" s="118"/>
      <c r="V117" s="118"/>
      <c r="W117" s="100"/>
      <c r="X117" s="100"/>
      <c r="Y117" s="100"/>
      <c r="Z117" s="100"/>
      <c r="AA117" s="132"/>
      <c r="AB117" s="101"/>
      <c r="AC117" s="101"/>
      <c r="AD117" s="101"/>
      <c r="AE117" s="100"/>
      <c r="AF117" s="101"/>
      <c r="AG117" s="100"/>
      <c r="AH117" s="101"/>
      <c r="AI117" s="100"/>
      <c r="AJ117" s="101"/>
      <c r="AK117" s="100"/>
      <c r="AL117" s="101"/>
      <c r="AM117" s="101"/>
      <c r="AN117" s="8"/>
      <c r="AO117" s="147">
        <f>IFERROR(VLOOKUP(B117,'A2. Rate Change &amp; Enrollment'!$C$20:$K$769,3,FALSE),0)</f>
        <v>0</v>
      </c>
      <c r="AP117" s="147">
        <f>IFERROR(VLOOKUP(B117,'A2. Rate Change &amp; Enrollment'!$C$20:$K$769,7,FALSE),0)</f>
        <v>0</v>
      </c>
      <c r="AQ117" s="150" t="e">
        <f t="shared" si="14"/>
        <v>#DIV/0!</v>
      </c>
      <c r="AS117" s="177"/>
      <c r="AT117" s="177"/>
      <c r="AV117" s="153" t="e">
        <f t="shared" si="15"/>
        <v>#DIV/0!</v>
      </c>
      <c r="AW117" s="101"/>
      <c r="AY117" s="132"/>
      <c r="AZ117" s="101"/>
      <c r="BA117" s="94"/>
      <c r="BB117" s="94"/>
      <c r="BC117" s="94"/>
      <c r="BD117" s="94"/>
      <c r="BE117" s="101"/>
      <c r="BF117" s="132"/>
      <c r="BG117" s="98"/>
      <c r="BH117" s="74" t="str">
        <f t="shared" si="10"/>
        <v>N</v>
      </c>
      <c r="BI117" t="e">
        <f t="shared" si="11"/>
        <v>#DIV/0!</v>
      </c>
      <c r="BK117" s="283">
        <f>IFERROR(VLOOKUP($B117, 'A2. Rate Change &amp; Enrollment'!$C$14:$BY$769, 75, FALSE), 0)</f>
        <v>0</v>
      </c>
      <c r="BL117" s="283" t="e">
        <f t="shared" si="12"/>
        <v>#DIV/0!</v>
      </c>
      <c r="BM117" s="283" t="e">
        <f t="shared" si="13"/>
        <v>#DIV/0!</v>
      </c>
      <c r="BN117" t="e">
        <f t="shared" si="16"/>
        <v>#DIV/0!</v>
      </c>
    </row>
    <row r="118" spans="1:66" x14ac:dyDescent="0.35">
      <c r="A118" t="s">
        <v>312</v>
      </c>
      <c r="B118" s="144"/>
      <c r="C118" s="98"/>
      <c r="D118" s="43" t="str">
        <f t="shared" si="9"/>
        <v>Indemnity</v>
      </c>
      <c r="E118" s="100"/>
      <c r="F118" s="101"/>
      <c r="G118" s="100"/>
      <c r="H118" s="101"/>
      <c r="I118" s="100"/>
      <c r="J118" s="101"/>
      <c r="K118" s="100"/>
      <c r="L118" s="101"/>
      <c r="M118" s="100"/>
      <c r="N118" s="101"/>
      <c r="O118" s="100"/>
      <c r="P118" s="101"/>
      <c r="Q118" s="100"/>
      <c r="R118" s="101"/>
      <c r="S118" s="100"/>
      <c r="T118" s="101"/>
      <c r="U118" s="118"/>
      <c r="V118" s="118"/>
      <c r="W118" s="100"/>
      <c r="X118" s="100"/>
      <c r="Y118" s="100"/>
      <c r="Z118" s="100"/>
      <c r="AA118" s="132"/>
      <c r="AB118" s="101"/>
      <c r="AC118" s="101"/>
      <c r="AD118" s="101"/>
      <c r="AE118" s="100"/>
      <c r="AF118" s="101"/>
      <c r="AG118" s="100"/>
      <c r="AH118" s="101"/>
      <c r="AI118" s="100"/>
      <c r="AJ118" s="101"/>
      <c r="AK118" s="100"/>
      <c r="AL118" s="101"/>
      <c r="AM118" s="101"/>
      <c r="AN118" s="8"/>
      <c r="AO118" s="147">
        <f>IFERROR(VLOOKUP(B118,'A2. Rate Change &amp; Enrollment'!$C$20:$K$769,3,FALSE),0)</f>
        <v>0</v>
      </c>
      <c r="AP118" s="147">
        <f>IFERROR(VLOOKUP(B118,'A2. Rate Change &amp; Enrollment'!$C$20:$K$769,7,FALSE),0)</f>
        <v>0</v>
      </c>
      <c r="AQ118" s="150" t="e">
        <f t="shared" si="14"/>
        <v>#DIV/0!</v>
      </c>
      <c r="AS118" s="177"/>
      <c r="AT118" s="177"/>
      <c r="AV118" s="153" t="e">
        <f t="shared" si="15"/>
        <v>#DIV/0!</v>
      </c>
      <c r="AW118" s="101"/>
      <c r="AY118" s="132"/>
      <c r="AZ118" s="101"/>
      <c r="BA118" s="94"/>
      <c r="BB118" s="94"/>
      <c r="BC118" s="94"/>
      <c r="BD118" s="94"/>
      <c r="BE118" s="101"/>
      <c r="BF118" s="132"/>
      <c r="BG118" s="98"/>
      <c r="BH118" s="74" t="str">
        <f t="shared" si="10"/>
        <v>N</v>
      </c>
      <c r="BI118" t="e">
        <f t="shared" si="11"/>
        <v>#DIV/0!</v>
      </c>
      <c r="BK118" s="283">
        <f>IFERROR(VLOOKUP($B118, 'A2. Rate Change &amp; Enrollment'!$C$14:$BY$769, 75, FALSE), 0)</f>
        <v>0</v>
      </c>
      <c r="BL118" s="283" t="e">
        <f t="shared" si="12"/>
        <v>#DIV/0!</v>
      </c>
      <c r="BM118" s="283" t="e">
        <f t="shared" si="13"/>
        <v>#DIV/0!</v>
      </c>
      <c r="BN118" t="e">
        <f t="shared" si="16"/>
        <v>#DIV/0!</v>
      </c>
    </row>
    <row r="119" spans="1:66" x14ac:dyDescent="0.35">
      <c r="A119" t="s">
        <v>313</v>
      </c>
      <c r="B119" s="144"/>
      <c r="C119" s="98"/>
      <c r="D119" s="43" t="str">
        <f t="shared" si="9"/>
        <v>Indemnity</v>
      </c>
      <c r="E119" s="100"/>
      <c r="F119" s="101"/>
      <c r="G119" s="100"/>
      <c r="H119" s="101"/>
      <c r="I119" s="100"/>
      <c r="J119" s="101"/>
      <c r="K119" s="100"/>
      <c r="L119" s="101"/>
      <c r="M119" s="100"/>
      <c r="N119" s="101"/>
      <c r="O119" s="100"/>
      <c r="P119" s="101"/>
      <c r="Q119" s="100"/>
      <c r="R119" s="101"/>
      <c r="S119" s="100"/>
      <c r="T119" s="101"/>
      <c r="U119" s="118"/>
      <c r="V119" s="118"/>
      <c r="W119" s="100"/>
      <c r="X119" s="100"/>
      <c r="Y119" s="100"/>
      <c r="Z119" s="100"/>
      <c r="AA119" s="132"/>
      <c r="AB119" s="101"/>
      <c r="AC119" s="101"/>
      <c r="AD119" s="101"/>
      <c r="AE119" s="100"/>
      <c r="AF119" s="101"/>
      <c r="AG119" s="100"/>
      <c r="AH119" s="101"/>
      <c r="AI119" s="100"/>
      <c r="AJ119" s="101"/>
      <c r="AK119" s="100"/>
      <c r="AL119" s="101"/>
      <c r="AM119" s="101"/>
      <c r="AN119" s="8"/>
      <c r="AO119" s="147">
        <f>IFERROR(VLOOKUP(B119,'A2. Rate Change &amp; Enrollment'!$C$20:$K$769,3,FALSE),0)</f>
        <v>0</v>
      </c>
      <c r="AP119" s="147">
        <f>IFERROR(VLOOKUP(B119,'A2. Rate Change &amp; Enrollment'!$C$20:$K$769,7,FALSE),0)</f>
        <v>0</v>
      </c>
      <c r="AQ119" s="150" t="e">
        <f t="shared" si="14"/>
        <v>#DIV/0!</v>
      </c>
      <c r="AS119" s="177"/>
      <c r="AT119" s="177"/>
      <c r="AV119" s="153" t="e">
        <f t="shared" si="15"/>
        <v>#DIV/0!</v>
      </c>
      <c r="AW119" s="101"/>
      <c r="AY119" s="132"/>
      <c r="AZ119" s="101"/>
      <c r="BA119" s="94"/>
      <c r="BB119" s="94"/>
      <c r="BC119" s="94"/>
      <c r="BD119" s="94"/>
      <c r="BE119" s="101"/>
      <c r="BF119" s="132"/>
      <c r="BG119" s="98"/>
      <c r="BH119" s="74" t="str">
        <f t="shared" si="10"/>
        <v>N</v>
      </c>
      <c r="BI119" t="e">
        <f t="shared" si="11"/>
        <v>#DIV/0!</v>
      </c>
      <c r="BK119" s="283">
        <f>IFERROR(VLOOKUP($B119, 'A2. Rate Change &amp; Enrollment'!$C$14:$BY$769, 75, FALSE), 0)</f>
        <v>0</v>
      </c>
      <c r="BL119" s="283" t="e">
        <f t="shared" si="12"/>
        <v>#DIV/0!</v>
      </c>
      <c r="BM119" s="283" t="e">
        <f t="shared" si="13"/>
        <v>#DIV/0!</v>
      </c>
      <c r="BN119" t="e">
        <f t="shared" si="16"/>
        <v>#DIV/0!</v>
      </c>
    </row>
    <row r="120" spans="1:66" x14ac:dyDescent="0.35">
      <c r="A120" t="s">
        <v>314</v>
      </c>
      <c r="B120" s="144"/>
      <c r="C120" s="98"/>
      <c r="D120" s="43" t="str">
        <f t="shared" si="9"/>
        <v>Indemnity</v>
      </c>
      <c r="E120" s="100"/>
      <c r="F120" s="101"/>
      <c r="G120" s="100"/>
      <c r="H120" s="101"/>
      <c r="I120" s="100"/>
      <c r="J120" s="101"/>
      <c r="K120" s="100"/>
      <c r="L120" s="101"/>
      <c r="M120" s="100"/>
      <c r="N120" s="101"/>
      <c r="O120" s="100"/>
      <c r="P120" s="101"/>
      <c r="Q120" s="100"/>
      <c r="R120" s="101"/>
      <c r="S120" s="100"/>
      <c r="T120" s="101"/>
      <c r="U120" s="118"/>
      <c r="V120" s="118"/>
      <c r="W120" s="100"/>
      <c r="X120" s="100"/>
      <c r="Y120" s="100"/>
      <c r="Z120" s="100"/>
      <c r="AA120" s="132"/>
      <c r="AB120" s="101"/>
      <c r="AC120" s="101"/>
      <c r="AD120" s="101"/>
      <c r="AE120" s="100"/>
      <c r="AF120" s="101"/>
      <c r="AG120" s="100"/>
      <c r="AH120" s="101"/>
      <c r="AI120" s="100"/>
      <c r="AJ120" s="101"/>
      <c r="AK120" s="100"/>
      <c r="AL120" s="101"/>
      <c r="AM120" s="101"/>
      <c r="AN120" s="8"/>
      <c r="AO120" s="147">
        <f>IFERROR(VLOOKUP(B120,'A2. Rate Change &amp; Enrollment'!$C$20:$K$769,3,FALSE),0)</f>
        <v>0</v>
      </c>
      <c r="AP120" s="147">
        <f>IFERROR(VLOOKUP(B120,'A2. Rate Change &amp; Enrollment'!$C$20:$K$769,7,FALSE),0)</f>
        <v>0</v>
      </c>
      <c r="AQ120" s="150" t="e">
        <f t="shared" si="14"/>
        <v>#DIV/0!</v>
      </c>
      <c r="AS120" s="177"/>
      <c r="AT120" s="177"/>
      <c r="AV120" s="153" t="e">
        <f t="shared" si="15"/>
        <v>#DIV/0!</v>
      </c>
      <c r="AW120" s="101"/>
      <c r="AY120" s="132"/>
      <c r="AZ120" s="101"/>
      <c r="BA120" s="94"/>
      <c r="BB120" s="94"/>
      <c r="BC120" s="94"/>
      <c r="BD120" s="94"/>
      <c r="BE120" s="101"/>
      <c r="BF120" s="132"/>
      <c r="BG120" s="98"/>
      <c r="BH120" s="74" t="str">
        <f t="shared" si="10"/>
        <v>N</v>
      </c>
      <c r="BI120" t="e">
        <f t="shared" si="11"/>
        <v>#DIV/0!</v>
      </c>
      <c r="BK120" s="283">
        <f>IFERROR(VLOOKUP($B120, 'A2. Rate Change &amp; Enrollment'!$C$14:$BY$769, 75, FALSE), 0)</f>
        <v>0</v>
      </c>
      <c r="BL120" s="283" t="e">
        <f t="shared" si="12"/>
        <v>#DIV/0!</v>
      </c>
      <c r="BM120" s="283" t="e">
        <f t="shared" si="13"/>
        <v>#DIV/0!</v>
      </c>
      <c r="BN120" t="e">
        <f t="shared" si="16"/>
        <v>#DIV/0!</v>
      </c>
    </row>
    <row r="121" spans="1:66" x14ac:dyDescent="0.35">
      <c r="A121" t="s">
        <v>315</v>
      </c>
      <c r="B121" s="144"/>
      <c r="C121" s="98"/>
      <c r="D121" s="43" t="str">
        <f t="shared" si="9"/>
        <v>Indemnity</v>
      </c>
      <c r="E121" s="100"/>
      <c r="F121" s="101"/>
      <c r="G121" s="100"/>
      <c r="H121" s="101"/>
      <c r="I121" s="100"/>
      <c r="J121" s="101"/>
      <c r="K121" s="100"/>
      <c r="L121" s="101"/>
      <c r="M121" s="100"/>
      <c r="N121" s="101"/>
      <c r="O121" s="100"/>
      <c r="P121" s="101"/>
      <c r="Q121" s="100"/>
      <c r="R121" s="101"/>
      <c r="S121" s="100"/>
      <c r="T121" s="101"/>
      <c r="U121" s="118"/>
      <c r="V121" s="118"/>
      <c r="W121" s="100"/>
      <c r="X121" s="100"/>
      <c r="Y121" s="100"/>
      <c r="Z121" s="100"/>
      <c r="AA121" s="132"/>
      <c r="AB121" s="101"/>
      <c r="AC121" s="101"/>
      <c r="AD121" s="101"/>
      <c r="AE121" s="100"/>
      <c r="AF121" s="101"/>
      <c r="AG121" s="100"/>
      <c r="AH121" s="101"/>
      <c r="AI121" s="100"/>
      <c r="AJ121" s="101"/>
      <c r="AK121" s="100"/>
      <c r="AL121" s="101"/>
      <c r="AM121" s="101"/>
      <c r="AN121" s="8"/>
      <c r="AO121" s="147">
        <f>IFERROR(VLOOKUP(B121,'A2. Rate Change &amp; Enrollment'!$C$20:$K$769,3,FALSE),0)</f>
        <v>0</v>
      </c>
      <c r="AP121" s="147">
        <f>IFERROR(VLOOKUP(B121,'A2. Rate Change &amp; Enrollment'!$C$20:$K$769,7,FALSE),0)</f>
        <v>0</v>
      </c>
      <c r="AQ121" s="150" t="e">
        <f t="shared" si="14"/>
        <v>#DIV/0!</v>
      </c>
      <c r="AS121" s="177"/>
      <c r="AT121" s="177"/>
      <c r="AV121" s="153" t="e">
        <f t="shared" si="15"/>
        <v>#DIV/0!</v>
      </c>
      <c r="AW121" s="101"/>
      <c r="AY121" s="132"/>
      <c r="AZ121" s="101"/>
      <c r="BA121" s="94"/>
      <c r="BB121" s="94"/>
      <c r="BC121" s="94"/>
      <c r="BD121" s="94"/>
      <c r="BE121" s="101"/>
      <c r="BF121" s="132"/>
      <c r="BG121" s="98"/>
      <c r="BH121" s="74" t="str">
        <f t="shared" si="10"/>
        <v>N</v>
      </c>
      <c r="BI121" t="e">
        <f t="shared" si="11"/>
        <v>#DIV/0!</v>
      </c>
      <c r="BK121" s="283">
        <f>IFERROR(VLOOKUP($B121, 'A2. Rate Change &amp; Enrollment'!$C$14:$BY$769, 75, FALSE), 0)</f>
        <v>0</v>
      </c>
      <c r="BL121" s="283" t="e">
        <f t="shared" si="12"/>
        <v>#DIV/0!</v>
      </c>
      <c r="BM121" s="283" t="e">
        <f t="shared" si="13"/>
        <v>#DIV/0!</v>
      </c>
      <c r="BN121" t="e">
        <f t="shared" si="16"/>
        <v>#DIV/0!</v>
      </c>
    </row>
    <row r="122" spans="1:66" x14ac:dyDescent="0.35">
      <c r="A122" t="s">
        <v>316</v>
      </c>
      <c r="B122" s="144"/>
      <c r="C122" s="98"/>
      <c r="D122" s="43" t="str">
        <f t="shared" si="9"/>
        <v>Indemnity</v>
      </c>
      <c r="E122" s="100"/>
      <c r="F122" s="101"/>
      <c r="G122" s="100"/>
      <c r="H122" s="101"/>
      <c r="I122" s="100"/>
      <c r="J122" s="101"/>
      <c r="K122" s="100"/>
      <c r="L122" s="101"/>
      <c r="M122" s="100"/>
      <c r="N122" s="101"/>
      <c r="O122" s="100"/>
      <c r="P122" s="101"/>
      <c r="Q122" s="100"/>
      <c r="R122" s="101"/>
      <c r="S122" s="100"/>
      <c r="T122" s="101"/>
      <c r="U122" s="118"/>
      <c r="V122" s="118"/>
      <c r="W122" s="100"/>
      <c r="X122" s="100"/>
      <c r="Y122" s="100"/>
      <c r="Z122" s="100"/>
      <c r="AA122" s="132"/>
      <c r="AB122" s="101"/>
      <c r="AC122" s="101"/>
      <c r="AD122" s="101"/>
      <c r="AE122" s="100"/>
      <c r="AF122" s="101"/>
      <c r="AG122" s="100"/>
      <c r="AH122" s="101"/>
      <c r="AI122" s="100"/>
      <c r="AJ122" s="101"/>
      <c r="AK122" s="100"/>
      <c r="AL122" s="101"/>
      <c r="AM122" s="101"/>
      <c r="AN122" s="8"/>
      <c r="AO122" s="147">
        <f>IFERROR(VLOOKUP(B122,'A2. Rate Change &amp; Enrollment'!$C$20:$K$769,3,FALSE),0)</f>
        <v>0</v>
      </c>
      <c r="AP122" s="147">
        <f>IFERROR(VLOOKUP(B122,'A2. Rate Change &amp; Enrollment'!$C$20:$K$769,7,FALSE),0)</f>
        <v>0</v>
      </c>
      <c r="AQ122" s="150" t="e">
        <f t="shared" si="14"/>
        <v>#DIV/0!</v>
      </c>
      <c r="AS122" s="177"/>
      <c r="AT122" s="177"/>
      <c r="AV122" s="153" t="e">
        <f t="shared" si="15"/>
        <v>#DIV/0!</v>
      </c>
      <c r="AW122" s="101"/>
      <c r="AY122" s="132"/>
      <c r="AZ122" s="101"/>
      <c r="BA122" s="94"/>
      <c r="BB122" s="94"/>
      <c r="BC122" s="94"/>
      <c r="BD122" s="94"/>
      <c r="BE122" s="101"/>
      <c r="BF122" s="132"/>
      <c r="BG122" s="98"/>
      <c r="BH122" s="74" t="str">
        <f t="shared" si="10"/>
        <v>N</v>
      </c>
      <c r="BI122" t="e">
        <f t="shared" si="11"/>
        <v>#DIV/0!</v>
      </c>
      <c r="BK122" s="283">
        <f>IFERROR(VLOOKUP($B122, 'A2. Rate Change &amp; Enrollment'!$C$14:$BY$769, 75, FALSE), 0)</f>
        <v>0</v>
      </c>
      <c r="BL122" s="283" t="e">
        <f t="shared" si="12"/>
        <v>#DIV/0!</v>
      </c>
      <c r="BM122" s="283" t="e">
        <f t="shared" si="13"/>
        <v>#DIV/0!</v>
      </c>
      <c r="BN122" t="e">
        <f t="shared" si="16"/>
        <v>#DIV/0!</v>
      </c>
    </row>
    <row r="123" spans="1:66" x14ac:dyDescent="0.35">
      <c r="A123" t="s">
        <v>317</v>
      </c>
      <c r="B123" s="144"/>
      <c r="C123" s="98"/>
      <c r="D123" s="43" t="str">
        <f t="shared" si="9"/>
        <v>Indemnity</v>
      </c>
      <c r="E123" s="100"/>
      <c r="F123" s="101"/>
      <c r="G123" s="100"/>
      <c r="H123" s="101"/>
      <c r="I123" s="100"/>
      <c r="J123" s="101"/>
      <c r="K123" s="100"/>
      <c r="L123" s="101"/>
      <c r="M123" s="100"/>
      <c r="N123" s="101"/>
      <c r="O123" s="100"/>
      <c r="P123" s="101"/>
      <c r="Q123" s="100"/>
      <c r="R123" s="101"/>
      <c r="S123" s="100"/>
      <c r="T123" s="101"/>
      <c r="U123" s="118"/>
      <c r="V123" s="118"/>
      <c r="W123" s="100"/>
      <c r="X123" s="100"/>
      <c r="Y123" s="100"/>
      <c r="Z123" s="100"/>
      <c r="AA123" s="132"/>
      <c r="AB123" s="101"/>
      <c r="AC123" s="101"/>
      <c r="AD123" s="101"/>
      <c r="AE123" s="100"/>
      <c r="AF123" s="101"/>
      <c r="AG123" s="100"/>
      <c r="AH123" s="101"/>
      <c r="AI123" s="100"/>
      <c r="AJ123" s="101"/>
      <c r="AK123" s="100"/>
      <c r="AL123" s="101"/>
      <c r="AM123" s="101"/>
      <c r="AN123" s="8"/>
      <c r="AO123" s="147">
        <f>IFERROR(VLOOKUP(B123,'A2. Rate Change &amp; Enrollment'!$C$20:$K$769,3,FALSE),0)</f>
        <v>0</v>
      </c>
      <c r="AP123" s="147">
        <f>IFERROR(VLOOKUP(B123,'A2. Rate Change &amp; Enrollment'!$C$20:$K$769,7,FALSE),0)</f>
        <v>0</v>
      </c>
      <c r="AQ123" s="150" t="e">
        <f t="shared" si="14"/>
        <v>#DIV/0!</v>
      </c>
      <c r="AS123" s="177"/>
      <c r="AT123" s="177"/>
      <c r="AV123" s="153" t="e">
        <f t="shared" si="15"/>
        <v>#DIV/0!</v>
      </c>
      <c r="AW123" s="101"/>
      <c r="AY123" s="132"/>
      <c r="AZ123" s="101"/>
      <c r="BA123" s="94"/>
      <c r="BB123" s="94"/>
      <c r="BC123" s="94"/>
      <c r="BD123" s="94"/>
      <c r="BE123" s="101"/>
      <c r="BF123" s="132"/>
      <c r="BG123" s="98"/>
      <c r="BH123" s="74" t="str">
        <f t="shared" si="10"/>
        <v>N</v>
      </c>
      <c r="BI123" t="e">
        <f t="shared" si="11"/>
        <v>#DIV/0!</v>
      </c>
      <c r="BK123" s="283">
        <f>IFERROR(VLOOKUP($B123, 'A2. Rate Change &amp; Enrollment'!$C$14:$BY$769, 75, FALSE), 0)</f>
        <v>0</v>
      </c>
      <c r="BL123" s="283" t="e">
        <f t="shared" si="12"/>
        <v>#DIV/0!</v>
      </c>
      <c r="BM123" s="283" t="e">
        <f t="shared" si="13"/>
        <v>#DIV/0!</v>
      </c>
      <c r="BN123" t="e">
        <f t="shared" si="16"/>
        <v>#DIV/0!</v>
      </c>
    </row>
    <row r="124" spans="1:66" x14ac:dyDescent="0.35">
      <c r="A124" t="s">
        <v>318</v>
      </c>
      <c r="B124" s="144"/>
      <c r="C124" s="98"/>
      <c r="D124" s="43" t="str">
        <f t="shared" si="9"/>
        <v>Indemnity</v>
      </c>
      <c r="E124" s="100"/>
      <c r="F124" s="101"/>
      <c r="G124" s="100"/>
      <c r="H124" s="101"/>
      <c r="I124" s="100"/>
      <c r="J124" s="101"/>
      <c r="K124" s="100"/>
      <c r="L124" s="101"/>
      <c r="M124" s="100"/>
      <c r="N124" s="101"/>
      <c r="O124" s="100"/>
      <c r="P124" s="101"/>
      <c r="Q124" s="100"/>
      <c r="R124" s="101"/>
      <c r="S124" s="100"/>
      <c r="T124" s="101"/>
      <c r="U124" s="118"/>
      <c r="V124" s="118"/>
      <c r="W124" s="100"/>
      <c r="X124" s="100"/>
      <c r="Y124" s="100"/>
      <c r="Z124" s="100"/>
      <c r="AA124" s="132"/>
      <c r="AB124" s="101"/>
      <c r="AC124" s="101"/>
      <c r="AD124" s="101"/>
      <c r="AE124" s="100"/>
      <c r="AF124" s="101"/>
      <c r="AG124" s="100"/>
      <c r="AH124" s="101"/>
      <c r="AI124" s="100"/>
      <c r="AJ124" s="101"/>
      <c r="AK124" s="100"/>
      <c r="AL124" s="101"/>
      <c r="AM124" s="101"/>
      <c r="AN124" s="8"/>
      <c r="AO124" s="147">
        <f>IFERROR(VLOOKUP(B124,'A2. Rate Change &amp; Enrollment'!$C$20:$K$769,3,FALSE),0)</f>
        <v>0</v>
      </c>
      <c r="AP124" s="147">
        <f>IFERROR(VLOOKUP(B124,'A2. Rate Change &amp; Enrollment'!$C$20:$K$769,7,FALSE),0)</f>
        <v>0</v>
      </c>
      <c r="AQ124" s="150" t="e">
        <f t="shared" si="14"/>
        <v>#DIV/0!</v>
      </c>
      <c r="AS124" s="177"/>
      <c r="AT124" s="177"/>
      <c r="AV124" s="153" t="e">
        <f t="shared" si="15"/>
        <v>#DIV/0!</v>
      </c>
      <c r="AW124" s="101"/>
      <c r="AY124" s="132"/>
      <c r="AZ124" s="101"/>
      <c r="BA124" s="94"/>
      <c r="BB124" s="94"/>
      <c r="BC124" s="94"/>
      <c r="BD124" s="94"/>
      <c r="BE124" s="101"/>
      <c r="BF124" s="132"/>
      <c r="BG124" s="98"/>
      <c r="BH124" s="74" t="str">
        <f t="shared" si="10"/>
        <v>N</v>
      </c>
      <c r="BI124" t="e">
        <f t="shared" si="11"/>
        <v>#DIV/0!</v>
      </c>
      <c r="BK124" s="283">
        <f>IFERROR(VLOOKUP($B124, 'A2. Rate Change &amp; Enrollment'!$C$14:$BY$769, 75, FALSE), 0)</f>
        <v>0</v>
      </c>
      <c r="BL124" s="283" t="e">
        <f t="shared" si="12"/>
        <v>#DIV/0!</v>
      </c>
      <c r="BM124" s="283" t="e">
        <f t="shared" si="13"/>
        <v>#DIV/0!</v>
      </c>
      <c r="BN124" t="e">
        <f t="shared" si="16"/>
        <v>#DIV/0!</v>
      </c>
    </row>
    <row r="125" spans="1:66" x14ac:dyDescent="0.35">
      <c r="A125" t="s">
        <v>319</v>
      </c>
      <c r="B125" s="144"/>
      <c r="C125" s="98"/>
      <c r="D125" s="43" t="str">
        <f t="shared" si="9"/>
        <v>Indemnity</v>
      </c>
      <c r="E125" s="100"/>
      <c r="F125" s="101"/>
      <c r="G125" s="100"/>
      <c r="H125" s="101"/>
      <c r="I125" s="100"/>
      <c r="J125" s="101"/>
      <c r="K125" s="100"/>
      <c r="L125" s="101"/>
      <c r="M125" s="100"/>
      <c r="N125" s="101"/>
      <c r="O125" s="100"/>
      <c r="P125" s="101"/>
      <c r="Q125" s="100"/>
      <c r="R125" s="101"/>
      <c r="S125" s="100"/>
      <c r="T125" s="101"/>
      <c r="U125" s="118"/>
      <c r="V125" s="118"/>
      <c r="W125" s="100"/>
      <c r="X125" s="100"/>
      <c r="Y125" s="100"/>
      <c r="Z125" s="100"/>
      <c r="AA125" s="132"/>
      <c r="AB125" s="101"/>
      <c r="AC125" s="101"/>
      <c r="AD125" s="101"/>
      <c r="AE125" s="100"/>
      <c r="AF125" s="101"/>
      <c r="AG125" s="100"/>
      <c r="AH125" s="101"/>
      <c r="AI125" s="100"/>
      <c r="AJ125" s="101"/>
      <c r="AK125" s="100"/>
      <c r="AL125" s="101"/>
      <c r="AM125" s="101"/>
      <c r="AN125" s="8"/>
      <c r="AO125" s="147">
        <f>IFERROR(VLOOKUP(B125,'A2. Rate Change &amp; Enrollment'!$C$20:$K$769,3,FALSE),0)</f>
        <v>0</v>
      </c>
      <c r="AP125" s="147">
        <f>IFERROR(VLOOKUP(B125,'A2. Rate Change &amp; Enrollment'!$C$20:$K$769,7,FALSE),0)</f>
        <v>0</v>
      </c>
      <c r="AQ125" s="150" t="e">
        <f t="shared" si="14"/>
        <v>#DIV/0!</v>
      </c>
      <c r="AS125" s="177"/>
      <c r="AT125" s="177"/>
      <c r="AV125" s="153" t="e">
        <f t="shared" si="15"/>
        <v>#DIV/0!</v>
      </c>
      <c r="AW125" s="101"/>
      <c r="AY125" s="132"/>
      <c r="AZ125" s="101"/>
      <c r="BA125" s="94"/>
      <c r="BB125" s="94"/>
      <c r="BC125" s="94"/>
      <c r="BD125" s="94"/>
      <c r="BE125" s="101"/>
      <c r="BF125" s="132"/>
      <c r="BG125" s="98"/>
      <c r="BH125" s="74" t="str">
        <f t="shared" si="10"/>
        <v>N</v>
      </c>
      <c r="BI125" t="e">
        <f t="shared" si="11"/>
        <v>#DIV/0!</v>
      </c>
      <c r="BK125" s="283">
        <f>IFERROR(VLOOKUP($B125, 'A2. Rate Change &amp; Enrollment'!$C$14:$BY$769, 75, FALSE), 0)</f>
        <v>0</v>
      </c>
      <c r="BL125" s="283" t="e">
        <f t="shared" si="12"/>
        <v>#DIV/0!</v>
      </c>
      <c r="BM125" s="283" t="e">
        <f t="shared" si="13"/>
        <v>#DIV/0!</v>
      </c>
      <c r="BN125" t="e">
        <f t="shared" si="16"/>
        <v>#DIV/0!</v>
      </c>
    </row>
    <row r="126" spans="1:66" x14ac:dyDescent="0.35">
      <c r="A126" t="s">
        <v>320</v>
      </c>
      <c r="B126" s="144"/>
      <c r="C126" s="98"/>
      <c r="D126" s="43" t="str">
        <f t="shared" si="9"/>
        <v>Indemnity</v>
      </c>
      <c r="E126" s="100"/>
      <c r="F126" s="101"/>
      <c r="G126" s="100"/>
      <c r="H126" s="101"/>
      <c r="I126" s="100"/>
      <c r="J126" s="101"/>
      <c r="K126" s="100"/>
      <c r="L126" s="101"/>
      <c r="M126" s="100"/>
      <c r="N126" s="101"/>
      <c r="O126" s="100"/>
      <c r="P126" s="101"/>
      <c r="Q126" s="100"/>
      <c r="R126" s="101"/>
      <c r="S126" s="100"/>
      <c r="T126" s="101"/>
      <c r="U126" s="118"/>
      <c r="V126" s="118"/>
      <c r="W126" s="100"/>
      <c r="X126" s="100"/>
      <c r="Y126" s="100"/>
      <c r="Z126" s="100"/>
      <c r="AA126" s="132"/>
      <c r="AB126" s="101"/>
      <c r="AC126" s="101"/>
      <c r="AD126" s="101"/>
      <c r="AE126" s="100"/>
      <c r="AF126" s="101"/>
      <c r="AG126" s="100"/>
      <c r="AH126" s="101"/>
      <c r="AI126" s="100"/>
      <c r="AJ126" s="101"/>
      <c r="AK126" s="100"/>
      <c r="AL126" s="101"/>
      <c r="AM126" s="101"/>
      <c r="AN126" s="8"/>
      <c r="AO126" s="147">
        <f>IFERROR(VLOOKUP(B126,'A2. Rate Change &amp; Enrollment'!$C$20:$K$769,3,FALSE),0)</f>
        <v>0</v>
      </c>
      <c r="AP126" s="147">
        <f>IFERROR(VLOOKUP(B126,'A2. Rate Change &amp; Enrollment'!$C$20:$K$769,7,FALSE),0)</f>
        <v>0</v>
      </c>
      <c r="AQ126" s="150" t="e">
        <f t="shared" si="14"/>
        <v>#DIV/0!</v>
      </c>
      <c r="AS126" s="177"/>
      <c r="AT126" s="177"/>
      <c r="AV126" s="153" t="e">
        <f t="shared" si="15"/>
        <v>#DIV/0!</v>
      </c>
      <c r="AW126" s="101"/>
      <c r="AY126" s="132"/>
      <c r="AZ126" s="101"/>
      <c r="BA126" s="94"/>
      <c r="BB126" s="94"/>
      <c r="BC126" s="94"/>
      <c r="BD126" s="94"/>
      <c r="BE126" s="101"/>
      <c r="BF126" s="132"/>
      <c r="BG126" s="98"/>
      <c r="BH126" s="74" t="str">
        <f t="shared" si="10"/>
        <v>N</v>
      </c>
      <c r="BI126" t="e">
        <f t="shared" si="11"/>
        <v>#DIV/0!</v>
      </c>
      <c r="BK126" s="283">
        <f>IFERROR(VLOOKUP($B126, 'A2. Rate Change &amp; Enrollment'!$C$14:$BY$769, 75, FALSE), 0)</f>
        <v>0</v>
      </c>
      <c r="BL126" s="283" t="e">
        <f t="shared" si="12"/>
        <v>#DIV/0!</v>
      </c>
      <c r="BM126" s="283" t="e">
        <f t="shared" si="13"/>
        <v>#DIV/0!</v>
      </c>
      <c r="BN126" t="e">
        <f t="shared" si="16"/>
        <v>#DIV/0!</v>
      </c>
    </row>
    <row r="127" spans="1:66" x14ac:dyDescent="0.35">
      <c r="A127" t="s">
        <v>321</v>
      </c>
      <c r="B127" s="144"/>
      <c r="C127" s="98"/>
      <c r="D127" s="43" t="str">
        <f t="shared" si="9"/>
        <v>Indemnity</v>
      </c>
      <c r="E127" s="100"/>
      <c r="F127" s="101"/>
      <c r="G127" s="100"/>
      <c r="H127" s="101"/>
      <c r="I127" s="100"/>
      <c r="J127" s="101"/>
      <c r="K127" s="100"/>
      <c r="L127" s="101"/>
      <c r="M127" s="100"/>
      <c r="N127" s="101"/>
      <c r="O127" s="100"/>
      <c r="P127" s="101"/>
      <c r="Q127" s="100"/>
      <c r="R127" s="101"/>
      <c r="S127" s="100"/>
      <c r="T127" s="101"/>
      <c r="U127" s="118"/>
      <c r="V127" s="118"/>
      <c r="W127" s="100"/>
      <c r="X127" s="100"/>
      <c r="Y127" s="100"/>
      <c r="Z127" s="100"/>
      <c r="AA127" s="132"/>
      <c r="AB127" s="101"/>
      <c r="AC127" s="101"/>
      <c r="AD127" s="101"/>
      <c r="AE127" s="100"/>
      <c r="AF127" s="101"/>
      <c r="AG127" s="100"/>
      <c r="AH127" s="101"/>
      <c r="AI127" s="100"/>
      <c r="AJ127" s="101"/>
      <c r="AK127" s="100"/>
      <c r="AL127" s="101"/>
      <c r="AM127" s="101"/>
      <c r="AN127" s="8"/>
      <c r="AO127" s="147">
        <f>IFERROR(VLOOKUP(B127,'A2. Rate Change &amp; Enrollment'!$C$20:$K$769,3,FALSE),0)</f>
        <v>0</v>
      </c>
      <c r="AP127" s="147">
        <f>IFERROR(VLOOKUP(B127,'A2. Rate Change &amp; Enrollment'!$C$20:$K$769,7,FALSE),0)</f>
        <v>0</v>
      </c>
      <c r="AQ127" s="150" t="e">
        <f t="shared" si="14"/>
        <v>#DIV/0!</v>
      </c>
      <c r="AS127" s="177"/>
      <c r="AT127" s="177"/>
      <c r="AV127" s="153" t="e">
        <f t="shared" si="15"/>
        <v>#DIV/0!</v>
      </c>
      <c r="AW127" s="101"/>
      <c r="AY127" s="132"/>
      <c r="AZ127" s="101"/>
      <c r="BA127" s="94"/>
      <c r="BB127" s="94"/>
      <c r="BC127" s="94"/>
      <c r="BD127" s="94"/>
      <c r="BE127" s="101"/>
      <c r="BF127" s="132"/>
      <c r="BG127" s="98"/>
      <c r="BH127" s="74" t="str">
        <f t="shared" si="10"/>
        <v>N</v>
      </c>
      <c r="BI127" t="e">
        <f t="shared" si="11"/>
        <v>#DIV/0!</v>
      </c>
      <c r="BK127" s="283">
        <f>IFERROR(VLOOKUP($B127, 'A2. Rate Change &amp; Enrollment'!$C$14:$BY$769, 75, FALSE), 0)</f>
        <v>0</v>
      </c>
      <c r="BL127" s="283" t="e">
        <f t="shared" si="12"/>
        <v>#DIV/0!</v>
      </c>
      <c r="BM127" s="283" t="e">
        <f t="shared" si="13"/>
        <v>#DIV/0!</v>
      </c>
      <c r="BN127" t="e">
        <f t="shared" si="16"/>
        <v>#DIV/0!</v>
      </c>
    </row>
    <row r="128" spans="1:66" x14ac:dyDescent="0.35">
      <c r="A128" t="s">
        <v>322</v>
      </c>
      <c r="B128" s="144"/>
      <c r="C128" s="98"/>
      <c r="D128" s="43" t="str">
        <f t="shared" si="9"/>
        <v>Indemnity</v>
      </c>
      <c r="E128" s="100"/>
      <c r="F128" s="101"/>
      <c r="G128" s="100"/>
      <c r="H128" s="101"/>
      <c r="I128" s="100"/>
      <c r="J128" s="101"/>
      <c r="K128" s="100"/>
      <c r="L128" s="101"/>
      <c r="M128" s="100"/>
      <c r="N128" s="101"/>
      <c r="O128" s="100"/>
      <c r="P128" s="101"/>
      <c r="Q128" s="100"/>
      <c r="R128" s="101"/>
      <c r="S128" s="100"/>
      <c r="T128" s="101"/>
      <c r="U128" s="118"/>
      <c r="V128" s="118"/>
      <c r="W128" s="100"/>
      <c r="X128" s="100"/>
      <c r="Y128" s="100"/>
      <c r="Z128" s="100"/>
      <c r="AA128" s="132"/>
      <c r="AB128" s="101"/>
      <c r="AC128" s="101"/>
      <c r="AD128" s="101"/>
      <c r="AE128" s="100"/>
      <c r="AF128" s="101"/>
      <c r="AG128" s="100"/>
      <c r="AH128" s="101"/>
      <c r="AI128" s="100"/>
      <c r="AJ128" s="101"/>
      <c r="AK128" s="100"/>
      <c r="AL128" s="101"/>
      <c r="AM128" s="101"/>
      <c r="AN128" s="8"/>
      <c r="AO128" s="147">
        <f>IFERROR(VLOOKUP(B128,'A2. Rate Change &amp; Enrollment'!$C$20:$K$769,3,FALSE),0)</f>
        <v>0</v>
      </c>
      <c r="AP128" s="147">
        <f>IFERROR(VLOOKUP(B128,'A2. Rate Change &amp; Enrollment'!$C$20:$K$769,7,FALSE),0)</f>
        <v>0</v>
      </c>
      <c r="AQ128" s="150" t="e">
        <f t="shared" si="14"/>
        <v>#DIV/0!</v>
      </c>
      <c r="AS128" s="177"/>
      <c r="AT128" s="177"/>
      <c r="AV128" s="153" t="e">
        <f t="shared" si="15"/>
        <v>#DIV/0!</v>
      </c>
      <c r="AW128" s="101"/>
      <c r="AY128" s="132"/>
      <c r="AZ128" s="101"/>
      <c r="BA128" s="94"/>
      <c r="BB128" s="94"/>
      <c r="BC128" s="94"/>
      <c r="BD128" s="94"/>
      <c r="BE128" s="101"/>
      <c r="BF128" s="132"/>
      <c r="BG128" s="98"/>
      <c r="BH128" s="74" t="str">
        <f t="shared" si="10"/>
        <v>N</v>
      </c>
      <c r="BI128" t="e">
        <f t="shared" si="11"/>
        <v>#DIV/0!</v>
      </c>
      <c r="BK128" s="283">
        <f>IFERROR(VLOOKUP($B128, 'A2. Rate Change &amp; Enrollment'!$C$14:$BY$769, 75, FALSE), 0)</f>
        <v>0</v>
      </c>
      <c r="BL128" s="283" t="e">
        <f t="shared" si="12"/>
        <v>#DIV/0!</v>
      </c>
      <c r="BM128" s="283" t="e">
        <f t="shared" si="13"/>
        <v>#DIV/0!</v>
      </c>
      <c r="BN128" t="e">
        <f t="shared" si="16"/>
        <v>#DIV/0!</v>
      </c>
    </row>
    <row r="129" spans="1:66" x14ac:dyDescent="0.35">
      <c r="A129" t="s">
        <v>323</v>
      </c>
      <c r="B129" s="144"/>
      <c r="C129" s="98"/>
      <c r="D129" s="43" t="str">
        <f t="shared" si="9"/>
        <v>Indemnity</v>
      </c>
      <c r="E129" s="100"/>
      <c r="F129" s="101"/>
      <c r="G129" s="100"/>
      <c r="H129" s="101"/>
      <c r="I129" s="100"/>
      <c r="J129" s="101"/>
      <c r="K129" s="100"/>
      <c r="L129" s="101"/>
      <c r="M129" s="100"/>
      <c r="N129" s="101"/>
      <c r="O129" s="100"/>
      <c r="P129" s="101"/>
      <c r="Q129" s="100"/>
      <c r="R129" s="101"/>
      <c r="S129" s="100"/>
      <c r="T129" s="101"/>
      <c r="U129" s="118"/>
      <c r="V129" s="118"/>
      <c r="W129" s="100"/>
      <c r="X129" s="100"/>
      <c r="Y129" s="100"/>
      <c r="Z129" s="100"/>
      <c r="AA129" s="132"/>
      <c r="AB129" s="101"/>
      <c r="AC129" s="101"/>
      <c r="AD129" s="101"/>
      <c r="AE129" s="100"/>
      <c r="AF129" s="101"/>
      <c r="AG129" s="100"/>
      <c r="AH129" s="101"/>
      <c r="AI129" s="100"/>
      <c r="AJ129" s="101"/>
      <c r="AK129" s="100"/>
      <c r="AL129" s="101"/>
      <c r="AM129" s="101"/>
      <c r="AN129" s="8"/>
      <c r="AO129" s="147">
        <f>IFERROR(VLOOKUP(B129,'A2. Rate Change &amp; Enrollment'!$C$20:$K$769,3,FALSE),0)</f>
        <v>0</v>
      </c>
      <c r="AP129" s="147">
        <f>IFERROR(VLOOKUP(B129,'A2. Rate Change &amp; Enrollment'!$C$20:$K$769,7,FALSE),0)</f>
        <v>0</v>
      </c>
      <c r="AQ129" s="150" t="e">
        <f t="shared" si="14"/>
        <v>#DIV/0!</v>
      </c>
      <c r="AS129" s="177"/>
      <c r="AT129" s="177"/>
      <c r="AV129" s="153" t="e">
        <f t="shared" si="15"/>
        <v>#DIV/0!</v>
      </c>
      <c r="AW129" s="101"/>
      <c r="AY129" s="132"/>
      <c r="AZ129" s="101"/>
      <c r="BA129" s="94"/>
      <c r="BB129" s="94"/>
      <c r="BC129" s="94"/>
      <c r="BD129" s="94"/>
      <c r="BE129" s="101"/>
      <c r="BF129" s="132"/>
      <c r="BG129" s="98"/>
      <c r="BH129" s="74" t="str">
        <f t="shared" si="10"/>
        <v>N</v>
      </c>
      <c r="BI129" t="e">
        <f t="shared" si="11"/>
        <v>#DIV/0!</v>
      </c>
      <c r="BK129" s="283">
        <f>IFERROR(VLOOKUP($B129, 'A2. Rate Change &amp; Enrollment'!$C$14:$BY$769, 75, FALSE), 0)</f>
        <v>0</v>
      </c>
      <c r="BL129" s="283" t="e">
        <f t="shared" si="12"/>
        <v>#DIV/0!</v>
      </c>
      <c r="BM129" s="283" t="e">
        <f t="shared" si="13"/>
        <v>#DIV/0!</v>
      </c>
      <c r="BN129" t="e">
        <f t="shared" si="16"/>
        <v>#DIV/0!</v>
      </c>
    </row>
    <row r="130" spans="1:66" x14ac:dyDescent="0.35">
      <c r="A130" t="s">
        <v>324</v>
      </c>
      <c r="B130" s="144"/>
      <c r="C130" s="98"/>
      <c r="D130" s="43" t="str">
        <f t="shared" si="9"/>
        <v>Indemnity</v>
      </c>
      <c r="E130" s="100"/>
      <c r="F130" s="101"/>
      <c r="G130" s="100"/>
      <c r="H130" s="101"/>
      <c r="I130" s="100"/>
      <c r="J130" s="101"/>
      <c r="K130" s="100"/>
      <c r="L130" s="101"/>
      <c r="M130" s="100"/>
      <c r="N130" s="101"/>
      <c r="O130" s="100"/>
      <c r="P130" s="101"/>
      <c r="Q130" s="100"/>
      <c r="R130" s="101"/>
      <c r="S130" s="100"/>
      <c r="T130" s="101"/>
      <c r="U130" s="118"/>
      <c r="V130" s="118"/>
      <c r="W130" s="100"/>
      <c r="X130" s="100"/>
      <c r="Y130" s="100"/>
      <c r="Z130" s="100"/>
      <c r="AA130" s="132"/>
      <c r="AB130" s="101"/>
      <c r="AC130" s="101"/>
      <c r="AD130" s="101"/>
      <c r="AE130" s="100"/>
      <c r="AF130" s="101"/>
      <c r="AG130" s="100"/>
      <c r="AH130" s="101"/>
      <c r="AI130" s="100"/>
      <c r="AJ130" s="101"/>
      <c r="AK130" s="100"/>
      <c r="AL130" s="101"/>
      <c r="AM130" s="101"/>
      <c r="AN130" s="8"/>
      <c r="AO130" s="147">
        <f>IFERROR(VLOOKUP(B130,'A2. Rate Change &amp; Enrollment'!$C$20:$K$769,3,FALSE),0)</f>
        <v>0</v>
      </c>
      <c r="AP130" s="147">
        <f>IFERROR(VLOOKUP(B130,'A2. Rate Change &amp; Enrollment'!$C$20:$K$769,7,FALSE),0)</f>
        <v>0</v>
      </c>
      <c r="AQ130" s="150" t="e">
        <f t="shared" si="14"/>
        <v>#DIV/0!</v>
      </c>
      <c r="AS130" s="177"/>
      <c r="AT130" s="177"/>
      <c r="AV130" s="153" t="e">
        <f t="shared" si="15"/>
        <v>#DIV/0!</v>
      </c>
      <c r="AW130" s="101"/>
      <c r="AY130" s="132"/>
      <c r="AZ130" s="101"/>
      <c r="BA130" s="94"/>
      <c r="BB130" s="94"/>
      <c r="BC130" s="94"/>
      <c r="BD130" s="94"/>
      <c r="BE130" s="101"/>
      <c r="BF130" s="132"/>
      <c r="BG130" s="98"/>
      <c r="BH130" s="74" t="str">
        <f t="shared" si="10"/>
        <v>N</v>
      </c>
      <c r="BI130" t="e">
        <f t="shared" si="11"/>
        <v>#DIV/0!</v>
      </c>
      <c r="BK130" s="283">
        <f>IFERROR(VLOOKUP($B130, 'A2. Rate Change &amp; Enrollment'!$C$14:$BY$769, 75, FALSE), 0)</f>
        <v>0</v>
      </c>
      <c r="BL130" s="283" t="e">
        <f t="shared" si="12"/>
        <v>#DIV/0!</v>
      </c>
      <c r="BM130" s="283" t="e">
        <f t="shared" si="13"/>
        <v>#DIV/0!</v>
      </c>
      <c r="BN130" t="e">
        <f t="shared" si="16"/>
        <v>#DIV/0!</v>
      </c>
    </row>
    <row r="131" spans="1:66" x14ac:dyDescent="0.35">
      <c r="A131" t="s">
        <v>325</v>
      </c>
      <c r="B131" s="144"/>
      <c r="C131" s="98"/>
      <c r="D131" s="43" t="str">
        <f t="shared" si="9"/>
        <v>Indemnity</v>
      </c>
      <c r="E131" s="100"/>
      <c r="F131" s="101"/>
      <c r="G131" s="100"/>
      <c r="H131" s="101"/>
      <c r="I131" s="100"/>
      <c r="J131" s="101"/>
      <c r="K131" s="100"/>
      <c r="L131" s="101"/>
      <c r="M131" s="100"/>
      <c r="N131" s="101"/>
      <c r="O131" s="100"/>
      <c r="P131" s="101"/>
      <c r="Q131" s="100"/>
      <c r="R131" s="101"/>
      <c r="S131" s="100"/>
      <c r="T131" s="101"/>
      <c r="U131" s="118"/>
      <c r="V131" s="118"/>
      <c r="W131" s="100"/>
      <c r="X131" s="100"/>
      <c r="Y131" s="100"/>
      <c r="Z131" s="100"/>
      <c r="AA131" s="132"/>
      <c r="AB131" s="101"/>
      <c r="AC131" s="101"/>
      <c r="AD131" s="101"/>
      <c r="AE131" s="100"/>
      <c r="AF131" s="101"/>
      <c r="AG131" s="100"/>
      <c r="AH131" s="101"/>
      <c r="AI131" s="100"/>
      <c r="AJ131" s="101"/>
      <c r="AK131" s="100"/>
      <c r="AL131" s="101"/>
      <c r="AM131" s="101"/>
      <c r="AN131" s="8"/>
      <c r="AO131" s="147">
        <f>IFERROR(VLOOKUP(B131,'A2. Rate Change &amp; Enrollment'!$C$20:$K$769,3,FALSE),0)</f>
        <v>0</v>
      </c>
      <c r="AP131" s="147">
        <f>IFERROR(VLOOKUP(B131,'A2. Rate Change &amp; Enrollment'!$C$20:$K$769,7,FALSE),0)</f>
        <v>0</v>
      </c>
      <c r="AQ131" s="150" t="e">
        <f t="shared" si="14"/>
        <v>#DIV/0!</v>
      </c>
      <c r="AS131" s="177"/>
      <c r="AT131" s="177"/>
      <c r="AV131" s="153" t="e">
        <f t="shared" si="15"/>
        <v>#DIV/0!</v>
      </c>
      <c r="AW131" s="101"/>
      <c r="AY131" s="132"/>
      <c r="AZ131" s="101"/>
      <c r="BA131" s="94"/>
      <c r="BB131" s="94"/>
      <c r="BC131" s="94"/>
      <c r="BD131" s="94"/>
      <c r="BE131" s="101"/>
      <c r="BF131" s="132"/>
      <c r="BG131" s="98"/>
      <c r="BH131" s="74" t="str">
        <f t="shared" si="10"/>
        <v>N</v>
      </c>
      <c r="BI131" t="e">
        <f t="shared" si="11"/>
        <v>#DIV/0!</v>
      </c>
      <c r="BK131" s="283">
        <f>IFERROR(VLOOKUP($B131, 'A2. Rate Change &amp; Enrollment'!$C$14:$BY$769, 75, FALSE), 0)</f>
        <v>0</v>
      </c>
      <c r="BL131" s="283" t="e">
        <f t="shared" si="12"/>
        <v>#DIV/0!</v>
      </c>
      <c r="BM131" s="283" t="e">
        <f t="shared" si="13"/>
        <v>#DIV/0!</v>
      </c>
      <c r="BN131" t="e">
        <f t="shared" si="16"/>
        <v>#DIV/0!</v>
      </c>
    </row>
    <row r="132" spans="1:66" x14ac:dyDescent="0.35">
      <c r="A132" t="s">
        <v>326</v>
      </c>
      <c r="B132" s="144"/>
      <c r="C132" s="98"/>
      <c r="D132" s="43" t="str">
        <f t="shared" si="9"/>
        <v>Indemnity</v>
      </c>
      <c r="E132" s="100"/>
      <c r="F132" s="101"/>
      <c r="G132" s="100"/>
      <c r="H132" s="101"/>
      <c r="I132" s="100"/>
      <c r="J132" s="101"/>
      <c r="K132" s="100"/>
      <c r="L132" s="101"/>
      <c r="M132" s="100"/>
      <c r="N132" s="101"/>
      <c r="O132" s="100"/>
      <c r="P132" s="101"/>
      <c r="Q132" s="100"/>
      <c r="R132" s="101"/>
      <c r="S132" s="100"/>
      <c r="T132" s="101"/>
      <c r="U132" s="118"/>
      <c r="V132" s="118"/>
      <c r="W132" s="100"/>
      <c r="X132" s="100"/>
      <c r="Y132" s="100"/>
      <c r="Z132" s="100"/>
      <c r="AA132" s="132"/>
      <c r="AB132" s="101"/>
      <c r="AC132" s="101"/>
      <c r="AD132" s="101"/>
      <c r="AE132" s="100"/>
      <c r="AF132" s="101"/>
      <c r="AG132" s="100"/>
      <c r="AH132" s="101"/>
      <c r="AI132" s="100"/>
      <c r="AJ132" s="101"/>
      <c r="AK132" s="100"/>
      <c r="AL132" s="101"/>
      <c r="AM132" s="101"/>
      <c r="AN132" s="8"/>
      <c r="AO132" s="147">
        <f>IFERROR(VLOOKUP(B132,'A2. Rate Change &amp; Enrollment'!$C$20:$K$769,3,FALSE),0)</f>
        <v>0</v>
      </c>
      <c r="AP132" s="147">
        <f>IFERROR(VLOOKUP(B132,'A2. Rate Change &amp; Enrollment'!$C$20:$K$769,7,FALSE),0)</f>
        <v>0</v>
      </c>
      <c r="AQ132" s="150" t="e">
        <f t="shared" si="14"/>
        <v>#DIV/0!</v>
      </c>
      <c r="AS132" s="177"/>
      <c r="AT132" s="177"/>
      <c r="AV132" s="153" t="e">
        <f t="shared" si="15"/>
        <v>#DIV/0!</v>
      </c>
      <c r="AW132" s="101"/>
      <c r="AY132" s="132"/>
      <c r="AZ132" s="101"/>
      <c r="BA132" s="94"/>
      <c r="BB132" s="94"/>
      <c r="BC132" s="94"/>
      <c r="BD132" s="94"/>
      <c r="BE132" s="101"/>
      <c r="BF132" s="132"/>
      <c r="BG132" s="98"/>
      <c r="BH132" s="74" t="str">
        <f t="shared" si="10"/>
        <v>N</v>
      </c>
      <c r="BI132" t="e">
        <f t="shared" si="11"/>
        <v>#DIV/0!</v>
      </c>
      <c r="BK132" s="283">
        <f>IFERROR(VLOOKUP($B132, 'A2. Rate Change &amp; Enrollment'!$C$14:$BY$769, 75, FALSE), 0)</f>
        <v>0</v>
      </c>
      <c r="BL132" s="283" t="e">
        <f t="shared" si="12"/>
        <v>#DIV/0!</v>
      </c>
      <c r="BM132" s="283" t="e">
        <f t="shared" si="13"/>
        <v>#DIV/0!</v>
      </c>
      <c r="BN132" t="e">
        <f t="shared" si="16"/>
        <v>#DIV/0!</v>
      </c>
    </row>
    <row r="133" spans="1:66" x14ac:dyDescent="0.35">
      <c r="A133" t="s">
        <v>327</v>
      </c>
      <c r="B133" s="144"/>
      <c r="C133" s="98"/>
      <c r="D133" s="43" t="str">
        <f t="shared" si="9"/>
        <v>Indemnity</v>
      </c>
      <c r="E133" s="100"/>
      <c r="F133" s="101"/>
      <c r="G133" s="100"/>
      <c r="H133" s="101"/>
      <c r="I133" s="100"/>
      <c r="J133" s="101"/>
      <c r="K133" s="100"/>
      <c r="L133" s="101"/>
      <c r="M133" s="100"/>
      <c r="N133" s="101"/>
      <c r="O133" s="100"/>
      <c r="P133" s="101"/>
      <c r="Q133" s="100"/>
      <c r="R133" s="101"/>
      <c r="S133" s="100"/>
      <c r="T133" s="101"/>
      <c r="U133" s="118"/>
      <c r="V133" s="118"/>
      <c r="W133" s="100"/>
      <c r="X133" s="100"/>
      <c r="Y133" s="100"/>
      <c r="Z133" s="100"/>
      <c r="AA133" s="132"/>
      <c r="AB133" s="101"/>
      <c r="AC133" s="101"/>
      <c r="AD133" s="101"/>
      <c r="AE133" s="100"/>
      <c r="AF133" s="101"/>
      <c r="AG133" s="100"/>
      <c r="AH133" s="101"/>
      <c r="AI133" s="100"/>
      <c r="AJ133" s="101"/>
      <c r="AK133" s="100"/>
      <c r="AL133" s="101"/>
      <c r="AM133" s="101"/>
      <c r="AN133" s="8"/>
      <c r="AO133" s="147">
        <f>IFERROR(VLOOKUP(B133,'A2. Rate Change &amp; Enrollment'!$C$20:$K$769,3,FALSE),0)</f>
        <v>0</v>
      </c>
      <c r="AP133" s="147">
        <f>IFERROR(VLOOKUP(B133,'A2. Rate Change &amp; Enrollment'!$C$20:$K$769,7,FALSE),0)</f>
        <v>0</v>
      </c>
      <c r="AQ133" s="150" t="e">
        <f t="shared" si="14"/>
        <v>#DIV/0!</v>
      </c>
      <c r="AS133" s="177"/>
      <c r="AT133" s="177"/>
      <c r="AV133" s="153" t="e">
        <f t="shared" si="15"/>
        <v>#DIV/0!</v>
      </c>
      <c r="AW133" s="101"/>
      <c r="AY133" s="132"/>
      <c r="AZ133" s="101"/>
      <c r="BA133" s="94"/>
      <c r="BB133" s="94"/>
      <c r="BC133" s="94"/>
      <c r="BD133" s="94"/>
      <c r="BE133" s="101"/>
      <c r="BF133" s="132"/>
      <c r="BG133" s="98"/>
      <c r="BH133" s="74" t="str">
        <f t="shared" si="10"/>
        <v>N</v>
      </c>
      <c r="BI133" t="e">
        <f t="shared" si="11"/>
        <v>#DIV/0!</v>
      </c>
      <c r="BK133" s="283">
        <f>IFERROR(VLOOKUP($B133, 'A2. Rate Change &amp; Enrollment'!$C$14:$BY$769, 75, FALSE), 0)</f>
        <v>0</v>
      </c>
      <c r="BL133" s="283" t="e">
        <f t="shared" si="12"/>
        <v>#DIV/0!</v>
      </c>
      <c r="BM133" s="283" t="e">
        <f t="shared" si="13"/>
        <v>#DIV/0!</v>
      </c>
      <c r="BN133" t="e">
        <f t="shared" si="16"/>
        <v>#DIV/0!</v>
      </c>
    </row>
    <row r="134" spans="1:66" x14ac:dyDescent="0.35">
      <c r="A134" t="s">
        <v>328</v>
      </c>
      <c r="B134" s="144"/>
      <c r="C134" s="98"/>
      <c r="D134" s="43" t="str">
        <f t="shared" si="9"/>
        <v>Indemnity</v>
      </c>
      <c r="E134" s="100"/>
      <c r="F134" s="101"/>
      <c r="G134" s="100"/>
      <c r="H134" s="101"/>
      <c r="I134" s="100"/>
      <c r="J134" s="101"/>
      <c r="K134" s="100"/>
      <c r="L134" s="101"/>
      <c r="M134" s="100"/>
      <c r="N134" s="101"/>
      <c r="O134" s="100"/>
      <c r="P134" s="101"/>
      <c r="Q134" s="100"/>
      <c r="R134" s="101"/>
      <c r="S134" s="100"/>
      <c r="T134" s="101"/>
      <c r="U134" s="118"/>
      <c r="V134" s="118"/>
      <c r="W134" s="100"/>
      <c r="X134" s="100"/>
      <c r="Y134" s="100"/>
      <c r="Z134" s="100"/>
      <c r="AA134" s="132"/>
      <c r="AB134" s="101"/>
      <c r="AC134" s="101"/>
      <c r="AD134" s="101"/>
      <c r="AE134" s="100"/>
      <c r="AF134" s="101"/>
      <c r="AG134" s="100"/>
      <c r="AH134" s="101"/>
      <c r="AI134" s="100"/>
      <c r="AJ134" s="101"/>
      <c r="AK134" s="100"/>
      <c r="AL134" s="101"/>
      <c r="AM134" s="101"/>
      <c r="AN134" s="8"/>
      <c r="AO134" s="147">
        <f>IFERROR(VLOOKUP(B134,'A2. Rate Change &amp; Enrollment'!$C$20:$K$769,3,FALSE),0)</f>
        <v>0</v>
      </c>
      <c r="AP134" s="147">
        <f>IFERROR(VLOOKUP(B134,'A2. Rate Change &amp; Enrollment'!$C$20:$K$769,7,FALSE),0)</f>
        <v>0</v>
      </c>
      <c r="AQ134" s="150" t="e">
        <f t="shared" si="14"/>
        <v>#DIV/0!</v>
      </c>
      <c r="AS134" s="177"/>
      <c r="AT134" s="177"/>
      <c r="AV134" s="153" t="e">
        <f t="shared" si="15"/>
        <v>#DIV/0!</v>
      </c>
      <c r="AW134" s="101"/>
      <c r="AY134" s="132"/>
      <c r="AZ134" s="101"/>
      <c r="BA134" s="94"/>
      <c r="BB134" s="94"/>
      <c r="BC134" s="94"/>
      <c r="BD134" s="94"/>
      <c r="BE134" s="101"/>
      <c r="BF134" s="132"/>
      <c r="BG134" s="98"/>
      <c r="BH134" s="74" t="str">
        <f t="shared" si="10"/>
        <v>N</v>
      </c>
      <c r="BI134" t="e">
        <f t="shared" si="11"/>
        <v>#DIV/0!</v>
      </c>
      <c r="BK134" s="283">
        <f>IFERROR(VLOOKUP($B134, 'A2. Rate Change &amp; Enrollment'!$C$14:$BY$769, 75, FALSE), 0)</f>
        <v>0</v>
      </c>
      <c r="BL134" s="283" t="e">
        <f t="shared" si="12"/>
        <v>#DIV/0!</v>
      </c>
      <c r="BM134" s="283" t="e">
        <f t="shared" si="13"/>
        <v>#DIV/0!</v>
      </c>
      <c r="BN134" t="e">
        <f t="shared" si="16"/>
        <v>#DIV/0!</v>
      </c>
    </row>
    <row r="135" spans="1:66" x14ac:dyDescent="0.35">
      <c r="A135" t="s">
        <v>329</v>
      </c>
      <c r="B135" s="144"/>
      <c r="C135" s="98"/>
      <c r="D135" s="43" t="str">
        <f t="shared" si="9"/>
        <v>Indemnity</v>
      </c>
      <c r="E135" s="100"/>
      <c r="F135" s="101"/>
      <c r="G135" s="100"/>
      <c r="H135" s="101"/>
      <c r="I135" s="100"/>
      <c r="J135" s="101"/>
      <c r="K135" s="100"/>
      <c r="L135" s="101"/>
      <c r="M135" s="100"/>
      <c r="N135" s="101"/>
      <c r="O135" s="100"/>
      <c r="P135" s="101"/>
      <c r="Q135" s="100"/>
      <c r="R135" s="101"/>
      <c r="S135" s="100"/>
      <c r="T135" s="101"/>
      <c r="U135" s="118"/>
      <c r="V135" s="118"/>
      <c r="W135" s="100"/>
      <c r="X135" s="100"/>
      <c r="Y135" s="100"/>
      <c r="Z135" s="100"/>
      <c r="AA135" s="132"/>
      <c r="AB135" s="101"/>
      <c r="AC135" s="101"/>
      <c r="AD135" s="101"/>
      <c r="AE135" s="100"/>
      <c r="AF135" s="101"/>
      <c r="AG135" s="100"/>
      <c r="AH135" s="101"/>
      <c r="AI135" s="100"/>
      <c r="AJ135" s="101"/>
      <c r="AK135" s="100"/>
      <c r="AL135" s="101"/>
      <c r="AM135" s="101"/>
      <c r="AN135" s="8"/>
      <c r="AO135" s="147">
        <f>IFERROR(VLOOKUP(B135,'A2. Rate Change &amp; Enrollment'!$C$20:$K$769,3,FALSE),0)</f>
        <v>0</v>
      </c>
      <c r="AP135" s="147">
        <f>IFERROR(VLOOKUP(B135,'A2. Rate Change &amp; Enrollment'!$C$20:$K$769,7,FALSE),0)</f>
        <v>0</v>
      </c>
      <c r="AQ135" s="150" t="e">
        <f t="shared" si="14"/>
        <v>#DIV/0!</v>
      </c>
      <c r="AS135" s="177"/>
      <c r="AT135" s="177"/>
      <c r="AV135" s="153" t="e">
        <f t="shared" si="15"/>
        <v>#DIV/0!</v>
      </c>
      <c r="AW135" s="101"/>
      <c r="AY135" s="132"/>
      <c r="AZ135" s="101"/>
      <c r="BA135" s="94"/>
      <c r="BB135" s="94"/>
      <c r="BC135" s="94"/>
      <c r="BD135" s="94"/>
      <c r="BE135" s="101"/>
      <c r="BF135" s="132"/>
      <c r="BG135" s="98"/>
      <c r="BH135" s="74" t="str">
        <f t="shared" si="10"/>
        <v>N</v>
      </c>
      <c r="BI135" t="e">
        <f t="shared" si="11"/>
        <v>#DIV/0!</v>
      </c>
      <c r="BK135" s="283">
        <f>IFERROR(VLOOKUP($B135, 'A2. Rate Change &amp; Enrollment'!$C$14:$BY$769, 75, FALSE), 0)</f>
        <v>0</v>
      </c>
      <c r="BL135" s="283" t="e">
        <f t="shared" si="12"/>
        <v>#DIV/0!</v>
      </c>
      <c r="BM135" s="283" t="e">
        <f t="shared" si="13"/>
        <v>#DIV/0!</v>
      </c>
      <c r="BN135" t="e">
        <f t="shared" si="16"/>
        <v>#DIV/0!</v>
      </c>
    </row>
    <row r="136" spans="1:66" x14ac:dyDescent="0.35">
      <c r="A136" t="s">
        <v>330</v>
      </c>
      <c r="B136" s="144"/>
      <c r="C136" s="98"/>
      <c r="D136" s="43" t="str">
        <f t="shared" si="9"/>
        <v>Indemnity</v>
      </c>
      <c r="E136" s="100"/>
      <c r="F136" s="101"/>
      <c r="G136" s="100"/>
      <c r="H136" s="101"/>
      <c r="I136" s="100"/>
      <c r="J136" s="101"/>
      <c r="K136" s="100"/>
      <c r="L136" s="101"/>
      <c r="M136" s="100"/>
      <c r="N136" s="101"/>
      <c r="O136" s="100"/>
      <c r="P136" s="101"/>
      <c r="Q136" s="100"/>
      <c r="R136" s="101"/>
      <c r="S136" s="100"/>
      <c r="T136" s="101"/>
      <c r="U136" s="118"/>
      <c r="V136" s="118"/>
      <c r="W136" s="100"/>
      <c r="X136" s="100"/>
      <c r="Y136" s="100"/>
      <c r="Z136" s="100"/>
      <c r="AA136" s="132"/>
      <c r="AB136" s="101"/>
      <c r="AC136" s="101"/>
      <c r="AD136" s="101"/>
      <c r="AE136" s="100"/>
      <c r="AF136" s="101"/>
      <c r="AG136" s="100"/>
      <c r="AH136" s="101"/>
      <c r="AI136" s="100"/>
      <c r="AJ136" s="101"/>
      <c r="AK136" s="100"/>
      <c r="AL136" s="101"/>
      <c r="AM136" s="101"/>
      <c r="AN136" s="8"/>
      <c r="AO136" s="147">
        <f>IFERROR(VLOOKUP(B136,'A2. Rate Change &amp; Enrollment'!$C$20:$K$769,3,FALSE),0)</f>
        <v>0</v>
      </c>
      <c r="AP136" s="147">
        <f>IFERROR(VLOOKUP(B136,'A2. Rate Change &amp; Enrollment'!$C$20:$K$769,7,FALSE),0)</f>
        <v>0</v>
      </c>
      <c r="AQ136" s="150" t="e">
        <f t="shared" si="14"/>
        <v>#DIV/0!</v>
      </c>
      <c r="AS136" s="177"/>
      <c r="AT136" s="177"/>
      <c r="AV136" s="153" t="e">
        <f t="shared" si="15"/>
        <v>#DIV/0!</v>
      </c>
      <c r="AW136" s="101"/>
      <c r="AY136" s="132"/>
      <c r="AZ136" s="101"/>
      <c r="BA136" s="94"/>
      <c r="BB136" s="94"/>
      <c r="BC136" s="94"/>
      <c r="BD136" s="94"/>
      <c r="BE136" s="101"/>
      <c r="BF136" s="132"/>
      <c r="BG136" s="98"/>
      <c r="BH136" s="74" t="str">
        <f t="shared" si="10"/>
        <v>N</v>
      </c>
      <c r="BI136" t="e">
        <f t="shared" si="11"/>
        <v>#DIV/0!</v>
      </c>
      <c r="BK136" s="283">
        <f>IFERROR(VLOOKUP($B136, 'A2. Rate Change &amp; Enrollment'!$C$14:$BY$769, 75, FALSE), 0)</f>
        <v>0</v>
      </c>
      <c r="BL136" s="283" t="e">
        <f t="shared" si="12"/>
        <v>#DIV/0!</v>
      </c>
      <c r="BM136" s="283" t="e">
        <f t="shared" si="13"/>
        <v>#DIV/0!</v>
      </c>
      <c r="BN136" t="e">
        <f t="shared" si="16"/>
        <v>#DIV/0!</v>
      </c>
    </row>
    <row r="137" spans="1:66" x14ac:dyDescent="0.35">
      <c r="A137" t="s">
        <v>331</v>
      </c>
      <c r="B137" s="144"/>
      <c r="C137" s="98"/>
      <c r="D137" s="43" t="str">
        <f t="shared" si="9"/>
        <v>Indemnity</v>
      </c>
      <c r="E137" s="100"/>
      <c r="F137" s="101"/>
      <c r="G137" s="100"/>
      <c r="H137" s="101"/>
      <c r="I137" s="100"/>
      <c r="J137" s="101"/>
      <c r="K137" s="100"/>
      <c r="L137" s="101"/>
      <c r="M137" s="100"/>
      <c r="N137" s="101"/>
      <c r="O137" s="100"/>
      <c r="P137" s="101"/>
      <c r="Q137" s="100"/>
      <c r="R137" s="101"/>
      <c r="S137" s="100"/>
      <c r="T137" s="101"/>
      <c r="U137" s="118"/>
      <c r="V137" s="118"/>
      <c r="W137" s="100"/>
      <c r="X137" s="100"/>
      <c r="Y137" s="100"/>
      <c r="Z137" s="100"/>
      <c r="AA137" s="132"/>
      <c r="AB137" s="101"/>
      <c r="AC137" s="101"/>
      <c r="AD137" s="101"/>
      <c r="AE137" s="100"/>
      <c r="AF137" s="101"/>
      <c r="AG137" s="100"/>
      <c r="AH137" s="101"/>
      <c r="AI137" s="100"/>
      <c r="AJ137" s="101"/>
      <c r="AK137" s="100"/>
      <c r="AL137" s="101"/>
      <c r="AM137" s="101"/>
      <c r="AN137" s="8"/>
      <c r="AO137" s="147">
        <f>IFERROR(VLOOKUP(B137,'A2. Rate Change &amp; Enrollment'!$C$20:$K$769,3,FALSE),0)</f>
        <v>0</v>
      </c>
      <c r="AP137" s="147">
        <f>IFERROR(VLOOKUP(B137,'A2. Rate Change &amp; Enrollment'!$C$20:$K$769,7,FALSE),0)</f>
        <v>0</v>
      </c>
      <c r="AQ137" s="150" t="e">
        <f t="shared" si="14"/>
        <v>#DIV/0!</v>
      </c>
      <c r="AS137" s="177"/>
      <c r="AT137" s="177"/>
      <c r="AV137" s="153" t="e">
        <f t="shared" si="15"/>
        <v>#DIV/0!</v>
      </c>
      <c r="AW137" s="101"/>
      <c r="AY137" s="132"/>
      <c r="AZ137" s="101"/>
      <c r="BA137" s="94"/>
      <c r="BB137" s="94"/>
      <c r="BC137" s="94"/>
      <c r="BD137" s="94"/>
      <c r="BE137" s="101"/>
      <c r="BF137" s="132"/>
      <c r="BG137" s="98"/>
      <c r="BH137" s="74" t="str">
        <f t="shared" si="10"/>
        <v>N</v>
      </c>
      <c r="BI137" t="e">
        <f t="shared" si="11"/>
        <v>#DIV/0!</v>
      </c>
      <c r="BK137" s="283">
        <f>IFERROR(VLOOKUP($B137, 'A2. Rate Change &amp; Enrollment'!$C$14:$BY$769, 75, FALSE), 0)</f>
        <v>0</v>
      </c>
      <c r="BL137" s="283" t="e">
        <f t="shared" si="12"/>
        <v>#DIV/0!</v>
      </c>
      <c r="BM137" s="283" t="e">
        <f t="shared" si="13"/>
        <v>#DIV/0!</v>
      </c>
      <c r="BN137" t="e">
        <f t="shared" si="16"/>
        <v>#DIV/0!</v>
      </c>
    </row>
    <row r="138" spans="1:66" x14ac:dyDescent="0.35">
      <c r="A138" t="s">
        <v>332</v>
      </c>
      <c r="B138" s="144"/>
      <c r="C138" s="98"/>
      <c r="D138" s="43" t="str">
        <f t="shared" si="9"/>
        <v>Indemnity</v>
      </c>
      <c r="E138" s="100"/>
      <c r="F138" s="101"/>
      <c r="G138" s="100"/>
      <c r="H138" s="101"/>
      <c r="I138" s="100"/>
      <c r="J138" s="101"/>
      <c r="K138" s="100"/>
      <c r="L138" s="101"/>
      <c r="M138" s="100"/>
      <c r="N138" s="101"/>
      <c r="O138" s="100"/>
      <c r="P138" s="101"/>
      <c r="Q138" s="100"/>
      <c r="R138" s="101"/>
      <c r="S138" s="100"/>
      <c r="T138" s="101"/>
      <c r="U138" s="118"/>
      <c r="V138" s="118"/>
      <c r="W138" s="100"/>
      <c r="X138" s="100"/>
      <c r="Y138" s="100"/>
      <c r="Z138" s="100"/>
      <c r="AA138" s="132"/>
      <c r="AB138" s="101"/>
      <c r="AC138" s="101"/>
      <c r="AD138" s="101"/>
      <c r="AE138" s="100"/>
      <c r="AF138" s="101"/>
      <c r="AG138" s="100"/>
      <c r="AH138" s="101"/>
      <c r="AI138" s="100"/>
      <c r="AJ138" s="101"/>
      <c r="AK138" s="100"/>
      <c r="AL138" s="101"/>
      <c r="AM138" s="101"/>
      <c r="AN138" s="8"/>
      <c r="AO138" s="147">
        <f>IFERROR(VLOOKUP(B138,'A2. Rate Change &amp; Enrollment'!$C$20:$K$769,3,FALSE),0)</f>
        <v>0</v>
      </c>
      <c r="AP138" s="147">
        <f>IFERROR(VLOOKUP(B138,'A2. Rate Change &amp; Enrollment'!$C$20:$K$769,7,FALSE),0)</f>
        <v>0</v>
      </c>
      <c r="AQ138" s="150" t="e">
        <f t="shared" si="14"/>
        <v>#DIV/0!</v>
      </c>
      <c r="AS138" s="177"/>
      <c r="AT138" s="177"/>
      <c r="AV138" s="153" t="e">
        <f t="shared" si="15"/>
        <v>#DIV/0!</v>
      </c>
      <c r="AW138" s="101"/>
      <c r="AY138" s="132"/>
      <c r="AZ138" s="101"/>
      <c r="BA138" s="94"/>
      <c r="BB138" s="94"/>
      <c r="BC138" s="94"/>
      <c r="BD138" s="94"/>
      <c r="BE138" s="101"/>
      <c r="BF138" s="132"/>
      <c r="BG138" s="98"/>
      <c r="BH138" s="74" t="str">
        <f t="shared" si="10"/>
        <v>N</v>
      </c>
      <c r="BI138" t="e">
        <f t="shared" si="11"/>
        <v>#DIV/0!</v>
      </c>
      <c r="BK138" s="283">
        <f>IFERROR(VLOOKUP($B138, 'A2. Rate Change &amp; Enrollment'!$C$14:$BY$769, 75, FALSE), 0)</f>
        <v>0</v>
      </c>
      <c r="BL138" s="283" t="e">
        <f t="shared" si="12"/>
        <v>#DIV/0!</v>
      </c>
      <c r="BM138" s="283" t="e">
        <f t="shared" si="13"/>
        <v>#DIV/0!</v>
      </c>
      <c r="BN138" t="e">
        <f t="shared" si="16"/>
        <v>#DIV/0!</v>
      </c>
    </row>
    <row r="139" spans="1:66" x14ac:dyDescent="0.35">
      <c r="A139" t="s">
        <v>333</v>
      </c>
      <c r="B139" s="144"/>
      <c r="C139" s="98"/>
      <c r="D139" s="43" t="str">
        <f t="shared" si="9"/>
        <v>Indemnity</v>
      </c>
      <c r="E139" s="100"/>
      <c r="F139" s="101"/>
      <c r="G139" s="100"/>
      <c r="H139" s="101"/>
      <c r="I139" s="100"/>
      <c r="J139" s="101"/>
      <c r="K139" s="100"/>
      <c r="L139" s="101"/>
      <c r="M139" s="100"/>
      <c r="N139" s="101"/>
      <c r="O139" s="100"/>
      <c r="P139" s="101"/>
      <c r="Q139" s="100"/>
      <c r="R139" s="101"/>
      <c r="S139" s="100"/>
      <c r="T139" s="101"/>
      <c r="U139" s="118"/>
      <c r="V139" s="118"/>
      <c r="W139" s="100"/>
      <c r="X139" s="100"/>
      <c r="Y139" s="100"/>
      <c r="Z139" s="100"/>
      <c r="AA139" s="132"/>
      <c r="AB139" s="101"/>
      <c r="AC139" s="101"/>
      <c r="AD139" s="101"/>
      <c r="AE139" s="100"/>
      <c r="AF139" s="101"/>
      <c r="AG139" s="100"/>
      <c r="AH139" s="101"/>
      <c r="AI139" s="100"/>
      <c r="AJ139" s="101"/>
      <c r="AK139" s="100"/>
      <c r="AL139" s="101"/>
      <c r="AM139" s="101"/>
      <c r="AN139" s="8"/>
      <c r="AO139" s="147">
        <f>IFERROR(VLOOKUP(B139,'A2. Rate Change &amp; Enrollment'!$C$20:$K$769,3,FALSE),0)</f>
        <v>0</v>
      </c>
      <c r="AP139" s="147">
        <f>IFERROR(VLOOKUP(B139,'A2. Rate Change &amp; Enrollment'!$C$20:$K$769,7,FALSE),0)</f>
        <v>0</v>
      </c>
      <c r="AQ139" s="150" t="e">
        <f t="shared" si="14"/>
        <v>#DIV/0!</v>
      </c>
      <c r="AS139" s="177"/>
      <c r="AT139" s="177"/>
      <c r="AV139" s="153" t="e">
        <f t="shared" si="15"/>
        <v>#DIV/0!</v>
      </c>
      <c r="AW139" s="101"/>
      <c r="AY139" s="132"/>
      <c r="AZ139" s="101"/>
      <c r="BA139" s="94"/>
      <c r="BB139" s="94"/>
      <c r="BC139" s="94"/>
      <c r="BD139" s="94"/>
      <c r="BE139" s="101"/>
      <c r="BF139" s="132"/>
      <c r="BG139" s="98"/>
      <c r="BH139" s="74" t="str">
        <f t="shared" si="10"/>
        <v>N</v>
      </c>
      <c r="BI139" t="e">
        <f t="shared" si="11"/>
        <v>#DIV/0!</v>
      </c>
      <c r="BK139" s="283">
        <f>IFERROR(VLOOKUP($B139, 'A2. Rate Change &amp; Enrollment'!$C$14:$BY$769, 75, FALSE), 0)</f>
        <v>0</v>
      </c>
      <c r="BL139" s="283" t="e">
        <f t="shared" si="12"/>
        <v>#DIV/0!</v>
      </c>
      <c r="BM139" s="283" t="e">
        <f t="shared" si="13"/>
        <v>#DIV/0!</v>
      </c>
      <c r="BN139" t="e">
        <f t="shared" si="16"/>
        <v>#DIV/0!</v>
      </c>
    </row>
    <row r="140" spans="1:66" x14ac:dyDescent="0.35">
      <c r="A140" t="s">
        <v>334</v>
      </c>
      <c r="B140" s="144"/>
      <c r="C140" s="98"/>
      <c r="D140" s="43" t="str">
        <f t="shared" si="9"/>
        <v>Indemnity</v>
      </c>
      <c r="E140" s="100"/>
      <c r="F140" s="101"/>
      <c r="G140" s="100"/>
      <c r="H140" s="101"/>
      <c r="I140" s="100"/>
      <c r="J140" s="101"/>
      <c r="K140" s="100"/>
      <c r="L140" s="101"/>
      <c r="M140" s="100"/>
      <c r="N140" s="101"/>
      <c r="O140" s="100"/>
      <c r="P140" s="101"/>
      <c r="Q140" s="100"/>
      <c r="R140" s="101"/>
      <c r="S140" s="100"/>
      <c r="T140" s="101"/>
      <c r="U140" s="118"/>
      <c r="V140" s="118"/>
      <c r="W140" s="100"/>
      <c r="X140" s="100"/>
      <c r="Y140" s="100"/>
      <c r="Z140" s="100"/>
      <c r="AA140" s="132"/>
      <c r="AB140" s="101"/>
      <c r="AC140" s="101"/>
      <c r="AD140" s="101"/>
      <c r="AE140" s="100"/>
      <c r="AF140" s="101"/>
      <c r="AG140" s="100"/>
      <c r="AH140" s="101"/>
      <c r="AI140" s="100"/>
      <c r="AJ140" s="101"/>
      <c r="AK140" s="100"/>
      <c r="AL140" s="101"/>
      <c r="AM140" s="101"/>
      <c r="AN140" s="8"/>
      <c r="AO140" s="147">
        <f>IFERROR(VLOOKUP(B140,'A2. Rate Change &amp; Enrollment'!$C$20:$K$769,3,FALSE),0)</f>
        <v>0</v>
      </c>
      <c r="AP140" s="147">
        <f>IFERROR(VLOOKUP(B140,'A2. Rate Change &amp; Enrollment'!$C$20:$K$769,7,FALSE),0)</f>
        <v>0</v>
      </c>
      <c r="AQ140" s="150" t="e">
        <f t="shared" si="14"/>
        <v>#DIV/0!</v>
      </c>
      <c r="AS140" s="177"/>
      <c r="AT140" s="177"/>
      <c r="AV140" s="153" t="e">
        <f t="shared" si="15"/>
        <v>#DIV/0!</v>
      </c>
      <c r="AW140" s="101"/>
      <c r="AY140" s="132"/>
      <c r="AZ140" s="101"/>
      <c r="BA140" s="94"/>
      <c r="BB140" s="94"/>
      <c r="BC140" s="94"/>
      <c r="BD140" s="94"/>
      <c r="BE140" s="101"/>
      <c r="BF140" s="132"/>
      <c r="BG140" s="98"/>
      <c r="BH140" s="74" t="str">
        <f t="shared" si="10"/>
        <v>N</v>
      </c>
      <c r="BI140" t="e">
        <f t="shared" si="11"/>
        <v>#DIV/0!</v>
      </c>
      <c r="BK140" s="283">
        <f>IFERROR(VLOOKUP($B140, 'A2. Rate Change &amp; Enrollment'!$C$14:$BY$769, 75, FALSE), 0)</f>
        <v>0</v>
      </c>
      <c r="BL140" s="283" t="e">
        <f t="shared" si="12"/>
        <v>#DIV/0!</v>
      </c>
      <c r="BM140" s="283" t="e">
        <f t="shared" si="13"/>
        <v>#DIV/0!</v>
      </c>
      <c r="BN140" t="e">
        <f t="shared" si="16"/>
        <v>#DIV/0!</v>
      </c>
    </row>
    <row r="141" spans="1:66" x14ac:dyDescent="0.35">
      <c r="A141" t="s">
        <v>335</v>
      </c>
      <c r="B141" s="144"/>
      <c r="C141" s="98"/>
      <c r="D141" s="43" t="str">
        <f t="shared" si="9"/>
        <v>Indemnity</v>
      </c>
      <c r="E141" s="100"/>
      <c r="F141" s="101"/>
      <c r="G141" s="100"/>
      <c r="H141" s="101"/>
      <c r="I141" s="100"/>
      <c r="J141" s="101"/>
      <c r="K141" s="100"/>
      <c r="L141" s="101"/>
      <c r="M141" s="100"/>
      <c r="N141" s="101"/>
      <c r="O141" s="100"/>
      <c r="P141" s="101"/>
      <c r="Q141" s="100"/>
      <c r="R141" s="101"/>
      <c r="S141" s="100"/>
      <c r="T141" s="101"/>
      <c r="U141" s="118"/>
      <c r="V141" s="118"/>
      <c r="W141" s="100"/>
      <c r="X141" s="100"/>
      <c r="Y141" s="100"/>
      <c r="Z141" s="100"/>
      <c r="AA141" s="132"/>
      <c r="AB141" s="101"/>
      <c r="AC141" s="101"/>
      <c r="AD141" s="101"/>
      <c r="AE141" s="100"/>
      <c r="AF141" s="101"/>
      <c r="AG141" s="100"/>
      <c r="AH141" s="101"/>
      <c r="AI141" s="100"/>
      <c r="AJ141" s="101"/>
      <c r="AK141" s="100"/>
      <c r="AL141" s="101"/>
      <c r="AM141" s="101"/>
      <c r="AN141" s="8"/>
      <c r="AO141" s="147">
        <f>IFERROR(VLOOKUP(B141,'A2. Rate Change &amp; Enrollment'!$C$20:$K$769,3,FALSE),0)</f>
        <v>0</v>
      </c>
      <c r="AP141" s="147">
        <f>IFERROR(VLOOKUP(B141,'A2. Rate Change &amp; Enrollment'!$C$20:$K$769,7,FALSE),0)</f>
        <v>0</v>
      </c>
      <c r="AQ141" s="150" t="e">
        <f t="shared" si="14"/>
        <v>#DIV/0!</v>
      </c>
      <c r="AS141" s="177"/>
      <c r="AT141" s="177"/>
      <c r="AV141" s="153" t="e">
        <f t="shared" si="15"/>
        <v>#DIV/0!</v>
      </c>
      <c r="AW141" s="101"/>
      <c r="AY141" s="132"/>
      <c r="AZ141" s="101"/>
      <c r="BA141" s="94"/>
      <c r="BB141" s="94"/>
      <c r="BC141" s="94"/>
      <c r="BD141" s="94"/>
      <c r="BE141" s="101"/>
      <c r="BF141" s="132"/>
      <c r="BG141" s="98"/>
      <c r="BH141" s="74" t="str">
        <f t="shared" si="10"/>
        <v>N</v>
      </c>
      <c r="BI141" t="e">
        <f t="shared" si="11"/>
        <v>#DIV/0!</v>
      </c>
      <c r="BK141" s="283">
        <f>IFERROR(VLOOKUP($B141, 'A2. Rate Change &amp; Enrollment'!$C$14:$BY$769, 75, FALSE), 0)</f>
        <v>0</v>
      </c>
      <c r="BL141" s="283" t="e">
        <f t="shared" si="12"/>
        <v>#DIV/0!</v>
      </c>
      <c r="BM141" s="283" t="e">
        <f t="shared" si="13"/>
        <v>#DIV/0!</v>
      </c>
      <c r="BN141" t="e">
        <f t="shared" si="16"/>
        <v>#DIV/0!</v>
      </c>
    </row>
    <row r="142" spans="1:66" x14ac:dyDescent="0.35">
      <c r="A142" t="s">
        <v>336</v>
      </c>
      <c r="B142" s="144"/>
      <c r="C142" s="98"/>
      <c r="D142" s="43" t="str">
        <f t="shared" si="9"/>
        <v>Indemnity</v>
      </c>
      <c r="E142" s="100"/>
      <c r="F142" s="101"/>
      <c r="G142" s="100"/>
      <c r="H142" s="101"/>
      <c r="I142" s="100"/>
      <c r="J142" s="101"/>
      <c r="K142" s="100"/>
      <c r="L142" s="101"/>
      <c r="M142" s="100"/>
      <c r="N142" s="101"/>
      <c r="O142" s="100"/>
      <c r="P142" s="101"/>
      <c r="Q142" s="100"/>
      <c r="R142" s="101"/>
      <c r="S142" s="100"/>
      <c r="T142" s="101"/>
      <c r="U142" s="118"/>
      <c r="V142" s="118"/>
      <c r="W142" s="100"/>
      <c r="X142" s="100"/>
      <c r="Y142" s="100"/>
      <c r="Z142" s="100"/>
      <c r="AA142" s="132"/>
      <c r="AB142" s="101"/>
      <c r="AC142" s="101"/>
      <c r="AD142" s="101"/>
      <c r="AE142" s="100"/>
      <c r="AF142" s="101"/>
      <c r="AG142" s="100"/>
      <c r="AH142" s="101"/>
      <c r="AI142" s="100"/>
      <c r="AJ142" s="101"/>
      <c r="AK142" s="100"/>
      <c r="AL142" s="101"/>
      <c r="AM142" s="101"/>
      <c r="AN142" s="8"/>
      <c r="AO142" s="147">
        <f>IFERROR(VLOOKUP(B142,'A2. Rate Change &amp; Enrollment'!$C$20:$K$769,3,FALSE),0)</f>
        <v>0</v>
      </c>
      <c r="AP142" s="147">
        <f>IFERROR(VLOOKUP(B142,'A2. Rate Change &amp; Enrollment'!$C$20:$K$769,7,FALSE),0)</f>
        <v>0</v>
      </c>
      <c r="AQ142" s="150" t="e">
        <f t="shared" si="14"/>
        <v>#DIV/0!</v>
      </c>
      <c r="AS142" s="177"/>
      <c r="AT142" s="177"/>
      <c r="AV142" s="153" t="e">
        <f t="shared" si="15"/>
        <v>#DIV/0!</v>
      </c>
      <c r="AW142" s="101"/>
      <c r="AY142" s="132"/>
      <c r="AZ142" s="101"/>
      <c r="BA142" s="94"/>
      <c r="BB142" s="94"/>
      <c r="BC142" s="94"/>
      <c r="BD142" s="94"/>
      <c r="BE142" s="101"/>
      <c r="BF142" s="132"/>
      <c r="BG142" s="98"/>
      <c r="BH142" s="74" t="str">
        <f t="shared" si="10"/>
        <v>N</v>
      </c>
      <c r="BI142" t="e">
        <f t="shared" si="11"/>
        <v>#DIV/0!</v>
      </c>
      <c r="BK142" s="283">
        <f>IFERROR(VLOOKUP($B142, 'A2. Rate Change &amp; Enrollment'!$C$14:$BY$769, 75, FALSE), 0)</f>
        <v>0</v>
      </c>
      <c r="BL142" s="283" t="e">
        <f t="shared" si="12"/>
        <v>#DIV/0!</v>
      </c>
      <c r="BM142" s="283" t="e">
        <f t="shared" si="13"/>
        <v>#DIV/0!</v>
      </c>
      <c r="BN142" t="e">
        <f t="shared" si="16"/>
        <v>#DIV/0!</v>
      </c>
    </row>
    <row r="143" spans="1:66" x14ac:dyDescent="0.35">
      <c r="A143" t="s">
        <v>337</v>
      </c>
      <c r="B143" s="144"/>
      <c r="C143" s="98"/>
      <c r="D143" s="43" t="str">
        <f t="shared" si="9"/>
        <v>Indemnity</v>
      </c>
      <c r="E143" s="100"/>
      <c r="F143" s="101"/>
      <c r="G143" s="100"/>
      <c r="H143" s="101"/>
      <c r="I143" s="100"/>
      <c r="J143" s="101"/>
      <c r="K143" s="100"/>
      <c r="L143" s="101"/>
      <c r="M143" s="100"/>
      <c r="N143" s="101"/>
      <c r="O143" s="100"/>
      <c r="P143" s="101"/>
      <c r="Q143" s="100"/>
      <c r="R143" s="101"/>
      <c r="S143" s="100"/>
      <c r="T143" s="101"/>
      <c r="U143" s="118"/>
      <c r="V143" s="118"/>
      <c r="W143" s="100"/>
      <c r="X143" s="100"/>
      <c r="Y143" s="100"/>
      <c r="Z143" s="100"/>
      <c r="AA143" s="132"/>
      <c r="AB143" s="101"/>
      <c r="AC143" s="101"/>
      <c r="AD143" s="101"/>
      <c r="AE143" s="100"/>
      <c r="AF143" s="101"/>
      <c r="AG143" s="100"/>
      <c r="AH143" s="101"/>
      <c r="AI143" s="100"/>
      <c r="AJ143" s="101"/>
      <c r="AK143" s="100"/>
      <c r="AL143" s="101"/>
      <c r="AM143" s="101"/>
      <c r="AN143" s="8"/>
      <c r="AO143" s="147">
        <f>IFERROR(VLOOKUP(B143,'A2. Rate Change &amp; Enrollment'!$C$20:$K$769,3,FALSE),0)</f>
        <v>0</v>
      </c>
      <c r="AP143" s="147">
        <f>IFERROR(VLOOKUP(B143,'A2. Rate Change &amp; Enrollment'!$C$20:$K$769,7,FALSE),0)</f>
        <v>0</v>
      </c>
      <c r="AQ143" s="150" t="e">
        <f t="shared" si="14"/>
        <v>#DIV/0!</v>
      </c>
      <c r="AS143" s="177"/>
      <c r="AT143" s="177"/>
      <c r="AV143" s="153" t="e">
        <f t="shared" si="15"/>
        <v>#DIV/0!</v>
      </c>
      <c r="AW143" s="101"/>
      <c r="AY143" s="132"/>
      <c r="AZ143" s="101"/>
      <c r="BA143" s="94"/>
      <c r="BB143" s="94"/>
      <c r="BC143" s="94"/>
      <c r="BD143" s="94"/>
      <c r="BE143" s="101"/>
      <c r="BF143" s="132"/>
      <c r="BG143" s="98"/>
      <c r="BH143" s="74" t="str">
        <f t="shared" si="10"/>
        <v>N</v>
      </c>
      <c r="BI143" t="e">
        <f t="shared" si="11"/>
        <v>#DIV/0!</v>
      </c>
      <c r="BK143" s="283">
        <f>IFERROR(VLOOKUP($B143, 'A2. Rate Change &amp; Enrollment'!$C$14:$BY$769, 75, FALSE), 0)</f>
        <v>0</v>
      </c>
      <c r="BL143" s="283" t="e">
        <f t="shared" si="12"/>
        <v>#DIV/0!</v>
      </c>
      <c r="BM143" s="283" t="e">
        <f t="shared" si="13"/>
        <v>#DIV/0!</v>
      </c>
      <c r="BN143" t="e">
        <f t="shared" si="16"/>
        <v>#DIV/0!</v>
      </c>
    </row>
    <row r="144" spans="1:66" x14ac:dyDescent="0.35">
      <c r="A144" t="s">
        <v>338</v>
      </c>
      <c r="B144" s="144"/>
      <c r="C144" s="98"/>
      <c r="D144" s="43" t="str">
        <f t="shared" ref="D144:D207" si="17">$B$4</f>
        <v>Indemnity</v>
      </c>
      <c r="E144" s="100"/>
      <c r="F144" s="101"/>
      <c r="G144" s="100"/>
      <c r="H144" s="101"/>
      <c r="I144" s="100"/>
      <c r="J144" s="101"/>
      <c r="K144" s="100"/>
      <c r="L144" s="101"/>
      <c r="M144" s="100"/>
      <c r="N144" s="101"/>
      <c r="O144" s="100"/>
      <c r="P144" s="101"/>
      <c r="Q144" s="100"/>
      <c r="R144" s="101"/>
      <c r="S144" s="100"/>
      <c r="T144" s="101"/>
      <c r="U144" s="118"/>
      <c r="V144" s="118"/>
      <c r="W144" s="100"/>
      <c r="X144" s="100"/>
      <c r="Y144" s="100"/>
      <c r="Z144" s="100"/>
      <c r="AA144" s="132"/>
      <c r="AB144" s="101"/>
      <c r="AC144" s="101"/>
      <c r="AD144" s="101"/>
      <c r="AE144" s="100"/>
      <c r="AF144" s="101"/>
      <c r="AG144" s="100"/>
      <c r="AH144" s="101"/>
      <c r="AI144" s="100"/>
      <c r="AJ144" s="101"/>
      <c r="AK144" s="100"/>
      <c r="AL144" s="101"/>
      <c r="AM144" s="101"/>
      <c r="AN144" s="8"/>
      <c r="AO144" s="147">
        <f>IFERROR(VLOOKUP(B144,'A2. Rate Change &amp; Enrollment'!$C$20:$K$769,3,FALSE),0)</f>
        <v>0</v>
      </c>
      <c r="AP144" s="147">
        <f>IFERROR(VLOOKUP(B144,'A2. Rate Change &amp; Enrollment'!$C$20:$K$769,7,FALSE),0)</f>
        <v>0</v>
      </c>
      <c r="AQ144" s="150" t="e">
        <f t="shared" si="14"/>
        <v>#DIV/0!</v>
      </c>
      <c r="AS144" s="177"/>
      <c r="AT144" s="177"/>
      <c r="AV144" s="153" t="e">
        <f t="shared" si="15"/>
        <v>#DIV/0!</v>
      </c>
      <c r="AW144" s="101"/>
      <c r="AY144" s="132"/>
      <c r="AZ144" s="101"/>
      <c r="BA144" s="94"/>
      <c r="BB144" s="94"/>
      <c r="BC144" s="94"/>
      <c r="BD144" s="94"/>
      <c r="BE144" s="101"/>
      <c r="BF144" s="132"/>
      <c r="BG144" s="98"/>
      <c r="BH144" s="74" t="str">
        <f t="shared" ref="BH144:BH207" si="18">IF(OR(AS144-AT144&gt;5%, AT144-AS144&gt;5%), "Y", "N")</f>
        <v>N</v>
      </c>
      <c r="BI144" t="e">
        <f t="shared" ref="BI144:BI207" si="19">IF(AND(AQ144&gt;5%, BH144="Y"), "Y", "N")</f>
        <v>#DIV/0!</v>
      </c>
      <c r="BK144" s="283">
        <f>IFERROR(VLOOKUP($B144, 'A2. Rate Change &amp; Enrollment'!$C$14:$BY$769, 75, FALSE), 0)</f>
        <v>0</v>
      </c>
      <c r="BL144" s="283" t="e">
        <f t="shared" ref="BL144:BL207" si="20">BK144/$BK$14</f>
        <v>#DIV/0!</v>
      </c>
      <c r="BM144" s="283" t="e">
        <f t="shared" ref="BM144:BM207" si="21">AS144/$AS$14</f>
        <v>#DIV/0!</v>
      </c>
      <c r="BN144" t="e">
        <f t="shared" si="16"/>
        <v>#DIV/0!</v>
      </c>
    </row>
    <row r="145" spans="1:66" x14ac:dyDescent="0.35">
      <c r="A145" t="s">
        <v>339</v>
      </c>
      <c r="B145" s="144"/>
      <c r="C145" s="98"/>
      <c r="D145" s="43" t="str">
        <f t="shared" si="17"/>
        <v>Indemnity</v>
      </c>
      <c r="E145" s="100"/>
      <c r="F145" s="101"/>
      <c r="G145" s="100"/>
      <c r="H145" s="101"/>
      <c r="I145" s="100"/>
      <c r="J145" s="101"/>
      <c r="K145" s="100"/>
      <c r="L145" s="101"/>
      <c r="M145" s="100"/>
      <c r="N145" s="101"/>
      <c r="O145" s="100"/>
      <c r="P145" s="101"/>
      <c r="Q145" s="100"/>
      <c r="R145" s="101"/>
      <c r="S145" s="100"/>
      <c r="T145" s="101"/>
      <c r="U145" s="118"/>
      <c r="V145" s="118"/>
      <c r="W145" s="100"/>
      <c r="X145" s="100"/>
      <c r="Y145" s="100"/>
      <c r="Z145" s="100"/>
      <c r="AA145" s="132"/>
      <c r="AB145" s="101"/>
      <c r="AC145" s="101"/>
      <c r="AD145" s="101"/>
      <c r="AE145" s="100"/>
      <c r="AF145" s="101"/>
      <c r="AG145" s="100"/>
      <c r="AH145" s="101"/>
      <c r="AI145" s="100"/>
      <c r="AJ145" s="101"/>
      <c r="AK145" s="100"/>
      <c r="AL145" s="101"/>
      <c r="AM145" s="101"/>
      <c r="AN145" s="8"/>
      <c r="AO145" s="147">
        <f>IFERROR(VLOOKUP(B145,'A2. Rate Change &amp; Enrollment'!$C$20:$K$769,3,FALSE),0)</f>
        <v>0</v>
      </c>
      <c r="AP145" s="147">
        <f>IFERROR(VLOOKUP(B145,'A2. Rate Change &amp; Enrollment'!$C$20:$K$769,7,FALSE),0)</f>
        <v>0</v>
      </c>
      <c r="AQ145" s="150" t="e">
        <f t="shared" ref="AQ145:AQ208" si="22">AP145/$AP$11</f>
        <v>#DIV/0!</v>
      </c>
      <c r="AS145" s="177"/>
      <c r="AT145" s="177"/>
      <c r="AV145" s="153" t="e">
        <f t="shared" ref="AV145:AV208" si="23">AS145/AT145-1</f>
        <v>#DIV/0!</v>
      </c>
      <c r="AW145" s="101"/>
      <c r="AY145" s="132"/>
      <c r="AZ145" s="101"/>
      <c r="BA145" s="94"/>
      <c r="BB145" s="94"/>
      <c r="BC145" s="94"/>
      <c r="BD145" s="94"/>
      <c r="BE145" s="101"/>
      <c r="BF145" s="132"/>
      <c r="BG145" s="98"/>
      <c r="BH145" s="74" t="str">
        <f t="shared" si="18"/>
        <v>N</v>
      </c>
      <c r="BI145" t="e">
        <f t="shared" si="19"/>
        <v>#DIV/0!</v>
      </c>
      <c r="BK145" s="283">
        <f>IFERROR(VLOOKUP($B145, 'A2. Rate Change &amp; Enrollment'!$C$14:$BY$769, 75, FALSE), 0)</f>
        <v>0</v>
      </c>
      <c r="BL145" s="283" t="e">
        <f t="shared" si="20"/>
        <v>#DIV/0!</v>
      </c>
      <c r="BM145" s="283" t="e">
        <f t="shared" si="21"/>
        <v>#DIV/0!</v>
      </c>
      <c r="BN145" t="e">
        <f t="shared" ref="BN145:BN208" si="24">IF(ABS(BM145-BL145)&lt;0.001, "N", "Y")</f>
        <v>#DIV/0!</v>
      </c>
    </row>
    <row r="146" spans="1:66" x14ac:dyDescent="0.35">
      <c r="A146" t="s">
        <v>340</v>
      </c>
      <c r="B146" s="144"/>
      <c r="C146" s="98"/>
      <c r="D146" s="43" t="str">
        <f t="shared" si="17"/>
        <v>Indemnity</v>
      </c>
      <c r="E146" s="100"/>
      <c r="F146" s="101"/>
      <c r="G146" s="100"/>
      <c r="H146" s="101"/>
      <c r="I146" s="100"/>
      <c r="J146" s="101"/>
      <c r="K146" s="100"/>
      <c r="L146" s="101"/>
      <c r="M146" s="100"/>
      <c r="N146" s="101"/>
      <c r="O146" s="100"/>
      <c r="P146" s="101"/>
      <c r="Q146" s="100"/>
      <c r="R146" s="101"/>
      <c r="S146" s="100"/>
      <c r="T146" s="101"/>
      <c r="U146" s="118"/>
      <c r="V146" s="118"/>
      <c r="W146" s="100"/>
      <c r="X146" s="100"/>
      <c r="Y146" s="100"/>
      <c r="Z146" s="100"/>
      <c r="AA146" s="132"/>
      <c r="AB146" s="101"/>
      <c r="AC146" s="101"/>
      <c r="AD146" s="101"/>
      <c r="AE146" s="100"/>
      <c r="AF146" s="101"/>
      <c r="AG146" s="100"/>
      <c r="AH146" s="101"/>
      <c r="AI146" s="100"/>
      <c r="AJ146" s="101"/>
      <c r="AK146" s="100"/>
      <c r="AL146" s="101"/>
      <c r="AM146" s="101"/>
      <c r="AN146" s="8"/>
      <c r="AO146" s="147">
        <f>IFERROR(VLOOKUP(B146,'A2. Rate Change &amp; Enrollment'!$C$20:$K$769,3,FALSE),0)</f>
        <v>0</v>
      </c>
      <c r="AP146" s="147">
        <f>IFERROR(VLOOKUP(B146,'A2. Rate Change &amp; Enrollment'!$C$20:$K$769,7,FALSE),0)</f>
        <v>0</v>
      </c>
      <c r="AQ146" s="150" t="e">
        <f t="shared" si="22"/>
        <v>#DIV/0!</v>
      </c>
      <c r="AS146" s="177"/>
      <c r="AT146" s="177"/>
      <c r="AV146" s="153" t="e">
        <f t="shared" si="23"/>
        <v>#DIV/0!</v>
      </c>
      <c r="AW146" s="101"/>
      <c r="AY146" s="132"/>
      <c r="AZ146" s="101"/>
      <c r="BA146" s="94"/>
      <c r="BB146" s="94"/>
      <c r="BC146" s="94"/>
      <c r="BD146" s="94"/>
      <c r="BE146" s="101"/>
      <c r="BF146" s="132"/>
      <c r="BG146" s="98"/>
      <c r="BH146" s="74" t="str">
        <f t="shared" si="18"/>
        <v>N</v>
      </c>
      <c r="BI146" t="e">
        <f t="shared" si="19"/>
        <v>#DIV/0!</v>
      </c>
      <c r="BK146" s="283">
        <f>IFERROR(VLOOKUP($B146, 'A2. Rate Change &amp; Enrollment'!$C$14:$BY$769, 75, FALSE), 0)</f>
        <v>0</v>
      </c>
      <c r="BL146" s="283" t="e">
        <f t="shared" si="20"/>
        <v>#DIV/0!</v>
      </c>
      <c r="BM146" s="283" t="e">
        <f t="shared" si="21"/>
        <v>#DIV/0!</v>
      </c>
      <c r="BN146" t="e">
        <f t="shared" si="24"/>
        <v>#DIV/0!</v>
      </c>
    </row>
    <row r="147" spans="1:66" x14ac:dyDescent="0.35">
      <c r="A147" t="s">
        <v>341</v>
      </c>
      <c r="B147" s="144"/>
      <c r="C147" s="98"/>
      <c r="D147" s="43" t="str">
        <f t="shared" si="17"/>
        <v>Indemnity</v>
      </c>
      <c r="E147" s="100"/>
      <c r="F147" s="101"/>
      <c r="G147" s="100"/>
      <c r="H147" s="101"/>
      <c r="I147" s="100"/>
      <c r="J147" s="101"/>
      <c r="K147" s="100"/>
      <c r="L147" s="101"/>
      <c r="M147" s="100"/>
      <c r="N147" s="101"/>
      <c r="O147" s="100"/>
      <c r="P147" s="101"/>
      <c r="Q147" s="100"/>
      <c r="R147" s="101"/>
      <c r="S147" s="100"/>
      <c r="T147" s="101"/>
      <c r="U147" s="118"/>
      <c r="V147" s="118"/>
      <c r="W147" s="100"/>
      <c r="X147" s="100"/>
      <c r="Y147" s="100"/>
      <c r="Z147" s="100"/>
      <c r="AA147" s="132"/>
      <c r="AB147" s="101"/>
      <c r="AC147" s="101"/>
      <c r="AD147" s="101"/>
      <c r="AE147" s="100"/>
      <c r="AF147" s="101"/>
      <c r="AG147" s="100"/>
      <c r="AH147" s="101"/>
      <c r="AI147" s="100"/>
      <c r="AJ147" s="101"/>
      <c r="AK147" s="100"/>
      <c r="AL147" s="101"/>
      <c r="AM147" s="101"/>
      <c r="AN147" s="8"/>
      <c r="AO147" s="147">
        <f>IFERROR(VLOOKUP(B147,'A2. Rate Change &amp; Enrollment'!$C$20:$K$769,3,FALSE),0)</f>
        <v>0</v>
      </c>
      <c r="AP147" s="147">
        <f>IFERROR(VLOOKUP(B147,'A2. Rate Change &amp; Enrollment'!$C$20:$K$769,7,FALSE),0)</f>
        <v>0</v>
      </c>
      <c r="AQ147" s="150" t="e">
        <f t="shared" si="22"/>
        <v>#DIV/0!</v>
      </c>
      <c r="AS147" s="177"/>
      <c r="AT147" s="177"/>
      <c r="AV147" s="153" t="e">
        <f t="shared" si="23"/>
        <v>#DIV/0!</v>
      </c>
      <c r="AW147" s="101"/>
      <c r="AY147" s="132"/>
      <c r="AZ147" s="101"/>
      <c r="BA147" s="94"/>
      <c r="BB147" s="94"/>
      <c r="BC147" s="94"/>
      <c r="BD147" s="94"/>
      <c r="BE147" s="101"/>
      <c r="BF147" s="132"/>
      <c r="BG147" s="98"/>
      <c r="BH147" s="74" t="str">
        <f t="shared" si="18"/>
        <v>N</v>
      </c>
      <c r="BI147" t="e">
        <f t="shared" si="19"/>
        <v>#DIV/0!</v>
      </c>
      <c r="BK147" s="283">
        <f>IFERROR(VLOOKUP($B147, 'A2. Rate Change &amp; Enrollment'!$C$14:$BY$769, 75, FALSE), 0)</f>
        <v>0</v>
      </c>
      <c r="BL147" s="283" t="e">
        <f t="shared" si="20"/>
        <v>#DIV/0!</v>
      </c>
      <c r="BM147" s="283" t="e">
        <f t="shared" si="21"/>
        <v>#DIV/0!</v>
      </c>
      <c r="BN147" t="e">
        <f t="shared" si="24"/>
        <v>#DIV/0!</v>
      </c>
    </row>
    <row r="148" spans="1:66" x14ac:dyDescent="0.35">
      <c r="A148" t="s">
        <v>342</v>
      </c>
      <c r="B148" s="144"/>
      <c r="C148" s="98"/>
      <c r="D148" s="43" t="str">
        <f t="shared" si="17"/>
        <v>Indemnity</v>
      </c>
      <c r="E148" s="100"/>
      <c r="F148" s="101"/>
      <c r="G148" s="100"/>
      <c r="H148" s="101"/>
      <c r="I148" s="100"/>
      <c r="J148" s="101"/>
      <c r="K148" s="100"/>
      <c r="L148" s="101"/>
      <c r="M148" s="100"/>
      <c r="N148" s="101"/>
      <c r="O148" s="100"/>
      <c r="P148" s="101"/>
      <c r="Q148" s="100"/>
      <c r="R148" s="101"/>
      <c r="S148" s="100"/>
      <c r="T148" s="101"/>
      <c r="U148" s="118"/>
      <c r="V148" s="118"/>
      <c r="W148" s="100"/>
      <c r="X148" s="100"/>
      <c r="Y148" s="100"/>
      <c r="Z148" s="100"/>
      <c r="AA148" s="132"/>
      <c r="AB148" s="101"/>
      <c r="AC148" s="101"/>
      <c r="AD148" s="101"/>
      <c r="AE148" s="100"/>
      <c r="AF148" s="101"/>
      <c r="AG148" s="100"/>
      <c r="AH148" s="101"/>
      <c r="AI148" s="100"/>
      <c r="AJ148" s="101"/>
      <c r="AK148" s="100"/>
      <c r="AL148" s="101"/>
      <c r="AM148" s="101"/>
      <c r="AN148" s="8"/>
      <c r="AO148" s="147">
        <f>IFERROR(VLOOKUP(B148,'A2. Rate Change &amp; Enrollment'!$C$20:$K$769,3,FALSE),0)</f>
        <v>0</v>
      </c>
      <c r="AP148" s="147">
        <f>IFERROR(VLOOKUP(B148,'A2. Rate Change &amp; Enrollment'!$C$20:$K$769,7,FALSE),0)</f>
        <v>0</v>
      </c>
      <c r="AQ148" s="150" t="e">
        <f t="shared" si="22"/>
        <v>#DIV/0!</v>
      </c>
      <c r="AS148" s="177"/>
      <c r="AT148" s="177"/>
      <c r="AV148" s="153" t="e">
        <f t="shared" si="23"/>
        <v>#DIV/0!</v>
      </c>
      <c r="AW148" s="101"/>
      <c r="AY148" s="132"/>
      <c r="AZ148" s="101"/>
      <c r="BA148" s="94"/>
      <c r="BB148" s="94"/>
      <c r="BC148" s="94"/>
      <c r="BD148" s="94"/>
      <c r="BE148" s="101"/>
      <c r="BF148" s="132"/>
      <c r="BG148" s="98"/>
      <c r="BH148" s="74" t="str">
        <f t="shared" si="18"/>
        <v>N</v>
      </c>
      <c r="BI148" t="e">
        <f t="shared" si="19"/>
        <v>#DIV/0!</v>
      </c>
      <c r="BK148" s="283">
        <f>IFERROR(VLOOKUP($B148, 'A2. Rate Change &amp; Enrollment'!$C$14:$BY$769, 75, FALSE), 0)</f>
        <v>0</v>
      </c>
      <c r="BL148" s="283" t="e">
        <f t="shared" si="20"/>
        <v>#DIV/0!</v>
      </c>
      <c r="BM148" s="283" t="e">
        <f t="shared" si="21"/>
        <v>#DIV/0!</v>
      </c>
      <c r="BN148" t="e">
        <f t="shared" si="24"/>
        <v>#DIV/0!</v>
      </c>
    </row>
    <row r="149" spans="1:66" x14ac:dyDescent="0.35">
      <c r="A149" t="s">
        <v>343</v>
      </c>
      <c r="B149" s="144"/>
      <c r="C149" s="98"/>
      <c r="D149" s="43" t="str">
        <f t="shared" si="17"/>
        <v>Indemnity</v>
      </c>
      <c r="E149" s="100"/>
      <c r="F149" s="101"/>
      <c r="G149" s="100"/>
      <c r="H149" s="101"/>
      <c r="I149" s="100"/>
      <c r="J149" s="101"/>
      <c r="K149" s="100"/>
      <c r="L149" s="101"/>
      <c r="M149" s="100"/>
      <c r="N149" s="101"/>
      <c r="O149" s="100"/>
      <c r="P149" s="101"/>
      <c r="Q149" s="100"/>
      <c r="R149" s="101"/>
      <c r="S149" s="100"/>
      <c r="T149" s="101"/>
      <c r="U149" s="118"/>
      <c r="V149" s="118"/>
      <c r="W149" s="100"/>
      <c r="X149" s="100"/>
      <c r="Y149" s="100"/>
      <c r="Z149" s="100"/>
      <c r="AA149" s="132"/>
      <c r="AB149" s="101"/>
      <c r="AC149" s="101"/>
      <c r="AD149" s="101"/>
      <c r="AE149" s="100"/>
      <c r="AF149" s="101"/>
      <c r="AG149" s="100"/>
      <c r="AH149" s="101"/>
      <c r="AI149" s="100"/>
      <c r="AJ149" s="101"/>
      <c r="AK149" s="100"/>
      <c r="AL149" s="101"/>
      <c r="AM149" s="101"/>
      <c r="AN149" s="8"/>
      <c r="AO149" s="147">
        <f>IFERROR(VLOOKUP(B149,'A2. Rate Change &amp; Enrollment'!$C$20:$K$769,3,FALSE),0)</f>
        <v>0</v>
      </c>
      <c r="AP149" s="147">
        <f>IFERROR(VLOOKUP(B149,'A2. Rate Change &amp; Enrollment'!$C$20:$K$769,7,FALSE),0)</f>
        <v>0</v>
      </c>
      <c r="AQ149" s="150" t="e">
        <f t="shared" si="22"/>
        <v>#DIV/0!</v>
      </c>
      <c r="AS149" s="177"/>
      <c r="AT149" s="177"/>
      <c r="AV149" s="153" t="e">
        <f t="shared" si="23"/>
        <v>#DIV/0!</v>
      </c>
      <c r="AW149" s="101"/>
      <c r="AY149" s="132"/>
      <c r="AZ149" s="101"/>
      <c r="BA149" s="94"/>
      <c r="BB149" s="94"/>
      <c r="BC149" s="94"/>
      <c r="BD149" s="94"/>
      <c r="BE149" s="101"/>
      <c r="BF149" s="132"/>
      <c r="BG149" s="98"/>
      <c r="BH149" s="74" t="str">
        <f t="shared" si="18"/>
        <v>N</v>
      </c>
      <c r="BI149" t="e">
        <f t="shared" si="19"/>
        <v>#DIV/0!</v>
      </c>
      <c r="BK149" s="283">
        <f>IFERROR(VLOOKUP($B149, 'A2. Rate Change &amp; Enrollment'!$C$14:$BY$769, 75, FALSE), 0)</f>
        <v>0</v>
      </c>
      <c r="BL149" s="283" t="e">
        <f t="shared" si="20"/>
        <v>#DIV/0!</v>
      </c>
      <c r="BM149" s="283" t="e">
        <f t="shared" si="21"/>
        <v>#DIV/0!</v>
      </c>
      <c r="BN149" t="e">
        <f t="shared" si="24"/>
        <v>#DIV/0!</v>
      </c>
    </row>
    <row r="150" spans="1:66" x14ac:dyDescent="0.35">
      <c r="A150" t="s">
        <v>344</v>
      </c>
      <c r="B150" s="144"/>
      <c r="C150" s="98"/>
      <c r="D150" s="43" t="str">
        <f t="shared" si="17"/>
        <v>Indemnity</v>
      </c>
      <c r="E150" s="100"/>
      <c r="F150" s="101"/>
      <c r="G150" s="100"/>
      <c r="H150" s="101"/>
      <c r="I150" s="100"/>
      <c r="J150" s="101"/>
      <c r="K150" s="100"/>
      <c r="L150" s="101"/>
      <c r="M150" s="100"/>
      <c r="N150" s="101"/>
      <c r="O150" s="100"/>
      <c r="P150" s="101"/>
      <c r="Q150" s="100"/>
      <c r="R150" s="101"/>
      <c r="S150" s="100"/>
      <c r="T150" s="101"/>
      <c r="U150" s="118"/>
      <c r="V150" s="118"/>
      <c r="W150" s="100"/>
      <c r="X150" s="100"/>
      <c r="Y150" s="100"/>
      <c r="Z150" s="100"/>
      <c r="AA150" s="132"/>
      <c r="AB150" s="101"/>
      <c r="AC150" s="101"/>
      <c r="AD150" s="101"/>
      <c r="AE150" s="100"/>
      <c r="AF150" s="101"/>
      <c r="AG150" s="100"/>
      <c r="AH150" s="101"/>
      <c r="AI150" s="100"/>
      <c r="AJ150" s="101"/>
      <c r="AK150" s="100"/>
      <c r="AL150" s="101"/>
      <c r="AM150" s="101"/>
      <c r="AN150" s="8"/>
      <c r="AO150" s="147">
        <f>IFERROR(VLOOKUP(B150,'A2. Rate Change &amp; Enrollment'!$C$20:$K$769,3,FALSE),0)</f>
        <v>0</v>
      </c>
      <c r="AP150" s="147">
        <f>IFERROR(VLOOKUP(B150,'A2. Rate Change &amp; Enrollment'!$C$20:$K$769,7,FALSE),0)</f>
        <v>0</v>
      </c>
      <c r="AQ150" s="150" t="e">
        <f t="shared" si="22"/>
        <v>#DIV/0!</v>
      </c>
      <c r="AS150" s="177"/>
      <c r="AT150" s="177"/>
      <c r="AV150" s="153" t="e">
        <f t="shared" si="23"/>
        <v>#DIV/0!</v>
      </c>
      <c r="AW150" s="101"/>
      <c r="AY150" s="132"/>
      <c r="AZ150" s="101"/>
      <c r="BA150" s="94"/>
      <c r="BB150" s="94"/>
      <c r="BC150" s="94"/>
      <c r="BD150" s="94"/>
      <c r="BE150" s="101"/>
      <c r="BF150" s="132"/>
      <c r="BG150" s="98"/>
      <c r="BH150" s="74" t="str">
        <f t="shared" si="18"/>
        <v>N</v>
      </c>
      <c r="BI150" t="e">
        <f t="shared" si="19"/>
        <v>#DIV/0!</v>
      </c>
      <c r="BK150" s="283">
        <f>IFERROR(VLOOKUP($B150, 'A2. Rate Change &amp; Enrollment'!$C$14:$BY$769, 75, FALSE), 0)</f>
        <v>0</v>
      </c>
      <c r="BL150" s="283" t="e">
        <f t="shared" si="20"/>
        <v>#DIV/0!</v>
      </c>
      <c r="BM150" s="283" t="e">
        <f t="shared" si="21"/>
        <v>#DIV/0!</v>
      </c>
      <c r="BN150" t="e">
        <f t="shared" si="24"/>
        <v>#DIV/0!</v>
      </c>
    </row>
    <row r="151" spans="1:66" x14ac:dyDescent="0.35">
      <c r="A151" t="s">
        <v>345</v>
      </c>
      <c r="B151" s="144"/>
      <c r="C151" s="98"/>
      <c r="D151" s="43" t="str">
        <f t="shared" si="17"/>
        <v>Indemnity</v>
      </c>
      <c r="E151" s="100"/>
      <c r="F151" s="101"/>
      <c r="G151" s="100"/>
      <c r="H151" s="101"/>
      <c r="I151" s="100"/>
      <c r="J151" s="101"/>
      <c r="K151" s="100"/>
      <c r="L151" s="101"/>
      <c r="M151" s="100"/>
      <c r="N151" s="101"/>
      <c r="O151" s="100"/>
      <c r="P151" s="101"/>
      <c r="Q151" s="100"/>
      <c r="R151" s="101"/>
      <c r="S151" s="100"/>
      <c r="T151" s="101"/>
      <c r="U151" s="118"/>
      <c r="V151" s="118"/>
      <c r="W151" s="100"/>
      <c r="X151" s="100"/>
      <c r="Y151" s="100"/>
      <c r="Z151" s="100"/>
      <c r="AA151" s="132"/>
      <c r="AB151" s="101"/>
      <c r="AC151" s="101"/>
      <c r="AD151" s="101"/>
      <c r="AE151" s="100"/>
      <c r="AF151" s="101"/>
      <c r="AG151" s="100"/>
      <c r="AH151" s="101"/>
      <c r="AI151" s="100"/>
      <c r="AJ151" s="101"/>
      <c r="AK151" s="100"/>
      <c r="AL151" s="101"/>
      <c r="AM151" s="101"/>
      <c r="AN151" s="8"/>
      <c r="AO151" s="147">
        <f>IFERROR(VLOOKUP(B151,'A2. Rate Change &amp; Enrollment'!$C$20:$K$769,3,FALSE),0)</f>
        <v>0</v>
      </c>
      <c r="AP151" s="147">
        <f>IFERROR(VLOOKUP(B151,'A2. Rate Change &amp; Enrollment'!$C$20:$K$769,7,FALSE),0)</f>
        <v>0</v>
      </c>
      <c r="AQ151" s="150" t="e">
        <f t="shared" si="22"/>
        <v>#DIV/0!</v>
      </c>
      <c r="AS151" s="177"/>
      <c r="AT151" s="177"/>
      <c r="AV151" s="153" t="e">
        <f t="shared" si="23"/>
        <v>#DIV/0!</v>
      </c>
      <c r="AW151" s="101"/>
      <c r="AY151" s="132"/>
      <c r="AZ151" s="101"/>
      <c r="BA151" s="94"/>
      <c r="BB151" s="94"/>
      <c r="BC151" s="94"/>
      <c r="BD151" s="94"/>
      <c r="BE151" s="101"/>
      <c r="BF151" s="132"/>
      <c r="BG151" s="98"/>
      <c r="BH151" s="74" t="str">
        <f t="shared" si="18"/>
        <v>N</v>
      </c>
      <c r="BI151" t="e">
        <f t="shared" si="19"/>
        <v>#DIV/0!</v>
      </c>
      <c r="BK151" s="283">
        <f>IFERROR(VLOOKUP($B151, 'A2. Rate Change &amp; Enrollment'!$C$14:$BY$769, 75, FALSE), 0)</f>
        <v>0</v>
      </c>
      <c r="BL151" s="283" t="e">
        <f t="shared" si="20"/>
        <v>#DIV/0!</v>
      </c>
      <c r="BM151" s="283" t="e">
        <f t="shared" si="21"/>
        <v>#DIV/0!</v>
      </c>
      <c r="BN151" t="e">
        <f t="shared" si="24"/>
        <v>#DIV/0!</v>
      </c>
    </row>
    <row r="152" spans="1:66" x14ac:dyDescent="0.35">
      <c r="A152" t="s">
        <v>346</v>
      </c>
      <c r="B152" s="144"/>
      <c r="C152" s="98"/>
      <c r="D152" s="43" t="str">
        <f t="shared" si="17"/>
        <v>Indemnity</v>
      </c>
      <c r="E152" s="100"/>
      <c r="F152" s="101"/>
      <c r="G152" s="100"/>
      <c r="H152" s="101"/>
      <c r="I152" s="100"/>
      <c r="J152" s="101"/>
      <c r="K152" s="100"/>
      <c r="L152" s="101"/>
      <c r="M152" s="100"/>
      <c r="N152" s="101"/>
      <c r="O152" s="100"/>
      <c r="P152" s="101"/>
      <c r="Q152" s="100"/>
      <c r="R152" s="101"/>
      <c r="S152" s="100"/>
      <c r="T152" s="101"/>
      <c r="U152" s="118"/>
      <c r="V152" s="118"/>
      <c r="W152" s="100"/>
      <c r="X152" s="100"/>
      <c r="Y152" s="100"/>
      <c r="Z152" s="100"/>
      <c r="AA152" s="132"/>
      <c r="AB152" s="101"/>
      <c r="AC152" s="101"/>
      <c r="AD152" s="101"/>
      <c r="AE152" s="100"/>
      <c r="AF152" s="101"/>
      <c r="AG152" s="100"/>
      <c r="AH152" s="101"/>
      <c r="AI152" s="100"/>
      <c r="AJ152" s="101"/>
      <c r="AK152" s="100"/>
      <c r="AL152" s="101"/>
      <c r="AM152" s="101"/>
      <c r="AN152" s="8"/>
      <c r="AO152" s="147">
        <f>IFERROR(VLOOKUP(B152,'A2. Rate Change &amp; Enrollment'!$C$20:$K$769,3,FALSE),0)</f>
        <v>0</v>
      </c>
      <c r="AP152" s="147">
        <f>IFERROR(VLOOKUP(B152,'A2. Rate Change &amp; Enrollment'!$C$20:$K$769,7,FALSE),0)</f>
        <v>0</v>
      </c>
      <c r="AQ152" s="150" t="e">
        <f t="shared" si="22"/>
        <v>#DIV/0!</v>
      </c>
      <c r="AS152" s="177"/>
      <c r="AT152" s="177"/>
      <c r="AV152" s="153" t="e">
        <f t="shared" si="23"/>
        <v>#DIV/0!</v>
      </c>
      <c r="AW152" s="101"/>
      <c r="AY152" s="132"/>
      <c r="AZ152" s="101"/>
      <c r="BA152" s="94"/>
      <c r="BB152" s="94"/>
      <c r="BC152" s="94"/>
      <c r="BD152" s="94"/>
      <c r="BE152" s="101"/>
      <c r="BF152" s="132"/>
      <c r="BG152" s="98"/>
      <c r="BH152" s="74" t="str">
        <f t="shared" si="18"/>
        <v>N</v>
      </c>
      <c r="BI152" t="e">
        <f t="shared" si="19"/>
        <v>#DIV/0!</v>
      </c>
      <c r="BK152" s="283">
        <f>IFERROR(VLOOKUP($B152, 'A2. Rate Change &amp; Enrollment'!$C$14:$BY$769, 75, FALSE), 0)</f>
        <v>0</v>
      </c>
      <c r="BL152" s="283" t="e">
        <f t="shared" si="20"/>
        <v>#DIV/0!</v>
      </c>
      <c r="BM152" s="283" t="e">
        <f t="shared" si="21"/>
        <v>#DIV/0!</v>
      </c>
      <c r="BN152" t="e">
        <f t="shared" si="24"/>
        <v>#DIV/0!</v>
      </c>
    </row>
    <row r="153" spans="1:66" x14ac:dyDescent="0.35">
      <c r="A153" t="s">
        <v>347</v>
      </c>
      <c r="B153" s="144"/>
      <c r="C153" s="98"/>
      <c r="D153" s="43" t="str">
        <f t="shared" si="17"/>
        <v>Indemnity</v>
      </c>
      <c r="E153" s="100"/>
      <c r="F153" s="101"/>
      <c r="G153" s="100"/>
      <c r="H153" s="101"/>
      <c r="I153" s="100"/>
      <c r="J153" s="101"/>
      <c r="K153" s="100"/>
      <c r="L153" s="101"/>
      <c r="M153" s="100"/>
      <c r="N153" s="101"/>
      <c r="O153" s="100"/>
      <c r="P153" s="101"/>
      <c r="Q153" s="100"/>
      <c r="R153" s="101"/>
      <c r="S153" s="100"/>
      <c r="T153" s="101"/>
      <c r="U153" s="118"/>
      <c r="V153" s="118"/>
      <c r="W153" s="100"/>
      <c r="X153" s="100"/>
      <c r="Y153" s="100"/>
      <c r="Z153" s="100"/>
      <c r="AA153" s="132"/>
      <c r="AB153" s="101"/>
      <c r="AC153" s="101"/>
      <c r="AD153" s="101"/>
      <c r="AE153" s="100"/>
      <c r="AF153" s="101"/>
      <c r="AG153" s="100"/>
      <c r="AH153" s="101"/>
      <c r="AI153" s="100"/>
      <c r="AJ153" s="101"/>
      <c r="AK153" s="100"/>
      <c r="AL153" s="101"/>
      <c r="AM153" s="101"/>
      <c r="AN153" s="8"/>
      <c r="AO153" s="147">
        <f>IFERROR(VLOOKUP(B153,'A2. Rate Change &amp; Enrollment'!$C$20:$K$769,3,FALSE),0)</f>
        <v>0</v>
      </c>
      <c r="AP153" s="147">
        <f>IFERROR(VLOOKUP(B153,'A2. Rate Change &amp; Enrollment'!$C$20:$K$769,7,FALSE),0)</f>
        <v>0</v>
      </c>
      <c r="AQ153" s="150" t="e">
        <f t="shared" si="22"/>
        <v>#DIV/0!</v>
      </c>
      <c r="AS153" s="177"/>
      <c r="AT153" s="177"/>
      <c r="AV153" s="153" t="e">
        <f t="shared" si="23"/>
        <v>#DIV/0!</v>
      </c>
      <c r="AW153" s="101"/>
      <c r="AY153" s="132"/>
      <c r="AZ153" s="101"/>
      <c r="BA153" s="94"/>
      <c r="BB153" s="94"/>
      <c r="BC153" s="94"/>
      <c r="BD153" s="94"/>
      <c r="BE153" s="101"/>
      <c r="BF153" s="132"/>
      <c r="BG153" s="98"/>
      <c r="BH153" s="74" t="str">
        <f t="shared" si="18"/>
        <v>N</v>
      </c>
      <c r="BI153" t="e">
        <f t="shared" si="19"/>
        <v>#DIV/0!</v>
      </c>
      <c r="BK153" s="283">
        <f>IFERROR(VLOOKUP($B153, 'A2. Rate Change &amp; Enrollment'!$C$14:$BY$769, 75, FALSE), 0)</f>
        <v>0</v>
      </c>
      <c r="BL153" s="283" t="e">
        <f t="shared" si="20"/>
        <v>#DIV/0!</v>
      </c>
      <c r="BM153" s="283" t="e">
        <f t="shared" si="21"/>
        <v>#DIV/0!</v>
      </c>
      <c r="BN153" t="e">
        <f t="shared" si="24"/>
        <v>#DIV/0!</v>
      </c>
    </row>
    <row r="154" spans="1:66" x14ac:dyDescent="0.35">
      <c r="A154" t="s">
        <v>348</v>
      </c>
      <c r="B154" s="144"/>
      <c r="C154" s="98"/>
      <c r="D154" s="43" t="str">
        <f t="shared" si="17"/>
        <v>Indemnity</v>
      </c>
      <c r="E154" s="100"/>
      <c r="F154" s="101"/>
      <c r="G154" s="100"/>
      <c r="H154" s="101"/>
      <c r="I154" s="100"/>
      <c r="J154" s="101"/>
      <c r="K154" s="100"/>
      <c r="L154" s="101"/>
      <c r="M154" s="100"/>
      <c r="N154" s="101"/>
      <c r="O154" s="100"/>
      <c r="P154" s="101"/>
      <c r="Q154" s="100"/>
      <c r="R154" s="101"/>
      <c r="S154" s="100"/>
      <c r="T154" s="101"/>
      <c r="U154" s="118"/>
      <c r="V154" s="118"/>
      <c r="W154" s="100"/>
      <c r="X154" s="100"/>
      <c r="Y154" s="100"/>
      <c r="Z154" s="100"/>
      <c r="AA154" s="132"/>
      <c r="AB154" s="101"/>
      <c r="AC154" s="101"/>
      <c r="AD154" s="101"/>
      <c r="AE154" s="100"/>
      <c r="AF154" s="101"/>
      <c r="AG154" s="100"/>
      <c r="AH154" s="101"/>
      <c r="AI154" s="100"/>
      <c r="AJ154" s="101"/>
      <c r="AK154" s="100"/>
      <c r="AL154" s="101"/>
      <c r="AM154" s="101"/>
      <c r="AN154" s="8"/>
      <c r="AO154" s="147">
        <f>IFERROR(VLOOKUP(B154,'A2. Rate Change &amp; Enrollment'!$C$20:$K$769,3,FALSE),0)</f>
        <v>0</v>
      </c>
      <c r="AP154" s="147">
        <f>IFERROR(VLOOKUP(B154,'A2. Rate Change &amp; Enrollment'!$C$20:$K$769,7,FALSE),0)</f>
        <v>0</v>
      </c>
      <c r="AQ154" s="150" t="e">
        <f t="shared" si="22"/>
        <v>#DIV/0!</v>
      </c>
      <c r="AS154" s="177"/>
      <c r="AT154" s="177"/>
      <c r="AV154" s="153" t="e">
        <f t="shared" si="23"/>
        <v>#DIV/0!</v>
      </c>
      <c r="AW154" s="101"/>
      <c r="AY154" s="132"/>
      <c r="AZ154" s="101"/>
      <c r="BA154" s="94"/>
      <c r="BB154" s="94"/>
      <c r="BC154" s="94"/>
      <c r="BD154" s="94"/>
      <c r="BE154" s="101"/>
      <c r="BF154" s="132"/>
      <c r="BG154" s="98"/>
      <c r="BH154" s="74" t="str">
        <f t="shared" si="18"/>
        <v>N</v>
      </c>
      <c r="BI154" t="e">
        <f t="shared" si="19"/>
        <v>#DIV/0!</v>
      </c>
      <c r="BK154" s="283">
        <f>IFERROR(VLOOKUP($B154, 'A2. Rate Change &amp; Enrollment'!$C$14:$BY$769, 75, FALSE), 0)</f>
        <v>0</v>
      </c>
      <c r="BL154" s="283" t="e">
        <f t="shared" si="20"/>
        <v>#DIV/0!</v>
      </c>
      <c r="BM154" s="283" t="e">
        <f t="shared" si="21"/>
        <v>#DIV/0!</v>
      </c>
      <c r="BN154" t="e">
        <f t="shared" si="24"/>
        <v>#DIV/0!</v>
      </c>
    </row>
    <row r="155" spans="1:66" x14ac:dyDescent="0.35">
      <c r="A155" t="s">
        <v>349</v>
      </c>
      <c r="B155" s="144"/>
      <c r="C155" s="98"/>
      <c r="D155" s="43" t="str">
        <f t="shared" si="17"/>
        <v>Indemnity</v>
      </c>
      <c r="E155" s="100"/>
      <c r="F155" s="101"/>
      <c r="G155" s="100"/>
      <c r="H155" s="101"/>
      <c r="I155" s="100"/>
      <c r="J155" s="101"/>
      <c r="K155" s="100"/>
      <c r="L155" s="101"/>
      <c r="M155" s="100"/>
      <c r="N155" s="101"/>
      <c r="O155" s="100"/>
      <c r="P155" s="101"/>
      <c r="Q155" s="100"/>
      <c r="R155" s="101"/>
      <c r="S155" s="100"/>
      <c r="T155" s="101"/>
      <c r="U155" s="118"/>
      <c r="V155" s="118"/>
      <c r="W155" s="100"/>
      <c r="X155" s="100"/>
      <c r="Y155" s="100"/>
      <c r="Z155" s="100"/>
      <c r="AA155" s="132"/>
      <c r="AB155" s="101"/>
      <c r="AC155" s="101"/>
      <c r="AD155" s="101"/>
      <c r="AE155" s="100"/>
      <c r="AF155" s="101"/>
      <c r="AG155" s="100"/>
      <c r="AH155" s="101"/>
      <c r="AI155" s="100"/>
      <c r="AJ155" s="101"/>
      <c r="AK155" s="100"/>
      <c r="AL155" s="101"/>
      <c r="AM155" s="101"/>
      <c r="AN155" s="8"/>
      <c r="AO155" s="147">
        <f>IFERROR(VLOOKUP(B155,'A2. Rate Change &amp; Enrollment'!$C$20:$K$769,3,FALSE),0)</f>
        <v>0</v>
      </c>
      <c r="AP155" s="147">
        <f>IFERROR(VLOOKUP(B155,'A2. Rate Change &amp; Enrollment'!$C$20:$K$769,7,FALSE),0)</f>
        <v>0</v>
      </c>
      <c r="AQ155" s="150" t="e">
        <f t="shared" si="22"/>
        <v>#DIV/0!</v>
      </c>
      <c r="AS155" s="177"/>
      <c r="AT155" s="177"/>
      <c r="AV155" s="153" t="e">
        <f t="shared" si="23"/>
        <v>#DIV/0!</v>
      </c>
      <c r="AW155" s="101"/>
      <c r="AY155" s="132"/>
      <c r="AZ155" s="101"/>
      <c r="BA155" s="94"/>
      <c r="BB155" s="94"/>
      <c r="BC155" s="94"/>
      <c r="BD155" s="94"/>
      <c r="BE155" s="101"/>
      <c r="BF155" s="132"/>
      <c r="BG155" s="98"/>
      <c r="BH155" s="74" t="str">
        <f t="shared" si="18"/>
        <v>N</v>
      </c>
      <c r="BI155" t="e">
        <f t="shared" si="19"/>
        <v>#DIV/0!</v>
      </c>
      <c r="BK155" s="283">
        <f>IFERROR(VLOOKUP($B155, 'A2. Rate Change &amp; Enrollment'!$C$14:$BY$769, 75, FALSE), 0)</f>
        <v>0</v>
      </c>
      <c r="BL155" s="283" t="e">
        <f t="shared" si="20"/>
        <v>#DIV/0!</v>
      </c>
      <c r="BM155" s="283" t="e">
        <f t="shared" si="21"/>
        <v>#DIV/0!</v>
      </c>
      <c r="BN155" t="e">
        <f t="shared" si="24"/>
        <v>#DIV/0!</v>
      </c>
    </row>
    <row r="156" spans="1:66" x14ac:dyDescent="0.35">
      <c r="A156" t="s">
        <v>350</v>
      </c>
      <c r="B156" s="144"/>
      <c r="C156" s="98"/>
      <c r="D156" s="43" t="str">
        <f t="shared" si="17"/>
        <v>Indemnity</v>
      </c>
      <c r="E156" s="100"/>
      <c r="F156" s="101"/>
      <c r="G156" s="100"/>
      <c r="H156" s="101"/>
      <c r="I156" s="100"/>
      <c r="J156" s="101"/>
      <c r="K156" s="100"/>
      <c r="L156" s="101"/>
      <c r="M156" s="100"/>
      <c r="N156" s="101"/>
      <c r="O156" s="100"/>
      <c r="P156" s="101"/>
      <c r="Q156" s="100"/>
      <c r="R156" s="101"/>
      <c r="S156" s="100"/>
      <c r="T156" s="101"/>
      <c r="U156" s="118"/>
      <c r="V156" s="118"/>
      <c r="W156" s="100"/>
      <c r="X156" s="100"/>
      <c r="Y156" s="100"/>
      <c r="Z156" s="100"/>
      <c r="AA156" s="132"/>
      <c r="AB156" s="101"/>
      <c r="AC156" s="101"/>
      <c r="AD156" s="101"/>
      <c r="AE156" s="100"/>
      <c r="AF156" s="101"/>
      <c r="AG156" s="100"/>
      <c r="AH156" s="101"/>
      <c r="AI156" s="100"/>
      <c r="AJ156" s="101"/>
      <c r="AK156" s="100"/>
      <c r="AL156" s="101"/>
      <c r="AM156" s="101"/>
      <c r="AN156" s="8"/>
      <c r="AO156" s="147">
        <f>IFERROR(VLOOKUP(B156,'A2. Rate Change &amp; Enrollment'!$C$20:$K$769,3,FALSE),0)</f>
        <v>0</v>
      </c>
      <c r="AP156" s="147">
        <f>IFERROR(VLOOKUP(B156,'A2. Rate Change &amp; Enrollment'!$C$20:$K$769,7,FALSE),0)</f>
        <v>0</v>
      </c>
      <c r="AQ156" s="150" t="e">
        <f t="shared" si="22"/>
        <v>#DIV/0!</v>
      </c>
      <c r="AS156" s="177"/>
      <c r="AT156" s="177"/>
      <c r="AV156" s="153" t="e">
        <f t="shared" si="23"/>
        <v>#DIV/0!</v>
      </c>
      <c r="AW156" s="101"/>
      <c r="AY156" s="132"/>
      <c r="AZ156" s="101"/>
      <c r="BA156" s="94"/>
      <c r="BB156" s="94"/>
      <c r="BC156" s="94"/>
      <c r="BD156" s="94"/>
      <c r="BE156" s="101"/>
      <c r="BF156" s="132"/>
      <c r="BG156" s="98"/>
      <c r="BH156" s="74" t="str">
        <f t="shared" si="18"/>
        <v>N</v>
      </c>
      <c r="BI156" t="e">
        <f t="shared" si="19"/>
        <v>#DIV/0!</v>
      </c>
      <c r="BK156" s="283">
        <f>IFERROR(VLOOKUP($B156, 'A2. Rate Change &amp; Enrollment'!$C$14:$BY$769, 75, FALSE), 0)</f>
        <v>0</v>
      </c>
      <c r="BL156" s="283" t="e">
        <f t="shared" si="20"/>
        <v>#DIV/0!</v>
      </c>
      <c r="BM156" s="283" t="e">
        <f t="shared" si="21"/>
        <v>#DIV/0!</v>
      </c>
      <c r="BN156" t="e">
        <f t="shared" si="24"/>
        <v>#DIV/0!</v>
      </c>
    </row>
    <row r="157" spans="1:66" x14ac:dyDescent="0.35">
      <c r="A157" t="s">
        <v>351</v>
      </c>
      <c r="B157" s="144"/>
      <c r="C157" s="98"/>
      <c r="D157" s="43" t="str">
        <f t="shared" si="17"/>
        <v>Indemnity</v>
      </c>
      <c r="E157" s="100"/>
      <c r="F157" s="101"/>
      <c r="G157" s="100"/>
      <c r="H157" s="101"/>
      <c r="I157" s="100"/>
      <c r="J157" s="101"/>
      <c r="K157" s="100"/>
      <c r="L157" s="101"/>
      <c r="M157" s="100"/>
      <c r="N157" s="101"/>
      <c r="O157" s="100"/>
      <c r="P157" s="101"/>
      <c r="Q157" s="100"/>
      <c r="R157" s="101"/>
      <c r="S157" s="100"/>
      <c r="T157" s="101"/>
      <c r="U157" s="118"/>
      <c r="V157" s="118"/>
      <c r="W157" s="100"/>
      <c r="X157" s="100"/>
      <c r="Y157" s="100"/>
      <c r="Z157" s="100"/>
      <c r="AA157" s="132"/>
      <c r="AB157" s="101"/>
      <c r="AC157" s="101"/>
      <c r="AD157" s="101"/>
      <c r="AE157" s="100"/>
      <c r="AF157" s="101"/>
      <c r="AG157" s="100"/>
      <c r="AH157" s="101"/>
      <c r="AI157" s="100"/>
      <c r="AJ157" s="101"/>
      <c r="AK157" s="100"/>
      <c r="AL157" s="101"/>
      <c r="AM157" s="101"/>
      <c r="AN157" s="8"/>
      <c r="AO157" s="147">
        <f>IFERROR(VLOOKUP(B157,'A2. Rate Change &amp; Enrollment'!$C$20:$K$769,3,FALSE),0)</f>
        <v>0</v>
      </c>
      <c r="AP157" s="147">
        <f>IFERROR(VLOOKUP(B157,'A2. Rate Change &amp; Enrollment'!$C$20:$K$769,7,FALSE),0)</f>
        <v>0</v>
      </c>
      <c r="AQ157" s="150" t="e">
        <f t="shared" si="22"/>
        <v>#DIV/0!</v>
      </c>
      <c r="AS157" s="177"/>
      <c r="AT157" s="177"/>
      <c r="AV157" s="153" t="e">
        <f t="shared" si="23"/>
        <v>#DIV/0!</v>
      </c>
      <c r="AW157" s="101"/>
      <c r="AY157" s="132"/>
      <c r="AZ157" s="101"/>
      <c r="BA157" s="94"/>
      <c r="BB157" s="94"/>
      <c r="BC157" s="94"/>
      <c r="BD157" s="94"/>
      <c r="BE157" s="101"/>
      <c r="BF157" s="132"/>
      <c r="BG157" s="98"/>
      <c r="BH157" s="74" t="str">
        <f t="shared" si="18"/>
        <v>N</v>
      </c>
      <c r="BI157" t="e">
        <f t="shared" si="19"/>
        <v>#DIV/0!</v>
      </c>
      <c r="BK157" s="283">
        <f>IFERROR(VLOOKUP($B157, 'A2. Rate Change &amp; Enrollment'!$C$14:$BY$769, 75, FALSE), 0)</f>
        <v>0</v>
      </c>
      <c r="BL157" s="283" t="e">
        <f t="shared" si="20"/>
        <v>#DIV/0!</v>
      </c>
      <c r="BM157" s="283" t="e">
        <f t="shared" si="21"/>
        <v>#DIV/0!</v>
      </c>
      <c r="BN157" t="e">
        <f t="shared" si="24"/>
        <v>#DIV/0!</v>
      </c>
    </row>
    <row r="158" spans="1:66" x14ac:dyDescent="0.35">
      <c r="A158" t="s">
        <v>352</v>
      </c>
      <c r="B158" s="144"/>
      <c r="C158" s="98"/>
      <c r="D158" s="43" t="str">
        <f t="shared" si="17"/>
        <v>Indemnity</v>
      </c>
      <c r="E158" s="100"/>
      <c r="F158" s="101"/>
      <c r="G158" s="100"/>
      <c r="H158" s="101"/>
      <c r="I158" s="100"/>
      <c r="J158" s="101"/>
      <c r="K158" s="100"/>
      <c r="L158" s="101"/>
      <c r="M158" s="100"/>
      <c r="N158" s="101"/>
      <c r="O158" s="100"/>
      <c r="P158" s="101"/>
      <c r="Q158" s="100"/>
      <c r="R158" s="101"/>
      <c r="S158" s="100"/>
      <c r="T158" s="101"/>
      <c r="U158" s="118"/>
      <c r="V158" s="118"/>
      <c r="W158" s="100"/>
      <c r="X158" s="100"/>
      <c r="Y158" s="100"/>
      <c r="Z158" s="100"/>
      <c r="AA158" s="132"/>
      <c r="AB158" s="101"/>
      <c r="AC158" s="101"/>
      <c r="AD158" s="101"/>
      <c r="AE158" s="100"/>
      <c r="AF158" s="101"/>
      <c r="AG158" s="100"/>
      <c r="AH158" s="101"/>
      <c r="AI158" s="100"/>
      <c r="AJ158" s="101"/>
      <c r="AK158" s="100"/>
      <c r="AL158" s="101"/>
      <c r="AM158" s="101"/>
      <c r="AN158" s="8"/>
      <c r="AO158" s="147">
        <f>IFERROR(VLOOKUP(B158,'A2. Rate Change &amp; Enrollment'!$C$20:$K$769,3,FALSE),0)</f>
        <v>0</v>
      </c>
      <c r="AP158" s="147">
        <f>IFERROR(VLOOKUP(B158,'A2. Rate Change &amp; Enrollment'!$C$20:$K$769,7,FALSE),0)</f>
        <v>0</v>
      </c>
      <c r="AQ158" s="150" t="e">
        <f t="shared" si="22"/>
        <v>#DIV/0!</v>
      </c>
      <c r="AS158" s="177"/>
      <c r="AT158" s="177"/>
      <c r="AV158" s="153" t="e">
        <f t="shared" si="23"/>
        <v>#DIV/0!</v>
      </c>
      <c r="AW158" s="101"/>
      <c r="AY158" s="132"/>
      <c r="AZ158" s="101"/>
      <c r="BA158" s="94"/>
      <c r="BB158" s="94"/>
      <c r="BC158" s="94"/>
      <c r="BD158" s="94"/>
      <c r="BE158" s="101"/>
      <c r="BF158" s="132"/>
      <c r="BG158" s="98"/>
      <c r="BH158" s="74" t="str">
        <f t="shared" si="18"/>
        <v>N</v>
      </c>
      <c r="BI158" t="e">
        <f t="shared" si="19"/>
        <v>#DIV/0!</v>
      </c>
      <c r="BK158" s="283">
        <f>IFERROR(VLOOKUP($B158, 'A2. Rate Change &amp; Enrollment'!$C$14:$BY$769, 75, FALSE), 0)</f>
        <v>0</v>
      </c>
      <c r="BL158" s="283" t="e">
        <f t="shared" si="20"/>
        <v>#DIV/0!</v>
      </c>
      <c r="BM158" s="283" t="e">
        <f t="shared" si="21"/>
        <v>#DIV/0!</v>
      </c>
      <c r="BN158" t="e">
        <f t="shared" si="24"/>
        <v>#DIV/0!</v>
      </c>
    </row>
    <row r="159" spans="1:66" x14ac:dyDescent="0.35">
      <c r="A159" t="s">
        <v>353</v>
      </c>
      <c r="B159" s="144"/>
      <c r="C159" s="98"/>
      <c r="D159" s="43" t="str">
        <f t="shared" si="17"/>
        <v>Indemnity</v>
      </c>
      <c r="E159" s="100"/>
      <c r="F159" s="101"/>
      <c r="G159" s="100"/>
      <c r="H159" s="101"/>
      <c r="I159" s="100"/>
      <c r="J159" s="101"/>
      <c r="K159" s="100"/>
      <c r="L159" s="101"/>
      <c r="M159" s="100"/>
      <c r="N159" s="101"/>
      <c r="O159" s="100"/>
      <c r="P159" s="101"/>
      <c r="Q159" s="100"/>
      <c r="R159" s="101"/>
      <c r="S159" s="100"/>
      <c r="T159" s="101"/>
      <c r="U159" s="118"/>
      <c r="V159" s="118"/>
      <c r="W159" s="100"/>
      <c r="X159" s="100"/>
      <c r="Y159" s="100"/>
      <c r="Z159" s="100"/>
      <c r="AA159" s="132"/>
      <c r="AB159" s="101"/>
      <c r="AC159" s="101"/>
      <c r="AD159" s="101"/>
      <c r="AE159" s="100"/>
      <c r="AF159" s="101"/>
      <c r="AG159" s="100"/>
      <c r="AH159" s="101"/>
      <c r="AI159" s="100"/>
      <c r="AJ159" s="101"/>
      <c r="AK159" s="100"/>
      <c r="AL159" s="101"/>
      <c r="AM159" s="101"/>
      <c r="AN159" s="8"/>
      <c r="AO159" s="147">
        <f>IFERROR(VLOOKUP(B159,'A2. Rate Change &amp; Enrollment'!$C$20:$K$769,3,FALSE),0)</f>
        <v>0</v>
      </c>
      <c r="AP159" s="147">
        <f>IFERROR(VLOOKUP(B159,'A2. Rate Change &amp; Enrollment'!$C$20:$K$769,7,FALSE),0)</f>
        <v>0</v>
      </c>
      <c r="AQ159" s="150" t="e">
        <f t="shared" si="22"/>
        <v>#DIV/0!</v>
      </c>
      <c r="AS159" s="177"/>
      <c r="AT159" s="177"/>
      <c r="AV159" s="153" t="e">
        <f t="shared" si="23"/>
        <v>#DIV/0!</v>
      </c>
      <c r="AW159" s="101"/>
      <c r="AY159" s="132"/>
      <c r="AZ159" s="101"/>
      <c r="BA159" s="94"/>
      <c r="BB159" s="94"/>
      <c r="BC159" s="94"/>
      <c r="BD159" s="94"/>
      <c r="BE159" s="101"/>
      <c r="BF159" s="132"/>
      <c r="BG159" s="98"/>
      <c r="BH159" s="74" t="str">
        <f t="shared" si="18"/>
        <v>N</v>
      </c>
      <c r="BI159" t="e">
        <f t="shared" si="19"/>
        <v>#DIV/0!</v>
      </c>
      <c r="BK159" s="283">
        <f>IFERROR(VLOOKUP($B159, 'A2. Rate Change &amp; Enrollment'!$C$14:$BY$769, 75, FALSE), 0)</f>
        <v>0</v>
      </c>
      <c r="BL159" s="283" t="e">
        <f t="shared" si="20"/>
        <v>#DIV/0!</v>
      </c>
      <c r="BM159" s="283" t="e">
        <f t="shared" si="21"/>
        <v>#DIV/0!</v>
      </c>
      <c r="BN159" t="e">
        <f t="shared" si="24"/>
        <v>#DIV/0!</v>
      </c>
    </row>
    <row r="160" spans="1:66" x14ac:dyDescent="0.35">
      <c r="A160" t="s">
        <v>354</v>
      </c>
      <c r="B160" s="144"/>
      <c r="C160" s="98"/>
      <c r="D160" s="43" t="str">
        <f t="shared" si="17"/>
        <v>Indemnity</v>
      </c>
      <c r="E160" s="100"/>
      <c r="F160" s="101"/>
      <c r="G160" s="100"/>
      <c r="H160" s="101"/>
      <c r="I160" s="100"/>
      <c r="J160" s="101"/>
      <c r="K160" s="100"/>
      <c r="L160" s="101"/>
      <c r="M160" s="100"/>
      <c r="N160" s="101"/>
      <c r="O160" s="100"/>
      <c r="P160" s="101"/>
      <c r="Q160" s="100"/>
      <c r="R160" s="101"/>
      <c r="S160" s="100"/>
      <c r="T160" s="101"/>
      <c r="U160" s="118"/>
      <c r="V160" s="118"/>
      <c r="W160" s="100"/>
      <c r="X160" s="100"/>
      <c r="Y160" s="100"/>
      <c r="Z160" s="100"/>
      <c r="AA160" s="132"/>
      <c r="AB160" s="101"/>
      <c r="AC160" s="101"/>
      <c r="AD160" s="101"/>
      <c r="AE160" s="100"/>
      <c r="AF160" s="101"/>
      <c r="AG160" s="100"/>
      <c r="AH160" s="101"/>
      <c r="AI160" s="100"/>
      <c r="AJ160" s="101"/>
      <c r="AK160" s="100"/>
      <c r="AL160" s="101"/>
      <c r="AM160" s="101"/>
      <c r="AN160" s="8"/>
      <c r="AO160" s="147">
        <f>IFERROR(VLOOKUP(B160,'A2. Rate Change &amp; Enrollment'!$C$20:$K$769,3,FALSE),0)</f>
        <v>0</v>
      </c>
      <c r="AP160" s="147">
        <f>IFERROR(VLOOKUP(B160,'A2. Rate Change &amp; Enrollment'!$C$20:$K$769,7,FALSE),0)</f>
        <v>0</v>
      </c>
      <c r="AQ160" s="150" t="e">
        <f t="shared" si="22"/>
        <v>#DIV/0!</v>
      </c>
      <c r="AS160" s="177"/>
      <c r="AT160" s="177"/>
      <c r="AV160" s="153" t="e">
        <f t="shared" si="23"/>
        <v>#DIV/0!</v>
      </c>
      <c r="AW160" s="101"/>
      <c r="AY160" s="132"/>
      <c r="AZ160" s="101"/>
      <c r="BA160" s="94"/>
      <c r="BB160" s="94"/>
      <c r="BC160" s="94"/>
      <c r="BD160" s="94"/>
      <c r="BE160" s="101"/>
      <c r="BF160" s="132"/>
      <c r="BG160" s="98"/>
      <c r="BH160" s="74" t="str">
        <f t="shared" si="18"/>
        <v>N</v>
      </c>
      <c r="BI160" t="e">
        <f t="shared" si="19"/>
        <v>#DIV/0!</v>
      </c>
      <c r="BK160" s="283">
        <f>IFERROR(VLOOKUP($B160, 'A2. Rate Change &amp; Enrollment'!$C$14:$BY$769, 75, FALSE), 0)</f>
        <v>0</v>
      </c>
      <c r="BL160" s="283" t="e">
        <f t="shared" si="20"/>
        <v>#DIV/0!</v>
      </c>
      <c r="BM160" s="283" t="e">
        <f t="shared" si="21"/>
        <v>#DIV/0!</v>
      </c>
      <c r="BN160" t="e">
        <f t="shared" si="24"/>
        <v>#DIV/0!</v>
      </c>
    </row>
    <row r="161" spans="1:66" x14ac:dyDescent="0.35">
      <c r="A161" t="s">
        <v>355</v>
      </c>
      <c r="B161" s="144"/>
      <c r="C161" s="98"/>
      <c r="D161" s="43" t="str">
        <f t="shared" si="17"/>
        <v>Indemnity</v>
      </c>
      <c r="E161" s="100"/>
      <c r="F161" s="101"/>
      <c r="G161" s="100"/>
      <c r="H161" s="101"/>
      <c r="I161" s="100"/>
      <c r="J161" s="101"/>
      <c r="K161" s="100"/>
      <c r="L161" s="101"/>
      <c r="M161" s="100"/>
      <c r="N161" s="101"/>
      <c r="O161" s="100"/>
      <c r="P161" s="101"/>
      <c r="Q161" s="100"/>
      <c r="R161" s="101"/>
      <c r="S161" s="100"/>
      <c r="T161" s="101"/>
      <c r="U161" s="118"/>
      <c r="V161" s="118"/>
      <c r="W161" s="100"/>
      <c r="X161" s="100"/>
      <c r="Y161" s="100"/>
      <c r="Z161" s="100"/>
      <c r="AA161" s="132"/>
      <c r="AB161" s="101"/>
      <c r="AC161" s="101"/>
      <c r="AD161" s="101"/>
      <c r="AE161" s="100"/>
      <c r="AF161" s="101"/>
      <c r="AG161" s="100"/>
      <c r="AH161" s="101"/>
      <c r="AI161" s="100"/>
      <c r="AJ161" s="101"/>
      <c r="AK161" s="100"/>
      <c r="AL161" s="101"/>
      <c r="AM161" s="101"/>
      <c r="AN161" s="8"/>
      <c r="AO161" s="147">
        <f>IFERROR(VLOOKUP(B161,'A2. Rate Change &amp; Enrollment'!$C$20:$K$769,3,FALSE),0)</f>
        <v>0</v>
      </c>
      <c r="AP161" s="147">
        <f>IFERROR(VLOOKUP(B161,'A2. Rate Change &amp; Enrollment'!$C$20:$K$769,7,FALSE),0)</f>
        <v>0</v>
      </c>
      <c r="AQ161" s="150" t="e">
        <f t="shared" si="22"/>
        <v>#DIV/0!</v>
      </c>
      <c r="AS161" s="177"/>
      <c r="AT161" s="177"/>
      <c r="AV161" s="153" t="e">
        <f t="shared" si="23"/>
        <v>#DIV/0!</v>
      </c>
      <c r="AW161" s="101"/>
      <c r="AY161" s="132"/>
      <c r="AZ161" s="101"/>
      <c r="BA161" s="94"/>
      <c r="BB161" s="94"/>
      <c r="BC161" s="94"/>
      <c r="BD161" s="94"/>
      <c r="BE161" s="101"/>
      <c r="BF161" s="132"/>
      <c r="BG161" s="98"/>
      <c r="BH161" s="74" t="str">
        <f t="shared" si="18"/>
        <v>N</v>
      </c>
      <c r="BI161" t="e">
        <f t="shared" si="19"/>
        <v>#DIV/0!</v>
      </c>
      <c r="BK161" s="283">
        <f>IFERROR(VLOOKUP($B161, 'A2. Rate Change &amp; Enrollment'!$C$14:$BY$769, 75, FALSE), 0)</f>
        <v>0</v>
      </c>
      <c r="BL161" s="283" t="e">
        <f t="shared" si="20"/>
        <v>#DIV/0!</v>
      </c>
      <c r="BM161" s="283" t="e">
        <f t="shared" si="21"/>
        <v>#DIV/0!</v>
      </c>
      <c r="BN161" t="e">
        <f t="shared" si="24"/>
        <v>#DIV/0!</v>
      </c>
    </row>
    <row r="162" spans="1:66" x14ac:dyDescent="0.35">
      <c r="A162" t="s">
        <v>356</v>
      </c>
      <c r="B162" s="144"/>
      <c r="C162" s="98"/>
      <c r="D162" s="43" t="str">
        <f t="shared" si="17"/>
        <v>Indemnity</v>
      </c>
      <c r="E162" s="100"/>
      <c r="F162" s="101"/>
      <c r="G162" s="100"/>
      <c r="H162" s="101"/>
      <c r="I162" s="100"/>
      <c r="J162" s="101"/>
      <c r="K162" s="100"/>
      <c r="L162" s="101"/>
      <c r="M162" s="100"/>
      <c r="N162" s="101"/>
      <c r="O162" s="100"/>
      <c r="P162" s="101"/>
      <c r="Q162" s="100"/>
      <c r="R162" s="101"/>
      <c r="S162" s="100"/>
      <c r="T162" s="101"/>
      <c r="U162" s="118"/>
      <c r="V162" s="118"/>
      <c r="W162" s="100"/>
      <c r="X162" s="100"/>
      <c r="Y162" s="100"/>
      <c r="Z162" s="100"/>
      <c r="AA162" s="132"/>
      <c r="AB162" s="101"/>
      <c r="AC162" s="101"/>
      <c r="AD162" s="101"/>
      <c r="AE162" s="100"/>
      <c r="AF162" s="101"/>
      <c r="AG162" s="100"/>
      <c r="AH162" s="101"/>
      <c r="AI162" s="100"/>
      <c r="AJ162" s="101"/>
      <c r="AK162" s="100"/>
      <c r="AL162" s="101"/>
      <c r="AM162" s="101"/>
      <c r="AN162" s="8"/>
      <c r="AO162" s="147">
        <f>IFERROR(VLOOKUP(B162,'A2. Rate Change &amp; Enrollment'!$C$20:$K$769,3,FALSE),0)</f>
        <v>0</v>
      </c>
      <c r="AP162" s="147">
        <f>IFERROR(VLOOKUP(B162,'A2. Rate Change &amp; Enrollment'!$C$20:$K$769,7,FALSE),0)</f>
        <v>0</v>
      </c>
      <c r="AQ162" s="150" t="e">
        <f t="shared" si="22"/>
        <v>#DIV/0!</v>
      </c>
      <c r="AS162" s="177"/>
      <c r="AT162" s="177"/>
      <c r="AV162" s="153" t="e">
        <f t="shared" si="23"/>
        <v>#DIV/0!</v>
      </c>
      <c r="AW162" s="101"/>
      <c r="AY162" s="132"/>
      <c r="AZ162" s="101"/>
      <c r="BA162" s="94"/>
      <c r="BB162" s="94"/>
      <c r="BC162" s="94"/>
      <c r="BD162" s="94"/>
      <c r="BE162" s="101"/>
      <c r="BF162" s="132"/>
      <c r="BG162" s="98"/>
      <c r="BH162" s="74" t="str">
        <f t="shared" si="18"/>
        <v>N</v>
      </c>
      <c r="BI162" t="e">
        <f t="shared" si="19"/>
        <v>#DIV/0!</v>
      </c>
      <c r="BK162" s="283">
        <f>IFERROR(VLOOKUP($B162, 'A2. Rate Change &amp; Enrollment'!$C$14:$BY$769, 75, FALSE), 0)</f>
        <v>0</v>
      </c>
      <c r="BL162" s="283" t="e">
        <f t="shared" si="20"/>
        <v>#DIV/0!</v>
      </c>
      <c r="BM162" s="283" t="e">
        <f t="shared" si="21"/>
        <v>#DIV/0!</v>
      </c>
      <c r="BN162" t="e">
        <f t="shared" si="24"/>
        <v>#DIV/0!</v>
      </c>
    </row>
    <row r="163" spans="1:66" x14ac:dyDescent="0.35">
      <c r="A163" t="s">
        <v>357</v>
      </c>
      <c r="B163" s="144"/>
      <c r="C163" s="98"/>
      <c r="D163" s="43" t="str">
        <f t="shared" si="17"/>
        <v>Indemnity</v>
      </c>
      <c r="E163" s="100"/>
      <c r="F163" s="101"/>
      <c r="G163" s="100"/>
      <c r="H163" s="101"/>
      <c r="I163" s="100"/>
      <c r="J163" s="101"/>
      <c r="K163" s="100"/>
      <c r="L163" s="101"/>
      <c r="M163" s="100"/>
      <c r="N163" s="101"/>
      <c r="O163" s="100"/>
      <c r="P163" s="101"/>
      <c r="Q163" s="100"/>
      <c r="R163" s="101"/>
      <c r="S163" s="100"/>
      <c r="T163" s="101"/>
      <c r="U163" s="118"/>
      <c r="V163" s="118"/>
      <c r="W163" s="100"/>
      <c r="X163" s="100"/>
      <c r="Y163" s="100"/>
      <c r="Z163" s="100"/>
      <c r="AA163" s="132"/>
      <c r="AB163" s="101"/>
      <c r="AC163" s="101"/>
      <c r="AD163" s="101"/>
      <c r="AE163" s="100"/>
      <c r="AF163" s="101"/>
      <c r="AG163" s="100"/>
      <c r="AH163" s="101"/>
      <c r="AI163" s="100"/>
      <c r="AJ163" s="101"/>
      <c r="AK163" s="100"/>
      <c r="AL163" s="101"/>
      <c r="AM163" s="101"/>
      <c r="AN163" s="8"/>
      <c r="AO163" s="147">
        <f>IFERROR(VLOOKUP(B163,'A2. Rate Change &amp; Enrollment'!$C$20:$K$769,3,FALSE),0)</f>
        <v>0</v>
      </c>
      <c r="AP163" s="147">
        <f>IFERROR(VLOOKUP(B163,'A2. Rate Change &amp; Enrollment'!$C$20:$K$769,7,FALSE),0)</f>
        <v>0</v>
      </c>
      <c r="AQ163" s="150" t="e">
        <f t="shared" si="22"/>
        <v>#DIV/0!</v>
      </c>
      <c r="AS163" s="177"/>
      <c r="AT163" s="177"/>
      <c r="AV163" s="153" t="e">
        <f t="shared" si="23"/>
        <v>#DIV/0!</v>
      </c>
      <c r="AW163" s="101"/>
      <c r="AY163" s="132"/>
      <c r="AZ163" s="101"/>
      <c r="BA163" s="94"/>
      <c r="BB163" s="94"/>
      <c r="BC163" s="94"/>
      <c r="BD163" s="94"/>
      <c r="BE163" s="101"/>
      <c r="BF163" s="132"/>
      <c r="BG163" s="98"/>
      <c r="BH163" s="74" t="str">
        <f t="shared" si="18"/>
        <v>N</v>
      </c>
      <c r="BI163" t="e">
        <f t="shared" si="19"/>
        <v>#DIV/0!</v>
      </c>
      <c r="BK163" s="283">
        <f>IFERROR(VLOOKUP($B163, 'A2. Rate Change &amp; Enrollment'!$C$14:$BY$769, 75, FALSE), 0)</f>
        <v>0</v>
      </c>
      <c r="BL163" s="283" t="e">
        <f t="shared" si="20"/>
        <v>#DIV/0!</v>
      </c>
      <c r="BM163" s="283" t="e">
        <f t="shared" si="21"/>
        <v>#DIV/0!</v>
      </c>
      <c r="BN163" t="e">
        <f t="shared" si="24"/>
        <v>#DIV/0!</v>
      </c>
    </row>
    <row r="164" spans="1:66" x14ac:dyDescent="0.35">
      <c r="A164" t="s">
        <v>358</v>
      </c>
      <c r="B164" s="144"/>
      <c r="C164" s="98"/>
      <c r="D164" s="43" t="str">
        <f t="shared" si="17"/>
        <v>Indemnity</v>
      </c>
      <c r="E164" s="100"/>
      <c r="F164" s="101"/>
      <c r="G164" s="100"/>
      <c r="H164" s="101"/>
      <c r="I164" s="100"/>
      <c r="J164" s="101"/>
      <c r="K164" s="100"/>
      <c r="L164" s="101"/>
      <c r="M164" s="100"/>
      <c r="N164" s="101"/>
      <c r="O164" s="100"/>
      <c r="P164" s="101"/>
      <c r="Q164" s="100"/>
      <c r="R164" s="101"/>
      <c r="S164" s="100"/>
      <c r="T164" s="101"/>
      <c r="U164" s="118"/>
      <c r="V164" s="118"/>
      <c r="W164" s="100"/>
      <c r="X164" s="100"/>
      <c r="Y164" s="100"/>
      <c r="Z164" s="100"/>
      <c r="AA164" s="132"/>
      <c r="AB164" s="101"/>
      <c r="AC164" s="101"/>
      <c r="AD164" s="101"/>
      <c r="AE164" s="100"/>
      <c r="AF164" s="101"/>
      <c r="AG164" s="100"/>
      <c r="AH164" s="101"/>
      <c r="AI164" s="100"/>
      <c r="AJ164" s="101"/>
      <c r="AK164" s="100"/>
      <c r="AL164" s="101"/>
      <c r="AM164" s="101"/>
      <c r="AN164" s="8"/>
      <c r="AO164" s="147">
        <f>IFERROR(VLOOKUP(B164,'A2. Rate Change &amp; Enrollment'!$C$20:$K$769,3,FALSE),0)</f>
        <v>0</v>
      </c>
      <c r="AP164" s="147">
        <f>IFERROR(VLOOKUP(B164,'A2. Rate Change &amp; Enrollment'!$C$20:$K$769,7,FALSE),0)</f>
        <v>0</v>
      </c>
      <c r="AQ164" s="150" t="e">
        <f t="shared" si="22"/>
        <v>#DIV/0!</v>
      </c>
      <c r="AS164" s="177"/>
      <c r="AT164" s="177"/>
      <c r="AV164" s="153" t="e">
        <f t="shared" si="23"/>
        <v>#DIV/0!</v>
      </c>
      <c r="AW164" s="101"/>
      <c r="AY164" s="132"/>
      <c r="AZ164" s="101"/>
      <c r="BA164" s="94"/>
      <c r="BB164" s="94"/>
      <c r="BC164" s="94"/>
      <c r="BD164" s="94"/>
      <c r="BE164" s="101"/>
      <c r="BF164" s="132"/>
      <c r="BG164" s="98"/>
      <c r="BH164" s="74" t="str">
        <f t="shared" si="18"/>
        <v>N</v>
      </c>
      <c r="BI164" t="e">
        <f t="shared" si="19"/>
        <v>#DIV/0!</v>
      </c>
      <c r="BK164" s="283">
        <f>IFERROR(VLOOKUP($B164, 'A2. Rate Change &amp; Enrollment'!$C$14:$BY$769, 75, FALSE), 0)</f>
        <v>0</v>
      </c>
      <c r="BL164" s="283" t="e">
        <f t="shared" si="20"/>
        <v>#DIV/0!</v>
      </c>
      <c r="BM164" s="283" t="e">
        <f t="shared" si="21"/>
        <v>#DIV/0!</v>
      </c>
      <c r="BN164" t="e">
        <f t="shared" si="24"/>
        <v>#DIV/0!</v>
      </c>
    </row>
    <row r="165" spans="1:66" x14ac:dyDescent="0.35">
      <c r="A165" t="s">
        <v>359</v>
      </c>
      <c r="B165" s="144"/>
      <c r="C165" s="98"/>
      <c r="D165" s="43" t="str">
        <f t="shared" si="17"/>
        <v>Indemnity</v>
      </c>
      <c r="E165" s="100"/>
      <c r="F165" s="101"/>
      <c r="G165" s="100"/>
      <c r="H165" s="101"/>
      <c r="I165" s="100"/>
      <c r="J165" s="101"/>
      <c r="K165" s="100"/>
      <c r="L165" s="101"/>
      <c r="M165" s="100"/>
      <c r="N165" s="101"/>
      <c r="O165" s="100"/>
      <c r="P165" s="101"/>
      <c r="Q165" s="100"/>
      <c r="R165" s="101"/>
      <c r="S165" s="100"/>
      <c r="T165" s="101"/>
      <c r="U165" s="118"/>
      <c r="V165" s="118"/>
      <c r="W165" s="100"/>
      <c r="X165" s="100"/>
      <c r="Y165" s="100"/>
      <c r="Z165" s="100"/>
      <c r="AA165" s="132"/>
      <c r="AB165" s="101"/>
      <c r="AC165" s="101"/>
      <c r="AD165" s="101"/>
      <c r="AE165" s="100"/>
      <c r="AF165" s="101"/>
      <c r="AG165" s="100"/>
      <c r="AH165" s="101"/>
      <c r="AI165" s="100"/>
      <c r="AJ165" s="101"/>
      <c r="AK165" s="100"/>
      <c r="AL165" s="101"/>
      <c r="AM165" s="101"/>
      <c r="AN165" s="8"/>
      <c r="AO165" s="147">
        <f>IFERROR(VLOOKUP(B165,'A2. Rate Change &amp; Enrollment'!$C$20:$K$769,3,FALSE),0)</f>
        <v>0</v>
      </c>
      <c r="AP165" s="147">
        <f>IFERROR(VLOOKUP(B165,'A2. Rate Change &amp; Enrollment'!$C$20:$K$769,7,FALSE),0)</f>
        <v>0</v>
      </c>
      <c r="AQ165" s="150" t="e">
        <f t="shared" si="22"/>
        <v>#DIV/0!</v>
      </c>
      <c r="AS165" s="177"/>
      <c r="AT165" s="177"/>
      <c r="AV165" s="153" t="e">
        <f t="shared" si="23"/>
        <v>#DIV/0!</v>
      </c>
      <c r="AW165" s="101"/>
      <c r="AY165" s="132"/>
      <c r="AZ165" s="101"/>
      <c r="BA165" s="94"/>
      <c r="BB165" s="94"/>
      <c r="BC165" s="94"/>
      <c r="BD165" s="94"/>
      <c r="BE165" s="101"/>
      <c r="BF165" s="132"/>
      <c r="BG165" s="98"/>
      <c r="BH165" s="74" t="str">
        <f t="shared" si="18"/>
        <v>N</v>
      </c>
      <c r="BI165" t="e">
        <f t="shared" si="19"/>
        <v>#DIV/0!</v>
      </c>
      <c r="BK165" s="283">
        <f>IFERROR(VLOOKUP($B165, 'A2. Rate Change &amp; Enrollment'!$C$14:$BY$769, 75, FALSE), 0)</f>
        <v>0</v>
      </c>
      <c r="BL165" s="283" t="e">
        <f t="shared" si="20"/>
        <v>#DIV/0!</v>
      </c>
      <c r="BM165" s="283" t="e">
        <f t="shared" si="21"/>
        <v>#DIV/0!</v>
      </c>
      <c r="BN165" t="e">
        <f t="shared" si="24"/>
        <v>#DIV/0!</v>
      </c>
    </row>
    <row r="166" spans="1:66" x14ac:dyDescent="0.35">
      <c r="A166" t="s">
        <v>360</v>
      </c>
      <c r="B166" s="144"/>
      <c r="C166" s="98"/>
      <c r="D166" s="43" t="str">
        <f t="shared" si="17"/>
        <v>Indemnity</v>
      </c>
      <c r="E166" s="100"/>
      <c r="F166" s="101"/>
      <c r="G166" s="100"/>
      <c r="H166" s="101"/>
      <c r="I166" s="100"/>
      <c r="J166" s="101"/>
      <c r="K166" s="100"/>
      <c r="L166" s="101"/>
      <c r="M166" s="100"/>
      <c r="N166" s="101"/>
      <c r="O166" s="100"/>
      <c r="P166" s="101"/>
      <c r="Q166" s="100"/>
      <c r="R166" s="101"/>
      <c r="S166" s="100"/>
      <c r="T166" s="101"/>
      <c r="U166" s="118"/>
      <c r="V166" s="118"/>
      <c r="W166" s="100"/>
      <c r="X166" s="100"/>
      <c r="Y166" s="100"/>
      <c r="Z166" s="100"/>
      <c r="AA166" s="132"/>
      <c r="AB166" s="101"/>
      <c r="AC166" s="101"/>
      <c r="AD166" s="101"/>
      <c r="AE166" s="100"/>
      <c r="AF166" s="101"/>
      <c r="AG166" s="100"/>
      <c r="AH166" s="101"/>
      <c r="AI166" s="100"/>
      <c r="AJ166" s="101"/>
      <c r="AK166" s="100"/>
      <c r="AL166" s="101"/>
      <c r="AM166" s="101"/>
      <c r="AN166" s="8"/>
      <c r="AO166" s="147">
        <f>IFERROR(VLOOKUP(B166,'A2. Rate Change &amp; Enrollment'!$C$20:$K$769,3,FALSE),0)</f>
        <v>0</v>
      </c>
      <c r="AP166" s="147">
        <f>IFERROR(VLOOKUP(B166,'A2. Rate Change &amp; Enrollment'!$C$20:$K$769,7,FALSE),0)</f>
        <v>0</v>
      </c>
      <c r="AQ166" s="150" t="e">
        <f t="shared" si="22"/>
        <v>#DIV/0!</v>
      </c>
      <c r="AS166" s="177"/>
      <c r="AT166" s="177"/>
      <c r="AV166" s="153" t="e">
        <f t="shared" si="23"/>
        <v>#DIV/0!</v>
      </c>
      <c r="AW166" s="101"/>
      <c r="AY166" s="132"/>
      <c r="AZ166" s="101"/>
      <c r="BA166" s="94"/>
      <c r="BB166" s="94"/>
      <c r="BC166" s="94"/>
      <c r="BD166" s="94"/>
      <c r="BE166" s="101"/>
      <c r="BF166" s="132"/>
      <c r="BG166" s="98"/>
      <c r="BH166" s="74" t="str">
        <f t="shared" si="18"/>
        <v>N</v>
      </c>
      <c r="BI166" t="e">
        <f t="shared" si="19"/>
        <v>#DIV/0!</v>
      </c>
      <c r="BK166" s="283">
        <f>IFERROR(VLOOKUP($B166, 'A2. Rate Change &amp; Enrollment'!$C$14:$BY$769, 75, FALSE), 0)</f>
        <v>0</v>
      </c>
      <c r="BL166" s="283" t="e">
        <f t="shared" si="20"/>
        <v>#DIV/0!</v>
      </c>
      <c r="BM166" s="283" t="e">
        <f t="shared" si="21"/>
        <v>#DIV/0!</v>
      </c>
      <c r="BN166" t="e">
        <f t="shared" si="24"/>
        <v>#DIV/0!</v>
      </c>
    </row>
    <row r="167" spans="1:66" x14ac:dyDescent="0.35">
      <c r="A167" t="s">
        <v>361</v>
      </c>
      <c r="B167" s="144"/>
      <c r="C167" s="98"/>
      <c r="D167" s="43" t="str">
        <f t="shared" si="17"/>
        <v>Indemnity</v>
      </c>
      <c r="E167" s="100"/>
      <c r="F167" s="101"/>
      <c r="G167" s="100"/>
      <c r="H167" s="101"/>
      <c r="I167" s="100"/>
      <c r="J167" s="101"/>
      <c r="K167" s="100"/>
      <c r="L167" s="101"/>
      <c r="M167" s="100"/>
      <c r="N167" s="101"/>
      <c r="O167" s="100"/>
      <c r="P167" s="101"/>
      <c r="Q167" s="100"/>
      <c r="R167" s="101"/>
      <c r="S167" s="100"/>
      <c r="T167" s="101"/>
      <c r="U167" s="118"/>
      <c r="V167" s="118"/>
      <c r="W167" s="100"/>
      <c r="X167" s="100"/>
      <c r="Y167" s="100"/>
      <c r="Z167" s="100"/>
      <c r="AA167" s="132"/>
      <c r="AB167" s="101"/>
      <c r="AC167" s="101"/>
      <c r="AD167" s="101"/>
      <c r="AE167" s="100"/>
      <c r="AF167" s="101"/>
      <c r="AG167" s="100"/>
      <c r="AH167" s="101"/>
      <c r="AI167" s="100"/>
      <c r="AJ167" s="101"/>
      <c r="AK167" s="100"/>
      <c r="AL167" s="101"/>
      <c r="AM167" s="101"/>
      <c r="AN167" s="8"/>
      <c r="AO167" s="147">
        <f>IFERROR(VLOOKUP(B167,'A2. Rate Change &amp; Enrollment'!$C$20:$K$769,3,FALSE),0)</f>
        <v>0</v>
      </c>
      <c r="AP167" s="147">
        <f>IFERROR(VLOOKUP(B167,'A2. Rate Change &amp; Enrollment'!$C$20:$K$769,7,FALSE),0)</f>
        <v>0</v>
      </c>
      <c r="AQ167" s="150" t="e">
        <f t="shared" si="22"/>
        <v>#DIV/0!</v>
      </c>
      <c r="AS167" s="177"/>
      <c r="AT167" s="177"/>
      <c r="AV167" s="153" t="e">
        <f t="shared" si="23"/>
        <v>#DIV/0!</v>
      </c>
      <c r="AW167" s="101"/>
      <c r="AY167" s="132"/>
      <c r="AZ167" s="101"/>
      <c r="BA167" s="94"/>
      <c r="BB167" s="94"/>
      <c r="BC167" s="94"/>
      <c r="BD167" s="94"/>
      <c r="BE167" s="101"/>
      <c r="BF167" s="132"/>
      <c r="BG167" s="98"/>
      <c r="BH167" s="74" t="str">
        <f t="shared" si="18"/>
        <v>N</v>
      </c>
      <c r="BI167" t="e">
        <f t="shared" si="19"/>
        <v>#DIV/0!</v>
      </c>
      <c r="BK167" s="283">
        <f>IFERROR(VLOOKUP($B167, 'A2. Rate Change &amp; Enrollment'!$C$14:$BY$769, 75, FALSE), 0)</f>
        <v>0</v>
      </c>
      <c r="BL167" s="283" t="e">
        <f t="shared" si="20"/>
        <v>#DIV/0!</v>
      </c>
      <c r="BM167" s="283" t="e">
        <f t="shared" si="21"/>
        <v>#DIV/0!</v>
      </c>
      <c r="BN167" t="e">
        <f t="shared" si="24"/>
        <v>#DIV/0!</v>
      </c>
    </row>
    <row r="168" spans="1:66" x14ac:dyDescent="0.35">
      <c r="A168" t="s">
        <v>362</v>
      </c>
      <c r="B168" s="144"/>
      <c r="C168" s="98"/>
      <c r="D168" s="43" t="str">
        <f t="shared" si="17"/>
        <v>Indemnity</v>
      </c>
      <c r="E168" s="100"/>
      <c r="F168" s="101"/>
      <c r="G168" s="100"/>
      <c r="H168" s="101"/>
      <c r="I168" s="100"/>
      <c r="J168" s="101"/>
      <c r="K168" s="100"/>
      <c r="L168" s="101"/>
      <c r="M168" s="100"/>
      <c r="N168" s="101"/>
      <c r="O168" s="100"/>
      <c r="P168" s="101"/>
      <c r="Q168" s="100"/>
      <c r="R168" s="101"/>
      <c r="S168" s="100"/>
      <c r="T168" s="101"/>
      <c r="U168" s="118"/>
      <c r="V168" s="118"/>
      <c r="W168" s="100"/>
      <c r="X168" s="100"/>
      <c r="Y168" s="100"/>
      <c r="Z168" s="100"/>
      <c r="AA168" s="132"/>
      <c r="AB168" s="101"/>
      <c r="AC168" s="101"/>
      <c r="AD168" s="101"/>
      <c r="AE168" s="100"/>
      <c r="AF168" s="101"/>
      <c r="AG168" s="100"/>
      <c r="AH168" s="101"/>
      <c r="AI168" s="100"/>
      <c r="AJ168" s="101"/>
      <c r="AK168" s="100"/>
      <c r="AL168" s="101"/>
      <c r="AM168" s="101"/>
      <c r="AN168" s="8"/>
      <c r="AO168" s="147">
        <f>IFERROR(VLOOKUP(B168,'A2. Rate Change &amp; Enrollment'!$C$20:$K$769,3,FALSE),0)</f>
        <v>0</v>
      </c>
      <c r="AP168" s="147">
        <f>IFERROR(VLOOKUP(B168,'A2. Rate Change &amp; Enrollment'!$C$20:$K$769,7,FALSE),0)</f>
        <v>0</v>
      </c>
      <c r="AQ168" s="150" t="e">
        <f t="shared" si="22"/>
        <v>#DIV/0!</v>
      </c>
      <c r="AS168" s="177"/>
      <c r="AT168" s="177"/>
      <c r="AV168" s="153" t="e">
        <f t="shared" si="23"/>
        <v>#DIV/0!</v>
      </c>
      <c r="AW168" s="101"/>
      <c r="AY168" s="132"/>
      <c r="AZ168" s="101"/>
      <c r="BA168" s="94"/>
      <c r="BB168" s="94"/>
      <c r="BC168" s="94"/>
      <c r="BD168" s="94"/>
      <c r="BE168" s="101"/>
      <c r="BF168" s="132"/>
      <c r="BG168" s="98"/>
      <c r="BH168" s="74" t="str">
        <f t="shared" si="18"/>
        <v>N</v>
      </c>
      <c r="BI168" t="e">
        <f t="shared" si="19"/>
        <v>#DIV/0!</v>
      </c>
      <c r="BK168" s="283">
        <f>IFERROR(VLOOKUP($B168, 'A2. Rate Change &amp; Enrollment'!$C$14:$BY$769, 75, FALSE), 0)</f>
        <v>0</v>
      </c>
      <c r="BL168" s="283" t="e">
        <f t="shared" si="20"/>
        <v>#DIV/0!</v>
      </c>
      <c r="BM168" s="283" t="e">
        <f t="shared" si="21"/>
        <v>#DIV/0!</v>
      </c>
      <c r="BN168" t="e">
        <f t="shared" si="24"/>
        <v>#DIV/0!</v>
      </c>
    </row>
    <row r="169" spans="1:66" x14ac:dyDescent="0.35">
      <c r="A169" t="s">
        <v>363</v>
      </c>
      <c r="B169" s="144"/>
      <c r="C169" s="98"/>
      <c r="D169" s="43" t="str">
        <f t="shared" si="17"/>
        <v>Indemnity</v>
      </c>
      <c r="E169" s="100"/>
      <c r="F169" s="101"/>
      <c r="G169" s="100"/>
      <c r="H169" s="101"/>
      <c r="I169" s="100"/>
      <c r="J169" s="101"/>
      <c r="K169" s="100"/>
      <c r="L169" s="101"/>
      <c r="M169" s="100"/>
      <c r="N169" s="101"/>
      <c r="O169" s="100"/>
      <c r="P169" s="101"/>
      <c r="Q169" s="100"/>
      <c r="R169" s="101"/>
      <c r="S169" s="100"/>
      <c r="T169" s="101"/>
      <c r="U169" s="118"/>
      <c r="V169" s="118"/>
      <c r="W169" s="100"/>
      <c r="X169" s="100"/>
      <c r="Y169" s="100"/>
      <c r="Z169" s="100"/>
      <c r="AA169" s="132"/>
      <c r="AB169" s="101"/>
      <c r="AC169" s="101"/>
      <c r="AD169" s="101"/>
      <c r="AE169" s="100"/>
      <c r="AF169" s="101"/>
      <c r="AG169" s="100"/>
      <c r="AH169" s="101"/>
      <c r="AI169" s="100"/>
      <c r="AJ169" s="101"/>
      <c r="AK169" s="100"/>
      <c r="AL169" s="101"/>
      <c r="AM169" s="101"/>
      <c r="AN169" s="8"/>
      <c r="AO169" s="147">
        <f>IFERROR(VLOOKUP(B169,'A2. Rate Change &amp; Enrollment'!$C$20:$K$769,3,FALSE),0)</f>
        <v>0</v>
      </c>
      <c r="AP169" s="147">
        <f>IFERROR(VLOOKUP(B169,'A2. Rate Change &amp; Enrollment'!$C$20:$K$769,7,FALSE),0)</f>
        <v>0</v>
      </c>
      <c r="AQ169" s="150" t="e">
        <f t="shared" si="22"/>
        <v>#DIV/0!</v>
      </c>
      <c r="AS169" s="177"/>
      <c r="AT169" s="177"/>
      <c r="AV169" s="153" t="e">
        <f t="shared" si="23"/>
        <v>#DIV/0!</v>
      </c>
      <c r="AW169" s="101"/>
      <c r="AY169" s="132"/>
      <c r="AZ169" s="101"/>
      <c r="BA169" s="94"/>
      <c r="BB169" s="94"/>
      <c r="BC169" s="94"/>
      <c r="BD169" s="94"/>
      <c r="BE169" s="101"/>
      <c r="BF169" s="132"/>
      <c r="BG169" s="98"/>
      <c r="BH169" s="74" t="str">
        <f t="shared" si="18"/>
        <v>N</v>
      </c>
      <c r="BI169" t="e">
        <f t="shared" si="19"/>
        <v>#DIV/0!</v>
      </c>
      <c r="BK169" s="283">
        <f>IFERROR(VLOOKUP($B169, 'A2. Rate Change &amp; Enrollment'!$C$14:$BY$769, 75, FALSE), 0)</f>
        <v>0</v>
      </c>
      <c r="BL169" s="283" t="e">
        <f t="shared" si="20"/>
        <v>#DIV/0!</v>
      </c>
      <c r="BM169" s="283" t="e">
        <f t="shared" si="21"/>
        <v>#DIV/0!</v>
      </c>
      <c r="BN169" t="e">
        <f t="shared" si="24"/>
        <v>#DIV/0!</v>
      </c>
    </row>
    <row r="170" spans="1:66" x14ac:dyDescent="0.35">
      <c r="A170" t="s">
        <v>364</v>
      </c>
      <c r="B170" s="144"/>
      <c r="C170" s="98"/>
      <c r="D170" s="43" t="str">
        <f t="shared" si="17"/>
        <v>Indemnity</v>
      </c>
      <c r="E170" s="100"/>
      <c r="F170" s="101"/>
      <c r="G170" s="100"/>
      <c r="H170" s="101"/>
      <c r="I170" s="100"/>
      <c r="J170" s="101"/>
      <c r="K170" s="100"/>
      <c r="L170" s="101"/>
      <c r="M170" s="100"/>
      <c r="N170" s="101"/>
      <c r="O170" s="100"/>
      <c r="P170" s="101"/>
      <c r="Q170" s="100"/>
      <c r="R170" s="101"/>
      <c r="S170" s="100"/>
      <c r="T170" s="101"/>
      <c r="U170" s="118"/>
      <c r="V170" s="118"/>
      <c r="W170" s="100"/>
      <c r="X170" s="100"/>
      <c r="Y170" s="100"/>
      <c r="Z170" s="100"/>
      <c r="AA170" s="132"/>
      <c r="AB170" s="101"/>
      <c r="AC170" s="101"/>
      <c r="AD170" s="101"/>
      <c r="AE170" s="100"/>
      <c r="AF170" s="101"/>
      <c r="AG170" s="100"/>
      <c r="AH170" s="101"/>
      <c r="AI170" s="100"/>
      <c r="AJ170" s="101"/>
      <c r="AK170" s="100"/>
      <c r="AL170" s="101"/>
      <c r="AM170" s="101"/>
      <c r="AN170" s="8"/>
      <c r="AO170" s="147">
        <f>IFERROR(VLOOKUP(B170,'A2. Rate Change &amp; Enrollment'!$C$20:$K$769,3,FALSE),0)</f>
        <v>0</v>
      </c>
      <c r="AP170" s="147">
        <f>IFERROR(VLOOKUP(B170,'A2. Rate Change &amp; Enrollment'!$C$20:$K$769,7,FALSE),0)</f>
        <v>0</v>
      </c>
      <c r="AQ170" s="150" t="e">
        <f t="shared" si="22"/>
        <v>#DIV/0!</v>
      </c>
      <c r="AS170" s="177"/>
      <c r="AT170" s="177"/>
      <c r="AV170" s="153" t="e">
        <f t="shared" si="23"/>
        <v>#DIV/0!</v>
      </c>
      <c r="AW170" s="101"/>
      <c r="AY170" s="132"/>
      <c r="AZ170" s="101"/>
      <c r="BA170" s="94"/>
      <c r="BB170" s="94"/>
      <c r="BC170" s="94"/>
      <c r="BD170" s="94"/>
      <c r="BE170" s="101"/>
      <c r="BF170" s="132"/>
      <c r="BG170" s="98"/>
      <c r="BH170" s="74" t="str">
        <f t="shared" si="18"/>
        <v>N</v>
      </c>
      <c r="BI170" t="e">
        <f t="shared" si="19"/>
        <v>#DIV/0!</v>
      </c>
      <c r="BK170" s="283">
        <f>IFERROR(VLOOKUP($B170, 'A2. Rate Change &amp; Enrollment'!$C$14:$BY$769, 75, FALSE), 0)</f>
        <v>0</v>
      </c>
      <c r="BL170" s="283" t="e">
        <f t="shared" si="20"/>
        <v>#DIV/0!</v>
      </c>
      <c r="BM170" s="283" t="e">
        <f t="shared" si="21"/>
        <v>#DIV/0!</v>
      </c>
      <c r="BN170" t="e">
        <f t="shared" si="24"/>
        <v>#DIV/0!</v>
      </c>
    </row>
    <row r="171" spans="1:66" x14ac:dyDescent="0.35">
      <c r="A171" t="s">
        <v>365</v>
      </c>
      <c r="B171" s="144"/>
      <c r="C171" s="98"/>
      <c r="D171" s="43" t="str">
        <f t="shared" si="17"/>
        <v>Indemnity</v>
      </c>
      <c r="E171" s="100"/>
      <c r="F171" s="101"/>
      <c r="G171" s="100"/>
      <c r="H171" s="101"/>
      <c r="I171" s="100"/>
      <c r="J171" s="101"/>
      <c r="K171" s="100"/>
      <c r="L171" s="101"/>
      <c r="M171" s="100"/>
      <c r="N171" s="101"/>
      <c r="O171" s="100"/>
      <c r="P171" s="101"/>
      <c r="Q171" s="100"/>
      <c r="R171" s="101"/>
      <c r="S171" s="100"/>
      <c r="T171" s="101"/>
      <c r="U171" s="118"/>
      <c r="V171" s="118"/>
      <c r="W171" s="100"/>
      <c r="X171" s="100"/>
      <c r="Y171" s="100"/>
      <c r="Z171" s="100"/>
      <c r="AA171" s="132"/>
      <c r="AB171" s="101"/>
      <c r="AC171" s="101"/>
      <c r="AD171" s="101"/>
      <c r="AE171" s="100"/>
      <c r="AF171" s="101"/>
      <c r="AG171" s="100"/>
      <c r="AH171" s="101"/>
      <c r="AI171" s="100"/>
      <c r="AJ171" s="101"/>
      <c r="AK171" s="100"/>
      <c r="AL171" s="101"/>
      <c r="AM171" s="101"/>
      <c r="AN171" s="8"/>
      <c r="AO171" s="147">
        <f>IFERROR(VLOOKUP(B171,'A2. Rate Change &amp; Enrollment'!$C$20:$K$769,3,FALSE),0)</f>
        <v>0</v>
      </c>
      <c r="AP171" s="147">
        <f>IFERROR(VLOOKUP(B171,'A2. Rate Change &amp; Enrollment'!$C$20:$K$769,7,FALSE),0)</f>
        <v>0</v>
      </c>
      <c r="AQ171" s="150" t="e">
        <f t="shared" si="22"/>
        <v>#DIV/0!</v>
      </c>
      <c r="AS171" s="177"/>
      <c r="AT171" s="177"/>
      <c r="AV171" s="153" t="e">
        <f t="shared" si="23"/>
        <v>#DIV/0!</v>
      </c>
      <c r="AW171" s="101"/>
      <c r="AY171" s="132"/>
      <c r="AZ171" s="101"/>
      <c r="BA171" s="94"/>
      <c r="BB171" s="94"/>
      <c r="BC171" s="94"/>
      <c r="BD171" s="94"/>
      <c r="BE171" s="101"/>
      <c r="BF171" s="132"/>
      <c r="BG171" s="98"/>
      <c r="BH171" s="74" t="str">
        <f t="shared" si="18"/>
        <v>N</v>
      </c>
      <c r="BI171" t="e">
        <f t="shared" si="19"/>
        <v>#DIV/0!</v>
      </c>
      <c r="BK171" s="283">
        <f>IFERROR(VLOOKUP($B171, 'A2. Rate Change &amp; Enrollment'!$C$14:$BY$769, 75, FALSE), 0)</f>
        <v>0</v>
      </c>
      <c r="BL171" s="283" t="e">
        <f t="shared" si="20"/>
        <v>#DIV/0!</v>
      </c>
      <c r="BM171" s="283" t="e">
        <f t="shared" si="21"/>
        <v>#DIV/0!</v>
      </c>
      <c r="BN171" t="e">
        <f t="shared" si="24"/>
        <v>#DIV/0!</v>
      </c>
    </row>
    <row r="172" spans="1:66" x14ac:dyDescent="0.35">
      <c r="A172" t="s">
        <v>366</v>
      </c>
      <c r="B172" s="144"/>
      <c r="C172" s="98"/>
      <c r="D172" s="43" t="str">
        <f t="shared" si="17"/>
        <v>Indemnity</v>
      </c>
      <c r="E172" s="100"/>
      <c r="F172" s="101"/>
      <c r="G172" s="100"/>
      <c r="H172" s="101"/>
      <c r="I172" s="100"/>
      <c r="J172" s="101"/>
      <c r="K172" s="100"/>
      <c r="L172" s="101"/>
      <c r="M172" s="100"/>
      <c r="N172" s="101"/>
      <c r="O172" s="100"/>
      <c r="P172" s="101"/>
      <c r="Q172" s="100"/>
      <c r="R172" s="101"/>
      <c r="S172" s="100"/>
      <c r="T172" s="101"/>
      <c r="U172" s="118"/>
      <c r="V172" s="118"/>
      <c r="W172" s="100"/>
      <c r="X172" s="100"/>
      <c r="Y172" s="100"/>
      <c r="Z172" s="100"/>
      <c r="AA172" s="132"/>
      <c r="AB172" s="101"/>
      <c r="AC172" s="101"/>
      <c r="AD172" s="101"/>
      <c r="AE172" s="100"/>
      <c r="AF172" s="101"/>
      <c r="AG172" s="100"/>
      <c r="AH172" s="101"/>
      <c r="AI172" s="100"/>
      <c r="AJ172" s="101"/>
      <c r="AK172" s="100"/>
      <c r="AL172" s="101"/>
      <c r="AM172" s="101"/>
      <c r="AN172" s="8"/>
      <c r="AO172" s="147">
        <f>IFERROR(VLOOKUP(B172,'A2. Rate Change &amp; Enrollment'!$C$20:$K$769,3,FALSE),0)</f>
        <v>0</v>
      </c>
      <c r="AP172" s="147">
        <f>IFERROR(VLOOKUP(B172,'A2. Rate Change &amp; Enrollment'!$C$20:$K$769,7,FALSE),0)</f>
        <v>0</v>
      </c>
      <c r="AQ172" s="150" t="e">
        <f t="shared" si="22"/>
        <v>#DIV/0!</v>
      </c>
      <c r="AS172" s="177"/>
      <c r="AT172" s="177"/>
      <c r="AV172" s="153" t="e">
        <f t="shared" si="23"/>
        <v>#DIV/0!</v>
      </c>
      <c r="AW172" s="101"/>
      <c r="AY172" s="132"/>
      <c r="AZ172" s="101"/>
      <c r="BA172" s="94"/>
      <c r="BB172" s="94"/>
      <c r="BC172" s="94"/>
      <c r="BD172" s="94"/>
      <c r="BE172" s="101"/>
      <c r="BF172" s="132"/>
      <c r="BG172" s="98"/>
      <c r="BH172" s="74" t="str">
        <f t="shared" si="18"/>
        <v>N</v>
      </c>
      <c r="BI172" t="e">
        <f t="shared" si="19"/>
        <v>#DIV/0!</v>
      </c>
      <c r="BK172" s="283">
        <f>IFERROR(VLOOKUP($B172, 'A2. Rate Change &amp; Enrollment'!$C$14:$BY$769, 75, FALSE), 0)</f>
        <v>0</v>
      </c>
      <c r="BL172" s="283" t="e">
        <f t="shared" si="20"/>
        <v>#DIV/0!</v>
      </c>
      <c r="BM172" s="283" t="e">
        <f t="shared" si="21"/>
        <v>#DIV/0!</v>
      </c>
      <c r="BN172" t="e">
        <f t="shared" si="24"/>
        <v>#DIV/0!</v>
      </c>
    </row>
    <row r="173" spans="1:66" x14ac:dyDescent="0.35">
      <c r="A173" t="s">
        <v>367</v>
      </c>
      <c r="B173" s="144"/>
      <c r="C173" s="98"/>
      <c r="D173" s="43" t="str">
        <f t="shared" si="17"/>
        <v>Indemnity</v>
      </c>
      <c r="E173" s="100"/>
      <c r="F173" s="101"/>
      <c r="G173" s="100"/>
      <c r="H173" s="101"/>
      <c r="I173" s="100"/>
      <c r="J173" s="101"/>
      <c r="K173" s="100"/>
      <c r="L173" s="101"/>
      <c r="M173" s="100"/>
      <c r="N173" s="101"/>
      <c r="O173" s="100"/>
      <c r="P173" s="101"/>
      <c r="Q173" s="100"/>
      <c r="R173" s="101"/>
      <c r="S173" s="100"/>
      <c r="T173" s="101"/>
      <c r="U173" s="118"/>
      <c r="V173" s="118"/>
      <c r="W173" s="100"/>
      <c r="X173" s="100"/>
      <c r="Y173" s="100"/>
      <c r="Z173" s="100"/>
      <c r="AA173" s="132"/>
      <c r="AB173" s="101"/>
      <c r="AC173" s="101"/>
      <c r="AD173" s="101"/>
      <c r="AE173" s="100"/>
      <c r="AF173" s="101"/>
      <c r="AG173" s="100"/>
      <c r="AH173" s="101"/>
      <c r="AI173" s="100"/>
      <c r="AJ173" s="101"/>
      <c r="AK173" s="100"/>
      <c r="AL173" s="101"/>
      <c r="AM173" s="101"/>
      <c r="AN173" s="8"/>
      <c r="AO173" s="147">
        <f>IFERROR(VLOOKUP(B173,'A2. Rate Change &amp; Enrollment'!$C$20:$K$769,3,FALSE),0)</f>
        <v>0</v>
      </c>
      <c r="AP173" s="147">
        <f>IFERROR(VLOOKUP(B173,'A2. Rate Change &amp; Enrollment'!$C$20:$K$769,7,FALSE),0)</f>
        <v>0</v>
      </c>
      <c r="AQ173" s="150" t="e">
        <f t="shared" si="22"/>
        <v>#DIV/0!</v>
      </c>
      <c r="AS173" s="177"/>
      <c r="AT173" s="177"/>
      <c r="AV173" s="153" t="e">
        <f t="shared" si="23"/>
        <v>#DIV/0!</v>
      </c>
      <c r="AW173" s="101"/>
      <c r="AY173" s="132"/>
      <c r="AZ173" s="101"/>
      <c r="BA173" s="94"/>
      <c r="BB173" s="94"/>
      <c r="BC173" s="94"/>
      <c r="BD173" s="94"/>
      <c r="BE173" s="101"/>
      <c r="BF173" s="132"/>
      <c r="BG173" s="98"/>
      <c r="BH173" s="74" t="str">
        <f t="shared" si="18"/>
        <v>N</v>
      </c>
      <c r="BI173" t="e">
        <f t="shared" si="19"/>
        <v>#DIV/0!</v>
      </c>
      <c r="BK173" s="283">
        <f>IFERROR(VLOOKUP($B173, 'A2. Rate Change &amp; Enrollment'!$C$14:$BY$769, 75, FALSE), 0)</f>
        <v>0</v>
      </c>
      <c r="BL173" s="283" t="e">
        <f t="shared" si="20"/>
        <v>#DIV/0!</v>
      </c>
      <c r="BM173" s="283" t="e">
        <f t="shared" si="21"/>
        <v>#DIV/0!</v>
      </c>
      <c r="BN173" t="e">
        <f t="shared" si="24"/>
        <v>#DIV/0!</v>
      </c>
    </row>
    <row r="174" spans="1:66" x14ac:dyDescent="0.35">
      <c r="A174" t="s">
        <v>368</v>
      </c>
      <c r="B174" s="144"/>
      <c r="C174" s="98"/>
      <c r="D174" s="43" t="str">
        <f t="shared" si="17"/>
        <v>Indemnity</v>
      </c>
      <c r="E174" s="100"/>
      <c r="F174" s="101"/>
      <c r="G174" s="100"/>
      <c r="H174" s="101"/>
      <c r="I174" s="100"/>
      <c r="J174" s="101"/>
      <c r="K174" s="100"/>
      <c r="L174" s="101"/>
      <c r="M174" s="100"/>
      <c r="N174" s="101"/>
      <c r="O174" s="100"/>
      <c r="P174" s="101"/>
      <c r="Q174" s="100"/>
      <c r="R174" s="101"/>
      <c r="S174" s="100"/>
      <c r="T174" s="101"/>
      <c r="U174" s="118"/>
      <c r="V174" s="118"/>
      <c r="W174" s="100"/>
      <c r="X174" s="100"/>
      <c r="Y174" s="100"/>
      <c r="Z174" s="100"/>
      <c r="AA174" s="132"/>
      <c r="AB174" s="101"/>
      <c r="AC174" s="101"/>
      <c r="AD174" s="101"/>
      <c r="AE174" s="100"/>
      <c r="AF174" s="101"/>
      <c r="AG174" s="100"/>
      <c r="AH174" s="101"/>
      <c r="AI174" s="100"/>
      <c r="AJ174" s="101"/>
      <c r="AK174" s="100"/>
      <c r="AL174" s="101"/>
      <c r="AM174" s="101"/>
      <c r="AN174" s="8"/>
      <c r="AO174" s="147">
        <f>IFERROR(VLOOKUP(B174,'A2. Rate Change &amp; Enrollment'!$C$20:$K$769,3,FALSE),0)</f>
        <v>0</v>
      </c>
      <c r="AP174" s="147">
        <f>IFERROR(VLOOKUP(B174,'A2. Rate Change &amp; Enrollment'!$C$20:$K$769,7,FALSE),0)</f>
        <v>0</v>
      </c>
      <c r="AQ174" s="150" t="e">
        <f t="shared" si="22"/>
        <v>#DIV/0!</v>
      </c>
      <c r="AS174" s="177"/>
      <c r="AT174" s="177"/>
      <c r="AV174" s="153" t="e">
        <f t="shared" si="23"/>
        <v>#DIV/0!</v>
      </c>
      <c r="AW174" s="101"/>
      <c r="AY174" s="132"/>
      <c r="AZ174" s="101"/>
      <c r="BA174" s="94"/>
      <c r="BB174" s="94"/>
      <c r="BC174" s="94"/>
      <c r="BD174" s="94"/>
      <c r="BE174" s="101"/>
      <c r="BF174" s="132"/>
      <c r="BG174" s="98"/>
      <c r="BH174" s="74" t="str">
        <f t="shared" si="18"/>
        <v>N</v>
      </c>
      <c r="BI174" t="e">
        <f t="shared" si="19"/>
        <v>#DIV/0!</v>
      </c>
      <c r="BK174" s="283">
        <f>IFERROR(VLOOKUP($B174, 'A2. Rate Change &amp; Enrollment'!$C$14:$BY$769, 75, FALSE), 0)</f>
        <v>0</v>
      </c>
      <c r="BL174" s="283" t="e">
        <f t="shared" si="20"/>
        <v>#DIV/0!</v>
      </c>
      <c r="BM174" s="283" t="e">
        <f t="shared" si="21"/>
        <v>#DIV/0!</v>
      </c>
      <c r="BN174" t="e">
        <f t="shared" si="24"/>
        <v>#DIV/0!</v>
      </c>
    </row>
    <row r="175" spans="1:66" x14ac:dyDescent="0.35">
      <c r="A175" t="s">
        <v>369</v>
      </c>
      <c r="B175" s="144"/>
      <c r="C175" s="98"/>
      <c r="D175" s="43" t="str">
        <f t="shared" si="17"/>
        <v>Indemnity</v>
      </c>
      <c r="E175" s="100"/>
      <c r="F175" s="101"/>
      <c r="G175" s="100"/>
      <c r="H175" s="101"/>
      <c r="I175" s="100"/>
      <c r="J175" s="101"/>
      <c r="K175" s="100"/>
      <c r="L175" s="101"/>
      <c r="M175" s="100"/>
      <c r="N175" s="101"/>
      <c r="O175" s="100"/>
      <c r="P175" s="101"/>
      <c r="Q175" s="100"/>
      <c r="R175" s="101"/>
      <c r="S175" s="100"/>
      <c r="T175" s="101"/>
      <c r="U175" s="118"/>
      <c r="V175" s="118"/>
      <c r="W175" s="100"/>
      <c r="X175" s="100"/>
      <c r="Y175" s="100"/>
      <c r="Z175" s="100"/>
      <c r="AA175" s="132"/>
      <c r="AB175" s="101"/>
      <c r="AC175" s="101"/>
      <c r="AD175" s="101"/>
      <c r="AE175" s="100"/>
      <c r="AF175" s="101"/>
      <c r="AG175" s="100"/>
      <c r="AH175" s="101"/>
      <c r="AI175" s="100"/>
      <c r="AJ175" s="101"/>
      <c r="AK175" s="100"/>
      <c r="AL175" s="101"/>
      <c r="AM175" s="101"/>
      <c r="AN175" s="8"/>
      <c r="AO175" s="147">
        <f>IFERROR(VLOOKUP(B175,'A2. Rate Change &amp; Enrollment'!$C$20:$K$769,3,FALSE),0)</f>
        <v>0</v>
      </c>
      <c r="AP175" s="147">
        <f>IFERROR(VLOOKUP(B175,'A2. Rate Change &amp; Enrollment'!$C$20:$K$769,7,FALSE),0)</f>
        <v>0</v>
      </c>
      <c r="AQ175" s="150" t="e">
        <f t="shared" si="22"/>
        <v>#DIV/0!</v>
      </c>
      <c r="AS175" s="177"/>
      <c r="AT175" s="177"/>
      <c r="AV175" s="153" t="e">
        <f t="shared" si="23"/>
        <v>#DIV/0!</v>
      </c>
      <c r="AW175" s="101"/>
      <c r="AY175" s="132"/>
      <c r="AZ175" s="101"/>
      <c r="BA175" s="94"/>
      <c r="BB175" s="94"/>
      <c r="BC175" s="94"/>
      <c r="BD175" s="94"/>
      <c r="BE175" s="101"/>
      <c r="BF175" s="132"/>
      <c r="BG175" s="98"/>
      <c r="BH175" s="74" t="str">
        <f t="shared" si="18"/>
        <v>N</v>
      </c>
      <c r="BI175" t="e">
        <f t="shared" si="19"/>
        <v>#DIV/0!</v>
      </c>
      <c r="BK175" s="283">
        <f>IFERROR(VLOOKUP($B175, 'A2. Rate Change &amp; Enrollment'!$C$14:$BY$769, 75, FALSE), 0)</f>
        <v>0</v>
      </c>
      <c r="BL175" s="283" t="e">
        <f t="shared" si="20"/>
        <v>#DIV/0!</v>
      </c>
      <c r="BM175" s="283" t="e">
        <f t="shared" si="21"/>
        <v>#DIV/0!</v>
      </c>
      <c r="BN175" t="e">
        <f t="shared" si="24"/>
        <v>#DIV/0!</v>
      </c>
    </row>
    <row r="176" spans="1:66" x14ac:dyDescent="0.35">
      <c r="A176" t="s">
        <v>370</v>
      </c>
      <c r="B176" s="144"/>
      <c r="C176" s="98"/>
      <c r="D176" s="43" t="str">
        <f t="shared" si="17"/>
        <v>Indemnity</v>
      </c>
      <c r="E176" s="100"/>
      <c r="F176" s="101"/>
      <c r="G176" s="100"/>
      <c r="H176" s="101"/>
      <c r="I176" s="100"/>
      <c r="J176" s="101"/>
      <c r="K176" s="100"/>
      <c r="L176" s="101"/>
      <c r="M176" s="100"/>
      <c r="N176" s="101"/>
      <c r="O176" s="100"/>
      <c r="P176" s="101"/>
      <c r="Q176" s="100"/>
      <c r="R176" s="101"/>
      <c r="S176" s="100"/>
      <c r="T176" s="101"/>
      <c r="U176" s="118"/>
      <c r="V176" s="118"/>
      <c r="W176" s="100"/>
      <c r="X176" s="100"/>
      <c r="Y176" s="100"/>
      <c r="Z176" s="100"/>
      <c r="AA176" s="132"/>
      <c r="AB176" s="101"/>
      <c r="AC176" s="101"/>
      <c r="AD176" s="101"/>
      <c r="AE176" s="100"/>
      <c r="AF176" s="101"/>
      <c r="AG176" s="100"/>
      <c r="AH176" s="101"/>
      <c r="AI176" s="100"/>
      <c r="AJ176" s="101"/>
      <c r="AK176" s="100"/>
      <c r="AL176" s="101"/>
      <c r="AM176" s="101"/>
      <c r="AN176" s="8"/>
      <c r="AO176" s="147">
        <f>IFERROR(VLOOKUP(B176,'A2. Rate Change &amp; Enrollment'!$C$20:$K$769,3,FALSE),0)</f>
        <v>0</v>
      </c>
      <c r="AP176" s="147">
        <f>IFERROR(VLOOKUP(B176,'A2. Rate Change &amp; Enrollment'!$C$20:$K$769,7,FALSE),0)</f>
        <v>0</v>
      </c>
      <c r="AQ176" s="150" t="e">
        <f t="shared" si="22"/>
        <v>#DIV/0!</v>
      </c>
      <c r="AS176" s="177"/>
      <c r="AT176" s="177"/>
      <c r="AV176" s="153" t="e">
        <f t="shared" si="23"/>
        <v>#DIV/0!</v>
      </c>
      <c r="AW176" s="101"/>
      <c r="AY176" s="132"/>
      <c r="AZ176" s="101"/>
      <c r="BA176" s="94"/>
      <c r="BB176" s="94"/>
      <c r="BC176" s="94"/>
      <c r="BD176" s="94"/>
      <c r="BE176" s="101"/>
      <c r="BF176" s="132"/>
      <c r="BG176" s="98"/>
      <c r="BH176" s="74" t="str">
        <f t="shared" si="18"/>
        <v>N</v>
      </c>
      <c r="BI176" t="e">
        <f t="shared" si="19"/>
        <v>#DIV/0!</v>
      </c>
      <c r="BK176" s="283">
        <f>IFERROR(VLOOKUP($B176, 'A2. Rate Change &amp; Enrollment'!$C$14:$BY$769, 75, FALSE), 0)</f>
        <v>0</v>
      </c>
      <c r="BL176" s="283" t="e">
        <f t="shared" si="20"/>
        <v>#DIV/0!</v>
      </c>
      <c r="BM176" s="283" t="e">
        <f t="shared" si="21"/>
        <v>#DIV/0!</v>
      </c>
      <c r="BN176" t="e">
        <f t="shared" si="24"/>
        <v>#DIV/0!</v>
      </c>
    </row>
    <row r="177" spans="1:66" x14ac:dyDescent="0.35">
      <c r="A177" t="s">
        <v>371</v>
      </c>
      <c r="B177" s="144"/>
      <c r="C177" s="98"/>
      <c r="D177" s="43" t="str">
        <f t="shared" si="17"/>
        <v>Indemnity</v>
      </c>
      <c r="E177" s="100"/>
      <c r="F177" s="101"/>
      <c r="G177" s="100"/>
      <c r="H177" s="101"/>
      <c r="I177" s="100"/>
      <c r="J177" s="101"/>
      <c r="K177" s="100"/>
      <c r="L177" s="101"/>
      <c r="M177" s="100"/>
      <c r="N177" s="101"/>
      <c r="O177" s="100"/>
      <c r="P177" s="101"/>
      <c r="Q177" s="100"/>
      <c r="R177" s="101"/>
      <c r="S177" s="100"/>
      <c r="T177" s="101"/>
      <c r="U177" s="118"/>
      <c r="V177" s="118"/>
      <c r="W177" s="100"/>
      <c r="X177" s="100"/>
      <c r="Y177" s="100"/>
      <c r="Z177" s="100"/>
      <c r="AA177" s="132"/>
      <c r="AB177" s="101"/>
      <c r="AC177" s="101"/>
      <c r="AD177" s="101"/>
      <c r="AE177" s="100"/>
      <c r="AF177" s="101"/>
      <c r="AG177" s="100"/>
      <c r="AH177" s="101"/>
      <c r="AI177" s="100"/>
      <c r="AJ177" s="101"/>
      <c r="AK177" s="100"/>
      <c r="AL177" s="101"/>
      <c r="AM177" s="101"/>
      <c r="AN177" s="8"/>
      <c r="AO177" s="147">
        <f>IFERROR(VLOOKUP(B177,'A2. Rate Change &amp; Enrollment'!$C$20:$K$769,3,FALSE),0)</f>
        <v>0</v>
      </c>
      <c r="AP177" s="147">
        <f>IFERROR(VLOOKUP(B177,'A2. Rate Change &amp; Enrollment'!$C$20:$K$769,7,FALSE),0)</f>
        <v>0</v>
      </c>
      <c r="AQ177" s="150" t="e">
        <f t="shared" si="22"/>
        <v>#DIV/0!</v>
      </c>
      <c r="AS177" s="177"/>
      <c r="AT177" s="177"/>
      <c r="AV177" s="153" t="e">
        <f t="shared" si="23"/>
        <v>#DIV/0!</v>
      </c>
      <c r="AW177" s="101"/>
      <c r="AY177" s="132"/>
      <c r="AZ177" s="101"/>
      <c r="BA177" s="94"/>
      <c r="BB177" s="94"/>
      <c r="BC177" s="94"/>
      <c r="BD177" s="94"/>
      <c r="BE177" s="101"/>
      <c r="BF177" s="132"/>
      <c r="BG177" s="98"/>
      <c r="BH177" s="74" t="str">
        <f t="shared" si="18"/>
        <v>N</v>
      </c>
      <c r="BI177" t="e">
        <f t="shared" si="19"/>
        <v>#DIV/0!</v>
      </c>
      <c r="BK177" s="283">
        <f>IFERROR(VLOOKUP($B177, 'A2. Rate Change &amp; Enrollment'!$C$14:$BY$769, 75, FALSE), 0)</f>
        <v>0</v>
      </c>
      <c r="BL177" s="283" t="e">
        <f t="shared" si="20"/>
        <v>#DIV/0!</v>
      </c>
      <c r="BM177" s="283" t="e">
        <f t="shared" si="21"/>
        <v>#DIV/0!</v>
      </c>
      <c r="BN177" t="e">
        <f t="shared" si="24"/>
        <v>#DIV/0!</v>
      </c>
    </row>
    <row r="178" spans="1:66" x14ac:dyDescent="0.35">
      <c r="A178" t="s">
        <v>372</v>
      </c>
      <c r="B178" s="144"/>
      <c r="C178" s="98"/>
      <c r="D178" s="43" t="str">
        <f t="shared" si="17"/>
        <v>Indemnity</v>
      </c>
      <c r="E178" s="100"/>
      <c r="F178" s="101"/>
      <c r="G178" s="100"/>
      <c r="H178" s="101"/>
      <c r="I178" s="100"/>
      <c r="J178" s="101"/>
      <c r="K178" s="100"/>
      <c r="L178" s="101"/>
      <c r="M178" s="100"/>
      <c r="N178" s="101"/>
      <c r="O178" s="100"/>
      <c r="P178" s="101"/>
      <c r="Q178" s="100"/>
      <c r="R178" s="101"/>
      <c r="S178" s="100"/>
      <c r="T178" s="101"/>
      <c r="U178" s="118"/>
      <c r="V178" s="118"/>
      <c r="W178" s="100"/>
      <c r="X178" s="100"/>
      <c r="Y178" s="100"/>
      <c r="Z178" s="100"/>
      <c r="AA178" s="132"/>
      <c r="AB178" s="101"/>
      <c r="AC178" s="101"/>
      <c r="AD178" s="101"/>
      <c r="AE178" s="100"/>
      <c r="AF178" s="101"/>
      <c r="AG178" s="100"/>
      <c r="AH178" s="101"/>
      <c r="AI178" s="100"/>
      <c r="AJ178" s="101"/>
      <c r="AK178" s="100"/>
      <c r="AL178" s="101"/>
      <c r="AM178" s="101"/>
      <c r="AN178" s="8"/>
      <c r="AO178" s="147">
        <f>IFERROR(VLOOKUP(B178,'A2. Rate Change &amp; Enrollment'!$C$20:$K$769,3,FALSE),0)</f>
        <v>0</v>
      </c>
      <c r="AP178" s="147">
        <f>IFERROR(VLOOKUP(B178,'A2. Rate Change &amp; Enrollment'!$C$20:$K$769,7,FALSE),0)</f>
        <v>0</v>
      </c>
      <c r="AQ178" s="150" t="e">
        <f t="shared" si="22"/>
        <v>#DIV/0!</v>
      </c>
      <c r="AS178" s="177"/>
      <c r="AT178" s="177"/>
      <c r="AV178" s="153" t="e">
        <f t="shared" si="23"/>
        <v>#DIV/0!</v>
      </c>
      <c r="AW178" s="101"/>
      <c r="AY178" s="132"/>
      <c r="AZ178" s="101"/>
      <c r="BA178" s="94"/>
      <c r="BB178" s="94"/>
      <c r="BC178" s="94"/>
      <c r="BD178" s="94"/>
      <c r="BE178" s="101"/>
      <c r="BF178" s="132"/>
      <c r="BG178" s="98"/>
      <c r="BH178" s="74" t="str">
        <f t="shared" si="18"/>
        <v>N</v>
      </c>
      <c r="BI178" t="e">
        <f t="shared" si="19"/>
        <v>#DIV/0!</v>
      </c>
      <c r="BK178" s="283">
        <f>IFERROR(VLOOKUP($B178, 'A2. Rate Change &amp; Enrollment'!$C$14:$BY$769, 75, FALSE), 0)</f>
        <v>0</v>
      </c>
      <c r="BL178" s="283" t="e">
        <f t="shared" si="20"/>
        <v>#DIV/0!</v>
      </c>
      <c r="BM178" s="283" t="e">
        <f t="shared" si="21"/>
        <v>#DIV/0!</v>
      </c>
      <c r="BN178" t="e">
        <f t="shared" si="24"/>
        <v>#DIV/0!</v>
      </c>
    </row>
    <row r="179" spans="1:66" x14ac:dyDescent="0.35">
      <c r="A179" t="s">
        <v>373</v>
      </c>
      <c r="B179" s="144"/>
      <c r="C179" s="98"/>
      <c r="D179" s="43" t="str">
        <f t="shared" si="17"/>
        <v>Indemnity</v>
      </c>
      <c r="E179" s="100"/>
      <c r="F179" s="101"/>
      <c r="G179" s="100"/>
      <c r="H179" s="101"/>
      <c r="I179" s="100"/>
      <c r="J179" s="101"/>
      <c r="K179" s="100"/>
      <c r="L179" s="101"/>
      <c r="M179" s="100"/>
      <c r="N179" s="101"/>
      <c r="O179" s="100"/>
      <c r="P179" s="101"/>
      <c r="Q179" s="100"/>
      <c r="R179" s="101"/>
      <c r="S179" s="100"/>
      <c r="T179" s="101"/>
      <c r="U179" s="118"/>
      <c r="V179" s="118"/>
      <c r="W179" s="100"/>
      <c r="X179" s="100"/>
      <c r="Y179" s="100"/>
      <c r="Z179" s="100"/>
      <c r="AA179" s="132"/>
      <c r="AB179" s="101"/>
      <c r="AC179" s="101"/>
      <c r="AD179" s="101"/>
      <c r="AE179" s="100"/>
      <c r="AF179" s="101"/>
      <c r="AG179" s="100"/>
      <c r="AH179" s="101"/>
      <c r="AI179" s="100"/>
      <c r="AJ179" s="101"/>
      <c r="AK179" s="100"/>
      <c r="AL179" s="101"/>
      <c r="AM179" s="101"/>
      <c r="AN179" s="8"/>
      <c r="AO179" s="147">
        <f>IFERROR(VLOOKUP(B179,'A2. Rate Change &amp; Enrollment'!$C$20:$K$769,3,FALSE),0)</f>
        <v>0</v>
      </c>
      <c r="AP179" s="147">
        <f>IFERROR(VLOOKUP(B179,'A2. Rate Change &amp; Enrollment'!$C$20:$K$769,7,FALSE),0)</f>
        <v>0</v>
      </c>
      <c r="AQ179" s="150" t="e">
        <f t="shared" si="22"/>
        <v>#DIV/0!</v>
      </c>
      <c r="AS179" s="177"/>
      <c r="AT179" s="177"/>
      <c r="AV179" s="153" t="e">
        <f t="shared" si="23"/>
        <v>#DIV/0!</v>
      </c>
      <c r="AW179" s="101"/>
      <c r="AY179" s="132"/>
      <c r="AZ179" s="101"/>
      <c r="BA179" s="94"/>
      <c r="BB179" s="94"/>
      <c r="BC179" s="94"/>
      <c r="BD179" s="94"/>
      <c r="BE179" s="101"/>
      <c r="BF179" s="132"/>
      <c r="BG179" s="98"/>
      <c r="BH179" s="74" t="str">
        <f t="shared" si="18"/>
        <v>N</v>
      </c>
      <c r="BI179" t="e">
        <f t="shared" si="19"/>
        <v>#DIV/0!</v>
      </c>
      <c r="BK179" s="283">
        <f>IFERROR(VLOOKUP($B179, 'A2. Rate Change &amp; Enrollment'!$C$14:$BY$769, 75, FALSE), 0)</f>
        <v>0</v>
      </c>
      <c r="BL179" s="283" t="e">
        <f t="shared" si="20"/>
        <v>#DIV/0!</v>
      </c>
      <c r="BM179" s="283" t="e">
        <f t="shared" si="21"/>
        <v>#DIV/0!</v>
      </c>
      <c r="BN179" t="e">
        <f t="shared" si="24"/>
        <v>#DIV/0!</v>
      </c>
    </row>
    <row r="180" spans="1:66" x14ac:dyDescent="0.35">
      <c r="A180" t="s">
        <v>374</v>
      </c>
      <c r="B180" s="144"/>
      <c r="C180" s="98"/>
      <c r="D180" s="43" t="str">
        <f t="shared" si="17"/>
        <v>Indemnity</v>
      </c>
      <c r="E180" s="100"/>
      <c r="F180" s="101"/>
      <c r="G180" s="100"/>
      <c r="H180" s="101"/>
      <c r="I180" s="100"/>
      <c r="J180" s="101"/>
      <c r="K180" s="100"/>
      <c r="L180" s="101"/>
      <c r="M180" s="100"/>
      <c r="N180" s="101"/>
      <c r="O180" s="100"/>
      <c r="P180" s="101"/>
      <c r="Q180" s="100"/>
      <c r="R180" s="101"/>
      <c r="S180" s="100"/>
      <c r="T180" s="101"/>
      <c r="U180" s="118"/>
      <c r="V180" s="118"/>
      <c r="W180" s="100"/>
      <c r="X180" s="100"/>
      <c r="Y180" s="100"/>
      <c r="Z180" s="100"/>
      <c r="AA180" s="132"/>
      <c r="AB180" s="101"/>
      <c r="AC180" s="101"/>
      <c r="AD180" s="101"/>
      <c r="AE180" s="100"/>
      <c r="AF180" s="101"/>
      <c r="AG180" s="100"/>
      <c r="AH180" s="101"/>
      <c r="AI180" s="100"/>
      <c r="AJ180" s="101"/>
      <c r="AK180" s="100"/>
      <c r="AL180" s="101"/>
      <c r="AM180" s="101"/>
      <c r="AN180" s="8"/>
      <c r="AO180" s="147">
        <f>IFERROR(VLOOKUP(B180,'A2. Rate Change &amp; Enrollment'!$C$20:$K$769,3,FALSE),0)</f>
        <v>0</v>
      </c>
      <c r="AP180" s="147">
        <f>IFERROR(VLOOKUP(B180,'A2. Rate Change &amp; Enrollment'!$C$20:$K$769,7,FALSE),0)</f>
        <v>0</v>
      </c>
      <c r="AQ180" s="150" t="e">
        <f t="shared" si="22"/>
        <v>#DIV/0!</v>
      </c>
      <c r="AS180" s="177"/>
      <c r="AT180" s="177"/>
      <c r="AV180" s="153" t="e">
        <f t="shared" si="23"/>
        <v>#DIV/0!</v>
      </c>
      <c r="AW180" s="101"/>
      <c r="AY180" s="132"/>
      <c r="AZ180" s="101"/>
      <c r="BA180" s="94"/>
      <c r="BB180" s="94"/>
      <c r="BC180" s="94"/>
      <c r="BD180" s="94"/>
      <c r="BE180" s="101"/>
      <c r="BF180" s="132"/>
      <c r="BG180" s="98"/>
      <c r="BH180" s="74" t="str">
        <f t="shared" si="18"/>
        <v>N</v>
      </c>
      <c r="BI180" t="e">
        <f t="shared" si="19"/>
        <v>#DIV/0!</v>
      </c>
      <c r="BK180" s="283">
        <f>IFERROR(VLOOKUP($B180, 'A2. Rate Change &amp; Enrollment'!$C$14:$BY$769, 75, FALSE), 0)</f>
        <v>0</v>
      </c>
      <c r="BL180" s="283" t="e">
        <f t="shared" si="20"/>
        <v>#DIV/0!</v>
      </c>
      <c r="BM180" s="283" t="e">
        <f t="shared" si="21"/>
        <v>#DIV/0!</v>
      </c>
      <c r="BN180" t="e">
        <f t="shared" si="24"/>
        <v>#DIV/0!</v>
      </c>
    </row>
    <row r="181" spans="1:66" x14ac:dyDescent="0.35">
      <c r="A181" t="s">
        <v>375</v>
      </c>
      <c r="B181" s="144"/>
      <c r="C181" s="98"/>
      <c r="D181" s="43" t="str">
        <f t="shared" si="17"/>
        <v>Indemnity</v>
      </c>
      <c r="E181" s="100"/>
      <c r="F181" s="101"/>
      <c r="G181" s="100"/>
      <c r="H181" s="101"/>
      <c r="I181" s="100"/>
      <c r="J181" s="101"/>
      <c r="K181" s="100"/>
      <c r="L181" s="101"/>
      <c r="M181" s="100"/>
      <c r="N181" s="101"/>
      <c r="O181" s="100"/>
      <c r="P181" s="101"/>
      <c r="Q181" s="100"/>
      <c r="R181" s="101"/>
      <c r="S181" s="100"/>
      <c r="T181" s="101"/>
      <c r="U181" s="118"/>
      <c r="V181" s="118"/>
      <c r="W181" s="100"/>
      <c r="X181" s="100"/>
      <c r="Y181" s="100"/>
      <c r="Z181" s="100"/>
      <c r="AA181" s="132"/>
      <c r="AB181" s="101"/>
      <c r="AC181" s="101"/>
      <c r="AD181" s="101"/>
      <c r="AE181" s="100"/>
      <c r="AF181" s="101"/>
      <c r="AG181" s="100"/>
      <c r="AH181" s="101"/>
      <c r="AI181" s="100"/>
      <c r="AJ181" s="101"/>
      <c r="AK181" s="100"/>
      <c r="AL181" s="101"/>
      <c r="AM181" s="101"/>
      <c r="AN181" s="8"/>
      <c r="AO181" s="147">
        <f>IFERROR(VLOOKUP(B181,'A2. Rate Change &amp; Enrollment'!$C$20:$K$769,3,FALSE),0)</f>
        <v>0</v>
      </c>
      <c r="AP181" s="147">
        <f>IFERROR(VLOOKUP(B181,'A2. Rate Change &amp; Enrollment'!$C$20:$K$769,7,FALSE),0)</f>
        <v>0</v>
      </c>
      <c r="AQ181" s="150" t="e">
        <f t="shared" si="22"/>
        <v>#DIV/0!</v>
      </c>
      <c r="AS181" s="177"/>
      <c r="AT181" s="177"/>
      <c r="AV181" s="153" t="e">
        <f t="shared" si="23"/>
        <v>#DIV/0!</v>
      </c>
      <c r="AW181" s="101"/>
      <c r="AY181" s="132"/>
      <c r="AZ181" s="101"/>
      <c r="BA181" s="94"/>
      <c r="BB181" s="94"/>
      <c r="BC181" s="94"/>
      <c r="BD181" s="94"/>
      <c r="BE181" s="101"/>
      <c r="BF181" s="132"/>
      <c r="BG181" s="98"/>
      <c r="BH181" s="74" t="str">
        <f t="shared" si="18"/>
        <v>N</v>
      </c>
      <c r="BI181" t="e">
        <f t="shared" si="19"/>
        <v>#DIV/0!</v>
      </c>
      <c r="BK181" s="283">
        <f>IFERROR(VLOOKUP($B181, 'A2. Rate Change &amp; Enrollment'!$C$14:$BY$769, 75, FALSE), 0)</f>
        <v>0</v>
      </c>
      <c r="BL181" s="283" t="e">
        <f t="shared" si="20"/>
        <v>#DIV/0!</v>
      </c>
      <c r="BM181" s="283" t="e">
        <f t="shared" si="21"/>
        <v>#DIV/0!</v>
      </c>
      <c r="BN181" t="e">
        <f t="shared" si="24"/>
        <v>#DIV/0!</v>
      </c>
    </row>
    <row r="182" spans="1:66" x14ac:dyDescent="0.35">
      <c r="A182" t="s">
        <v>376</v>
      </c>
      <c r="B182" s="144"/>
      <c r="C182" s="98"/>
      <c r="D182" s="43" t="str">
        <f t="shared" si="17"/>
        <v>Indemnity</v>
      </c>
      <c r="E182" s="100"/>
      <c r="F182" s="101"/>
      <c r="G182" s="100"/>
      <c r="H182" s="101"/>
      <c r="I182" s="100"/>
      <c r="J182" s="101"/>
      <c r="K182" s="100"/>
      <c r="L182" s="101"/>
      <c r="M182" s="100"/>
      <c r="N182" s="101"/>
      <c r="O182" s="100"/>
      <c r="P182" s="101"/>
      <c r="Q182" s="100"/>
      <c r="R182" s="101"/>
      <c r="S182" s="100"/>
      <c r="T182" s="101"/>
      <c r="U182" s="118"/>
      <c r="V182" s="118"/>
      <c r="W182" s="100"/>
      <c r="X182" s="100"/>
      <c r="Y182" s="100"/>
      <c r="Z182" s="100"/>
      <c r="AA182" s="132"/>
      <c r="AB182" s="101"/>
      <c r="AC182" s="101"/>
      <c r="AD182" s="101"/>
      <c r="AE182" s="100"/>
      <c r="AF182" s="101"/>
      <c r="AG182" s="100"/>
      <c r="AH182" s="101"/>
      <c r="AI182" s="100"/>
      <c r="AJ182" s="101"/>
      <c r="AK182" s="100"/>
      <c r="AL182" s="101"/>
      <c r="AM182" s="101"/>
      <c r="AN182" s="8"/>
      <c r="AO182" s="147">
        <f>IFERROR(VLOOKUP(B182,'A2. Rate Change &amp; Enrollment'!$C$20:$K$769,3,FALSE),0)</f>
        <v>0</v>
      </c>
      <c r="AP182" s="147">
        <f>IFERROR(VLOOKUP(B182,'A2. Rate Change &amp; Enrollment'!$C$20:$K$769,7,FALSE),0)</f>
        <v>0</v>
      </c>
      <c r="AQ182" s="150" t="e">
        <f t="shared" si="22"/>
        <v>#DIV/0!</v>
      </c>
      <c r="AS182" s="177"/>
      <c r="AT182" s="177"/>
      <c r="AV182" s="153" t="e">
        <f t="shared" si="23"/>
        <v>#DIV/0!</v>
      </c>
      <c r="AW182" s="101"/>
      <c r="AY182" s="132"/>
      <c r="AZ182" s="101"/>
      <c r="BA182" s="94"/>
      <c r="BB182" s="94"/>
      <c r="BC182" s="94"/>
      <c r="BD182" s="94"/>
      <c r="BE182" s="101"/>
      <c r="BF182" s="132"/>
      <c r="BG182" s="98"/>
      <c r="BH182" s="74" t="str">
        <f t="shared" si="18"/>
        <v>N</v>
      </c>
      <c r="BI182" t="e">
        <f t="shared" si="19"/>
        <v>#DIV/0!</v>
      </c>
      <c r="BK182" s="283">
        <f>IFERROR(VLOOKUP($B182, 'A2. Rate Change &amp; Enrollment'!$C$14:$BY$769, 75, FALSE), 0)</f>
        <v>0</v>
      </c>
      <c r="BL182" s="283" t="e">
        <f t="shared" si="20"/>
        <v>#DIV/0!</v>
      </c>
      <c r="BM182" s="283" t="e">
        <f t="shared" si="21"/>
        <v>#DIV/0!</v>
      </c>
      <c r="BN182" t="e">
        <f t="shared" si="24"/>
        <v>#DIV/0!</v>
      </c>
    </row>
    <row r="183" spans="1:66" x14ac:dyDescent="0.35">
      <c r="A183" t="s">
        <v>377</v>
      </c>
      <c r="B183" s="144"/>
      <c r="C183" s="98"/>
      <c r="D183" s="43" t="str">
        <f t="shared" si="17"/>
        <v>Indemnity</v>
      </c>
      <c r="E183" s="100"/>
      <c r="F183" s="101"/>
      <c r="G183" s="100"/>
      <c r="H183" s="101"/>
      <c r="I183" s="100"/>
      <c r="J183" s="101"/>
      <c r="K183" s="100"/>
      <c r="L183" s="101"/>
      <c r="M183" s="100"/>
      <c r="N183" s="101"/>
      <c r="O183" s="100"/>
      <c r="P183" s="101"/>
      <c r="Q183" s="100"/>
      <c r="R183" s="101"/>
      <c r="S183" s="100"/>
      <c r="T183" s="101"/>
      <c r="U183" s="118"/>
      <c r="V183" s="118"/>
      <c r="W183" s="100"/>
      <c r="X183" s="100"/>
      <c r="Y183" s="100"/>
      <c r="Z183" s="100"/>
      <c r="AA183" s="132"/>
      <c r="AB183" s="101"/>
      <c r="AC183" s="101"/>
      <c r="AD183" s="101"/>
      <c r="AE183" s="100"/>
      <c r="AF183" s="101"/>
      <c r="AG183" s="100"/>
      <c r="AH183" s="101"/>
      <c r="AI183" s="100"/>
      <c r="AJ183" s="101"/>
      <c r="AK183" s="100"/>
      <c r="AL183" s="101"/>
      <c r="AM183" s="101"/>
      <c r="AN183" s="8"/>
      <c r="AO183" s="147">
        <f>IFERROR(VLOOKUP(B183,'A2. Rate Change &amp; Enrollment'!$C$20:$K$769,3,FALSE),0)</f>
        <v>0</v>
      </c>
      <c r="AP183" s="147">
        <f>IFERROR(VLOOKUP(B183,'A2. Rate Change &amp; Enrollment'!$C$20:$K$769,7,FALSE),0)</f>
        <v>0</v>
      </c>
      <c r="AQ183" s="150" t="e">
        <f t="shared" si="22"/>
        <v>#DIV/0!</v>
      </c>
      <c r="AS183" s="177"/>
      <c r="AT183" s="177"/>
      <c r="AV183" s="153" t="e">
        <f t="shared" si="23"/>
        <v>#DIV/0!</v>
      </c>
      <c r="AW183" s="101"/>
      <c r="AY183" s="132"/>
      <c r="AZ183" s="101"/>
      <c r="BA183" s="94"/>
      <c r="BB183" s="94"/>
      <c r="BC183" s="94"/>
      <c r="BD183" s="94"/>
      <c r="BE183" s="101"/>
      <c r="BF183" s="132"/>
      <c r="BG183" s="98"/>
      <c r="BH183" s="74" t="str">
        <f t="shared" si="18"/>
        <v>N</v>
      </c>
      <c r="BI183" t="e">
        <f t="shared" si="19"/>
        <v>#DIV/0!</v>
      </c>
      <c r="BK183" s="283">
        <f>IFERROR(VLOOKUP($B183, 'A2. Rate Change &amp; Enrollment'!$C$14:$BY$769, 75, FALSE), 0)</f>
        <v>0</v>
      </c>
      <c r="BL183" s="283" t="e">
        <f t="shared" si="20"/>
        <v>#DIV/0!</v>
      </c>
      <c r="BM183" s="283" t="e">
        <f t="shared" si="21"/>
        <v>#DIV/0!</v>
      </c>
      <c r="BN183" t="e">
        <f t="shared" si="24"/>
        <v>#DIV/0!</v>
      </c>
    </row>
    <row r="184" spans="1:66" x14ac:dyDescent="0.35">
      <c r="A184" t="s">
        <v>378</v>
      </c>
      <c r="B184" s="144"/>
      <c r="C184" s="98"/>
      <c r="D184" s="43" t="str">
        <f t="shared" si="17"/>
        <v>Indemnity</v>
      </c>
      <c r="E184" s="100"/>
      <c r="F184" s="101"/>
      <c r="G184" s="100"/>
      <c r="H184" s="101"/>
      <c r="I184" s="100"/>
      <c r="J184" s="101"/>
      <c r="K184" s="100"/>
      <c r="L184" s="101"/>
      <c r="M184" s="100"/>
      <c r="N184" s="101"/>
      <c r="O184" s="100"/>
      <c r="P184" s="101"/>
      <c r="Q184" s="100"/>
      <c r="R184" s="101"/>
      <c r="S184" s="100"/>
      <c r="T184" s="101"/>
      <c r="U184" s="118"/>
      <c r="V184" s="118"/>
      <c r="W184" s="100"/>
      <c r="X184" s="100"/>
      <c r="Y184" s="100"/>
      <c r="Z184" s="100"/>
      <c r="AA184" s="132"/>
      <c r="AB184" s="101"/>
      <c r="AC184" s="101"/>
      <c r="AD184" s="101"/>
      <c r="AE184" s="100"/>
      <c r="AF184" s="101"/>
      <c r="AG184" s="100"/>
      <c r="AH184" s="101"/>
      <c r="AI184" s="100"/>
      <c r="AJ184" s="101"/>
      <c r="AK184" s="100"/>
      <c r="AL184" s="101"/>
      <c r="AM184" s="101"/>
      <c r="AN184" s="8"/>
      <c r="AO184" s="147">
        <f>IFERROR(VLOOKUP(B184,'A2. Rate Change &amp; Enrollment'!$C$20:$K$769,3,FALSE),0)</f>
        <v>0</v>
      </c>
      <c r="AP184" s="147">
        <f>IFERROR(VLOOKUP(B184,'A2. Rate Change &amp; Enrollment'!$C$20:$K$769,7,FALSE),0)</f>
        <v>0</v>
      </c>
      <c r="AQ184" s="150" t="e">
        <f t="shared" si="22"/>
        <v>#DIV/0!</v>
      </c>
      <c r="AS184" s="177"/>
      <c r="AT184" s="177"/>
      <c r="AV184" s="153" t="e">
        <f t="shared" si="23"/>
        <v>#DIV/0!</v>
      </c>
      <c r="AW184" s="101"/>
      <c r="AY184" s="132"/>
      <c r="AZ184" s="101"/>
      <c r="BA184" s="94"/>
      <c r="BB184" s="94"/>
      <c r="BC184" s="94"/>
      <c r="BD184" s="94"/>
      <c r="BE184" s="101"/>
      <c r="BF184" s="132"/>
      <c r="BG184" s="98"/>
      <c r="BH184" s="74" t="str">
        <f t="shared" si="18"/>
        <v>N</v>
      </c>
      <c r="BI184" t="e">
        <f t="shared" si="19"/>
        <v>#DIV/0!</v>
      </c>
      <c r="BK184" s="283">
        <f>IFERROR(VLOOKUP($B184, 'A2. Rate Change &amp; Enrollment'!$C$14:$BY$769, 75, FALSE), 0)</f>
        <v>0</v>
      </c>
      <c r="BL184" s="283" t="e">
        <f t="shared" si="20"/>
        <v>#DIV/0!</v>
      </c>
      <c r="BM184" s="283" t="e">
        <f t="shared" si="21"/>
        <v>#DIV/0!</v>
      </c>
      <c r="BN184" t="e">
        <f t="shared" si="24"/>
        <v>#DIV/0!</v>
      </c>
    </row>
    <row r="185" spans="1:66" x14ac:dyDescent="0.35">
      <c r="A185" t="s">
        <v>379</v>
      </c>
      <c r="B185" s="144"/>
      <c r="C185" s="98"/>
      <c r="D185" s="43" t="str">
        <f t="shared" si="17"/>
        <v>Indemnity</v>
      </c>
      <c r="E185" s="100"/>
      <c r="F185" s="101"/>
      <c r="G185" s="100"/>
      <c r="H185" s="101"/>
      <c r="I185" s="100"/>
      <c r="J185" s="101"/>
      <c r="K185" s="100"/>
      <c r="L185" s="101"/>
      <c r="M185" s="100"/>
      <c r="N185" s="101"/>
      <c r="O185" s="100"/>
      <c r="P185" s="101"/>
      <c r="Q185" s="100"/>
      <c r="R185" s="101"/>
      <c r="S185" s="100"/>
      <c r="T185" s="101"/>
      <c r="U185" s="118"/>
      <c r="V185" s="118"/>
      <c r="W185" s="100"/>
      <c r="X185" s="100"/>
      <c r="Y185" s="100"/>
      <c r="Z185" s="100"/>
      <c r="AA185" s="132"/>
      <c r="AB185" s="101"/>
      <c r="AC185" s="101"/>
      <c r="AD185" s="101"/>
      <c r="AE185" s="100"/>
      <c r="AF185" s="101"/>
      <c r="AG185" s="100"/>
      <c r="AH185" s="101"/>
      <c r="AI185" s="100"/>
      <c r="AJ185" s="101"/>
      <c r="AK185" s="100"/>
      <c r="AL185" s="101"/>
      <c r="AM185" s="101"/>
      <c r="AN185" s="8"/>
      <c r="AO185" s="147">
        <f>IFERROR(VLOOKUP(B185,'A2. Rate Change &amp; Enrollment'!$C$20:$K$769,3,FALSE),0)</f>
        <v>0</v>
      </c>
      <c r="AP185" s="147">
        <f>IFERROR(VLOOKUP(B185,'A2. Rate Change &amp; Enrollment'!$C$20:$K$769,7,FALSE),0)</f>
        <v>0</v>
      </c>
      <c r="AQ185" s="150" t="e">
        <f t="shared" si="22"/>
        <v>#DIV/0!</v>
      </c>
      <c r="AS185" s="177"/>
      <c r="AT185" s="177"/>
      <c r="AV185" s="153" t="e">
        <f t="shared" si="23"/>
        <v>#DIV/0!</v>
      </c>
      <c r="AW185" s="101"/>
      <c r="AY185" s="132"/>
      <c r="AZ185" s="101"/>
      <c r="BA185" s="94"/>
      <c r="BB185" s="94"/>
      <c r="BC185" s="94"/>
      <c r="BD185" s="94"/>
      <c r="BE185" s="101"/>
      <c r="BF185" s="132"/>
      <c r="BG185" s="98"/>
      <c r="BH185" s="74" t="str">
        <f t="shared" si="18"/>
        <v>N</v>
      </c>
      <c r="BI185" t="e">
        <f t="shared" si="19"/>
        <v>#DIV/0!</v>
      </c>
      <c r="BK185" s="283">
        <f>IFERROR(VLOOKUP($B185, 'A2. Rate Change &amp; Enrollment'!$C$14:$BY$769, 75, FALSE), 0)</f>
        <v>0</v>
      </c>
      <c r="BL185" s="283" t="e">
        <f t="shared" si="20"/>
        <v>#DIV/0!</v>
      </c>
      <c r="BM185" s="283" t="e">
        <f t="shared" si="21"/>
        <v>#DIV/0!</v>
      </c>
      <c r="BN185" t="e">
        <f t="shared" si="24"/>
        <v>#DIV/0!</v>
      </c>
    </row>
    <row r="186" spans="1:66" x14ac:dyDescent="0.35">
      <c r="A186" t="s">
        <v>380</v>
      </c>
      <c r="B186" s="144"/>
      <c r="C186" s="98"/>
      <c r="D186" s="43" t="str">
        <f t="shared" si="17"/>
        <v>Indemnity</v>
      </c>
      <c r="E186" s="100"/>
      <c r="F186" s="101"/>
      <c r="G186" s="100"/>
      <c r="H186" s="101"/>
      <c r="I186" s="100"/>
      <c r="J186" s="101"/>
      <c r="K186" s="100"/>
      <c r="L186" s="101"/>
      <c r="M186" s="100"/>
      <c r="N186" s="101"/>
      <c r="O186" s="100"/>
      <c r="P186" s="101"/>
      <c r="Q186" s="100"/>
      <c r="R186" s="101"/>
      <c r="S186" s="100"/>
      <c r="T186" s="101"/>
      <c r="U186" s="118"/>
      <c r="V186" s="118"/>
      <c r="W186" s="100"/>
      <c r="X186" s="100"/>
      <c r="Y186" s="100"/>
      <c r="Z186" s="100"/>
      <c r="AA186" s="132"/>
      <c r="AB186" s="101"/>
      <c r="AC186" s="101"/>
      <c r="AD186" s="101"/>
      <c r="AE186" s="100"/>
      <c r="AF186" s="101"/>
      <c r="AG186" s="100"/>
      <c r="AH186" s="101"/>
      <c r="AI186" s="100"/>
      <c r="AJ186" s="101"/>
      <c r="AK186" s="100"/>
      <c r="AL186" s="101"/>
      <c r="AM186" s="101"/>
      <c r="AN186" s="8"/>
      <c r="AO186" s="147">
        <f>IFERROR(VLOOKUP(B186,'A2. Rate Change &amp; Enrollment'!$C$20:$K$769,3,FALSE),0)</f>
        <v>0</v>
      </c>
      <c r="AP186" s="147">
        <f>IFERROR(VLOOKUP(B186,'A2. Rate Change &amp; Enrollment'!$C$20:$K$769,7,FALSE),0)</f>
        <v>0</v>
      </c>
      <c r="AQ186" s="150" t="e">
        <f t="shared" si="22"/>
        <v>#DIV/0!</v>
      </c>
      <c r="AS186" s="177"/>
      <c r="AT186" s="177"/>
      <c r="AV186" s="153" t="e">
        <f t="shared" si="23"/>
        <v>#DIV/0!</v>
      </c>
      <c r="AW186" s="101"/>
      <c r="AY186" s="132"/>
      <c r="AZ186" s="101"/>
      <c r="BA186" s="94"/>
      <c r="BB186" s="94"/>
      <c r="BC186" s="94"/>
      <c r="BD186" s="94"/>
      <c r="BE186" s="101"/>
      <c r="BF186" s="132"/>
      <c r="BG186" s="98"/>
      <c r="BH186" s="74" t="str">
        <f t="shared" si="18"/>
        <v>N</v>
      </c>
      <c r="BI186" t="e">
        <f t="shared" si="19"/>
        <v>#DIV/0!</v>
      </c>
      <c r="BK186" s="283">
        <f>IFERROR(VLOOKUP($B186, 'A2. Rate Change &amp; Enrollment'!$C$14:$BY$769, 75, FALSE), 0)</f>
        <v>0</v>
      </c>
      <c r="BL186" s="283" t="e">
        <f t="shared" si="20"/>
        <v>#DIV/0!</v>
      </c>
      <c r="BM186" s="283" t="e">
        <f t="shared" si="21"/>
        <v>#DIV/0!</v>
      </c>
      <c r="BN186" t="e">
        <f t="shared" si="24"/>
        <v>#DIV/0!</v>
      </c>
    </row>
    <row r="187" spans="1:66" x14ac:dyDescent="0.35">
      <c r="A187" t="s">
        <v>381</v>
      </c>
      <c r="B187" s="144"/>
      <c r="C187" s="98"/>
      <c r="D187" s="43" t="str">
        <f t="shared" si="17"/>
        <v>Indemnity</v>
      </c>
      <c r="E187" s="100"/>
      <c r="F187" s="101"/>
      <c r="G187" s="100"/>
      <c r="H187" s="101"/>
      <c r="I187" s="100"/>
      <c r="J187" s="101"/>
      <c r="K187" s="100"/>
      <c r="L187" s="101"/>
      <c r="M187" s="100"/>
      <c r="N187" s="101"/>
      <c r="O187" s="100"/>
      <c r="P187" s="101"/>
      <c r="Q187" s="100"/>
      <c r="R187" s="101"/>
      <c r="S187" s="100"/>
      <c r="T187" s="101"/>
      <c r="U187" s="118"/>
      <c r="V187" s="118"/>
      <c r="W187" s="100"/>
      <c r="X187" s="100"/>
      <c r="Y187" s="100"/>
      <c r="Z187" s="100"/>
      <c r="AA187" s="132"/>
      <c r="AB187" s="101"/>
      <c r="AC187" s="101"/>
      <c r="AD187" s="101"/>
      <c r="AE187" s="100"/>
      <c r="AF187" s="101"/>
      <c r="AG187" s="100"/>
      <c r="AH187" s="101"/>
      <c r="AI187" s="100"/>
      <c r="AJ187" s="101"/>
      <c r="AK187" s="100"/>
      <c r="AL187" s="101"/>
      <c r="AM187" s="101"/>
      <c r="AN187" s="8"/>
      <c r="AO187" s="147">
        <f>IFERROR(VLOOKUP(B187,'A2. Rate Change &amp; Enrollment'!$C$20:$K$769,3,FALSE),0)</f>
        <v>0</v>
      </c>
      <c r="AP187" s="147">
        <f>IFERROR(VLOOKUP(B187,'A2. Rate Change &amp; Enrollment'!$C$20:$K$769,7,FALSE),0)</f>
        <v>0</v>
      </c>
      <c r="AQ187" s="150" t="e">
        <f t="shared" si="22"/>
        <v>#DIV/0!</v>
      </c>
      <c r="AS187" s="177"/>
      <c r="AT187" s="177"/>
      <c r="AV187" s="153" t="e">
        <f t="shared" si="23"/>
        <v>#DIV/0!</v>
      </c>
      <c r="AW187" s="101"/>
      <c r="AY187" s="132"/>
      <c r="AZ187" s="101"/>
      <c r="BA187" s="94"/>
      <c r="BB187" s="94"/>
      <c r="BC187" s="94"/>
      <c r="BD187" s="94"/>
      <c r="BE187" s="101"/>
      <c r="BF187" s="132"/>
      <c r="BG187" s="98"/>
      <c r="BH187" s="74" t="str">
        <f t="shared" si="18"/>
        <v>N</v>
      </c>
      <c r="BI187" t="e">
        <f t="shared" si="19"/>
        <v>#DIV/0!</v>
      </c>
      <c r="BK187" s="283">
        <f>IFERROR(VLOOKUP($B187, 'A2. Rate Change &amp; Enrollment'!$C$14:$BY$769, 75, FALSE), 0)</f>
        <v>0</v>
      </c>
      <c r="BL187" s="283" t="e">
        <f t="shared" si="20"/>
        <v>#DIV/0!</v>
      </c>
      <c r="BM187" s="283" t="e">
        <f t="shared" si="21"/>
        <v>#DIV/0!</v>
      </c>
      <c r="BN187" t="e">
        <f t="shared" si="24"/>
        <v>#DIV/0!</v>
      </c>
    </row>
    <row r="188" spans="1:66" x14ac:dyDescent="0.35">
      <c r="A188" t="s">
        <v>382</v>
      </c>
      <c r="B188" s="144"/>
      <c r="C188" s="98"/>
      <c r="D188" s="43" t="str">
        <f t="shared" si="17"/>
        <v>Indemnity</v>
      </c>
      <c r="E188" s="100"/>
      <c r="F188" s="101"/>
      <c r="G188" s="100"/>
      <c r="H188" s="101"/>
      <c r="I188" s="100"/>
      <c r="J188" s="101"/>
      <c r="K188" s="100"/>
      <c r="L188" s="101"/>
      <c r="M188" s="100"/>
      <c r="N188" s="101"/>
      <c r="O188" s="100"/>
      <c r="P188" s="101"/>
      <c r="Q188" s="100"/>
      <c r="R188" s="101"/>
      <c r="S188" s="100"/>
      <c r="T188" s="101"/>
      <c r="U188" s="118"/>
      <c r="V188" s="118"/>
      <c r="W188" s="100"/>
      <c r="X188" s="100"/>
      <c r="Y188" s="100"/>
      <c r="Z188" s="100"/>
      <c r="AA188" s="132"/>
      <c r="AB188" s="101"/>
      <c r="AC188" s="101"/>
      <c r="AD188" s="101"/>
      <c r="AE188" s="100"/>
      <c r="AF188" s="101"/>
      <c r="AG188" s="100"/>
      <c r="AH188" s="101"/>
      <c r="AI188" s="100"/>
      <c r="AJ188" s="101"/>
      <c r="AK188" s="100"/>
      <c r="AL188" s="101"/>
      <c r="AM188" s="101"/>
      <c r="AN188" s="8"/>
      <c r="AO188" s="147">
        <f>IFERROR(VLOOKUP(B188,'A2. Rate Change &amp; Enrollment'!$C$20:$K$769,3,FALSE),0)</f>
        <v>0</v>
      </c>
      <c r="AP188" s="147">
        <f>IFERROR(VLOOKUP(B188,'A2. Rate Change &amp; Enrollment'!$C$20:$K$769,7,FALSE),0)</f>
        <v>0</v>
      </c>
      <c r="AQ188" s="150" t="e">
        <f t="shared" si="22"/>
        <v>#DIV/0!</v>
      </c>
      <c r="AS188" s="177"/>
      <c r="AT188" s="177"/>
      <c r="AV188" s="153" t="e">
        <f t="shared" si="23"/>
        <v>#DIV/0!</v>
      </c>
      <c r="AW188" s="101"/>
      <c r="AY188" s="132"/>
      <c r="AZ188" s="101"/>
      <c r="BA188" s="94"/>
      <c r="BB188" s="94"/>
      <c r="BC188" s="94"/>
      <c r="BD188" s="94"/>
      <c r="BE188" s="101"/>
      <c r="BF188" s="132"/>
      <c r="BG188" s="98"/>
      <c r="BH188" s="74" t="str">
        <f t="shared" si="18"/>
        <v>N</v>
      </c>
      <c r="BI188" t="e">
        <f t="shared" si="19"/>
        <v>#DIV/0!</v>
      </c>
      <c r="BK188" s="283">
        <f>IFERROR(VLOOKUP($B188, 'A2. Rate Change &amp; Enrollment'!$C$14:$BY$769, 75, FALSE), 0)</f>
        <v>0</v>
      </c>
      <c r="BL188" s="283" t="e">
        <f t="shared" si="20"/>
        <v>#DIV/0!</v>
      </c>
      <c r="BM188" s="283" t="e">
        <f t="shared" si="21"/>
        <v>#DIV/0!</v>
      </c>
      <c r="BN188" t="e">
        <f t="shared" si="24"/>
        <v>#DIV/0!</v>
      </c>
    </row>
    <row r="189" spans="1:66" x14ac:dyDescent="0.35">
      <c r="A189" t="s">
        <v>383</v>
      </c>
      <c r="B189" s="144"/>
      <c r="C189" s="98"/>
      <c r="D189" s="43" t="str">
        <f t="shared" si="17"/>
        <v>Indemnity</v>
      </c>
      <c r="E189" s="100"/>
      <c r="F189" s="101"/>
      <c r="G189" s="100"/>
      <c r="H189" s="101"/>
      <c r="I189" s="100"/>
      <c r="J189" s="101"/>
      <c r="K189" s="100"/>
      <c r="L189" s="101"/>
      <c r="M189" s="100"/>
      <c r="N189" s="101"/>
      <c r="O189" s="100"/>
      <c r="P189" s="101"/>
      <c r="Q189" s="100"/>
      <c r="R189" s="101"/>
      <c r="S189" s="100"/>
      <c r="T189" s="101"/>
      <c r="U189" s="118"/>
      <c r="V189" s="118"/>
      <c r="W189" s="100"/>
      <c r="X189" s="100"/>
      <c r="Y189" s="100"/>
      <c r="Z189" s="100"/>
      <c r="AA189" s="132"/>
      <c r="AB189" s="101"/>
      <c r="AC189" s="101"/>
      <c r="AD189" s="101"/>
      <c r="AE189" s="100"/>
      <c r="AF189" s="101"/>
      <c r="AG189" s="100"/>
      <c r="AH189" s="101"/>
      <c r="AI189" s="100"/>
      <c r="AJ189" s="101"/>
      <c r="AK189" s="100"/>
      <c r="AL189" s="101"/>
      <c r="AM189" s="101"/>
      <c r="AN189" s="8"/>
      <c r="AO189" s="147">
        <f>IFERROR(VLOOKUP(B189,'A2. Rate Change &amp; Enrollment'!$C$20:$K$769,3,FALSE),0)</f>
        <v>0</v>
      </c>
      <c r="AP189" s="147">
        <f>IFERROR(VLOOKUP(B189,'A2. Rate Change &amp; Enrollment'!$C$20:$K$769,7,FALSE),0)</f>
        <v>0</v>
      </c>
      <c r="AQ189" s="150" t="e">
        <f t="shared" si="22"/>
        <v>#DIV/0!</v>
      </c>
      <c r="AS189" s="177"/>
      <c r="AT189" s="177"/>
      <c r="AV189" s="153" t="e">
        <f t="shared" si="23"/>
        <v>#DIV/0!</v>
      </c>
      <c r="AW189" s="101"/>
      <c r="AY189" s="132"/>
      <c r="AZ189" s="101"/>
      <c r="BA189" s="94"/>
      <c r="BB189" s="94"/>
      <c r="BC189" s="94"/>
      <c r="BD189" s="94"/>
      <c r="BE189" s="101"/>
      <c r="BF189" s="132"/>
      <c r="BG189" s="98"/>
      <c r="BH189" s="74" t="str">
        <f t="shared" si="18"/>
        <v>N</v>
      </c>
      <c r="BI189" t="e">
        <f t="shared" si="19"/>
        <v>#DIV/0!</v>
      </c>
      <c r="BK189" s="283">
        <f>IFERROR(VLOOKUP($B189, 'A2. Rate Change &amp; Enrollment'!$C$14:$BY$769, 75, FALSE), 0)</f>
        <v>0</v>
      </c>
      <c r="BL189" s="283" t="e">
        <f t="shared" si="20"/>
        <v>#DIV/0!</v>
      </c>
      <c r="BM189" s="283" t="e">
        <f t="shared" si="21"/>
        <v>#DIV/0!</v>
      </c>
      <c r="BN189" t="e">
        <f t="shared" si="24"/>
        <v>#DIV/0!</v>
      </c>
    </row>
    <row r="190" spans="1:66" x14ac:dyDescent="0.35">
      <c r="A190" t="s">
        <v>384</v>
      </c>
      <c r="B190" s="144"/>
      <c r="C190" s="98"/>
      <c r="D190" s="43" t="str">
        <f t="shared" si="17"/>
        <v>Indemnity</v>
      </c>
      <c r="E190" s="100"/>
      <c r="F190" s="101"/>
      <c r="G190" s="100"/>
      <c r="H190" s="101"/>
      <c r="I190" s="100"/>
      <c r="J190" s="101"/>
      <c r="K190" s="100"/>
      <c r="L190" s="101"/>
      <c r="M190" s="100"/>
      <c r="N190" s="101"/>
      <c r="O190" s="100"/>
      <c r="P190" s="101"/>
      <c r="Q190" s="100"/>
      <c r="R190" s="101"/>
      <c r="S190" s="100"/>
      <c r="T190" s="101"/>
      <c r="U190" s="118"/>
      <c r="V190" s="118"/>
      <c r="W190" s="100"/>
      <c r="X190" s="100"/>
      <c r="Y190" s="100"/>
      <c r="Z190" s="100"/>
      <c r="AA190" s="132"/>
      <c r="AB190" s="101"/>
      <c r="AC190" s="101"/>
      <c r="AD190" s="101"/>
      <c r="AE190" s="100"/>
      <c r="AF190" s="101"/>
      <c r="AG190" s="100"/>
      <c r="AH190" s="101"/>
      <c r="AI190" s="100"/>
      <c r="AJ190" s="101"/>
      <c r="AK190" s="100"/>
      <c r="AL190" s="101"/>
      <c r="AM190" s="101"/>
      <c r="AN190" s="8"/>
      <c r="AO190" s="147">
        <f>IFERROR(VLOOKUP(B190,'A2. Rate Change &amp; Enrollment'!$C$20:$K$769,3,FALSE),0)</f>
        <v>0</v>
      </c>
      <c r="AP190" s="147">
        <f>IFERROR(VLOOKUP(B190,'A2. Rate Change &amp; Enrollment'!$C$20:$K$769,7,FALSE),0)</f>
        <v>0</v>
      </c>
      <c r="AQ190" s="150" t="e">
        <f t="shared" si="22"/>
        <v>#DIV/0!</v>
      </c>
      <c r="AS190" s="177"/>
      <c r="AT190" s="177"/>
      <c r="AV190" s="153" t="e">
        <f t="shared" si="23"/>
        <v>#DIV/0!</v>
      </c>
      <c r="AW190" s="101"/>
      <c r="AY190" s="132"/>
      <c r="AZ190" s="101"/>
      <c r="BA190" s="94"/>
      <c r="BB190" s="94"/>
      <c r="BC190" s="94"/>
      <c r="BD190" s="94"/>
      <c r="BE190" s="101"/>
      <c r="BF190" s="132"/>
      <c r="BG190" s="98"/>
      <c r="BH190" s="74" t="str">
        <f t="shared" si="18"/>
        <v>N</v>
      </c>
      <c r="BI190" t="e">
        <f t="shared" si="19"/>
        <v>#DIV/0!</v>
      </c>
      <c r="BK190" s="283">
        <f>IFERROR(VLOOKUP($B190, 'A2. Rate Change &amp; Enrollment'!$C$14:$BY$769, 75, FALSE), 0)</f>
        <v>0</v>
      </c>
      <c r="BL190" s="283" t="e">
        <f t="shared" si="20"/>
        <v>#DIV/0!</v>
      </c>
      <c r="BM190" s="283" t="e">
        <f t="shared" si="21"/>
        <v>#DIV/0!</v>
      </c>
      <c r="BN190" t="e">
        <f t="shared" si="24"/>
        <v>#DIV/0!</v>
      </c>
    </row>
    <row r="191" spans="1:66" x14ac:dyDescent="0.35">
      <c r="A191" t="s">
        <v>385</v>
      </c>
      <c r="B191" s="144"/>
      <c r="C191" s="98"/>
      <c r="D191" s="43" t="str">
        <f t="shared" si="17"/>
        <v>Indemnity</v>
      </c>
      <c r="E191" s="100"/>
      <c r="F191" s="101"/>
      <c r="G191" s="100"/>
      <c r="H191" s="101"/>
      <c r="I191" s="100"/>
      <c r="J191" s="101"/>
      <c r="K191" s="100"/>
      <c r="L191" s="101"/>
      <c r="M191" s="100"/>
      <c r="N191" s="101"/>
      <c r="O191" s="100"/>
      <c r="P191" s="101"/>
      <c r="Q191" s="100"/>
      <c r="R191" s="101"/>
      <c r="S191" s="100"/>
      <c r="T191" s="101"/>
      <c r="U191" s="118"/>
      <c r="V191" s="118"/>
      <c r="W191" s="100"/>
      <c r="X191" s="100"/>
      <c r="Y191" s="100"/>
      <c r="Z191" s="100"/>
      <c r="AA191" s="132"/>
      <c r="AB191" s="101"/>
      <c r="AC191" s="101"/>
      <c r="AD191" s="101"/>
      <c r="AE191" s="100"/>
      <c r="AF191" s="101"/>
      <c r="AG191" s="100"/>
      <c r="AH191" s="101"/>
      <c r="AI191" s="100"/>
      <c r="AJ191" s="101"/>
      <c r="AK191" s="100"/>
      <c r="AL191" s="101"/>
      <c r="AM191" s="101"/>
      <c r="AN191" s="8"/>
      <c r="AO191" s="147">
        <f>IFERROR(VLOOKUP(B191,'A2. Rate Change &amp; Enrollment'!$C$20:$K$769,3,FALSE),0)</f>
        <v>0</v>
      </c>
      <c r="AP191" s="147">
        <f>IFERROR(VLOOKUP(B191,'A2. Rate Change &amp; Enrollment'!$C$20:$K$769,7,FALSE),0)</f>
        <v>0</v>
      </c>
      <c r="AQ191" s="150" t="e">
        <f t="shared" si="22"/>
        <v>#DIV/0!</v>
      </c>
      <c r="AS191" s="177"/>
      <c r="AT191" s="177"/>
      <c r="AV191" s="153" t="e">
        <f t="shared" si="23"/>
        <v>#DIV/0!</v>
      </c>
      <c r="AW191" s="101"/>
      <c r="AY191" s="132"/>
      <c r="AZ191" s="101"/>
      <c r="BA191" s="94"/>
      <c r="BB191" s="94"/>
      <c r="BC191" s="94"/>
      <c r="BD191" s="94"/>
      <c r="BE191" s="101"/>
      <c r="BF191" s="132"/>
      <c r="BG191" s="98"/>
      <c r="BH191" s="74" t="str">
        <f t="shared" si="18"/>
        <v>N</v>
      </c>
      <c r="BI191" t="e">
        <f t="shared" si="19"/>
        <v>#DIV/0!</v>
      </c>
      <c r="BK191" s="283">
        <f>IFERROR(VLOOKUP($B191, 'A2. Rate Change &amp; Enrollment'!$C$14:$BY$769, 75, FALSE), 0)</f>
        <v>0</v>
      </c>
      <c r="BL191" s="283" t="e">
        <f t="shared" si="20"/>
        <v>#DIV/0!</v>
      </c>
      <c r="BM191" s="283" t="e">
        <f t="shared" si="21"/>
        <v>#DIV/0!</v>
      </c>
      <c r="BN191" t="e">
        <f t="shared" si="24"/>
        <v>#DIV/0!</v>
      </c>
    </row>
    <row r="192" spans="1:66" x14ac:dyDescent="0.35">
      <c r="A192" t="s">
        <v>386</v>
      </c>
      <c r="B192" s="144"/>
      <c r="C192" s="98"/>
      <c r="D192" s="43" t="str">
        <f t="shared" si="17"/>
        <v>Indemnity</v>
      </c>
      <c r="E192" s="100"/>
      <c r="F192" s="101"/>
      <c r="G192" s="100"/>
      <c r="H192" s="101"/>
      <c r="I192" s="100"/>
      <c r="J192" s="101"/>
      <c r="K192" s="100"/>
      <c r="L192" s="101"/>
      <c r="M192" s="100"/>
      <c r="N192" s="101"/>
      <c r="O192" s="100"/>
      <c r="P192" s="101"/>
      <c r="Q192" s="100"/>
      <c r="R192" s="101"/>
      <c r="S192" s="100"/>
      <c r="T192" s="101"/>
      <c r="U192" s="118"/>
      <c r="V192" s="118"/>
      <c r="W192" s="100"/>
      <c r="X192" s="100"/>
      <c r="Y192" s="100"/>
      <c r="Z192" s="100"/>
      <c r="AA192" s="132"/>
      <c r="AB192" s="101"/>
      <c r="AC192" s="101"/>
      <c r="AD192" s="101"/>
      <c r="AE192" s="100"/>
      <c r="AF192" s="101"/>
      <c r="AG192" s="100"/>
      <c r="AH192" s="101"/>
      <c r="AI192" s="100"/>
      <c r="AJ192" s="101"/>
      <c r="AK192" s="100"/>
      <c r="AL192" s="101"/>
      <c r="AM192" s="101"/>
      <c r="AN192" s="8"/>
      <c r="AO192" s="147">
        <f>IFERROR(VLOOKUP(B192,'A2. Rate Change &amp; Enrollment'!$C$20:$K$769,3,FALSE),0)</f>
        <v>0</v>
      </c>
      <c r="AP192" s="147">
        <f>IFERROR(VLOOKUP(B192,'A2. Rate Change &amp; Enrollment'!$C$20:$K$769,7,FALSE),0)</f>
        <v>0</v>
      </c>
      <c r="AQ192" s="150" t="e">
        <f t="shared" si="22"/>
        <v>#DIV/0!</v>
      </c>
      <c r="AS192" s="177"/>
      <c r="AT192" s="177"/>
      <c r="AV192" s="153" t="e">
        <f t="shared" si="23"/>
        <v>#DIV/0!</v>
      </c>
      <c r="AW192" s="101"/>
      <c r="AY192" s="132"/>
      <c r="AZ192" s="101"/>
      <c r="BA192" s="94"/>
      <c r="BB192" s="94"/>
      <c r="BC192" s="94"/>
      <c r="BD192" s="94"/>
      <c r="BE192" s="101"/>
      <c r="BF192" s="132"/>
      <c r="BG192" s="98"/>
      <c r="BH192" s="74" t="str">
        <f t="shared" si="18"/>
        <v>N</v>
      </c>
      <c r="BI192" t="e">
        <f t="shared" si="19"/>
        <v>#DIV/0!</v>
      </c>
      <c r="BK192" s="283">
        <f>IFERROR(VLOOKUP($B192, 'A2. Rate Change &amp; Enrollment'!$C$14:$BY$769, 75, FALSE), 0)</f>
        <v>0</v>
      </c>
      <c r="BL192" s="283" t="e">
        <f t="shared" si="20"/>
        <v>#DIV/0!</v>
      </c>
      <c r="BM192" s="283" t="e">
        <f t="shared" si="21"/>
        <v>#DIV/0!</v>
      </c>
      <c r="BN192" t="e">
        <f t="shared" si="24"/>
        <v>#DIV/0!</v>
      </c>
    </row>
    <row r="193" spans="1:66" x14ac:dyDescent="0.35">
      <c r="A193" t="s">
        <v>387</v>
      </c>
      <c r="B193" s="144"/>
      <c r="C193" s="98"/>
      <c r="D193" s="43" t="str">
        <f t="shared" si="17"/>
        <v>Indemnity</v>
      </c>
      <c r="E193" s="100"/>
      <c r="F193" s="101"/>
      <c r="G193" s="100"/>
      <c r="H193" s="101"/>
      <c r="I193" s="100"/>
      <c r="J193" s="101"/>
      <c r="K193" s="100"/>
      <c r="L193" s="101"/>
      <c r="M193" s="100"/>
      <c r="N193" s="101"/>
      <c r="O193" s="100"/>
      <c r="P193" s="101"/>
      <c r="Q193" s="100"/>
      <c r="R193" s="101"/>
      <c r="S193" s="100"/>
      <c r="T193" s="101"/>
      <c r="U193" s="118"/>
      <c r="V193" s="118"/>
      <c r="W193" s="100"/>
      <c r="X193" s="100"/>
      <c r="Y193" s="100"/>
      <c r="Z193" s="100"/>
      <c r="AA193" s="132"/>
      <c r="AB193" s="101"/>
      <c r="AC193" s="101"/>
      <c r="AD193" s="101"/>
      <c r="AE193" s="100"/>
      <c r="AF193" s="101"/>
      <c r="AG193" s="100"/>
      <c r="AH193" s="101"/>
      <c r="AI193" s="100"/>
      <c r="AJ193" s="101"/>
      <c r="AK193" s="100"/>
      <c r="AL193" s="101"/>
      <c r="AM193" s="101"/>
      <c r="AN193" s="8"/>
      <c r="AO193" s="147">
        <f>IFERROR(VLOOKUP(B193,'A2. Rate Change &amp; Enrollment'!$C$20:$K$769,3,FALSE),0)</f>
        <v>0</v>
      </c>
      <c r="AP193" s="147">
        <f>IFERROR(VLOOKUP(B193,'A2. Rate Change &amp; Enrollment'!$C$20:$K$769,7,FALSE),0)</f>
        <v>0</v>
      </c>
      <c r="AQ193" s="150" t="e">
        <f t="shared" si="22"/>
        <v>#DIV/0!</v>
      </c>
      <c r="AS193" s="177"/>
      <c r="AT193" s="177"/>
      <c r="AV193" s="153" t="e">
        <f t="shared" si="23"/>
        <v>#DIV/0!</v>
      </c>
      <c r="AW193" s="101"/>
      <c r="AY193" s="132"/>
      <c r="AZ193" s="101"/>
      <c r="BA193" s="94"/>
      <c r="BB193" s="94"/>
      <c r="BC193" s="94"/>
      <c r="BD193" s="94"/>
      <c r="BE193" s="101"/>
      <c r="BF193" s="132"/>
      <c r="BG193" s="98"/>
      <c r="BH193" s="74" t="str">
        <f t="shared" si="18"/>
        <v>N</v>
      </c>
      <c r="BI193" t="e">
        <f t="shared" si="19"/>
        <v>#DIV/0!</v>
      </c>
      <c r="BK193" s="283">
        <f>IFERROR(VLOOKUP($B193, 'A2. Rate Change &amp; Enrollment'!$C$14:$BY$769, 75, FALSE), 0)</f>
        <v>0</v>
      </c>
      <c r="BL193" s="283" t="e">
        <f t="shared" si="20"/>
        <v>#DIV/0!</v>
      </c>
      <c r="BM193" s="283" t="e">
        <f t="shared" si="21"/>
        <v>#DIV/0!</v>
      </c>
      <c r="BN193" t="e">
        <f t="shared" si="24"/>
        <v>#DIV/0!</v>
      </c>
    </row>
    <row r="194" spans="1:66" x14ac:dyDescent="0.35">
      <c r="A194" t="s">
        <v>388</v>
      </c>
      <c r="B194" s="144"/>
      <c r="C194" s="98"/>
      <c r="D194" s="43" t="str">
        <f t="shared" si="17"/>
        <v>Indemnity</v>
      </c>
      <c r="E194" s="100"/>
      <c r="F194" s="101"/>
      <c r="G194" s="100"/>
      <c r="H194" s="101"/>
      <c r="I194" s="100"/>
      <c r="J194" s="101"/>
      <c r="K194" s="100"/>
      <c r="L194" s="101"/>
      <c r="M194" s="100"/>
      <c r="N194" s="101"/>
      <c r="O194" s="100"/>
      <c r="P194" s="101"/>
      <c r="Q194" s="100"/>
      <c r="R194" s="101"/>
      <c r="S194" s="100"/>
      <c r="T194" s="101"/>
      <c r="U194" s="118"/>
      <c r="V194" s="118"/>
      <c r="W194" s="100"/>
      <c r="X194" s="100"/>
      <c r="Y194" s="100"/>
      <c r="Z194" s="100"/>
      <c r="AA194" s="132"/>
      <c r="AB194" s="101"/>
      <c r="AC194" s="101"/>
      <c r="AD194" s="101"/>
      <c r="AE194" s="100"/>
      <c r="AF194" s="101"/>
      <c r="AG194" s="100"/>
      <c r="AH194" s="101"/>
      <c r="AI194" s="100"/>
      <c r="AJ194" s="101"/>
      <c r="AK194" s="100"/>
      <c r="AL194" s="101"/>
      <c r="AM194" s="101"/>
      <c r="AN194" s="8"/>
      <c r="AO194" s="147">
        <f>IFERROR(VLOOKUP(B194,'A2. Rate Change &amp; Enrollment'!$C$20:$K$769,3,FALSE),0)</f>
        <v>0</v>
      </c>
      <c r="AP194" s="147">
        <f>IFERROR(VLOOKUP(B194,'A2. Rate Change &amp; Enrollment'!$C$20:$K$769,7,FALSE),0)</f>
        <v>0</v>
      </c>
      <c r="AQ194" s="150" t="e">
        <f t="shared" si="22"/>
        <v>#DIV/0!</v>
      </c>
      <c r="AS194" s="177"/>
      <c r="AT194" s="177"/>
      <c r="AV194" s="153" t="e">
        <f t="shared" si="23"/>
        <v>#DIV/0!</v>
      </c>
      <c r="AW194" s="101"/>
      <c r="AY194" s="132"/>
      <c r="AZ194" s="101"/>
      <c r="BA194" s="94"/>
      <c r="BB194" s="94"/>
      <c r="BC194" s="94"/>
      <c r="BD194" s="94"/>
      <c r="BE194" s="101"/>
      <c r="BF194" s="132"/>
      <c r="BG194" s="98"/>
      <c r="BH194" s="74" t="str">
        <f t="shared" si="18"/>
        <v>N</v>
      </c>
      <c r="BI194" t="e">
        <f t="shared" si="19"/>
        <v>#DIV/0!</v>
      </c>
      <c r="BK194" s="283">
        <f>IFERROR(VLOOKUP($B194, 'A2. Rate Change &amp; Enrollment'!$C$14:$BY$769, 75, FALSE), 0)</f>
        <v>0</v>
      </c>
      <c r="BL194" s="283" t="e">
        <f t="shared" si="20"/>
        <v>#DIV/0!</v>
      </c>
      <c r="BM194" s="283" t="e">
        <f t="shared" si="21"/>
        <v>#DIV/0!</v>
      </c>
      <c r="BN194" t="e">
        <f t="shared" si="24"/>
        <v>#DIV/0!</v>
      </c>
    </row>
    <row r="195" spans="1:66" x14ac:dyDescent="0.35">
      <c r="A195" t="s">
        <v>389</v>
      </c>
      <c r="B195" s="144"/>
      <c r="C195" s="98"/>
      <c r="D195" s="43" t="str">
        <f t="shared" si="17"/>
        <v>Indemnity</v>
      </c>
      <c r="E195" s="100"/>
      <c r="F195" s="101"/>
      <c r="G195" s="100"/>
      <c r="H195" s="101"/>
      <c r="I195" s="100"/>
      <c r="J195" s="101"/>
      <c r="K195" s="100"/>
      <c r="L195" s="101"/>
      <c r="M195" s="100"/>
      <c r="N195" s="101"/>
      <c r="O195" s="100"/>
      <c r="P195" s="101"/>
      <c r="Q195" s="100"/>
      <c r="R195" s="101"/>
      <c r="S195" s="100"/>
      <c r="T195" s="101"/>
      <c r="U195" s="118"/>
      <c r="V195" s="118"/>
      <c r="W195" s="100"/>
      <c r="X195" s="100"/>
      <c r="Y195" s="100"/>
      <c r="Z195" s="100"/>
      <c r="AA195" s="132"/>
      <c r="AB195" s="101"/>
      <c r="AC195" s="101"/>
      <c r="AD195" s="101"/>
      <c r="AE195" s="100"/>
      <c r="AF195" s="101"/>
      <c r="AG195" s="100"/>
      <c r="AH195" s="101"/>
      <c r="AI195" s="100"/>
      <c r="AJ195" s="101"/>
      <c r="AK195" s="100"/>
      <c r="AL195" s="101"/>
      <c r="AM195" s="101"/>
      <c r="AN195" s="8"/>
      <c r="AO195" s="147">
        <f>IFERROR(VLOOKUP(B195,'A2. Rate Change &amp; Enrollment'!$C$20:$K$769,3,FALSE),0)</f>
        <v>0</v>
      </c>
      <c r="AP195" s="147">
        <f>IFERROR(VLOOKUP(B195,'A2. Rate Change &amp; Enrollment'!$C$20:$K$769,7,FALSE),0)</f>
        <v>0</v>
      </c>
      <c r="AQ195" s="150" t="e">
        <f t="shared" si="22"/>
        <v>#DIV/0!</v>
      </c>
      <c r="AS195" s="177"/>
      <c r="AT195" s="177"/>
      <c r="AV195" s="153" t="e">
        <f t="shared" si="23"/>
        <v>#DIV/0!</v>
      </c>
      <c r="AW195" s="101"/>
      <c r="AY195" s="132"/>
      <c r="AZ195" s="101"/>
      <c r="BA195" s="94"/>
      <c r="BB195" s="94"/>
      <c r="BC195" s="94"/>
      <c r="BD195" s="94"/>
      <c r="BE195" s="101"/>
      <c r="BF195" s="132"/>
      <c r="BG195" s="98"/>
      <c r="BH195" s="74" t="str">
        <f t="shared" si="18"/>
        <v>N</v>
      </c>
      <c r="BI195" t="e">
        <f t="shared" si="19"/>
        <v>#DIV/0!</v>
      </c>
      <c r="BK195" s="283">
        <f>IFERROR(VLOOKUP($B195, 'A2. Rate Change &amp; Enrollment'!$C$14:$BY$769, 75, FALSE), 0)</f>
        <v>0</v>
      </c>
      <c r="BL195" s="283" t="e">
        <f t="shared" si="20"/>
        <v>#DIV/0!</v>
      </c>
      <c r="BM195" s="283" t="e">
        <f t="shared" si="21"/>
        <v>#DIV/0!</v>
      </c>
      <c r="BN195" t="e">
        <f t="shared" si="24"/>
        <v>#DIV/0!</v>
      </c>
    </row>
    <row r="196" spans="1:66" x14ac:dyDescent="0.35">
      <c r="A196" t="s">
        <v>390</v>
      </c>
      <c r="B196" s="144"/>
      <c r="C196" s="98"/>
      <c r="D196" s="43" t="str">
        <f t="shared" si="17"/>
        <v>Indemnity</v>
      </c>
      <c r="E196" s="100"/>
      <c r="F196" s="101"/>
      <c r="G196" s="100"/>
      <c r="H196" s="101"/>
      <c r="I196" s="100"/>
      <c r="J196" s="101"/>
      <c r="K196" s="100"/>
      <c r="L196" s="101"/>
      <c r="M196" s="100"/>
      <c r="N196" s="101"/>
      <c r="O196" s="100"/>
      <c r="P196" s="101"/>
      <c r="Q196" s="100"/>
      <c r="R196" s="101"/>
      <c r="S196" s="100"/>
      <c r="T196" s="101"/>
      <c r="U196" s="118"/>
      <c r="V196" s="118"/>
      <c r="W196" s="100"/>
      <c r="X196" s="100"/>
      <c r="Y196" s="100"/>
      <c r="Z196" s="100"/>
      <c r="AA196" s="132"/>
      <c r="AB196" s="101"/>
      <c r="AC196" s="101"/>
      <c r="AD196" s="101"/>
      <c r="AE196" s="100"/>
      <c r="AF196" s="101"/>
      <c r="AG196" s="100"/>
      <c r="AH196" s="101"/>
      <c r="AI196" s="100"/>
      <c r="AJ196" s="101"/>
      <c r="AK196" s="100"/>
      <c r="AL196" s="101"/>
      <c r="AM196" s="101"/>
      <c r="AN196" s="8"/>
      <c r="AO196" s="147">
        <f>IFERROR(VLOOKUP(B196,'A2. Rate Change &amp; Enrollment'!$C$20:$K$769,3,FALSE),0)</f>
        <v>0</v>
      </c>
      <c r="AP196" s="147">
        <f>IFERROR(VLOOKUP(B196,'A2. Rate Change &amp; Enrollment'!$C$20:$K$769,7,FALSE),0)</f>
        <v>0</v>
      </c>
      <c r="AQ196" s="150" t="e">
        <f t="shared" si="22"/>
        <v>#DIV/0!</v>
      </c>
      <c r="AS196" s="177"/>
      <c r="AT196" s="177"/>
      <c r="AV196" s="153" t="e">
        <f t="shared" si="23"/>
        <v>#DIV/0!</v>
      </c>
      <c r="AW196" s="101"/>
      <c r="AY196" s="132"/>
      <c r="AZ196" s="101"/>
      <c r="BA196" s="94"/>
      <c r="BB196" s="94"/>
      <c r="BC196" s="94"/>
      <c r="BD196" s="94"/>
      <c r="BE196" s="101"/>
      <c r="BF196" s="132"/>
      <c r="BG196" s="98"/>
      <c r="BH196" s="74" t="str">
        <f t="shared" si="18"/>
        <v>N</v>
      </c>
      <c r="BI196" t="e">
        <f t="shared" si="19"/>
        <v>#DIV/0!</v>
      </c>
      <c r="BK196" s="283">
        <f>IFERROR(VLOOKUP($B196, 'A2. Rate Change &amp; Enrollment'!$C$14:$BY$769, 75, FALSE), 0)</f>
        <v>0</v>
      </c>
      <c r="BL196" s="283" t="e">
        <f t="shared" si="20"/>
        <v>#DIV/0!</v>
      </c>
      <c r="BM196" s="283" t="e">
        <f t="shared" si="21"/>
        <v>#DIV/0!</v>
      </c>
      <c r="BN196" t="e">
        <f t="shared" si="24"/>
        <v>#DIV/0!</v>
      </c>
    </row>
    <row r="197" spans="1:66" x14ac:dyDescent="0.35">
      <c r="A197" t="s">
        <v>391</v>
      </c>
      <c r="B197" s="144"/>
      <c r="C197" s="98"/>
      <c r="D197" s="43" t="str">
        <f t="shared" si="17"/>
        <v>Indemnity</v>
      </c>
      <c r="E197" s="100"/>
      <c r="F197" s="101"/>
      <c r="G197" s="100"/>
      <c r="H197" s="101"/>
      <c r="I197" s="100"/>
      <c r="J197" s="101"/>
      <c r="K197" s="100"/>
      <c r="L197" s="101"/>
      <c r="M197" s="100"/>
      <c r="N197" s="101"/>
      <c r="O197" s="100"/>
      <c r="P197" s="101"/>
      <c r="Q197" s="100"/>
      <c r="R197" s="101"/>
      <c r="S197" s="100"/>
      <c r="T197" s="101"/>
      <c r="U197" s="118"/>
      <c r="V197" s="118"/>
      <c r="W197" s="100"/>
      <c r="X197" s="100"/>
      <c r="Y197" s="100"/>
      <c r="Z197" s="100"/>
      <c r="AA197" s="132"/>
      <c r="AB197" s="101"/>
      <c r="AC197" s="101"/>
      <c r="AD197" s="101"/>
      <c r="AE197" s="100"/>
      <c r="AF197" s="101"/>
      <c r="AG197" s="100"/>
      <c r="AH197" s="101"/>
      <c r="AI197" s="100"/>
      <c r="AJ197" s="101"/>
      <c r="AK197" s="100"/>
      <c r="AL197" s="101"/>
      <c r="AM197" s="101"/>
      <c r="AN197" s="8"/>
      <c r="AO197" s="147">
        <f>IFERROR(VLOOKUP(B197,'A2. Rate Change &amp; Enrollment'!$C$20:$K$769,3,FALSE),0)</f>
        <v>0</v>
      </c>
      <c r="AP197" s="147">
        <f>IFERROR(VLOOKUP(B197,'A2. Rate Change &amp; Enrollment'!$C$20:$K$769,7,FALSE),0)</f>
        <v>0</v>
      </c>
      <c r="AQ197" s="150" t="e">
        <f t="shared" si="22"/>
        <v>#DIV/0!</v>
      </c>
      <c r="AS197" s="177"/>
      <c r="AT197" s="177"/>
      <c r="AV197" s="153" t="e">
        <f t="shared" si="23"/>
        <v>#DIV/0!</v>
      </c>
      <c r="AW197" s="101"/>
      <c r="AY197" s="132"/>
      <c r="AZ197" s="101"/>
      <c r="BA197" s="94"/>
      <c r="BB197" s="94"/>
      <c r="BC197" s="94"/>
      <c r="BD197" s="94"/>
      <c r="BE197" s="101"/>
      <c r="BF197" s="132"/>
      <c r="BG197" s="98"/>
      <c r="BH197" s="74" t="str">
        <f t="shared" si="18"/>
        <v>N</v>
      </c>
      <c r="BI197" t="e">
        <f t="shared" si="19"/>
        <v>#DIV/0!</v>
      </c>
      <c r="BK197" s="283">
        <f>IFERROR(VLOOKUP($B197, 'A2. Rate Change &amp; Enrollment'!$C$14:$BY$769, 75, FALSE), 0)</f>
        <v>0</v>
      </c>
      <c r="BL197" s="283" t="e">
        <f t="shared" si="20"/>
        <v>#DIV/0!</v>
      </c>
      <c r="BM197" s="283" t="e">
        <f t="shared" si="21"/>
        <v>#DIV/0!</v>
      </c>
      <c r="BN197" t="e">
        <f t="shared" si="24"/>
        <v>#DIV/0!</v>
      </c>
    </row>
    <row r="198" spans="1:66" x14ac:dyDescent="0.35">
      <c r="A198" t="s">
        <v>392</v>
      </c>
      <c r="B198" s="144"/>
      <c r="C198" s="98"/>
      <c r="D198" s="43" t="str">
        <f t="shared" si="17"/>
        <v>Indemnity</v>
      </c>
      <c r="E198" s="100"/>
      <c r="F198" s="101"/>
      <c r="G198" s="100"/>
      <c r="H198" s="101"/>
      <c r="I198" s="100"/>
      <c r="J198" s="101"/>
      <c r="K198" s="100"/>
      <c r="L198" s="101"/>
      <c r="M198" s="100"/>
      <c r="N198" s="101"/>
      <c r="O198" s="100"/>
      <c r="P198" s="101"/>
      <c r="Q198" s="100"/>
      <c r="R198" s="101"/>
      <c r="S198" s="100"/>
      <c r="T198" s="101"/>
      <c r="U198" s="118"/>
      <c r="V198" s="118"/>
      <c r="W198" s="100"/>
      <c r="X198" s="100"/>
      <c r="Y198" s="100"/>
      <c r="Z198" s="100"/>
      <c r="AA198" s="132"/>
      <c r="AB198" s="101"/>
      <c r="AC198" s="101"/>
      <c r="AD198" s="101"/>
      <c r="AE198" s="100"/>
      <c r="AF198" s="101"/>
      <c r="AG198" s="100"/>
      <c r="AH198" s="101"/>
      <c r="AI198" s="100"/>
      <c r="AJ198" s="101"/>
      <c r="AK198" s="100"/>
      <c r="AL198" s="101"/>
      <c r="AM198" s="101"/>
      <c r="AN198" s="8"/>
      <c r="AO198" s="147">
        <f>IFERROR(VLOOKUP(B198,'A2. Rate Change &amp; Enrollment'!$C$20:$K$769,3,FALSE),0)</f>
        <v>0</v>
      </c>
      <c r="AP198" s="147">
        <f>IFERROR(VLOOKUP(B198,'A2. Rate Change &amp; Enrollment'!$C$20:$K$769,7,FALSE),0)</f>
        <v>0</v>
      </c>
      <c r="AQ198" s="150" t="e">
        <f t="shared" si="22"/>
        <v>#DIV/0!</v>
      </c>
      <c r="AS198" s="177"/>
      <c r="AT198" s="177"/>
      <c r="AV198" s="153" t="e">
        <f t="shared" si="23"/>
        <v>#DIV/0!</v>
      </c>
      <c r="AW198" s="101"/>
      <c r="AY198" s="132"/>
      <c r="AZ198" s="101"/>
      <c r="BA198" s="94"/>
      <c r="BB198" s="94"/>
      <c r="BC198" s="94"/>
      <c r="BD198" s="94"/>
      <c r="BE198" s="101"/>
      <c r="BF198" s="132"/>
      <c r="BG198" s="98"/>
      <c r="BH198" s="74" t="str">
        <f t="shared" si="18"/>
        <v>N</v>
      </c>
      <c r="BI198" t="e">
        <f t="shared" si="19"/>
        <v>#DIV/0!</v>
      </c>
      <c r="BK198" s="283">
        <f>IFERROR(VLOOKUP($B198, 'A2. Rate Change &amp; Enrollment'!$C$14:$BY$769, 75, FALSE), 0)</f>
        <v>0</v>
      </c>
      <c r="BL198" s="283" t="e">
        <f t="shared" si="20"/>
        <v>#DIV/0!</v>
      </c>
      <c r="BM198" s="283" t="e">
        <f t="shared" si="21"/>
        <v>#DIV/0!</v>
      </c>
      <c r="BN198" t="e">
        <f t="shared" si="24"/>
        <v>#DIV/0!</v>
      </c>
    </row>
    <row r="199" spans="1:66" x14ac:dyDescent="0.35">
      <c r="A199" t="s">
        <v>393</v>
      </c>
      <c r="B199" s="144"/>
      <c r="C199" s="98"/>
      <c r="D199" s="43" t="str">
        <f t="shared" si="17"/>
        <v>Indemnity</v>
      </c>
      <c r="E199" s="100"/>
      <c r="F199" s="101"/>
      <c r="G199" s="100"/>
      <c r="H199" s="101"/>
      <c r="I199" s="100"/>
      <c r="J199" s="101"/>
      <c r="K199" s="100"/>
      <c r="L199" s="101"/>
      <c r="M199" s="100"/>
      <c r="N199" s="101"/>
      <c r="O199" s="100"/>
      <c r="P199" s="101"/>
      <c r="Q199" s="100"/>
      <c r="R199" s="101"/>
      <c r="S199" s="100"/>
      <c r="T199" s="101"/>
      <c r="U199" s="118"/>
      <c r="V199" s="118"/>
      <c r="W199" s="100"/>
      <c r="X199" s="100"/>
      <c r="Y199" s="100"/>
      <c r="Z199" s="100"/>
      <c r="AA199" s="132"/>
      <c r="AB199" s="101"/>
      <c r="AC199" s="101"/>
      <c r="AD199" s="101"/>
      <c r="AE199" s="100"/>
      <c r="AF199" s="101"/>
      <c r="AG199" s="100"/>
      <c r="AH199" s="101"/>
      <c r="AI199" s="100"/>
      <c r="AJ199" s="101"/>
      <c r="AK199" s="100"/>
      <c r="AL199" s="101"/>
      <c r="AM199" s="101"/>
      <c r="AN199" s="8"/>
      <c r="AO199" s="147">
        <f>IFERROR(VLOOKUP(B199,'A2. Rate Change &amp; Enrollment'!$C$20:$K$769,3,FALSE),0)</f>
        <v>0</v>
      </c>
      <c r="AP199" s="147">
        <f>IFERROR(VLOOKUP(B199,'A2. Rate Change &amp; Enrollment'!$C$20:$K$769,7,FALSE),0)</f>
        <v>0</v>
      </c>
      <c r="AQ199" s="150" t="e">
        <f t="shared" si="22"/>
        <v>#DIV/0!</v>
      </c>
      <c r="AS199" s="177"/>
      <c r="AT199" s="177"/>
      <c r="AV199" s="153" t="e">
        <f t="shared" si="23"/>
        <v>#DIV/0!</v>
      </c>
      <c r="AW199" s="101"/>
      <c r="AY199" s="132"/>
      <c r="AZ199" s="101"/>
      <c r="BA199" s="94"/>
      <c r="BB199" s="94"/>
      <c r="BC199" s="94"/>
      <c r="BD199" s="94"/>
      <c r="BE199" s="101"/>
      <c r="BF199" s="132"/>
      <c r="BG199" s="98"/>
      <c r="BH199" s="74" t="str">
        <f t="shared" si="18"/>
        <v>N</v>
      </c>
      <c r="BI199" t="e">
        <f t="shared" si="19"/>
        <v>#DIV/0!</v>
      </c>
      <c r="BK199" s="283">
        <f>IFERROR(VLOOKUP($B199, 'A2. Rate Change &amp; Enrollment'!$C$14:$BY$769, 75, FALSE), 0)</f>
        <v>0</v>
      </c>
      <c r="BL199" s="283" t="e">
        <f t="shared" si="20"/>
        <v>#DIV/0!</v>
      </c>
      <c r="BM199" s="283" t="e">
        <f t="shared" si="21"/>
        <v>#DIV/0!</v>
      </c>
      <c r="BN199" t="e">
        <f t="shared" si="24"/>
        <v>#DIV/0!</v>
      </c>
    </row>
    <row r="200" spans="1:66" x14ac:dyDescent="0.35">
      <c r="A200" t="s">
        <v>394</v>
      </c>
      <c r="B200" s="144"/>
      <c r="C200" s="98"/>
      <c r="D200" s="43" t="str">
        <f t="shared" si="17"/>
        <v>Indemnity</v>
      </c>
      <c r="E200" s="100"/>
      <c r="F200" s="101"/>
      <c r="G200" s="100"/>
      <c r="H200" s="101"/>
      <c r="I200" s="100"/>
      <c r="J200" s="101"/>
      <c r="K200" s="100"/>
      <c r="L200" s="101"/>
      <c r="M200" s="100"/>
      <c r="N200" s="101"/>
      <c r="O200" s="100"/>
      <c r="P200" s="101"/>
      <c r="Q200" s="100"/>
      <c r="R200" s="101"/>
      <c r="S200" s="100"/>
      <c r="T200" s="101"/>
      <c r="U200" s="118"/>
      <c r="V200" s="118"/>
      <c r="W200" s="100"/>
      <c r="X200" s="100"/>
      <c r="Y200" s="100"/>
      <c r="Z200" s="100"/>
      <c r="AA200" s="132"/>
      <c r="AB200" s="101"/>
      <c r="AC200" s="101"/>
      <c r="AD200" s="101"/>
      <c r="AE200" s="100"/>
      <c r="AF200" s="101"/>
      <c r="AG200" s="100"/>
      <c r="AH200" s="101"/>
      <c r="AI200" s="100"/>
      <c r="AJ200" s="101"/>
      <c r="AK200" s="100"/>
      <c r="AL200" s="101"/>
      <c r="AM200" s="101"/>
      <c r="AN200" s="8"/>
      <c r="AO200" s="147">
        <f>IFERROR(VLOOKUP(B200,'A2. Rate Change &amp; Enrollment'!$C$20:$K$769,3,FALSE),0)</f>
        <v>0</v>
      </c>
      <c r="AP200" s="147">
        <f>IFERROR(VLOOKUP(B200,'A2. Rate Change &amp; Enrollment'!$C$20:$K$769,7,FALSE),0)</f>
        <v>0</v>
      </c>
      <c r="AQ200" s="150" t="e">
        <f t="shared" si="22"/>
        <v>#DIV/0!</v>
      </c>
      <c r="AS200" s="177"/>
      <c r="AT200" s="177"/>
      <c r="AV200" s="153" t="e">
        <f t="shared" si="23"/>
        <v>#DIV/0!</v>
      </c>
      <c r="AW200" s="101"/>
      <c r="AY200" s="132"/>
      <c r="AZ200" s="101"/>
      <c r="BA200" s="94"/>
      <c r="BB200" s="94"/>
      <c r="BC200" s="94"/>
      <c r="BD200" s="94"/>
      <c r="BE200" s="101"/>
      <c r="BF200" s="132"/>
      <c r="BG200" s="98"/>
      <c r="BH200" s="74" t="str">
        <f t="shared" si="18"/>
        <v>N</v>
      </c>
      <c r="BI200" t="e">
        <f t="shared" si="19"/>
        <v>#DIV/0!</v>
      </c>
      <c r="BK200" s="283">
        <f>IFERROR(VLOOKUP($B200, 'A2. Rate Change &amp; Enrollment'!$C$14:$BY$769, 75, FALSE), 0)</f>
        <v>0</v>
      </c>
      <c r="BL200" s="283" t="e">
        <f t="shared" si="20"/>
        <v>#DIV/0!</v>
      </c>
      <c r="BM200" s="283" t="e">
        <f t="shared" si="21"/>
        <v>#DIV/0!</v>
      </c>
      <c r="BN200" t="e">
        <f t="shared" si="24"/>
        <v>#DIV/0!</v>
      </c>
    </row>
    <row r="201" spans="1:66" x14ac:dyDescent="0.35">
      <c r="A201" t="s">
        <v>395</v>
      </c>
      <c r="B201" s="144"/>
      <c r="C201" s="98"/>
      <c r="D201" s="43" t="str">
        <f t="shared" si="17"/>
        <v>Indemnity</v>
      </c>
      <c r="E201" s="100"/>
      <c r="F201" s="101"/>
      <c r="G201" s="100"/>
      <c r="H201" s="101"/>
      <c r="I201" s="100"/>
      <c r="J201" s="101"/>
      <c r="K201" s="100"/>
      <c r="L201" s="101"/>
      <c r="M201" s="100"/>
      <c r="N201" s="101"/>
      <c r="O201" s="100"/>
      <c r="P201" s="101"/>
      <c r="Q201" s="100"/>
      <c r="R201" s="101"/>
      <c r="S201" s="100"/>
      <c r="T201" s="101"/>
      <c r="U201" s="118"/>
      <c r="V201" s="118"/>
      <c r="W201" s="100"/>
      <c r="X201" s="100"/>
      <c r="Y201" s="100"/>
      <c r="Z201" s="100"/>
      <c r="AA201" s="132"/>
      <c r="AB201" s="101"/>
      <c r="AC201" s="101"/>
      <c r="AD201" s="101"/>
      <c r="AE201" s="100"/>
      <c r="AF201" s="101"/>
      <c r="AG201" s="100"/>
      <c r="AH201" s="101"/>
      <c r="AI201" s="100"/>
      <c r="AJ201" s="101"/>
      <c r="AK201" s="100"/>
      <c r="AL201" s="101"/>
      <c r="AM201" s="101"/>
      <c r="AN201" s="8"/>
      <c r="AO201" s="147">
        <f>IFERROR(VLOOKUP(B201,'A2. Rate Change &amp; Enrollment'!$C$20:$K$769,3,FALSE),0)</f>
        <v>0</v>
      </c>
      <c r="AP201" s="147">
        <f>IFERROR(VLOOKUP(B201,'A2. Rate Change &amp; Enrollment'!$C$20:$K$769,7,FALSE),0)</f>
        <v>0</v>
      </c>
      <c r="AQ201" s="150" t="e">
        <f t="shared" si="22"/>
        <v>#DIV/0!</v>
      </c>
      <c r="AS201" s="177"/>
      <c r="AT201" s="177"/>
      <c r="AV201" s="153" t="e">
        <f t="shared" si="23"/>
        <v>#DIV/0!</v>
      </c>
      <c r="AW201" s="101"/>
      <c r="AY201" s="132"/>
      <c r="AZ201" s="101"/>
      <c r="BA201" s="94"/>
      <c r="BB201" s="94"/>
      <c r="BC201" s="94"/>
      <c r="BD201" s="94"/>
      <c r="BE201" s="101"/>
      <c r="BF201" s="132"/>
      <c r="BG201" s="98"/>
      <c r="BH201" s="74" t="str">
        <f t="shared" si="18"/>
        <v>N</v>
      </c>
      <c r="BI201" t="e">
        <f t="shared" si="19"/>
        <v>#DIV/0!</v>
      </c>
      <c r="BK201" s="283">
        <f>IFERROR(VLOOKUP($B201, 'A2. Rate Change &amp; Enrollment'!$C$14:$BY$769, 75, FALSE), 0)</f>
        <v>0</v>
      </c>
      <c r="BL201" s="283" t="e">
        <f t="shared" si="20"/>
        <v>#DIV/0!</v>
      </c>
      <c r="BM201" s="283" t="e">
        <f t="shared" si="21"/>
        <v>#DIV/0!</v>
      </c>
      <c r="BN201" t="e">
        <f t="shared" si="24"/>
        <v>#DIV/0!</v>
      </c>
    </row>
    <row r="202" spans="1:66" x14ac:dyDescent="0.35">
      <c r="A202" t="s">
        <v>396</v>
      </c>
      <c r="B202" s="144"/>
      <c r="C202" s="98"/>
      <c r="D202" s="43" t="str">
        <f t="shared" si="17"/>
        <v>Indemnity</v>
      </c>
      <c r="E202" s="100"/>
      <c r="F202" s="101"/>
      <c r="G202" s="100"/>
      <c r="H202" s="101"/>
      <c r="I202" s="100"/>
      <c r="J202" s="101"/>
      <c r="K202" s="100"/>
      <c r="L202" s="101"/>
      <c r="M202" s="100"/>
      <c r="N202" s="101"/>
      <c r="O202" s="100"/>
      <c r="P202" s="101"/>
      <c r="Q202" s="100"/>
      <c r="R202" s="101"/>
      <c r="S202" s="100"/>
      <c r="T202" s="101"/>
      <c r="U202" s="118"/>
      <c r="V202" s="118"/>
      <c r="W202" s="100"/>
      <c r="X202" s="100"/>
      <c r="Y202" s="100"/>
      <c r="Z202" s="100"/>
      <c r="AA202" s="132"/>
      <c r="AB202" s="101"/>
      <c r="AC202" s="101"/>
      <c r="AD202" s="101"/>
      <c r="AE202" s="100"/>
      <c r="AF202" s="101"/>
      <c r="AG202" s="100"/>
      <c r="AH202" s="101"/>
      <c r="AI202" s="100"/>
      <c r="AJ202" s="101"/>
      <c r="AK202" s="100"/>
      <c r="AL202" s="101"/>
      <c r="AM202" s="101"/>
      <c r="AN202" s="8"/>
      <c r="AO202" s="147">
        <f>IFERROR(VLOOKUP(B202,'A2. Rate Change &amp; Enrollment'!$C$20:$K$769,3,FALSE),0)</f>
        <v>0</v>
      </c>
      <c r="AP202" s="147">
        <f>IFERROR(VLOOKUP(B202,'A2. Rate Change &amp; Enrollment'!$C$20:$K$769,7,FALSE),0)</f>
        <v>0</v>
      </c>
      <c r="AQ202" s="150" t="e">
        <f t="shared" si="22"/>
        <v>#DIV/0!</v>
      </c>
      <c r="AS202" s="177"/>
      <c r="AT202" s="177"/>
      <c r="AV202" s="153" t="e">
        <f t="shared" si="23"/>
        <v>#DIV/0!</v>
      </c>
      <c r="AW202" s="101"/>
      <c r="AY202" s="132"/>
      <c r="AZ202" s="101"/>
      <c r="BA202" s="94"/>
      <c r="BB202" s="94"/>
      <c r="BC202" s="94"/>
      <c r="BD202" s="94"/>
      <c r="BE202" s="101"/>
      <c r="BF202" s="132"/>
      <c r="BG202" s="98"/>
      <c r="BH202" s="74" t="str">
        <f t="shared" si="18"/>
        <v>N</v>
      </c>
      <c r="BI202" t="e">
        <f t="shared" si="19"/>
        <v>#DIV/0!</v>
      </c>
      <c r="BK202" s="283">
        <f>IFERROR(VLOOKUP($B202, 'A2. Rate Change &amp; Enrollment'!$C$14:$BY$769, 75, FALSE), 0)</f>
        <v>0</v>
      </c>
      <c r="BL202" s="283" t="e">
        <f t="shared" si="20"/>
        <v>#DIV/0!</v>
      </c>
      <c r="BM202" s="283" t="e">
        <f t="shared" si="21"/>
        <v>#DIV/0!</v>
      </c>
      <c r="BN202" t="e">
        <f t="shared" si="24"/>
        <v>#DIV/0!</v>
      </c>
    </row>
    <row r="203" spans="1:66" x14ac:dyDescent="0.35">
      <c r="A203" t="s">
        <v>397</v>
      </c>
      <c r="B203" s="144"/>
      <c r="C203" s="98"/>
      <c r="D203" s="43" t="str">
        <f t="shared" si="17"/>
        <v>Indemnity</v>
      </c>
      <c r="E203" s="100"/>
      <c r="F203" s="101"/>
      <c r="G203" s="100"/>
      <c r="H203" s="101"/>
      <c r="I203" s="100"/>
      <c r="J203" s="101"/>
      <c r="K203" s="100"/>
      <c r="L203" s="101"/>
      <c r="M203" s="100"/>
      <c r="N203" s="101"/>
      <c r="O203" s="100"/>
      <c r="P203" s="101"/>
      <c r="Q203" s="100"/>
      <c r="R203" s="101"/>
      <c r="S203" s="100"/>
      <c r="T203" s="101"/>
      <c r="U203" s="118"/>
      <c r="V203" s="118"/>
      <c r="W203" s="100"/>
      <c r="X203" s="100"/>
      <c r="Y203" s="100"/>
      <c r="Z203" s="100"/>
      <c r="AA203" s="132"/>
      <c r="AB203" s="101"/>
      <c r="AC203" s="101"/>
      <c r="AD203" s="101"/>
      <c r="AE203" s="100"/>
      <c r="AF203" s="101"/>
      <c r="AG203" s="100"/>
      <c r="AH203" s="101"/>
      <c r="AI203" s="100"/>
      <c r="AJ203" s="101"/>
      <c r="AK203" s="100"/>
      <c r="AL203" s="101"/>
      <c r="AM203" s="101"/>
      <c r="AN203" s="8"/>
      <c r="AO203" s="147">
        <f>IFERROR(VLOOKUP(B203,'A2. Rate Change &amp; Enrollment'!$C$20:$K$769,3,FALSE),0)</f>
        <v>0</v>
      </c>
      <c r="AP203" s="147">
        <f>IFERROR(VLOOKUP(B203,'A2. Rate Change &amp; Enrollment'!$C$20:$K$769,7,FALSE),0)</f>
        <v>0</v>
      </c>
      <c r="AQ203" s="150" t="e">
        <f t="shared" si="22"/>
        <v>#DIV/0!</v>
      </c>
      <c r="AS203" s="177"/>
      <c r="AT203" s="177"/>
      <c r="AV203" s="153" t="e">
        <f t="shared" si="23"/>
        <v>#DIV/0!</v>
      </c>
      <c r="AW203" s="101"/>
      <c r="AY203" s="132"/>
      <c r="AZ203" s="101"/>
      <c r="BA203" s="94"/>
      <c r="BB203" s="94"/>
      <c r="BC203" s="94"/>
      <c r="BD203" s="94"/>
      <c r="BE203" s="101"/>
      <c r="BF203" s="132"/>
      <c r="BG203" s="98"/>
      <c r="BH203" s="74" t="str">
        <f t="shared" si="18"/>
        <v>N</v>
      </c>
      <c r="BI203" t="e">
        <f t="shared" si="19"/>
        <v>#DIV/0!</v>
      </c>
      <c r="BK203" s="283">
        <f>IFERROR(VLOOKUP($B203, 'A2. Rate Change &amp; Enrollment'!$C$14:$BY$769, 75, FALSE), 0)</f>
        <v>0</v>
      </c>
      <c r="BL203" s="283" t="e">
        <f t="shared" si="20"/>
        <v>#DIV/0!</v>
      </c>
      <c r="BM203" s="283" t="e">
        <f t="shared" si="21"/>
        <v>#DIV/0!</v>
      </c>
      <c r="BN203" t="e">
        <f t="shared" si="24"/>
        <v>#DIV/0!</v>
      </c>
    </row>
    <row r="204" spans="1:66" x14ac:dyDescent="0.35">
      <c r="A204" t="s">
        <v>398</v>
      </c>
      <c r="B204" s="144"/>
      <c r="C204" s="98"/>
      <c r="D204" s="43" t="str">
        <f t="shared" si="17"/>
        <v>Indemnity</v>
      </c>
      <c r="E204" s="100"/>
      <c r="F204" s="101"/>
      <c r="G204" s="100"/>
      <c r="H204" s="101"/>
      <c r="I204" s="100"/>
      <c r="J204" s="101"/>
      <c r="K204" s="100"/>
      <c r="L204" s="101"/>
      <c r="M204" s="100"/>
      <c r="N204" s="101"/>
      <c r="O204" s="100"/>
      <c r="P204" s="101"/>
      <c r="Q204" s="100"/>
      <c r="R204" s="101"/>
      <c r="S204" s="100"/>
      <c r="T204" s="101"/>
      <c r="U204" s="118"/>
      <c r="V204" s="118"/>
      <c r="W204" s="100"/>
      <c r="X204" s="100"/>
      <c r="Y204" s="100"/>
      <c r="Z204" s="100"/>
      <c r="AA204" s="132"/>
      <c r="AB204" s="101"/>
      <c r="AC204" s="101"/>
      <c r="AD204" s="101"/>
      <c r="AE204" s="100"/>
      <c r="AF204" s="101"/>
      <c r="AG204" s="100"/>
      <c r="AH204" s="101"/>
      <c r="AI204" s="100"/>
      <c r="AJ204" s="101"/>
      <c r="AK204" s="100"/>
      <c r="AL204" s="101"/>
      <c r="AM204" s="101"/>
      <c r="AN204" s="8"/>
      <c r="AO204" s="147">
        <f>IFERROR(VLOOKUP(B204,'A2. Rate Change &amp; Enrollment'!$C$20:$K$769,3,FALSE),0)</f>
        <v>0</v>
      </c>
      <c r="AP204" s="147">
        <f>IFERROR(VLOOKUP(B204,'A2. Rate Change &amp; Enrollment'!$C$20:$K$769,7,FALSE),0)</f>
        <v>0</v>
      </c>
      <c r="AQ204" s="150" t="e">
        <f t="shared" si="22"/>
        <v>#DIV/0!</v>
      </c>
      <c r="AS204" s="177"/>
      <c r="AT204" s="177"/>
      <c r="AV204" s="153" t="e">
        <f t="shared" si="23"/>
        <v>#DIV/0!</v>
      </c>
      <c r="AW204" s="101"/>
      <c r="AY204" s="132"/>
      <c r="AZ204" s="101"/>
      <c r="BA204" s="94"/>
      <c r="BB204" s="94"/>
      <c r="BC204" s="94"/>
      <c r="BD204" s="94"/>
      <c r="BE204" s="101"/>
      <c r="BF204" s="132"/>
      <c r="BG204" s="98"/>
      <c r="BH204" s="74" t="str">
        <f t="shared" si="18"/>
        <v>N</v>
      </c>
      <c r="BI204" t="e">
        <f t="shared" si="19"/>
        <v>#DIV/0!</v>
      </c>
      <c r="BK204" s="283">
        <f>IFERROR(VLOOKUP($B204, 'A2. Rate Change &amp; Enrollment'!$C$14:$BY$769, 75, FALSE), 0)</f>
        <v>0</v>
      </c>
      <c r="BL204" s="283" t="e">
        <f t="shared" si="20"/>
        <v>#DIV/0!</v>
      </c>
      <c r="BM204" s="283" t="e">
        <f t="shared" si="21"/>
        <v>#DIV/0!</v>
      </c>
      <c r="BN204" t="e">
        <f t="shared" si="24"/>
        <v>#DIV/0!</v>
      </c>
    </row>
    <row r="205" spans="1:66" x14ac:dyDescent="0.35">
      <c r="A205" t="s">
        <v>399</v>
      </c>
      <c r="B205" s="144"/>
      <c r="C205" s="98"/>
      <c r="D205" s="43" t="str">
        <f t="shared" si="17"/>
        <v>Indemnity</v>
      </c>
      <c r="E205" s="100"/>
      <c r="F205" s="101"/>
      <c r="G205" s="100"/>
      <c r="H205" s="101"/>
      <c r="I205" s="100"/>
      <c r="J205" s="101"/>
      <c r="K205" s="100"/>
      <c r="L205" s="101"/>
      <c r="M205" s="100"/>
      <c r="N205" s="101"/>
      <c r="O205" s="100"/>
      <c r="P205" s="101"/>
      <c r="Q205" s="100"/>
      <c r="R205" s="101"/>
      <c r="S205" s="100"/>
      <c r="T205" s="101"/>
      <c r="U205" s="118"/>
      <c r="V205" s="118"/>
      <c r="W205" s="100"/>
      <c r="X205" s="100"/>
      <c r="Y205" s="100"/>
      <c r="Z205" s="100"/>
      <c r="AA205" s="132"/>
      <c r="AB205" s="101"/>
      <c r="AC205" s="101"/>
      <c r="AD205" s="101"/>
      <c r="AE205" s="100"/>
      <c r="AF205" s="101"/>
      <c r="AG205" s="100"/>
      <c r="AH205" s="101"/>
      <c r="AI205" s="100"/>
      <c r="AJ205" s="101"/>
      <c r="AK205" s="100"/>
      <c r="AL205" s="101"/>
      <c r="AM205" s="101"/>
      <c r="AN205" s="8"/>
      <c r="AO205" s="147">
        <f>IFERROR(VLOOKUP(B205,'A2. Rate Change &amp; Enrollment'!$C$20:$K$769,3,FALSE),0)</f>
        <v>0</v>
      </c>
      <c r="AP205" s="147">
        <f>IFERROR(VLOOKUP(B205,'A2. Rate Change &amp; Enrollment'!$C$20:$K$769,7,FALSE),0)</f>
        <v>0</v>
      </c>
      <c r="AQ205" s="150" t="e">
        <f t="shared" si="22"/>
        <v>#DIV/0!</v>
      </c>
      <c r="AS205" s="177"/>
      <c r="AT205" s="177"/>
      <c r="AV205" s="153" t="e">
        <f t="shared" si="23"/>
        <v>#DIV/0!</v>
      </c>
      <c r="AW205" s="101"/>
      <c r="AY205" s="132"/>
      <c r="AZ205" s="101"/>
      <c r="BA205" s="94"/>
      <c r="BB205" s="94"/>
      <c r="BC205" s="94"/>
      <c r="BD205" s="94"/>
      <c r="BE205" s="101"/>
      <c r="BF205" s="132"/>
      <c r="BG205" s="98"/>
      <c r="BH205" s="74" t="str">
        <f t="shared" si="18"/>
        <v>N</v>
      </c>
      <c r="BI205" t="e">
        <f t="shared" si="19"/>
        <v>#DIV/0!</v>
      </c>
      <c r="BK205" s="283">
        <f>IFERROR(VLOOKUP($B205, 'A2. Rate Change &amp; Enrollment'!$C$14:$BY$769, 75, FALSE), 0)</f>
        <v>0</v>
      </c>
      <c r="BL205" s="283" t="e">
        <f t="shared" si="20"/>
        <v>#DIV/0!</v>
      </c>
      <c r="BM205" s="283" t="e">
        <f t="shared" si="21"/>
        <v>#DIV/0!</v>
      </c>
      <c r="BN205" t="e">
        <f t="shared" si="24"/>
        <v>#DIV/0!</v>
      </c>
    </row>
    <row r="206" spans="1:66" x14ac:dyDescent="0.35">
      <c r="A206" t="s">
        <v>400</v>
      </c>
      <c r="B206" s="144"/>
      <c r="C206" s="98"/>
      <c r="D206" s="43" t="str">
        <f t="shared" si="17"/>
        <v>Indemnity</v>
      </c>
      <c r="E206" s="100"/>
      <c r="F206" s="101"/>
      <c r="G206" s="100"/>
      <c r="H206" s="101"/>
      <c r="I206" s="100"/>
      <c r="J206" s="101"/>
      <c r="K206" s="100"/>
      <c r="L206" s="101"/>
      <c r="M206" s="100"/>
      <c r="N206" s="101"/>
      <c r="O206" s="100"/>
      <c r="P206" s="101"/>
      <c r="Q206" s="100"/>
      <c r="R206" s="101"/>
      <c r="S206" s="100"/>
      <c r="T206" s="101"/>
      <c r="U206" s="118"/>
      <c r="V206" s="118"/>
      <c r="W206" s="100"/>
      <c r="X206" s="100"/>
      <c r="Y206" s="100"/>
      <c r="Z206" s="100"/>
      <c r="AA206" s="132"/>
      <c r="AB206" s="101"/>
      <c r="AC206" s="101"/>
      <c r="AD206" s="101"/>
      <c r="AE206" s="100"/>
      <c r="AF206" s="101"/>
      <c r="AG206" s="100"/>
      <c r="AH206" s="101"/>
      <c r="AI206" s="100"/>
      <c r="AJ206" s="101"/>
      <c r="AK206" s="100"/>
      <c r="AL206" s="101"/>
      <c r="AM206" s="101"/>
      <c r="AN206" s="8"/>
      <c r="AO206" s="147">
        <f>IFERROR(VLOOKUP(B206,'A2. Rate Change &amp; Enrollment'!$C$20:$K$769,3,FALSE),0)</f>
        <v>0</v>
      </c>
      <c r="AP206" s="147">
        <f>IFERROR(VLOOKUP(B206,'A2. Rate Change &amp; Enrollment'!$C$20:$K$769,7,FALSE),0)</f>
        <v>0</v>
      </c>
      <c r="AQ206" s="150" t="e">
        <f t="shared" si="22"/>
        <v>#DIV/0!</v>
      </c>
      <c r="AS206" s="177"/>
      <c r="AT206" s="177"/>
      <c r="AV206" s="153" t="e">
        <f t="shared" si="23"/>
        <v>#DIV/0!</v>
      </c>
      <c r="AW206" s="101"/>
      <c r="AY206" s="132"/>
      <c r="AZ206" s="101"/>
      <c r="BA206" s="94"/>
      <c r="BB206" s="94"/>
      <c r="BC206" s="94"/>
      <c r="BD206" s="94"/>
      <c r="BE206" s="101"/>
      <c r="BF206" s="132"/>
      <c r="BG206" s="98"/>
      <c r="BH206" s="74" t="str">
        <f t="shared" si="18"/>
        <v>N</v>
      </c>
      <c r="BI206" t="e">
        <f t="shared" si="19"/>
        <v>#DIV/0!</v>
      </c>
      <c r="BK206" s="283">
        <f>IFERROR(VLOOKUP($B206, 'A2. Rate Change &amp; Enrollment'!$C$14:$BY$769, 75, FALSE), 0)</f>
        <v>0</v>
      </c>
      <c r="BL206" s="283" t="e">
        <f t="shared" si="20"/>
        <v>#DIV/0!</v>
      </c>
      <c r="BM206" s="283" t="e">
        <f t="shared" si="21"/>
        <v>#DIV/0!</v>
      </c>
      <c r="BN206" t="e">
        <f t="shared" si="24"/>
        <v>#DIV/0!</v>
      </c>
    </row>
    <row r="207" spans="1:66" x14ac:dyDescent="0.35">
      <c r="A207" t="s">
        <v>401</v>
      </c>
      <c r="B207" s="144"/>
      <c r="C207" s="98"/>
      <c r="D207" s="43" t="str">
        <f t="shared" si="17"/>
        <v>Indemnity</v>
      </c>
      <c r="E207" s="100"/>
      <c r="F207" s="101"/>
      <c r="G207" s="100"/>
      <c r="H207" s="101"/>
      <c r="I207" s="100"/>
      <c r="J207" s="101"/>
      <c r="K207" s="100"/>
      <c r="L207" s="101"/>
      <c r="M207" s="100"/>
      <c r="N207" s="101"/>
      <c r="O207" s="100"/>
      <c r="P207" s="101"/>
      <c r="Q207" s="100"/>
      <c r="R207" s="101"/>
      <c r="S207" s="100"/>
      <c r="T207" s="101"/>
      <c r="U207" s="118"/>
      <c r="V207" s="118"/>
      <c r="W207" s="100"/>
      <c r="X207" s="100"/>
      <c r="Y207" s="100"/>
      <c r="Z207" s="100"/>
      <c r="AA207" s="132"/>
      <c r="AB207" s="101"/>
      <c r="AC207" s="101"/>
      <c r="AD207" s="101"/>
      <c r="AE207" s="100"/>
      <c r="AF207" s="101"/>
      <c r="AG207" s="100"/>
      <c r="AH207" s="101"/>
      <c r="AI207" s="100"/>
      <c r="AJ207" s="101"/>
      <c r="AK207" s="100"/>
      <c r="AL207" s="101"/>
      <c r="AM207" s="101"/>
      <c r="AN207" s="8"/>
      <c r="AO207" s="147">
        <f>IFERROR(VLOOKUP(B207,'A2. Rate Change &amp; Enrollment'!$C$20:$K$769,3,FALSE),0)</f>
        <v>0</v>
      </c>
      <c r="AP207" s="147">
        <f>IFERROR(VLOOKUP(B207,'A2. Rate Change &amp; Enrollment'!$C$20:$K$769,7,FALSE),0)</f>
        <v>0</v>
      </c>
      <c r="AQ207" s="150" t="e">
        <f t="shared" si="22"/>
        <v>#DIV/0!</v>
      </c>
      <c r="AS207" s="177"/>
      <c r="AT207" s="177"/>
      <c r="AV207" s="153" t="e">
        <f t="shared" si="23"/>
        <v>#DIV/0!</v>
      </c>
      <c r="AW207" s="101"/>
      <c r="AY207" s="132"/>
      <c r="AZ207" s="101"/>
      <c r="BA207" s="94"/>
      <c r="BB207" s="94"/>
      <c r="BC207" s="94"/>
      <c r="BD207" s="94"/>
      <c r="BE207" s="101"/>
      <c r="BF207" s="132"/>
      <c r="BG207" s="98"/>
      <c r="BH207" s="74" t="str">
        <f t="shared" si="18"/>
        <v>N</v>
      </c>
      <c r="BI207" t="e">
        <f t="shared" si="19"/>
        <v>#DIV/0!</v>
      </c>
      <c r="BK207" s="283">
        <f>IFERROR(VLOOKUP($B207, 'A2. Rate Change &amp; Enrollment'!$C$14:$BY$769, 75, FALSE), 0)</f>
        <v>0</v>
      </c>
      <c r="BL207" s="283" t="e">
        <f t="shared" si="20"/>
        <v>#DIV/0!</v>
      </c>
      <c r="BM207" s="283" t="e">
        <f t="shared" si="21"/>
        <v>#DIV/0!</v>
      </c>
      <c r="BN207" t="e">
        <f t="shared" si="24"/>
        <v>#DIV/0!</v>
      </c>
    </row>
    <row r="208" spans="1:66" x14ac:dyDescent="0.35">
      <c r="A208" t="s">
        <v>402</v>
      </c>
      <c r="B208" s="144"/>
      <c r="C208" s="98"/>
      <c r="D208" s="43" t="str">
        <f t="shared" ref="D208:D271" si="25">$B$4</f>
        <v>Indemnity</v>
      </c>
      <c r="E208" s="100"/>
      <c r="F208" s="101"/>
      <c r="G208" s="100"/>
      <c r="H208" s="101"/>
      <c r="I208" s="100"/>
      <c r="J208" s="101"/>
      <c r="K208" s="100"/>
      <c r="L208" s="101"/>
      <c r="M208" s="100"/>
      <c r="N208" s="101"/>
      <c r="O208" s="100"/>
      <c r="P208" s="101"/>
      <c r="Q208" s="100"/>
      <c r="R208" s="101"/>
      <c r="S208" s="100"/>
      <c r="T208" s="101"/>
      <c r="U208" s="118"/>
      <c r="V208" s="118"/>
      <c r="W208" s="100"/>
      <c r="X208" s="100"/>
      <c r="Y208" s="100"/>
      <c r="Z208" s="100"/>
      <c r="AA208" s="132"/>
      <c r="AB208" s="101"/>
      <c r="AC208" s="101"/>
      <c r="AD208" s="101"/>
      <c r="AE208" s="100"/>
      <c r="AF208" s="101"/>
      <c r="AG208" s="100"/>
      <c r="AH208" s="101"/>
      <c r="AI208" s="100"/>
      <c r="AJ208" s="101"/>
      <c r="AK208" s="100"/>
      <c r="AL208" s="101"/>
      <c r="AM208" s="101"/>
      <c r="AN208" s="8"/>
      <c r="AO208" s="147">
        <f>IFERROR(VLOOKUP(B208,'A2. Rate Change &amp; Enrollment'!$C$20:$K$769,3,FALSE),0)</f>
        <v>0</v>
      </c>
      <c r="AP208" s="147">
        <f>IFERROR(VLOOKUP(B208,'A2. Rate Change &amp; Enrollment'!$C$20:$K$769,7,FALSE),0)</f>
        <v>0</v>
      </c>
      <c r="AQ208" s="150" t="e">
        <f t="shared" si="22"/>
        <v>#DIV/0!</v>
      </c>
      <c r="AS208" s="177"/>
      <c r="AT208" s="177"/>
      <c r="AV208" s="153" t="e">
        <f t="shared" si="23"/>
        <v>#DIV/0!</v>
      </c>
      <c r="AW208" s="101"/>
      <c r="AY208" s="132"/>
      <c r="AZ208" s="101"/>
      <c r="BA208" s="94"/>
      <c r="BB208" s="94"/>
      <c r="BC208" s="94"/>
      <c r="BD208" s="94"/>
      <c r="BE208" s="101"/>
      <c r="BF208" s="132"/>
      <c r="BG208" s="98"/>
      <c r="BH208" s="74" t="str">
        <f t="shared" ref="BH208:BH271" si="26">IF(OR(AS208-AT208&gt;5%, AT208-AS208&gt;5%), "Y", "N")</f>
        <v>N</v>
      </c>
      <c r="BI208" t="e">
        <f t="shared" ref="BI208:BI271" si="27">IF(AND(AQ208&gt;5%, BH208="Y"), "Y", "N")</f>
        <v>#DIV/0!</v>
      </c>
      <c r="BK208" s="283">
        <f>IFERROR(VLOOKUP($B208, 'A2. Rate Change &amp; Enrollment'!$C$14:$BY$769, 75, FALSE), 0)</f>
        <v>0</v>
      </c>
      <c r="BL208" s="283" t="e">
        <f t="shared" ref="BL208:BL271" si="28">BK208/$BK$14</f>
        <v>#DIV/0!</v>
      </c>
      <c r="BM208" s="283" t="e">
        <f t="shared" ref="BM208:BM271" si="29">AS208/$AS$14</f>
        <v>#DIV/0!</v>
      </c>
      <c r="BN208" t="e">
        <f t="shared" si="24"/>
        <v>#DIV/0!</v>
      </c>
    </row>
    <row r="209" spans="1:66" x14ac:dyDescent="0.35">
      <c r="A209" t="s">
        <v>403</v>
      </c>
      <c r="B209" s="144"/>
      <c r="C209" s="98"/>
      <c r="D209" s="43" t="str">
        <f t="shared" si="25"/>
        <v>Indemnity</v>
      </c>
      <c r="E209" s="100"/>
      <c r="F209" s="101"/>
      <c r="G209" s="100"/>
      <c r="H209" s="101"/>
      <c r="I209" s="100"/>
      <c r="J209" s="101"/>
      <c r="K209" s="100"/>
      <c r="L209" s="101"/>
      <c r="M209" s="100"/>
      <c r="N209" s="101"/>
      <c r="O209" s="100"/>
      <c r="P209" s="101"/>
      <c r="Q209" s="100"/>
      <c r="R209" s="101"/>
      <c r="S209" s="100"/>
      <c r="T209" s="101"/>
      <c r="U209" s="118"/>
      <c r="V209" s="118"/>
      <c r="W209" s="100"/>
      <c r="X209" s="100"/>
      <c r="Y209" s="100"/>
      <c r="Z209" s="100"/>
      <c r="AA209" s="132"/>
      <c r="AB209" s="101"/>
      <c r="AC209" s="101"/>
      <c r="AD209" s="101"/>
      <c r="AE209" s="100"/>
      <c r="AF209" s="101"/>
      <c r="AG209" s="100"/>
      <c r="AH209" s="101"/>
      <c r="AI209" s="100"/>
      <c r="AJ209" s="101"/>
      <c r="AK209" s="100"/>
      <c r="AL209" s="101"/>
      <c r="AM209" s="101"/>
      <c r="AN209" s="8"/>
      <c r="AO209" s="147">
        <f>IFERROR(VLOOKUP(B209,'A2. Rate Change &amp; Enrollment'!$C$20:$K$769,3,FALSE),0)</f>
        <v>0</v>
      </c>
      <c r="AP209" s="147">
        <f>IFERROR(VLOOKUP(B209,'A2. Rate Change &amp; Enrollment'!$C$20:$K$769,7,FALSE),0)</f>
        <v>0</v>
      </c>
      <c r="AQ209" s="150" t="e">
        <f t="shared" ref="AQ209:AQ272" si="30">AP209/$AP$11</f>
        <v>#DIV/0!</v>
      </c>
      <c r="AS209" s="177"/>
      <c r="AT209" s="177"/>
      <c r="AV209" s="153" t="e">
        <f t="shared" ref="AV209:AV272" si="31">AS209/AT209-1</f>
        <v>#DIV/0!</v>
      </c>
      <c r="AW209" s="101"/>
      <c r="AY209" s="132"/>
      <c r="AZ209" s="101"/>
      <c r="BA209" s="94"/>
      <c r="BB209" s="94"/>
      <c r="BC209" s="94"/>
      <c r="BD209" s="94"/>
      <c r="BE209" s="101"/>
      <c r="BF209" s="132"/>
      <c r="BG209" s="98"/>
      <c r="BH209" s="74" t="str">
        <f t="shared" si="26"/>
        <v>N</v>
      </c>
      <c r="BI209" t="e">
        <f t="shared" si="27"/>
        <v>#DIV/0!</v>
      </c>
      <c r="BK209" s="283">
        <f>IFERROR(VLOOKUP($B209, 'A2. Rate Change &amp; Enrollment'!$C$14:$BY$769, 75, FALSE), 0)</f>
        <v>0</v>
      </c>
      <c r="BL209" s="283" t="e">
        <f t="shared" si="28"/>
        <v>#DIV/0!</v>
      </c>
      <c r="BM209" s="283" t="e">
        <f t="shared" si="29"/>
        <v>#DIV/0!</v>
      </c>
      <c r="BN209" t="e">
        <f t="shared" ref="BN209:BN272" si="32">IF(ABS(BM209-BL209)&lt;0.001, "N", "Y")</f>
        <v>#DIV/0!</v>
      </c>
    </row>
    <row r="210" spans="1:66" x14ac:dyDescent="0.35">
      <c r="A210" t="s">
        <v>404</v>
      </c>
      <c r="B210" s="144"/>
      <c r="C210" s="98"/>
      <c r="D210" s="43" t="str">
        <f t="shared" si="25"/>
        <v>Indemnity</v>
      </c>
      <c r="E210" s="100"/>
      <c r="F210" s="101"/>
      <c r="G210" s="100"/>
      <c r="H210" s="101"/>
      <c r="I210" s="100"/>
      <c r="J210" s="101"/>
      <c r="K210" s="100"/>
      <c r="L210" s="101"/>
      <c r="M210" s="100"/>
      <c r="N210" s="101"/>
      <c r="O210" s="100"/>
      <c r="P210" s="101"/>
      <c r="Q210" s="100"/>
      <c r="R210" s="101"/>
      <c r="S210" s="100"/>
      <c r="T210" s="101"/>
      <c r="U210" s="118"/>
      <c r="V210" s="118"/>
      <c r="W210" s="100"/>
      <c r="X210" s="100"/>
      <c r="Y210" s="100"/>
      <c r="Z210" s="100"/>
      <c r="AA210" s="132"/>
      <c r="AB210" s="101"/>
      <c r="AC210" s="101"/>
      <c r="AD210" s="101"/>
      <c r="AE210" s="100"/>
      <c r="AF210" s="101"/>
      <c r="AG210" s="100"/>
      <c r="AH210" s="101"/>
      <c r="AI210" s="100"/>
      <c r="AJ210" s="101"/>
      <c r="AK210" s="100"/>
      <c r="AL210" s="101"/>
      <c r="AM210" s="101"/>
      <c r="AN210" s="8"/>
      <c r="AO210" s="147">
        <f>IFERROR(VLOOKUP(B210,'A2. Rate Change &amp; Enrollment'!$C$20:$K$769,3,FALSE),0)</f>
        <v>0</v>
      </c>
      <c r="AP210" s="147">
        <f>IFERROR(VLOOKUP(B210,'A2. Rate Change &amp; Enrollment'!$C$20:$K$769,7,FALSE),0)</f>
        <v>0</v>
      </c>
      <c r="AQ210" s="150" t="e">
        <f t="shared" si="30"/>
        <v>#DIV/0!</v>
      </c>
      <c r="AS210" s="177"/>
      <c r="AT210" s="177"/>
      <c r="AV210" s="153" t="e">
        <f t="shared" si="31"/>
        <v>#DIV/0!</v>
      </c>
      <c r="AW210" s="101"/>
      <c r="AY210" s="132"/>
      <c r="AZ210" s="101"/>
      <c r="BA210" s="94"/>
      <c r="BB210" s="94"/>
      <c r="BC210" s="94"/>
      <c r="BD210" s="94"/>
      <c r="BE210" s="101"/>
      <c r="BF210" s="132"/>
      <c r="BG210" s="98"/>
      <c r="BH210" s="74" t="str">
        <f t="shared" si="26"/>
        <v>N</v>
      </c>
      <c r="BI210" t="e">
        <f t="shared" si="27"/>
        <v>#DIV/0!</v>
      </c>
      <c r="BK210" s="283">
        <f>IFERROR(VLOOKUP($B210, 'A2. Rate Change &amp; Enrollment'!$C$14:$BY$769, 75, FALSE), 0)</f>
        <v>0</v>
      </c>
      <c r="BL210" s="283" t="e">
        <f t="shared" si="28"/>
        <v>#DIV/0!</v>
      </c>
      <c r="BM210" s="283" t="e">
        <f t="shared" si="29"/>
        <v>#DIV/0!</v>
      </c>
      <c r="BN210" t="e">
        <f t="shared" si="32"/>
        <v>#DIV/0!</v>
      </c>
    </row>
    <row r="211" spans="1:66" x14ac:dyDescent="0.35">
      <c r="A211" t="s">
        <v>405</v>
      </c>
      <c r="B211" s="144"/>
      <c r="C211" s="98"/>
      <c r="D211" s="43" t="str">
        <f t="shared" si="25"/>
        <v>Indemnity</v>
      </c>
      <c r="E211" s="100"/>
      <c r="F211" s="101"/>
      <c r="G211" s="100"/>
      <c r="H211" s="101"/>
      <c r="I211" s="100"/>
      <c r="J211" s="101"/>
      <c r="K211" s="100"/>
      <c r="L211" s="101"/>
      <c r="M211" s="100"/>
      <c r="N211" s="101"/>
      <c r="O211" s="100"/>
      <c r="P211" s="101"/>
      <c r="Q211" s="100"/>
      <c r="R211" s="101"/>
      <c r="S211" s="100"/>
      <c r="T211" s="101"/>
      <c r="U211" s="118"/>
      <c r="V211" s="118"/>
      <c r="W211" s="100"/>
      <c r="X211" s="100"/>
      <c r="Y211" s="100"/>
      <c r="Z211" s="100"/>
      <c r="AA211" s="132"/>
      <c r="AB211" s="101"/>
      <c r="AC211" s="101"/>
      <c r="AD211" s="101"/>
      <c r="AE211" s="100"/>
      <c r="AF211" s="101"/>
      <c r="AG211" s="100"/>
      <c r="AH211" s="101"/>
      <c r="AI211" s="100"/>
      <c r="AJ211" s="101"/>
      <c r="AK211" s="100"/>
      <c r="AL211" s="101"/>
      <c r="AM211" s="101"/>
      <c r="AN211" s="8"/>
      <c r="AO211" s="147">
        <f>IFERROR(VLOOKUP(B211,'A2. Rate Change &amp; Enrollment'!$C$20:$K$769,3,FALSE),0)</f>
        <v>0</v>
      </c>
      <c r="AP211" s="147">
        <f>IFERROR(VLOOKUP(B211,'A2. Rate Change &amp; Enrollment'!$C$20:$K$769,7,FALSE),0)</f>
        <v>0</v>
      </c>
      <c r="AQ211" s="150" t="e">
        <f t="shared" si="30"/>
        <v>#DIV/0!</v>
      </c>
      <c r="AS211" s="177"/>
      <c r="AT211" s="177"/>
      <c r="AV211" s="153" t="e">
        <f t="shared" si="31"/>
        <v>#DIV/0!</v>
      </c>
      <c r="AW211" s="101"/>
      <c r="AY211" s="132"/>
      <c r="AZ211" s="101"/>
      <c r="BA211" s="94"/>
      <c r="BB211" s="94"/>
      <c r="BC211" s="94"/>
      <c r="BD211" s="94"/>
      <c r="BE211" s="101"/>
      <c r="BF211" s="132"/>
      <c r="BG211" s="98"/>
      <c r="BH211" s="74" t="str">
        <f t="shared" si="26"/>
        <v>N</v>
      </c>
      <c r="BI211" t="e">
        <f t="shared" si="27"/>
        <v>#DIV/0!</v>
      </c>
      <c r="BK211" s="283">
        <f>IFERROR(VLOOKUP($B211, 'A2. Rate Change &amp; Enrollment'!$C$14:$BY$769, 75, FALSE), 0)</f>
        <v>0</v>
      </c>
      <c r="BL211" s="283" t="e">
        <f t="shared" si="28"/>
        <v>#DIV/0!</v>
      </c>
      <c r="BM211" s="283" t="e">
        <f t="shared" si="29"/>
        <v>#DIV/0!</v>
      </c>
      <c r="BN211" t="e">
        <f t="shared" si="32"/>
        <v>#DIV/0!</v>
      </c>
    </row>
    <row r="212" spans="1:66" x14ac:dyDescent="0.35">
      <c r="A212" t="s">
        <v>406</v>
      </c>
      <c r="B212" s="144"/>
      <c r="C212" s="98"/>
      <c r="D212" s="43" t="str">
        <f t="shared" si="25"/>
        <v>Indemnity</v>
      </c>
      <c r="E212" s="100"/>
      <c r="F212" s="101"/>
      <c r="G212" s="100"/>
      <c r="H212" s="101"/>
      <c r="I212" s="100"/>
      <c r="J212" s="101"/>
      <c r="K212" s="100"/>
      <c r="L212" s="101"/>
      <c r="M212" s="100"/>
      <c r="N212" s="101"/>
      <c r="O212" s="100"/>
      <c r="P212" s="101"/>
      <c r="Q212" s="100"/>
      <c r="R212" s="101"/>
      <c r="S212" s="100"/>
      <c r="T212" s="101"/>
      <c r="U212" s="118"/>
      <c r="V212" s="118"/>
      <c r="W212" s="100"/>
      <c r="X212" s="100"/>
      <c r="Y212" s="100"/>
      <c r="Z212" s="100"/>
      <c r="AA212" s="132"/>
      <c r="AB212" s="101"/>
      <c r="AC212" s="101"/>
      <c r="AD212" s="101"/>
      <c r="AE212" s="100"/>
      <c r="AF212" s="101"/>
      <c r="AG212" s="100"/>
      <c r="AH212" s="101"/>
      <c r="AI212" s="100"/>
      <c r="AJ212" s="101"/>
      <c r="AK212" s="100"/>
      <c r="AL212" s="101"/>
      <c r="AM212" s="101"/>
      <c r="AN212" s="8"/>
      <c r="AO212" s="147">
        <f>IFERROR(VLOOKUP(B212,'A2. Rate Change &amp; Enrollment'!$C$20:$K$769,3,FALSE),0)</f>
        <v>0</v>
      </c>
      <c r="AP212" s="147">
        <f>IFERROR(VLOOKUP(B212,'A2. Rate Change &amp; Enrollment'!$C$20:$K$769,7,FALSE),0)</f>
        <v>0</v>
      </c>
      <c r="AQ212" s="150" t="e">
        <f t="shared" si="30"/>
        <v>#DIV/0!</v>
      </c>
      <c r="AS212" s="177"/>
      <c r="AT212" s="177"/>
      <c r="AV212" s="153" t="e">
        <f t="shared" si="31"/>
        <v>#DIV/0!</v>
      </c>
      <c r="AW212" s="101"/>
      <c r="AY212" s="132"/>
      <c r="AZ212" s="101"/>
      <c r="BA212" s="94"/>
      <c r="BB212" s="94"/>
      <c r="BC212" s="94"/>
      <c r="BD212" s="94"/>
      <c r="BE212" s="101"/>
      <c r="BF212" s="132"/>
      <c r="BG212" s="98"/>
      <c r="BH212" s="74" t="str">
        <f t="shared" si="26"/>
        <v>N</v>
      </c>
      <c r="BI212" t="e">
        <f t="shared" si="27"/>
        <v>#DIV/0!</v>
      </c>
      <c r="BK212" s="283">
        <f>IFERROR(VLOOKUP($B212, 'A2. Rate Change &amp; Enrollment'!$C$14:$BY$769, 75, FALSE), 0)</f>
        <v>0</v>
      </c>
      <c r="BL212" s="283" t="e">
        <f t="shared" si="28"/>
        <v>#DIV/0!</v>
      </c>
      <c r="BM212" s="283" t="e">
        <f t="shared" si="29"/>
        <v>#DIV/0!</v>
      </c>
      <c r="BN212" t="e">
        <f t="shared" si="32"/>
        <v>#DIV/0!</v>
      </c>
    </row>
    <row r="213" spans="1:66" x14ac:dyDescent="0.35">
      <c r="A213" t="s">
        <v>407</v>
      </c>
      <c r="B213" s="144"/>
      <c r="C213" s="98"/>
      <c r="D213" s="43" t="str">
        <f t="shared" si="25"/>
        <v>Indemnity</v>
      </c>
      <c r="E213" s="100"/>
      <c r="F213" s="101"/>
      <c r="G213" s="100"/>
      <c r="H213" s="101"/>
      <c r="I213" s="100"/>
      <c r="J213" s="101"/>
      <c r="K213" s="100"/>
      <c r="L213" s="101"/>
      <c r="M213" s="100"/>
      <c r="N213" s="101"/>
      <c r="O213" s="100"/>
      <c r="P213" s="101"/>
      <c r="Q213" s="100"/>
      <c r="R213" s="101"/>
      <c r="S213" s="100"/>
      <c r="T213" s="101"/>
      <c r="U213" s="118"/>
      <c r="V213" s="118"/>
      <c r="W213" s="100"/>
      <c r="X213" s="100"/>
      <c r="Y213" s="100"/>
      <c r="Z213" s="100"/>
      <c r="AA213" s="132"/>
      <c r="AB213" s="101"/>
      <c r="AC213" s="101"/>
      <c r="AD213" s="101"/>
      <c r="AE213" s="100"/>
      <c r="AF213" s="101"/>
      <c r="AG213" s="100"/>
      <c r="AH213" s="101"/>
      <c r="AI213" s="100"/>
      <c r="AJ213" s="101"/>
      <c r="AK213" s="100"/>
      <c r="AL213" s="101"/>
      <c r="AM213" s="101"/>
      <c r="AN213" s="8"/>
      <c r="AO213" s="147">
        <f>IFERROR(VLOOKUP(B213,'A2. Rate Change &amp; Enrollment'!$C$20:$K$769,3,FALSE),0)</f>
        <v>0</v>
      </c>
      <c r="AP213" s="147">
        <f>IFERROR(VLOOKUP(B213,'A2. Rate Change &amp; Enrollment'!$C$20:$K$769,7,FALSE),0)</f>
        <v>0</v>
      </c>
      <c r="AQ213" s="150" t="e">
        <f t="shared" si="30"/>
        <v>#DIV/0!</v>
      </c>
      <c r="AS213" s="177"/>
      <c r="AT213" s="177"/>
      <c r="AV213" s="153" t="e">
        <f t="shared" si="31"/>
        <v>#DIV/0!</v>
      </c>
      <c r="AW213" s="101"/>
      <c r="AY213" s="132"/>
      <c r="AZ213" s="101"/>
      <c r="BA213" s="94"/>
      <c r="BB213" s="94"/>
      <c r="BC213" s="94"/>
      <c r="BD213" s="94"/>
      <c r="BE213" s="101"/>
      <c r="BF213" s="132"/>
      <c r="BG213" s="98"/>
      <c r="BH213" s="74" t="str">
        <f t="shared" si="26"/>
        <v>N</v>
      </c>
      <c r="BI213" t="e">
        <f t="shared" si="27"/>
        <v>#DIV/0!</v>
      </c>
      <c r="BK213" s="283">
        <f>IFERROR(VLOOKUP($B213, 'A2. Rate Change &amp; Enrollment'!$C$14:$BY$769, 75, FALSE), 0)</f>
        <v>0</v>
      </c>
      <c r="BL213" s="283" t="e">
        <f t="shared" si="28"/>
        <v>#DIV/0!</v>
      </c>
      <c r="BM213" s="283" t="e">
        <f t="shared" si="29"/>
        <v>#DIV/0!</v>
      </c>
      <c r="BN213" t="e">
        <f t="shared" si="32"/>
        <v>#DIV/0!</v>
      </c>
    </row>
    <row r="214" spans="1:66" x14ac:dyDescent="0.35">
      <c r="A214" t="s">
        <v>408</v>
      </c>
      <c r="B214" s="144"/>
      <c r="C214" s="98"/>
      <c r="D214" s="43" t="str">
        <f t="shared" si="25"/>
        <v>Indemnity</v>
      </c>
      <c r="E214" s="100"/>
      <c r="F214" s="101"/>
      <c r="G214" s="100"/>
      <c r="H214" s="101"/>
      <c r="I214" s="100"/>
      <c r="J214" s="101"/>
      <c r="K214" s="100"/>
      <c r="L214" s="101"/>
      <c r="M214" s="100"/>
      <c r="N214" s="101"/>
      <c r="O214" s="100"/>
      <c r="P214" s="101"/>
      <c r="Q214" s="100"/>
      <c r="R214" s="101"/>
      <c r="S214" s="100"/>
      <c r="T214" s="101"/>
      <c r="U214" s="118"/>
      <c r="V214" s="118"/>
      <c r="W214" s="100"/>
      <c r="X214" s="100"/>
      <c r="Y214" s="100"/>
      <c r="Z214" s="100"/>
      <c r="AA214" s="132"/>
      <c r="AB214" s="101"/>
      <c r="AC214" s="101"/>
      <c r="AD214" s="101"/>
      <c r="AE214" s="100"/>
      <c r="AF214" s="101"/>
      <c r="AG214" s="100"/>
      <c r="AH214" s="101"/>
      <c r="AI214" s="100"/>
      <c r="AJ214" s="101"/>
      <c r="AK214" s="100"/>
      <c r="AL214" s="101"/>
      <c r="AM214" s="101"/>
      <c r="AN214" s="8"/>
      <c r="AO214" s="147">
        <f>IFERROR(VLOOKUP(B214,'A2. Rate Change &amp; Enrollment'!$C$20:$K$769,3,FALSE),0)</f>
        <v>0</v>
      </c>
      <c r="AP214" s="147">
        <f>IFERROR(VLOOKUP(B214,'A2. Rate Change &amp; Enrollment'!$C$20:$K$769,7,FALSE),0)</f>
        <v>0</v>
      </c>
      <c r="AQ214" s="150" t="e">
        <f t="shared" si="30"/>
        <v>#DIV/0!</v>
      </c>
      <c r="AS214" s="177"/>
      <c r="AT214" s="177"/>
      <c r="AV214" s="153" t="e">
        <f t="shared" si="31"/>
        <v>#DIV/0!</v>
      </c>
      <c r="AW214" s="101"/>
      <c r="AY214" s="132"/>
      <c r="AZ214" s="101"/>
      <c r="BA214" s="94"/>
      <c r="BB214" s="94"/>
      <c r="BC214" s="94"/>
      <c r="BD214" s="94"/>
      <c r="BE214" s="101"/>
      <c r="BF214" s="132"/>
      <c r="BG214" s="98"/>
      <c r="BH214" s="74" t="str">
        <f t="shared" si="26"/>
        <v>N</v>
      </c>
      <c r="BI214" t="e">
        <f t="shared" si="27"/>
        <v>#DIV/0!</v>
      </c>
      <c r="BK214" s="283">
        <f>IFERROR(VLOOKUP($B214, 'A2. Rate Change &amp; Enrollment'!$C$14:$BY$769, 75, FALSE), 0)</f>
        <v>0</v>
      </c>
      <c r="BL214" s="283" t="e">
        <f t="shared" si="28"/>
        <v>#DIV/0!</v>
      </c>
      <c r="BM214" s="283" t="e">
        <f t="shared" si="29"/>
        <v>#DIV/0!</v>
      </c>
      <c r="BN214" t="e">
        <f t="shared" si="32"/>
        <v>#DIV/0!</v>
      </c>
    </row>
    <row r="215" spans="1:66" x14ac:dyDescent="0.35">
      <c r="A215" t="s">
        <v>409</v>
      </c>
      <c r="B215" s="144"/>
      <c r="C215" s="98"/>
      <c r="D215" s="43" t="str">
        <f t="shared" si="25"/>
        <v>Indemnity</v>
      </c>
      <c r="E215" s="100"/>
      <c r="F215" s="101"/>
      <c r="G215" s="100"/>
      <c r="H215" s="101"/>
      <c r="I215" s="100"/>
      <c r="J215" s="101"/>
      <c r="K215" s="100"/>
      <c r="L215" s="101"/>
      <c r="M215" s="100"/>
      <c r="N215" s="101"/>
      <c r="O215" s="100"/>
      <c r="P215" s="101"/>
      <c r="Q215" s="100"/>
      <c r="R215" s="101"/>
      <c r="S215" s="100"/>
      <c r="T215" s="101"/>
      <c r="U215" s="118"/>
      <c r="V215" s="118"/>
      <c r="W215" s="100"/>
      <c r="X215" s="100"/>
      <c r="Y215" s="100"/>
      <c r="Z215" s="100"/>
      <c r="AA215" s="132"/>
      <c r="AB215" s="101"/>
      <c r="AC215" s="101"/>
      <c r="AD215" s="101"/>
      <c r="AE215" s="100"/>
      <c r="AF215" s="101"/>
      <c r="AG215" s="100"/>
      <c r="AH215" s="101"/>
      <c r="AI215" s="100"/>
      <c r="AJ215" s="101"/>
      <c r="AK215" s="100"/>
      <c r="AL215" s="101"/>
      <c r="AM215" s="101"/>
      <c r="AN215" s="8"/>
      <c r="AO215" s="147">
        <f>IFERROR(VLOOKUP(B215,'A2. Rate Change &amp; Enrollment'!$C$20:$K$769,3,FALSE),0)</f>
        <v>0</v>
      </c>
      <c r="AP215" s="147">
        <f>IFERROR(VLOOKUP(B215,'A2. Rate Change &amp; Enrollment'!$C$20:$K$769,7,FALSE),0)</f>
        <v>0</v>
      </c>
      <c r="AQ215" s="150" t="e">
        <f t="shared" si="30"/>
        <v>#DIV/0!</v>
      </c>
      <c r="AS215" s="177"/>
      <c r="AT215" s="177"/>
      <c r="AV215" s="153" t="e">
        <f t="shared" si="31"/>
        <v>#DIV/0!</v>
      </c>
      <c r="AW215" s="101"/>
      <c r="AY215" s="132"/>
      <c r="AZ215" s="101"/>
      <c r="BA215" s="94"/>
      <c r="BB215" s="94"/>
      <c r="BC215" s="94"/>
      <c r="BD215" s="94"/>
      <c r="BE215" s="101"/>
      <c r="BF215" s="132"/>
      <c r="BG215" s="98"/>
      <c r="BH215" s="74" t="str">
        <f t="shared" si="26"/>
        <v>N</v>
      </c>
      <c r="BI215" t="e">
        <f t="shared" si="27"/>
        <v>#DIV/0!</v>
      </c>
      <c r="BK215" s="283">
        <f>IFERROR(VLOOKUP($B215, 'A2. Rate Change &amp; Enrollment'!$C$14:$BY$769, 75, FALSE), 0)</f>
        <v>0</v>
      </c>
      <c r="BL215" s="283" t="e">
        <f t="shared" si="28"/>
        <v>#DIV/0!</v>
      </c>
      <c r="BM215" s="283" t="e">
        <f t="shared" si="29"/>
        <v>#DIV/0!</v>
      </c>
      <c r="BN215" t="e">
        <f t="shared" si="32"/>
        <v>#DIV/0!</v>
      </c>
    </row>
    <row r="216" spans="1:66" x14ac:dyDescent="0.35">
      <c r="A216" t="s">
        <v>410</v>
      </c>
      <c r="B216" s="144"/>
      <c r="C216" s="98"/>
      <c r="D216" s="43" t="str">
        <f t="shared" si="25"/>
        <v>Indemnity</v>
      </c>
      <c r="E216" s="100"/>
      <c r="F216" s="101"/>
      <c r="G216" s="100"/>
      <c r="H216" s="101"/>
      <c r="I216" s="100"/>
      <c r="J216" s="101"/>
      <c r="K216" s="100"/>
      <c r="L216" s="101"/>
      <c r="M216" s="100"/>
      <c r="N216" s="101"/>
      <c r="O216" s="100"/>
      <c r="P216" s="101"/>
      <c r="Q216" s="100"/>
      <c r="R216" s="101"/>
      <c r="S216" s="100"/>
      <c r="T216" s="101"/>
      <c r="U216" s="118"/>
      <c r="V216" s="118"/>
      <c r="W216" s="100"/>
      <c r="X216" s="100"/>
      <c r="Y216" s="100"/>
      <c r="Z216" s="100"/>
      <c r="AA216" s="132"/>
      <c r="AB216" s="101"/>
      <c r="AC216" s="101"/>
      <c r="AD216" s="101"/>
      <c r="AE216" s="100"/>
      <c r="AF216" s="101"/>
      <c r="AG216" s="100"/>
      <c r="AH216" s="101"/>
      <c r="AI216" s="100"/>
      <c r="AJ216" s="101"/>
      <c r="AK216" s="100"/>
      <c r="AL216" s="101"/>
      <c r="AM216" s="101"/>
      <c r="AN216" s="8"/>
      <c r="AO216" s="147">
        <f>IFERROR(VLOOKUP(B216,'A2. Rate Change &amp; Enrollment'!$C$20:$K$769,3,FALSE),0)</f>
        <v>0</v>
      </c>
      <c r="AP216" s="147">
        <f>IFERROR(VLOOKUP(B216,'A2. Rate Change &amp; Enrollment'!$C$20:$K$769,7,FALSE),0)</f>
        <v>0</v>
      </c>
      <c r="AQ216" s="150" t="e">
        <f t="shared" si="30"/>
        <v>#DIV/0!</v>
      </c>
      <c r="AS216" s="177"/>
      <c r="AT216" s="177"/>
      <c r="AV216" s="153" t="e">
        <f t="shared" si="31"/>
        <v>#DIV/0!</v>
      </c>
      <c r="AW216" s="101"/>
      <c r="AY216" s="132"/>
      <c r="AZ216" s="101"/>
      <c r="BA216" s="94"/>
      <c r="BB216" s="94"/>
      <c r="BC216" s="94"/>
      <c r="BD216" s="94"/>
      <c r="BE216" s="101"/>
      <c r="BF216" s="132"/>
      <c r="BG216" s="98"/>
      <c r="BH216" s="74" t="str">
        <f t="shared" si="26"/>
        <v>N</v>
      </c>
      <c r="BI216" t="e">
        <f t="shared" si="27"/>
        <v>#DIV/0!</v>
      </c>
      <c r="BK216" s="283">
        <f>IFERROR(VLOOKUP($B216, 'A2. Rate Change &amp; Enrollment'!$C$14:$BY$769, 75, FALSE), 0)</f>
        <v>0</v>
      </c>
      <c r="BL216" s="283" t="e">
        <f t="shared" si="28"/>
        <v>#DIV/0!</v>
      </c>
      <c r="BM216" s="283" t="e">
        <f t="shared" si="29"/>
        <v>#DIV/0!</v>
      </c>
      <c r="BN216" t="e">
        <f t="shared" si="32"/>
        <v>#DIV/0!</v>
      </c>
    </row>
    <row r="217" spans="1:66" x14ac:dyDescent="0.35">
      <c r="A217" t="s">
        <v>411</v>
      </c>
      <c r="B217" s="144"/>
      <c r="C217" s="98"/>
      <c r="D217" s="43" t="str">
        <f t="shared" si="25"/>
        <v>Indemnity</v>
      </c>
      <c r="E217" s="100"/>
      <c r="F217" s="101"/>
      <c r="G217" s="100"/>
      <c r="H217" s="101"/>
      <c r="I217" s="100"/>
      <c r="J217" s="101"/>
      <c r="K217" s="100"/>
      <c r="L217" s="101"/>
      <c r="M217" s="100"/>
      <c r="N217" s="101"/>
      <c r="O217" s="100"/>
      <c r="P217" s="101"/>
      <c r="Q217" s="100"/>
      <c r="R217" s="101"/>
      <c r="S217" s="100"/>
      <c r="T217" s="101"/>
      <c r="U217" s="118"/>
      <c r="V217" s="118"/>
      <c r="W217" s="100"/>
      <c r="X217" s="100"/>
      <c r="Y217" s="100"/>
      <c r="Z217" s="100"/>
      <c r="AA217" s="132"/>
      <c r="AB217" s="101"/>
      <c r="AC217" s="101"/>
      <c r="AD217" s="101"/>
      <c r="AE217" s="100"/>
      <c r="AF217" s="101"/>
      <c r="AG217" s="100"/>
      <c r="AH217" s="101"/>
      <c r="AI217" s="100"/>
      <c r="AJ217" s="101"/>
      <c r="AK217" s="100"/>
      <c r="AL217" s="101"/>
      <c r="AM217" s="101"/>
      <c r="AN217" s="8"/>
      <c r="AO217" s="147">
        <f>IFERROR(VLOOKUP(B217,'A2. Rate Change &amp; Enrollment'!$C$20:$K$769,3,FALSE),0)</f>
        <v>0</v>
      </c>
      <c r="AP217" s="147">
        <f>IFERROR(VLOOKUP(B217,'A2. Rate Change &amp; Enrollment'!$C$20:$K$769,7,FALSE),0)</f>
        <v>0</v>
      </c>
      <c r="AQ217" s="150" t="e">
        <f t="shared" si="30"/>
        <v>#DIV/0!</v>
      </c>
      <c r="AS217" s="177"/>
      <c r="AT217" s="177"/>
      <c r="AV217" s="153" t="e">
        <f t="shared" si="31"/>
        <v>#DIV/0!</v>
      </c>
      <c r="AW217" s="101"/>
      <c r="AY217" s="132"/>
      <c r="AZ217" s="101"/>
      <c r="BA217" s="94"/>
      <c r="BB217" s="94"/>
      <c r="BC217" s="94"/>
      <c r="BD217" s="94"/>
      <c r="BE217" s="101"/>
      <c r="BF217" s="132"/>
      <c r="BG217" s="98"/>
      <c r="BH217" s="74" t="str">
        <f t="shared" si="26"/>
        <v>N</v>
      </c>
      <c r="BI217" t="e">
        <f t="shared" si="27"/>
        <v>#DIV/0!</v>
      </c>
      <c r="BK217" s="283">
        <f>IFERROR(VLOOKUP($B217, 'A2. Rate Change &amp; Enrollment'!$C$14:$BY$769, 75, FALSE), 0)</f>
        <v>0</v>
      </c>
      <c r="BL217" s="283" t="e">
        <f t="shared" si="28"/>
        <v>#DIV/0!</v>
      </c>
      <c r="BM217" s="283" t="e">
        <f t="shared" si="29"/>
        <v>#DIV/0!</v>
      </c>
      <c r="BN217" t="e">
        <f t="shared" si="32"/>
        <v>#DIV/0!</v>
      </c>
    </row>
    <row r="218" spans="1:66" x14ac:dyDescent="0.35">
      <c r="A218" t="s">
        <v>412</v>
      </c>
      <c r="B218" s="144"/>
      <c r="C218" s="98"/>
      <c r="D218" s="43" t="str">
        <f t="shared" si="25"/>
        <v>Indemnity</v>
      </c>
      <c r="E218" s="100"/>
      <c r="F218" s="101"/>
      <c r="G218" s="100"/>
      <c r="H218" s="101"/>
      <c r="I218" s="100"/>
      <c r="J218" s="101"/>
      <c r="K218" s="100"/>
      <c r="L218" s="101"/>
      <c r="M218" s="100"/>
      <c r="N218" s="101"/>
      <c r="O218" s="100"/>
      <c r="P218" s="101"/>
      <c r="Q218" s="100"/>
      <c r="R218" s="101"/>
      <c r="S218" s="100"/>
      <c r="T218" s="101"/>
      <c r="U218" s="118"/>
      <c r="V218" s="118"/>
      <c r="W218" s="100"/>
      <c r="X218" s="100"/>
      <c r="Y218" s="100"/>
      <c r="Z218" s="100"/>
      <c r="AA218" s="132"/>
      <c r="AB218" s="101"/>
      <c r="AC218" s="101"/>
      <c r="AD218" s="101"/>
      <c r="AE218" s="100"/>
      <c r="AF218" s="101"/>
      <c r="AG218" s="100"/>
      <c r="AH218" s="101"/>
      <c r="AI218" s="100"/>
      <c r="AJ218" s="101"/>
      <c r="AK218" s="100"/>
      <c r="AL218" s="101"/>
      <c r="AM218" s="101"/>
      <c r="AN218" s="8"/>
      <c r="AO218" s="147">
        <f>IFERROR(VLOOKUP(B218,'A2. Rate Change &amp; Enrollment'!$C$20:$K$769,3,FALSE),0)</f>
        <v>0</v>
      </c>
      <c r="AP218" s="147">
        <f>IFERROR(VLOOKUP(B218,'A2. Rate Change &amp; Enrollment'!$C$20:$K$769,7,FALSE),0)</f>
        <v>0</v>
      </c>
      <c r="AQ218" s="150" t="e">
        <f t="shared" si="30"/>
        <v>#DIV/0!</v>
      </c>
      <c r="AS218" s="177"/>
      <c r="AT218" s="177"/>
      <c r="AV218" s="153" t="e">
        <f t="shared" si="31"/>
        <v>#DIV/0!</v>
      </c>
      <c r="AW218" s="101"/>
      <c r="AY218" s="132"/>
      <c r="AZ218" s="101"/>
      <c r="BA218" s="94"/>
      <c r="BB218" s="94"/>
      <c r="BC218" s="94"/>
      <c r="BD218" s="94"/>
      <c r="BE218" s="101"/>
      <c r="BF218" s="132"/>
      <c r="BG218" s="98"/>
      <c r="BH218" s="74" t="str">
        <f t="shared" si="26"/>
        <v>N</v>
      </c>
      <c r="BI218" t="e">
        <f t="shared" si="27"/>
        <v>#DIV/0!</v>
      </c>
      <c r="BK218" s="283">
        <f>IFERROR(VLOOKUP($B218, 'A2. Rate Change &amp; Enrollment'!$C$14:$BY$769, 75, FALSE), 0)</f>
        <v>0</v>
      </c>
      <c r="BL218" s="283" t="e">
        <f t="shared" si="28"/>
        <v>#DIV/0!</v>
      </c>
      <c r="BM218" s="283" t="e">
        <f t="shared" si="29"/>
        <v>#DIV/0!</v>
      </c>
      <c r="BN218" t="e">
        <f t="shared" si="32"/>
        <v>#DIV/0!</v>
      </c>
    </row>
    <row r="219" spans="1:66" x14ac:dyDescent="0.35">
      <c r="A219" t="s">
        <v>413</v>
      </c>
      <c r="B219" s="144"/>
      <c r="C219" s="98"/>
      <c r="D219" s="43" t="str">
        <f t="shared" si="25"/>
        <v>Indemnity</v>
      </c>
      <c r="E219" s="100"/>
      <c r="F219" s="101"/>
      <c r="G219" s="100"/>
      <c r="H219" s="101"/>
      <c r="I219" s="100"/>
      <c r="J219" s="101"/>
      <c r="K219" s="100"/>
      <c r="L219" s="101"/>
      <c r="M219" s="100"/>
      <c r="N219" s="101"/>
      <c r="O219" s="100"/>
      <c r="P219" s="101"/>
      <c r="Q219" s="100"/>
      <c r="R219" s="101"/>
      <c r="S219" s="100"/>
      <c r="T219" s="101"/>
      <c r="U219" s="118"/>
      <c r="V219" s="118"/>
      <c r="W219" s="100"/>
      <c r="X219" s="100"/>
      <c r="Y219" s="100"/>
      <c r="Z219" s="100"/>
      <c r="AA219" s="132"/>
      <c r="AB219" s="101"/>
      <c r="AC219" s="101"/>
      <c r="AD219" s="101"/>
      <c r="AE219" s="100"/>
      <c r="AF219" s="101"/>
      <c r="AG219" s="100"/>
      <c r="AH219" s="101"/>
      <c r="AI219" s="100"/>
      <c r="AJ219" s="101"/>
      <c r="AK219" s="100"/>
      <c r="AL219" s="101"/>
      <c r="AM219" s="101"/>
      <c r="AN219" s="8"/>
      <c r="AO219" s="147">
        <f>IFERROR(VLOOKUP(B219,'A2. Rate Change &amp; Enrollment'!$C$20:$K$769,3,FALSE),0)</f>
        <v>0</v>
      </c>
      <c r="AP219" s="147">
        <f>IFERROR(VLOOKUP(B219,'A2. Rate Change &amp; Enrollment'!$C$20:$K$769,7,FALSE),0)</f>
        <v>0</v>
      </c>
      <c r="AQ219" s="150" t="e">
        <f t="shared" si="30"/>
        <v>#DIV/0!</v>
      </c>
      <c r="AS219" s="177"/>
      <c r="AT219" s="177"/>
      <c r="AV219" s="153" t="e">
        <f t="shared" si="31"/>
        <v>#DIV/0!</v>
      </c>
      <c r="AW219" s="101"/>
      <c r="AY219" s="132"/>
      <c r="AZ219" s="101"/>
      <c r="BA219" s="94"/>
      <c r="BB219" s="94"/>
      <c r="BC219" s="94"/>
      <c r="BD219" s="94"/>
      <c r="BE219" s="101"/>
      <c r="BF219" s="132"/>
      <c r="BG219" s="98"/>
      <c r="BH219" s="74" t="str">
        <f t="shared" si="26"/>
        <v>N</v>
      </c>
      <c r="BI219" t="e">
        <f t="shared" si="27"/>
        <v>#DIV/0!</v>
      </c>
      <c r="BK219" s="283">
        <f>IFERROR(VLOOKUP($B219, 'A2. Rate Change &amp; Enrollment'!$C$14:$BY$769, 75, FALSE), 0)</f>
        <v>0</v>
      </c>
      <c r="BL219" s="283" t="e">
        <f t="shared" si="28"/>
        <v>#DIV/0!</v>
      </c>
      <c r="BM219" s="283" t="e">
        <f t="shared" si="29"/>
        <v>#DIV/0!</v>
      </c>
      <c r="BN219" t="e">
        <f t="shared" si="32"/>
        <v>#DIV/0!</v>
      </c>
    </row>
    <row r="220" spans="1:66" x14ac:dyDescent="0.35">
      <c r="A220" t="s">
        <v>414</v>
      </c>
      <c r="B220" s="144"/>
      <c r="C220" s="98"/>
      <c r="D220" s="43" t="str">
        <f t="shared" si="25"/>
        <v>Indemnity</v>
      </c>
      <c r="E220" s="100"/>
      <c r="F220" s="101"/>
      <c r="G220" s="100"/>
      <c r="H220" s="101"/>
      <c r="I220" s="100"/>
      <c r="J220" s="101"/>
      <c r="K220" s="100"/>
      <c r="L220" s="101"/>
      <c r="M220" s="100"/>
      <c r="N220" s="101"/>
      <c r="O220" s="100"/>
      <c r="P220" s="101"/>
      <c r="Q220" s="100"/>
      <c r="R220" s="101"/>
      <c r="S220" s="100"/>
      <c r="T220" s="101"/>
      <c r="U220" s="118"/>
      <c r="V220" s="118"/>
      <c r="W220" s="100"/>
      <c r="X220" s="100"/>
      <c r="Y220" s="100"/>
      <c r="Z220" s="100"/>
      <c r="AA220" s="132"/>
      <c r="AB220" s="101"/>
      <c r="AC220" s="101"/>
      <c r="AD220" s="101"/>
      <c r="AE220" s="100"/>
      <c r="AF220" s="101"/>
      <c r="AG220" s="100"/>
      <c r="AH220" s="101"/>
      <c r="AI220" s="100"/>
      <c r="AJ220" s="101"/>
      <c r="AK220" s="100"/>
      <c r="AL220" s="101"/>
      <c r="AM220" s="101"/>
      <c r="AN220" s="8"/>
      <c r="AO220" s="147">
        <f>IFERROR(VLOOKUP(B220,'A2. Rate Change &amp; Enrollment'!$C$20:$K$769,3,FALSE),0)</f>
        <v>0</v>
      </c>
      <c r="AP220" s="147">
        <f>IFERROR(VLOOKUP(B220,'A2. Rate Change &amp; Enrollment'!$C$20:$K$769,7,FALSE),0)</f>
        <v>0</v>
      </c>
      <c r="AQ220" s="150" t="e">
        <f t="shared" si="30"/>
        <v>#DIV/0!</v>
      </c>
      <c r="AS220" s="177"/>
      <c r="AT220" s="177"/>
      <c r="AV220" s="153" t="e">
        <f t="shared" si="31"/>
        <v>#DIV/0!</v>
      </c>
      <c r="AW220" s="101"/>
      <c r="AY220" s="132"/>
      <c r="AZ220" s="101"/>
      <c r="BA220" s="94"/>
      <c r="BB220" s="94"/>
      <c r="BC220" s="94"/>
      <c r="BD220" s="94"/>
      <c r="BE220" s="101"/>
      <c r="BF220" s="132"/>
      <c r="BG220" s="98"/>
      <c r="BH220" s="74" t="str">
        <f t="shared" si="26"/>
        <v>N</v>
      </c>
      <c r="BI220" t="e">
        <f t="shared" si="27"/>
        <v>#DIV/0!</v>
      </c>
      <c r="BK220" s="283">
        <f>IFERROR(VLOOKUP($B220, 'A2. Rate Change &amp; Enrollment'!$C$14:$BY$769, 75, FALSE), 0)</f>
        <v>0</v>
      </c>
      <c r="BL220" s="283" t="e">
        <f t="shared" si="28"/>
        <v>#DIV/0!</v>
      </c>
      <c r="BM220" s="283" t="e">
        <f t="shared" si="29"/>
        <v>#DIV/0!</v>
      </c>
      <c r="BN220" t="e">
        <f t="shared" si="32"/>
        <v>#DIV/0!</v>
      </c>
    </row>
    <row r="221" spans="1:66" x14ac:dyDescent="0.35">
      <c r="A221" t="s">
        <v>415</v>
      </c>
      <c r="B221" s="144"/>
      <c r="C221" s="98"/>
      <c r="D221" s="43" t="str">
        <f t="shared" si="25"/>
        <v>Indemnity</v>
      </c>
      <c r="E221" s="100"/>
      <c r="F221" s="101"/>
      <c r="G221" s="100"/>
      <c r="H221" s="101"/>
      <c r="I221" s="100"/>
      <c r="J221" s="101"/>
      <c r="K221" s="100"/>
      <c r="L221" s="101"/>
      <c r="M221" s="100"/>
      <c r="N221" s="101"/>
      <c r="O221" s="100"/>
      <c r="P221" s="101"/>
      <c r="Q221" s="100"/>
      <c r="R221" s="101"/>
      <c r="S221" s="100"/>
      <c r="T221" s="101"/>
      <c r="U221" s="118"/>
      <c r="V221" s="118"/>
      <c r="W221" s="100"/>
      <c r="X221" s="100"/>
      <c r="Y221" s="100"/>
      <c r="Z221" s="100"/>
      <c r="AA221" s="132"/>
      <c r="AB221" s="101"/>
      <c r="AC221" s="101"/>
      <c r="AD221" s="101"/>
      <c r="AE221" s="100"/>
      <c r="AF221" s="101"/>
      <c r="AG221" s="100"/>
      <c r="AH221" s="101"/>
      <c r="AI221" s="100"/>
      <c r="AJ221" s="101"/>
      <c r="AK221" s="100"/>
      <c r="AL221" s="101"/>
      <c r="AM221" s="101"/>
      <c r="AN221" s="8"/>
      <c r="AO221" s="147">
        <f>IFERROR(VLOOKUP(B221,'A2. Rate Change &amp; Enrollment'!$C$20:$K$769,3,FALSE),0)</f>
        <v>0</v>
      </c>
      <c r="AP221" s="147">
        <f>IFERROR(VLOOKUP(B221,'A2. Rate Change &amp; Enrollment'!$C$20:$K$769,7,FALSE),0)</f>
        <v>0</v>
      </c>
      <c r="AQ221" s="150" t="e">
        <f t="shared" si="30"/>
        <v>#DIV/0!</v>
      </c>
      <c r="AS221" s="177"/>
      <c r="AT221" s="177"/>
      <c r="AV221" s="153" t="e">
        <f t="shared" si="31"/>
        <v>#DIV/0!</v>
      </c>
      <c r="AW221" s="101"/>
      <c r="AY221" s="132"/>
      <c r="AZ221" s="101"/>
      <c r="BA221" s="94"/>
      <c r="BB221" s="94"/>
      <c r="BC221" s="94"/>
      <c r="BD221" s="94"/>
      <c r="BE221" s="101"/>
      <c r="BF221" s="132"/>
      <c r="BG221" s="98"/>
      <c r="BH221" s="74" t="str">
        <f t="shared" si="26"/>
        <v>N</v>
      </c>
      <c r="BI221" t="e">
        <f t="shared" si="27"/>
        <v>#DIV/0!</v>
      </c>
      <c r="BK221" s="283">
        <f>IFERROR(VLOOKUP($B221, 'A2. Rate Change &amp; Enrollment'!$C$14:$BY$769, 75, FALSE), 0)</f>
        <v>0</v>
      </c>
      <c r="BL221" s="283" t="e">
        <f t="shared" si="28"/>
        <v>#DIV/0!</v>
      </c>
      <c r="BM221" s="283" t="e">
        <f t="shared" si="29"/>
        <v>#DIV/0!</v>
      </c>
      <c r="BN221" t="e">
        <f t="shared" si="32"/>
        <v>#DIV/0!</v>
      </c>
    </row>
    <row r="222" spans="1:66" x14ac:dyDescent="0.35">
      <c r="A222" t="s">
        <v>416</v>
      </c>
      <c r="B222" s="144"/>
      <c r="C222" s="98"/>
      <c r="D222" s="43" t="str">
        <f t="shared" si="25"/>
        <v>Indemnity</v>
      </c>
      <c r="E222" s="100"/>
      <c r="F222" s="101"/>
      <c r="G222" s="100"/>
      <c r="H222" s="101"/>
      <c r="I222" s="100"/>
      <c r="J222" s="101"/>
      <c r="K222" s="100"/>
      <c r="L222" s="101"/>
      <c r="M222" s="100"/>
      <c r="N222" s="101"/>
      <c r="O222" s="100"/>
      <c r="P222" s="101"/>
      <c r="Q222" s="100"/>
      <c r="R222" s="101"/>
      <c r="S222" s="100"/>
      <c r="T222" s="101"/>
      <c r="U222" s="118"/>
      <c r="V222" s="118"/>
      <c r="W222" s="100"/>
      <c r="X222" s="100"/>
      <c r="Y222" s="100"/>
      <c r="Z222" s="100"/>
      <c r="AA222" s="132"/>
      <c r="AB222" s="101"/>
      <c r="AC222" s="101"/>
      <c r="AD222" s="101"/>
      <c r="AE222" s="100"/>
      <c r="AF222" s="101"/>
      <c r="AG222" s="100"/>
      <c r="AH222" s="101"/>
      <c r="AI222" s="100"/>
      <c r="AJ222" s="101"/>
      <c r="AK222" s="100"/>
      <c r="AL222" s="101"/>
      <c r="AM222" s="101"/>
      <c r="AN222" s="8"/>
      <c r="AO222" s="147">
        <f>IFERROR(VLOOKUP(B222,'A2. Rate Change &amp; Enrollment'!$C$20:$K$769,3,FALSE),0)</f>
        <v>0</v>
      </c>
      <c r="AP222" s="147">
        <f>IFERROR(VLOOKUP(B222,'A2. Rate Change &amp; Enrollment'!$C$20:$K$769,7,FALSE),0)</f>
        <v>0</v>
      </c>
      <c r="AQ222" s="150" t="e">
        <f t="shared" si="30"/>
        <v>#DIV/0!</v>
      </c>
      <c r="AS222" s="177"/>
      <c r="AT222" s="177"/>
      <c r="AV222" s="153" t="e">
        <f t="shared" si="31"/>
        <v>#DIV/0!</v>
      </c>
      <c r="AW222" s="101"/>
      <c r="AY222" s="132"/>
      <c r="AZ222" s="101"/>
      <c r="BA222" s="94"/>
      <c r="BB222" s="94"/>
      <c r="BC222" s="94"/>
      <c r="BD222" s="94"/>
      <c r="BE222" s="101"/>
      <c r="BF222" s="132"/>
      <c r="BG222" s="98"/>
      <c r="BH222" s="74" t="str">
        <f t="shared" si="26"/>
        <v>N</v>
      </c>
      <c r="BI222" t="e">
        <f t="shared" si="27"/>
        <v>#DIV/0!</v>
      </c>
      <c r="BK222" s="283">
        <f>IFERROR(VLOOKUP($B222, 'A2. Rate Change &amp; Enrollment'!$C$14:$BY$769, 75, FALSE), 0)</f>
        <v>0</v>
      </c>
      <c r="BL222" s="283" t="e">
        <f t="shared" si="28"/>
        <v>#DIV/0!</v>
      </c>
      <c r="BM222" s="283" t="e">
        <f t="shared" si="29"/>
        <v>#DIV/0!</v>
      </c>
      <c r="BN222" t="e">
        <f t="shared" si="32"/>
        <v>#DIV/0!</v>
      </c>
    </row>
    <row r="223" spans="1:66" x14ac:dyDescent="0.35">
      <c r="A223" t="s">
        <v>417</v>
      </c>
      <c r="B223" s="144"/>
      <c r="C223" s="98"/>
      <c r="D223" s="43" t="str">
        <f t="shared" si="25"/>
        <v>Indemnity</v>
      </c>
      <c r="E223" s="100"/>
      <c r="F223" s="101"/>
      <c r="G223" s="100"/>
      <c r="H223" s="101"/>
      <c r="I223" s="100"/>
      <c r="J223" s="101"/>
      <c r="K223" s="100"/>
      <c r="L223" s="101"/>
      <c r="M223" s="100"/>
      <c r="N223" s="101"/>
      <c r="O223" s="100"/>
      <c r="P223" s="101"/>
      <c r="Q223" s="100"/>
      <c r="R223" s="101"/>
      <c r="S223" s="100"/>
      <c r="T223" s="101"/>
      <c r="U223" s="118"/>
      <c r="V223" s="118"/>
      <c r="W223" s="100"/>
      <c r="X223" s="100"/>
      <c r="Y223" s="100"/>
      <c r="Z223" s="100"/>
      <c r="AA223" s="132"/>
      <c r="AB223" s="101"/>
      <c r="AC223" s="101"/>
      <c r="AD223" s="101"/>
      <c r="AE223" s="100"/>
      <c r="AF223" s="101"/>
      <c r="AG223" s="100"/>
      <c r="AH223" s="101"/>
      <c r="AI223" s="100"/>
      <c r="AJ223" s="101"/>
      <c r="AK223" s="100"/>
      <c r="AL223" s="101"/>
      <c r="AM223" s="101"/>
      <c r="AN223" s="8"/>
      <c r="AO223" s="147">
        <f>IFERROR(VLOOKUP(B223,'A2. Rate Change &amp; Enrollment'!$C$20:$K$769,3,FALSE),0)</f>
        <v>0</v>
      </c>
      <c r="AP223" s="147">
        <f>IFERROR(VLOOKUP(B223,'A2. Rate Change &amp; Enrollment'!$C$20:$K$769,7,FALSE),0)</f>
        <v>0</v>
      </c>
      <c r="AQ223" s="150" t="e">
        <f t="shared" si="30"/>
        <v>#DIV/0!</v>
      </c>
      <c r="AS223" s="177"/>
      <c r="AT223" s="177"/>
      <c r="AV223" s="153" t="e">
        <f t="shared" si="31"/>
        <v>#DIV/0!</v>
      </c>
      <c r="AW223" s="101"/>
      <c r="AY223" s="132"/>
      <c r="AZ223" s="101"/>
      <c r="BA223" s="94"/>
      <c r="BB223" s="94"/>
      <c r="BC223" s="94"/>
      <c r="BD223" s="94"/>
      <c r="BE223" s="101"/>
      <c r="BF223" s="132"/>
      <c r="BG223" s="98"/>
      <c r="BH223" s="74" t="str">
        <f t="shared" si="26"/>
        <v>N</v>
      </c>
      <c r="BI223" t="e">
        <f t="shared" si="27"/>
        <v>#DIV/0!</v>
      </c>
      <c r="BK223" s="283">
        <f>IFERROR(VLOOKUP($B223, 'A2. Rate Change &amp; Enrollment'!$C$14:$BY$769, 75, FALSE), 0)</f>
        <v>0</v>
      </c>
      <c r="BL223" s="283" t="e">
        <f t="shared" si="28"/>
        <v>#DIV/0!</v>
      </c>
      <c r="BM223" s="283" t="e">
        <f t="shared" si="29"/>
        <v>#DIV/0!</v>
      </c>
      <c r="BN223" t="e">
        <f t="shared" si="32"/>
        <v>#DIV/0!</v>
      </c>
    </row>
    <row r="224" spans="1:66" x14ac:dyDescent="0.35">
      <c r="A224" t="s">
        <v>418</v>
      </c>
      <c r="B224" s="144"/>
      <c r="C224" s="98"/>
      <c r="D224" s="43" t="str">
        <f t="shared" si="25"/>
        <v>Indemnity</v>
      </c>
      <c r="E224" s="100"/>
      <c r="F224" s="101"/>
      <c r="G224" s="100"/>
      <c r="H224" s="101"/>
      <c r="I224" s="100"/>
      <c r="J224" s="101"/>
      <c r="K224" s="100"/>
      <c r="L224" s="101"/>
      <c r="M224" s="100"/>
      <c r="N224" s="101"/>
      <c r="O224" s="100"/>
      <c r="P224" s="101"/>
      <c r="Q224" s="100"/>
      <c r="R224" s="101"/>
      <c r="S224" s="100"/>
      <c r="T224" s="101"/>
      <c r="U224" s="118"/>
      <c r="V224" s="118"/>
      <c r="W224" s="100"/>
      <c r="X224" s="100"/>
      <c r="Y224" s="100"/>
      <c r="Z224" s="100"/>
      <c r="AA224" s="132"/>
      <c r="AB224" s="101"/>
      <c r="AC224" s="101"/>
      <c r="AD224" s="101"/>
      <c r="AE224" s="100"/>
      <c r="AF224" s="101"/>
      <c r="AG224" s="100"/>
      <c r="AH224" s="101"/>
      <c r="AI224" s="100"/>
      <c r="AJ224" s="101"/>
      <c r="AK224" s="100"/>
      <c r="AL224" s="101"/>
      <c r="AM224" s="101"/>
      <c r="AN224" s="8"/>
      <c r="AO224" s="147">
        <f>IFERROR(VLOOKUP(B224,'A2. Rate Change &amp; Enrollment'!$C$20:$K$769,3,FALSE),0)</f>
        <v>0</v>
      </c>
      <c r="AP224" s="147">
        <f>IFERROR(VLOOKUP(B224,'A2. Rate Change &amp; Enrollment'!$C$20:$K$769,7,FALSE),0)</f>
        <v>0</v>
      </c>
      <c r="AQ224" s="150" t="e">
        <f t="shared" si="30"/>
        <v>#DIV/0!</v>
      </c>
      <c r="AS224" s="177"/>
      <c r="AT224" s="177"/>
      <c r="AV224" s="153" t="e">
        <f t="shared" si="31"/>
        <v>#DIV/0!</v>
      </c>
      <c r="AW224" s="101"/>
      <c r="AY224" s="132"/>
      <c r="AZ224" s="101"/>
      <c r="BA224" s="94"/>
      <c r="BB224" s="94"/>
      <c r="BC224" s="94"/>
      <c r="BD224" s="94"/>
      <c r="BE224" s="101"/>
      <c r="BF224" s="132"/>
      <c r="BG224" s="98"/>
      <c r="BH224" s="74" t="str">
        <f t="shared" si="26"/>
        <v>N</v>
      </c>
      <c r="BI224" t="e">
        <f t="shared" si="27"/>
        <v>#DIV/0!</v>
      </c>
      <c r="BK224" s="283">
        <f>IFERROR(VLOOKUP($B224, 'A2. Rate Change &amp; Enrollment'!$C$14:$BY$769, 75, FALSE), 0)</f>
        <v>0</v>
      </c>
      <c r="BL224" s="283" t="e">
        <f t="shared" si="28"/>
        <v>#DIV/0!</v>
      </c>
      <c r="BM224" s="283" t="e">
        <f t="shared" si="29"/>
        <v>#DIV/0!</v>
      </c>
      <c r="BN224" t="e">
        <f t="shared" si="32"/>
        <v>#DIV/0!</v>
      </c>
    </row>
    <row r="225" spans="1:66" x14ac:dyDescent="0.35">
      <c r="A225" t="s">
        <v>419</v>
      </c>
      <c r="B225" s="144"/>
      <c r="C225" s="98"/>
      <c r="D225" s="43" t="str">
        <f t="shared" si="25"/>
        <v>Indemnity</v>
      </c>
      <c r="E225" s="100"/>
      <c r="F225" s="101"/>
      <c r="G225" s="100"/>
      <c r="H225" s="101"/>
      <c r="I225" s="100"/>
      <c r="J225" s="101"/>
      <c r="K225" s="100"/>
      <c r="L225" s="101"/>
      <c r="M225" s="100"/>
      <c r="N225" s="101"/>
      <c r="O225" s="100"/>
      <c r="P225" s="101"/>
      <c r="Q225" s="100"/>
      <c r="R225" s="101"/>
      <c r="S225" s="100"/>
      <c r="T225" s="101"/>
      <c r="U225" s="118"/>
      <c r="V225" s="118"/>
      <c r="W225" s="100"/>
      <c r="X225" s="100"/>
      <c r="Y225" s="100"/>
      <c r="Z225" s="100"/>
      <c r="AA225" s="132"/>
      <c r="AB225" s="101"/>
      <c r="AC225" s="101"/>
      <c r="AD225" s="101"/>
      <c r="AE225" s="100"/>
      <c r="AF225" s="101"/>
      <c r="AG225" s="100"/>
      <c r="AH225" s="101"/>
      <c r="AI225" s="100"/>
      <c r="AJ225" s="101"/>
      <c r="AK225" s="100"/>
      <c r="AL225" s="101"/>
      <c r="AM225" s="101"/>
      <c r="AN225" s="8"/>
      <c r="AO225" s="147">
        <f>IFERROR(VLOOKUP(B225,'A2. Rate Change &amp; Enrollment'!$C$20:$K$769,3,FALSE),0)</f>
        <v>0</v>
      </c>
      <c r="AP225" s="147">
        <f>IFERROR(VLOOKUP(B225,'A2. Rate Change &amp; Enrollment'!$C$20:$K$769,7,FALSE),0)</f>
        <v>0</v>
      </c>
      <c r="AQ225" s="150" t="e">
        <f t="shared" si="30"/>
        <v>#DIV/0!</v>
      </c>
      <c r="AS225" s="177"/>
      <c r="AT225" s="177"/>
      <c r="AV225" s="153" t="e">
        <f t="shared" si="31"/>
        <v>#DIV/0!</v>
      </c>
      <c r="AW225" s="101"/>
      <c r="AY225" s="132"/>
      <c r="AZ225" s="101"/>
      <c r="BA225" s="94"/>
      <c r="BB225" s="94"/>
      <c r="BC225" s="94"/>
      <c r="BD225" s="94"/>
      <c r="BE225" s="101"/>
      <c r="BF225" s="132"/>
      <c r="BG225" s="98"/>
      <c r="BH225" s="74" t="str">
        <f t="shared" si="26"/>
        <v>N</v>
      </c>
      <c r="BI225" t="e">
        <f t="shared" si="27"/>
        <v>#DIV/0!</v>
      </c>
      <c r="BK225" s="283">
        <f>IFERROR(VLOOKUP($B225, 'A2. Rate Change &amp; Enrollment'!$C$14:$BY$769, 75, FALSE), 0)</f>
        <v>0</v>
      </c>
      <c r="BL225" s="283" t="e">
        <f t="shared" si="28"/>
        <v>#DIV/0!</v>
      </c>
      <c r="BM225" s="283" t="e">
        <f t="shared" si="29"/>
        <v>#DIV/0!</v>
      </c>
      <c r="BN225" t="e">
        <f t="shared" si="32"/>
        <v>#DIV/0!</v>
      </c>
    </row>
    <row r="226" spans="1:66" x14ac:dyDescent="0.35">
      <c r="A226" t="s">
        <v>420</v>
      </c>
      <c r="B226" s="144"/>
      <c r="C226" s="98"/>
      <c r="D226" s="43" t="str">
        <f t="shared" si="25"/>
        <v>Indemnity</v>
      </c>
      <c r="E226" s="100"/>
      <c r="F226" s="101"/>
      <c r="G226" s="100"/>
      <c r="H226" s="101"/>
      <c r="I226" s="100"/>
      <c r="J226" s="101"/>
      <c r="K226" s="100"/>
      <c r="L226" s="101"/>
      <c r="M226" s="100"/>
      <c r="N226" s="101"/>
      <c r="O226" s="100"/>
      <c r="P226" s="101"/>
      <c r="Q226" s="100"/>
      <c r="R226" s="101"/>
      <c r="S226" s="100"/>
      <c r="T226" s="101"/>
      <c r="U226" s="118"/>
      <c r="V226" s="118"/>
      <c r="W226" s="100"/>
      <c r="X226" s="100"/>
      <c r="Y226" s="100"/>
      <c r="Z226" s="100"/>
      <c r="AA226" s="132"/>
      <c r="AB226" s="101"/>
      <c r="AC226" s="101"/>
      <c r="AD226" s="101"/>
      <c r="AE226" s="100"/>
      <c r="AF226" s="101"/>
      <c r="AG226" s="100"/>
      <c r="AH226" s="101"/>
      <c r="AI226" s="100"/>
      <c r="AJ226" s="101"/>
      <c r="AK226" s="100"/>
      <c r="AL226" s="101"/>
      <c r="AM226" s="101"/>
      <c r="AN226" s="8"/>
      <c r="AO226" s="147">
        <f>IFERROR(VLOOKUP(B226,'A2. Rate Change &amp; Enrollment'!$C$20:$K$769,3,FALSE),0)</f>
        <v>0</v>
      </c>
      <c r="AP226" s="147">
        <f>IFERROR(VLOOKUP(B226,'A2. Rate Change &amp; Enrollment'!$C$20:$K$769,7,FALSE),0)</f>
        <v>0</v>
      </c>
      <c r="AQ226" s="150" t="e">
        <f t="shared" si="30"/>
        <v>#DIV/0!</v>
      </c>
      <c r="AS226" s="177"/>
      <c r="AT226" s="177"/>
      <c r="AV226" s="153" t="e">
        <f t="shared" si="31"/>
        <v>#DIV/0!</v>
      </c>
      <c r="AW226" s="101"/>
      <c r="AY226" s="132"/>
      <c r="AZ226" s="101"/>
      <c r="BA226" s="94"/>
      <c r="BB226" s="94"/>
      <c r="BC226" s="94"/>
      <c r="BD226" s="94"/>
      <c r="BE226" s="101"/>
      <c r="BF226" s="132"/>
      <c r="BG226" s="98"/>
      <c r="BH226" s="74" t="str">
        <f t="shared" si="26"/>
        <v>N</v>
      </c>
      <c r="BI226" t="e">
        <f t="shared" si="27"/>
        <v>#DIV/0!</v>
      </c>
      <c r="BK226" s="283">
        <f>IFERROR(VLOOKUP($B226, 'A2. Rate Change &amp; Enrollment'!$C$14:$BY$769, 75, FALSE), 0)</f>
        <v>0</v>
      </c>
      <c r="BL226" s="283" t="e">
        <f t="shared" si="28"/>
        <v>#DIV/0!</v>
      </c>
      <c r="BM226" s="283" t="e">
        <f t="shared" si="29"/>
        <v>#DIV/0!</v>
      </c>
      <c r="BN226" t="e">
        <f t="shared" si="32"/>
        <v>#DIV/0!</v>
      </c>
    </row>
    <row r="227" spans="1:66" x14ac:dyDescent="0.35">
      <c r="A227" t="s">
        <v>421</v>
      </c>
      <c r="B227" s="144"/>
      <c r="C227" s="98"/>
      <c r="D227" s="43" t="str">
        <f t="shared" si="25"/>
        <v>Indemnity</v>
      </c>
      <c r="E227" s="100"/>
      <c r="F227" s="101"/>
      <c r="G227" s="100"/>
      <c r="H227" s="101"/>
      <c r="I227" s="100"/>
      <c r="J227" s="101"/>
      <c r="K227" s="100"/>
      <c r="L227" s="101"/>
      <c r="M227" s="100"/>
      <c r="N227" s="101"/>
      <c r="O227" s="100"/>
      <c r="P227" s="101"/>
      <c r="Q227" s="100"/>
      <c r="R227" s="101"/>
      <c r="S227" s="100"/>
      <c r="T227" s="101"/>
      <c r="U227" s="118"/>
      <c r="V227" s="118"/>
      <c r="W227" s="100"/>
      <c r="X227" s="100"/>
      <c r="Y227" s="100"/>
      <c r="Z227" s="100"/>
      <c r="AA227" s="132"/>
      <c r="AB227" s="101"/>
      <c r="AC227" s="101"/>
      <c r="AD227" s="101"/>
      <c r="AE227" s="100"/>
      <c r="AF227" s="101"/>
      <c r="AG227" s="100"/>
      <c r="AH227" s="101"/>
      <c r="AI227" s="100"/>
      <c r="AJ227" s="101"/>
      <c r="AK227" s="100"/>
      <c r="AL227" s="101"/>
      <c r="AM227" s="101"/>
      <c r="AN227" s="8"/>
      <c r="AO227" s="147">
        <f>IFERROR(VLOOKUP(B227,'A2. Rate Change &amp; Enrollment'!$C$20:$K$769,3,FALSE),0)</f>
        <v>0</v>
      </c>
      <c r="AP227" s="147">
        <f>IFERROR(VLOOKUP(B227,'A2. Rate Change &amp; Enrollment'!$C$20:$K$769,7,FALSE),0)</f>
        <v>0</v>
      </c>
      <c r="AQ227" s="150" t="e">
        <f t="shared" si="30"/>
        <v>#DIV/0!</v>
      </c>
      <c r="AS227" s="177"/>
      <c r="AT227" s="177"/>
      <c r="AV227" s="153" t="e">
        <f t="shared" si="31"/>
        <v>#DIV/0!</v>
      </c>
      <c r="AW227" s="101"/>
      <c r="AY227" s="132"/>
      <c r="AZ227" s="101"/>
      <c r="BA227" s="94"/>
      <c r="BB227" s="94"/>
      <c r="BC227" s="94"/>
      <c r="BD227" s="94"/>
      <c r="BE227" s="101"/>
      <c r="BF227" s="132"/>
      <c r="BG227" s="98"/>
      <c r="BH227" s="74" t="str">
        <f t="shared" si="26"/>
        <v>N</v>
      </c>
      <c r="BI227" t="e">
        <f t="shared" si="27"/>
        <v>#DIV/0!</v>
      </c>
      <c r="BK227" s="283">
        <f>IFERROR(VLOOKUP($B227, 'A2. Rate Change &amp; Enrollment'!$C$14:$BY$769, 75, FALSE), 0)</f>
        <v>0</v>
      </c>
      <c r="BL227" s="283" t="e">
        <f t="shared" si="28"/>
        <v>#DIV/0!</v>
      </c>
      <c r="BM227" s="283" t="e">
        <f t="shared" si="29"/>
        <v>#DIV/0!</v>
      </c>
      <c r="BN227" t="e">
        <f t="shared" si="32"/>
        <v>#DIV/0!</v>
      </c>
    </row>
    <row r="228" spans="1:66" x14ac:dyDescent="0.35">
      <c r="A228" t="s">
        <v>422</v>
      </c>
      <c r="B228" s="144"/>
      <c r="C228" s="98"/>
      <c r="D228" s="43" t="str">
        <f t="shared" si="25"/>
        <v>Indemnity</v>
      </c>
      <c r="E228" s="100"/>
      <c r="F228" s="101"/>
      <c r="G228" s="100"/>
      <c r="H228" s="101"/>
      <c r="I228" s="100"/>
      <c r="J228" s="101"/>
      <c r="K228" s="100"/>
      <c r="L228" s="101"/>
      <c r="M228" s="100"/>
      <c r="N228" s="101"/>
      <c r="O228" s="100"/>
      <c r="P228" s="101"/>
      <c r="Q228" s="100"/>
      <c r="R228" s="101"/>
      <c r="S228" s="100"/>
      <c r="T228" s="101"/>
      <c r="U228" s="118"/>
      <c r="V228" s="118"/>
      <c r="W228" s="100"/>
      <c r="X228" s="100"/>
      <c r="Y228" s="100"/>
      <c r="Z228" s="100"/>
      <c r="AA228" s="132"/>
      <c r="AB228" s="101"/>
      <c r="AC228" s="101"/>
      <c r="AD228" s="101"/>
      <c r="AE228" s="100"/>
      <c r="AF228" s="101"/>
      <c r="AG228" s="100"/>
      <c r="AH228" s="101"/>
      <c r="AI228" s="100"/>
      <c r="AJ228" s="101"/>
      <c r="AK228" s="100"/>
      <c r="AL228" s="101"/>
      <c r="AM228" s="101"/>
      <c r="AN228" s="8"/>
      <c r="AO228" s="147">
        <f>IFERROR(VLOOKUP(B228,'A2. Rate Change &amp; Enrollment'!$C$20:$K$769,3,FALSE),0)</f>
        <v>0</v>
      </c>
      <c r="AP228" s="147">
        <f>IFERROR(VLOOKUP(B228,'A2. Rate Change &amp; Enrollment'!$C$20:$K$769,7,FALSE),0)</f>
        <v>0</v>
      </c>
      <c r="AQ228" s="150" t="e">
        <f t="shared" si="30"/>
        <v>#DIV/0!</v>
      </c>
      <c r="AS228" s="177"/>
      <c r="AT228" s="177"/>
      <c r="AV228" s="153" t="e">
        <f t="shared" si="31"/>
        <v>#DIV/0!</v>
      </c>
      <c r="AW228" s="101"/>
      <c r="AY228" s="132"/>
      <c r="AZ228" s="101"/>
      <c r="BA228" s="94"/>
      <c r="BB228" s="94"/>
      <c r="BC228" s="94"/>
      <c r="BD228" s="94"/>
      <c r="BE228" s="101"/>
      <c r="BF228" s="132"/>
      <c r="BG228" s="98"/>
      <c r="BH228" s="74" t="str">
        <f t="shared" si="26"/>
        <v>N</v>
      </c>
      <c r="BI228" t="e">
        <f t="shared" si="27"/>
        <v>#DIV/0!</v>
      </c>
      <c r="BK228" s="283">
        <f>IFERROR(VLOOKUP($B228, 'A2. Rate Change &amp; Enrollment'!$C$14:$BY$769, 75, FALSE), 0)</f>
        <v>0</v>
      </c>
      <c r="BL228" s="283" t="e">
        <f t="shared" si="28"/>
        <v>#DIV/0!</v>
      </c>
      <c r="BM228" s="283" t="e">
        <f t="shared" si="29"/>
        <v>#DIV/0!</v>
      </c>
      <c r="BN228" t="e">
        <f t="shared" si="32"/>
        <v>#DIV/0!</v>
      </c>
    </row>
    <row r="229" spans="1:66" x14ac:dyDescent="0.35">
      <c r="A229" t="s">
        <v>423</v>
      </c>
      <c r="B229" s="144"/>
      <c r="C229" s="98"/>
      <c r="D229" s="43" t="str">
        <f t="shared" si="25"/>
        <v>Indemnity</v>
      </c>
      <c r="E229" s="100"/>
      <c r="F229" s="101"/>
      <c r="G229" s="100"/>
      <c r="H229" s="101"/>
      <c r="I229" s="100"/>
      <c r="J229" s="101"/>
      <c r="K229" s="100"/>
      <c r="L229" s="101"/>
      <c r="M229" s="100"/>
      <c r="N229" s="101"/>
      <c r="O229" s="100"/>
      <c r="P229" s="101"/>
      <c r="Q229" s="100"/>
      <c r="R229" s="101"/>
      <c r="S229" s="100"/>
      <c r="T229" s="101"/>
      <c r="U229" s="118"/>
      <c r="V229" s="118"/>
      <c r="W229" s="100"/>
      <c r="X229" s="100"/>
      <c r="Y229" s="100"/>
      <c r="Z229" s="100"/>
      <c r="AA229" s="132"/>
      <c r="AB229" s="101"/>
      <c r="AC229" s="101"/>
      <c r="AD229" s="101"/>
      <c r="AE229" s="100"/>
      <c r="AF229" s="101"/>
      <c r="AG229" s="100"/>
      <c r="AH229" s="101"/>
      <c r="AI229" s="100"/>
      <c r="AJ229" s="101"/>
      <c r="AK229" s="100"/>
      <c r="AL229" s="101"/>
      <c r="AM229" s="101"/>
      <c r="AN229" s="8"/>
      <c r="AO229" s="147">
        <f>IFERROR(VLOOKUP(B229,'A2. Rate Change &amp; Enrollment'!$C$20:$K$769,3,FALSE),0)</f>
        <v>0</v>
      </c>
      <c r="AP229" s="147">
        <f>IFERROR(VLOOKUP(B229,'A2. Rate Change &amp; Enrollment'!$C$20:$K$769,7,FALSE),0)</f>
        <v>0</v>
      </c>
      <c r="AQ229" s="150" t="e">
        <f t="shared" si="30"/>
        <v>#DIV/0!</v>
      </c>
      <c r="AS229" s="177"/>
      <c r="AT229" s="177"/>
      <c r="AV229" s="153" t="e">
        <f t="shared" si="31"/>
        <v>#DIV/0!</v>
      </c>
      <c r="AW229" s="101"/>
      <c r="AY229" s="132"/>
      <c r="AZ229" s="101"/>
      <c r="BA229" s="94"/>
      <c r="BB229" s="94"/>
      <c r="BC229" s="94"/>
      <c r="BD229" s="94"/>
      <c r="BE229" s="101"/>
      <c r="BF229" s="132"/>
      <c r="BG229" s="98"/>
      <c r="BH229" s="74" t="str">
        <f t="shared" si="26"/>
        <v>N</v>
      </c>
      <c r="BI229" t="e">
        <f t="shared" si="27"/>
        <v>#DIV/0!</v>
      </c>
      <c r="BK229" s="283">
        <f>IFERROR(VLOOKUP($B229, 'A2. Rate Change &amp; Enrollment'!$C$14:$BY$769, 75, FALSE), 0)</f>
        <v>0</v>
      </c>
      <c r="BL229" s="283" t="e">
        <f t="shared" si="28"/>
        <v>#DIV/0!</v>
      </c>
      <c r="BM229" s="283" t="e">
        <f t="shared" si="29"/>
        <v>#DIV/0!</v>
      </c>
      <c r="BN229" t="e">
        <f t="shared" si="32"/>
        <v>#DIV/0!</v>
      </c>
    </row>
    <row r="230" spans="1:66" x14ac:dyDescent="0.35">
      <c r="A230" t="s">
        <v>424</v>
      </c>
      <c r="B230" s="144"/>
      <c r="C230" s="98"/>
      <c r="D230" s="43" t="str">
        <f t="shared" si="25"/>
        <v>Indemnity</v>
      </c>
      <c r="E230" s="100"/>
      <c r="F230" s="101"/>
      <c r="G230" s="100"/>
      <c r="H230" s="101"/>
      <c r="I230" s="100"/>
      <c r="J230" s="101"/>
      <c r="K230" s="100"/>
      <c r="L230" s="101"/>
      <c r="M230" s="100"/>
      <c r="N230" s="101"/>
      <c r="O230" s="100"/>
      <c r="P230" s="101"/>
      <c r="Q230" s="100"/>
      <c r="R230" s="101"/>
      <c r="S230" s="100"/>
      <c r="T230" s="101"/>
      <c r="U230" s="118"/>
      <c r="V230" s="118"/>
      <c r="W230" s="100"/>
      <c r="X230" s="100"/>
      <c r="Y230" s="100"/>
      <c r="Z230" s="100"/>
      <c r="AA230" s="132"/>
      <c r="AB230" s="101"/>
      <c r="AC230" s="101"/>
      <c r="AD230" s="101"/>
      <c r="AE230" s="100"/>
      <c r="AF230" s="101"/>
      <c r="AG230" s="100"/>
      <c r="AH230" s="101"/>
      <c r="AI230" s="100"/>
      <c r="AJ230" s="101"/>
      <c r="AK230" s="100"/>
      <c r="AL230" s="101"/>
      <c r="AM230" s="101"/>
      <c r="AN230" s="8"/>
      <c r="AO230" s="147">
        <f>IFERROR(VLOOKUP(B230,'A2. Rate Change &amp; Enrollment'!$C$20:$K$769,3,FALSE),0)</f>
        <v>0</v>
      </c>
      <c r="AP230" s="147">
        <f>IFERROR(VLOOKUP(B230,'A2. Rate Change &amp; Enrollment'!$C$20:$K$769,7,FALSE),0)</f>
        <v>0</v>
      </c>
      <c r="AQ230" s="150" t="e">
        <f t="shared" si="30"/>
        <v>#DIV/0!</v>
      </c>
      <c r="AS230" s="177"/>
      <c r="AT230" s="177"/>
      <c r="AV230" s="153" t="e">
        <f t="shared" si="31"/>
        <v>#DIV/0!</v>
      </c>
      <c r="AW230" s="101"/>
      <c r="AY230" s="132"/>
      <c r="AZ230" s="101"/>
      <c r="BA230" s="94"/>
      <c r="BB230" s="94"/>
      <c r="BC230" s="94"/>
      <c r="BD230" s="94"/>
      <c r="BE230" s="101"/>
      <c r="BF230" s="132"/>
      <c r="BG230" s="98"/>
      <c r="BH230" s="74" t="str">
        <f t="shared" si="26"/>
        <v>N</v>
      </c>
      <c r="BI230" t="e">
        <f t="shared" si="27"/>
        <v>#DIV/0!</v>
      </c>
      <c r="BK230" s="283">
        <f>IFERROR(VLOOKUP($B230, 'A2. Rate Change &amp; Enrollment'!$C$14:$BY$769, 75, FALSE), 0)</f>
        <v>0</v>
      </c>
      <c r="BL230" s="283" t="e">
        <f t="shared" si="28"/>
        <v>#DIV/0!</v>
      </c>
      <c r="BM230" s="283" t="e">
        <f t="shared" si="29"/>
        <v>#DIV/0!</v>
      </c>
      <c r="BN230" t="e">
        <f t="shared" si="32"/>
        <v>#DIV/0!</v>
      </c>
    </row>
    <row r="231" spans="1:66" x14ac:dyDescent="0.35">
      <c r="A231" t="s">
        <v>425</v>
      </c>
      <c r="B231" s="144"/>
      <c r="C231" s="98"/>
      <c r="D231" s="43" t="str">
        <f t="shared" si="25"/>
        <v>Indemnity</v>
      </c>
      <c r="E231" s="100"/>
      <c r="F231" s="101"/>
      <c r="G231" s="100"/>
      <c r="H231" s="101"/>
      <c r="I231" s="100"/>
      <c r="J231" s="101"/>
      <c r="K231" s="100"/>
      <c r="L231" s="101"/>
      <c r="M231" s="100"/>
      <c r="N231" s="101"/>
      <c r="O231" s="100"/>
      <c r="P231" s="101"/>
      <c r="Q231" s="100"/>
      <c r="R231" s="101"/>
      <c r="S231" s="100"/>
      <c r="T231" s="101"/>
      <c r="U231" s="118"/>
      <c r="V231" s="118"/>
      <c r="W231" s="100"/>
      <c r="X231" s="100"/>
      <c r="Y231" s="100"/>
      <c r="Z231" s="100"/>
      <c r="AA231" s="132"/>
      <c r="AB231" s="101"/>
      <c r="AC231" s="101"/>
      <c r="AD231" s="101"/>
      <c r="AE231" s="100"/>
      <c r="AF231" s="101"/>
      <c r="AG231" s="100"/>
      <c r="AH231" s="101"/>
      <c r="AI231" s="100"/>
      <c r="AJ231" s="101"/>
      <c r="AK231" s="100"/>
      <c r="AL231" s="101"/>
      <c r="AM231" s="101"/>
      <c r="AN231" s="8"/>
      <c r="AO231" s="147">
        <f>IFERROR(VLOOKUP(B231,'A2. Rate Change &amp; Enrollment'!$C$20:$K$769,3,FALSE),0)</f>
        <v>0</v>
      </c>
      <c r="AP231" s="147">
        <f>IFERROR(VLOOKUP(B231,'A2. Rate Change &amp; Enrollment'!$C$20:$K$769,7,FALSE),0)</f>
        <v>0</v>
      </c>
      <c r="AQ231" s="150" t="e">
        <f t="shared" si="30"/>
        <v>#DIV/0!</v>
      </c>
      <c r="AS231" s="177"/>
      <c r="AT231" s="177"/>
      <c r="AV231" s="153" t="e">
        <f t="shared" si="31"/>
        <v>#DIV/0!</v>
      </c>
      <c r="AW231" s="101"/>
      <c r="AY231" s="132"/>
      <c r="AZ231" s="101"/>
      <c r="BA231" s="94"/>
      <c r="BB231" s="94"/>
      <c r="BC231" s="94"/>
      <c r="BD231" s="94"/>
      <c r="BE231" s="101"/>
      <c r="BF231" s="132"/>
      <c r="BG231" s="98"/>
      <c r="BH231" s="74" t="str">
        <f t="shared" si="26"/>
        <v>N</v>
      </c>
      <c r="BI231" t="e">
        <f t="shared" si="27"/>
        <v>#DIV/0!</v>
      </c>
      <c r="BK231" s="283">
        <f>IFERROR(VLOOKUP($B231, 'A2. Rate Change &amp; Enrollment'!$C$14:$BY$769, 75, FALSE), 0)</f>
        <v>0</v>
      </c>
      <c r="BL231" s="283" t="e">
        <f t="shared" si="28"/>
        <v>#DIV/0!</v>
      </c>
      <c r="BM231" s="283" t="e">
        <f t="shared" si="29"/>
        <v>#DIV/0!</v>
      </c>
      <c r="BN231" t="e">
        <f t="shared" si="32"/>
        <v>#DIV/0!</v>
      </c>
    </row>
    <row r="232" spans="1:66" x14ac:dyDescent="0.35">
      <c r="A232" t="s">
        <v>426</v>
      </c>
      <c r="B232" s="144"/>
      <c r="C232" s="98"/>
      <c r="D232" s="43" t="str">
        <f t="shared" si="25"/>
        <v>Indemnity</v>
      </c>
      <c r="E232" s="100"/>
      <c r="F232" s="101"/>
      <c r="G232" s="100"/>
      <c r="H232" s="101"/>
      <c r="I232" s="100"/>
      <c r="J232" s="101"/>
      <c r="K232" s="100"/>
      <c r="L232" s="101"/>
      <c r="M232" s="100"/>
      <c r="N232" s="101"/>
      <c r="O232" s="100"/>
      <c r="P232" s="101"/>
      <c r="Q232" s="100"/>
      <c r="R232" s="101"/>
      <c r="S232" s="100"/>
      <c r="T232" s="101"/>
      <c r="U232" s="118"/>
      <c r="V232" s="118"/>
      <c r="W232" s="100"/>
      <c r="X232" s="100"/>
      <c r="Y232" s="100"/>
      <c r="Z232" s="100"/>
      <c r="AA232" s="132"/>
      <c r="AB232" s="101"/>
      <c r="AC232" s="101"/>
      <c r="AD232" s="101"/>
      <c r="AE232" s="100"/>
      <c r="AF232" s="101"/>
      <c r="AG232" s="100"/>
      <c r="AH232" s="101"/>
      <c r="AI232" s="100"/>
      <c r="AJ232" s="101"/>
      <c r="AK232" s="100"/>
      <c r="AL232" s="101"/>
      <c r="AM232" s="101"/>
      <c r="AN232" s="8"/>
      <c r="AO232" s="147">
        <f>IFERROR(VLOOKUP(B232,'A2. Rate Change &amp; Enrollment'!$C$20:$K$769,3,FALSE),0)</f>
        <v>0</v>
      </c>
      <c r="AP232" s="147">
        <f>IFERROR(VLOOKUP(B232,'A2. Rate Change &amp; Enrollment'!$C$20:$K$769,7,FALSE),0)</f>
        <v>0</v>
      </c>
      <c r="AQ232" s="150" t="e">
        <f t="shared" si="30"/>
        <v>#DIV/0!</v>
      </c>
      <c r="AS232" s="177"/>
      <c r="AT232" s="177"/>
      <c r="AV232" s="153" t="e">
        <f t="shared" si="31"/>
        <v>#DIV/0!</v>
      </c>
      <c r="AW232" s="101"/>
      <c r="AY232" s="132"/>
      <c r="AZ232" s="101"/>
      <c r="BA232" s="94"/>
      <c r="BB232" s="94"/>
      <c r="BC232" s="94"/>
      <c r="BD232" s="94"/>
      <c r="BE232" s="101"/>
      <c r="BF232" s="132"/>
      <c r="BG232" s="98"/>
      <c r="BH232" s="74" t="str">
        <f t="shared" si="26"/>
        <v>N</v>
      </c>
      <c r="BI232" t="e">
        <f t="shared" si="27"/>
        <v>#DIV/0!</v>
      </c>
      <c r="BK232" s="283">
        <f>IFERROR(VLOOKUP($B232, 'A2. Rate Change &amp; Enrollment'!$C$14:$BY$769, 75, FALSE), 0)</f>
        <v>0</v>
      </c>
      <c r="BL232" s="283" t="e">
        <f t="shared" si="28"/>
        <v>#DIV/0!</v>
      </c>
      <c r="BM232" s="283" t="e">
        <f t="shared" si="29"/>
        <v>#DIV/0!</v>
      </c>
      <c r="BN232" t="e">
        <f t="shared" si="32"/>
        <v>#DIV/0!</v>
      </c>
    </row>
    <row r="233" spans="1:66" x14ac:dyDescent="0.35">
      <c r="A233" t="s">
        <v>427</v>
      </c>
      <c r="B233" s="144"/>
      <c r="C233" s="98"/>
      <c r="D233" s="43" t="str">
        <f t="shared" si="25"/>
        <v>Indemnity</v>
      </c>
      <c r="E233" s="100"/>
      <c r="F233" s="101"/>
      <c r="G233" s="100"/>
      <c r="H233" s="101"/>
      <c r="I233" s="100"/>
      <c r="J233" s="101"/>
      <c r="K233" s="100"/>
      <c r="L233" s="101"/>
      <c r="M233" s="100"/>
      <c r="N233" s="101"/>
      <c r="O233" s="100"/>
      <c r="P233" s="101"/>
      <c r="Q233" s="100"/>
      <c r="R233" s="101"/>
      <c r="S233" s="100"/>
      <c r="T233" s="101"/>
      <c r="U233" s="118"/>
      <c r="V233" s="118"/>
      <c r="W233" s="100"/>
      <c r="X233" s="100"/>
      <c r="Y233" s="100"/>
      <c r="Z233" s="100"/>
      <c r="AA233" s="132"/>
      <c r="AB233" s="101"/>
      <c r="AC233" s="101"/>
      <c r="AD233" s="101"/>
      <c r="AE233" s="100"/>
      <c r="AF233" s="101"/>
      <c r="AG233" s="100"/>
      <c r="AH233" s="101"/>
      <c r="AI233" s="100"/>
      <c r="AJ233" s="101"/>
      <c r="AK233" s="100"/>
      <c r="AL233" s="101"/>
      <c r="AM233" s="101"/>
      <c r="AN233" s="8"/>
      <c r="AO233" s="147">
        <f>IFERROR(VLOOKUP(B233,'A2. Rate Change &amp; Enrollment'!$C$20:$K$769,3,FALSE),0)</f>
        <v>0</v>
      </c>
      <c r="AP233" s="147">
        <f>IFERROR(VLOOKUP(B233,'A2. Rate Change &amp; Enrollment'!$C$20:$K$769,7,FALSE),0)</f>
        <v>0</v>
      </c>
      <c r="AQ233" s="150" t="e">
        <f t="shared" si="30"/>
        <v>#DIV/0!</v>
      </c>
      <c r="AS233" s="177"/>
      <c r="AT233" s="177"/>
      <c r="AV233" s="153" t="e">
        <f t="shared" si="31"/>
        <v>#DIV/0!</v>
      </c>
      <c r="AW233" s="101"/>
      <c r="AY233" s="132"/>
      <c r="AZ233" s="101"/>
      <c r="BA233" s="94"/>
      <c r="BB233" s="94"/>
      <c r="BC233" s="94"/>
      <c r="BD233" s="94"/>
      <c r="BE233" s="101"/>
      <c r="BF233" s="132"/>
      <c r="BG233" s="98"/>
      <c r="BH233" s="74" t="str">
        <f t="shared" si="26"/>
        <v>N</v>
      </c>
      <c r="BI233" t="e">
        <f t="shared" si="27"/>
        <v>#DIV/0!</v>
      </c>
      <c r="BK233" s="283">
        <f>IFERROR(VLOOKUP($B233, 'A2. Rate Change &amp; Enrollment'!$C$14:$BY$769, 75, FALSE), 0)</f>
        <v>0</v>
      </c>
      <c r="BL233" s="283" t="e">
        <f t="shared" si="28"/>
        <v>#DIV/0!</v>
      </c>
      <c r="BM233" s="283" t="e">
        <f t="shared" si="29"/>
        <v>#DIV/0!</v>
      </c>
      <c r="BN233" t="e">
        <f t="shared" si="32"/>
        <v>#DIV/0!</v>
      </c>
    </row>
    <row r="234" spans="1:66" x14ac:dyDescent="0.35">
      <c r="A234" t="s">
        <v>428</v>
      </c>
      <c r="B234" s="144"/>
      <c r="C234" s="98"/>
      <c r="D234" s="43" t="str">
        <f t="shared" si="25"/>
        <v>Indemnity</v>
      </c>
      <c r="E234" s="100"/>
      <c r="F234" s="101"/>
      <c r="G234" s="100"/>
      <c r="H234" s="101"/>
      <c r="I234" s="100"/>
      <c r="J234" s="101"/>
      <c r="K234" s="100"/>
      <c r="L234" s="101"/>
      <c r="M234" s="100"/>
      <c r="N234" s="101"/>
      <c r="O234" s="100"/>
      <c r="P234" s="101"/>
      <c r="Q234" s="100"/>
      <c r="R234" s="101"/>
      <c r="S234" s="100"/>
      <c r="T234" s="101"/>
      <c r="U234" s="118"/>
      <c r="V234" s="118"/>
      <c r="W234" s="100"/>
      <c r="X234" s="100"/>
      <c r="Y234" s="100"/>
      <c r="Z234" s="100"/>
      <c r="AA234" s="132"/>
      <c r="AB234" s="101"/>
      <c r="AC234" s="101"/>
      <c r="AD234" s="101"/>
      <c r="AE234" s="100"/>
      <c r="AF234" s="101"/>
      <c r="AG234" s="100"/>
      <c r="AH234" s="101"/>
      <c r="AI234" s="100"/>
      <c r="AJ234" s="101"/>
      <c r="AK234" s="100"/>
      <c r="AL234" s="101"/>
      <c r="AM234" s="101"/>
      <c r="AN234" s="8"/>
      <c r="AO234" s="147">
        <f>IFERROR(VLOOKUP(B234,'A2. Rate Change &amp; Enrollment'!$C$20:$K$769,3,FALSE),0)</f>
        <v>0</v>
      </c>
      <c r="AP234" s="147">
        <f>IFERROR(VLOOKUP(B234,'A2. Rate Change &amp; Enrollment'!$C$20:$K$769,7,FALSE),0)</f>
        <v>0</v>
      </c>
      <c r="AQ234" s="150" t="e">
        <f t="shared" si="30"/>
        <v>#DIV/0!</v>
      </c>
      <c r="AS234" s="177"/>
      <c r="AT234" s="177"/>
      <c r="AV234" s="153" t="e">
        <f t="shared" si="31"/>
        <v>#DIV/0!</v>
      </c>
      <c r="AW234" s="101"/>
      <c r="AY234" s="132"/>
      <c r="AZ234" s="101"/>
      <c r="BA234" s="94"/>
      <c r="BB234" s="94"/>
      <c r="BC234" s="94"/>
      <c r="BD234" s="94"/>
      <c r="BE234" s="101"/>
      <c r="BF234" s="132"/>
      <c r="BG234" s="98"/>
      <c r="BH234" s="74" t="str">
        <f t="shared" si="26"/>
        <v>N</v>
      </c>
      <c r="BI234" t="e">
        <f t="shared" si="27"/>
        <v>#DIV/0!</v>
      </c>
      <c r="BK234" s="283">
        <f>IFERROR(VLOOKUP($B234, 'A2. Rate Change &amp; Enrollment'!$C$14:$BY$769, 75, FALSE), 0)</f>
        <v>0</v>
      </c>
      <c r="BL234" s="283" t="e">
        <f t="shared" si="28"/>
        <v>#DIV/0!</v>
      </c>
      <c r="BM234" s="283" t="e">
        <f t="shared" si="29"/>
        <v>#DIV/0!</v>
      </c>
      <c r="BN234" t="e">
        <f t="shared" si="32"/>
        <v>#DIV/0!</v>
      </c>
    </row>
    <row r="235" spans="1:66" x14ac:dyDescent="0.35">
      <c r="A235" t="s">
        <v>429</v>
      </c>
      <c r="B235" s="144"/>
      <c r="C235" s="98"/>
      <c r="D235" s="43" t="str">
        <f t="shared" si="25"/>
        <v>Indemnity</v>
      </c>
      <c r="E235" s="100"/>
      <c r="F235" s="101"/>
      <c r="G235" s="100"/>
      <c r="H235" s="101"/>
      <c r="I235" s="100"/>
      <c r="J235" s="101"/>
      <c r="K235" s="100"/>
      <c r="L235" s="101"/>
      <c r="M235" s="100"/>
      <c r="N235" s="101"/>
      <c r="O235" s="100"/>
      <c r="P235" s="101"/>
      <c r="Q235" s="100"/>
      <c r="R235" s="101"/>
      <c r="S235" s="100"/>
      <c r="T235" s="101"/>
      <c r="U235" s="118"/>
      <c r="V235" s="118"/>
      <c r="W235" s="100"/>
      <c r="X235" s="100"/>
      <c r="Y235" s="100"/>
      <c r="Z235" s="100"/>
      <c r="AA235" s="132"/>
      <c r="AB235" s="101"/>
      <c r="AC235" s="101"/>
      <c r="AD235" s="101"/>
      <c r="AE235" s="100"/>
      <c r="AF235" s="101"/>
      <c r="AG235" s="100"/>
      <c r="AH235" s="101"/>
      <c r="AI235" s="100"/>
      <c r="AJ235" s="101"/>
      <c r="AK235" s="100"/>
      <c r="AL235" s="101"/>
      <c r="AM235" s="101"/>
      <c r="AN235" s="8"/>
      <c r="AO235" s="147">
        <f>IFERROR(VLOOKUP(B235,'A2. Rate Change &amp; Enrollment'!$C$20:$K$769,3,FALSE),0)</f>
        <v>0</v>
      </c>
      <c r="AP235" s="147">
        <f>IFERROR(VLOOKUP(B235,'A2. Rate Change &amp; Enrollment'!$C$20:$K$769,7,FALSE),0)</f>
        <v>0</v>
      </c>
      <c r="AQ235" s="150" t="e">
        <f t="shared" si="30"/>
        <v>#DIV/0!</v>
      </c>
      <c r="AS235" s="177"/>
      <c r="AT235" s="177"/>
      <c r="AV235" s="153" t="e">
        <f t="shared" si="31"/>
        <v>#DIV/0!</v>
      </c>
      <c r="AW235" s="101"/>
      <c r="AY235" s="132"/>
      <c r="AZ235" s="101"/>
      <c r="BA235" s="94"/>
      <c r="BB235" s="94"/>
      <c r="BC235" s="94"/>
      <c r="BD235" s="94"/>
      <c r="BE235" s="101"/>
      <c r="BF235" s="132"/>
      <c r="BG235" s="98"/>
      <c r="BH235" s="74" t="str">
        <f t="shared" si="26"/>
        <v>N</v>
      </c>
      <c r="BI235" t="e">
        <f t="shared" si="27"/>
        <v>#DIV/0!</v>
      </c>
      <c r="BK235" s="283">
        <f>IFERROR(VLOOKUP($B235, 'A2. Rate Change &amp; Enrollment'!$C$14:$BY$769, 75, FALSE), 0)</f>
        <v>0</v>
      </c>
      <c r="BL235" s="283" t="e">
        <f t="shared" si="28"/>
        <v>#DIV/0!</v>
      </c>
      <c r="BM235" s="283" t="e">
        <f t="shared" si="29"/>
        <v>#DIV/0!</v>
      </c>
      <c r="BN235" t="e">
        <f t="shared" si="32"/>
        <v>#DIV/0!</v>
      </c>
    </row>
    <row r="236" spans="1:66" x14ac:dyDescent="0.35">
      <c r="A236" t="s">
        <v>430</v>
      </c>
      <c r="B236" s="144"/>
      <c r="C236" s="98"/>
      <c r="D236" s="43" t="str">
        <f t="shared" si="25"/>
        <v>Indemnity</v>
      </c>
      <c r="E236" s="100"/>
      <c r="F236" s="101"/>
      <c r="G236" s="100"/>
      <c r="H236" s="101"/>
      <c r="I236" s="100"/>
      <c r="J236" s="101"/>
      <c r="K236" s="100"/>
      <c r="L236" s="101"/>
      <c r="M236" s="100"/>
      <c r="N236" s="101"/>
      <c r="O236" s="100"/>
      <c r="P236" s="101"/>
      <c r="Q236" s="100"/>
      <c r="R236" s="101"/>
      <c r="S236" s="100"/>
      <c r="T236" s="101"/>
      <c r="U236" s="118"/>
      <c r="V236" s="118"/>
      <c r="W236" s="100"/>
      <c r="X236" s="100"/>
      <c r="Y236" s="100"/>
      <c r="Z236" s="100"/>
      <c r="AA236" s="132"/>
      <c r="AB236" s="101"/>
      <c r="AC236" s="101"/>
      <c r="AD236" s="101"/>
      <c r="AE236" s="100"/>
      <c r="AF236" s="101"/>
      <c r="AG236" s="100"/>
      <c r="AH236" s="101"/>
      <c r="AI236" s="100"/>
      <c r="AJ236" s="101"/>
      <c r="AK236" s="100"/>
      <c r="AL236" s="101"/>
      <c r="AM236" s="101"/>
      <c r="AN236" s="8"/>
      <c r="AO236" s="147">
        <f>IFERROR(VLOOKUP(B236,'A2. Rate Change &amp; Enrollment'!$C$20:$K$769,3,FALSE),0)</f>
        <v>0</v>
      </c>
      <c r="AP236" s="147">
        <f>IFERROR(VLOOKUP(B236,'A2. Rate Change &amp; Enrollment'!$C$20:$K$769,7,FALSE),0)</f>
        <v>0</v>
      </c>
      <c r="AQ236" s="150" t="e">
        <f t="shared" si="30"/>
        <v>#DIV/0!</v>
      </c>
      <c r="AS236" s="177"/>
      <c r="AT236" s="177"/>
      <c r="AV236" s="153" t="e">
        <f t="shared" si="31"/>
        <v>#DIV/0!</v>
      </c>
      <c r="AW236" s="101"/>
      <c r="AY236" s="132"/>
      <c r="AZ236" s="101"/>
      <c r="BA236" s="94"/>
      <c r="BB236" s="94"/>
      <c r="BC236" s="94"/>
      <c r="BD236" s="94"/>
      <c r="BE236" s="101"/>
      <c r="BF236" s="132"/>
      <c r="BG236" s="98"/>
      <c r="BH236" s="74" t="str">
        <f t="shared" si="26"/>
        <v>N</v>
      </c>
      <c r="BI236" t="e">
        <f t="shared" si="27"/>
        <v>#DIV/0!</v>
      </c>
      <c r="BK236" s="283">
        <f>IFERROR(VLOOKUP($B236, 'A2. Rate Change &amp; Enrollment'!$C$14:$BY$769, 75, FALSE), 0)</f>
        <v>0</v>
      </c>
      <c r="BL236" s="283" t="e">
        <f t="shared" si="28"/>
        <v>#DIV/0!</v>
      </c>
      <c r="BM236" s="283" t="e">
        <f t="shared" si="29"/>
        <v>#DIV/0!</v>
      </c>
      <c r="BN236" t="e">
        <f t="shared" si="32"/>
        <v>#DIV/0!</v>
      </c>
    </row>
    <row r="237" spans="1:66" x14ac:dyDescent="0.35">
      <c r="A237" t="s">
        <v>431</v>
      </c>
      <c r="B237" s="144"/>
      <c r="C237" s="98"/>
      <c r="D237" s="43" t="str">
        <f t="shared" si="25"/>
        <v>Indemnity</v>
      </c>
      <c r="E237" s="100"/>
      <c r="F237" s="101"/>
      <c r="G237" s="100"/>
      <c r="H237" s="101"/>
      <c r="I237" s="100"/>
      <c r="J237" s="101"/>
      <c r="K237" s="100"/>
      <c r="L237" s="101"/>
      <c r="M237" s="100"/>
      <c r="N237" s="101"/>
      <c r="O237" s="100"/>
      <c r="P237" s="101"/>
      <c r="Q237" s="100"/>
      <c r="R237" s="101"/>
      <c r="S237" s="100"/>
      <c r="T237" s="101"/>
      <c r="U237" s="118"/>
      <c r="V237" s="118"/>
      <c r="W237" s="100"/>
      <c r="X237" s="100"/>
      <c r="Y237" s="100"/>
      <c r="Z237" s="100"/>
      <c r="AA237" s="132"/>
      <c r="AB237" s="101"/>
      <c r="AC237" s="101"/>
      <c r="AD237" s="101"/>
      <c r="AE237" s="100"/>
      <c r="AF237" s="101"/>
      <c r="AG237" s="100"/>
      <c r="AH237" s="101"/>
      <c r="AI237" s="100"/>
      <c r="AJ237" s="101"/>
      <c r="AK237" s="100"/>
      <c r="AL237" s="101"/>
      <c r="AM237" s="101"/>
      <c r="AN237" s="8"/>
      <c r="AO237" s="147">
        <f>IFERROR(VLOOKUP(B237,'A2. Rate Change &amp; Enrollment'!$C$20:$K$769,3,FALSE),0)</f>
        <v>0</v>
      </c>
      <c r="AP237" s="147">
        <f>IFERROR(VLOOKUP(B237,'A2. Rate Change &amp; Enrollment'!$C$20:$K$769,7,FALSE),0)</f>
        <v>0</v>
      </c>
      <c r="AQ237" s="150" t="e">
        <f t="shared" si="30"/>
        <v>#DIV/0!</v>
      </c>
      <c r="AS237" s="177"/>
      <c r="AT237" s="177"/>
      <c r="AV237" s="153" t="e">
        <f t="shared" si="31"/>
        <v>#DIV/0!</v>
      </c>
      <c r="AW237" s="101"/>
      <c r="AY237" s="132"/>
      <c r="AZ237" s="101"/>
      <c r="BA237" s="94"/>
      <c r="BB237" s="94"/>
      <c r="BC237" s="94"/>
      <c r="BD237" s="94"/>
      <c r="BE237" s="101"/>
      <c r="BF237" s="132"/>
      <c r="BG237" s="98"/>
      <c r="BH237" s="74" t="str">
        <f t="shared" si="26"/>
        <v>N</v>
      </c>
      <c r="BI237" t="e">
        <f t="shared" si="27"/>
        <v>#DIV/0!</v>
      </c>
      <c r="BK237" s="283">
        <f>IFERROR(VLOOKUP($B237, 'A2. Rate Change &amp; Enrollment'!$C$14:$BY$769, 75, FALSE), 0)</f>
        <v>0</v>
      </c>
      <c r="BL237" s="283" t="e">
        <f t="shared" si="28"/>
        <v>#DIV/0!</v>
      </c>
      <c r="BM237" s="283" t="e">
        <f t="shared" si="29"/>
        <v>#DIV/0!</v>
      </c>
      <c r="BN237" t="e">
        <f t="shared" si="32"/>
        <v>#DIV/0!</v>
      </c>
    </row>
    <row r="238" spans="1:66" x14ac:dyDescent="0.35">
      <c r="A238" t="s">
        <v>432</v>
      </c>
      <c r="B238" s="144"/>
      <c r="C238" s="98"/>
      <c r="D238" s="43" t="str">
        <f t="shared" si="25"/>
        <v>Indemnity</v>
      </c>
      <c r="E238" s="100"/>
      <c r="F238" s="101"/>
      <c r="G238" s="100"/>
      <c r="H238" s="101"/>
      <c r="I238" s="100"/>
      <c r="J238" s="101"/>
      <c r="K238" s="100"/>
      <c r="L238" s="101"/>
      <c r="M238" s="100"/>
      <c r="N238" s="101"/>
      <c r="O238" s="100"/>
      <c r="P238" s="101"/>
      <c r="Q238" s="100"/>
      <c r="R238" s="101"/>
      <c r="S238" s="100"/>
      <c r="T238" s="101"/>
      <c r="U238" s="118"/>
      <c r="V238" s="118"/>
      <c r="W238" s="100"/>
      <c r="X238" s="100"/>
      <c r="Y238" s="100"/>
      <c r="Z238" s="100"/>
      <c r="AA238" s="132"/>
      <c r="AB238" s="101"/>
      <c r="AC238" s="101"/>
      <c r="AD238" s="101"/>
      <c r="AE238" s="100"/>
      <c r="AF238" s="101"/>
      <c r="AG238" s="100"/>
      <c r="AH238" s="101"/>
      <c r="AI238" s="100"/>
      <c r="AJ238" s="101"/>
      <c r="AK238" s="100"/>
      <c r="AL238" s="101"/>
      <c r="AM238" s="101"/>
      <c r="AN238" s="8"/>
      <c r="AO238" s="147">
        <f>IFERROR(VLOOKUP(B238,'A2. Rate Change &amp; Enrollment'!$C$20:$K$769,3,FALSE),0)</f>
        <v>0</v>
      </c>
      <c r="AP238" s="147">
        <f>IFERROR(VLOOKUP(B238,'A2. Rate Change &amp; Enrollment'!$C$20:$K$769,7,FALSE),0)</f>
        <v>0</v>
      </c>
      <c r="AQ238" s="150" t="e">
        <f t="shared" si="30"/>
        <v>#DIV/0!</v>
      </c>
      <c r="AS238" s="177"/>
      <c r="AT238" s="177"/>
      <c r="AV238" s="153" t="e">
        <f t="shared" si="31"/>
        <v>#DIV/0!</v>
      </c>
      <c r="AW238" s="101"/>
      <c r="AY238" s="132"/>
      <c r="AZ238" s="101"/>
      <c r="BA238" s="94"/>
      <c r="BB238" s="94"/>
      <c r="BC238" s="94"/>
      <c r="BD238" s="94"/>
      <c r="BE238" s="101"/>
      <c r="BF238" s="132"/>
      <c r="BG238" s="98"/>
      <c r="BH238" s="74" t="str">
        <f t="shared" si="26"/>
        <v>N</v>
      </c>
      <c r="BI238" t="e">
        <f t="shared" si="27"/>
        <v>#DIV/0!</v>
      </c>
      <c r="BK238" s="283">
        <f>IFERROR(VLOOKUP($B238, 'A2. Rate Change &amp; Enrollment'!$C$14:$BY$769, 75, FALSE), 0)</f>
        <v>0</v>
      </c>
      <c r="BL238" s="283" t="e">
        <f t="shared" si="28"/>
        <v>#DIV/0!</v>
      </c>
      <c r="BM238" s="283" t="e">
        <f t="shared" si="29"/>
        <v>#DIV/0!</v>
      </c>
      <c r="BN238" t="e">
        <f t="shared" si="32"/>
        <v>#DIV/0!</v>
      </c>
    </row>
    <row r="239" spans="1:66" x14ac:dyDescent="0.35">
      <c r="A239" t="s">
        <v>433</v>
      </c>
      <c r="B239" s="144"/>
      <c r="C239" s="98"/>
      <c r="D239" s="43" t="str">
        <f t="shared" si="25"/>
        <v>Indemnity</v>
      </c>
      <c r="E239" s="100"/>
      <c r="F239" s="101"/>
      <c r="G239" s="100"/>
      <c r="H239" s="101"/>
      <c r="I239" s="100"/>
      <c r="J239" s="101"/>
      <c r="K239" s="100"/>
      <c r="L239" s="101"/>
      <c r="M239" s="100"/>
      <c r="N239" s="101"/>
      <c r="O239" s="100"/>
      <c r="P239" s="101"/>
      <c r="Q239" s="100"/>
      <c r="R239" s="101"/>
      <c r="S239" s="100"/>
      <c r="T239" s="101"/>
      <c r="U239" s="118"/>
      <c r="V239" s="118"/>
      <c r="W239" s="100"/>
      <c r="X239" s="100"/>
      <c r="Y239" s="100"/>
      <c r="Z239" s="100"/>
      <c r="AA239" s="132"/>
      <c r="AB239" s="101"/>
      <c r="AC239" s="101"/>
      <c r="AD239" s="101"/>
      <c r="AE239" s="100"/>
      <c r="AF239" s="101"/>
      <c r="AG239" s="100"/>
      <c r="AH239" s="101"/>
      <c r="AI239" s="100"/>
      <c r="AJ239" s="101"/>
      <c r="AK239" s="100"/>
      <c r="AL239" s="101"/>
      <c r="AM239" s="101"/>
      <c r="AN239" s="8"/>
      <c r="AO239" s="147">
        <f>IFERROR(VLOOKUP(B239,'A2. Rate Change &amp; Enrollment'!$C$20:$K$769,3,FALSE),0)</f>
        <v>0</v>
      </c>
      <c r="AP239" s="147">
        <f>IFERROR(VLOOKUP(B239,'A2. Rate Change &amp; Enrollment'!$C$20:$K$769,7,FALSE),0)</f>
        <v>0</v>
      </c>
      <c r="AQ239" s="150" t="e">
        <f t="shared" si="30"/>
        <v>#DIV/0!</v>
      </c>
      <c r="AS239" s="177"/>
      <c r="AT239" s="177"/>
      <c r="AV239" s="153" t="e">
        <f t="shared" si="31"/>
        <v>#DIV/0!</v>
      </c>
      <c r="AW239" s="101"/>
      <c r="AY239" s="132"/>
      <c r="AZ239" s="101"/>
      <c r="BA239" s="94"/>
      <c r="BB239" s="94"/>
      <c r="BC239" s="94"/>
      <c r="BD239" s="94"/>
      <c r="BE239" s="101"/>
      <c r="BF239" s="132"/>
      <c r="BG239" s="98"/>
      <c r="BH239" s="74" t="str">
        <f t="shared" si="26"/>
        <v>N</v>
      </c>
      <c r="BI239" t="e">
        <f t="shared" si="27"/>
        <v>#DIV/0!</v>
      </c>
      <c r="BK239" s="283">
        <f>IFERROR(VLOOKUP($B239, 'A2. Rate Change &amp; Enrollment'!$C$14:$BY$769, 75, FALSE), 0)</f>
        <v>0</v>
      </c>
      <c r="BL239" s="283" t="e">
        <f t="shared" si="28"/>
        <v>#DIV/0!</v>
      </c>
      <c r="BM239" s="283" t="e">
        <f t="shared" si="29"/>
        <v>#DIV/0!</v>
      </c>
      <c r="BN239" t="e">
        <f t="shared" si="32"/>
        <v>#DIV/0!</v>
      </c>
    </row>
    <row r="240" spans="1:66" x14ac:dyDescent="0.35">
      <c r="A240" t="s">
        <v>434</v>
      </c>
      <c r="B240" s="144"/>
      <c r="C240" s="98"/>
      <c r="D240" s="43" t="str">
        <f t="shared" si="25"/>
        <v>Indemnity</v>
      </c>
      <c r="E240" s="100"/>
      <c r="F240" s="101"/>
      <c r="G240" s="100"/>
      <c r="H240" s="101"/>
      <c r="I240" s="100"/>
      <c r="J240" s="101"/>
      <c r="K240" s="100"/>
      <c r="L240" s="101"/>
      <c r="M240" s="100"/>
      <c r="N240" s="101"/>
      <c r="O240" s="100"/>
      <c r="P240" s="101"/>
      <c r="Q240" s="100"/>
      <c r="R240" s="101"/>
      <c r="S240" s="100"/>
      <c r="T240" s="101"/>
      <c r="U240" s="118"/>
      <c r="V240" s="118"/>
      <c r="W240" s="100"/>
      <c r="X240" s="100"/>
      <c r="Y240" s="100"/>
      <c r="Z240" s="100"/>
      <c r="AA240" s="132"/>
      <c r="AB240" s="101"/>
      <c r="AC240" s="101"/>
      <c r="AD240" s="101"/>
      <c r="AE240" s="100"/>
      <c r="AF240" s="101"/>
      <c r="AG240" s="100"/>
      <c r="AH240" s="101"/>
      <c r="AI240" s="100"/>
      <c r="AJ240" s="101"/>
      <c r="AK240" s="100"/>
      <c r="AL240" s="101"/>
      <c r="AM240" s="101"/>
      <c r="AN240" s="8"/>
      <c r="AO240" s="147">
        <f>IFERROR(VLOOKUP(B240,'A2. Rate Change &amp; Enrollment'!$C$20:$K$769,3,FALSE),0)</f>
        <v>0</v>
      </c>
      <c r="AP240" s="147">
        <f>IFERROR(VLOOKUP(B240,'A2. Rate Change &amp; Enrollment'!$C$20:$K$769,7,FALSE),0)</f>
        <v>0</v>
      </c>
      <c r="AQ240" s="150" t="e">
        <f t="shared" si="30"/>
        <v>#DIV/0!</v>
      </c>
      <c r="AS240" s="177"/>
      <c r="AT240" s="177"/>
      <c r="AV240" s="153" t="e">
        <f t="shared" si="31"/>
        <v>#DIV/0!</v>
      </c>
      <c r="AW240" s="101"/>
      <c r="AY240" s="132"/>
      <c r="AZ240" s="101"/>
      <c r="BA240" s="94"/>
      <c r="BB240" s="94"/>
      <c r="BC240" s="94"/>
      <c r="BD240" s="94"/>
      <c r="BE240" s="101"/>
      <c r="BF240" s="132"/>
      <c r="BG240" s="98"/>
      <c r="BH240" s="74" t="str">
        <f t="shared" si="26"/>
        <v>N</v>
      </c>
      <c r="BI240" t="e">
        <f t="shared" si="27"/>
        <v>#DIV/0!</v>
      </c>
      <c r="BK240" s="283">
        <f>IFERROR(VLOOKUP($B240, 'A2. Rate Change &amp; Enrollment'!$C$14:$BY$769, 75, FALSE), 0)</f>
        <v>0</v>
      </c>
      <c r="BL240" s="283" t="e">
        <f t="shared" si="28"/>
        <v>#DIV/0!</v>
      </c>
      <c r="BM240" s="283" t="e">
        <f t="shared" si="29"/>
        <v>#DIV/0!</v>
      </c>
      <c r="BN240" t="e">
        <f t="shared" si="32"/>
        <v>#DIV/0!</v>
      </c>
    </row>
    <row r="241" spans="1:66" x14ac:dyDescent="0.35">
      <c r="A241" t="s">
        <v>435</v>
      </c>
      <c r="B241" s="144"/>
      <c r="C241" s="98"/>
      <c r="D241" s="43" t="str">
        <f t="shared" si="25"/>
        <v>Indemnity</v>
      </c>
      <c r="E241" s="100"/>
      <c r="F241" s="101"/>
      <c r="G241" s="100"/>
      <c r="H241" s="101"/>
      <c r="I241" s="100"/>
      <c r="J241" s="101"/>
      <c r="K241" s="100"/>
      <c r="L241" s="101"/>
      <c r="M241" s="100"/>
      <c r="N241" s="101"/>
      <c r="O241" s="100"/>
      <c r="P241" s="101"/>
      <c r="Q241" s="100"/>
      <c r="R241" s="101"/>
      <c r="S241" s="100"/>
      <c r="T241" s="101"/>
      <c r="U241" s="118"/>
      <c r="V241" s="118"/>
      <c r="W241" s="100"/>
      <c r="X241" s="100"/>
      <c r="Y241" s="100"/>
      <c r="Z241" s="100"/>
      <c r="AA241" s="132"/>
      <c r="AB241" s="101"/>
      <c r="AC241" s="101"/>
      <c r="AD241" s="101"/>
      <c r="AE241" s="100"/>
      <c r="AF241" s="101"/>
      <c r="AG241" s="100"/>
      <c r="AH241" s="101"/>
      <c r="AI241" s="100"/>
      <c r="AJ241" s="101"/>
      <c r="AK241" s="100"/>
      <c r="AL241" s="101"/>
      <c r="AM241" s="101"/>
      <c r="AN241" s="8"/>
      <c r="AO241" s="147">
        <f>IFERROR(VLOOKUP(B241,'A2. Rate Change &amp; Enrollment'!$C$20:$K$769,3,FALSE),0)</f>
        <v>0</v>
      </c>
      <c r="AP241" s="147">
        <f>IFERROR(VLOOKUP(B241,'A2. Rate Change &amp; Enrollment'!$C$20:$K$769,7,FALSE),0)</f>
        <v>0</v>
      </c>
      <c r="AQ241" s="150" t="e">
        <f t="shared" si="30"/>
        <v>#DIV/0!</v>
      </c>
      <c r="AS241" s="177"/>
      <c r="AT241" s="177"/>
      <c r="AV241" s="153" t="e">
        <f t="shared" si="31"/>
        <v>#DIV/0!</v>
      </c>
      <c r="AW241" s="101"/>
      <c r="AY241" s="132"/>
      <c r="AZ241" s="101"/>
      <c r="BA241" s="94"/>
      <c r="BB241" s="94"/>
      <c r="BC241" s="94"/>
      <c r="BD241" s="94"/>
      <c r="BE241" s="101"/>
      <c r="BF241" s="132"/>
      <c r="BG241" s="98"/>
      <c r="BH241" s="74" t="str">
        <f t="shared" si="26"/>
        <v>N</v>
      </c>
      <c r="BI241" t="e">
        <f t="shared" si="27"/>
        <v>#DIV/0!</v>
      </c>
      <c r="BK241" s="283">
        <f>IFERROR(VLOOKUP($B241, 'A2. Rate Change &amp; Enrollment'!$C$14:$BY$769, 75, FALSE), 0)</f>
        <v>0</v>
      </c>
      <c r="BL241" s="283" t="e">
        <f t="shared" si="28"/>
        <v>#DIV/0!</v>
      </c>
      <c r="BM241" s="283" t="e">
        <f t="shared" si="29"/>
        <v>#DIV/0!</v>
      </c>
      <c r="BN241" t="e">
        <f t="shared" si="32"/>
        <v>#DIV/0!</v>
      </c>
    </row>
    <row r="242" spans="1:66" x14ac:dyDescent="0.35">
      <c r="A242" t="s">
        <v>436</v>
      </c>
      <c r="B242" s="144"/>
      <c r="C242" s="98"/>
      <c r="D242" s="43" t="str">
        <f t="shared" si="25"/>
        <v>Indemnity</v>
      </c>
      <c r="E242" s="100"/>
      <c r="F242" s="101"/>
      <c r="G242" s="100"/>
      <c r="H242" s="101"/>
      <c r="I242" s="100"/>
      <c r="J242" s="101"/>
      <c r="K242" s="100"/>
      <c r="L242" s="101"/>
      <c r="M242" s="100"/>
      <c r="N242" s="101"/>
      <c r="O242" s="100"/>
      <c r="P242" s="101"/>
      <c r="Q242" s="100"/>
      <c r="R242" s="101"/>
      <c r="S242" s="100"/>
      <c r="T242" s="101"/>
      <c r="U242" s="118"/>
      <c r="V242" s="118"/>
      <c r="W242" s="100"/>
      <c r="X242" s="100"/>
      <c r="Y242" s="100"/>
      <c r="Z242" s="100"/>
      <c r="AA242" s="132"/>
      <c r="AB242" s="101"/>
      <c r="AC242" s="101"/>
      <c r="AD242" s="101"/>
      <c r="AE242" s="100"/>
      <c r="AF242" s="101"/>
      <c r="AG242" s="100"/>
      <c r="AH242" s="101"/>
      <c r="AI242" s="100"/>
      <c r="AJ242" s="101"/>
      <c r="AK242" s="100"/>
      <c r="AL242" s="101"/>
      <c r="AM242" s="101"/>
      <c r="AN242" s="8"/>
      <c r="AO242" s="147">
        <f>IFERROR(VLOOKUP(B242,'A2. Rate Change &amp; Enrollment'!$C$20:$K$769,3,FALSE),0)</f>
        <v>0</v>
      </c>
      <c r="AP242" s="147">
        <f>IFERROR(VLOOKUP(B242,'A2. Rate Change &amp; Enrollment'!$C$20:$K$769,7,FALSE),0)</f>
        <v>0</v>
      </c>
      <c r="AQ242" s="150" t="e">
        <f t="shared" si="30"/>
        <v>#DIV/0!</v>
      </c>
      <c r="AS242" s="177"/>
      <c r="AT242" s="177"/>
      <c r="AV242" s="153" t="e">
        <f t="shared" si="31"/>
        <v>#DIV/0!</v>
      </c>
      <c r="AW242" s="101"/>
      <c r="AY242" s="132"/>
      <c r="AZ242" s="101"/>
      <c r="BA242" s="94"/>
      <c r="BB242" s="94"/>
      <c r="BC242" s="94"/>
      <c r="BD242" s="94"/>
      <c r="BE242" s="101"/>
      <c r="BF242" s="132"/>
      <c r="BG242" s="98"/>
      <c r="BH242" s="74" t="str">
        <f t="shared" si="26"/>
        <v>N</v>
      </c>
      <c r="BI242" t="e">
        <f t="shared" si="27"/>
        <v>#DIV/0!</v>
      </c>
      <c r="BK242" s="283">
        <f>IFERROR(VLOOKUP($B242, 'A2. Rate Change &amp; Enrollment'!$C$14:$BY$769, 75, FALSE), 0)</f>
        <v>0</v>
      </c>
      <c r="BL242" s="283" t="e">
        <f t="shared" si="28"/>
        <v>#DIV/0!</v>
      </c>
      <c r="BM242" s="283" t="e">
        <f t="shared" si="29"/>
        <v>#DIV/0!</v>
      </c>
      <c r="BN242" t="e">
        <f t="shared" si="32"/>
        <v>#DIV/0!</v>
      </c>
    </row>
    <row r="243" spans="1:66" x14ac:dyDescent="0.35">
      <c r="A243" t="s">
        <v>437</v>
      </c>
      <c r="B243" s="144"/>
      <c r="C243" s="98"/>
      <c r="D243" s="43" t="str">
        <f t="shared" si="25"/>
        <v>Indemnity</v>
      </c>
      <c r="E243" s="100"/>
      <c r="F243" s="101"/>
      <c r="G243" s="100"/>
      <c r="H243" s="101"/>
      <c r="I243" s="100"/>
      <c r="J243" s="101"/>
      <c r="K243" s="100"/>
      <c r="L243" s="101"/>
      <c r="M243" s="100"/>
      <c r="N243" s="101"/>
      <c r="O243" s="100"/>
      <c r="P243" s="101"/>
      <c r="Q243" s="100"/>
      <c r="R243" s="101"/>
      <c r="S243" s="100"/>
      <c r="T243" s="101"/>
      <c r="U243" s="118"/>
      <c r="V243" s="118"/>
      <c r="W243" s="100"/>
      <c r="X243" s="100"/>
      <c r="Y243" s="100"/>
      <c r="Z243" s="100"/>
      <c r="AA243" s="132"/>
      <c r="AB243" s="101"/>
      <c r="AC243" s="101"/>
      <c r="AD243" s="101"/>
      <c r="AE243" s="100"/>
      <c r="AF243" s="101"/>
      <c r="AG243" s="100"/>
      <c r="AH243" s="101"/>
      <c r="AI243" s="100"/>
      <c r="AJ243" s="101"/>
      <c r="AK243" s="100"/>
      <c r="AL243" s="101"/>
      <c r="AM243" s="101"/>
      <c r="AN243" s="8"/>
      <c r="AO243" s="147">
        <f>IFERROR(VLOOKUP(B243,'A2. Rate Change &amp; Enrollment'!$C$20:$K$769,3,FALSE),0)</f>
        <v>0</v>
      </c>
      <c r="AP243" s="147">
        <f>IFERROR(VLOOKUP(B243,'A2. Rate Change &amp; Enrollment'!$C$20:$K$769,7,FALSE),0)</f>
        <v>0</v>
      </c>
      <c r="AQ243" s="150" t="e">
        <f t="shared" si="30"/>
        <v>#DIV/0!</v>
      </c>
      <c r="AS243" s="177"/>
      <c r="AT243" s="177"/>
      <c r="AV243" s="153" t="e">
        <f t="shared" si="31"/>
        <v>#DIV/0!</v>
      </c>
      <c r="AW243" s="101"/>
      <c r="AY243" s="132"/>
      <c r="AZ243" s="101"/>
      <c r="BA243" s="94"/>
      <c r="BB243" s="94"/>
      <c r="BC243" s="94"/>
      <c r="BD243" s="94"/>
      <c r="BE243" s="101"/>
      <c r="BF243" s="132"/>
      <c r="BG243" s="98"/>
      <c r="BH243" s="74" t="str">
        <f t="shared" si="26"/>
        <v>N</v>
      </c>
      <c r="BI243" t="e">
        <f t="shared" si="27"/>
        <v>#DIV/0!</v>
      </c>
      <c r="BK243" s="283">
        <f>IFERROR(VLOOKUP($B243, 'A2. Rate Change &amp; Enrollment'!$C$14:$BY$769, 75, FALSE), 0)</f>
        <v>0</v>
      </c>
      <c r="BL243" s="283" t="e">
        <f t="shared" si="28"/>
        <v>#DIV/0!</v>
      </c>
      <c r="BM243" s="283" t="e">
        <f t="shared" si="29"/>
        <v>#DIV/0!</v>
      </c>
      <c r="BN243" t="e">
        <f t="shared" si="32"/>
        <v>#DIV/0!</v>
      </c>
    </row>
    <row r="244" spans="1:66" x14ac:dyDescent="0.35">
      <c r="A244" t="s">
        <v>438</v>
      </c>
      <c r="B244" s="144"/>
      <c r="C244" s="98"/>
      <c r="D244" s="43" t="str">
        <f t="shared" si="25"/>
        <v>Indemnity</v>
      </c>
      <c r="E244" s="100"/>
      <c r="F244" s="101"/>
      <c r="G244" s="100"/>
      <c r="H244" s="101"/>
      <c r="I244" s="100"/>
      <c r="J244" s="101"/>
      <c r="K244" s="100"/>
      <c r="L244" s="101"/>
      <c r="M244" s="100"/>
      <c r="N244" s="101"/>
      <c r="O244" s="100"/>
      <c r="P244" s="101"/>
      <c r="Q244" s="100"/>
      <c r="R244" s="101"/>
      <c r="S244" s="100"/>
      <c r="T244" s="101"/>
      <c r="U244" s="118"/>
      <c r="V244" s="118"/>
      <c r="W244" s="100"/>
      <c r="X244" s="100"/>
      <c r="Y244" s="100"/>
      <c r="Z244" s="100"/>
      <c r="AA244" s="132"/>
      <c r="AB244" s="101"/>
      <c r="AC244" s="101"/>
      <c r="AD244" s="101"/>
      <c r="AE244" s="100"/>
      <c r="AF244" s="101"/>
      <c r="AG244" s="100"/>
      <c r="AH244" s="101"/>
      <c r="AI244" s="100"/>
      <c r="AJ244" s="101"/>
      <c r="AK244" s="100"/>
      <c r="AL244" s="101"/>
      <c r="AM244" s="101"/>
      <c r="AN244" s="8"/>
      <c r="AO244" s="147">
        <f>IFERROR(VLOOKUP(B244,'A2. Rate Change &amp; Enrollment'!$C$20:$K$769,3,FALSE),0)</f>
        <v>0</v>
      </c>
      <c r="AP244" s="147">
        <f>IFERROR(VLOOKUP(B244,'A2. Rate Change &amp; Enrollment'!$C$20:$K$769,7,FALSE),0)</f>
        <v>0</v>
      </c>
      <c r="AQ244" s="150" t="e">
        <f t="shared" si="30"/>
        <v>#DIV/0!</v>
      </c>
      <c r="AS244" s="177"/>
      <c r="AT244" s="177"/>
      <c r="AV244" s="153" t="e">
        <f t="shared" si="31"/>
        <v>#DIV/0!</v>
      </c>
      <c r="AW244" s="101"/>
      <c r="AY244" s="132"/>
      <c r="AZ244" s="101"/>
      <c r="BA244" s="94"/>
      <c r="BB244" s="94"/>
      <c r="BC244" s="94"/>
      <c r="BD244" s="94"/>
      <c r="BE244" s="101"/>
      <c r="BF244" s="132"/>
      <c r="BG244" s="98"/>
      <c r="BH244" s="74" t="str">
        <f t="shared" si="26"/>
        <v>N</v>
      </c>
      <c r="BI244" t="e">
        <f t="shared" si="27"/>
        <v>#DIV/0!</v>
      </c>
      <c r="BK244" s="283">
        <f>IFERROR(VLOOKUP($B244, 'A2. Rate Change &amp; Enrollment'!$C$14:$BY$769, 75, FALSE), 0)</f>
        <v>0</v>
      </c>
      <c r="BL244" s="283" t="e">
        <f t="shared" si="28"/>
        <v>#DIV/0!</v>
      </c>
      <c r="BM244" s="283" t="e">
        <f t="shared" si="29"/>
        <v>#DIV/0!</v>
      </c>
      <c r="BN244" t="e">
        <f t="shared" si="32"/>
        <v>#DIV/0!</v>
      </c>
    </row>
    <row r="245" spans="1:66" x14ac:dyDescent="0.35">
      <c r="A245" t="s">
        <v>439</v>
      </c>
      <c r="B245" s="144"/>
      <c r="C245" s="98"/>
      <c r="D245" s="43" t="str">
        <f t="shared" si="25"/>
        <v>Indemnity</v>
      </c>
      <c r="E245" s="100"/>
      <c r="F245" s="101"/>
      <c r="G245" s="100"/>
      <c r="H245" s="101"/>
      <c r="I245" s="100"/>
      <c r="J245" s="101"/>
      <c r="K245" s="100"/>
      <c r="L245" s="101"/>
      <c r="M245" s="100"/>
      <c r="N245" s="101"/>
      <c r="O245" s="100"/>
      <c r="P245" s="101"/>
      <c r="Q245" s="100"/>
      <c r="R245" s="101"/>
      <c r="S245" s="100"/>
      <c r="T245" s="101"/>
      <c r="U245" s="118"/>
      <c r="V245" s="118"/>
      <c r="W245" s="100"/>
      <c r="X245" s="100"/>
      <c r="Y245" s="100"/>
      <c r="Z245" s="100"/>
      <c r="AA245" s="132"/>
      <c r="AB245" s="101"/>
      <c r="AC245" s="101"/>
      <c r="AD245" s="101"/>
      <c r="AE245" s="100"/>
      <c r="AF245" s="101"/>
      <c r="AG245" s="100"/>
      <c r="AH245" s="101"/>
      <c r="AI245" s="100"/>
      <c r="AJ245" s="101"/>
      <c r="AK245" s="100"/>
      <c r="AL245" s="101"/>
      <c r="AM245" s="101"/>
      <c r="AN245" s="8"/>
      <c r="AO245" s="147">
        <f>IFERROR(VLOOKUP(B245,'A2. Rate Change &amp; Enrollment'!$C$20:$K$769,3,FALSE),0)</f>
        <v>0</v>
      </c>
      <c r="AP245" s="147">
        <f>IFERROR(VLOOKUP(B245,'A2. Rate Change &amp; Enrollment'!$C$20:$K$769,7,FALSE),0)</f>
        <v>0</v>
      </c>
      <c r="AQ245" s="150" t="e">
        <f t="shared" si="30"/>
        <v>#DIV/0!</v>
      </c>
      <c r="AS245" s="177"/>
      <c r="AT245" s="177"/>
      <c r="AV245" s="153" t="e">
        <f t="shared" si="31"/>
        <v>#DIV/0!</v>
      </c>
      <c r="AW245" s="101"/>
      <c r="AY245" s="132"/>
      <c r="AZ245" s="101"/>
      <c r="BA245" s="94"/>
      <c r="BB245" s="94"/>
      <c r="BC245" s="94"/>
      <c r="BD245" s="94"/>
      <c r="BE245" s="101"/>
      <c r="BF245" s="132"/>
      <c r="BG245" s="98"/>
      <c r="BH245" s="74" t="str">
        <f t="shared" si="26"/>
        <v>N</v>
      </c>
      <c r="BI245" t="e">
        <f t="shared" si="27"/>
        <v>#DIV/0!</v>
      </c>
      <c r="BK245" s="283">
        <f>IFERROR(VLOOKUP($B245, 'A2. Rate Change &amp; Enrollment'!$C$14:$BY$769, 75, FALSE), 0)</f>
        <v>0</v>
      </c>
      <c r="BL245" s="283" t="e">
        <f t="shared" si="28"/>
        <v>#DIV/0!</v>
      </c>
      <c r="BM245" s="283" t="e">
        <f t="shared" si="29"/>
        <v>#DIV/0!</v>
      </c>
      <c r="BN245" t="e">
        <f t="shared" si="32"/>
        <v>#DIV/0!</v>
      </c>
    </row>
    <row r="246" spans="1:66" x14ac:dyDescent="0.35">
      <c r="A246" t="s">
        <v>440</v>
      </c>
      <c r="B246" s="144"/>
      <c r="C246" s="98"/>
      <c r="D246" s="43" t="str">
        <f t="shared" si="25"/>
        <v>Indemnity</v>
      </c>
      <c r="E246" s="100"/>
      <c r="F246" s="101"/>
      <c r="G246" s="100"/>
      <c r="H246" s="101"/>
      <c r="I246" s="100"/>
      <c r="J246" s="101"/>
      <c r="K246" s="100"/>
      <c r="L246" s="101"/>
      <c r="M246" s="100"/>
      <c r="N246" s="101"/>
      <c r="O246" s="100"/>
      <c r="P246" s="101"/>
      <c r="Q246" s="100"/>
      <c r="R246" s="101"/>
      <c r="S246" s="100"/>
      <c r="T246" s="101"/>
      <c r="U246" s="118"/>
      <c r="V246" s="118"/>
      <c r="W246" s="100"/>
      <c r="X246" s="100"/>
      <c r="Y246" s="100"/>
      <c r="Z246" s="100"/>
      <c r="AA246" s="132"/>
      <c r="AB246" s="101"/>
      <c r="AC246" s="101"/>
      <c r="AD246" s="101"/>
      <c r="AE246" s="100"/>
      <c r="AF246" s="101"/>
      <c r="AG246" s="100"/>
      <c r="AH246" s="101"/>
      <c r="AI246" s="100"/>
      <c r="AJ246" s="101"/>
      <c r="AK246" s="100"/>
      <c r="AL246" s="101"/>
      <c r="AM246" s="101"/>
      <c r="AN246" s="8"/>
      <c r="AO246" s="147">
        <f>IFERROR(VLOOKUP(B246,'A2. Rate Change &amp; Enrollment'!$C$20:$K$769,3,FALSE),0)</f>
        <v>0</v>
      </c>
      <c r="AP246" s="147">
        <f>IFERROR(VLOOKUP(B246,'A2. Rate Change &amp; Enrollment'!$C$20:$K$769,7,FALSE),0)</f>
        <v>0</v>
      </c>
      <c r="AQ246" s="150" t="e">
        <f t="shared" si="30"/>
        <v>#DIV/0!</v>
      </c>
      <c r="AS246" s="177"/>
      <c r="AT246" s="177"/>
      <c r="AV246" s="153" t="e">
        <f t="shared" si="31"/>
        <v>#DIV/0!</v>
      </c>
      <c r="AW246" s="101"/>
      <c r="AY246" s="132"/>
      <c r="AZ246" s="101"/>
      <c r="BA246" s="94"/>
      <c r="BB246" s="94"/>
      <c r="BC246" s="94"/>
      <c r="BD246" s="94"/>
      <c r="BE246" s="101"/>
      <c r="BF246" s="132"/>
      <c r="BG246" s="98"/>
      <c r="BH246" s="74" t="str">
        <f t="shared" si="26"/>
        <v>N</v>
      </c>
      <c r="BI246" t="e">
        <f t="shared" si="27"/>
        <v>#DIV/0!</v>
      </c>
      <c r="BK246" s="283">
        <f>IFERROR(VLOOKUP($B246, 'A2. Rate Change &amp; Enrollment'!$C$14:$BY$769, 75, FALSE), 0)</f>
        <v>0</v>
      </c>
      <c r="BL246" s="283" t="e">
        <f t="shared" si="28"/>
        <v>#DIV/0!</v>
      </c>
      <c r="BM246" s="283" t="e">
        <f t="shared" si="29"/>
        <v>#DIV/0!</v>
      </c>
      <c r="BN246" t="e">
        <f t="shared" si="32"/>
        <v>#DIV/0!</v>
      </c>
    </row>
    <row r="247" spans="1:66" x14ac:dyDescent="0.35">
      <c r="A247" t="s">
        <v>441</v>
      </c>
      <c r="B247" s="144"/>
      <c r="C247" s="98"/>
      <c r="D247" s="43" t="str">
        <f t="shared" si="25"/>
        <v>Indemnity</v>
      </c>
      <c r="E247" s="100"/>
      <c r="F247" s="101"/>
      <c r="G247" s="100"/>
      <c r="H247" s="101"/>
      <c r="I247" s="100"/>
      <c r="J247" s="101"/>
      <c r="K247" s="100"/>
      <c r="L247" s="101"/>
      <c r="M247" s="100"/>
      <c r="N247" s="101"/>
      <c r="O247" s="100"/>
      <c r="P247" s="101"/>
      <c r="Q247" s="100"/>
      <c r="R247" s="101"/>
      <c r="S247" s="100"/>
      <c r="T247" s="101"/>
      <c r="U247" s="118"/>
      <c r="V247" s="118"/>
      <c r="W247" s="100"/>
      <c r="X247" s="100"/>
      <c r="Y247" s="100"/>
      <c r="Z247" s="100"/>
      <c r="AA247" s="132"/>
      <c r="AB247" s="101"/>
      <c r="AC247" s="101"/>
      <c r="AD247" s="101"/>
      <c r="AE247" s="100"/>
      <c r="AF247" s="101"/>
      <c r="AG247" s="100"/>
      <c r="AH247" s="101"/>
      <c r="AI247" s="100"/>
      <c r="AJ247" s="101"/>
      <c r="AK247" s="100"/>
      <c r="AL247" s="101"/>
      <c r="AM247" s="101"/>
      <c r="AN247" s="8"/>
      <c r="AO247" s="147">
        <f>IFERROR(VLOOKUP(B247,'A2. Rate Change &amp; Enrollment'!$C$20:$K$769,3,FALSE),0)</f>
        <v>0</v>
      </c>
      <c r="AP247" s="147">
        <f>IFERROR(VLOOKUP(B247,'A2. Rate Change &amp; Enrollment'!$C$20:$K$769,7,FALSE),0)</f>
        <v>0</v>
      </c>
      <c r="AQ247" s="150" t="e">
        <f t="shared" si="30"/>
        <v>#DIV/0!</v>
      </c>
      <c r="AS247" s="177"/>
      <c r="AT247" s="177"/>
      <c r="AV247" s="153" t="e">
        <f t="shared" si="31"/>
        <v>#DIV/0!</v>
      </c>
      <c r="AW247" s="101"/>
      <c r="AY247" s="132"/>
      <c r="AZ247" s="101"/>
      <c r="BA247" s="94"/>
      <c r="BB247" s="94"/>
      <c r="BC247" s="94"/>
      <c r="BD247" s="94"/>
      <c r="BE247" s="101"/>
      <c r="BF247" s="132"/>
      <c r="BG247" s="98"/>
      <c r="BH247" s="74" t="str">
        <f t="shared" si="26"/>
        <v>N</v>
      </c>
      <c r="BI247" t="e">
        <f t="shared" si="27"/>
        <v>#DIV/0!</v>
      </c>
      <c r="BK247" s="283">
        <f>IFERROR(VLOOKUP($B247, 'A2. Rate Change &amp; Enrollment'!$C$14:$BY$769, 75, FALSE), 0)</f>
        <v>0</v>
      </c>
      <c r="BL247" s="283" t="e">
        <f t="shared" si="28"/>
        <v>#DIV/0!</v>
      </c>
      <c r="BM247" s="283" t="e">
        <f t="shared" si="29"/>
        <v>#DIV/0!</v>
      </c>
      <c r="BN247" t="e">
        <f t="shared" si="32"/>
        <v>#DIV/0!</v>
      </c>
    </row>
    <row r="248" spans="1:66" x14ac:dyDescent="0.35">
      <c r="A248" t="s">
        <v>442</v>
      </c>
      <c r="B248" s="144"/>
      <c r="C248" s="98"/>
      <c r="D248" s="43" t="str">
        <f t="shared" si="25"/>
        <v>Indemnity</v>
      </c>
      <c r="E248" s="100"/>
      <c r="F248" s="101"/>
      <c r="G248" s="100"/>
      <c r="H248" s="101"/>
      <c r="I248" s="100"/>
      <c r="J248" s="101"/>
      <c r="K248" s="100"/>
      <c r="L248" s="101"/>
      <c r="M248" s="100"/>
      <c r="N248" s="101"/>
      <c r="O248" s="100"/>
      <c r="P248" s="101"/>
      <c r="Q248" s="100"/>
      <c r="R248" s="101"/>
      <c r="S248" s="100"/>
      <c r="T248" s="101"/>
      <c r="U248" s="118"/>
      <c r="V248" s="118"/>
      <c r="W248" s="100"/>
      <c r="X248" s="100"/>
      <c r="Y248" s="100"/>
      <c r="Z248" s="100"/>
      <c r="AA248" s="132"/>
      <c r="AB248" s="101"/>
      <c r="AC248" s="101"/>
      <c r="AD248" s="101"/>
      <c r="AE248" s="100"/>
      <c r="AF248" s="101"/>
      <c r="AG248" s="100"/>
      <c r="AH248" s="101"/>
      <c r="AI248" s="100"/>
      <c r="AJ248" s="101"/>
      <c r="AK248" s="100"/>
      <c r="AL248" s="101"/>
      <c r="AM248" s="101"/>
      <c r="AN248" s="8"/>
      <c r="AO248" s="147">
        <f>IFERROR(VLOOKUP(B248,'A2. Rate Change &amp; Enrollment'!$C$20:$K$769,3,FALSE),0)</f>
        <v>0</v>
      </c>
      <c r="AP248" s="147">
        <f>IFERROR(VLOOKUP(B248,'A2. Rate Change &amp; Enrollment'!$C$20:$K$769,7,FALSE),0)</f>
        <v>0</v>
      </c>
      <c r="AQ248" s="150" t="e">
        <f t="shared" si="30"/>
        <v>#DIV/0!</v>
      </c>
      <c r="AS248" s="177"/>
      <c r="AT248" s="177"/>
      <c r="AV248" s="153" t="e">
        <f t="shared" si="31"/>
        <v>#DIV/0!</v>
      </c>
      <c r="AW248" s="101"/>
      <c r="AY248" s="132"/>
      <c r="AZ248" s="101"/>
      <c r="BA248" s="94"/>
      <c r="BB248" s="94"/>
      <c r="BC248" s="94"/>
      <c r="BD248" s="94"/>
      <c r="BE248" s="101"/>
      <c r="BF248" s="132"/>
      <c r="BG248" s="98"/>
      <c r="BH248" s="74" t="str">
        <f t="shared" si="26"/>
        <v>N</v>
      </c>
      <c r="BI248" t="e">
        <f t="shared" si="27"/>
        <v>#DIV/0!</v>
      </c>
      <c r="BK248" s="283">
        <f>IFERROR(VLOOKUP($B248, 'A2. Rate Change &amp; Enrollment'!$C$14:$BY$769, 75, FALSE), 0)</f>
        <v>0</v>
      </c>
      <c r="BL248" s="283" t="e">
        <f t="shared" si="28"/>
        <v>#DIV/0!</v>
      </c>
      <c r="BM248" s="283" t="e">
        <f t="shared" si="29"/>
        <v>#DIV/0!</v>
      </c>
      <c r="BN248" t="e">
        <f t="shared" si="32"/>
        <v>#DIV/0!</v>
      </c>
    </row>
    <row r="249" spans="1:66" x14ac:dyDescent="0.35">
      <c r="A249" t="s">
        <v>443</v>
      </c>
      <c r="B249" s="144"/>
      <c r="C249" s="98"/>
      <c r="D249" s="43" t="str">
        <f t="shared" si="25"/>
        <v>Indemnity</v>
      </c>
      <c r="E249" s="100"/>
      <c r="F249" s="101"/>
      <c r="G249" s="100"/>
      <c r="H249" s="101"/>
      <c r="I249" s="100"/>
      <c r="J249" s="101"/>
      <c r="K249" s="100"/>
      <c r="L249" s="101"/>
      <c r="M249" s="100"/>
      <c r="N249" s="101"/>
      <c r="O249" s="100"/>
      <c r="P249" s="101"/>
      <c r="Q249" s="100"/>
      <c r="R249" s="101"/>
      <c r="S249" s="100"/>
      <c r="T249" s="101"/>
      <c r="U249" s="118"/>
      <c r="V249" s="118"/>
      <c r="W249" s="100"/>
      <c r="X249" s="100"/>
      <c r="Y249" s="100"/>
      <c r="Z249" s="100"/>
      <c r="AA249" s="132"/>
      <c r="AB249" s="101"/>
      <c r="AC249" s="101"/>
      <c r="AD249" s="101"/>
      <c r="AE249" s="100"/>
      <c r="AF249" s="101"/>
      <c r="AG249" s="100"/>
      <c r="AH249" s="101"/>
      <c r="AI249" s="100"/>
      <c r="AJ249" s="101"/>
      <c r="AK249" s="100"/>
      <c r="AL249" s="101"/>
      <c r="AM249" s="101"/>
      <c r="AN249" s="8"/>
      <c r="AO249" s="147">
        <f>IFERROR(VLOOKUP(B249,'A2. Rate Change &amp; Enrollment'!$C$20:$K$769,3,FALSE),0)</f>
        <v>0</v>
      </c>
      <c r="AP249" s="147">
        <f>IFERROR(VLOOKUP(B249,'A2. Rate Change &amp; Enrollment'!$C$20:$K$769,7,FALSE),0)</f>
        <v>0</v>
      </c>
      <c r="AQ249" s="150" t="e">
        <f t="shared" si="30"/>
        <v>#DIV/0!</v>
      </c>
      <c r="AS249" s="177"/>
      <c r="AT249" s="177"/>
      <c r="AV249" s="153" t="e">
        <f t="shared" si="31"/>
        <v>#DIV/0!</v>
      </c>
      <c r="AW249" s="101"/>
      <c r="AY249" s="132"/>
      <c r="AZ249" s="101"/>
      <c r="BA249" s="94"/>
      <c r="BB249" s="94"/>
      <c r="BC249" s="94"/>
      <c r="BD249" s="94"/>
      <c r="BE249" s="101"/>
      <c r="BF249" s="132"/>
      <c r="BG249" s="98"/>
      <c r="BH249" s="74" t="str">
        <f t="shared" si="26"/>
        <v>N</v>
      </c>
      <c r="BI249" t="e">
        <f t="shared" si="27"/>
        <v>#DIV/0!</v>
      </c>
      <c r="BK249" s="283">
        <f>IFERROR(VLOOKUP($B249, 'A2. Rate Change &amp; Enrollment'!$C$14:$BY$769, 75, FALSE), 0)</f>
        <v>0</v>
      </c>
      <c r="BL249" s="283" t="e">
        <f t="shared" si="28"/>
        <v>#DIV/0!</v>
      </c>
      <c r="BM249" s="283" t="e">
        <f t="shared" si="29"/>
        <v>#DIV/0!</v>
      </c>
      <c r="BN249" t="e">
        <f t="shared" si="32"/>
        <v>#DIV/0!</v>
      </c>
    </row>
    <row r="250" spans="1:66" x14ac:dyDescent="0.35">
      <c r="A250" t="s">
        <v>444</v>
      </c>
      <c r="B250" s="144"/>
      <c r="C250" s="98"/>
      <c r="D250" s="43" t="str">
        <f t="shared" si="25"/>
        <v>Indemnity</v>
      </c>
      <c r="E250" s="100"/>
      <c r="F250" s="101"/>
      <c r="G250" s="100"/>
      <c r="H250" s="101"/>
      <c r="I250" s="100"/>
      <c r="J250" s="101"/>
      <c r="K250" s="100"/>
      <c r="L250" s="101"/>
      <c r="M250" s="100"/>
      <c r="N250" s="101"/>
      <c r="O250" s="100"/>
      <c r="P250" s="101"/>
      <c r="Q250" s="100"/>
      <c r="R250" s="101"/>
      <c r="S250" s="100"/>
      <c r="T250" s="101"/>
      <c r="U250" s="118"/>
      <c r="V250" s="118"/>
      <c r="W250" s="100"/>
      <c r="X250" s="100"/>
      <c r="Y250" s="100"/>
      <c r="Z250" s="100"/>
      <c r="AA250" s="132"/>
      <c r="AB250" s="101"/>
      <c r="AC250" s="101"/>
      <c r="AD250" s="101"/>
      <c r="AE250" s="100"/>
      <c r="AF250" s="101"/>
      <c r="AG250" s="100"/>
      <c r="AH250" s="101"/>
      <c r="AI250" s="100"/>
      <c r="AJ250" s="101"/>
      <c r="AK250" s="100"/>
      <c r="AL250" s="101"/>
      <c r="AM250" s="101"/>
      <c r="AN250" s="8"/>
      <c r="AO250" s="147">
        <f>IFERROR(VLOOKUP(B250,'A2. Rate Change &amp; Enrollment'!$C$20:$K$769,3,FALSE),0)</f>
        <v>0</v>
      </c>
      <c r="AP250" s="147">
        <f>IFERROR(VLOOKUP(B250,'A2. Rate Change &amp; Enrollment'!$C$20:$K$769,7,FALSE),0)</f>
        <v>0</v>
      </c>
      <c r="AQ250" s="150" t="e">
        <f t="shared" si="30"/>
        <v>#DIV/0!</v>
      </c>
      <c r="AS250" s="177"/>
      <c r="AT250" s="177"/>
      <c r="AV250" s="153" t="e">
        <f t="shared" si="31"/>
        <v>#DIV/0!</v>
      </c>
      <c r="AW250" s="101"/>
      <c r="AY250" s="132"/>
      <c r="AZ250" s="101"/>
      <c r="BA250" s="94"/>
      <c r="BB250" s="94"/>
      <c r="BC250" s="94"/>
      <c r="BD250" s="94"/>
      <c r="BE250" s="101"/>
      <c r="BF250" s="132"/>
      <c r="BG250" s="98"/>
      <c r="BH250" s="74" t="str">
        <f t="shared" si="26"/>
        <v>N</v>
      </c>
      <c r="BI250" t="e">
        <f t="shared" si="27"/>
        <v>#DIV/0!</v>
      </c>
      <c r="BK250" s="283">
        <f>IFERROR(VLOOKUP($B250, 'A2. Rate Change &amp; Enrollment'!$C$14:$BY$769, 75, FALSE), 0)</f>
        <v>0</v>
      </c>
      <c r="BL250" s="283" t="e">
        <f t="shared" si="28"/>
        <v>#DIV/0!</v>
      </c>
      <c r="BM250" s="283" t="e">
        <f t="shared" si="29"/>
        <v>#DIV/0!</v>
      </c>
      <c r="BN250" t="e">
        <f t="shared" si="32"/>
        <v>#DIV/0!</v>
      </c>
    </row>
    <row r="251" spans="1:66" x14ac:dyDescent="0.35">
      <c r="A251" t="s">
        <v>445</v>
      </c>
      <c r="B251" s="144"/>
      <c r="C251" s="98"/>
      <c r="D251" s="43" t="str">
        <f t="shared" si="25"/>
        <v>Indemnity</v>
      </c>
      <c r="E251" s="100"/>
      <c r="F251" s="101"/>
      <c r="G251" s="100"/>
      <c r="H251" s="101"/>
      <c r="I251" s="100"/>
      <c r="J251" s="101"/>
      <c r="K251" s="100"/>
      <c r="L251" s="101"/>
      <c r="M251" s="100"/>
      <c r="N251" s="101"/>
      <c r="O251" s="100"/>
      <c r="P251" s="101"/>
      <c r="Q251" s="100"/>
      <c r="R251" s="101"/>
      <c r="S251" s="100"/>
      <c r="T251" s="101"/>
      <c r="U251" s="118"/>
      <c r="V251" s="118"/>
      <c r="W251" s="100"/>
      <c r="X251" s="100"/>
      <c r="Y251" s="100"/>
      <c r="Z251" s="100"/>
      <c r="AA251" s="132"/>
      <c r="AB251" s="101"/>
      <c r="AC251" s="101"/>
      <c r="AD251" s="101"/>
      <c r="AE251" s="100"/>
      <c r="AF251" s="101"/>
      <c r="AG251" s="100"/>
      <c r="AH251" s="101"/>
      <c r="AI251" s="100"/>
      <c r="AJ251" s="101"/>
      <c r="AK251" s="100"/>
      <c r="AL251" s="101"/>
      <c r="AM251" s="101"/>
      <c r="AN251" s="8"/>
      <c r="AO251" s="147">
        <f>IFERROR(VLOOKUP(B251,'A2. Rate Change &amp; Enrollment'!$C$20:$K$769,3,FALSE),0)</f>
        <v>0</v>
      </c>
      <c r="AP251" s="147">
        <f>IFERROR(VLOOKUP(B251,'A2. Rate Change &amp; Enrollment'!$C$20:$K$769,7,FALSE),0)</f>
        <v>0</v>
      </c>
      <c r="AQ251" s="150" t="e">
        <f t="shared" si="30"/>
        <v>#DIV/0!</v>
      </c>
      <c r="AS251" s="177"/>
      <c r="AT251" s="177"/>
      <c r="AV251" s="153" t="e">
        <f t="shared" si="31"/>
        <v>#DIV/0!</v>
      </c>
      <c r="AW251" s="101"/>
      <c r="AY251" s="132"/>
      <c r="AZ251" s="101"/>
      <c r="BA251" s="94"/>
      <c r="BB251" s="94"/>
      <c r="BC251" s="94"/>
      <c r="BD251" s="94"/>
      <c r="BE251" s="101"/>
      <c r="BF251" s="132"/>
      <c r="BG251" s="98"/>
      <c r="BH251" s="74" t="str">
        <f t="shared" si="26"/>
        <v>N</v>
      </c>
      <c r="BI251" t="e">
        <f t="shared" si="27"/>
        <v>#DIV/0!</v>
      </c>
      <c r="BK251" s="283">
        <f>IFERROR(VLOOKUP($B251, 'A2. Rate Change &amp; Enrollment'!$C$14:$BY$769, 75, FALSE), 0)</f>
        <v>0</v>
      </c>
      <c r="BL251" s="283" t="e">
        <f t="shared" si="28"/>
        <v>#DIV/0!</v>
      </c>
      <c r="BM251" s="283" t="e">
        <f t="shared" si="29"/>
        <v>#DIV/0!</v>
      </c>
      <c r="BN251" t="e">
        <f t="shared" si="32"/>
        <v>#DIV/0!</v>
      </c>
    </row>
    <row r="252" spans="1:66" x14ac:dyDescent="0.35">
      <c r="A252" t="s">
        <v>446</v>
      </c>
      <c r="B252" s="144"/>
      <c r="C252" s="98"/>
      <c r="D252" s="43" t="str">
        <f t="shared" si="25"/>
        <v>Indemnity</v>
      </c>
      <c r="E252" s="100"/>
      <c r="F252" s="101"/>
      <c r="G252" s="100"/>
      <c r="H252" s="101"/>
      <c r="I252" s="100"/>
      <c r="J252" s="101"/>
      <c r="K252" s="100"/>
      <c r="L252" s="101"/>
      <c r="M252" s="100"/>
      <c r="N252" s="101"/>
      <c r="O252" s="100"/>
      <c r="P252" s="101"/>
      <c r="Q252" s="100"/>
      <c r="R252" s="101"/>
      <c r="S252" s="100"/>
      <c r="T252" s="101"/>
      <c r="U252" s="118"/>
      <c r="V252" s="118"/>
      <c r="W252" s="100"/>
      <c r="X252" s="100"/>
      <c r="Y252" s="100"/>
      <c r="Z252" s="100"/>
      <c r="AA252" s="132"/>
      <c r="AB252" s="101"/>
      <c r="AC252" s="101"/>
      <c r="AD252" s="101"/>
      <c r="AE252" s="100"/>
      <c r="AF252" s="101"/>
      <c r="AG252" s="100"/>
      <c r="AH252" s="101"/>
      <c r="AI252" s="100"/>
      <c r="AJ252" s="101"/>
      <c r="AK252" s="100"/>
      <c r="AL252" s="101"/>
      <c r="AM252" s="101"/>
      <c r="AN252" s="8"/>
      <c r="AO252" s="147">
        <f>IFERROR(VLOOKUP(B252,'A2. Rate Change &amp; Enrollment'!$C$20:$K$769,3,FALSE),0)</f>
        <v>0</v>
      </c>
      <c r="AP252" s="147">
        <f>IFERROR(VLOOKUP(B252,'A2. Rate Change &amp; Enrollment'!$C$20:$K$769,7,FALSE),0)</f>
        <v>0</v>
      </c>
      <c r="AQ252" s="150" t="e">
        <f t="shared" si="30"/>
        <v>#DIV/0!</v>
      </c>
      <c r="AS252" s="177"/>
      <c r="AT252" s="177"/>
      <c r="AV252" s="153" t="e">
        <f t="shared" si="31"/>
        <v>#DIV/0!</v>
      </c>
      <c r="AW252" s="101"/>
      <c r="AY252" s="132"/>
      <c r="AZ252" s="101"/>
      <c r="BA252" s="94"/>
      <c r="BB252" s="94"/>
      <c r="BC252" s="94"/>
      <c r="BD252" s="94"/>
      <c r="BE252" s="101"/>
      <c r="BF252" s="132"/>
      <c r="BG252" s="98"/>
      <c r="BH252" s="74" t="str">
        <f t="shared" si="26"/>
        <v>N</v>
      </c>
      <c r="BI252" t="e">
        <f t="shared" si="27"/>
        <v>#DIV/0!</v>
      </c>
      <c r="BK252" s="283">
        <f>IFERROR(VLOOKUP($B252, 'A2. Rate Change &amp; Enrollment'!$C$14:$BY$769, 75, FALSE), 0)</f>
        <v>0</v>
      </c>
      <c r="BL252" s="283" t="e">
        <f t="shared" si="28"/>
        <v>#DIV/0!</v>
      </c>
      <c r="BM252" s="283" t="e">
        <f t="shared" si="29"/>
        <v>#DIV/0!</v>
      </c>
      <c r="BN252" t="e">
        <f t="shared" si="32"/>
        <v>#DIV/0!</v>
      </c>
    </row>
    <row r="253" spans="1:66" x14ac:dyDescent="0.35">
      <c r="A253" t="s">
        <v>447</v>
      </c>
      <c r="B253" s="144"/>
      <c r="C253" s="98"/>
      <c r="D253" s="43" t="str">
        <f t="shared" si="25"/>
        <v>Indemnity</v>
      </c>
      <c r="E253" s="100"/>
      <c r="F253" s="101"/>
      <c r="G253" s="100"/>
      <c r="H253" s="101"/>
      <c r="I253" s="100"/>
      <c r="J253" s="101"/>
      <c r="K253" s="100"/>
      <c r="L253" s="101"/>
      <c r="M253" s="100"/>
      <c r="N253" s="101"/>
      <c r="O253" s="100"/>
      <c r="P253" s="101"/>
      <c r="Q253" s="100"/>
      <c r="R253" s="101"/>
      <c r="S253" s="100"/>
      <c r="T253" s="101"/>
      <c r="U253" s="118"/>
      <c r="V253" s="118"/>
      <c r="W253" s="100"/>
      <c r="X253" s="100"/>
      <c r="Y253" s="100"/>
      <c r="Z253" s="100"/>
      <c r="AA253" s="132"/>
      <c r="AB253" s="101"/>
      <c r="AC253" s="101"/>
      <c r="AD253" s="101"/>
      <c r="AE253" s="100"/>
      <c r="AF253" s="101"/>
      <c r="AG253" s="100"/>
      <c r="AH253" s="101"/>
      <c r="AI253" s="100"/>
      <c r="AJ253" s="101"/>
      <c r="AK253" s="100"/>
      <c r="AL253" s="101"/>
      <c r="AM253" s="101"/>
      <c r="AN253" s="8"/>
      <c r="AO253" s="147">
        <f>IFERROR(VLOOKUP(B253,'A2. Rate Change &amp; Enrollment'!$C$20:$K$769,3,FALSE),0)</f>
        <v>0</v>
      </c>
      <c r="AP253" s="147">
        <f>IFERROR(VLOOKUP(B253,'A2. Rate Change &amp; Enrollment'!$C$20:$K$769,7,FALSE),0)</f>
        <v>0</v>
      </c>
      <c r="AQ253" s="150" t="e">
        <f t="shared" si="30"/>
        <v>#DIV/0!</v>
      </c>
      <c r="AS253" s="177"/>
      <c r="AT253" s="177"/>
      <c r="AV253" s="153" t="e">
        <f t="shared" si="31"/>
        <v>#DIV/0!</v>
      </c>
      <c r="AW253" s="101"/>
      <c r="AY253" s="132"/>
      <c r="AZ253" s="101"/>
      <c r="BA253" s="94"/>
      <c r="BB253" s="94"/>
      <c r="BC253" s="94"/>
      <c r="BD253" s="94"/>
      <c r="BE253" s="101"/>
      <c r="BF253" s="132"/>
      <c r="BG253" s="98"/>
      <c r="BH253" s="74" t="str">
        <f t="shared" si="26"/>
        <v>N</v>
      </c>
      <c r="BI253" t="e">
        <f t="shared" si="27"/>
        <v>#DIV/0!</v>
      </c>
      <c r="BK253" s="283">
        <f>IFERROR(VLOOKUP($B253, 'A2. Rate Change &amp; Enrollment'!$C$14:$BY$769, 75, FALSE), 0)</f>
        <v>0</v>
      </c>
      <c r="BL253" s="283" t="e">
        <f t="shared" si="28"/>
        <v>#DIV/0!</v>
      </c>
      <c r="BM253" s="283" t="e">
        <f t="shared" si="29"/>
        <v>#DIV/0!</v>
      </c>
      <c r="BN253" t="e">
        <f t="shared" si="32"/>
        <v>#DIV/0!</v>
      </c>
    </row>
    <row r="254" spans="1:66" x14ac:dyDescent="0.35">
      <c r="A254" t="s">
        <v>448</v>
      </c>
      <c r="B254" s="144"/>
      <c r="C254" s="98"/>
      <c r="D254" s="43" t="str">
        <f t="shared" si="25"/>
        <v>Indemnity</v>
      </c>
      <c r="E254" s="100"/>
      <c r="F254" s="101"/>
      <c r="G254" s="100"/>
      <c r="H254" s="101"/>
      <c r="I254" s="100"/>
      <c r="J254" s="101"/>
      <c r="K254" s="100"/>
      <c r="L254" s="101"/>
      <c r="M254" s="100"/>
      <c r="N254" s="101"/>
      <c r="O254" s="100"/>
      <c r="P254" s="101"/>
      <c r="Q254" s="100"/>
      <c r="R254" s="101"/>
      <c r="S254" s="100"/>
      <c r="T254" s="101"/>
      <c r="U254" s="118"/>
      <c r="V254" s="118"/>
      <c r="W254" s="100"/>
      <c r="X254" s="100"/>
      <c r="Y254" s="100"/>
      <c r="Z254" s="100"/>
      <c r="AA254" s="132"/>
      <c r="AB254" s="101"/>
      <c r="AC254" s="101"/>
      <c r="AD254" s="101"/>
      <c r="AE254" s="100"/>
      <c r="AF254" s="101"/>
      <c r="AG254" s="100"/>
      <c r="AH254" s="101"/>
      <c r="AI254" s="100"/>
      <c r="AJ254" s="101"/>
      <c r="AK254" s="100"/>
      <c r="AL254" s="101"/>
      <c r="AM254" s="101"/>
      <c r="AN254" s="8"/>
      <c r="AO254" s="147">
        <f>IFERROR(VLOOKUP(B254,'A2. Rate Change &amp; Enrollment'!$C$20:$K$769,3,FALSE),0)</f>
        <v>0</v>
      </c>
      <c r="AP254" s="147">
        <f>IFERROR(VLOOKUP(B254,'A2. Rate Change &amp; Enrollment'!$C$20:$K$769,7,FALSE),0)</f>
        <v>0</v>
      </c>
      <c r="AQ254" s="150" t="e">
        <f t="shared" si="30"/>
        <v>#DIV/0!</v>
      </c>
      <c r="AS254" s="177"/>
      <c r="AT254" s="177"/>
      <c r="AV254" s="153" t="e">
        <f t="shared" si="31"/>
        <v>#DIV/0!</v>
      </c>
      <c r="AW254" s="101"/>
      <c r="AY254" s="132"/>
      <c r="AZ254" s="101"/>
      <c r="BA254" s="94"/>
      <c r="BB254" s="94"/>
      <c r="BC254" s="94"/>
      <c r="BD254" s="94"/>
      <c r="BE254" s="101"/>
      <c r="BF254" s="132"/>
      <c r="BG254" s="98"/>
      <c r="BH254" s="74" t="str">
        <f t="shared" si="26"/>
        <v>N</v>
      </c>
      <c r="BI254" t="e">
        <f t="shared" si="27"/>
        <v>#DIV/0!</v>
      </c>
      <c r="BK254" s="283">
        <f>IFERROR(VLOOKUP($B254, 'A2. Rate Change &amp; Enrollment'!$C$14:$BY$769, 75, FALSE), 0)</f>
        <v>0</v>
      </c>
      <c r="BL254" s="283" t="e">
        <f t="shared" si="28"/>
        <v>#DIV/0!</v>
      </c>
      <c r="BM254" s="283" t="e">
        <f t="shared" si="29"/>
        <v>#DIV/0!</v>
      </c>
      <c r="BN254" t="e">
        <f t="shared" si="32"/>
        <v>#DIV/0!</v>
      </c>
    </row>
    <row r="255" spans="1:66" x14ac:dyDescent="0.35">
      <c r="A255" t="s">
        <v>449</v>
      </c>
      <c r="B255" s="144"/>
      <c r="C255" s="98"/>
      <c r="D255" s="43" t="str">
        <f t="shared" si="25"/>
        <v>Indemnity</v>
      </c>
      <c r="E255" s="100"/>
      <c r="F255" s="101"/>
      <c r="G255" s="100"/>
      <c r="H255" s="101"/>
      <c r="I255" s="100"/>
      <c r="J255" s="101"/>
      <c r="K255" s="100"/>
      <c r="L255" s="101"/>
      <c r="M255" s="100"/>
      <c r="N255" s="101"/>
      <c r="O255" s="100"/>
      <c r="P255" s="101"/>
      <c r="Q255" s="100"/>
      <c r="R255" s="101"/>
      <c r="S255" s="100"/>
      <c r="T255" s="101"/>
      <c r="U255" s="118"/>
      <c r="V255" s="118"/>
      <c r="W255" s="100"/>
      <c r="X255" s="100"/>
      <c r="Y255" s="100"/>
      <c r="Z255" s="100"/>
      <c r="AA255" s="132"/>
      <c r="AB255" s="101"/>
      <c r="AC255" s="101"/>
      <c r="AD255" s="101"/>
      <c r="AE255" s="100"/>
      <c r="AF255" s="101"/>
      <c r="AG255" s="100"/>
      <c r="AH255" s="101"/>
      <c r="AI255" s="100"/>
      <c r="AJ255" s="101"/>
      <c r="AK255" s="100"/>
      <c r="AL255" s="101"/>
      <c r="AM255" s="101"/>
      <c r="AN255" s="8"/>
      <c r="AO255" s="147">
        <f>IFERROR(VLOOKUP(B255,'A2. Rate Change &amp; Enrollment'!$C$20:$K$769,3,FALSE),0)</f>
        <v>0</v>
      </c>
      <c r="AP255" s="147">
        <f>IFERROR(VLOOKUP(B255,'A2. Rate Change &amp; Enrollment'!$C$20:$K$769,7,FALSE),0)</f>
        <v>0</v>
      </c>
      <c r="AQ255" s="150" t="e">
        <f t="shared" si="30"/>
        <v>#DIV/0!</v>
      </c>
      <c r="AS255" s="177"/>
      <c r="AT255" s="177"/>
      <c r="AV255" s="153" t="e">
        <f t="shared" si="31"/>
        <v>#DIV/0!</v>
      </c>
      <c r="AW255" s="101"/>
      <c r="AY255" s="132"/>
      <c r="AZ255" s="101"/>
      <c r="BA255" s="94"/>
      <c r="BB255" s="94"/>
      <c r="BC255" s="94"/>
      <c r="BD255" s="94"/>
      <c r="BE255" s="101"/>
      <c r="BF255" s="132"/>
      <c r="BG255" s="98"/>
      <c r="BH255" s="74" t="str">
        <f t="shared" si="26"/>
        <v>N</v>
      </c>
      <c r="BI255" t="e">
        <f t="shared" si="27"/>
        <v>#DIV/0!</v>
      </c>
      <c r="BK255" s="283">
        <f>IFERROR(VLOOKUP($B255, 'A2. Rate Change &amp; Enrollment'!$C$14:$BY$769, 75, FALSE), 0)</f>
        <v>0</v>
      </c>
      <c r="BL255" s="283" t="e">
        <f t="shared" si="28"/>
        <v>#DIV/0!</v>
      </c>
      <c r="BM255" s="283" t="e">
        <f t="shared" si="29"/>
        <v>#DIV/0!</v>
      </c>
      <c r="BN255" t="e">
        <f t="shared" si="32"/>
        <v>#DIV/0!</v>
      </c>
    </row>
    <row r="256" spans="1:66" x14ac:dyDescent="0.35">
      <c r="A256" t="s">
        <v>450</v>
      </c>
      <c r="B256" s="144"/>
      <c r="C256" s="98"/>
      <c r="D256" s="43" t="str">
        <f t="shared" si="25"/>
        <v>Indemnity</v>
      </c>
      <c r="E256" s="100"/>
      <c r="F256" s="101"/>
      <c r="G256" s="100"/>
      <c r="H256" s="101"/>
      <c r="I256" s="100"/>
      <c r="J256" s="101"/>
      <c r="K256" s="100"/>
      <c r="L256" s="101"/>
      <c r="M256" s="100"/>
      <c r="N256" s="101"/>
      <c r="O256" s="100"/>
      <c r="P256" s="101"/>
      <c r="Q256" s="100"/>
      <c r="R256" s="101"/>
      <c r="S256" s="100"/>
      <c r="T256" s="101"/>
      <c r="U256" s="118"/>
      <c r="V256" s="118"/>
      <c r="W256" s="100"/>
      <c r="X256" s="100"/>
      <c r="Y256" s="100"/>
      <c r="Z256" s="100"/>
      <c r="AA256" s="132"/>
      <c r="AB256" s="101"/>
      <c r="AC256" s="101"/>
      <c r="AD256" s="101"/>
      <c r="AE256" s="100"/>
      <c r="AF256" s="101"/>
      <c r="AG256" s="100"/>
      <c r="AH256" s="101"/>
      <c r="AI256" s="100"/>
      <c r="AJ256" s="101"/>
      <c r="AK256" s="100"/>
      <c r="AL256" s="101"/>
      <c r="AM256" s="101"/>
      <c r="AN256" s="8"/>
      <c r="AO256" s="147">
        <f>IFERROR(VLOOKUP(B256,'A2. Rate Change &amp; Enrollment'!$C$20:$K$769,3,FALSE),0)</f>
        <v>0</v>
      </c>
      <c r="AP256" s="147">
        <f>IFERROR(VLOOKUP(B256,'A2. Rate Change &amp; Enrollment'!$C$20:$K$769,7,FALSE),0)</f>
        <v>0</v>
      </c>
      <c r="AQ256" s="150" t="e">
        <f t="shared" si="30"/>
        <v>#DIV/0!</v>
      </c>
      <c r="AS256" s="177"/>
      <c r="AT256" s="177"/>
      <c r="AV256" s="153" t="e">
        <f t="shared" si="31"/>
        <v>#DIV/0!</v>
      </c>
      <c r="AW256" s="101"/>
      <c r="AY256" s="132"/>
      <c r="AZ256" s="101"/>
      <c r="BA256" s="94"/>
      <c r="BB256" s="94"/>
      <c r="BC256" s="94"/>
      <c r="BD256" s="94"/>
      <c r="BE256" s="101"/>
      <c r="BF256" s="132"/>
      <c r="BG256" s="98"/>
      <c r="BH256" s="74" t="str">
        <f t="shared" si="26"/>
        <v>N</v>
      </c>
      <c r="BI256" t="e">
        <f t="shared" si="27"/>
        <v>#DIV/0!</v>
      </c>
      <c r="BK256" s="283">
        <f>IFERROR(VLOOKUP($B256, 'A2. Rate Change &amp; Enrollment'!$C$14:$BY$769, 75, FALSE), 0)</f>
        <v>0</v>
      </c>
      <c r="BL256" s="283" t="e">
        <f t="shared" si="28"/>
        <v>#DIV/0!</v>
      </c>
      <c r="BM256" s="283" t="e">
        <f t="shared" si="29"/>
        <v>#DIV/0!</v>
      </c>
      <c r="BN256" t="e">
        <f t="shared" si="32"/>
        <v>#DIV/0!</v>
      </c>
    </row>
    <row r="257" spans="1:66" x14ac:dyDescent="0.35">
      <c r="A257" t="s">
        <v>451</v>
      </c>
      <c r="B257" s="144"/>
      <c r="C257" s="98"/>
      <c r="D257" s="43" t="str">
        <f t="shared" si="25"/>
        <v>Indemnity</v>
      </c>
      <c r="E257" s="100"/>
      <c r="F257" s="101"/>
      <c r="G257" s="100"/>
      <c r="H257" s="101"/>
      <c r="I257" s="100"/>
      <c r="J257" s="101"/>
      <c r="K257" s="100"/>
      <c r="L257" s="101"/>
      <c r="M257" s="100"/>
      <c r="N257" s="101"/>
      <c r="O257" s="100"/>
      <c r="P257" s="101"/>
      <c r="Q257" s="100"/>
      <c r="R257" s="101"/>
      <c r="S257" s="100"/>
      <c r="T257" s="101"/>
      <c r="U257" s="118"/>
      <c r="V257" s="118"/>
      <c r="W257" s="100"/>
      <c r="X257" s="100"/>
      <c r="Y257" s="100"/>
      <c r="Z257" s="100"/>
      <c r="AA257" s="132"/>
      <c r="AB257" s="101"/>
      <c r="AC257" s="101"/>
      <c r="AD257" s="101"/>
      <c r="AE257" s="100"/>
      <c r="AF257" s="101"/>
      <c r="AG257" s="100"/>
      <c r="AH257" s="101"/>
      <c r="AI257" s="100"/>
      <c r="AJ257" s="101"/>
      <c r="AK257" s="100"/>
      <c r="AL257" s="101"/>
      <c r="AM257" s="101"/>
      <c r="AN257" s="8"/>
      <c r="AO257" s="147">
        <f>IFERROR(VLOOKUP(B257,'A2. Rate Change &amp; Enrollment'!$C$20:$K$769,3,FALSE),0)</f>
        <v>0</v>
      </c>
      <c r="AP257" s="147">
        <f>IFERROR(VLOOKUP(B257,'A2. Rate Change &amp; Enrollment'!$C$20:$K$769,7,FALSE),0)</f>
        <v>0</v>
      </c>
      <c r="AQ257" s="150" t="e">
        <f t="shared" si="30"/>
        <v>#DIV/0!</v>
      </c>
      <c r="AS257" s="177"/>
      <c r="AT257" s="177"/>
      <c r="AV257" s="153" t="e">
        <f t="shared" si="31"/>
        <v>#DIV/0!</v>
      </c>
      <c r="AW257" s="101"/>
      <c r="AY257" s="132"/>
      <c r="AZ257" s="101"/>
      <c r="BA257" s="94"/>
      <c r="BB257" s="94"/>
      <c r="BC257" s="94"/>
      <c r="BD257" s="94"/>
      <c r="BE257" s="101"/>
      <c r="BF257" s="132"/>
      <c r="BG257" s="98"/>
      <c r="BH257" s="74" t="str">
        <f t="shared" si="26"/>
        <v>N</v>
      </c>
      <c r="BI257" t="e">
        <f t="shared" si="27"/>
        <v>#DIV/0!</v>
      </c>
      <c r="BK257" s="283">
        <f>IFERROR(VLOOKUP($B257, 'A2. Rate Change &amp; Enrollment'!$C$14:$BY$769, 75, FALSE), 0)</f>
        <v>0</v>
      </c>
      <c r="BL257" s="283" t="e">
        <f t="shared" si="28"/>
        <v>#DIV/0!</v>
      </c>
      <c r="BM257" s="283" t="e">
        <f t="shared" si="29"/>
        <v>#DIV/0!</v>
      </c>
      <c r="BN257" t="e">
        <f t="shared" si="32"/>
        <v>#DIV/0!</v>
      </c>
    </row>
    <row r="258" spans="1:66" x14ac:dyDescent="0.35">
      <c r="A258" t="s">
        <v>452</v>
      </c>
      <c r="B258" s="144"/>
      <c r="C258" s="98"/>
      <c r="D258" s="43" t="str">
        <f t="shared" si="25"/>
        <v>Indemnity</v>
      </c>
      <c r="E258" s="100"/>
      <c r="F258" s="101"/>
      <c r="G258" s="100"/>
      <c r="H258" s="101"/>
      <c r="I258" s="100"/>
      <c r="J258" s="101"/>
      <c r="K258" s="100"/>
      <c r="L258" s="101"/>
      <c r="M258" s="100"/>
      <c r="N258" s="101"/>
      <c r="O258" s="100"/>
      <c r="P258" s="101"/>
      <c r="Q258" s="100"/>
      <c r="R258" s="101"/>
      <c r="S258" s="100"/>
      <c r="T258" s="101"/>
      <c r="U258" s="118"/>
      <c r="V258" s="118"/>
      <c r="W258" s="100"/>
      <c r="X258" s="100"/>
      <c r="Y258" s="100"/>
      <c r="Z258" s="100"/>
      <c r="AA258" s="132"/>
      <c r="AB258" s="101"/>
      <c r="AC258" s="101"/>
      <c r="AD258" s="101"/>
      <c r="AE258" s="100"/>
      <c r="AF258" s="101"/>
      <c r="AG258" s="100"/>
      <c r="AH258" s="101"/>
      <c r="AI258" s="100"/>
      <c r="AJ258" s="101"/>
      <c r="AK258" s="100"/>
      <c r="AL258" s="101"/>
      <c r="AM258" s="101"/>
      <c r="AN258" s="8"/>
      <c r="AO258" s="147">
        <f>IFERROR(VLOOKUP(B258,'A2. Rate Change &amp; Enrollment'!$C$20:$K$769,3,FALSE),0)</f>
        <v>0</v>
      </c>
      <c r="AP258" s="147">
        <f>IFERROR(VLOOKUP(B258,'A2. Rate Change &amp; Enrollment'!$C$20:$K$769,7,FALSE),0)</f>
        <v>0</v>
      </c>
      <c r="AQ258" s="150" t="e">
        <f t="shared" si="30"/>
        <v>#DIV/0!</v>
      </c>
      <c r="AS258" s="177"/>
      <c r="AT258" s="177"/>
      <c r="AV258" s="153" t="e">
        <f t="shared" si="31"/>
        <v>#DIV/0!</v>
      </c>
      <c r="AW258" s="101"/>
      <c r="AY258" s="132"/>
      <c r="AZ258" s="101"/>
      <c r="BA258" s="94"/>
      <c r="BB258" s="94"/>
      <c r="BC258" s="94"/>
      <c r="BD258" s="94"/>
      <c r="BE258" s="101"/>
      <c r="BF258" s="132"/>
      <c r="BG258" s="98"/>
      <c r="BH258" s="74" t="str">
        <f t="shared" si="26"/>
        <v>N</v>
      </c>
      <c r="BI258" t="e">
        <f t="shared" si="27"/>
        <v>#DIV/0!</v>
      </c>
      <c r="BK258" s="283">
        <f>IFERROR(VLOOKUP($B258, 'A2. Rate Change &amp; Enrollment'!$C$14:$BY$769, 75, FALSE), 0)</f>
        <v>0</v>
      </c>
      <c r="BL258" s="283" t="e">
        <f t="shared" si="28"/>
        <v>#DIV/0!</v>
      </c>
      <c r="BM258" s="283" t="e">
        <f t="shared" si="29"/>
        <v>#DIV/0!</v>
      </c>
      <c r="BN258" t="e">
        <f t="shared" si="32"/>
        <v>#DIV/0!</v>
      </c>
    </row>
    <row r="259" spans="1:66" x14ac:dyDescent="0.35">
      <c r="A259" t="s">
        <v>453</v>
      </c>
      <c r="B259" s="144"/>
      <c r="C259" s="98"/>
      <c r="D259" s="43" t="str">
        <f t="shared" si="25"/>
        <v>Indemnity</v>
      </c>
      <c r="E259" s="100"/>
      <c r="F259" s="101"/>
      <c r="G259" s="100"/>
      <c r="H259" s="101"/>
      <c r="I259" s="100"/>
      <c r="J259" s="101"/>
      <c r="K259" s="100"/>
      <c r="L259" s="101"/>
      <c r="M259" s="100"/>
      <c r="N259" s="101"/>
      <c r="O259" s="100"/>
      <c r="P259" s="101"/>
      <c r="Q259" s="100"/>
      <c r="R259" s="101"/>
      <c r="S259" s="100"/>
      <c r="T259" s="101"/>
      <c r="U259" s="118"/>
      <c r="V259" s="118"/>
      <c r="W259" s="100"/>
      <c r="X259" s="100"/>
      <c r="Y259" s="100"/>
      <c r="Z259" s="100"/>
      <c r="AA259" s="132"/>
      <c r="AB259" s="101"/>
      <c r="AC259" s="101"/>
      <c r="AD259" s="101"/>
      <c r="AE259" s="100"/>
      <c r="AF259" s="101"/>
      <c r="AG259" s="100"/>
      <c r="AH259" s="101"/>
      <c r="AI259" s="100"/>
      <c r="AJ259" s="101"/>
      <c r="AK259" s="100"/>
      <c r="AL259" s="101"/>
      <c r="AM259" s="101"/>
      <c r="AN259" s="8"/>
      <c r="AO259" s="147">
        <f>IFERROR(VLOOKUP(B259,'A2. Rate Change &amp; Enrollment'!$C$20:$K$769,3,FALSE),0)</f>
        <v>0</v>
      </c>
      <c r="AP259" s="147">
        <f>IFERROR(VLOOKUP(B259,'A2. Rate Change &amp; Enrollment'!$C$20:$K$769,7,FALSE),0)</f>
        <v>0</v>
      </c>
      <c r="AQ259" s="150" t="e">
        <f t="shared" si="30"/>
        <v>#DIV/0!</v>
      </c>
      <c r="AS259" s="177"/>
      <c r="AT259" s="177"/>
      <c r="AV259" s="153" t="e">
        <f t="shared" si="31"/>
        <v>#DIV/0!</v>
      </c>
      <c r="AW259" s="101"/>
      <c r="AY259" s="132"/>
      <c r="AZ259" s="101"/>
      <c r="BA259" s="94"/>
      <c r="BB259" s="94"/>
      <c r="BC259" s="94"/>
      <c r="BD259" s="94"/>
      <c r="BE259" s="101"/>
      <c r="BF259" s="132"/>
      <c r="BG259" s="98"/>
      <c r="BH259" s="74" t="str">
        <f t="shared" si="26"/>
        <v>N</v>
      </c>
      <c r="BI259" t="e">
        <f t="shared" si="27"/>
        <v>#DIV/0!</v>
      </c>
      <c r="BK259" s="283">
        <f>IFERROR(VLOOKUP($B259, 'A2. Rate Change &amp; Enrollment'!$C$14:$BY$769, 75, FALSE), 0)</f>
        <v>0</v>
      </c>
      <c r="BL259" s="283" t="e">
        <f t="shared" si="28"/>
        <v>#DIV/0!</v>
      </c>
      <c r="BM259" s="283" t="e">
        <f t="shared" si="29"/>
        <v>#DIV/0!</v>
      </c>
      <c r="BN259" t="e">
        <f t="shared" si="32"/>
        <v>#DIV/0!</v>
      </c>
    </row>
    <row r="260" spans="1:66" x14ac:dyDescent="0.35">
      <c r="A260" t="s">
        <v>454</v>
      </c>
      <c r="B260" s="144"/>
      <c r="C260" s="98"/>
      <c r="D260" s="43" t="str">
        <f t="shared" si="25"/>
        <v>Indemnity</v>
      </c>
      <c r="E260" s="100"/>
      <c r="F260" s="101"/>
      <c r="G260" s="100"/>
      <c r="H260" s="101"/>
      <c r="I260" s="100"/>
      <c r="J260" s="101"/>
      <c r="K260" s="100"/>
      <c r="L260" s="101"/>
      <c r="M260" s="100"/>
      <c r="N260" s="101"/>
      <c r="O260" s="100"/>
      <c r="P260" s="101"/>
      <c r="Q260" s="100"/>
      <c r="R260" s="101"/>
      <c r="S260" s="100"/>
      <c r="T260" s="101"/>
      <c r="U260" s="118"/>
      <c r="V260" s="118"/>
      <c r="W260" s="100"/>
      <c r="X260" s="100"/>
      <c r="Y260" s="100"/>
      <c r="Z260" s="100"/>
      <c r="AA260" s="132"/>
      <c r="AB260" s="101"/>
      <c r="AC260" s="101"/>
      <c r="AD260" s="101"/>
      <c r="AE260" s="100"/>
      <c r="AF260" s="101"/>
      <c r="AG260" s="100"/>
      <c r="AH260" s="101"/>
      <c r="AI260" s="100"/>
      <c r="AJ260" s="101"/>
      <c r="AK260" s="100"/>
      <c r="AL260" s="101"/>
      <c r="AM260" s="101"/>
      <c r="AN260" s="8"/>
      <c r="AO260" s="147">
        <f>IFERROR(VLOOKUP(B260,'A2. Rate Change &amp; Enrollment'!$C$20:$K$769,3,FALSE),0)</f>
        <v>0</v>
      </c>
      <c r="AP260" s="147">
        <f>IFERROR(VLOOKUP(B260,'A2. Rate Change &amp; Enrollment'!$C$20:$K$769,7,FALSE),0)</f>
        <v>0</v>
      </c>
      <c r="AQ260" s="150" t="e">
        <f t="shared" si="30"/>
        <v>#DIV/0!</v>
      </c>
      <c r="AS260" s="177"/>
      <c r="AT260" s="177"/>
      <c r="AV260" s="153" t="e">
        <f t="shared" si="31"/>
        <v>#DIV/0!</v>
      </c>
      <c r="AW260" s="101"/>
      <c r="AY260" s="132"/>
      <c r="AZ260" s="101"/>
      <c r="BA260" s="94"/>
      <c r="BB260" s="94"/>
      <c r="BC260" s="94"/>
      <c r="BD260" s="94"/>
      <c r="BE260" s="101"/>
      <c r="BF260" s="132"/>
      <c r="BG260" s="98"/>
      <c r="BH260" s="74" t="str">
        <f t="shared" si="26"/>
        <v>N</v>
      </c>
      <c r="BI260" t="e">
        <f t="shared" si="27"/>
        <v>#DIV/0!</v>
      </c>
      <c r="BK260" s="283">
        <f>IFERROR(VLOOKUP($B260, 'A2. Rate Change &amp; Enrollment'!$C$14:$BY$769, 75, FALSE), 0)</f>
        <v>0</v>
      </c>
      <c r="BL260" s="283" t="e">
        <f t="shared" si="28"/>
        <v>#DIV/0!</v>
      </c>
      <c r="BM260" s="283" t="e">
        <f t="shared" si="29"/>
        <v>#DIV/0!</v>
      </c>
      <c r="BN260" t="e">
        <f t="shared" si="32"/>
        <v>#DIV/0!</v>
      </c>
    </row>
    <row r="261" spans="1:66" x14ac:dyDescent="0.35">
      <c r="A261" t="s">
        <v>455</v>
      </c>
      <c r="B261" s="144"/>
      <c r="C261" s="98"/>
      <c r="D261" s="43" t="str">
        <f t="shared" si="25"/>
        <v>Indemnity</v>
      </c>
      <c r="E261" s="100"/>
      <c r="F261" s="101"/>
      <c r="G261" s="100"/>
      <c r="H261" s="101"/>
      <c r="I261" s="100"/>
      <c r="J261" s="101"/>
      <c r="K261" s="100"/>
      <c r="L261" s="101"/>
      <c r="M261" s="100"/>
      <c r="N261" s="101"/>
      <c r="O261" s="100"/>
      <c r="P261" s="101"/>
      <c r="Q261" s="100"/>
      <c r="R261" s="101"/>
      <c r="S261" s="100"/>
      <c r="T261" s="101"/>
      <c r="U261" s="118"/>
      <c r="V261" s="118"/>
      <c r="W261" s="100"/>
      <c r="X261" s="100"/>
      <c r="Y261" s="100"/>
      <c r="Z261" s="100"/>
      <c r="AA261" s="132"/>
      <c r="AB261" s="101"/>
      <c r="AC261" s="101"/>
      <c r="AD261" s="101"/>
      <c r="AE261" s="100"/>
      <c r="AF261" s="101"/>
      <c r="AG261" s="100"/>
      <c r="AH261" s="101"/>
      <c r="AI261" s="100"/>
      <c r="AJ261" s="101"/>
      <c r="AK261" s="100"/>
      <c r="AL261" s="101"/>
      <c r="AM261" s="101"/>
      <c r="AN261" s="8"/>
      <c r="AO261" s="147">
        <f>IFERROR(VLOOKUP(B261,'A2. Rate Change &amp; Enrollment'!$C$20:$K$769,3,FALSE),0)</f>
        <v>0</v>
      </c>
      <c r="AP261" s="147">
        <f>IFERROR(VLOOKUP(B261,'A2. Rate Change &amp; Enrollment'!$C$20:$K$769,7,FALSE),0)</f>
        <v>0</v>
      </c>
      <c r="AQ261" s="150" t="e">
        <f t="shared" si="30"/>
        <v>#DIV/0!</v>
      </c>
      <c r="AS261" s="177"/>
      <c r="AT261" s="177"/>
      <c r="AV261" s="153" t="e">
        <f t="shared" si="31"/>
        <v>#DIV/0!</v>
      </c>
      <c r="AW261" s="101"/>
      <c r="AY261" s="132"/>
      <c r="AZ261" s="101"/>
      <c r="BA261" s="94"/>
      <c r="BB261" s="94"/>
      <c r="BC261" s="94"/>
      <c r="BD261" s="94"/>
      <c r="BE261" s="101"/>
      <c r="BF261" s="132"/>
      <c r="BG261" s="98"/>
      <c r="BH261" s="74" t="str">
        <f t="shared" si="26"/>
        <v>N</v>
      </c>
      <c r="BI261" t="e">
        <f t="shared" si="27"/>
        <v>#DIV/0!</v>
      </c>
      <c r="BK261" s="283">
        <f>IFERROR(VLOOKUP($B261, 'A2. Rate Change &amp; Enrollment'!$C$14:$BY$769, 75, FALSE), 0)</f>
        <v>0</v>
      </c>
      <c r="BL261" s="283" t="e">
        <f t="shared" si="28"/>
        <v>#DIV/0!</v>
      </c>
      <c r="BM261" s="283" t="e">
        <f t="shared" si="29"/>
        <v>#DIV/0!</v>
      </c>
      <c r="BN261" t="e">
        <f t="shared" si="32"/>
        <v>#DIV/0!</v>
      </c>
    </row>
    <row r="262" spans="1:66" x14ac:dyDescent="0.35">
      <c r="A262" t="s">
        <v>456</v>
      </c>
      <c r="B262" s="144"/>
      <c r="C262" s="98"/>
      <c r="D262" s="43" t="str">
        <f t="shared" si="25"/>
        <v>Indemnity</v>
      </c>
      <c r="E262" s="100"/>
      <c r="F262" s="101"/>
      <c r="G262" s="100"/>
      <c r="H262" s="101"/>
      <c r="I262" s="100"/>
      <c r="J262" s="101"/>
      <c r="K262" s="100"/>
      <c r="L262" s="101"/>
      <c r="M262" s="100"/>
      <c r="N262" s="101"/>
      <c r="O262" s="100"/>
      <c r="P262" s="101"/>
      <c r="Q262" s="100"/>
      <c r="R262" s="101"/>
      <c r="S262" s="100"/>
      <c r="T262" s="101"/>
      <c r="U262" s="118"/>
      <c r="V262" s="118"/>
      <c r="W262" s="100"/>
      <c r="X262" s="100"/>
      <c r="Y262" s="100"/>
      <c r="Z262" s="100"/>
      <c r="AA262" s="132"/>
      <c r="AB262" s="101"/>
      <c r="AC262" s="101"/>
      <c r="AD262" s="101"/>
      <c r="AE262" s="100"/>
      <c r="AF262" s="101"/>
      <c r="AG262" s="100"/>
      <c r="AH262" s="101"/>
      <c r="AI262" s="100"/>
      <c r="AJ262" s="101"/>
      <c r="AK262" s="100"/>
      <c r="AL262" s="101"/>
      <c r="AM262" s="101"/>
      <c r="AN262" s="8"/>
      <c r="AO262" s="147">
        <f>IFERROR(VLOOKUP(B262,'A2. Rate Change &amp; Enrollment'!$C$20:$K$769,3,FALSE),0)</f>
        <v>0</v>
      </c>
      <c r="AP262" s="147">
        <f>IFERROR(VLOOKUP(B262,'A2. Rate Change &amp; Enrollment'!$C$20:$K$769,7,FALSE),0)</f>
        <v>0</v>
      </c>
      <c r="AQ262" s="150" t="e">
        <f t="shared" si="30"/>
        <v>#DIV/0!</v>
      </c>
      <c r="AS262" s="177"/>
      <c r="AT262" s="177"/>
      <c r="AV262" s="153" t="e">
        <f t="shared" si="31"/>
        <v>#DIV/0!</v>
      </c>
      <c r="AW262" s="101"/>
      <c r="AY262" s="132"/>
      <c r="AZ262" s="101"/>
      <c r="BA262" s="94"/>
      <c r="BB262" s="94"/>
      <c r="BC262" s="94"/>
      <c r="BD262" s="94"/>
      <c r="BE262" s="101"/>
      <c r="BF262" s="132"/>
      <c r="BG262" s="98"/>
      <c r="BH262" s="74" t="str">
        <f t="shared" si="26"/>
        <v>N</v>
      </c>
      <c r="BI262" t="e">
        <f t="shared" si="27"/>
        <v>#DIV/0!</v>
      </c>
      <c r="BK262" s="283">
        <f>IFERROR(VLOOKUP($B262, 'A2. Rate Change &amp; Enrollment'!$C$14:$BY$769, 75, FALSE), 0)</f>
        <v>0</v>
      </c>
      <c r="BL262" s="283" t="e">
        <f t="shared" si="28"/>
        <v>#DIV/0!</v>
      </c>
      <c r="BM262" s="283" t="e">
        <f t="shared" si="29"/>
        <v>#DIV/0!</v>
      </c>
      <c r="BN262" t="e">
        <f t="shared" si="32"/>
        <v>#DIV/0!</v>
      </c>
    </row>
    <row r="263" spans="1:66" x14ac:dyDescent="0.35">
      <c r="A263" t="s">
        <v>457</v>
      </c>
      <c r="B263" s="144"/>
      <c r="C263" s="98"/>
      <c r="D263" s="43" t="str">
        <f t="shared" si="25"/>
        <v>Indemnity</v>
      </c>
      <c r="E263" s="100"/>
      <c r="F263" s="101"/>
      <c r="G263" s="100"/>
      <c r="H263" s="101"/>
      <c r="I263" s="100"/>
      <c r="J263" s="101"/>
      <c r="K263" s="100"/>
      <c r="L263" s="101"/>
      <c r="M263" s="100"/>
      <c r="N263" s="101"/>
      <c r="O263" s="100"/>
      <c r="P263" s="101"/>
      <c r="Q263" s="100"/>
      <c r="R263" s="101"/>
      <c r="S263" s="100"/>
      <c r="T263" s="101"/>
      <c r="U263" s="118"/>
      <c r="V263" s="118"/>
      <c r="W263" s="100"/>
      <c r="X263" s="100"/>
      <c r="Y263" s="100"/>
      <c r="Z263" s="100"/>
      <c r="AA263" s="132"/>
      <c r="AB263" s="101"/>
      <c r="AC263" s="101"/>
      <c r="AD263" s="101"/>
      <c r="AE263" s="100"/>
      <c r="AF263" s="101"/>
      <c r="AG263" s="100"/>
      <c r="AH263" s="101"/>
      <c r="AI263" s="100"/>
      <c r="AJ263" s="101"/>
      <c r="AK263" s="100"/>
      <c r="AL263" s="101"/>
      <c r="AM263" s="101"/>
      <c r="AN263" s="8"/>
      <c r="AO263" s="147">
        <f>IFERROR(VLOOKUP(B263,'A2. Rate Change &amp; Enrollment'!$C$20:$K$769,3,FALSE),0)</f>
        <v>0</v>
      </c>
      <c r="AP263" s="147">
        <f>IFERROR(VLOOKUP(B263,'A2. Rate Change &amp; Enrollment'!$C$20:$K$769,7,FALSE),0)</f>
        <v>0</v>
      </c>
      <c r="AQ263" s="150" t="e">
        <f t="shared" si="30"/>
        <v>#DIV/0!</v>
      </c>
      <c r="AS263" s="177"/>
      <c r="AT263" s="177"/>
      <c r="AV263" s="153" t="e">
        <f t="shared" si="31"/>
        <v>#DIV/0!</v>
      </c>
      <c r="AW263" s="101"/>
      <c r="AY263" s="132"/>
      <c r="AZ263" s="101"/>
      <c r="BA263" s="94"/>
      <c r="BB263" s="94"/>
      <c r="BC263" s="94"/>
      <c r="BD263" s="94"/>
      <c r="BE263" s="101"/>
      <c r="BF263" s="132"/>
      <c r="BG263" s="98"/>
      <c r="BH263" s="74" t="str">
        <f t="shared" si="26"/>
        <v>N</v>
      </c>
      <c r="BI263" t="e">
        <f t="shared" si="27"/>
        <v>#DIV/0!</v>
      </c>
      <c r="BK263" s="283">
        <f>IFERROR(VLOOKUP($B263, 'A2. Rate Change &amp; Enrollment'!$C$14:$BY$769, 75, FALSE), 0)</f>
        <v>0</v>
      </c>
      <c r="BL263" s="283" t="e">
        <f t="shared" si="28"/>
        <v>#DIV/0!</v>
      </c>
      <c r="BM263" s="283" t="e">
        <f t="shared" si="29"/>
        <v>#DIV/0!</v>
      </c>
      <c r="BN263" t="e">
        <f t="shared" si="32"/>
        <v>#DIV/0!</v>
      </c>
    </row>
    <row r="264" spans="1:66" x14ac:dyDescent="0.35">
      <c r="A264" t="s">
        <v>458</v>
      </c>
      <c r="B264" s="144"/>
      <c r="C264" s="98"/>
      <c r="D264" s="43" t="str">
        <f t="shared" si="25"/>
        <v>Indemnity</v>
      </c>
      <c r="E264" s="100"/>
      <c r="F264" s="101"/>
      <c r="G264" s="100"/>
      <c r="H264" s="101"/>
      <c r="I264" s="100"/>
      <c r="J264" s="101"/>
      <c r="K264" s="100"/>
      <c r="L264" s="101"/>
      <c r="M264" s="100"/>
      <c r="N264" s="101"/>
      <c r="O264" s="100"/>
      <c r="P264" s="101"/>
      <c r="Q264" s="100"/>
      <c r="R264" s="101"/>
      <c r="S264" s="100"/>
      <c r="T264" s="101"/>
      <c r="U264" s="118"/>
      <c r="V264" s="118"/>
      <c r="W264" s="100"/>
      <c r="X264" s="100"/>
      <c r="Y264" s="100"/>
      <c r="Z264" s="100"/>
      <c r="AA264" s="132"/>
      <c r="AB264" s="101"/>
      <c r="AC264" s="101"/>
      <c r="AD264" s="101"/>
      <c r="AE264" s="100"/>
      <c r="AF264" s="101"/>
      <c r="AG264" s="100"/>
      <c r="AH264" s="101"/>
      <c r="AI264" s="100"/>
      <c r="AJ264" s="101"/>
      <c r="AK264" s="100"/>
      <c r="AL264" s="101"/>
      <c r="AM264" s="101"/>
      <c r="AN264" s="8"/>
      <c r="AO264" s="147">
        <f>IFERROR(VLOOKUP(B264,'A2. Rate Change &amp; Enrollment'!$C$20:$K$769,3,FALSE),0)</f>
        <v>0</v>
      </c>
      <c r="AP264" s="147">
        <f>IFERROR(VLOOKUP(B264,'A2. Rate Change &amp; Enrollment'!$C$20:$K$769,7,FALSE),0)</f>
        <v>0</v>
      </c>
      <c r="AQ264" s="150" t="e">
        <f t="shared" si="30"/>
        <v>#DIV/0!</v>
      </c>
      <c r="AS264" s="177"/>
      <c r="AT264" s="177"/>
      <c r="AV264" s="153" t="e">
        <f t="shared" si="31"/>
        <v>#DIV/0!</v>
      </c>
      <c r="AW264" s="101"/>
      <c r="AY264" s="132"/>
      <c r="AZ264" s="101"/>
      <c r="BA264" s="94"/>
      <c r="BB264" s="94"/>
      <c r="BC264" s="94"/>
      <c r="BD264" s="94"/>
      <c r="BE264" s="101"/>
      <c r="BF264" s="132"/>
      <c r="BG264" s="98"/>
      <c r="BH264" s="74" t="str">
        <f t="shared" si="26"/>
        <v>N</v>
      </c>
      <c r="BI264" t="e">
        <f t="shared" si="27"/>
        <v>#DIV/0!</v>
      </c>
      <c r="BK264" s="283">
        <f>IFERROR(VLOOKUP($B264, 'A2. Rate Change &amp; Enrollment'!$C$14:$BY$769, 75, FALSE), 0)</f>
        <v>0</v>
      </c>
      <c r="BL264" s="283" t="e">
        <f t="shared" si="28"/>
        <v>#DIV/0!</v>
      </c>
      <c r="BM264" s="283" t="e">
        <f t="shared" si="29"/>
        <v>#DIV/0!</v>
      </c>
      <c r="BN264" t="e">
        <f t="shared" si="32"/>
        <v>#DIV/0!</v>
      </c>
    </row>
    <row r="265" spans="1:66" x14ac:dyDescent="0.35">
      <c r="A265" t="s">
        <v>459</v>
      </c>
      <c r="B265" s="144"/>
      <c r="C265" s="98"/>
      <c r="D265" s="43" t="str">
        <f t="shared" si="25"/>
        <v>Indemnity</v>
      </c>
      <c r="E265" s="100"/>
      <c r="F265" s="101"/>
      <c r="G265" s="100"/>
      <c r="H265" s="101"/>
      <c r="I265" s="100"/>
      <c r="J265" s="101"/>
      <c r="K265" s="100"/>
      <c r="L265" s="101"/>
      <c r="M265" s="100"/>
      <c r="N265" s="101"/>
      <c r="O265" s="100"/>
      <c r="P265" s="101"/>
      <c r="Q265" s="100"/>
      <c r="R265" s="101"/>
      <c r="S265" s="100"/>
      <c r="T265" s="101"/>
      <c r="U265" s="118"/>
      <c r="V265" s="118"/>
      <c r="W265" s="100"/>
      <c r="X265" s="100"/>
      <c r="Y265" s="100"/>
      <c r="Z265" s="100"/>
      <c r="AA265" s="132"/>
      <c r="AB265" s="101"/>
      <c r="AC265" s="101"/>
      <c r="AD265" s="101"/>
      <c r="AE265" s="100"/>
      <c r="AF265" s="101"/>
      <c r="AG265" s="100"/>
      <c r="AH265" s="101"/>
      <c r="AI265" s="100"/>
      <c r="AJ265" s="101"/>
      <c r="AK265" s="100"/>
      <c r="AL265" s="101"/>
      <c r="AM265" s="101"/>
      <c r="AN265" s="8"/>
      <c r="AO265" s="147">
        <f>IFERROR(VLOOKUP(B265,'A2. Rate Change &amp; Enrollment'!$C$20:$K$769,3,FALSE),0)</f>
        <v>0</v>
      </c>
      <c r="AP265" s="147">
        <f>IFERROR(VLOOKUP(B265,'A2. Rate Change &amp; Enrollment'!$C$20:$K$769,7,FALSE),0)</f>
        <v>0</v>
      </c>
      <c r="AQ265" s="150" t="e">
        <f t="shared" si="30"/>
        <v>#DIV/0!</v>
      </c>
      <c r="AS265" s="177"/>
      <c r="AT265" s="177"/>
      <c r="AV265" s="153" t="e">
        <f t="shared" si="31"/>
        <v>#DIV/0!</v>
      </c>
      <c r="AW265" s="101"/>
      <c r="AY265" s="132"/>
      <c r="AZ265" s="101"/>
      <c r="BA265" s="94"/>
      <c r="BB265" s="94"/>
      <c r="BC265" s="94"/>
      <c r="BD265" s="94"/>
      <c r="BE265" s="101"/>
      <c r="BF265" s="132"/>
      <c r="BG265" s="98"/>
      <c r="BH265" s="74" t="str">
        <f t="shared" si="26"/>
        <v>N</v>
      </c>
      <c r="BI265" t="e">
        <f t="shared" si="27"/>
        <v>#DIV/0!</v>
      </c>
      <c r="BK265" s="283">
        <f>IFERROR(VLOOKUP($B265, 'A2. Rate Change &amp; Enrollment'!$C$14:$BY$769, 75, FALSE), 0)</f>
        <v>0</v>
      </c>
      <c r="BL265" s="283" t="e">
        <f t="shared" si="28"/>
        <v>#DIV/0!</v>
      </c>
      <c r="BM265" s="283" t="e">
        <f t="shared" si="29"/>
        <v>#DIV/0!</v>
      </c>
      <c r="BN265" t="e">
        <f t="shared" si="32"/>
        <v>#DIV/0!</v>
      </c>
    </row>
    <row r="266" spans="1:66" x14ac:dyDescent="0.35">
      <c r="A266" t="s">
        <v>569</v>
      </c>
      <c r="B266" s="144"/>
      <c r="C266" s="98"/>
      <c r="D266" s="43" t="str">
        <f t="shared" si="25"/>
        <v>Indemnity</v>
      </c>
      <c r="E266" s="100"/>
      <c r="F266" s="101"/>
      <c r="G266" s="100"/>
      <c r="H266" s="101"/>
      <c r="I266" s="100"/>
      <c r="J266" s="101"/>
      <c r="K266" s="100"/>
      <c r="L266" s="101"/>
      <c r="M266" s="100"/>
      <c r="N266" s="101"/>
      <c r="O266" s="100"/>
      <c r="P266" s="101"/>
      <c r="Q266" s="100"/>
      <c r="R266" s="101"/>
      <c r="S266" s="100"/>
      <c r="T266" s="101"/>
      <c r="U266" s="118"/>
      <c r="V266" s="118"/>
      <c r="W266" s="100"/>
      <c r="X266" s="100"/>
      <c r="Y266" s="100"/>
      <c r="Z266" s="100"/>
      <c r="AA266" s="132"/>
      <c r="AB266" s="101"/>
      <c r="AC266" s="101"/>
      <c r="AD266" s="101"/>
      <c r="AE266" s="100"/>
      <c r="AF266" s="101"/>
      <c r="AG266" s="100"/>
      <c r="AH266" s="101"/>
      <c r="AI266" s="100"/>
      <c r="AJ266" s="101"/>
      <c r="AK266" s="100"/>
      <c r="AL266" s="101"/>
      <c r="AM266" s="101"/>
      <c r="AN266" s="8"/>
      <c r="AO266" s="147">
        <f>IFERROR(VLOOKUP(B266,'A2. Rate Change &amp; Enrollment'!$C$20:$K$769,3,FALSE),0)</f>
        <v>0</v>
      </c>
      <c r="AP266" s="147">
        <f>IFERROR(VLOOKUP(B266,'A2. Rate Change &amp; Enrollment'!$C$20:$K$769,7,FALSE),0)</f>
        <v>0</v>
      </c>
      <c r="AQ266" s="150" t="e">
        <f t="shared" si="30"/>
        <v>#DIV/0!</v>
      </c>
      <c r="AS266" s="177"/>
      <c r="AT266" s="177"/>
      <c r="AV266" s="153" t="e">
        <f t="shared" si="31"/>
        <v>#DIV/0!</v>
      </c>
      <c r="AW266" s="101"/>
      <c r="AY266" s="132"/>
      <c r="AZ266" s="101"/>
      <c r="BA266" s="94"/>
      <c r="BB266" s="94"/>
      <c r="BC266" s="94"/>
      <c r="BD266" s="94"/>
      <c r="BE266" s="101"/>
      <c r="BF266" s="132"/>
      <c r="BG266" s="98"/>
      <c r="BH266" s="74" t="str">
        <f t="shared" si="26"/>
        <v>N</v>
      </c>
      <c r="BI266" t="e">
        <f t="shared" si="27"/>
        <v>#DIV/0!</v>
      </c>
      <c r="BK266" s="283">
        <f>IFERROR(VLOOKUP($B266, 'A2. Rate Change &amp; Enrollment'!$C$14:$BY$769, 75, FALSE), 0)</f>
        <v>0</v>
      </c>
      <c r="BL266" s="283" t="e">
        <f t="shared" si="28"/>
        <v>#DIV/0!</v>
      </c>
      <c r="BM266" s="283" t="e">
        <f t="shared" si="29"/>
        <v>#DIV/0!</v>
      </c>
      <c r="BN266" t="e">
        <f t="shared" si="32"/>
        <v>#DIV/0!</v>
      </c>
    </row>
    <row r="267" spans="1:66" x14ac:dyDescent="0.35">
      <c r="A267" t="s">
        <v>570</v>
      </c>
      <c r="B267" s="144"/>
      <c r="C267" s="98"/>
      <c r="D267" s="43" t="str">
        <f t="shared" si="25"/>
        <v>Indemnity</v>
      </c>
      <c r="E267" s="100"/>
      <c r="F267" s="101"/>
      <c r="G267" s="100"/>
      <c r="H267" s="101"/>
      <c r="I267" s="100"/>
      <c r="J267" s="101"/>
      <c r="K267" s="100"/>
      <c r="L267" s="101"/>
      <c r="M267" s="100"/>
      <c r="N267" s="101"/>
      <c r="O267" s="100"/>
      <c r="P267" s="101"/>
      <c r="Q267" s="100"/>
      <c r="R267" s="101"/>
      <c r="S267" s="100"/>
      <c r="T267" s="101"/>
      <c r="U267" s="118"/>
      <c r="V267" s="118"/>
      <c r="W267" s="100"/>
      <c r="X267" s="100"/>
      <c r="Y267" s="100"/>
      <c r="Z267" s="100"/>
      <c r="AA267" s="132"/>
      <c r="AB267" s="101"/>
      <c r="AC267" s="101"/>
      <c r="AD267" s="101"/>
      <c r="AE267" s="100"/>
      <c r="AF267" s="101"/>
      <c r="AG267" s="100"/>
      <c r="AH267" s="101"/>
      <c r="AI267" s="100"/>
      <c r="AJ267" s="101"/>
      <c r="AK267" s="100"/>
      <c r="AL267" s="101"/>
      <c r="AM267" s="101"/>
      <c r="AN267" s="8"/>
      <c r="AO267" s="147">
        <f>IFERROR(VLOOKUP(B267,'A2. Rate Change &amp; Enrollment'!$C$20:$K$769,3,FALSE),0)</f>
        <v>0</v>
      </c>
      <c r="AP267" s="147">
        <f>IFERROR(VLOOKUP(B267,'A2. Rate Change &amp; Enrollment'!$C$20:$K$769,7,FALSE),0)</f>
        <v>0</v>
      </c>
      <c r="AQ267" s="150" t="e">
        <f t="shared" si="30"/>
        <v>#DIV/0!</v>
      </c>
      <c r="AS267" s="177"/>
      <c r="AT267" s="177"/>
      <c r="AV267" s="153" t="e">
        <f t="shared" si="31"/>
        <v>#DIV/0!</v>
      </c>
      <c r="AW267" s="101"/>
      <c r="AY267" s="132"/>
      <c r="AZ267" s="101"/>
      <c r="BA267" s="94"/>
      <c r="BB267" s="94"/>
      <c r="BC267" s="94"/>
      <c r="BD267" s="94"/>
      <c r="BE267" s="101"/>
      <c r="BF267" s="132"/>
      <c r="BG267" s="98"/>
      <c r="BH267" s="74" t="str">
        <f t="shared" si="26"/>
        <v>N</v>
      </c>
      <c r="BI267" t="e">
        <f t="shared" si="27"/>
        <v>#DIV/0!</v>
      </c>
      <c r="BK267" s="283">
        <f>IFERROR(VLOOKUP($B267, 'A2. Rate Change &amp; Enrollment'!$C$14:$BY$769, 75, FALSE), 0)</f>
        <v>0</v>
      </c>
      <c r="BL267" s="283" t="e">
        <f t="shared" si="28"/>
        <v>#DIV/0!</v>
      </c>
      <c r="BM267" s="283" t="e">
        <f t="shared" si="29"/>
        <v>#DIV/0!</v>
      </c>
      <c r="BN267" t="e">
        <f t="shared" si="32"/>
        <v>#DIV/0!</v>
      </c>
    </row>
    <row r="268" spans="1:66" x14ac:dyDescent="0.35">
      <c r="A268" t="s">
        <v>571</v>
      </c>
      <c r="B268" s="144"/>
      <c r="C268" s="98"/>
      <c r="D268" s="43" t="str">
        <f t="shared" si="25"/>
        <v>Indemnity</v>
      </c>
      <c r="E268" s="100"/>
      <c r="F268" s="101"/>
      <c r="G268" s="100"/>
      <c r="H268" s="101"/>
      <c r="I268" s="100"/>
      <c r="J268" s="101"/>
      <c r="K268" s="100"/>
      <c r="L268" s="101"/>
      <c r="M268" s="100"/>
      <c r="N268" s="101"/>
      <c r="O268" s="100"/>
      <c r="P268" s="101"/>
      <c r="Q268" s="100"/>
      <c r="R268" s="101"/>
      <c r="S268" s="100"/>
      <c r="T268" s="101"/>
      <c r="U268" s="118"/>
      <c r="V268" s="118"/>
      <c r="W268" s="100"/>
      <c r="X268" s="100"/>
      <c r="Y268" s="100"/>
      <c r="Z268" s="100"/>
      <c r="AA268" s="132"/>
      <c r="AB268" s="101"/>
      <c r="AC268" s="101"/>
      <c r="AD268" s="101"/>
      <c r="AE268" s="100"/>
      <c r="AF268" s="101"/>
      <c r="AG268" s="100"/>
      <c r="AH268" s="101"/>
      <c r="AI268" s="100"/>
      <c r="AJ268" s="101"/>
      <c r="AK268" s="100"/>
      <c r="AL268" s="101"/>
      <c r="AM268" s="101"/>
      <c r="AN268" s="8"/>
      <c r="AO268" s="147">
        <f>IFERROR(VLOOKUP(B268,'A2. Rate Change &amp; Enrollment'!$C$20:$K$769,3,FALSE),0)</f>
        <v>0</v>
      </c>
      <c r="AP268" s="147">
        <f>IFERROR(VLOOKUP(B268,'A2. Rate Change &amp; Enrollment'!$C$20:$K$769,7,FALSE),0)</f>
        <v>0</v>
      </c>
      <c r="AQ268" s="150" t="e">
        <f t="shared" si="30"/>
        <v>#DIV/0!</v>
      </c>
      <c r="AS268" s="177"/>
      <c r="AT268" s="177"/>
      <c r="AV268" s="153" t="e">
        <f t="shared" si="31"/>
        <v>#DIV/0!</v>
      </c>
      <c r="AW268" s="101"/>
      <c r="AY268" s="132"/>
      <c r="AZ268" s="101"/>
      <c r="BA268" s="94"/>
      <c r="BB268" s="94"/>
      <c r="BC268" s="94"/>
      <c r="BD268" s="94"/>
      <c r="BE268" s="101"/>
      <c r="BF268" s="132"/>
      <c r="BG268" s="98"/>
      <c r="BH268" s="74" t="str">
        <f t="shared" si="26"/>
        <v>N</v>
      </c>
      <c r="BI268" t="e">
        <f t="shared" si="27"/>
        <v>#DIV/0!</v>
      </c>
      <c r="BK268" s="283">
        <f>IFERROR(VLOOKUP($B268, 'A2. Rate Change &amp; Enrollment'!$C$14:$BY$769, 75, FALSE), 0)</f>
        <v>0</v>
      </c>
      <c r="BL268" s="283" t="e">
        <f t="shared" si="28"/>
        <v>#DIV/0!</v>
      </c>
      <c r="BM268" s="283" t="e">
        <f t="shared" si="29"/>
        <v>#DIV/0!</v>
      </c>
      <c r="BN268" t="e">
        <f t="shared" si="32"/>
        <v>#DIV/0!</v>
      </c>
    </row>
    <row r="269" spans="1:66" x14ac:dyDescent="0.35">
      <c r="A269" t="s">
        <v>572</v>
      </c>
      <c r="B269" s="144"/>
      <c r="C269" s="98"/>
      <c r="D269" s="43" t="str">
        <f t="shared" si="25"/>
        <v>Indemnity</v>
      </c>
      <c r="E269" s="100"/>
      <c r="F269" s="101"/>
      <c r="G269" s="100"/>
      <c r="H269" s="101"/>
      <c r="I269" s="100"/>
      <c r="J269" s="101"/>
      <c r="K269" s="100"/>
      <c r="L269" s="101"/>
      <c r="M269" s="100"/>
      <c r="N269" s="101"/>
      <c r="O269" s="100"/>
      <c r="P269" s="101"/>
      <c r="Q269" s="100"/>
      <c r="R269" s="101"/>
      <c r="S269" s="100"/>
      <c r="T269" s="101"/>
      <c r="U269" s="118"/>
      <c r="V269" s="118"/>
      <c r="W269" s="100"/>
      <c r="X269" s="100"/>
      <c r="Y269" s="100"/>
      <c r="Z269" s="100"/>
      <c r="AA269" s="132"/>
      <c r="AB269" s="101"/>
      <c r="AC269" s="101"/>
      <c r="AD269" s="101"/>
      <c r="AE269" s="100"/>
      <c r="AF269" s="101"/>
      <c r="AG269" s="100"/>
      <c r="AH269" s="101"/>
      <c r="AI269" s="100"/>
      <c r="AJ269" s="101"/>
      <c r="AK269" s="100"/>
      <c r="AL269" s="101"/>
      <c r="AM269" s="101"/>
      <c r="AN269" s="8"/>
      <c r="AO269" s="147">
        <f>IFERROR(VLOOKUP(B269,'A2. Rate Change &amp; Enrollment'!$C$20:$K$769,3,FALSE),0)</f>
        <v>0</v>
      </c>
      <c r="AP269" s="147">
        <f>IFERROR(VLOOKUP(B269,'A2. Rate Change &amp; Enrollment'!$C$20:$K$769,7,FALSE),0)</f>
        <v>0</v>
      </c>
      <c r="AQ269" s="150" t="e">
        <f t="shared" si="30"/>
        <v>#DIV/0!</v>
      </c>
      <c r="AS269" s="177"/>
      <c r="AT269" s="177"/>
      <c r="AV269" s="153" t="e">
        <f t="shared" si="31"/>
        <v>#DIV/0!</v>
      </c>
      <c r="AW269" s="101"/>
      <c r="AY269" s="132"/>
      <c r="AZ269" s="101"/>
      <c r="BA269" s="94"/>
      <c r="BB269" s="94"/>
      <c r="BC269" s="94"/>
      <c r="BD269" s="94"/>
      <c r="BE269" s="101"/>
      <c r="BF269" s="132"/>
      <c r="BG269" s="98"/>
      <c r="BH269" s="74" t="str">
        <f t="shared" si="26"/>
        <v>N</v>
      </c>
      <c r="BI269" t="e">
        <f t="shared" si="27"/>
        <v>#DIV/0!</v>
      </c>
      <c r="BK269" s="283">
        <f>IFERROR(VLOOKUP($B269, 'A2. Rate Change &amp; Enrollment'!$C$14:$BY$769, 75, FALSE), 0)</f>
        <v>0</v>
      </c>
      <c r="BL269" s="283" t="e">
        <f t="shared" si="28"/>
        <v>#DIV/0!</v>
      </c>
      <c r="BM269" s="283" t="e">
        <f t="shared" si="29"/>
        <v>#DIV/0!</v>
      </c>
      <c r="BN269" t="e">
        <f t="shared" si="32"/>
        <v>#DIV/0!</v>
      </c>
    </row>
    <row r="270" spans="1:66" x14ac:dyDescent="0.35">
      <c r="A270" t="s">
        <v>573</v>
      </c>
      <c r="B270" s="144"/>
      <c r="C270" s="98"/>
      <c r="D270" s="43" t="str">
        <f t="shared" si="25"/>
        <v>Indemnity</v>
      </c>
      <c r="E270" s="100"/>
      <c r="F270" s="101"/>
      <c r="G270" s="100"/>
      <c r="H270" s="101"/>
      <c r="I270" s="100"/>
      <c r="J270" s="101"/>
      <c r="K270" s="100"/>
      <c r="L270" s="101"/>
      <c r="M270" s="100"/>
      <c r="N270" s="101"/>
      <c r="O270" s="100"/>
      <c r="P270" s="101"/>
      <c r="Q270" s="100"/>
      <c r="R270" s="101"/>
      <c r="S270" s="100"/>
      <c r="T270" s="101"/>
      <c r="U270" s="118"/>
      <c r="V270" s="118"/>
      <c r="W270" s="100"/>
      <c r="X270" s="100"/>
      <c r="Y270" s="100"/>
      <c r="Z270" s="100"/>
      <c r="AA270" s="132"/>
      <c r="AB270" s="101"/>
      <c r="AC270" s="101"/>
      <c r="AD270" s="101"/>
      <c r="AE270" s="100"/>
      <c r="AF270" s="101"/>
      <c r="AG270" s="100"/>
      <c r="AH270" s="101"/>
      <c r="AI270" s="100"/>
      <c r="AJ270" s="101"/>
      <c r="AK270" s="100"/>
      <c r="AL270" s="101"/>
      <c r="AM270" s="101"/>
      <c r="AN270" s="8"/>
      <c r="AO270" s="147">
        <f>IFERROR(VLOOKUP(B270,'A2. Rate Change &amp; Enrollment'!$C$20:$K$769,3,FALSE),0)</f>
        <v>0</v>
      </c>
      <c r="AP270" s="147">
        <f>IFERROR(VLOOKUP(B270,'A2. Rate Change &amp; Enrollment'!$C$20:$K$769,7,FALSE),0)</f>
        <v>0</v>
      </c>
      <c r="AQ270" s="150" t="e">
        <f t="shared" si="30"/>
        <v>#DIV/0!</v>
      </c>
      <c r="AS270" s="177"/>
      <c r="AT270" s="177"/>
      <c r="AV270" s="153" t="e">
        <f t="shared" si="31"/>
        <v>#DIV/0!</v>
      </c>
      <c r="AW270" s="101"/>
      <c r="AY270" s="132"/>
      <c r="AZ270" s="101"/>
      <c r="BA270" s="94"/>
      <c r="BB270" s="94"/>
      <c r="BC270" s="94"/>
      <c r="BD270" s="94"/>
      <c r="BE270" s="101"/>
      <c r="BF270" s="132"/>
      <c r="BG270" s="98"/>
      <c r="BH270" s="74" t="str">
        <f t="shared" si="26"/>
        <v>N</v>
      </c>
      <c r="BI270" t="e">
        <f t="shared" si="27"/>
        <v>#DIV/0!</v>
      </c>
      <c r="BK270" s="283">
        <f>IFERROR(VLOOKUP($B270, 'A2. Rate Change &amp; Enrollment'!$C$14:$BY$769, 75, FALSE), 0)</f>
        <v>0</v>
      </c>
      <c r="BL270" s="283" t="e">
        <f t="shared" si="28"/>
        <v>#DIV/0!</v>
      </c>
      <c r="BM270" s="283" t="e">
        <f t="shared" si="29"/>
        <v>#DIV/0!</v>
      </c>
      <c r="BN270" t="e">
        <f t="shared" si="32"/>
        <v>#DIV/0!</v>
      </c>
    </row>
    <row r="271" spans="1:66" x14ac:dyDescent="0.35">
      <c r="A271" t="s">
        <v>574</v>
      </c>
      <c r="B271" s="144"/>
      <c r="C271" s="98"/>
      <c r="D271" s="43" t="str">
        <f t="shared" si="25"/>
        <v>Indemnity</v>
      </c>
      <c r="E271" s="100"/>
      <c r="F271" s="101"/>
      <c r="G271" s="100"/>
      <c r="H271" s="101"/>
      <c r="I271" s="100"/>
      <c r="J271" s="101"/>
      <c r="K271" s="100"/>
      <c r="L271" s="101"/>
      <c r="M271" s="100"/>
      <c r="N271" s="101"/>
      <c r="O271" s="100"/>
      <c r="P271" s="101"/>
      <c r="Q271" s="100"/>
      <c r="R271" s="101"/>
      <c r="S271" s="100"/>
      <c r="T271" s="101"/>
      <c r="U271" s="118"/>
      <c r="V271" s="118"/>
      <c r="W271" s="100"/>
      <c r="X271" s="100"/>
      <c r="Y271" s="100"/>
      <c r="Z271" s="100"/>
      <c r="AA271" s="132"/>
      <c r="AB271" s="101"/>
      <c r="AC271" s="101"/>
      <c r="AD271" s="101"/>
      <c r="AE271" s="100"/>
      <c r="AF271" s="101"/>
      <c r="AG271" s="100"/>
      <c r="AH271" s="101"/>
      <c r="AI271" s="100"/>
      <c r="AJ271" s="101"/>
      <c r="AK271" s="100"/>
      <c r="AL271" s="101"/>
      <c r="AM271" s="101"/>
      <c r="AN271" s="8"/>
      <c r="AO271" s="147">
        <f>IFERROR(VLOOKUP(B271,'A2. Rate Change &amp; Enrollment'!$C$20:$K$769,3,FALSE),0)</f>
        <v>0</v>
      </c>
      <c r="AP271" s="147">
        <f>IFERROR(VLOOKUP(B271,'A2. Rate Change &amp; Enrollment'!$C$20:$K$769,7,FALSE),0)</f>
        <v>0</v>
      </c>
      <c r="AQ271" s="150" t="e">
        <f t="shared" si="30"/>
        <v>#DIV/0!</v>
      </c>
      <c r="AS271" s="177"/>
      <c r="AT271" s="177"/>
      <c r="AV271" s="153" t="e">
        <f t="shared" si="31"/>
        <v>#DIV/0!</v>
      </c>
      <c r="AW271" s="101"/>
      <c r="AY271" s="132"/>
      <c r="AZ271" s="101"/>
      <c r="BA271" s="94"/>
      <c r="BB271" s="94"/>
      <c r="BC271" s="94"/>
      <c r="BD271" s="94"/>
      <c r="BE271" s="101"/>
      <c r="BF271" s="132"/>
      <c r="BG271" s="98"/>
      <c r="BH271" s="74" t="str">
        <f t="shared" si="26"/>
        <v>N</v>
      </c>
      <c r="BI271" t="e">
        <f t="shared" si="27"/>
        <v>#DIV/0!</v>
      </c>
      <c r="BK271" s="283">
        <f>IFERROR(VLOOKUP($B271, 'A2. Rate Change &amp; Enrollment'!$C$14:$BY$769, 75, FALSE), 0)</f>
        <v>0</v>
      </c>
      <c r="BL271" s="283" t="e">
        <f t="shared" si="28"/>
        <v>#DIV/0!</v>
      </c>
      <c r="BM271" s="283" t="e">
        <f t="shared" si="29"/>
        <v>#DIV/0!</v>
      </c>
      <c r="BN271" t="e">
        <f t="shared" si="32"/>
        <v>#DIV/0!</v>
      </c>
    </row>
    <row r="272" spans="1:66" x14ac:dyDescent="0.35">
      <c r="A272" t="s">
        <v>575</v>
      </c>
      <c r="B272" s="144"/>
      <c r="C272" s="98"/>
      <c r="D272" s="43" t="str">
        <f t="shared" ref="D272:D335" si="33">$B$4</f>
        <v>Indemnity</v>
      </c>
      <c r="E272" s="100"/>
      <c r="F272" s="101"/>
      <c r="G272" s="100"/>
      <c r="H272" s="101"/>
      <c r="I272" s="100"/>
      <c r="J272" s="101"/>
      <c r="K272" s="100"/>
      <c r="L272" s="101"/>
      <c r="M272" s="100"/>
      <c r="N272" s="101"/>
      <c r="O272" s="100"/>
      <c r="P272" s="101"/>
      <c r="Q272" s="100"/>
      <c r="R272" s="101"/>
      <c r="S272" s="100"/>
      <c r="T272" s="101"/>
      <c r="U272" s="118"/>
      <c r="V272" s="118"/>
      <c r="W272" s="100"/>
      <c r="X272" s="100"/>
      <c r="Y272" s="100"/>
      <c r="Z272" s="100"/>
      <c r="AA272" s="132"/>
      <c r="AB272" s="101"/>
      <c r="AC272" s="101"/>
      <c r="AD272" s="101"/>
      <c r="AE272" s="100"/>
      <c r="AF272" s="101"/>
      <c r="AG272" s="100"/>
      <c r="AH272" s="101"/>
      <c r="AI272" s="100"/>
      <c r="AJ272" s="101"/>
      <c r="AK272" s="100"/>
      <c r="AL272" s="101"/>
      <c r="AM272" s="101"/>
      <c r="AN272" s="8"/>
      <c r="AO272" s="147">
        <f>IFERROR(VLOOKUP(B272,'A2. Rate Change &amp; Enrollment'!$C$20:$K$769,3,FALSE),0)</f>
        <v>0</v>
      </c>
      <c r="AP272" s="147">
        <f>IFERROR(VLOOKUP(B272,'A2. Rate Change &amp; Enrollment'!$C$20:$K$769,7,FALSE),0)</f>
        <v>0</v>
      </c>
      <c r="AQ272" s="150" t="e">
        <f t="shared" si="30"/>
        <v>#DIV/0!</v>
      </c>
      <c r="AS272" s="177"/>
      <c r="AT272" s="177"/>
      <c r="AV272" s="153" t="e">
        <f t="shared" si="31"/>
        <v>#DIV/0!</v>
      </c>
      <c r="AW272" s="101"/>
      <c r="AY272" s="132"/>
      <c r="AZ272" s="101"/>
      <c r="BA272" s="94"/>
      <c r="BB272" s="94"/>
      <c r="BC272" s="94"/>
      <c r="BD272" s="94"/>
      <c r="BE272" s="101"/>
      <c r="BF272" s="132"/>
      <c r="BG272" s="98"/>
      <c r="BH272" s="74" t="str">
        <f t="shared" ref="BH272:BH335" si="34">IF(OR(AS272-AT272&gt;5%, AT272-AS272&gt;5%), "Y", "N")</f>
        <v>N</v>
      </c>
      <c r="BI272" t="e">
        <f t="shared" ref="BI272:BI335" si="35">IF(AND(AQ272&gt;5%, BH272="Y"), "Y", "N")</f>
        <v>#DIV/0!</v>
      </c>
      <c r="BK272" s="283">
        <f>IFERROR(VLOOKUP($B272, 'A2. Rate Change &amp; Enrollment'!$C$14:$BY$769, 75, FALSE), 0)</f>
        <v>0</v>
      </c>
      <c r="BL272" s="283" t="e">
        <f t="shared" ref="BL272:BL335" si="36">BK272/$BK$14</f>
        <v>#DIV/0!</v>
      </c>
      <c r="BM272" s="283" t="e">
        <f t="shared" ref="BM272:BM335" si="37">AS272/$AS$14</f>
        <v>#DIV/0!</v>
      </c>
      <c r="BN272" t="e">
        <f t="shared" si="32"/>
        <v>#DIV/0!</v>
      </c>
    </row>
    <row r="273" spans="1:66" x14ac:dyDescent="0.35">
      <c r="A273" t="s">
        <v>576</v>
      </c>
      <c r="B273" s="144"/>
      <c r="C273" s="98"/>
      <c r="D273" s="43" t="str">
        <f t="shared" si="33"/>
        <v>Indemnity</v>
      </c>
      <c r="E273" s="100"/>
      <c r="F273" s="101"/>
      <c r="G273" s="100"/>
      <c r="H273" s="101"/>
      <c r="I273" s="100"/>
      <c r="J273" s="101"/>
      <c r="K273" s="100"/>
      <c r="L273" s="101"/>
      <c r="M273" s="100"/>
      <c r="N273" s="101"/>
      <c r="O273" s="100"/>
      <c r="P273" s="101"/>
      <c r="Q273" s="100"/>
      <c r="R273" s="101"/>
      <c r="S273" s="100"/>
      <c r="T273" s="101"/>
      <c r="U273" s="118"/>
      <c r="V273" s="118"/>
      <c r="W273" s="100"/>
      <c r="X273" s="100"/>
      <c r="Y273" s="100"/>
      <c r="Z273" s="100"/>
      <c r="AA273" s="132"/>
      <c r="AB273" s="101"/>
      <c r="AC273" s="101"/>
      <c r="AD273" s="101"/>
      <c r="AE273" s="100"/>
      <c r="AF273" s="101"/>
      <c r="AG273" s="100"/>
      <c r="AH273" s="101"/>
      <c r="AI273" s="100"/>
      <c r="AJ273" s="101"/>
      <c r="AK273" s="100"/>
      <c r="AL273" s="101"/>
      <c r="AM273" s="101"/>
      <c r="AN273" s="8"/>
      <c r="AO273" s="147">
        <f>IFERROR(VLOOKUP(B273,'A2. Rate Change &amp; Enrollment'!$C$20:$K$769,3,FALSE),0)</f>
        <v>0</v>
      </c>
      <c r="AP273" s="147">
        <f>IFERROR(VLOOKUP(B273,'A2. Rate Change &amp; Enrollment'!$C$20:$K$769,7,FALSE),0)</f>
        <v>0</v>
      </c>
      <c r="AQ273" s="150" t="e">
        <f t="shared" ref="AQ273:AQ336" si="38">AP273/$AP$11</f>
        <v>#DIV/0!</v>
      </c>
      <c r="AS273" s="177"/>
      <c r="AT273" s="177"/>
      <c r="AV273" s="153" t="e">
        <f t="shared" ref="AV273:AV336" si="39">AS273/AT273-1</f>
        <v>#DIV/0!</v>
      </c>
      <c r="AW273" s="101"/>
      <c r="AY273" s="132"/>
      <c r="AZ273" s="101"/>
      <c r="BA273" s="94"/>
      <c r="BB273" s="94"/>
      <c r="BC273" s="94"/>
      <c r="BD273" s="94"/>
      <c r="BE273" s="101"/>
      <c r="BF273" s="132"/>
      <c r="BG273" s="98"/>
      <c r="BH273" s="74" t="str">
        <f t="shared" si="34"/>
        <v>N</v>
      </c>
      <c r="BI273" t="e">
        <f t="shared" si="35"/>
        <v>#DIV/0!</v>
      </c>
      <c r="BK273" s="283">
        <f>IFERROR(VLOOKUP($B273, 'A2. Rate Change &amp; Enrollment'!$C$14:$BY$769, 75, FALSE), 0)</f>
        <v>0</v>
      </c>
      <c r="BL273" s="283" t="e">
        <f t="shared" si="36"/>
        <v>#DIV/0!</v>
      </c>
      <c r="BM273" s="283" t="e">
        <f t="shared" si="37"/>
        <v>#DIV/0!</v>
      </c>
      <c r="BN273" t="e">
        <f t="shared" ref="BN273:BN336" si="40">IF(ABS(BM273-BL273)&lt;0.001, "N", "Y")</f>
        <v>#DIV/0!</v>
      </c>
    </row>
    <row r="274" spans="1:66" x14ac:dyDescent="0.35">
      <c r="A274" t="s">
        <v>577</v>
      </c>
      <c r="B274" s="144"/>
      <c r="C274" s="98"/>
      <c r="D274" s="43" t="str">
        <f t="shared" si="33"/>
        <v>Indemnity</v>
      </c>
      <c r="E274" s="100"/>
      <c r="F274" s="101"/>
      <c r="G274" s="100"/>
      <c r="H274" s="101"/>
      <c r="I274" s="100"/>
      <c r="J274" s="101"/>
      <c r="K274" s="100"/>
      <c r="L274" s="101"/>
      <c r="M274" s="100"/>
      <c r="N274" s="101"/>
      <c r="O274" s="100"/>
      <c r="P274" s="101"/>
      <c r="Q274" s="100"/>
      <c r="R274" s="101"/>
      <c r="S274" s="100"/>
      <c r="T274" s="101"/>
      <c r="U274" s="118"/>
      <c r="V274" s="118"/>
      <c r="W274" s="100"/>
      <c r="X274" s="100"/>
      <c r="Y274" s="100"/>
      <c r="Z274" s="100"/>
      <c r="AA274" s="132"/>
      <c r="AB274" s="101"/>
      <c r="AC274" s="101"/>
      <c r="AD274" s="101"/>
      <c r="AE274" s="100"/>
      <c r="AF274" s="101"/>
      <c r="AG274" s="100"/>
      <c r="AH274" s="101"/>
      <c r="AI274" s="100"/>
      <c r="AJ274" s="101"/>
      <c r="AK274" s="100"/>
      <c r="AL274" s="101"/>
      <c r="AM274" s="101"/>
      <c r="AN274" s="8"/>
      <c r="AO274" s="147">
        <f>IFERROR(VLOOKUP(B274,'A2. Rate Change &amp; Enrollment'!$C$20:$K$769,3,FALSE),0)</f>
        <v>0</v>
      </c>
      <c r="AP274" s="147">
        <f>IFERROR(VLOOKUP(B274,'A2. Rate Change &amp; Enrollment'!$C$20:$K$769,7,FALSE),0)</f>
        <v>0</v>
      </c>
      <c r="AQ274" s="150" t="e">
        <f t="shared" si="38"/>
        <v>#DIV/0!</v>
      </c>
      <c r="AS274" s="177"/>
      <c r="AT274" s="177"/>
      <c r="AV274" s="153" t="e">
        <f t="shared" si="39"/>
        <v>#DIV/0!</v>
      </c>
      <c r="AW274" s="101"/>
      <c r="AY274" s="132"/>
      <c r="AZ274" s="101"/>
      <c r="BA274" s="94"/>
      <c r="BB274" s="94"/>
      <c r="BC274" s="94"/>
      <c r="BD274" s="94"/>
      <c r="BE274" s="101"/>
      <c r="BF274" s="132"/>
      <c r="BG274" s="98"/>
      <c r="BH274" s="74" t="str">
        <f t="shared" si="34"/>
        <v>N</v>
      </c>
      <c r="BI274" t="e">
        <f t="shared" si="35"/>
        <v>#DIV/0!</v>
      </c>
      <c r="BK274" s="283">
        <f>IFERROR(VLOOKUP($B274, 'A2. Rate Change &amp; Enrollment'!$C$14:$BY$769, 75, FALSE), 0)</f>
        <v>0</v>
      </c>
      <c r="BL274" s="283" t="e">
        <f t="shared" si="36"/>
        <v>#DIV/0!</v>
      </c>
      <c r="BM274" s="283" t="e">
        <f t="shared" si="37"/>
        <v>#DIV/0!</v>
      </c>
      <c r="BN274" t="e">
        <f t="shared" si="40"/>
        <v>#DIV/0!</v>
      </c>
    </row>
    <row r="275" spans="1:66" x14ac:dyDescent="0.35">
      <c r="A275" t="s">
        <v>578</v>
      </c>
      <c r="B275" s="144"/>
      <c r="C275" s="98"/>
      <c r="D275" s="43" t="str">
        <f t="shared" si="33"/>
        <v>Indemnity</v>
      </c>
      <c r="E275" s="100"/>
      <c r="F275" s="101"/>
      <c r="G275" s="100"/>
      <c r="H275" s="101"/>
      <c r="I275" s="100"/>
      <c r="J275" s="101"/>
      <c r="K275" s="100"/>
      <c r="L275" s="101"/>
      <c r="M275" s="100"/>
      <c r="N275" s="101"/>
      <c r="O275" s="100"/>
      <c r="P275" s="101"/>
      <c r="Q275" s="100"/>
      <c r="R275" s="101"/>
      <c r="S275" s="100"/>
      <c r="T275" s="101"/>
      <c r="U275" s="118"/>
      <c r="V275" s="118"/>
      <c r="W275" s="100"/>
      <c r="X275" s="100"/>
      <c r="Y275" s="100"/>
      <c r="Z275" s="100"/>
      <c r="AA275" s="132"/>
      <c r="AB275" s="101"/>
      <c r="AC275" s="101"/>
      <c r="AD275" s="101"/>
      <c r="AE275" s="100"/>
      <c r="AF275" s="101"/>
      <c r="AG275" s="100"/>
      <c r="AH275" s="101"/>
      <c r="AI275" s="100"/>
      <c r="AJ275" s="101"/>
      <c r="AK275" s="100"/>
      <c r="AL275" s="101"/>
      <c r="AM275" s="101"/>
      <c r="AN275" s="8"/>
      <c r="AO275" s="147">
        <f>IFERROR(VLOOKUP(B275,'A2. Rate Change &amp; Enrollment'!$C$20:$K$769,3,FALSE),0)</f>
        <v>0</v>
      </c>
      <c r="AP275" s="147">
        <f>IFERROR(VLOOKUP(B275,'A2. Rate Change &amp; Enrollment'!$C$20:$K$769,7,FALSE),0)</f>
        <v>0</v>
      </c>
      <c r="AQ275" s="150" t="e">
        <f t="shared" si="38"/>
        <v>#DIV/0!</v>
      </c>
      <c r="AS275" s="177"/>
      <c r="AT275" s="177"/>
      <c r="AV275" s="153" t="e">
        <f t="shared" si="39"/>
        <v>#DIV/0!</v>
      </c>
      <c r="AW275" s="101"/>
      <c r="AY275" s="132"/>
      <c r="AZ275" s="101"/>
      <c r="BA275" s="94"/>
      <c r="BB275" s="94"/>
      <c r="BC275" s="94"/>
      <c r="BD275" s="94"/>
      <c r="BE275" s="101"/>
      <c r="BF275" s="132"/>
      <c r="BG275" s="98"/>
      <c r="BH275" s="74" t="str">
        <f t="shared" si="34"/>
        <v>N</v>
      </c>
      <c r="BI275" t="e">
        <f t="shared" si="35"/>
        <v>#DIV/0!</v>
      </c>
      <c r="BK275" s="283">
        <f>IFERROR(VLOOKUP($B275, 'A2. Rate Change &amp; Enrollment'!$C$14:$BY$769, 75, FALSE), 0)</f>
        <v>0</v>
      </c>
      <c r="BL275" s="283" t="e">
        <f t="shared" si="36"/>
        <v>#DIV/0!</v>
      </c>
      <c r="BM275" s="283" t="e">
        <f t="shared" si="37"/>
        <v>#DIV/0!</v>
      </c>
      <c r="BN275" t="e">
        <f t="shared" si="40"/>
        <v>#DIV/0!</v>
      </c>
    </row>
    <row r="276" spans="1:66" x14ac:dyDescent="0.35">
      <c r="A276" t="s">
        <v>579</v>
      </c>
      <c r="B276" s="144"/>
      <c r="C276" s="98"/>
      <c r="D276" s="43" t="str">
        <f t="shared" si="33"/>
        <v>Indemnity</v>
      </c>
      <c r="E276" s="100"/>
      <c r="F276" s="101"/>
      <c r="G276" s="100"/>
      <c r="H276" s="101"/>
      <c r="I276" s="100"/>
      <c r="J276" s="101"/>
      <c r="K276" s="100"/>
      <c r="L276" s="101"/>
      <c r="M276" s="100"/>
      <c r="N276" s="101"/>
      <c r="O276" s="100"/>
      <c r="P276" s="101"/>
      <c r="Q276" s="100"/>
      <c r="R276" s="101"/>
      <c r="S276" s="100"/>
      <c r="T276" s="101"/>
      <c r="U276" s="118"/>
      <c r="V276" s="118"/>
      <c r="W276" s="100"/>
      <c r="X276" s="100"/>
      <c r="Y276" s="100"/>
      <c r="Z276" s="100"/>
      <c r="AA276" s="132"/>
      <c r="AB276" s="101"/>
      <c r="AC276" s="101"/>
      <c r="AD276" s="101"/>
      <c r="AE276" s="100"/>
      <c r="AF276" s="101"/>
      <c r="AG276" s="100"/>
      <c r="AH276" s="101"/>
      <c r="AI276" s="100"/>
      <c r="AJ276" s="101"/>
      <c r="AK276" s="100"/>
      <c r="AL276" s="101"/>
      <c r="AM276" s="101"/>
      <c r="AN276" s="8"/>
      <c r="AO276" s="147">
        <f>IFERROR(VLOOKUP(B276,'A2. Rate Change &amp; Enrollment'!$C$20:$K$769,3,FALSE),0)</f>
        <v>0</v>
      </c>
      <c r="AP276" s="147">
        <f>IFERROR(VLOOKUP(B276,'A2. Rate Change &amp; Enrollment'!$C$20:$K$769,7,FALSE),0)</f>
        <v>0</v>
      </c>
      <c r="AQ276" s="150" t="e">
        <f t="shared" si="38"/>
        <v>#DIV/0!</v>
      </c>
      <c r="AS276" s="177"/>
      <c r="AT276" s="177"/>
      <c r="AV276" s="153" t="e">
        <f t="shared" si="39"/>
        <v>#DIV/0!</v>
      </c>
      <c r="AW276" s="101"/>
      <c r="AY276" s="132"/>
      <c r="AZ276" s="101"/>
      <c r="BA276" s="94"/>
      <c r="BB276" s="94"/>
      <c r="BC276" s="94"/>
      <c r="BD276" s="94"/>
      <c r="BE276" s="101"/>
      <c r="BF276" s="132"/>
      <c r="BG276" s="98"/>
      <c r="BH276" s="74" t="str">
        <f t="shared" si="34"/>
        <v>N</v>
      </c>
      <c r="BI276" t="e">
        <f t="shared" si="35"/>
        <v>#DIV/0!</v>
      </c>
      <c r="BK276" s="283">
        <f>IFERROR(VLOOKUP($B276, 'A2. Rate Change &amp; Enrollment'!$C$14:$BY$769, 75, FALSE), 0)</f>
        <v>0</v>
      </c>
      <c r="BL276" s="283" t="e">
        <f t="shared" si="36"/>
        <v>#DIV/0!</v>
      </c>
      <c r="BM276" s="283" t="e">
        <f t="shared" si="37"/>
        <v>#DIV/0!</v>
      </c>
      <c r="BN276" t="e">
        <f t="shared" si="40"/>
        <v>#DIV/0!</v>
      </c>
    </row>
    <row r="277" spans="1:66" x14ac:dyDescent="0.35">
      <c r="A277" t="s">
        <v>580</v>
      </c>
      <c r="B277" s="144"/>
      <c r="C277" s="98"/>
      <c r="D277" s="43" t="str">
        <f t="shared" si="33"/>
        <v>Indemnity</v>
      </c>
      <c r="E277" s="100"/>
      <c r="F277" s="101"/>
      <c r="G277" s="100"/>
      <c r="H277" s="101"/>
      <c r="I277" s="100"/>
      <c r="J277" s="101"/>
      <c r="K277" s="100"/>
      <c r="L277" s="101"/>
      <c r="M277" s="100"/>
      <c r="N277" s="101"/>
      <c r="O277" s="100"/>
      <c r="P277" s="101"/>
      <c r="Q277" s="100"/>
      <c r="R277" s="101"/>
      <c r="S277" s="100"/>
      <c r="T277" s="101"/>
      <c r="U277" s="118"/>
      <c r="V277" s="118"/>
      <c r="W277" s="100"/>
      <c r="X277" s="100"/>
      <c r="Y277" s="100"/>
      <c r="Z277" s="100"/>
      <c r="AA277" s="132"/>
      <c r="AB277" s="101"/>
      <c r="AC277" s="101"/>
      <c r="AD277" s="101"/>
      <c r="AE277" s="100"/>
      <c r="AF277" s="101"/>
      <c r="AG277" s="100"/>
      <c r="AH277" s="101"/>
      <c r="AI277" s="100"/>
      <c r="AJ277" s="101"/>
      <c r="AK277" s="100"/>
      <c r="AL277" s="101"/>
      <c r="AM277" s="101"/>
      <c r="AN277" s="8"/>
      <c r="AO277" s="147">
        <f>IFERROR(VLOOKUP(B277,'A2. Rate Change &amp; Enrollment'!$C$20:$K$769,3,FALSE),0)</f>
        <v>0</v>
      </c>
      <c r="AP277" s="147">
        <f>IFERROR(VLOOKUP(B277,'A2. Rate Change &amp; Enrollment'!$C$20:$K$769,7,FALSE),0)</f>
        <v>0</v>
      </c>
      <c r="AQ277" s="150" t="e">
        <f t="shared" si="38"/>
        <v>#DIV/0!</v>
      </c>
      <c r="AS277" s="177"/>
      <c r="AT277" s="177"/>
      <c r="AV277" s="153" t="e">
        <f t="shared" si="39"/>
        <v>#DIV/0!</v>
      </c>
      <c r="AW277" s="101"/>
      <c r="AY277" s="132"/>
      <c r="AZ277" s="101"/>
      <c r="BA277" s="94"/>
      <c r="BB277" s="94"/>
      <c r="BC277" s="94"/>
      <c r="BD277" s="94"/>
      <c r="BE277" s="101"/>
      <c r="BF277" s="132"/>
      <c r="BG277" s="98"/>
      <c r="BH277" s="74" t="str">
        <f t="shared" si="34"/>
        <v>N</v>
      </c>
      <c r="BI277" t="e">
        <f t="shared" si="35"/>
        <v>#DIV/0!</v>
      </c>
      <c r="BK277" s="283">
        <f>IFERROR(VLOOKUP($B277, 'A2. Rate Change &amp; Enrollment'!$C$14:$BY$769, 75, FALSE), 0)</f>
        <v>0</v>
      </c>
      <c r="BL277" s="283" t="e">
        <f t="shared" si="36"/>
        <v>#DIV/0!</v>
      </c>
      <c r="BM277" s="283" t="e">
        <f t="shared" si="37"/>
        <v>#DIV/0!</v>
      </c>
      <c r="BN277" t="e">
        <f t="shared" si="40"/>
        <v>#DIV/0!</v>
      </c>
    </row>
    <row r="278" spans="1:66" x14ac:dyDescent="0.35">
      <c r="A278" t="s">
        <v>581</v>
      </c>
      <c r="B278" s="144"/>
      <c r="C278" s="98"/>
      <c r="D278" s="43" t="str">
        <f t="shared" si="33"/>
        <v>Indemnity</v>
      </c>
      <c r="E278" s="100"/>
      <c r="F278" s="101"/>
      <c r="G278" s="100"/>
      <c r="H278" s="101"/>
      <c r="I278" s="100"/>
      <c r="J278" s="101"/>
      <c r="K278" s="100"/>
      <c r="L278" s="101"/>
      <c r="M278" s="100"/>
      <c r="N278" s="101"/>
      <c r="O278" s="100"/>
      <c r="P278" s="101"/>
      <c r="Q278" s="100"/>
      <c r="R278" s="101"/>
      <c r="S278" s="100"/>
      <c r="T278" s="101"/>
      <c r="U278" s="118"/>
      <c r="V278" s="118"/>
      <c r="W278" s="100"/>
      <c r="X278" s="100"/>
      <c r="Y278" s="100"/>
      <c r="Z278" s="100"/>
      <c r="AA278" s="132"/>
      <c r="AB278" s="101"/>
      <c r="AC278" s="101"/>
      <c r="AD278" s="101"/>
      <c r="AE278" s="100"/>
      <c r="AF278" s="101"/>
      <c r="AG278" s="100"/>
      <c r="AH278" s="101"/>
      <c r="AI278" s="100"/>
      <c r="AJ278" s="101"/>
      <c r="AK278" s="100"/>
      <c r="AL278" s="101"/>
      <c r="AM278" s="101"/>
      <c r="AN278" s="8"/>
      <c r="AO278" s="147">
        <f>IFERROR(VLOOKUP(B278,'A2. Rate Change &amp; Enrollment'!$C$20:$K$769,3,FALSE),0)</f>
        <v>0</v>
      </c>
      <c r="AP278" s="147">
        <f>IFERROR(VLOOKUP(B278,'A2. Rate Change &amp; Enrollment'!$C$20:$K$769,7,FALSE),0)</f>
        <v>0</v>
      </c>
      <c r="AQ278" s="150" t="e">
        <f t="shared" si="38"/>
        <v>#DIV/0!</v>
      </c>
      <c r="AS278" s="177"/>
      <c r="AT278" s="177"/>
      <c r="AV278" s="153" t="e">
        <f t="shared" si="39"/>
        <v>#DIV/0!</v>
      </c>
      <c r="AW278" s="101"/>
      <c r="AY278" s="132"/>
      <c r="AZ278" s="101"/>
      <c r="BA278" s="94"/>
      <c r="BB278" s="94"/>
      <c r="BC278" s="94"/>
      <c r="BD278" s="94"/>
      <c r="BE278" s="101"/>
      <c r="BF278" s="132"/>
      <c r="BG278" s="98"/>
      <c r="BH278" s="74" t="str">
        <f t="shared" si="34"/>
        <v>N</v>
      </c>
      <c r="BI278" t="e">
        <f t="shared" si="35"/>
        <v>#DIV/0!</v>
      </c>
      <c r="BK278" s="283">
        <f>IFERROR(VLOOKUP($B278, 'A2. Rate Change &amp; Enrollment'!$C$14:$BY$769, 75, FALSE), 0)</f>
        <v>0</v>
      </c>
      <c r="BL278" s="283" t="e">
        <f t="shared" si="36"/>
        <v>#DIV/0!</v>
      </c>
      <c r="BM278" s="283" t="e">
        <f t="shared" si="37"/>
        <v>#DIV/0!</v>
      </c>
      <c r="BN278" t="e">
        <f t="shared" si="40"/>
        <v>#DIV/0!</v>
      </c>
    </row>
    <row r="279" spans="1:66" x14ac:dyDescent="0.35">
      <c r="A279" t="s">
        <v>582</v>
      </c>
      <c r="B279" s="144"/>
      <c r="C279" s="98"/>
      <c r="D279" s="43" t="str">
        <f t="shared" si="33"/>
        <v>Indemnity</v>
      </c>
      <c r="E279" s="100"/>
      <c r="F279" s="101"/>
      <c r="G279" s="100"/>
      <c r="H279" s="101"/>
      <c r="I279" s="100"/>
      <c r="J279" s="101"/>
      <c r="K279" s="100"/>
      <c r="L279" s="101"/>
      <c r="M279" s="100"/>
      <c r="N279" s="101"/>
      <c r="O279" s="100"/>
      <c r="P279" s="101"/>
      <c r="Q279" s="100"/>
      <c r="R279" s="101"/>
      <c r="S279" s="100"/>
      <c r="T279" s="101"/>
      <c r="U279" s="118"/>
      <c r="V279" s="118"/>
      <c r="W279" s="100"/>
      <c r="X279" s="100"/>
      <c r="Y279" s="100"/>
      <c r="Z279" s="100"/>
      <c r="AA279" s="132"/>
      <c r="AB279" s="101"/>
      <c r="AC279" s="101"/>
      <c r="AD279" s="101"/>
      <c r="AE279" s="100"/>
      <c r="AF279" s="101"/>
      <c r="AG279" s="100"/>
      <c r="AH279" s="101"/>
      <c r="AI279" s="100"/>
      <c r="AJ279" s="101"/>
      <c r="AK279" s="100"/>
      <c r="AL279" s="101"/>
      <c r="AM279" s="101"/>
      <c r="AN279" s="8"/>
      <c r="AO279" s="147">
        <f>IFERROR(VLOOKUP(B279,'A2. Rate Change &amp; Enrollment'!$C$20:$K$769,3,FALSE),0)</f>
        <v>0</v>
      </c>
      <c r="AP279" s="147">
        <f>IFERROR(VLOOKUP(B279,'A2. Rate Change &amp; Enrollment'!$C$20:$K$769,7,FALSE),0)</f>
        <v>0</v>
      </c>
      <c r="AQ279" s="150" t="e">
        <f t="shared" si="38"/>
        <v>#DIV/0!</v>
      </c>
      <c r="AS279" s="177"/>
      <c r="AT279" s="177"/>
      <c r="AV279" s="153" t="e">
        <f t="shared" si="39"/>
        <v>#DIV/0!</v>
      </c>
      <c r="AW279" s="101"/>
      <c r="AY279" s="132"/>
      <c r="AZ279" s="101"/>
      <c r="BA279" s="94"/>
      <c r="BB279" s="94"/>
      <c r="BC279" s="94"/>
      <c r="BD279" s="94"/>
      <c r="BE279" s="101"/>
      <c r="BF279" s="132"/>
      <c r="BG279" s="98"/>
      <c r="BH279" s="74" t="str">
        <f t="shared" si="34"/>
        <v>N</v>
      </c>
      <c r="BI279" t="e">
        <f t="shared" si="35"/>
        <v>#DIV/0!</v>
      </c>
      <c r="BK279" s="283">
        <f>IFERROR(VLOOKUP($B279, 'A2. Rate Change &amp; Enrollment'!$C$14:$BY$769, 75, FALSE), 0)</f>
        <v>0</v>
      </c>
      <c r="BL279" s="283" t="e">
        <f t="shared" si="36"/>
        <v>#DIV/0!</v>
      </c>
      <c r="BM279" s="283" t="e">
        <f t="shared" si="37"/>
        <v>#DIV/0!</v>
      </c>
      <c r="BN279" t="e">
        <f t="shared" si="40"/>
        <v>#DIV/0!</v>
      </c>
    </row>
    <row r="280" spans="1:66" x14ac:dyDescent="0.35">
      <c r="A280" t="s">
        <v>583</v>
      </c>
      <c r="B280" s="144"/>
      <c r="C280" s="98"/>
      <c r="D280" s="43" t="str">
        <f t="shared" si="33"/>
        <v>Indemnity</v>
      </c>
      <c r="E280" s="100"/>
      <c r="F280" s="101"/>
      <c r="G280" s="100"/>
      <c r="H280" s="101"/>
      <c r="I280" s="100"/>
      <c r="J280" s="101"/>
      <c r="K280" s="100"/>
      <c r="L280" s="101"/>
      <c r="M280" s="100"/>
      <c r="N280" s="101"/>
      <c r="O280" s="100"/>
      <c r="P280" s="101"/>
      <c r="Q280" s="100"/>
      <c r="R280" s="101"/>
      <c r="S280" s="100"/>
      <c r="T280" s="101"/>
      <c r="U280" s="118"/>
      <c r="V280" s="118"/>
      <c r="W280" s="100"/>
      <c r="X280" s="100"/>
      <c r="Y280" s="100"/>
      <c r="Z280" s="100"/>
      <c r="AA280" s="132"/>
      <c r="AB280" s="101"/>
      <c r="AC280" s="101"/>
      <c r="AD280" s="101"/>
      <c r="AE280" s="100"/>
      <c r="AF280" s="101"/>
      <c r="AG280" s="100"/>
      <c r="AH280" s="101"/>
      <c r="AI280" s="100"/>
      <c r="AJ280" s="101"/>
      <c r="AK280" s="100"/>
      <c r="AL280" s="101"/>
      <c r="AM280" s="101"/>
      <c r="AN280" s="8"/>
      <c r="AO280" s="147">
        <f>IFERROR(VLOOKUP(B280,'A2. Rate Change &amp; Enrollment'!$C$20:$K$769,3,FALSE),0)</f>
        <v>0</v>
      </c>
      <c r="AP280" s="147">
        <f>IFERROR(VLOOKUP(B280,'A2. Rate Change &amp; Enrollment'!$C$20:$K$769,7,FALSE),0)</f>
        <v>0</v>
      </c>
      <c r="AQ280" s="150" t="e">
        <f t="shared" si="38"/>
        <v>#DIV/0!</v>
      </c>
      <c r="AS280" s="177"/>
      <c r="AT280" s="177"/>
      <c r="AV280" s="153" t="e">
        <f t="shared" si="39"/>
        <v>#DIV/0!</v>
      </c>
      <c r="AW280" s="101"/>
      <c r="AY280" s="132"/>
      <c r="AZ280" s="101"/>
      <c r="BA280" s="94"/>
      <c r="BB280" s="94"/>
      <c r="BC280" s="94"/>
      <c r="BD280" s="94"/>
      <c r="BE280" s="101"/>
      <c r="BF280" s="132"/>
      <c r="BG280" s="98"/>
      <c r="BH280" s="74" t="str">
        <f t="shared" si="34"/>
        <v>N</v>
      </c>
      <c r="BI280" t="e">
        <f t="shared" si="35"/>
        <v>#DIV/0!</v>
      </c>
      <c r="BK280" s="283">
        <f>IFERROR(VLOOKUP($B280, 'A2. Rate Change &amp; Enrollment'!$C$14:$BY$769, 75, FALSE), 0)</f>
        <v>0</v>
      </c>
      <c r="BL280" s="283" t="e">
        <f t="shared" si="36"/>
        <v>#DIV/0!</v>
      </c>
      <c r="BM280" s="283" t="e">
        <f t="shared" si="37"/>
        <v>#DIV/0!</v>
      </c>
      <c r="BN280" t="e">
        <f t="shared" si="40"/>
        <v>#DIV/0!</v>
      </c>
    </row>
    <row r="281" spans="1:66" x14ac:dyDescent="0.35">
      <c r="A281" t="s">
        <v>584</v>
      </c>
      <c r="B281" s="144"/>
      <c r="C281" s="98"/>
      <c r="D281" s="43" t="str">
        <f t="shared" si="33"/>
        <v>Indemnity</v>
      </c>
      <c r="E281" s="100"/>
      <c r="F281" s="101"/>
      <c r="G281" s="100"/>
      <c r="H281" s="101"/>
      <c r="I281" s="100"/>
      <c r="J281" s="101"/>
      <c r="K281" s="100"/>
      <c r="L281" s="101"/>
      <c r="M281" s="100"/>
      <c r="N281" s="101"/>
      <c r="O281" s="100"/>
      <c r="P281" s="101"/>
      <c r="Q281" s="100"/>
      <c r="R281" s="101"/>
      <c r="S281" s="100"/>
      <c r="T281" s="101"/>
      <c r="U281" s="118"/>
      <c r="V281" s="118"/>
      <c r="W281" s="100"/>
      <c r="X281" s="100"/>
      <c r="Y281" s="100"/>
      <c r="Z281" s="100"/>
      <c r="AA281" s="132"/>
      <c r="AB281" s="101"/>
      <c r="AC281" s="101"/>
      <c r="AD281" s="101"/>
      <c r="AE281" s="100"/>
      <c r="AF281" s="101"/>
      <c r="AG281" s="100"/>
      <c r="AH281" s="101"/>
      <c r="AI281" s="100"/>
      <c r="AJ281" s="101"/>
      <c r="AK281" s="100"/>
      <c r="AL281" s="101"/>
      <c r="AM281" s="101"/>
      <c r="AN281" s="8"/>
      <c r="AO281" s="147">
        <f>IFERROR(VLOOKUP(B281,'A2. Rate Change &amp; Enrollment'!$C$20:$K$769,3,FALSE),0)</f>
        <v>0</v>
      </c>
      <c r="AP281" s="147">
        <f>IFERROR(VLOOKUP(B281,'A2. Rate Change &amp; Enrollment'!$C$20:$K$769,7,FALSE),0)</f>
        <v>0</v>
      </c>
      <c r="AQ281" s="150" t="e">
        <f t="shared" si="38"/>
        <v>#DIV/0!</v>
      </c>
      <c r="AS281" s="177"/>
      <c r="AT281" s="177"/>
      <c r="AV281" s="153" t="e">
        <f t="shared" si="39"/>
        <v>#DIV/0!</v>
      </c>
      <c r="AW281" s="101"/>
      <c r="AY281" s="132"/>
      <c r="AZ281" s="101"/>
      <c r="BA281" s="94"/>
      <c r="BB281" s="94"/>
      <c r="BC281" s="94"/>
      <c r="BD281" s="94"/>
      <c r="BE281" s="101"/>
      <c r="BF281" s="132"/>
      <c r="BG281" s="98"/>
      <c r="BH281" s="74" t="str">
        <f t="shared" si="34"/>
        <v>N</v>
      </c>
      <c r="BI281" t="e">
        <f t="shared" si="35"/>
        <v>#DIV/0!</v>
      </c>
      <c r="BK281" s="283">
        <f>IFERROR(VLOOKUP($B281, 'A2. Rate Change &amp; Enrollment'!$C$14:$BY$769, 75, FALSE), 0)</f>
        <v>0</v>
      </c>
      <c r="BL281" s="283" t="e">
        <f t="shared" si="36"/>
        <v>#DIV/0!</v>
      </c>
      <c r="BM281" s="283" t="e">
        <f t="shared" si="37"/>
        <v>#DIV/0!</v>
      </c>
      <c r="BN281" t="e">
        <f t="shared" si="40"/>
        <v>#DIV/0!</v>
      </c>
    </row>
    <row r="282" spans="1:66" x14ac:dyDescent="0.35">
      <c r="A282" t="s">
        <v>585</v>
      </c>
      <c r="B282" s="144"/>
      <c r="C282" s="98"/>
      <c r="D282" s="43" t="str">
        <f t="shared" si="33"/>
        <v>Indemnity</v>
      </c>
      <c r="E282" s="100"/>
      <c r="F282" s="101"/>
      <c r="G282" s="100"/>
      <c r="H282" s="101"/>
      <c r="I282" s="100"/>
      <c r="J282" s="101"/>
      <c r="K282" s="100"/>
      <c r="L282" s="101"/>
      <c r="M282" s="100"/>
      <c r="N282" s="101"/>
      <c r="O282" s="100"/>
      <c r="P282" s="101"/>
      <c r="Q282" s="100"/>
      <c r="R282" s="101"/>
      <c r="S282" s="100"/>
      <c r="T282" s="101"/>
      <c r="U282" s="118"/>
      <c r="V282" s="118"/>
      <c r="W282" s="100"/>
      <c r="X282" s="100"/>
      <c r="Y282" s="100"/>
      <c r="Z282" s="100"/>
      <c r="AA282" s="132"/>
      <c r="AB282" s="101"/>
      <c r="AC282" s="101"/>
      <c r="AD282" s="101"/>
      <c r="AE282" s="100"/>
      <c r="AF282" s="101"/>
      <c r="AG282" s="100"/>
      <c r="AH282" s="101"/>
      <c r="AI282" s="100"/>
      <c r="AJ282" s="101"/>
      <c r="AK282" s="100"/>
      <c r="AL282" s="101"/>
      <c r="AM282" s="101"/>
      <c r="AN282" s="8"/>
      <c r="AO282" s="147">
        <f>IFERROR(VLOOKUP(B282,'A2. Rate Change &amp; Enrollment'!$C$20:$K$769,3,FALSE),0)</f>
        <v>0</v>
      </c>
      <c r="AP282" s="147">
        <f>IFERROR(VLOOKUP(B282,'A2. Rate Change &amp; Enrollment'!$C$20:$K$769,7,FALSE),0)</f>
        <v>0</v>
      </c>
      <c r="AQ282" s="150" t="e">
        <f t="shared" si="38"/>
        <v>#DIV/0!</v>
      </c>
      <c r="AS282" s="177"/>
      <c r="AT282" s="177"/>
      <c r="AV282" s="153" t="e">
        <f t="shared" si="39"/>
        <v>#DIV/0!</v>
      </c>
      <c r="AW282" s="101"/>
      <c r="AY282" s="132"/>
      <c r="AZ282" s="101"/>
      <c r="BA282" s="94"/>
      <c r="BB282" s="94"/>
      <c r="BC282" s="94"/>
      <c r="BD282" s="94"/>
      <c r="BE282" s="101"/>
      <c r="BF282" s="132"/>
      <c r="BG282" s="98"/>
      <c r="BH282" s="74" t="str">
        <f t="shared" si="34"/>
        <v>N</v>
      </c>
      <c r="BI282" t="e">
        <f t="shared" si="35"/>
        <v>#DIV/0!</v>
      </c>
      <c r="BK282" s="283">
        <f>IFERROR(VLOOKUP($B282, 'A2. Rate Change &amp; Enrollment'!$C$14:$BY$769, 75, FALSE), 0)</f>
        <v>0</v>
      </c>
      <c r="BL282" s="283" t="e">
        <f t="shared" si="36"/>
        <v>#DIV/0!</v>
      </c>
      <c r="BM282" s="283" t="e">
        <f t="shared" si="37"/>
        <v>#DIV/0!</v>
      </c>
      <c r="BN282" t="e">
        <f t="shared" si="40"/>
        <v>#DIV/0!</v>
      </c>
    </row>
    <row r="283" spans="1:66" x14ac:dyDescent="0.35">
      <c r="A283" t="s">
        <v>586</v>
      </c>
      <c r="B283" s="144"/>
      <c r="C283" s="98"/>
      <c r="D283" s="43" t="str">
        <f t="shared" si="33"/>
        <v>Indemnity</v>
      </c>
      <c r="E283" s="100"/>
      <c r="F283" s="101"/>
      <c r="G283" s="100"/>
      <c r="H283" s="101"/>
      <c r="I283" s="100"/>
      <c r="J283" s="101"/>
      <c r="K283" s="100"/>
      <c r="L283" s="101"/>
      <c r="M283" s="100"/>
      <c r="N283" s="101"/>
      <c r="O283" s="100"/>
      <c r="P283" s="101"/>
      <c r="Q283" s="100"/>
      <c r="R283" s="101"/>
      <c r="S283" s="100"/>
      <c r="T283" s="101"/>
      <c r="U283" s="118"/>
      <c r="V283" s="118"/>
      <c r="W283" s="100"/>
      <c r="X283" s="100"/>
      <c r="Y283" s="100"/>
      <c r="Z283" s="100"/>
      <c r="AA283" s="132"/>
      <c r="AB283" s="101"/>
      <c r="AC283" s="101"/>
      <c r="AD283" s="101"/>
      <c r="AE283" s="100"/>
      <c r="AF283" s="101"/>
      <c r="AG283" s="100"/>
      <c r="AH283" s="101"/>
      <c r="AI283" s="100"/>
      <c r="AJ283" s="101"/>
      <c r="AK283" s="100"/>
      <c r="AL283" s="101"/>
      <c r="AM283" s="101"/>
      <c r="AN283" s="8"/>
      <c r="AO283" s="147">
        <f>IFERROR(VLOOKUP(B283,'A2. Rate Change &amp; Enrollment'!$C$20:$K$769,3,FALSE),0)</f>
        <v>0</v>
      </c>
      <c r="AP283" s="147">
        <f>IFERROR(VLOOKUP(B283,'A2. Rate Change &amp; Enrollment'!$C$20:$K$769,7,FALSE),0)</f>
        <v>0</v>
      </c>
      <c r="AQ283" s="150" t="e">
        <f t="shared" si="38"/>
        <v>#DIV/0!</v>
      </c>
      <c r="AS283" s="177"/>
      <c r="AT283" s="177"/>
      <c r="AV283" s="153" t="e">
        <f t="shared" si="39"/>
        <v>#DIV/0!</v>
      </c>
      <c r="AW283" s="101"/>
      <c r="AY283" s="132"/>
      <c r="AZ283" s="101"/>
      <c r="BA283" s="94"/>
      <c r="BB283" s="94"/>
      <c r="BC283" s="94"/>
      <c r="BD283" s="94"/>
      <c r="BE283" s="101"/>
      <c r="BF283" s="132"/>
      <c r="BG283" s="98"/>
      <c r="BH283" s="74" t="str">
        <f t="shared" si="34"/>
        <v>N</v>
      </c>
      <c r="BI283" t="e">
        <f t="shared" si="35"/>
        <v>#DIV/0!</v>
      </c>
      <c r="BK283" s="283">
        <f>IFERROR(VLOOKUP($B283, 'A2. Rate Change &amp; Enrollment'!$C$14:$BY$769, 75, FALSE), 0)</f>
        <v>0</v>
      </c>
      <c r="BL283" s="283" t="e">
        <f t="shared" si="36"/>
        <v>#DIV/0!</v>
      </c>
      <c r="BM283" s="283" t="e">
        <f t="shared" si="37"/>
        <v>#DIV/0!</v>
      </c>
      <c r="BN283" t="e">
        <f t="shared" si="40"/>
        <v>#DIV/0!</v>
      </c>
    </row>
    <row r="284" spans="1:66" x14ac:dyDescent="0.35">
      <c r="A284" t="s">
        <v>587</v>
      </c>
      <c r="B284" s="144"/>
      <c r="C284" s="98"/>
      <c r="D284" s="43" t="str">
        <f t="shared" si="33"/>
        <v>Indemnity</v>
      </c>
      <c r="E284" s="100"/>
      <c r="F284" s="101"/>
      <c r="G284" s="100"/>
      <c r="H284" s="101"/>
      <c r="I284" s="100"/>
      <c r="J284" s="101"/>
      <c r="K284" s="100"/>
      <c r="L284" s="101"/>
      <c r="M284" s="100"/>
      <c r="N284" s="101"/>
      <c r="O284" s="100"/>
      <c r="P284" s="101"/>
      <c r="Q284" s="100"/>
      <c r="R284" s="101"/>
      <c r="S284" s="100"/>
      <c r="T284" s="101"/>
      <c r="U284" s="118"/>
      <c r="V284" s="118"/>
      <c r="W284" s="100"/>
      <c r="X284" s="100"/>
      <c r="Y284" s="100"/>
      <c r="Z284" s="100"/>
      <c r="AA284" s="132"/>
      <c r="AB284" s="101"/>
      <c r="AC284" s="101"/>
      <c r="AD284" s="101"/>
      <c r="AE284" s="100"/>
      <c r="AF284" s="101"/>
      <c r="AG284" s="100"/>
      <c r="AH284" s="101"/>
      <c r="AI284" s="100"/>
      <c r="AJ284" s="101"/>
      <c r="AK284" s="100"/>
      <c r="AL284" s="101"/>
      <c r="AM284" s="101"/>
      <c r="AN284" s="8"/>
      <c r="AO284" s="147">
        <f>IFERROR(VLOOKUP(B284,'A2. Rate Change &amp; Enrollment'!$C$20:$K$769,3,FALSE),0)</f>
        <v>0</v>
      </c>
      <c r="AP284" s="147">
        <f>IFERROR(VLOOKUP(B284,'A2. Rate Change &amp; Enrollment'!$C$20:$K$769,7,FALSE),0)</f>
        <v>0</v>
      </c>
      <c r="AQ284" s="150" t="e">
        <f t="shared" si="38"/>
        <v>#DIV/0!</v>
      </c>
      <c r="AS284" s="177"/>
      <c r="AT284" s="177"/>
      <c r="AV284" s="153" t="e">
        <f t="shared" si="39"/>
        <v>#DIV/0!</v>
      </c>
      <c r="AW284" s="101"/>
      <c r="AY284" s="132"/>
      <c r="AZ284" s="101"/>
      <c r="BA284" s="94"/>
      <c r="BB284" s="94"/>
      <c r="BC284" s="94"/>
      <c r="BD284" s="94"/>
      <c r="BE284" s="101"/>
      <c r="BF284" s="132"/>
      <c r="BG284" s="98"/>
      <c r="BH284" s="74" t="str">
        <f t="shared" si="34"/>
        <v>N</v>
      </c>
      <c r="BI284" t="e">
        <f t="shared" si="35"/>
        <v>#DIV/0!</v>
      </c>
      <c r="BK284" s="283">
        <f>IFERROR(VLOOKUP($B284, 'A2. Rate Change &amp; Enrollment'!$C$14:$BY$769, 75, FALSE), 0)</f>
        <v>0</v>
      </c>
      <c r="BL284" s="283" t="e">
        <f t="shared" si="36"/>
        <v>#DIV/0!</v>
      </c>
      <c r="BM284" s="283" t="e">
        <f t="shared" si="37"/>
        <v>#DIV/0!</v>
      </c>
      <c r="BN284" t="e">
        <f t="shared" si="40"/>
        <v>#DIV/0!</v>
      </c>
    </row>
    <row r="285" spans="1:66" x14ac:dyDescent="0.35">
      <c r="A285" t="s">
        <v>588</v>
      </c>
      <c r="B285" s="144"/>
      <c r="C285" s="98"/>
      <c r="D285" s="43" t="str">
        <f t="shared" si="33"/>
        <v>Indemnity</v>
      </c>
      <c r="E285" s="100"/>
      <c r="F285" s="101"/>
      <c r="G285" s="100"/>
      <c r="H285" s="101"/>
      <c r="I285" s="100"/>
      <c r="J285" s="101"/>
      <c r="K285" s="100"/>
      <c r="L285" s="101"/>
      <c r="M285" s="100"/>
      <c r="N285" s="101"/>
      <c r="O285" s="100"/>
      <c r="P285" s="101"/>
      <c r="Q285" s="100"/>
      <c r="R285" s="101"/>
      <c r="S285" s="100"/>
      <c r="T285" s="101"/>
      <c r="U285" s="118"/>
      <c r="V285" s="118"/>
      <c r="W285" s="100"/>
      <c r="X285" s="100"/>
      <c r="Y285" s="100"/>
      <c r="Z285" s="100"/>
      <c r="AA285" s="132"/>
      <c r="AB285" s="101"/>
      <c r="AC285" s="101"/>
      <c r="AD285" s="101"/>
      <c r="AE285" s="100"/>
      <c r="AF285" s="101"/>
      <c r="AG285" s="100"/>
      <c r="AH285" s="101"/>
      <c r="AI285" s="100"/>
      <c r="AJ285" s="101"/>
      <c r="AK285" s="100"/>
      <c r="AL285" s="101"/>
      <c r="AM285" s="101"/>
      <c r="AN285" s="8"/>
      <c r="AO285" s="147">
        <f>IFERROR(VLOOKUP(B285,'A2. Rate Change &amp; Enrollment'!$C$20:$K$769,3,FALSE),0)</f>
        <v>0</v>
      </c>
      <c r="AP285" s="147">
        <f>IFERROR(VLOOKUP(B285,'A2. Rate Change &amp; Enrollment'!$C$20:$K$769,7,FALSE),0)</f>
        <v>0</v>
      </c>
      <c r="AQ285" s="150" t="e">
        <f t="shared" si="38"/>
        <v>#DIV/0!</v>
      </c>
      <c r="AS285" s="177"/>
      <c r="AT285" s="177"/>
      <c r="AV285" s="153" t="e">
        <f t="shared" si="39"/>
        <v>#DIV/0!</v>
      </c>
      <c r="AW285" s="101"/>
      <c r="AY285" s="132"/>
      <c r="AZ285" s="101"/>
      <c r="BA285" s="94"/>
      <c r="BB285" s="94"/>
      <c r="BC285" s="94"/>
      <c r="BD285" s="94"/>
      <c r="BE285" s="101"/>
      <c r="BF285" s="132"/>
      <c r="BG285" s="98"/>
      <c r="BH285" s="74" t="str">
        <f t="shared" si="34"/>
        <v>N</v>
      </c>
      <c r="BI285" t="e">
        <f t="shared" si="35"/>
        <v>#DIV/0!</v>
      </c>
      <c r="BK285" s="283">
        <f>IFERROR(VLOOKUP($B285, 'A2. Rate Change &amp; Enrollment'!$C$14:$BY$769, 75, FALSE), 0)</f>
        <v>0</v>
      </c>
      <c r="BL285" s="283" t="e">
        <f t="shared" si="36"/>
        <v>#DIV/0!</v>
      </c>
      <c r="BM285" s="283" t="e">
        <f t="shared" si="37"/>
        <v>#DIV/0!</v>
      </c>
      <c r="BN285" t="e">
        <f t="shared" si="40"/>
        <v>#DIV/0!</v>
      </c>
    </row>
    <row r="286" spans="1:66" x14ac:dyDescent="0.35">
      <c r="A286" t="s">
        <v>589</v>
      </c>
      <c r="B286" s="144"/>
      <c r="C286" s="98"/>
      <c r="D286" s="43" t="str">
        <f t="shared" si="33"/>
        <v>Indemnity</v>
      </c>
      <c r="E286" s="100"/>
      <c r="F286" s="101"/>
      <c r="G286" s="100"/>
      <c r="H286" s="101"/>
      <c r="I286" s="100"/>
      <c r="J286" s="101"/>
      <c r="K286" s="100"/>
      <c r="L286" s="101"/>
      <c r="M286" s="100"/>
      <c r="N286" s="101"/>
      <c r="O286" s="100"/>
      <c r="P286" s="101"/>
      <c r="Q286" s="100"/>
      <c r="R286" s="101"/>
      <c r="S286" s="100"/>
      <c r="T286" s="101"/>
      <c r="U286" s="118"/>
      <c r="V286" s="118"/>
      <c r="W286" s="100"/>
      <c r="X286" s="100"/>
      <c r="Y286" s="100"/>
      <c r="Z286" s="100"/>
      <c r="AA286" s="132"/>
      <c r="AB286" s="101"/>
      <c r="AC286" s="101"/>
      <c r="AD286" s="101"/>
      <c r="AE286" s="100"/>
      <c r="AF286" s="101"/>
      <c r="AG286" s="100"/>
      <c r="AH286" s="101"/>
      <c r="AI286" s="100"/>
      <c r="AJ286" s="101"/>
      <c r="AK286" s="100"/>
      <c r="AL286" s="101"/>
      <c r="AM286" s="101"/>
      <c r="AN286" s="8"/>
      <c r="AO286" s="147">
        <f>IFERROR(VLOOKUP(B286,'A2. Rate Change &amp; Enrollment'!$C$20:$K$769,3,FALSE),0)</f>
        <v>0</v>
      </c>
      <c r="AP286" s="147">
        <f>IFERROR(VLOOKUP(B286,'A2. Rate Change &amp; Enrollment'!$C$20:$K$769,7,FALSE),0)</f>
        <v>0</v>
      </c>
      <c r="AQ286" s="150" t="e">
        <f t="shared" si="38"/>
        <v>#DIV/0!</v>
      </c>
      <c r="AS286" s="177"/>
      <c r="AT286" s="177"/>
      <c r="AV286" s="153" t="e">
        <f t="shared" si="39"/>
        <v>#DIV/0!</v>
      </c>
      <c r="AW286" s="101"/>
      <c r="AY286" s="132"/>
      <c r="AZ286" s="101"/>
      <c r="BA286" s="94"/>
      <c r="BB286" s="94"/>
      <c r="BC286" s="94"/>
      <c r="BD286" s="94"/>
      <c r="BE286" s="101"/>
      <c r="BF286" s="132"/>
      <c r="BG286" s="98"/>
      <c r="BH286" s="74" t="str">
        <f t="shared" si="34"/>
        <v>N</v>
      </c>
      <c r="BI286" t="e">
        <f t="shared" si="35"/>
        <v>#DIV/0!</v>
      </c>
      <c r="BK286" s="283">
        <f>IFERROR(VLOOKUP($B286, 'A2. Rate Change &amp; Enrollment'!$C$14:$BY$769, 75, FALSE), 0)</f>
        <v>0</v>
      </c>
      <c r="BL286" s="283" t="e">
        <f t="shared" si="36"/>
        <v>#DIV/0!</v>
      </c>
      <c r="BM286" s="283" t="e">
        <f t="shared" si="37"/>
        <v>#DIV/0!</v>
      </c>
      <c r="BN286" t="e">
        <f t="shared" si="40"/>
        <v>#DIV/0!</v>
      </c>
    </row>
    <row r="287" spans="1:66" x14ac:dyDescent="0.35">
      <c r="A287" t="s">
        <v>590</v>
      </c>
      <c r="B287" s="144"/>
      <c r="C287" s="98"/>
      <c r="D287" s="43" t="str">
        <f t="shared" si="33"/>
        <v>Indemnity</v>
      </c>
      <c r="E287" s="100"/>
      <c r="F287" s="101"/>
      <c r="G287" s="100"/>
      <c r="H287" s="101"/>
      <c r="I287" s="100"/>
      <c r="J287" s="101"/>
      <c r="K287" s="100"/>
      <c r="L287" s="101"/>
      <c r="M287" s="100"/>
      <c r="N287" s="101"/>
      <c r="O287" s="100"/>
      <c r="P287" s="101"/>
      <c r="Q287" s="100"/>
      <c r="R287" s="101"/>
      <c r="S287" s="100"/>
      <c r="T287" s="101"/>
      <c r="U287" s="118"/>
      <c r="V287" s="118"/>
      <c r="W287" s="100"/>
      <c r="X287" s="100"/>
      <c r="Y287" s="100"/>
      <c r="Z287" s="100"/>
      <c r="AA287" s="132"/>
      <c r="AB287" s="101"/>
      <c r="AC287" s="101"/>
      <c r="AD287" s="101"/>
      <c r="AE287" s="100"/>
      <c r="AF287" s="101"/>
      <c r="AG287" s="100"/>
      <c r="AH287" s="101"/>
      <c r="AI287" s="100"/>
      <c r="AJ287" s="101"/>
      <c r="AK287" s="100"/>
      <c r="AL287" s="101"/>
      <c r="AM287" s="101"/>
      <c r="AN287" s="8"/>
      <c r="AO287" s="147">
        <f>IFERROR(VLOOKUP(B287,'A2. Rate Change &amp; Enrollment'!$C$20:$K$769,3,FALSE),0)</f>
        <v>0</v>
      </c>
      <c r="AP287" s="147">
        <f>IFERROR(VLOOKUP(B287,'A2. Rate Change &amp; Enrollment'!$C$20:$K$769,7,FALSE),0)</f>
        <v>0</v>
      </c>
      <c r="AQ287" s="150" t="e">
        <f t="shared" si="38"/>
        <v>#DIV/0!</v>
      </c>
      <c r="AS287" s="177"/>
      <c r="AT287" s="177"/>
      <c r="AV287" s="153" t="e">
        <f t="shared" si="39"/>
        <v>#DIV/0!</v>
      </c>
      <c r="AW287" s="101"/>
      <c r="AY287" s="132"/>
      <c r="AZ287" s="101"/>
      <c r="BA287" s="94"/>
      <c r="BB287" s="94"/>
      <c r="BC287" s="94"/>
      <c r="BD287" s="94"/>
      <c r="BE287" s="101"/>
      <c r="BF287" s="132"/>
      <c r="BG287" s="98"/>
      <c r="BH287" s="74" t="str">
        <f t="shared" si="34"/>
        <v>N</v>
      </c>
      <c r="BI287" t="e">
        <f t="shared" si="35"/>
        <v>#DIV/0!</v>
      </c>
      <c r="BK287" s="283">
        <f>IFERROR(VLOOKUP($B287, 'A2. Rate Change &amp; Enrollment'!$C$14:$BY$769, 75, FALSE), 0)</f>
        <v>0</v>
      </c>
      <c r="BL287" s="283" t="e">
        <f t="shared" si="36"/>
        <v>#DIV/0!</v>
      </c>
      <c r="BM287" s="283" t="e">
        <f t="shared" si="37"/>
        <v>#DIV/0!</v>
      </c>
      <c r="BN287" t="e">
        <f t="shared" si="40"/>
        <v>#DIV/0!</v>
      </c>
    </row>
    <row r="288" spans="1:66" x14ac:dyDescent="0.35">
      <c r="A288" t="s">
        <v>591</v>
      </c>
      <c r="B288" s="144"/>
      <c r="C288" s="98"/>
      <c r="D288" s="43" t="str">
        <f t="shared" si="33"/>
        <v>Indemnity</v>
      </c>
      <c r="E288" s="100"/>
      <c r="F288" s="101"/>
      <c r="G288" s="100"/>
      <c r="H288" s="101"/>
      <c r="I288" s="100"/>
      <c r="J288" s="101"/>
      <c r="K288" s="100"/>
      <c r="L288" s="101"/>
      <c r="M288" s="100"/>
      <c r="N288" s="101"/>
      <c r="O288" s="100"/>
      <c r="P288" s="101"/>
      <c r="Q288" s="100"/>
      <c r="R288" s="101"/>
      <c r="S288" s="100"/>
      <c r="T288" s="101"/>
      <c r="U288" s="118"/>
      <c r="V288" s="118"/>
      <c r="W288" s="100"/>
      <c r="X288" s="100"/>
      <c r="Y288" s="100"/>
      <c r="Z288" s="100"/>
      <c r="AA288" s="132"/>
      <c r="AB288" s="101"/>
      <c r="AC288" s="101"/>
      <c r="AD288" s="101"/>
      <c r="AE288" s="100"/>
      <c r="AF288" s="101"/>
      <c r="AG288" s="100"/>
      <c r="AH288" s="101"/>
      <c r="AI288" s="100"/>
      <c r="AJ288" s="101"/>
      <c r="AK288" s="100"/>
      <c r="AL288" s="101"/>
      <c r="AM288" s="101"/>
      <c r="AN288" s="8"/>
      <c r="AO288" s="147">
        <f>IFERROR(VLOOKUP(B288,'A2. Rate Change &amp; Enrollment'!$C$20:$K$769,3,FALSE),0)</f>
        <v>0</v>
      </c>
      <c r="AP288" s="147">
        <f>IFERROR(VLOOKUP(B288,'A2. Rate Change &amp; Enrollment'!$C$20:$K$769,7,FALSE),0)</f>
        <v>0</v>
      </c>
      <c r="AQ288" s="150" t="e">
        <f t="shared" si="38"/>
        <v>#DIV/0!</v>
      </c>
      <c r="AS288" s="177"/>
      <c r="AT288" s="177"/>
      <c r="AV288" s="153" t="e">
        <f t="shared" si="39"/>
        <v>#DIV/0!</v>
      </c>
      <c r="AW288" s="101"/>
      <c r="AY288" s="132"/>
      <c r="AZ288" s="101"/>
      <c r="BA288" s="94"/>
      <c r="BB288" s="94"/>
      <c r="BC288" s="94"/>
      <c r="BD288" s="94"/>
      <c r="BE288" s="101"/>
      <c r="BF288" s="132"/>
      <c r="BG288" s="98"/>
      <c r="BH288" s="74" t="str">
        <f t="shared" si="34"/>
        <v>N</v>
      </c>
      <c r="BI288" t="e">
        <f t="shared" si="35"/>
        <v>#DIV/0!</v>
      </c>
      <c r="BK288" s="283">
        <f>IFERROR(VLOOKUP($B288, 'A2. Rate Change &amp; Enrollment'!$C$14:$BY$769, 75, FALSE), 0)</f>
        <v>0</v>
      </c>
      <c r="BL288" s="283" t="e">
        <f t="shared" si="36"/>
        <v>#DIV/0!</v>
      </c>
      <c r="BM288" s="283" t="e">
        <f t="shared" si="37"/>
        <v>#DIV/0!</v>
      </c>
      <c r="BN288" t="e">
        <f t="shared" si="40"/>
        <v>#DIV/0!</v>
      </c>
    </row>
    <row r="289" spans="1:66" x14ac:dyDescent="0.35">
      <c r="A289" t="s">
        <v>592</v>
      </c>
      <c r="B289" s="144"/>
      <c r="C289" s="98"/>
      <c r="D289" s="43" t="str">
        <f t="shared" si="33"/>
        <v>Indemnity</v>
      </c>
      <c r="E289" s="100"/>
      <c r="F289" s="101"/>
      <c r="G289" s="100"/>
      <c r="H289" s="101"/>
      <c r="I289" s="100"/>
      <c r="J289" s="101"/>
      <c r="K289" s="100"/>
      <c r="L289" s="101"/>
      <c r="M289" s="100"/>
      <c r="N289" s="101"/>
      <c r="O289" s="100"/>
      <c r="P289" s="101"/>
      <c r="Q289" s="100"/>
      <c r="R289" s="101"/>
      <c r="S289" s="100"/>
      <c r="T289" s="101"/>
      <c r="U289" s="118"/>
      <c r="V289" s="118"/>
      <c r="W289" s="100"/>
      <c r="X289" s="100"/>
      <c r="Y289" s="100"/>
      <c r="Z289" s="100"/>
      <c r="AA289" s="132"/>
      <c r="AB289" s="101"/>
      <c r="AC289" s="101"/>
      <c r="AD289" s="101"/>
      <c r="AE289" s="100"/>
      <c r="AF289" s="101"/>
      <c r="AG289" s="100"/>
      <c r="AH289" s="101"/>
      <c r="AI289" s="100"/>
      <c r="AJ289" s="101"/>
      <c r="AK289" s="100"/>
      <c r="AL289" s="101"/>
      <c r="AM289" s="101"/>
      <c r="AN289" s="8"/>
      <c r="AO289" s="147">
        <f>IFERROR(VLOOKUP(B289,'A2. Rate Change &amp; Enrollment'!$C$20:$K$769,3,FALSE),0)</f>
        <v>0</v>
      </c>
      <c r="AP289" s="147">
        <f>IFERROR(VLOOKUP(B289,'A2. Rate Change &amp; Enrollment'!$C$20:$K$769,7,FALSE),0)</f>
        <v>0</v>
      </c>
      <c r="AQ289" s="150" t="e">
        <f t="shared" si="38"/>
        <v>#DIV/0!</v>
      </c>
      <c r="AS289" s="177"/>
      <c r="AT289" s="177"/>
      <c r="AV289" s="153" t="e">
        <f t="shared" si="39"/>
        <v>#DIV/0!</v>
      </c>
      <c r="AW289" s="101"/>
      <c r="AY289" s="132"/>
      <c r="AZ289" s="101"/>
      <c r="BA289" s="94"/>
      <c r="BB289" s="94"/>
      <c r="BC289" s="94"/>
      <c r="BD289" s="94"/>
      <c r="BE289" s="101"/>
      <c r="BF289" s="132"/>
      <c r="BG289" s="98"/>
      <c r="BH289" s="74" t="str">
        <f t="shared" si="34"/>
        <v>N</v>
      </c>
      <c r="BI289" t="e">
        <f t="shared" si="35"/>
        <v>#DIV/0!</v>
      </c>
      <c r="BK289" s="283">
        <f>IFERROR(VLOOKUP($B289, 'A2. Rate Change &amp; Enrollment'!$C$14:$BY$769, 75, FALSE), 0)</f>
        <v>0</v>
      </c>
      <c r="BL289" s="283" t="e">
        <f t="shared" si="36"/>
        <v>#DIV/0!</v>
      </c>
      <c r="BM289" s="283" t="e">
        <f t="shared" si="37"/>
        <v>#DIV/0!</v>
      </c>
      <c r="BN289" t="e">
        <f t="shared" si="40"/>
        <v>#DIV/0!</v>
      </c>
    </row>
    <row r="290" spans="1:66" x14ac:dyDescent="0.35">
      <c r="A290" t="s">
        <v>593</v>
      </c>
      <c r="B290" s="144"/>
      <c r="C290" s="98"/>
      <c r="D290" s="43" t="str">
        <f t="shared" si="33"/>
        <v>Indemnity</v>
      </c>
      <c r="E290" s="100"/>
      <c r="F290" s="101"/>
      <c r="G290" s="100"/>
      <c r="H290" s="101"/>
      <c r="I290" s="100"/>
      <c r="J290" s="101"/>
      <c r="K290" s="100"/>
      <c r="L290" s="101"/>
      <c r="M290" s="100"/>
      <c r="N290" s="101"/>
      <c r="O290" s="100"/>
      <c r="P290" s="101"/>
      <c r="Q290" s="100"/>
      <c r="R290" s="101"/>
      <c r="S290" s="100"/>
      <c r="T290" s="101"/>
      <c r="U290" s="118"/>
      <c r="V290" s="118"/>
      <c r="W290" s="100"/>
      <c r="X290" s="100"/>
      <c r="Y290" s="100"/>
      <c r="Z290" s="100"/>
      <c r="AA290" s="132"/>
      <c r="AB290" s="101"/>
      <c r="AC290" s="101"/>
      <c r="AD290" s="101"/>
      <c r="AE290" s="100"/>
      <c r="AF290" s="101"/>
      <c r="AG290" s="100"/>
      <c r="AH290" s="101"/>
      <c r="AI290" s="100"/>
      <c r="AJ290" s="101"/>
      <c r="AK290" s="100"/>
      <c r="AL290" s="101"/>
      <c r="AM290" s="101"/>
      <c r="AN290" s="8"/>
      <c r="AO290" s="147">
        <f>IFERROR(VLOOKUP(B290,'A2. Rate Change &amp; Enrollment'!$C$20:$K$769,3,FALSE),0)</f>
        <v>0</v>
      </c>
      <c r="AP290" s="147">
        <f>IFERROR(VLOOKUP(B290,'A2. Rate Change &amp; Enrollment'!$C$20:$K$769,7,FALSE),0)</f>
        <v>0</v>
      </c>
      <c r="AQ290" s="150" t="e">
        <f t="shared" si="38"/>
        <v>#DIV/0!</v>
      </c>
      <c r="AS290" s="177"/>
      <c r="AT290" s="177"/>
      <c r="AV290" s="153" t="e">
        <f t="shared" si="39"/>
        <v>#DIV/0!</v>
      </c>
      <c r="AW290" s="101"/>
      <c r="AY290" s="132"/>
      <c r="AZ290" s="101"/>
      <c r="BA290" s="94"/>
      <c r="BB290" s="94"/>
      <c r="BC290" s="94"/>
      <c r="BD290" s="94"/>
      <c r="BE290" s="101"/>
      <c r="BF290" s="132"/>
      <c r="BG290" s="98"/>
      <c r="BH290" s="74" t="str">
        <f t="shared" si="34"/>
        <v>N</v>
      </c>
      <c r="BI290" t="e">
        <f t="shared" si="35"/>
        <v>#DIV/0!</v>
      </c>
      <c r="BK290" s="283">
        <f>IFERROR(VLOOKUP($B290, 'A2. Rate Change &amp; Enrollment'!$C$14:$BY$769, 75, FALSE), 0)</f>
        <v>0</v>
      </c>
      <c r="BL290" s="283" t="e">
        <f t="shared" si="36"/>
        <v>#DIV/0!</v>
      </c>
      <c r="BM290" s="283" t="e">
        <f t="shared" si="37"/>
        <v>#DIV/0!</v>
      </c>
      <c r="BN290" t="e">
        <f t="shared" si="40"/>
        <v>#DIV/0!</v>
      </c>
    </row>
    <row r="291" spans="1:66" x14ac:dyDescent="0.35">
      <c r="A291" t="s">
        <v>594</v>
      </c>
      <c r="B291" s="144"/>
      <c r="C291" s="98"/>
      <c r="D291" s="43" t="str">
        <f t="shared" si="33"/>
        <v>Indemnity</v>
      </c>
      <c r="E291" s="100"/>
      <c r="F291" s="101"/>
      <c r="G291" s="100"/>
      <c r="H291" s="101"/>
      <c r="I291" s="100"/>
      <c r="J291" s="101"/>
      <c r="K291" s="100"/>
      <c r="L291" s="101"/>
      <c r="M291" s="100"/>
      <c r="N291" s="101"/>
      <c r="O291" s="100"/>
      <c r="P291" s="101"/>
      <c r="Q291" s="100"/>
      <c r="R291" s="101"/>
      <c r="S291" s="100"/>
      <c r="T291" s="101"/>
      <c r="U291" s="118"/>
      <c r="V291" s="118"/>
      <c r="W291" s="100"/>
      <c r="X291" s="100"/>
      <c r="Y291" s="100"/>
      <c r="Z291" s="100"/>
      <c r="AA291" s="132"/>
      <c r="AB291" s="101"/>
      <c r="AC291" s="101"/>
      <c r="AD291" s="101"/>
      <c r="AE291" s="100"/>
      <c r="AF291" s="101"/>
      <c r="AG291" s="100"/>
      <c r="AH291" s="101"/>
      <c r="AI291" s="100"/>
      <c r="AJ291" s="101"/>
      <c r="AK291" s="100"/>
      <c r="AL291" s="101"/>
      <c r="AM291" s="101"/>
      <c r="AN291" s="8"/>
      <c r="AO291" s="147">
        <f>IFERROR(VLOOKUP(B291,'A2. Rate Change &amp; Enrollment'!$C$20:$K$769,3,FALSE),0)</f>
        <v>0</v>
      </c>
      <c r="AP291" s="147">
        <f>IFERROR(VLOOKUP(B291,'A2. Rate Change &amp; Enrollment'!$C$20:$K$769,7,FALSE),0)</f>
        <v>0</v>
      </c>
      <c r="AQ291" s="150" t="e">
        <f t="shared" si="38"/>
        <v>#DIV/0!</v>
      </c>
      <c r="AS291" s="177"/>
      <c r="AT291" s="177"/>
      <c r="AV291" s="153" t="e">
        <f t="shared" si="39"/>
        <v>#DIV/0!</v>
      </c>
      <c r="AW291" s="101"/>
      <c r="AY291" s="132"/>
      <c r="AZ291" s="101"/>
      <c r="BA291" s="94"/>
      <c r="BB291" s="94"/>
      <c r="BC291" s="94"/>
      <c r="BD291" s="94"/>
      <c r="BE291" s="101"/>
      <c r="BF291" s="132"/>
      <c r="BG291" s="98"/>
      <c r="BH291" s="74" t="str">
        <f t="shared" si="34"/>
        <v>N</v>
      </c>
      <c r="BI291" t="e">
        <f t="shared" si="35"/>
        <v>#DIV/0!</v>
      </c>
      <c r="BK291" s="283">
        <f>IFERROR(VLOOKUP($B291, 'A2. Rate Change &amp; Enrollment'!$C$14:$BY$769, 75, FALSE), 0)</f>
        <v>0</v>
      </c>
      <c r="BL291" s="283" t="e">
        <f t="shared" si="36"/>
        <v>#DIV/0!</v>
      </c>
      <c r="BM291" s="283" t="e">
        <f t="shared" si="37"/>
        <v>#DIV/0!</v>
      </c>
      <c r="BN291" t="e">
        <f t="shared" si="40"/>
        <v>#DIV/0!</v>
      </c>
    </row>
    <row r="292" spans="1:66" x14ac:dyDescent="0.35">
      <c r="A292" t="s">
        <v>595</v>
      </c>
      <c r="B292" s="144"/>
      <c r="C292" s="98"/>
      <c r="D292" s="43" t="str">
        <f t="shared" si="33"/>
        <v>Indemnity</v>
      </c>
      <c r="E292" s="100"/>
      <c r="F292" s="101"/>
      <c r="G292" s="100"/>
      <c r="H292" s="101"/>
      <c r="I292" s="100"/>
      <c r="J292" s="101"/>
      <c r="K292" s="100"/>
      <c r="L292" s="101"/>
      <c r="M292" s="100"/>
      <c r="N292" s="101"/>
      <c r="O292" s="100"/>
      <c r="P292" s="101"/>
      <c r="Q292" s="100"/>
      <c r="R292" s="101"/>
      <c r="S292" s="100"/>
      <c r="T292" s="101"/>
      <c r="U292" s="118"/>
      <c r="V292" s="118"/>
      <c r="W292" s="100"/>
      <c r="X292" s="100"/>
      <c r="Y292" s="100"/>
      <c r="Z292" s="100"/>
      <c r="AA292" s="132"/>
      <c r="AB292" s="101"/>
      <c r="AC292" s="101"/>
      <c r="AD292" s="101"/>
      <c r="AE292" s="100"/>
      <c r="AF292" s="101"/>
      <c r="AG292" s="100"/>
      <c r="AH292" s="101"/>
      <c r="AI292" s="100"/>
      <c r="AJ292" s="101"/>
      <c r="AK292" s="100"/>
      <c r="AL292" s="101"/>
      <c r="AM292" s="101"/>
      <c r="AN292" s="8"/>
      <c r="AO292" s="147">
        <f>IFERROR(VLOOKUP(B292,'A2. Rate Change &amp; Enrollment'!$C$20:$K$769,3,FALSE),0)</f>
        <v>0</v>
      </c>
      <c r="AP292" s="147">
        <f>IFERROR(VLOOKUP(B292,'A2. Rate Change &amp; Enrollment'!$C$20:$K$769,7,FALSE),0)</f>
        <v>0</v>
      </c>
      <c r="AQ292" s="150" t="e">
        <f t="shared" si="38"/>
        <v>#DIV/0!</v>
      </c>
      <c r="AS292" s="177"/>
      <c r="AT292" s="177"/>
      <c r="AV292" s="153" t="e">
        <f t="shared" si="39"/>
        <v>#DIV/0!</v>
      </c>
      <c r="AW292" s="101"/>
      <c r="AY292" s="132"/>
      <c r="AZ292" s="101"/>
      <c r="BA292" s="94"/>
      <c r="BB292" s="94"/>
      <c r="BC292" s="94"/>
      <c r="BD292" s="94"/>
      <c r="BE292" s="101"/>
      <c r="BF292" s="132"/>
      <c r="BG292" s="98"/>
      <c r="BH292" s="74" t="str">
        <f t="shared" si="34"/>
        <v>N</v>
      </c>
      <c r="BI292" t="e">
        <f t="shared" si="35"/>
        <v>#DIV/0!</v>
      </c>
      <c r="BK292" s="283">
        <f>IFERROR(VLOOKUP($B292, 'A2. Rate Change &amp; Enrollment'!$C$14:$BY$769, 75, FALSE), 0)</f>
        <v>0</v>
      </c>
      <c r="BL292" s="283" t="e">
        <f t="shared" si="36"/>
        <v>#DIV/0!</v>
      </c>
      <c r="BM292" s="283" t="e">
        <f t="shared" si="37"/>
        <v>#DIV/0!</v>
      </c>
      <c r="BN292" t="e">
        <f t="shared" si="40"/>
        <v>#DIV/0!</v>
      </c>
    </row>
    <row r="293" spans="1:66" x14ac:dyDescent="0.35">
      <c r="A293" t="s">
        <v>596</v>
      </c>
      <c r="B293" s="144"/>
      <c r="C293" s="98"/>
      <c r="D293" s="43" t="str">
        <f t="shared" si="33"/>
        <v>Indemnity</v>
      </c>
      <c r="E293" s="100"/>
      <c r="F293" s="101"/>
      <c r="G293" s="100"/>
      <c r="H293" s="101"/>
      <c r="I293" s="100"/>
      <c r="J293" s="101"/>
      <c r="K293" s="100"/>
      <c r="L293" s="101"/>
      <c r="M293" s="100"/>
      <c r="N293" s="101"/>
      <c r="O293" s="100"/>
      <c r="P293" s="101"/>
      <c r="Q293" s="100"/>
      <c r="R293" s="101"/>
      <c r="S293" s="100"/>
      <c r="T293" s="101"/>
      <c r="U293" s="118"/>
      <c r="V293" s="118"/>
      <c r="W293" s="100"/>
      <c r="X293" s="100"/>
      <c r="Y293" s="100"/>
      <c r="Z293" s="100"/>
      <c r="AA293" s="132"/>
      <c r="AB293" s="101"/>
      <c r="AC293" s="101"/>
      <c r="AD293" s="101"/>
      <c r="AE293" s="100"/>
      <c r="AF293" s="101"/>
      <c r="AG293" s="100"/>
      <c r="AH293" s="101"/>
      <c r="AI293" s="100"/>
      <c r="AJ293" s="101"/>
      <c r="AK293" s="100"/>
      <c r="AL293" s="101"/>
      <c r="AM293" s="101"/>
      <c r="AN293" s="8"/>
      <c r="AO293" s="147">
        <f>IFERROR(VLOOKUP(B293,'A2. Rate Change &amp; Enrollment'!$C$20:$K$769,3,FALSE),0)</f>
        <v>0</v>
      </c>
      <c r="AP293" s="147">
        <f>IFERROR(VLOOKUP(B293,'A2. Rate Change &amp; Enrollment'!$C$20:$K$769,7,FALSE),0)</f>
        <v>0</v>
      </c>
      <c r="AQ293" s="150" t="e">
        <f t="shared" si="38"/>
        <v>#DIV/0!</v>
      </c>
      <c r="AS293" s="177"/>
      <c r="AT293" s="177"/>
      <c r="AV293" s="153" t="e">
        <f t="shared" si="39"/>
        <v>#DIV/0!</v>
      </c>
      <c r="AW293" s="101"/>
      <c r="AY293" s="132"/>
      <c r="AZ293" s="101"/>
      <c r="BA293" s="94"/>
      <c r="BB293" s="94"/>
      <c r="BC293" s="94"/>
      <c r="BD293" s="94"/>
      <c r="BE293" s="101"/>
      <c r="BF293" s="132"/>
      <c r="BG293" s="98"/>
      <c r="BH293" s="74" t="str">
        <f t="shared" si="34"/>
        <v>N</v>
      </c>
      <c r="BI293" t="e">
        <f t="shared" si="35"/>
        <v>#DIV/0!</v>
      </c>
      <c r="BK293" s="283">
        <f>IFERROR(VLOOKUP($B293, 'A2. Rate Change &amp; Enrollment'!$C$14:$BY$769, 75, FALSE), 0)</f>
        <v>0</v>
      </c>
      <c r="BL293" s="283" t="e">
        <f t="shared" si="36"/>
        <v>#DIV/0!</v>
      </c>
      <c r="BM293" s="283" t="e">
        <f t="shared" si="37"/>
        <v>#DIV/0!</v>
      </c>
      <c r="BN293" t="e">
        <f t="shared" si="40"/>
        <v>#DIV/0!</v>
      </c>
    </row>
    <row r="294" spans="1:66" x14ac:dyDescent="0.35">
      <c r="A294" t="s">
        <v>597</v>
      </c>
      <c r="B294" s="144"/>
      <c r="C294" s="98"/>
      <c r="D294" s="43" t="str">
        <f t="shared" si="33"/>
        <v>Indemnity</v>
      </c>
      <c r="E294" s="100"/>
      <c r="F294" s="101"/>
      <c r="G294" s="100"/>
      <c r="H294" s="101"/>
      <c r="I294" s="100"/>
      <c r="J294" s="101"/>
      <c r="K294" s="100"/>
      <c r="L294" s="101"/>
      <c r="M294" s="100"/>
      <c r="N294" s="101"/>
      <c r="O294" s="100"/>
      <c r="P294" s="101"/>
      <c r="Q294" s="100"/>
      <c r="R294" s="101"/>
      <c r="S294" s="100"/>
      <c r="T294" s="101"/>
      <c r="U294" s="118"/>
      <c r="V294" s="118"/>
      <c r="W294" s="100"/>
      <c r="X294" s="100"/>
      <c r="Y294" s="100"/>
      <c r="Z294" s="100"/>
      <c r="AA294" s="132"/>
      <c r="AB294" s="101"/>
      <c r="AC294" s="101"/>
      <c r="AD294" s="101"/>
      <c r="AE294" s="100"/>
      <c r="AF294" s="101"/>
      <c r="AG294" s="100"/>
      <c r="AH294" s="101"/>
      <c r="AI294" s="100"/>
      <c r="AJ294" s="101"/>
      <c r="AK294" s="100"/>
      <c r="AL294" s="101"/>
      <c r="AM294" s="101"/>
      <c r="AN294" s="8"/>
      <c r="AO294" s="147">
        <f>IFERROR(VLOOKUP(B294,'A2. Rate Change &amp; Enrollment'!$C$20:$K$769,3,FALSE),0)</f>
        <v>0</v>
      </c>
      <c r="AP294" s="147">
        <f>IFERROR(VLOOKUP(B294,'A2. Rate Change &amp; Enrollment'!$C$20:$K$769,7,FALSE),0)</f>
        <v>0</v>
      </c>
      <c r="AQ294" s="150" t="e">
        <f t="shared" si="38"/>
        <v>#DIV/0!</v>
      </c>
      <c r="AS294" s="177"/>
      <c r="AT294" s="177"/>
      <c r="AV294" s="153" t="e">
        <f t="shared" si="39"/>
        <v>#DIV/0!</v>
      </c>
      <c r="AW294" s="101"/>
      <c r="AY294" s="132"/>
      <c r="AZ294" s="101"/>
      <c r="BA294" s="94"/>
      <c r="BB294" s="94"/>
      <c r="BC294" s="94"/>
      <c r="BD294" s="94"/>
      <c r="BE294" s="101"/>
      <c r="BF294" s="132"/>
      <c r="BG294" s="98"/>
      <c r="BH294" s="74" t="str">
        <f t="shared" si="34"/>
        <v>N</v>
      </c>
      <c r="BI294" t="e">
        <f t="shared" si="35"/>
        <v>#DIV/0!</v>
      </c>
      <c r="BK294" s="283">
        <f>IFERROR(VLOOKUP($B294, 'A2. Rate Change &amp; Enrollment'!$C$14:$BY$769, 75, FALSE), 0)</f>
        <v>0</v>
      </c>
      <c r="BL294" s="283" t="e">
        <f t="shared" si="36"/>
        <v>#DIV/0!</v>
      </c>
      <c r="BM294" s="283" t="e">
        <f t="shared" si="37"/>
        <v>#DIV/0!</v>
      </c>
      <c r="BN294" t="e">
        <f t="shared" si="40"/>
        <v>#DIV/0!</v>
      </c>
    </row>
    <row r="295" spans="1:66" x14ac:dyDescent="0.35">
      <c r="A295" t="s">
        <v>598</v>
      </c>
      <c r="B295" s="144"/>
      <c r="C295" s="98"/>
      <c r="D295" s="43" t="str">
        <f t="shared" si="33"/>
        <v>Indemnity</v>
      </c>
      <c r="E295" s="100"/>
      <c r="F295" s="101"/>
      <c r="G295" s="100"/>
      <c r="H295" s="101"/>
      <c r="I295" s="100"/>
      <c r="J295" s="101"/>
      <c r="K295" s="100"/>
      <c r="L295" s="101"/>
      <c r="M295" s="100"/>
      <c r="N295" s="101"/>
      <c r="O295" s="100"/>
      <c r="P295" s="101"/>
      <c r="Q295" s="100"/>
      <c r="R295" s="101"/>
      <c r="S295" s="100"/>
      <c r="T295" s="101"/>
      <c r="U295" s="118"/>
      <c r="V295" s="118"/>
      <c r="W295" s="100"/>
      <c r="X295" s="100"/>
      <c r="Y295" s="100"/>
      <c r="Z295" s="100"/>
      <c r="AA295" s="132"/>
      <c r="AB295" s="101"/>
      <c r="AC295" s="101"/>
      <c r="AD295" s="101"/>
      <c r="AE295" s="100"/>
      <c r="AF295" s="101"/>
      <c r="AG295" s="100"/>
      <c r="AH295" s="101"/>
      <c r="AI295" s="100"/>
      <c r="AJ295" s="101"/>
      <c r="AK295" s="100"/>
      <c r="AL295" s="101"/>
      <c r="AM295" s="101"/>
      <c r="AN295" s="8"/>
      <c r="AO295" s="147">
        <f>IFERROR(VLOOKUP(B295,'A2. Rate Change &amp; Enrollment'!$C$20:$K$769,3,FALSE),0)</f>
        <v>0</v>
      </c>
      <c r="AP295" s="147">
        <f>IFERROR(VLOOKUP(B295,'A2. Rate Change &amp; Enrollment'!$C$20:$K$769,7,FALSE),0)</f>
        <v>0</v>
      </c>
      <c r="AQ295" s="150" t="e">
        <f t="shared" si="38"/>
        <v>#DIV/0!</v>
      </c>
      <c r="AS295" s="177"/>
      <c r="AT295" s="177"/>
      <c r="AV295" s="153" t="e">
        <f t="shared" si="39"/>
        <v>#DIV/0!</v>
      </c>
      <c r="AW295" s="101"/>
      <c r="AY295" s="132"/>
      <c r="AZ295" s="101"/>
      <c r="BA295" s="94"/>
      <c r="BB295" s="94"/>
      <c r="BC295" s="94"/>
      <c r="BD295" s="94"/>
      <c r="BE295" s="101"/>
      <c r="BF295" s="132"/>
      <c r="BG295" s="98"/>
      <c r="BH295" s="74" t="str">
        <f t="shared" si="34"/>
        <v>N</v>
      </c>
      <c r="BI295" t="e">
        <f t="shared" si="35"/>
        <v>#DIV/0!</v>
      </c>
      <c r="BK295" s="283">
        <f>IFERROR(VLOOKUP($B295, 'A2. Rate Change &amp; Enrollment'!$C$14:$BY$769, 75, FALSE), 0)</f>
        <v>0</v>
      </c>
      <c r="BL295" s="283" t="e">
        <f t="shared" si="36"/>
        <v>#DIV/0!</v>
      </c>
      <c r="BM295" s="283" t="e">
        <f t="shared" si="37"/>
        <v>#DIV/0!</v>
      </c>
      <c r="BN295" t="e">
        <f t="shared" si="40"/>
        <v>#DIV/0!</v>
      </c>
    </row>
    <row r="296" spans="1:66" x14ac:dyDescent="0.35">
      <c r="A296" t="s">
        <v>599</v>
      </c>
      <c r="B296" s="144"/>
      <c r="C296" s="98"/>
      <c r="D296" s="43" t="str">
        <f t="shared" si="33"/>
        <v>Indemnity</v>
      </c>
      <c r="E296" s="100"/>
      <c r="F296" s="101"/>
      <c r="G296" s="100"/>
      <c r="H296" s="101"/>
      <c r="I296" s="100"/>
      <c r="J296" s="101"/>
      <c r="K296" s="100"/>
      <c r="L296" s="101"/>
      <c r="M296" s="100"/>
      <c r="N296" s="101"/>
      <c r="O296" s="100"/>
      <c r="P296" s="101"/>
      <c r="Q296" s="100"/>
      <c r="R296" s="101"/>
      <c r="S296" s="100"/>
      <c r="T296" s="101"/>
      <c r="U296" s="118"/>
      <c r="V296" s="118"/>
      <c r="W296" s="100"/>
      <c r="X296" s="100"/>
      <c r="Y296" s="100"/>
      <c r="Z296" s="100"/>
      <c r="AA296" s="132"/>
      <c r="AB296" s="101"/>
      <c r="AC296" s="101"/>
      <c r="AD296" s="101"/>
      <c r="AE296" s="100"/>
      <c r="AF296" s="101"/>
      <c r="AG296" s="100"/>
      <c r="AH296" s="101"/>
      <c r="AI296" s="100"/>
      <c r="AJ296" s="101"/>
      <c r="AK296" s="100"/>
      <c r="AL296" s="101"/>
      <c r="AM296" s="101"/>
      <c r="AN296" s="8"/>
      <c r="AO296" s="147">
        <f>IFERROR(VLOOKUP(B296,'A2. Rate Change &amp; Enrollment'!$C$20:$K$769,3,FALSE),0)</f>
        <v>0</v>
      </c>
      <c r="AP296" s="147">
        <f>IFERROR(VLOOKUP(B296,'A2. Rate Change &amp; Enrollment'!$C$20:$K$769,7,FALSE),0)</f>
        <v>0</v>
      </c>
      <c r="AQ296" s="150" t="e">
        <f t="shared" si="38"/>
        <v>#DIV/0!</v>
      </c>
      <c r="AS296" s="177"/>
      <c r="AT296" s="177"/>
      <c r="AV296" s="153" t="e">
        <f t="shared" si="39"/>
        <v>#DIV/0!</v>
      </c>
      <c r="AW296" s="101"/>
      <c r="AY296" s="132"/>
      <c r="AZ296" s="101"/>
      <c r="BA296" s="94"/>
      <c r="BB296" s="94"/>
      <c r="BC296" s="94"/>
      <c r="BD296" s="94"/>
      <c r="BE296" s="101"/>
      <c r="BF296" s="132"/>
      <c r="BG296" s="98"/>
      <c r="BH296" s="74" t="str">
        <f t="shared" si="34"/>
        <v>N</v>
      </c>
      <c r="BI296" t="e">
        <f t="shared" si="35"/>
        <v>#DIV/0!</v>
      </c>
      <c r="BK296" s="283">
        <f>IFERROR(VLOOKUP($B296, 'A2. Rate Change &amp; Enrollment'!$C$14:$BY$769, 75, FALSE), 0)</f>
        <v>0</v>
      </c>
      <c r="BL296" s="283" t="e">
        <f t="shared" si="36"/>
        <v>#DIV/0!</v>
      </c>
      <c r="BM296" s="283" t="e">
        <f t="shared" si="37"/>
        <v>#DIV/0!</v>
      </c>
      <c r="BN296" t="e">
        <f t="shared" si="40"/>
        <v>#DIV/0!</v>
      </c>
    </row>
    <row r="297" spans="1:66" x14ac:dyDescent="0.35">
      <c r="A297" t="s">
        <v>600</v>
      </c>
      <c r="B297" s="144"/>
      <c r="C297" s="98"/>
      <c r="D297" s="43" t="str">
        <f t="shared" si="33"/>
        <v>Indemnity</v>
      </c>
      <c r="E297" s="100"/>
      <c r="F297" s="101"/>
      <c r="G297" s="100"/>
      <c r="H297" s="101"/>
      <c r="I297" s="100"/>
      <c r="J297" s="101"/>
      <c r="K297" s="100"/>
      <c r="L297" s="101"/>
      <c r="M297" s="100"/>
      <c r="N297" s="101"/>
      <c r="O297" s="100"/>
      <c r="P297" s="101"/>
      <c r="Q297" s="100"/>
      <c r="R297" s="101"/>
      <c r="S297" s="100"/>
      <c r="T297" s="101"/>
      <c r="U297" s="118"/>
      <c r="V297" s="118"/>
      <c r="W297" s="100"/>
      <c r="X297" s="100"/>
      <c r="Y297" s="100"/>
      <c r="Z297" s="100"/>
      <c r="AA297" s="132"/>
      <c r="AB297" s="101"/>
      <c r="AC297" s="101"/>
      <c r="AD297" s="101"/>
      <c r="AE297" s="100"/>
      <c r="AF297" s="101"/>
      <c r="AG297" s="100"/>
      <c r="AH297" s="101"/>
      <c r="AI297" s="100"/>
      <c r="AJ297" s="101"/>
      <c r="AK297" s="100"/>
      <c r="AL297" s="101"/>
      <c r="AM297" s="101"/>
      <c r="AN297" s="8"/>
      <c r="AO297" s="147">
        <f>IFERROR(VLOOKUP(B297,'A2. Rate Change &amp; Enrollment'!$C$20:$K$769,3,FALSE),0)</f>
        <v>0</v>
      </c>
      <c r="AP297" s="147">
        <f>IFERROR(VLOOKUP(B297,'A2. Rate Change &amp; Enrollment'!$C$20:$K$769,7,FALSE),0)</f>
        <v>0</v>
      </c>
      <c r="AQ297" s="150" t="e">
        <f t="shared" si="38"/>
        <v>#DIV/0!</v>
      </c>
      <c r="AS297" s="177"/>
      <c r="AT297" s="177"/>
      <c r="AV297" s="153" t="e">
        <f t="shared" si="39"/>
        <v>#DIV/0!</v>
      </c>
      <c r="AW297" s="101"/>
      <c r="AY297" s="132"/>
      <c r="AZ297" s="101"/>
      <c r="BA297" s="94"/>
      <c r="BB297" s="94"/>
      <c r="BC297" s="94"/>
      <c r="BD297" s="94"/>
      <c r="BE297" s="101"/>
      <c r="BF297" s="132"/>
      <c r="BG297" s="98"/>
      <c r="BH297" s="74" t="str">
        <f t="shared" si="34"/>
        <v>N</v>
      </c>
      <c r="BI297" t="e">
        <f t="shared" si="35"/>
        <v>#DIV/0!</v>
      </c>
      <c r="BK297" s="283">
        <f>IFERROR(VLOOKUP($B297, 'A2. Rate Change &amp; Enrollment'!$C$14:$BY$769, 75, FALSE), 0)</f>
        <v>0</v>
      </c>
      <c r="BL297" s="283" t="e">
        <f t="shared" si="36"/>
        <v>#DIV/0!</v>
      </c>
      <c r="BM297" s="283" t="e">
        <f t="shared" si="37"/>
        <v>#DIV/0!</v>
      </c>
      <c r="BN297" t="e">
        <f t="shared" si="40"/>
        <v>#DIV/0!</v>
      </c>
    </row>
    <row r="298" spans="1:66" x14ac:dyDescent="0.35">
      <c r="A298" t="s">
        <v>601</v>
      </c>
      <c r="B298" s="144"/>
      <c r="C298" s="98"/>
      <c r="D298" s="43" t="str">
        <f t="shared" si="33"/>
        <v>Indemnity</v>
      </c>
      <c r="E298" s="100"/>
      <c r="F298" s="101"/>
      <c r="G298" s="100"/>
      <c r="H298" s="101"/>
      <c r="I298" s="100"/>
      <c r="J298" s="101"/>
      <c r="K298" s="100"/>
      <c r="L298" s="101"/>
      <c r="M298" s="100"/>
      <c r="N298" s="101"/>
      <c r="O298" s="100"/>
      <c r="P298" s="101"/>
      <c r="Q298" s="100"/>
      <c r="R298" s="101"/>
      <c r="S298" s="100"/>
      <c r="T298" s="101"/>
      <c r="U298" s="118"/>
      <c r="V298" s="118"/>
      <c r="W298" s="100"/>
      <c r="X298" s="100"/>
      <c r="Y298" s="100"/>
      <c r="Z298" s="100"/>
      <c r="AA298" s="132"/>
      <c r="AB298" s="101"/>
      <c r="AC298" s="101"/>
      <c r="AD298" s="101"/>
      <c r="AE298" s="100"/>
      <c r="AF298" s="101"/>
      <c r="AG298" s="100"/>
      <c r="AH298" s="101"/>
      <c r="AI298" s="100"/>
      <c r="AJ298" s="101"/>
      <c r="AK298" s="100"/>
      <c r="AL298" s="101"/>
      <c r="AM298" s="101"/>
      <c r="AN298" s="8"/>
      <c r="AO298" s="147">
        <f>IFERROR(VLOOKUP(B298,'A2. Rate Change &amp; Enrollment'!$C$20:$K$769,3,FALSE),0)</f>
        <v>0</v>
      </c>
      <c r="AP298" s="147">
        <f>IFERROR(VLOOKUP(B298,'A2. Rate Change &amp; Enrollment'!$C$20:$K$769,7,FALSE),0)</f>
        <v>0</v>
      </c>
      <c r="AQ298" s="150" t="e">
        <f t="shared" si="38"/>
        <v>#DIV/0!</v>
      </c>
      <c r="AS298" s="177"/>
      <c r="AT298" s="177"/>
      <c r="AV298" s="153" t="e">
        <f t="shared" si="39"/>
        <v>#DIV/0!</v>
      </c>
      <c r="AW298" s="101"/>
      <c r="AY298" s="132"/>
      <c r="AZ298" s="101"/>
      <c r="BA298" s="94"/>
      <c r="BB298" s="94"/>
      <c r="BC298" s="94"/>
      <c r="BD298" s="94"/>
      <c r="BE298" s="101"/>
      <c r="BF298" s="132"/>
      <c r="BG298" s="98"/>
      <c r="BH298" s="74" t="str">
        <f t="shared" si="34"/>
        <v>N</v>
      </c>
      <c r="BI298" t="e">
        <f t="shared" si="35"/>
        <v>#DIV/0!</v>
      </c>
      <c r="BK298" s="283">
        <f>IFERROR(VLOOKUP($B298, 'A2. Rate Change &amp; Enrollment'!$C$14:$BY$769, 75, FALSE), 0)</f>
        <v>0</v>
      </c>
      <c r="BL298" s="283" t="e">
        <f t="shared" si="36"/>
        <v>#DIV/0!</v>
      </c>
      <c r="BM298" s="283" t="e">
        <f t="shared" si="37"/>
        <v>#DIV/0!</v>
      </c>
      <c r="BN298" t="e">
        <f t="shared" si="40"/>
        <v>#DIV/0!</v>
      </c>
    </row>
    <row r="299" spans="1:66" x14ac:dyDescent="0.35">
      <c r="A299" t="s">
        <v>602</v>
      </c>
      <c r="B299" s="144"/>
      <c r="C299" s="98"/>
      <c r="D299" s="43" t="str">
        <f t="shared" si="33"/>
        <v>Indemnity</v>
      </c>
      <c r="E299" s="100"/>
      <c r="F299" s="101"/>
      <c r="G299" s="100"/>
      <c r="H299" s="101"/>
      <c r="I299" s="100"/>
      <c r="J299" s="101"/>
      <c r="K299" s="100"/>
      <c r="L299" s="101"/>
      <c r="M299" s="100"/>
      <c r="N299" s="101"/>
      <c r="O299" s="100"/>
      <c r="P299" s="101"/>
      <c r="Q299" s="100"/>
      <c r="R299" s="101"/>
      <c r="S299" s="100"/>
      <c r="T299" s="101"/>
      <c r="U299" s="118"/>
      <c r="V299" s="118"/>
      <c r="W299" s="100"/>
      <c r="X299" s="100"/>
      <c r="Y299" s="100"/>
      <c r="Z299" s="100"/>
      <c r="AA299" s="132"/>
      <c r="AB299" s="101"/>
      <c r="AC299" s="101"/>
      <c r="AD299" s="101"/>
      <c r="AE299" s="100"/>
      <c r="AF299" s="101"/>
      <c r="AG299" s="100"/>
      <c r="AH299" s="101"/>
      <c r="AI299" s="100"/>
      <c r="AJ299" s="101"/>
      <c r="AK299" s="100"/>
      <c r="AL299" s="101"/>
      <c r="AM299" s="101"/>
      <c r="AN299" s="8"/>
      <c r="AO299" s="147">
        <f>IFERROR(VLOOKUP(B299,'A2. Rate Change &amp; Enrollment'!$C$20:$K$769,3,FALSE),0)</f>
        <v>0</v>
      </c>
      <c r="AP299" s="147">
        <f>IFERROR(VLOOKUP(B299,'A2. Rate Change &amp; Enrollment'!$C$20:$K$769,7,FALSE),0)</f>
        <v>0</v>
      </c>
      <c r="AQ299" s="150" t="e">
        <f t="shared" si="38"/>
        <v>#DIV/0!</v>
      </c>
      <c r="AS299" s="177"/>
      <c r="AT299" s="177"/>
      <c r="AV299" s="153" t="e">
        <f t="shared" si="39"/>
        <v>#DIV/0!</v>
      </c>
      <c r="AW299" s="101"/>
      <c r="AY299" s="132"/>
      <c r="AZ299" s="101"/>
      <c r="BA299" s="94"/>
      <c r="BB299" s="94"/>
      <c r="BC299" s="94"/>
      <c r="BD299" s="94"/>
      <c r="BE299" s="101"/>
      <c r="BF299" s="132"/>
      <c r="BG299" s="98"/>
      <c r="BH299" s="74" t="str">
        <f t="shared" si="34"/>
        <v>N</v>
      </c>
      <c r="BI299" t="e">
        <f t="shared" si="35"/>
        <v>#DIV/0!</v>
      </c>
      <c r="BK299" s="283">
        <f>IFERROR(VLOOKUP($B299, 'A2. Rate Change &amp; Enrollment'!$C$14:$BY$769, 75, FALSE), 0)</f>
        <v>0</v>
      </c>
      <c r="BL299" s="283" t="e">
        <f t="shared" si="36"/>
        <v>#DIV/0!</v>
      </c>
      <c r="BM299" s="283" t="e">
        <f t="shared" si="37"/>
        <v>#DIV/0!</v>
      </c>
      <c r="BN299" t="e">
        <f t="shared" si="40"/>
        <v>#DIV/0!</v>
      </c>
    </row>
    <row r="300" spans="1:66" x14ac:dyDescent="0.35">
      <c r="A300" t="s">
        <v>603</v>
      </c>
      <c r="B300" s="144"/>
      <c r="C300" s="98"/>
      <c r="D300" s="43" t="str">
        <f t="shared" si="33"/>
        <v>Indemnity</v>
      </c>
      <c r="E300" s="100"/>
      <c r="F300" s="101"/>
      <c r="G300" s="100"/>
      <c r="H300" s="101"/>
      <c r="I300" s="100"/>
      <c r="J300" s="101"/>
      <c r="K300" s="100"/>
      <c r="L300" s="101"/>
      <c r="M300" s="100"/>
      <c r="N300" s="101"/>
      <c r="O300" s="100"/>
      <c r="P300" s="101"/>
      <c r="Q300" s="100"/>
      <c r="R300" s="101"/>
      <c r="S300" s="100"/>
      <c r="T300" s="101"/>
      <c r="U300" s="118"/>
      <c r="V300" s="118"/>
      <c r="W300" s="100"/>
      <c r="X300" s="100"/>
      <c r="Y300" s="100"/>
      <c r="Z300" s="100"/>
      <c r="AA300" s="132"/>
      <c r="AB300" s="101"/>
      <c r="AC300" s="101"/>
      <c r="AD300" s="101"/>
      <c r="AE300" s="100"/>
      <c r="AF300" s="101"/>
      <c r="AG300" s="100"/>
      <c r="AH300" s="101"/>
      <c r="AI300" s="100"/>
      <c r="AJ300" s="101"/>
      <c r="AK300" s="100"/>
      <c r="AL300" s="101"/>
      <c r="AM300" s="101"/>
      <c r="AN300" s="8"/>
      <c r="AO300" s="147">
        <f>IFERROR(VLOOKUP(B300,'A2. Rate Change &amp; Enrollment'!$C$20:$K$769,3,FALSE),0)</f>
        <v>0</v>
      </c>
      <c r="AP300" s="147">
        <f>IFERROR(VLOOKUP(B300,'A2. Rate Change &amp; Enrollment'!$C$20:$K$769,7,FALSE),0)</f>
        <v>0</v>
      </c>
      <c r="AQ300" s="150" t="e">
        <f t="shared" si="38"/>
        <v>#DIV/0!</v>
      </c>
      <c r="AS300" s="177"/>
      <c r="AT300" s="177"/>
      <c r="AV300" s="153" t="e">
        <f t="shared" si="39"/>
        <v>#DIV/0!</v>
      </c>
      <c r="AW300" s="101"/>
      <c r="AY300" s="132"/>
      <c r="AZ300" s="101"/>
      <c r="BA300" s="94"/>
      <c r="BB300" s="94"/>
      <c r="BC300" s="94"/>
      <c r="BD300" s="94"/>
      <c r="BE300" s="101"/>
      <c r="BF300" s="132"/>
      <c r="BG300" s="98"/>
      <c r="BH300" s="74" t="str">
        <f t="shared" si="34"/>
        <v>N</v>
      </c>
      <c r="BI300" t="e">
        <f t="shared" si="35"/>
        <v>#DIV/0!</v>
      </c>
      <c r="BK300" s="283">
        <f>IFERROR(VLOOKUP($B300, 'A2. Rate Change &amp; Enrollment'!$C$14:$BY$769, 75, FALSE), 0)</f>
        <v>0</v>
      </c>
      <c r="BL300" s="283" t="e">
        <f t="shared" si="36"/>
        <v>#DIV/0!</v>
      </c>
      <c r="BM300" s="283" t="e">
        <f t="shared" si="37"/>
        <v>#DIV/0!</v>
      </c>
      <c r="BN300" t="e">
        <f t="shared" si="40"/>
        <v>#DIV/0!</v>
      </c>
    </row>
    <row r="301" spans="1:66" x14ac:dyDescent="0.35">
      <c r="A301" t="s">
        <v>604</v>
      </c>
      <c r="B301" s="144"/>
      <c r="C301" s="98"/>
      <c r="D301" s="43" t="str">
        <f t="shared" si="33"/>
        <v>Indemnity</v>
      </c>
      <c r="E301" s="100"/>
      <c r="F301" s="101"/>
      <c r="G301" s="100"/>
      <c r="H301" s="101"/>
      <c r="I301" s="100"/>
      <c r="J301" s="101"/>
      <c r="K301" s="100"/>
      <c r="L301" s="101"/>
      <c r="M301" s="100"/>
      <c r="N301" s="101"/>
      <c r="O301" s="100"/>
      <c r="P301" s="101"/>
      <c r="Q301" s="100"/>
      <c r="R301" s="101"/>
      <c r="S301" s="100"/>
      <c r="T301" s="101"/>
      <c r="U301" s="118"/>
      <c r="V301" s="118"/>
      <c r="W301" s="100"/>
      <c r="X301" s="100"/>
      <c r="Y301" s="100"/>
      <c r="Z301" s="100"/>
      <c r="AA301" s="132"/>
      <c r="AB301" s="101"/>
      <c r="AC301" s="101"/>
      <c r="AD301" s="101"/>
      <c r="AE301" s="100"/>
      <c r="AF301" s="101"/>
      <c r="AG301" s="100"/>
      <c r="AH301" s="101"/>
      <c r="AI301" s="100"/>
      <c r="AJ301" s="101"/>
      <c r="AK301" s="100"/>
      <c r="AL301" s="101"/>
      <c r="AM301" s="101"/>
      <c r="AN301" s="8"/>
      <c r="AO301" s="147">
        <f>IFERROR(VLOOKUP(B301,'A2. Rate Change &amp; Enrollment'!$C$20:$K$769,3,FALSE),0)</f>
        <v>0</v>
      </c>
      <c r="AP301" s="147">
        <f>IFERROR(VLOOKUP(B301,'A2. Rate Change &amp; Enrollment'!$C$20:$K$769,7,FALSE),0)</f>
        <v>0</v>
      </c>
      <c r="AQ301" s="150" t="e">
        <f t="shared" si="38"/>
        <v>#DIV/0!</v>
      </c>
      <c r="AS301" s="177"/>
      <c r="AT301" s="177"/>
      <c r="AV301" s="153" t="e">
        <f t="shared" si="39"/>
        <v>#DIV/0!</v>
      </c>
      <c r="AW301" s="101"/>
      <c r="AY301" s="132"/>
      <c r="AZ301" s="101"/>
      <c r="BA301" s="94"/>
      <c r="BB301" s="94"/>
      <c r="BC301" s="94"/>
      <c r="BD301" s="94"/>
      <c r="BE301" s="101"/>
      <c r="BF301" s="132"/>
      <c r="BG301" s="98"/>
      <c r="BH301" s="74" t="str">
        <f t="shared" si="34"/>
        <v>N</v>
      </c>
      <c r="BI301" t="e">
        <f t="shared" si="35"/>
        <v>#DIV/0!</v>
      </c>
      <c r="BK301" s="283">
        <f>IFERROR(VLOOKUP($B301, 'A2. Rate Change &amp; Enrollment'!$C$14:$BY$769, 75, FALSE), 0)</f>
        <v>0</v>
      </c>
      <c r="BL301" s="283" t="e">
        <f t="shared" si="36"/>
        <v>#DIV/0!</v>
      </c>
      <c r="BM301" s="283" t="e">
        <f t="shared" si="37"/>
        <v>#DIV/0!</v>
      </c>
      <c r="BN301" t="e">
        <f t="shared" si="40"/>
        <v>#DIV/0!</v>
      </c>
    </row>
    <row r="302" spans="1:66" x14ac:dyDescent="0.35">
      <c r="A302" t="s">
        <v>605</v>
      </c>
      <c r="B302" s="144"/>
      <c r="C302" s="98"/>
      <c r="D302" s="43" t="str">
        <f t="shared" si="33"/>
        <v>Indemnity</v>
      </c>
      <c r="E302" s="100"/>
      <c r="F302" s="101"/>
      <c r="G302" s="100"/>
      <c r="H302" s="101"/>
      <c r="I302" s="100"/>
      <c r="J302" s="101"/>
      <c r="K302" s="100"/>
      <c r="L302" s="101"/>
      <c r="M302" s="100"/>
      <c r="N302" s="101"/>
      <c r="O302" s="100"/>
      <c r="P302" s="101"/>
      <c r="Q302" s="100"/>
      <c r="R302" s="101"/>
      <c r="S302" s="100"/>
      <c r="T302" s="101"/>
      <c r="U302" s="118"/>
      <c r="V302" s="118"/>
      <c r="W302" s="100"/>
      <c r="X302" s="100"/>
      <c r="Y302" s="100"/>
      <c r="Z302" s="100"/>
      <c r="AA302" s="132"/>
      <c r="AB302" s="101"/>
      <c r="AC302" s="101"/>
      <c r="AD302" s="101"/>
      <c r="AE302" s="100"/>
      <c r="AF302" s="101"/>
      <c r="AG302" s="100"/>
      <c r="AH302" s="101"/>
      <c r="AI302" s="100"/>
      <c r="AJ302" s="101"/>
      <c r="AK302" s="100"/>
      <c r="AL302" s="101"/>
      <c r="AM302" s="101"/>
      <c r="AN302" s="8"/>
      <c r="AO302" s="147">
        <f>IFERROR(VLOOKUP(B302,'A2. Rate Change &amp; Enrollment'!$C$20:$K$769,3,FALSE),0)</f>
        <v>0</v>
      </c>
      <c r="AP302" s="147">
        <f>IFERROR(VLOOKUP(B302,'A2. Rate Change &amp; Enrollment'!$C$20:$K$769,7,FALSE),0)</f>
        <v>0</v>
      </c>
      <c r="AQ302" s="150" t="e">
        <f t="shared" si="38"/>
        <v>#DIV/0!</v>
      </c>
      <c r="AS302" s="177"/>
      <c r="AT302" s="177"/>
      <c r="AV302" s="153" t="e">
        <f t="shared" si="39"/>
        <v>#DIV/0!</v>
      </c>
      <c r="AW302" s="101"/>
      <c r="AY302" s="132"/>
      <c r="AZ302" s="101"/>
      <c r="BA302" s="94"/>
      <c r="BB302" s="94"/>
      <c r="BC302" s="94"/>
      <c r="BD302" s="94"/>
      <c r="BE302" s="101"/>
      <c r="BF302" s="132"/>
      <c r="BG302" s="98"/>
      <c r="BH302" s="74" t="str">
        <f t="shared" si="34"/>
        <v>N</v>
      </c>
      <c r="BI302" t="e">
        <f t="shared" si="35"/>
        <v>#DIV/0!</v>
      </c>
      <c r="BK302" s="283">
        <f>IFERROR(VLOOKUP($B302, 'A2. Rate Change &amp; Enrollment'!$C$14:$BY$769, 75, FALSE), 0)</f>
        <v>0</v>
      </c>
      <c r="BL302" s="283" t="e">
        <f t="shared" si="36"/>
        <v>#DIV/0!</v>
      </c>
      <c r="BM302" s="283" t="e">
        <f t="shared" si="37"/>
        <v>#DIV/0!</v>
      </c>
      <c r="BN302" t="e">
        <f t="shared" si="40"/>
        <v>#DIV/0!</v>
      </c>
    </row>
    <row r="303" spans="1:66" x14ac:dyDescent="0.35">
      <c r="A303" t="s">
        <v>606</v>
      </c>
      <c r="B303" s="144"/>
      <c r="C303" s="98"/>
      <c r="D303" s="43" t="str">
        <f t="shared" si="33"/>
        <v>Indemnity</v>
      </c>
      <c r="E303" s="100"/>
      <c r="F303" s="101"/>
      <c r="G303" s="100"/>
      <c r="H303" s="101"/>
      <c r="I303" s="100"/>
      <c r="J303" s="101"/>
      <c r="K303" s="100"/>
      <c r="L303" s="101"/>
      <c r="M303" s="100"/>
      <c r="N303" s="101"/>
      <c r="O303" s="100"/>
      <c r="P303" s="101"/>
      <c r="Q303" s="100"/>
      <c r="R303" s="101"/>
      <c r="S303" s="100"/>
      <c r="T303" s="101"/>
      <c r="U303" s="118"/>
      <c r="V303" s="118"/>
      <c r="W303" s="100"/>
      <c r="X303" s="100"/>
      <c r="Y303" s="100"/>
      <c r="Z303" s="100"/>
      <c r="AA303" s="132"/>
      <c r="AB303" s="101"/>
      <c r="AC303" s="101"/>
      <c r="AD303" s="101"/>
      <c r="AE303" s="100"/>
      <c r="AF303" s="101"/>
      <c r="AG303" s="100"/>
      <c r="AH303" s="101"/>
      <c r="AI303" s="100"/>
      <c r="AJ303" s="101"/>
      <c r="AK303" s="100"/>
      <c r="AL303" s="101"/>
      <c r="AM303" s="101"/>
      <c r="AN303" s="8"/>
      <c r="AO303" s="147">
        <f>IFERROR(VLOOKUP(B303,'A2. Rate Change &amp; Enrollment'!$C$20:$K$769,3,FALSE),0)</f>
        <v>0</v>
      </c>
      <c r="AP303" s="147">
        <f>IFERROR(VLOOKUP(B303,'A2. Rate Change &amp; Enrollment'!$C$20:$K$769,7,FALSE),0)</f>
        <v>0</v>
      </c>
      <c r="AQ303" s="150" t="e">
        <f t="shared" si="38"/>
        <v>#DIV/0!</v>
      </c>
      <c r="AS303" s="177"/>
      <c r="AT303" s="177"/>
      <c r="AV303" s="153" t="e">
        <f t="shared" si="39"/>
        <v>#DIV/0!</v>
      </c>
      <c r="AW303" s="101"/>
      <c r="AY303" s="132"/>
      <c r="AZ303" s="101"/>
      <c r="BA303" s="94"/>
      <c r="BB303" s="94"/>
      <c r="BC303" s="94"/>
      <c r="BD303" s="94"/>
      <c r="BE303" s="101"/>
      <c r="BF303" s="132"/>
      <c r="BG303" s="98"/>
      <c r="BH303" s="74" t="str">
        <f t="shared" si="34"/>
        <v>N</v>
      </c>
      <c r="BI303" t="e">
        <f t="shared" si="35"/>
        <v>#DIV/0!</v>
      </c>
      <c r="BK303" s="283">
        <f>IFERROR(VLOOKUP($B303, 'A2. Rate Change &amp; Enrollment'!$C$14:$BY$769, 75, FALSE), 0)</f>
        <v>0</v>
      </c>
      <c r="BL303" s="283" t="e">
        <f t="shared" si="36"/>
        <v>#DIV/0!</v>
      </c>
      <c r="BM303" s="283" t="e">
        <f t="shared" si="37"/>
        <v>#DIV/0!</v>
      </c>
      <c r="BN303" t="e">
        <f t="shared" si="40"/>
        <v>#DIV/0!</v>
      </c>
    </row>
    <row r="304" spans="1:66" x14ac:dyDescent="0.35">
      <c r="A304" t="s">
        <v>607</v>
      </c>
      <c r="B304" s="144"/>
      <c r="C304" s="98"/>
      <c r="D304" s="43" t="str">
        <f t="shared" si="33"/>
        <v>Indemnity</v>
      </c>
      <c r="E304" s="100"/>
      <c r="F304" s="101"/>
      <c r="G304" s="100"/>
      <c r="H304" s="101"/>
      <c r="I304" s="100"/>
      <c r="J304" s="101"/>
      <c r="K304" s="100"/>
      <c r="L304" s="101"/>
      <c r="M304" s="100"/>
      <c r="N304" s="101"/>
      <c r="O304" s="100"/>
      <c r="P304" s="101"/>
      <c r="Q304" s="100"/>
      <c r="R304" s="101"/>
      <c r="S304" s="100"/>
      <c r="T304" s="101"/>
      <c r="U304" s="118"/>
      <c r="V304" s="118"/>
      <c r="W304" s="100"/>
      <c r="X304" s="100"/>
      <c r="Y304" s="100"/>
      <c r="Z304" s="100"/>
      <c r="AA304" s="132"/>
      <c r="AB304" s="101"/>
      <c r="AC304" s="101"/>
      <c r="AD304" s="101"/>
      <c r="AE304" s="100"/>
      <c r="AF304" s="101"/>
      <c r="AG304" s="100"/>
      <c r="AH304" s="101"/>
      <c r="AI304" s="100"/>
      <c r="AJ304" s="101"/>
      <c r="AK304" s="100"/>
      <c r="AL304" s="101"/>
      <c r="AM304" s="101"/>
      <c r="AN304" s="8"/>
      <c r="AO304" s="147">
        <f>IFERROR(VLOOKUP(B304,'A2. Rate Change &amp; Enrollment'!$C$20:$K$769,3,FALSE),0)</f>
        <v>0</v>
      </c>
      <c r="AP304" s="147">
        <f>IFERROR(VLOOKUP(B304,'A2. Rate Change &amp; Enrollment'!$C$20:$K$769,7,FALSE),0)</f>
        <v>0</v>
      </c>
      <c r="AQ304" s="150" t="e">
        <f t="shared" si="38"/>
        <v>#DIV/0!</v>
      </c>
      <c r="AS304" s="177"/>
      <c r="AT304" s="177"/>
      <c r="AV304" s="153" t="e">
        <f t="shared" si="39"/>
        <v>#DIV/0!</v>
      </c>
      <c r="AW304" s="101"/>
      <c r="AY304" s="132"/>
      <c r="AZ304" s="101"/>
      <c r="BA304" s="94"/>
      <c r="BB304" s="94"/>
      <c r="BC304" s="94"/>
      <c r="BD304" s="94"/>
      <c r="BE304" s="101"/>
      <c r="BF304" s="132"/>
      <c r="BG304" s="98"/>
      <c r="BH304" s="74" t="str">
        <f t="shared" si="34"/>
        <v>N</v>
      </c>
      <c r="BI304" t="e">
        <f t="shared" si="35"/>
        <v>#DIV/0!</v>
      </c>
      <c r="BK304" s="283">
        <f>IFERROR(VLOOKUP($B304, 'A2. Rate Change &amp; Enrollment'!$C$14:$BY$769, 75, FALSE), 0)</f>
        <v>0</v>
      </c>
      <c r="BL304" s="283" t="e">
        <f t="shared" si="36"/>
        <v>#DIV/0!</v>
      </c>
      <c r="BM304" s="283" t="e">
        <f t="shared" si="37"/>
        <v>#DIV/0!</v>
      </c>
      <c r="BN304" t="e">
        <f t="shared" si="40"/>
        <v>#DIV/0!</v>
      </c>
    </row>
    <row r="305" spans="1:66" x14ac:dyDescent="0.35">
      <c r="A305" t="s">
        <v>608</v>
      </c>
      <c r="B305" s="144"/>
      <c r="C305" s="98"/>
      <c r="D305" s="43" t="str">
        <f t="shared" si="33"/>
        <v>Indemnity</v>
      </c>
      <c r="E305" s="100"/>
      <c r="F305" s="101"/>
      <c r="G305" s="100"/>
      <c r="H305" s="101"/>
      <c r="I305" s="100"/>
      <c r="J305" s="101"/>
      <c r="K305" s="100"/>
      <c r="L305" s="101"/>
      <c r="M305" s="100"/>
      <c r="N305" s="101"/>
      <c r="O305" s="100"/>
      <c r="P305" s="101"/>
      <c r="Q305" s="100"/>
      <c r="R305" s="101"/>
      <c r="S305" s="100"/>
      <c r="T305" s="101"/>
      <c r="U305" s="118"/>
      <c r="V305" s="118"/>
      <c r="W305" s="100"/>
      <c r="X305" s="100"/>
      <c r="Y305" s="100"/>
      <c r="Z305" s="100"/>
      <c r="AA305" s="132"/>
      <c r="AB305" s="101"/>
      <c r="AC305" s="101"/>
      <c r="AD305" s="101"/>
      <c r="AE305" s="100"/>
      <c r="AF305" s="101"/>
      <c r="AG305" s="100"/>
      <c r="AH305" s="101"/>
      <c r="AI305" s="100"/>
      <c r="AJ305" s="101"/>
      <c r="AK305" s="100"/>
      <c r="AL305" s="101"/>
      <c r="AM305" s="101"/>
      <c r="AN305" s="8"/>
      <c r="AO305" s="147">
        <f>IFERROR(VLOOKUP(B305,'A2. Rate Change &amp; Enrollment'!$C$20:$K$769,3,FALSE),0)</f>
        <v>0</v>
      </c>
      <c r="AP305" s="147">
        <f>IFERROR(VLOOKUP(B305,'A2. Rate Change &amp; Enrollment'!$C$20:$K$769,7,FALSE),0)</f>
        <v>0</v>
      </c>
      <c r="AQ305" s="150" t="e">
        <f t="shared" si="38"/>
        <v>#DIV/0!</v>
      </c>
      <c r="AS305" s="177"/>
      <c r="AT305" s="177"/>
      <c r="AV305" s="153" t="e">
        <f t="shared" si="39"/>
        <v>#DIV/0!</v>
      </c>
      <c r="AW305" s="101"/>
      <c r="AY305" s="132"/>
      <c r="AZ305" s="101"/>
      <c r="BA305" s="94"/>
      <c r="BB305" s="94"/>
      <c r="BC305" s="94"/>
      <c r="BD305" s="94"/>
      <c r="BE305" s="101"/>
      <c r="BF305" s="132"/>
      <c r="BG305" s="98"/>
      <c r="BH305" s="74" t="str">
        <f t="shared" si="34"/>
        <v>N</v>
      </c>
      <c r="BI305" t="e">
        <f t="shared" si="35"/>
        <v>#DIV/0!</v>
      </c>
      <c r="BK305" s="283">
        <f>IFERROR(VLOOKUP($B305, 'A2. Rate Change &amp; Enrollment'!$C$14:$BY$769, 75, FALSE), 0)</f>
        <v>0</v>
      </c>
      <c r="BL305" s="283" t="e">
        <f t="shared" si="36"/>
        <v>#DIV/0!</v>
      </c>
      <c r="BM305" s="283" t="e">
        <f t="shared" si="37"/>
        <v>#DIV/0!</v>
      </c>
      <c r="BN305" t="e">
        <f t="shared" si="40"/>
        <v>#DIV/0!</v>
      </c>
    </row>
    <row r="306" spans="1:66" x14ac:dyDescent="0.35">
      <c r="A306" t="s">
        <v>609</v>
      </c>
      <c r="B306" s="144"/>
      <c r="C306" s="98"/>
      <c r="D306" s="43" t="str">
        <f t="shared" si="33"/>
        <v>Indemnity</v>
      </c>
      <c r="E306" s="100"/>
      <c r="F306" s="101"/>
      <c r="G306" s="100"/>
      <c r="H306" s="101"/>
      <c r="I306" s="100"/>
      <c r="J306" s="101"/>
      <c r="K306" s="100"/>
      <c r="L306" s="101"/>
      <c r="M306" s="100"/>
      <c r="N306" s="101"/>
      <c r="O306" s="100"/>
      <c r="P306" s="101"/>
      <c r="Q306" s="100"/>
      <c r="R306" s="101"/>
      <c r="S306" s="100"/>
      <c r="T306" s="101"/>
      <c r="U306" s="118"/>
      <c r="V306" s="118"/>
      <c r="W306" s="100"/>
      <c r="X306" s="100"/>
      <c r="Y306" s="100"/>
      <c r="Z306" s="100"/>
      <c r="AA306" s="132"/>
      <c r="AB306" s="101"/>
      <c r="AC306" s="101"/>
      <c r="AD306" s="101"/>
      <c r="AE306" s="100"/>
      <c r="AF306" s="101"/>
      <c r="AG306" s="100"/>
      <c r="AH306" s="101"/>
      <c r="AI306" s="100"/>
      <c r="AJ306" s="101"/>
      <c r="AK306" s="100"/>
      <c r="AL306" s="101"/>
      <c r="AM306" s="101"/>
      <c r="AN306" s="8"/>
      <c r="AO306" s="147">
        <f>IFERROR(VLOOKUP(B306,'A2. Rate Change &amp; Enrollment'!$C$20:$K$769,3,FALSE),0)</f>
        <v>0</v>
      </c>
      <c r="AP306" s="147">
        <f>IFERROR(VLOOKUP(B306,'A2. Rate Change &amp; Enrollment'!$C$20:$K$769,7,FALSE),0)</f>
        <v>0</v>
      </c>
      <c r="AQ306" s="150" t="e">
        <f t="shared" si="38"/>
        <v>#DIV/0!</v>
      </c>
      <c r="AS306" s="177"/>
      <c r="AT306" s="177"/>
      <c r="AV306" s="153" t="e">
        <f t="shared" si="39"/>
        <v>#DIV/0!</v>
      </c>
      <c r="AW306" s="101"/>
      <c r="AY306" s="132"/>
      <c r="AZ306" s="101"/>
      <c r="BA306" s="94"/>
      <c r="BB306" s="94"/>
      <c r="BC306" s="94"/>
      <c r="BD306" s="94"/>
      <c r="BE306" s="101"/>
      <c r="BF306" s="132"/>
      <c r="BG306" s="98"/>
      <c r="BH306" s="74" t="str">
        <f t="shared" si="34"/>
        <v>N</v>
      </c>
      <c r="BI306" t="e">
        <f t="shared" si="35"/>
        <v>#DIV/0!</v>
      </c>
      <c r="BK306" s="283">
        <f>IFERROR(VLOOKUP($B306, 'A2. Rate Change &amp; Enrollment'!$C$14:$BY$769, 75, FALSE), 0)</f>
        <v>0</v>
      </c>
      <c r="BL306" s="283" t="e">
        <f t="shared" si="36"/>
        <v>#DIV/0!</v>
      </c>
      <c r="BM306" s="283" t="e">
        <f t="shared" si="37"/>
        <v>#DIV/0!</v>
      </c>
      <c r="BN306" t="e">
        <f t="shared" si="40"/>
        <v>#DIV/0!</v>
      </c>
    </row>
    <row r="307" spans="1:66" x14ac:dyDescent="0.35">
      <c r="A307" t="s">
        <v>610</v>
      </c>
      <c r="B307" s="144"/>
      <c r="C307" s="98"/>
      <c r="D307" s="43" t="str">
        <f t="shared" si="33"/>
        <v>Indemnity</v>
      </c>
      <c r="E307" s="100"/>
      <c r="F307" s="101"/>
      <c r="G307" s="100"/>
      <c r="H307" s="101"/>
      <c r="I307" s="100"/>
      <c r="J307" s="101"/>
      <c r="K307" s="100"/>
      <c r="L307" s="101"/>
      <c r="M307" s="100"/>
      <c r="N307" s="101"/>
      <c r="O307" s="100"/>
      <c r="P307" s="101"/>
      <c r="Q307" s="100"/>
      <c r="R307" s="101"/>
      <c r="S307" s="100"/>
      <c r="T307" s="101"/>
      <c r="U307" s="118"/>
      <c r="V307" s="118"/>
      <c r="W307" s="100"/>
      <c r="X307" s="100"/>
      <c r="Y307" s="100"/>
      <c r="Z307" s="100"/>
      <c r="AA307" s="132"/>
      <c r="AB307" s="101"/>
      <c r="AC307" s="101"/>
      <c r="AD307" s="101"/>
      <c r="AE307" s="100"/>
      <c r="AF307" s="101"/>
      <c r="AG307" s="100"/>
      <c r="AH307" s="101"/>
      <c r="AI307" s="100"/>
      <c r="AJ307" s="101"/>
      <c r="AK307" s="100"/>
      <c r="AL307" s="101"/>
      <c r="AM307" s="101"/>
      <c r="AN307" s="8"/>
      <c r="AO307" s="147">
        <f>IFERROR(VLOOKUP(B307,'A2. Rate Change &amp; Enrollment'!$C$20:$K$769,3,FALSE),0)</f>
        <v>0</v>
      </c>
      <c r="AP307" s="147">
        <f>IFERROR(VLOOKUP(B307,'A2. Rate Change &amp; Enrollment'!$C$20:$K$769,7,FALSE),0)</f>
        <v>0</v>
      </c>
      <c r="AQ307" s="150" t="e">
        <f t="shared" si="38"/>
        <v>#DIV/0!</v>
      </c>
      <c r="AS307" s="177"/>
      <c r="AT307" s="177"/>
      <c r="AV307" s="153" t="e">
        <f t="shared" si="39"/>
        <v>#DIV/0!</v>
      </c>
      <c r="AW307" s="101"/>
      <c r="AY307" s="132"/>
      <c r="AZ307" s="101"/>
      <c r="BA307" s="94"/>
      <c r="BB307" s="94"/>
      <c r="BC307" s="94"/>
      <c r="BD307" s="94"/>
      <c r="BE307" s="101"/>
      <c r="BF307" s="132"/>
      <c r="BG307" s="98"/>
      <c r="BH307" s="74" t="str">
        <f t="shared" si="34"/>
        <v>N</v>
      </c>
      <c r="BI307" t="e">
        <f t="shared" si="35"/>
        <v>#DIV/0!</v>
      </c>
      <c r="BK307" s="283">
        <f>IFERROR(VLOOKUP($B307, 'A2. Rate Change &amp; Enrollment'!$C$14:$BY$769, 75, FALSE), 0)</f>
        <v>0</v>
      </c>
      <c r="BL307" s="283" t="e">
        <f t="shared" si="36"/>
        <v>#DIV/0!</v>
      </c>
      <c r="BM307" s="283" t="e">
        <f t="shared" si="37"/>
        <v>#DIV/0!</v>
      </c>
      <c r="BN307" t="e">
        <f t="shared" si="40"/>
        <v>#DIV/0!</v>
      </c>
    </row>
    <row r="308" spans="1:66" x14ac:dyDescent="0.35">
      <c r="A308" t="s">
        <v>611</v>
      </c>
      <c r="B308" s="144"/>
      <c r="C308" s="98"/>
      <c r="D308" s="43" t="str">
        <f t="shared" si="33"/>
        <v>Indemnity</v>
      </c>
      <c r="E308" s="100"/>
      <c r="F308" s="101"/>
      <c r="G308" s="100"/>
      <c r="H308" s="101"/>
      <c r="I308" s="100"/>
      <c r="J308" s="101"/>
      <c r="K308" s="100"/>
      <c r="L308" s="101"/>
      <c r="M308" s="100"/>
      <c r="N308" s="101"/>
      <c r="O308" s="100"/>
      <c r="P308" s="101"/>
      <c r="Q308" s="100"/>
      <c r="R308" s="101"/>
      <c r="S308" s="100"/>
      <c r="T308" s="101"/>
      <c r="U308" s="118"/>
      <c r="V308" s="118"/>
      <c r="W308" s="100"/>
      <c r="X308" s="100"/>
      <c r="Y308" s="100"/>
      <c r="Z308" s="100"/>
      <c r="AA308" s="132"/>
      <c r="AB308" s="101"/>
      <c r="AC308" s="101"/>
      <c r="AD308" s="101"/>
      <c r="AE308" s="100"/>
      <c r="AF308" s="101"/>
      <c r="AG308" s="100"/>
      <c r="AH308" s="101"/>
      <c r="AI308" s="100"/>
      <c r="AJ308" s="101"/>
      <c r="AK308" s="100"/>
      <c r="AL308" s="101"/>
      <c r="AM308" s="101"/>
      <c r="AN308" s="8"/>
      <c r="AO308" s="147">
        <f>IFERROR(VLOOKUP(B308,'A2. Rate Change &amp; Enrollment'!$C$20:$K$769,3,FALSE),0)</f>
        <v>0</v>
      </c>
      <c r="AP308" s="147">
        <f>IFERROR(VLOOKUP(B308,'A2. Rate Change &amp; Enrollment'!$C$20:$K$769,7,FALSE),0)</f>
        <v>0</v>
      </c>
      <c r="AQ308" s="150" t="e">
        <f t="shared" si="38"/>
        <v>#DIV/0!</v>
      </c>
      <c r="AS308" s="177"/>
      <c r="AT308" s="177"/>
      <c r="AV308" s="153" t="e">
        <f t="shared" si="39"/>
        <v>#DIV/0!</v>
      </c>
      <c r="AW308" s="101"/>
      <c r="AY308" s="132"/>
      <c r="AZ308" s="101"/>
      <c r="BA308" s="94"/>
      <c r="BB308" s="94"/>
      <c r="BC308" s="94"/>
      <c r="BD308" s="94"/>
      <c r="BE308" s="101"/>
      <c r="BF308" s="132"/>
      <c r="BG308" s="98"/>
      <c r="BH308" s="74" t="str">
        <f t="shared" si="34"/>
        <v>N</v>
      </c>
      <c r="BI308" t="e">
        <f t="shared" si="35"/>
        <v>#DIV/0!</v>
      </c>
      <c r="BK308" s="283">
        <f>IFERROR(VLOOKUP($B308, 'A2. Rate Change &amp; Enrollment'!$C$14:$BY$769, 75, FALSE), 0)</f>
        <v>0</v>
      </c>
      <c r="BL308" s="283" t="e">
        <f t="shared" si="36"/>
        <v>#DIV/0!</v>
      </c>
      <c r="BM308" s="283" t="e">
        <f t="shared" si="37"/>
        <v>#DIV/0!</v>
      </c>
      <c r="BN308" t="e">
        <f t="shared" si="40"/>
        <v>#DIV/0!</v>
      </c>
    </row>
    <row r="309" spans="1:66" x14ac:dyDescent="0.35">
      <c r="A309" t="s">
        <v>612</v>
      </c>
      <c r="B309" s="144"/>
      <c r="C309" s="98"/>
      <c r="D309" s="43" t="str">
        <f t="shared" si="33"/>
        <v>Indemnity</v>
      </c>
      <c r="E309" s="100"/>
      <c r="F309" s="101"/>
      <c r="G309" s="100"/>
      <c r="H309" s="101"/>
      <c r="I309" s="100"/>
      <c r="J309" s="101"/>
      <c r="K309" s="100"/>
      <c r="L309" s="101"/>
      <c r="M309" s="100"/>
      <c r="N309" s="101"/>
      <c r="O309" s="100"/>
      <c r="P309" s="101"/>
      <c r="Q309" s="100"/>
      <c r="R309" s="101"/>
      <c r="S309" s="100"/>
      <c r="T309" s="101"/>
      <c r="U309" s="118"/>
      <c r="V309" s="118"/>
      <c r="W309" s="100"/>
      <c r="X309" s="100"/>
      <c r="Y309" s="100"/>
      <c r="Z309" s="100"/>
      <c r="AA309" s="132"/>
      <c r="AB309" s="101"/>
      <c r="AC309" s="101"/>
      <c r="AD309" s="101"/>
      <c r="AE309" s="100"/>
      <c r="AF309" s="101"/>
      <c r="AG309" s="100"/>
      <c r="AH309" s="101"/>
      <c r="AI309" s="100"/>
      <c r="AJ309" s="101"/>
      <c r="AK309" s="100"/>
      <c r="AL309" s="101"/>
      <c r="AM309" s="101"/>
      <c r="AN309" s="8"/>
      <c r="AO309" s="147">
        <f>IFERROR(VLOOKUP(B309,'A2. Rate Change &amp; Enrollment'!$C$20:$K$769,3,FALSE),0)</f>
        <v>0</v>
      </c>
      <c r="AP309" s="147">
        <f>IFERROR(VLOOKUP(B309,'A2. Rate Change &amp; Enrollment'!$C$20:$K$769,7,FALSE),0)</f>
        <v>0</v>
      </c>
      <c r="AQ309" s="150" t="e">
        <f t="shared" si="38"/>
        <v>#DIV/0!</v>
      </c>
      <c r="AS309" s="177"/>
      <c r="AT309" s="177"/>
      <c r="AV309" s="153" t="e">
        <f t="shared" si="39"/>
        <v>#DIV/0!</v>
      </c>
      <c r="AW309" s="101"/>
      <c r="AY309" s="132"/>
      <c r="AZ309" s="101"/>
      <c r="BA309" s="94"/>
      <c r="BB309" s="94"/>
      <c r="BC309" s="94"/>
      <c r="BD309" s="94"/>
      <c r="BE309" s="101"/>
      <c r="BF309" s="132"/>
      <c r="BG309" s="98"/>
      <c r="BH309" s="74" t="str">
        <f t="shared" si="34"/>
        <v>N</v>
      </c>
      <c r="BI309" t="e">
        <f t="shared" si="35"/>
        <v>#DIV/0!</v>
      </c>
      <c r="BK309" s="283">
        <f>IFERROR(VLOOKUP($B309, 'A2. Rate Change &amp; Enrollment'!$C$14:$BY$769, 75, FALSE), 0)</f>
        <v>0</v>
      </c>
      <c r="BL309" s="283" t="e">
        <f t="shared" si="36"/>
        <v>#DIV/0!</v>
      </c>
      <c r="BM309" s="283" t="e">
        <f t="shared" si="37"/>
        <v>#DIV/0!</v>
      </c>
      <c r="BN309" t="e">
        <f t="shared" si="40"/>
        <v>#DIV/0!</v>
      </c>
    </row>
    <row r="310" spans="1:66" x14ac:dyDescent="0.35">
      <c r="A310" t="s">
        <v>613</v>
      </c>
      <c r="B310" s="144"/>
      <c r="C310" s="98"/>
      <c r="D310" s="43" t="str">
        <f t="shared" si="33"/>
        <v>Indemnity</v>
      </c>
      <c r="E310" s="100"/>
      <c r="F310" s="101"/>
      <c r="G310" s="100"/>
      <c r="H310" s="101"/>
      <c r="I310" s="100"/>
      <c r="J310" s="101"/>
      <c r="K310" s="100"/>
      <c r="L310" s="101"/>
      <c r="M310" s="100"/>
      <c r="N310" s="101"/>
      <c r="O310" s="100"/>
      <c r="P310" s="101"/>
      <c r="Q310" s="100"/>
      <c r="R310" s="101"/>
      <c r="S310" s="100"/>
      <c r="T310" s="101"/>
      <c r="U310" s="118"/>
      <c r="V310" s="118"/>
      <c r="W310" s="100"/>
      <c r="X310" s="100"/>
      <c r="Y310" s="100"/>
      <c r="Z310" s="100"/>
      <c r="AA310" s="132"/>
      <c r="AB310" s="101"/>
      <c r="AC310" s="101"/>
      <c r="AD310" s="101"/>
      <c r="AE310" s="100"/>
      <c r="AF310" s="101"/>
      <c r="AG310" s="100"/>
      <c r="AH310" s="101"/>
      <c r="AI310" s="100"/>
      <c r="AJ310" s="101"/>
      <c r="AK310" s="100"/>
      <c r="AL310" s="101"/>
      <c r="AM310" s="101"/>
      <c r="AN310" s="8"/>
      <c r="AO310" s="147">
        <f>IFERROR(VLOOKUP(B310,'A2. Rate Change &amp; Enrollment'!$C$20:$K$769,3,FALSE),0)</f>
        <v>0</v>
      </c>
      <c r="AP310" s="147">
        <f>IFERROR(VLOOKUP(B310,'A2. Rate Change &amp; Enrollment'!$C$20:$K$769,7,FALSE),0)</f>
        <v>0</v>
      </c>
      <c r="AQ310" s="150" t="e">
        <f t="shared" si="38"/>
        <v>#DIV/0!</v>
      </c>
      <c r="AS310" s="177"/>
      <c r="AT310" s="177"/>
      <c r="AV310" s="153" t="e">
        <f t="shared" si="39"/>
        <v>#DIV/0!</v>
      </c>
      <c r="AW310" s="101"/>
      <c r="AY310" s="132"/>
      <c r="AZ310" s="101"/>
      <c r="BA310" s="94"/>
      <c r="BB310" s="94"/>
      <c r="BC310" s="94"/>
      <c r="BD310" s="94"/>
      <c r="BE310" s="101"/>
      <c r="BF310" s="132"/>
      <c r="BG310" s="98"/>
      <c r="BH310" s="74" t="str">
        <f t="shared" si="34"/>
        <v>N</v>
      </c>
      <c r="BI310" t="e">
        <f t="shared" si="35"/>
        <v>#DIV/0!</v>
      </c>
      <c r="BK310" s="283">
        <f>IFERROR(VLOOKUP($B310, 'A2. Rate Change &amp; Enrollment'!$C$14:$BY$769, 75, FALSE), 0)</f>
        <v>0</v>
      </c>
      <c r="BL310" s="283" t="e">
        <f t="shared" si="36"/>
        <v>#DIV/0!</v>
      </c>
      <c r="BM310" s="283" t="e">
        <f t="shared" si="37"/>
        <v>#DIV/0!</v>
      </c>
      <c r="BN310" t="e">
        <f t="shared" si="40"/>
        <v>#DIV/0!</v>
      </c>
    </row>
    <row r="311" spans="1:66" x14ac:dyDescent="0.35">
      <c r="A311" t="s">
        <v>614</v>
      </c>
      <c r="B311" s="144"/>
      <c r="C311" s="98"/>
      <c r="D311" s="43" t="str">
        <f t="shared" si="33"/>
        <v>Indemnity</v>
      </c>
      <c r="E311" s="100"/>
      <c r="F311" s="101"/>
      <c r="G311" s="100"/>
      <c r="H311" s="101"/>
      <c r="I311" s="100"/>
      <c r="J311" s="101"/>
      <c r="K311" s="100"/>
      <c r="L311" s="101"/>
      <c r="M311" s="100"/>
      <c r="N311" s="101"/>
      <c r="O311" s="100"/>
      <c r="P311" s="101"/>
      <c r="Q311" s="100"/>
      <c r="R311" s="101"/>
      <c r="S311" s="100"/>
      <c r="T311" s="101"/>
      <c r="U311" s="118"/>
      <c r="V311" s="118"/>
      <c r="W311" s="100"/>
      <c r="X311" s="100"/>
      <c r="Y311" s="100"/>
      <c r="Z311" s="100"/>
      <c r="AA311" s="132"/>
      <c r="AB311" s="101"/>
      <c r="AC311" s="101"/>
      <c r="AD311" s="101"/>
      <c r="AE311" s="100"/>
      <c r="AF311" s="101"/>
      <c r="AG311" s="100"/>
      <c r="AH311" s="101"/>
      <c r="AI311" s="100"/>
      <c r="AJ311" s="101"/>
      <c r="AK311" s="100"/>
      <c r="AL311" s="101"/>
      <c r="AM311" s="101"/>
      <c r="AN311" s="8"/>
      <c r="AO311" s="147">
        <f>IFERROR(VLOOKUP(B311,'A2. Rate Change &amp; Enrollment'!$C$20:$K$769,3,FALSE),0)</f>
        <v>0</v>
      </c>
      <c r="AP311" s="147">
        <f>IFERROR(VLOOKUP(B311,'A2. Rate Change &amp; Enrollment'!$C$20:$K$769,7,FALSE),0)</f>
        <v>0</v>
      </c>
      <c r="AQ311" s="150" t="e">
        <f t="shared" si="38"/>
        <v>#DIV/0!</v>
      </c>
      <c r="AS311" s="177"/>
      <c r="AT311" s="177"/>
      <c r="AV311" s="153" t="e">
        <f t="shared" si="39"/>
        <v>#DIV/0!</v>
      </c>
      <c r="AW311" s="101"/>
      <c r="AY311" s="132"/>
      <c r="AZ311" s="101"/>
      <c r="BA311" s="94"/>
      <c r="BB311" s="94"/>
      <c r="BC311" s="94"/>
      <c r="BD311" s="94"/>
      <c r="BE311" s="101"/>
      <c r="BF311" s="132"/>
      <c r="BG311" s="98"/>
      <c r="BH311" s="74" t="str">
        <f t="shared" si="34"/>
        <v>N</v>
      </c>
      <c r="BI311" t="e">
        <f t="shared" si="35"/>
        <v>#DIV/0!</v>
      </c>
      <c r="BK311" s="283">
        <f>IFERROR(VLOOKUP($B311, 'A2. Rate Change &amp; Enrollment'!$C$14:$BY$769, 75, FALSE), 0)</f>
        <v>0</v>
      </c>
      <c r="BL311" s="283" t="e">
        <f t="shared" si="36"/>
        <v>#DIV/0!</v>
      </c>
      <c r="BM311" s="283" t="e">
        <f t="shared" si="37"/>
        <v>#DIV/0!</v>
      </c>
      <c r="BN311" t="e">
        <f t="shared" si="40"/>
        <v>#DIV/0!</v>
      </c>
    </row>
    <row r="312" spans="1:66" x14ac:dyDescent="0.35">
      <c r="A312" t="s">
        <v>615</v>
      </c>
      <c r="B312" s="144"/>
      <c r="C312" s="98"/>
      <c r="D312" s="43" t="str">
        <f t="shared" si="33"/>
        <v>Indemnity</v>
      </c>
      <c r="E312" s="100"/>
      <c r="F312" s="101"/>
      <c r="G312" s="100"/>
      <c r="H312" s="101"/>
      <c r="I312" s="100"/>
      <c r="J312" s="101"/>
      <c r="K312" s="100"/>
      <c r="L312" s="101"/>
      <c r="M312" s="100"/>
      <c r="N312" s="101"/>
      <c r="O312" s="100"/>
      <c r="P312" s="101"/>
      <c r="Q312" s="100"/>
      <c r="R312" s="101"/>
      <c r="S312" s="100"/>
      <c r="T312" s="101"/>
      <c r="U312" s="118"/>
      <c r="V312" s="118"/>
      <c r="W312" s="100"/>
      <c r="X312" s="100"/>
      <c r="Y312" s="100"/>
      <c r="Z312" s="100"/>
      <c r="AA312" s="132"/>
      <c r="AB312" s="101"/>
      <c r="AC312" s="101"/>
      <c r="AD312" s="101"/>
      <c r="AE312" s="100"/>
      <c r="AF312" s="101"/>
      <c r="AG312" s="100"/>
      <c r="AH312" s="101"/>
      <c r="AI312" s="100"/>
      <c r="AJ312" s="101"/>
      <c r="AK312" s="100"/>
      <c r="AL312" s="101"/>
      <c r="AM312" s="101"/>
      <c r="AN312" s="8"/>
      <c r="AO312" s="147">
        <f>IFERROR(VLOOKUP(B312,'A2. Rate Change &amp; Enrollment'!$C$20:$K$769,3,FALSE),0)</f>
        <v>0</v>
      </c>
      <c r="AP312" s="147">
        <f>IFERROR(VLOOKUP(B312,'A2. Rate Change &amp; Enrollment'!$C$20:$K$769,7,FALSE),0)</f>
        <v>0</v>
      </c>
      <c r="AQ312" s="150" t="e">
        <f t="shared" si="38"/>
        <v>#DIV/0!</v>
      </c>
      <c r="AS312" s="177"/>
      <c r="AT312" s="177"/>
      <c r="AV312" s="153" t="e">
        <f t="shared" si="39"/>
        <v>#DIV/0!</v>
      </c>
      <c r="AW312" s="101"/>
      <c r="AY312" s="132"/>
      <c r="AZ312" s="101"/>
      <c r="BA312" s="94"/>
      <c r="BB312" s="94"/>
      <c r="BC312" s="94"/>
      <c r="BD312" s="94"/>
      <c r="BE312" s="101"/>
      <c r="BF312" s="132"/>
      <c r="BG312" s="98"/>
      <c r="BH312" s="74" t="str">
        <f t="shared" si="34"/>
        <v>N</v>
      </c>
      <c r="BI312" t="e">
        <f t="shared" si="35"/>
        <v>#DIV/0!</v>
      </c>
      <c r="BK312" s="283">
        <f>IFERROR(VLOOKUP($B312, 'A2. Rate Change &amp; Enrollment'!$C$14:$BY$769, 75, FALSE), 0)</f>
        <v>0</v>
      </c>
      <c r="BL312" s="283" t="e">
        <f t="shared" si="36"/>
        <v>#DIV/0!</v>
      </c>
      <c r="BM312" s="283" t="e">
        <f t="shared" si="37"/>
        <v>#DIV/0!</v>
      </c>
      <c r="BN312" t="e">
        <f t="shared" si="40"/>
        <v>#DIV/0!</v>
      </c>
    </row>
    <row r="313" spans="1:66" x14ac:dyDescent="0.35">
      <c r="A313" t="s">
        <v>616</v>
      </c>
      <c r="B313" s="144"/>
      <c r="C313" s="98"/>
      <c r="D313" s="43" t="str">
        <f t="shared" si="33"/>
        <v>Indemnity</v>
      </c>
      <c r="E313" s="100"/>
      <c r="F313" s="101"/>
      <c r="G313" s="100"/>
      <c r="H313" s="101"/>
      <c r="I313" s="100"/>
      <c r="J313" s="101"/>
      <c r="K313" s="100"/>
      <c r="L313" s="101"/>
      <c r="M313" s="100"/>
      <c r="N313" s="101"/>
      <c r="O313" s="100"/>
      <c r="P313" s="101"/>
      <c r="Q313" s="100"/>
      <c r="R313" s="101"/>
      <c r="S313" s="100"/>
      <c r="T313" s="101"/>
      <c r="U313" s="118"/>
      <c r="V313" s="118"/>
      <c r="W313" s="100"/>
      <c r="X313" s="100"/>
      <c r="Y313" s="100"/>
      <c r="Z313" s="100"/>
      <c r="AA313" s="132"/>
      <c r="AB313" s="101"/>
      <c r="AC313" s="101"/>
      <c r="AD313" s="101"/>
      <c r="AE313" s="100"/>
      <c r="AF313" s="101"/>
      <c r="AG313" s="100"/>
      <c r="AH313" s="101"/>
      <c r="AI313" s="100"/>
      <c r="AJ313" s="101"/>
      <c r="AK313" s="100"/>
      <c r="AL313" s="101"/>
      <c r="AM313" s="101"/>
      <c r="AN313" s="8"/>
      <c r="AO313" s="147">
        <f>IFERROR(VLOOKUP(B313,'A2. Rate Change &amp; Enrollment'!$C$20:$K$769,3,FALSE),0)</f>
        <v>0</v>
      </c>
      <c r="AP313" s="147">
        <f>IFERROR(VLOOKUP(B313,'A2. Rate Change &amp; Enrollment'!$C$20:$K$769,7,FALSE),0)</f>
        <v>0</v>
      </c>
      <c r="AQ313" s="150" t="e">
        <f t="shared" si="38"/>
        <v>#DIV/0!</v>
      </c>
      <c r="AS313" s="177"/>
      <c r="AT313" s="177"/>
      <c r="AV313" s="153" t="e">
        <f t="shared" si="39"/>
        <v>#DIV/0!</v>
      </c>
      <c r="AW313" s="101"/>
      <c r="AY313" s="132"/>
      <c r="AZ313" s="101"/>
      <c r="BA313" s="94"/>
      <c r="BB313" s="94"/>
      <c r="BC313" s="94"/>
      <c r="BD313" s="94"/>
      <c r="BE313" s="101"/>
      <c r="BF313" s="132"/>
      <c r="BG313" s="98"/>
      <c r="BH313" s="74" t="str">
        <f t="shared" si="34"/>
        <v>N</v>
      </c>
      <c r="BI313" t="e">
        <f t="shared" si="35"/>
        <v>#DIV/0!</v>
      </c>
      <c r="BK313" s="283">
        <f>IFERROR(VLOOKUP($B313, 'A2. Rate Change &amp; Enrollment'!$C$14:$BY$769, 75, FALSE), 0)</f>
        <v>0</v>
      </c>
      <c r="BL313" s="283" t="e">
        <f t="shared" si="36"/>
        <v>#DIV/0!</v>
      </c>
      <c r="BM313" s="283" t="e">
        <f t="shared" si="37"/>
        <v>#DIV/0!</v>
      </c>
      <c r="BN313" t="e">
        <f t="shared" si="40"/>
        <v>#DIV/0!</v>
      </c>
    </row>
    <row r="314" spans="1:66" x14ac:dyDescent="0.35">
      <c r="A314" t="s">
        <v>617</v>
      </c>
      <c r="B314" s="144"/>
      <c r="C314" s="98"/>
      <c r="D314" s="43" t="str">
        <f t="shared" si="33"/>
        <v>Indemnity</v>
      </c>
      <c r="E314" s="100"/>
      <c r="F314" s="101"/>
      <c r="G314" s="100"/>
      <c r="H314" s="101"/>
      <c r="I314" s="100"/>
      <c r="J314" s="101"/>
      <c r="K314" s="100"/>
      <c r="L314" s="101"/>
      <c r="M314" s="100"/>
      <c r="N314" s="101"/>
      <c r="O314" s="100"/>
      <c r="P314" s="101"/>
      <c r="Q314" s="100"/>
      <c r="R314" s="101"/>
      <c r="S314" s="100"/>
      <c r="T314" s="101"/>
      <c r="U314" s="118"/>
      <c r="V314" s="118"/>
      <c r="W314" s="100"/>
      <c r="X314" s="100"/>
      <c r="Y314" s="100"/>
      <c r="Z314" s="100"/>
      <c r="AA314" s="132"/>
      <c r="AB314" s="101"/>
      <c r="AC314" s="101"/>
      <c r="AD314" s="101"/>
      <c r="AE314" s="100"/>
      <c r="AF314" s="101"/>
      <c r="AG314" s="100"/>
      <c r="AH314" s="101"/>
      <c r="AI314" s="100"/>
      <c r="AJ314" s="101"/>
      <c r="AK314" s="100"/>
      <c r="AL314" s="101"/>
      <c r="AM314" s="101"/>
      <c r="AN314" s="8"/>
      <c r="AO314" s="147">
        <f>IFERROR(VLOOKUP(B314,'A2. Rate Change &amp; Enrollment'!$C$20:$K$769,3,FALSE),0)</f>
        <v>0</v>
      </c>
      <c r="AP314" s="147">
        <f>IFERROR(VLOOKUP(B314,'A2. Rate Change &amp; Enrollment'!$C$20:$K$769,7,FALSE),0)</f>
        <v>0</v>
      </c>
      <c r="AQ314" s="150" t="e">
        <f t="shared" si="38"/>
        <v>#DIV/0!</v>
      </c>
      <c r="AS314" s="177"/>
      <c r="AT314" s="177"/>
      <c r="AV314" s="153" t="e">
        <f t="shared" si="39"/>
        <v>#DIV/0!</v>
      </c>
      <c r="AW314" s="101"/>
      <c r="AY314" s="132"/>
      <c r="AZ314" s="101"/>
      <c r="BA314" s="94"/>
      <c r="BB314" s="94"/>
      <c r="BC314" s="94"/>
      <c r="BD314" s="94"/>
      <c r="BE314" s="101"/>
      <c r="BF314" s="132"/>
      <c r="BG314" s="98"/>
      <c r="BH314" s="74" t="str">
        <f t="shared" si="34"/>
        <v>N</v>
      </c>
      <c r="BI314" t="e">
        <f t="shared" si="35"/>
        <v>#DIV/0!</v>
      </c>
      <c r="BK314" s="283">
        <f>IFERROR(VLOOKUP($B314, 'A2. Rate Change &amp; Enrollment'!$C$14:$BY$769, 75, FALSE), 0)</f>
        <v>0</v>
      </c>
      <c r="BL314" s="283" t="e">
        <f t="shared" si="36"/>
        <v>#DIV/0!</v>
      </c>
      <c r="BM314" s="283" t="e">
        <f t="shared" si="37"/>
        <v>#DIV/0!</v>
      </c>
      <c r="BN314" t="e">
        <f t="shared" si="40"/>
        <v>#DIV/0!</v>
      </c>
    </row>
    <row r="315" spans="1:66" x14ac:dyDescent="0.35">
      <c r="A315" t="s">
        <v>618</v>
      </c>
      <c r="B315" s="144"/>
      <c r="C315" s="98"/>
      <c r="D315" s="43" t="str">
        <f t="shared" si="33"/>
        <v>Indemnity</v>
      </c>
      <c r="E315" s="100"/>
      <c r="F315" s="101"/>
      <c r="G315" s="100"/>
      <c r="H315" s="101"/>
      <c r="I315" s="100"/>
      <c r="J315" s="101"/>
      <c r="K315" s="100"/>
      <c r="L315" s="101"/>
      <c r="M315" s="100"/>
      <c r="N315" s="101"/>
      <c r="O315" s="100"/>
      <c r="P315" s="101"/>
      <c r="Q315" s="100"/>
      <c r="R315" s="101"/>
      <c r="S315" s="100"/>
      <c r="T315" s="101"/>
      <c r="U315" s="118"/>
      <c r="V315" s="118"/>
      <c r="W315" s="100"/>
      <c r="X315" s="100"/>
      <c r="Y315" s="100"/>
      <c r="Z315" s="100"/>
      <c r="AA315" s="132"/>
      <c r="AB315" s="101"/>
      <c r="AC315" s="101"/>
      <c r="AD315" s="101"/>
      <c r="AE315" s="100"/>
      <c r="AF315" s="101"/>
      <c r="AG315" s="100"/>
      <c r="AH315" s="101"/>
      <c r="AI315" s="100"/>
      <c r="AJ315" s="101"/>
      <c r="AK315" s="100"/>
      <c r="AL315" s="101"/>
      <c r="AM315" s="101"/>
      <c r="AN315" s="8"/>
      <c r="AO315" s="147">
        <f>IFERROR(VLOOKUP(B315,'A2. Rate Change &amp; Enrollment'!$C$20:$K$769,3,FALSE),0)</f>
        <v>0</v>
      </c>
      <c r="AP315" s="147">
        <f>IFERROR(VLOOKUP(B315,'A2. Rate Change &amp; Enrollment'!$C$20:$K$769,7,FALSE),0)</f>
        <v>0</v>
      </c>
      <c r="AQ315" s="150" t="e">
        <f t="shared" si="38"/>
        <v>#DIV/0!</v>
      </c>
      <c r="AS315" s="177"/>
      <c r="AT315" s="177"/>
      <c r="AV315" s="153" t="e">
        <f t="shared" si="39"/>
        <v>#DIV/0!</v>
      </c>
      <c r="AW315" s="101"/>
      <c r="AY315" s="132"/>
      <c r="AZ315" s="101"/>
      <c r="BA315" s="94"/>
      <c r="BB315" s="94"/>
      <c r="BC315" s="94"/>
      <c r="BD315" s="94"/>
      <c r="BE315" s="101"/>
      <c r="BF315" s="132"/>
      <c r="BG315" s="98"/>
      <c r="BH315" s="74" t="str">
        <f t="shared" si="34"/>
        <v>N</v>
      </c>
      <c r="BI315" t="e">
        <f t="shared" si="35"/>
        <v>#DIV/0!</v>
      </c>
      <c r="BK315" s="283">
        <f>IFERROR(VLOOKUP($B315, 'A2. Rate Change &amp; Enrollment'!$C$14:$BY$769, 75, FALSE), 0)</f>
        <v>0</v>
      </c>
      <c r="BL315" s="283" t="e">
        <f t="shared" si="36"/>
        <v>#DIV/0!</v>
      </c>
      <c r="BM315" s="283" t="e">
        <f t="shared" si="37"/>
        <v>#DIV/0!</v>
      </c>
      <c r="BN315" t="e">
        <f t="shared" si="40"/>
        <v>#DIV/0!</v>
      </c>
    </row>
    <row r="316" spans="1:66" x14ac:dyDescent="0.35">
      <c r="A316" t="s">
        <v>619</v>
      </c>
      <c r="B316" s="144"/>
      <c r="C316" s="98"/>
      <c r="D316" s="43" t="str">
        <f t="shared" si="33"/>
        <v>Indemnity</v>
      </c>
      <c r="E316" s="100"/>
      <c r="F316" s="101"/>
      <c r="G316" s="100"/>
      <c r="H316" s="101"/>
      <c r="I316" s="100"/>
      <c r="J316" s="101"/>
      <c r="K316" s="100"/>
      <c r="L316" s="101"/>
      <c r="M316" s="100"/>
      <c r="N316" s="101"/>
      <c r="O316" s="100"/>
      <c r="P316" s="101"/>
      <c r="Q316" s="100"/>
      <c r="R316" s="101"/>
      <c r="S316" s="100"/>
      <c r="T316" s="101"/>
      <c r="U316" s="118"/>
      <c r="V316" s="118"/>
      <c r="W316" s="100"/>
      <c r="X316" s="100"/>
      <c r="Y316" s="100"/>
      <c r="Z316" s="100"/>
      <c r="AA316" s="132"/>
      <c r="AB316" s="101"/>
      <c r="AC316" s="101"/>
      <c r="AD316" s="101"/>
      <c r="AE316" s="100"/>
      <c r="AF316" s="101"/>
      <c r="AG316" s="100"/>
      <c r="AH316" s="101"/>
      <c r="AI316" s="100"/>
      <c r="AJ316" s="101"/>
      <c r="AK316" s="100"/>
      <c r="AL316" s="101"/>
      <c r="AM316" s="101"/>
      <c r="AN316" s="8"/>
      <c r="AO316" s="147">
        <f>IFERROR(VLOOKUP(B316,'A2. Rate Change &amp; Enrollment'!$C$20:$K$769,3,FALSE),0)</f>
        <v>0</v>
      </c>
      <c r="AP316" s="147">
        <f>IFERROR(VLOOKUP(B316,'A2. Rate Change &amp; Enrollment'!$C$20:$K$769,7,FALSE),0)</f>
        <v>0</v>
      </c>
      <c r="AQ316" s="150" t="e">
        <f t="shared" si="38"/>
        <v>#DIV/0!</v>
      </c>
      <c r="AS316" s="177"/>
      <c r="AT316" s="177"/>
      <c r="AV316" s="153" t="e">
        <f t="shared" si="39"/>
        <v>#DIV/0!</v>
      </c>
      <c r="AW316" s="101"/>
      <c r="AY316" s="132"/>
      <c r="AZ316" s="101"/>
      <c r="BA316" s="94"/>
      <c r="BB316" s="94"/>
      <c r="BC316" s="94"/>
      <c r="BD316" s="94"/>
      <c r="BE316" s="101"/>
      <c r="BF316" s="132"/>
      <c r="BG316" s="98"/>
      <c r="BH316" s="74" t="str">
        <f t="shared" si="34"/>
        <v>N</v>
      </c>
      <c r="BI316" t="e">
        <f t="shared" si="35"/>
        <v>#DIV/0!</v>
      </c>
      <c r="BK316" s="283">
        <f>IFERROR(VLOOKUP($B316, 'A2. Rate Change &amp; Enrollment'!$C$14:$BY$769, 75, FALSE), 0)</f>
        <v>0</v>
      </c>
      <c r="BL316" s="283" t="e">
        <f t="shared" si="36"/>
        <v>#DIV/0!</v>
      </c>
      <c r="BM316" s="283" t="e">
        <f t="shared" si="37"/>
        <v>#DIV/0!</v>
      </c>
      <c r="BN316" t="e">
        <f t="shared" si="40"/>
        <v>#DIV/0!</v>
      </c>
    </row>
    <row r="317" spans="1:66" x14ac:dyDescent="0.35">
      <c r="A317" t="s">
        <v>620</v>
      </c>
      <c r="B317" s="144"/>
      <c r="C317" s="98"/>
      <c r="D317" s="43" t="str">
        <f t="shared" si="33"/>
        <v>Indemnity</v>
      </c>
      <c r="E317" s="100"/>
      <c r="F317" s="101"/>
      <c r="G317" s="100"/>
      <c r="H317" s="101"/>
      <c r="I317" s="100"/>
      <c r="J317" s="101"/>
      <c r="K317" s="100"/>
      <c r="L317" s="101"/>
      <c r="M317" s="100"/>
      <c r="N317" s="101"/>
      <c r="O317" s="100"/>
      <c r="P317" s="101"/>
      <c r="Q317" s="100"/>
      <c r="R317" s="101"/>
      <c r="S317" s="100"/>
      <c r="T317" s="101"/>
      <c r="U317" s="118"/>
      <c r="V317" s="118"/>
      <c r="W317" s="100"/>
      <c r="X317" s="100"/>
      <c r="Y317" s="100"/>
      <c r="Z317" s="100"/>
      <c r="AA317" s="132"/>
      <c r="AB317" s="101"/>
      <c r="AC317" s="101"/>
      <c r="AD317" s="101"/>
      <c r="AE317" s="100"/>
      <c r="AF317" s="101"/>
      <c r="AG317" s="100"/>
      <c r="AH317" s="101"/>
      <c r="AI317" s="100"/>
      <c r="AJ317" s="101"/>
      <c r="AK317" s="100"/>
      <c r="AL317" s="101"/>
      <c r="AM317" s="101"/>
      <c r="AN317" s="8"/>
      <c r="AO317" s="147">
        <f>IFERROR(VLOOKUP(B317,'A2. Rate Change &amp; Enrollment'!$C$20:$K$769,3,FALSE),0)</f>
        <v>0</v>
      </c>
      <c r="AP317" s="147">
        <f>IFERROR(VLOOKUP(B317,'A2. Rate Change &amp; Enrollment'!$C$20:$K$769,7,FALSE),0)</f>
        <v>0</v>
      </c>
      <c r="AQ317" s="150" t="e">
        <f t="shared" si="38"/>
        <v>#DIV/0!</v>
      </c>
      <c r="AS317" s="177"/>
      <c r="AT317" s="177"/>
      <c r="AV317" s="153" t="e">
        <f t="shared" si="39"/>
        <v>#DIV/0!</v>
      </c>
      <c r="AW317" s="101"/>
      <c r="AY317" s="132"/>
      <c r="AZ317" s="101"/>
      <c r="BA317" s="94"/>
      <c r="BB317" s="94"/>
      <c r="BC317" s="94"/>
      <c r="BD317" s="94"/>
      <c r="BE317" s="101"/>
      <c r="BF317" s="132"/>
      <c r="BG317" s="98"/>
      <c r="BH317" s="74" t="str">
        <f t="shared" si="34"/>
        <v>N</v>
      </c>
      <c r="BI317" t="e">
        <f t="shared" si="35"/>
        <v>#DIV/0!</v>
      </c>
      <c r="BK317" s="283">
        <f>IFERROR(VLOOKUP($B317, 'A2. Rate Change &amp; Enrollment'!$C$14:$BY$769, 75, FALSE), 0)</f>
        <v>0</v>
      </c>
      <c r="BL317" s="283" t="e">
        <f t="shared" si="36"/>
        <v>#DIV/0!</v>
      </c>
      <c r="BM317" s="283" t="e">
        <f t="shared" si="37"/>
        <v>#DIV/0!</v>
      </c>
      <c r="BN317" t="e">
        <f t="shared" si="40"/>
        <v>#DIV/0!</v>
      </c>
    </row>
    <row r="318" spans="1:66" x14ac:dyDescent="0.35">
      <c r="A318" t="s">
        <v>621</v>
      </c>
      <c r="B318" s="144"/>
      <c r="C318" s="98"/>
      <c r="D318" s="43" t="str">
        <f t="shared" si="33"/>
        <v>Indemnity</v>
      </c>
      <c r="E318" s="100"/>
      <c r="F318" s="101"/>
      <c r="G318" s="100"/>
      <c r="H318" s="101"/>
      <c r="I318" s="100"/>
      <c r="J318" s="101"/>
      <c r="K318" s="100"/>
      <c r="L318" s="101"/>
      <c r="M318" s="100"/>
      <c r="N318" s="101"/>
      <c r="O318" s="100"/>
      <c r="P318" s="101"/>
      <c r="Q318" s="100"/>
      <c r="R318" s="101"/>
      <c r="S318" s="100"/>
      <c r="T318" s="101"/>
      <c r="U318" s="118"/>
      <c r="V318" s="118"/>
      <c r="W318" s="100"/>
      <c r="X318" s="100"/>
      <c r="Y318" s="100"/>
      <c r="Z318" s="100"/>
      <c r="AA318" s="132"/>
      <c r="AB318" s="101"/>
      <c r="AC318" s="101"/>
      <c r="AD318" s="101"/>
      <c r="AE318" s="100"/>
      <c r="AF318" s="101"/>
      <c r="AG318" s="100"/>
      <c r="AH318" s="101"/>
      <c r="AI318" s="100"/>
      <c r="AJ318" s="101"/>
      <c r="AK318" s="100"/>
      <c r="AL318" s="101"/>
      <c r="AM318" s="101"/>
      <c r="AN318" s="8"/>
      <c r="AO318" s="147">
        <f>IFERROR(VLOOKUP(B318,'A2. Rate Change &amp; Enrollment'!$C$20:$K$769,3,FALSE),0)</f>
        <v>0</v>
      </c>
      <c r="AP318" s="147">
        <f>IFERROR(VLOOKUP(B318,'A2. Rate Change &amp; Enrollment'!$C$20:$K$769,7,FALSE),0)</f>
        <v>0</v>
      </c>
      <c r="AQ318" s="150" t="e">
        <f t="shared" si="38"/>
        <v>#DIV/0!</v>
      </c>
      <c r="AS318" s="177"/>
      <c r="AT318" s="177"/>
      <c r="AV318" s="153" t="e">
        <f t="shared" si="39"/>
        <v>#DIV/0!</v>
      </c>
      <c r="AW318" s="101"/>
      <c r="AY318" s="132"/>
      <c r="AZ318" s="101"/>
      <c r="BA318" s="94"/>
      <c r="BB318" s="94"/>
      <c r="BC318" s="94"/>
      <c r="BD318" s="94"/>
      <c r="BE318" s="101"/>
      <c r="BF318" s="132"/>
      <c r="BG318" s="98"/>
      <c r="BH318" s="74" t="str">
        <f t="shared" si="34"/>
        <v>N</v>
      </c>
      <c r="BI318" t="e">
        <f t="shared" si="35"/>
        <v>#DIV/0!</v>
      </c>
      <c r="BK318" s="283">
        <f>IFERROR(VLOOKUP($B318, 'A2. Rate Change &amp; Enrollment'!$C$14:$BY$769, 75, FALSE), 0)</f>
        <v>0</v>
      </c>
      <c r="BL318" s="283" t="e">
        <f t="shared" si="36"/>
        <v>#DIV/0!</v>
      </c>
      <c r="BM318" s="283" t="e">
        <f t="shared" si="37"/>
        <v>#DIV/0!</v>
      </c>
      <c r="BN318" t="e">
        <f t="shared" si="40"/>
        <v>#DIV/0!</v>
      </c>
    </row>
    <row r="319" spans="1:66" x14ac:dyDescent="0.35">
      <c r="A319" t="s">
        <v>622</v>
      </c>
      <c r="B319" s="144"/>
      <c r="C319" s="98"/>
      <c r="D319" s="43" t="str">
        <f t="shared" si="33"/>
        <v>Indemnity</v>
      </c>
      <c r="E319" s="100"/>
      <c r="F319" s="101"/>
      <c r="G319" s="100"/>
      <c r="H319" s="101"/>
      <c r="I319" s="100"/>
      <c r="J319" s="101"/>
      <c r="K319" s="100"/>
      <c r="L319" s="101"/>
      <c r="M319" s="100"/>
      <c r="N319" s="101"/>
      <c r="O319" s="100"/>
      <c r="P319" s="101"/>
      <c r="Q319" s="100"/>
      <c r="R319" s="101"/>
      <c r="S319" s="100"/>
      <c r="T319" s="101"/>
      <c r="U319" s="118"/>
      <c r="V319" s="118"/>
      <c r="W319" s="100"/>
      <c r="X319" s="100"/>
      <c r="Y319" s="100"/>
      <c r="Z319" s="100"/>
      <c r="AA319" s="132"/>
      <c r="AB319" s="101"/>
      <c r="AC319" s="101"/>
      <c r="AD319" s="101"/>
      <c r="AE319" s="100"/>
      <c r="AF319" s="101"/>
      <c r="AG319" s="100"/>
      <c r="AH319" s="101"/>
      <c r="AI319" s="100"/>
      <c r="AJ319" s="101"/>
      <c r="AK319" s="100"/>
      <c r="AL319" s="101"/>
      <c r="AM319" s="101"/>
      <c r="AN319" s="8"/>
      <c r="AO319" s="147">
        <f>IFERROR(VLOOKUP(B319,'A2. Rate Change &amp; Enrollment'!$C$20:$K$769,3,FALSE),0)</f>
        <v>0</v>
      </c>
      <c r="AP319" s="147">
        <f>IFERROR(VLOOKUP(B319,'A2. Rate Change &amp; Enrollment'!$C$20:$K$769,7,FALSE),0)</f>
        <v>0</v>
      </c>
      <c r="AQ319" s="150" t="e">
        <f t="shared" si="38"/>
        <v>#DIV/0!</v>
      </c>
      <c r="AS319" s="177"/>
      <c r="AT319" s="177"/>
      <c r="AV319" s="153" t="e">
        <f t="shared" si="39"/>
        <v>#DIV/0!</v>
      </c>
      <c r="AW319" s="101"/>
      <c r="AY319" s="132"/>
      <c r="AZ319" s="101"/>
      <c r="BA319" s="94"/>
      <c r="BB319" s="94"/>
      <c r="BC319" s="94"/>
      <c r="BD319" s="94"/>
      <c r="BE319" s="101"/>
      <c r="BF319" s="132"/>
      <c r="BG319" s="98"/>
      <c r="BH319" s="74" t="str">
        <f t="shared" si="34"/>
        <v>N</v>
      </c>
      <c r="BI319" t="e">
        <f t="shared" si="35"/>
        <v>#DIV/0!</v>
      </c>
      <c r="BK319" s="283">
        <f>IFERROR(VLOOKUP($B319, 'A2. Rate Change &amp; Enrollment'!$C$14:$BY$769, 75, FALSE), 0)</f>
        <v>0</v>
      </c>
      <c r="BL319" s="283" t="e">
        <f t="shared" si="36"/>
        <v>#DIV/0!</v>
      </c>
      <c r="BM319" s="283" t="e">
        <f t="shared" si="37"/>
        <v>#DIV/0!</v>
      </c>
      <c r="BN319" t="e">
        <f t="shared" si="40"/>
        <v>#DIV/0!</v>
      </c>
    </row>
    <row r="320" spans="1:66" x14ac:dyDescent="0.35">
      <c r="A320" t="s">
        <v>623</v>
      </c>
      <c r="B320" s="144"/>
      <c r="C320" s="98"/>
      <c r="D320" s="43" t="str">
        <f t="shared" si="33"/>
        <v>Indemnity</v>
      </c>
      <c r="E320" s="100"/>
      <c r="F320" s="101"/>
      <c r="G320" s="100"/>
      <c r="H320" s="101"/>
      <c r="I320" s="100"/>
      <c r="J320" s="101"/>
      <c r="K320" s="100"/>
      <c r="L320" s="101"/>
      <c r="M320" s="100"/>
      <c r="N320" s="101"/>
      <c r="O320" s="100"/>
      <c r="P320" s="101"/>
      <c r="Q320" s="100"/>
      <c r="R320" s="101"/>
      <c r="S320" s="100"/>
      <c r="T320" s="101"/>
      <c r="U320" s="118"/>
      <c r="V320" s="118"/>
      <c r="W320" s="100"/>
      <c r="X320" s="100"/>
      <c r="Y320" s="100"/>
      <c r="Z320" s="100"/>
      <c r="AA320" s="132"/>
      <c r="AB320" s="101"/>
      <c r="AC320" s="101"/>
      <c r="AD320" s="101"/>
      <c r="AE320" s="100"/>
      <c r="AF320" s="101"/>
      <c r="AG320" s="100"/>
      <c r="AH320" s="101"/>
      <c r="AI320" s="100"/>
      <c r="AJ320" s="101"/>
      <c r="AK320" s="100"/>
      <c r="AL320" s="101"/>
      <c r="AM320" s="101"/>
      <c r="AN320" s="8"/>
      <c r="AO320" s="147">
        <f>IFERROR(VLOOKUP(B320,'A2. Rate Change &amp; Enrollment'!$C$20:$K$769,3,FALSE),0)</f>
        <v>0</v>
      </c>
      <c r="AP320" s="147">
        <f>IFERROR(VLOOKUP(B320,'A2. Rate Change &amp; Enrollment'!$C$20:$K$769,7,FALSE),0)</f>
        <v>0</v>
      </c>
      <c r="AQ320" s="150" t="e">
        <f t="shared" si="38"/>
        <v>#DIV/0!</v>
      </c>
      <c r="AS320" s="177"/>
      <c r="AT320" s="177"/>
      <c r="AV320" s="153" t="e">
        <f t="shared" si="39"/>
        <v>#DIV/0!</v>
      </c>
      <c r="AW320" s="101"/>
      <c r="AY320" s="132"/>
      <c r="AZ320" s="101"/>
      <c r="BA320" s="94"/>
      <c r="BB320" s="94"/>
      <c r="BC320" s="94"/>
      <c r="BD320" s="94"/>
      <c r="BE320" s="101"/>
      <c r="BF320" s="132"/>
      <c r="BG320" s="98"/>
      <c r="BH320" s="74" t="str">
        <f t="shared" si="34"/>
        <v>N</v>
      </c>
      <c r="BI320" t="e">
        <f t="shared" si="35"/>
        <v>#DIV/0!</v>
      </c>
      <c r="BK320" s="283">
        <f>IFERROR(VLOOKUP($B320, 'A2. Rate Change &amp; Enrollment'!$C$14:$BY$769, 75, FALSE), 0)</f>
        <v>0</v>
      </c>
      <c r="BL320" s="283" t="e">
        <f t="shared" si="36"/>
        <v>#DIV/0!</v>
      </c>
      <c r="BM320" s="283" t="e">
        <f t="shared" si="37"/>
        <v>#DIV/0!</v>
      </c>
      <c r="BN320" t="e">
        <f t="shared" si="40"/>
        <v>#DIV/0!</v>
      </c>
    </row>
    <row r="321" spans="1:66" x14ac:dyDescent="0.35">
      <c r="A321" t="s">
        <v>624</v>
      </c>
      <c r="B321" s="144"/>
      <c r="C321" s="98"/>
      <c r="D321" s="43" t="str">
        <f t="shared" si="33"/>
        <v>Indemnity</v>
      </c>
      <c r="E321" s="100"/>
      <c r="F321" s="101"/>
      <c r="G321" s="100"/>
      <c r="H321" s="101"/>
      <c r="I321" s="100"/>
      <c r="J321" s="101"/>
      <c r="K321" s="100"/>
      <c r="L321" s="101"/>
      <c r="M321" s="100"/>
      <c r="N321" s="101"/>
      <c r="O321" s="100"/>
      <c r="P321" s="101"/>
      <c r="Q321" s="100"/>
      <c r="R321" s="101"/>
      <c r="S321" s="100"/>
      <c r="T321" s="101"/>
      <c r="U321" s="118"/>
      <c r="V321" s="118"/>
      <c r="W321" s="100"/>
      <c r="X321" s="100"/>
      <c r="Y321" s="100"/>
      <c r="Z321" s="100"/>
      <c r="AA321" s="132"/>
      <c r="AB321" s="101"/>
      <c r="AC321" s="101"/>
      <c r="AD321" s="101"/>
      <c r="AE321" s="100"/>
      <c r="AF321" s="101"/>
      <c r="AG321" s="100"/>
      <c r="AH321" s="101"/>
      <c r="AI321" s="100"/>
      <c r="AJ321" s="101"/>
      <c r="AK321" s="100"/>
      <c r="AL321" s="101"/>
      <c r="AM321" s="101"/>
      <c r="AN321" s="8"/>
      <c r="AO321" s="147">
        <f>IFERROR(VLOOKUP(B321,'A2. Rate Change &amp; Enrollment'!$C$20:$K$769,3,FALSE),0)</f>
        <v>0</v>
      </c>
      <c r="AP321" s="147">
        <f>IFERROR(VLOOKUP(B321,'A2. Rate Change &amp; Enrollment'!$C$20:$K$769,7,FALSE),0)</f>
        <v>0</v>
      </c>
      <c r="AQ321" s="150" t="e">
        <f t="shared" si="38"/>
        <v>#DIV/0!</v>
      </c>
      <c r="AS321" s="177"/>
      <c r="AT321" s="177"/>
      <c r="AV321" s="153" t="e">
        <f t="shared" si="39"/>
        <v>#DIV/0!</v>
      </c>
      <c r="AW321" s="101"/>
      <c r="AY321" s="132"/>
      <c r="AZ321" s="101"/>
      <c r="BA321" s="94"/>
      <c r="BB321" s="94"/>
      <c r="BC321" s="94"/>
      <c r="BD321" s="94"/>
      <c r="BE321" s="101"/>
      <c r="BF321" s="132"/>
      <c r="BG321" s="98"/>
      <c r="BH321" s="74" t="str">
        <f t="shared" si="34"/>
        <v>N</v>
      </c>
      <c r="BI321" t="e">
        <f t="shared" si="35"/>
        <v>#DIV/0!</v>
      </c>
      <c r="BK321" s="283">
        <f>IFERROR(VLOOKUP($B321, 'A2. Rate Change &amp; Enrollment'!$C$14:$BY$769, 75, FALSE), 0)</f>
        <v>0</v>
      </c>
      <c r="BL321" s="283" t="e">
        <f t="shared" si="36"/>
        <v>#DIV/0!</v>
      </c>
      <c r="BM321" s="283" t="e">
        <f t="shared" si="37"/>
        <v>#DIV/0!</v>
      </c>
      <c r="BN321" t="e">
        <f t="shared" si="40"/>
        <v>#DIV/0!</v>
      </c>
    </row>
    <row r="322" spans="1:66" x14ac:dyDescent="0.35">
      <c r="A322" t="s">
        <v>625</v>
      </c>
      <c r="B322" s="144"/>
      <c r="C322" s="98"/>
      <c r="D322" s="43" t="str">
        <f t="shared" si="33"/>
        <v>Indemnity</v>
      </c>
      <c r="E322" s="100"/>
      <c r="F322" s="101"/>
      <c r="G322" s="100"/>
      <c r="H322" s="101"/>
      <c r="I322" s="100"/>
      <c r="J322" s="101"/>
      <c r="K322" s="100"/>
      <c r="L322" s="101"/>
      <c r="M322" s="100"/>
      <c r="N322" s="101"/>
      <c r="O322" s="100"/>
      <c r="P322" s="101"/>
      <c r="Q322" s="100"/>
      <c r="R322" s="101"/>
      <c r="S322" s="100"/>
      <c r="T322" s="101"/>
      <c r="U322" s="118"/>
      <c r="V322" s="118"/>
      <c r="W322" s="100"/>
      <c r="X322" s="100"/>
      <c r="Y322" s="100"/>
      <c r="Z322" s="100"/>
      <c r="AA322" s="132"/>
      <c r="AB322" s="101"/>
      <c r="AC322" s="101"/>
      <c r="AD322" s="101"/>
      <c r="AE322" s="100"/>
      <c r="AF322" s="101"/>
      <c r="AG322" s="100"/>
      <c r="AH322" s="101"/>
      <c r="AI322" s="100"/>
      <c r="AJ322" s="101"/>
      <c r="AK322" s="100"/>
      <c r="AL322" s="101"/>
      <c r="AM322" s="101"/>
      <c r="AN322" s="8"/>
      <c r="AO322" s="147">
        <f>IFERROR(VLOOKUP(B322,'A2. Rate Change &amp; Enrollment'!$C$20:$K$769,3,FALSE),0)</f>
        <v>0</v>
      </c>
      <c r="AP322" s="147">
        <f>IFERROR(VLOOKUP(B322,'A2. Rate Change &amp; Enrollment'!$C$20:$K$769,7,FALSE),0)</f>
        <v>0</v>
      </c>
      <c r="AQ322" s="150" t="e">
        <f t="shared" si="38"/>
        <v>#DIV/0!</v>
      </c>
      <c r="AS322" s="177"/>
      <c r="AT322" s="177"/>
      <c r="AV322" s="153" t="e">
        <f t="shared" si="39"/>
        <v>#DIV/0!</v>
      </c>
      <c r="AW322" s="101"/>
      <c r="AY322" s="132"/>
      <c r="AZ322" s="101"/>
      <c r="BA322" s="94"/>
      <c r="BB322" s="94"/>
      <c r="BC322" s="94"/>
      <c r="BD322" s="94"/>
      <c r="BE322" s="101"/>
      <c r="BF322" s="132"/>
      <c r="BG322" s="98"/>
      <c r="BH322" s="74" t="str">
        <f t="shared" si="34"/>
        <v>N</v>
      </c>
      <c r="BI322" t="e">
        <f t="shared" si="35"/>
        <v>#DIV/0!</v>
      </c>
      <c r="BK322" s="283">
        <f>IFERROR(VLOOKUP($B322, 'A2. Rate Change &amp; Enrollment'!$C$14:$BY$769, 75, FALSE), 0)</f>
        <v>0</v>
      </c>
      <c r="BL322" s="283" t="e">
        <f t="shared" si="36"/>
        <v>#DIV/0!</v>
      </c>
      <c r="BM322" s="283" t="e">
        <f t="shared" si="37"/>
        <v>#DIV/0!</v>
      </c>
      <c r="BN322" t="e">
        <f t="shared" si="40"/>
        <v>#DIV/0!</v>
      </c>
    </row>
    <row r="323" spans="1:66" x14ac:dyDescent="0.35">
      <c r="A323" t="s">
        <v>626</v>
      </c>
      <c r="B323" s="144"/>
      <c r="C323" s="98"/>
      <c r="D323" s="43" t="str">
        <f t="shared" si="33"/>
        <v>Indemnity</v>
      </c>
      <c r="E323" s="100"/>
      <c r="F323" s="101"/>
      <c r="G323" s="100"/>
      <c r="H323" s="101"/>
      <c r="I323" s="100"/>
      <c r="J323" s="101"/>
      <c r="K323" s="100"/>
      <c r="L323" s="101"/>
      <c r="M323" s="100"/>
      <c r="N323" s="101"/>
      <c r="O323" s="100"/>
      <c r="P323" s="101"/>
      <c r="Q323" s="100"/>
      <c r="R323" s="101"/>
      <c r="S323" s="100"/>
      <c r="T323" s="101"/>
      <c r="U323" s="118"/>
      <c r="V323" s="118"/>
      <c r="W323" s="100"/>
      <c r="X323" s="100"/>
      <c r="Y323" s="100"/>
      <c r="Z323" s="100"/>
      <c r="AA323" s="132"/>
      <c r="AB323" s="101"/>
      <c r="AC323" s="101"/>
      <c r="AD323" s="101"/>
      <c r="AE323" s="100"/>
      <c r="AF323" s="101"/>
      <c r="AG323" s="100"/>
      <c r="AH323" s="101"/>
      <c r="AI323" s="100"/>
      <c r="AJ323" s="101"/>
      <c r="AK323" s="100"/>
      <c r="AL323" s="101"/>
      <c r="AM323" s="101"/>
      <c r="AN323" s="8"/>
      <c r="AO323" s="147">
        <f>IFERROR(VLOOKUP(B323,'A2. Rate Change &amp; Enrollment'!$C$20:$K$769,3,FALSE),0)</f>
        <v>0</v>
      </c>
      <c r="AP323" s="147">
        <f>IFERROR(VLOOKUP(B323,'A2. Rate Change &amp; Enrollment'!$C$20:$K$769,7,FALSE),0)</f>
        <v>0</v>
      </c>
      <c r="AQ323" s="150" t="e">
        <f t="shared" si="38"/>
        <v>#DIV/0!</v>
      </c>
      <c r="AS323" s="177"/>
      <c r="AT323" s="177"/>
      <c r="AV323" s="153" t="e">
        <f t="shared" si="39"/>
        <v>#DIV/0!</v>
      </c>
      <c r="AW323" s="101"/>
      <c r="AY323" s="132"/>
      <c r="AZ323" s="101"/>
      <c r="BA323" s="94"/>
      <c r="BB323" s="94"/>
      <c r="BC323" s="94"/>
      <c r="BD323" s="94"/>
      <c r="BE323" s="101"/>
      <c r="BF323" s="132"/>
      <c r="BG323" s="98"/>
      <c r="BH323" s="74" t="str">
        <f t="shared" si="34"/>
        <v>N</v>
      </c>
      <c r="BI323" t="e">
        <f t="shared" si="35"/>
        <v>#DIV/0!</v>
      </c>
      <c r="BK323" s="283">
        <f>IFERROR(VLOOKUP($B323, 'A2. Rate Change &amp; Enrollment'!$C$14:$BY$769, 75, FALSE), 0)</f>
        <v>0</v>
      </c>
      <c r="BL323" s="283" t="e">
        <f t="shared" si="36"/>
        <v>#DIV/0!</v>
      </c>
      <c r="BM323" s="283" t="e">
        <f t="shared" si="37"/>
        <v>#DIV/0!</v>
      </c>
      <c r="BN323" t="e">
        <f t="shared" si="40"/>
        <v>#DIV/0!</v>
      </c>
    </row>
    <row r="324" spans="1:66" x14ac:dyDescent="0.35">
      <c r="A324" t="s">
        <v>627</v>
      </c>
      <c r="B324" s="144"/>
      <c r="C324" s="98"/>
      <c r="D324" s="43" t="str">
        <f t="shared" si="33"/>
        <v>Indemnity</v>
      </c>
      <c r="E324" s="100"/>
      <c r="F324" s="101"/>
      <c r="G324" s="100"/>
      <c r="H324" s="101"/>
      <c r="I324" s="100"/>
      <c r="J324" s="101"/>
      <c r="K324" s="100"/>
      <c r="L324" s="101"/>
      <c r="M324" s="100"/>
      <c r="N324" s="101"/>
      <c r="O324" s="100"/>
      <c r="P324" s="101"/>
      <c r="Q324" s="100"/>
      <c r="R324" s="101"/>
      <c r="S324" s="100"/>
      <c r="T324" s="101"/>
      <c r="U324" s="118"/>
      <c r="V324" s="118"/>
      <c r="W324" s="100"/>
      <c r="X324" s="100"/>
      <c r="Y324" s="100"/>
      <c r="Z324" s="100"/>
      <c r="AA324" s="132"/>
      <c r="AB324" s="101"/>
      <c r="AC324" s="101"/>
      <c r="AD324" s="101"/>
      <c r="AE324" s="100"/>
      <c r="AF324" s="101"/>
      <c r="AG324" s="100"/>
      <c r="AH324" s="101"/>
      <c r="AI324" s="100"/>
      <c r="AJ324" s="101"/>
      <c r="AK324" s="100"/>
      <c r="AL324" s="101"/>
      <c r="AM324" s="101"/>
      <c r="AN324" s="8"/>
      <c r="AO324" s="147">
        <f>IFERROR(VLOOKUP(B324,'A2. Rate Change &amp; Enrollment'!$C$20:$K$769,3,FALSE),0)</f>
        <v>0</v>
      </c>
      <c r="AP324" s="147">
        <f>IFERROR(VLOOKUP(B324,'A2. Rate Change &amp; Enrollment'!$C$20:$K$769,7,FALSE),0)</f>
        <v>0</v>
      </c>
      <c r="AQ324" s="150" t="e">
        <f t="shared" si="38"/>
        <v>#DIV/0!</v>
      </c>
      <c r="AS324" s="177"/>
      <c r="AT324" s="177"/>
      <c r="AV324" s="153" t="e">
        <f t="shared" si="39"/>
        <v>#DIV/0!</v>
      </c>
      <c r="AW324" s="101"/>
      <c r="AY324" s="132"/>
      <c r="AZ324" s="101"/>
      <c r="BA324" s="94"/>
      <c r="BB324" s="94"/>
      <c r="BC324" s="94"/>
      <c r="BD324" s="94"/>
      <c r="BE324" s="101"/>
      <c r="BF324" s="132"/>
      <c r="BG324" s="98"/>
      <c r="BH324" s="74" t="str">
        <f t="shared" si="34"/>
        <v>N</v>
      </c>
      <c r="BI324" t="e">
        <f t="shared" si="35"/>
        <v>#DIV/0!</v>
      </c>
      <c r="BK324" s="283">
        <f>IFERROR(VLOOKUP($B324, 'A2. Rate Change &amp; Enrollment'!$C$14:$BY$769, 75, FALSE), 0)</f>
        <v>0</v>
      </c>
      <c r="BL324" s="283" t="e">
        <f t="shared" si="36"/>
        <v>#DIV/0!</v>
      </c>
      <c r="BM324" s="283" t="e">
        <f t="shared" si="37"/>
        <v>#DIV/0!</v>
      </c>
      <c r="BN324" t="e">
        <f t="shared" si="40"/>
        <v>#DIV/0!</v>
      </c>
    </row>
    <row r="325" spans="1:66" x14ac:dyDescent="0.35">
      <c r="A325" t="s">
        <v>628</v>
      </c>
      <c r="B325" s="144"/>
      <c r="C325" s="98"/>
      <c r="D325" s="43" t="str">
        <f t="shared" si="33"/>
        <v>Indemnity</v>
      </c>
      <c r="E325" s="100"/>
      <c r="F325" s="101"/>
      <c r="G325" s="100"/>
      <c r="H325" s="101"/>
      <c r="I325" s="100"/>
      <c r="J325" s="101"/>
      <c r="K325" s="100"/>
      <c r="L325" s="101"/>
      <c r="M325" s="100"/>
      <c r="N325" s="101"/>
      <c r="O325" s="100"/>
      <c r="P325" s="101"/>
      <c r="Q325" s="100"/>
      <c r="R325" s="101"/>
      <c r="S325" s="100"/>
      <c r="T325" s="101"/>
      <c r="U325" s="118"/>
      <c r="V325" s="118"/>
      <c r="W325" s="100"/>
      <c r="X325" s="100"/>
      <c r="Y325" s="100"/>
      <c r="Z325" s="100"/>
      <c r="AA325" s="132"/>
      <c r="AB325" s="101"/>
      <c r="AC325" s="101"/>
      <c r="AD325" s="101"/>
      <c r="AE325" s="100"/>
      <c r="AF325" s="101"/>
      <c r="AG325" s="100"/>
      <c r="AH325" s="101"/>
      <c r="AI325" s="100"/>
      <c r="AJ325" s="101"/>
      <c r="AK325" s="100"/>
      <c r="AL325" s="101"/>
      <c r="AM325" s="101"/>
      <c r="AN325" s="8"/>
      <c r="AO325" s="147">
        <f>IFERROR(VLOOKUP(B325,'A2. Rate Change &amp; Enrollment'!$C$20:$K$769,3,FALSE),0)</f>
        <v>0</v>
      </c>
      <c r="AP325" s="147">
        <f>IFERROR(VLOOKUP(B325,'A2. Rate Change &amp; Enrollment'!$C$20:$K$769,7,FALSE),0)</f>
        <v>0</v>
      </c>
      <c r="AQ325" s="150" t="e">
        <f t="shared" si="38"/>
        <v>#DIV/0!</v>
      </c>
      <c r="AS325" s="177"/>
      <c r="AT325" s="177"/>
      <c r="AV325" s="153" t="e">
        <f t="shared" si="39"/>
        <v>#DIV/0!</v>
      </c>
      <c r="AW325" s="101"/>
      <c r="AY325" s="132"/>
      <c r="AZ325" s="101"/>
      <c r="BA325" s="94"/>
      <c r="BB325" s="94"/>
      <c r="BC325" s="94"/>
      <c r="BD325" s="94"/>
      <c r="BE325" s="101"/>
      <c r="BF325" s="132"/>
      <c r="BG325" s="98"/>
      <c r="BH325" s="74" t="str">
        <f t="shared" si="34"/>
        <v>N</v>
      </c>
      <c r="BI325" t="e">
        <f t="shared" si="35"/>
        <v>#DIV/0!</v>
      </c>
      <c r="BK325" s="283">
        <f>IFERROR(VLOOKUP($B325, 'A2. Rate Change &amp; Enrollment'!$C$14:$BY$769, 75, FALSE), 0)</f>
        <v>0</v>
      </c>
      <c r="BL325" s="283" t="e">
        <f t="shared" si="36"/>
        <v>#DIV/0!</v>
      </c>
      <c r="BM325" s="283" t="e">
        <f t="shared" si="37"/>
        <v>#DIV/0!</v>
      </c>
      <c r="BN325" t="e">
        <f t="shared" si="40"/>
        <v>#DIV/0!</v>
      </c>
    </row>
    <row r="326" spans="1:66" x14ac:dyDescent="0.35">
      <c r="A326" t="s">
        <v>629</v>
      </c>
      <c r="B326" s="144"/>
      <c r="C326" s="98"/>
      <c r="D326" s="43" t="str">
        <f t="shared" si="33"/>
        <v>Indemnity</v>
      </c>
      <c r="E326" s="100"/>
      <c r="F326" s="101"/>
      <c r="G326" s="100"/>
      <c r="H326" s="101"/>
      <c r="I326" s="100"/>
      <c r="J326" s="101"/>
      <c r="K326" s="100"/>
      <c r="L326" s="101"/>
      <c r="M326" s="100"/>
      <c r="N326" s="101"/>
      <c r="O326" s="100"/>
      <c r="P326" s="101"/>
      <c r="Q326" s="100"/>
      <c r="R326" s="101"/>
      <c r="S326" s="100"/>
      <c r="T326" s="101"/>
      <c r="U326" s="118"/>
      <c r="V326" s="118"/>
      <c r="W326" s="100"/>
      <c r="X326" s="100"/>
      <c r="Y326" s="100"/>
      <c r="Z326" s="100"/>
      <c r="AA326" s="132"/>
      <c r="AB326" s="101"/>
      <c r="AC326" s="101"/>
      <c r="AD326" s="101"/>
      <c r="AE326" s="100"/>
      <c r="AF326" s="101"/>
      <c r="AG326" s="100"/>
      <c r="AH326" s="101"/>
      <c r="AI326" s="100"/>
      <c r="AJ326" s="101"/>
      <c r="AK326" s="100"/>
      <c r="AL326" s="101"/>
      <c r="AM326" s="101"/>
      <c r="AN326" s="8"/>
      <c r="AO326" s="147">
        <f>IFERROR(VLOOKUP(B326,'A2. Rate Change &amp; Enrollment'!$C$20:$K$769,3,FALSE),0)</f>
        <v>0</v>
      </c>
      <c r="AP326" s="147">
        <f>IFERROR(VLOOKUP(B326,'A2. Rate Change &amp; Enrollment'!$C$20:$K$769,7,FALSE),0)</f>
        <v>0</v>
      </c>
      <c r="AQ326" s="150" t="e">
        <f t="shared" si="38"/>
        <v>#DIV/0!</v>
      </c>
      <c r="AS326" s="177"/>
      <c r="AT326" s="177"/>
      <c r="AV326" s="153" t="e">
        <f t="shared" si="39"/>
        <v>#DIV/0!</v>
      </c>
      <c r="AW326" s="101"/>
      <c r="AY326" s="132"/>
      <c r="AZ326" s="101"/>
      <c r="BA326" s="94"/>
      <c r="BB326" s="94"/>
      <c r="BC326" s="94"/>
      <c r="BD326" s="94"/>
      <c r="BE326" s="101"/>
      <c r="BF326" s="132"/>
      <c r="BG326" s="98"/>
      <c r="BH326" s="74" t="str">
        <f t="shared" si="34"/>
        <v>N</v>
      </c>
      <c r="BI326" t="e">
        <f t="shared" si="35"/>
        <v>#DIV/0!</v>
      </c>
      <c r="BK326" s="283">
        <f>IFERROR(VLOOKUP($B326, 'A2. Rate Change &amp; Enrollment'!$C$14:$BY$769, 75, FALSE), 0)</f>
        <v>0</v>
      </c>
      <c r="BL326" s="283" t="e">
        <f t="shared" si="36"/>
        <v>#DIV/0!</v>
      </c>
      <c r="BM326" s="283" t="e">
        <f t="shared" si="37"/>
        <v>#DIV/0!</v>
      </c>
      <c r="BN326" t="e">
        <f t="shared" si="40"/>
        <v>#DIV/0!</v>
      </c>
    </row>
    <row r="327" spans="1:66" x14ac:dyDescent="0.35">
      <c r="A327" t="s">
        <v>630</v>
      </c>
      <c r="B327" s="144"/>
      <c r="C327" s="98"/>
      <c r="D327" s="43" t="str">
        <f t="shared" si="33"/>
        <v>Indemnity</v>
      </c>
      <c r="E327" s="100"/>
      <c r="F327" s="101"/>
      <c r="G327" s="100"/>
      <c r="H327" s="101"/>
      <c r="I327" s="100"/>
      <c r="J327" s="101"/>
      <c r="K327" s="100"/>
      <c r="L327" s="101"/>
      <c r="M327" s="100"/>
      <c r="N327" s="101"/>
      <c r="O327" s="100"/>
      <c r="P327" s="101"/>
      <c r="Q327" s="100"/>
      <c r="R327" s="101"/>
      <c r="S327" s="100"/>
      <c r="T327" s="101"/>
      <c r="U327" s="118"/>
      <c r="V327" s="118"/>
      <c r="W327" s="100"/>
      <c r="X327" s="100"/>
      <c r="Y327" s="100"/>
      <c r="Z327" s="100"/>
      <c r="AA327" s="132"/>
      <c r="AB327" s="101"/>
      <c r="AC327" s="101"/>
      <c r="AD327" s="101"/>
      <c r="AE327" s="100"/>
      <c r="AF327" s="101"/>
      <c r="AG327" s="100"/>
      <c r="AH327" s="101"/>
      <c r="AI327" s="100"/>
      <c r="AJ327" s="101"/>
      <c r="AK327" s="100"/>
      <c r="AL327" s="101"/>
      <c r="AM327" s="101"/>
      <c r="AN327" s="8"/>
      <c r="AO327" s="147">
        <f>IFERROR(VLOOKUP(B327,'A2. Rate Change &amp; Enrollment'!$C$20:$K$769,3,FALSE),0)</f>
        <v>0</v>
      </c>
      <c r="AP327" s="147">
        <f>IFERROR(VLOOKUP(B327,'A2. Rate Change &amp; Enrollment'!$C$20:$K$769,7,FALSE),0)</f>
        <v>0</v>
      </c>
      <c r="AQ327" s="150" t="e">
        <f t="shared" si="38"/>
        <v>#DIV/0!</v>
      </c>
      <c r="AS327" s="177"/>
      <c r="AT327" s="177"/>
      <c r="AV327" s="153" t="e">
        <f t="shared" si="39"/>
        <v>#DIV/0!</v>
      </c>
      <c r="AW327" s="101"/>
      <c r="AY327" s="132"/>
      <c r="AZ327" s="101"/>
      <c r="BA327" s="94"/>
      <c r="BB327" s="94"/>
      <c r="BC327" s="94"/>
      <c r="BD327" s="94"/>
      <c r="BE327" s="101"/>
      <c r="BF327" s="132"/>
      <c r="BG327" s="98"/>
      <c r="BH327" s="74" t="str">
        <f t="shared" si="34"/>
        <v>N</v>
      </c>
      <c r="BI327" t="e">
        <f t="shared" si="35"/>
        <v>#DIV/0!</v>
      </c>
      <c r="BK327" s="283">
        <f>IFERROR(VLOOKUP($B327, 'A2. Rate Change &amp; Enrollment'!$C$14:$BY$769, 75, FALSE), 0)</f>
        <v>0</v>
      </c>
      <c r="BL327" s="283" t="e">
        <f t="shared" si="36"/>
        <v>#DIV/0!</v>
      </c>
      <c r="BM327" s="283" t="e">
        <f t="shared" si="37"/>
        <v>#DIV/0!</v>
      </c>
      <c r="BN327" t="e">
        <f t="shared" si="40"/>
        <v>#DIV/0!</v>
      </c>
    </row>
    <row r="328" spans="1:66" x14ac:dyDescent="0.35">
      <c r="A328" t="s">
        <v>631</v>
      </c>
      <c r="B328" s="144"/>
      <c r="C328" s="98"/>
      <c r="D328" s="43" t="str">
        <f t="shared" si="33"/>
        <v>Indemnity</v>
      </c>
      <c r="E328" s="100"/>
      <c r="F328" s="101"/>
      <c r="G328" s="100"/>
      <c r="H328" s="101"/>
      <c r="I328" s="100"/>
      <c r="J328" s="101"/>
      <c r="K328" s="100"/>
      <c r="L328" s="101"/>
      <c r="M328" s="100"/>
      <c r="N328" s="101"/>
      <c r="O328" s="100"/>
      <c r="P328" s="101"/>
      <c r="Q328" s="100"/>
      <c r="R328" s="101"/>
      <c r="S328" s="100"/>
      <c r="T328" s="101"/>
      <c r="U328" s="118"/>
      <c r="V328" s="118"/>
      <c r="W328" s="100"/>
      <c r="X328" s="100"/>
      <c r="Y328" s="100"/>
      <c r="Z328" s="100"/>
      <c r="AA328" s="132"/>
      <c r="AB328" s="101"/>
      <c r="AC328" s="101"/>
      <c r="AD328" s="101"/>
      <c r="AE328" s="100"/>
      <c r="AF328" s="101"/>
      <c r="AG328" s="100"/>
      <c r="AH328" s="101"/>
      <c r="AI328" s="100"/>
      <c r="AJ328" s="101"/>
      <c r="AK328" s="100"/>
      <c r="AL328" s="101"/>
      <c r="AM328" s="101"/>
      <c r="AN328" s="8"/>
      <c r="AO328" s="147">
        <f>IFERROR(VLOOKUP(B328,'A2. Rate Change &amp; Enrollment'!$C$20:$K$769,3,FALSE),0)</f>
        <v>0</v>
      </c>
      <c r="AP328" s="147">
        <f>IFERROR(VLOOKUP(B328,'A2. Rate Change &amp; Enrollment'!$C$20:$K$769,7,FALSE),0)</f>
        <v>0</v>
      </c>
      <c r="AQ328" s="150" t="e">
        <f t="shared" si="38"/>
        <v>#DIV/0!</v>
      </c>
      <c r="AS328" s="177"/>
      <c r="AT328" s="177"/>
      <c r="AV328" s="153" t="e">
        <f t="shared" si="39"/>
        <v>#DIV/0!</v>
      </c>
      <c r="AW328" s="101"/>
      <c r="AY328" s="132"/>
      <c r="AZ328" s="101"/>
      <c r="BA328" s="94"/>
      <c r="BB328" s="94"/>
      <c r="BC328" s="94"/>
      <c r="BD328" s="94"/>
      <c r="BE328" s="101"/>
      <c r="BF328" s="132"/>
      <c r="BG328" s="98"/>
      <c r="BH328" s="74" t="str">
        <f t="shared" si="34"/>
        <v>N</v>
      </c>
      <c r="BI328" t="e">
        <f t="shared" si="35"/>
        <v>#DIV/0!</v>
      </c>
      <c r="BK328" s="283">
        <f>IFERROR(VLOOKUP($B328, 'A2. Rate Change &amp; Enrollment'!$C$14:$BY$769, 75, FALSE), 0)</f>
        <v>0</v>
      </c>
      <c r="BL328" s="283" t="e">
        <f t="shared" si="36"/>
        <v>#DIV/0!</v>
      </c>
      <c r="BM328" s="283" t="e">
        <f t="shared" si="37"/>
        <v>#DIV/0!</v>
      </c>
      <c r="BN328" t="e">
        <f t="shared" si="40"/>
        <v>#DIV/0!</v>
      </c>
    </row>
    <row r="329" spans="1:66" x14ac:dyDescent="0.35">
      <c r="A329" t="s">
        <v>632</v>
      </c>
      <c r="B329" s="144"/>
      <c r="C329" s="98"/>
      <c r="D329" s="43" t="str">
        <f t="shared" si="33"/>
        <v>Indemnity</v>
      </c>
      <c r="E329" s="100"/>
      <c r="F329" s="101"/>
      <c r="G329" s="100"/>
      <c r="H329" s="101"/>
      <c r="I329" s="100"/>
      <c r="J329" s="101"/>
      <c r="K329" s="100"/>
      <c r="L329" s="101"/>
      <c r="M329" s="100"/>
      <c r="N329" s="101"/>
      <c r="O329" s="100"/>
      <c r="P329" s="101"/>
      <c r="Q329" s="100"/>
      <c r="R329" s="101"/>
      <c r="S329" s="100"/>
      <c r="T329" s="101"/>
      <c r="U329" s="118"/>
      <c r="V329" s="118"/>
      <c r="W329" s="100"/>
      <c r="X329" s="100"/>
      <c r="Y329" s="100"/>
      <c r="Z329" s="100"/>
      <c r="AA329" s="132"/>
      <c r="AB329" s="101"/>
      <c r="AC329" s="101"/>
      <c r="AD329" s="101"/>
      <c r="AE329" s="100"/>
      <c r="AF329" s="101"/>
      <c r="AG329" s="100"/>
      <c r="AH329" s="101"/>
      <c r="AI329" s="100"/>
      <c r="AJ329" s="101"/>
      <c r="AK329" s="100"/>
      <c r="AL329" s="101"/>
      <c r="AM329" s="101"/>
      <c r="AN329" s="8"/>
      <c r="AO329" s="147">
        <f>IFERROR(VLOOKUP(B329,'A2. Rate Change &amp; Enrollment'!$C$20:$K$769,3,FALSE),0)</f>
        <v>0</v>
      </c>
      <c r="AP329" s="147">
        <f>IFERROR(VLOOKUP(B329,'A2. Rate Change &amp; Enrollment'!$C$20:$K$769,7,FALSE),0)</f>
        <v>0</v>
      </c>
      <c r="AQ329" s="150" t="e">
        <f t="shared" si="38"/>
        <v>#DIV/0!</v>
      </c>
      <c r="AS329" s="177"/>
      <c r="AT329" s="177"/>
      <c r="AV329" s="153" t="e">
        <f t="shared" si="39"/>
        <v>#DIV/0!</v>
      </c>
      <c r="AW329" s="101"/>
      <c r="AY329" s="132"/>
      <c r="AZ329" s="101"/>
      <c r="BA329" s="94"/>
      <c r="BB329" s="94"/>
      <c r="BC329" s="94"/>
      <c r="BD329" s="94"/>
      <c r="BE329" s="101"/>
      <c r="BF329" s="132"/>
      <c r="BG329" s="98"/>
      <c r="BH329" s="74" t="str">
        <f t="shared" si="34"/>
        <v>N</v>
      </c>
      <c r="BI329" t="e">
        <f t="shared" si="35"/>
        <v>#DIV/0!</v>
      </c>
      <c r="BK329" s="283">
        <f>IFERROR(VLOOKUP($B329, 'A2. Rate Change &amp; Enrollment'!$C$14:$BY$769, 75, FALSE), 0)</f>
        <v>0</v>
      </c>
      <c r="BL329" s="283" t="e">
        <f t="shared" si="36"/>
        <v>#DIV/0!</v>
      </c>
      <c r="BM329" s="283" t="e">
        <f t="shared" si="37"/>
        <v>#DIV/0!</v>
      </c>
      <c r="BN329" t="e">
        <f t="shared" si="40"/>
        <v>#DIV/0!</v>
      </c>
    </row>
    <row r="330" spans="1:66" x14ac:dyDescent="0.35">
      <c r="A330" t="s">
        <v>633</v>
      </c>
      <c r="B330" s="144"/>
      <c r="C330" s="98"/>
      <c r="D330" s="43" t="str">
        <f t="shared" si="33"/>
        <v>Indemnity</v>
      </c>
      <c r="E330" s="100"/>
      <c r="F330" s="101"/>
      <c r="G330" s="100"/>
      <c r="H330" s="101"/>
      <c r="I330" s="100"/>
      <c r="J330" s="101"/>
      <c r="K330" s="100"/>
      <c r="L330" s="101"/>
      <c r="M330" s="100"/>
      <c r="N330" s="101"/>
      <c r="O330" s="100"/>
      <c r="P330" s="101"/>
      <c r="Q330" s="100"/>
      <c r="R330" s="101"/>
      <c r="S330" s="100"/>
      <c r="T330" s="101"/>
      <c r="U330" s="118"/>
      <c r="V330" s="118"/>
      <c r="W330" s="100"/>
      <c r="X330" s="100"/>
      <c r="Y330" s="100"/>
      <c r="Z330" s="100"/>
      <c r="AA330" s="132"/>
      <c r="AB330" s="101"/>
      <c r="AC330" s="101"/>
      <c r="AD330" s="101"/>
      <c r="AE330" s="100"/>
      <c r="AF330" s="101"/>
      <c r="AG330" s="100"/>
      <c r="AH330" s="101"/>
      <c r="AI330" s="100"/>
      <c r="AJ330" s="101"/>
      <c r="AK330" s="100"/>
      <c r="AL330" s="101"/>
      <c r="AM330" s="101"/>
      <c r="AN330" s="8"/>
      <c r="AO330" s="147">
        <f>IFERROR(VLOOKUP(B330,'A2. Rate Change &amp; Enrollment'!$C$20:$K$769,3,FALSE),0)</f>
        <v>0</v>
      </c>
      <c r="AP330" s="147">
        <f>IFERROR(VLOOKUP(B330,'A2. Rate Change &amp; Enrollment'!$C$20:$K$769,7,FALSE),0)</f>
        <v>0</v>
      </c>
      <c r="AQ330" s="150" t="e">
        <f t="shared" si="38"/>
        <v>#DIV/0!</v>
      </c>
      <c r="AS330" s="177"/>
      <c r="AT330" s="177"/>
      <c r="AV330" s="153" t="e">
        <f t="shared" si="39"/>
        <v>#DIV/0!</v>
      </c>
      <c r="AW330" s="101"/>
      <c r="AY330" s="132"/>
      <c r="AZ330" s="101"/>
      <c r="BA330" s="94"/>
      <c r="BB330" s="94"/>
      <c r="BC330" s="94"/>
      <c r="BD330" s="94"/>
      <c r="BE330" s="101"/>
      <c r="BF330" s="132"/>
      <c r="BG330" s="98"/>
      <c r="BH330" s="74" t="str">
        <f t="shared" si="34"/>
        <v>N</v>
      </c>
      <c r="BI330" t="e">
        <f t="shared" si="35"/>
        <v>#DIV/0!</v>
      </c>
      <c r="BK330" s="283">
        <f>IFERROR(VLOOKUP($B330, 'A2. Rate Change &amp; Enrollment'!$C$14:$BY$769, 75, FALSE), 0)</f>
        <v>0</v>
      </c>
      <c r="BL330" s="283" t="e">
        <f t="shared" si="36"/>
        <v>#DIV/0!</v>
      </c>
      <c r="BM330" s="283" t="e">
        <f t="shared" si="37"/>
        <v>#DIV/0!</v>
      </c>
      <c r="BN330" t="e">
        <f t="shared" si="40"/>
        <v>#DIV/0!</v>
      </c>
    </row>
    <row r="331" spans="1:66" x14ac:dyDescent="0.35">
      <c r="A331" t="s">
        <v>634</v>
      </c>
      <c r="B331" s="144"/>
      <c r="C331" s="98"/>
      <c r="D331" s="43" t="str">
        <f t="shared" si="33"/>
        <v>Indemnity</v>
      </c>
      <c r="E331" s="100"/>
      <c r="F331" s="101"/>
      <c r="G331" s="100"/>
      <c r="H331" s="101"/>
      <c r="I331" s="100"/>
      <c r="J331" s="101"/>
      <c r="K331" s="100"/>
      <c r="L331" s="101"/>
      <c r="M331" s="100"/>
      <c r="N331" s="101"/>
      <c r="O331" s="100"/>
      <c r="P331" s="101"/>
      <c r="Q331" s="100"/>
      <c r="R331" s="101"/>
      <c r="S331" s="100"/>
      <c r="T331" s="101"/>
      <c r="U331" s="118"/>
      <c r="V331" s="118"/>
      <c r="W331" s="100"/>
      <c r="X331" s="100"/>
      <c r="Y331" s="100"/>
      <c r="Z331" s="100"/>
      <c r="AA331" s="132"/>
      <c r="AB331" s="101"/>
      <c r="AC331" s="101"/>
      <c r="AD331" s="101"/>
      <c r="AE331" s="100"/>
      <c r="AF331" s="101"/>
      <c r="AG331" s="100"/>
      <c r="AH331" s="101"/>
      <c r="AI331" s="100"/>
      <c r="AJ331" s="101"/>
      <c r="AK331" s="100"/>
      <c r="AL331" s="101"/>
      <c r="AM331" s="101"/>
      <c r="AN331" s="8"/>
      <c r="AO331" s="147">
        <f>IFERROR(VLOOKUP(B331,'A2. Rate Change &amp; Enrollment'!$C$20:$K$769,3,FALSE),0)</f>
        <v>0</v>
      </c>
      <c r="AP331" s="147">
        <f>IFERROR(VLOOKUP(B331,'A2. Rate Change &amp; Enrollment'!$C$20:$K$769,7,FALSE),0)</f>
        <v>0</v>
      </c>
      <c r="AQ331" s="150" t="e">
        <f t="shared" si="38"/>
        <v>#DIV/0!</v>
      </c>
      <c r="AS331" s="177"/>
      <c r="AT331" s="177"/>
      <c r="AV331" s="153" t="e">
        <f t="shared" si="39"/>
        <v>#DIV/0!</v>
      </c>
      <c r="AW331" s="101"/>
      <c r="AY331" s="132"/>
      <c r="AZ331" s="101"/>
      <c r="BA331" s="94"/>
      <c r="BB331" s="94"/>
      <c r="BC331" s="94"/>
      <c r="BD331" s="94"/>
      <c r="BE331" s="101"/>
      <c r="BF331" s="132"/>
      <c r="BG331" s="98"/>
      <c r="BH331" s="74" t="str">
        <f t="shared" si="34"/>
        <v>N</v>
      </c>
      <c r="BI331" t="e">
        <f t="shared" si="35"/>
        <v>#DIV/0!</v>
      </c>
      <c r="BK331" s="283">
        <f>IFERROR(VLOOKUP($B331, 'A2. Rate Change &amp; Enrollment'!$C$14:$BY$769, 75, FALSE), 0)</f>
        <v>0</v>
      </c>
      <c r="BL331" s="283" t="e">
        <f t="shared" si="36"/>
        <v>#DIV/0!</v>
      </c>
      <c r="BM331" s="283" t="e">
        <f t="shared" si="37"/>
        <v>#DIV/0!</v>
      </c>
      <c r="BN331" t="e">
        <f t="shared" si="40"/>
        <v>#DIV/0!</v>
      </c>
    </row>
    <row r="332" spans="1:66" x14ac:dyDescent="0.35">
      <c r="A332" t="s">
        <v>635</v>
      </c>
      <c r="B332" s="144"/>
      <c r="C332" s="98"/>
      <c r="D332" s="43" t="str">
        <f t="shared" si="33"/>
        <v>Indemnity</v>
      </c>
      <c r="E332" s="100"/>
      <c r="F332" s="101"/>
      <c r="G332" s="100"/>
      <c r="H332" s="101"/>
      <c r="I332" s="100"/>
      <c r="J332" s="101"/>
      <c r="K332" s="100"/>
      <c r="L332" s="101"/>
      <c r="M332" s="100"/>
      <c r="N332" s="101"/>
      <c r="O332" s="100"/>
      <c r="P332" s="101"/>
      <c r="Q332" s="100"/>
      <c r="R332" s="101"/>
      <c r="S332" s="100"/>
      <c r="T332" s="101"/>
      <c r="U332" s="118"/>
      <c r="V332" s="118"/>
      <c r="W332" s="100"/>
      <c r="X332" s="100"/>
      <c r="Y332" s="100"/>
      <c r="Z332" s="100"/>
      <c r="AA332" s="132"/>
      <c r="AB332" s="101"/>
      <c r="AC332" s="101"/>
      <c r="AD332" s="101"/>
      <c r="AE332" s="100"/>
      <c r="AF332" s="101"/>
      <c r="AG332" s="100"/>
      <c r="AH332" s="101"/>
      <c r="AI332" s="100"/>
      <c r="AJ332" s="101"/>
      <c r="AK332" s="100"/>
      <c r="AL332" s="101"/>
      <c r="AM332" s="101"/>
      <c r="AN332" s="8"/>
      <c r="AO332" s="147">
        <f>IFERROR(VLOOKUP(B332,'A2. Rate Change &amp; Enrollment'!$C$20:$K$769,3,FALSE),0)</f>
        <v>0</v>
      </c>
      <c r="AP332" s="147">
        <f>IFERROR(VLOOKUP(B332,'A2. Rate Change &amp; Enrollment'!$C$20:$K$769,7,FALSE),0)</f>
        <v>0</v>
      </c>
      <c r="AQ332" s="150" t="e">
        <f t="shared" si="38"/>
        <v>#DIV/0!</v>
      </c>
      <c r="AS332" s="177"/>
      <c r="AT332" s="177"/>
      <c r="AV332" s="153" t="e">
        <f t="shared" si="39"/>
        <v>#DIV/0!</v>
      </c>
      <c r="AW332" s="101"/>
      <c r="AY332" s="132"/>
      <c r="AZ332" s="101"/>
      <c r="BA332" s="94"/>
      <c r="BB332" s="94"/>
      <c r="BC332" s="94"/>
      <c r="BD332" s="94"/>
      <c r="BE332" s="101"/>
      <c r="BF332" s="132"/>
      <c r="BG332" s="98"/>
      <c r="BH332" s="74" t="str">
        <f t="shared" si="34"/>
        <v>N</v>
      </c>
      <c r="BI332" t="e">
        <f t="shared" si="35"/>
        <v>#DIV/0!</v>
      </c>
      <c r="BK332" s="283">
        <f>IFERROR(VLOOKUP($B332, 'A2. Rate Change &amp; Enrollment'!$C$14:$BY$769, 75, FALSE), 0)</f>
        <v>0</v>
      </c>
      <c r="BL332" s="283" t="e">
        <f t="shared" si="36"/>
        <v>#DIV/0!</v>
      </c>
      <c r="BM332" s="283" t="e">
        <f t="shared" si="37"/>
        <v>#DIV/0!</v>
      </c>
      <c r="BN332" t="e">
        <f t="shared" si="40"/>
        <v>#DIV/0!</v>
      </c>
    </row>
    <row r="333" spans="1:66" x14ac:dyDescent="0.35">
      <c r="A333" t="s">
        <v>636</v>
      </c>
      <c r="B333" s="144"/>
      <c r="C333" s="98"/>
      <c r="D333" s="43" t="str">
        <f t="shared" si="33"/>
        <v>Indemnity</v>
      </c>
      <c r="E333" s="100"/>
      <c r="F333" s="101"/>
      <c r="G333" s="100"/>
      <c r="H333" s="101"/>
      <c r="I333" s="100"/>
      <c r="J333" s="101"/>
      <c r="K333" s="100"/>
      <c r="L333" s="101"/>
      <c r="M333" s="100"/>
      <c r="N333" s="101"/>
      <c r="O333" s="100"/>
      <c r="P333" s="101"/>
      <c r="Q333" s="100"/>
      <c r="R333" s="101"/>
      <c r="S333" s="100"/>
      <c r="T333" s="101"/>
      <c r="U333" s="118"/>
      <c r="V333" s="118"/>
      <c r="W333" s="100"/>
      <c r="X333" s="100"/>
      <c r="Y333" s="100"/>
      <c r="Z333" s="100"/>
      <c r="AA333" s="132"/>
      <c r="AB333" s="101"/>
      <c r="AC333" s="101"/>
      <c r="AD333" s="101"/>
      <c r="AE333" s="100"/>
      <c r="AF333" s="101"/>
      <c r="AG333" s="100"/>
      <c r="AH333" s="101"/>
      <c r="AI333" s="100"/>
      <c r="AJ333" s="101"/>
      <c r="AK333" s="100"/>
      <c r="AL333" s="101"/>
      <c r="AM333" s="101"/>
      <c r="AN333" s="8"/>
      <c r="AO333" s="147">
        <f>IFERROR(VLOOKUP(B333,'A2. Rate Change &amp; Enrollment'!$C$20:$K$769,3,FALSE),0)</f>
        <v>0</v>
      </c>
      <c r="AP333" s="147">
        <f>IFERROR(VLOOKUP(B333,'A2. Rate Change &amp; Enrollment'!$C$20:$K$769,7,FALSE),0)</f>
        <v>0</v>
      </c>
      <c r="AQ333" s="150" t="e">
        <f t="shared" si="38"/>
        <v>#DIV/0!</v>
      </c>
      <c r="AS333" s="177"/>
      <c r="AT333" s="177"/>
      <c r="AV333" s="153" t="e">
        <f t="shared" si="39"/>
        <v>#DIV/0!</v>
      </c>
      <c r="AW333" s="101"/>
      <c r="AY333" s="132"/>
      <c r="AZ333" s="101"/>
      <c r="BA333" s="94"/>
      <c r="BB333" s="94"/>
      <c r="BC333" s="94"/>
      <c r="BD333" s="94"/>
      <c r="BE333" s="101"/>
      <c r="BF333" s="132"/>
      <c r="BG333" s="98"/>
      <c r="BH333" s="74" t="str">
        <f t="shared" si="34"/>
        <v>N</v>
      </c>
      <c r="BI333" t="e">
        <f t="shared" si="35"/>
        <v>#DIV/0!</v>
      </c>
      <c r="BK333" s="283">
        <f>IFERROR(VLOOKUP($B333, 'A2. Rate Change &amp; Enrollment'!$C$14:$BY$769, 75, FALSE), 0)</f>
        <v>0</v>
      </c>
      <c r="BL333" s="283" t="e">
        <f t="shared" si="36"/>
        <v>#DIV/0!</v>
      </c>
      <c r="BM333" s="283" t="e">
        <f t="shared" si="37"/>
        <v>#DIV/0!</v>
      </c>
      <c r="BN333" t="e">
        <f t="shared" si="40"/>
        <v>#DIV/0!</v>
      </c>
    </row>
    <row r="334" spans="1:66" x14ac:dyDescent="0.35">
      <c r="A334" t="s">
        <v>637</v>
      </c>
      <c r="B334" s="144"/>
      <c r="C334" s="98"/>
      <c r="D334" s="43" t="str">
        <f t="shared" si="33"/>
        <v>Indemnity</v>
      </c>
      <c r="E334" s="100"/>
      <c r="F334" s="101"/>
      <c r="G334" s="100"/>
      <c r="H334" s="101"/>
      <c r="I334" s="100"/>
      <c r="J334" s="101"/>
      <c r="K334" s="100"/>
      <c r="L334" s="101"/>
      <c r="M334" s="100"/>
      <c r="N334" s="101"/>
      <c r="O334" s="100"/>
      <c r="P334" s="101"/>
      <c r="Q334" s="100"/>
      <c r="R334" s="101"/>
      <c r="S334" s="100"/>
      <c r="T334" s="101"/>
      <c r="U334" s="118"/>
      <c r="V334" s="118"/>
      <c r="W334" s="100"/>
      <c r="X334" s="100"/>
      <c r="Y334" s="100"/>
      <c r="Z334" s="100"/>
      <c r="AA334" s="132"/>
      <c r="AB334" s="101"/>
      <c r="AC334" s="101"/>
      <c r="AD334" s="101"/>
      <c r="AE334" s="100"/>
      <c r="AF334" s="101"/>
      <c r="AG334" s="100"/>
      <c r="AH334" s="101"/>
      <c r="AI334" s="100"/>
      <c r="AJ334" s="101"/>
      <c r="AK334" s="100"/>
      <c r="AL334" s="101"/>
      <c r="AM334" s="101"/>
      <c r="AN334" s="8"/>
      <c r="AO334" s="147">
        <f>IFERROR(VLOOKUP(B334,'A2. Rate Change &amp; Enrollment'!$C$20:$K$769,3,FALSE),0)</f>
        <v>0</v>
      </c>
      <c r="AP334" s="147">
        <f>IFERROR(VLOOKUP(B334,'A2. Rate Change &amp; Enrollment'!$C$20:$K$769,7,FALSE),0)</f>
        <v>0</v>
      </c>
      <c r="AQ334" s="150" t="e">
        <f t="shared" si="38"/>
        <v>#DIV/0!</v>
      </c>
      <c r="AS334" s="177"/>
      <c r="AT334" s="177"/>
      <c r="AV334" s="153" t="e">
        <f t="shared" si="39"/>
        <v>#DIV/0!</v>
      </c>
      <c r="AW334" s="101"/>
      <c r="AY334" s="132"/>
      <c r="AZ334" s="101"/>
      <c r="BA334" s="94"/>
      <c r="BB334" s="94"/>
      <c r="BC334" s="94"/>
      <c r="BD334" s="94"/>
      <c r="BE334" s="101"/>
      <c r="BF334" s="132"/>
      <c r="BG334" s="98"/>
      <c r="BH334" s="74" t="str">
        <f t="shared" si="34"/>
        <v>N</v>
      </c>
      <c r="BI334" t="e">
        <f t="shared" si="35"/>
        <v>#DIV/0!</v>
      </c>
      <c r="BK334" s="283">
        <f>IFERROR(VLOOKUP($B334, 'A2. Rate Change &amp; Enrollment'!$C$14:$BY$769, 75, FALSE), 0)</f>
        <v>0</v>
      </c>
      <c r="BL334" s="283" t="e">
        <f t="shared" si="36"/>
        <v>#DIV/0!</v>
      </c>
      <c r="BM334" s="283" t="e">
        <f t="shared" si="37"/>
        <v>#DIV/0!</v>
      </c>
      <c r="BN334" t="e">
        <f t="shared" si="40"/>
        <v>#DIV/0!</v>
      </c>
    </row>
    <row r="335" spans="1:66" x14ac:dyDescent="0.35">
      <c r="A335" t="s">
        <v>638</v>
      </c>
      <c r="B335" s="144"/>
      <c r="C335" s="98"/>
      <c r="D335" s="43" t="str">
        <f t="shared" si="33"/>
        <v>Indemnity</v>
      </c>
      <c r="E335" s="100"/>
      <c r="F335" s="101"/>
      <c r="G335" s="100"/>
      <c r="H335" s="101"/>
      <c r="I335" s="100"/>
      <c r="J335" s="101"/>
      <c r="K335" s="100"/>
      <c r="L335" s="101"/>
      <c r="M335" s="100"/>
      <c r="N335" s="101"/>
      <c r="O335" s="100"/>
      <c r="P335" s="101"/>
      <c r="Q335" s="100"/>
      <c r="R335" s="101"/>
      <c r="S335" s="100"/>
      <c r="T335" s="101"/>
      <c r="U335" s="118"/>
      <c r="V335" s="118"/>
      <c r="W335" s="100"/>
      <c r="X335" s="100"/>
      <c r="Y335" s="100"/>
      <c r="Z335" s="100"/>
      <c r="AA335" s="132"/>
      <c r="AB335" s="101"/>
      <c r="AC335" s="101"/>
      <c r="AD335" s="101"/>
      <c r="AE335" s="100"/>
      <c r="AF335" s="101"/>
      <c r="AG335" s="100"/>
      <c r="AH335" s="101"/>
      <c r="AI335" s="100"/>
      <c r="AJ335" s="101"/>
      <c r="AK335" s="100"/>
      <c r="AL335" s="101"/>
      <c r="AM335" s="101"/>
      <c r="AN335" s="8"/>
      <c r="AO335" s="147">
        <f>IFERROR(VLOOKUP(B335,'A2. Rate Change &amp; Enrollment'!$C$20:$K$769,3,FALSE),0)</f>
        <v>0</v>
      </c>
      <c r="AP335" s="147">
        <f>IFERROR(VLOOKUP(B335,'A2. Rate Change &amp; Enrollment'!$C$20:$K$769,7,FALSE),0)</f>
        <v>0</v>
      </c>
      <c r="AQ335" s="150" t="e">
        <f t="shared" si="38"/>
        <v>#DIV/0!</v>
      </c>
      <c r="AS335" s="177"/>
      <c r="AT335" s="177"/>
      <c r="AV335" s="153" t="e">
        <f t="shared" si="39"/>
        <v>#DIV/0!</v>
      </c>
      <c r="AW335" s="101"/>
      <c r="AY335" s="132"/>
      <c r="AZ335" s="101"/>
      <c r="BA335" s="94"/>
      <c r="BB335" s="94"/>
      <c r="BC335" s="94"/>
      <c r="BD335" s="94"/>
      <c r="BE335" s="101"/>
      <c r="BF335" s="132"/>
      <c r="BG335" s="98"/>
      <c r="BH335" s="74" t="str">
        <f t="shared" si="34"/>
        <v>N</v>
      </c>
      <c r="BI335" t="e">
        <f t="shared" si="35"/>
        <v>#DIV/0!</v>
      </c>
      <c r="BK335" s="283">
        <f>IFERROR(VLOOKUP($B335, 'A2. Rate Change &amp; Enrollment'!$C$14:$BY$769, 75, FALSE), 0)</f>
        <v>0</v>
      </c>
      <c r="BL335" s="283" t="e">
        <f t="shared" si="36"/>
        <v>#DIV/0!</v>
      </c>
      <c r="BM335" s="283" t="e">
        <f t="shared" si="37"/>
        <v>#DIV/0!</v>
      </c>
      <c r="BN335" t="e">
        <f t="shared" si="40"/>
        <v>#DIV/0!</v>
      </c>
    </row>
    <row r="336" spans="1:66" x14ac:dyDescent="0.35">
      <c r="A336" t="s">
        <v>639</v>
      </c>
      <c r="B336" s="144"/>
      <c r="C336" s="98"/>
      <c r="D336" s="43" t="str">
        <f t="shared" ref="D336:D399" si="41">$B$4</f>
        <v>Indemnity</v>
      </c>
      <c r="E336" s="100"/>
      <c r="F336" s="101"/>
      <c r="G336" s="100"/>
      <c r="H336" s="101"/>
      <c r="I336" s="100"/>
      <c r="J336" s="101"/>
      <c r="K336" s="100"/>
      <c r="L336" s="101"/>
      <c r="M336" s="100"/>
      <c r="N336" s="101"/>
      <c r="O336" s="100"/>
      <c r="P336" s="101"/>
      <c r="Q336" s="100"/>
      <c r="R336" s="101"/>
      <c r="S336" s="100"/>
      <c r="T336" s="101"/>
      <c r="U336" s="118"/>
      <c r="V336" s="118"/>
      <c r="W336" s="100"/>
      <c r="X336" s="100"/>
      <c r="Y336" s="100"/>
      <c r="Z336" s="100"/>
      <c r="AA336" s="132"/>
      <c r="AB336" s="101"/>
      <c r="AC336" s="101"/>
      <c r="AD336" s="101"/>
      <c r="AE336" s="100"/>
      <c r="AF336" s="101"/>
      <c r="AG336" s="100"/>
      <c r="AH336" s="101"/>
      <c r="AI336" s="100"/>
      <c r="AJ336" s="101"/>
      <c r="AK336" s="100"/>
      <c r="AL336" s="101"/>
      <c r="AM336" s="101"/>
      <c r="AN336" s="8"/>
      <c r="AO336" s="147">
        <f>IFERROR(VLOOKUP(B336,'A2. Rate Change &amp; Enrollment'!$C$20:$K$769,3,FALSE),0)</f>
        <v>0</v>
      </c>
      <c r="AP336" s="147">
        <f>IFERROR(VLOOKUP(B336,'A2. Rate Change &amp; Enrollment'!$C$20:$K$769,7,FALSE),0)</f>
        <v>0</v>
      </c>
      <c r="AQ336" s="150" t="e">
        <f t="shared" si="38"/>
        <v>#DIV/0!</v>
      </c>
      <c r="AS336" s="177"/>
      <c r="AT336" s="177"/>
      <c r="AV336" s="153" t="e">
        <f t="shared" si="39"/>
        <v>#DIV/0!</v>
      </c>
      <c r="AW336" s="101"/>
      <c r="AY336" s="132"/>
      <c r="AZ336" s="101"/>
      <c r="BA336" s="94"/>
      <c r="BB336" s="94"/>
      <c r="BC336" s="94"/>
      <c r="BD336" s="94"/>
      <c r="BE336" s="101"/>
      <c r="BF336" s="132"/>
      <c r="BG336" s="98"/>
      <c r="BH336" s="74" t="str">
        <f t="shared" ref="BH336:BH399" si="42">IF(OR(AS336-AT336&gt;5%, AT336-AS336&gt;5%), "Y", "N")</f>
        <v>N</v>
      </c>
      <c r="BI336" t="e">
        <f t="shared" ref="BI336:BI399" si="43">IF(AND(AQ336&gt;5%, BH336="Y"), "Y", "N")</f>
        <v>#DIV/0!</v>
      </c>
      <c r="BK336" s="283">
        <f>IFERROR(VLOOKUP($B336, 'A2. Rate Change &amp; Enrollment'!$C$14:$BY$769, 75, FALSE), 0)</f>
        <v>0</v>
      </c>
      <c r="BL336" s="283" t="e">
        <f t="shared" ref="BL336:BL399" si="44">BK336/$BK$14</f>
        <v>#DIV/0!</v>
      </c>
      <c r="BM336" s="283" t="e">
        <f t="shared" ref="BM336:BM399" si="45">AS336/$AS$14</f>
        <v>#DIV/0!</v>
      </c>
      <c r="BN336" t="e">
        <f t="shared" si="40"/>
        <v>#DIV/0!</v>
      </c>
    </row>
    <row r="337" spans="1:66" x14ac:dyDescent="0.35">
      <c r="A337" t="s">
        <v>640</v>
      </c>
      <c r="B337" s="144"/>
      <c r="C337" s="98"/>
      <c r="D337" s="43" t="str">
        <f t="shared" si="41"/>
        <v>Indemnity</v>
      </c>
      <c r="E337" s="100"/>
      <c r="F337" s="101"/>
      <c r="G337" s="100"/>
      <c r="H337" s="101"/>
      <c r="I337" s="100"/>
      <c r="J337" s="101"/>
      <c r="K337" s="100"/>
      <c r="L337" s="101"/>
      <c r="M337" s="100"/>
      <c r="N337" s="101"/>
      <c r="O337" s="100"/>
      <c r="P337" s="101"/>
      <c r="Q337" s="100"/>
      <c r="R337" s="101"/>
      <c r="S337" s="100"/>
      <c r="T337" s="101"/>
      <c r="U337" s="118"/>
      <c r="V337" s="118"/>
      <c r="W337" s="100"/>
      <c r="X337" s="100"/>
      <c r="Y337" s="100"/>
      <c r="Z337" s="100"/>
      <c r="AA337" s="132"/>
      <c r="AB337" s="101"/>
      <c r="AC337" s="101"/>
      <c r="AD337" s="101"/>
      <c r="AE337" s="100"/>
      <c r="AF337" s="101"/>
      <c r="AG337" s="100"/>
      <c r="AH337" s="101"/>
      <c r="AI337" s="100"/>
      <c r="AJ337" s="101"/>
      <c r="AK337" s="100"/>
      <c r="AL337" s="101"/>
      <c r="AM337" s="101"/>
      <c r="AN337" s="8"/>
      <c r="AO337" s="147">
        <f>IFERROR(VLOOKUP(B337,'A2. Rate Change &amp; Enrollment'!$C$20:$K$769,3,FALSE),0)</f>
        <v>0</v>
      </c>
      <c r="AP337" s="147">
        <f>IFERROR(VLOOKUP(B337,'A2. Rate Change &amp; Enrollment'!$C$20:$K$769,7,FALSE),0)</f>
        <v>0</v>
      </c>
      <c r="AQ337" s="150" t="e">
        <f t="shared" ref="AQ337:AQ400" si="46">AP337/$AP$11</f>
        <v>#DIV/0!</v>
      </c>
      <c r="AS337" s="177"/>
      <c r="AT337" s="177"/>
      <c r="AV337" s="153" t="e">
        <f t="shared" ref="AV337:AV400" si="47">AS337/AT337-1</f>
        <v>#DIV/0!</v>
      </c>
      <c r="AW337" s="101"/>
      <c r="AY337" s="132"/>
      <c r="AZ337" s="101"/>
      <c r="BA337" s="94"/>
      <c r="BB337" s="94"/>
      <c r="BC337" s="94"/>
      <c r="BD337" s="94"/>
      <c r="BE337" s="101"/>
      <c r="BF337" s="132"/>
      <c r="BG337" s="98"/>
      <c r="BH337" s="74" t="str">
        <f t="shared" si="42"/>
        <v>N</v>
      </c>
      <c r="BI337" t="e">
        <f t="shared" si="43"/>
        <v>#DIV/0!</v>
      </c>
      <c r="BK337" s="283">
        <f>IFERROR(VLOOKUP($B337, 'A2. Rate Change &amp; Enrollment'!$C$14:$BY$769, 75, FALSE), 0)</f>
        <v>0</v>
      </c>
      <c r="BL337" s="283" t="e">
        <f t="shared" si="44"/>
        <v>#DIV/0!</v>
      </c>
      <c r="BM337" s="283" t="e">
        <f t="shared" si="45"/>
        <v>#DIV/0!</v>
      </c>
      <c r="BN337" t="e">
        <f t="shared" ref="BN337:BN400" si="48">IF(ABS(BM337-BL337)&lt;0.001, "N", "Y")</f>
        <v>#DIV/0!</v>
      </c>
    </row>
    <row r="338" spans="1:66" x14ac:dyDescent="0.35">
      <c r="A338" t="s">
        <v>641</v>
      </c>
      <c r="B338" s="144"/>
      <c r="C338" s="98"/>
      <c r="D338" s="43" t="str">
        <f t="shared" si="41"/>
        <v>Indemnity</v>
      </c>
      <c r="E338" s="100"/>
      <c r="F338" s="101"/>
      <c r="G338" s="100"/>
      <c r="H338" s="101"/>
      <c r="I338" s="100"/>
      <c r="J338" s="101"/>
      <c r="K338" s="100"/>
      <c r="L338" s="101"/>
      <c r="M338" s="100"/>
      <c r="N338" s="101"/>
      <c r="O338" s="100"/>
      <c r="P338" s="101"/>
      <c r="Q338" s="100"/>
      <c r="R338" s="101"/>
      <c r="S338" s="100"/>
      <c r="T338" s="101"/>
      <c r="U338" s="118"/>
      <c r="V338" s="118"/>
      <c r="W338" s="100"/>
      <c r="X338" s="100"/>
      <c r="Y338" s="100"/>
      <c r="Z338" s="100"/>
      <c r="AA338" s="132"/>
      <c r="AB338" s="101"/>
      <c r="AC338" s="101"/>
      <c r="AD338" s="101"/>
      <c r="AE338" s="100"/>
      <c r="AF338" s="101"/>
      <c r="AG338" s="100"/>
      <c r="AH338" s="101"/>
      <c r="AI338" s="100"/>
      <c r="AJ338" s="101"/>
      <c r="AK338" s="100"/>
      <c r="AL338" s="101"/>
      <c r="AM338" s="101"/>
      <c r="AN338" s="8"/>
      <c r="AO338" s="147">
        <f>IFERROR(VLOOKUP(B338,'A2. Rate Change &amp; Enrollment'!$C$20:$K$769,3,FALSE),0)</f>
        <v>0</v>
      </c>
      <c r="AP338" s="147">
        <f>IFERROR(VLOOKUP(B338,'A2. Rate Change &amp; Enrollment'!$C$20:$K$769,7,FALSE),0)</f>
        <v>0</v>
      </c>
      <c r="AQ338" s="150" t="e">
        <f t="shared" si="46"/>
        <v>#DIV/0!</v>
      </c>
      <c r="AS338" s="177"/>
      <c r="AT338" s="177"/>
      <c r="AV338" s="153" t="e">
        <f t="shared" si="47"/>
        <v>#DIV/0!</v>
      </c>
      <c r="AW338" s="101"/>
      <c r="AY338" s="132"/>
      <c r="AZ338" s="101"/>
      <c r="BA338" s="94"/>
      <c r="BB338" s="94"/>
      <c r="BC338" s="94"/>
      <c r="BD338" s="94"/>
      <c r="BE338" s="101"/>
      <c r="BF338" s="132"/>
      <c r="BG338" s="98"/>
      <c r="BH338" s="74" t="str">
        <f t="shared" si="42"/>
        <v>N</v>
      </c>
      <c r="BI338" t="e">
        <f t="shared" si="43"/>
        <v>#DIV/0!</v>
      </c>
      <c r="BK338" s="283">
        <f>IFERROR(VLOOKUP($B338, 'A2. Rate Change &amp; Enrollment'!$C$14:$BY$769, 75, FALSE), 0)</f>
        <v>0</v>
      </c>
      <c r="BL338" s="283" t="e">
        <f t="shared" si="44"/>
        <v>#DIV/0!</v>
      </c>
      <c r="BM338" s="283" t="e">
        <f t="shared" si="45"/>
        <v>#DIV/0!</v>
      </c>
      <c r="BN338" t="e">
        <f t="shared" si="48"/>
        <v>#DIV/0!</v>
      </c>
    </row>
    <row r="339" spans="1:66" x14ac:dyDescent="0.35">
      <c r="A339" t="s">
        <v>642</v>
      </c>
      <c r="B339" s="144"/>
      <c r="C339" s="98"/>
      <c r="D339" s="43" t="str">
        <f t="shared" si="41"/>
        <v>Indemnity</v>
      </c>
      <c r="E339" s="100"/>
      <c r="F339" s="101"/>
      <c r="G339" s="100"/>
      <c r="H339" s="101"/>
      <c r="I339" s="100"/>
      <c r="J339" s="101"/>
      <c r="K339" s="100"/>
      <c r="L339" s="101"/>
      <c r="M339" s="100"/>
      <c r="N339" s="101"/>
      <c r="O339" s="100"/>
      <c r="P339" s="101"/>
      <c r="Q339" s="100"/>
      <c r="R339" s="101"/>
      <c r="S339" s="100"/>
      <c r="T339" s="101"/>
      <c r="U339" s="118"/>
      <c r="V339" s="118"/>
      <c r="W339" s="100"/>
      <c r="X339" s="100"/>
      <c r="Y339" s="100"/>
      <c r="Z339" s="100"/>
      <c r="AA339" s="132"/>
      <c r="AB339" s="101"/>
      <c r="AC339" s="101"/>
      <c r="AD339" s="101"/>
      <c r="AE339" s="100"/>
      <c r="AF339" s="101"/>
      <c r="AG339" s="100"/>
      <c r="AH339" s="101"/>
      <c r="AI339" s="100"/>
      <c r="AJ339" s="101"/>
      <c r="AK339" s="100"/>
      <c r="AL339" s="101"/>
      <c r="AM339" s="101"/>
      <c r="AN339" s="8"/>
      <c r="AO339" s="147">
        <f>IFERROR(VLOOKUP(B339,'A2. Rate Change &amp; Enrollment'!$C$20:$K$769,3,FALSE),0)</f>
        <v>0</v>
      </c>
      <c r="AP339" s="147">
        <f>IFERROR(VLOOKUP(B339,'A2. Rate Change &amp; Enrollment'!$C$20:$K$769,7,FALSE),0)</f>
        <v>0</v>
      </c>
      <c r="AQ339" s="150" t="e">
        <f t="shared" si="46"/>
        <v>#DIV/0!</v>
      </c>
      <c r="AS339" s="177"/>
      <c r="AT339" s="177"/>
      <c r="AV339" s="153" t="e">
        <f t="shared" si="47"/>
        <v>#DIV/0!</v>
      </c>
      <c r="AW339" s="101"/>
      <c r="AY339" s="132"/>
      <c r="AZ339" s="101"/>
      <c r="BA339" s="94"/>
      <c r="BB339" s="94"/>
      <c r="BC339" s="94"/>
      <c r="BD339" s="94"/>
      <c r="BE339" s="101"/>
      <c r="BF339" s="132"/>
      <c r="BG339" s="98"/>
      <c r="BH339" s="74" t="str">
        <f t="shared" si="42"/>
        <v>N</v>
      </c>
      <c r="BI339" t="e">
        <f t="shared" si="43"/>
        <v>#DIV/0!</v>
      </c>
      <c r="BK339" s="283">
        <f>IFERROR(VLOOKUP($B339, 'A2. Rate Change &amp; Enrollment'!$C$14:$BY$769, 75, FALSE), 0)</f>
        <v>0</v>
      </c>
      <c r="BL339" s="283" t="e">
        <f t="shared" si="44"/>
        <v>#DIV/0!</v>
      </c>
      <c r="BM339" s="283" t="e">
        <f t="shared" si="45"/>
        <v>#DIV/0!</v>
      </c>
      <c r="BN339" t="e">
        <f t="shared" si="48"/>
        <v>#DIV/0!</v>
      </c>
    </row>
    <row r="340" spans="1:66" x14ac:dyDescent="0.35">
      <c r="A340" t="s">
        <v>643</v>
      </c>
      <c r="B340" s="144"/>
      <c r="C340" s="98"/>
      <c r="D340" s="43" t="str">
        <f t="shared" si="41"/>
        <v>Indemnity</v>
      </c>
      <c r="E340" s="100"/>
      <c r="F340" s="101"/>
      <c r="G340" s="100"/>
      <c r="H340" s="101"/>
      <c r="I340" s="100"/>
      <c r="J340" s="101"/>
      <c r="K340" s="100"/>
      <c r="L340" s="101"/>
      <c r="M340" s="100"/>
      <c r="N340" s="101"/>
      <c r="O340" s="100"/>
      <c r="P340" s="101"/>
      <c r="Q340" s="100"/>
      <c r="R340" s="101"/>
      <c r="S340" s="100"/>
      <c r="T340" s="101"/>
      <c r="U340" s="118"/>
      <c r="V340" s="118"/>
      <c r="W340" s="100"/>
      <c r="X340" s="100"/>
      <c r="Y340" s="100"/>
      <c r="Z340" s="100"/>
      <c r="AA340" s="132"/>
      <c r="AB340" s="101"/>
      <c r="AC340" s="101"/>
      <c r="AD340" s="101"/>
      <c r="AE340" s="100"/>
      <c r="AF340" s="101"/>
      <c r="AG340" s="100"/>
      <c r="AH340" s="101"/>
      <c r="AI340" s="100"/>
      <c r="AJ340" s="101"/>
      <c r="AK340" s="100"/>
      <c r="AL340" s="101"/>
      <c r="AM340" s="101"/>
      <c r="AN340" s="8"/>
      <c r="AO340" s="147">
        <f>IFERROR(VLOOKUP(B340,'A2. Rate Change &amp; Enrollment'!$C$20:$K$769,3,FALSE),0)</f>
        <v>0</v>
      </c>
      <c r="AP340" s="147">
        <f>IFERROR(VLOOKUP(B340,'A2. Rate Change &amp; Enrollment'!$C$20:$K$769,7,FALSE),0)</f>
        <v>0</v>
      </c>
      <c r="AQ340" s="150" t="e">
        <f t="shared" si="46"/>
        <v>#DIV/0!</v>
      </c>
      <c r="AS340" s="177"/>
      <c r="AT340" s="177"/>
      <c r="AV340" s="153" t="e">
        <f t="shared" si="47"/>
        <v>#DIV/0!</v>
      </c>
      <c r="AW340" s="101"/>
      <c r="AY340" s="132"/>
      <c r="AZ340" s="101"/>
      <c r="BA340" s="94"/>
      <c r="BB340" s="94"/>
      <c r="BC340" s="94"/>
      <c r="BD340" s="94"/>
      <c r="BE340" s="101"/>
      <c r="BF340" s="132"/>
      <c r="BG340" s="98"/>
      <c r="BH340" s="74" t="str">
        <f t="shared" si="42"/>
        <v>N</v>
      </c>
      <c r="BI340" t="e">
        <f t="shared" si="43"/>
        <v>#DIV/0!</v>
      </c>
      <c r="BK340" s="283">
        <f>IFERROR(VLOOKUP($B340, 'A2. Rate Change &amp; Enrollment'!$C$14:$BY$769, 75, FALSE), 0)</f>
        <v>0</v>
      </c>
      <c r="BL340" s="283" t="e">
        <f t="shared" si="44"/>
        <v>#DIV/0!</v>
      </c>
      <c r="BM340" s="283" t="e">
        <f t="shared" si="45"/>
        <v>#DIV/0!</v>
      </c>
      <c r="BN340" t="e">
        <f t="shared" si="48"/>
        <v>#DIV/0!</v>
      </c>
    </row>
    <row r="341" spans="1:66" x14ac:dyDescent="0.35">
      <c r="A341" t="s">
        <v>644</v>
      </c>
      <c r="B341" s="144"/>
      <c r="C341" s="98"/>
      <c r="D341" s="43" t="str">
        <f t="shared" si="41"/>
        <v>Indemnity</v>
      </c>
      <c r="E341" s="100"/>
      <c r="F341" s="101"/>
      <c r="G341" s="100"/>
      <c r="H341" s="101"/>
      <c r="I341" s="100"/>
      <c r="J341" s="101"/>
      <c r="K341" s="100"/>
      <c r="L341" s="101"/>
      <c r="M341" s="100"/>
      <c r="N341" s="101"/>
      <c r="O341" s="100"/>
      <c r="P341" s="101"/>
      <c r="Q341" s="100"/>
      <c r="R341" s="101"/>
      <c r="S341" s="100"/>
      <c r="T341" s="101"/>
      <c r="U341" s="118"/>
      <c r="V341" s="118"/>
      <c r="W341" s="100"/>
      <c r="X341" s="100"/>
      <c r="Y341" s="100"/>
      <c r="Z341" s="100"/>
      <c r="AA341" s="132"/>
      <c r="AB341" s="101"/>
      <c r="AC341" s="101"/>
      <c r="AD341" s="101"/>
      <c r="AE341" s="100"/>
      <c r="AF341" s="101"/>
      <c r="AG341" s="100"/>
      <c r="AH341" s="101"/>
      <c r="AI341" s="100"/>
      <c r="AJ341" s="101"/>
      <c r="AK341" s="100"/>
      <c r="AL341" s="101"/>
      <c r="AM341" s="101"/>
      <c r="AN341" s="8"/>
      <c r="AO341" s="147">
        <f>IFERROR(VLOOKUP(B341,'A2. Rate Change &amp; Enrollment'!$C$20:$K$769,3,FALSE),0)</f>
        <v>0</v>
      </c>
      <c r="AP341" s="147">
        <f>IFERROR(VLOOKUP(B341,'A2. Rate Change &amp; Enrollment'!$C$20:$K$769,7,FALSE),0)</f>
        <v>0</v>
      </c>
      <c r="AQ341" s="150" t="e">
        <f t="shared" si="46"/>
        <v>#DIV/0!</v>
      </c>
      <c r="AS341" s="177"/>
      <c r="AT341" s="177"/>
      <c r="AV341" s="153" t="e">
        <f t="shared" si="47"/>
        <v>#DIV/0!</v>
      </c>
      <c r="AW341" s="101"/>
      <c r="AY341" s="132"/>
      <c r="AZ341" s="101"/>
      <c r="BA341" s="94"/>
      <c r="BB341" s="94"/>
      <c r="BC341" s="94"/>
      <c r="BD341" s="94"/>
      <c r="BE341" s="101"/>
      <c r="BF341" s="132"/>
      <c r="BG341" s="98"/>
      <c r="BH341" s="74" t="str">
        <f t="shared" si="42"/>
        <v>N</v>
      </c>
      <c r="BI341" t="e">
        <f t="shared" si="43"/>
        <v>#DIV/0!</v>
      </c>
      <c r="BK341" s="283">
        <f>IFERROR(VLOOKUP($B341, 'A2. Rate Change &amp; Enrollment'!$C$14:$BY$769, 75, FALSE), 0)</f>
        <v>0</v>
      </c>
      <c r="BL341" s="283" t="e">
        <f t="shared" si="44"/>
        <v>#DIV/0!</v>
      </c>
      <c r="BM341" s="283" t="e">
        <f t="shared" si="45"/>
        <v>#DIV/0!</v>
      </c>
      <c r="BN341" t="e">
        <f t="shared" si="48"/>
        <v>#DIV/0!</v>
      </c>
    </row>
    <row r="342" spans="1:66" x14ac:dyDescent="0.35">
      <c r="A342" t="s">
        <v>645</v>
      </c>
      <c r="B342" s="144"/>
      <c r="C342" s="98"/>
      <c r="D342" s="43" t="str">
        <f t="shared" si="41"/>
        <v>Indemnity</v>
      </c>
      <c r="E342" s="100"/>
      <c r="F342" s="101"/>
      <c r="G342" s="100"/>
      <c r="H342" s="101"/>
      <c r="I342" s="100"/>
      <c r="J342" s="101"/>
      <c r="K342" s="100"/>
      <c r="L342" s="101"/>
      <c r="M342" s="100"/>
      <c r="N342" s="101"/>
      <c r="O342" s="100"/>
      <c r="P342" s="101"/>
      <c r="Q342" s="100"/>
      <c r="R342" s="101"/>
      <c r="S342" s="100"/>
      <c r="T342" s="101"/>
      <c r="U342" s="118"/>
      <c r="V342" s="118"/>
      <c r="W342" s="100"/>
      <c r="X342" s="100"/>
      <c r="Y342" s="100"/>
      <c r="Z342" s="100"/>
      <c r="AA342" s="132"/>
      <c r="AB342" s="101"/>
      <c r="AC342" s="101"/>
      <c r="AD342" s="101"/>
      <c r="AE342" s="100"/>
      <c r="AF342" s="101"/>
      <c r="AG342" s="100"/>
      <c r="AH342" s="101"/>
      <c r="AI342" s="100"/>
      <c r="AJ342" s="101"/>
      <c r="AK342" s="100"/>
      <c r="AL342" s="101"/>
      <c r="AM342" s="101"/>
      <c r="AN342" s="8"/>
      <c r="AO342" s="147">
        <f>IFERROR(VLOOKUP(B342,'A2. Rate Change &amp; Enrollment'!$C$20:$K$769,3,FALSE),0)</f>
        <v>0</v>
      </c>
      <c r="AP342" s="147">
        <f>IFERROR(VLOOKUP(B342,'A2. Rate Change &amp; Enrollment'!$C$20:$K$769,7,FALSE),0)</f>
        <v>0</v>
      </c>
      <c r="AQ342" s="150" t="e">
        <f t="shared" si="46"/>
        <v>#DIV/0!</v>
      </c>
      <c r="AS342" s="177"/>
      <c r="AT342" s="177"/>
      <c r="AV342" s="153" t="e">
        <f t="shared" si="47"/>
        <v>#DIV/0!</v>
      </c>
      <c r="AW342" s="101"/>
      <c r="AY342" s="132"/>
      <c r="AZ342" s="101"/>
      <c r="BA342" s="94"/>
      <c r="BB342" s="94"/>
      <c r="BC342" s="94"/>
      <c r="BD342" s="94"/>
      <c r="BE342" s="101"/>
      <c r="BF342" s="132"/>
      <c r="BG342" s="98"/>
      <c r="BH342" s="74" t="str">
        <f t="shared" si="42"/>
        <v>N</v>
      </c>
      <c r="BI342" t="e">
        <f t="shared" si="43"/>
        <v>#DIV/0!</v>
      </c>
      <c r="BK342" s="283">
        <f>IFERROR(VLOOKUP($B342, 'A2. Rate Change &amp; Enrollment'!$C$14:$BY$769, 75, FALSE), 0)</f>
        <v>0</v>
      </c>
      <c r="BL342" s="283" t="e">
        <f t="shared" si="44"/>
        <v>#DIV/0!</v>
      </c>
      <c r="BM342" s="283" t="e">
        <f t="shared" si="45"/>
        <v>#DIV/0!</v>
      </c>
      <c r="BN342" t="e">
        <f t="shared" si="48"/>
        <v>#DIV/0!</v>
      </c>
    </row>
    <row r="343" spans="1:66" x14ac:dyDescent="0.35">
      <c r="A343" t="s">
        <v>646</v>
      </c>
      <c r="B343" s="144"/>
      <c r="C343" s="98"/>
      <c r="D343" s="43" t="str">
        <f t="shared" si="41"/>
        <v>Indemnity</v>
      </c>
      <c r="E343" s="100"/>
      <c r="F343" s="101"/>
      <c r="G343" s="100"/>
      <c r="H343" s="101"/>
      <c r="I343" s="100"/>
      <c r="J343" s="101"/>
      <c r="K343" s="100"/>
      <c r="L343" s="101"/>
      <c r="M343" s="100"/>
      <c r="N343" s="101"/>
      <c r="O343" s="100"/>
      <c r="P343" s="101"/>
      <c r="Q343" s="100"/>
      <c r="R343" s="101"/>
      <c r="S343" s="100"/>
      <c r="T343" s="101"/>
      <c r="U343" s="118"/>
      <c r="V343" s="118"/>
      <c r="W343" s="100"/>
      <c r="X343" s="100"/>
      <c r="Y343" s="100"/>
      <c r="Z343" s="100"/>
      <c r="AA343" s="132"/>
      <c r="AB343" s="101"/>
      <c r="AC343" s="101"/>
      <c r="AD343" s="101"/>
      <c r="AE343" s="100"/>
      <c r="AF343" s="101"/>
      <c r="AG343" s="100"/>
      <c r="AH343" s="101"/>
      <c r="AI343" s="100"/>
      <c r="AJ343" s="101"/>
      <c r="AK343" s="100"/>
      <c r="AL343" s="101"/>
      <c r="AM343" s="101"/>
      <c r="AN343" s="8"/>
      <c r="AO343" s="147">
        <f>IFERROR(VLOOKUP(B343,'A2. Rate Change &amp; Enrollment'!$C$20:$K$769,3,FALSE),0)</f>
        <v>0</v>
      </c>
      <c r="AP343" s="147">
        <f>IFERROR(VLOOKUP(B343,'A2. Rate Change &amp; Enrollment'!$C$20:$K$769,7,FALSE),0)</f>
        <v>0</v>
      </c>
      <c r="AQ343" s="150" t="e">
        <f t="shared" si="46"/>
        <v>#DIV/0!</v>
      </c>
      <c r="AS343" s="177"/>
      <c r="AT343" s="177"/>
      <c r="AV343" s="153" t="e">
        <f t="shared" si="47"/>
        <v>#DIV/0!</v>
      </c>
      <c r="AW343" s="101"/>
      <c r="AY343" s="132"/>
      <c r="AZ343" s="101"/>
      <c r="BA343" s="94"/>
      <c r="BB343" s="94"/>
      <c r="BC343" s="94"/>
      <c r="BD343" s="94"/>
      <c r="BE343" s="101"/>
      <c r="BF343" s="132"/>
      <c r="BG343" s="98"/>
      <c r="BH343" s="74" t="str">
        <f t="shared" si="42"/>
        <v>N</v>
      </c>
      <c r="BI343" t="e">
        <f t="shared" si="43"/>
        <v>#DIV/0!</v>
      </c>
      <c r="BK343" s="283">
        <f>IFERROR(VLOOKUP($B343, 'A2. Rate Change &amp; Enrollment'!$C$14:$BY$769, 75, FALSE), 0)</f>
        <v>0</v>
      </c>
      <c r="BL343" s="283" t="e">
        <f t="shared" si="44"/>
        <v>#DIV/0!</v>
      </c>
      <c r="BM343" s="283" t="e">
        <f t="shared" si="45"/>
        <v>#DIV/0!</v>
      </c>
      <c r="BN343" t="e">
        <f t="shared" si="48"/>
        <v>#DIV/0!</v>
      </c>
    </row>
    <row r="344" spans="1:66" x14ac:dyDescent="0.35">
      <c r="A344" t="s">
        <v>647</v>
      </c>
      <c r="B344" s="144"/>
      <c r="C344" s="98"/>
      <c r="D344" s="43" t="str">
        <f t="shared" si="41"/>
        <v>Indemnity</v>
      </c>
      <c r="E344" s="100"/>
      <c r="F344" s="101"/>
      <c r="G344" s="100"/>
      <c r="H344" s="101"/>
      <c r="I344" s="100"/>
      <c r="J344" s="101"/>
      <c r="K344" s="100"/>
      <c r="L344" s="101"/>
      <c r="M344" s="100"/>
      <c r="N344" s="101"/>
      <c r="O344" s="100"/>
      <c r="P344" s="101"/>
      <c r="Q344" s="100"/>
      <c r="R344" s="101"/>
      <c r="S344" s="100"/>
      <c r="T344" s="101"/>
      <c r="U344" s="118"/>
      <c r="V344" s="118"/>
      <c r="W344" s="100"/>
      <c r="X344" s="100"/>
      <c r="Y344" s="100"/>
      <c r="Z344" s="100"/>
      <c r="AA344" s="132"/>
      <c r="AB344" s="101"/>
      <c r="AC344" s="101"/>
      <c r="AD344" s="101"/>
      <c r="AE344" s="100"/>
      <c r="AF344" s="101"/>
      <c r="AG344" s="100"/>
      <c r="AH344" s="101"/>
      <c r="AI344" s="100"/>
      <c r="AJ344" s="101"/>
      <c r="AK344" s="100"/>
      <c r="AL344" s="101"/>
      <c r="AM344" s="101"/>
      <c r="AN344" s="8"/>
      <c r="AO344" s="147">
        <f>IFERROR(VLOOKUP(B344,'A2. Rate Change &amp; Enrollment'!$C$20:$K$769,3,FALSE),0)</f>
        <v>0</v>
      </c>
      <c r="AP344" s="147">
        <f>IFERROR(VLOOKUP(B344,'A2. Rate Change &amp; Enrollment'!$C$20:$K$769,7,FALSE),0)</f>
        <v>0</v>
      </c>
      <c r="AQ344" s="150" t="e">
        <f t="shared" si="46"/>
        <v>#DIV/0!</v>
      </c>
      <c r="AS344" s="177"/>
      <c r="AT344" s="177"/>
      <c r="AV344" s="153" t="e">
        <f t="shared" si="47"/>
        <v>#DIV/0!</v>
      </c>
      <c r="AW344" s="101"/>
      <c r="AY344" s="132"/>
      <c r="AZ344" s="101"/>
      <c r="BA344" s="94"/>
      <c r="BB344" s="94"/>
      <c r="BC344" s="94"/>
      <c r="BD344" s="94"/>
      <c r="BE344" s="101"/>
      <c r="BF344" s="132"/>
      <c r="BG344" s="98"/>
      <c r="BH344" s="74" t="str">
        <f t="shared" si="42"/>
        <v>N</v>
      </c>
      <c r="BI344" t="e">
        <f t="shared" si="43"/>
        <v>#DIV/0!</v>
      </c>
      <c r="BK344" s="283">
        <f>IFERROR(VLOOKUP($B344, 'A2. Rate Change &amp; Enrollment'!$C$14:$BY$769, 75, FALSE), 0)</f>
        <v>0</v>
      </c>
      <c r="BL344" s="283" t="e">
        <f t="shared" si="44"/>
        <v>#DIV/0!</v>
      </c>
      <c r="BM344" s="283" t="e">
        <f t="shared" si="45"/>
        <v>#DIV/0!</v>
      </c>
      <c r="BN344" t="e">
        <f t="shared" si="48"/>
        <v>#DIV/0!</v>
      </c>
    </row>
    <row r="345" spans="1:66" x14ac:dyDescent="0.35">
      <c r="A345" t="s">
        <v>648</v>
      </c>
      <c r="B345" s="144"/>
      <c r="C345" s="98"/>
      <c r="D345" s="43" t="str">
        <f t="shared" si="41"/>
        <v>Indemnity</v>
      </c>
      <c r="E345" s="100"/>
      <c r="F345" s="101"/>
      <c r="G345" s="100"/>
      <c r="H345" s="101"/>
      <c r="I345" s="100"/>
      <c r="J345" s="101"/>
      <c r="K345" s="100"/>
      <c r="L345" s="101"/>
      <c r="M345" s="100"/>
      <c r="N345" s="101"/>
      <c r="O345" s="100"/>
      <c r="P345" s="101"/>
      <c r="Q345" s="100"/>
      <c r="R345" s="101"/>
      <c r="S345" s="100"/>
      <c r="T345" s="101"/>
      <c r="U345" s="118"/>
      <c r="V345" s="118"/>
      <c r="W345" s="100"/>
      <c r="X345" s="100"/>
      <c r="Y345" s="100"/>
      <c r="Z345" s="100"/>
      <c r="AA345" s="132"/>
      <c r="AB345" s="101"/>
      <c r="AC345" s="101"/>
      <c r="AD345" s="101"/>
      <c r="AE345" s="100"/>
      <c r="AF345" s="101"/>
      <c r="AG345" s="100"/>
      <c r="AH345" s="101"/>
      <c r="AI345" s="100"/>
      <c r="AJ345" s="101"/>
      <c r="AK345" s="100"/>
      <c r="AL345" s="101"/>
      <c r="AM345" s="101"/>
      <c r="AN345" s="8"/>
      <c r="AO345" s="147">
        <f>IFERROR(VLOOKUP(B345,'A2. Rate Change &amp; Enrollment'!$C$20:$K$769,3,FALSE),0)</f>
        <v>0</v>
      </c>
      <c r="AP345" s="147">
        <f>IFERROR(VLOOKUP(B345,'A2. Rate Change &amp; Enrollment'!$C$20:$K$769,7,FALSE),0)</f>
        <v>0</v>
      </c>
      <c r="AQ345" s="150" t="e">
        <f t="shared" si="46"/>
        <v>#DIV/0!</v>
      </c>
      <c r="AS345" s="177"/>
      <c r="AT345" s="177"/>
      <c r="AV345" s="153" t="e">
        <f t="shared" si="47"/>
        <v>#DIV/0!</v>
      </c>
      <c r="AW345" s="101"/>
      <c r="AY345" s="132"/>
      <c r="AZ345" s="101"/>
      <c r="BA345" s="94"/>
      <c r="BB345" s="94"/>
      <c r="BC345" s="94"/>
      <c r="BD345" s="94"/>
      <c r="BE345" s="101"/>
      <c r="BF345" s="132"/>
      <c r="BG345" s="98"/>
      <c r="BH345" s="74" t="str">
        <f t="shared" si="42"/>
        <v>N</v>
      </c>
      <c r="BI345" t="e">
        <f t="shared" si="43"/>
        <v>#DIV/0!</v>
      </c>
      <c r="BK345" s="283">
        <f>IFERROR(VLOOKUP($B345, 'A2. Rate Change &amp; Enrollment'!$C$14:$BY$769, 75, FALSE), 0)</f>
        <v>0</v>
      </c>
      <c r="BL345" s="283" t="e">
        <f t="shared" si="44"/>
        <v>#DIV/0!</v>
      </c>
      <c r="BM345" s="283" t="e">
        <f t="shared" si="45"/>
        <v>#DIV/0!</v>
      </c>
      <c r="BN345" t="e">
        <f t="shared" si="48"/>
        <v>#DIV/0!</v>
      </c>
    </row>
    <row r="346" spans="1:66" x14ac:dyDescent="0.35">
      <c r="A346" t="s">
        <v>649</v>
      </c>
      <c r="B346" s="144"/>
      <c r="C346" s="98"/>
      <c r="D346" s="43" t="str">
        <f t="shared" si="41"/>
        <v>Indemnity</v>
      </c>
      <c r="E346" s="100"/>
      <c r="F346" s="101"/>
      <c r="G346" s="100"/>
      <c r="H346" s="101"/>
      <c r="I346" s="100"/>
      <c r="J346" s="101"/>
      <c r="K346" s="100"/>
      <c r="L346" s="101"/>
      <c r="M346" s="100"/>
      <c r="N346" s="101"/>
      <c r="O346" s="100"/>
      <c r="P346" s="101"/>
      <c r="Q346" s="100"/>
      <c r="R346" s="101"/>
      <c r="S346" s="100"/>
      <c r="T346" s="101"/>
      <c r="U346" s="118"/>
      <c r="V346" s="118"/>
      <c r="W346" s="100"/>
      <c r="X346" s="100"/>
      <c r="Y346" s="100"/>
      <c r="Z346" s="100"/>
      <c r="AA346" s="132"/>
      <c r="AB346" s="101"/>
      <c r="AC346" s="101"/>
      <c r="AD346" s="101"/>
      <c r="AE346" s="100"/>
      <c r="AF346" s="101"/>
      <c r="AG346" s="100"/>
      <c r="AH346" s="101"/>
      <c r="AI346" s="100"/>
      <c r="AJ346" s="101"/>
      <c r="AK346" s="100"/>
      <c r="AL346" s="101"/>
      <c r="AM346" s="101"/>
      <c r="AN346" s="8"/>
      <c r="AO346" s="147">
        <f>IFERROR(VLOOKUP(B346,'A2. Rate Change &amp; Enrollment'!$C$20:$K$769,3,FALSE),0)</f>
        <v>0</v>
      </c>
      <c r="AP346" s="147">
        <f>IFERROR(VLOOKUP(B346,'A2. Rate Change &amp; Enrollment'!$C$20:$K$769,7,FALSE),0)</f>
        <v>0</v>
      </c>
      <c r="AQ346" s="150" t="e">
        <f t="shared" si="46"/>
        <v>#DIV/0!</v>
      </c>
      <c r="AS346" s="177"/>
      <c r="AT346" s="177"/>
      <c r="AV346" s="153" t="e">
        <f t="shared" si="47"/>
        <v>#DIV/0!</v>
      </c>
      <c r="AW346" s="101"/>
      <c r="AY346" s="132"/>
      <c r="AZ346" s="101"/>
      <c r="BA346" s="94"/>
      <c r="BB346" s="94"/>
      <c r="BC346" s="94"/>
      <c r="BD346" s="94"/>
      <c r="BE346" s="101"/>
      <c r="BF346" s="132"/>
      <c r="BG346" s="98"/>
      <c r="BH346" s="74" t="str">
        <f t="shared" si="42"/>
        <v>N</v>
      </c>
      <c r="BI346" t="e">
        <f t="shared" si="43"/>
        <v>#DIV/0!</v>
      </c>
      <c r="BK346" s="283">
        <f>IFERROR(VLOOKUP($B346, 'A2. Rate Change &amp; Enrollment'!$C$14:$BY$769, 75, FALSE), 0)</f>
        <v>0</v>
      </c>
      <c r="BL346" s="283" t="e">
        <f t="shared" si="44"/>
        <v>#DIV/0!</v>
      </c>
      <c r="BM346" s="283" t="e">
        <f t="shared" si="45"/>
        <v>#DIV/0!</v>
      </c>
      <c r="BN346" t="e">
        <f t="shared" si="48"/>
        <v>#DIV/0!</v>
      </c>
    </row>
    <row r="347" spans="1:66" x14ac:dyDescent="0.35">
      <c r="A347" t="s">
        <v>650</v>
      </c>
      <c r="B347" s="144"/>
      <c r="C347" s="98"/>
      <c r="D347" s="43" t="str">
        <f t="shared" si="41"/>
        <v>Indemnity</v>
      </c>
      <c r="E347" s="100"/>
      <c r="F347" s="101"/>
      <c r="G347" s="100"/>
      <c r="H347" s="101"/>
      <c r="I347" s="100"/>
      <c r="J347" s="101"/>
      <c r="K347" s="100"/>
      <c r="L347" s="101"/>
      <c r="M347" s="100"/>
      <c r="N347" s="101"/>
      <c r="O347" s="100"/>
      <c r="P347" s="101"/>
      <c r="Q347" s="100"/>
      <c r="R347" s="101"/>
      <c r="S347" s="100"/>
      <c r="T347" s="101"/>
      <c r="U347" s="118"/>
      <c r="V347" s="118"/>
      <c r="W347" s="100"/>
      <c r="X347" s="100"/>
      <c r="Y347" s="100"/>
      <c r="Z347" s="100"/>
      <c r="AA347" s="132"/>
      <c r="AB347" s="101"/>
      <c r="AC347" s="101"/>
      <c r="AD347" s="101"/>
      <c r="AE347" s="100"/>
      <c r="AF347" s="101"/>
      <c r="AG347" s="100"/>
      <c r="AH347" s="101"/>
      <c r="AI347" s="100"/>
      <c r="AJ347" s="101"/>
      <c r="AK347" s="100"/>
      <c r="AL347" s="101"/>
      <c r="AM347" s="101"/>
      <c r="AN347" s="8"/>
      <c r="AO347" s="147">
        <f>IFERROR(VLOOKUP(B347,'A2. Rate Change &amp; Enrollment'!$C$20:$K$769,3,FALSE),0)</f>
        <v>0</v>
      </c>
      <c r="AP347" s="147">
        <f>IFERROR(VLOOKUP(B347,'A2. Rate Change &amp; Enrollment'!$C$20:$K$769,7,FALSE),0)</f>
        <v>0</v>
      </c>
      <c r="AQ347" s="150" t="e">
        <f t="shared" si="46"/>
        <v>#DIV/0!</v>
      </c>
      <c r="AS347" s="177"/>
      <c r="AT347" s="177"/>
      <c r="AV347" s="153" t="e">
        <f t="shared" si="47"/>
        <v>#DIV/0!</v>
      </c>
      <c r="AW347" s="101"/>
      <c r="AY347" s="132"/>
      <c r="AZ347" s="101"/>
      <c r="BA347" s="94"/>
      <c r="BB347" s="94"/>
      <c r="BC347" s="94"/>
      <c r="BD347" s="94"/>
      <c r="BE347" s="101"/>
      <c r="BF347" s="132"/>
      <c r="BG347" s="98"/>
      <c r="BH347" s="74" t="str">
        <f t="shared" si="42"/>
        <v>N</v>
      </c>
      <c r="BI347" t="e">
        <f t="shared" si="43"/>
        <v>#DIV/0!</v>
      </c>
      <c r="BK347" s="283">
        <f>IFERROR(VLOOKUP($B347, 'A2. Rate Change &amp; Enrollment'!$C$14:$BY$769, 75, FALSE), 0)</f>
        <v>0</v>
      </c>
      <c r="BL347" s="283" t="e">
        <f t="shared" si="44"/>
        <v>#DIV/0!</v>
      </c>
      <c r="BM347" s="283" t="e">
        <f t="shared" si="45"/>
        <v>#DIV/0!</v>
      </c>
      <c r="BN347" t="e">
        <f t="shared" si="48"/>
        <v>#DIV/0!</v>
      </c>
    </row>
    <row r="348" spans="1:66" x14ac:dyDescent="0.35">
      <c r="A348" t="s">
        <v>651</v>
      </c>
      <c r="B348" s="144"/>
      <c r="C348" s="98"/>
      <c r="D348" s="43" t="str">
        <f t="shared" si="41"/>
        <v>Indemnity</v>
      </c>
      <c r="E348" s="100"/>
      <c r="F348" s="101"/>
      <c r="G348" s="100"/>
      <c r="H348" s="101"/>
      <c r="I348" s="100"/>
      <c r="J348" s="101"/>
      <c r="K348" s="100"/>
      <c r="L348" s="101"/>
      <c r="M348" s="100"/>
      <c r="N348" s="101"/>
      <c r="O348" s="100"/>
      <c r="P348" s="101"/>
      <c r="Q348" s="100"/>
      <c r="R348" s="101"/>
      <c r="S348" s="100"/>
      <c r="T348" s="101"/>
      <c r="U348" s="118"/>
      <c r="V348" s="118"/>
      <c r="W348" s="100"/>
      <c r="X348" s="100"/>
      <c r="Y348" s="100"/>
      <c r="Z348" s="100"/>
      <c r="AA348" s="132"/>
      <c r="AB348" s="101"/>
      <c r="AC348" s="101"/>
      <c r="AD348" s="101"/>
      <c r="AE348" s="100"/>
      <c r="AF348" s="101"/>
      <c r="AG348" s="100"/>
      <c r="AH348" s="101"/>
      <c r="AI348" s="100"/>
      <c r="AJ348" s="101"/>
      <c r="AK348" s="100"/>
      <c r="AL348" s="101"/>
      <c r="AM348" s="101"/>
      <c r="AN348" s="8"/>
      <c r="AO348" s="147">
        <f>IFERROR(VLOOKUP(B348,'A2. Rate Change &amp; Enrollment'!$C$20:$K$769,3,FALSE),0)</f>
        <v>0</v>
      </c>
      <c r="AP348" s="147">
        <f>IFERROR(VLOOKUP(B348,'A2. Rate Change &amp; Enrollment'!$C$20:$K$769,7,FALSE),0)</f>
        <v>0</v>
      </c>
      <c r="AQ348" s="150" t="e">
        <f t="shared" si="46"/>
        <v>#DIV/0!</v>
      </c>
      <c r="AS348" s="177"/>
      <c r="AT348" s="177"/>
      <c r="AV348" s="153" t="e">
        <f t="shared" si="47"/>
        <v>#DIV/0!</v>
      </c>
      <c r="AW348" s="101"/>
      <c r="AY348" s="132"/>
      <c r="AZ348" s="101"/>
      <c r="BA348" s="94"/>
      <c r="BB348" s="94"/>
      <c r="BC348" s="94"/>
      <c r="BD348" s="94"/>
      <c r="BE348" s="101"/>
      <c r="BF348" s="132"/>
      <c r="BG348" s="98"/>
      <c r="BH348" s="74" t="str">
        <f t="shared" si="42"/>
        <v>N</v>
      </c>
      <c r="BI348" t="e">
        <f t="shared" si="43"/>
        <v>#DIV/0!</v>
      </c>
      <c r="BK348" s="283">
        <f>IFERROR(VLOOKUP($B348, 'A2. Rate Change &amp; Enrollment'!$C$14:$BY$769, 75, FALSE), 0)</f>
        <v>0</v>
      </c>
      <c r="BL348" s="283" t="e">
        <f t="shared" si="44"/>
        <v>#DIV/0!</v>
      </c>
      <c r="BM348" s="283" t="e">
        <f t="shared" si="45"/>
        <v>#DIV/0!</v>
      </c>
      <c r="BN348" t="e">
        <f t="shared" si="48"/>
        <v>#DIV/0!</v>
      </c>
    </row>
    <row r="349" spans="1:66" x14ac:dyDescent="0.35">
      <c r="A349" t="s">
        <v>652</v>
      </c>
      <c r="B349" s="144"/>
      <c r="C349" s="98"/>
      <c r="D349" s="43" t="str">
        <f t="shared" si="41"/>
        <v>Indemnity</v>
      </c>
      <c r="E349" s="100"/>
      <c r="F349" s="101"/>
      <c r="G349" s="100"/>
      <c r="H349" s="101"/>
      <c r="I349" s="100"/>
      <c r="J349" s="101"/>
      <c r="K349" s="100"/>
      <c r="L349" s="101"/>
      <c r="M349" s="100"/>
      <c r="N349" s="101"/>
      <c r="O349" s="100"/>
      <c r="P349" s="101"/>
      <c r="Q349" s="100"/>
      <c r="R349" s="101"/>
      <c r="S349" s="100"/>
      <c r="T349" s="101"/>
      <c r="U349" s="118"/>
      <c r="V349" s="118"/>
      <c r="W349" s="100"/>
      <c r="X349" s="100"/>
      <c r="Y349" s="100"/>
      <c r="Z349" s="100"/>
      <c r="AA349" s="132"/>
      <c r="AB349" s="101"/>
      <c r="AC349" s="101"/>
      <c r="AD349" s="101"/>
      <c r="AE349" s="100"/>
      <c r="AF349" s="101"/>
      <c r="AG349" s="100"/>
      <c r="AH349" s="101"/>
      <c r="AI349" s="100"/>
      <c r="AJ349" s="101"/>
      <c r="AK349" s="100"/>
      <c r="AL349" s="101"/>
      <c r="AM349" s="101"/>
      <c r="AN349" s="8"/>
      <c r="AO349" s="147">
        <f>IFERROR(VLOOKUP(B349,'A2. Rate Change &amp; Enrollment'!$C$20:$K$769,3,FALSE),0)</f>
        <v>0</v>
      </c>
      <c r="AP349" s="147">
        <f>IFERROR(VLOOKUP(B349,'A2. Rate Change &amp; Enrollment'!$C$20:$K$769,7,FALSE),0)</f>
        <v>0</v>
      </c>
      <c r="AQ349" s="150" t="e">
        <f t="shared" si="46"/>
        <v>#DIV/0!</v>
      </c>
      <c r="AS349" s="177"/>
      <c r="AT349" s="177"/>
      <c r="AV349" s="153" t="e">
        <f t="shared" si="47"/>
        <v>#DIV/0!</v>
      </c>
      <c r="AW349" s="101"/>
      <c r="AY349" s="132"/>
      <c r="AZ349" s="101"/>
      <c r="BA349" s="94"/>
      <c r="BB349" s="94"/>
      <c r="BC349" s="94"/>
      <c r="BD349" s="94"/>
      <c r="BE349" s="101"/>
      <c r="BF349" s="132"/>
      <c r="BG349" s="98"/>
      <c r="BH349" s="74" t="str">
        <f t="shared" si="42"/>
        <v>N</v>
      </c>
      <c r="BI349" t="e">
        <f t="shared" si="43"/>
        <v>#DIV/0!</v>
      </c>
      <c r="BK349" s="283">
        <f>IFERROR(VLOOKUP($B349, 'A2. Rate Change &amp; Enrollment'!$C$14:$BY$769, 75, FALSE), 0)</f>
        <v>0</v>
      </c>
      <c r="BL349" s="283" t="e">
        <f t="shared" si="44"/>
        <v>#DIV/0!</v>
      </c>
      <c r="BM349" s="283" t="e">
        <f t="shared" si="45"/>
        <v>#DIV/0!</v>
      </c>
      <c r="BN349" t="e">
        <f t="shared" si="48"/>
        <v>#DIV/0!</v>
      </c>
    </row>
    <row r="350" spans="1:66" x14ac:dyDescent="0.35">
      <c r="A350" t="s">
        <v>653</v>
      </c>
      <c r="B350" s="144"/>
      <c r="C350" s="98"/>
      <c r="D350" s="43" t="str">
        <f t="shared" si="41"/>
        <v>Indemnity</v>
      </c>
      <c r="E350" s="100"/>
      <c r="F350" s="101"/>
      <c r="G350" s="100"/>
      <c r="H350" s="101"/>
      <c r="I350" s="100"/>
      <c r="J350" s="101"/>
      <c r="K350" s="100"/>
      <c r="L350" s="101"/>
      <c r="M350" s="100"/>
      <c r="N350" s="101"/>
      <c r="O350" s="100"/>
      <c r="P350" s="101"/>
      <c r="Q350" s="100"/>
      <c r="R350" s="101"/>
      <c r="S350" s="100"/>
      <c r="T350" s="101"/>
      <c r="U350" s="118"/>
      <c r="V350" s="118"/>
      <c r="W350" s="100"/>
      <c r="X350" s="100"/>
      <c r="Y350" s="100"/>
      <c r="Z350" s="100"/>
      <c r="AA350" s="132"/>
      <c r="AB350" s="101"/>
      <c r="AC350" s="101"/>
      <c r="AD350" s="101"/>
      <c r="AE350" s="100"/>
      <c r="AF350" s="101"/>
      <c r="AG350" s="100"/>
      <c r="AH350" s="101"/>
      <c r="AI350" s="100"/>
      <c r="AJ350" s="101"/>
      <c r="AK350" s="100"/>
      <c r="AL350" s="101"/>
      <c r="AM350" s="101"/>
      <c r="AN350" s="8"/>
      <c r="AO350" s="147">
        <f>IFERROR(VLOOKUP(B350,'A2. Rate Change &amp; Enrollment'!$C$20:$K$769,3,FALSE),0)</f>
        <v>0</v>
      </c>
      <c r="AP350" s="147">
        <f>IFERROR(VLOOKUP(B350,'A2. Rate Change &amp; Enrollment'!$C$20:$K$769,7,FALSE),0)</f>
        <v>0</v>
      </c>
      <c r="AQ350" s="150" t="e">
        <f t="shared" si="46"/>
        <v>#DIV/0!</v>
      </c>
      <c r="AS350" s="177"/>
      <c r="AT350" s="177"/>
      <c r="AV350" s="153" t="e">
        <f t="shared" si="47"/>
        <v>#DIV/0!</v>
      </c>
      <c r="AW350" s="101"/>
      <c r="AY350" s="132"/>
      <c r="AZ350" s="101"/>
      <c r="BA350" s="94"/>
      <c r="BB350" s="94"/>
      <c r="BC350" s="94"/>
      <c r="BD350" s="94"/>
      <c r="BE350" s="101"/>
      <c r="BF350" s="132"/>
      <c r="BG350" s="98"/>
      <c r="BH350" s="74" t="str">
        <f t="shared" si="42"/>
        <v>N</v>
      </c>
      <c r="BI350" t="e">
        <f t="shared" si="43"/>
        <v>#DIV/0!</v>
      </c>
      <c r="BK350" s="283">
        <f>IFERROR(VLOOKUP($B350, 'A2. Rate Change &amp; Enrollment'!$C$14:$BY$769, 75, FALSE), 0)</f>
        <v>0</v>
      </c>
      <c r="BL350" s="283" t="e">
        <f t="shared" si="44"/>
        <v>#DIV/0!</v>
      </c>
      <c r="BM350" s="283" t="e">
        <f t="shared" si="45"/>
        <v>#DIV/0!</v>
      </c>
      <c r="BN350" t="e">
        <f t="shared" si="48"/>
        <v>#DIV/0!</v>
      </c>
    </row>
    <row r="351" spans="1:66" x14ac:dyDescent="0.35">
      <c r="A351" t="s">
        <v>654</v>
      </c>
      <c r="B351" s="144"/>
      <c r="C351" s="98"/>
      <c r="D351" s="43" t="str">
        <f t="shared" si="41"/>
        <v>Indemnity</v>
      </c>
      <c r="E351" s="100"/>
      <c r="F351" s="101"/>
      <c r="G351" s="100"/>
      <c r="H351" s="101"/>
      <c r="I351" s="100"/>
      <c r="J351" s="101"/>
      <c r="K351" s="100"/>
      <c r="L351" s="101"/>
      <c r="M351" s="100"/>
      <c r="N351" s="101"/>
      <c r="O351" s="100"/>
      <c r="P351" s="101"/>
      <c r="Q351" s="100"/>
      <c r="R351" s="101"/>
      <c r="S351" s="100"/>
      <c r="T351" s="101"/>
      <c r="U351" s="118"/>
      <c r="V351" s="118"/>
      <c r="W351" s="100"/>
      <c r="X351" s="100"/>
      <c r="Y351" s="100"/>
      <c r="Z351" s="100"/>
      <c r="AA351" s="132"/>
      <c r="AB351" s="101"/>
      <c r="AC351" s="101"/>
      <c r="AD351" s="101"/>
      <c r="AE351" s="100"/>
      <c r="AF351" s="101"/>
      <c r="AG351" s="100"/>
      <c r="AH351" s="101"/>
      <c r="AI351" s="100"/>
      <c r="AJ351" s="101"/>
      <c r="AK351" s="100"/>
      <c r="AL351" s="101"/>
      <c r="AM351" s="101"/>
      <c r="AN351" s="8"/>
      <c r="AO351" s="147">
        <f>IFERROR(VLOOKUP(B351,'A2. Rate Change &amp; Enrollment'!$C$20:$K$769,3,FALSE),0)</f>
        <v>0</v>
      </c>
      <c r="AP351" s="147">
        <f>IFERROR(VLOOKUP(B351,'A2. Rate Change &amp; Enrollment'!$C$20:$K$769,7,FALSE),0)</f>
        <v>0</v>
      </c>
      <c r="AQ351" s="150" t="e">
        <f t="shared" si="46"/>
        <v>#DIV/0!</v>
      </c>
      <c r="AS351" s="177"/>
      <c r="AT351" s="177"/>
      <c r="AV351" s="153" t="e">
        <f t="shared" si="47"/>
        <v>#DIV/0!</v>
      </c>
      <c r="AW351" s="101"/>
      <c r="AY351" s="132"/>
      <c r="AZ351" s="101"/>
      <c r="BA351" s="94"/>
      <c r="BB351" s="94"/>
      <c r="BC351" s="94"/>
      <c r="BD351" s="94"/>
      <c r="BE351" s="101"/>
      <c r="BF351" s="132"/>
      <c r="BG351" s="98"/>
      <c r="BH351" s="74" t="str">
        <f t="shared" si="42"/>
        <v>N</v>
      </c>
      <c r="BI351" t="e">
        <f t="shared" si="43"/>
        <v>#DIV/0!</v>
      </c>
      <c r="BK351" s="283">
        <f>IFERROR(VLOOKUP($B351, 'A2. Rate Change &amp; Enrollment'!$C$14:$BY$769, 75, FALSE), 0)</f>
        <v>0</v>
      </c>
      <c r="BL351" s="283" t="e">
        <f t="shared" si="44"/>
        <v>#DIV/0!</v>
      </c>
      <c r="BM351" s="283" t="e">
        <f t="shared" si="45"/>
        <v>#DIV/0!</v>
      </c>
      <c r="BN351" t="e">
        <f t="shared" si="48"/>
        <v>#DIV/0!</v>
      </c>
    </row>
    <row r="352" spans="1:66" x14ac:dyDescent="0.35">
      <c r="A352" t="s">
        <v>655</v>
      </c>
      <c r="B352" s="144"/>
      <c r="C352" s="98"/>
      <c r="D352" s="43" t="str">
        <f t="shared" si="41"/>
        <v>Indemnity</v>
      </c>
      <c r="E352" s="100"/>
      <c r="F352" s="101"/>
      <c r="G352" s="100"/>
      <c r="H352" s="101"/>
      <c r="I352" s="100"/>
      <c r="J352" s="101"/>
      <c r="K352" s="100"/>
      <c r="L352" s="101"/>
      <c r="M352" s="100"/>
      <c r="N352" s="101"/>
      <c r="O352" s="100"/>
      <c r="P352" s="101"/>
      <c r="Q352" s="100"/>
      <c r="R352" s="101"/>
      <c r="S352" s="100"/>
      <c r="T352" s="101"/>
      <c r="U352" s="118"/>
      <c r="V352" s="118"/>
      <c r="W352" s="100"/>
      <c r="X352" s="100"/>
      <c r="Y352" s="100"/>
      <c r="Z352" s="100"/>
      <c r="AA352" s="132"/>
      <c r="AB352" s="101"/>
      <c r="AC352" s="101"/>
      <c r="AD352" s="101"/>
      <c r="AE352" s="100"/>
      <c r="AF352" s="101"/>
      <c r="AG352" s="100"/>
      <c r="AH352" s="101"/>
      <c r="AI352" s="100"/>
      <c r="AJ352" s="101"/>
      <c r="AK352" s="100"/>
      <c r="AL352" s="101"/>
      <c r="AM352" s="101"/>
      <c r="AN352" s="8"/>
      <c r="AO352" s="147">
        <f>IFERROR(VLOOKUP(B352,'A2. Rate Change &amp; Enrollment'!$C$20:$K$769,3,FALSE),0)</f>
        <v>0</v>
      </c>
      <c r="AP352" s="147">
        <f>IFERROR(VLOOKUP(B352,'A2. Rate Change &amp; Enrollment'!$C$20:$K$769,7,FALSE),0)</f>
        <v>0</v>
      </c>
      <c r="AQ352" s="150" t="e">
        <f t="shared" si="46"/>
        <v>#DIV/0!</v>
      </c>
      <c r="AS352" s="177"/>
      <c r="AT352" s="177"/>
      <c r="AV352" s="153" t="e">
        <f t="shared" si="47"/>
        <v>#DIV/0!</v>
      </c>
      <c r="AW352" s="101"/>
      <c r="AY352" s="132"/>
      <c r="AZ352" s="101"/>
      <c r="BA352" s="94"/>
      <c r="BB352" s="94"/>
      <c r="BC352" s="94"/>
      <c r="BD352" s="94"/>
      <c r="BE352" s="101"/>
      <c r="BF352" s="132"/>
      <c r="BG352" s="98"/>
      <c r="BH352" s="74" t="str">
        <f t="shared" si="42"/>
        <v>N</v>
      </c>
      <c r="BI352" t="e">
        <f t="shared" si="43"/>
        <v>#DIV/0!</v>
      </c>
      <c r="BK352" s="283">
        <f>IFERROR(VLOOKUP($B352, 'A2. Rate Change &amp; Enrollment'!$C$14:$BY$769, 75, FALSE), 0)</f>
        <v>0</v>
      </c>
      <c r="BL352" s="283" t="e">
        <f t="shared" si="44"/>
        <v>#DIV/0!</v>
      </c>
      <c r="BM352" s="283" t="e">
        <f t="shared" si="45"/>
        <v>#DIV/0!</v>
      </c>
      <c r="BN352" t="e">
        <f t="shared" si="48"/>
        <v>#DIV/0!</v>
      </c>
    </row>
    <row r="353" spans="1:66" x14ac:dyDescent="0.35">
      <c r="A353" t="s">
        <v>656</v>
      </c>
      <c r="B353" s="144"/>
      <c r="C353" s="98"/>
      <c r="D353" s="43" t="str">
        <f t="shared" si="41"/>
        <v>Indemnity</v>
      </c>
      <c r="E353" s="100"/>
      <c r="F353" s="101"/>
      <c r="G353" s="100"/>
      <c r="H353" s="101"/>
      <c r="I353" s="100"/>
      <c r="J353" s="101"/>
      <c r="K353" s="100"/>
      <c r="L353" s="101"/>
      <c r="M353" s="100"/>
      <c r="N353" s="101"/>
      <c r="O353" s="100"/>
      <c r="P353" s="101"/>
      <c r="Q353" s="100"/>
      <c r="R353" s="101"/>
      <c r="S353" s="100"/>
      <c r="T353" s="101"/>
      <c r="U353" s="118"/>
      <c r="V353" s="118"/>
      <c r="W353" s="100"/>
      <c r="X353" s="100"/>
      <c r="Y353" s="100"/>
      <c r="Z353" s="100"/>
      <c r="AA353" s="132"/>
      <c r="AB353" s="101"/>
      <c r="AC353" s="101"/>
      <c r="AD353" s="101"/>
      <c r="AE353" s="100"/>
      <c r="AF353" s="101"/>
      <c r="AG353" s="100"/>
      <c r="AH353" s="101"/>
      <c r="AI353" s="100"/>
      <c r="AJ353" s="101"/>
      <c r="AK353" s="100"/>
      <c r="AL353" s="101"/>
      <c r="AM353" s="101"/>
      <c r="AN353" s="8"/>
      <c r="AO353" s="147">
        <f>IFERROR(VLOOKUP(B353,'A2. Rate Change &amp; Enrollment'!$C$20:$K$769,3,FALSE),0)</f>
        <v>0</v>
      </c>
      <c r="AP353" s="147">
        <f>IFERROR(VLOOKUP(B353,'A2. Rate Change &amp; Enrollment'!$C$20:$K$769,7,FALSE),0)</f>
        <v>0</v>
      </c>
      <c r="AQ353" s="150" t="e">
        <f t="shared" si="46"/>
        <v>#DIV/0!</v>
      </c>
      <c r="AS353" s="177"/>
      <c r="AT353" s="177"/>
      <c r="AV353" s="153" t="e">
        <f t="shared" si="47"/>
        <v>#DIV/0!</v>
      </c>
      <c r="AW353" s="101"/>
      <c r="AY353" s="132"/>
      <c r="AZ353" s="101"/>
      <c r="BA353" s="94"/>
      <c r="BB353" s="94"/>
      <c r="BC353" s="94"/>
      <c r="BD353" s="94"/>
      <c r="BE353" s="101"/>
      <c r="BF353" s="132"/>
      <c r="BG353" s="98"/>
      <c r="BH353" s="74" t="str">
        <f t="shared" si="42"/>
        <v>N</v>
      </c>
      <c r="BI353" t="e">
        <f t="shared" si="43"/>
        <v>#DIV/0!</v>
      </c>
      <c r="BK353" s="283">
        <f>IFERROR(VLOOKUP($B353, 'A2. Rate Change &amp; Enrollment'!$C$14:$BY$769, 75, FALSE), 0)</f>
        <v>0</v>
      </c>
      <c r="BL353" s="283" t="e">
        <f t="shared" si="44"/>
        <v>#DIV/0!</v>
      </c>
      <c r="BM353" s="283" t="e">
        <f t="shared" si="45"/>
        <v>#DIV/0!</v>
      </c>
      <c r="BN353" t="e">
        <f t="shared" si="48"/>
        <v>#DIV/0!</v>
      </c>
    </row>
    <row r="354" spans="1:66" x14ac:dyDescent="0.35">
      <c r="A354" t="s">
        <v>657</v>
      </c>
      <c r="B354" s="144"/>
      <c r="C354" s="98"/>
      <c r="D354" s="43" t="str">
        <f t="shared" si="41"/>
        <v>Indemnity</v>
      </c>
      <c r="E354" s="100"/>
      <c r="F354" s="101"/>
      <c r="G354" s="100"/>
      <c r="H354" s="101"/>
      <c r="I354" s="100"/>
      <c r="J354" s="101"/>
      <c r="K354" s="100"/>
      <c r="L354" s="101"/>
      <c r="M354" s="100"/>
      <c r="N354" s="101"/>
      <c r="O354" s="100"/>
      <c r="P354" s="101"/>
      <c r="Q354" s="100"/>
      <c r="R354" s="101"/>
      <c r="S354" s="100"/>
      <c r="T354" s="101"/>
      <c r="U354" s="118"/>
      <c r="V354" s="118"/>
      <c r="W354" s="100"/>
      <c r="X354" s="100"/>
      <c r="Y354" s="100"/>
      <c r="Z354" s="100"/>
      <c r="AA354" s="132"/>
      <c r="AB354" s="101"/>
      <c r="AC354" s="101"/>
      <c r="AD354" s="101"/>
      <c r="AE354" s="100"/>
      <c r="AF354" s="101"/>
      <c r="AG354" s="100"/>
      <c r="AH354" s="101"/>
      <c r="AI354" s="100"/>
      <c r="AJ354" s="101"/>
      <c r="AK354" s="100"/>
      <c r="AL354" s="101"/>
      <c r="AM354" s="101"/>
      <c r="AN354" s="8"/>
      <c r="AO354" s="147">
        <f>IFERROR(VLOOKUP(B354,'A2. Rate Change &amp; Enrollment'!$C$20:$K$769,3,FALSE),0)</f>
        <v>0</v>
      </c>
      <c r="AP354" s="147">
        <f>IFERROR(VLOOKUP(B354,'A2. Rate Change &amp; Enrollment'!$C$20:$K$769,7,FALSE),0)</f>
        <v>0</v>
      </c>
      <c r="AQ354" s="150" t="e">
        <f t="shared" si="46"/>
        <v>#DIV/0!</v>
      </c>
      <c r="AS354" s="177"/>
      <c r="AT354" s="177"/>
      <c r="AV354" s="153" t="e">
        <f t="shared" si="47"/>
        <v>#DIV/0!</v>
      </c>
      <c r="AW354" s="101"/>
      <c r="AY354" s="132"/>
      <c r="AZ354" s="101"/>
      <c r="BA354" s="94"/>
      <c r="BB354" s="94"/>
      <c r="BC354" s="94"/>
      <c r="BD354" s="94"/>
      <c r="BE354" s="101"/>
      <c r="BF354" s="132"/>
      <c r="BG354" s="98"/>
      <c r="BH354" s="74" t="str">
        <f t="shared" si="42"/>
        <v>N</v>
      </c>
      <c r="BI354" t="e">
        <f t="shared" si="43"/>
        <v>#DIV/0!</v>
      </c>
      <c r="BK354" s="283">
        <f>IFERROR(VLOOKUP($B354, 'A2. Rate Change &amp; Enrollment'!$C$14:$BY$769, 75, FALSE), 0)</f>
        <v>0</v>
      </c>
      <c r="BL354" s="283" t="e">
        <f t="shared" si="44"/>
        <v>#DIV/0!</v>
      </c>
      <c r="BM354" s="283" t="e">
        <f t="shared" si="45"/>
        <v>#DIV/0!</v>
      </c>
      <c r="BN354" t="e">
        <f t="shared" si="48"/>
        <v>#DIV/0!</v>
      </c>
    </row>
    <row r="355" spans="1:66" x14ac:dyDescent="0.35">
      <c r="A355" t="s">
        <v>658</v>
      </c>
      <c r="B355" s="144"/>
      <c r="C355" s="98"/>
      <c r="D355" s="43" t="str">
        <f t="shared" si="41"/>
        <v>Indemnity</v>
      </c>
      <c r="E355" s="100"/>
      <c r="F355" s="101"/>
      <c r="G355" s="100"/>
      <c r="H355" s="101"/>
      <c r="I355" s="100"/>
      <c r="J355" s="101"/>
      <c r="K355" s="100"/>
      <c r="L355" s="101"/>
      <c r="M355" s="100"/>
      <c r="N355" s="101"/>
      <c r="O355" s="100"/>
      <c r="P355" s="101"/>
      <c r="Q355" s="100"/>
      <c r="R355" s="101"/>
      <c r="S355" s="100"/>
      <c r="T355" s="101"/>
      <c r="U355" s="118"/>
      <c r="V355" s="118"/>
      <c r="W355" s="100"/>
      <c r="X355" s="100"/>
      <c r="Y355" s="100"/>
      <c r="Z355" s="100"/>
      <c r="AA355" s="132"/>
      <c r="AB355" s="101"/>
      <c r="AC355" s="101"/>
      <c r="AD355" s="101"/>
      <c r="AE355" s="100"/>
      <c r="AF355" s="101"/>
      <c r="AG355" s="100"/>
      <c r="AH355" s="101"/>
      <c r="AI355" s="100"/>
      <c r="AJ355" s="101"/>
      <c r="AK355" s="100"/>
      <c r="AL355" s="101"/>
      <c r="AM355" s="101"/>
      <c r="AN355" s="8"/>
      <c r="AO355" s="147">
        <f>IFERROR(VLOOKUP(B355,'A2. Rate Change &amp; Enrollment'!$C$20:$K$769,3,FALSE),0)</f>
        <v>0</v>
      </c>
      <c r="AP355" s="147">
        <f>IFERROR(VLOOKUP(B355,'A2. Rate Change &amp; Enrollment'!$C$20:$K$769,7,FALSE),0)</f>
        <v>0</v>
      </c>
      <c r="AQ355" s="150" t="e">
        <f t="shared" si="46"/>
        <v>#DIV/0!</v>
      </c>
      <c r="AS355" s="177"/>
      <c r="AT355" s="177"/>
      <c r="AV355" s="153" t="e">
        <f t="shared" si="47"/>
        <v>#DIV/0!</v>
      </c>
      <c r="AW355" s="101"/>
      <c r="AY355" s="132"/>
      <c r="AZ355" s="101"/>
      <c r="BA355" s="94"/>
      <c r="BB355" s="94"/>
      <c r="BC355" s="94"/>
      <c r="BD355" s="94"/>
      <c r="BE355" s="101"/>
      <c r="BF355" s="132"/>
      <c r="BG355" s="98"/>
      <c r="BH355" s="74" t="str">
        <f t="shared" si="42"/>
        <v>N</v>
      </c>
      <c r="BI355" t="e">
        <f t="shared" si="43"/>
        <v>#DIV/0!</v>
      </c>
      <c r="BK355" s="283">
        <f>IFERROR(VLOOKUP($B355, 'A2. Rate Change &amp; Enrollment'!$C$14:$BY$769, 75, FALSE), 0)</f>
        <v>0</v>
      </c>
      <c r="BL355" s="283" t="e">
        <f t="shared" si="44"/>
        <v>#DIV/0!</v>
      </c>
      <c r="BM355" s="283" t="e">
        <f t="shared" si="45"/>
        <v>#DIV/0!</v>
      </c>
      <c r="BN355" t="e">
        <f t="shared" si="48"/>
        <v>#DIV/0!</v>
      </c>
    </row>
    <row r="356" spans="1:66" x14ac:dyDescent="0.35">
      <c r="A356" t="s">
        <v>659</v>
      </c>
      <c r="B356" s="144"/>
      <c r="C356" s="98"/>
      <c r="D356" s="43" t="str">
        <f t="shared" si="41"/>
        <v>Indemnity</v>
      </c>
      <c r="E356" s="100"/>
      <c r="F356" s="101"/>
      <c r="G356" s="100"/>
      <c r="H356" s="101"/>
      <c r="I356" s="100"/>
      <c r="J356" s="101"/>
      <c r="K356" s="100"/>
      <c r="L356" s="101"/>
      <c r="M356" s="100"/>
      <c r="N356" s="101"/>
      <c r="O356" s="100"/>
      <c r="P356" s="101"/>
      <c r="Q356" s="100"/>
      <c r="R356" s="101"/>
      <c r="S356" s="100"/>
      <c r="T356" s="101"/>
      <c r="U356" s="118"/>
      <c r="V356" s="118"/>
      <c r="W356" s="100"/>
      <c r="X356" s="100"/>
      <c r="Y356" s="100"/>
      <c r="Z356" s="100"/>
      <c r="AA356" s="132"/>
      <c r="AB356" s="101"/>
      <c r="AC356" s="101"/>
      <c r="AD356" s="101"/>
      <c r="AE356" s="100"/>
      <c r="AF356" s="101"/>
      <c r="AG356" s="100"/>
      <c r="AH356" s="101"/>
      <c r="AI356" s="100"/>
      <c r="AJ356" s="101"/>
      <c r="AK356" s="100"/>
      <c r="AL356" s="101"/>
      <c r="AM356" s="101"/>
      <c r="AN356" s="8"/>
      <c r="AO356" s="147">
        <f>IFERROR(VLOOKUP(B356,'A2. Rate Change &amp; Enrollment'!$C$20:$K$769,3,FALSE),0)</f>
        <v>0</v>
      </c>
      <c r="AP356" s="147">
        <f>IFERROR(VLOOKUP(B356,'A2. Rate Change &amp; Enrollment'!$C$20:$K$769,7,FALSE),0)</f>
        <v>0</v>
      </c>
      <c r="AQ356" s="150" t="e">
        <f t="shared" si="46"/>
        <v>#DIV/0!</v>
      </c>
      <c r="AS356" s="177"/>
      <c r="AT356" s="177"/>
      <c r="AV356" s="153" t="e">
        <f t="shared" si="47"/>
        <v>#DIV/0!</v>
      </c>
      <c r="AW356" s="101"/>
      <c r="AY356" s="132"/>
      <c r="AZ356" s="101"/>
      <c r="BA356" s="94"/>
      <c r="BB356" s="94"/>
      <c r="BC356" s="94"/>
      <c r="BD356" s="94"/>
      <c r="BE356" s="101"/>
      <c r="BF356" s="132"/>
      <c r="BG356" s="98"/>
      <c r="BH356" s="74" t="str">
        <f t="shared" si="42"/>
        <v>N</v>
      </c>
      <c r="BI356" t="e">
        <f t="shared" si="43"/>
        <v>#DIV/0!</v>
      </c>
      <c r="BK356" s="283">
        <f>IFERROR(VLOOKUP($B356, 'A2. Rate Change &amp; Enrollment'!$C$14:$BY$769, 75, FALSE), 0)</f>
        <v>0</v>
      </c>
      <c r="BL356" s="283" t="e">
        <f t="shared" si="44"/>
        <v>#DIV/0!</v>
      </c>
      <c r="BM356" s="283" t="e">
        <f t="shared" si="45"/>
        <v>#DIV/0!</v>
      </c>
      <c r="BN356" t="e">
        <f t="shared" si="48"/>
        <v>#DIV/0!</v>
      </c>
    </row>
    <row r="357" spans="1:66" x14ac:dyDescent="0.35">
      <c r="A357" t="s">
        <v>660</v>
      </c>
      <c r="B357" s="144"/>
      <c r="C357" s="98"/>
      <c r="D357" s="43" t="str">
        <f t="shared" si="41"/>
        <v>Indemnity</v>
      </c>
      <c r="E357" s="100"/>
      <c r="F357" s="101"/>
      <c r="G357" s="100"/>
      <c r="H357" s="101"/>
      <c r="I357" s="100"/>
      <c r="J357" s="101"/>
      <c r="K357" s="100"/>
      <c r="L357" s="101"/>
      <c r="M357" s="100"/>
      <c r="N357" s="101"/>
      <c r="O357" s="100"/>
      <c r="P357" s="101"/>
      <c r="Q357" s="100"/>
      <c r="R357" s="101"/>
      <c r="S357" s="100"/>
      <c r="T357" s="101"/>
      <c r="U357" s="118"/>
      <c r="V357" s="118"/>
      <c r="W357" s="100"/>
      <c r="X357" s="100"/>
      <c r="Y357" s="100"/>
      <c r="Z357" s="100"/>
      <c r="AA357" s="132"/>
      <c r="AB357" s="101"/>
      <c r="AC357" s="101"/>
      <c r="AD357" s="101"/>
      <c r="AE357" s="100"/>
      <c r="AF357" s="101"/>
      <c r="AG357" s="100"/>
      <c r="AH357" s="101"/>
      <c r="AI357" s="100"/>
      <c r="AJ357" s="101"/>
      <c r="AK357" s="100"/>
      <c r="AL357" s="101"/>
      <c r="AM357" s="101"/>
      <c r="AN357" s="8"/>
      <c r="AO357" s="147">
        <f>IFERROR(VLOOKUP(B357,'A2. Rate Change &amp; Enrollment'!$C$20:$K$769,3,FALSE),0)</f>
        <v>0</v>
      </c>
      <c r="AP357" s="147">
        <f>IFERROR(VLOOKUP(B357,'A2. Rate Change &amp; Enrollment'!$C$20:$K$769,7,FALSE),0)</f>
        <v>0</v>
      </c>
      <c r="AQ357" s="150" t="e">
        <f t="shared" si="46"/>
        <v>#DIV/0!</v>
      </c>
      <c r="AS357" s="177"/>
      <c r="AT357" s="177"/>
      <c r="AV357" s="153" t="e">
        <f t="shared" si="47"/>
        <v>#DIV/0!</v>
      </c>
      <c r="AW357" s="101"/>
      <c r="AY357" s="132"/>
      <c r="AZ357" s="101"/>
      <c r="BA357" s="94"/>
      <c r="BB357" s="94"/>
      <c r="BC357" s="94"/>
      <c r="BD357" s="94"/>
      <c r="BE357" s="101"/>
      <c r="BF357" s="132"/>
      <c r="BG357" s="98"/>
      <c r="BH357" s="74" t="str">
        <f t="shared" si="42"/>
        <v>N</v>
      </c>
      <c r="BI357" t="e">
        <f t="shared" si="43"/>
        <v>#DIV/0!</v>
      </c>
      <c r="BK357" s="283">
        <f>IFERROR(VLOOKUP($B357, 'A2. Rate Change &amp; Enrollment'!$C$14:$BY$769, 75, FALSE), 0)</f>
        <v>0</v>
      </c>
      <c r="BL357" s="283" t="e">
        <f t="shared" si="44"/>
        <v>#DIV/0!</v>
      </c>
      <c r="BM357" s="283" t="e">
        <f t="shared" si="45"/>
        <v>#DIV/0!</v>
      </c>
      <c r="BN357" t="e">
        <f t="shared" si="48"/>
        <v>#DIV/0!</v>
      </c>
    </row>
    <row r="358" spans="1:66" x14ac:dyDescent="0.35">
      <c r="A358" t="s">
        <v>661</v>
      </c>
      <c r="B358" s="144"/>
      <c r="C358" s="98"/>
      <c r="D358" s="43" t="str">
        <f t="shared" si="41"/>
        <v>Indemnity</v>
      </c>
      <c r="E358" s="100"/>
      <c r="F358" s="101"/>
      <c r="G358" s="100"/>
      <c r="H358" s="101"/>
      <c r="I358" s="100"/>
      <c r="J358" s="101"/>
      <c r="K358" s="100"/>
      <c r="L358" s="101"/>
      <c r="M358" s="100"/>
      <c r="N358" s="101"/>
      <c r="O358" s="100"/>
      <c r="P358" s="101"/>
      <c r="Q358" s="100"/>
      <c r="R358" s="101"/>
      <c r="S358" s="100"/>
      <c r="T358" s="101"/>
      <c r="U358" s="118"/>
      <c r="V358" s="118"/>
      <c r="W358" s="100"/>
      <c r="X358" s="100"/>
      <c r="Y358" s="100"/>
      <c r="Z358" s="100"/>
      <c r="AA358" s="132"/>
      <c r="AB358" s="101"/>
      <c r="AC358" s="101"/>
      <c r="AD358" s="101"/>
      <c r="AE358" s="100"/>
      <c r="AF358" s="101"/>
      <c r="AG358" s="100"/>
      <c r="AH358" s="101"/>
      <c r="AI358" s="100"/>
      <c r="AJ358" s="101"/>
      <c r="AK358" s="100"/>
      <c r="AL358" s="101"/>
      <c r="AM358" s="101"/>
      <c r="AN358" s="8"/>
      <c r="AO358" s="147">
        <f>IFERROR(VLOOKUP(B358,'A2. Rate Change &amp; Enrollment'!$C$20:$K$769,3,FALSE),0)</f>
        <v>0</v>
      </c>
      <c r="AP358" s="147">
        <f>IFERROR(VLOOKUP(B358,'A2. Rate Change &amp; Enrollment'!$C$20:$K$769,7,FALSE),0)</f>
        <v>0</v>
      </c>
      <c r="AQ358" s="150" t="e">
        <f t="shared" si="46"/>
        <v>#DIV/0!</v>
      </c>
      <c r="AS358" s="177"/>
      <c r="AT358" s="177"/>
      <c r="AV358" s="153" t="e">
        <f t="shared" si="47"/>
        <v>#DIV/0!</v>
      </c>
      <c r="AW358" s="101"/>
      <c r="AY358" s="132"/>
      <c r="AZ358" s="101"/>
      <c r="BA358" s="94"/>
      <c r="BB358" s="94"/>
      <c r="BC358" s="94"/>
      <c r="BD358" s="94"/>
      <c r="BE358" s="101"/>
      <c r="BF358" s="132"/>
      <c r="BG358" s="98"/>
      <c r="BH358" s="74" t="str">
        <f t="shared" si="42"/>
        <v>N</v>
      </c>
      <c r="BI358" t="e">
        <f t="shared" si="43"/>
        <v>#DIV/0!</v>
      </c>
      <c r="BK358" s="283">
        <f>IFERROR(VLOOKUP($B358, 'A2. Rate Change &amp; Enrollment'!$C$14:$BY$769, 75, FALSE), 0)</f>
        <v>0</v>
      </c>
      <c r="BL358" s="283" t="e">
        <f t="shared" si="44"/>
        <v>#DIV/0!</v>
      </c>
      <c r="BM358" s="283" t="e">
        <f t="shared" si="45"/>
        <v>#DIV/0!</v>
      </c>
      <c r="BN358" t="e">
        <f t="shared" si="48"/>
        <v>#DIV/0!</v>
      </c>
    </row>
    <row r="359" spans="1:66" x14ac:dyDescent="0.35">
      <c r="A359" t="s">
        <v>662</v>
      </c>
      <c r="B359" s="144"/>
      <c r="C359" s="98"/>
      <c r="D359" s="43" t="str">
        <f t="shared" si="41"/>
        <v>Indemnity</v>
      </c>
      <c r="E359" s="100"/>
      <c r="F359" s="101"/>
      <c r="G359" s="100"/>
      <c r="H359" s="101"/>
      <c r="I359" s="100"/>
      <c r="J359" s="101"/>
      <c r="K359" s="100"/>
      <c r="L359" s="101"/>
      <c r="M359" s="100"/>
      <c r="N359" s="101"/>
      <c r="O359" s="100"/>
      <c r="P359" s="101"/>
      <c r="Q359" s="100"/>
      <c r="R359" s="101"/>
      <c r="S359" s="100"/>
      <c r="T359" s="101"/>
      <c r="U359" s="118"/>
      <c r="V359" s="118"/>
      <c r="W359" s="100"/>
      <c r="X359" s="100"/>
      <c r="Y359" s="100"/>
      <c r="Z359" s="100"/>
      <c r="AA359" s="132"/>
      <c r="AB359" s="101"/>
      <c r="AC359" s="101"/>
      <c r="AD359" s="101"/>
      <c r="AE359" s="100"/>
      <c r="AF359" s="101"/>
      <c r="AG359" s="100"/>
      <c r="AH359" s="101"/>
      <c r="AI359" s="100"/>
      <c r="AJ359" s="101"/>
      <c r="AK359" s="100"/>
      <c r="AL359" s="101"/>
      <c r="AM359" s="101"/>
      <c r="AN359" s="8"/>
      <c r="AO359" s="147">
        <f>IFERROR(VLOOKUP(B359,'A2. Rate Change &amp; Enrollment'!$C$20:$K$769,3,FALSE),0)</f>
        <v>0</v>
      </c>
      <c r="AP359" s="147">
        <f>IFERROR(VLOOKUP(B359,'A2. Rate Change &amp; Enrollment'!$C$20:$K$769,7,FALSE),0)</f>
        <v>0</v>
      </c>
      <c r="AQ359" s="150" t="e">
        <f t="shared" si="46"/>
        <v>#DIV/0!</v>
      </c>
      <c r="AS359" s="177"/>
      <c r="AT359" s="177"/>
      <c r="AV359" s="153" t="e">
        <f t="shared" si="47"/>
        <v>#DIV/0!</v>
      </c>
      <c r="AW359" s="101"/>
      <c r="AY359" s="132"/>
      <c r="AZ359" s="101"/>
      <c r="BA359" s="94"/>
      <c r="BB359" s="94"/>
      <c r="BC359" s="94"/>
      <c r="BD359" s="94"/>
      <c r="BE359" s="101"/>
      <c r="BF359" s="132"/>
      <c r="BG359" s="98"/>
      <c r="BH359" s="74" t="str">
        <f t="shared" si="42"/>
        <v>N</v>
      </c>
      <c r="BI359" t="e">
        <f t="shared" si="43"/>
        <v>#DIV/0!</v>
      </c>
      <c r="BK359" s="283">
        <f>IFERROR(VLOOKUP($B359, 'A2. Rate Change &amp; Enrollment'!$C$14:$BY$769, 75, FALSE), 0)</f>
        <v>0</v>
      </c>
      <c r="BL359" s="283" t="e">
        <f t="shared" si="44"/>
        <v>#DIV/0!</v>
      </c>
      <c r="BM359" s="283" t="e">
        <f t="shared" si="45"/>
        <v>#DIV/0!</v>
      </c>
      <c r="BN359" t="e">
        <f t="shared" si="48"/>
        <v>#DIV/0!</v>
      </c>
    </row>
    <row r="360" spans="1:66" x14ac:dyDescent="0.35">
      <c r="A360" t="s">
        <v>663</v>
      </c>
      <c r="B360" s="144"/>
      <c r="C360" s="98"/>
      <c r="D360" s="43" t="str">
        <f t="shared" si="41"/>
        <v>Indemnity</v>
      </c>
      <c r="E360" s="100"/>
      <c r="F360" s="101"/>
      <c r="G360" s="100"/>
      <c r="H360" s="101"/>
      <c r="I360" s="100"/>
      <c r="J360" s="101"/>
      <c r="K360" s="100"/>
      <c r="L360" s="101"/>
      <c r="M360" s="100"/>
      <c r="N360" s="101"/>
      <c r="O360" s="100"/>
      <c r="P360" s="101"/>
      <c r="Q360" s="100"/>
      <c r="R360" s="101"/>
      <c r="S360" s="100"/>
      <c r="T360" s="101"/>
      <c r="U360" s="118"/>
      <c r="V360" s="118"/>
      <c r="W360" s="100"/>
      <c r="X360" s="100"/>
      <c r="Y360" s="100"/>
      <c r="Z360" s="100"/>
      <c r="AA360" s="132"/>
      <c r="AB360" s="101"/>
      <c r="AC360" s="101"/>
      <c r="AD360" s="101"/>
      <c r="AE360" s="100"/>
      <c r="AF360" s="101"/>
      <c r="AG360" s="100"/>
      <c r="AH360" s="101"/>
      <c r="AI360" s="100"/>
      <c r="AJ360" s="101"/>
      <c r="AK360" s="100"/>
      <c r="AL360" s="101"/>
      <c r="AM360" s="101"/>
      <c r="AN360" s="8"/>
      <c r="AO360" s="147">
        <f>IFERROR(VLOOKUP(B360,'A2. Rate Change &amp; Enrollment'!$C$20:$K$769,3,FALSE),0)</f>
        <v>0</v>
      </c>
      <c r="AP360" s="147">
        <f>IFERROR(VLOOKUP(B360,'A2. Rate Change &amp; Enrollment'!$C$20:$K$769,7,FALSE),0)</f>
        <v>0</v>
      </c>
      <c r="AQ360" s="150" t="e">
        <f t="shared" si="46"/>
        <v>#DIV/0!</v>
      </c>
      <c r="AS360" s="177"/>
      <c r="AT360" s="177"/>
      <c r="AV360" s="153" t="e">
        <f t="shared" si="47"/>
        <v>#DIV/0!</v>
      </c>
      <c r="AW360" s="101"/>
      <c r="AY360" s="132"/>
      <c r="AZ360" s="101"/>
      <c r="BA360" s="94"/>
      <c r="BB360" s="94"/>
      <c r="BC360" s="94"/>
      <c r="BD360" s="94"/>
      <c r="BE360" s="101"/>
      <c r="BF360" s="132"/>
      <c r="BG360" s="98"/>
      <c r="BH360" s="74" t="str">
        <f t="shared" si="42"/>
        <v>N</v>
      </c>
      <c r="BI360" t="e">
        <f t="shared" si="43"/>
        <v>#DIV/0!</v>
      </c>
      <c r="BK360" s="283">
        <f>IFERROR(VLOOKUP($B360, 'A2. Rate Change &amp; Enrollment'!$C$14:$BY$769, 75, FALSE), 0)</f>
        <v>0</v>
      </c>
      <c r="BL360" s="283" t="e">
        <f t="shared" si="44"/>
        <v>#DIV/0!</v>
      </c>
      <c r="BM360" s="283" t="e">
        <f t="shared" si="45"/>
        <v>#DIV/0!</v>
      </c>
      <c r="BN360" t="e">
        <f t="shared" si="48"/>
        <v>#DIV/0!</v>
      </c>
    </row>
    <row r="361" spans="1:66" x14ac:dyDescent="0.35">
      <c r="A361" t="s">
        <v>664</v>
      </c>
      <c r="B361" s="144"/>
      <c r="C361" s="98"/>
      <c r="D361" s="43" t="str">
        <f t="shared" si="41"/>
        <v>Indemnity</v>
      </c>
      <c r="E361" s="100"/>
      <c r="F361" s="101"/>
      <c r="G361" s="100"/>
      <c r="H361" s="101"/>
      <c r="I361" s="100"/>
      <c r="J361" s="101"/>
      <c r="K361" s="100"/>
      <c r="L361" s="101"/>
      <c r="M361" s="100"/>
      <c r="N361" s="101"/>
      <c r="O361" s="100"/>
      <c r="P361" s="101"/>
      <c r="Q361" s="100"/>
      <c r="R361" s="101"/>
      <c r="S361" s="100"/>
      <c r="T361" s="101"/>
      <c r="U361" s="118"/>
      <c r="V361" s="118"/>
      <c r="W361" s="100"/>
      <c r="X361" s="100"/>
      <c r="Y361" s="100"/>
      <c r="Z361" s="100"/>
      <c r="AA361" s="132"/>
      <c r="AB361" s="101"/>
      <c r="AC361" s="101"/>
      <c r="AD361" s="101"/>
      <c r="AE361" s="100"/>
      <c r="AF361" s="101"/>
      <c r="AG361" s="100"/>
      <c r="AH361" s="101"/>
      <c r="AI361" s="100"/>
      <c r="AJ361" s="101"/>
      <c r="AK361" s="100"/>
      <c r="AL361" s="101"/>
      <c r="AM361" s="101"/>
      <c r="AN361" s="8"/>
      <c r="AO361" s="147">
        <f>IFERROR(VLOOKUP(B361,'A2. Rate Change &amp; Enrollment'!$C$20:$K$769,3,FALSE),0)</f>
        <v>0</v>
      </c>
      <c r="AP361" s="147">
        <f>IFERROR(VLOOKUP(B361,'A2. Rate Change &amp; Enrollment'!$C$20:$K$769,7,FALSE),0)</f>
        <v>0</v>
      </c>
      <c r="AQ361" s="150" t="e">
        <f t="shared" si="46"/>
        <v>#DIV/0!</v>
      </c>
      <c r="AS361" s="177"/>
      <c r="AT361" s="177"/>
      <c r="AV361" s="153" t="e">
        <f t="shared" si="47"/>
        <v>#DIV/0!</v>
      </c>
      <c r="AW361" s="101"/>
      <c r="AY361" s="132"/>
      <c r="AZ361" s="101"/>
      <c r="BA361" s="94"/>
      <c r="BB361" s="94"/>
      <c r="BC361" s="94"/>
      <c r="BD361" s="94"/>
      <c r="BE361" s="101"/>
      <c r="BF361" s="132"/>
      <c r="BG361" s="98"/>
      <c r="BH361" s="74" t="str">
        <f t="shared" si="42"/>
        <v>N</v>
      </c>
      <c r="BI361" t="e">
        <f t="shared" si="43"/>
        <v>#DIV/0!</v>
      </c>
      <c r="BK361" s="283">
        <f>IFERROR(VLOOKUP($B361, 'A2. Rate Change &amp; Enrollment'!$C$14:$BY$769, 75, FALSE), 0)</f>
        <v>0</v>
      </c>
      <c r="BL361" s="283" t="e">
        <f t="shared" si="44"/>
        <v>#DIV/0!</v>
      </c>
      <c r="BM361" s="283" t="e">
        <f t="shared" si="45"/>
        <v>#DIV/0!</v>
      </c>
      <c r="BN361" t="e">
        <f t="shared" si="48"/>
        <v>#DIV/0!</v>
      </c>
    </row>
    <row r="362" spans="1:66" x14ac:dyDescent="0.35">
      <c r="A362" t="s">
        <v>665</v>
      </c>
      <c r="B362" s="144"/>
      <c r="C362" s="98"/>
      <c r="D362" s="43" t="str">
        <f t="shared" si="41"/>
        <v>Indemnity</v>
      </c>
      <c r="E362" s="100"/>
      <c r="F362" s="101"/>
      <c r="G362" s="100"/>
      <c r="H362" s="101"/>
      <c r="I362" s="100"/>
      <c r="J362" s="101"/>
      <c r="K362" s="100"/>
      <c r="L362" s="101"/>
      <c r="M362" s="100"/>
      <c r="N362" s="101"/>
      <c r="O362" s="100"/>
      <c r="P362" s="101"/>
      <c r="Q362" s="100"/>
      <c r="R362" s="101"/>
      <c r="S362" s="100"/>
      <c r="T362" s="101"/>
      <c r="U362" s="118"/>
      <c r="V362" s="118"/>
      <c r="W362" s="100"/>
      <c r="X362" s="100"/>
      <c r="Y362" s="100"/>
      <c r="Z362" s="100"/>
      <c r="AA362" s="132"/>
      <c r="AB362" s="101"/>
      <c r="AC362" s="101"/>
      <c r="AD362" s="101"/>
      <c r="AE362" s="100"/>
      <c r="AF362" s="101"/>
      <c r="AG362" s="100"/>
      <c r="AH362" s="101"/>
      <c r="AI362" s="100"/>
      <c r="AJ362" s="101"/>
      <c r="AK362" s="100"/>
      <c r="AL362" s="101"/>
      <c r="AM362" s="101"/>
      <c r="AN362" s="8"/>
      <c r="AO362" s="147">
        <f>IFERROR(VLOOKUP(B362,'A2. Rate Change &amp; Enrollment'!$C$20:$K$769,3,FALSE),0)</f>
        <v>0</v>
      </c>
      <c r="AP362" s="147">
        <f>IFERROR(VLOOKUP(B362,'A2. Rate Change &amp; Enrollment'!$C$20:$K$769,7,FALSE),0)</f>
        <v>0</v>
      </c>
      <c r="AQ362" s="150" t="e">
        <f t="shared" si="46"/>
        <v>#DIV/0!</v>
      </c>
      <c r="AS362" s="177"/>
      <c r="AT362" s="177"/>
      <c r="AV362" s="153" t="e">
        <f t="shared" si="47"/>
        <v>#DIV/0!</v>
      </c>
      <c r="AW362" s="101"/>
      <c r="AY362" s="132"/>
      <c r="AZ362" s="101"/>
      <c r="BA362" s="94"/>
      <c r="BB362" s="94"/>
      <c r="BC362" s="94"/>
      <c r="BD362" s="94"/>
      <c r="BE362" s="101"/>
      <c r="BF362" s="132"/>
      <c r="BG362" s="98"/>
      <c r="BH362" s="74" t="str">
        <f t="shared" si="42"/>
        <v>N</v>
      </c>
      <c r="BI362" t="e">
        <f t="shared" si="43"/>
        <v>#DIV/0!</v>
      </c>
      <c r="BK362" s="283">
        <f>IFERROR(VLOOKUP($B362, 'A2. Rate Change &amp; Enrollment'!$C$14:$BY$769, 75, FALSE), 0)</f>
        <v>0</v>
      </c>
      <c r="BL362" s="283" t="e">
        <f t="shared" si="44"/>
        <v>#DIV/0!</v>
      </c>
      <c r="BM362" s="283" t="e">
        <f t="shared" si="45"/>
        <v>#DIV/0!</v>
      </c>
      <c r="BN362" t="e">
        <f t="shared" si="48"/>
        <v>#DIV/0!</v>
      </c>
    </row>
    <row r="363" spans="1:66" x14ac:dyDescent="0.35">
      <c r="A363" t="s">
        <v>666</v>
      </c>
      <c r="B363" s="144"/>
      <c r="C363" s="98"/>
      <c r="D363" s="43" t="str">
        <f t="shared" si="41"/>
        <v>Indemnity</v>
      </c>
      <c r="E363" s="100"/>
      <c r="F363" s="101"/>
      <c r="G363" s="100"/>
      <c r="H363" s="101"/>
      <c r="I363" s="100"/>
      <c r="J363" s="101"/>
      <c r="K363" s="100"/>
      <c r="L363" s="101"/>
      <c r="M363" s="100"/>
      <c r="N363" s="101"/>
      <c r="O363" s="100"/>
      <c r="P363" s="101"/>
      <c r="Q363" s="100"/>
      <c r="R363" s="101"/>
      <c r="S363" s="100"/>
      <c r="T363" s="101"/>
      <c r="U363" s="118"/>
      <c r="V363" s="118"/>
      <c r="W363" s="100"/>
      <c r="X363" s="100"/>
      <c r="Y363" s="100"/>
      <c r="Z363" s="100"/>
      <c r="AA363" s="132"/>
      <c r="AB363" s="101"/>
      <c r="AC363" s="101"/>
      <c r="AD363" s="101"/>
      <c r="AE363" s="100"/>
      <c r="AF363" s="101"/>
      <c r="AG363" s="100"/>
      <c r="AH363" s="101"/>
      <c r="AI363" s="100"/>
      <c r="AJ363" s="101"/>
      <c r="AK363" s="100"/>
      <c r="AL363" s="101"/>
      <c r="AM363" s="101"/>
      <c r="AN363" s="8"/>
      <c r="AO363" s="147">
        <f>IFERROR(VLOOKUP(B363,'A2. Rate Change &amp; Enrollment'!$C$20:$K$769,3,FALSE),0)</f>
        <v>0</v>
      </c>
      <c r="AP363" s="147">
        <f>IFERROR(VLOOKUP(B363,'A2. Rate Change &amp; Enrollment'!$C$20:$K$769,7,FALSE),0)</f>
        <v>0</v>
      </c>
      <c r="AQ363" s="150" t="e">
        <f t="shared" si="46"/>
        <v>#DIV/0!</v>
      </c>
      <c r="AS363" s="177"/>
      <c r="AT363" s="177"/>
      <c r="AV363" s="153" t="e">
        <f t="shared" si="47"/>
        <v>#DIV/0!</v>
      </c>
      <c r="AW363" s="101"/>
      <c r="AY363" s="132"/>
      <c r="AZ363" s="101"/>
      <c r="BA363" s="94"/>
      <c r="BB363" s="94"/>
      <c r="BC363" s="94"/>
      <c r="BD363" s="94"/>
      <c r="BE363" s="101"/>
      <c r="BF363" s="132"/>
      <c r="BG363" s="98"/>
      <c r="BH363" s="74" t="str">
        <f t="shared" si="42"/>
        <v>N</v>
      </c>
      <c r="BI363" t="e">
        <f t="shared" si="43"/>
        <v>#DIV/0!</v>
      </c>
      <c r="BK363" s="283">
        <f>IFERROR(VLOOKUP($B363, 'A2. Rate Change &amp; Enrollment'!$C$14:$BY$769, 75, FALSE), 0)</f>
        <v>0</v>
      </c>
      <c r="BL363" s="283" t="e">
        <f t="shared" si="44"/>
        <v>#DIV/0!</v>
      </c>
      <c r="BM363" s="283" t="e">
        <f t="shared" si="45"/>
        <v>#DIV/0!</v>
      </c>
      <c r="BN363" t="e">
        <f t="shared" si="48"/>
        <v>#DIV/0!</v>
      </c>
    </row>
    <row r="364" spans="1:66" x14ac:dyDescent="0.35">
      <c r="A364" t="s">
        <v>667</v>
      </c>
      <c r="B364" s="144"/>
      <c r="C364" s="98"/>
      <c r="D364" s="43" t="str">
        <f t="shared" si="41"/>
        <v>Indemnity</v>
      </c>
      <c r="E364" s="100"/>
      <c r="F364" s="101"/>
      <c r="G364" s="100"/>
      <c r="H364" s="101"/>
      <c r="I364" s="100"/>
      <c r="J364" s="101"/>
      <c r="K364" s="100"/>
      <c r="L364" s="101"/>
      <c r="M364" s="100"/>
      <c r="N364" s="101"/>
      <c r="O364" s="100"/>
      <c r="P364" s="101"/>
      <c r="Q364" s="100"/>
      <c r="R364" s="101"/>
      <c r="S364" s="100"/>
      <c r="T364" s="101"/>
      <c r="U364" s="118"/>
      <c r="V364" s="118"/>
      <c r="W364" s="100"/>
      <c r="X364" s="100"/>
      <c r="Y364" s="100"/>
      <c r="Z364" s="100"/>
      <c r="AA364" s="132"/>
      <c r="AB364" s="101"/>
      <c r="AC364" s="101"/>
      <c r="AD364" s="101"/>
      <c r="AE364" s="100"/>
      <c r="AF364" s="101"/>
      <c r="AG364" s="100"/>
      <c r="AH364" s="101"/>
      <c r="AI364" s="100"/>
      <c r="AJ364" s="101"/>
      <c r="AK364" s="100"/>
      <c r="AL364" s="101"/>
      <c r="AM364" s="101"/>
      <c r="AN364" s="8"/>
      <c r="AO364" s="147">
        <f>IFERROR(VLOOKUP(B364,'A2. Rate Change &amp; Enrollment'!$C$20:$K$769,3,FALSE),0)</f>
        <v>0</v>
      </c>
      <c r="AP364" s="147">
        <f>IFERROR(VLOOKUP(B364,'A2. Rate Change &amp; Enrollment'!$C$20:$K$769,7,FALSE),0)</f>
        <v>0</v>
      </c>
      <c r="AQ364" s="150" t="e">
        <f t="shared" si="46"/>
        <v>#DIV/0!</v>
      </c>
      <c r="AS364" s="177"/>
      <c r="AT364" s="177"/>
      <c r="AV364" s="153" t="e">
        <f t="shared" si="47"/>
        <v>#DIV/0!</v>
      </c>
      <c r="AW364" s="101"/>
      <c r="AY364" s="132"/>
      <c r="AZ364" s="101"/>
      <c r="BA364" s="94"/>
      <c r="BB364" s="94"/>
      <c r="BC364" s="94"/>
      <c r="BD364" s="94"/>
      <c r="BE364" s="101"/>
      <c r="BF364" s="132"/>
      <c r="BG364" s="98"/>
      <c r="BH364" s="74" t="str">
        <f t="shared" si="42"/>
        <v>N</v>
      </c>
      <c r="BI364" t="e">
        <f t="shared" si="43"/>
        <v>#DIV/0!</v>
      </c>
      <c r="BK364" s="283">
        <f>IFERROR(VLOOKUP($B364, 'A2. Rate Change &amp; Enrollment'!$C$14:$BY$769, 75, FALSE), 0)</f>
        <v>0</v>
      </c>
      <c r="BL364" s="283" t="e">
        <f t="shared" si="44"/>
        <v>#DIV/0!</v>
      </c>
      <c r="BM364" s="283" t="e">
        <f t="shared" si="45"/>
        <v>#DIV/0!</v>
      </c>
      <c r="BN364" t="e">
        <f t="shared" si="48"/>
        <v>#DIV/0!</v>
      </c>
    </row>
    <row r="365" spans="1:66" x14ac:dyDescent="0.35">
      <c r="A365" t="s">
        <v>668</v>
      </c>
      <c r="B365" s="144"/>
      <c r="C365" s="98"/>
      <c r="D365" s="43" t="str">
        <f t="shared" si="41"/>
        <v>Indemnity</v>
      </c>
      <c r="E365" s="100"/>
      <c r="F365" s="101"/>
      <c r="G365" s="100"/>
      <c r="H365" s="101"/>
      <c r="I365" s="100"/>
      <c r="J365" s="101"/>
      <c r="K365" s="100"/>
      <c r="L365" s="101"/>
      <c r="M365" s="100"/>
      <c r="N365" s="101"/>
      <c r="O365" s="100"/>
      <c r="P365" s="101"/>
      <c r="Q365" s="100"/>
      <c r="R365" s="101"/>
      <c r="S365" s="100"/>
      <c r="T365" s="101"/>
      <c r="U365" s="118"/>
      <c r="V365" s="118"/>
      <c r="W365" s="100"/>
      <c r="X365" s="100"/>
      <c r="Y365" s="100"/>
      <c r="Z365" s="100"/>
      <c r="AA365" s="132"/>
      <c r="AB365" s="101"/>
      <c r="AC365" s="101"/>
      <c r="AD365" s="101"/>
      <c r="AE365" s="100"/>
      <c r="AF365" s="101"/>
      <c r="AG365" s="100"/>
      <c r="AH365" s="101"/>
      <c r="AI365" s="100"/>
      <c r="AJ365" s="101"/>
      <c r="AK365" s="100"/>
      <c r="AL365" s="101"/>
      <c r="AM365" s="101"/>
      <c r="AN365" s="8"/>
      <c r="AO365" s="147">
        <f>IFERROR(VLOOKUP(B365,'A2. Rate Change &amp; Enrollment'!$C$20:$K$769,3,FALSE),0)</f>
        <v>0</v>
      </c>
      <c r="AP365" s="147">
        <f>IFERROR(VLOOKUP(B365,'A2. Rate Change &amp; Enrollment'!$C$20:$K$769,7,FALSE),0)</f>
        <v>0</v>
      </c>
      <c r="AQ365" s="150" t="e">
        <f t="shared" si="46"/>
        <v>#DIV/0!</v>
      </c>
      <c r="AS365" s="177"/>
      <c r="AT365" s="177"/>
      <c r="AV365" s="153" t="e">
        <f t="shared" si="47"/>
        <v>#DIV/0!</v>
      </c>
      <c r="AW365" s="101"/>
      <c r="AY365" s="132"/>
      <c r="AZ365" s="101"/>
      <c r="BA365" s="94"/>
      <c r="BB365" s="94"/>
      <c r="BC365" s="94"/>
      <c r="BD365" s="94"/>
      <c r="BE365" s="101"/>
      <c r="BF365" s="132"/>
      <c r="BG365" s="98"/>
      <c r="BH365" s="74" t="str">
        <f t="shared" si="42"/>
        <v>N</v>
      </c>
      <c r="BI365" t="e">
        <f t="shared" si="43"/>
        <v>#DIV/0!</v>
      </c>
      <c r="BK365" s="283">
        <f>IFERROR(VLOOKUP($B365, 'A2. Rate Change &amp; Enrollment'!$C$14:$BY$769, 75, FALSE), 0)</f>
        <v>0</v>
      </c>
      <c r="BL365" s="283" t="e">
        <f t="shared" si="44"/>
        <v>#DIV/0!</v>
      </c>
      <c r="BM365" s="283" t="e">
        <f t="shared" si="45"/>
        <v>#DIV/0!</v>
      </c>
      <c r="BN365" t="e">
        <f t="shared" si="48"/>
        <v>#DIV/0!</v>
      </c>
    </row>
    <row r="366" spans="1:66" x14ac:dyDescent="0.35">
      <c r="A366" t="s">
        <v>669</v>
      </c>
      <c r="B366" s="144"/>
      <c r="C366" s="98"/>
      <c r="D366" s="43" t="str">
        <f t="shared" si="41"/>
        <v>Indemnity</v>
      </c>
      <c r="E366" s="100"/>
      <c r="F366" s="101"/>
      <c r="G366" s="100"/>
      <c r="H366" s="101"/>
      <c r="I366" s="100"/>
      <c r="J366" s="101"/>
      <c r="K366" s="100"/>
      <c r="L366" s="101"/>
      <c r="M366" s="100"/>
      <c r="N366" s="101"/>
      <c r="O366" s="100"/>
      <c r="P366" s="101"/>
      <c r="Q366" s="100"/>
      <c r="R366" s="101"/>
      <c r="S366" s="100"/>
      <c r="T366" s="101"/>
      <c r="U366" s="118"/>
      <c r="V366" s="118"/>
      <c r="W366" s="100"/>
      <c r="X366" s="100"/>
      <c r="Y366" s="100"/>
      <c r="Z366" s="100"/>
      <c r="AA366" s="132"/>
      <c r="AB366" s="101"/>
      <c r="AC366" s="101"/>
      <c r="AD366" s="101"/>
      <c r="AE366" s="100"/>
      <c r="AF366" s="101"/>
      <c r="AG366" s="100"/>
      <c r="AH366" s="101"/>
      <c r="AI366" s="100"/>
      <c r="AJ366" s="101"/>
      <c r="AK366" s="100"/>
      <c r="AL366" s="101"/>
      <c r="AM366" s="101"/>
      <c r="AN366" s="8"/>
      <c r="AO366" s="147">
        <f>IFERROR(VLOOKUP(B366,'A2. Rate Change &amp; Enrollment'!$C$20:$K$769,3,FALSE),0)</f>
        <v>0</v>
      </c>
      <c r="AP366" s="147">
        <f>IFERROR(VLOOKUP(B366,'A2. Rate Change &amp; Enrollment'!$C$20:$K$769,7,FALSE),0)</f>
        <v>0</v>
      </c>
      <c r="AQ366" s="150" t="e">
        <f t="shared" si="46"/>
        <v>#DIV/0!</v>
      </c>
      <c r="AS366" s="177"/>
      <c r="AT366" s="177"/>
      <c r="AV366" s="153" t="e">
        <f t="shared" si="47"/>
        <v>#DIV/0!</v>
      </c>
      <c r="AW366" s="101"/>
      <c r="AY366" s="132"/>
      <c r="AZ366" s="101"/>
      <c r="BA366" s="94"/>
      <c r="BB366" s="94"/>
      <c r="BC366" s="94"/>
      <c r="BD366" s="94"/>
      <c r="BE366" s="101"/>
      <c r="BF366" s="132"/>
      <c r="BG366" s="98"/>
      <c r="BH366" s="74" t="str">
        <f t="shared" si="42"/>
        <v>N</v>
      </c>
      <c r="BI366" t="e">
        <f t="shared" si="43"/>
        <v>#DIV/0!</v>
      </c>
      <c r="BK366" s="283">
        <f>IFERROR(VLOOKUP($B366, 'A2. Rate Change &amp; Enrollment'!$C$14:$BY$769, 75, FALSE), 0)</f>
        <v>0</v>
      </c>
      <c r="BL366" s="283" t="e">
        <f t="shared" si="44"/>
        <v>#DIV/0!</v>
      </c>
      <c r="BM366" s="283" t="e">
        <f t="shared" si="45"/>
        <v>#DIV/0!</v>
      </c>
      <c r="BN366" t="e">
        <f t="shared" si="48"/>
        <v>#DIV/0!</v>
      </c>
    </row>
    <row r="367" spans="1:66" x14ac:dyDescent="0.35">
      <c r="A367" t="s">
        <v>670</v>
      </c>
      <c r="B367" s="144"/>
      <c r="C367" s="98"/>
      <c r="D367" s="43" t="str">
        <f t="shared" si="41"/>
        <v>Indemnity</v>
      </c>
      <c r="E367" s="100"/>
      <c r="F367" s="101"/>
      <c r="G367" s="100"/>
      <c r="H367" s="101"/>
      <c r="I367" s="100"/>
      <c r="J367" s="101"/>
      <c r="K367" s="100"/>
      <c r="L367" s="101"/>
      <c r="M367" s="100"/>
      <c r="N367" s="101"/>
      <c r="O367" s="100"/>
      <c r="P367" s="101"/>
      <c r="Q367" s="100"/>
      <c r="R367" s="101"/>
      <c r="S367" s="100"/>
      <c r="T367" s="101"/>
      <c r="U367" s="118"/>
      <c r="V367" s="118"/>
      <c r="W367" s="100"/>
      <c r="X367" s="100"/>
      <c r="Y367" s="100"/>
      <c r="Z367" s="100"/>
      <c r="AA367" s="132"/>
      <c r="AB367" s="101"/>
      <c r="AC367" s="101"/>
      <c r="AD367" s="101"/>
      <c r="AE367" s="100"/>
      <c r="AF367" s="101"/>
      <c r="AG367" s="100"/>
      <c r="AH367" s="101"/>
      <c r="AI367" s="100"/>
      <c r="AJ367" s="101"/>
      <c r="AK367" s="100"/>
      <c r="AL367" s="101"/>
      <c r="AM367" s="101"/>
      <c r="AN367" s="8"/>
      <c r="AO367" s="147">
        <f>IFERROR(VLOOKUP(B367,'A2. Rate Change &amp; Enrollment'!$C$20:$K$769,3,FALSE),0)</f>
        <v>0</v>
      </c>
      <c r="AP367" s="147">
        <f>IFERROR(VLOOKUP(B367,'A2. Rate Change &amp; Enrollment'!$C$20:$K$769,7,FALSE),0)</f>
        <v>0</v>
      </c>
      <c r="AQ367" s="150" t="e">
        <f t="shared" si="46"/>
        <v>#DIV/0!</v>
      </c>
      <c r="AS367" s="177"/>
      <c r="AT367" s="177"/>
      <c r="AV367" s="153" t="e">
        <f t="shared" si="47"/>
        <v>#DIV/0!</v>
      </c>
      <c r="AW367" s="101"/>
      <c r="AY367" s="132"/>
      <c r="AZ367" s="101"/>
      <c r="BA367" s="94"/>
      <c r="BB367" s="94"/>
      <c r="BC367" s="94"/>
      <c r="BD367" s="94"/>
      <c r="BE367" s="101"/>
      <c r="BF367" s="132"/>
      <c r="BG367" s="98"/>
      <c r="BH367" s="74" t="str">
        <f t="shared" si="42"/>
        <v>N</v>
      </c>
      <c r="BI367" t="e">
        <f t="shared" si="43"/>
        <v>#DIV/0!</v>
      </c>
      <c r="BK367" s="283">
        <f>IFERROR(VLOOKUP($B367, 'A2. Rate Change &amp; Enrollment'!$C$14:$BY$769, 75, FALSE), 0)</f>
        <v>0</v>
      </c>
      <c r="BL367" s="283" t="e">
        <f t="shared" si="44"/>
        <v>#DIV/0!</v>
      </c>
      <c r="BM367" s="283" t="e">
        <f t="shared" si="45"/>
        <v>#DIV/0!</v>
      </c>
      <c r="BN367" t="e">
        <f t="shared" si="48"/>
        <v>#DIV/0!</v>
      </c>
    </row>
    <row r="368" spans="1:66" x14ac:dyDescent="0.35">
      <c r="A368" t="s">
        <v>671</v>
      </c>
      <c r="B368" s="144"/>
      <c r="C368" s="98"/>
      <c r="D368" s="43" t="str">
        <f t="shared" si="41"/>
        <v>Indemnity</v>
      </c>
      <c r="E368" s="100"/>
      <c r="F368" s="101"/>
      <c r="G368" s="100"/>
      <c r="H368" s="101"/>
      <c r="I368" s="100"/>
      <c r="J368" s="101"/>
      <c r="K368" s="100"/>
      <c r="L368" s="101"/>
      <c r="M368" s="100"/>
      <c r="N368" s="101"/>
      <c r="O368" s="100"/>
      <c r="P368" s="101"/>
      <c r="Q368" s="100"/>
      <c r="R368" s="101"/>
      <c r="S368" s="100"/>
      <c r="T368" s="101"/>
      <c r="U368" s="118"/>
      <c r="V368" s="118"/>
      <c r="W368" s="100"/>
      <c r="X368" s="100"/>
      <c r="Y368" s="100"/>
      <c r="Z368" s="100"/>
      <c r="AA368" s="132"/>
      <c r="AB368" s="101"/>
      <c r="AC368" s="101"/>
      <c r="AD368" s="101"/>
      <c r="AE368" s="100"/>
      <c r="AF368" s="101"/>
      <c r="AG368" s="100"/>
      <c r="AH368" s="101"/>
      <c r="AI368" s="100"/>
      <c r="AJ368" s="101"/>
      <c r="AK368" s="100"/>
      <c r="AL368" s="101"/>
      <c r="AM368" s="101"/>
      <c r="AN368" s="8"/>
      <c r="AO368" s="147">
        <f>IFERROR(VLOOKUP(B368,'A2. Rate Change &amp; Enrollment'!$C$20:$K$769,3,FALSE),0)</f>
        <v>0</v>
      </c>
      <c r="AP368" s="147">
        <f>IFERROR(VLOOKUP(B368,'A2. Rate Change &amp; Enrollment'!$C$20:$K$769,7,FALSE),0)</f>
        <v>0</v>
      </c>
      <c r="AQ368" s="150" t="e">
        <f t="shared" si="46"/>
        <v>#DIV/0!</v>
      </c>
      <c r="AS368" s="177"/>
      <c r="AT368" s="177"/>
      <c r="AV368" s="153" t="e">
        <f t="shared" si="47"/>
        <v>#DIV/0!</v>
      </c>
      <c r="AW368" s="101"/>
      <c r="AY368" s="132"/>
      <c r="AZ368" s="101"/>
      <c r="BA368" s="94"/>
      <c r="BB368" s="94"/>
      <c r="BC368" s="94"/>
      <c r="BD368" s="94"/>
      <c r="BE368" s="101"/>
      <c r="BF368" s="132"/>
      <c r="BG368" s="98"/>
      <c r="BH368" s="74" t="str">
        <f t="shared" si="42"/>
        <v>N</v>
      </c>
      <c r="BI368" t="e">
        <f t="shared" si="43"/>
        <v>#DIV/0!</v>
      </c>
      <c r="BK368" s="283">
        <f>IFERROR(VLOOKUP($B368, 'A2. Rate Change &amp; Enrollment'!$C$14:$BY$769, 75, FALSE), 0)</f>
        <v>0</v>
      </c>
      <c r="BL368" s="283" t="e">
        <f t="shared" si="44"/>
        <v>#DIV/0!</v>
      </c>
      <c r="BM368" s="283" t="e">
        <f t="shared" si="45"/>
        <v>#DIV/0!</v>
      </c>
      <c r="BN368" t="e">
        <f t="shared" si="48"/>
        <v>#DIV/0!</v>
      </c>
    </row>
    <row r="369" spans="1:66" x14ac:dyDescent="0.35">
      <c r="A369" t="s">
        <v>672</v>
      </c>
      <c r="B369" s="144"/>
      <c r="C369" s="98"/>
      <c r="D369" s="43" t="str">
        <f t="shared" si="41"/>
        <v>Indemnity</v>
      </c>
      <c r="E369" s="100"/>
      <c r="F369" s="101"/>
      <c r="G369" s="100"/>
      <c r="H369" s="101"/>
      <c r="I369" s="100"/>
      <c r="J369" s="101"/>
      <c r="K369" s="100"/>
      <c r="L369" s="101"/>
      <c r="M369" s="100"/>
      <c r="N369" s="101"/>
      <c r="O369" s="100"/>
      <c r="P369" s="101"/>
      <c r="Q369" s="100"/>
      <c r="R369" s="101"/>
      <c r="S369" s="100"/>
      <c r="T369" s="101"/>
      <c r="U369" s="118"/>
      <c r="V369" s="118"/>
      <c r="W369" s="100"/>
      <c r="X369" s="100"/>
      <c r="Y369" s="100"/>
      <c r="Z369" s="100"/>
      <c r="AA369" s="132"/>
      <c r="AB369" s="101"/>
      <c r="AC369" s="101"/>
      <c r="AD369" s="101"/>
      <c r="AE369" s="100"/>
      <c r="AF369" s="101"/>
      <c r="AG369" s="100"/>
      <c r="AH369" s="101"/>
      <c r="AI369" s="100"/>
      <c r="AJ369" s="101"/>
      <c r="AK369" s="100"/>
      <c r="AL369" s="101"/>
      <c r="AM369" s="101"/>
      <c r="AN369" s="8"/>
      <c r="AO369" s="147">
        <f>IFERROR(VLOOKUP(B369,'A2. Rate Change &amp; Enrollment'!$C$20:$K$769,3,FALSE),0)</f>
        <v>0</v>
      </c>
      <c r="AP369" s="147">
        <f>IFERROR(VLOOKUP(B369,'A2. Rate Change &amp; Enrollment'!$C$20:$K$769,7,FALSE),0)</f>
        <v>0</v>
      </c>
      <c r="AQ369" s="150" t="e">
        <f t="shared" si="46"/>
        <v>#DIV/0!</v>
      </c>
      <c r="AS369" s="177"/>
      <c r="AT369" s="177"/>
      <c r="AV369" s="153" t="e">
        <f t="shared" si="47"/>
        <v>#DIV/0!</v>
      </c>
      <c r="AW369" s="101"/>
      <c r="AY369" s="132"/>
      <c r="AZ369" s="101"/>
      <c r="BA369" s="94"/>
      <c r="BB369" s="94"/>
      <c r="BC369" s="94"/>
      <c r="BD369" s="94"/>
      <c r="BE369" s="101"/>
      <c r="BF369" s="132"/>
      <c r="BG369" s="98"/>
      <c r="BH369" s="74" t="str">
        <f t="shared" si="42"/>
        <v>N</v>
      </c>
      <c r="BI369" t="e">
        <f t="shared" si="43"/>
        <v>#DIV/0!</v>
      </c>
      <c r="BK369" s="283">
        <f>IFERROR(VLOOKUP($B369, 'A2. Rate Change &amp; Enrollment'!$C$14:$BY$769, 75, FALSE), 0)</f>
        <v>0</v>
      </c>
      <c r="BL369" s="283" t="e">
        <f t="shared" si="44"/>
        <v>#DIV/0!</v>
      </c>
      <c r="BM369" s="283" t="e">
        <f t="shared" si="45"/>
        <v>#DIV/0!</v>
      </c>
      <c r="BN369" t="e">
        <f t="shared" si="48"/>
        <v>#DIV/0!</v>
      </c>
    </row>
    <row r="370" spans="1:66" x14ac:dyDescent="0.35">
      <c r="A370" t="s">
        <v>673</v>
      </c>
      <c r="B370" s="144"/>
      <c r="C370" s="98"/>
      <c r="D370" s="43" t="str">
        <f t="shared" si="41"/>
        <v>Indemnity</v>
      </c>
      <c r="E370" s="100"/>
      <c r="F370" s="101"/>
      <c r="G370" s="100"/>
      <c r="H370" s="101"/>
      <c r="I370" s="100"/>
      <c r="J370" s="101"/>
      <c r="K370" s="100"/>
      <c r="L370" s="101"/>
      <c r="M370" s="100"/>
      <c r="N370" s="101"/>
      <c r="O370" s="100"/>
      <c r="P370" s="101"/>
      <c r="Q370" s="100"/>
      <c r="R370" s="101"/>
      <c r="S370" s="100"/>
      <c r="T370" s="101"/>
      <c r="U370" s="118"/>
      <c r="V370" s="118"/>
      <c r="W370" s="100"/>
      <c r="X370" s="100"/>
      <c r="Y370" s="100"/>
      <c r="Z370" s="100"/>
      <c r="AA370" s="132"/>
      <c r="AB370" s="101"/>
      <c r="AC370" s="101"/>
      <c r="AD370" s="101"/>
      <c r="AE370" s="100"/>
      <c r="AF370" s="101"/>
      <c r="AG370" s="100"/>
      <c r="AH370" s="101"/>
      <c r="AI370" s="100"/>
      <c r="AJ370" s="101"/>
      <c r="AK370" s="100"/>
      <c r="AL370" s="101"/>
      <c r="AM370" s="101"/>
      <c r="AN370" s="8"/>
      <c r="AO370" s="147">
        <f>IFERROR(VLOOKUP(B370,'A2. Rate Change &amp; Enrollment'!$C$20:$K$769,3,FALSE),0)</f>
        <v>0</v>
      </c>
      <c r="AP370" s="147">
        <f>IFERROR(VLOOKUP(B370,'A2. Rate Change &amp; Enrollment'!$C$20:$K$769,7,FALSE),0)</f>
        <v>0</v>
      </c>
      <c r="AQ370" s="150" t="e">
        <f t="shared" si="46"/>
        <v>#DIV/0!</v>
      </c>
      <c r="AS370" s="177"/>
      <c r="AT370" s="177"/>
      <c r="AV370" s="153" t="e">
        <f t="shared" si="47"/>
        <v>#DIV/0!</v>
      </c>
      <c r="AW370" s="101"/>
      <c r="AY370" s="132"/>
      <c r="AZ370" s="101"/>
      <c r="BA370" s="94"/>
      <c r="BB370" s="94"/>
      <c r="BC370" s="94"/>
      <c r="BD370" s="94"/>
      <c r="BE370" s="101"/>
      <c r="BF370" s="132"/>
      <c r="BG370" s="98"/>
      <c r="BH370" s="74" t="str">
        <f t="shared" si="42"/>
        <v>N</v>
      </c>
      <c r="BI370" t="e">
        <f t="shared" si="43"/>
        <v>#DIV/0!</v>
      </c>
      <c r="BK370" s="283">
        <f>IFERROR(VLOOKUP($B370, 'A2. Rate Change &amp; Enrollment'!$C$14:$BY$769, 75, FALSE), 0)</f>
        <v>0</v>
      </c>
      <c r="BL370" s="283" t="e">
        <f t="shared" si="44"/>
        <v>#DIV/0!</v>
      </c>
      <c r="BM370" s="283" t="e">
        <f t="shared" si="45"/>
        <v>#DIV/0!</v>
      </c>
      <c r="BN370" t="e">
        <f t="shared" si="48"/>
        <v>#DIV/0!</v>
      </c>
    </row>
    <row r="371" spans="1:66" x14ac:dyDescent="0.35">
      <c r="A371" t="s">
        <v>674</v>
      </c>
      <c r="B371" s="144"/>
      <c r="C371" s="98"/>
      <c r="D371" s="43" t="str">
        <f t="shared" si="41"/>
        <v>Indemnity</v>
      </c>
      <c r="E371" s="100"/>
      <c r="F371" s="101"/>
      <c r="G371" s="100"/>
      <c r="H371" s="101"/>
      <c r="I371" s="100"/>
      <c r="J371" s="101"/>
      <c r="K371" s="100"/>
      <c r="L371" s="101"/>
      <c r="M371" s="100"/>
      <c r="N371" s="101"/>
      <c r="O371" s="100"/>
      <c r="P371" s="101"/>
      <c r="Q371" s="100"/>
      <c r="R371" s="101"/>
      <c r="S371" s="100"/>
      <c r="T371" s="101"/>
      <c r="U371" s="118"/>
      <c r="V371" s="118"/>
      <c r="W371" s="100"/>
      <c r="X371" s="100"/>
      <c r="Y371" s="100"/>
      <c r="Z371" s="100"/>
      <c r="AA371" s="132"/>
      <c r="AB371" s="101"/>
      <c r="AC371" s="101"/>
      <c r="AD371" s="101"/>
      <c r="AE371" s="100"/>
      <c r="AF371" s="101"/>
      <c r="AG371" s="100"/>
      <c r="AH371" s="101"/>
      <c r="AI371" s="100"/>
      <c r="AJ371" s="101"/>
      <c r="AK371" s="100"/>
      <c r="AL371" s="101"/>
      <c r="AM371" s="101"/>
      <c r="AN371" s="8"/>
      <c r="AO371" s="147">
        <f>IFERROR(VLOOKUP(B371,'A2. Rate Change &amp; Enrollment'!$C$20:$K$769,3,FALSE),0)</f>
        <v>0</v>
      </c>
      <c r="AP371" s="147">
        <f>IFERROR(VLOOKUP(B371,'A2. Rate Change &amp; Enrollment'!$C$20:$K$769,7,FALSE),0)</f>
        <v>0</v>
      </c>
      <c r="AQ371" s="150" t="e">
        <f t="shared" si="46"/>
        <v>#DIV/0!</v>
      </c>
      <c r="AS371" s="177"/>
      <c r="AT371" s="177"/>
      <c r="AV371" s="153" t="e">
        <f t="shared" si="47"/>
        <v>#DIV/0!</v>
      </c>
      <c r="AW371" s="101"/>
      <c r="AY371" s="132"/>
      <c r="AZ371" s="101"/>
      <c r="BA371" s="94"/>
      <c r="BB371" s="94"/>
      <c r="BC371" s="94"/>
      <c r="BD371" s="94"/>
      <c r="BE371" s="101"/>
      <c r="BF371" s="132"/>
      <c r="BG371" s="98"/>
      <c r="BH371" s="74" t="str">
        <f t="shared" si="42"/>
        <v>N</v>
      </c>
      <c r="BI371" t="e">
        <f t="shared" si="43"/>
        <v>#DIV/0!</v>
      </c>
      <c r="BK371" s="283">
        <f>IFERROR(VLOOKUP($B371, 'A2. Rate Change &amp; Enrollment'!$C$14:$BY$769, 75, FALSE), 0)</f>
        <v>0</v>
      </c>
      <c r="BL371" s="283" t="e">
        <f t="shared" si="44"/>
        <v>#DIV/0!</v>
      </c>
      <c r="BM371" s="283" t="e">
        <f t="shared" si="45"/>
        <v>#DIV/0!</v>
      </c>
      <c r="BN371" t="e">
        <f t="shared" si="48"/>
        <v>#DIV/0!</v>
      </c>
    </row>
    <row r="372" spans="1:66" x14ac:dyDescent="0.35">
      <c r="A372" t="s">
        <v>675</v>
      </c>
      <c r="B372" s="144"/>
      <c r="C372" s="98"/>
      <c r="D372" s="43" t="str">
        <f t="shared" si="41"/>
        <v>Indemnity</v>
      </c>
      <c r="E372" s="100"/>
      <c r="F372" s="101"/>
      <c r="G372" s="100"/>
      <c r="H372" s="101"/>
      <c r="I372" s="100"/>
      <c r="J372" s="101"/>
      <c r="K372" s="100"/>
      <c r="L372" s="101"/>
      <c r="M372" s="100"/>
      <c r="N372" s="101"/>
      <c r="O372" s="100"/>
      <c r="P372" s="101"/>
      <c r="Q372" s="100"/>
      <c r="R372" s="101"/>
      <c r="S372" s="100"/>
      <c r="T372" s="101"/>
      <c r="U372" s="118"/>
      <c r="V372" s="118"/>
      <c r="W372" s="100"/>
      <c r="X372" s="100"/>
      <c r="Y372" s="100"/>
      <c r="Z372" s="100"/>
      <c r="AA372" s="132"/>
      <c r="AB372" s="101"/>
      <c r="AC372" s="101"/>
      <c r="AD372" s="101"/>
      <c r="AE372" s="100"/>
      <c r="AF372" s="101"/>
      <c r="AG372" s="100"/>
      <c r="AH372" s="101"/>
      <c r="AI372" s="100"/>
      <c r="AJ372" s="101"/>
      <c r="AK372" s="100"/>
      <c r="AL372" s="101"/>
      <c r="AM372" s="101"/>
      <c r="AN372" s="8"/>
      <c r="AO372" s="147">
        <f>IFERROR(VLOOKUP(B372,'A2. Rate Change &amp; Enrollment'!$C$20:$K$769,3,FALSE),0)</f>
        <v>0</v>
      </c>
      <c r="AP372" s="147">
        <f>IFERROR(VLOOKUP(B372,'A2. Rate Change &amp; Enrollment'!$C$20:$K$769,7,FALSE),0)</f>
        <v>0</v>
      </c>
      <c r="AQ372" s="150" t="e">
        <f t="shared" si="46"/>
        <v>#DIV/0!</v>
      </c>
      <c r="AS372" s="177"/>
      <c r="AT372" s="177"/>
      <c r="AV372" s="153" t="e">
        <f t="shared" si="47"/>
        <v>#DIV/0!</v>
      </c>
      <c r="AW372" s="101"/>
      <c r="AY372" s="132"/>
      <c r="AZ372" s="101"/>
      <c r="BA372" s="94"/>
      <c r="BB372" s="94"/>
      <c r="BC372" s="94"/>
      <c r="BD372" s="94"/>
      <c r="BE372" s="101"/>
      <c r="BF372" s="132"/>
      <c r="BG372" s="98"/>
      <c r="BH372" s="74" t="str">
        <f t="shared" si="42"/>
        <v>N</v>
      </c>
      <c r="BI372" t="e">
        <f t="shared" si="43"/>
        <v>#DIV/0!</v>
      </c>
      <c r="BK372" s="283">
        <f>IFERROR(VLOOKUP($B372, 'A2. Rate Change &amp; Enrollment'!$C$14:$BY$769, 75, FALSE), 0)</f>
        <v>0</v>
      </c>
      <c r="BL372" s="283" t="e">
        <f t="shared" si="44"/>
        <v>#DIV/0!</v>
      </c>
      <c r="BM372" s="283" t="e">
        <f t="shared" si="45"/>
        <v>#DIV/0!</v>
      </c>
      <c r="BN372" t="e">
        <f t="shared" si="48"/>
        <v>#DIV/0!</v>
      </c>
    </row>
    <row r="373" spans="1:66" x14ac:dyDescent="0.35">
      <c r="A373" t="s">
        <v>676</v>
      </c>
      <c r="B373" s="144"/>
      <c r="C373" s="98"/>
      <c r="D373" s="43" t="str">
        <f t="shared" si="41"/>
        <v>Indemnity</v>
      </c>
      <c r="E373" s="100"/>
      <c r="F373" s="101"/>
      <c r="G373" s="100"/>
      <c r="H373" s="101"/>
      <c r="I373" s="100"/>
      <c r="J373" s="101"/>
      <c r="K373" s="100"/>
      <c r="L373" s="101"/>
      <c r="M373" s="100"/>
      <c r="N373" s="101"/>
      <c r="O373" s="100"/>
      <c r="P373" s="101"/>
      <c r="Q373" s="100"/>
      <c r="R373" s="101"/>
      <c r="S373" s="100"/>
      <c r="T373" s="101"/>
      <c r="U373" s="118"/>
      <c r="V373" s="118"/>
      <c r="W373" s="100"/>
      <c r="X373" s="100"/>
      <c r="Y373" s="100"/>
      <c r="Z373" s="100"/>
      <c r="AA373" s="132"/>
      <c r="AB373" s="101"/>
      <c r="AC373" s="101"/>
      <c r="AD373" s="101"/>
      <c r="AE373" s="100"/>
      <c r="AF373" s="101"/>
      <c r="AG373" s="100"/>
      <c r="AH373" s="101"/>
      <c r="AI373" s="100"/>
      <c r="AJ373" s="101"/>
      <c r="AK373" s="100"/>
      <c r="AL373" s="101"/>
      <c r="AM373" s="101"/>
      <c r="AN373" s="8"/>
      <c r="AO373" s="147">
        <f>IFERROR(VLOOKUP(B373,'A2. Rate Change &amp; Enrollment'!$C$20:$K$769,3,FALSE),0)</f>
        <v>0</v>
      </c>
      <c r="AP373" s="147">
        <f>IFERROR(VLOOKUP(B373,'A2. Rate Change &amp; Enrollment'!$C$20:$K$769,7,FALSE),0)</f>
        <v>0</v>
      </c>
      <c r="AQ373" s="150" t="e">
        <f t="shared" si="46"/>
        <v>#DIV/0!</v>
      </c>
      <c r="AS373" s="177"/>
      <c r="AT373" s="177"/>
      <c r="AV373" s="153" t="e">
        <f t="shared" si="47"/>
        <v>#DIV/0!</v>
      </c>
      <c r="AW373" s="101"/>
      <c r="AY373" s="132"/>
      <c r="AZ373" s="101"/>
      <c r="BA373" s="94"/>
      <c r="BB373" s="94"/>
      <c r="BC373" s="94"/>
      <c r="BD373" s="94"/>
      <c r="BE373" s="101"/>
      <c r="BF373" s="132"/>
      <c r="BG373" s="98"/>
      <c r="BH373" s="74" t="str">
        <f t="shared" si="42"/>
        <v>N</v>
      </c>
      <c r="BI373" t="e">
        <f t="shared" si="43"/>
        <v>#DIV/0!</v>
      </c>
      <c r="BK373" s="283">
        <f>IFERROR(VLOOKUP($B373, 'A2. Rate Change &amp; Enrollment'!$C$14:$BY$769, 75, FALSE), 0)</f>
        <v>0</v>
      </c>
      <c r="BL373" s="283" t="e">
        <f t="shared" si="44"/>
        <v>#DIV/0!</v>
      </c>
      <c r="BM373" s="283" t="e">
        <f t="shared" si="45"/>
        <v>#DIV/0!</v>
      </c>
      <c r="BN373" t="e">
        <f t="shared" si="48"/>
        <v>#DIV/0!</v>
      </c>
    </row>
    <row r="374" spans="1:66" x14ac:dyDescent="0.35">
      <c r="A374" t="s">
        <v>677</v>
      </c>
      <c r="B374" s="144"/>
      <c r="C374" s="98"/>
      <c r="D374" s="43" t="str">
        <f t="shared" si="41"/>
        <v>Indemnity</v>
      </c>
      <c r="E374" s="100"/>
      <c r="F374" s="101"/>
      <c r="G374" s="100"/>
      <c r="H374" s="101"/>
      <c r="I374" s="100"/>
      <c r="J374" s="101"/>
      <c r="K374" s="100"/>
      <c r="L374" s="101"/>
      <c r="M374" s="100"/>
      <c r="N374" s="101"/>
      <c r="O374" s="100"/>
      <c r="P374" s="101"/>
      <c r="Q374" s="100"/>
      <c r="R374" s="101"/>
      <c r="S374" s="100"/>
      <c r="T374" s="101"/>
      <c r="U374" s="118"/>
      <c r="V374" s="118"/>
      <c r="W374" s="100"/>
      <c r="X374" s="100"/>
      <c r="Y374" s="100"/>
      <c r="Z374" s="100"/>
      <c r="AA374" s="132"/>
      <c r="AB374" s="101"/>
      <c r="AC374" s="101"/>
      <c r="AD374" s="101"/>
      <c r="AE374" s="100"/>
      <c r="AF374" s="101"/>
      <c r="AG374" s="100"/>
      <c r="AH374" s="101"/>
      <c r="AI374" s="100"/>
      <c r="AJ374" s="101"/>
      <c r="AK374" s="100"/>
      <c r="AL374" s="101"/>
      <c r="AM374" s="101"/>
      <c r="AN374" s="8"/>
      <c r="AO374" s="147">
        <f>IFERROR(VLOOKUP(B374,'A2. Rate Change &amp; Enrollment'!$C$20:$K$769,3,FALSE),0)</f>
        <v>0</v>
      </c>
      <c r="AP374" s="147">
        <f>IFERROR(VLOOKUP(B374,'A2. Rate Change &amp; Enrollment'!$C$20:$K$769,7,FALSE),0)</f>
        <v>0</v>
      </c>
      <c r="AQ374" s="150" t="e">
        <f t="shared" si="46"/>
        <v>#DIV/0!</v>
      </c>
      <c r="AS374" s="177"/>
      <c r="AT374" s="177"/>
      <c r="AV374" s="153" t="e">
        <f t="shared" si="47"/>
        <v>#DIV/0!</v>
      </c>
      <c r="AW374" s="101"/>
      <c r="AY374" s="132"/>
      <c r="AZ374" s="101"/>
      <c r="BA374" s="94"/>
      <c r="BB374" s="94"/>
      <c r="BC374" s="94"/>
      <c r="BD374" s="94"/>
      <c r="BE374" s="101"/>
      <c r="BF374" s="132"/>
      <c r="BG374" s="98"/>
      <c r="BH374" s="74" t="str">
        <f t="shared" si="42"/>
        <v>N</v>
      </c>
      <c r="BI374" t="e">
        <f t="shared" si="43"/>
        <v>#DIV/0!</v>
      </c>
      <c r="BK374" s="283">
        <f>IFERROR(VLOOKUP($B374, 'A2. Rate Change &amp; Enrollment'!$C$14:$BY$769, 75, FALSE), 0)</f>
        <v>0</v>
      </c>
      <c r="BL374" s="283" t="e">
        <f t="shared" si="44"/>
        <v>#DIV/0!</v>
      </c>
      <c r="BM374" s="283" t="e">
        <f t="shared" si="45"/>
        <v>#DIV/0!</v>
      </c>
      <c r="BN374" t="e">
        <f t="shared" si="48"/>
        <v>#DIV/0!</v>
      </c>
    </row>
    <row r="375" spans="1:66" x14ac:dyDescent="0.35">
      <c r="A375" t="s">
        <v>678</v>
      </c>
      <c r="B375" s="144"/>
      <c r="C375" s="98"/>
      <c r="D375" s="43" t="str">
        <f t="shared" si="41"/>
        <v>Indemnity</v>
      </c>
      <c r="E375" s="100"/>
      <c r="F375" s="101"/>
      <c r="G375" s="100"/>
      <c r="H375" s="101"/>
      <c r="I375" s="100"/>
      <c r="J375" s="101"/>
      <c r="K375" s="100"/>
      <c r="L375" s="101"/>
      <c r="M375" s="100"/>
      <c r="N375" s="101"/>
      <c r="O375" s="100"/>
      <c r="P375" s="101"/>
      <c r="Q375" s="100"/>
      <c r="R375" s="101"/>
      <c r="S375" s="100"/>
      <c r="T375" s="101"/>
      <c r="U375" s="118"/>
      <c r="V375" s="118"/>
      <c r="W375" s="100"/>
      <c r="X375" s="100"/>
      <c r="Y375" s="100"/>
      <c r="Z375" s="100"/>
      <c r="AA375" s="132"/>
      <c r="AB375" s="101"/>
      <c r="AC375" s="101"/>
      <c r="AD375" s="101"/>
      <c r="AE375" s="100"/>
      <c r="AF375" s="101"/>
      <c r="AG375" s="100"/>
      <c r="AH375" s="101"/>
      <c r="AI375" s="100"/>
      <c r="AJ375" s="101"/>
      <c r="AK375" s="100"/>
      <c r="AL375" s="101"/>
      <c r="AM375" s="101"/>
      <c r="AN375" s="8"/>
      <c r="AO375" s="147">
        <f>IFERROR(VLOOKUP(B375,'A2. Rate Change &amp; Enrollment'!$C$20:$K$769,3,FALSE),0)</f>
        <v>0</v>
      </c>
      <c r="AP375" s="147">
        <f>IFERROR(VLOOKUP(B375,'A2. Rate Change &amp; Enrollment'!$C$20:$K$769,7,FALSE),0)</f>
        <v>0</v>
      </c>
      <c r="AQ375" s="150" t="e">
        <f t="shared" si="46"/>
        <v>#DIV/0!</v>
      </c>
      <c r="AS375" s="177"/>
      <c r="AT375" s="177"/>
      <c r="AV375" s="153" t="e">
        <f t="shared" si="47"/>
        <v>#DIV/0!</v>
      </c>
      <c r="AW375" s="101"/>
      <c r="AY375" s="132"/>
      <c r="AZ375" s="101"/>
      <c r="BA375" s="94"/>
      <c r="BB375" s="94"/>
      <c r="BC375" s="94"/>
      <c r="BD375" s="94"/>
      <c r="BE375" s="101"/>
      <c r="BF375" s="132"/>
      <c r="BG375" s="98"/>
      <c r="BH375" s="74" t="str">
        <f t="shared" si="42"/>
        <v>N</v>
      </c>
      <c r="BI375" t="e">
        <f t="shared" si="43"/>
        <v>#DIV/0!</v>
      </c>
      <c r="BK375" s="283">
        <f>IFERROR(VLOOKUP($B375, 'A2. Rate Change &amp; Enrollment'!$C$14:$BY$769, 75, FALSE), 0)</f>
        <v>0</v>
      </c>
      <c r="BL375" s="283" t="e">
        <f t="shared" si="44"/>
        <v>#DIV/0!</v>
      </c>
      <c r="BM375" s="283" t="e">
        <f t="shared" si="45"/>
        <v>#DIV/0!</v>
      </c>
      <c r="BN375" t="e">
        <f t="shared" si="48"/>
        <v>#DIV/0!</v>
      </c>
    </row>
    <row r="376" spans="1:66" x14ac:dyDescent="0.35">
      <c r="A376" t="s">
        <v>679</v>
      </c>
      <c r="B376" s="144"/>
      <c r="C376" s="98"/>
      <c r="D376" s="43" t="str">
        <f t="shared" si="41"/>
        <v>Indemnity</v>
      </c>
      <c r="E376" s="100"/>
      <c r="F376" s="101"/>
      <c r="G376" s="100"/>
      <c r="H376" s="101"/>
      <c r="I376" s="100"/>
      <c r="J376" s="101"/>
      <c r="K376" s="100"/>
      <c r="L376" s="101"/>
      <c r="M376" s="100"/>
      <c r="N376" s="101"/>
      <c r="O376" s="100"/>
      <c r="P376" s="101"/>
      <c r="Q376" s="100"/>
      <c r="R376" s="101"/>
      <c r="S376" s="100"/>
      <c r="T376" s="101"/>
      <c r="U376" s="118"/>
      <c r="V376" s="118"/>
      <c r="W376" s="100"/>
      <c r="X376" s="100"/>
      <c r="Y376" s="100"/>
      <c r="Z376" s="100"/>
      <c r="AA376" s="132"/>
      <c r="AB376" s="101"/>
      <c r="AC376" s="101"/>
      <c r="AD376" s="101"/>
      <c r="AE376" s="100"/>
      <c r="AF376" s="101"/>
      <c r="AG376" s="100"/>
      <c r="AH376" s="101"/>
      <c r="AI376" s="100"/>
      <c r="AJ376" s="101"/>
      <c r="AK376" s="100"/>
      <c r="AL376" s="101"/>
      <c r="AM376" s="101"/>
      <c r="AN376" s="8"/>
      <c r="AO376" s="147">
        <f>IFERROR(VLOOKUP(B376,'A2. Rate Change &amp; Enrollment'!$C$20:$K$769,3,FALSE),0)</f>
        <v>0</v>
      </c>
      <c r="AP376" s="147">
        <f>IFERROR(VLOOKUP(B376,'A2. Rate Change &amp; Enrollment'!$C$20:$K$769,7,FALSE),0)</f>
        <v>0</v>
      </c>
      <c r="AQ376" s="150" t="e">
        <f t="shared" si="46"/>
        <v>#DIV/0!</v>
      </c>
      <c r="AS376" s="177"/>
      <c r="AT376" s="177"/>
      <c r="AV376" s="153" t="e">
        <f t="shared" si="47"/>
        <v>#DIV/0!</v>
      </c>
      <c r="AW376" s="101"/>
      <c r="AY376" s="132"/>
      <c r="AZ376" s="101"/>
      <c r="BA376" s="94"/>
      <c r="BB376" s="94"/>
      <c r="BC376" s="94"/>
      <c r="BD376" s="94"/>
      <c r="BE376" s="101"/>
      <c r="BF376" s="132"/>
      <c r="BG376" s="98"/>
      <c r="BH376" s="74" t="str">
        <f t="shared" si="42"/>
        <v>N</v>
      </c>
      <c r="BI376" t="e">
        <f t="shared" si="43"/>
        <v>#DIV/0!</v>
      </c>
      <c r="BK376" s="283">
        <f>IFERROR(VLOOKUP($B376, 'A2. Rate Change &amp; Enrollment'!$C$14:$BY$769, 75, FALSE), 0)</f>
        <v>0</v>
      </c>
      <c r="BL376" s="283" t="e">
        <f t="shared" si="44"/>
        <v>#DIV/0!</v>
      </c>
      <c r="BM376" s="283" t="e">
        <f t="shared" si="45"/>
        <v>#DIV/0!</v>
      </c>
      <c r="BN376" t="e">
        <f t="shared" si="48"/>
        <v>#DIV/0!</v>
      </c>
    </row>
    <row r="377" spans="1:66" x14ac:dyDescent="0.35">
      <c r="A377" t="s">
        <v>680</v>
      </c>
      <c r="B377" s="144"/>
      <c r="C377" s="98"/>
      <c r="D377" s="43" t="str">
        <f t="shared" si="41"/>
        <v>Indemnity</v>
      </c>
      <c r="E377" s="100"/>
      <c r="F377" s="101"/>
      <c r="G377" s="100"/>
      <c r="H377" s="101"/>
      <c r="I377" s="100"/>
      <c r="J377" s="101"/>
      <c r="K377" s="100"/>
      <c r="L377" s="101"/>
      <c r="M377" s="100"/>
      <c r="N377" s="101"/>
      <c r="O377" s="100"/>
      <c r="P377" s="101"/>
      <c r="Q377" s="100"/>
      <c r="R377" s="101"/>
      <c r="S377" s="100"/>
      <c r="T377" s="101"/>
      <c r="U377" s="118"/>
      <c r="V377" s="118"/>
      <c r="W377" s="100"/>
      <c r="X377" s="100"/>
      <c r="Y377" s="100"/>
      <c r="Z377" s="100"/>
      <c r="AA377" s="132"/>
      <c r="AB377" s="101"/>
      <c r="AC377" s="101"/>
      <c r="AD377" s="101"/>
      <c r="AE377" s="100"/>
      <c r="AF377" s="101"/>
      <c r="AG377" s="100"/>
      <c r="AH377" s="101"/>
      <c r="AI377" s="100"/>
      <c r="AJ377" s="101"/>
      <c r="AK377" s="100"/>
      <c r="AL377" s="101"/>
      <c r="AM377" s="101"/>
      <c r="AN377" s="8"/>
      <c r="AO377" s="147">
        <f>IFERROR(VLOOKUP(B377,'A2. Rate Change &amp; Enrollment'!$C$20:$K$769,3,FALSE),0)</f>
        <v>0</v>
      </c>
      <c r="AP377" s="147">
        <f>IFERROR(VLOOKUP(B377,'A2. Rate Change &amp; Enrollment'!$C$20:$K$769,7,FALSE),0)</f>
        <v>0</v>
      </c>
      <c r="AQ377" s="150" t="e">
        <f t="shared" si="46"/>
        <v>#DIV/0!</v>
      </c>
      <c r="AS377" s="177"/>
      <c r="AT377" s="177"/>
      <c r="AV377" s="153" t="e">
        <f t="shared" si="47"/>
        <v>#DIV/0!</v>
      </c>
      <c r="AW377" s="101"/>
      <c r="AY377" s="132"/>
      <c r="AZ377" s="101"/>
      <c r="BA377" s="94"/>
      <c r="BB377" s="94"/>
      <c r="BC377" s="94"/>
      <c r="BD377" s="94"/>
      <c r="BE377" s="101"/>
      <c r="BF377" s="132"/>
      <c r="BG377" s="98"/>
      <c r="BH377" s="74" t="str">
        <f t="shared" si="42"/>
        <v>N</v>
      </c>
      <c r="BI377" t="e">
        <f t="shared" si="43"/>
        <v>#DIV/0!</v>
      </c>
      <c r="BK377" s="283">
        <f>IFERROR(VLOOKUP($B377, 'A2. Rate Change &amp; Enrollment'!$C$14:$BY$769, 75, FALSE), 0)</f>
        <v>0</v>
      </c>
      <c r="BL377" s="283" t="e">
        <f t="shared" si="44"/>
        <v>#DIV/0!</v>
      </c>
      <c r="BM377" s="283" t="e">
        <f t="shared" si="45"/>
        <v>#DIV/0!</v>
      </c>
      <c r="BN377" t="e">
        <f t="shared" si="48"/>
        <v>#DIV/0!</v>
      </c>
    </row>
    <row r="378" spans="1:66" x14ac:dyDescent="0.35">
      <c r="A378" t="s">
        <v>681</v>
      </c>
      <c r="B378" s="144"/>
      <c r="C378" s="98"/>
      <c r="D378" s="43" t="str">
        <f t="shared" si="41"/>
        <v>Indemnity</v>
      </c>
      <c r="E378" s="100"/>
      <c r="F378" s="101"/>
      <c r="G378" s="100"/>
      <c r="H378" s="101"/>
      <c r="I378" s="100"/>
      <c r="J378" s="101"/>
      <c r="K378" s="100"/>
      <c r="L378" s="101"/>
      <c r="M378" s="100"/>
      <c r="N378" s="101"/>
      <c r="O378" s="100"/>
      <c r="P378" s="101"/>
      <c r="Q378" s="100"/>
      <c r="R378" s="101"/>
      <c r="S378" s="100"/>
      <c r="T378" s="101"/>
      <c r="U378" s="118"/>
      <c r="V378" s="118"/>
      <c r="W378" s="100"/>
      <c r="X378" s="100"/>
      <c r="Y378" s="100"/>
      <c r="Z378" s="100"/>
      <c r="AA378" s="132"/>
      <c r="AB378" s="101"/>
      <c r="AC378" s="101"/>
      <c r="AD378" s="101"/>
      <c r="AE378" s="100"/>
      <c r="AF378" s="101"/>
      <c r="AG378" s="100"/>
      <c r="AH378" s="101"/>
      <c r="AI378" s="100"/>
      <c r="AJ378" s="101"/>
      <c r="AK378" s="100"/>
      <c r="AL378" s="101"/>
      <c r="AM378" s="101"/>
      <c r="AN378" s="8"/>
      <c r="AO378" s="147">
        <f>IFERROR(VLOOKUP(B378,'A2. Rate Change &amp; Enrollment'!$C$20:$K$769,3,FALSE),0)</f>
        <v>0</v>
      </c>
      <c r="AP378" s="147">
        <f>IFERROR(VLOOKUP(B378,'A2. Rate Change &amp; Enrollment'!$C$20:$K$769,7,FALSE),0)</f>
        <v>0</v>
      </c>
      <c r="AQ378" s="150" t="e">
        <f t="shared" si="46"/>
        <v>#DIV/0!</v>
      </c>
      <c r="AS378" s="177"/>
      <c r="AT378" s="177"/>
      <c r="AV378" s="153" t="e">
        <f t="shared" si="47"/>
        <v>#DIV/0!</v>
      </c>
      <c r="AW378" s="101"/>
      <c r="AY378" s="132"/>
      <c r="AZ378" s="101"/>
      <c r="BA378" s="94"/>
      <c r="BB378" s="94"/>
      <c r="BC378" s="94"/>
      <c r="BD378" s="94"/>
      <c r="BE378" s="101"/>
      <c r="BF378" s="132"/>
      <c r="BG378" s="98"/>
      <c r="BH378" s="74" t="str">
        <f t="shared" si="42"/>
        <v>N</v>
      </c>
      <c r="BI378" t="e">
        <f t="shared" si="43"/>
        <v>#DIV/0!</v>
      </c>
      <c r="BK378" s="283">
        <f>IFERROR(VLOOKUP($B378, 'A2. Rate Change &amp; Enrollment'!$C$14:$BY$769, 75, FALSE), 0)</f>
        <v>0</v>
      </c>
      <c r="BL378" s="283" t="e">
        <f t="shared" si="44"/>
        <v>#DIV/0!</v>
      </c>
      <c r="BM378" s="283" t="e">
        <f t="shared" si="45"/>
        <v>#DIV/0!</v>
      </c>
      <c r="BN378" t="e">
        <f t="shared" si="48"/>
        <v>#DIV/0!</v>
      </c>
    </row>
    <row r="379" spans="1:66" x14ac:dyDescent="0.35">
      <c r="A379" t="s">
        <v>682</v>
      </c>
      <c r="B379" s="144"/>
      <c r="C379" s="98"/>
      <c r="D379" s="43" t="str">
        <f t="shared" si="41"/>
        <v>Indemnity</v>
      </c>
      <c r="E379" s="100"/>
      <c r="F379" s="101"/>
      <c r="G379" s="100"/>
      <c r="H379" s="101"/>
      <c r="I379" s="100"/>
      <c r="J379" s="101"/>
      <c r="K379" s="100"/>
      <c r="L379" s="101"/>
      <c r="M379" s="100"/>
      <c r="N379" s="101"/>
      <c r="O379" s="100"/>
      <c r="P379" s="101"/>
      <c r="Q379" s="100"/>
      <c r="R379" s="101"/>
      <c r="S379" s="100"/>
      <c r="T379" s="101"/>
      <c r="U379" s="118"/>
      <c r="V379" s="118"/>
      <c r="W379" s="100"/>
      <c r="X379" s="100"/>
      <c r="Y379" s="100"/>
      <c r="Z379" s="100"/>
      <c r="AA379" s="132"/>
      <c r="AB379" s="101"/>
      <c r="AC379" s="101"/>
      <c r="AD379" s="101"/>
      <c r="AE379" s="100"/>
      <c r="AF379" s="101"/>
      <c r="AG379" s="100"/>
      <c r="AH379" s="101"/>
      <c r="AI379" s="100"/>
      <c r="AJ379" s="101"/>
      <c r="AK379" s="100"/>
      <c r="AL379" s="101"/>
      <c r="AM379" s="101"/>
      <c r="AN379" s="8"/>
      <c r="AO379" s="147">
        <f>IFERROR(VLOOKUP(B379,'A2. Rate Change &amp; Enrollment'!$C$20:$K$769,3,FALSE),0)</f>
        <v>0</v>
      </c>
      <c r="AP379" s="147">
        <f>IFERROR(VLOOKUP(B379,'A2. Rate Change &amp; Enrollment'!$C$20:$K$769,7,FALSE),0)</f>
        <v>0</v>
      </c>
      <c r="AQ379" s="150" t="e">
        <f t="shared" si="46"/>
        <v>#DIV/0!</v>
      </c>
      <c r="AS379" s="177"/>
      <c r="AT379" s="177"/>
      <c r="AV379" s="153" t="e">
        <f t="shared" si="47"/>
        <v>#DIV/0!</v>
      </c>
      <c r="AW379" s="101"/>
      <c r="AY379" s="132"/>
      <c r="AZ379" s="101"/>
      <c r="BA379" s="94"/>
      <c r="BB379" s="94"/>
      <c r="BC379" s="94"/>
      <c r="BD379" s="94"/>
      <c r="BE379" s="101"/>
      <c r="BF379" s="132"/>
      <c r="BG379" s="98"/>
      <c r="BH379" s="74" t="str">
        <f t="shared" si="42"/>
        <v>N</v>
      </c>
      <c r="BI379" t="e">
        <f t="shared" si="43"/>
        <v>#DIV/0!</v>
      </c>
      <c r="BK379" s="283">
        <f>IFERROR(VLOOKUP($B379, 'A2. Rate Change &amp; Enrollment'!$C$14:$BY$769, 75, FALSE), 0)</f>
        <v>0</v>
      </c>
      <c r="BL379" s="283" t="e">
        <f t="shared" si="44"/>
        <v>#DIV/0!</v>
      </c>
      <c r="BM379" s="283" t="e">
        <f t="shared" si="45"/>
        <v>#DIV/0!</v>
      </c>
      <c r="BN379" t="e">
        <f t="shared" si="48"/>
        <v>#DIV/0!</v>
      </c>
    </row>
    <row r="380" spans="1:66" x14ac:dyDescent="0.35">
      <c r="A380" t="s">
        <v>683</v>
      </c>
      <c r="B380" s="144"/>
      <c r="C380" s="98"/>
      <c r="D380" s="43" t="str">
        <f t="shared" si="41"/>
        <v>Indemnity</v>
      </c>
      <c r="E380" s="100"/>
      <c r="F380" s="101"/>
      <c r="G380" s="100"/>
      <c r="H380" s="101"/>
      <c r="I380" s="100"/>
      <c r="J380" s="101"/>
      <c r="K380" s="100"/>
      <c r="L380" s="101"/>
      <c r="M380" s="100"/>
      <c r="N380" s="101"/>
      <c r="O380" s="100"/>
      <c r="P380" s="101"/>
      <c r="Q380" s="100"/>
      <c r="R380" s="101"/>
      <c r="S380" s="100"/>
      <c r="T380" s="101"/>
      <c r="U380" s="118"/>
      <c r="V380" s="118"/>
      <c r="W380" s="100"/>
      <c r="X380" s="100"/>
      <c r="Y380" s="100"/>
      <c r="Z380" s="100"/>
      <c r="AA380" s="132"/>
      <c r="AB380" s="101"/>
      <c r="AC380" s="101"/>
      <c r="AD380" s="101"/>
      <c r="AE380" s="100"/>
      <c r="AF380" s="101"/>
      <c r="AG380" s="100"/>
      <c r="AH380" s="101"/>
      <c r="AI380" s="100"/>
      <c r="AJ380" s="101"/>
      <c r="AK380" s="100"/>
      <c r="AL380" s="101"/>
      <c r="AM380" s="101"/>
      <c r="AN380" s="8"/>
      <c r="AO380" s="147">
        <f>IFERROR(VLOOKUP(B380,'A2. Rate Change &amp; Enrollment'!$C$20:$K$769,3,FALSE),0)</f>
        <v>0</v>
      </c>
      <c r="AP380" s="147">
        <f>IFERROR(VLOOKUP(B380,'A2. Rate Change &amp; Enrollment'!$C$20:$K$769,7,FALSE),0)</f>
        <v>0</v>
      </c>
      <c r="AQ380" s="150" t="e">
        <f t="shared" si="46"/>
        <v>#DIV/0!</v>
      </c>
      <c r="AS380" s="177"/>
      <c r="AT380" s="177"/>
      <c r="AV380" s="153" t="e">
        <f t="shared" si="47"/>
        <v>#DIV/0!</v>
      </c>
      <c r="AW380" s="101"/>
      <c r="AY380" s="132"/>
      <c r="AZ380" s="101"/>
      <c r="BA380" s="94"/>
      <c r="BB380" s="94"/>
      <c r="BC380" s="94"/>
      <c r="BD380" s="94"/>
      <c r="BE380" s="101"/>
      <c r="BF380" s="132"/>
      <c r="BG380" s="98"/>
      <c r="BH380" s="74" t="str">
        <f t="shared" si="42"/>
        <v>N</v>
      </c>
      <c r="BI380" t="e">
        <f t="shared" si="43"/>
        <v>#DIV/0!</v>
      </c>
      <c r="BK380" s="283">
        <f>IFERROR(VLOOKUP($B380, 'A2. Rate Change &amp; Enrollment'!$C$14:$BY$769, 75, FALSE), 0)</f>
        <v>0</v>
      </c>
      <c r="BL380" s="283" t="e">
        <f t="shared" si="44"/>
        <v>#DIV/0!</v>
      </c>
      <c r="BM380" s="283" t="e">
        <f t="shared" si="45"/>
        <v>#DIV/0!</v>
      </c>
      <c r="BN380" t="e">
        <f t="shared" si="48"/>
        <v>#DIV/0!</v>
      </c>
    </row>
    <row r="381" spans="1:66" x14ac:dyDescent="0.35">
      <c r="A381" t="s">
        <v>684</v>
      </c>
      <c r="B381" s="144"/>
      <c r="C381" s="98"/>
      <c r="D381" s="43" t="str">
        <f t="shared" si="41"/>
        <v>Indemnity</v>
      </c>
      <c r="E381" s="100"/>
      <c r="F381" s="101"/>
      <c r="G381" s="100"/>
      <c r="H381" s="101"/>
      <c r="I381" s="100"/>
      <c r="J381" s="101"/>
      <c r="K381" s="100"/>
      <c r="L381" s="101"/>
      <c r="M381" s="100"/>
      <c r="N381" s="101"/>
      <c r="O381" s="100"/>
      <c r="P381" s="101"/>
      <c r="Q381" s="100"/>
      <c r="R381" s="101"/>
      <c r="S381" s="100"/>
      <c r="T381" s="101"/>
      <c r="U381" s="118"/>
      <c r="V381" s="118"/>
      <c r="W381" s="100"/>
      <c r="X381" s="100"/>
      <c r="Y381" s="100"/>
      <c r="Z381" s="100"/>
      <c r="AA381" s="132"/>
      <c r="AB381" s="101"/>
      <c r="AC381" s="101"/>
      <c r="AD381" s="101"/>
      <c r="AE381" s="100"/>
      <c r="AF381" s="101"/>
      <c r="AG381" s="100"/>
      <c r="AH381" s="101"/>
      <c r="AI381" s="100"/>
      <c r="AJ381" s="101"/>
      <c r="AK381" s="100"/>
      <c r="AL381" s="101"/>
      <c r="AM381" s="101"/>
      <c r="AN381" s="8"/>
      <c r="AO381" s="147">
        <f>IFERROR(VLOOKUP(B381,'A2. Rate Change &amp; Enrollment'!$C$20:$K$769,3,FALSE),0)</f>
        <v>0</v>
      </c>
      <c r="AP381" s="147">
        <f>IFERROR(VLOOKUP(B381,'A2. Rate Change &amp; Enrollment'!$C$20:$K$769,7,FALSE),0)</f>
        <v>0</v>
      </c>
      <c r="AQ381" s="150" t="e">
        <f t="shared" si="46"/>
        <v>#DIV/0!</v>
      </c>
      <c r="AS381" s="177"/>
      <c r="AT381" s="177"/>
      <c r="AV381" s="153" t="e">
        <f t="shared" si="47"/>
        <v>#DIV/0!</v>
      </c>
      <c r="AW381" s="101"/>
      <c r="AY381" s="132"/>
      <c r="AZ381" s="101"/>
      <c r="BA381" s="94"/>
      <c r="BB381" s="94"/>
      <c r="BC381" s="94"/>
      <c r="BD381" s="94"/>
      <c r="BE381" s="101"/>
      <c r="BF381" s="132"/>
      <c r="BG381" s="98"/>
      <c r="BH381" s="74" t="str">
        <f t="shared" si="42"/>
        <v>N</v>
      </c>
      <c r="BI381" t="e">
        <f t="shared" si="43"/>
        <v>#DIV/0!</v>
      </c>
      <c r="BK381" s="283">
        <f>IFERROR(VLOOKUP($B381, 'A2. Rate Change &amp; Enrollment'!$C$14:$BY$769, 75, FALSE), 0)</f>
        <v>0</v>
      </c>
      <c r="BL381" s="283" t="e">
        <f t="shared" si="44"/>
        <v>#DIV/0!</v>
      </c>
      <c r="BM381" s="283" t="e">
        <f t="shared" si="45"/>
        <v>#DIV/0!</v>
      </c>
      <c r="BN381" t="e">
        <f t="shared" si="48"/>
        <v>#DIV/0!</v>
      </c>
    </row>
    <row r="382" spans="1:66" x14ac:dyDescent="0.35">
      <c r="A382" t="s">
        <v>685</v>
      </c>
      <c r="B382" s="144"/>
      <c r="C382" s="98"/>
      <c r="D382" s="43" t="str">
        <f t="shared" si="41"/>
        <v>Indemnity</v>
      </c>
      <c r="E382" s="100"/>
      <c r="F382" s="101"/>
      <c r="G382" s="100"/>
      <c r="H382" s="101"/>
      <c r="I382" s="100"/>
      <c r="J382" s="101"/>
      <c r="K382" s="100"/>
      <c r="L382" s="101"/>
      <c r="M382" s="100"/>
      <c r="N382" s="101"/>
      <c r="O382" s="100"/>
      <c r="P382" s="101"/>
      <c r="Q382" s="100"/>
      <c r="R382" s="101"/>
      <c r="S382" s="100"/>
      <c r="T382" s="101"/>
      <c r="U382" s="118"/>
      <c r="V382" s="118"/>
      <c r="W382" s="100"/>
      <c r="X382" s="100"/>
      <c r="Y382" s="100"/>
      <c r="Z382" s="100"/>
      <c r="AA382" s="132"/>
      <c r="AB382" s="101"/>
      <c r="AC382" s="101"/>
      <c r="AD382" s="101"/>
      <c r="AE382" s="100"/>
      <c r="AF382" s="101"/>
      <c r="AG382" s="100"/>
      <c r="AH382" s="101"/>
      <c r="AI382" s="100"/>
      <c r="AJ382" s="101"/>
      <c r="AK382" s="100"/>
      <c r="AL382" s="101"/>
      <c r="AM382" s="101"/>
      <c r="AN382" s="8"/>
      <c r="AO382" s="147">
        <f>IFERROR(VLOOKUP(B382,'A2. Rate Change &amp; Enrollment'!$C$20:$K$769,3,FALSE),0)</f>
        <v>0</v>
      </c>
      <c r="AP382" s="147">
        <f>IFERROR(VLOOKUP(B382,'A2. Rate Change &amp; Enrollment'!$C$20:$K$769,7,FALSE),0)</f>
        <v>0</v>
      </c>
      <c r="AQ382" s="150" t="e">
        <f t="shared" si="46"/>
        <v>#DIV/0!</v>
      </c>
      <c r="AS382" s="177"/>
      <c r="AT382" s="177"/>
      <c r="AV382" s="153" t="e">
        <f t="shared" si="47"/>
        <v>#DIV/0!</v>
      </c>
      <c r="AW382" s="101"/>
      <c r="AY382" s="132"/>
      <c r="AZ382" s="101"/>
      <c r="BA382" s="94"/>
      <c r="BB382" s="94"/>
      <c r="BC382" s="94"/>
      <c r="BD382" s="94"/>
      <c r="BE382" s="101"/>
      <c r="BF382" s="132"/>
      <c r="BG382" s="98"/>
      <c r="BH382" s="74" t="str">
        <f t="shared" si="42"/>
        <v>N</v>
      </c>
      <c r="BI382" t="e">
        <f t="shared" si="43"/>
        <v>#DIV/0!</v>
      </c>
      <c r="BK382" s="283">
        <f>IFERROR(VLOOKUP($B382, 'A2. Rate Change &amp; Enrollment'!$C$14:$BY$769, 75, FALSE), 0)</f>
        <v>0</v>
      </c>
      <c r="BL382" s="283" t="e">
        <f t="shared" si="44"/>
        <v>#DIV/0!</v>
      </c>
      <c r="BM382" s="283" t="e">
        <f t="shared" si="45"/>
        <v>#DIV/0!</v>
      </c>
      <c r="BN382" t="e">
        <f t="shared" si="48"/>
        <v>#DIV/0!</v>
      </c>
    </row>
    <row r="383" spans="1:66" x14ac:dyDescent="0.35">
      <c r="A383" t="s">
        <v>686</v>
      </c>
      <c r="B383" s="144"/>
      <c r="C383" s="98"/>
      <c r="D383" s="43" t="str">
        <f t="shared" si="41"/>
        <v>Indemnity</v>
      </c>
      <c r="E383" s="100"/>
      <c r="F383" s="101"/>
      <c r="G383" s="100"/>
      <c r="H383" s="101"/>
      <c r="I383" s="100"/>
      <c r="J383" s="101"/>
      <c r="K383" s="100"/>
      <c r="L383" s="101"/>
      <c r="M383" s="100"/>
      <c r="N383" s="101"/>
      <c r="O383" s="100"/>
      <c r="P383" s="101"/>
      <c r="Q383" s="100"/>
      <c r="R383" s="101"/>
      <c r="S383" s="100"/>
      <c r="T383" s="101"/>
      <c r="U383" s="118"/>
      <c r="V383" s="118"/>
      <c r="W383" s="100"/>
      <c r="X383" s="100"/>
      <c r="Y383" s="100"/>
      <c r="Z383" s="100"/>
      <c r="AA383" s="132"/>
      <c r="AB383" s="101"/>
      <c r="AC383" s="101"/>
      <c r="AD383" s="101"/>
      <c r="AE383" s="100"/>
      <c r="AF383" s="101"/>
      <c r="AG383" s="100"/>
      <c r="AH383" s="101"/>
      <c r="AI383" s="100"/>
      <c r="AJ383" s="101"/>
      <c r="AK383" s="100"/>
      <c r="AL383" s="101"/>
      <c r="AM383" s="101"/>
      <c r="AN383" s="8"/>
      <c r="AO383" s="147">
        <f>IFERROR(VLOOKUP(B383,'A2. Rate Change &amp; Enrollment'!$C$20:$K$769,3,FALSE),0)</f>
        <v>0</v>
      </c>
      <c r="AP383" s="147">
        <f>IFERROR(VLOOKUP(B383,'A2. Rate Change &amp; Enrollment'!$C$20:$K$769,7,FALSE),0)</f>
        <v>0</v>
      </c>
      <c r="AQ383" s="150" t="e">
        <f t="shared" si="46"/>
        <v>#DIV/0!</v>
      </c>
      <c r="AS383" s="177"/>
      <c r="AT383" s="177"/>
      <c r="AV383" s="153" t="e">
        <f t="shared" si="47"/>
        <v>#DIV/0!</v>
      </c>
      <c r="AW383" s="101"/>
      <c r="AY383" s="132"/>
      <c r="AZ383" s="101"/>
      <c r="BA383" s="94"/>
      <c r="BB383" s="94"/>
      <c r="BC383" s="94"/>
      <c r="BD383" s="94"/>
      <c r="BE383" s="101"/>
      <c r="BF383" s="132"/>
      <c r="BG383" s="98"/>
      <c r="BH383" s="74" t="str">
        <f t="shared" si="42"/>
        <v>N</v>
      </c>
      <c r="BI383" t="e">
        <f t="shared" si="43"/>
        <v>#DIV/0!</v>
      </c>
      <c r="BK383" s="283">
        <f>IFERROR(VLOOKUP($B383, 'A2. Rate Change &amp; Enrollment'!$C$14:$BY$769, 75, FALSE), 0)</f>
        <v>0</v>
      </c>
      <c r="BL383" s="283" t="e">
        <f t="shared" si="44"/>
        <v>#DIV/0!</v>
      </c>
      <c r="BM383" s="283" t="e">
        <f t="shared" si="45"/>
        <v>#DIV/0!</v>
      </c>
      <c r="BN383" t="e">
        <f t="shared" si="48"/>
        <v>#DIV/0!</v>
      </c>
    </row>
    <row r="384" spans="1:66" x14ac:dyDescent="0.35">
      <c r="A384" t="s">
        <v>687</v>
      </c>
      <c r="B384" s="144"/>
      <c r="C384" s="98"/>
      <c r="D384" s="43" t="str">
        <f t="shared" si="41"/>
        <v>Indemnity</v>
      </c>
      <c r="E384" s="100"/>
      <c r="F384" s="101"/>
      <c r="G384" s="100"/>
      <c r="H384" s="101"/>
      <c r="I384" s="100"/>
      <c r="J384" s="101"/>
      <c r="K384" s="100"/>
      <c r="L384" s="101"/>
      <c r="M384" s="100"/>
      <c r="N384" s="101"/>
      <c r="O384" s="100"/>
      <c r="P384" s="101"/>
      <c r="Q384" s="100"/>
      <c r="R384" s="101"/>
      <c r="S384" s="100"/>
      <c r="T384" s="101"/>
      <c r="U384" s="118"/>
      <c r="V384" s="118"/>
      <c r="W384" s="100"/>
      <c r="X384" s="100"/>
      <c r="Y384" s="100"/>
      <c r="Z384" s="100"/>
      <c r="AA384" s="132"/>
      <c r="AB384" s="101"/>
      <c r="AC384" s="101"/>
      <c r="AD384" s="101"/>
      <c r="AE384" s="100"/>
      <c r="AF384" s="101"/>
      <c r="AG384" s="100"/>
      <c r="AH384" s="101"/>
      <c r="AI384" s="100"/>
      <c r="AJ384" s="101"/>
      <c r="AK384" s="100"/>
      <c r="AL384" s="101"/>
      <c r="AM384" s="101"/>
      <c r="AN384" s="8"/>
      <c r="AO384" s="147">
        <f>IFERROR(VLOOKUP(B384,'A2. Rate Change &amp; Enrollment'!$C$20:$K$769,3,FALSE),0)</f>
        <v>0</v>
      </c>
      <c r="AP384" s="147">
        <f>IFERROR(VLOOKUP(B384,'A2. Rate Change &amp; Enrollment'!$C$20:$K$769,7,FALSE),0)</f>
        <v>0</v>
      </c>
      <c r="AQ384" s="150" t="e">
        <f t="shared" si="46"/>
        <v>#DIV/0!</v>
      </c>
      <c r="AS384" s="177"/>
      <c r="AT384" s="177"/>
      <c r="AV384" s="153" t="e">
        <f t="shared" si="47"/>
        <v>#DIV/0!</v>
      </c>
      <c r="AW384" s="101"/>
      <c r="AY384" s="132"/>
      <c r="AZ384" s="101"/>
      <c r="BA384" s="94"/>
      <c r="BB384" s="94"/>
      <c r="BC384" s="94"/>
      <c r="BD384" s="94"/>
      <c r="BE384" s="101"/>
      <c r="BF384" s="132"/>
      <c r="BG384" s="98"/>
      <c r="BH384" s="74" t="str">
        <f t="shared" si="42"/>
        <v>N</v>
      </c>
      <c r="BI384" t="e">
        <f t="shared" si="43"/>
        <v>#DIV/0!</v>
      </c>
      <c r="BK384" s="283">
        <f>IFERROR(VLOOKUP($B384, 'A2. Rate Change &amp; Enrollment'!$C$14:$BY$769, 75, FALSE), 0)</f>
        <v>0</v>
      </c>
      <c r="BL384" s="283" t="e">
        <f t="shared" si="44"/>
        <v>#DIV/0!</v>
      </c>
      <c r="BM384" s="283" t="e">
        <f t="shared" si="45"/>
        <v>#DIV/0!</v>
      </c>
      <c r="BN384" t="e">
        <f t="shared" si="48"/>
        <v>#DIV/0!</v>
      </c>
    </row>
    <row r="385" spans="1:66" x14ac:dyDescent="0.35">
      <c r="A385" t="s">
        <v>688</v>
      </c>
      <c r="B385" s="144"/>
      <c r="C385" s="98"/>
      <c r="D385" s="43" t="str">
        <f t="shared" si="41"/>
        <v>Indemnity</v>
      </c>
      <c r="E385" s="100"/>
      <c r="F385" s="101"/>
      <c r="G385" s="100"/>
      <c r="H385" s="101"/>
      <c r="I385" s="100"/>
      <c r="J385" s="101"/>
      <c r="K385" s="100"/>
      <c r="L385" s="101"/>
      <c r="M385" s="100"/>
      <c r="N385" s="101"/>
      <c r="O385" s="100"/>
      <c r="P385" s="101"/>
      <c r="Q385" s="100"/>
      <c r="R385" s="101"/>
      <c r="S385" s="100"/>
      <c r="T385" s="101"/>
      <c r="U385" s="118"/>
      <c r="V385" s="118"/>
      <c r="W385" s="100"/>
      <c r="X385" s="100"/>
      <c r="Y385" s="100"/>
      <c r="Z385" s="100"/>
      <c r="AA385" s="132"/>
      <c r="AB385" s="101"/>
      <c r="AC385" s="101"/>
      <c r="AD385" s="101"/>
      <c r="AE385" s="100"/>
      <c r="AF385" s="101"/>
      <c r="AG385" s="100"/>
      <c r="AH385" s="101"/>
      <c r="AI385" s="100"/>
      <c r="AJ385" s="101"/>
      <c r="AK385" s="100"/>
      <c r="AL385" s="101"/>
      <c r="AM385" s="101"/>
      <c r="AN385" s="8"/>
      <c r="AO385" s="147">
        <f>IFERROR(VLOOKUP(B385,'A2. Rate Change &amp; Enrollment'!$C$20:$K$769,3,FALSE),0)</f>
        <v>0</v>
      </c>
      <c r="AP385" s="147">
        <f>IFERROR(VLOOKUP(B385,'A2. Rate Change &amp; Enrollment'!$C$20:$K$769,7,FALSE),0)</f>
        <v>0</v>
      </c>
      <c r="AQ385" s="150" t="e">
        <f t="shared" si="46"/>
        <v>#DIV/0!</v>
      </c>
      <c r="AS385" s="177"/>
      <c r="AT385" s="177"/>
      <c r="AV385" s="153" t="e">
        <f t="shared" si="47"/>
        <v>#DIV/0!</v>
      </c>
      <c r="AW385" s="101"/>
      <c r="AY385" s="132"/>
      <c r="AZ385" s="101"/>
      <c r="BA385" s="94"/>
      <c r="BB385" s="94"/>
      <c r="BC385" s="94"/>
      <c r="BD385" s="94"/>
      <c r="BE385" s="101"/>
      <c r="BF385" s="132"/>
      <c r="BG385" s="98"/>
      <c r="BH385" s="74" t="str">
        <f t="shared" si="42"/>
        <v>N</v>
      </c>
      <c r="BI385" t="e">
        <f t="shared" si="43"/>
        <v>#DIV/0!</v>
      </c>
      <c r="BK385" s="283">
        <f>IFERROR(VLOOKUP($B385, 'A2. Rate Change &amp; Enrollment'!$C$14:$BY$769, 75, FALSE), 0)</f>
        <v>0</v>
      </c>
      <c r="BL385" s="283" t="e">
        <f t="shared" si="44"/>
        <v>#DIV/0!</v>
      </c>
      <c r="BM385" s="283" t="e">
        <f t="shared" si="45"/>
        <v>#DIV/0!</v>
      </c>
      <c r="BN385" t="e">
        <f t="shared" si="48"/>
        <v>#DIV/0!</v>
      </c>
    </row>
    <row r="386" spans="1:66" x14ac:dyDescent="0.35">
      <c r="A386" t="s">
        <v>689</v>
      </c>
      <c r="B386" s="144"/>
      <c r="C386" s="98"/>
      <c r="D386" s="43" t="str">
        <f t="shared" si="41"/>
        <v>Indemnity</v>
      </c>
      <c r="E386" s="100"/>
      <c r="F386" s="101"/>
      <c r="G386" s="100"/>
      <c r="H386" s="101"/>
      <c r="I386" s="100"/>
      <c r="J386" s="101"/>
      <c r="K386" s="100"/>
      <c r="L386" s="101"/>
      <c r="M386" s="100"/>
      <c r="N386" s="101"/>
      <c r="O386" s="100"/>
      <c r="P386" s="101"/>
      <c r="Q386" s="100"/>
      <c r="R386" s="101"/>
      <c r="S386" s="100"/>
      <c r="T386" s="101"/>
      <c r="U386" s="118"/>
      <c r="V386" s="118"/>
      <c r="W386" s="100"/>
      <c r="X386" s="100"/>
      <c r="Y386" s="100"/>
      <c r="Z386" s="100"/>
      <c r="AA386" s="132"/>
      <c r="AB386" s="101"/>
      <c r="AC386" s="101"/>
      <c r="AD386" s="101"/>
      <c r="AE386" s="100"/>
      <c r="AF386" s="101"/>
      <c r="AG386" s="100"/>
      <c r="AH386" s="101"/>
      <c r="AI386" s="100"/>
      <c r="AJ386" s="101"/>
      <c r="AK386" s="100"/>
      <c r="AL386" s="101"/>
      <c r="AM386" s="101"/>
      <c r="AN386" s="8"/>
      <c r="AO386" s="147">
        <f>IFERROR(VLOOKUP(B386,'A2. Rate Change &amp; Enrollment'!$C$20:$K$769,3,FALSE),0)</f>
        <v>0</v>
      </c>
      <c r="AP386" s="147">
        <f>IFERROR(VLOOKUP(B386,'A2. Rate Change &amp; Enrollment'!$C$20:$K$769,7,FALSE),0)</f>
        <v>0</v>
      </c>
      <c r="AQ386" s="150" t="e">
        <f t="shared" si="46"/>
        <v>#DIV/0!</v>
      </c>
      <c r="AS386" s="177"/>
      <c r="AT386" s="177"/>
      <c r="AV386" s="153" t="e">
        <f t="shared" si="47"/>
        <v>#DIV/0!</v>
      </c>
      <c r="AW386" s="101"/>
      <c r="AY386" s="132"/>
      <c r="AZ386" s="101"/>
      <c r="BA386" s="94"/>
      <c r="BB386" s="94"/>
      <c r="BC386" s="94"/>
      <c r="BD386" s="94"/>
      <c r="BE386" s="101"/>
      <c r="BF386" s="132"/>
      <c r="BG386" s="98"/>
      <c r="BH386" s="74" t="str">
        <f t="shared" si="42"/>
        <v>N</v>
      </c>
      <c r="BI386" t="e">
        <f t="shared" si="43"/>
        <v>#DIV/0!</v>
      </c>
      <c r="BK386" s="283">
        <f>IFERROR(VLOOKUP($B386, 'A2. Rate Change &amp; Enrollment'!$C$14:$BY$769, 75, FALSE), 0)</f>
        <v>0</v>
      </c>
      <c r="BL386" s="283" t="e">
        <f t="shared" si="44"/>
        <v>#DIV/0!</v>
      </c>
      <c r="BM386" s="283" t="e">
        <f t="shared" si="45"/>
        <v>#DIV/0!</v>
      </c>
      <c r="BN386" t="e">
        <f t="shared" si="48"/>
        <v>#DIV/0!</v>
      </c>
    </row>
    <row r="387" spans="1:66" x14ac:dyDescent="0.35">
      <c r="A387" t="s">
        <v>690</v>
      </c>
      <c r="B387" s="144"/>
      <c r="C387" s="98"/>
      <c r="D387" s="43" t="str">
        <f t="shared" si="41"/>
        <v>Indemnity</v>
      </c>
      <c r="E387" s="100"/>
      <c r="F387" s="101"/>
      <c r="G387" s="100"/>
      <c r="H387" s="101"/>
      <c r="I387" s="100"/>
      <c r="J387" s="101"/>
      <c r="K387" s="100"/>
      <c r="L387" s="101"/>
      <c r="M387" s="100"/>
      <c r="N387" s="101"/>
      <c r="O387" s="100"/>
      <c r="P387" s="101"/>
      <c r="Q387" s="100"/>
      <c r="R387" s="101"/>
      <c r="S387" s="100"/>
      <c r="T387" s="101"/>
      <c r="U387" s="118"/>
      <c r="V387" s="118"/>
      <c r="W387" s="100"/>
      <c r="X387" s="100"/>
      <c r="Y387" s="100"/>
      <c r="Z387" s="100"/>
      <c r="AA387" s="132"/>
      <c r="AB387" s="101"/>
      <c r="AC387" s="101"/>
      <c r="AD387" s="101"/>
      <c r="AE387" s="100"/>
      <c r="AF387" s="101"/>
      <c r="AG387" s="100"/>
      <c r="AH387" s="101"/>
      <c r="AI387" s="100"/>
      <c r="AJ387" s="101"/>
      <c r="AK387" s="100"/>
      <c r="AL387" s="101"/>
      <c r="AM387" s="101"/>
      <c r="AN387" s="8"/>
      <c r="AO387" s="147">
        <f>IFERROR(VLOOKUP(B387,'A2. Rate Change &amp; Enrollment'!$C$20:$K$769,3,FALSE),0)</f>
        <v>0</v>
      </c>
      <c r="AP387" s="147">
        <f>IFERROR(VLOOKUP(B387,'A2. Rate Change &amp; Enrollment'!$C$20:$K$769,7,FALSE),0)</f>
        <v>0</v>
      </c>
      <c r="AQ387" s="150" t="e">
        <f t="shared" si="46"/>
        <v>#DIV/0!</v>
      </c>
      <c r="AS387" s="177"/>
      <c r="AT387" s="177"/>
      <c r="AV387" s="153" t="e">
        <f t="shared" si="47"/>
        <v>#DIV/0!</v>
      </c>
      <c r="AW387" s="101"/>
      <c r="AY387" s="132"/>
      <c r="AZ387" s="101"/>
      <c r="BA387" s="94"/>
      <c r="BB387" s="94"/>
      <c r="BC387" s="94"/>
      <c r="BD387" s="94"/>
      <c r="BE387" s="101"/>
      <c r="BF387" s="132"/>
      <c r="BG387" s="98"/>
      <c r="BH387" s="74" t="str">
        <f t="shared" si="42"/>
        <v>N</v>
      </c>
      <c r="BI387" t="e">
        <f t="shared" si="43"/>
        <v>#DIV/0!</v>
      </c>
      <c r="BK387" s="283">
        <f>IFERROR(VLOOKUP($B387, 'A2. Rate Change &amp; Enrollment'!$C$14:$BY$769, 75, FALSE), 0)</f>
        <v>0</v>
      </c>
      <c r="BL387" s="283" t="e">
        <f t="shared" si="44"/>
        <v>#DIV/0!</v>
      </c>
      <c r="BM387" s="283" t="e">
        <f t="shared" si="45"/>
        <v>#DIV/0!</v>
      </c>
      <c r="BN387" t="e">
        <f t="shared" si="48"/>
        <v>#DIV/0!</v>
      </c>
    </row>
    <row r="388" spans="1:66" x14ac:dyDescent="0.35">
      <c r="A388" t="s">
        <v>691</v>
      </c>
      <c r="B388" s="144"/>
      <c r="C388" s="98"/>
      <c r="D388" s="43" t="str">
        <f t="shared" si="41"/>
        <v>Indemnity</v>
      </c>
      <c r="E388" s="100"/>
      <c r="F388" s="101"/>
      <c r="G388" s="100"/>
      <c r="H388" s="101"/>
      <c r="I388" s="100"/>
      <c r="J388" s="101"/>
      <c r="K388" s="100"/>
      <c r="L388" s="101"/>
      <c r="M388" s="100"/>
      <c r="N388" s="101"/>
      <c r="O388" s="100"/>
      <c r="P388" s="101"/>
      <c r="Q388" s="100"/>
      <c r="R388" s="101"/>
      <c r="S388" s="100"/>
      <c r="T388" s="101"/>
      <c r="U388" s="118"/>
      <c r="V388" s="118"/>
      <c r="W388" s="100"/>
      <c r="X388" s="100"/>
      <c r="Y388" s="100"/>
      <c r="Z388" s="100"/>
      <c r="AA388" s="132"/>
      <c r="AB388" s="101"/>
      <c r="AC388" s="101"/>
      <c r="AD388" s="101"/>
      <c r="AE388" s="100"/>
      <c r="AF388" s="101"/>
      <c r="AG388" s="100"/>
      <c r="AH388" s="101"/>
      <c r="AI388" s="100"/>
      <c r="AJ388" s="101"/>
      <c r="AK388" s="100"/>
      <c r="AL388" s="101"/>
      <c r="AM388" s="101"/>
      <c r="AN388" s="8"/>
      <c r="AO388" s="147">
        <f>IFERROR(VLOOKUP(B388,'A2. Rate Change &amp; Enrollment'!$C$20:$K$769,3,FALSE),0)</f>
        <v>0</v>
      </c>
      <c r="AP388" s="147">
        <f>IFERROR(VLOOKUP(B388,'A2. Rate Change &amp; Enrollment'!$C$20:$K$769,7,FALSE),0)</f>
        <v>0</v>
      </c>
      <c r="AQ388" s="150" t="e">
        <f t="shared" si="46"/>
        <v>#DIV/0!</v>
      </c>
      <c r="AS388" s="177"/>
      <c r="AT388" s="177"/>
      <c r="AV388" s="153" t="e">
        <f t="shared" si="47"/>
        <v>#DIV/0!</v>
      </c>
      <c r="AW388" s="101"/>
      <c r="AY388" s="132"/>
      <c r="AZ388" s="101"/>
      <c r="BA388" s="94"/>
      <c r="BB388" s="94"/>
      <c r="BC388" s="94"/>
      <c r="BD388" s="94"/>
      <c r="BE388" s="101"/>
      <c r="BF388" s="132"/>
      <c r="BG388" s="98"/>
      <c r="BH388" s="74" t="str">
        <f t="shared" si="42"/>
        <v>N</v>
      </c>
      <c r="BI388" t="e">
        <f t="shared" si="43"/>
        <v>#DIV/0!</v>
      </c>
      <c r="BK388" s="283">
        <f>IFERROR(VLOOKUP($B388, 'A2. Rate Change &amp; Enrollment'!$C$14:$BY$769, 75, FALSE), 0)</f>
        <v>0</v>
      </c>
      <c r="BL388" s="283" t="e">
        <f t="shared" si="44"/>
        <v>#DIV/0!</v>
      </c>
      <c r="BM388" s="283" t="e">
        <f t="shared" si="45"/>
        <v>#DIV/0!</v>
      </c>
      <c r="BN388" t="e">
        <f t="shared" si="48"/>
        <v>#DIV/0!</v>
      </c>
    </row>
    <row r="389" spans="1:66" x14ac:dyDescent="0.35">
      <c r="A389" t="s">
        <v>692</v>
      </c>
      <c r="B389" s="144"/>
      <c r="C389" s="98"/>
      <c r="D389" s="43" t="str">
        <f t="shared" si="41"/>
        <v>Indemnity</v>
      </c>
      <c r="E389" s="100"/>
      <c r="F389" s="101"/>
      <c r="G389" s="100"/>
      <c r="H389" s="101"/>
      <c r="I389" s="100"/>
      <c r="J389" s="101"/>
      <c r="K389" s="100"/>
      <c r="L389" s="101"/>
      <c r="M389" s="100"/>
      <c r="N389" s="101"/>
      <c r="O389" s="100"/>
      <c r="P389" s="101"/>
      <c r="Q389" s="100"/>
      <c r="R389" s="101"/>
      <c r="S389" s="100"/>
      <c r="T389" s="101"/>
      <c r="U389" s="118"/>
      <c r="V389" s="118"/>
      <c r="W389" s="100"/>
      <c r="X389" s="100"/>
      <c r="Y389" s="100"/>
      <c r="Z389" s="100"/>
      <c r="AA389" s="132"/>
      <c r="AB389" s="101"/>
      <c r="AC389" s="101"/>
      <c r="AD389" s="101"/>
      <c r="AE389" s="100"/>
      <c r="AF389" s="101"/>
      <c r="AG389" s="100"/>
      <c r="AH389" s="101"/>
      <c r="AI389" s="100"/>
      <c r="AJ389" s="101"/>
      <c r="AK389" s="100"/>
      <c r="AL389" s="101"/>
      <c r="AM389" s="101"/>
      <c r="AN389" s="8"/>
      <c r="AO389" s="147">
        <f>IFERROR(VLOOKUP(B389,'A2. Rate Change &amp; Enrollment'!$C$20:$K$769,3,FALSE),0)</f>
        <v>0</v>
      </c>
      <c r="AP389" s="147">
        <f>IFERROR(VLOOKUP(B389,'A2. Rate Change &amp; Enrollment'!$C$20:$K$769,7,FALSE),0)</f>
        <v>0</v>
      </c>
      <c r="AQ389" s="150" t="e">
        <f t="shared" si="46"/>
        <v>#DIV/0!</v>
      </c>
      <c r="AS389" s="177"/>
      <c r="AT389" s="177"/>
      <c r="AV389" s="153" t="e">
        <f t="shared" si="47"/>
        <v>#DIV/0!</v>
      </c>
      <c r="AW389" s="101"/>
      <c r="AY389" s="132"/>
      <c r="AZ389" s="101"/>
      <c r="BA389" s="94"/>
      <c r="BB389" s="94"/>
      <c r="BC389" s="94"/>
      <c r="BD389" s="94"/>
      <c r="BE389" s="101"/>
      <c r="BF389" s="132"/>
      <c r="BG389" s="98"/>
      <c r="BH389" s="74" t="str">
        <f t="shared" si="42"/>
        <v>N</v>
      </c>
      <c r="BI389" t="e">
        <f t="shared" si="43"/>
        <v>#DIV/0!</v>
      </c>
      <c r="BK389" s="283">
        <f>IFERROR(VLOOKUP($B389, 'A2. Rate Change &amp; Enrollment'!$C$14:$BY$769, 75, FALSE), 0)</f>
        <v>0</v>
      </c>
      <c r="BL389" s="283" t="e">
        <f t="shared" si="44"/>
        <v>#DIV/0!</v>
      </c>
      <c r="BM389" s="283" t="e">
        <f t="shared" si="45"/>
        <v>#DIV/0!</v>
      </c>
      <c r="BN389" t="e">
        <f t="shared" si="48"/>
        <v>#DIV/0!</v>
      </c>
    </row>
    <row r="390" spans="1:66" x14ac:dyDescent="0.35">
      <c r="A390" t="s">
        <v>693</v>
      </c>
      <c r="B390" s="144"/>
      <c r="C390" s="98"/>
      <c r="D390" s="43" t="str">
        <f t="shared" si="41"/>
        <v>Indemnity</v>
      </c>
      <c r="E390" s="100"/>
      <c r="F390" s="101"/>
      <c r="G390" s="100"/>
      <c r="H390" s="101"/>
      <c r="I390" s="100"/>
      <c r="J390" s="101"/>
      <c r="K390" s="100"/>
      <c r="L390" s="101"/>
      <c r="M390" s="100"/>
      <c r="N390" s="101"/>
      <c r="O390" s="100"/>
      <c r="P390" s="101"/>
      <c r="Q390" s="100"/>
      <c r="R390" s="101"/>
      <c r="S390" s="100"/>
      <c r="T390" s="101"/>
      <c r="U390" s="118"/>
      <c r="V390" s="118"/>
      <c r="W390" s="100"/>
      <c r="X390" s="100"/>
      <c r="Y390" s="100"/>
      <c r="Z390" s="100"/>
      <c r="AA390" s="132"/>
      <c r="AB390" s="101"/>
      <c r="AC390" s="101"/>
      <c r="AD390" s="101"/>
      <c r="AE390" s="100"/>
      <c r="AF390" s="101"/>
      <c r="AG390" s="100"/>
      <c r="AH390" s="101"/>
      <c r="AI390" s="100"/>
      <c r="AJ390" s="101"/>
      <c r="AK390" s="100"/>
      <c r="AL390" s="101"/>
      <c r="AM390" s="101"/>
      <c r="AN390" s="8"/>
      <c r="AO390" s="147">
        <f>IFERROR(VLOOKUP(B390,'A2. Rate Change &amp; Enrollment'!$C$20:$K$769,3,FALSE),0)</f>
        <v>0</v>
      </c>
      <c r="AP390" s="147">
        <f>IFERROR(VLOOKUP(B390,'A2. Rate Change &amp; Enrollment'!$C$20:$K$769,7,FALSE),0)</f>
        <v>0</v>
      </c>
      <c r="AQ390" s="150" t="e">
        <f t="shared" si="46"/>
        <v>#DIV/0!</v>
      </c>
      <c r="AS390" s="177"/>
      <c r="AT390" s="177"/>
      <c r="AV390" s="153" t="e">
        <f t="shared" si="47"/>
        <v>#DIV/0!</v>
      </c>
      <c r="AW390" s="101"/>
      <c r="AY390" s="132"/>
      <c r="AZ390" s="101"/>
      <c r="BA390" s="94"/>
      <c r="BB390" s="94"/>
      <c r="BC390" s="94"/>
      <c r="BD390" s="94"/>
      <c r="BE390" s="101"/>
      <c r="BF390" s="132"/>
      <c r="BG390" s="98"/>
      <c r="BH390" s="74" t="str">
        <f t="shared" si="42"/>
        <v>N</v>
      </c>
      <c r="BI390" t="e">
        <f t="shared" si="43"/>
        <v>#DIV/0!</v>
      </c>
      <c r="BK390" s="283">
        <f>IFERROR(VLOOKUP($B390, 'A2. Rate Change &amp; Enrollment'!$C$14:$BY$769, 75, FALSE), 0)</f>
        <v>0</v>
      </c>
      <c r="BL390" s="283" t="e">
        <f t="shared" si="44"/>
        <v>#DIV/0!</v>
      </c>
      <c r="BM390" s="283" t="e">
        <f t="shared" si="45"/>
        <v>#DIV/0!</v>
      </c>
      <c r="BN390" t="e">
        <f t="shared" si="48"/>
        <v>#DIV/0!</v>
      </c>
    </row>
    <row r="391" spans="1:66" x14ac:dyDescent="0.35">
      <c r="A391" t="s">
        <v>694</v>
      </c>
      <c r="B391" s="144"/>
      <c r="C391" s="98"/>
      <c r="D391" s="43" t="str">
        <f t="shared" si="41"/>
        <v>Indemnity</v>
      </c>
      <c r="E391" s="100"/>
      <c r="F391" s="101"/>
      <c r="G391" s="100"/>
      <c r="H391" s="101"/>
      <c r="I391" s="100"/>
      <c r="J391" s="101"/>
      <c r="K391" s="100"/>
      <c r="L391" s="101"/>
      <c r="M391" s="100"/>
      <c r="N391" s="101"/>
      <c r="O391" s="100"/>
      <c r="P391" s="101"/>
      <c r="Q391" s="100"/>
      <c r="R391" s="101"/>
      <c r="S391" s="100"/>
      <c r="T391" s="101"/>
      <c r="U391" s="118"/>
      <c r="V391" s="118"/>
      <c r="W391" s="100"/>
      <c r="X391" s="100"/>
      <c r="Y391" s="100"/>
      <c r="Z391" s="100"/>
      <c r="AA391" s="132"/>
      <c r="AB391" s="101"/>
      <c r="AC391" s="101"/>
      <c r="AD391" s="101"/>
      <c r="AE391" s="100"/>
      <c r="AF391" s="101"/>
      <c r="AG391" s="100"/>
      <c r="AH391" s="101"/>
      <c r="AI391" s="100"/>
      <c r="AJ391" s="101"/>
      <c r="AK391" s="100"/>
      <c r="AL391" s="101"/>
      <c r="AM391" s="101"/>
      <c r="AN391" s="8"/>
      <c r="AO391" s="147">
        <f>IFERROR(VLOOKUP(B391,'A2. Rate Change &amp; Enrollment'!$C$20:$K$769,3,FALSE),0)</f>
        <v>0</v>
      </c>
      <c r="AP391" s="147">
        <f>IFERROR(VLOOKUP(B391,'A2. Rate Change &amp; Enrollment'!$C$20:$K$769,7,FALSE),0)</f>
        <v>0</v>
      </c>
      <c r="AQ391" s="150" t="e">
        <f t="shared" si="46"/>
        <v>#DIV/0!</v>
      </c>
      <c r="AS391" s="177"/>
      <c r="AT391" s="177"/>
      <c r="AV391" s="153" t="e">
        <f t="shared" si="47"/>
        <v>#DIV/0!</v>
      </c>
      <c r="AW391" s="101"/>
      <c r="AY391" s="132"/>
      <c r="AZ391" s="101"/>
      <c r="BA391" s="94"/>
      <c r="BB391" s="94"/>
      <c r="BC391" s="94"/>
      <c r="BD391" s="94"/>
      <c r="BE391" s="101"/>
      <c r="BF391" s="132"/>
      <c r="BG391" s="98"/>
      <c r="BH391" s="74" t="str">
        <f t="shared" si="42"/>
        <v>N</v>
      </c>
      <c r="BI391" t="e">
        <f t="shared" si="43"/>
        <v>#DIV/0!</v>
      </c>
      <c r="BK391" s="283">
        <f>IFERROR(VLOOKUP($B391, 'A2. Rate Change &amp; Enrollment'!$C$14:$BY$769, 75, FALSE), 0)</f>
        <v>0</v>
      </c>
      <c r="BL391" s="283" t="e">
        <f t="shared" si="44"/>
        <v>#DIV/0!</v>
      </c>
      <c r="BM391" s="283" t="e">
        <f t="shared" si="45"/>
        <v>#DIV/0!</v>
      </c>
      <c r="BN391" t="e">
        <f t="shared" si="48"/>
        <v>#DIV/0!</v>
      </c>
    </row>
    <row r="392" spans="1:66" x14ac:dyDescent="0.35">
      <c r="A392" t="s">
        <v>695</v>
      </c>
      <c r="B392" s="144"/>
      <c r="C392" s="98"/>
      <c r="D392" s="43" t="str">
        <f t="shared" si="41"/>
        <v>Indemnity</v>
      </c>
      <c r="E392" s="100"/>
      <c r="F392" s="101"/>
      <c r="G392" s="100"/>
      <c r="H392" s="101"/>
      <c r="I392" s="100"/>
      <c r="J392" s="101"/>
      <c r="K392" s="100"/>
      <c r="L392" s="101"/>
      <c r="M392" s="100"/>
      <c r="N392" s="101"/>
      <c r="O392" s="100"/>
      <c r="P392" s="101"/>
      <c r="Q392" s="100"/>
      <c r="R392" s="101"/>
      <c r="S392" s="100"/>
      <c r="T392" s="101"/>
      <c r="U392" s="118"/>
      <c r="V392" s="118"/>
      <c r="W392" s="100"/>
      <c r="X392" s="100"/>
      <c r="Y392" s="100"/>
      <c r="Z392" s="100"/>
      <c r="AA392" s="132"/>
      <c r="AB392" s="101"/>
      <c r="AC392" s="101"/>
      <c r="AD392" s="101"/>
      <c r="AE392" s="100"/>
      <c r="AF392" s="101"/>
      <c r="AG392" s="100"/>
      <c r="AH392" s="101"/>
      <c r="AI392" s="100"/>
      <c r="AJ392" s="101"/>
      <c r="AK392" s="100"/>
      <c r="AL392" s="101"/>
      <c r="AM392" s="101"/>
      <c r="AN392" s="8"/>
      <c r="AO392" s="147">
        <f>IFERROR(VLOOKUP(B392,'A2. Rate Change &amp; Enrollment'!$C$20:$K$769,3,FALSE),0)</f>
        <v>0</v>
      </c>
      <c r="AP392" s="147">
        <f>IFERROR(VLOOKUP(B392,'A2. Rate Change &amp; Enrollment'!$C$20:$K$769,7,FALSE),0)</f>
        <v>0</v>
      </c>
      <c r="AQ392" s="150" t="e">
        <f t="shared" si="46"/>
        <v>#DIV/0!</v>
      </c>
      <c r="AS392" s="177"/>
      <c r="AT392" s="177"/>
      <c r="AV392" s="153" t="e">
        <f t="shared" si="47"/>
        <v>#DIV/0!</v>
      </c>
      <c r="AW392" s="101"/>
      <c r="AY392" s="132"/>
      <c r="AZ392" s="101"/>
      <c r="BA392" s="94"/>
      <c r="BB392" s="94"/>
      <c r="BC392" s="94"/>
      <c r="BD392" s="94"/>
      <c r="BE392" s="101"/>
      <c r="BF392" s="132"/>
      <c r="BG392" s="98"/>
      <c r="BH392" s="74" t="str">
        <f t="shared" si="42"/>
        <v>N</v>
      </c>
      <c r="BI392" t="e">
        <f t="shared" si="43"/>
        <v>#DIV/0!</v>
      </c>
      <c r="BK392" s="283">
        <f>IFERROR(VLOOKUP($B392, 'A2. Rate Change &amp; Enrollment'!$C$14:$BY$769, 75, FALSE), 0)</f>
        <v>0</v>
      </c>
      <c r="BL392" s="283" t="e">
        <f t="shared" si="44"/>
        <v>#DIV/0!</v>
      </c>
      <c r="BM392" s="283" t="e">
        <f t="shared" si="45"/>
        <v>#DIV/0!</v>
      </c>
      <c r="BN392" t="e">
        <f t="shared" si="48"/>
        <v>#DIV/0!</v>
      </c>
    </row>
    <row r="393" spans="1:66" x14ac:dyDescent="0.35">
      <c r="A393" t="s">
        <v>696</v>
      </c>
      <c r="B393" s="144"/>
      <c r="C393" s="98"/>
      <c r="D393" s="43" t="str">
        <f t="shared" si="41"/>
        <v>Indemnity</v>
      </c>
      <c r="E393" s="100"/>
      <c r="F393" s="101"/>
      <c r="G393" s="100"/>
      <c r="H393" s="101"/>
      <c r="I393" s="100"/>
      <c r="J393" s="101"/>
      <c r="K393" s="100"/>
      <c r="L393" s="101"/>
      <c r="M393" s="100"/>
      <c r="N393" s="101"/>
      <c r="O393" s="100"/>
      <c r="P393" s="101"/>
      <c r="Q393" s="100"/>
      <c r="R393" s="101"/>
      <c r="S393" s="100"/>
      <c r="T393" s="101"/>
      <c r="U393" s="118"/>
      <c r="V393" s="118"/>
      <c r="W393" s="100"/>
      <c r="X393" s="100"/>
      <c r="Y393" s="100"/>
      <c r="Z393" s="100"/>
      <c r="AA393" s="132"/>
      <c r="AB393" s="101"/>
      <c r="AC393" s="101"/>
      <c r="AD393" s="101"/>
      <c r="AE393" s="100"/>
      <c r="AF393" s="101"/>
      <c r="AG393" s="100"/>
      <c r="AH393" s="101"/>
      <c r="AI393" s="100"/>
      <c r="AJ393" s="101"/>
      <c r="AK393" s="100"/>
      <c r="AL393" s="101"/>
      <c r="AM393" s="101"/>
      <c r="AN393" s="8"/>
      <c r="AO393" s="147">
        <f>IFERROR(VLOOKUP(B393,'A2. Rate Change &amp; Enrollment'!$C$20:$K$769,3,FALSE),0)</f>
        <v>0</v>
      </c>
      <c r="AP393" s="147">
        <f>IFERROR(VLOOKUP(B393,'A2. Rate Change &amp; Enrollment'!$C$20:$K$769,7,FALSE),0)</f>
        <v>0</v>
      </c>
      <c r="AQ393" s="150" t="e">
        <f t="shared" si="46"/>
        <v>#DIV/0!</v>
      </c>
      <c r="AS393" s="177"/>
      <c r="AT393" s="177"/>
      <c r="AV393" s="153" t="e">
        <f t="shared" si="47"/>
        <v>#DIV/0!</v>
      </c>
      <c r="AW393" s="101"/>
      <c r="AY393" s="132"/>
      <c r="AZ393" s="101"/>
      <c r="BA393" s="94"/>
      <c r="BB393" s="94"/>
      <c r="BC393" s="94"/>
      <c r="BD393" s="94"/>
      <c r="BE393" s="101"/>
      <c r="BF393" s="132"/>
      <c r="BG393" s="98"/>
      <c r="BH393" s="74" t="str">
        <f t="shared" si="42"/>
        <v>N</v>
      </c>
      <c r="BI393" t="e">
        <f t="shared" si="43"/>
        <v>#DIV/0!</v>
      </c>
      <c r="BK393" s="283">
        <f>IFERROR(VLOOKUP($B393, 'A2. Rate Change &amp; Enrollment'!$C$14:$BY$769, 75, FALSE), 0)</f>
        <v>0</v>
      </c>
      <c r="BL393" s="283" t="e">
        <f t="shared" si="44"/>
        <v>#DIV/0!</v>
      </c>
      <c r="BM393" s="283" t="e">
        <f t="shared" si="45"/>
        <v>#DIV/0!</v>
      </c>
      <c r="BN393" t="e">
        <f t="shared" si="48"/>
        <v>#DIV/0!</v>
      </c>
    </row>
    <row r="394" spans="1:66" x14ac:dyDescent="0.35">
      <c r="A394" t="s">
        <v>697</v>
      </c>
      <c r="B394" s="144"/>
      <c r="C394" s="98"/>
      <c r="D394" s="43" t="str">
        <f t="shared" si="41"/>
        <v>Indemnity</v>
      </c>
      <c r="E394" s="100"/>
      <c r="F394" s="101"/>
      <c r="G394" s="100"/>
      <c r="H394" s="101"/>
      <c r="I394" s="100"/>
      <c r="J394" s="101"/>
      <c r="K394" s="100"/>
      <c r="L394" s="101"/>
      <c r="M394" s="100"/>
      <c r="N394" s="101"/>
      <c r="O394" s="100"/>
      <c r="P394" s="101"/>
      <c r="Q394" s="100"/>
      <c r="R394" s="101"/>
      <c r="S394" s="100"/>
      <c r="T394" s="101"/>
      <c r="U394" s="118"/>
      <c r="V394" s="118"/>
      <c r="W394" s="100"/>
      <c r="X394" s="100"/>
      <c r="Y394" s="100"/>
      <c r="Z394" s="100"/>
      <c r="AA394" s="132"/>
      <c r="AB394" s="101"/>
      <c r="AC394" s="101"/>
      <c r="AD394" s="101"/>
      <c r="AE394" s="100"/>
      <c r="AF394" s="101"/>
      <c r="AG394" s="100"/>
      <c r="AH394" s="101"/>
      <c r="AI394" s="100"/>
      <c r="AJ394" s="101"/>
      <c r="AK394" s="100"/>
      <c r="AL394" s="101"/>
      <c r="AM394" s="101"/>
      <c r="AN394" s="8"/>
      <c r="AO394" s="147">
        <f>IFERROR(VLOOKUP(B394,'A2. Rate Change &amp; Enrollment'!$C$20:$K$769,3,FALSE),0)</f>
        <v>0</v>
      </c>
      <c r="AP394" s="147">
        <f>IFERROR(VLOOKUP(B394,'A2. Rate Change &amp; Enrollment'!$C$20:$K$769,7,FALSE),0)</f>
        <v>0</v>
      </c>
      <c r="AQ394" s="150" t="e">
        <f t="shared" si="46"/>
        <v>#DIV/0!</v>
      </c>
      <c r="AS394" s="177"/>
      <c r="AT394" s="177"/>
      <c r="AV394" s="153" t="e">
        <f t="shared" si="47"/>
        <v>#DIV/0!</v>
      </c>
      <c r="AW394" s="101"/>
      <c r="AY394" s="132"/>
      <c r="AZ394" s="101"/>
      <c r="BA394" s="94"/>
      <c r="BB394" s="94"/>
      <c r="BC394" s="94"/>
      <c r="BD394" s="94"/>
      <c r="BE394" s="101"/>
      <c r="BF394" s="132"/>
      <c r="BG394" s="98"/>
      <c r="BH394" s="74" t="str">
        <f t="shared" si="42"/>
        <v>N</v>
      </c>
      <c r="BI394" t="e">
        <f t="shared" si="43"/>
        <v>#DIV/0!</v>
      </c>
      <c r="BK394" s="283">
        <f>IFERROR(VLOOKUP($B394, 'A2. Rate Change &amp; Enrollment'!$C$14:$BY$769, 75, FALSE), 0)</f>
        <v>0</v>
      </c>
      <c r="BL394" s="283" t="e">
        <f t="shared" si="44"/>
        <v>#DIV/0!</v>
      </c>
      <c r="BM394" s="283" t="e">
        <f t="shared" si="45"/>
        <v>#DIV/0!</v>
      </c>
      <c r="BN394" t="e">
        <f t="shared" si="48"/>
        <v>#DIV/0!</v>
      </c>
    </row>
    <row r="395" spans="1:66" x14ac:dyDescent="0.35">
      <c r="A395" t="s">
        <v>698</v>
      </c>
      <c r="B395" s="144"/>
      <c r="C395" s="98"/>
      <c r="D395" s="43" t="str">
        <f t="shared" si="41"/>
        <v>Indemnity</v>
      </c>
      <c r="E395" s="100"/>
      <c r="F395" s="101"/>
      <c r="G395" s="100"/>
      <c r="H395" s="101"/>
      <c r="I395" s="100"/>
      <c r="J395" s="101"/>
      <c r="K395" s="100"/>
      <c r="L395" s="101"/>
      <c r="M395" s="100"/>
      <c r="N395" s="101"/>
      <c r="O395" s="100"/>
      <c r="P395" s="101"/>
      <c r="Q395" s="100"/>
      <c r="R395" s="101"/>
      <c r="S395" s="100"/>
      <c r="T395" s="101"/>
      <c r="U395" s="118"/>
      <c r="V395" s="118"/>
      <c r="W395" s="100"/>
      <c r="X395" s="100"/>
      <c r="Y395" s="100"/>
      <c r="Z395" s="100"/>
      <c r="AA395" s="132"/>
      <c r="AB395" s="101"/>
      <c r="AC395" s="101"/>
      <c r="AD395" s="101"/>
      <c r="AE395" s="100"/>
      <c r="AF395" s="101"/>
      <c r="AG395" s="100"/>
      <c r="AH395" s="101"/>
      <c r="AI395" s="100"/>
      <c r="AJ395" s="101"/>
      <c r="AK395" s="100"/>
      <c r="AL395" s="101"/>
      <c r="AM395" s="101"/>
      <c r="AN395" s="8"/>
      <c r="AO395" s="147">
        <f>IFERROR(VLOOKUP(B395,'A2. Rate Change &amp; Enrollment'!$C$20:$K$769,3,FALSE),0)</f>
        <v>0</v>
      </c>
      <c r="AP395" s="147">
        <f>IFERROR(VLOOKUP(B395,'A2. Rate Change &amp; Enrollment'!$C$20:$K$769,7,FALSE),0)</f>
        <v>0</v>
      </c>
      <c r="AQ395" s="150" t="e">
        <f t="shared" si="46"/>
        <v>#DIV/0!</v>
      </c>
      <c r="AS395" s="177"/>
      <c r="AT395" s="177"/>
      <c r="AV395" s="153" t="e">
        <f t="shared" si="47"/>
        <v>#DIV/0!</v>
      </c>
      <c r="AW395" s="101"/>
      <c r="AY395" s="132"/>
      <c r="AZ395" s="101"/>
      <c r="BA395" s="94"/>
      <c r="BB395" s="94"/>
      <c r="BC395" s="94"/>
      <c r="BD395" s="94"/>
      <c r="BE395" s="101"/>
      <c r="BF395" s="132"/>
      <c r="BG395" s="98"/>
      <c r="BH395" s="74" t="str">
        <f t="shared" si="42"/>
        <v>N</v>
      </c>
      <c r="BI395" t="e">
        <f t="shared" si="43"/>
        <v>#DIV/0!</v>
      </c>
      <c r="BK395" s="283">
        <f>IFERROR(VLOOKUP($B395, 'A2. Rate Change &amp; Enrollment'!$C$14:$BY$769, 75, FALSE), 0)</f>
        <v>0</v>
      </c>
      <c r="BL395" s="283" t="e">
        <f t="shared" si="44"/>
        <v>#DIV/0!</v>
      </c>
      <c r="BM395" s="283" t="e">
        <f t="shared" si="45"/>
        <v>#DIV/0!</v>
      </c>
      <c r="BN395" t="e">
        <f t="shared" si="48"/>
        <v>#DIV/0!</v>
      </c>
    </row>
    <row r="396" spans="1:66" x14ac:dyDescent="0.35">
      <c r="A396" t="s">
        <v>699</v>
      </c>
      <c r="B396" s="144"/>
      <c r="C396" s="98"/>
      <c r="D396" s="43" t="str">
        <f t="shared" si="41"/>
        <v>Indemnity</v>
      </c>
      <c r="E396" s="100"/>
      <c r="F396" s="101"/>
      <c r="G396" s="100"/>
      <c r="H396" s="101"/>
      <c r="I396" s="100"/>
      <c r="J396" s="101"/>
      <c r="K396" s="100"/>
      <c r="L396" s="101"/>
      <c r="M396" s="100"/>
      <c r="N396" s="101"/>
      <c r="O396" s="100"/>
      <c r="P396" s="101"/>
      <c r="Q396" s="100"/>
      <c r="R396" s="101"/>
      <c r="S396" s="100"/>
      <c r="T396" s="101"/>
      <c r="U396" s="118"/>
      <c r="V396" s="118"/>
      <c r="W396" s="100"/>
      <c r="X396" s="100"/>
      <c r="Y396" s="100"/>
      <c r="Z396" s="100"/>
      <c r="AA396" s="132"/>
      <c r="AB396" s="101"/>
      <c r="AC396" s="101"/>
      <c r="AD396" s="101"/>
      <c r="AE396" s="100"/>
      <c r="AF396" s="101"/>
      <c r="AG396" s="100"/>
      <c r="AH396" s="101"/>
      <c r="AI396" s="100"/>
      <c r="AJ396" s="101"/>
      <c r="AK396" s="100"/>
      <c r="AL396" s="101"/>
      <c r="AM396" s="101"/>
      <c r="AN396" s="8"/>
      <c r="AO396" s="147">
        <f>IFERROR(VLOOKUP(B396,'A2. Rate Change &amp; Enrollment'!$C$20:$K$769,3,FALSE),0)</f>
        <v>0</v>
      </c>
      <c r="AP396" s="147">
        <f>IFERROR(VLOOKUP(B396,'A2. Rate Change &amp; Enrollment'!$C$20:$K$769,7,FALSE),0)</f>
        <v>0</v>
      </c>
      <c r="AQ396" s="150" t="e">
        <f t="shared" si="46"/>
        <v>#DIV/0!</v>
      </c>
      <c r="AS396" s="177"/>
      <c r="AT396" s="177"/>
      <c r="AV396" s="153" t="e">
        <f t="shared" si="47"/>
        <v>#DIV/0!</v>
      </c>
      <c r="AW396" s="101"/>
      <c r="AY396" s="132"/>
      <c r="AZ396" s="101"/>
      <c r="BA396" s="94"/>
      <c r="BB396" s="94"/>
      <c r="BC396" s="94"/>
      <c r="BD396" s="94"/>
      <c r="BE396" s="101"/>
      <c r="BF396" s="132"/>
      <c r="BG396" s="98"/>
      <c r="BH396" s="74" t="str">
        <f t="shared" si="42"/>
        <v>N</v>
      </c>
      <c r="BI396" t="e">
        <f t="shared" si="43"/>
        <v>#DIV/0!</v>
      </c>
      <c r="BK396" s="283">
        <f>IFERROR(VLOOKUP($B396, 'A2. Rate Change &amp; Enrollment'!$C$14:$BY$769, 75, FALSE), 0)</f>
        <v>0</v>
      </c>
      <c r="BL396" s="283" t="e">
        <f t="shared" si="44"/>
        <v>#DIV/0!</v>
      </c>
      <c r="BM396" s="283" t="e">
        <f t="shared" si="45"/>
        <v>#DIV/0!</v>
      </c>
      <c r="BN396" t="e">
        <f t="shared" si="48"/>
        <v>#DIV/0!</v>
      </c>
    </row>
    <row r="397" spans="1:66" x14ac:dyDescent="0.35">
      <c r="A397" t="s">
        <v>700</v>
      </c>
      <c r="B397" s="144"/>
      <c r="C397" s="98"/>
      <c r="D397" s="43" t="str">
        <f t="shared" si="41"/>
        <v>Indemnity</v>
      </c>
      <c r="E397" s="100"/>
      <c r="F397" s="101"/>
      <c r="G397" s="100"/>
      <c r="H397" s="101"/>
      <c r="I397" s="100"/>
      <c r="J397" s="101"/>
      <c r="K397" s="100"/>
      <c r="L397" s="101"/>
      <c r="M397" s="100"/>
      <c r="N397" s="101"/>
      <c r="O397" s="100"/>
      <c r="P397" s="101"/>
      <c r="Q397" s="100"/>
      <c r="R397" s="101"/>
      <c r="S397" s="100"/>
      <c r="T397" s="101"/>
      <c r="U397" s="118"/>
      <c r="V397" s="118"/>
      <c r="W397" s="100"/>
      <c r="X397" s="100"/>
      <c r="Y397" s="100"/>
      <c r="Z397" s="100"/>
      <c r="AA397" s="132"/>
      <c r="AB397" s="101"/>
      <c r="AC397" s="101"/>
      <c r="AD397" s="101"/>
      <c r="AE397" s="100"/>
      <c r="AF397" s="101"/>
      <c r="AG397" s="100"/>
      <c r="AH397" s="101"/>
      <c r="AI397" s="100"/>
      <c r="AJ397" s="101"/>
      <c r="AK397" s="100"/>
      <c r="AL397" s="101"/>
      <c r="AM397" s="101"/>
      <c r="AN397" s="8"/>
      <c r="AO397" s="147">
        <f>IFERROR(VLOOKUP(B397,'A2. Rate Change &amp; Enrollment'!$C$20:$K$769,3,FALSE),0)</f>
        <v>0</v>
      </c>
      <c r="AP397" s="147">
        <f>IFERROR(VLOOKUP(B397,'A2. Rate Change &amp; Enrollment'!$C$20:$K$769,7,FALSE),0)</f>
        <v>0</v>
      </c>
      <c r="AQ397" s="150" t="e">
        <f t="shared" si="46"/>
        <v>#DIV/0!</v>
      </c>
      <c r="AS397" s="177"/>
      <c r="AT397" s="177"/>
      <c r="AV397" s="153" t="e">
        <f t="shared" si="47"/>
        <v>#DIV/0!</v>
      </c>
      <c r="AW397" s="101"/>
      <c r="AY397" s="132"/>
      <c r="AZ397" s="101"/>
      <c r="BA397" s="94"/>
      <c r="BB397" s="94"/>
      <c r="BC397" s="94"/>
      <c r="BD397" s="94"/>
      <c r="BE397" s="101"/>
      <c r="BF397" s="132"/>
      <c r="BG397" s="98"/>
      <c r="BH397" s="74" t="str">
        <f t="shared" si="42"/>
        <v>N</v>
      </c>
      <c r="BI397" t="e">
        <f t="shared" si="43"/>
        <v>#DIV/0!</v>
      </c>
      <c r="BK397" s="283">
        <f>IFERROR(VLOOKUP($B397, 'A2. Rate Change &amp; Enrollment'!$C$14:$BY$769, 75, FALSE), 0)</f>
        <v>0</v>
      </c>
      <c r="BL397" s="283" t="e">
        <f t="shared" si="44"/>
        <v>#DIV/0!</v>
      </c>
      <c r="BM397" s="283" t="e">
        <f t="shared" si="45"/>
        <v>#DIV/0!</v>
      </c>
      <c r="BN397" t="e">
        <f t="shared" si="48"/>
        <v>#DIV/0!</v>
      </c>
    </row>
    <row r="398" spans="1:66" x14ac:dyDescent="0.35">
      <c r="A398" t="s">
        <v>701</v>
      </c>
      <c r="B398" s="144"/>
      <c r="C398" s="98"/>
      <c r="D398" s="43" t="str">
        <f t="shared" si="41"/>
        <v>Indemnity</v>
      </c>
      <c r="E398" s="100"/>
      <c r="F398" s="101"/>
      <c r="G398" s="100"/>
      <c r="H398" s="101"/>
      <c r="I398" s="100"/>
      <c r="J398" s="101"/>
      <c r="K398" s="100"/>
      <c r="L398" s="101"/>
      <c r="M398" s="100"/>
      <c r="N398" s="101"/>
      <c r="O398" s="100"/>
      <c r="P398" s="101"/>
      <c r="Q398" s="100"/>
      <c r="R398" s="101"/>
      <c r="S398" s="100"/>
      <c r="T398" s="101"/>
      <c r="U398" s="118"/>
      <c r="V398" s="118"/>
      <c r="W398" s="100"/>
      <c r="X398" s="100"/>
      <c r="Y398" s="100"/>
      <c r="Z398" s="100"/>
      <c r="AA398" s="132"/>
      <c r="AB398" s="101"/>
      <c r="AC398" s="101"/>
      <c r="AD398" s="101"/>
      <c r="AE398" s="100"/>
      <c r="AF398" s="101"/>
      <c r="AG398" s="100"/>
      <c r="AH398" s="101"/>
      <c r="AI398" s="100"/>
      <c r="AJ398" s="101"/>
      <c r="AK398" s="100"/>
      <c r="AL398" s="101"/>
      <c r="AM398" s="101"/>
      <c r="AN398" s="8"/>
      <c r="AO398" s="147">
        <f>IFERROR(VLOOKUP(B398,'A2. Rate Change &amp; Enrollment'!$C$20:$K$769,3,FALSE),0)</f>
        <v>0</v>
      </c>
      <c r="AP398" s="147">
        <f>IFERROR(VLOOKUP(B398,'A2. Rate Change &amp; Enrollment'!$C$20:$K$769,7,FALSE),0)</f>
        <v>0</v>
      </c>
      <c r="AQ398" s="150" t="e">
        <f t="shared" si="46"/>
        <v>#DIV/0!</v>
      </c>
      <c r="AS398" s="177"/>
      <c r="AT398" s="177"/>
      <c r="AV398" s="153" t="e">
        <f t="shared" si="47"/>
        <v>#DIV/0!</v>
      </c>
      <c r="AW398" s="101"/>
      <c r="AY398" s="132"/>
      <c r="AZ398" s="101"/>
      <c r="BA398" s="94"/>
      <c r="BB398" s="94"/>
      <c r="BC398" s="94"/>
      <c r="BD398" s="94"/>
      <c r="BE398" s="101"/>
      <c r="BF398" s="132"/>
      <c r="BG398" s="98"/>
      <c r="BH398" s="74" t="str">
        <f t="shared" si="42"/>
        <v>N</v>
      </c>
      <c r="BI398" t="e">
        <f t="shared" si="43"/>
        <v>#DIV/0!</v>
      </c>
      <c r="BK398" s="283">
        <f>IFERROR(VLOOKUP($B398, 'A2. Rate Change &amp; Enrollment'!$C$14:$BY$769, 75, FALSE), 0)</f>
        <v>0</v>
      </c>
      <c r="BL398" s="283" t="e">
        <f t="shared" si="44"/>
        <v>#DIV/0!</v>
      </c>
      <c r="BM398" s="283" t="e">
        <f t="shared" si="45"/>
        <v>#DIV/0!</v>
      </c>
      <c r="BN398" t="e">
        <f t="shared" si="48"/>
        <v>#DIV/0!</v>
      </c>
    </row>
    <row r="399" spans="1:66" x14ac:dyDescent="0.35">
      <c r="A399" t="s">
        <v>702</v>
      </c>
      <c r="B399" s="144"/>
      <c r="C399" s="98"/>
      <c r="D399" s="43" t="str">
        <f t="shared" si="41"/>
        <v>Indemnity</v>
      </c>
      <c r="E399" s="100"/>
      <c r="F399" s="101"/>
      <c r="G399" s="100"/>
      <c r="H399" s="101"/>
      <c r="I399" s="100"/>
      <c r="J399" s="101"/>
      <c r="K399" s="100"/>
      <c r="L399" s="101"/>
      <c r="M399" s="100"/>
      <c r="N399" s="101"/>
      <c r="O399" s="100"/>
      <c r="P399" s="101"/>
      <c r="Q399" s="100"/>
      <c r="R399" s="101"/>
      <c r="S399" s="100"/>
      <c r="T399" s="101"/>
      <c r="U399" s="118"/>
      <c r="V399" s="118"/>
      <c r="W399" s="100"/>
      <c r="X399" s="100"/>
      <c r="Y399" s="100"/>
      <c r="Z399" s="100"/>
      <c r="AA399" s="132"/>
      <c r="AB399" s="101"/>
      <c r="AC399" s="101"/>
      <c r="AD399" s="101"/>
      <c r="AE399" s="100"/>
      <c r="AF399" s="101"/>
      <c r="AG399" s="100"/>
      <c r="AH399" s="101"/>
      <c r="AI399" s="100"/>
      <c r="AJ399" s="101"/>
      <c r="AK399" s="100"/>
      <c r="AL399" s="101"/>
      <c r="AM399" s="101"/>
      <c r="AN399" s="8"/>
      <c r="AO399" s="147">
        <f>IFERROR(VLOOKUP(B399,'A2. Rate Change &amp; Enrollment'!$C$20:$K$769,3,FALSE),0)</f>
        <v>0</v>
      </c>
      <c r="AP399" s="147">
        <f>IFERROR(VLOOKUP(B399,'A2. Rate Change &amp; Enrollment'!$C$20:$K$769,7,FALSE),0)</f>
        <v>0</v>
      </c>
      <c r="AQ399" s="150" t="e">
        <f t="shared" si="46"/>
        <v>#DIV/0!</v>
      </c>
      <c r="AS399" s="177"/>
      <c r="AT399" s="177"/>
      <c r="AV399" s="153" t="e">
        <f t="shared" si="47"/>
        <v>#DIV/0!</v>
      </c>
      <c r="AW399" s="101"/>
      <c r="AY399" s="132"/>
      <c r="AZ399" s="101"/>
      <c r="BA399" s="94"/>
      <c r="BB399" s="94"/>
      <c r="BC399" s="94"/>
      <c r="BD399" s="94"/>
      <c r="BE399" s="101"/>
      <c r="BF399" s="132"/>
      <c r="BG399" s="98"/>
      <c r="BH399" s="74" t="str">
        <f t="shared" si="42"/>
        <v>N</v>
      </c>
      <c r="BI399" t="e">
        <f t="shared" si="43"/>
        <v>#DIV/0!</v>
      </c>
      <c r="BK399" s="283">
        <f>IFERROR(VLOOKUP($B399, 'A2. Rate Change &amp; Enrollment'!$C$14:$BY$769, 75, FALSE), 0)</f>
        <v>0</v>
      </c>
      <c r="BL399" s="283" t="e">
        <f t="shared" si="44"/>
        <v>#DIV/0!</v>
      </c>
      <c r="BM399" s="283" t="e">
        <f t="shared" si="45"/>
        <v>#DIV/0!</v>
      </c>
      <c r="BN399" t="e">
        <f t="shared" si="48"/>
        <v>#DIV/0!</v>
      </c>
    </row>
    <row r="400" spans="1:66" x14ac:dyDescent="0.35">
      <c r="A400" t="s">
        <v>703</v>
      </c>
      <c r="B400" s="144"/>
      <c r="C400" s="98"/>
      <c r="D400" s="43" t="str">
        <f t="shared" ref="D400:D463" si="49">$B$4</f>
        <v>Indemnity</v>
      </c>
      <c r="E400" s="100"/>
      <c r="F400" s="101"/>
      <c r="G400" s="100"/>
      <c r="H400" s="101"/>
      <c r="I400" s="100"/>
      <c r="J400" s="101"/>
      <c r="K400" s="100"/>
      <c r="L400" s="101"/>
      <c r="M400" s="100"/>
      <c r="N400" s="101"/>
      <c r="O400" s="100"/>
      <c r="P400" s="101"/>
      <c r="Q400" s="100"/>
      <c r="R400" s="101"/>
      <c r="S400" s="100"/>
      <c r="T400" s="101"/>
      <c r="U400" s="118"/>
      <c r="V400" s="118"/>
      <c r="W400" s="100"/>
      <c r="X400" s="100"/>
      <c r="Y400" s="100"/>
      <c r="Z400" s="100"/>
      <c r="AA400" s="132"/>
      <c r="AB400" s="101"/>
      <c r="AC400" s="101"/>
      <c r="AD400" s="101"/>
      <c r="AE400" s="100"/>
      <c r="AF400" s="101"/>
      <c r="AG400" s="100"/>
      <c r="AH400" s="101"/>
      <c r="AI400" s="100"/>
      <c r="AJ400" s="101"/>
      <c r="AK400" s="100"/>
      <c r="AL400" s="101"/>
      <c r="AM400" s="101"/>
      <c r="AN400" s="8"/>
      <c r="AO400" s="147">
        <f>IFERROR(VLOOKUP(B400,'A2. Rate Change &amp; Enrollment'!$C$20:$K$769,3,FALSE),0)</f>
        <v>0</v>
      </c>
      <c r="AP400" s="147">
        <f>IFERROR(VLOOKUP(B400,'A2. Rate Change &amp; Enrollment'!$C$20:$K$769,7,FALSE),0)</f>
        <v>0</v>
      </c>
      <c r="AQ400" s="150" t="e">
        <f t="shared" si="46"/>
        <v>#DIV/0!</v>
      </c>
      <c r="AS400" s="177"/>
      <c r="AT400" s="177"/>
      <c r="AV400" s="153" t="e">
        <f t="shared" si="47"/>
        <v>#DIV/0!</v>
      </c>
      <c r="AW400" s="101"/>
      <c r="AY400" s="132"/>
      <c r="AZ400" s="101"/>
      <c r="BA400" s="94"/>
      <c r="BB400" s="94"/>
      <c r="BC400" s="94"/>
      <c r="BD400" s="94"/>
      <c r="BE400" s="101"/>
      <c r="BF400" s="132"/>
      <c r="BG400" s="98"/>
      <c r="BH400" s="74" t="str">
        <f t="shared" ref="BH400:BH463" si="50">IF(OR(AS400-AT400&gt;5%, AT400-AS400&gt;5%), "Y", "N")</f>
        <v>N</v>
      </c>
      <c r="BI400" t="e">
        <f t="shared" ref="BI400:BI463" si="51">IF(AND(AQ400&gt;5%, BH400="Y"), "Y", "N")</f>
        <v>#DIV/0!</v>
      </c>
      <c r="BK400" s="283">
        <f>IFERROR(VLOOKUP($B400, 'A2. Rate Change &amp; Enrollment'!$C$14:$BY$769, 75, FALSE), 0)</f>
        <v>0</v>
      </c>
      <c r="BL400" s="283" t="e">
        <f t="shared" ref="BL400:BL463" si="52">BK400/$BK$14</f>
        <v>#DIV/0!</v>
      </c>
      <c r="BM400" s="283" t="e">
        <f t="shared" ref="BM400:BM463" si="53">AS400/$AS$14</f>
        <v>#DIV/0!</v>
      </c>
      <c r="BN400" t="e">
        <f t="shared" si="48"/>
        <v>#DIV/0!</v>
      </c>
    </row>
    <row r="401" spans="1:66" x14ac:dyDescent="0.35">
      <c r="A401" t="s">
        <v>704</v>
      </c>
      <c r="B401" s="144"/>
      <c r="C401" s="98"/>
      <c r="D401" s="43" t="str">
        <f t="shared" si="49"/>
        <v>Indemnity</v>
      </c>
      <c r="E401" s="100"/>
      <c r="F401" s="101"/>
      <c r="G401" s="100"/>
      <c r="H401" s="101"/>
      <c r="I401" s="100"/>
      <c r="J401" s="101"/>
      <c r="K401" s="100"/>
      <c r="L401" s="101"/>
      <c r="M401" s="100"/>
      <c r="N401" s="101"/>
      <c r="O401" s="100"/>
      <c r="P401" s="101"/>
      <c r="Q401" s="100"/>
      <c r="R401" s="101"/>
      <c r="S401" s="100"/>
      <c r="T401" s="101"/>
      <c r="U401" s="118"/>
      <c r="V401" s="118"/>
      <c r="W401" s="100"/>
      <c r="X401" s="100"/>
      <c r="Y401" s="100"/>
      <c r="Z401" s="100"/>
      <c r="AA401" s="132"/>
      <c r="AB401" s="101"/>
      <c r="AC401" s="101"/>
      <c r="AD401" s="101"/>
      <c r="AE401" s="100"/>
      <c r="AF401" s="101"/>
      <c r="AG401" s="100"/>
      <c r="AH401" s="101"/>
      <c r="AI401" s="100"/>
      <c r="AJ401" s="101"/>
      <c r="AK401" s="100"/>
      <c r="AL401" s="101"/>
      <c r="AM401" s="101"/>
      <c r="AN401" s="8"/>
      <c r="AO401" s="147">
        <f>IFERROR(VLOOKUP(B401,'A2. Rate Change &amp; Enrollment'!$C$20:$K$769,3,FALSE),0)</f>
        <v>0</v>
      </c>
      <c r="AP401" s="147">
        <f>IFERROR(VLOOKUP(B401,'A2. Rate Change &amp; Enrollment'!$C$20:$K$769,7,FALSE),0)</f>
        <v>0</v>
      </c>
      <c r="AQ401" s="150" t="e">
        <f t="shared" ref="AQ401:AQ464" si="54">AP401/$AP$11</f>
        <v>#DIV/0!</v>
      </c>
      <c r="AS401" s="177"/>
      <c r="AT401" s="177"/>
      <c r="AV401" s="153" t="e">
        <f t="shared" ref="AV401:AV464" si="55">AS401/AT401-1</f>
        <v>#DIV/0!</v>
      </c>
      <c r="AW401" s="101"/>
      <c r="AY401" s="132"/>
      <c r="AZ401" s="101"/>
      <c r="BA401" s="94"/>
      <c r="BB401" s="94"/>
      <c r="BC401" s="94"/>
      <c r="BD401" s="94"/>
      <c r="BE401" s="101"/>
      <c r="BF401" s="132"/>
      <c r="BG401" s="98"/>
      <c r="BH401" s="74" t="str">
        <f t="shared" si="50"/>
        <v>N</v>
      </c>
      <c r="BI401" t="e">
        <f t="shared" si="51"/>
        <v>#DIV/0!</v>
      </c>
      <c r="BK401" s="283">
        <f>IFERROR(VLOOKUP($B401, 'A2. Rate Change &amp; Enrollment'!$C$14:$BY$769, 75, FALSE), 0)</f>
        <v>0</v>
      </c>
      <c r="BL401" s="283" t="e">
        <f t="shared" si="52"/>
        <v>#DIV/0!</v>
      </c>
      <c r="BM401" s="283" t="e">
        <f t="shared" si="53"/>
        <v>#DIV/0!</v>
      </c>
      <c r="BN401" t="e">
        <f t="shared" ref="BN401:BN464" si="56">IF(ABS(BM401-BL401)&lt;0.001, "N", "Y")</f>
        <v>#DIV/0!</v>
      </c>
    </row>
    <row r="402" spans="1:66" x14ac:dyDescent="0.35">
      <c r="A402" t="s">
        <v>705</v>
      </c>
      <c r="B402" s="144"/>
      <c r="C402" s="98"/>
      <c r="D402" s="43" t="str">
        <f t="shared" si="49"/>
        <v>Indemnity</v>
      </c>
      <c r="E402" s="100"/>
      <c r="F402" s="101"/>
      <c r="G402" s="100"/>
      <c r="H402" s="101"/>
      <c r="I402" s="100"/>
      <c r="J402" s="101"/>
      <c r="K402" s="100"/>
      <c r="L402" s="101"/>
      <c r="M402" s="100"/>
      <c r="N402" s="101"/>
      <c r="O402" s="100"/>
      <c r="P402" s="101"/>
      <c r="Q402" s="100"/>
      <c r="R402" s="101"/>
      <c r="S402" s="100"/>
      <c r="T402" s="101"/>
      <c r="U402" s="118"/>
      <c r="V402" s="118"/>
      <c r="W402" s="100"/>
      <c r="X402" s="100"/>
      <c r="Y402" s="100"/>
      <c r="Z402" s="100"/>
      <c r="AA402" s="132"/>
      <c r="AB402" s="101"/>
      <c r="AC402" s="101"/>
      <c r="AD402" s="101"/>
      <c r="AE402" s="100"/>
      <c r="AF402" s="101"/>
      <c r="AG402" s="100"/>
      <c r="AH402" s="101"/>
      <c r="AI402" s="100"/>
      <c r="AJ402" s="101"/>
      <c r="AK402" s="100"/>
      <c r="AL402" s="101"/>
      <c r="AM402" s="101"/>
      <c r="AN402" s="8"/>
      <c r="AO402" s="147">
        <f>IFERROR(VLOOKUP(B402,'A2. Rate Change &amp; Enrollment'!$C$20:$K$769,3,FALSE),0)</f>
        <v>0</v>
      </c>
      <c r="AP402" s="147">
        <f>IFERROR(VLOOKUP(B402,'A2. Rate Change &amp; Enrollment'!$C$20:$K$769,7,FALSE),0)</f>
        <v>0</v>
      </c>
      <c r="AQ402" s="150" t="e">
        <f t="shared" si="54"/>
        <v>#DIV/0!</v>
      </c>
      <c r="AS402" s="177"/>
      <c r="AT402" s="177"/>
      <c r="AV402" s="153" t="e">
        <f t="shared" si="55"/>
        <v>#DIV/0!</v>
      </c>
      <c r="AW402" s="101"/>
      <c r="AY402" s="132"/>
      <c r="AZ402" s="101"/>
      <c r="BA402" s="94"/>
      <c r="BB402" s="94"/>
      <c r="BC402" s="94"/>
      <c r="BD402" s="94"/>
      <c r="BE402" s="101"/>
      <c r="BF402" s="132"/>
      <c r="BG402" s="98"/>
      <c r="BH402" s="74" t="str">
        <f t="shared" si="50"/>
        <v>N</v>
      </c>
      <c r="BI402" t="e">
        <f t="shared" si="51"/>
        <v>#DIV/0!</v>
      </c>
      <c r="BK402" s="283">
        <f>IFERROR(VLOOKUP($B402, 'A2. Rate Change &amp; Enrollment'!$C$14:$BY$769, 75, FALSE), 0)</f>
        <v>0</v>
      </c>
      <c r="BL402" s="283" t="e">
        <f t="shared" si="52"/>
        <v>#DIV/0!</v>
      </c>
      <c r="BM402" s="283" t="e">
        <f t="shared" si="53"/>
        <v>#DIV/0!</v>
      </c>
      <c r="BN402" t="e">
        <f t="shared" si="56"/>
        <v>#DIV/0!</v>
      </c>
    </row>
    <row r="403" spans="1:66" x14ac:dyDescent="0.35">
      <c r="A403" t="s">
        <v>706</v>
      </c>
      <c r="B403" s="144"/>
      <c r="C403" s="98"/>
      <c r="D403" s="43" t="str">
        <f t="shared" si="49"/>
        <v>Indemnity</v>
      </c>
      <c r="E403" s="100"/>
      <c r="F403" s="101"/>
      <c r="G403" s="100"/>
      <c r="H403" s="101"/>
      <c r="I403" s="100"/>
      <c r="J403" s="101"/>
      <c r="K403" s="100"/>
      <c r="L403" s="101"/>
      <c r="M403" s="100"/>
      <c r="N403" s="101"/>
      <c r="O403" s="100"/>
      <c r="P403" s="101"/>
      <c r="Q403" s="100"/>
      <c r="R403" s="101"/>
      <c r="S403" s="100"/>
      <c r="T403" s="101"/>
      <c r="U403" s="118"/>
      <c r="V403" s="118"/>
      <c r="W403" s="100"/>
      <c r="X403" s="100"/>
      <c r="Y403" s="100"/>
      <c r="Z403" s="100"/>
      <c r="AA403" s="132"/>
      <c r="AB403" s="101"/>
      <c r="AC403" s="101"/>
      <c r="AD403" s="101"/>
      <c r="AE403" s="100"/>
      <c r="AF403" s="101"/>
      <c r="AG403" s="100"/>
      <c r="AH403" s="101"/>
      <c r="AI403" s="100"/>
      <c r="AJ403" s="101"/>
      <c r="AK403" s="100"/>
      <c r="AL403" s="101"/>
      <c r="AM403" s="101"/>
      <c r="AN403" s="8"/>
      <c r="AO403" s="147">
        <f>IFERROR(VLOOKUP(B403,'A2. Rate Change &amp; Enrollment'!$C$20:$K$769,3,FALSE),0)</f>
        <v>0</v>
      </c>
      <c r="AP403" s="147">
        <f>IFERROR(VLOOKUP(B403,'A2. Rate Change &amp; Enrollment'!$C$20:$K$769,7,FALSE),0)</f>
        <v>0</v>
      </c>
      <c r="AQ403" s="150" t="e">
        <f t="shared" si="54"/>
        <v>#DIV/0!</v>
      </c>
      <c r="AS403" s="177"/>
      <c r="AT403" s="177"/>
      <c r="AV403" s="153" t="e">
        <f t="shared" si="55"/>
        <v>#DIV/0!</v>
      </c>
      <c r="AW403" s="101"/>
      <c r="AY403" s="132"/>
      <c r="AZ403" s="101"/>
      <c r="BA403" s="94"/>
      <c r="BB403" s="94"/>
      <c r="BC403" s="94"/>
      <c r="BD403" s="94"/>
      <c r="BE403" s="101"/>
      <c r="BF403" s="132"/>
      <c r="BG403" s="98"/>
      <c r="BH403" s="74" t="str">
        <f t="shared" si="50"/>
        <v>N</v>
      </c>
      <c r="BI403" t="e">
        <f t="shared" si="51"/>
        <v>#DIV/0!</v>
      </c>
      <c r="BK403" s="283">
        <f>IFERROR(VLOOKUP($B403, 'A2. Rate Change &amp; Enrollment'!$C$14:$BY$769, 75, FALSE), 0)</f>
        <v>0</v>
      </c>
      <c r="BL403" s="283" t="e">
        <f t="shared" si="52"/>
        <v>#DIV/0!</v>
      </c>
      <c r="BM403" s="283" t="e">
        <f t="shared" si="53"/>
        <v>#DIV/0!</v>
      </c>
      <c r="BN403" t="e">
        <f t="shared" si="56"/>
        <v>#DIV/0!</v>
      </c>
    </row>
    <row r="404" spans="1:66" x14ac:dyDescent="0.35">
      <c r="A404" t="s">
        <v>707</v>
      </c>
      <c r="B404" s="144"/>
      <c r="C404" s="98"/>
      <c r="D404" s="43" t="str">
        <f t="shared" si="49"/>
        <v>Indemnity</v>
      </c>
      <c r="E404" s="100"/>
      <c r="F404" s="101"/>
      <c r="G404" s="100"/>
      <c r="H404" s="101"/>
      <c r="I404" s="100"/>
      <c r="J404" s="101"/>
      <c r="K404" s="100"/>
      <c r="L404" s="101"/>
      <c r="M404" s="100"/>
      <c r="N404" s="101"/>
      <c r="O404" s="100"/>
      <c r="P404" s="101"/>
      <c r="Q404" s="100"/>
      <c r="R404" s="101"/>
      <c r="S404" s="100"/>
      <c r="T404" s="101"/>
      <c r="U404" s="118"/>
      <c r="V404" s="118"/>
      <c r="W404" s="100"/>
      <c r="X404" s="100"/>
      <c r="Y404" s="100"/>
      <c r="Z404" s="100"/>
      <c r="AA404" s="132"/>
      <c r="AB404" s="101"/>
      <c r="AC404" s="101"/>
      <c r="AD404" s="101"/>
      <c r="AE404" s="100"/>
      <c r="AF404" s="101"/>
      <c r="AG404" s="100"/>
      <c r="AH404" s="101"/>
      <c r="AI404" s="100"/>
      <c r="AJ404" s="101"/>
      <c r="AK404" s="100"/>
      <c r="AL404" s="101"/>
      <c r="AM404" s="101"/>
      <c r="AN404" s="8"/>
      <c r="AO404" s="147">
        <f>IFERROR(VLOOKUP(B404,'A2. Rate Change &amp; Enrollment'!$C$20:$K$769,3,FALSE),0)</f>
        <v>0</v>
      </c>
      <c r="AP404" s="147">
        <f>IFERROR(VLOOKUP(B404,'A2. Rate Change &amp; Enrollment'!$C$20:$K$769,7,FALSE),0)</f>
        <v>0</v>
      </c>
      <c r="AQ404" s="150" t="e">
        <f t="shared" si="54"/>
        <v>#DIV/0!</v>
      </c>
      <c r="AS404" s="177"/>
      <c r="AT404" s="177"/>
      <c r="AV404" s="153" t="e">
        <f t="shared" si="55"/>
        <v>#DIV/0!</v>
      </c>
      <c r="AW404" s="101"/>
      <c r="AY404" s="132"/>
      <c r="AZ404" s="101"/>
      <c r="BA404" s="94"/>
      <c r="BB404" s="94"/>
      <c r="BC404" s="94"/>
      <c r="BD404" s="94"/>
      <c r="BE404" s="101"/>
      <c r="BF404" s="132"/>
      <c r="BG404" s="98"/>
      <c r="BH404" s="74" t="str">
        <f t="shared" si="50"/>
        <v>N</v>
      </c>
      <c r="BI404" t="e">
        <f t="shared" si="51"/>
        <v>#DIV/0!</v>
      </c>
      <c r="BK404" s="283">
        <f>IFERROR(VLOOKUP($B404, 'A2. Rate Change &amp; Enrollment'!$C$14:$BY$769, 75, FALSE), 0)</f>
        <v>0</v>
      </c>
      <c r="BL404" s="283" t="e">
        <f t="shared" si="52"/>
        <v>#DIV/0!</v>
      </c>
      <c r="BM404" s="283" t="e">
        <f t="shared" si="53"/>
        <v>#DIV/0!</v>
      </c>
      <c r="BN404" t="e">
        <f t="shared" si="56"/>
        <v>#DIV/0!</v>
      </c>
    </row>
    <row r="405" spans="1:66" x14ac:dyDescent="0.35">
      <c r="A405" t="s">
        <v>708</v>
      </c>
      <c r="B405" s="144"/>
      <c r="C405" s="98"/>
      <c r="D405" s="43" t="str">
        <f t="shared" si="49"/>
        <v>Indemnity</v>
      </c>
      <c r="E405" s="100"/>
      <c r="F405" s="101"/>
      <c r="G405" s="100"/>
      <c r="H405" s="101"/>
      <c r="I405" s="100"/>
      <c r="J405" s="101"/>
      <c r="K405" s="100"/>
      <c r="L405" s="101"/>
      <c r="M405" s="100"/>
      <c r="N405" s="101"/>
      <c r="O405" s="100"/>
      <c r="P405" s="101"/>
      <c r="Q405" s="100"/>
      <c r="R405" s="101"/>
      <c r="S405" s="100"/>
      <c r="T405" s="101"/>
      <c r="U405" s="118"/>
      <c r="V405" s="118"/>
      <c r="W405" s="100"/>
      <c r="X405" s="100"/>
      <c r="Y405" s="100"/>
      <c r="Z405" s="100"/>
      <c r="AA405" s="132"/>
      <c r="AB405" s="101"/>
      <c r="AC405" s="101"/>
      <c r="AD405" s="101"/>
      <c r="AE405" s="100"/>
      <c r="AF405" s="101"/>
      <c r="AG405" s="100"/>
      <c r="AH405" s="101"/>
      <c r="AI405" s="100"/>
      <c r="AJ405" s="101"/>
      <c r="AK405" s="100"/>
      <c r="AL405" s="101"/>
      <c r="AM405" s="101"/>
      <c r="AN405" s="8"/>
      <c r="AO405" s="147">
        <f>IFERROR(VLOOKUP(B405,'A2. Rate Change &amp; Enrollment'!$C$20:$K$769,3,FALSE),0)</f>
        <v>0</v>
      </c>
      <c r="AP405" s="147">
        <f>IFERROR(VLOOKUP(B405,'A2. Rate Change &amp; Enrollment'!$C$20:$K$769,7,FALSE),0)</f>
        <v>0</v>
      </c>
      <c r="AQ405" s="150" t="e">
        <f t="shared" si="54"/>
        <v>#DIV/0!</v>
      </c>
      <c r="AS405" s="177"/>
      <c r="AT405" s="177"/>
      <c r="AV405" s="153" t="e">
        <f t="shared" si="55"/>
        <v>#DIV/0!</v>
      </c>
      <c r="AW405" s="101"/>
      <c r="AY405" s="132"/>
      <c r="AZ405" s="101"/>
      <c r="BA405" s="94"/>
      <c r="BB405" s="94"/>
      <c r="BC405" s="94"/>
      <c r="BD405" s="94"/>
      <c r="BE405" s="101"/>
      <c r="BF405" s="132"/>
      <c r="BG405" s="98"/>
      <c r="BH405" s="74" t="str">
        <f t="shared" si="50"/>
        <v>N</v>
      </c>
      <c r="BI405" t="e">
        <f t="shared" si="51"/>
        <v>#DIV/0!</v>
      </c>
      <c r="BK405" s="283">
        <f>IFERROR(VLOOKUP($B405, 'A2. Rate Change &amp; Enrollment'!$C$14:$BY$769, 75, FALSE), 0)</f>
        <v>0</v>
      </c>
      <c r="BL405" s="283" t="e">
        <f t="shared" si="52"/>
        <v>#DIV/0!</v>
      </c>
      <c r="BM405" s="283" t="e">
        <f t="shared" si="53"/>
        <v>#DIV/0!</v>
      </c>
      <c r="BN405" t="e">
        <f t="shared" si="56"/>
        <v>#DIV/0!</v>
      </c>
    </row>
    <row r="406" spans="1:66" x14ac:dyDescent="0.35">
      <c r="A406" t="s">
        <v>709</v>
      </c>
      <c r="B406" s="144"/>
      <c r="C406" s="98"/>
      <c r="D406" s="43" t="str">
        <f t="shared" si="49"/>
        <v>Indemnity</v>
      </c>
      <c r="E406" s="100"/>
      <c r="F406" s="101"/>
      <c r="G406" s="100"/>
      <c r="H406" s="101"/>
      <c r="I406" s="100"/>
      <c r="J406" s="101"/>
      <c r="K406" s="100"/>
      <c r="L406" s="101"/>
      <c r="M406" s="100"/>
      <c r="N406" s="101"/>
      <c r="O406" s="100"/>
      <c r="P406" s="101"/>
      <c r="Q406" s="100"/>
      <c r="R406" s="101"/>
      <c r="S406" s="100"/>
      <c r="T406" s="101"/>
      <c r="U406" s="118"/>
      <c r="V406" s="118"/>
      <c r="W406" s="100"/>
      <c r="X406" s="100"/>
      <c r="Y406" s="100"/>
      <c r="Z406" s="100"/>
      <c r="AA406" s="132"/>
      <c r="AB406" s="101"/>
      <c r="AC406" s="101"/>
      <c r="AD406" s="101"/>
      <c r="AE406" s="100"/>
      <c r="AF406" s="101"/>
      <c r="AG406" s="100"/>
      <c r="AH406" s="101"/>
      <c r="AI406" s="100"/>
      <c r="AJ406" s="101"/>
      <c r="AK406" s="100"/>
      <c r="AL406" s="101"/>
      <c r="AM406" s="101"/>
      <c r="AN406" s="8"/>
      <c r="AO406" s="147">
        <f>IFERROR(VLOOKUP(B406,'A2. Rate Change &amp; Enrollment'!$C$20:$K$769,3,FALSE),0)</f>
        <v>0</v>
      </c>
      <c r="AP406" s="147">
        <f>IFERROR(VLOOKUP(B406,'A2. Rate Change &amp; Enrollment'!$C$20:$K$769,7,FALSE),0)</f>
        <v>0</v>
      </c>
      <c r="AQ406" s="150" t="e">
        <f t="shared" si="54"/>
        <v>#DIV/0!</v>
      </c>
      <c r="AS406" s="177"/>
      <c r="AT406" s="177"/>
      <c r="AV406" s="153" t="e">
        <f t="shared" si="55"/>
        <v>#DIV/0!</v>
      </c>
      <c r="AW406" s="101"/>
      <c r="AY406" s="132"/>
      <c r="AZ406" s="101"/>
      <c r="BA406" s="94"/>
      <c r="BB406" s="94"/>
      <c r="BC406" s="94"/>
      <c r="BD406" s="94"/>
      <c r="BE406" s="101"/>
      <c r="BF406" s="132"/>
      <c r="BG406" s="98"/>
      <c r="BH406" s="74" t="str">
        <f t="shared" si="50"/>
        <v>N</v>
      </c>
      <c r="BI406" t="e">
        <f t="shared" si="51"/>
        <v>#DIV/0!</v>
      </c>
      <c r="BK406" s="283">
        <f>IFERROR(VLOOKUP($B406, 'A2. Rate Change &amp; Enrollment'!$C$14:$BY$769, 75, FALSE), 0)</f>
        <v>0</v>
      </c>
      <c r="BL406" s="283" t="e">
        <f t="shared" si="52"/>
        <v>#DIV/0!</v>
      </c>
      <c r="BM406" s="283" t="e">
        <f t="shared" si="53"/>
        <v>#DIV/0!</v>
      </c>
      <c r="BN406" t="e">
        <f t="shared" si="56"/>
        <v>#DIV/0!</v>
      </c>
    </row>
    <row r="407" spans="1:66" x14ac:dyDescent="0.35">
      <c r="A407" t="s">
        <v>710</v>
      </c>
      <c r="B407" s="144"/>
      <c r="C407" s="98"/>
      <c r="D407" s="43" t="str">
        <f t="shared" si="49"/>
        <v>Indemnity</v>
      </c>
      <c r="E407" s="100"/>
      <c r="F407" s="101"/>
      <c r="G407" s="100"/>
      <c r="H407" s="101"/>
      <c r="I407" s="100"/>
      <c r="J407" s="101"/>
      <c r="K407" s="100"/>
      <c r="L407" s="101"/>
      <c r="M407" s="100"/>
      <c r="N407" s="101"/>
      <c r="O407" s="100"/>
      <c r="P407" s="101"/>
      <c r="Q407" s="100"/>
      <c r="R407" s="101"/>
      <c r="S407" s="100"/>
      <c r="T407" s="101"/>
      <c r="U407" s="118"/>
      <c r="V407" s="118"/>
      <c r="W407" s="100"/>
      <c r="X407" s="100"/>
      <c r="Y407" s="100"/>
      <c r="Z407" s="100"/>
      <c r="AA407" s="132"/>
      <c r="AB407" s="101"/>
      <c r="AC407" s="101"/>
      <c r="AD407" s="101"/>
      <c r="AE407" s="100"/>
      <c r="AF407" s="101"/>
      <c r="AG407" s="100"/>
      <c r="AH407" s="101"/>
      <c r="AI407" s="100"/>
      <c r="AJ407" s="101"/>
      <c r="AK407" s="100"/>
      <c r="AL407" s="101"/>
      <c r="AM407" s="101"/>
      <c r="AN407" s="8"/>
      <c r="AO407" s="147">
        <f>IFERROR(VLOOKUP(B407,'A2. Rate Change &amp; Enrollment'!$C$20:$K$769,3,FALSE),0)</f>
        <v>0</v>
      </c>
      <c r="AP407" s="147">
        <f>IFERROR(VLOOKUP(B407,'A2. Rate Change &amp; Enrollment'!$C$20:$K$769,7,FALSE),0)</f>
        <v>0</v>
      </c>
      <c r="AQ407" s="150" t="e">
        <f t="shared" si="54"/>
        <v>#DIV/0!</v>
      </c>
      <c r="AS407" s="177"/>
      <c r="AT407" s="177"/>
      <c r="AV407" s="153" t="e">
        <f t="shared" si="55"/>
        <v>#DIV/0!</v>
      </c>
      <c r="AW407" s="101"/>
      <c r="AY407" s="132"/>
      <c r="AZ407" s="101"/>
      <c r="BA407" s="94"/>
      <c r="BB407" s="94"/>
      <c r="BC407" s="94"/>
      <c r="BD407" s="94"/>
      <c r="BE407" s="101"/>
      <c r="BF407" s="132"/>
      <c r="BG407" s="98"/>
      <c r="BH407" s="74" t="str">
        <f t="shared" si="50"/>
        <v>N</v>
      </c>
      <c r="BI407" t="e">
        <f t="shared" si="51"/>
        <v>#DIV/0!</v>
      </c>
      <c r="BK407" s="283">
        <f>IFERROR(VLOOKUP($B407, 'A2. Rate Change &amp; Enrollment'!$C$14:$BY$769, 75, FALSE), 0)</f>
        <v>0</v>
      </c>
      <c r="BL407" s="283" t="e">
        <f t="shared" si="52"/>
        <v>#DIV/0!</v>
      </c>
      <c r="BM407" s="283" t="e">
        <f t="shared" si="53"/>
        <v>#DIV/0!</v>
      </c>
      <c r="BN407" t="e">
        <f t="shared" si="56"/>
        <v>#DIV/0!</v>
      </c>
    </row>
    <row r="408" spans="1:66" x14ac:dyDescent="0.35">
      <c r="A408" t="s">
        <v>711</v>
      </c>
      <c r="B408" s="144"/>
      <c r="C408" s="98"/>
      <c r="D408" s="43" t="str">
        <f t="shared" si="49"/>
        <v>Indemnity</v>
      </c>
      <c r="E408" s="100"/>
      <c r="F408" s="101"/>
      <c r="G408" s="100"/>
      <c r="H408" s="101"/>
      <c r="I408" s="100"/>
      <c r="J408" s="101"/>
      <c r="K408" s="100"/>
      <c r="L408" s="101"/>
      <c r="M408" s="100"/>
      <c r="N408" s="101"/>
      <c r="O408" s="100"/>
      <c r="P408" s="101"/>
      <c r="Q408" s="100"/>
      <c r="R408" s="101"/>
      <c r="S408" s="100"/>
      <c r="T408" s="101"/>
      <c r="U408" s="118"/>
      <c r="V408" s="118"/>
      <c r="W408" s="100"/>
      <c r="X408" s="100"/>
      <c r="Y408" s="100"/>
      <c r="Z408" s="100"/>
      <c r="AA408" s="132"/>
      <c r="AB408" s="101"/>
      <c r="AC408" s="101"/>
      <c r="AD408" s="101"/>
      <c r="AE408" s="100"/>
      <c r="AF408" s="101"/>
      <c r="AG408" s="100"/>
      <c r="AH408" s="101"/>
      <c r="AI408" s="100"/>
      <c r="AJ408" s="101"/>
      <c r="AK408" s="100"/>
      <c r="AL408" s="101"/>
      <c r="AM408" s="101"/>
      <c r="AN408" s="8"/>
      <c r="AO408" s="147">
        <f>IFERROR(VLOOKUP(B408,'A2. Rate Change &amp; Enrollment'!$C$20:$K$769,3,FALSE),0)</f>
        <v>0</v>
      </c>
      <c r="AP408" s="147">
        <f>IFERROR(VLOOKUP(B408,'A2. Rate Change &amp; Enrollment'!$C$20:$K$769,7,FALSE),0)</f>
        <v>0</v>
      </c>
      <c r="AQ408" s="150" t="e">
        <f t="shared" si="54"/>
        <v>#DIV/0!</v>
      </c>
      <c r="AS408" s="177"/>
      <c r="AT408" s="177"/>
      <c r="AV408" s="153" t="e">
        <f t="shared" si="55"/>
        <v>#DIV/0!</v>
      </c>
      <c r="AW408" s="101"/>
      <c r="AY408" s="132"/>
      <c r="AZ408" s="101"/>
      <c r="BA408" s="94"/>
      <c r="BB408" s="94"/>
      <c r="BC408" s="94"/>
      <c r="BD408" s="94"/>
      <c r="BE408" s="101"/>
      <c r="BF408" s="132"/>
      <c r="BG408" s="98"/>
      <c r="BH408" s="74" t="str">
        <f t="shared" si="50"/>
        <v>N</v>
      </c>
      <c r="BI408" t="e">
        <f t="shared" si="51"/>
        <v>#DIV/0!</v>
      </c>
      <c r="BK408" s="283">
        <f>IFERROR(VLOOKUP($B408, 'A2. Rate Change &amp; Enrollment'!$C$14:$BY$769, 75, FALSE), 0)</f>
        <v>0</v>
      </c>
      <c r="BL408" s="283" t="e">
        <f t="shared" si="52"/>
        <v>#DIV/0!</v>
      </c>
      <c r="BM408" s="283" t="e">
        <f t="shared" si="53"/>
        <v>#DIV/0!</v>
      </c>
      <c r="BN408" t="e">
        <f t="shared" si="56"/>
        <v>#DIV/0!</v>
      </c>
    </row>
    <row r="409" spans="1:66" x14ac:dyDescent="0.35">
      <c r="A409" t="s">
        <v>712</v>
      </c>
      <c r="B409" s="144"/>
      <c r="C409" s="98"/>
      <c r="D409" s="43" t="str">
        <f t="shared" si="49"/>
        <v>Indemnity</v>
      </c>
      <c r="E409" s="100"/>
      <c r="F409" s="101"/>
      <c r="G409" s="100"/>
      <c r="H409" s="101"/>
      <c r="I409" s="100"/>
      <c r="J409" s="101"/>
      <c r="K409" s="100"/>
      <c r="L409" s="101"/>
      <c r="M409" s="100"/>
      <c r="N409" s="101"/>
      <c r="O409" s="100"/>
      <c r="P409" s="101"/>
      <c r="Q409" s="100"/>
      <c r="R409" s="101"/>
      <c r="S409" s="100"/>
      <c r="T409" s="101"/>
      <c r="U409" s="118"/>
      <c r="V409" s="118"/>
      <c r="W409" s="100"/>
      <c r="X409" s="100"/>
      <c r="Y409" s="100"/>
      <c r="Z409" s="100"/>
      <c r="AA409" s="132"/>
      <c r="AB409" s="101"/>
      <c r="AC409" s="101"/>
      <c r="AD409" s="101"/>
      <c r="AE409" s="100"/>
      <c r="AF409" s="101"/>
      <c r="AG409" s="100"/>
      <c r="AH409" s="101"/>
      <c r="AI409" s="100"/>
      <c r="AJ409" s="101"/>
      <c r="AK409" s="100"/>
      <c r="AL409" s="101"/>
      <c r="AM409" s="101"/>
      <c r="AN409" s="8"/>
      <c r="AO409" s="147">
        <f>IFERROR(VLOOKUP(B409,'A2. Rate Change &amp; Enrollment'!$C$20:$K$769,3,FALSE),0)</f>
        <v>0</v>
      </c>
      <c r="AP409" s="147">
        <f>IFERROR(VLOOKUP(B409,'A2. Rate Change &amp; Enrollment'!$C$20:$K$769,7,FALSE),0)</f>
        <v>0</v>
      </c>
      <c r="AQ409" s="150" t="e">
        <f t="shared" si="54"/>
        <v>#DIV/0!</v>
      </c>
      <c r="AS409" s="177"/>
      <c r="AT409" s="177"/>
      <c r="AV409" s="153" t="e">
        <f t="shared" si="55"/>
        <v>#DIV/0!</v>
      </c>
      <c r="AW409" s="101"/>
      <c r="AY409" s="132"/>
      <c r="AZ409" s="101"/>
      <c r="BA409" s="94"/>
      <c r="BB409" s="94"/>
      <c r="BC409" s="94"/>
      <c r="BD409" s="94"/>
      <c r="BE409" s="101"/>
      <c r="BF409" s="132"/>
      <c r="BG409" s="98"/>
      <c r="BH409" s="74" t="str">
        <f t="shared" si="50"/>
        <v>N</v>
      </c>
      <c r="BI409" t="e">
        <f t="shared" si="51"/>
        <v>#DIV/0!</v>
      </c>
      <c r="BK409" s="283">
        <f>IFERROR(VLOOKUP($B409, 'A2. Rate Change &amp; Enrollment'!$C$14:$BY$769, 75, FALSE), 0)</f>
        <v>0</v>
      </c>
      <c r="BL409" s="283" t="e">
        <f t="shared" si="52"/>
        <v>#DIV/0!</v>
      </c>
      <c r="BM409" s="283" t="e">
        <f t="shared" si="53"/>
        <v>#DIV/0!</v>
      </c>
      <c r="BN409" t="e">
        <f t="shared" si="56"/>
        <v>#DIV/0!</v>
      </c>
    </row>
    <row r="410" spans="1:66" x14ac:dyDescent="0.35">
      <c r="A410" t="s">
        <v>713</v>
      </c>
      <c r="B410" s="144"/>
      <c r="C410" s="98"/>
      <c r="D410" s="43" t="str">
        <f t="shared" si="49"/>
        <v>Indemnity</v>
      </c>
      <c r="E410" s="100"/>
      <c r="F410" s="101"/>
      <c r="G410" s="100"/>
      <c r="H410" s="101"/>
      <c r="I410" s="100"/>
      <c r="J410" s="101"/>
      <c r="K410" s="100"/>
      <c r="L410" s="101"/>
      <c r="M410" s="100"/>
      <c r="N410" s="101"/>
      <c r="O410" s="100"/>
      <c r="P410" s="101"/>
      <c r="Q410" s="100"/>
      <c r="R410" s="101"/>
      <c r="S410" s="100"/>
      <c r="T410" s="101"/>
      <c r="U410" s="118"/>
      <c r="V410" s="118"/>
      <c r="W410" s="100"/>
      <c r="X410" s="100"/>
      <c r="Y410" s="100"/>
      <c r="Z410" s="100"/>
      <c r="AA410" s="132"/>
      <c r="AB410" s="101"/>
      <c r="AC410" s="101"/>
      <c r="AD410" s="101"/>
      <c r="AE410" s="100"/>
      <c r="AF410" s="101"/>
      <c r="AG410" s="100"/>
      <c r="AH410" s="101"/>
      <c r="AI410" s="100"/>
      <c r="AJ410" s="101"/>
      <c r="AK410" s="100"/>
      <c r="AL410" s="101"/>
      <c r="AM410" s="101"/>
      <c r="AN410" s="8"/>
      <c r="AO410" s="147">
        <f>IFERROR(VLOOKUP(B410,'A2. Rate Change &amp; Enrollment'!$C$20:$K$769,3,FALSE),0)</f>
        <v>0</v>
      </c>
      <c r="AP410" s="147">
        <f>IFERROR(VLOOKUP(B410,'A2. Rate Change &amp; Enrollment'!$C$20:$K$769,7,FALSE),0)</f>
        <v>0</v>
      </c>
      <c r="AQ410" s="150" t="e">
        <f t="shared" si="54"/>
        <v>#DIV/0!</v>
      </c>
      <c r="AS410" s="177"/>
      <c r="AT410" s="177"/>
      <c r="AV410" s="153" t="e">
        <f t="shared" si="55"/>
        <v>#DIV/0!</v>
      </c>
      <c r="AW410" s="101"/>
      <c r="AY410" s="132"/>
      <c r="AZ410" s="101"/>
      <c r="BA410" s="94"/>
      <c r="BB410" s="94"/>
      <c r="BC410" s="94"/>
      <c r="BD410" s="94"/>
      <c r="BE410" s="101"/>
      <c r="BF410" s="132"/>
      <c r="BG410" s="98"/>
      <c r="BH410" s="74" t="str">
        <f t="shared" si="50"/>
        <v>N</v>
      </c>
      <c r="BI410" t="e">
        <f t="shared" si="51"/>
        <v>#DIV/0!</v>
      </c>
      <c r="BK410" s="283">
        <f>IFERROR(VLOOKUP($B410, 'A2. Rate Change &amp; Enrollment'!$C$14:$BY$769, 75, FALSE), 0)</f>
        <v>0</v>
      </c>
      <c r="BL410" s="283" t="e">
        <f t="shared" si="52"/>
        <v>#DIV/0!</v>
      </c>
      <c r="BM410" s="283" t="e">
        <f t="shared" si="53"/>
        <v>#DIV/0!</v>
      </c>
      <c r="BN410" t="e">
        <f t="shared" si="56"/>
        <v>#DIV/0!</v>
      </c>
    </row>
    <row r="411" spans="1:66" x14ac:dyDescent="0.35">
      <c r="A411" t="s">
        <v>714</v>
      </c>
      <c r="B411" s="144"/>
      <c r="C411" s="98"/>
      <c r="D411" s="43" t="str">
        <f t="shared" si="49"/>
        <v>Indemnity</v>
      </c>
      <c r="E411" s="100"/>
      <c r="F411" s="101"/>
      <c r="G411" s="100"/>
      <c r="H411" s="101"/>
      <c r="I411" s="100"/>
      <c r="J411" s="101"/>
      <c r="K411" s="100"/>
      <c r="L411" s="101"/>
      <c r="M411" s="100"/>
      <c r="N411" s="101"/>
      <c r="O411" s="100"/>
      <c r="P411" s="101"/>
      <c r="Q411" s="100"/>
      <c r="R411" s="101"/>
      <c r="S411" s="100"/>
      <c r="T411" s="101"/>
      <c r="U411" s="118"/>
      <c r="V411" s="118"/>
      <c r="W411" s="100"/>
      <c r="X411" s="100"/>
      <c r="Y411" s="100"/>
      <c r="Z411" s="100"/>
      <c r="AA411" s="132"/>
      <c r="AB411" s="101"/>
      <c r="AC411" s="101"/>
      <c r="AD411" s="101"/>
      <c r="AE411" s="100"/>
      <c r="AF411" s="101"/>
      <c r="AG411" s="100"/>
      <c r="AH411" s="101"/>
      <c r="AI411" s="100"/>
      <c r="AJ411" s="101"/>
      <c r="AK411" s="100"/>
      <c r="AL411" s="101"/>
      <c r="AM411" s="101"/>
      <c r="AN411" s="8"/>
      <c r="AO411" s="147">
        <f>IFERROR(VLOOKUP(B411,'A2. Rate Change &amp; Enrollment'!$C$20:$K$769,3,FALSE),0)</f>
        <v>0</v>
      </c>
      <c r="AP411" s="147">
        <f>IFERROR(VLOOKUP(B411,'A2. Rate Change &amp; Enrollment'!$C$20:$K$769,7,FALSE),0)</f>
        <v>0</v>
      </c>
      <c r="AQ411" s="150" t="e">
        <f t="shared" si="54"/>
        <v>#DIV/0!</v>
      </c>
      <c r="AS411" s="177"/>
      <c r="AT411" s="177"/>
      <c r="AV411" s="153" t="e">
        <f t="shared" si="55"/>
        <v>#DIV/0!</v>
      </c>
      <c r="AW411" s="101"/>
      <c r="AY411" s="132"/>
      <c r="AZ411" s="101"/>
      <c r="BA411" s="94"/>
      <c r="BB411" s="94"/>
      <c r="BC411" s="94"/>
      <c r="BD411" s="94"/>
      <c r="BE411" s="101"/>
      <c r="BF411" s="132"/>
      <c r="BG411" s="98"/>
      <c r="BH411" s="74" t="str">
        <f t="shared" si="50"/>
        <v>N</v>
      </c>
      <c r="BI411" t="e">
        <f t="shared" si="51"/>
        <v>#DIV/0!</v>
      </c>
      <c r="BK411" s="283">
        <f>IFERROR(VLOOKUP($B411, 'A2. Rate Change &amp; Enrollment'!$C$14:$BY$769, 75, FALSE), 0)</f>
        <v>0</v>
      </c>
      <c r="BL411" s="283" t="e">
        <f t="shared" si="52"/>
        <v>#DIV/0!</v>
      </c>
      <c r="BM411" s="283" t="e">
        <f t="shared" si="53"/>
        <v>#DIV/0!</v>
      </c>
      <c r="BN411" t="e">
        <f t="shared" si="56"/>
        <v>#DIV/0!</v>
      </c>
    </row>
    <row r="412" spans="1:66" x14ac:dyDescent="0.35">
      <c r="A412" t="s">
        <v>715</v>
      </c>
      <c r="B412" s="144"/>
      <c r="C412" s="98"/>
      <c r="D412" s="43" t="str">
        <f t="shared" si="49"/>
        <v>Indemnity</v>
      </c>
      <c r="E412" s="100"/>
      <c r="F412" s="101"/>
      <c r="G412" s="100"/>
      <c r="H412" s="101"/>
      <c r="I412" s="100"/>
      <c r="J412" s="101"/>
      <c r="K412" s="100"/>
      <c r="L412" s="101"/>
      <c r="M412" s="100"/>
      <c r="N412" s="101"/>
      <c r="O412" s="100"/>
      <c r="P412" s="101"/>
      <c r="Q412" s="100"/>
      <c r="R412" s="101"/>
      <c r="S412" s="100"/>
      <c r="T412" s="101"/>
      <c r="U412" s="118"/>
      <c r="V412" s="118"/>
      <c r="W412" s="100"/>
      <c r="X412" s="100"/>
      <c r="Y412" s="100"/>
      <c r="Z412" s="100"/>
      <c r="AA412" s="132"/>
      <c r="AB412" s="101"/>
      <c r="AC412" s="101"/>
      <c r="AD412" s="101"/>
      <c r="AE412" s="100"/>
      <c r="AF412" s="101"/>
      <c r="AG412" s="100"/>
      <c r="AH412" s="101"/>
      <c r="AI412" s="100"/>
      <c r="AJ412" s="101"/>
      <c r="AK412" s="100"/>
      <c r="AL412" s="101"/>
      <c r="AM412" s="101"/>
      <c r="AN412" s="8"/>
      <c r="AO412" s="147">
        <f>IFERROR(VLOOKUP(B412,'A2. Rate Change &amp; Enrollment'!$C$20:$K$769,3,FALSE),0)</f>
        <v>0</v>
      </c>
      <c r="AP412" s="147">
        <f>IFERROR(VLOOKUP(B412,'A2. Rate Change &amp; Enrollment'!$C$20:$K$769,7,FALSE),0)</f>
        <v>0</v>
      </c>
      <c r="AQ412" s="150" t="e">
        <f t="shared" si="54"/>
        <v>#DIV/0!</v>
      </c>
      <c r="AS412" s="177"/>
      <c r="AT412" s="177"/>
      <c r="AV412" s="153" t="e">
        <f t="shared" si="55"/>
        <v>#DIV/0!</v>
      </c>
      <c r="AW412" s="101"/>
      <c r="AY412" s="132"/>
      <c r="AZ412" s="101"/>
      <c r="BA412" s="94"/>
      <c r="BB412" s="94"/>
      <c r="BC412" s="94"/>
      <c r="BD412" s="94"/>
      <c r="BE412" s="101"/>
      <c r="BF412" s="132"/>
      <c r="BG412" s="98"/>
      <c r="BH412" s="74" t="str">
        <f t="shared" si="50"/>
        <v>N</v>
      </c>
      <c r="BI412" t="e">
        <f t="shared" si="51"/>
        <v>#DIV/0!</v>
      </c>
      <c r="BK412" s="283">
        <f>IFERROR(VLOOKUP($B412, 'A2. Rate Change &amp; Enrollment'!$C$14:$BY$769, 75, FALSE), 0)</f>
        <v>0</v>
      </c>
      <c r="BL412" s="283" t="e">
        <f t="shared" si="52"/>
        <v>#DIV/0!</v>
      </c>
      <c r="BM412" s="283" t="e">
        <f t="shared" si="53"/>
        <v>#DIV/0!</v>
      </c>
      <c r="BN412" t="e">
        <f t="shared" si="56"/>
        <v>#DIV/0!</v>
      </c>
    </row>
    <row r="413" spans="1:66" x14ac:dyDescent="0.35">
      <c r="A413" t="s">
        <v>716</v>
      </c>
      <c r="B413" s="144"/>
      <c r="C413" s="98"/>
      <c r="D413" s="43" t="str">
        <f t="shared" si="49"/>
        <v>Indemnity</v>
      </c>
      <c r="E413" s="100"/>
      <c r="F413" s="101"/>
      <c r="G413" s="100"/>
      <c r="H413" s="101"/>
      <c r="I413" s="100"/>
      <c r="J413" s="101"/>
      <c r="K413" s="100"/>
      <c r="L413" s="101"/>
      <c r="M413" s="100"/>
      <c r="N413" s="101"/>
      <c r="O413" s="100"/>
      <c r="P413" s="101"/>
      <c r="Q413" s="100"/>
      <c r="R413" s="101"/>
      <c r="S413" s="100"/>
      <c r="T413" s="101"/>
      <c r="U413" s="118"/>
      <c r="V413" s="118"/>
      <c r="W413" s="100"/>
      <c r="X413" s="100"/>
      <c r="Y413" s="100"/>
      <c r="Z413" s="100"/>
      <c r="AA413" s="132"/>
      <c r="AB413" s="101"/>
      <c r="AC413" s="101"/>
      <c r="AD413" s="101"/>
      <c r="AE413" s="100"/>
      <c r="AF413" s="101"/>
      <c r="AG413" s="100"/>
      <c r="AH413" s="101"/>
      <c r="AI413" s="100"/>
      <c r="AJ413" s="101"/>
      <c r="AK413" s="100"/>
      <c r="AL413" s="101"/>
      <c r="AM413" s="101"/>
      <c r="AN413" s="8"/>
      <c r="AO413" s="147">
        <f>IFERROR(VLOOKUP(B413,'A2. Rate Change &amp; Enrollment'!$C$20:$K$769,3,FALSE),0)</f>
        <v>0</v>
      </c>
      <c r="AP413" s="147">
        <f>IFERROR(VLOOKUP(B413,'A2. Rate Change &amp; Enrollment'!$C$20:$K$769,7,FALSE),0)</f>
        <v>0</v>
      </c>
      <c r="AQ413" s="150" t="e">
        <f t="shared" si="54"/>
        <v>#DIV/0!</v>
      </c>
      <c r="AS413" s="177"/>
      <c r="AT413" s="177"/>
      <c r="AV413" s="153" t="e">
        <f t="shared" si="55"/>
        <v>#DIV/0!</v>
      </c>
      <c r="AW413" s="101"/>
      <c r="AY413" s="132"/>
      <c r="AZ413" s="101"/>
      <c r="BA413" s="94"/>
      <c r="BB413" s="94"/>
      <c r="BC413" s="94"/>
      <c r="BD413" s="94"/>
      <c r="BE413" s="101"/>
      <c r="BF413" s="132"/>
      <c r="BG413" s="98"/>
      <c r="BH413" s="74" t="str">
        <f t="shared" si="50"/>
        <v>N</v>
      </c>
      <c r="BI413" t="e">
        <f t="shared" si="51"/>
        <v>#DIV/0!</v>
      </c>
      <c r="BK413" s="283">
        <f>IFERROR(VLOOKUP($B413, 'A2. Rate Change &amp; Enrollment'!$C$14:$BY$769, 75, FALSE), 0)</f>
        <v>0</v>
      </c>
      <c r="BL413" s="283" t="e">
        <f t="shared" si="52"/>
        <v>#DIV/0!</v>
      </c>
      <c r="BM413" s="283" t="e">
        <f t="shared" si="53"/>
        <v>#DIV/0!</v>
      </c>
      <c r="BN413" t="e">
        <f t="shared" si="56"/>
        <v>#DIV/0!</v>
      </c>
    </row>
    <row r="414" spans="1:66" x14ac:dyDescent="0.35">
      <c r="A414" t="s">
        <v>717</v>
      </c>
      <c r="B414" s="144"/>
      <c r="C414" s="98"/>
      <c r="D414" s="43" t="str">
        <f t="shared" si="49"/>
        <v>Indemnity</v>
      </c>
      <c r="E414" s="100"/>
      <c r="F414" s="101"/>
      <c r="G414" s="100"/>
      <c r="H414" s="101"/>
      <c r="I414" s="100"/>
      <c r="J414" s="101"/>
      <c r="K414" s="100"/>
      <c r="L414" s="101"/>
      <c r="M414" s="100"/>
      <c r="N414" s="101"/>
      <c r="O414" s="100"/>
      <c r="P414" s="101"/>
      <c r="Q414" s="100"/>
      <c r="R414" s="101"/>
      <c r="S414" s="100"/>
      <c r="T414" s="101"/>
      <c r="U414" s="118"/>
      <c r="V414" s="118"/>
      <c r="W414" s="100"/>
      <c r="X414" s="100"/>
      <c r="Y414" s="100"/>
      <c r="Z414" s="100"/>
      <c r="AA414" s="132"/>
      <c r="AB414" s="101"/>
      <c r="AC414" s="101"/>
      <c r="AD414" s="101"/>
      <c r="AE414" s="100"/>
      <c r="AF414" s="101"/>
      <c r="AG414" s="100"/>
      <c r="AH414" s="101"/>
      <c r="AI414" s="100"/>
      <c r="AJ414" s="101"/>
      <c r="AK414" s="100"/>
      <c r="AL414" s="101"/>
      <c r="AM414" s="101"/>
      <c r="AN414" s="8"/>
      <c r="AO414" s="147">
        <f>IFERROR(VLOOKUP(B414,'A2. Rate Change &amp; Enrollment'!$C$20:$K$769,3,FALSE),0)</f>
        <v>0</v>
      </c>
      <c r="AP414" s="147">
        <f>IFERROR(VLOOKUP(B414,'A2. Rate Change &amp; Enrollment'!$C$20:$K$769,7,FALSE),0)</f>
        <v>0</v>
      </c>
      <c r="AQ414" s="150" t="e">
        <f t="shared" si="54"/>
        <v>#DIV/0!</v>
      </c>
      <c r="AS414" s="177"/>
      <c r="AT414" s="177"/>
      <c r="AV414" s="153" t="e">
        <f t="shared" si="55"/>
        <v>#DIV/0!</v>
      </c>
      <c r="AW414" s="101"/>
      <c r="AY414" s="132"/>
      <c r="AZ414" s="101"/>
      <c r="BA414" s="94"/>
      <c r="BB414" s="94"/>
      <c r="BC414" s="94"/>
      <c r="BD414" s="94"/>
      <c r="BE414" s="101"/>
      <c r="BF414" s="132"/>
      <c r="BG414" s="98"/>
      <c r="BH414" s="74" t="str">
        <f t="shared" si="50"/>
        <v>N</v>
      </c>
      <c r="BI414" t="e">
        <f t="shared" si="51"/>
        <v>#DIV/0!</v>
      </c>
      <c r="BK414" s="283">
        <f>IFERROR(VLOOKUP($B414, 'A2. Rate Change &amp; Enrollment'!$C$14:$BY$769, 75, FALSE), 0)</f>
        <v>0</v>
      </c>
      <c r="BL414" s="283" t="e">
        <f t="shared" si="52"/>
        <v>#DIV/0!</v>
      </c>
      <c r="BM414" s="283" t="e">
        <f t="shared" si="53"/>
        <v>#DIV/0!</v>
      </c>
      <c r="BN414" t="e">
        <f t="shared" si="56"/>
        <v>#DIV/0!</v>
      </c>
    </row>
    <row r="415" spans="1:66" x14ac:dyDescent="0.35">
      <c r="A415" t="s">
        <v>718</v>
      </c>
      <c r="B415" s="144"/>
      <c r="C415" s="98"/>
      <c r="D415" s="43" t="str">
        <f t="shared" si="49"/>
        <v>Indemnity</v>
      </c>
      <c r="E415" s="100"/>
      <c r="F415" s="101"/>
      <c r="G415" s="100"/>
      <c r="H415" s="101"/>
      <c r="I415" s="100"/>
      <c r="J415" s="101"/>
      <c r="K415" s="100"/>
      <c r="L415" s="101"/>
      <c r="M415" s="100"/>
      <c r="N415" s="101"/>
      <c r="O415" s="100"/>
      <c r="P415" s="101"/>
      <c r="Q415" s="100"/>
      <c r="R415" s="101"/>
      <c r="S415" s="100"/>
      <c r="T415" s="101"/>
      <c r="U415" s="118"/>
      <c r="V415" s="118"/>
      <c r="W415" s="100"/>
      <c r="X415" s="100"/>
      <c r="Y415" s="100"/>
      <c r="Z415" s="100"/>
      <c r="AA415" s="132"/>
      <c r="AB415" s="101"/>
      <c r="AC415" s="101"/>
      <c r="AD415" s="101"/>
      <c r="AE415" s="100"/>
      <c r="AF415" s="101"/>
      <c r="AG415" s="100"/>
      <c r="AH415" s="101"/>
      <c r="AI415" s="100"/>
      <c r="AJ415" s="101"/>
      <c r="AK415" s="100"/>
      <c r="AL415" s="101"/>
      <c r="AM415" s="101"/>
      <c r="AN415" s="8"/>
      <c r="AO415" s="147">
        <f>IFERROR(VLOOKUP(B415,'A2. Rate Change &amp; Enrollment'!$C$20:$K$769,3,FALSE),0)</f>
        <v>0</v>
      </c>
      <c r="AP415" s="147">
        <f>IFERROR(VLOOKUP(B415,'A2. Rate Change &amp; Enrollment'!$C$20:$K$769,7,FALSE),0)</f>
        <v>0</v>
      </c>
      <c r="AQ415" s="150" t="e">
        <f t="shared" si="54"/>
        <v>#DIV/0!</v>
      </c>
      <c r="AS415" s="177"/>
      <c r="AT415" s="177"/>
      <c r="AV415" s="153" t="e">
        <f t="shared" si="55"/>
        <v>#DIV/0!</v>
      </c>
      <c r="AW415" s="101"/>
      <c r="AY415" s="132"/>
      <c r="AZ415" s="101"/>
      <c r="BA415" s="94"/>
      <c r="BB415" s="94"/>
      <c r="BC415" s="94"/>
      <c r="BD415" s="94"/>
      <c r="BE415" s="101"/>
      <c r="BF415" s="132"/>
      <c r="BG415" s="98"/>
      <c r="BH415" s="74" t="str">
        <f t="shared" si="50"/>
        <v>N</v>
      </c>
      <c r="BI415" t="e">
        <f t="shared" si="51"/>
        <v>#DIV/0!</v>
      </c>
      <c r="BK415" s="283">
        <f>IFERROR(VLOOKUP($B415, 'A2. Rate Change &amp; Enrollment'!$C$14:$BY$769, 75, FALSE), 0)</f>
        <v>0</v>
      </c>
      <c r="BL415" s="283" t="e">
        <f t="shared" si="52"/>
        <v>#DIV/0!</v>
      </c>
      <c r="BM415" s="283" t="e">
        <f t="shared" si="53"/>
        <v>#DIV/0!</v>
      </c>
      <c r="BN415" t="e">
        <f t="shared" si="56"/>
        <v>#DIV/0!</v>
      </c>
    </row>
    <row r="416" spans="1:66" x14ac:dyDescent="0.35">
      <c r="A416" t="s">
        <v>719</v>
      </c>
      <c r="B416" s="144"/>
      <c r="C416" s="98"/>
      <c r="D416" s="43" t="str">
        <f t="shared" si="49"/>
        <v>Indemnity</v>
      </c>
      <c r="E416" s="100"/>
      <c r="F416" s="101"/>
      <c r="G416" s="100"/>
      <c r="H416" s="101"/>
      <c r="I416" s="100"/>
      <c r="J416" s="101"/>
      <c r="K416" s="100"/>
      <c r="L416" s="101"/>
      <c r="M416" s="100"/>
      <c r="N416" s="101"/>
      <c r="O416" s="100"/>
      <c r="P416" s="101"/>
      <c r="Q416" s="100"/>
      <c r="R416" s="101"/>
      <c r="S416" s="100"/>
      <c r="T416" s="101"/>
      <c r="U416" s="118"/>
      <c r="V416" s="118"/>
      <c r="W416" s="100"/>
      <c r="X416" s="100"/>
      <c r="Y416" s="100"/>
      <c r="Z416" s="100"/>
      <c r="AA416" s="132"/>
      <c r="AB416" s="101"/>
      <c r="AC416" s="101"/>
      <c r="AD416" s="101"/>
      <c r="AE416" s="100"/>
      <c r="AF416" s="101"/>
      <c r="AG416" s="100"/>
      <c r="AH416" s="101"/>
      <c r="AI416" s="100"/>
      <c r="AJ416" s="101"/>
      <c r="AK416" s="100"/>
      <c r="AL416" s="101"/>
      <c r="AM416" s="101"/>
      <c r="AN416" s="8"/>
      <c r="AO416" s="147">
        <f>IFERROR(VLOOKUP(B416,'A2. Rate Change &amp; Enrollment'!$C$20:$K$769,3,FALSE),0)</f>
        <v>0</v>
      </c>
      <c r="AP416" s="147">
        <f>IFERROR(VLOOKUP(B416,'A2. Rate Change &amp; Enrollment'!$C$20:$K$769,7,FALSE),0)</f>
        <v>0</v>
      </c>
      <c r="AQ416" s="150" t="e">
        <f t="shared" si="54"/>
        <v>#DIV/0!</v>
      </c>
      <c r="AS416" s="177"/>
      <c r="AT416" s="177"/>
      <c r="AV416" s="153" t="e">
        <f t="shared" si="55"/>
        <v>#DIV/0!</v>
      </c>
      <c r="AW416" s="101"/>
      <c r="AY416" s="132"/>
      <c r="AZ416" s="101"/>
      <c r="BA416" s="94"/>
      <c r="BB416" s="94"/>
      <c r="BC416" s="94"/>
      <c r="BD416" s="94"/>
      <c r="BE416" s="101"/>
      <c r="BF416" s="132"/>
      <c r="BG416" s="98"/>
      <c r="BH416" s="74" t="str">
        <f t="shared" si="50"/>
        <v>N</v>
      </c>
      <c r="BI416" t="e">
        <f t="shared" si="51"/>
        <v>#DIV/0!</v>
      </c>
      <c r="BK416" s="283">
        <f>IFERROR(VLOOKUP($B416, 'A2. Rate Change &amp; Enrollment'!$C$14:$BY$769, 75, FALSE), 0)</f>
        <v>0</v>
      </c>
      <c r="BL416" s="283" t="e">
        <f t="shared" si="52"/>
        <v>#DIV/0!</v>
      </c>
      <c r="BM416" s="283" t="e">
        <f t="shared" si="53"/>
        <v>#DIV/0!</v>
      </c>
      <c r="BN416" t="e">
        <f t="shared" si="56"/>
        <v>#DIV/0!</v>
      </c>
    </row>
    <row r="417" spans="1:66" x14ac:dyDescent="0.35">
      <c r="A417" t="s">
        <v>720</v>
      </c>
      <c r="B417" s="144"/>
      <c r="C417" s="98"/>
      <c r="D417" s="43" t="str">
        <f t="shared" si="49"/>
        <v>Indemnity</v>
      </c>
      <c r="E417" s="100"/>
      <c r="F417" s="101"/>
      <c r="G417" s="100"/>
      <c r="H417" s="101"/>
      <c r="I417" s="100"/>
      <c r="J417" s="101"/>
      <c r="K417" s="100"/>
      <c r="L417" s="101"/>
      <c r="M417" s="100"/>
      <c r="N417" s="101"/>
      <c r="O417" s="100"/>
      <c r="P417" s="101"/>
      <c r="Q417" s="100"/>
      <c r="R417" s="101"/>
      <c r="S417" s="100"/>
      <c r="T417" s="101"/>
      <c r="U417" s="118"/>
      <c r="V417" s="118"/>
      <c r="W417" s="100"/>
      <c r="X417" s="100"/>
      <c r="Y417" s="100"/>
      <c r="Z417" s="100"/>
      <c r="AA417" s="132"/>
      <c r="AB417" s="101"/>
      <c r="AC417" s="101"/>
      <c r="AD417" s="101"/>
      <c r="AE417" s="100"/>
      <c r="AF417" s="101"/>
      <c r="AG417" s="100"/>
      <c r="AH417" s="101"/>
      <c r="AI417" s="100"/>
      <c r="AJ417" s="101"/>
      <c r="AK417" s="100"/>
      <c r="AL417" s="101"/>
      <c r="AM417" s="101"/>
      <c r="AN417" s="8"/>
      <c r="AO417" s="147">
        <f>IFERROR(VLOOKUP(B417,'A2. Rate Change &amp; Enrollment'!$C$20:$K$769,3,FALSE),0)</f>
        <v>0</v>
      </c>
      <c r="AP417" s="147">
        <f>IFERROR(VLOOKUP(B417,'A2. Rate Change &amp; Enrollment'!$C$20:$K$769,7,FALSE),0)</f>
        <v>0</v>
      </c>
      <c r="AQ417" s="150" t="e">
        <f t="shared" si="54"/>
        <v>#DIV/0!</v>
      </c>
      <c r="AS417" s="177"/>
      <c r="AT417" s="177"/>
      <c r="AV417" s="153" t="e">
        <f t="shared" si="55"/>
        <v>#DIV/0!</v>
      </c>
      <c r="AW417" s="101"/>
      <c r="AY417" s="132"/>
      <c r="AZ417" s="101"/>
      <c r="BA417" s="94"/>
      <c r="BB417" s="94"/>
      <c r="BC417" s="94"/>
      <c r="BD417" s="94"/>
      <c r="BE417" s="101"/>
      <c r="BF417" s="132"/>
      <c r="BG417" s="98"/>
      <c r="BH417" s="74" t="str">
        <f t="shared" si="50"/>
        <v>N</v>
      </c>
      <c r="BI417" t="e">
        <f t="shared" si="51"/>
        <v>#DIV/0!</v>
      </c>
      <c r="BK417" s="283">
        <f>IFERROR(VLOOKUP($B417, 'A2. Rate Change &amp; Enrollment'!$C$14:$BY$769, 75, FALSE), 0)</f>
        <v>0</v>
      </c>
      <c r="BL417" s="283" t="e">
        <f t="shared" si="52"/>
        <v>#DIV/0!</v>
      </c>
      <c r="BM417" s="283" t="e">
        <f t="shared" si="53"/>
        <v>#DIV/0!</v>
      </c>
      <c r="BN417" t="e">
        <f t="shared" si="56"/>
        <v>#DIV/0!</v>
      </c>
    </row>
    <row r="418" spans="1:66" x14ac:dyDescent="0.35">
      <c r="A418" t="s">
        <v>721</v>
      </c>
      <c r="B418" s="144"/>
      <c r="C418" s="98"/>
      <c r="D418" s="43" t="str">
        <f t="shared" si="49"/>
        <v>Indemnity</v>
      </c>
      <c r="E418" s="100"/>
      <c r="F418" s="101"/>
      <c r="G418" s="100"/>
      <c r="H418" s="101"/>
      <c r="I418" s="100"/>
      <c r="J418" s="101"/>
      <c r="K418" s="100"/>
      <c r="L418" s="101"/>
      <c r="M418" s="100"/>
      <c r="N418" s="101"/>
      <c r="O418" s="100"/>
      <c r="P418" s="101"/>
      <c r="Q418" s="100"/>
      <c r="R418" s="101"/>
      <c r="S418" s="100"/>
      <c r="T418" s="101"/>
      <c r="U418" s="118"/>
      <c r="V418" s="118"/>
      <c r="W418" s="100"/>
      <c r="X418" s="100"/>
      <c r="Y418" s="100"/>
      <c r="Z418" s="100"/>
      <c r="AA418" s="132"/>
      <c r="AB418" s="101"/>
      <c r="AC418" s="101"/>
      <c r="AD418" s="101"/>
      <c r="AE418" s="100"/>
      <c r="AF418" s="101"/>
      <c r="AG418" s="100"/>
      <c r="AH418" s="101"/>
      <c r="AI418" s="100"/>
      <c r="AJ418" s="101"/>
      <c r="AK418" s="100"/>
      <c r="AL418" s="101"/>
      <c r="AM418" s="101"/>
      <c r="AN418" s="8"/>
      <c r="AO418" s="147">
        <f>IFERROR(VLOOKUP(B418,'A2. Rate Change &amp; Enrollment'!$C$20:$K$769,3,FALSE),0)</f>
        <v>0</v>
      </c>
      <c r="AP418" s="147">
        <f>IFERROR(VLOOKUP(B418,'A2. Rate Change &amp; Enrollment'!$C$20:$K$769,7,FALSE),0)</f>
        <v>0</v>
      </c>
      <c r="AQ418" s="150" t="e">
        <f t="shared" si="54"/>
        <v>#DIV/0!</v>
      </c>
      <c r="AS418" s="177"/>
      <c r="AT418" s="177"/>
      <c r="AV418" s="153" t="e">
        <f t="shared" si="55"/>
        <v>#DIV/0!</v>
      </c>
      <c r="AW418" s="101"/>
      <c r="AY418" s="132"/>
      <c r="AZ418" s="101"/>
      <c r="BA418" s="94"/>
      <c r="BB418" s="94"/>
      <c r="BC418" s="94"/>
      <c r="BD418" s="94"/>
      <c r="BE418" s="101"/>
      <c r="BF418" s="132"/>
      <c r="BG418" s="98"/>
      <c r="BH418" s="74" t="str">
        <f t="shared" si="50"/>
        <v>N</v>
      </c>
      <c r="BI418" t="e">
        <f t="shared" si="51"/>
        <v>#DIV/0!</v>
      </c>
      <c r="BK418" s="283">
        <f>IFERROR(VLOOKUP($B418, 'A2. Rate Change &amp; Enrollment'!$C$14:$BY$769, 75, FALSE), 0)</f>
        <v>0</v>
      </c>
      <c r="BL418" s="283" t="e">
        <f t="shared" si="52"/>
        <v>#DIV/0!</v>
      </c>
      <c r="BM418" s="283" t="e">
        <f t="shared" si="53"/>
        <v>#DIV/0!</v>
      </c>
      <c r="BN418" t="e">
        <f t="shared" si="56"/>
        <v>#DIV/0!</v>
      </c>
    </row>
    <row r="419" spans="1:66" x14ac:dyDescent="0.35">
      <c r="A419" t="s">
        <v>722</v>
      </c>
      <c r="B419" s="144"/>
      <c r="C419" s="98"/>
      <c r="D419" s="43" t="str">
        <f t="shared" si="49"/>
        <v>Indemnity</v>
      </c>
      <c r="E419" s="100"/>
      <c r="F419" s="101"/>
      <c r="G419" s="100"/>
      <c r="H419" s="101"/>
      <c r="I419" s="100"/>
      <c r="J419" s="101"/>
      <c r="K419" s="100"/>
      <c r="L419" s="101"/>
      <c r="M419" s="100"/>
      <c r="N419" s="101"/>
      <c r="O419" s="100"/>
      <c r="P419" s="101"/>
      <c r="Q419" s="100"/>
      <c r="R419" s="101"/>
      <c r="S419" s="100"/>
      <c r="T419" s="101"/>
      <c r="U419" s="118"/>
      <c r="V419" s="118"/>
      <c r="W419" s="100"/>
      <c r="X419" s="100"/>
      <c r="Y419" s="100"/>
      <c r="Z419" s="100"/>
      <c r="AA419" s="132"/>
      <c r="AB419" s="101"/>
      <c r="AC419" s="101"/>
      <c r="AD419" s="101"/>
      <c r="AE419" s="100"/>
      <c r="AF419" s="101"/>
      <c r="AG419" s="100"/>
      <c r="AH419" s="101"/>
      <c r="AI419" s="100"/>
      <c r="AJ419" s="101"/>
      <c r="AK419" s="100"/>
      <c r="AL419" s="101"/>
      <c r="AM419" s="101"/>
      <c r="AN419" s="8"/>
      <c r="AO419" s="147">
        <f>IFERROR(VLOOKUP(B419,'A2. Rate Change &amp; Enrollment'!$C$20:$K$769,3,FALSE),0)</f>
        <v>0</v>
      </c>
      <c r="AP419" s="147">
        <f>IFERROR(VLOOKUP(B419,'A2. Rate Change &amp; Enrollment'!$C$20:$K$769,7,FALSE),0)</f>
        <v>0</v>
      </c>
      <c r="AQ419" s="150" t="e">
        <f t="shared" si="54"/>
        <v>#DIV/0!</v>
      </c>
      <c r="AS419" s="177"/>
      <c r="AT419" s="177"/>
      <c r="AV419" s="153" t="e">
        <f t="shared" si="55"/>
        <v>#DIV/0!</v>
      </c>
      <c r="AW419" s="101"/>
      <c r="AY419" s="132"/>
      <c r="AZ419" s="101"/>
      <c r="BA419" s="94"/>
      <c r="BB419" s="94"/>
      <c r="BC419" s="94"/>
      <c r="BD419" s="94"/>
      <c r="BE419" s="101"/>
      <c r="BF419" s="132"/>
      <c r="BG419" s="98"/>
      <c r="BH419" s="74" t="str">
        <f t="shared" si="50"/>
        <v>N</v>
      </c>
      <c r="BI419" t="e">
        <f t="shared" si="51"/>
        <v>#DIV/0!</v>
      </c>
      <c r="BK419" s="283">
        <f>IFERROR(VLOOKUP($B419, 'A2. Rate Change &amp; Enrollment'!$C$14:$BY$769, 75, FALSE), 0)</f>
        <v>0</v>
      </c>
      <c r="BL419" s="283" t="e">
        <f t="shared" si="52"/>
        <v>#DIV/0!</v>
      </c>
      <c r="BM419" s="283" t="e">
        <f t="shared" si="53"/>
        <v>#DIV/0!</v>
      </c>
      <c r="BN419" t="e">
        <f t="shared" si="56"/>
        <v>#DIV/0!</v>
      </c>
    </row>
    <row r="420" spans="1:66" x14ac:dyDescent="0.35">
      <c r="A420" t="s">
        <v>723</v>
      </c>
      <c r="B420" s="144"/>
      <c r="C420" s="98"/>
      <c r="D420" s="43" t="str">
        <f t="shared" si="49"/>
        <v>Indemnity</v>
      </c>
      <c r="E420" s="100"/>
      <c r="F420" s="101"/>
      <c r="G420" s="100"/>
      <c r="H420" s="101"/>
      <c r="I420" s="100"/>
      <c r="J420" s="101"/>
      <c r="K420" s="100"/>
      <c r="L420" s="101"/>
      <c r="M420" s="100"/>
      <c r="N420" s="101"/>
      <c r="O420" s="100"/>
      <c r="P420" s="101"/>
      <c r="Q420" s="100"/>
      <c r="R420" s="101"/>
      <c r="S420" s="100"/>
      <c r="T420" s="101"/>
      <c r="U420" s="118"/>
      <c r="V420" s="118"/>
      <c r="W420" s="100"/>
      <c r="X420" s="100"/>
      <c r="Y420" s="100"/>
      <c r="Z420" s="100"/>
      <c r="AA420" s="132"/>
      <c r="AB420" s="101"/>
      <c r="AC420" s="101"/>
      <c r="AD420" s="101"/>
      <c r="AE420" s="100"/>
      <c r="AF420" s="101"/>
      <c r="AG420" s="100"/>
      <c r="AH420" s="101"/>
      <c r="AI420" s="100"/>
      <c r="AJ420" s="101"/>
      <c r="AK420" s="100"/>
      <c r="AL420" s="101"/>
      <c r="AM420" s="101"/>
      <c r="AN420" s="8"/>
      <c r="AO420" s="147">
        <f>IFERROR(VLOOKUP(B420,'A2. Rate Change &amp; Enrollment'!$C$20:$K$769,3,FALSE),0)</f>
        <v>0</v>
      </c>
      <c r="AP420" s="147">
        <f>IFERROR(VLOOKUP(B420,'A2. Rate Change &amp; Enrollment'!$C$20:$K$769,7,FALSE),0)</f>
        <v>0</v>
      </c>
      <c r="AQ420" s="150" t="e">
        <f t="shared" si="54"/>
        <v>#DIV/0!</v>
      </c>
      <c r="AS420" s="177"/>
      <c r="AT420" s="177"/>
      <c r="AV420" s="153" t="e">
        <f t="shared" si="55"/>
        <v>#DIV/0!</v>
      </c>
      <c r="AW420" s="101"/>
      <c r="AY420" s="132"/>
      <c r="AZ420" s="101"/>
      <c r="BA420" s="94"/>
      <c r="BB420" s="94"/>
      <c r="BC420" s="94"/>
      <c r="BD420" s="94"/>
      <c r="BE420" s="101"/>
      <c r="BF420" s="132"/>
      <c r="BG420" s="98"/>
      <c r="BH420" s="74" t="str">
        <f t="shared" si="50"/>
        <v>N</v>
      </c>
      <c r="BI420" t="e">
        <f t="shared" si="51"/>
        <v>#DIV/0!</v>
      </c>
      <c r="BK420" s="283">
        <f>IFERROR(VLOOKUP($B420, 'A2. Rate Change &amp; Enrollment'!$C$14:$BY$769, 75, FALSE), 0)</f>
        <v>0</v>
      </c>
      <c r="BL420" s="283" t="e">
        <f t="shared" si="52"/>
        <v>#DIV/0!</v>
      </c>
      <c r="BM420" s="283" t="e">
        <f t="shared" si="53"/>
        <v>#DIV/0!</v>
      </c>
      <c r="BN420" t="e">
        <f t="shared" si="56"/>
        <v>#DIV/0!</v>
      </c>
    </row>
    <row r="421" spans="1:66" x14ac:dyDescent="0.35">
      <c r="A421" t="s">
        <v>724</v>
      </c>
      <c r="B421" s="144"/>
      <c r="C421" s="98"/>
      <c r="D421" s="43" t="str">
        <f t="shared" si="49"/>
        <v>Indemnity</v>
      </c>
      <c r="E421" s="100"/>
      <c r="F421" s="101"/>
      <c r="G421" s="100"/>
      <c r="H421" s="101"/>
      <c r="I421" s="100"/>
      <c r="J421" s="101"/>
      <c r="K421" s="100"/>
      <c r="L421" s="101"/>
      <c r="M421" s="100"/>
      <c r="N421" s="101"/>
      <c r="O421" s="100"/>
      <c r="P421" s="101"/>
      <c r="Q421" s="100"/>
      <c r="R421" s="101"/>
      <c r="S421" s="100"/>
      <c r="T421" s="101"/>
      <c r="U421" s="118"/>
      <c r="V421" s="118"/>
      <c r="W421" s="100"/>
      <c r="X421" s="100"/>
      <c r="Y421" s="100"/>
      <c r="Z421" s="100"/>
      <c r="AA421" s="132"/>
      <c r="AB421" s="101"/>
      <c r="AC421" s="101"/>
      <c r="AD421" s="101"/>
      <c r="AE421" s="100"/>
      <c r="AF421" s="101"/>
      <c r="AG421" s="100"/>
      <c r="AH421" s="101"/>
      <c r="AI421" s="100"/>
      <c r="AJ421" s="101"/>
      <c r="AK421" s="100"/>
      <c r="AL421" s="101"/>
      <c r="AM421" s="101"/>
      <c r="AN421" s="8"/>
      <c r="AO421" s="147">
        <f>IFERROR(VLOOKUP(B421,'A2. Rate Change &amp; Enrollment'!$C$20:$K$769,3,FALSE),0)</f>
        <v>0</v>
      </c>
      <c r="AP421" s="147">
        <f>IFERROR(VLOOKUP(B421,'A2. Rate Change &amp; Enrollment'!$C$20:$K$769,7,FALSE),0)</f>
        <v>0</v>
      </c>
      <c r="AQ421" s="150" t="e">
        <f t="shared" si="54"/>
        <v>#DIV/0!</v>
      </c>
      <c r="AS421" s="177"/>
      <c r="AT421" s="177"/>
      <c r="AV421" s="153" t="e">
        <f t="shared" si="55"/>
        <v>#DIV/0!</v>
      </c>
      <c r="AW421" s="101"/>
      <c r="AY421" s="132"/>
      <c r="AZ421" s="101"/>
      <c r="BA421" s="94"/>
      <c r="BB421" s="94"/>
      <c r="BC421" s="94"/>
      <c r="BD421" s="94"/>
      <c r="BE421" s="101"/>
      <c r="BF421" s="132"/>
      <c r="BG421" s="98"/>
      <c r="BH421" s="74" t="str">
        <f t="shared" si="50"/>
        <v>N</v>
      </c>
      <c r="BI421" t="e">
        <f t="shared" si="51"/>
        <v>#DIV/0!</v>
      </c>
      <c r="BK421" s="283">
        <f>IFERROR(VLOOKUP($B421, 'A2. Rate Change &amp; Enrollment'!$C$14:$BY$769, 75, FALSE), 0)</f>
        <v>0</v>
      </c>
      <c r="BL421" s="283" t="e">
        <f t="shared" si="52"/>
        <v>#DIV/0!</v>
      </c>
      <c r="BM421" s="283" t="e">
        <f t="shared" si="53"/>
        <v>#DIV/0!</v>
      </c>
      <c r="BN421" t="e">
        <f t="shared" si="56"/>
        <v>#DIV/0!</v>
      </c>
    </row>
    <row r="422" spans="1:66" x14ac:dyDescent="0.35">
      <c r="A422" t="s">
        <v>725</v>
      </c>
      <c r="B422" s="144"/>
      <c r="C422" s="98"/>
      <c r="D422" s="43" t="str">
        <f t="shared" si="49"/>
        <v>Indemnity</v>
      </c>
      <c r="E422" s="100"/>
      <c r="F422" s="101"/>
      <c r="G422" s="100"/>
      <c r="H422" s="101"/>
      <c r="I422" s="100"/>
      <c r="J422" s="101"/>
      <c r="K422" s="100"/>
      <c r="L422" s="101"/>
      <c r="M422" s="100"/>
      <c r="N422" s="101"/>
      <c r="O422" s="100"/>
      <c r="P422" s="101"/>
      <c r="Q422" s="100"/>
      <c r="R422" s="101"/>
      <c r="S422" s="100"/>
      <c r="T422" s="101"/>
      <c r="U422" s="118"/>
      <c r="V422" s="118"/>
      <c r="W422" s="100"/>
      <c r="X422" s="100"/>
      <c r="Y422" s="100"/>
      <c r="Z422" s="100"/>
      <c r="AA422" s="132"/>
      <c r="AB422" s="101"/>
      <c r="AC422" s="101"/>
      <c r="AD422" s="101"/>
      <c r="AE422" s="100"/>
      <c r="AF422" s="101"/>
      <c r="AG422" s="100"/>
      <c r="AH422" s="101"/>
      <c r="AI422" s="100"/>
      <c r="AJ422" s="101"/>
      <c r="AK422" s="100"/>
      <c r="AL422" s="101"/>
      <c r="AM422" s="101"/>
      <c r="AN422" s="8"/>
      <c r="AO422" s="147">
        <f>IFERROR(VLOOKUP(B422,'A2. Rate Change &amp; Enrollment'!$C$20:$K$769,3,FALSE),0)</f>
        <v>0</v>
      </c>
      <c r="AP422" s="147">
        <f>IFERROR(VLOOKUP(B422,'A2. Rate Change &amp; Enrollment'!$C$20:$K$769,7,FALSE),0)</f>
        <v>0</v>
      </c>
      <c r="AQ422" s="150" t="e">
        <f t="shared" si="54"/>
        <v>#DIV/0!</v>
      </c>
      <c r="AS422" s="177"/>
      <c r="AT422" s="177"/>
      <c r="AV422" s="153" t="e">
        <f t="shared" si="55"/>
        <v>#DIV/0!</v>
      </c>
      <c r="AW422" s="101"/>
      <c r="AY422" s="132"/>
      <c r="AZ422" s="101"/>
      <c r="BA422" s="94"/>
      <c r="BB422" s="94"/>
      <c r="BC422" s="94"/>
      <c r="BD422" s="94"/>
      <c r="BE422" s="101"/>
      <c r="BF422" s="132"/>
      <c r="BG422" s="98"/>
      <c r="BH422" s="74" t="str">
        <f t="shared" si="50"/>
        <v>N</v>
      </c>
      <c r="BI422" t="e">
        <f t="shared" si="51"/>
        <v>#DIV/0!</v>
      </c>
      <c r="BK422" s="283">
        <f>IFERROR(VLOOKUP($B422, 'A2. Rate Change &amp; Enrollment'!$C$14:$BY$769, 75, FALSE), 0)</f>
        <v>0</v>
      </c>
      <c r="BL422" s="283" t="e">
        <f t="shared" si="52"/>
        <v>#DIV/0!</v>
      </c>
      <c r="BM422" s="283" t="e">
        <f t="shared" si="53"/>
        <v>#DIV/0!</v>
      </c>
      <c r="BN422" t="e">
        <f t="shared" si="56"/>
        <v>#DIV/0!</v>
      </c>
    </row>
    <row r="423" spans="1:66" x14ac:dyDescent="0.35">
      <c r="A423" t="s">
        <v>726</v>
      </c>
      <c r="B423" s="144"/>
      <c r="C423" s="98"/>
      <c r="D423" s="43" t="str">
        <f t="shared" si="49"/>
        <v>Indemnity</v>
      </c>
      <c r="E423" s="100"/>
      <c r="F423" s="101"/>
      <c r="G423" s="100"/>
      <c r="H423" s="101"/>
      <c r="I423" s="100"/>
      <c r="J423" s="101"/>
      <c r="K423" s="100"/>
      <c r="L423" s="101"/>
      <c r="M423" s="100"/>
      <c r="N423" s="101"/>
      <c r="O423" s="100"/>
      <c r="P423" s="101"/>
      <c r="Q423" s="100"/>
      <c r="R423" s="101"/>
      <c r="S423" s="100"/>
      <c r="T423" s="101"/>
      <c r="U423" s="118"/>
      <c r="V423" s="118"/>
      <c r="W423" s="100"/>
      <c r="X423" s="100"/>
      <c r="Y423" s="100"/>
      <c r="Z423" s="100"/>
      <c r="AA423" s="132"/>
      <c r="AB423" s="101"/>
      <c r="AC423" s="101"/>
      <c r="AD423" s="101"/>
      <c r="AE423" s="100"/>
      <c r="AF423" s="101"/>
      <c r="AG423" s="100"/>
      <c r="AH423" s="101"/>
      <c r="AI423" s="100"/>
      <c r="AJ423" s="101"/>
      <c r="AK423" s="100"/>
      <c r="AL423" s="101"/>
      <c r="AM423" s="101"/>
      <c r="AN423" s="8"/>
      <c r="AO423" s="147">
        <f>IFERROR(VLOOKUP(B423,'A2. Rate Change &amp; Enrollment'!$C$20:$K$769,3,FALSE),0)</f>
        <v>0</v>
      </c>
      <c r="AP423" s="147">
        <f>IFERROR(VLOOKUP(B423,'A2. Rate Change &amp; Enrollment'!$C$20:$K$769,7,FALSE),0)</f>
        <v>0</v>
      </c>
      <c r="AQ423" s="150" t="e">
        <f t="shared" si="54"/>
        <v>#DIV/0!</v>
      </c>
      <c r="AS423" s="177"/>
      <c r="AT423" s="177"/>
      <c r="AV423" s="153" t="e">
        <f t="shared" si="55"/>
        <v>#DIV/0!</v>
      </c>
      <c r="AW423" s="101"/>
      <c r="AY423" s="132"/>
      <c r="AZ423" s="101"/>
      <c r="BA423" s="94"/>
      <c r="BB423" s="94"/>
      <c r="BC423" s="94"/>
      <c r="BD423" s="94"/>
      <c r="BE423" s="101"/>
      <c r="BF423" s="132"/>
      <c r="BG423" s="98"/>
      <c r="BH423" s="74" t="str">
        <f t="shared" si="50"/>
        <v>N</v>
      </c>
      <c r="BI423" t="e">
        <f t="shared" si="51"/>
        <v>#DIV/0!</v>
      </c>
      <c r="BK423" s="283">
        <f>IFERROR(VLOOKUP($B423, 'A2. Rate Change &amp; Enrollment'!$C$14:$BY$769, 75, FALSE), 0)</f>
        <v>0</v>
      </c>
      <c r="BL423" s="283" t="e">
        <f t="shared" si="52"/>
        <v>#DIV/0!</v>
      </c>
      <c r="BM423" s="283" t="e">
        <f t="shared" si="53"/>
        <v>#DIV/0!</v>
      </c>
      <c r="BN423" t="e">
        <f t="shared" si="56"/>
        <v>#DIV/0!</v>
      </c>
    </row>
    <row r="424" spans="1:66" x14ac:dyDescent="0.35">
      <c r="A424" t="s">
        <v>727</v>
      </c>
      <c r="B424" s="144"/>
      <c r="C424" s="98"/>
      <c r="D424" s="43" t="str">
        <f t="shared" si="49"/>
        <v>Indemnity</v>
      </c>
      <c r="E424" s="100"/>
      <c r="F424" s="101"/>
      <c r="G424" s="100"/>
      <c r="H424" s="101"/>
      <c r="I424" s="100"/>
      <c r="J424" s="101"/>
      <c r="K424" s="100"/>
      <c r="L424" s="101"/>
      <c r="M424" s="100"/>
      <c r="N424" s="101"/>
      <c r="O424" s="100"/>
      <c r="P424" s="101"/>
      <c r="Q424" s="100"/>
      <c r="R424" s="101"/>
      <c r="S424" s="100"/>
      <c r="T424" s="101"/>
      <c r="U424" s="118"/>
      <c r="V424" s="118"/>
      <c r="W424" s="100"/>
      <c r="X424" s="100"/>
      <c r="Y424" s="100"/>
      <c r="Z424" s="100"/>
      <c r="AA424" s="132"/>
      <c r="AB424" s="101"/>
      <c r="AC424" s="101"/>
      <c r="AD424" s="101"/>
      <c r="AE424" s="100"/>
      <c r="AF424" s="101"/>
      <c r="AG424" s="100"/>
      <c r="AH424" s="101"/>
      <c r="AI424" s="100"/>
      <c r="AJ424" s="101"/>
      <c r="AK424" s="100"/>
      <c r="AL424" s="101"/>
      <c r="AM424" s="101"/>
      <c r="AN424" s="8"/>
      <c r="AO424" s="147">
        <f>IFERROR(VLOOKUP(B424,'A2. Rate Change &amp; Enrollment'!$C$20:$K$769,3,FALSE),0)</f>
        <v>0</v>
      </c>
      <c r="AP424" s="147">
        <f>IFERROR(VLOOKUP(B424,'A2. Rate Change &amp; Enrollment'!$C$20:$K$769,7,FALSE),0)</f>
        <v>0</v>
      </c>
      <c r="AQ424" s="150" t="e">
        <f t="shared" si="54"/>
        <v>#DIV/0!</v>
      </c>
      <c r="AS424" s="177"/>
      <c r="AT424" s="177"/>
      <c r="AV424" s="153" t="e">
        <f t="shared" si="55"/>
        <v>#DIV/0!</v>
      </c>
      <c r="AW424" s="101"/>
      <c r="AY424" s="132"/>
      <c r="AZ424" s="101"/>
      <c r="BA424" s="94"/>
      <c r="BB424" s="94"/>
      <c r="BC424" s="94"/>
      <c r="BD424" s="94"/>
      <c r="BE424" s="101"/>
      <c r="BF424" s="132"/>
      <c r="BG424" s="98"/>
      <c r="BH424" s="74" t="str">
        <f t="shared" si="50"/>
        <v>N</v>
      </c>
      <c r="BI424" t="e">
        <f t="shared" si="51"/>
        <v>#DIV/0!</v>
      </c>
      <c r="BK424" s="283">
        <f>IFERROR(VLOOKUP($B424, 'A2. Rate Change &amp; Enrollment'!$C$14:$BY$769, 75, FALSE), 0)</f>
        <v>0</v>
      </c>
      <c r="BL424" s="283" t="e">
        <f t="shared" si="52"/>
        <v>#DIV/0!</v>
      </c>
      <c r="BM424" s="283" t="e">
        <f t="shared" si="53"/>
        <v>#DIV/0!</v>
      </c>
      <c r="BN424" t="e">
        <f t="shared" si="56"/>
        <v>#DIV/0!</v>
      </c>
    </row>
    <row r="425" spans="1:66" x14ac:dyDescent="0.35">
      <c r="A425" t="s">
        <v>728</v>
      </c>
      <c r="B425" s="144"/>
      <c r="C425" s="98"/>
      <c r="D425" s="43" t="str">
        <f t="shared" si="49"/>
        <v>Indemnity</v>
      </c>
      <c r="E425" s="100"/>
      <c r="F425" s="101"/>
      <c r="G425" s="100"/>
      <c r="H425" s="101"/>
      <c r="I425" s="100"/>
      <c r="J425" s="101"/>
      <c r="K425" s="100"/>
      <c r="L425" s="101"/>
      <c r="M425" s="100"/>
      <c r="N425" s="101"/>
      <c r="O425" s="100"/>
      <c r="P425" s="101"/>
      <c r="Q425" s="100"/>
      <c r="R425" s="101"/>
      <c r="S425" s="100"/>
      <c r="T425" s="101"/>
      <c r="U425" s="118"/>
      <c r="V425" s="118"/>
      <c r="W425" s="100"/>
      <c r="X425" s="100"/>
      <c r="Y425" s="100"/>
      <c r="Z425" s="100"/>
      <c r="AA425" s="132"/>
      <c r="AB425" s="101"/>
      <c r="AC425" s="101"/>
      <c r="AD425" s="101"/>
      <c r="AE425" s="100"/>
      <c r="AF425" s="101"/>
      <c r="AG425" s="100"/>
      <c r="AH425" s="101"/>
      <c r="AI425" s="100"/>
      <c r="AJ425" s="101"/>
      <c r="AK425" s="100"/>
      <c r="AL425" s="101"/>
      <c r="AM425" s="101"/>
      <c r="AN425" s="8"/>
      <c r="AO425" s="147">
        <f>IFERROR(VLOOKUP(B425,'A2. Rate Change &amp; Enrollment'!$C$20:$K$769,3,FALSE),0)</f>
        <v>0</v>
      </c>
      <c r="AP425" s="147">
        <f>IFERROR(VLOOKUP(B425,'A2. Rate Change &amp; Enrollment'!$C$20:$K$769,7,FALSE),0)</f>
        <v>0</v>
      </c>
      <c r="AQ425" s="150" t="e">
        <f t="shared" si="54"/>
        <v>#DIV/0!</v>
      </c>
      <c r="AS425" s="177"/>
      <c r="AT425" s="177"/>
      <c r="AV425" s="153" t="e">
        <f t="shared" si="55"/>
        <v>#DIV/0!</v>
      </c>
      <c r="AW425" s="101"/>
      <c r="AY425" s="132"/>
      <c r="AZ425" s="101"/>
      <c r="BA425" s="94"/>
      <c r="BB425" s="94"/>
      <c r="BC425" s="94"/>
      <c r="BD425" s="94"/>
      <c r="BE425" s="101"/>
      <c r="BF425" s="132"/>
      <c r="BG425" s="98"/>
      <c r="BH425" s="74" t="str">
        <f t="shared" si="50"/>
        <v>N</v>
      </c>
      <c r="BI425" t="e">
        <f t="shared" si="51"/>
        <v>#DIV/0!</v>
      </c>
      <c r="BK425" s="283">
        <f>IFERROR(VLOOKUP($B425, 'A2. Rate Change &amp; Enrollment'!$C$14:$BY$769, 75, FALSE), 0)</f>
        <v>0</v>
      </c>
      <c r="BL425" s="283" t="e">
        <f t="shared" si="52"/>
        <v>#DIV/0!</v>
      </c>
      <c r="BM425" s="283" t="e">
        <f t="shared" si="53"/>
        <v>#DIV/0!</v>
      </c>
      <c r="BN425" t="e">
        <f t="shared" si="56"/>
        <v>#DIV/0!</v>
      </c>
    </row>
    <row r="426" spans="1:66" x14ac:dyDescent="0.35">
      <c r="A426" t="s">
        <v>729</v>
      </c>
      <c r="B426" s="144"/>
      <c r="C426" s="98"/>
      <c r="D426" s="43" t="str">
        <f t="shared" si="49"/>
        <v>Indemnity</v>
      </c>
      <c r="E426" s="100"/>
      <c r="F426" s="101"/>
      <c r="G426" s="100"/>
      <c r="H426" s="101"/>
      <c r="I426" s="100"/>
      <c r="J426" s="101"/>
      <c r="K426" s="100"/>
      <c r="L426" s="101"/>
      <c r="M426" s="100"/>
      <c r="N426" s="101"/>
      <c r="O426" s="100"/>
      <c r="P426" s="101"/>
      <c r="Q426" s="100"/>
      <c r="R426" s="101"/>
      <c r="S426" s="100"/>
      <c r="T426" s="101"/>
      <c r="U426" s="118"/>
      <c r="V426" s="118"/>
      <c r="W426" s="100"/>
      <c r="X426" s="100"/>
      <c r="Y426" s="100"/>
      <c r="Z426" s="100"/>
      <c r="AA426" s="132"/>
      <c r="AB426" s="101"/>
      <c r="AC426" s="101"/>
      <c r="AD426" s="101"/>
      <c r="AE426" s="100"/>
      <c r="AF426" s="101"/>
      <c r="AG426" s="100"/>
      <c r="AH426" s="101"/>
      <c r="AI426" s="100"/>
      <c r="AJ426" s="101"/>
      <c r="AK426" s="100"/>
      <c r="AL426" s="101"/>
      <c r="AM426" s="101"/>
      <c r="AN426" s="8"/>
      <c r="AO426" s="147">
        <f>IFERROR(VLOOKUP(B426,'A2. Rate Change &amp; Enrollment'!$C$20:$K$769,3,FALSE),0)</f>
        <v>0</v>
      </c>
      <c r="AP426" s="147">
        <f>IFERROR(VLOOKUP(B426,'A2. Rate Change &amp; Enrollment'!$C$20:$K$769,7,FALSE),0)</f>
        <v>0</v>
      </c>
      <c r="AQ426" s="150" t="e">
        <f t="shared" si="54"/>
        <v>#DIV/0!</v>
      </c>
      <c r="AS426" s="177"/>
      <c r="AT426" s="177"/>
      <c r="AV426" s="153" t="e">
        <f t="shared" si="55"/>
        <v>#DIV/0!</v>
      </c>
      <c r="AW426" s="101"/>
      <c r="AY426" s="132"/>
      <c r="AZ426" s="101"/>
      <c r="BA426" s="94"/>
      <c r="BB426" s="94"/>
      <c r="BC426" s="94"/>
      <c r="BD426" s="94"/>
      <c r="BE426" s="101"/>
      <c r="BF426" s="132"/>
      <c r="BG426" s="98"/>
      <c r="BH426" s="74" t="str">
        <f t="shared" si="50"/>
        <v>N</v>
      </c>
      <c r="BI426" t="e">
        <f t="shared" si="51"/>
        <v>#DIV/0!</v>
      </c>
      <c r="BK426" s="283">
        <f>IFERROR(VLOOKUP($B426, 'A2. Rate Change &amp; Enrollment'!$C$14:$BY$769, 75, FALSE), 0)</f>
        <v>0</v>
      </c>
      <c r="BL426" s="283" t="e">
        <f t="shared" si="52"/>
        <v>#DIV/0!</v>
      </c>
      <c r="BM426" s="283" t="e">
        <f t="shared" si="53"/>
        <v>#DIV/0!</v>
      </c>
      <c r="BN426" t="e">
        <f t="shared" si="56"/>
        <v>#DIV/0!</v>
      </c>
    </row>
    <row r="427" spans="1:66" x14ac:dyDescent="0.35">
      <c r="A427" t="s">
        <v>730</v>
      </c>
      <c r="B427" s="144"/>
      <c r="C427" s="98"/>
      <c r="D427" s="43" t="str">
        <f t="shared" si="49"/>
        <v>Indemnity</v>
      </c>
      <c r="E427" s="100"/>
      <c r="F427" s="101"/>
      <c r="G427" s="100"/>
      <c r="H427" s="101"/>
      <c r="I427" s="100"/>
      <c r="J427" s="101"/>
      <c r="K427" s="100"/>
      <c r="L427" s="101"/>
      <c r="M427" s="100"/>
      <c r="N427" s="101"/>
      <c r="O427" s="100"/>
      <c r="P427" s="101"/>
      <c r="Q427" s="100"/>
      <c r="R427" s="101"/>
      <c r="S427" s="100"/>
      <c r="T427" s="101"/>
      <c r="U427" s="118"/>
      <c r="V427" s="118"/>
      <c r="W427" s="100"/>
      <c r="X427" s="100"/>
      <c r="Y427" s="100"/>
      <c r="Z427" s="100"/>
      <c r="AA427" s="132"/>
      <c r="AB427" s="101"/>
      <c r="AC427" s="101"/>
      <c r="AD427" s="101"/>
      <c r="AE427" s="100"/>
      <c r="AF427" s="101"/>
      <c r="AG427" s="100"/>
      <c r="AH427" s="101"/>
      <c r="AI427" s="100"/>
      <c r="AJ427" s="101"/>
      <c r="AK427" s="100"/>
      <c r="AL427" s="101"/>
      <c r="AM427" s="101"/>
      <c r="AN427" s="8"/>
      <c r="AO427" s="147">
        <f>IFERROR(VLOOKUP(B427,'A2. Rate Change &amp; Enrollment'!$C$20:$K$769,3,FALSE),0)</f>
        <v>0</v>
      </c>
      <c r="AP427" s="147">
        <f>IFERROR(VLOOKUP(B427,'A2. Rate Change &amp; Enrollment'!$C$20:$K$769,7,FALSE),0)</f>
        <v>0</v>
      </c>
      <c r="AQ427" s="150" t="e">
        <f t="shared" si="54"/>
        <v>#DIV/0!</v>
      </c>
      <c r="AS427" s="177"/>
      <c r="AT427" s="177"/>
      <c r="AV427" s="153" t="e">
        <f t="shared" si="55"/>
        <v>#DIV/0!</v>
      </c>
      <c r="AW427" s="101"/>
      <c r="AY427" s="132"/>
      <c r="AZ427" s="101"/>
      <c r="BA427" s="94"/>
      <c r="BB427" s="94"/>
      <c r="BC427" s="94"/>
      <c r="BD427" s="94"/>
      <c r="BE427" s="101"/>
      <c r="BF427" s="132"/>
      <c r="BG427" s="98"/>
      <c r="BH427" s="74" t="str">
        <f t="shared" si="50"/>
        <v>N</v>
      </c>
      <c r="BI427" t="e">
        <f t="shared" si="51"/>
        <v>#DIV/0!</v>
      </c>
      <c r="BK427" s="283">
        <f>IFERROR(VLOOKUP($B427, 'A2. Rate Change &amp; Enrollment'!$C$14:$BY$769, 75, FALSE), 0)</f>
        <v>0</v>
      </c>
      <c r="BL427" s="283" t="e">
        <f t="shared" si="52"/>
        <v>#DIV/0!</v>
      </c>
      <c r="BM427" s="283" t="e">
        <f t="shared" si="53"/>
        <v>#DIV/0!</v>
      </c>
      <c r="BN427" t="e">
        <f t="shared" si="56"/>
        <v>#DIV/0!</v>
      </c>
    </row>
    <row r="428" spans="1:66" x14ac:dyDescent="0.35">
      <c r="A428" t="s">
        <v>731</v>
      </c>
      <c r="B428" s="144"/>
      <c r="C428" s="98"/>
      <c r="D428" s="43" t="str">
        <f t="shared" si="49"/>
        <v>Indemnity</v>
      </c>
      <c r="E428" s="100"/>
      <c r="F428" s="101"/>
      <c r="G428" s="100"/>
      <c r="H428" s="101"/>
      <c r="I428" s="100"/>
      <c r="J428" s="101"/>
      <c r="K428" s="100"/>
      <c r="L428" s="101"/>
      <c r="M428" s="100"/>
      <c r="N428" s="101"/>
      <c r="O428" s="100"/>
      <c r="P428" s="101"/>
      <c r="Q428" s="100"/>
      <c r="R428" s="101"/>
      <c r="S428" s="100"/>
      <c r="T428" s="101"/>
      <c r="U428" s="118"/>
      <c r="V428" s="118"/>
      <c r="W428" s="100"/>
      <c r="X428" s="100"/>
      <c r="Y428" s="100"/>
      <c r="Z428" s="100"/>
      <c r="AA428" s="132"/>
      <c r="AB428" s="101"/>
      <c r="AC428" s="101"/>
      <c r="AD428" s="101"/>
      <c r="AE428" s="100"/>
      <c r="AF428" s="101"/>
      <c r="AG428" s="100"/>
      <c r="AH428" s="101"/>
      <c r="AI428" s="100"/>
      <c r="AJ428" s="101"/>
      <c r="AK428" s="100"/>
      <c r="AL428" s="101"/>
      <c r="AM428" s="101"/>
      <c r="AN428" s="8"/>
      <c r="AO428" s="147">
        <f>IFERROR(VLOOKUP(B428,'A2. Rate Change &amp; Enrollment'!$C$20:$K$769,3,FALSE),0)</f>
        <v>0</v>
      </c>
      <c r="AP428" s="147">
        <f>IFERROR(VLOOKUP(B428,'A2. Rate Change &amp; Enrollment'!$C$20:$K$769,7,FALSE),0)</f>
        <v>0</v>
      </c>
      <c r="AQ428" s="150" t="e">
        <f t="shared" si="54"/>
        <v>#DIV/0!</v>
      </c>
      <c r="AS428" s="177"/>
      <c r="AT428" s="177"/>
      <c r="AV428" s="153" t="e">
        <f t="shared" si="55"/>
        <v>#DIV/0!</v>
      </c>
      <c r="AW428" s="101"/>
      <c r="AY428" s="132"/>
      <c r="AZ428" s="101"/>
      <c r="BA428" s="94"/>
      <c r="BB428" s="94"/>
      <c r="BC428" s="94"/>
      <c r="BD428" s="94"/>
      <c r="BE428" s="101"/>
      <c r="BF428" s="132"/>
      <c r="BG428" s="98"/>
      <c r="BH428" s="74" t="str">
        <f t="shared" si="50"/>
        <v>N</v>
      </c>
      <c r="BI428" t="e">
        <f t="shared" si="51"/>
        <v>#DIV/0!</v>
      </c>
      <c r="BK428" s="283">
        <f>IFERROR(VLOOKUP($B428, 'A2. Rate Change &amp; Enrollment'!$C$14:$BY$769, 75, FALSE), 0)</f>
        <v>0</v>
      </c>
      <c r="BL428" s="283" t="e">
        <f t="shared" si="52"/>
        <v>#DIV/0!</v>
      </c>
      <c r="BM428" s="283" t="e">
        <f t="shared" si="53"/>
        <v>#DIV/0!</v>
      </c>
      <c r="BN428" t="e">
        <f t="shared" si="56"/>
        <v>#DIV/0!</v>
      </c>
    </row>
    <row r="429" spans="1:66" x14ac:dyDescent="0.35">
      <c r="A429" t="s">
        <v>732</v>
      </c>
      <c r="B429" s="144"/>
      <c r="C429" s="98"/>
      <c r="D429" s="43" t="str">
        <f t="shared" si="49"/>
        <v>Indemnity</v>
      </c>
      <c r="E429" s="100"/>
      <c r="F429" s="101"/>
      <c r="G429" s="100"/>
      <c r="H429" s="101"/>
      <c r="I429" s="100"/>
      <c r="J429" s="101"/>
      <c r="K429" s="100"/>
      <c r="L429" s="101"/>
      <c r="M429" s="100"/>
      <c r="N429" s="101"/>
      <c r="O429" s="100"/>
      <c r="P429" s="101"/>
      <c r="Q429" s="100"/>
      <c r="R429" s="101"/>
      <c r="S429" s="100"/>
      <c r="T429" s="101"/>
      <c r="U429" s="118"/>
      <c r="V429" s="118"/>
      <c r="W429" s="100"/>
      <c r="X429" s="100"/>
      <c r="Y429" s="100"/>
      <c r="Z429" s="100"/>
      <c r="AA429" s="132"/>
      <c r="AB429" s="101"/>
      <c r="AC429" s="101"/>
      <c r="AD429" s="101"/>
      <c r="AE429" s="100"/>
      <c r="AF429" s="101"/>
      <c r="AG429" s="100"/>
      <c r="AH429" s="101"/>
      <c r="AI429" s="100"/>
      <c r="AJ429" s="101"/>
      <c r="AK429" s="100"/>
      <c r="AL429" s="101"/>
      <c r="AM429" s="101"/>
      <c r="AN429" s="8"/>
      <c r="AO429" s="147">
        <f>IFERROR(VLOOKUP(B429,'A2. Rate Change &amp; Enrollment'!$C$20:$K$769,3,FALSE),0)</f>
        <v>0</v>
      </c>
      <c r="AP429" s="147">
        <f>IFERROR(VLOOKUP(B429,'A2. Rate Change &amp; Enrollment'!$C$20:$K$769,7,FALSE),0)</f>
        <v>0</v>
      </c>
      <c r="AQ429" s="150" t="e">
        <f t="shared" si="54"/>
        <v>#DIV/0!</v>
      </c>
      <c r="AS429" s="177"/>
      <c r="AT429" s="177"/>
      <c r="AV429" s="153" t="e">
        <f t="shared" si="55"/>
        <v>#DIV/0!</v>
      </c>
      <c r="AW429" s="101"/>
      <c r="AY429" s="132"/>
      <c r="AZ429" s="101"/>
      <c r="BA429" s="94"/>
      <c r="BB429" s="94"/>
      <c r="BC429" s="94"/>
      <c r="BD429" s="94"/>
      <c r="BE429" s="101"/>
      <c r="BF429" s="132"/>
      <c r="BG429" s="98"/>
      <c r="BH429" s="74" t="str">
        <f t="shared" si="50"/>
        <v>N</v>
      </c>
      <c r="BI429" t="e">
        <f t="shared" si="51"/>
        <v>#DIV/0!</v>
      </c>
      <c r="BK429" s="283">
        <f>IFERROR(VLOOKUP($B429, 'A2. Rate Change &amp; Enrollment'!$C$14:$BY$769, 75, FALSE), 0)</f>
        <v>0</v>
      </c>
      <c r="BL429" s="283" t="e">
        <f t="shared" si="52"/>
        <v>#DIV/0!</v>
      </c>
      <c r="BM429" s="283" t="e">
        <f t="shared" si="53"/>
        <v>#DIV/0!</v>
      </c>
      <c r="BN429" t="e">
        <f t="shared" si="56"/>
        <v>#DIV/0!</v>
      </c>
    </row>
    <row r="430" spans="1:66" x14ac:dyDescent="0.35">
      <c r="A430" t="s">
        <v>733</v>
      </c>
      <c r="B430" s="144"/>
      <c r="C430" s="98"/>
      <c r="D430" s="43" t="str">
        <f t="shared" si="49"/>
        <v>Indemnity</v>
      </c>
      <c r="E430" s="100"/>
      <c r="F430" s="101"/>
      <c r="G430" s="100"/>
      <c r="H430" s="101"/>
      <c r="I430" s="100"/>
      <c r="J430" s="101"/>
      <c r="K430" s="100"/>
      <c r="L430" s="101"/>
      <c r="M430" s="100"/>
      <c r="N430" s="101"/>
      <c r="O430" s="100"/>
      <c r="P430" s="101"/>
      <c r="Q430" s="100"/>
      <c r="R430" s="101"/>
      <c r="S430" s="100"/>
      <c r="T430" s="101"/>
      <c r="U430" s="118"/>
      <c r="V430" s="118"/>
      <c r="W430" s="100"/>
      <c r="X430" s="100"/>
      <c r="Y430" s="100"/>
      <c r="Z430" s="100"/>
      <c r="AA430" s="132"/>
      <c r="AB430" s="101"/>
      <c r="AC430" s="101"/>
      <c r="AD430" s="101"/>
      <c r="AE430" s="100"/>
      <c r="AF430" s="101"/>
      <c r="AG430" s="100"/>
      <c r="AH430" s="101"/>
      <c r="AI430" s="100"/>
      <c r="AJ430" s="101"/>
      <c r="AK430" s="100"/>
      <c r="AL430" s="101"/>
      <c r="AM430" s="101"/>
      <c r="AN430" s="8"/>
      <c r="AO430" s="147">
        <f>IFERROR(VLOOKUP(B430,'A2. Rate Change &amp; Enrollment'!$C$20:$K$769,3,FALSE),0)</f>
        <v>0</v>
      </c>
      <c r="AP430" s="147">
        <f>IFERROR(VLOOKUP(B430,'A2. Rate Change &amp; Enrollment'!$C$20:$K$769,7,FALSE),0)</f>
        <v>0</v>
      </c>
      <c r="AQ430" s="150" t="e">
        <f t="shared" si="54"/>
        <v>#DIV/0!</v>
      </c>
      <c r="AS430" s="177"/>
      <c r="AT430" s="177"/>
      <c r="AV430" s="153" t="e">
        <f t="shared" si="55"/>
        <v>#DIV/0!</v>
      </c>
      <c r="AW430" s="101"/>
      <c r="AY430" s="132"/>
      <c r="AZ430" s="101"/>
      <c r="BA430" s="94"/>
      <c r="BB430" s="94"/>
      <c r="BC430" s="94"/>
      <c r="BD430" s="94"/>
      <c r="BE430" s="101"/>
      <c r="BF430" s="132"/>
      <c r="BG430" s="98"/>
      <c r="BH430" s="74" t="str">
        <f t="shared" si="50"/>
        <v>N</v>
      </c>
      <c r="BI430" t="e">
        <f t="shared" si="51"/>
        <v>#DIV/0!</v>
      </c>
      <c r="BK430" s="283">
        <f>IFERROR(VLOOKUP($B430, 'A2. Rate Change &amp; Enrollment'!$C$14:$BY$769, 75, FALSE), 0)</f>
        <v>0</v>
      </c>
      <c r="BL430" s="283" t="e">
        <f t="shared" si="52"/>
        <v>#DIV/0!</v>
      </c>
      <c r="BM430" s="283" t="e">
        <f t="shared" si="53"/>
        <v>#DIV/0!</v>
      </c>
      <c r="BN430" t="e">
        <f t="shared" si="56"/>
        <v>#DIV/0!</v>
      </c>
    </row>
    <row r="431" spans="1:66" x14ac:dyDescent="0.35">
      <c r="A431" t="s">
        <v>734</v>
      </c>
      <c r="B431" s="144"/>
      <c r="C431" s="98"/>
      <c r="D431" s="43" t="str">
        <f t="shared" si="49"/>
        <v>Indemnity</v>
      </c>
      <c r="E431" s="100"/>
      <c r="F431" s="101"/>
      <c r="G431" s="100"/>
      <c r="H431" s="101"/>
      <c r="I431" s="100"/>
      <c r="J431" s="101"/>
      <c r="K431" s="100"/>
      <c r="L431" s="101"/>
      <c r="M431" s="100"/>
      <c r="N431" s="101"/>
      <c r="O431" s="100"/>
      <c r="P431" s="101"/>
      <c r="Q431" s="100"/>
      <c r="R431" s="101"/>
      <c r="S431" s="100"/>
      <c r="T431" s="101"/>
      <c r="U431" s="118"/>
      <c r="V431" s="118"/>
      <c r="W431" s="100"/>
      <c r="X431" s="100"/>
      <c r="Y431" s="100"/>
      <c r="Z431" s="100"/>
      <c r="AA431" s="132"/>
      <c r="AB431" s="101"/>
      <c r="AC431" s="101"/>
      <c r="AD431" s="101"/>
      <c r="AE431" s="100"/>
      <c r="AF431" s="101"/>
      <c r="AG431" s="100"/>
      <c r="AH431" s="101"/>
      <c r="AI431" s="100"/>
      <c r="AJ431" s="101"/>
      <c r="AK431" s="100"/>
      <c r="AL431" s="101"/>
      <c r="AM431" s="101"/>
      <c r="AN431" s="8"/>
      <c r="AO431" s="147">
        <f>IFERROR(VLOOKUP(B431,'A2. Rate Change &amp; Enrollment'!$C$20:$K$769,3,FALSE),0)</f>
        <v>0</v>
      </c>
      <c r="AP431" s="147">
        <f>IFERROR(VLOOKUP(B431,'A2. Rate Change &amp; Enrollment'!$C$20:$K$769,7,FALSE),0)</f>
        <v>0</v>
      </c>
      <c r="AQ431" s="150" t="e">
        <f t="shared" si="54"/>
        <v>#DIV/0!</v>
      </c>
      <c r="AS431" s="177"/>
      <c r="AT431" s="177"/>
      <c r="AV431" s="153" t="e">
        <f t="shared" si="55"/>
        <v>#DIV/0!</v>
      </c>
      <c r="AW431" s="101"/>
      <c r="AY431" s="132"/>
      <c r="AZ431" s="101"/>
      <c r="BA431" s="94"/>
      <c r="BB431" s="94"/>
      <c r="BC431" s="94"/>
      <c r="BD431" s="94"/>
      <c r="BE431" s="101"/>
      <c r="BF431" s="132"/>
      <c r="BG431" s="98"/>
      <c r="BH431" s="74" t="str">
        <f t="shared" si="50"/>
        <v>N</v>
      </c>
      <c r="BI431" t="e">
        <f t="shared" si="51"/>
        <v>#DIV/0!</v>
      </c>
      <c r="BK431" s="283">
        <f>IFERROR(VLOOKUP($B431, 'A2. Rate Change &amp; Enrollment'!$C$14:$BY$769, 75, FALSE), 0)</f>
        <v>0</v>
      </c>
      <c r="BL431" s="283" t="e">
        <f t="shared" si="52"/>
        <v>#DIV/0!</v>
      </c>
      <c r="BM431" s="283" t="e">
        <f t="shared" si="53"/>
        <v>#DIV/0!</v>
      </c>
      <c r="BN431" t="e">
        <f t="shared" si="56"/>
        <v>#DIV/0!</v>
      </c>
    </row>
    <row r="432" spans="1:66" x14ac:dyDescent="0.35">
      <c r="A432" t="s">
        <v>735</v>
      </c>
      <c r="B432" s="144"/>
      <c r="C432" s="98"/>
      <c r="D432" s="43" t="str">
        <f t="shared" si="49"/>
        <v>Indemnity</v>
      </c>
      <c r="E432" s="100"/>
      <c r="F432" s="101"/>
      <c r="G432" s="100"/>
      <c r="H432" s="101"/>
      <c r="I432" s="100"/>
      <c r="J432" s="101"/>
      <c r="K432" s="100"/>
      <c r="L432" s="101"/>
      <c r="M432" s="100"/>
      <c r="N432" s="101"/>
      <c r="O432" s="100"/>
      <c r="P432" s="101"/>
      <c r="Q432" s="100"/>
      <c r="R432" s="101"/>
      <c r="S432" s="100"/>
      <c r="T432" s="101"/>
      <c r="U432" s="118"/>
      <c r="V432" s="118"/>
      <c r="W432" s="100"/>
      <c r="X432" s="100"/>
      <c r="Y432" s="100"/>
      <c r="Z432" s="100"/>
      <c r="AA432" s="132"/>
      <c r="AB432" s="101"/>
      <c r="AC432" s="101"/>
      <c r="AD432" s="101"/>
      <c r="AE432" s="100"/>
      <c r="AF432" s="101"/>
      <c r="AG432" s="100"/>
      <c r="AH432" s="101"/>
      <c r="AI432" s="100"/>
      <c r="AJ432" s="101"/>
      <c r="AK432" s="100"/>
      <c r="AL432" s="101"/>
      <c r="AM432" s="101"/>
      <c r="AN432" s="8"/>
      <c r="AO432" s="147">
        <f>IFERROR(VLOOKUP(B432,'A2. Rate Change &amp; Enrollment'!$C$20:$K$769,3,FALSE),0)</f>
        <v>0</v>
      </c>
      <c r="AP432" s="147">
        <f>IFERROR(VLOOKUP(B432,'A2. Rate Change &amp; Enrollment'!$C$20:$K$769,7,FALSE),0)</f>
        <v>0</v>
      </c>
      <c r="AQ432" s="150" t="e">
        <f t="shared" si="54"/>
        <v>#DIV/0!</v>
      </c>
      <c r="AS432" s="177"/>
      <c r="AT432" s="177"/>
      <c r="AV432" s="153" t="e">
        <f t="shared" si="55"/>
        <v>#DIV/0!</v>
      </c>
      <c r="AW432" s="101"/>
      <c r="AY432" s="132"/>
      <c r="AZ432" s="101"/>
      <c r="BA432" s="94"/>
      <c r="BB432" s="94"/>
      <c r="BC432" s="94"/>
      <c r="BD432" s="94"/>
      <c r="BE432" s="101"/>
      <c r="BF432" s="132"/>
      <c r="BG432" s="98"/>
      <c r="BH432" s="74" t="str">
        <f t="shared" si="50"/>
        <v>N</v>
      </c>
      <c r="BI432" t="e">
        <f t="shared" si="51"/>
        <v>#DIV/0!</v>
      </c>
      <c r="BK432" s="283">
        <f>IFERROR(VLOOKUP($B432, 'A2. Rate Change &amp; Enrollment'!$C$14:$BY$769, 75, FALSE), 0)</f>
        <v>0</v>
      </c>
      <c r="BL432" s="283" t="e">
        <f t="shared" si="52"/>
        <v>#DIV/0!</v>
      </c>
      <c r="BM432" s="283" t="e">
        <f t="shared" si="53"/>
        <v>#DIV/0!</v>
      </c>
      <c r="BN432" t="e">
        <f t="shared" si="56"/>
        <v>#DIV/0!</v>
      </c>
    </row>
    <row r="433" spans="1:66" x14ac:dyDescent="0.35">
      <c r="A433" t="s">
        <v>736</v>
      </c>
      <c r="B433" s="144"/>
      <c r="C433" s="98"/>
      <c r="D433" s="43" t="str">
        <f t="shared" si="49"/>
        <v>Indemnity</v>
      </c>
      <c r="E433" s="100"/>
      <c r="F433" s="101"/>
      <c r="G433" s="100"/>
      <c r="H433" s="101"/>
      <c r="I433" s="100"/>
      <c r="J433" s="101"/>
      <c r="K433" s="100"/>
      <c r="L433" s="101"/>
      <c r="M433" s="100"/>
      <c r="N433" s="101"/>
      <c r="O433" s="100"/>
      <c r="P433" s="101"/>
      <c r="Q433" s="100"/>
      <c r="R433" s="101"/>
      <c r="S433" s="100"/>
      <c r="T433" s="101"/>
      <c r="U433" s="118"/>
      <c r="V433" s="118"/>
      <c r="W433" s="100"/>
      <c r="X433" s="100"/>
      <c r="Y433" s="100"/>
      <c r="Z433" s="100"/>
      <c r="AA433" s="132"/>
      <c r="AB433" s="101"/>
      <c r="AC433" s="101"/>
      <c r="AD433" s="101"/>
      <c r="AE433" s="100"/>
      <c r="AF433" s="101"/>
      <c r="AG433" s="100"/>
      <c r="AH433" s="101"/>
      <c r="AI433" s="100"/>
      <c r="AJ433" s="101"/>
      <c r="AK433" s="100"/>
      <c r="AL433" s="101"/>
      <c r="AM433" s="101"/>
      <c r="AN433" s="8"/>
      <c r="AO433" s="147">
        <f>IFERROR(VLOOKUP(B433,'A2. Rate Change &amp; Enrollment'!$C$20:$K$769,3,FALSE),0)</f>
        <v>0</v>
      </c>
      <c r="AP433" s="147">
        <f>IFERROR(VLOOKUP(B433,'A2. Rate Change &amp; Enrollment'!$C$20:$K$769,7,FALSE),0)</f>
        <v>0</v>
      </c>
      <c r="AQ433" s="150" t="e">
        <f t="shared" si="54"/>
        <v>#DIV/0!</v>
      </c>
      <c r="AS433" s="177"/>
      <c r="AT433" s="177"/>
      <c r="AV433" s="153" t="e">
        <f t="shared" si="55"/>
        <v>#DIV/0!</v>
      </c>
      <c r="AW433" s="101"/>
      <c r="AY433" s="132"/>
      <c r="AZ433" s="101"/>
      <c r="BA433" s="94"/>
      <c r="BB433" s="94"/>
      <c r="BC433" s="94"/>
      <c r="BD433" s="94"/>
      <c r="BE433" s="101"/>
      <c r="BF433" s="132"/>
      <c r="BG433" s="98"/>
      <c r="BH433" s="74" t="str">
        <f t="shared" si="50"/>
        <v>N</v>
      </c>
      <c r="BI433" t="e">
        <f t="shared" si="51"/>
        <v>#DIV/0!</v>
      </c>
      <c r="BK433" s="283">
        <f>IFERROR(VLOOKUP($B433, 'A2. Rate Change &amp; Enrollment'!$C$14:$BY$769, 75, FALSE), 0)</f>
        <v>0</v>
      </c>
      <c r="BL433" s="283" t="e">
        <f t="shared" si="52"/>
        <v>#DIV/0!</v>
      </c>
      <c r="BM433" s="283" t="e">
        <f t="shared" si="53"/>
        <v>#DIV/0!</v>
      </c>
      <c r="BN433" t="e">
        <f t="shared" si="56"/>
        <v>#DIV/0!</v>
      </c>
    </row>
    <row r="434" spans="1:66" x14ac:dyDescent="0.35">
      <c r="A434" t="s">
        <v>737</v>
      </c>
      <c r="B434" s="144"/>
      <c r="C434" s="98"/>
      <c r="D434" s="43" t="str">
        <f t="shared" si="49"/>
        <v>Indemnity</v>
      </c>
      <c r="E434" s="100"/>
      <c r="F434" s="101"/>
      <c r="G434" s="100"/>
      <c r="H434" s="101"/>
      <c r="I434" s="100"/>
      <c r="J434" s="101"/>
      <c r="K434" s="100"/>
      <c r="L434" s="101"/>
      <c r="M434" s="100"/>
      <c r="N434" s="101"/>
      <c r="O434" s="100"/>
      <c r="P434" s="101"/>
      <c r="Q434" s="100"/>
      <c r="R434" s="101"/>
      <c r="S434" s="100"/>
      <c r="T434" s="101"/>
      <c r="U434" s="118"/>
      <c r="V434" s="118"/>
      <c r="W434" s="100"/>
      <c r="X434" s="100"/>
      <c r="Y434" s="100"/>
      <c r="Z434" s="100"/>
      <c r="AA434" s="132"/>
      <c r="AB434" s="101"/>
      <c r="AC434" s="101"/>
      <c r="AD434" s="101"/>
      <c r="AE434" s="100"/>
      <c r="AF434" s="101"/>
      <c r="AG434" s="100"/>
      <c r="AH434" s="101"/>
      <c r="AI434" s="100"/>
      <c r="AJ434" s="101"/>
      <c r="AK434" s="100"/>
      <c r="AL434" s="101"/>
      <c r="AM434" s="101"/>
      <c r="AN434" s="8"/>
      <c r="AO434" s="147">
        <f>IFERROR(VLOOKUP(B434,'A2. Rate Change &amp; Enrollment'!$C$20:$K$769,3,FALSE),0)</f>
        <v>0</v>
      </c>
      <c r="AP434" s="147">
        <f>IFERROR(VLOOKUP(B434,'A2. Rate Change &amp; Enrollment'!$C$20:$K$769,7,FALSE),0)</f>
        <v>0</v>
      </c>
      <c r="AQ434" s="150" t="e">
        <f t="shared" si="54"/>
        <v>#DIV/0!</v>
      </c>
      <c r="AS434" s="177"/>
      <c r="AT434" s="177"/>
      <c r="AV434" s="153" t="e">
        <f t="shared" si="55"/>
        <v>#DIV/0!</v>
      </c>
      <c r="AW434" s="101"/>
      <c r="AY434" s="132"/>
      <c r="AZ434" s="101"/>
      <c r="BA434" s="94"/>
      <c r="BB434" s="94"/>
      <c r="BC434" s="94"/>
      <c r="BD434" s="94"/>
      <c r="BE434" s="101"/>
      <c r="BF434" s="132"/>
      <c r="BG434" s="98"/>
      <c r="BH434" s="74" t="str">
        <f t="shared" si="50"/>
        <v>N</v>
      </c>
      <c r="BI434" t="e">
        <f t="shared" si="51"/>
        <v>#DIV/0!</v>
      </c>
      <c r="BK434" s="283">
        <f>IFERROR(VLOOKUP($B434, 'A2. Rate Change &amp; Enrollment'!$C$14:$BY$769, 75, FALSE), 0)</f>
        <v>0</v>
      </c>
      <c r="BL434" s="283" t="e">
        <f t="shared" si="52"/>
        <v>#DIV/0!</v>
      </c>
      <c r="BM434" s="283" t="e">
        <f t="shared" si="53"/>
        <v>#DIV/0!</v>
      </c>
      <c r="BN434" t="e">
        <f t="shared" si="56"/>
        <v>#DIV/0!</v>
      </c>
    </row>
    <row r="435" spans="1:66" x14ac:dyDescent="0.35">
      <c r="A435" t="s">
        <v>738</v>
      </c>
      <c r="B435" s="144"/>
      <c r="C435" s="98"/>
      <c r="D435" s="43" t="str">
        <f t="shared" si="49"/>
        <v>Indemnity</v>
      </c>
      <c r="E435" s="100"/>
      <c r="F435" s="101"/>
      <c r="G435" s="100"/>
      <c r="H435" s="101"/>
      <c r="I435" s="100"/>
      <c r="J435" s="101"/>
      <c r="K435" s="100"/>
      <c r="L435" s="101"/>
      <c r="M435" s="100"/>
      <c r="N435" s="101"/>
      <c r="O435" s="100"/>
      <c r="P435" s="101"/>
      <c r="Q435" s="100"/>
      <c r="R435" s="101"/>
      <c r="S435" s="100"/>
      <c r="T435" s="101"/>
      <c r="U435" s="118"/>
      <c r="V435" s="118"/>
      <c r="W435" s="100"/>
      <c r="X435" s="100"/>
      <c r="Y435" s="100"/>
      <c r="Z435" s="100"/>
      <c r="AA435" s="132"/>
      <c r="AB435" s="101"/>
      <c r="AC435" s="101"/>
      <c r="AD435" s="101"/>
      <c r="AE435" s="100"/>
      <c r="AF435" s="101"/>
      <c r="AG435" s="100"/>
      <c r="AH435" s="101"/>
      <c r="AI435" s="100"/>
      <c r="AJ435" s="101"/>
      <c r="AK435" s="100"/>
      <c r="AL435" s="101"/>
      <c r="AM435" s="101"/>
      <c r="AN435" s="8"/>
      <c r="AO435" s="147">
        <f>IFERROR(VLOOKUP(B435,'A2. Rate Change &amp; Enrollment'!$C$20:$K$769,3,FALSE),0)</f>
        <v>0</v>
      </c>
      <c r="AP435" s="147">
        <f>IFERROR(VLOOKUP(B435,'A2. Rate Change &amp; Enrollment'!$C$20:$K$769,7,FALSE),0)</f>
        <v>0</v>
      </c>
      <c r="AQ435" s="150" t="e">
        <f t="shared" si="54"/>
        <v>#DIV/0!</v>
      </c>
      <c r="AS435" s="177"/>
      <c r="AT435" s="177"/>
      <c r="AV435" s="153" t="e">
        <f t="shared" si="55"/>
        <v>#DIV/0!</v>
      </c>
      <c r="AW435" s="101"/>
      <c r="AY435" s="132"/>
      <c r="AZ435" s="101"/>
      <c r="BA435" s="94"/>
      <c r="BB435" s="94"/>
      <c r="BC435" s="94"/>
      <c r="BD435" s="94"/>
      <c r="BE435" s="101"/>
      <c r="BF435" s="132"/>
      <c r="BG435" s="98"/>
      <c r="BH435" s="74" t="str">
        <f t="shared" si="50"/>
        <v>N</v>
      </c>
      <c r="BI435" t="e">
        <f t="shared" si="51"/>
        <v>#DIV/0!</v>
      </c>
      <c r="BK435" s="283">
        <f>IFERROR(VLOOKUP($B435, 'A2. Rate Change &amp; Enrollment'!$C$14:$BY$769, 75, FALSE), 0)</f>
        <v>0</v>
      </c>
      <c r="BL435" s="283" t="e">
        <f t="shared" si="52"/>
        <v>#DIV/0!</v>
      </c>
      <c r="BM435" s="283" t="e">
        <f t="shared" si="53"/>
        <v>#DIV/0!</v>
      </c>
      <c r="BN435" t="e">
        <f t="shared" si="56"/>
        <v>#DIV/0!</v>
      </c>
    </row>
    <row r="436" spans="1:66" x14ac:dyDescent="0.35">
      <c r="A436" t="s">
        <v>739</v>
      </c>
      <c r="B436" s="144"/>
      <c r="C436" s="98"/>
      <c r="D436" s="43" t="str">
        <f t="shared" si="49"/>
        <v>Indemnity</v>
      </c>
      <c r="E436" s="100"/>
      <c r="F436" s="101"/>
      <c r="G436" s="100"/>
      <c r="H436" s="101"/>
      <c r="I436" s="100"/>
      <c r="J436" s="101"/>
      <c r="K436" s="100"/>
      <c r="L436" s="101"/>
      <c r="M436" s="100"/>
      <c r="N436" s="101"/>
      <c r="O436" s="100"/>
      <c r="P436" s="101"/>
      <c r="Q436" s="100"/>
      <c r="R436" s="101"/>
      <c r="S436" s="100"/>
      <c r="T436" s="101"/>
      <c r="U436" s="118"/>
      <c r="V436" s="118"/>
      <c r="W436" s="100"/>
      <c r="X436" s="100"/>
      <c r="Y436" s="100"/>
      <c r="Z436" s="100"/>
      <c r="AA436" s="132"/>
      <c r="AB436" s="101"/>
      <c r="AC436" s="101"/>
      <c r="AD436" s="101"/>
      <c r="AE436" s="100"/>
      <c r="AF436" s="101"/>
      <c r="AG436" s="100"/>
      <c r="AH436" s="101"/>
      <c r="AI436" s="100"/>
      <c r="AJ436" s="101"/>
      <c r="AK436" s="100"/>
      <c r="AL436" s="101"/>
      <c r="AM436" s="101"/>
      <c r="AN436" s="8"/>
      <c r="AO436" s="147">
        <f>IFERROR(VLOOKUP(B436,'A2. Rate Change &amp; Enrollment'!$C$20:$K$769,3,FALSE),0)</f>
        <v>0</v>
      </c>
      <c r="AP436" s="147">
        <f>IFERROR(VLOOKUP(B436,'A2. Rate Change &amp; Enrollment'!$C$20:$K$769,7,FALSE),0)</f>
        <v>0</v>
      </c>
      <c r="AQ436" s="150" t="e">
        <f t="shared" si="54"/>
        <v>#DIV/0!</v>
      </c>
      <c r="AS436" s="177"/>
      <c r="AT436" s="177"/>
      <c r="AV436" s="153" t="e">
        <f t="shared" si="55"/>
        <v>#DIV/0!</v>
      </c>
      <c r="AW436" s="101"/>
      <c r="AY436" s="132"/>
      <c r="AZ436" s="101"/>
      <c r="BA436" s="94"/>
      <c r="BB436" s="94"/>
      <c r="BC436" s="94"/>
      <c r="BD436" s="94"/>
      <c r="BE436" s="101"/>
      <c r="BF436" s="132"/>
      <c r="BG436" s="98"/>
      <c r="BH436" s="74" t="str">
        <f t="shared" si="50"/>
        <v>N</v>
      </c>
      <c r="BI436" t="e">
        <f t="shared" si="51"/>
        <v>#DIV/0!</v>
      </c>
      <c r="BK436" s="283">
        <f>IFERROR(VLOOKUP($B436, 'A2. Rate Change &amp; Enrollment'!$C$14:$BY$769, 75, FALSE), 0)</f>
        <v>0</v>
      </c>
      <c r="BL436" s="283" t="e">
        <f t="shared" si="52"/>
        <v>#DIV/0!</v>
      </c>
      <c r="BM436" s="283" t="e">
        <f t="shared" si="53"/>
        <v>#DIV/0!</v>
      </c>
      <c r="BN436" t="e">
        <f t="shared" si="56"/>
        <v>#DIV/0!</v>
      </c>
    </row>
    <row r="437" spans="1:66" x14ac:dyDescent="0.35">
      <c r="A437" t="s">
        <v>740</v>
      </c>
      <c r="B437" s="144"/>
      <c r="C437" s="98"/>
      <c r="D437" s="43" t="str">
        <f t="shared" si="49"/>
        <v>Indemnity</v>
      </c>
      <c r="E437" s="100"/>
      <c r="F437" s="101"/>
      <c r="G437" s="100"/>
      <c r="H437" s="101"/>
      <c r="I437" s="100"/>
      <c r="J437" s="101"/>
      <c r="K437" s="100"/>
      <c r="L437" s="101"/>
      <c r="M437" s="100"/>
      <c r="N437" s="101"/>
      <c r="O437" s="100"/>
      <c r="P437" s="101"/>
      <c r="Q437" s="100"/>
      <c r="R437" s="101"/>
      <c r="S437" s="100"/>
      <c r="T437" s="101"/>
      <c r="U437" s="118"/>
      <c r="V437" s="118"/>
      <c r="W437" s="100"/>
      <c r="X437" s="100"/>
      <c r="Y437" s="100"/>
      <c r="Z437" s="100"/>
      <c r="AA437" s="132"/>
      <c r="AB437" s="101"/>
      <c r="AC437" s="101"/>
      <c r="AD437" s="101"/>
      <c r="AE437" s="100"/>
      <c r="AF437" s="101"/>
      <c r="AG437" s="100"/>
      <c r="AH437" s="101"/>
      <c r="AI437" s="100"/>
      <c r="AJ437" s="101"/>
      <c r="AK437" s="100"/>
      <c r="AL437" s="101"/>
      <c r="AM437" s="101"/>
      <c r="AN437" s="8"/>
      <c r="AO437" s="147">
        <f>IFERROR(VLOOKUP(B437,'A2. Rate Change &amp; Enrollment'!$C$20:$K$769,3,FALSE),0)</f>
        <v>0</v>
      </c>
      <c r="AP437" s="147">
        <f>IFERROR(VLOOKUP(B437,'A2. Rate Change &amp; Enrollment'!$C$20:$K$769,7,FALSE),0)</f>
        <v>0</v>
      </c>
      <c r="AQ437" s="150" t="e">
        <f t="shared" si="54"/>
        <v>#DIV/0!</v>
      </c>
      <c r="AS437" s="177"/>
      <c r="AT437" s="177"/>
      <c r="AV437" s="153" t="e">
        <f t="shared" si="55"/>
        <v>#DIV/0!</v>
      </c>
      <c r="AW437" s="101"/>
      <c r="AY437" s="132"/>
      <c r="AZ437" s="101"/>
      <c r="BA437" s="94"/>
      <c r="BB437" s="94"/>
      <c r="BC437" s="94"/>
      <c r="BD437" s="94"/>
      <c r="BE437" s="101"/>
      <c r="BF437" s="132"/>
      <c r="BG437" s="98"/>
      <c r="BH437" s="74" t="str">
        <f t="shared" si="50"/>
        <v>N</v>
      </c>
      <c r="BI437" t="e">
        <f t="shared" si="51"/>
        <v>#DIV/0!</v>
      </c>
      <c r="BK437" s="283">
        <f>IFERROR(VLOOKUP($B437, 'A2. Rate Change &amp; Enrollment'!$C$14:$BY$769, 75, FALSE), 0)</f>
        <v>0</v>
      </c>
      <c r="BL437" s="283" t="e">
        <f t="shared" si="52"/>
        <v>#DIV/0!</v>
      </c>
      <c r="BM437" s="283" t="e">
        <f t="shared" si="53"/>
        <v>#DIV/0!</v>
      </c>
      <c r="BN437" t="e">
        <f t="shared" si="56"/>
        <v>#DIV/0!</v>
      </c>
    </row>
    <row r="438" spans="1:66" x14ac:dyDescent="0.35">
      <c r="A438" t="s">
        <v>741</v>
      </c>
      <c r="B438" s="144"/>
      <c r="C438" s="98"/>
      <c r="D438" s="43" t="str">
        <f t="shared" si="49"/>
        <v>Indemnity</v>
      </c>
      <c r="E438" s="100"/>
      <c r="F438" s="101"/>
      <c r="G438" s="100"/>
      <c r="H438" s="101"/>
      <c r="I438" s="100"/>
      <c r="J438" s="101"/>
      <c r="K438" s="100"/>
      <c r="L438" s="101"/>
      <c r="M438" s="100"/>
      <c r="N438" s="101"/>
      <c r="O438" s="100"/>
      <c r="P438" s="101"/>
      <c r="Q438" s="100"/>
      <c r="R438" s="101"/>
      <c r="S438" s="100"/>
      <c r="T438" s="101"/>
      <c r="U438" s="118"/>
      <c r="V438" s="118"/>
      <c r="W438" s="100"/>
      <c r="X438" s="100"/>
      <c r="Y438" s="100"/>
      <c r="Z438" s="100"/>
      <c r="AA438" s="132"/>
      <c r="AB438" s="101"/>
      <c r="AC438" s="101"/>
      <c r="AD438" s="101"/>
      <c r="AE438" s="100"/>
      <c r="AF438" s="101"/>
      <c r="AG438" s="100"/>
      <c r="AH438" s="101"/>
      <c r="AI438" s="100"/>
      <c r="AJ438" s="101"/>
      <c r="AK438" s="100"/>
      <c r="AL438" s="101"/>
      <c r="AM438" s="101"/>
      <c r="AN438" s="8"/>
      <c r="AO438" s="147">
        <f>IFERROR(VLOOKUP(B438,'A2. Rate Change &amp; Enrollment'!$C$20:$K$769,3,FALSE),0)</f>
        <v>0</v>
      </c>
      <c r="AP438" s="147">
        <f>IFERROR(VLOOKUP(B438,'A2. Rate Change &amp; Enrollment'!$C$20:$K$769,7,FALSE),0)</f>
        <v>0</v>
      </c>
      <c r="AQ438" s="150" t="e">
        <f t="shared" si="54"/>
        <v>#DIV/0!</v>
      </c>
      <c r="AS438" s="177"/>
      <c r="AT438" s="177"/>
      <c r="AV438" s="153" t="e">
        <f t="shared" si="55"/>
        <v>#DIV/0!</v>
      </c>
      <c r="AW438" s="101"/>
      <c r="AY438" s="132"/>
      <c r="AZ438" s="101"/>
      <c r="BA438" s="94"/>
      <c r="BB438" s="94"/>
      <c r="BC438" s="94"/>
      <c r="BD438" s="94"/>
      <c r="BE438" s="101"/>
      <c r="BF438" s="132"/>
      <c r="BG438" s="98"/>
      <c r="BH438" s="74" t="str">
        <f t="shared" si="50"/>
        <v>N</v>
      </c>
      <c r="BI438" t="e">
        <f t="shared" si="51"/>
        <v>#DIV/0!</v>
      </c>
      <c r="BK438" s="283">
        <f>IFERROR(VLOOKUP($B438, 'A2. Rate Change &amp; Enrollment'!$C$14:$BY$769, 75, FALSE), 0)</f>
        <v>0</v>
      </c>
      <c r="BL438" s="283" t="e">
        <f t="shared" si="52"/>
        <v>#DIV/0!</v>
      </c>
      <c r="BM438" s="283" t="e">
        <f t="shared" si="53"/>
        <v>#DIV/0!</v>
      </c>
      <c r="BN438" t="e">
        <f t="shared" si="56"/>
        <v>#DIV/0!</v>
      </c>
    </row>
    <row r="439" spans="1:66" x14ac:dyDescent="0.35">
      <c r="A439" t="s">
        <v>742</v>
      </c>
      <c r="B439" s="144"/>
      <c r="C439" s="98"/>
      <c r="D439" s="43" t="str">
        <f t="shared" si="49"/>
        <v>Indemnity</v>
      </c>
      <c r="E439" s="100"/>
      <c r="F439" s="101"/>
      <c r="G439" s="100"/>
      <c r="H439" s="101"/>
      <c r="I439" s="100"/>
      <c r="J439" s="101"/>
      <c r="K439" s="100"/>
      <c r="L439" s="101"/>
      <c r="M439" s="100"/>
      <c r="N439" s="101"/>
      <c r="O439" s="100"/>
      <c r="P439" s="101"/>
      <c r="Q439" s="100"/>
      <c r="R439" s="101"/>
      <c r="S439" s="100"/>
      <c r="T439" s="101"/>
      <c r="U439" s="118"/>
      <c r="V439" s="118"/>
      <c r="W439" s="100"/>
      <c r="X439" s="100"/>
      <c r="Y439" s="100"/>
      <c r="Z439" s="100"/>
      <c r="AA439" s="132"/>
      <c r="AB439" s="101"/>
      <c r="AC439" s="101"/>
      <c r="AD439" s="101"/>
      <c r="AE439" s="100"/>
      <c r="AF439" s="101"/>
      <c r="AG439" s="100"/>
      <c r="AH439" s="101"/>
      <c r="AI439" s="100"/>
      <c r="AJ439" s="101"/>
      <c r="AK439" s="100"/>
      <c r="AL439" s="101"/>
      <c r="AM439" s="101"/>
      <c r="AN439" s="8"/>
      <c r="AO439" s="147">
        <f>IFERROR(VLOOKUP(B439,'A2. Rate Change &amp; Enrollment'!$C$20:$K$769,3,FALSE),0)</f>
        <v>0</v>
      </c>
      <c r="AP439" s="147">
        <f>IFERROR(VLOOKUP(B439,'A2. Rate Change &amp; Enrollment'!$C$20:$K$769,7,FALSE),0)</f>
        <v>0</v>
      </c>
      <c r="AQ439" s="150" t="e">
        <f t="shared" si="54"/>
        <v>#DIV/0!</v>
      </c>
      <c r="AS439" s="177"/>
      <c r="AT439" s="177"/>
      <c r="AV439" s="153" t="e">
        <f t="shared" si="55"/>
        <v>#DIV/0!</v>
      </c>
      <c r="AW439" s="101"/>
      <c r="AY439" s="132"/>
      <c r="AZ439" s="101"/>
      <c r="BA439" s="94"/>
      <c r="BB439" s="94"/>
      <c r="BC439" s="94"/>
      <c r="BD439" s="94"/>
      <c r="BE439" s="101"/>
      <c r="BF439" s="132"/>
      <c r="BG439" s="98"/>
      <c r="BH439" s="74" t="str">
        <f t="shared" si="50"/>
        <v>N</v>
      </c>
      <c r="BI439" t="e">
        <f t="shared" si="51"/>
        <v>#DIV/0!</v>
      </c>
      <c r="BK439" s="283">
        <f>IFERROR(VLOOKUP($B439, 'A2. Rate Change &amp; Enrollment'!$C$14:$BY$769, 75, FALSE), 0)</f>
        <v>0</v>
      </c>
      <c r="BL439" s="283" t="e">
        <f t="shared" si="52"/>
        <v>#DIV/0!</v>
      </c>
      <c r="BM439" s="283" t="e">
        <f t="shared" si="53"/>
        <v>#DIV/0!</v>
      </c>
      <c r="BN439" t="e">
        <f t="shared" si="56"/>
        <v>#DIV/0!</v>
      </c>
    </row>
    <row r="440" spans="1:66" x14ac:dyDescent="0.35">
      <c r="A440" t="s">
        <v>743</v>
      </c>
      <c r="B440" s="144"/>
      <c r="C440" s="98"/>
      <c r="D440" s="43" t="str">
        <f t="shared" si="49"/>
        <v>Indemnity</v>
      </c>
      <c r="E440" s="100"/>
      <c r="F440" s="101"/>
      <c r="G440" s="100"/>
      <c r="H440" s="101"/>
      <c r="I440" s="100"/>
      <c r="J440" s="101"/>
      <c r="K440" s="100"/>
      <c r="L440" s="101"/>
      <c r="M440" s="100"/>
      <c r="N440" s="101"/>
      <c r="O440" s="100"/>
      <c r="P440" s="101"/>
      <c r="Q440" s="100"/>
      <c r="R440" s="101"/>
      <c r="S440" s="100"/>
      <c r="T440" s="101"/>
      <c r="U440" s="118"/>
      <c r="V440" s="118"/>
      <c r="W440" s="100"/>
      <c r="X440" s="100"/>
      <c r="Y440" s="100"/>
      <c r="Z440" s="100"/>
      <c r="AA440" s="132"/>
      <c r="AB440" s="101"/>
      <c r="AC440" s="101"/>
      <c r="AD440" s="101"/>
      <c r="AE440" s="100"/>
      <c r="AF440" s="101"/>
      <c r="AG440" s="100"/>
      <c r="AH440" s="101"/>
      <c r="AI440" s="100"/>
      <c r="AJ440" s="101"/>
      <c r="AK440" s="100"/>
      <c r="AL440" s="101"/>
      <c r="AM440" s="101"/>
      <c r="AN440" s="8"/>
      <c r="AO440" s="147">
        <f>IFERROR(VLOOKUP(B440,'A2. Rate Change &amp; Enrollment'!$C$20:$K$769,3,FALSE),0)</f>
        <v>0</v>
      </c>
      <c r="AP440" s="147">
        <f>IFERROR(VLOOKUP(B440,'A2. Rate Change &amp; Enrollment'!$C$20:$K$769,7,FALSE),0)</f>
        <v>0</v>
      </c>
      <c r="AQ440" s="150" t="e">
        <f t="shared" si="54"/>
        <v>#DIV/0!</v>
      </c>
      <c r="AS440" s="177"/>
      <c r="AT440" s="177"/>
      <c r="AV440" s="153" t="e">
        <f t="shared" si="55"/>
        <v>#DIV/0!</v>
      </c>
      <c r="AW440" s="101"/>
      <c r="AY440" s="132"/>
      <c r="AZ440" s="101"/>
      <c r="BA440" s="94"/>
      <c r="BB440" s="94"/>
      <c r="BC440" s="94"/>
      <c r="BD440" s="94"/>
      <c r="BE440" s="101"/>
      <c r="BF440" s="132"/>
      <c r="BG440" s="98"/>
      <c r="BH440" s="74" t="str">
        <f t="shared" si="50"/>
        <v>N</v>
      </c>
      <c r="BI440" t="e">
        <f t="shared" si="51"/>
        <v>#DIV/0!</v>
      </c>
      <c r="BK440" s="283">
        <f>IFERROR(VLOOKUP($B440, 'A2. Rate Change &amp; Enrollment'!$C$14:$BY$769, 75, FALSE), 0)</f>
        <v>0</v>
      </c>
      <c r="BL440" s="283" t="e">
        <f t="shared" si="52"/>
        <v>#DIV/0!</v>
      </c>
      <c r="BM440" s="283" t="e">
        <f t="shared" si="53"/>
        <v>#DIV/0!</v>
      </c>
      <c r="BN440" t="e">
        <f t="shared" si="56"/>
        <v>#DIV/0!</v>
      </c>
    </row>
    <row r="441" spans="1:66" x14ac:dyDescent="0.35">
      <c r="A441" t="s">
        <v>744</v>
      </c>
      <c r="B441" s="144"/>
      <c r="C441" s="98"/>
      <c r="D441" s="43" t="str">
        <f t="shared" si="49"/>
        <v>Indemnity</v>
      </c>
      <c r="E441" s="100"/>
      <c r="F441" s="101"/>
      <c r="G441" s="100"/>
      <c r="H441" s="101"/>
      <c r="I441" s="100"/>
      <c r="J441" s="101"/>
      <c r="K441" s="100"/>
      <c r="L441" s="101"/>
      <c r="M441" s="100"/>
      <c r="N441" s="101"/>
      <c r="O441" s="100"/>
      <c r="P441" s="101"/>
      <c r="Q441" s="100"/>
      <c r="R441" s="101"/>
      <c r="S441" s="100"/>
      <c r="T441" s="101"/>
      <c r="U441" s="118"/>
      <c r="V441" s="118"/>
      <c r="W441" s="100"/>
      <c r="X441" s="100"/>
      <c r="Y441" s="100"/>
      <c r="Z441" s="100"/>
      <c r="AA441" s="132"/>
      <c r="AB441" s="101"/>
      <c r="AC441" s="101"/>
      <c r="AD441" s="101"/>
      <c r="AE441" s="100"/>
      <c r="AF441" s="101"/>
      <c r="AG441" s="100"/>
      <c r="AH441" s="101"/>
      <c r="AI441" s="100"/>
      <c r="AJ441" s="101"/>
      <c r="AK441" s="100"/>
      <c r="AL441" s="101"/>
      <c r="AM441" s="101"/>
      <c r="AN441" s="8"/>
      <c r="AO441" s="147">
        <f>IFERROR(VLOOKUP(B441,'A2. Rate Change &amp; Enrollment'!$C$20:$K$769,3,FALSE),0)</f>
        <v>0</v>
      </c>
      <c r="AP441" s="147">
        <f>IFERROR(VLOOKUP(B441,'A2. Rate Change &amp; Enrollment'!$C$20:$K$769,7,FALSE),0)</f>
        <v>0</v>
      </c>
      <c r="AQ441" s="150" t="e">
        <f t="shared" si="54"/>
        <v>#DIV/0!</v>
      </c>
      <c r="AS441" s="177"/>
      <c r="AT441" s="177"/>
      <c r="AV441" s="153" t="e">
        <f t="shared" si="55"/>
        <v>#DIV/0!</v>
      </c>
      <c r="AW441" s="101"/>
      <c r="AY441" s="132"/>
      <c r="AZ441" s="101"/>
      <c r="BA441" s="94"/>
      <c r="BB441" s="94"/>
      <c r="BC441" s="94"/>
      <c r="BD441" s="94"/>
      <c r="BE441" s="101"/>
      <c r="BF441" s="132"/>
      <c r="BG441" s="98"/>
      <c r="BH441" s="74" t="str">
        <f t="shared" si="50"/>
        <v>N</v>
      </c>
      <c r="BI441" t="e">
        <f t="shared" si="51"/>
        <v>#DIV/0!</v>
      </c>
      <c r="BK441" s="283">
        <f>IFERROR(VLOOKUP($B441, 'A2. Rate Change &amp; Enrollment'!$C$14:$BY$769, 75, FALSE), 0)</f>
        <v>0</v>
      </c>
      <c r="BL441" s="283" t="e">
        <f t="shared" si="52"/>
        <v>#DIV/0!</v>
      </c>
      <c r="BM441" s="283" t="e">
        <f t="shared" si="53"/>
        <v>#DIV/0!</v>
      </c>
      <c r="BN441" t="e">
        <f t="shared" si="56"/>
        <v>#DIV/0!</v>
      </c>
    </row>
    <row r="442" spans="1:66" x14ac:dyDescent="0.35">
      <c r="A442" t="s">
        <v>745</v>
      </c>
      <c r="B442" s="144"/>
      <c r="C442" s="98"/>
      <c r="D442" s="43" t="str">
        <f t="shared" si="49"/>
        <v>Indemnity</v>
      </c>
      <c r="E442" s="100"/>
      <c r="F442" s="101"/>
      <c r="G442" s="100"/>
      <c r="H442" s="101"/>
      <c r="I442" s="100"/>
      <c r="J442" s="101"/>
      <c r="K442" s="100"/>
      <c r="L442" s="101"/>
      <c r="M442" s="100"/>
      <c r="N442" s="101"/>
      <c r="O442" s="100"/>
      <c r="P442" s="101"/>
      <c r="Q442" s="100"/>
      <c r="R442" s="101"/>
      <c r="S442" s="100"/>
      <c r="T442" s="101"/>
      <c r="U442" s="118"/>
      <c r="V442" s="118"/>
      <c r="W442" s="100"/>
      <c r="X442" s="100"/>
      <c r="Y442" s="100"/>
      <c r="Z442" s="100"/>
      <c r="AA442" s="132"/>
      <c r="AB442" s="101"/>
      <c r="AC442" s="101"/>
      <c r="AD442" s="101"/>
      <c r="AE442" s="100"/>
      <c r="AF442" s="101"/>
      <c r="AG442" s="100"/>
      <c r="AH442" s="101"/>
      <c r="AI442" s="100"/>
      <c r="AJ442" s="101"/>
      <c r="AK442" s="100"/>
      <c r="AL442" s="101"/>
      <c r="AM442" s="101"/>
      <c r="AN442" s="8"/>
      <c r="AO442" s="147">
        <f>IFERROR(VLOOKUP(B442,'A2. Rate Change &amp; Enrollment'!$C$20:$K$769,3,FALSE),0)</f>
        <v>0</v>
      </c>
      <c r="AP442" s="147">
        <f>IFERROR(VLOOKUP(B442,'A2. Rate Change &amp; Enrollment'!$C$20:$K$769,7,FALSE),0)</f>
        <v>0</v>
      </c>
      <c r="AQ442" s="150" t="e">
        <f t="shared" si="54"/>
        <v>#DIV/0!</v>
      </c>
      <c r="AS442" s="177"/>
      <c r="AT442" s="177"/>
      <c r="AV442" s="153" t="e">
        <f t="shared" si="55"/>
        <v>#DIV/0!</v>
      </c>
      <c r="AW442" s="101"/>
      <c r="AY442" s="132"/>
      <c r="AZ442" s="101"/>
      <c r="BA442" s="94"/>
      <c r="BB442" s="94"/>
      <c r="BC442" s="94"/>
      <c r="BD442" s="94"/>
      <c r="BE442" s="101"/>
      <c r="BF442" s="132"/>
      <c r="BG442" s="98"/>
      <c r="BH442" s="74" t="str">
        <f t="shared" si="50"/>
        <v>N</v>
      </c>
      <c r="BI442" t="e">
        <f t="shared" si="51"/>
        <v>#DIV/0!</v>
      </c>
      <c r="BK442" s="283">
        <f>IFERROR(VLOOKUP($B442, 'A2. Rate Change &amp; Enrollment'!$C$14:$BY$769, 75, FALSE), 0)</f>
        <v>0</v>
      </c>
      <c r="BL442" s="283" t="e">
        <f t="shared" si="52"/>
        <v>#DIV/0!</v>
      </c>
      <c r="BM442" s="283" t="e">
        <f t="shared" si="53"/>
        <v>#DIV/0!</v>
      </c>
      <c r="BN442" t="e">
        <f t="shared" si="56"/>
        <v>#DIV/0!</v>
      </c>
    </row>
    <row r="443" spans="1:66" x14ac:dyDescent="0.35">
      <c r="A443" t="s">
        <v>746</v>
      </c>
      <c r="B443" s="144"/>
      <c r="C443" s="98"/>
      <c r="D443" s="43" t="str">
        <f t="shared" si="49"/>
        <v>Indemnity</v>
      </c>
      <c r="E443" s="100"/>
      <c r="F443" s="101"/>
      <c r="G443" s="100"/>
      <c r="H443" s="101"/>
      <c r="I443" s="100"/>
      <c r="J443" s="101"/>
      <c r="K443" s="100"/>
      <c r="L443" s="101"/>
      <c r="M443" s="100"/>
      <c r="N443" s="101"/>
      <c r="O443" s="100"/>
      <c r="P443" s="101"/>
      <c r="Q443" s="100"/>
      <c r="R443" s="101"/>
      <c r="S443" s="100"/>
      <c r="T443" s="101"/>
      <c r="U443" s="118"/>
      <c r="V443" s="118"/>
      <c r="W443" s="100"/>
      <c r="X443" s="100"/>
      <c r="Y443" s="100"/>
      <c r="Z443" s="100"/>
      <c r="AA443" s="132"/>
      <c r="AB443" s="101"/>
      <c r="AC443" s="101"/>
      <c r="AD443" s="101"/>
      <c r="AE443" s="100"/>
      <c r="AF443" s="101"/>
      <c r="AG443" s="100"/>
      <c r="AH443" s="101"/>
      <c r="AI443" s="100"/>
      <c r="AJ443" s="101"/>
      <c r="AK443" s="100"/>
      <c r="AL443" s="101"/>
      <c r="AM443" s="101"/>
      <c r="AN443" s="8"/>
      <c r="AO443" s="147">
        <f>IFERROR(VLOOKUP(B443,'A2. Rate Change &amp; Enrollment'!$C$20:$K$769,3,FALSE),0)</f>
        <v>0</v>
      </c>
      <c r="AP443" s="147">
        <f>IFERROR(VLOOKUP(B443,'A2. Rate Change &amp; Enrollment'!$C$20:$K$769,7,FALSE),0)</f>
        <v>0</v>
      </c>
      <c r="AQ443" s="150" t="e">
        <f t="shared" si="54"/>
        <v>#DIV/0!</v>
      </c>
      <c r="AS443" s="177"/>
      <c r="AT443" s="177"/>
      <c r="AV443" s="153" t="e">
        <f t="shared" si="55"/>
        <v>#DIV/0!</v>
      </c>
      <c r="AW443" s="101"/>
      <c r="AY443" s="132"/>
      <c r="AZ443" s="101"/>
      <c r="BA443" s="94"/>
      <c r="BB443" s="94"/>
      <c r="BC443" s="94"/>
      <c r="BD443" s="94"/>
      <c r="BE443" s="101"/>
      <c r="BF443" s="132"/>
      <c r="BG443" s="98"/>
      <c r="BH443" s="74" t="str">
        <f t="shared" si="50"/>
        <v>N</v>
      </c>
      <c r="BI443" t="e">
        <f t="shared" si="51"/>
        <v>#DIV/0!</v>
      </c>
      <c r="BK443" s="283">
        <f>IFERROR(VLOOKUP($B443, 'A2. Rate Change &amp; Enrollment'!$C$14:$BY$769, 75, FALSE), 0)</f>
        <v>0</v>
      </c>
      <c r="BL443" s="283" t="e">
        <f t="shared" si="52"/>
        <v>#DIV/0!</v>
      </c>
      <c r="BM443" s="283" t="e">
        <f t="shared" si="53"/>
        <v>#DIV/0!</v>
      </c>
      <c r="BN443" t="e">
        <f t="shared" si="56"/>
        <v>#DIV/0!</v>
      </c>
    </row>
    <row r="444" spans="1:66" x14ac:dyDescent="0.35">
      <c r="A444" t="s">
        <v>747</v>
      </c>
      <c r="B444" s="144"/>
      <c r="C444" s="98"/>
      <c r="D444" s="43" t="str">
        <f t="shared" si="49"/>
        <v>Indemnity</v>
      </c>
      <c r="E444" s="100"/>
      <c r="F444" s="101"/>
      <c r="G444" s="100"/>
      <c r="H444" s="101"/>
      <c r="I444" s="100"/>
      <c r="J444" s="101"/>
      <c r="K444" s="100"/>
      <c r="L444" s="101"/>
      <c r="M444" s="100"/>
      <c r="N444" s="101"/>
      <c r="O444" s="100"/>
      <c r="P444" s="101"/>
      <c r="Q444" s="100"/>
      <c r="R444" s="101"/>
      <c r="S444" s="100"/>
      <c r="T444" s="101"/>
      <c r="U444" s="118"/>
      <c r="V444" s="118"/>
      <c r="W444" s="100"/>
      <c r="X444" s="100"/>
      <c r="Y444" s="100"/>
      <c r="Z444" s="100"/>
      <c r="AA444" s="132"/>
      <c r="AB444" s="101"/>
      <c r="AC444" s="101"/>
      <c r="AD444" s="101"/>
      <c r="AE444" s="100"/>
      <c r="AF444" s="101"/>
      <c r="AG444" s="100"/>
      <c r="AH444" s="101"/>
      <c r="AI444" s="100"/>
      <c r="AJ444" s="101"/>
      <c r="AK444" s="100"/>
      <c r="AL444" s="101"/>
      <c r="AM444" s="101"/>
      <c r="AN444" s="8"/>
      <c r="AO444" s="147">
        <f>IFERROR(VLOOKUP(B444,'A2. Rate Change &amp; Enrollment'!$C$20:$K$769,3,FALSE),0)</f>
        <v>0</v>
      </c>
      <c r="AP444" s="147">
        <f>IFERROR(VLOOKUP(B444,'A2. Rate Change &amp; Enrollment'!$C$20:$K$769,7,FALSE),0)</f>
        <v>0</v>
      </c>
      <c r="AQ444" s="150" t="e">
        <f t="shared" si="54"/>
        <v>#DIV/0!</v>
      </c>
      <c r="AS444" s="177"/>
      <c r="AT444" s="177"/>
      <c r="AV444" s="153" t="e">
        <f t="shared" si="55"/>
        <v>#DIV/0!</v>
      </c>
      <c r="AW444" s="101"/>
      <c r="AY444" s="132"/>
      <c r="AZ444" s="101"/>
      <c r="BA444" s="94"/>
      <c r="BB444" s="94"/>
      <c r="BC444" s="94"/>
      <c r="BD444" s="94"/>
      <c r="BE444" s="101"/>
      <c r="BF444" s="132"/>
      <c r="BG444" s="98"/>
      <c r="BH444" s="74" t="str">
        <f t="shared" si="50"/>
        <v>N</v>
      </c>
      <c r="BI444" t="e">
        <f t="shared" si="51"/>
        <v>#DIV/0!</v>
      </c>
      <c r="BK444" s="283">
        <f>IFERROR(VLOOKUP($B444, 'A2. Rate Change &amp; Enrollment'!$C$14:$BY$769, 75, FALSE), 0)</f>
        <v>0</v>
      </c>
      <c r="BL444" s="283" t="e">
        <f t="shared" si="52"/>
        <v>#DIV/0!</v>
      </c>
      <c r="BM444" s="283" t="e">
        <f t="shared" si="53"/>
        <v>#DIV/0!</v>
      </c>
      <c r="BN444" t="e">
        <f t="shared" si="56"/>
        <v>#DIV/0!</v>
      </c>
    </row>
    <row r="445" spans="1:66" x14ac:dyDescent="0.35">
      <c r="A445" t="s">
        <v>748</v>
      </c>
      <c r="B445" s="144"/>
      <c r="C445" s="98"/>
      <c r="D445" s="43" t="str">
        <f t="shared" si="49"/>
        <v>Indemnity</v>
      </c>
      <c r="E445" s="100"/>
      <c r="F445" s="101"/>
      <c r="G445" s="100"/>
      <c r="H445" s="101"/>
      <c r="I445" s="100"/>
      <c r="J445" s="101"/>
      <c r="K445" s="100"/>
      <c r="L445" s="101"/>
      <c r="M445" s="100"/>
      <c r="N445" s="101"/>
      <c r="O445" s="100"/>
      <c r="P445" s="101"/>
      <c r="Q445" s="100"/>
      <c r="R445" s="101"/>
      <c r="S445" s="100"/>
      <c r="T445" s="101"/>
      <c r="U445" s="118"/>
      <c r="V445" s="118"/>
      <c r="W445" s="100"/>
      <c r="X445" s="100"/>
      <c r="Y445" s="100"/>
      <c r="Z445" s="100"/>
      <c r="AA445" s="132"/>
      <c r="AB445" s="101"/>
      <c r="AC445" s="101"/>
      <c r="AD445" s="101"/>
      <c r="AE445" s="100"/>
      <c r="AF445" s="101"/>
      <c r="AG445" s="100"/>
      <c r="AH445" s="101"/>
      <c r="AI445" s="100"/>
      <c r="AJ445" s="101"/>
      <c r="AK445" s="100"/>
      <c r="AL445" s="101"/>
      <c r="AM445" s="101"/>
      <c r="AN445" s="8"/>
      <c r="AO445" s="147">
        <f>IFERROR(VLOOKUP(B445,'A2. Rate Change &amp; Enrollment'!$C$20:$K$769,3,FALSE),0)</f>
        <v>0</v>
      </c>
      <c r="AP445" s="147">
        <f>IFERROR(VLOOKUP(B445,'A2. Rate Change &amp; Enrollment'!$C$20:$K$769,7,FALSE),0)</f>
        <v>0</v>
      </c>
      <c r="AQ445" s="150" t="e">
        <f t="shared" si="54"/>
        <v>#DIV/0!</v>
      </c>
      <c r="AS445" s="177"/>
      <c r="AT445" s="177"/>
      <c r="AV445" s="153" t="e">
        <f t="shared" si="55"/>
        <v>#DIV/0!</v>
      </c>
      <c r="AW445" s="101"/>
      <c r="AY445" s="132"/>
      <c r="AZ445" s="101"/>
      <c r="BA445" s="94"/>
      <c r="BB445" s="94"/>
      <c r="BC445" s="94"/>
      <c r="BD445" s="94"/>
      <c r="BE445" s="101"/>
      <c r="BF445" s="132"/>
      <c r="BG445" s="98"/>
      <c r="BH445" s="74" t="str">
        <f t="shared" si="50"/>
        <v>N</v>
      </c>
      <c r="BI445" t="e">
        <f t="shared" si="51"/>
        <v>#DIV/0!</v>
      </c>
      <c r="BK445" s="283">
        <f>IFERROR(VLOOKUP($B445, 'A2. Rate Change &amp; Enrollment'!$C$14:$BY$769, 75, FALSE), 0)</f>
        <v>0</v>
      </c>
      <c r="BL445" s="283" t="e">
        <f t="shared" si="52"/>
        <v>#DIV/0!</v>
      </c>
      <c r="BM445" s="283" t="e">
        <f t="shared" si="53"/>
        <v>#DIV/0!</v>
      </c>
      <c r="BN445" t="e">
        <f t="shared" si="56"/>
        <v>#DIV/0!</v>
      </c>
    </row>
    <row r="446" spans="1:66" x14ac:dyDescent="0.35">
      <c r="A446" t="s">
        <v>749</v>
      </c>
      <c r="B446" s="144"/>
      <c r="C446" s="98"/>
      <c r="D446" s="43" t="str">
        <f t="shared" si="49"/>
        <v>Indemnity</v>
      </c>
      <c r="E446" s="100"/>
      <c r="F446" s="101"/>
      <c r="G446" s="100"/>
      <c r="H446" s="101"/>
      <c r="I446" s="100"/>
      <c r="J446" s="101"/>
      <c r="K446" s="100"/>
      <c r="L446" s="101"/>
      <c r="M446" s="100"/>
      <c r="N446" s="101"/>
      <c r="O446" s="100"/>
      <c r="P446" s="101"/>
      <c r="Q446" s="100"/>
      <c r="R446" s="101"/>
      <c r="S446" s="100"/>
      <c r="T446" s="101"/>
      <c r="U446" s="118"/>
      <c r="V446" s="118"/>
      <c r="W446" s="100"/>
      <c r="X446" s="100"/>
      <c r="Y446" s="100"/>
      <c r="Z446" s="100"/>
      <c r="AA446" s="132"/>
      <c r="AB446" s="101"/>
      <c r="AC446" s="101"/>
      <c r="AD446" s="101"/>
      <c r="AE446" s="100"/>
      <c r="AF446" s="101"/>
      <c r="AG446" s="100"/>
      <c r="AH446" s="101"/>
      <c r="AI446" s="100"/>
      <c r="AJ446" s="101"/>
      <c r="AK446" s="100"/>
      <c r="AL446" s="101"/>
      <c r="AM446" s="101"/>
      <c r="AN446" s="8"/>
      <c r="AO446" s="147">
        <f>IFERROR(VLOOKUP(B446,'A2. Rate Change &amp; Enrollment'!$C$20:$K$769,3,FALSE),0)</f>
        <v>0</v>
      </c>
      <c r="AP446" s="147">
        <f>IFERROR(VLOOKUP(B446,'A2. Rate Change &amp; Enrollment'!$C$20:$K$769,7,FALSE),0)</f>
        <v>0</v>
      </c>
      <c r="AQ446" s="150" t="e">
        <f t="shared" si="54"/>
        <v>#DIV/0!</v>
      </c>
      <c r="AS446" s="177"/>
      <c r="AT446" s="177"/>
      <c r="AV446" s="153" t="e">
        <f t="shared" si="55"/>
        <v>#DIV/0!</v>
      </c>
      <c r="AW446" s="101"/>
      <c r="AY446" s="132"/>
      <c r="AZ446" s="101"/>
      <c r="BA446" s="94"/>
      <c r="BB446" s="94"/>
      <c r="BC446" s="94"/>
      <c r="BD446" s="94"/>
      <c r="BE446" s="101"/>
      <c r="BF446" s="132"/>
      <c r="BG446" s="98"/>
      <c r="BH446" s="74" t="str">
        <f t="shared" si="50"/>
        <v>N</v>
      </c>
      <c r="BI446" t="e">
        <f t="shared" si="51"/>
        <v>#DIV/0!</v>
      </c>
      <c r="BK446" s="283">
        <f>IFERROR(VLOOKUP($B446, 'A2. Rate Change &amp; Enrollment'!$C$14:$BY$769, 75, FALSE), 0)</f>
        <v>0</v>
      </c>
      <c r="BL446" s="283" t="e">
        <f t="shared" si="52"/>
        <v>#DIV/0!</v>
      </c>
      <c r="BM446" s="283" t="e">
        <f t="shared" si="53"/>
        <v>#DIV/0!</v>
      </c>
      <c r="BN446" t="e">
        <f t="shared" si="56"/>
        <v>#DIV/0!</v>
      </c>
    </row>
    <row r="447" spans="1:66" x14ac:dyDescent="0.35">
      <c r="A447" t="s">
        <v>750</v>
      </c>
      <c r="B447" s="144"/>
      <c r="C447" s="98"/>
      <c r="D447" s="43" t="str">
        <f t="shared" si="49"/>
        <v>Indemnity</v>
      </c>
      <c r="E447" s="100"/>
      <c r="F447" s="101"/>
      <c r="G447" s="100"/>
      <c r="H447" s="101"/>
      <c r="I447" s="100"/>
      <c r="J447" s="101"/>
      <c r="K447" s="100"/>
      <c r="L447" s="101"/>
      <c r="M447" s="100"/>
      <c r="N447" s="101"/>
      <c r="O447" s="100"/>
      <c r="P447" s="101"/>
      <c r="Q447" s="100"/>
      <c r="R447" s="101"/>
      <c r="S447" s="100"/>
      <c r="T447" s="101"/>
      <c r="U447" s="118"/>
      <c r="V447" s="118"/>
      <c r="W447" s="100"/>
      <c r="X447" s="100"/>
      <c r="Y447" s="100"/>
      <c r="Z447" s="100"/>
      <c r="AA447" s="132"/>
      <c r="AB447" s="101"/>
      <c r="AC447" s="101"/>
      <c r="AD447" s="101"/>
      <c r="AE447" s="100"/>
      <c r="AF447" s="101"/>
      <c r="AG447" s="100"/>
      <c r="AH447" s="101"/>
      <c r="AI447" s="100"/>
      <c r="AJ447" s="101"/>
      <c r="AK447" s="100"/>
      <c r="AL447" s="101"/>
      <c r="AM447" s="101"/>
      <c r="AN447" s="8"/>
      <c r="AO447" s="147">
        <f>IFERROR(VLOOKUP(B447,'A2. Rate Change &amp; Enrollment'!$C$20:$K$769,3,FALSE),0)</f>
        <v>0</v>
      </c>
      <c r="AP447" s="147">
        <f>IFERROR(VLOOKUP(B447,'A2. Rate Change &amp; Enrollment'!$C$20:$K$769,7,FALSE),0)</f>
        <v>0</v>
      </c>
      <c r="AQ447" s="150" t="e">
        <f t="shared" si="54"/>
        <v>#DIV/0!</v>
      </c>
      <c r="AS447" s="177"/>
      <c r="AT447" s="177"/>
      <c r="AV447" s="153" t="e">
        <f t="shared" si="55"/>
        <v>#DIV/0!</v>
      </c>
      <c r="AW447" s="101"/>
      <c r="AY447" s="132"/>
      <c r="AZ447" s="101"/>
      <c r="BA447" s="94"/>
      <c r="BB447" s="94"/>
      <c r="BC447" s="94"/>
      <c r="BD447" s="94"/>
      <c r="BE447" s="101"/>
      <c r="BF447" s="132"/>
      <c r="BG447" s="98"/>
      <c r="BH447" s="74" t="str">
        <f t="shared" si="50"/>
        <v>N</v>
      </c>
      <c r="BI447" t="e">
        <f t="shared" si="51"/>
        <v>#DIV/0!</v>
      </c>
      <c r="BK447" s="283">
        <f>IFERROR(VLOOKUP($B447, 'A2. Rate Change &amp; Enrollment'!$C$14:$BY$769, 75, FALSE), 0)</f>
        <v>0</v>
      </c>
      <c r="BL447" s="283" t="e">
        <f t="shared" si="52"/>
        <v>#DIV/0!</v>
      </c>
      <c r="BM447" s="283" t="e">
        <f t="shared" si="53"/>
        <v>#DIV/0!</v>
      </c>
      <c r="BN447" t="e">
        <f t="shared" si="56"/>
        <v>#DIV/0!</v>
      </c>
    </row>
    <row r="448" spans="1:66" x14ac:dyDescent="0.35">
      <c r="A448" t="s">
        <v>751</v>
      </c>
      <c r="B448" s="144"/>
      <c r="C448" s="98"/>
      <c r="D448" s="43" t="str">
        <f t="shared" si="49"/>
        <v>Indemnity</v>
      </c>
      <c r="E448" s="100"/>
      <c r="F448" s="101"/>
      <c r="G448" s="100"/>
      <c r="H448" s="101"/>
      <c r="I448" s="100"/>
      <c r="J448" s="101"/>
      <c r="K448" s="100"/>
      <c r="L448" s="101"/>
      <c r="M448" s="100"/>
      <c r="N448" s="101"/>
      <c r="O448" s="100"/>
      <c r="P448" s="101"/>
      <c r="Q448" s="100"/>
      <c r="R448" s="101"/>
      <c r="S448" s="100"/>
      <c r="T448" s="101"/>
      <c r="U448" s="118"/>
      <c r="V448" s="118"/>
      <c r="W448" s="100"/>
      <c r="X448" s="100"/>
      <c r="Y448" s="100"/>
      <c r="Z448" s="100"/>
      <c r="AA448" s="132"/>
      <c r="AB448" s="101"/>
      <c r="AC448" s="101"/>
      <c r="AD448" s="101"/>
      <c r="AE448" s="100"/>
      <c r="AF448" s="101"/>
      <c r="AG448" s="100"/>
      <c r="AH448" s="101"/>
      <c r="AI448" s="100"/>
      <c r="AJ448" s="101"/>
      <c r="AK448" s="100"/>
      <c r="AL448" s="101"/>
      <c r="AM448" s="101"/>
      <c r="AN448" s="8"/>
      <c r="AO448" s="147">
        <f>IFERROR(VLOOKUP(B448,'A2. Rate Change &amp; Enrollment'!$C$20:$K$769,3,FALSE),0)</f>
        <v>0</v>
      </c>
      <c r="AP448" s="147">
        <f>IFERROR(VLOOKUP(B448,'A2. Rate Change &amp; Enrollment'!$C$20:$K$769,7,FALSE),0)</f>
        <v>0</v>
      </c>
      <c r="AQ448" s="150" t="e">
        <f t="shared" si="54"/>
        <v>#DIV/0!</v>
      </c>
      <c r="AS448" s="177"/>
      <c r="AT448" s="177"/>
      <c r="AV448" s="153" t="e">
        <f t="shared" si="55"/>
        <v>#DIV/0!</v>
      </c>
      <c r="AW448" s="101"/>
      <c r="AY448" s="132"/>
      <c r="AZ448" s="101"/>
      <c r="BA448" s="94"/>
      <c r="BB448" s="94"/>
      <c r="BC448" s="94"/>
      <c r="BD448" s="94"/>
      <c r="BE448" s="101"/>
      <c r="BF448" s="132"/>
      <c r="BG448" s="98"/>
      <c r="BH448" s="74" t="str">
        <f t="shared" si="50"/>
        <v>N</v>
      </c>
      <c r="BI448" t="e">
        <f t="shared" si="51"/>
        <v>#DIV/0!</v>
      </c>
      <c r="BK448" s="283">
        <f>IFERROR(VLOOKUP($B448, 'A2. Rate Change &amp; Enrollment'!$C$14:$BY$769, 75, FALSE), 0)</f>
        <v>0</v>
      </c>
      <c r="BL448" s="283" t="e">
        <f t="shared" si="52"/>
        <v>#DIV/0!</v>
      </c>
      <c r="BM448" s="283" t="e">
        <f t="shared" si="53"/>
        <v>#DIV/0!</v>
      </c>
      <c r="BN448" t="e">
        <f t="shared" si="56"/>
        <v>#DIV/0!</v>
      </c>
    </row>
    <row r="449" spans="1:66" x14ac:dyDescent="0.35">
      <c r="A449" t="s">
        <v>752</v>
      </c>
      <c r="B449" s="144"/>
      <c r="C449" s="98"/>
      <c r="D449" s="43" t="str">
        <f t="shared" si="49"/>
        <v>Indemnity</v>
      </c>
      <c r="E449" s="100"/>
      <c r="F449" s="101"/>
      <c r="G449" s="100"/>
      <c r="H449" s="101"/>
      <c r="I449" s="100"/>
      <c r="J449" s="101"/>
      <c r="K449" s="100"/>
      <c r="L449" s="101"/>
      <c r="M449" s="100"/>
      <c r="N449" s="101"/>
      <c r="O449" s="100"/>
      <c r="P449" s="101"/>
      <c r="Q449" s="100"/>
      <c r="R449" s="101"/>
      <c r="S449" s="100"/>
      <c r="T449" s="101"/>
      <c r="U449" s="118"/>
      <c r="V449" s="118"/>
      <c r="W449" s="100"/>
      <c r="X449" s="100"/>
      <c r="Y449" s="100"/>
      <c r="Z449" s="100"/>
      <c r="AA449" s="132"/>
      <c r="AB449" s="101"/>
      <c r="AC449" s="101"/>
      <c r="AD449" s="101"/>
      <c r="AE449" s="100"/>
      <c r="AF449" s="101"/>
      <c r="AG449" s="100"/>
      <c r="AH449" s="101"/>
      <c r="AI449" s="100"/>
      <c r="AJ449" s="101"/>
      <c r="AK449" s="100"/>
      <c r="AL449" s="101"/>
      <c r="AM449" s="101"/>
      <c r="AN449" s="8"/>
      <c r="AO449" s="147">
        <f>IFERROR(VLOOKUP(B449,'A2. Rate Change &amp; Enrollment'!$C$20:$K$769,3,FALSE),0)</f>
        <v>0</v>
      </c>
      <c r="AP449" s="147">
        <f>IFERROR(VLOOKUP(B449,'A2. Rate Change &amp; Enrollment'!$C$20:$K$769,7,FALSE),0)</f>
        <v>0</v>
      </c>
      <c r="AQ449" s="150" t="e">
        <f t="shared" si="54"/>
        <v>#DIV/0!</v>
      </c>
      <c r="AS449" s="177"/>
      <c r="AT449" s="177"/>
      <c r="AV449" s="153" t="e">
        <f t="shared" si="55"/>
        <v>#DIV/0!</v>
      </c>
      <c r="AW449" s="101"/>
      <c r="AY449" s="132"/>
      <c r="AZ449" s="101"/>
      <c r="BA449" s="94"/>
      <c r="BB449" s="94"/>
      <c r="BC449" s="94"/>
      <c r="BD449" s="94"/>
      <c r="BE449" s="101"/>
      <c r="BF449" s="132"/>
      <c r="BG449" s="98"/>
      <c r="BH449" s="74" t="str">
        <f t="shared" si="50"/>
        <v>N</v>
      </c>
      <c r="BI449" t="e">
        <f t="shared" si="51"/>
        <v>#DIV/0!</v>
      </c>
      <c r="BK449" s="283">
        <f>IFERROR(VLOOKUP($B449, 'A2. Rate Change &amp; Enrollment'!$C$14:$BY$769, 75, FALSE), 0)</f>
        <v>0</v>
      </c>
      <c r="BL449" s="283" t="e">
        <f t="shared" si="52"/>
        <v>#DIV/0!</v>
      </c>
      <c r="BM449" s="283" t="e">
        <f t="shared" si="53"/>
        <v>#DIV/0!</v>
      </c>
      <c r="BN449" t="e">
        <f t="shared" si="56"/>
        <v>#DIV/0!</v>
      </c>
    </row>
    <row r="450" spans="1:66" x14ac:dyDescent="0.35">
      <c r="A450" t="s">
        <v>753</v>
      </c>
      <c r="B450" s="144"/>
      <c r="C450" s="98"/>
      <c r="D450" s="43" t="str">
        <f t="shared" si="49"/>
        <v>Indemnity</v>
      </c>
      <c r="E450" s="100"/>
      <c r="F450" s="101"/>
      <c r="G450" s="100"/>
      <c r="H450" s="101"/>
      <c r="I450" s="100"/>
      <c r="J450" s="101"/>
      <c r="K450" s="100"/>
      <c r="L450" s="101"/>
      <c r="M450" s="100"/>
      <c r="N450" s="101"/>
      <c r="O450" s="100"/>
      <c r="P450" s="101"/>
      <c r="Q450" s="100"/>
      <c r="R450" s="101"/>
      <c r="S450" s="100"/>
      <c r="T450" s="101"/>
      <c r="U450" s="118"/>
      <c r="V450" s="118"/>
      <c r="W450" s="100"/>
      <c r="X450" s="100"/>
      <c r="Y450" s="100"/>
      <c r="Z450" s="100"/>
      <c r="AA450" s="132"/>
      <c r="AB450" s="101"/>
      <c r="AC450" s="101"/>
      <c r="AD450" s="101"/>
      <c r="AE450" s="100"/>
      <c r="AF450" s="101"/>
      <c r="AG450" s="100"/>
      <c r="AH450" s="101"/>
      <c r="AI450" s="100"/>
      <c r="AJ450" s="101"/>
      <c r="AK450" s="100"/>
      <c r="AL450" s="101"/>
      <c r="AM450" s="101"/>
      <c r="AN450" s="8"/>
      <c r="AO450" s="147">
        <f>IFERROR(VLOOKUP(B450,'A2. Rate Change &amp; Enrollment'!$C$20:$K$769,3,FALSE),0)</f>
        <v>0</v>
      </c>
      <c r="AP450" s="147">
        <f>IFERROR(VLOOKUP(B450,'A2. Rate Change &amp; Enrollment'!$C$20:$K$769,7,FALSE),0)</f>
        <v>0</v>
      </c>
      <c r="AQ450" s="150" t="e">
        <f t="shared" si="54"/>
        <v>#DIV/0!</v>
      </c>
      <c r="AS450" s="177"/>
      <c r="AT450" s="177"/>
      <c r="AV450" s="153" t="e">
        <f t="shared" si="55"/>
        <v>#DIV/0!</v>
      </c>
      <c r="AW450" s="101"/>
      <c r="AY450" s="132"/>
      <c r="AZ450" s="101"/>
      <c r="BA450" s="94"/>
      <c r="BB450" s="94"/>
      <c r="BC450" s="94"/>
      <c r="BD450" s="94"/>
      <c r="BE450" s="101"/>
      <c r="BF450" s="132"/>
      <c r="BG450" s="98"/>
      <c r="BH450" s="74" t="str">
        <f t="shared" si="50"/>
        <v>N</v>
      </c>
      <c r="BI450" t="e">
        <f t="shared" si="51"/>
        <v>#DIV/0!</v>
      </c>
      <c r="BK450" s="283">
        <f>IFERROR(VLOOKUP($B450, 'A2. Rate Change &amp; Enrollment'!$C$14:$BY$769, 75, FALSE), 0)</f>
        <v>0</v>
      </c>
      <c r="BL450" s="283" t="e">
        <f t="shared" si="52"/>
        <v>#DIV/0!</v>
      </c>
      <c r="BM450" s="283" t="e">
        <f t="shared" si="53"/>
        <v>#DIV/0!</v>
      </c>
      <c r="BN450" t="e">
        <f t="shared" si="56"/>
        <v>#DIV/0!</v>
      </c>
    </row>
    <row r="451" spans="1:66" x14ac:dyDescent="0.35">
      <c r="A451" t="s">
        <v>754</v>
      </c>
      <c r="B451" s="144"/>
      <c r="C451" s="98"/>
      <c r="D451" s="43" t="str">
        <f t="shared" si="49"/>
        <v>Indemnity</v>
      </c>
      <c r="E451" s="100"/>
      <c r="F451" s="101"/>
      <c r="G451" s="100"/>
      <c r="H451" s="101"/>
      <c r="I451" s="100"/>
      <c r="J451" s="101"/>
      <c r="K451" s="100"/>
      <c r="L451" s="101"/>
      <c r="M451" s="100"/>
      <c r="N451" s="101"/>
      <c r="O451" s="100"/>
      <c r="P451" s="101"/>
      <c r="Q451" s="100"/>
      <c r="R451" s="101"/>
      <c r="S451" s="100"/>
      <c r="T451" s="101"/>
      <c r="U451" s="118"/>
      <c r="V451" s="118"/>
      <c r="W451" s="100"/>
      <c r="X451" s="100"/>
      <c r="Y451" s="100"/>
      <c r="Z451" s="100"/>
      <c r="AA451" s="132"/>
      <c r="AB451" s="101"/>
      <c r="AC451" s="101"/>
      <c r="AD451" s="101"/>
      <c r="AE451" s="100"/>
      <c r="AF451" s="101"/>
      <c r="AG451" s="100"/>
      <c r="AH451" s="101"/>
      <c r="AI451" s="100"/>
      <c r="AJ451" s="101"/>
      <c r="AK451" s="100"/>
      <c r="AL451" s="101"/>
      <c r="AM451" s="101"/>
      <c r="AN451" s="8"/>
      <c r="AO451" s="147">
        <f>IFERROR(VLOOKUP(B451,'A2. Rate Change &amp; Enrollment'!$C$20:$K$769,3,FALSE),0)</f>
        <v>0</v>
      </c>
      <c r="AP451" s="147">
        <f>IFERROR(VLOOKUP(B451,'A2. Rate Change &amp; Enrollment'!$C$20:$K$769,7,FALSE),0)</f>
        <v>0</v>
      </c>
      <c r="AQ451" s="150" t="e">
        <f t="shared" si="54"/>
        <v>#DIV/0!</v>
      </c>
      <c r="AS451" s="177"/>
      <c r="AT451" s="177"/>
      <c r="AV451" s="153" t="e">
        <f t="shared" si="55"/>
        <v>#DIV/0!</v>
      </c>
      <c r="AW451" s="101"/>
      <c r="AY451" s="132"/>
      <c r="AZ451" s="101"/>
      <c r="BA451" s="94"/>
      <c r="BB451" s="94"/>
      <c r="BC451" s="94"/>
      <c r="BD451" s="94"/>
      <c r="BE451" s="101"/>
      <c r="BF451" s="132"/>
      <c r="BG451" s="98"/>
      <c r="BH451" s="74" t="str">
        <f t="shared" si="50"/>
        <v>N</v>
      </c>
      <c r="BI451" t="e">
        <f t="shared" si="51"/>
        <v>#DIV/0!</v>
      </c>
      <c r="BK451" s="283">
        <f>IFERROR(VLOOKUP($B451, 'A2. Rate Change &amp; Enrollment'!$C$14:$BY$769, 75, FALSE), 0)</f>
        <v>0</v>
      </c>
      <c r="BL451" s="283" t="e">
        <f t="shared" si="52"/>
        <v>#DIV/0!</v>
      </c>
      <c r="BM451" s="283" t="e">
        <f t="shared" si="53"/>
        <v>#DIV/0!</v>
      </c>
      <c r="BN451" t="e">
        <f t="shared" si="56"/>
        <v>#DIV/0!</v>
      </c>
    </row>
    <row r="452" spans="1:66" x14ac:dyDescent="0.35">
      <c r="A452" t="s">
        <v>755</v>
      </c>
      <c r="B452" s="144"/>
      <c r="C452" s="98"/>
      <c r="D452" s="43" t="str">
        <f t="shared" si="49"/>
        <v>Indemnity</v>
      </c>
      <c r="E452" s="100"/>
      <c r="F452" s="101"/>
      <c r="G452" s="100"/>
      <c r="H452" s="101"/>
      <c r="I452" s="100"/>
      <c r="J452" s="101"/>
      <c r="K452" s="100"/>
      <c r="L452" s="101"/>
      <c r="M452" s="100"/>
      <c r="N452" s="101"/>
      <c r="O452" s="100"/>
      <c r="P452" s="101"/>
      <c r="Q452" s="100"/>
      <c r="R452" s="101"/>
      <c r="S452" s="100"/>
      <c r="T452" s="101"/>
      <c r="U452" s="118"/>
      <c r="V452" s="118"/>
      <c r="W452" s="100"/>
      <c r="X452" s="100"/>
      <c r="Y452" s="100"/>
      <c r="Z452" s="100"/>
      <c r="AA452" s="132"/>
      <c r="AB452" s="101"/>
      <c r="AC452" s="101"/>
      <c r="AD452" s="101"/>
      <c r="AE452" s="100"/>
      <c r="AF452" s="101"/>
      <c r="AG452" s="100"/>
      <c r="AH452" s="101"/>
      <c r="AI452" s="100"/>
      <c r="AJ452" s="101"/>
      <c r="AK452" s="100"/>
      <c r="AL452" s="101"/>
      <c r="AM452" s="101"/>
      <c r="AN452" s="8"/>
      <c r="AO452" s="147">
        <f>IFERROR(VLOOKUP(B452,'A2. Rate Change &amp; Enrollment'!$C$20:$K$769,3,FALSE),0)</f>
        <v>0</v>
      </c>
      <c r="AP452" s="147">
        <f>IFERROR(VLOOKUP(B452,'A2. Rate Change &amp; Enrollment'!$C$20:$K$769,7,FALSE),0)</f>
        <v>0</v>
      </c>
      <c r="AQ452" s="150" t="e">
        <f t="shared" si="54"/>
        <v>#DIV/0!</v>
      </c>
      <c r="AS452" s="177"/>
      <c r="AT452" s="177"/>
      <c r="AV452" s="153" t="e">
        <f t="shared" si="55"/>
        <v>#DIV/0!</v>
      </c>
      <c r="AW452" s="101"/>
      <c r="AY452" s="132"/>
      <c r="AZ452" s="101"/>
      <c r="BA452" s="94"/>
      <c r="BB452" s="94"/>
      <c r="BC452" s="94"/>
      <c r="BD452" s="94"/>
      <c r="BE452" s="101"/>
      <c r="BF452" s="132"/>
      <c r="BG452" s="98"/>
      <c r="BH452" s="74" t="str">
        <f t="shared" si="50"/>
        <v>N</v>
      </c>
      <c r="BI452" t="e">
        <f t="shared" si="51"/>
        <v>#DIV/0!</v>
      </c>
      <c r="BK452" s="283">
        <f>IFERROR(VLOOKUP($B452, 'A2. Rate Change &amp; Enrollment'!$C$14:$BY$769, 75, FALSE), 0)</f>
        <v>0</v>
      </c>
      <c r="BL452" s="283" t="e">
        <f t="shared" si="52"/>
        <v>#DIV/0!</v>
      </c>
      <c r="BM452" s="283" t="e">
        <f t="shared" si="53"/>
        <v>#DIV/0!</v>
      </c>
      <c r="BN452" t="e">
        <f t="shared" si="56"/>
        <v>#DIV/0!</v>
      </c>
    </row>
    <row r="453" spans="1:66" x14ac:dyDescent="0.35">
      <c r="A453" t="s">
        <v>756</v>
      </c>
      <c r="B453" s="144"/>
      <c r="C453" s="98"/>
      <c r="D453" s="43" t="str">
        <f t="shared" si="49"/>
        <v>Indemnity</v>
      </c>
      <c r="E453" s="100"/>
      <c r="F453" s="101"/>
      <c r="G453" s="100"/>
      <c r="H453" s="101"/>
      <c r="I453" s="100"/>
      <c r="J453" s="101"/>
      <c r="K453" s="100"/>
      <c r="L453" s="101"/>
      <c r="M453" s="100"/>
      <c r="N453" s="101"/>
      <c r="O453" s="100"/>
      <c r="P453" s="101"/>
      <c r="Q453" s="100"/>
      <c r="R453" s="101"/>
      <c r="S453" s="100"/>
      <c r="T453" s="101"/>
      <c r="U453" s="118"/>
      <c r="V453" s="118"/>
      <c r="W453" s="100"/>
      <c r="X453" s="100"/>
      <c r="Y453" s="100"/>
      <c r="Z453" s="100"/>
      <c r="AA453" s="132"/>
      <c r="AB453" s="101"/>
      <c r="AC453" s="101"/>
      <c r="AD453" s="101"/>
      <c r="AE453" s="100"/>
      <c r="AF453" s="101"/>
      <c r="AG453" s="100"/>
      <c r="AH453" s="101"/>
      <c r="AI453" s="100"/>
      <c r="AJ453" s="101"/>
      <c r="AK453" s="100"/>
      <c r="AL453" s="101"/>
      <c r="AM453" s="101"/>
      <c r="AN453" s="8"/>
      <c r="AO453" s="147">
        <f>IFERROR(VLOOKUP(B453,'A2. Rate Change &amp; Enrollment'!$C$20:$K$769,3,FALSE),0)</f>
        <v>0</v>
      </c>
      <c r="AP453" s="147">
        <f>IFERROR(VLOOKUP(B453,'A2. Rate Change &amp; Enrollment'!$C$20:$K$769,7,FALSE),0)</f>
        <v>0</v>
      </c>
      <c r="AQ453" s="150" t="e">
        <f t="shared" si="54"/>
        <v>#DIV/0!</v>
      </c>
      <c r="AS453" s="177"/>
      <c r="AT453" s="177"/>
      <c r="AV453" s="153" t="e">
        <f t="shared" si="55"/>
        <v>#DIV/0!</v>
      </c>
      <c r="AW453" s="101"/>
      <c r="AY453" s="132"/>
      <c r="AZ453" s="101"/>
      <c r="BA453" s="94"/>
      <c r="BB453" s="94"/>
      <c r="BC453" s="94"/>
      <c r="BD453" s="94"/>
      <c r="BE453" s="101"/>
      <c r="BF453" s="132"/>
      <c r="BG453" s="98"/>
      <c r="BH453" s="74" t="str">
        <f t="shared" si="50"/>
        <v>N</v>
      </c>
      <c r="BI453" t="e">
        <f t="shared" si="51"/>
        <v>#DIV/0!</v>
      </c>
      <c r="BK453" s="283">
        <f>IFERROR(VLOOKUP($B453, 'A2. Rate Change &amp; Enrollment'!$C$14:$BY$769, 75, FALSE), 0)</f>
        <v>0</v>
      </c>
      <c r="BL453" s="283" t="e">
        <f t="shared" si="52"/>
        <v>#DIV/0!</v>
      </c>
      <c r="BM453" s="283" t="e">
        <f t="shared" si="53"/>
        <v>#DIV/0!</v>
      </c>
      <c r="BN453" t="e">
        <f t="shared" si="56"/>
        <v>#DIV/0!</v>
      </c>
    </row>
    <row r="454" spans="1:66" x14ac:dyDescent="0.35">
      <c r="A454" t="s">
        <v>757</v>
      </c>
      <c r="B454" s="144"/>
      <c r="C454" s="98"/>
      <c r="D454" s="43" t="str">
        <f t="shared" si="49"/>
        <v>Indemnity</v>
      </c>
      <c r="E454" s="100"/>
      <c r="F454" s="101"/>
      <c r="G454" s="100"/>
      <c r="H454" s="101"/>
      <c r="I454" s="100"/>
      <c r="J454" s="101"/>
      <c r="K454" s="100"/>
      <c r="L454" s="101"/>
      <c r="M454" s="100"/>
      <c r="N454" s="101"/>
      <c r="O454" s="100"/>
      <c r="P454" s="101"/>
      <c r="Q454" s="100"/>
      <c r="R454" s="101"/>
      <c r="S454" s="100"/>
      <c r="T454" s="101"/>
      <c r="U454" s="118"/>
      <c r="V454" s="118"/>
      <c r="W454" s="100"/>
      <c r="X454" s="100"/>
      <c r="Y454" s="100"/>
      <c r="Z454" s="100"/>
      <c r="AA454" s="132"/>
      <c r="AB454" s="101"/>
      <c r="AC454" s="101"/>
      <c r="AD454" s="101"/>
      <c r="AE454" s="100"/>
      <c r="AF454" s="101"/>
      <c r="AG454" s="100"/>
      <c r="AH454" s="101"/>
      <c r="AI454" s="100"/>
      <c r="AJ454" s="101"/>
      <c r="AK454" s="100"/>
      <c r="AL454" s="101"/>
      <c r="AM454" s="101"/>
      <c r="AN454" s="8"/>
      <c r="AO454" s="147">
        <f>IFERROR(VLOOKUP(B454,'A2. Rate Change &amp; Enrollment'!$C$20:$K$769,3,FALSE),0)</f>
        <v>0</v>
      </c>
      <c r="AP454" s="147">
        <f>IFERROR(VLOOKUP(B454,'A2. Rate Change &amp; Enrollment'!$C$20:$K$769,7,FALSE),0)</f>
        <v>0</v>
      </c>
      <c r="AQ454" s="150" t="e">
        <f t="shared" si="54"/>
        <v>#DIV/0!</v>
      </c>
      <c r="AS454" s="177"/>
      <c r="AT454" s="177"/>
      <c r="AV454" s="153" t="e">
        <f t="shared" si="55"/>
        <v>#DIV/0!</v>
      </c>
      <c r="AW454" s="101"/>
      <c r="AY454" s="132"/>
      <c r="AZ454" s="101"/>
      <c r="BA454" s="94"/>
      <c r="BB454" s="94"/>
      <c r="BC454" s="94"/>
      <c r="BD454" s="94"/>
      <c r="BE454" s="101"/>
      <c r="BF454" s="132"/>
      <c r="BG454" s="98"/>
      <c r="BH454" s="74" t="str">
        <f t="shared" si="50"/>
        <v>N</v>
      </c>
      <c r="BI454" t="e">
        <f t="shared" si="51"/>
        <v>#DIV/0!</v>
      </c>
      <c r="BK454" s="283">
        <f>IFERROR(VLOOKUP($B454, 'A2. Rate Change &amp; Enrollment'!$C$14:$BY$769, 75, FALSE), 0)</f>
        <v>0</v>
      </c>
      <c r="BL454" s="283" t="e">
        <f t="shared" si="52"/>
        <v>#DIV/0!</v>
      </c>
      <c r="BM454" s="283" t="e">
        <f t="shared" si="53"/>
        <v>#DIV/0!</v>
      </c>
      <c r="BN454" t="e">
        <f t="shared" si="56"/>
        <v>#DIV/0!</v>
      </c>
    </row>
    <row r="455" spans="1:66" x14ac:dyDescent="0.35">
      <c r="A455" t="s">
        <v>758</v>
      </c>
      <c r="B455" s="144"/>
      <c r="C455" s="98"/>
      <c r="D455" s="43" t="str">
        <f t="shared" si="49"/>
        <v>Indemnity</v>
      </c>
      <c r="E455" s="100"/>
      <c r="F455" s="101"/>
      <c r="G455" s="100"/>
      <c r="H455" s="101"/>
      <c r="I455" s="100"/>
      <c r="J455" s="101"/>
      <c r="K455" s="100"/>
      <c r="L455" s="101"/>
      <c r="M455" s="100"/>
      <c r="N455" s="101"/>
      <c r="O455" s="100"/>
      <c r="P455" s="101"/>
      <c r="Q455" s="100"/>
      <c r="R455" s="101"/>
      <c r="S455" s="100"/>
      <c r="T455" s="101"/>
      <c r="U455" s="118"/>
      <c r="V455" s="118"/>
      <c r="W455" s="100"/>
      <c r="X455" s="100"/>
      <c r="Y455" s="100"/>
      <c r="Z455" s="100"/>
      <c r="AA455" s="132"/>
      <c r="AB455" s="101"/>
      <c r="AC455" s="101"/>
      <c r="AD455" s="101"/>
      <c r="AE455" s="100"/>
      <c r="AF455" s="101"/>
      <c r="AG455" s="100"/>
      <c r="AH455" s="101"/>
      <c r="AI455" s="100"/>
      <c r="AJ455" s="101"/>
      <c r="AK455" s="100"/>
      <c r="AL455" s="101"/>
      <c r="AM455" s="101"/>
      <c r="AN455" s="8"/>
      <c r="AO455" s="147">
        <f>IFERROR(VLOOKUP(B455,'A2. Rate Change &amp; Enrollment'!$C$20:$K$769,3,FALSE),0)</f>
        <v>0</v>
      </c>
      <c r="AP455" s="147">
        <f>IFERROR(VLOOKUP(B455,'A2. Rate Change &amp; Enrollment'!$C$20:$K$769,7,FALSE),0)</f>
        <v>0</v>
      </c>
      <c r="AQ455" s="150" t="e">
        <f t="shared" si="54"/>
        <v>#DIV/0!</v>
      </c>
      <c r="AS455" s="177"/>
      <c r="AT455" s="177"/>
      <c r="AV455" s="153" t="e">
        <f t="shared" si="55"/>
        <v>#DIV/0!</v>
      </c>
      <c r="AW455" s="101"/>
      <c r="AY455" s="132"/>
      <c r="AZ455" s="101"/>
      <c r="BA455" s="94"/>
      <c r="BB455" s="94"/>
      <c r="BC455" s="94"/>
      <c r="BD455" s="94"/>
      <c r="BE455" s="101"/>
      <c r="BF455" s="132"/>
      <c r="BG455" s="98"/>
      <c r="BH455" s="74" t="str">
        <f t="shared" si="50"/>
        <v>N</v>
      </c>
      <c r="BI455" t="e">
        <f t="shared" si="51"/>
        <v>#DIV/0!</v>
      </c>
      <c r="BK455" s="283">
        <f>IFERROR(VLOOKUP($B455, 'A2. Rate Change &amp; Enrollment'!$C$14:$BY$769, 75, FALSE), 0)</f>
        <v>0</v>
      </c>
      <c r="BL455" s="283" t="e">
        <f t="shared" si="52"/>
        <v>#DIV/0!</v>
      </c>
      <c r="BM455" s="283" t="e">
        <f t="shared" si="53"/>
        <v>#DIV/0!</v>
      </c>
      <c r="BN455" t="e">
        <f t="shared" si="56"/>
        <v>#DIV/0!</v>
      </c>
    </row>
    <row r="456" spans="1:66" x14ac:dyDescent="0.35">
      <c r="A456" t="s">
        <v>759</v>
      </c>
      <c r="B456" s="144"/>
      <c r="C456" s="98"/>
      <c r="D456" s="43" t="str">
        <f t="shared" si="49"/>
        <v>Indemnity</v>
      </c>
      <c r="E456" s="100"/>
      <c r="F456" s="101"/>
      <c r="G456" s="100"/>
      <c r="H456" s="101"/>
      <c r="I456" s="100"/>
      <c r="J456" s="101"/>
      <c r="K456" s="100"/>
      <c r="L456" s="101"/>
      <c r="M456" s="100"/>
      <c r="N456" s="101"/>
      <c r="O456" s="100"/>
      <c r="P456" s="101"/>
      <c r="Q456" s="100"/>
      <c r="R456" s="101"/>
      <c r="S456" s="100"/>
      <c r="T456" s="101"/>
      <c r="U456" s="118"/>
      <c r="V456" s="118"/>
      <c r="W456" s="100"/>
      <c r="X456" s="100"/>
      <c r="Y456" s="100"/>
      <c r="Z456" s="100"/>
      <c r="AA456" s="132"/>
      <c r="AB456" s="101"/>
      <c r="AC456" s="101"/>
      <c r="AD456" s="101"/>
      <c r="AE456" s="100"/>
      <c r="AF456" s="101"/>
      <c r="AG456" s="100"/>
      <c r="AH456" s="101"/>
      <c r="AI456" s="100"/>
      <c r="AJ456" s="101"/>
      <c r="AK456" s="100"/>
      <c r="AL456" s="101"/>
      <c r="AM456" s="101"/>
      <c r="AN456" s="8"/>
      <c r="AO456" s="147">
        <f>IFERROR(VLOOKUP(B456,'A2. Rate Change &amp; Enrollment'!$C$20:$K$769,3,FALSE),0)</f>
        <v>0</v>
      </c>
      <c r="AP456" s="147">
        <f>IFERROR(VLOOKUP(B456,'A2. Rate Change &amp; Enrollment'!$C$20:$K$769,7,FALSE),0)</f>
        <v>0</v>
      </c>
      <c r="AQ456" s="150" t="e">
        <f t="shared" si="54"/>
        <v>#DIV/0!</v>
      </c>
      <c r="AS456" s="177"/>
      <c r="AT456" s="177"/>
      <c r="AV456" s="153" t="e">
        <f t="shared" si="55"/>
        <v>#DIV/0!</v>
      </c>
      <c r="AW456" s="101"/>
      <c r="AY456" s="132"/>
      <c r="AZ456" s="101"/>
      <c r="BA456" s="94"/>
      <c r="BB456" s="94"/>
      <c r="BC456" s="94"/>
      <c r="BD456" s="94"/>
      <c r="BE456" s="101"/>
      <c r="BF456" s="132"/>
      <c r="BG456" s="98"/>
      <c r="BH456" s="74" t="str">
        <f t="shared" si="50"/>
        <v>N</v>
      </c>
      <c r="BI456" t="e">
        <f t="shared" si="51"/>
        <v>#DIV/0!</v>
      </c>
      <c r="BK456" s="283">
        <f>IFERROR(VLOOKUP($B456, 'A2. Rate Change &amp; Enrollment'!$C$14:$BY$769, 75, FALSE), 0)</f>
        <v>0</v>
      </c>
      <c r="BL456" s="283" t="e">
        <f t="shared" si="52"/>
        <v>#DIV/0!</v>
      </c>
      <c r="BM456" s="283" t="e">
        <f t="shared" si="53"/>
        <v>#DIV/0!</v>
      </c>
      <c r="BN456" t="e">
        <f t="shared" si="56"/>
        <v>#DIV/0!</v>
      </c>
    </row>
    <row r="457" spans="1:66" x14ac:dyDescent="0.35">
      <c r="A457" t="s">
        <v>760</v>
      </c>
      <c r="B457" s="144"/>
      <c r="C457" s="98"/>
      <c r="D457" s="43" t="str">
        <f t="shared" si="49"/>
        <v>Indemnity</v>
      </c>
      <c r="E457" s="100"/>
      <c r="F457" s="101"/>
      <c r="G457" s="100"/>
      <c r="H457" s="101"/>
      <c r="I457" s="100"/>
      <c r="J457" s="101"/>
      <c r="K457" s="100"/>
      <c r="L457" s="101"/>
      <c r="M457" s="100"/>
      <c r="N457" s="101"/>
      <c r="O457" s="100"/>
      <c r="P457" s="101"/>
      <c r="Q457" s="100"/>
      <c r="R457" s="101"/>
      <c r="S457" s="100"/>
      <c r="T457" s="101"/>
      <c r="U457" s="118"/>
      <c r="V457" s="118"/>
      <c r="W457" s="100"/>
      <c r="X457" s="100"/>
      <c r="Y457" s="100"/>
      <c r="Z457" s="100"/>
      <c r="AA457" s="132"/>
      <c r="AB457" s="101"/>
      <c r="AC457" s="101"/>
      <c r="AD457" s="101"/>
      <c r="AE457" s="100"/>
      <c r="AF457" s="101"/>
      <c r="AG457" s="100"/>
      <c r="AH457" s="101"/>
      <c r="AI457" s="100"/>
      <c r="AJ457" s="101"/>
      <c r="AK457" s="100"/>
      <c r="AL457" s="101"/>
      <c r="AM457" s="101"/>
      <c r="AN457" s="8"/>
      <c r="AO457" s="147">
        <f>IFERROR(VLOOKUP(B457,'A2. Rate Change &amp; Enrollment'!$C$20:$K$769,3,FALSE),0)</f>
        <v>0</v>
      </c>
      <c r="AP457" s="147">
        <f>IFERROR(VLOOKUP(B457,'A2. Rate Change &amp; Enrollment'!$C$20:$K$769,7,FALSE),0)</f>
        <v>0</v>
      </c>
      <c r="AQ457" s="150" t="e">
        <f t="shared" si="54"/>
        <v>#DIV/0!</v>
      </c>
      <c r="AS457" s="177"/>
      <c r="AT457" s="177"/>
      <c r="AV457" s="153" t="e">
        <f t="shared" si="55"/>
        <v>#DIV/0!</v>
      </c>
      <c r="AW457" s="101"/>
      <c r="AY457" s="132"/>
      <c r="AZ457" s="101"/>
      <c r="BA457" s="94"/>
      <c r="BB457" s="94"/>
      <c r="BC457" s="94"/>
      <c r="BD457" s="94"/>
      <c r="BE457" s="101"/>
      <c r="BF457" s="132"/>
      <c r="BG457" s="98"/>
      <c r="BH457" s="74" t="str">
        <f t="shared" si="50"/>
        <v>N</v>
      </c>
      <c r="BI457" t="e">
        <f t="shared" si="51"/>
        <v>#DIV/0!</v>
      </c>
      <c r="BK457" s="283">
        <f>IFERROR(VLOOKUP($B457, 'A2. Rate Change &amp; Enrollment'!$C$14:$BY$769, 75, FALSE), 0)</f>
        <v>0</v>
      </c>
      <c r="BL457" s="283" t="e">
        <f t="shared" si="52"/>
        <v>#DIV/0!</v>
      </c>
      <c r="BM457" s="283" t="e">
        <f t="shared" si="53"/>
        <v>#DIV/0!</v>
      </c>
      <c r="BN457" t="e">
        <f t="shared" si="56"/>
        <v>#DIV/0!</v>
      </c>
    </row>
    <row r="458" spans="1:66" x14ac:dyDescent="0.35">
      <c r="A458" t="s">
        <v>761</v>
      </c>
      <c r="B458" s="144"/>
      <c r="C458" s="98"/>
      <c r="D458" s="43" t="str">
        <f t="shared" si="49"/>
        <v>Indemnity</v>
      </c>
      <c r="E458" s="100"/>
      <c r="F458" s="101"/>
      <c r="G458" s="100"/>
      <c r="H458" s="101"/>
      <c r="I458" s="100"/>
      <c r="J458" s="101"/>
      <c r="K458" s="100"/>
      <c r="L458" s="101"/>
      <c r="M458" s="100"/>
      <c r="N458" s="101"/>
      <c r="O458" s="100"/>
      <c r="P458" s="101"/>
      <c r="Q458" s="100"/>
      <c r="R458" s="101"/>
      <c r="S458" s="100"/>
      <c r="T458" s="101"/>
      <c r="U458" s="118"/>
      <c r="V458" s="118"/>
      <c r="W458" s="100"/>
      <c r="X458" s="100"/>
      <c r="Y458" s="100"/>
      <c r="Z458" s="100"/>
      <c r="AA458" s="132"/>
      <c r="AB458" s="101"/>
      <c r="AC458" s="101"/>
      <c r="AD458" s="101"/>
      <c r="AE458" s="100"/>
      <c r="AF458" s="101"/>
      <c r="AG458" s="100"/>
      <c r="AH458" s="101"/>
      <c r="AI458" s="100"/>
      <c r="AJ458" s="101"/>
      <c r="AK458" s="100"/>
      <c r="AL458" s="101"/>
      <c r="AM458" s="101"/>
      <c r="AN458" s="8"/>
      <c r="AO458" s="147">
        <f>IFERROR(VLOOKUP(B458,'A2. Rate Change &amp; Enrollment'!$C$20:$K$769,3,FALSE),0)</f>
        <v>0</v>
      </c>
      <c r="AP458" s="147">
        <f>IFERROR(VLOOKUP(B458,'A2. Rate Change &amp; Enrollment'!$C$20:$K$769,7,FALSE),0)</f>
        <v>0</v>
      </c>
      <c r="AQ458" s="150" t="e">
        <f t="shared" si="54"/>
        <v>#DIV/0!</v>
      </c>
      <c r="AS458" s="177"/>
      <c r="AT458" s="177"/>
      <c r="AV458" s="153" t="e">
        <f t="shared" si="55"/>
        <v>#DIV/0!</v>
      </c>
      <c r="AW458" s="101"/>
      <c r="AY458" s="132"/>
      <c r="AZ458" s="101"/>
      <c r="BA458" s="94"/>
      <c r="BB458" s="94"/>
      <c r="BC458" s="94"/>
      <c r="BD458" s="94"/>
      <c r="BE458" s="101"/>
      <c r="BF458" s="132"/>
      <c r="BG458" s="98"/>
      <c r="BH458" s="74" t="str">
        <f t="shared" si="50"/>
        <v>N</v>
      </c>
      <c r="BI458" t="e">
        <f t="shared" si="51"/>
        <v>#DIV/0!</v>
      </c>
      <c r="BK458" s="283">
        <f>IFERROR(VLOOKUP($B458, 'A2. Rate Change &amp; Enrollment'!$C$14:$BY$769, 75, FALSE), 0)</f>
        <v>0</v>
      </c>
      <c r="BL458" s="283" t="e">
        <f t="shared" si="52"/>
        <v>#DIV/0!</v>
      </c>
      <c r="BM458" s="283" t="e">
        <f t="shared" si="53"/>
        <v>#DIV/0!</v>
      </c>
      <c r="BN458" t="e">
        <f t="shared" si="56"/>
        <v>#DIV/0!</v>
      </c>
    </row>
    <row r="459" spans="1:66" x14ac:dyDescent="0.35">
      <c r="A459" t="s">
        <v>762</v>
      </c>
      <c r="B459" s="144"/>
      <c r="C459" s="98"/>
      <c r="D459" s="43" t="str">
        <f t="shared" si="49"/>
        <v>Indemnity</v>
      </c>
      <c r="E459" s="100"/>
      <c r="F459" s="101"/>
      <c r="G459" s="100"/>
      <c r="H459" s="101"/>
      <c r="I459" s="100"/>
      <c r="J459" s="101"/>
      <c r="K459" s="100"/>
      <c r="L459" s="101"/>
      <c r="M459" s="100"/>
      <c r="N459" s="101"/>
      <c r="O459" s="100"/>
      <c r="P459" s="101"/>
      <c r="Q459" s="100"/>
      <c r="R459" s="101"/>
      <c r="S459" s="100"/>
      <c r="T459" s="101"/>
      <c r="U459" s="118"/>
      <c r="V459" s="118"/>
      <c r="W459" s="100"/>
      <c r="X459" s="100"/>
      <c r="Y459" s="100"/>
      <c r="Z459" s="100"/>
      <c r="AA459" s="132"/>
      <c r="AB459" s="101"/>
      <c r="AC459" s="101"/>
      <c r="AD459" s="101"/>
      <c r="AE459" s="100"/>
      <c r="AF459" s="101"/>
      <c r="AG459" s="100"/>
      <c r="AH459" s="101"/>
      <c r="AI459" s="100"/>
      <c r="AJ459" s="101"/>
      <c r="AK459" s="100"/>
      <c r="AL459" s="101"/>
      <c r="AM459" s="101"/>
      <c r="AN459" s="8"/>
      <c r="AO459" s="147">
        <f>IFERROR(VLOOKUP(B459,'A2. Rate Change &amp; Enrollment'!$C$20:$K$769,3,FALSE),0)</f>
        <v>0</v>
      </c>
      <c r="AP459" s="147">
        <f>IFERROR(VLOOKUP(B459,'A2. Rate Change &amp; Enrollment'!$C$20:$K$769,7,FALSE),0)</f>
        <v>0</v>
      </c>
      <c r="AQ459" s="150" t="e">
        <f t="shared" si="54"/>
        <v>#DIV/0!</v>
      </c>
      <c r="AS459" s="177"/>
      <c r="AT459" s="177"/>
      <c r="AV459" s="153" t="e">
        <f t="shared" si="55"/>
        <v>#DIV/0!</v>
      </c>
      <c r="AW459" s="101"/>
      <c r="AY459" s="132"/>
      <c r="AZ459" s="101"/>
      <c r="BA459" s="94"/>
      <c r="BB459" s="94"/>
      <c r="BC459" s="94"/>
      <c r="BD459" s="94"/>
      <c r="BE459" s="101"/>
      <c r="BF459" s="132"/>
      <c r="BG459" s="98"/>
      <c r="BH459" s="74" t="str">
        <f t="shared" si="50"/>
        <v>N</v>
      </c>
      <c r="BI459" t="e">
        <f t="shared" si="51"/>
        <v>#DIV/0!</v>
      </c>
      <c r="BK459" s="283">
        <f>IFERROR(VLOOKUP($B459, 'A2. Rate Change &amp; Enrollment'!$C$14:$BY$769, 75, FALSE), 0)</f>
        <v>0</v>
      </c>
      <c r="BL459" s="283" t="e">
        <f t="shared" si="52"/>
        <v>#DIV/0!</v>
      </c>
      <c r="BM459" s="283" t="e">
        <f t="shared" si="53"/>
        <v>#DIV/0!</v>
      </c>
      <c r="BN459" t="e">
        <f t="shared" si="56"/>
        <v>#DIV/0!</v>
      </c>
    </row>
    <row r="460" spans="1:66" x14ac:dyDescent="0.35">
      <c r="A460" t="s">
        <v>763</v>
      </c>
      <c r="B460" s="144"/>
      <c r="C460" s="98"/>
      <c r="D460" s="43" t="str">
        <f t="shared" si="49"/>
        <v>Indemnity</v>
      </c>
      <c r="E460" s="100"/>
      <c r="F460" s="101"/>
      <c r="G460" s="100"/>
      <c r="H460" s="101"/>
      <c r="I460" s="100"/>
      <c r="J460" s="101"/>
      <c r="K460" s="100"/>
      <c r="L460" s="101"/>
      <c r="M460" s="100"/>
      <c r="N460" s="101"/>
      <c r="O460" s="100"/>
      <c r="P460" s="101"/>
      <c r="Q460" s="100"/>
      <c r="R460" s="101"/>
      <c r="S460" s="100"/>
      <c r="T460" s="101"/>
      <c r="U460" s="118"/>
      <c r="V460" s="118"/>
      <c r="W460" s="100"/>
      <c r="X460" s="100"/>
      <c r="Y460" s="100"/>
      <c r="Z460" s="100"/>
      <c r="AA460" s="132"/>
      <c r="AB460" s="101"/>
      <c r="AC460" s="101"/>
      <c r="AD460" s="101"/>
      <c r="AE460" s="100"/>
      <c r="AF460" s="101"/>
      <c r="AG460" s="100"/>
      <c r="AH460" s="101"/>
      <c r="AI460" s="100"/>
      <c r="AJ460" s="101"/>
      <c r="AK460" s="100"/>
      <c r="AL460" s="101"/>
      <c r="AM460" s="101"/>
      <c r="AN460" s="8"/>
      <c r="AO460" s="147">
        <f>IFERROR(VLOOKUP(B460,'A2. Rate Change &amp; Enrollment'!$C$20:$K$769,3,FALSE),0)</f>
        <v>0</v>
      </c>
      <c r="AP460" s="147">
        <f>IFERROR(VLOOKUP(B460,'A2. Rate Change &amp; Enrollment'!$C$20:$K$769,7,FALSE),0)</f>
        <v>0</v>
      </c>
      <c r="AQ460" s="150" t="e">
        <f t="shared" si="54"/>
        <v>#DIV/0!</v>
      </c>
      <c r="AS460" s="177"/>
      <c r="AT460" s="177"/>
      <c r="AV460" s="153" t="e">
        <f t="shared" si="55"/>
        <v>#DIV/0!</v>
      </c>
      <c r="AW460" s="101"/>
      <c r="AY460" s="132"/>
      <c r="AZ460" s="101"/>
      <c r="BA460" s="94"/>
      <c r="BB460" s="94"/>
      <c r="BC460" s="94"/>
      <c r="BD460" s="94"/>
      <c r="BE460" s="101"/>
      <c r="BF460" s="132"/>
      <c r="BG460" s="98"/>
      <c r="BH460" s="74" t="str">
        <f t="shared" si="50"/>
        <v>N</v>
      </c>
      <c r="BI460" t="e">
        <f t="shared" si="51"/>
        <v>#DIV/0!</v>
      </c>
      <c r="BK460" s="283">
        <f>IFERROR(VLOOKUP($B460, 'A2. Rate Change &amp; Enrollment'!$C$14:$BY$769, 75, FALSE), 0)</f>
        <v>0</v>
      </c>
      <c r="BL460" s="283" t="e">
        <f t="shared" si="52"/>
        <v>#DIV/0!</v>
      </c>
      <c r="BM460" s="283" t="e">
        <f t="shared" si="53"/>
        <v>#DIV/0!</v>
      </c>
      <c r="BN460" t="e">
        <f t="shared" si="56"/>
        <v>#DIV/0!</v>
      </c>
    </row>
    <row r="461" spans="1:66" x14ac:dyDescent="0.35">
      <c r="A461" t="s">
        <v>764</v>
      </c>
      <c r="B461" s="144"/>
      <c r="C461" s="98"/>
      <c r="D461" s="43" t="str">
        <f t="shared" si="49"/>
        <v>Indemnity</v>
      </c>
      <c r="E461" s="100"/>
      <c r="F461" s="101"/>
      <c r="G461" s="100"/>
      <c r="H461" s="101"/>
      <c r="I461" s="100"/>
      <c r="J461" s="101"/>
      <c r="K461" s="100"/>
      <c r="L461" s="101"/>
      <c r="M461" s="100"/>
      <c r="N461" s="101"/>
      <c r="O461" s="100"/>
      <c r="P461" s="101"/>
      <c r="Q461" s="100"/>
      <c r="R461" s="101"/>
      <c r="S461" s="100"/>
      <c r="T461" s="101"/>
      <c r="U461" s="118"/>
      <c r="V461" s="118"/>
      <c r="W461" s="100"/>
      <c r="X461" s="100"/>
      <c r="Y461" s="100"/>
      <c r="Z461" s="100"/>
      <c r="AA461" s="132"/>
      <c r="AB461" s="101"/>
      <c r="AC461" s="101"/>
      <c r="AD461" s="101"/>
      <c r="AE461" s="100"/>
      <c r="AF461" s="101"/>
      <c r="AG461" s="100"/>
      <c r="AH461" s="101"/>
      <c r="AI461" s="100"/>
      <c r="AJ461" s="101"/>
      <c r="AK461" s="100"/>
      <c r="AL461" s="101"/>
      <c r="AM461" s="101"/>
      <c r="AN461" s="8"/>
      <c r="AO461" s="147">
        <f>IFERROR(VLOOKUP(B461,'A2. Rate Change &amp; Enrollment'!$C$20:$K$769,3,FALSE),0)</f>
        <v>0</v>
      </c>
      <c r="AP461" s="147">
        <f>IFERROR(VLOOKUP(B461,'A2. Rate Change &amp; Enrollment'!$C$20:$K$769,7,FALSE),0)</f>
        <v>0</v>
      </c>
      <c r="AQ461" s="150" t="e">
        <f t="shared" si="54"/>
        <v>#DIV/0!</v>
      </c>
      <c r="AS461" s="177"/>
      <c r="AT461" s="177"/>
      <c r="AV461" s="153" t="e">
        <f t="shared" si="55"/>
        <v>#DIV/0!</v>
      </c>
      <c r="AW461" s="101"/>
      <c r="AY461" s="132"/>
      <c r="AZ461" s="101"/>
      <c r="BA461" s="94"/>
      <c r="BB461" s="94"/>
      <c r="BC461" s="94"/>
      <c r="BD461" s="94"/>
      <c r="BE461" s="101"/>
      <c r="BF461" s="132"/>
      <c r="BG461" s="98"/>
      <c r="BH461" s="74" t="str">
        <f t="shared" si="50"/>
        <v>N</v>
      </c>
      <c r="BI461" t="e">
        <f t="shared" si="51"/>
        <v>#DIV/0!</v>
      </c>
      <c r="BK461" s="283">
        <f>IFERROR(VLOOKUP($B461, 'A2. Rate Change &amp; Enrollment'!$C$14:$BY$769, 75, FALSE), 0)</f>
        <v>0</v>
      </c>
      <c r="BL461" s="283" t="e">
        <f t="shared" si="52"/>
        <v>#DIV/0!</v>
      </c>
      <c r="BM461" s="283" t="e">
        <f t="shared" si="53"/>
        <v>#DIV/0!</v>
      </c>
      <c r="BN461" t="e">
        <f t="shared" si="56"/>
        <v>#DIV/0!</v>
      </c>
    </row>
    <row r="462" spans="1:66" x14ac:dyDescent="0.35">
      <c r="A462" t="s">
        <v>765</v>
      </c>
      <c r="B462" s="144"/>
      <c r="C462" s="98"/>
      <c r="D462" s="43" t="str">
        <f t="shared" si="49"/>
        <v>Indemnity</v>
      </c>
      <c r="E462" s="100"/>
      <c r="F462" s="101"/>
      <c r="G462" s="100"/>
      <c r="H462" s="101"/>
      <c r="I462" s="100"/>
      <c r="J462" s="101"/>
      <c r="K462" s="100"/>
      <c r="L462" s="101"/>
      <c r="M462" s="100"/>
      <c r="N462" s="101"/>
      <c r="O462" s="100"/>
      <c r="P462" s="101"/>
      <c r="Q462" s="100"/>
      <c r="R462" s="101"/>
      <c r="S462" s="100"/>
      <c r="T462" s="101"/>
      <c r="U462" s="118"/>
      <c r="V462" s="118"/>
      <c r="W462" s="100"/>
      <c r="X462" s="100"/>
      <c r="Y462" s="100"/>
      <c r="Z462" s="100"/>
      <c r="AA462" s="132"/>
      <c r="AB462" s="101"/>
      <c r="AC462" s="101"/>
      <c r="AD462" s="101"/>
      <c r="AE462" s="100"/>
      <c r="AF462" s="101"/>
      <c r="AG462" s="100"/>
      <c r="AH462" s="101"/>
      <c r="AI462" s="100"/>
      <c r="AJ462" s="101"/>
      <c r="AK462" s="100"/>
      <c r="AL462" s="101"/>
      <c r="AM462" s="101"/>
      <c r="AN462" s="8"/>
      <c r="AO462" s="147">
        <f>IFERROR(VLOOKUP(B462,'A2. Rate Change &amp; Enrollment'!$C$20:$K$769,3,FALSE),0)</f>
        <v>0</v>
      </c>
      <c r="AP462" s="147">
        <f>IFERROR(VLOOKUP(B462,'A2. Rate Change &amp; Enrollment'!$C$20:$K$769,7,FALSE),0)</f>
        <v>0</v>
      </c>
      <c r="AQ462" s="150" t="e">
        <f t="shared" si="54"/>
        <v>#DIV/0!</v>
      </c>
      <c r="AS462" s="177"/>
      <c r="AT462" s="177"/>
      <c r="AV462" s="153" t="e">
        <f t="shared" si="55"/>
        <v>#DIV/0!</v>
      </c>
      <c r="AW462" s="101"/>
      <c r="AY462" s="132"/>
      <c r="AZ462" s="101"/>
      <c r="BA462" s="94"/>
      <c r="BB462" s="94"/>
      <c r="BC462" s="94"/>
      <c r="BD462" s="94"/>
      <c r="BE462" s="101"/>
      <c r="BF462" s="132"/>
      <c r="BG462" s="98"/>
      <c r="BH462" s="74" t="str">
        <f t="shared" si="50"/>
        <v>N</v>
      </c>
      <c r="BI462" t="e">
        <f t="shared" si="51"/>
        <v>#DIV/0!</v>
      </c>
      <c r="BK462" s="283">
        <f>IFERROR(VLOOKUP($B462, 'A2. Rate Change &amp; Enrollment'!$C$14:$BY$769, 75, FALSE), 0)</f>
        <v>0</v>
      </c>
      <c r="BL462" s="283" t="e">
        <f t="shared" si="52"/>
        <v>#DIV/0!</v>
      </c>
      <c r="BM462" s="283" t="e">
        <f t="shared" si="53"/>
        <v>#DIV/0!</v>
      </c>
      <c r="BN462" t="e">
        <f t="shared" si="56"/>
        <v>#DIV/0!</v>
      </c>
    </row>
    <row r="463" spans="1:66" x14ac:dyDescent="0.35">
      <c r="A463" t="s">
        <v>766</v>
      </c>
      <c r="B463" s="144"/>
      <c r="C463" s="98"/>
      <c r="D463" s="43" t="str">
        <f t="shared" si="49"/>
        <v>Indemnity</v>
      </c>
      <c r="E463" s="100"/>
      <c r="F463" s="101"/>
      <c r="G463" s="100"/>
      <c r="H463" s="101"/>
      <c r="I463" s="100"/>
      <c r="J463" s="101"/>
      <c r="K463" s="100"/>
      <c r="L463" s="101"/>
      <c r="M463" s="100"/>
      <c r="N463" s="101"/>
      <c r="O463" s="100"/>
      <c r="P463" s="101"/>
      <c r="Q463" s="100"/>
      <c r="R463" s="101"/>
      <c r="S463" s="100"/>
      <c r="T463" s="101"/>
      <c r="U463" s="118"/>
      <c r="V463" s="118"/>
      <c r="W463" s="100"/>
      <c r="X463" s="100"/>
      <c r="Y463" s="100"/>
      <c r="Z463" s="100"/>
      <c r="AA463" s="132"/>
      <c r="AB463" s="101"/>
      <c r="AC463" s="101"/>
      <c r="AD463" s="101"/>
      <c r="AE463" s="100"/>
      <c r="AF463" s="101"/>
      <c r="AG463" s="100"/>
      <c r="AH463" s="101"/>
      <c r="AI463" s="100"/>
      <c r="AJ463" s="101"/>
      <c r="AK463" s="100"/>
      <c r="AL463" s="101"/>
      <c r="AM463" s="101"/>
      <c r="AN463" s="8"/>
      <c r="AO463" s="147">
        <f>IFERROR(VLOOKUP(B463,'A2. Rate Change &amp; Enrollment'!$C$20:$K$769,3,FALSE),0)</f>
        <v>0</v>
      </c>
      <c r="AP463" s="147">
        <f>IFERROR(VLOOKUP(B463,'A2. Rate Change &amp; Enrollment'!$C$20:$K$769,7,FALSE),0)</f>
        <v>0</v>
      </c>
      <c r="AQ463" s="150" t="e">
        <f t="shared" si="54"/>
        <v>#DIV/0!</v>
      </c>
      <c r="AS463" s="177"/>
      <c r="AT463" s="177"/>
      <c r="AV463" s="153" t="e">
        <f t="shared" si="55"/>
        <v>#DIV/0!</v>
      </c>
      <c r="AW463" s="101"/>
      <c r="AY463" s="132"/>
      <c r="AZ463" s="101"/>
      <c r="BA463" s="94"/>
      <c r="BB463" s="94"/>
      <c r="BC463" s="94"/>
      <c r="BD463" s="94"/>
      <c r="BE463" s="101"/>
      <c r="BF463" s="132"/>
      <c r="BG463" s="98"/>
      <c r="BH463" s="74" t="str">
        <f t="shared" si="50"/>
        <v>N</v>
      </c>
      <c r="BI463" t="e">
        <f t="shared" si="51"/>
        <v>#DIV/0!</v>
      </c>
      <c r="BK463" s="283">
        <f>IFERROR(VLOOKUP($B463, 'A2. Rate Change &amp; Enrollment'!$C$14:$BY$769, 75, FALSE), 0)</f>
        <v>0</v>
      </c>
      <c r="BL463" s="283" t="e">
        <f t="shared" si="52"/>
        <v>#DIV/0!</v>
      </c>
      <c r="BM463" s="283" t="e">
        <f t="shared" si="53"/>
        <v>#DIV/0!</v>
      </c>
      <c r="BN463" t="e">
        <f t="shared" si="56"/>
        <v>#DIV/0!</v>
      </c>
    </row>
    <row r="464" spans="1:66" x14ac:dyDescent="0.35">
      <c r="A464" t="s">
        <v>767</v>
      </c>
      <c r="B464" s="144"/>
      <c r="C464" s="98"/>
      <c r="D464" s="43" t="str">
        <f t="shared" ref="D464:D527" si="57">$B$4</f>
        <v>Indemnity</v>
      </c>
      <c r="E464" s="100"/>
      <c r="F464" s="101"/>
      <c r="G464" s="100"/>
      <c r="H464" s="101"/>
      <c r="I464" s="100"/>
      <c r="J464" s="101"/>
      <c r="K464" s="100"/>
      <c r="L464" s="101"/>
      <c r="M464" s="100"/>
      <c r="N464" s="101"/>
      <c r="O464" s="100"/>
      <c r="P464" s="101"/>
      <c r="Q464" s="100"/>
      <c r="R464" s="101"/>
      <c r="S464" s="100"/>
      <c r="T464" s="101"/>
      <c r="U464" s="118"/>
      <c r="V464" s="118"/>
      <c r="W464" s="100"/>
      <c r="X464" s="100"/>
      <c r="Y464" s="100"/>
      <c r="Z464" s="100"/>
      <c r="AA464" s="132"/>
      <c r="AB464" s="101"/>
      <c r="AC464" s="101"/>
      <c r="AD464" s="101"/>
      <c r="AE464" s="100"/>
      <c r="AF464" s="101"/>
      <c r="AG464" s="100"/>
      <c r="AH464" s="101"/>
      <c r="AI464" s="100"/>
      <c r="AJ464" s="101"/>
      <c r="AK464" s="100"/>
      <c r="AL464" s="101"/>
      <c r="AM464" s="101"/>
      <c r="AN464" s="8"/>
      <c r="AO464" s="147">
        <f>IFERROR(VLOOKUP(B464,'A2. Rate Change &amp; Enrollment'!$C$20:$K$769,3,FALSE),0)</f>
        <v>0</v>
      </c>
      <c r="AP464" s="147">
        <f>IFERROR(VLOOKUP(B464,'A2. Rate Change &amp; Enrollment'!$C$20:$K$769,7,FALSE),0)</f>
        <v>0</v>
      </c>
      <c r="AQ464" s="150" t="e">
        <f t="shared" si="54"/>
        <v>#DIV/0!</v>
      </c>
      <c r="AS464" s="177"/>
      <c r="AT464" s="177"/>
      <c r="AV464" s="153" t="e">
        <f t="shared" si="55"/>
        <v>#DIV/0!</v>
      </c>
      <c r="AW464" s="101"/>
      <c r="AY464" s="132"/>
      <c r="AZ464" s="101"/>
      <c r="BA464" s="94"/>
      <c r="BB464" s="94"/>
      <c r="BC464" s="94"/>
      <c r="BD464" s="94"/>
      <c r="BE464" s="101"/>
      <c r="BF464" s="132"/>
      <c r="BG464" s="98"/>
      <c r="BH464" s="74" t="str">
        <f t="shared" ref="BH464:BH527" si="58">IF(OR(AS464-AT464&gt;5%, AT464-AS464&gt;5%), "Y", "N")</f>
        <v>N</v>
      </c>
      <c r="BI464" t="e">
        <f t="shared" ref="BI464:BI527" si="59">IF(AND(AQ464&gt;5%, BH464="Y"), "Y", "N")</f>
        <v>#DIV/0!</v>
      </c>
      <c r="BK464" s="283">
        <f>IFERROR(VLOOKUP($B464, 'A2. Rate Change &amp; Enrollment'!$C$14:$BY$769, 75, FALSE), 0)</f>
        <v>0</v>
      </c>
      <c r="BL464" s="283" t="e">
        <f t="shared" ref="BL464:BL527" si="60">BK464/$BK$14</f>
        <v>#DIV/0!</v>
      </c>
      <c r="BM464" s="283" t="e">
        <f t="shared" ref="BM464:BM527" si="61">AS464/$AS$14</f>
        <v>#DIV/0!</v>
      </c>
      <c r="BN464" t="e">
        <f t="shared" si="56"/>
        <v>#DIV/0!</v>
      </c>
    </row>
    <row r="465" spans="1:66" x14ac:dyDescent="0.35">
      <c r="A465" t="s">
        <v>768</v>
      </c>
      <c r="B465" s="144"/>
      <c r="C465" s="98"/>
      <c r="D465" s="43" t="str">
        <f t="shared" si="57"/>
        <v>Indemnity</v>
      </c>
      <c r="E465" s="100"/>
      <c r="F465" s="101"/>
      <c r="G465" s="100"/>
      <c r="H465" s="101"/>
      <c r="I465" s="100"/>
      <c r="J465" s="101"/>
      <c r="K465" s="100"/>
      <c r="L465" s="101"/>
      <c r="M465" s="100"/>
      <c r="N465" s="101"/>
      <c r="O465" s="100"/>
      <c r="P465" s="101"/>
      <c r="Q465" s="100"/>
      <c r="R465" s="101"/>
      <c r="S465" s="100"/>
      <c r="T465" s="101"/>
      <c r="U465" s="118"/>
      <c r="V465" s="118"/>
      <c r="W465" s="100"/>
      <c r="X465" s="100"/>
      <c r="Y465" s="100"/>
      <c r="Z465" s="100"/>
      <c r="AA465" s="132"/>
      <c r="AB465" s="101"/>
      <c r="AC465" s="101"/>
      <c r="AD465" s="101"/>
      <c r="AE465" s="100"/>
      <c r="AF465" s="101"/>
      <c r="AG465" s="100"/>
      <c r="AH465" s="101"/>
      <c r="AI465" s="100"/>
      <c r="AJ465" s="101"/>
      <c r="AK465" s="100"/>
      <c r="AL465" s="101"/>
      <c r="AM465" s="101"/>
      <c r="AN465" s="8"/>
      <c r="AO465" s="147">
        <f>IFERROR(VLOOKUP(B465,'A2. Rate Change &amp; Enrollment'!$C$20:$K$769,3,FALSE),0)</f>
        <v>0</v>
      </c>
      <c r="AP465" s="147">
        <f>IFERROR(VLOOKUP(B465,'A2. Rate Change &amp; Enrollment'!$C$20:$K$769,7,FALSE),0)</f>
        <v>0</v>
      </c>
      <c r="AQ465" s="150" t="e">
        <f t="shared" ref="AQ465:AQ528" si="62">AP465/$AP$11</f>
        <v>#DIV/0!</v>
      </c>
      <c r="AS465" s="177"/>
      <c r="AT465" s="177"/>
      <c r="AV465" s="153" t="e">
        <f t="shared" ref="AV465:AV528" si="63">AS465/AT465-1</f>
        <v>#DIV/0!</v>
      </c>
      <c r="AW465" s="101"/>
      <c r="AY465" s="132"/>
      <c r="AZ465" s="101"/>
      <c r="BA465" s="94"/>
      <c r="BB465" s="94"/>
      <c r="BC465" s="94"/>
      <c r="BD465" s="94"/>
      <c r="BE465" s="101"/>
      <c r="BF465" s="132"/>
      <c r="BG465" s="98"/>
      <c r="BH465" s="74" t="str">
        <f t="shared" si="58"/>
        <v>N</v>
      </c>
      <c r="BI465" t="e">
        <f t="shared" si="59"/>
        <v>#DIV/0!</v>
      </c>
      <c r="BK465" s="283">
        <f>IFERROR(VLOOKUP($B465, 'A2. Rate Change &amp; Enrollment'!$C$14:$BY$769, 75, FALSE), 0)</f>
        <v>0</v>
      </c>
      <c r="BL465" s="283" t="e">
        <f t="shared" si="60"/>
        <v>#DIV/0!</v>
      </c>
      <c r="BM465" s="283" t="e">
        <f t="shared" si="61"/>
        <v>#DIV/0!</v>
      </c>
      <c r="BN465" t="e">
        <f t="shared" ref="BN465:BN528" si="64">IF(ABS(BM465-BL465)&lt;0.001, "N", "Y")</f>
        <v>#DIV/0!</v>
      </c>
    </row>
    <row r="466" spans="1:66" x14ac:dyDescent="0.35">
      <c r="A466" t="s">
        <v>769</v>
      </c>
      <c r="B466" s="144"/>
      <c r="C466" s="98"/>
      <c r="D466" s="43" t="str">
        <f t="shared" si="57"/>
        <v>Indemnity</v>
      </c>
      <c r="E466" s="100"/>
      <c r="F466" s="101"/>
      <c r="G466" s="100"/>
      <c r="H466" s="101"/>
      <c r="I466" s="100"/>
      <c r="J466" s="101"/>
      <c r="K466" s="100"/>
      <c r="L466" s="101"/>
      <c r="M466" s="100"/>
      <c r="N466" s="101"/>
      <c r="O466" s="100"/>
      <c r="P466" s="101"/>
      <c r="Q466" s="100"/>
      <c r="R466" s="101"/>
      <c r="S466" s="100"/>
      <c r="T466" s="101"/>
      <c r="U466" s="118"/>
      <c r="V466" s="118"/>
      <c r="W466" s="100"/>
      <c r="X466" s="100"/>
      <c r="Y466" s="100"/>
      <c r="Z466" s="100"/>
      <c r="AA466" s="132"/>
      <c r="AB466" s="101"/>
      <c r="AC466" s="101"/>
      <c r="AD466" s="101"/>
      <c r="AE466" s="100"/>
      <c r="AF466" s="101"/>
      <c r="AG466" s="100"/>
      <c r="AH466" s="101"/>
      <c r="AI466" s="100"/>
      <c r="AJ466" s="101"/>
      <c r="AK466" s="100"/>
      <c r="AL466" s="101"/>
      <c r="AM466" s="101"/>
      <c r="AN466" s="8"/>
      <c r="AO466" s="147">
        <f>IFERROR(VLOOKUP(B466,'A2. Rate Change &amp; Enrollment'!$C$20:$K$769,3,FALSE),0)</f>
        <v>0</v>
      </c>
      <c r="AP466" s="147">
        <f>IFERROR(VLOOKUP(B466,'A2. Rate Change &amp; Enrollment'!$C$20:$K$769,7,FALSE),0)</f>
        <v>0</v>
      </c>
      <c r="AQ466" s="150" t="e">
        <f t="shared" si="62"/>
        <v>#DIV/0!</v>
      </c>
      <c r="AS466" s="177"/>
      <c r="AT466" s="177"/>
      <c r="AV466" s="153" t="e">
        <f t="shared" si="63"/>
        <v>#DIV/0!</v>
      </c>
      <c r="AW466" s="101"/>
      <c r="AY466" s="132"/>
      <c r="AZ466" s="101"/>
      <c r="BA466" s="94"/>
      <c r="BB466" s="94"/>
      <c r="BC466" s="94"/>
      <c r="BD466" s="94"/>
      <c r="BE466" s="101"/>
      <c r="BF466" s="132"/>
      <c r="BG466" s="98"/>
      <c r="BH466" s="74" t="str">
        <f t="shared" si="58"/>
        <v>N</v>
      </c>
      <c r="BI466" t="e">
        <f t="shared" si="59"/>
        <v>#DIV/0!</v>
      </c>
      <c r="BK466" s="283">
        <f>IFERROR(VLOOKUP($B466, 'A2. Rate Change &amp; Enrollment'!$C$14:$BY$769, 75, FALSE), 0)</f>
        <v>0</v>
      </c>
      <c r="BL466" s="283" t="e">
        <f t="shared" si="60"/>
        <v>#DIV/0!</v>
      </c>
      <c r="BM466" s="283" t="e">
        <f t="shared" si="61"/>
        <v>#DIV/0!</v>
      </c>
      <c r="BN466" t="e">
        <f t="shared" si="64"/>
        <v>#DIV/0!</v>
      </c>
    </row>
    <row r="467" spans="1:66" x14ac:dyDescent="0.35">
      <c r="A467" t="s">
        <v>770</v>
      </c>
      <c r="B467" s="144"/>
      <c r="C467" s="98"/>
      <c r="D467" s="43" t="str">
        <f t="shared" si="57"/>
        <v>Indemnity</v>
      </c>
      <c r="E467" s="100"/>
      <c r="F467" s="101"/>
      <c r="G467" s="100"/>
      <c r="H467" s="101"/>
      <c r="I467" s="100"/>
      <c r="J467" s="101"/>
      <c r="K467" s="100"/>
      <c r="L467" s="101"/>
      <c r="M467" s="100"/>
      <c r="N467" s="101"/>
      <c r="O467" s="100"/>
      <c r="P467" s="101"/>
      <c r="Q467" s="100"/>
      <c r="R467" s="101"/>
      <c r="S467" s="100"/>
      <c r="T467" s="101"/>
      <c r="U467" s="118"/>
      <c r="V467" s="118"/>
      <c r="W467" s="100"/>
      <c r="X467" s="100"/>
      <c r="Y467" s="100"/>
      <c r="Z467" s="100"/>
      <c r="AA467" s="132"/>
      <c r="AB467" s="101"/>
      <c r="AC467" s="101"/>
      <c r="AD467" s="101"/>
      <c r="AE467" s="100"/>
      <c r="AF467" s="101"/>
      <c r="AG467" s="100"/>
      <c r="AH467" s="101"/>
      <c r="AI467" s="100"/>
      <c r="AJ467" s="101"/>
      <c r="AK467" s="100"/>
      <c r="AL467" s="101"/>
      <c r="AM467" s="101"/>
      <c r="AN467" s="8"/>
      <c r="AO467" s="147">
        <f>IFERROR(VLOOKUP(B467,'A2. Rate Change &amp; Enrollment'!$C$20:$K$769,3,FALSE),0)</f>
        <v>0</v>
      </c>
      <c r="AP467" s="147">
        <f>IFERROR(VLOOKUP(B467,'A2. Rate Change &amp; Enrollment'!$C$20:$K$769,7,FALSE),0)</f>
        <v>0</v>
      </c>
      <c r="AQ467" s="150" t="e">
        <f t="shared" si="62"/>
        <v>#DIV/0!</v>
      </c>
      <c r="AS467" s="177"/>
      <c r="AT467" s="177"/>
      <c r="AV467" s="153" t="e">
        <f t="shared" si="63"/>
        <v>#DIV/0!</v>
      </c>
      <c r="AW467" s="101"/>
      <c r="AY467" s="132"/>
      <c r="AZ467" s="101"/>
      <c r="BA467" s="94"/>
      <c r="BB467" s="94"/>
      <c r="BC467" s="94"/>
      <c r="BD467" s="94"/>
      <c r="BE467" s="101"/>
      <c r="BF467" s="132"/>
      <c r="BG467" s="98"/>
      <c r="BH467" s="74" t="str">
        <f t="shared" si="58"/>
        <v>N</v>
      </c>
      <c r="BI467" t="e">
        <f t="shared" si="59"/>
        <v>#DIV/0!</v>
      </c>
      <c r="BK467" s="283">
        <f>IFERROR(VLOOKUP($B467, 'A2. Rate Change &amp; Enrollment'!$C$14:$BY$769, 75, FALSE), 0)</f>
        <v>0</v>
      </c>
      <c r="BL467" s="283" t="e">
        <f t="shared" si="60"/>
        <v>#DIV/0!</v>
      </c>
      <c r="BM467" s="283" t="e">
        <f t="shared" si="61"/>
        <v>#DIV/0!</v>
      </c>
      <c r="BN467" t="e">
        <f t="shared" si="64"/>
        <v>#DIV/0!</v>
      </c>
    </row>
    <row r="468" spans="1:66" x14ac:dyDescent="0.35">
      <c r="A468" t="s">
        <v>771</v>
      </c>
      <c r="B468" s="144"/>
      <c r="C468" s="98"/>
      <c r="D468" s="43" t="str">
        <f t="shared" si="57"/>
        <v>Indemnity</v>
      </c>
      <c r="E468" s="100"/>
      <c r="F468" s="101"/>
      <c r="G468" s="100"/>
      <c r="H468" s="101"/>
      <c r="I468" s="100"/>
      <c r="J468" s="101"/>
      <c r="K468" s="100"/>
      <c r="L468" s="101"/>
      <c r="M468" s="100"/>
      <c r="N468" s="101"/>
      <c r="O468" s="100"/>
      <c r="P468" s="101"/>
      <c r="Q468" s="100"/>
      <c r="R468" s="101"/>
      <c r="S468" s="100"/>
      <c r="T468" s="101"/>
      <c r="U468" s="118"/>
      <c r="V468" s="118"/>
      <c r="W468" s="100"/>
      <c r="X468" s="100"/>
      <c r="Y468" s="100"/>
      <c r="Z468" s="100"/>
      <c r="AA468" s="132"/>
      <c r="AB468" s="101"/>
      <c r="AC468" s="101"/>
      <c r="AD468" s="101"/>
      <c r="AE468" s="100"/>
      <c r="AF468" s="101"/>
      <c r="AG468" s="100"/>
      <c r="AH468" s="101"/>
      <c r="AI468" s="100"/>
      <c r="AJ468" s="101"/>
      <c r="AK468" s="100"/>
      <c r="AL468" s="101"/>
      <c r="AM468" s="101"/>
      <c r="AN468" s="8"/>
      <c r="AO468" s="147">
        <f>IFERROR(VLOOKUP(B468,'A2. Rate Change &amp; Enrollment'!$C$20:$K$769,3,FALSE),0)</f>
        <v>0</v>
      </c>
      <c r="AP468" s="147">
        <f>IFERROR(VLOOKUP(B468,'A2. Rate Change &amp; Enrollment'!$C$20:$K$769,7,FALSE),0)</f>
        <v>0</v>
      </c>
      <c r="AQ468" s="150" t="e">
        <f t="shared" si="62"/>
        <v>#DIV/0!</v>
      </c>
      <c r="AS468" s="177"/>
      <c r="AT468" s="177"/>
      <c r="AV468" s="153" t="e">
        <f t="shared" si="63"/>
        <v>#DIV/0!</v>
      </c>
      <c r="AW468" s="101"/>
      <c r="AY468" s="132"/>
      <c r="AZ468" s="101"/>
      <c r="BA468" s="94"/>
      <c r="BB468" s="94"/>
      <c r="BC468" s="94"/>
      <c r="BD468" s="94"/>
      <c r="BE468" s="101"/>
      <c r="BF468" s="132"/>
      <c r="BG468" s="98"/>
      <c r="BH468" s="74" t="str">
        <f t="shared" si="58"/>
        <v>N</v>
      </c>
      <c r="BI468" t="e">
        <f t="shared" si="59"/>
        <v>#DIV/0!</v>
      </c>
      <c r="BK468" s="283">
        <f>IFERROR(VLOOKUP($B468, 'A2. Rate Change &amp; Enrollment'!$C$14:$BY$769, 75, FALSE), 0)</f>
        <v>0</v>
      </c>
      <c r="BL468" s="283" t="e">
        <f t="shared" si="60"/>
        <v>#DIV/0!</v>
      </c>
      <c r="BM468" s="283" t="e">
        <f t="shared" si="61"/>
        <v>#DIV/0!</v>
      </c>
      <c r="BN468" t="e">
        <f t="shared" si="64"/>
        <v>#DIV/0!</v>
      </c>
    </row>
    <row r="469" spans="1:66" x14ac:dyDescent="0.35">
      <c r="A469" t="s">
        <v>772</v>
      </c>
      <c r="B469" s="144"/>
      <c r="C469" s="98"/>
      <c r="D469" s="43" t="str">
        <f t="shared" si="57"/>
        <v>Indemnity</v>
      </c>
      <c r="E469" s="100"/>
      <c r="F469" s="101"/>
      <c r="G469" s="100"/>
      <c r="H469" s="101"/>
      <c r="I469" s="100"/>
      <c r="J469" s="101"/>
      <c r="K469" s="100"/>
      <c r="L469" s="101"/>
      <c r="M469" s="100"/>
      <c r="N469" s="101"/>
      <c r="O469" s="100"/>
      <c r="P469" s="101"/>
      <c r="Q469" s="100"/>
      <c r="R469" s="101"/>
      <c r="S469" s="100"/>
      <c r="T469" s="101"/>
      <c r="U469" s="118"/>
      <c r="V469" s="118"/>
      <c r="W469" s="100"/>
      <c r="X469" s="100"/>
      <c r="Y469" s="100"/>
      <c r="Z469" s="100"/>
      <c r="AA469" s="132"/>
      <c r="AB469" s="101"/>
      <c r="AC469" s="101"/>
      <c r="AD469" s="101"/>
      <c r="AE469" s="100"/>
      <c r="AF469" s="101"/>
      <c r="AG469" s="100"/>
      <c r="AH469" s="101"/>
      <c r="AI469" s="100"/>
      <c r="AJ469" s="101"/>
      <c r="AK469" s="100"/>
      <c r="AL469" s="101"/>
      <c r="AM469" s="101"/>
      <c r="AN469" s="8"/>
      <c r="AO469" s="147">
        <f>IFERROR(VLOOKUP(B469,'A2. Rate Change &amp; Enrollment'!$C$20:$K$769,3,FALSE),0)</f>
        <v>0</v>
      </c>
      <c r="AP469" s="147">
        <f>IFERROR(VLOOKUP(B469,'A2. Rate Change &amp; Enrollment'!$C$20:$K$769,7,FALSE),0)</f>
        <v>0</v>
      </c>
      <c r="AQ469" s="150" t="e">
        <f t="shared" si="62"/>
        <v>#DIV/0!</v>
      </c>
      <c r="AS469" s="177"/>
      <c r="AT469" s="177"/>
      <c r="AV469" s="153" t="e">
        <f t="shared" si="63"/>
        <v>#DIV/0!</v>
      </c>
      <c r="AW469" s="101"/>
      <c r="AY469" s="132"/>
      <c r="AZ469" s="101"/>
      <c r="BA469" s="94"/>
      <c r="BB469" s="94"/>
      <c r="BC469" s="94"/>
      <c r="BD469" s="94"/>
      <c r="BE469" s="101"/>
      <c r="BF469" s="132"/>
      <c r="BG469" s="98"/>
      <c r="BH469" s="74" t="str">
        <f t="shared" si="58"/>
        <v>N</v>
      </c>
      <c r="BI469" t="e">
        <f t="shared" si="59"/>
        <v>#DIV/0!</v>
      </c>
      <c r="BK469" s="283">
        <f>IFERROR(VLOOKUP($B469, 'A2. Rate Change &amp; Enrollment'!$C$14:$BY$769, 75, FALSE), 0)</f>
        <v>0</v>
      </c>
      <c r="BL469" s="283" t="e">
        <f t="shared" si="60"/>
        <v>#DIV/0!</v>
      </c>
      <c r="BM469" s="283" t="e">
        <f t="shared" si="61"/>
        <v>#DIV/0!</v>
      </c>
      <c r="BN469" t="e">
        <f t="shared" si="64"/>
        <v>#DIV/0!</v>
      </c>
    </row>
    <row r="470" spans="1:66" x14ac:dyDescent="0.35">
      <c r="A470" t="s">
        <v>773</v>
      </c>
      <c r="B470" s="144"/>
      <c r="C470" s="98"/>
      <c r="D470" s="43" t="str">
        <f t="shared" si="57"/>
        <v>Indemnity</v>
      </c>
      <c r="E470" s="100"/>
      <c r="F470" s="101"/>
      <c r="G470" s="100"/>
      <c r="H470" s="101"/>
      <c r="I470" s="100"/>
      <c r="J470" s="101"/>
      <c r="K470" s="100"/>
      <c r="L470" s="101"/>
      <c r="M470" s="100"/>
      <c r="N470" s="101"/>
      <c r="O470" s="100"/>
      <c r="P470" s="101"/>
      <c r="Q470" s="100"/>
      <c r="R470" s="101"/>
      <c r="S470" s="100"/>
      <c r="T470" s="101"/>
      <c r="U470" s="118"/>
      <c r="V470" s="118"/>
      <c r="W470" s="100"/>
      <c r="X470" s="100"/>
      <c r="Y470" s="100"/>
      <c r="Z470" s="100"/>
      <c r="AA470" s="132"/>
      <c r="AB470" s="101"/>
      <c r="AC470" s="101"/>
      <c r="AD470" s="101"/>
      <c r="AE470" s="100"/>
      <c r="AF470" s="101"/>
      <c r="AG470" s="100"/>
      <c r="AH470" s="101"/>
      <c r="AI470" s="100"/>
      <c r="AJ470" s="101"/>
      <c r="AK470" s="100"/>
      <c r="AL470" s="101"/>
      <c r="AM470" s="101"/>
      <c r="AN470" s="8"/>
      <c r="AO470" s="147">
        <f>IFERROR(VLOOKUP(B470,'A2. Rate Change &amp; Enrollment'!$C$20:$K$769,3,FALSE),0)</f>
        <v>0</v>
      </c>
      <c r="AP470" s="147">
        <f>IFERROR(VLOOKUP(B470,'A2. Rate Change &amp; Enrollment'!$C$20:$K$769,7,FALSE),0)</f>
        <v>0</v>
      </c>
      <c r="AQ470" s="150" t="e">
        <f t="shared" si="62"/>
        <v>#DIV/0!</v>
      </c>
      <c r="AS470" s="177"/>
      <c r="AT470" s="177"/>
      <c r="AV470" s="153" t="e">
        <f t="shared" si="63"/>
        <v>#DIV/0!</v>
      </c>
      <c r="AW470" s="101"/>
      <c r="AY470" s="132"/>
      <c r="AZ470" s="101"/>
      <c r="BA470" s="94"/>
      <c r="BB470" s="94"/>
      <c r="BC470" s="94"/>
      <c r="BD470" s="94"/>
      <c r="BE470" s="101"/>
      <c r="BF470" s="132"/>
      <c r="BG470" s="98"/>
      <c r="BH470" s="74" t="str">
        <f t="shared" si="58"/>
        <v>N</v>
      </c>
      <c r="BI470" t="e">
        <f t="shared" si="59"/>
        <v>#DIV/0!</v>
      </c>
      <c r="BK470" s="283">
        <f>IFERROR(VLOOKUP($B470, 'A2. Rate Change &amp; Enrollment'!$C$14:$BY$769, 75, FALSE), 0)</f>
        <v>0</v>
      </c>
      <c r="BL470" s="283" t="e">
        <f t="shared" si="60"/>
        <v>#DIV/0!</v>
      </c>
      <c r="BM470" s="283" t="e">
        <f t="shared" si="61"/>
        <v>#DIV/0!</v>
      </c>
      <c r="BN470" t="e">
        <f t="shared" si="64"/>
        <v>#DIV/0!</v>
      </c>
    </row>
    <row r="471" spans="1:66" x14ac:dyDescent="0.35">
      <c r="A471" t="s">
        <v>774</v>
      </c>
      <c r="B471" s="144"/>
      <c r="C471" s="98"/>
      <c r="D471" s="43" t="str">
        <f t="shared" si="57"/>
        <v>Indemnity</v>
      </c>
      <c r="E471" s="100"/>
      <c r="F471" s="101"/>
      <c r="G471" s="100"/>
      <c r="H471" s="101"/>
      <c r="I471" s="100"/>
      <c r="J471" s="101"/>
      <c r="K471" s="100"/>
      <c r="L471" s="101"/>
      <c r="M471" s="100"/>
      <c r="N471" s="101"/>
      <c r="O471" s="100"/>
      <c r="P471" s="101"/>
      <c r="Q471" s="100"/>
      <c r="R471" s="101"/>
      <c r="S471" s="100"/>
      <c r="T471" s="101"/>
      <c r="U471" s="118"/>
      <c r="V471" s="118"/>
      <c r="W471" s="100"/>
      <c r="X471" s="100"/>
      <c r="Y471" s="100"/>
      <c r="Z471" s="100"/>
      <c r="AA471" s="132"/>
      <c r="AB471" s="101"/>
      <c r="AC471" s="101"/>
      <c r="AD471" s="101"/>
      <c r="AE471" s="100"/>
      <c r="AF471" s="101"/>
      <c r="AG471" s="100"/>
      <c r="AH471" s="101"/>
      <c r="AI471" s="100"/>
      <c r="AJ471" s="101"/>
      <c r="AK471" s="100"/>
      <c r="AL471" s="101"/>
      <c r="AM471" s="101"/>
      <c r="AN471" s="8"/>
      <c r="AO471" s="147">
        <f>IFERROR(VLOOKUP(B471,'A2. Rate Change &amp; Enrollment'!$C$20:$K$769,3,FALSE),0)</f>
        <v>0</v>
      </c>
      <c r="AP471" s="147">
        <f>IFERROR(VLOOKUP(B471,'A2. Rate Change &amp; Enrollment'!$C$20:$K$769,7,FALSE),0)</f>
        <v>0</v>
      </c>
      <c r="AQ471" s="150" t="e">
        <f t="shared" si="62"/>
        <v>#DIV/0!</v>
      </c>
      <c r="AS471" s="177"/>
      <c r="AT471" s="177"/>
      <c r="AV471" s="153" t="e">
        <f t="shared" si="63"/>
        <v>#DIV/0!</v>
      </c>
      <c r="AW471" s="101"/>
      <c r="AY471" s="132"/>
      <c r="AZ471" s="101"/>
      <c r="BA471" s="94"/>
      <c r="BB471" s="94"/>
      <c r="BC471" s="94"/>
      <c r="BD471" s="94"/>
      <c r="BE471" s="101"/>
      <c r="BF471" s="132"/>
      <c r="BG471" s="98"/>
      <c r="BH471" s="74" t="str">
        <f t="shared" si="58"/>
        <v>N</v>
      </c>
      <c r="BI471" t="e">
        <f t="shared" si="59"/>
        <v>#DIV/0!</v>
      </c>
      <c r="BK471" s="283">
        <f>IFERROR(VLOOKUP($B471, 'A2. Rate Change &amp; Enrollment'!$C$14:$BY$769, 75, FALSE), 0)</f>
        <v>0</v>
      </c>
      <c r="BL471" s="283" t="e">
        <f t="shared" si="60"/>
        <v>#DIV/0!</v>
      </c>
      <c r="BM471" s="283" t="e">
        <f t="shared" si="61"/>
        <v>#DIV/0!</v>
      </c>
      <c r="BN471" t="e">
        <f t="shared" si="64"/>
        <v>#DIV/0!</v>
      </c>
    </row>
    <row r="472" spans="1:66" x14ac:dyDescent="0.35">
      <c r="A472" t="s">
        <v>775</v>
      </c>
      <c r="B472" s="144"/>
      <c r="C472" s="98"/>
      <c r="D472" s="43" t="str">
        <f t="shared" si="57"/>
        <v>Indemnity</v>
      </c>
      <c r="E472" s="100"/>
      <c r="F472" s="101"/>
      <c r="G472" s="100"/>
      <c r="H472" s="101"/>
      <c r="I472" s="100"/>
      <c r="J472" s="101"/>
      <c r="K472" s="100"/>
      <c r="L472" s="101"/>
      <c r="M472" s="100"/>
      <c r="N472" s="101"/>
      <c r="O472" s="100"/>
      <c r="P472" s="101"/>
      <c r="Q472" s="100"/>
      <c r="R472" s="101"/>
      <c r="S472" s="100"/>
      <c r="T472" s="101"/>
      <c r="U472" s="118"/>
      <c r="V472" s="118"/>
      <c r="W472" s="100"/>
      <c r="X472" s="100"/>
      <c r="Y472" s="100"/>
      <c r="Z472" s="100"/>
      <c r="AA472" s="132"/>
      <c r="AB472" s="101"/>
      <c r="AC472" s="101"/>
      <c r="AD472" s="101"/>
      <c r="AE472" s="100"/>
      <c r="AF472" s="101"/>
      <c r="AG472" s="100"/>
      <c r="AH472" s="101"/>
      <c r="AI472" s="100"/>
      <c r="AJ472" s="101"/>
      <c r="AK472" s="100"/>
      <c r="AL472" s="101"/>
      <c r="AM472" s="101"/>
      <c r="AN472" s="8"/>
      <c r="AO472" s="147">
        <f>IFERROR(VLOOKUP(B472,'A2. Rate Change &amp; Enrollment'!$C$20:$K$769,3,FALSE),0)</f>
        <v>0</v>
      </c>
      <c r="AP472" s="147">
        <f>IFERROR(VLOOKUP(B472,'A2. Rate Change &amp; Enrollment'!$C$20:$K$769,7,FALSE),0)</f>
        <v>0</v>
      </c>
      <c r="AQ472" s="150" t="e">
        <f t="shared" si="62"/>
        <v>#DIV/0!</v>
      </c>
      <c r="AS472" s="177"/>
      <c r="AT472" s="177"/>
      <c r="AV472" s="153" t="e">
        <f t="shared" si="63"/>
        <v>#DIV/0!</v>
      </c>
      <c r="AW472" s="101"/>
      <c r="AY472" s="132"/>
      <c r="AZ472" s="101"/>
      <c r="BA472" s="94"/>
      <c r="BB472" s="94"/>
      <c r="BC472" s="94"/>
      <c r="BD472" s="94"/>
      <c r="BE472" s="101"/>
      <c r="BF472" s="132"/>
      <c r="BG472" s="98"/>
      <c r="BH472" s="74" t="str">
        <f t="shared" si="58"/>
        <v>N</v>
      </c>
      <c r="BI472" t="e">
        <f t="shared" si="59"/>
        <v>#DIV/0!</v>
      </c>
      <c r="BK472" s="283">
        <f>IFERROR(VLOOKUP($B472, 'A2. Rate Change &amp; Enrollment'!$C$14:$BY$769, 75, FALSE), 0)</f>
        <v>0</v>
      </c>
      <c r="BL472" s="283" t="e">
        <f t="shared" si="60"/>
        <v>#DIV/0!</v>
      </c>
      <c r="BM472" s="283" t="e">
        <f t="shared" si="61"/>
        <v>#DIV/0!</v>
      </c>
      <c r="BN472" t="e">
        <f t="shared" si="64"/>
        <v>#DIV/0!</v>
      </c>
    </row>
    <row r="473" spans="1:66" x14ac:dyDescent="0.35">
      <c r="A473" t="s">
        <v>776</v>
      </c>
      <c r="B473" s="144"/>
      <c r="C473" s="98"/>
      <c r="D473" s="43" t="str">
        <f t="shared" si="57"/>
        <v>Indemnity</v>
      </c>
      <c r="E473" s="100"/>
      <c r="F473" s="101"/>
      <c r="G473" s="100"/>
      <c r="H473" s="101"/>
      <c r="I473" s="100"/>
      <c r="J473" s="101"/>
      <c r="K473" s="100"/>
      <c r="L473" s="101"/>
      <c r="M473" s="100"/>
      <c r="N473" s="101"/>
      <c r="O473" s="100"/>
      <c r="P473" s="101"/>
      <c r="Q473" s="100"/>
      <c r="R473" s="101"/>
      <c r="S473" s="100"/>
      <c r="T473" s="101"/>
      <c r="U473" s="118"/>
      <c r="V473" s="118"/>
      <c r="W473" s="100"/>
      <c r="X473" s="100"/>
      <c r="Y473" s="100"/>
      <c r="Z473" s="100"/>
      <c r="AA473" s="132"/>
      <c r="AB473" s="101"/>
      <c r="AC473" s="101"/>
      <c r="AD473" s="101"/>
      <c r="AE473" s="100"/>
      <c r="AF473" s="101"/>
      <c r="AG473" s="100"/>
      <c r="AH473" s="101"/>
      <c r="AI473" s="100"/>
      <c r="AJ473" s="101"/>
      <c r="AK473" s="100"/>
      <c r="AL473" s="101"/>
      <c r="AM473" s="101"/>
      <c r="AN473" s="8"/>
      <c r="AO473" s="147">
        <f>IFERROR(VLOOKUP(B473,'A2. Rate Change &amp; Enrollment'!$C$20:$K$769,3,FALSE),0)</f>
        <v>0</v>
      </c>
      <c r="AP473" s="147">
        <f>IFERROR(VLOOKUP(B473,'A2. Rate Change &amp; Enrollment'!$C$20:$K$769,7,FALSE),0)</f>
        <v>0</v>
      </c>
      <c r="AQ473" s="150" t="e">
        <f t="shared" si="62"/>
        <v>#DIV/0!</v>
      </c>
      <c r="AS473" s="177"/>
      <c r="AT473" s="177"/>
      <c r="AV473" s="153" t="e">
        <f t="shared" si="63"/>
        <v>#DIV/0!</v>
      </c>
      <c r="AW473" s="101"/>
      <c r="AY473" s="132"/>
      <c r="AZ473" s="101"/>
      <c r="BA473" s="94"/>
      <c r="BB473" s="94"/>
      <c r="BC473" s="94"/>
      <c r="BD473" s="94"/>
      <c r="BE473" s="101"/>
      <c r="BF473" s="132"/>
      <c r="BG473" s="98"/>
      <c r="BH473" s="74" t="str">
        <f t="shared" si="58"/>
        <v>N</v>
      </c>
      <c r="BI473" t="e">
        <f t="shared" si="59"/>
        <v>#DIV/0!</v>
      </c>
      <c r="BK473" s="283">
        <f>IFERROR(VLOOKUP($B473, 'A2. Rate Change &amp; Enrollment'!$C$14:$BY$769, 75, FALSE), 0)</f>
        <v>0</v>
      </c>
      <c r="BL473" s="283" t="e">
        <f t="shared" si="60"/>
        <v>#DIV/0!</v>
      </c>
      <c r="BM473" s="283" t="e">
        <f t="shared" si="61"/>
        <v>#DIV/0!</v>
      </c>
      <c r="BN473" t="e">
        <f t="shared" si="64"/>
        <v>#DIV/0!</v>
      </c>
    </row>
    <row r="474" spans="1:66" x14ac:dyDescent="0.35">
      <c r="A474" t="s">
        <v>777</v>
      </c>
      <c r="B474" s="144"/>
      <c r="C474" s="98"/>
      <c r="D474" s="43" t="str">
        <f t="shared" si="57"/>
        <v>Indemnity</v>
      </c>
      <c r="E474" s="100"/>
      <c r="F474" s="101"/>
      <c r="G474" s="100"/>
      <c r="H474" s="101"/>
      <c r="I474" s="100"/>
      <c r="J474" s="101"/>
      <c r="K474" s="100"/>
      <c r="L474" s="101"/>
      <c r="M474" s="100"/>
      <c r="N474" s="101"/>
      <c r="O474" s="100"/>
      <c r="P474" s="101"/>
      <c r="Q474" s="100"/>
      <c r="R474" s="101"/>
      <c r="S474" s="100"/>
      <c r="T474" s="101"/>
      <c r="U474" s="118"/>
      <c r="V474" s="118"/>
      <c r="W474" s="100"/>
      <c r="X474" s="100"/>
      <c r="Y474" s="100"/>
      <c r="Z474" s="100"/>
      <c r="AA474" s="132"/>
      <c r="AB474" s="101"/>
      <c r="AC474" s="101"/>
      <c r="AD474" s="101"/>
      <c r="AE474" s="100"/>
      <c r="AF474" s="101"/>
      <c r="AG474" s="100"/>
      <c r="AH474" s="101"/>
      <c r="AI474" s="100"/>
      <c r="AJ474" s="101"/>
      <c r="AK474" s="100"/>
      <c r="AL474" s="101"/>
      <c r="AM474" s="101"/>
      <c r="AN474" s="8"/>
      <c r="AO474" s="147">
        <f>IFERROR(VLOOKUP(B474,'A2. Rate Change &amp; Enrollment'!$C$20:$K$769,3,FALSE),0)</f>
        <v>0</v>
      </c>
      <c r="AP474" s="147">
        <f>IFERROR(VLOOKUP(B474,'A2. Rate Change &amp; Enrollment'!$C$20:$K$769,7,FALSE),0)</f>
        <v>0</v>
      </c>
      <c r="AQ474" s="150" t="e">
        <f t="shared" si="62"/>
        <v>#DIV/0!</v>
      </c>
      <c r="AS474" s="177"/>
      <c r="AT474" s="177"/>
      <c r="AV474" s="153" t="e">
        <f t="shared" si="63"/>
        <v>#DIV/0!</v>
      </c>
      <c r="AW474" s="101"/>
      <c r="AY474" s="132"/>
      <c r="AZ474" s="101"/>
      <c r="BA474" s="94"/>
      <c r="BB474" s="94"/>
      <c r="BC474" s="94"/>
      <c r="BD474" s="94"/>
      <c r="BE474" s="101"/>
      <c r="BF474" s="132"/>
      <c r="BG474" s="98"/>
      <c r="BH474" s="74" t="str">
        <f t="shared" si="58"/>
        <v>N</v>
      </c>
      <c r="BI474" t="e">
        <f t="shared" si="59"/>
        <v>#DIV/0!</v>
      </c>
      <c r="BK474" s="283">
        <f>IFERROR(VLOOKUP($B474, 'A2. Rate Change &amp; Enrollment'!$C$14:$BY$769, 75, FALSE), 0)</f>
        <v>0</v>
      </c>
      <c r="BL474" s="283" t="e">
        <f t="shared" si="60"/>
        <v>#DIV/0!</v>
      </c>
      <c r="BM474" s="283" t="e">
        <f t="shared" si="61"/>
        <v>#DIV/0!</v>
      </c>
      <c r="BN474" t="e">
        <f t="shared" si="64"/>
        <v>#DIV/0!</v>
      </c>
    </row>
    <row r="475" spans="1:66" x14ac:dyDescent="0.35">
      <c r="A475" t="s">
        <v>778</v>
      </c>
      <c r="B475" s="144"/>
      <c r="C475" s="98"/>
      <c r="D475" s="43" t="str">
        <f t="shared" si="57"/>
        <v>Indemnity</v>
      </c>
      <c r="E475" s="100"/>
      <c r="F475" s="101"/>
      <c r="G475" s="100"/>
      <c r="H475" s="101"/>
      <c r="I475" s="100"/>
      <c r="J475" s="101"/>
      <c r="K475" s="100"/>
      <c r="L475" s="101"/>
      <c r="M475" s="100"/>
      <c r="N475" s="101"/>
      <c r="O475" s="100"/>
      <c r="P475" s="101"/>
      <c r="Q475" s="100"/>
      <c r="R475" s="101"/>
      <c r="S475" s="100"/>
      <c r="T475" s="101"/>
      <c r="U475" s="118"/>
      <c r="V475" s="118"/>
      <c r="W475" s="100"/>
      <c r="X475" s="100"/>
      <c r="Y475" s="100"/>
      <c r="Z475" s="100"/>
      <c r="AA475" s="132"/>
      <c r="AB475" s="101"/>
      <c r="AC475" s="101"/>
      <c r="AD475" s="101"/>
      <c r="AE475" s="100"/>
      <c r="AF475" s="101"/>
      <c r="AG475" s="100"/>
      <c r="AH475" s="101"/>
      <c r="AI475" s="100"/>
      <c r="AJ475" s="101"/>
      <c r="AK475" s="100"/>
      <c r="AL475" s="101"/>
      <c r="AM475" s="101"/>
      <c r="AN475" s="8"/>
      <c r="AO475" s="147">
        <f>IFERROR(VLOOKUP(B475,'A2. Rate Change &amp; Enrollment'!$C$20:$K$769,3,FALSE),0)</f>
        <v>0</v>
      </c>
      <c r="AP475" s="147">
        <f>IFERROR(VLOOKUP(B475,'A2. Rate Change &amp; Enrollment'!$C$20:$K$769,7,FALSE),0)</f>
        <v>0</v>
      </c>
      <c r="AQ475" s="150" t="e">
        <f t="shared" si="62"/>
        <v>#DIV/0!</v>
      </c>
      <c r="AS475" s="177"/>
      <c r="AT475" s="177"/>
      <c r="AV475" s="153" t="e">
        <f t="shared" si="63"/>
        <v>#DIV/0!</v>
      </c>
      <c r="AW475" s="101"/>
      <c r="AY475" s="132"/>
      <c r="AZ475" s="101"/>
      <c r="BA475" s="94"/>
      <c r="BB475" s="94"/>
      <c r="BC475" s="94"/>
      <c r="BD475" s="94"/>
      <c r="BE475" s="101"/>
      <c r="BF475" s="132"/>
      <c r="BG475" s="98"/>
      <c r="BH475" s="74" t="str">
        <f t="shared" si="58"/>
        <v>N</v>
      </c>
      <c r="BI475" t="e">
        <f t="shared" si="59"/>
        <v>#DIV/0!</v>
      </c>
      <c r="BK475" s="283">
        <f>IFERROR(VLOOKUP($B475, 'A2. Rate Change &amp; Enrollment'!$C$14:$BY$769, 75, FALSE), 0)</f>
        <v>0</v>
      </c>
      <c r="BL475" s="283" t="e">
        <f t="shared" si="60"/>
        <v>#DIV/0!</v>
      </c>
      <c r="BM475" s="283" t="e">
        <f t="shared" si="61"/>
        <v>#DIV/0!</v>
      </c>
      <c r="BN475" t="e">
        <f t="shared" si="64"/>
        <v>#DIV/0!</v>
      </c>
    </row>
    <row r="476" spans="1:66" x14ac:dyDescent="0.35">
      <c r="A476" t="s">
        <v>779</v>
      </c>
      <c r="B476" s="144"/>
      <c r="C476" s="98"/>
      <c r="D476" s="43" t="str">
        <f t="shared" si="57"/>
        <v>Indemnity</v>
      </c>
      <c r="E476" s="100"/>
      <c r="F476" s="101"/>
      <c r="G476" s="100"/>
      <c r="H476" s="101"/>
      <c r="I476" s="100"/>
      <c r="J476" s="101"/>
      <c r="K476" s="100"/>
      <c r="L476" s="101"/>
      <c r="M476" s="100"/>
      <c r="N476" s="101"/>
      <c r="O476" s="100"/>
      <c r="P476" s="101"/>
      <c r="Q476" s="100"/>
      <c r="R476" s="101"/>
      <c r="S476" s="100"/>
      <c r="T476" s="101"/>
      <c r="U476" s="118"/>
      <c r="V476" s="118"/>
      <c r="W476" s="100"/>
      <c r="X476" s="100"/>
      <c r="Y476" s="100"/>
      <c r="Z476" s="100"/>
      <c r="AA476" s="132"/>
      <c r="AB476" s="101"/>
      <c r="AC476" s="101"/>
      <c r="AD476" s="101"/>
      <c r="AE476" s="100"/>
      <c r="AF476" s="101"/>
      <c r="AG476" s="100"/>
      <c r="AH476" s="101"/>
      <c r="AI476" s="100"/>
      <c r="AJ476" s="101"/>
      <c r="AK476" s="100"/>
      <c r="AL476" s="101"/>
      <c r="AM476" s="101"/>
      <c r="AN476" s="8"/>
      <c r="AO476" s="147">
        <f>IFERROR(VLOOKUP(B476,'A2. Rate Change &amp; Enrollment'!$C$20:$K$769,3,FALSE),0)</f>
        <v>0</v>
      </c>
      <c r="AP476" s="147">
        <f>IFERROR(VLOOKUP(B476,'A2. Rate Change &amp; Enrollment'!$C$20:$K$769,7,FALSE),0)</f>
        <v>0</v>
      </c>
      <c r="AQ476" s="150" t="e">
        <f t="shared" si="62"/>
        <v>#DIV/0!</v>
      </c>
      <c r="AS476" s="177"/>
      <c r="AT476" s="177"/>
      <c r="AV476" s="153" t="e">
        <f t="shared" si="63"/>
        <v>#DIV/0!</v>
      </c>
      <c r="AW476" s="101"/>
      <c r="AY476" s="132"/>
      <c r="AZ476" s="101"/>
      <c r="BA476" s="94"/>
      <c r="BB476" s="94"/>
      <c r="BC476" s="94"/>
      <c r="BD476" s="94"/>
      <c r="BE476" s="101"/>
      <c r="BF476" s="132"/>
      <c r="BG476" s="98"/>
      <c r="BH476" s="74" t="str">
        <f t="shared" si="58"/>
        <v>N</v>
      </c>
      <c r="BI476" t="e">
        <f t="shared" si="59"/>
        <v>#DIV/0!</v>
      </c>
      <c r="BK476" s="283">
        <f>IFERROR(VLOOKUP($B476, 'A2. Rate Change &amp; Enrollment'!$C$14:$BY$769, 75, FALSE), 0)</f>
        <v>0</v>
      </c>
      <c r="BL476" s="283" t="e">
        <f t="shared" si="60"/>
        <v>#DIV/0!</v>
      </c>
      <c r="BM476" s="283" t="e">
        <f t="shared" si="61"/>
        <v>#DIV/0!</v>
      </c>
      <c r="BN476" t="e">
        <f t="shared" si="64"/>
        <v>#DIV/0!</v>
      </c>
    </row>
    <row r="477" spans="1:66" x14ac:dyDescent="0.35">
      <c r="A477" t="s">
        <v>780</v>
      </c>
      <c r="B477" s="144"/>
      <c r="C477" s="98"/>
      <c r="D477" s="43" t="str">
        <f t="shared" si="57"/>
        <v>Indemnity</v>
      </c>
      <c r="E477" s="100"/>
      <c r="F477" s="101"/>
      <c r="G477" s="100"/>
      <c r="H477" s="101"/>
      <c r="I477" s="100"/>
      <c r="J477" s="101"/>
      <c r="K477" s="100"/>
      <c r="L477" s="101"/>
      <c r="M477" s="100"/>
      <c r="N477" s="101"/>
      <c r="O477" s="100"/>
      <c r="P477" s="101"/>
      <c r="Q477" s="100"/>
      <c r="R477" s="101"/>
      <c r="S477" s="100"/>
      <c r="T477" s="101"/>
      <c r="U477" s="118"/>
      <c r="V477" s="118"/>
      <c r="W477" s="100"/>
      <c r="X477" s="100"/>
      <c r="Y477" s="100"/>
      <c r="Z477" s="100"/>
      <c r="AA477" s="132"/>
      <c r="AB477" s="101"/>
      <c r="AC477" s="101"/>
      <c r="AD477" s="101"/>
      <c r="AE477" s="100"/>
      <c r="AF477" s="101"/>
      <c r="AG477" s="100"/>
      <c r="AH477" s="101"/>
      <c r="AI477" s="100"/>
      <c r="AJ477" s="101"/>
      <c r="AK477" s="100"/>
      <c r="AL477" s="101"/>
      <c r="AM477" s="101"/>
      <c r="AN477" s="8"/>
      <c r="AO477" s="147">
        <f>IFERROR(VLOOKUP(B477,'A2. Rate Change &amp; Enrollment'!$C$20:$K$769,3,FALSE),0)</f>
        <v>0</v>
      </c>
      <c r="AP477" s="147">
        <f>IFERROR(VLOOKUP(B477,'A2. Rate Change &amp; Enrollment'!$C$20:$K$769,7,FALSE),0)</f>
        <v>0</v>
      </c>
      <c r="AQ477" s="150" t="e">
        <f t="shared" si="62"/>
        <v>#DIV/0!</v>
      </c>
      <c r="AS477" s="177"/>
      <c r="AT477" s="177"/>
      <c r="AV477" s="153" t="e">
        <f t="shared" si="63"/>
        <v>#DIV/0!</v>
      </c>
      <c r="AW477" s="101"/>
      <c r="AY477" s="132"/>
      <c r="AZ477" s="101"/>
      <c r="BA477" s="94"/>
      <c r="BB477" s="94"/>
      <c r="BC477" s="94"/>
      <c r="BD477" s="94"/>
      <c r="BE477" s="101"/>
      <c r="BF477" s="132"/>
      <c r="BG477" s="98"/>
      <c r="BH477" s="74" t="str">
        <f t="shared" si="58"/>
        <v>N</v>
      </c>
      <c r="BI477" t="e">
        <f t="shared" si="59"/>
        <v>#DIV/0!</v>
      </c>
      <c r="BK477" s="283">
        <f>IFERROR(VLOOKUP($B477, 'A2. Rate Change &amp; Enrollment'!$C$14:$BY$769, 75, FALSE), 0)</f>
        <v>0</v>
      </c>
      <c r="BL477" s="283" t="e">
        <f t="shared" si="60"/>
        <v>#DIV/0!</v>
      </c>
      <c r="BM477" s="283" t="e">
        <f t="shared" si="61"/>
        <v>#DIV/0!</v>
      </c>
      <c r="BN477" t="e">
        <f t="shared" si="64"/>
        <v>#DIV/0!</v>
      </c>
    </row>
    <row r="478" spans="1:66" x14ac:dyDescent="0.35">
      <c r="A478" t="s">
        <v>781</v>
      </c>
      <c r="B478" s="144"/>
      <c r="C478" s="98"/>
      <c r="D478" s="43" t="str">
        <f t="shared" si="57"/>
        <v>Indemnity</v>
      </c>
      <c r="E478" s="100"/>
      <c r="F478" s="101"/>
      <c r="G478" s="100"/>
      <c r="H478" s="101"/>
      <c r="I478" s="100"/>
      <c r="J478" s="101"/>
      <c r="K478" s="100"/>
      <c r="L478" s="101"/>
      <c r="M478" s="100"/>
      <c r="N478" s="101"/>
      <c r="O478" s="100"/>
      <c r="P478" s="101"/>
      <c r="Q478" s="100"/>
      <c r="R478" s="101"/>
      <c r="S478" s="100"/>
      <c r="T478" s="101"/>
      <c r="U478" s="118"/>
      <c r="V478" s="118"/>
      <c r="W478" s="100"/>
      <c r="X478" s="100"/>
      <c r="Y478" s="100"/>
      <c r="Z478" s="100"/>
      <c r="AA478" s="132"/>
      <c r="AB478" s="101"/>
      <c r="AC478" s="101"/>
      <c r="AD478" s="101"/>
      <c r="AE478" s="100"/>
      <c r="AF478" s="101"/>
      <c r="AG478" s="100"/>
      <c r="AH478" s="101"/>
      <c r="AI478" s="100"/>
      <c r="AJ478" s="101"/>
      <c r="AK478" s="100"/>
      <c r="AL478" s="101"/>
      <c r="AM478" s="101"/>
      <c r="AN478" s="8"/>
      <c r="AO478" s="147">
        <f>IFERROR(VLOOKUP(B478,'A2. Rate Change &amp; Enrollment'!$C$20:$K$769,3,FALSE),0)</f>
        <v>0</v>
      </c>
      <c r="AP478" s="147">
        <f>IFERROR(VLOOKUP(B478,'A2. Rate Change &amp; Enrollment'!$C$20:$K$769,7,FALSE),0)</f>
        <v>0</v>
      </c>
      <c r="AQ478" s="150" t="e">
        <f t="shared" si="62"/>
        <v>#DIV/0!</v>
      </c>
      <c r="AS478" s="177"/>
      <c r="AT478" s="177"/>
      <c r="AV478" s="153" t="e">
        <f t="shared" si="63"/>
        <v>#DIV/0!</v>
      </c>
      <c r="AW478" s="101"/>
      <c r="AY478" s="132"/>
      <c r="AZ478" s="101"/>
      <c r="BA478" s="94"/>
      <c r="BB478" s="94"/>
      <c r="BC478" s="94"/>
      <c r="BD478" s="94"/>
      <c r="BE478" s="101"/>
      <c r="BF478" s="132"/>
      <c r="BG478" s="98"/>
      <c r="BH478" s="74" t="str">
        <f t="shared" si="58"/>
        <v>N</v>
      </c>
      <c r="BI478" t="e">
        <f t="shared" si="59"/>
        <v>#DIV/0!</v>
      </c>
      <c r="BK478" s="283">
        <f>IFERROR(VLOOKUP($B478, 'A2. Rate Change &amp; Enrollment'!$C$14:$BY$769, 75, FALSE), 0)</f>
        <v>0</v>
      </c>
      <c r="BL478" s="283" t="e">
        <f t="shared" si="60"/>
        <v>#DIV/0!</v>
      </c>
      <c r="BM478" s="283" t="e">
        <f t="shared" si="61"/>
        <v>#DIV/0!</v>
      </c>
      <c r="BN478" t="e">
        <f t="shared" si="64"/>
        <v>#DIV/0!</v>
      </c>
    </row>
    <row r="479" spans="1:66" x14ac:dyDescent="0.35">
      <c r="A479" t="s">
        <v>782</v>
      </c>
      <c r="B479" s="144"/>
      <c r="C479" s="98"/>
      <c r="D479" s="43" t="str">
        <f t="shared" si="57"/>
        <v>Indemnity</v>
      </c>
      <c r="E479" s="100"/>
      <c r="F479" s="101"/>
      <c r="G479" s="100"/>
      <c r="H479" s="101"/>
      <c r="I479" s="100"/>
      <c r="J479" s="101"/>
      <c r="K479" s="100"/>
      <c r="L479" s="101"/>
      <c r="M479" s="100"/>
      <c r="N479" s="101"/>
      <c r="O479" s="100"/>
      <c r="P479" s="101"/>
      <c r="Q479" s="100"/>
      <c r="R479" s="101"/>
      <c r="S479" s="100"/>
      <c r="T479" s="101"/>
      <c r="U479" s="118"/>
      <c r="V479" s="118"/>
      <c r="W479" s="100"/>
      <c r="X479" s="100"/>
      <c r="Y479" s="100"/>
      <c r="Z479" s="100"/>
      <c r="AA479" s="132"/>
      <c r="AB479" s="101"/>
      <c r="AC479" s="101"/>
      <c r="AD479" s="101"/>
      <c r="AE479" s="100"/>
      <c r="AF479" s="101"/>
      <c r="AG479" s="100"/>
      <c r="AH479" s="101"/>
      <c r="AI479" s="100"/>
      <c r="AJ479" s="101"/>
      <c r="AK479" s="100"/>
      <c r="AL479" s="101"/>
      <c r="AM479" s="101"/>
      <c r="AN479" s="8"/>
      <c r="AO479" s="147">
        <f>IFERROR(VLOOKUP(B479,'A2. Rate Change &amp; Enrollment'!$C$20:$K$769,3,FALSE),0)</f>
        <v>0</v>
      </c>
      <c r="AP479" s="147">
        <f>IFERROR(VLOOKUP(B479,'A2. Rate Change &amp; Enrollment'!$C$20:$K$769,7,FALSE),0)</f>
        <v>0</v>
      </c>
      <c r="AQ479" s="150" t="e">
        <f t="shared" si="62"/>
        <v>#DIV/0!</v>
      </c>
      <c r="AS479" s="177"/>
      <c r="AT479" s="177"/>
      <c r="AV479" s="153" t="e">
        <f t="shared" si="63"/>
        <v>#DIV/0!</v>
      </c>
      <c r="AW479" s="101"/>
      <c r="AY479" s="132"/>
      <c r="AZ479" s="101"/>
      <c r="BA479" s="94"/>
      <c r="BB479" s="94"/>
      <c r="BC479" s="94"/>
      <c r="BD479" s="94"/>
      <c r="BE479" s="101"/>
      <c r="BF479" s="132"/>
      <c r="BG479" s="98"/>
      <c r="BH479" s="74" t="str">
        <f t="shared" si="58"/>
        <v>N</v>
      </c>
      <c r="BI479" t="e">
        <f t="shared" si="59"/>
        <v>#DIV/0!</v>
      </c>
      <c r="BK479" s="283">
        <f>IFERROR(VLOOKUP($B479, 'A2. Rate Change &amp; Enrollment'!$C$14:$BY$769, 75, FALSE), 0)</f>
        <v>0</v>
      </c>
      <c r="BL479" s="283" t="e">
        <f t="shared" si="60"/>
        <v>#DIV/0!</v>
      </c>
      <c r="BM479" s="283" t="e">
        <f t="shared" si="61"/>
        <v>#DIV/0!</v>
      </c>
      <c r="BN479" t="e">
        <f t="shared" si="64"/>
        <v>#DIV/0!</v>
      </c>
    </row>
    <row r="480" spans="1:66" x14ac:dyDescent="0.35">
      <c r="A480" t="s">
        <v>783</v>
      </c>
      <c r="B480" s="144"/>
      <c r="C480" s="98"/>
      <c r="D480" s="43" t="str">
        <f t="shared" si="57"/>
        <v>Indemnity</v>
      </c>
      <c r="E480" s="100"/>
      <c r="F480" s="101"/>
      <c r="G480" s="100"/>
      <c r="H480" s="101"/>
      <c r="I480" s="100"/>
      <c r="J480" s="101"/>
      <c r="K480" s="100"/>
      <c r="L480" s="101"/>
      <c r="M480" s="100"/>
      <c r="N480" s="101"/>
      <c r="O480" s="100"/>
      <c r="P480" s="101"/>
      <c r="Q480" s="100"/>
      <c r="R480" s="101"/>
      <c r="S480" s="100"/>
      <c r="T480" s="101"/>
      <c r="U480" s="118"/>
      <c r="V480" s="118"/>
      <c r="W480" s="100"/>
      <c r="X480" s="100"/>
      <c r="Y480" s="100"/>
      <c r="Z480" s="100"/>
      <c r="AA480" s="132"/>
      <c r="AB480" s="101"/>
      <c r="AC480" s="101"/>
      <c r="AD480" s="101"/>
      <c r="AE480" s="100"/>
      <c r="AF480" s="101"/>
      <c r="AG480" s="100"/>
      <c r="AH480" s="101"/>
      <c r="AI480" s="100"/>
      <c r="AJ480" s="101"/>
      <c r="AK480" s="100"/>
      <c r="AL480" s="101"/>
      <c r="AM480" s="101"/>
      <c r="AN480" s="8"/>
      <c r="AO480" s="147">
        <f>IFERROR(VLOOKUP(B480,'A2. Rate Change &amp; Enrollment'!$C$20:$K$769,3,FALSE),0)</f>
        <v>0</v>
      </c>
      <c r="AP480" s="147">
        <f>IFERROR(VLOOKUP(B480,'A2. Rate Change &amp; Enrollment'!$C$20:$K$769,7,FALSE),0)</f>
        <v>0</v>
      </c>
      <c r="AQ480" s="150" t="e">
        <f t="shared" si="62"/>
        <v>#DIV/0!</v>
      </c>
      <c r="AS480" s="177"/>
      <c r="AT480" s="177"/>
      <c r="AV480" s="153" t="e">
        <f t="shared" si="63"/>
        <v>#DIV/0!</v>
      </c>
      <c r="AW480" s="101"/>
      <c r="AY480" s="132"/>
      <c r="AZ480" s="101"/>
      <c r="BA480" s="94"/>
      <c r="BB480" s="94"/>
      <c r="BC480" s="94"/>
      <c r="BD480" s="94"/>
      <c r="BE480" s="101"/>
      <c r="BF480" s="132"/>
      <c r="BG480" s="98"/>
      <c r="BH480" s="74" t="str">
        <f t="shared" si="58"/>
        <v>N</v>
      </c>
      <c r="BI480" t="e">
        <f t="shared" si="59"/>
        <v>#DIV/0!</v>
      </c>
      <c r="BK480" s="283">
        <f>IFERROR(VLOOKUP($B480, 'A2. Rate Change &amp; Enrollment'!$C$14:$BY$769, 75, FALSE), 0)</f>
        <v>0</v>
      </c>
      <c r="BL480" s="283" t="e">
        <f t="shared" si="60"/>
        <v>#DIV/0!</v>
      </c>
      <c r="BM480" s="283" t="e">
        <f t="shared" si="61"/>
        <v>#DIV/0!</v>
      </c>
      <c r="BN480" t="e">
        <f t="shared" si="64"/>
        <v>#DIV/0!</v>
      </c>
    </row>
    <row r="481" spans="1:66" x14ac:dyDescent="0.35">
      <c r="A481" t="s">
        <v>784</v>
      </c>
      <c r="B481" s="144"/>
      <c r="C481" s="98"/>
      <c r="D481" s="43" t="str">
        <f t="shared" si="57"/>
        <v>Indemnity</v>
      </c>
      <c r="E481" s="100"/>
      <c r="F481" s="101"/>
      <c r="G481" s="100"/>
      <c r="H481" s="101"/>
      <c r="I481" s="100"/>
      <c r="J481" s="101"/>
      <c r="K481" s="100"/>
      <c r="L481" s="101"/>
      <c r="M481" s="100"/>
      <c r="N481" s="101"/>
      <c r="O481" s="100"/>
      <c r="P481" s="101"/>
      <c r="Q481" s="100"/>
      <c r="R481" s="101"/>
      <c r="S481" s="100"/>
      <c r="T481" s="101"/>
      <c r="U481" s="118"/>
      <c r="V481" s="118"/>
      <c r="W481" s="100"/>
      <c r="X481" s="100"/>
      <c r="Y481" s="100"/>
      <c r="Z481" s="100"/>
      <c r="AA481" s="132"/>
      <c r="AB481" s="101"/>
      <c r="AC481" s="101"/>
      <c r="AD481" s="101"/>
      <c r="AE481" s="100"/>
      <c r="AF481" s="101"/>
      <c r="AG481" s="100"/>
      <c r="AH481" s="101"/>
      <c r="AI481" s="100"/>
      <c r="AJ481" s="101"/>
      <c r="AK481" s="100"/>
      <c r="AL481" s="101"/>
      <c r="AM481" s="101"/>
      <c r="AN481" s="8"/>
      <c r="AO481" s="147">
        <f>IFERROR(VLOOKUP(B481,'A2. Rate Change &amp; Enrollment'!$C$20:$K$769,3,FALSE),0)</f>
        <v>0</v>
      </c>
      <c r="AP481" s="147">
        <f>IFERROR(VLOOKUP(B481,'A2. Rate Change &amp; Enrollment'!$C$20:$K$769,7,FALSE),0)</f>
        <v>0</v>
      </c>
      <c r="AQ481" s="150" t="e">
        <f t="shared" si="62"/>
        <v>#DIV/0!</v>
      </c>
      <c r="AS481" s="177"/>
      <c r="AT481" s="177"/>
      <c r="AV481" s="153" t="e">
        <f t="shared" si="63"/>
        <v>#DIV/0!</v>
      </c>
      <c r="AW481" s="101"/>
      <c r="AY481" s="132"/>
      <c r="AZ481" s="101"/>
      <c r="BA481" s="94"/>
      <c r="BB481" s="94"/>
      <c r="BC481" s="94"/>
      <c r="BD481" s="94"/>
      <c r="BE481" s="101"/>
      <c r="BF481" s="132"/>
      <c r="BG481" s="98"/>
      <c r="BH481" s="74" t="str">
        <f t="shared" si="58"/>
        <v>N</v>
      </c>
      <c r="BI481" t="e">
        <f t="shared" si="59"/>
        <v>#DIV/0!</v>
      </c>
      <c r="BK481" s="283">
        <f>IFERROR(VLOOKUP($B481, 'A2. Rate Change &amp; Enrollment'!$C$14:$BY$769, 75, FALSE), 0)</f>
        <v>0</v>
      </c>
      <c r="BL481" s="283" t="e">
        <f t="shared" si="60"/>
        <v>#DIV/0!</v>
      </c>
      <c r="BM481" s="283" t="e">
        <f t="shared" si="61"/>
        <v>#DIV/0!</v>
      </c>
      <c r="BN481" t="e">
        <f t="shared" si="64"/>
        <v>#DIV/0!</v>
      </c>
    </row>
    <row r="482" spans="1:66" x14ac:dyDescent="0.35">
      <c r="A482" t="s">
        <v>785</v>
      </c>
      <c r="B482" s="144"/>
      <c r="C482" s="98"/>
      <c r="D482" s="43" t="str">
        <f t="shared" si="57"/>
        <v>Indemnity</v>
      </c>
      <c r="E482" s="100"/>
      <c r="F482" s="101"/>
      <c r="G482" s="100"/>
      <c r="H482" s="101"/>
      <c r="I482" s="100"/>
      <c r="J482" s="101"/>
      <c r="K482" s="100"/>
      <c r="L482" s="101"/>
      <c r="M482" s="100"/>
      <c r="N482" s="101"/>
      <c r="O482" s="100"/>
      <c r="P482" s="101"/>
      <c r="Q482" s="100"/>
      <c r="R482" s="101"/>
      <c r="S482" s="100"/>
      <c r="T482" s="101"/>
      <c r="U482" s="118"/>
      <c r="V482" s="118"/>
      <c r="W482" s="100"/>
      <c r="X482" s="100"/>
      <c r="Y482" s="100"/>
      <c r="Z482" s="100"/>
      <c r="AA482" s="132"/>
      <c r="AB482" s="101"/>
      <c r="AC482" s="101"/>
      <c r="AD482" s="101"/>
      <c r="AE482" s="100"/>
      <c r="AF482" s="101"/>
      <c r="AG482" s="100"/>
      <c r="AH482" s="101"/>
      <c r="AI482" s="100"/>
      <c r="AJ482" s="101"/>
      <c r="AK482" s="100"/>
      <c r="AL482" s="101"/>
      <c r="AM482" s="101"/>
      <c r="AN482" s="8"/>
      <c r="AO482" s="147">
        <f>IFERROR(VLOOKUP(B482,'A2. Rate Change &amp; Enrollment'!$C$20:$K$769,3,FALSE),0)</f>
        <v>0</v>
      </c>
      <c r="AP482" s="147">
        <f>IFERROR(VLOOKUP(B482,'A2. Rate Change &amp; Enrollment'!$C$20:$K$769,7,FALSE),0)</f>
        <v>0</v>
      </c>
      <c r="AQ482" s="150" t="e">
        <f t="shared" si="62"/>
        <v>#DIV/0!</v>
      </c>
      <c r="AS482" s="177"/>
      <c r="AT482" s="177"/>
      <c r="AV482" s="153" t="e">
        <f t="shared" si="63"/>
        <v>#DIV/0!</v>
      </c>
      <c r="AW482" s="101"/>
      <c r="AY482" s="132"/>
      <c r="AZ482" s="101"/>
      <c r="BA482" s="94"/>
      <c r="BB482" s="94"/>
      <c r="BC482" s="94"/>
      <c r="BD482" s="94"/>
      <c r="BE482" s="101"/>
      <c r="BF482" s="132"/>
      <c r="BG482" s="98"/>
      <c r="BH482" s="74" t="str">
        <f t="shared" si="58"/>
        <v>N</v>
      </c>
      <c r="BI482" t="e">
        <f t="shared" si="59"/>
        <v>#DIV/0!</v>
      </c>
      <c r="BK482" s="283">
        <f>IFERROR(VLOOKUP($B482, 'A2. Rate Change &amp; Enrollment'!$C$14:$BY$769, 75, FALSE), 0)</f>
        <v>0</v>
      </c>
      <c r="BL482" s="283" t="e">
        <f t="shared" si="60"/>
        <v>#DIV/0!</v>
      </c>
      <c r="BM482" s="283" t="e">
        <f t="shared" si="61"/>
        <v>#DIV/0!</v>
      </c>
      <c r="BN482" t="e">
        <f t="shared" si="64"/>
        <v>#DIV/0!</v>
      </c>
    </row>
    <row r="483" spans="1:66" x14ac:dyDescent="0.35">
      <c r="A483" t="s">
        <v>786</v>
      </c>
      <c r="B483" s="144"/>
      <c r="C483" s="98"/>
      <c r="D483" s="43" t="str">
        <f t="shared" si="57"/>
        <v>Indemnity</v>
      </c>
      <c r="E483" s="100"/>
      <c r="F483" s="101"/>
      <c r="G483" s="100"/>
      <c r="H483" s="101"/>
      <c r="I483" s="100"/>
      <c r="J483" s="101"/>
      <c r="K483" s="100"/>
      <c r="L483" s="101"/>
      <c r="M483" s="100"/>
      <c r="N483" s="101"/>
      <c r="O483" s="100"/>
      <c r="P483" s="101"/>
      <c r="Q483" s="100"/>
      <c r="R483" s="101"/>
      <c r="S483" s="100"/>
      <c r="T483" s="101"/>
      <c r="U483" s="118"/>
      <c r="V483" s="118"/>
      <c r="W483" s="100"/>
      <c r="X483" s="100"/>
      <c r="Y483" s="100"/>
      <c r="Z483" s="100"/>
      <c r="AA483" s="132"/>
      <c r="AB483" s="101"/>
      <c r="AC483" s="101"/>
      <c r="AD483" s="101"/>
      <c r="AE483" s="100"/>
      <c r="AF483" s="101"/>
      <c r="AG483" s="100"/>
      <c r="AH483" s="101"/>
      <c r="AI483" s="100"/>
      <c r="AJ483" s="101"/>
      <c r="AK483" s="100"/>
      <c r="AL483" s="101"/>
      <c r="AM483" s="101"/>
      <c r="AN483" s="8"/>
      <c r="AO483" s="147">
        <f>IFERROR(VLOOKUP(B483,'A2. Rate Change &amp; Enrollment'!$C$20:$K$769,3,FALSE),0)</f>
        <v>0</v>
      </c>
      <c r="AP483" s="147">
        <f>IFERROR(VLOOKUP(B483,'A2. Rate Change &amp; Enrollment'!$C$20:$K$769,7,FALSE),0)</f>
        <v>0</v>
      </c>
      <c r="AQ483" s="150" t="e">
        <f t="shared" si="62"/>
        <v>#DIV/0!</v>
      </c>
      <c r="AS483" s="177"/>
      <c r="AT483" s="177"/>
      <c r="AV483" s="153" t="e">
        <f t="shared" si="63"/>
        <v>#DIV/0!</v>
      </c>
      <c r="AW483" s="101"/>
      <c r="AY483" s="132"/>
      <c r="AZ483" s="101"/>
      <c r="BA483" s="94"/>
      <c r="BB483" s="94"/>
      <c r="BC483" s="94"/>
      <c r="BD483" s="94"/>
      <c r="BE483" s="101"/>
      <c r="BF483" s="132"/>
      <c r="BG483" s="98"/>
      <c r="BH483" s="74" t="str">
        <f t="shared" si="58"/>
        <v>N</v>
      </c>
      <c r="BI483" t="e">
        <f t="shared" si="59"/>
        <v>#DIV/0!</v>
      </c>
      <c r="BK483" s="283">
        <f>IFERROR(VLOOKUP($B483, 'A2. Rate Change &amp; Enrollment'!$C$14:$BY$769, 75, FALSE), 0)</f>
        <v>0</v>
      </c>
      <c r="BL483" s="283" t="e">
        <f t="shared" si="60"/>
        <v>#DIV/0!</v>
      </c>
      <c r="BM483" s="283" t="e">
        <f t="shared" si="61"/>
        <v>#DIV/0!</v>
      </c>
      <c r="BN483" t="e">
        <f t="shared" si="64"/>
        <v>#DIV/0!</v>
      </c>
    </row>
    <row r="484" spans="1:66" x14ac:dyDescent="0.35">
      <c r="A484" t="s">
        <v>787</v>
      </c>
      <c r="B484" s="144"/>
      <c r="C484" s="98"/>
      <c r="D484" s="43" t="str">
        <f t="shared" si="57"/>
        <v>Indemnity</v>
      </c>
      <c r="E484" s="100"/>
      <c r="F484" s="101"/>
      <c r="G484" s="100"/>
      <c r="H484" s="101"/>
      <c r="I484" s="100"/>
      <c r="J484" s="101"/>
      <c r="K484" s="100"/>
      <c r="L484" s="101"/>
      <c r="M484" s="100"/>
      <c r="N484" s="101"/>
      <c r="O484" s="100"/>
      <c r="P484" s="101"/>
      <c r="Q484" s="100"/>
      <c r="R484" s="101"/>
      <c r="S484" s="100"/>
      <c r="T484" s="101"/>
      <c r="U484" s="118"/>
      <c r="V484" s="118"/>
      <c r="W484" s="100"/>
      <c r="X484" s="100"/>
      <c r="Y484" s="100"/>
      <c r="Z484" s="100"/>
      <c r="AA484" s="132"/>
      <c r="AB484" s="101"/>
      <c r="AC484" s="101"/>
      <c r="AD484" s="101"/>
      <c r="AE484" s="100"/>
      <c r="AF484" s="101"/>
      <c r="AG484" s="100"/>
      <c r="AH484" s="101"/>
      <c r="AI484" s="100"/>
      <c r="AJ484" s="101"/>
      <c r="AK484" s="100"/>
      <c r="AL484" s="101"/>
      <c r="AM484" s="101"/>
      <c r="AN484" s="8"/>
      <c r="AO484" s="147">
        <f>IFERROR(VLOOKUP(B484,'A2. Rate Change &amp; Enrollment'!$C$20:$K$769,3,FALSE),0)</f>
        <v>0</v>
      </c>
      <c r="AP484" s="147">
        <f>IFERROR(VLOOKUP(B484,'A2. Rate Change &amp; Enrollment'!$C$20:$K$769,7,FALSE),0)</f>
        <v>0</v>
      </c>
      <c r="AQ484" s="150" t="e">
        <f t="shared" si="62"/>
        <v>#DIV/0!</v>
      </c>
      <c r="AS484" s="177"/>
      <c r="AT484" s="177"/>
      <c r="AV484" s="153" t="e">
        <f t="shared" si="63"/>
        <v>#DIV/0!</v>
      </c>
      <c r="AW484" s="101"/>
      <c r="AY484" s="132"/>
      <c r="AZ484" s="101"/>
      <c r="BA484" s="94"/>
      <c r="BB484" s="94"/>
      <c r="BC484" s="94"/>
      <c r="BD484" s="94"/>
      <c r="BE484" s="101"/>
      <c r="BF484" s="132"/>
      <c r="BG484" s="98"/>
      <c r="BH484" s="74" t="str">
        <f t="shared" si="58"/>
        <v>N</v>
      </c>
      <c r="BI484" t="e">
        <f t="shared" si="59"/>
        <v>#DIV/0!</v>
      </c>
      <c r="BK484" s="283">
        <f>IFERROR(VLOOKUP($B484, 'A2. Rate Change &amp; Enrollment'!$C$14:$BY$769, 75, FALSE), 0)</f>
        <v>0</v>
      </c>
      <c r="BL484" s="283" t="e">
        <f t="shared" si="60"/>
        <v>#DIV/0!</v>
      </c>
      <c r="BM484" s="283" t="e">
        <f t="shared" si="61"/>
        <v>#DIV/0!</v>
      </c>
      <c r="BN484" t="e">
        <f t="shared" si="64"/>
        <v>#DIV/0!</v>
      </c>
    </row>
    <row r="485" spans="1:66" x14ac:dyDescent="0.35">
      <c r="A485" t="s">
        <v>788</v>
      </c>
      <c r="B485" s="144"/>
      <c r="C485" s="98"/>
      <c r="D485" s="43" t="str">
        <f t="shared" si="57"/>
        <v>Indemnity</v>
      </c>
      <c r="E485" s="100"/>
      <c r="F485" s="101"/>
      <c r="G485" s="100"/>
      <c r="H485" s="101"/>
      <c r="I485" s="100"/>
      <c r="J485" s="101"/>
      <c r="K485" s="100"/>
      <c r="L485" s="101"/>
      <c r="M485" s="100"/>
      <c r="N485" s="101"/>
      <c r="O485" s="100"/>
      <c r="P485" s="101"/>
      <c r="Q485" s="100"/>
      <c r="R485" s="101"/>
      <c r="S485" s="100"/>
      <c r="T485" s="101"/>
      <c r="U485" s="118"/>
      <c r="V485" s="118"/>
      <c r="W485" s="100"/>
      <c r="X485" s="100"/>
      <c r="Y485" s="100"/>
      <c r="Z485" s="100"/>
      <c r="AA485" s="132"/>
      <c r="AB485" s="101"/>
      <c r="AC485" s="101"/>
      <c r="AD485" s="101"/>
      <c r="AE485" s="100"/>
      <c r="AF485" s="101"/>
      <c r="AG485" s="100"/>
      <c r="AH485" s="101"/>
      <c r="AI485" s="100"/>
      <c r="AJ485" s="101"/>
      <c r="AK485" s="100"/>
      <c r="AL485" s="101"/>
      <c r="AM485" s="101"/>
      <c r="AN485" s="8"/>
      <c r="AO485" s="147">
        <f>IFERROR(VLOOKUP(B485,'A2. Rate Change &amp; Enrollment'!$C$20:$K$769,3,FALSE),0)</f>
        <v>0</v>
      </c>
      <c r="AP485" s="147">
        <f>IFERROR(VLOOKUP(B485,'A2. Rate Change &amp; Enrollment'!$C$20:$K$769,7,FALSE),0)</f>
        <v>0</v>
      </c>
      <c r="AQ485" s="150" t="e">
        <f t="shared" si="62"/>
        <v>#DIV/0!</v>
      </c>
      <c r="AS485" s="177"/>
      <c r="AT485" s="177"/>
      <c r="AV485" s="153" t="e">
        <f t="shared" si="63"/>
        <v>#DIV/0!</v>
      </c>
      <c r="AW485" s="101"/>
      <c r="AY485" s="132"/>
      <c r="AZ485" s="101"/>
      <c r="BA485" s="94"/>
      <c r="BB485" s="94"/>
      <c r="BC485" s="94"/>
      <c r="BD485" s="94"/>
      <c r="BE485" s="101"/>
      <c r="BF485" s="132"/>
      <c r="BG485" s="98"/>
      <c r="BH485" s="74" t="str">
        <f t="shared" si="58"/>
        <v>N</v>
      </c>
      <c r="BI485" t="e">
        <f t="shared" si="59"/>
        <v>#DIV/0!</v>
      </c>
      <c r="BK485" s="283">
        <f>IFERROR(VLOOKUP($B485, 'A2. Rate Change &amp; Enrollment'!$C$14:$BY$769, 75, FALSE), 0)</f>
        <v>0</v>
      </c>
      <c r="BL485" s="283" t="e">
        <f t="shared" si="60"/>
        <v>#DIV/0!</v>
      </c>
      <c r="BM485" s="283" t="e">
        <f t="shared" si="61"/>
        <v>#DIV/0!</v>
      </c>
      <c r="BN485" t="e">
        <f t="shared" si="64"/>
        <v>#DIV/0!</v>
      </c>
    </row>
    <row r="486" spans="1:66" x14ac:dyDescent="0.35">
      <c r="A486" t="s">
        <v>789</v>
      </c>
      <c r="B486" s="144"/>
      <c r="C486" s="98"/>
      <c r="D486" s="43" t="str">
        <f t="shared" si="57"/>
        <v>Indemnity</v>
      </c>
      <c r="E486" s="100"/>
      <c r="F486" s="101"/>
      <c r="G486" s="100"/>
      <c r="H486" s="101"/>
      <c r="I486" s="100"/>
      <c r="J486" s="101"/>
      <c r="K486" s="100"/>
      <c r="L486" s="101"/>
      <c r="M486" s="100"/>
      <c r="N486" s="101"/>
      <c r="O486" s="100"/>
      <c r="P486" s="101"/>
      <c r="Q486" s="100"/>
      <c r="R486" s="101"/>
      <c r="S486" s="100"/>
      <c r="T486" s="101"/>
      <c r="U486" s="118"/>
      <c r="V486" s="118"/>
      <c r="W486" s="100"/>
      <c r="X486" s="100"/>
      <c r="Y486" s="100"/>
      <c r="Z486" s="100"/>
      <c r="AA486" s="132"/>
      <c r="AB486" s="101"/>
      <c r="AC486" s="101"/>
      <c r="AD486" s="101"/>
      <c r="AE486" s="100"/>
      <c r="AF486" s="101"/>
      <c r="AG486" s="100"/>
      <c r="AH486" s="101"/>
      <c r="AI486" s="100"/>
      <c r="AJ486" s="101"/>
      <c r="AK486" s="100"/>
      <c r="AL486" s="101"/>
      <c r="AM486" s="101"/>
      <c r="AN486" s="8"/>
      <c r="AO486" s="147">
        <f>IFERROR(VLOOKUP(B486,'A2. Rate Change &amp; Enrollment'!$C$20:$K$769,3,FALSE),0)</f>
        <v>0</v>
      </c>
      <c r="AP486" s="147">
        <f>IFERROR(VLOOKUP(B486,'A2. Rate Change &amp; Enrollment'!$C$20:$K$769,7,FALSE),0)</f>
        <v>0</v>
      </c>
      <c r="AQ486" s="150" t="e">
        <f t="shared" si="62"/>
        <v>#DIV/0!</v>
      </c>
      <c r="AS486" s="177"/>
      <c r="AT486" s="177"/>
      <c r="AV486" s="153" t="e">
        <f t="shared" si="63"/>
        <v>#DIV/0!</v>
      </c>
      <c r="AW486" s="101"/>
      <c r="AY486" s="132"/>
      <c r="AZ486" s="101"/>
      <c r="BA486" s="94"/>
      <c r="BB486" s="94"/>
      <c r="BC486" s="94"/>
      <c r="BD486" s="94"/>
      <c r="BE486" s="101"/>
      <c r="BF486" s="132"/>
      <c r="BG486" s="98"/>
      <c r="BH486" s="74" t="str">
        <f t="shared" si="58"/>
        <v>N</v>
      </c>
      <c r="BI486" t="e">
        <f t="shared" si="59"/>
        <v>#DIV/0!</v>
      </c>
      <c r="BK486" s="283">
        <f>IFERROR(VLOOKUP($B486, 'A2. Rate Change &amp; Enrollment'!$C$14:$BY$769, 75, FALSE), 0)</f>
        <v>0</v>
      </c>
      <c r="BL486" s="283" t="e">
        <f t="shared" si="60"/>
        <v>#DIV/0!</v>
      </c>
      <c r="BM486" s="283" t="e">
        <f t="shared" si="61"/>
        <v>#DIV/0!</v>
      </c>
      <c r="BN486" t="e">
        <f t="shared" si="64"/>
        <v>#DIV/0!</v>
      </c>
    </row>
    <row r="487" spans="1:66" x14ac:dyDescent="0.35">
      <c r="A487" t="s">
        <v>790</v>
      </c>
      <c r="B487" s="144"/>
      <c r="C487" s="98"/>
      <c r="D487" s="43" t="str">
        <f t="shared" si="57"/>
        <v>Indemnity</v>
      </c>
      <c r="E487" s="100"/>
      <c r="F487" s="101"/>
      <c r="G487" s="100"/>
      <c r="H487" s="101"/>
      <c r="I487" s="100"/>
      <c r="J487" s="101"/>
      <c r="K487" s="100"/>
      <c r="L487" s="101"/>
      <c r="M487" s="100"/>
      <c r="N487" s="101"/>
      <c r="O487" s="100"/>
      <c r="P487" s="101"/>
      <c r="Q487" s="100"/>
      <c r="R487" s="101"/>
      <c r="S487" s="100"/>
      <c r="T487" s="101"/>
      <c r="U487" s="118"/>
      <c r="V487" s="118"/>
      <c r="W487" s="100"/>
      <c r="X487" s="100"/>
      <c r="Y487" s="100"/>
      <c r="Z487" s="100"/>
      <c r="AA487" s="132"/>
      <c r="AB487" s="101"/>
      <c r="AC487" s="101"/>
      <c r="AD487" s="101"/>
      <c r="AE487" s="100"/>
      <c r="AF487" s="101"/>
      <c r="AG487" s="100"/>
      <c r="AH487" s="101"/>
      <c r="AI487" s="100"/>
      <c r="AJ487" s="101"/>
      <c r="AK487" s="100"/>
      <c r="AL487" s="101"/>
      <c r="AM487" s="101"/>
      <c r="AN487" s="8"/>
      <c r="AO487" s="147">
        <f>IFERROR(VLOOKUP(B487,'A2. Rate Change &amp; Enrollment'!$C$20:$K$769,3,FALSE),0)</f>
        <v>0</v>
      </c>
      <c r="AP487" s="147">
        <f>IFERROR(VLOOKUP(B487,'A2. Rate Change &amp; Enrollment'!$C$20:$K$769,7,FALSE),0)</f>
        <v>0</v>
      </c>
      <c r="AQ487" s="150" t="e">
        <f t="shared" si="62"/>
        <v>#DIV/0!</v>
      </c>
      <c r="AS487" s="177"/>
      <c r="AT487" s="177"/>
      <c r="AV487" s="153" t="e">
        <f t="shared" si="63"/>
        <v>#DIV/0!</v>
      </c>
      <c r="AW487" s="101"/>
      <c r="AY487" s="132"/>
      <c r="AZ487" s="101"/>
      <c r="BA487" s="94"/>
      <c r="BB487" s="94"/>
      <c r="BC487" s="94"/>
      <c r="BD487" s="94"/>
      <c r="BE487" s="101"/>
      <c r="BF487" s="132"/>
      <c r="BG487" s="98"/>
      <c r="BH487" s="74" t="str">
        <f t="shared" si="58"/>
        <v>N</v>
      </c>
      <c r="BI487" t="e">
        <f t="shared" si="59"/>
        <v>#DIV/0!</v>
      </c>
      <c r="BK487" s="283">
        <f>IFERROR(VLOOKUP($B487, 'A2. Rate Change &amp; Enrollment'!$C$14:$BY$769, 75, FALSE), 0)</f>
        <v>0</v>
      </c>
      <c r="BL487" s="283" t="e">
        <f t="shared" si="60"/>
        <v>#DIV/0!</v>
      </c>
      <c r="BM487" s="283" t="e">
        <f t="shared" si="61"/>
        <v>#DIV/0!</v>
      </c>
      <c r="BN487" t="e">
        <f t="shared" si="64"/>
        <v>#DIV/0!</v>
      </c>
    </row>
    <row r="488" spans="1:66" x14ac:dyDescent="0.35">
      <c r="A488" t="s">
        <v>791</v>
      </c>
      <c r="B488" s="144"/>
      <c r="C488" s="98"/>
      <c r="D488" s="43" t="str">
        <f t="shared" si="57"/>
        <v>Indemnity</v>
      </c>
      <c r="E488" s="100"/>
      <c r="F488" s="101"/>
      <c r="G488" s="100"/>
      <c r="H488" s="101"/>
      <c r="I488" s="100"/>
      <c r="J488" s="101"/>
      <c r="K488" s="100"/>
      <c r="L488" s="101"/>
      <c r="M488" s="100"/>
      <c r="N488" s="101"/>
      <c r="O488" s="100"/>
      <c r="P488" s="101"/>
      <c r="Q488" s="100"/>
      <c r="R488" s="101"/>
      <c r="S488" s="100"/>
      <c r="T488" s="101"/>
      <c r="U488" s="118"/>
      <c r="V488" s="118"/>
      <c r="W488" s="100"/>
      <c r="X488" s="100"/>
      <c r="Y488" s="100"/>
      <c r="Z488" s="100"/>
      <c r="AA488" s="132"/>
      <c r="AB488" s="101"/>
      <c r="AC488" s="101"/>
      <c r="AD488" s="101"/>
      <c r="AE488" s="100"/>
      <c r="AF488" s="101"/>
      <c r="AG488" s="100"/>
      <c r="AH488" s="101"/>
      <c r="AI488" s="100"/>
      <c r="AJ488" s="101"/>
      <c r="AK488" s="100"/>
      <c r="AL488" s="101"/>
      <c r="AM488" s="101"/>
      <c r="AN488" s="8"/>
      <c r="AO488" s="147">
        <f>IFERROR(VLOOKUP(B488,'A2. Rate Change &amp; Enrollment'!$C$20:$K$769,3,FALSE),0)</f>
        <v>0</v>
      </c>
      <c r="AP488" s="147">
        <f>IFERROR(VLOOKUP(B488,'A2. Rate Change &amp; Enrollment'!$C$20:$K$769,7,FALSE),0)</f>
        <v>0</v>
      </c>
      <c r="AQ488" s="150" t="e">
        <f t="shared" si="62"/>
        <v>#DIV/0!</v>
      </c>
      <c r="AS488" s="177"/>
      <c r="AT488" s="177"/>
      <c r="AV488" s="153" t="e">
        <f t="shared" si="63"/>
        <v>#DIV/0!</v>
      </c>
      <c r="AW488" s="101"/>
      <c r="AY488" s="132"/>
      <c r="AZ488" s="101"/>
      <c r="BA488" s="94"/>
      <c r="BB488" s="94"/>
      <c r="BC488" s="94"/>
      <c r="BD488" s="94"/>
      <c r="BE488" s="101"/>
      <c r="BF488" s="132"/>
      <c r="BG488" s="98"/>
      <c r="BH488" s="74" t="str">
        <f t="shared" si="58"/>
        <v>N</v>
      </c>
      <c r="BI488" t="e">
        <f t="shared" si="59"/>
        <v>#DIV/0!</v>
      </c>
      <c r="BK488" s="283">
        <f>IFERROR(VLOOKUP($B488, 'A2. Rate Change &amp; Enrollment'!$C$14:$BY$769, 75, FALSE), 0)</f>
        <v>0</v>
      </c>
      <c r="BL488" s="283" t="e">
        <f t="shared" si="60"/>
        <v>#DIV/0!</v>
      </c>
      <c r="BM488" s="283" t="e">
        <f t="shared" si="61"/>
        <v>#DIV/0!</v>
      </c>
      <c r="BN488" t="e">
        <f t="shared" si="64"/>
        <v>#DIV/0!</v>
      </c>
    </row>
    <row r="489" spans="1:66" x14ac:dyDescent="0.35">
      <c r="A489" t="s">
        <v>792</v>
      </c>
      <c r="B489" s="144"/>
      <c r="C489" s="98"/>
      <c r="D489" s="43" t="str">
        <f t="shared" si="57"/>
        <v>Indemnity</v>
      </c>
      <c r="E489" s="100"/>
      <c r="F489" s="101"/>
      <c r="G489" s="100"/>
      <c r="H489" s="101"/>
      <c r="I489" s="100"/>
      <c r="J489" s="101"/>
      <c r="K489" s="100"/>
      <c r="L489" s="101"/>
      <c r="M489" s="100"/>
      <c r="N489" s="101"/>
      <c r="O489" s="100"/>
      <c r="P489" s="101"/>
      <c r="Q489" s="100"/>
      <c r="R489" s="101"/>
      <c r="S489" s="100"/>
      <c r="T489" s="101"/>
      <c r="U489" s="118"/>
      <c r="V489" s="118"/>
      <c r="W489" s="100"/>
      <c r="X489" s="100"/>
      <c r="Y489" s="100"/>
      <c r="Z489" s="100"/>
      <c r="AA489" s="132"/>
      <c r="AB489" s="101"/>
      <c r="AC489" s="101"/>
      <c r="AD489" s="101"/>
      <c r="AE489" s="100"/>
      <c r="AF489" s="101"/>
      <c r="AG489" s="100"/>
      <c r="AH489" s="101"/>
      <c r="AI489" s="100"/>
      <c r="AJ489" s="101"/>
      <c r="AK489" s="100"/>
      <c r="AL489" s="101"/>
      <c r="AM489" s="101"/>
      <c r="AN489" s="8"/>
      <c r="AO489" s="147">
        <f>IFERROR(VLOOKUP(B489,'A2. Rate Change &amp; Enrollment'!$C$20:$K$769,3,FALSE),0)</f>
        <v>0</v>
      </c>
      <c r="AP489" s="147">
        <f>IFERROR(VLOOKUP(B489,'A2. Rate Change &amp; Enrollment'!$C$20:$K$769,7,FALSE),0)</f>
        <v>0</v>
      </c>
      <c r="AQ489" s="150" t="e">
        <f t="shared" si="62"/>
        <v>#DIV/0!</v>
      </c>
      <c r="AS489" s="177"/>
      <c r="AT489" s="177"/>
      <c r="AV489" s="153" t="e">
        <f t="shared" si="63"/>
        <v>#DIV/0!</v>
      </c>
      <c r="AW489" s="101"/>
      <c r="AY489" s="132"/>
      <c r="AZ489" s="101"/>
      <c r="BA489" s="94"/>
      <c r="BB489" s="94"/>
      <c r="BC489" s="94"/>
      <c r="BD489" s="94"/>
      <c r="BE489" s="101"/>
      <c r="BF489" s="132"/>
      <c r="BG489" s="98"/>
      <c r="BH489" s="74" t="str">
        <f t="shared" si="58"/>
        <v>N</v>
      </c>
      <c r="BI489" t="e">
        <f t="shared" si="59"/>
        <v>#DIV/0!</v>
      </c>
      <c r="BK489" s="283">
        <f>IFERROR(VLOOKUP($B489, 'A2. Rate Change &amp; Enrollment'!$C$14:$BY$769, 75, FALSE), 0)</f>
        <v>0</v>
      </c>
      <c r="BL489" s="283" t="e">
        <f t="shared" si="60"/>
        <v>#DIV/0!</v>
      </c>
      <c r="BM489" s="283" t="e">
        <f t="shared" si="61"/>
        <v>#DIV/0!</v>
      </c>
      <c r="BN489" t="e">
        <f t="shared" si="64"/>
        <v>#DIV/0!</v>
      </c>
    </row>
    <row r="490" spans="1:66" x14ac:dyDescent="0.35">
      <c r="A490" t="s">
        <v>793</v>
      </c>
      <c r="B490" s="144"/>
      <c r="C490" s="98"/>
      <c r="D490" s="43" t="str">
        <f t="shared" si="57"/>
        <v>Indemnity</v>
      </c>
      <c r="E490" s="100"/>
      <c r="F490" s="101"/>
      <c r="G490" s="100"/>
      <c r="H490" s="101"/>
      <c r="I490" s="100"/>
      <c r="J490" s="101"/>
      <c r="K490" s="100"/>
      <c r="L490" s="101"/>
      <c r="M490" s="100"/>
      <c r="N490" s="101"/>
      <c r="O490" s="100"/>
      <c r="P490" s="101"/>
      <c r="Q490" s="100"/>
      <c r="R490" s="101"/>
      <c r="S490" s="100"/>
      <c r="T490" s="101"/>
      <c r="U490" s="118"/>
      <c r="V490" s="118"/>
      <c r="W490" s="100"/>
      <c r="X490" s="100"/>
      <c r="Y490" s="100"/>
      <c r="Z490" s="100"/>
      <c r="AA490" s="132"/>
      <c r="AB490" s="101"/>
      <c r="AC490" s="101"/>
      <c r="AD490" s="101"/>
      <c r="AE490" s="100"/>
      <c r="AF490" s="101"/>
      <c r="AG490" s="100"/>
      <c r="AH490" s="101"/>
      <c r="AI490" s="100"/>
      <c r="AJ490" s="101"/>
      <c r="AK490" s="100"/>
      <c r="AL490" s="101"/>
      <c r="AM490" s="101"/>
      <c r="AN490" s="8"/>
      <c r="AO490" s="147">
        <f>IFERROR(VLOOKUP(B490,'A2. Rate Change &amp; Enrollment'!$C$20:$K$769,3,FALSE),0)</f>
        <v>0</v>
      </c>
      <c r="AP490" s="147">
        <f>IFERROR(VLOOKUP(B490,'A2. Rate Change &amp; Enrollment'!$C$20:$K$769,7,FALSE),0)</f>
        <v>0</v>
      </c>
      <c r="AQ490" s="150" t="e">
        <f t="shared" si="62"/>
        <v>#DIV/0!</v>
      </c>
      <c r="AS490" s="177"/>
      <c r="AT490" s="177"/>
      <c r="AV490" s="153" t="e">
        <f t="shared" si="63"/>
        <v>#DIV/0!</v>
      </c>
      <c r="AW490" s="101"/>
      <c r="AY490" s="132"/>
      <c r="AZ490" s="101"/>
      <c r="BA490" s="94"/>
      <c r="BB490" s="94"/>
      <c r="BC490" s="94"/>
      <c r="BD490" s="94"/>
      <c r="BE490" s="101"/>
      <c r="BF490" s="132"/>
      <c r="BG490" s="98"/>
      <c r="BH490" s="74" t="str">
        <f t="shared" si="58"/>
        <v>N</v>
      </c>
      <c r="BI490" t="e">
        <f t="shared" si="59"/>
        <v>#DIV/0!</v>
      </c>
      <c r="BK490" s="283">
        <f>IFERROR(VLOOKUP($B490, 'A2. Rate Change &amp; Enrollment'!$C$14:$BY$769, 75, FALSE), 0)</f>
        <v>0</v>
      </c>
      <c r="BL490" s="283" t="e">
        <f t="shared" si="60"/>
        <v>#DIV/0!</v>
      </c>
      <c r="BM490" s="283" t="e">
        <f t="shared" si="61"/>
        <v>#DIV/0!</v>
      </c>
      <c r="BN490" t="e">
        <f t="shared" si="64"/>
        <v>#DIV/0!</v>
      </c>
    </row>
    <row r="491" spans="1:66" x14ac:dyDescent="0.35">
      <c r="A491" t="s">
        <v>794</v>
      </c>
      <c r="B491" s="144"/>
      <c r="C491" s="98"/>
      <c r="D491" s="43" t="str">
        <f t="shared" si="57"/>
        <v>Indemnity</v>
      </c>
      <c r="E491" s="100"/>
      <c r="F491" s="101"/>
      <c r="G491" s="100"/>
      <c r="H491" s="101"/>
      <c r="I491" s="100"/>
      <c r="J491" s="101"/>
      <c r="K491" s="100"/>
      <c r="L491" s="101"/>
      <c r="M491" s="100"/>
      <c r="N491" s="101"/>
      <c r="O491" s="100"/>
      <c r="P491" s="101"/>
      <c r="Q491" s="100"/>
      <c r="R491" s="101"/>
      <c r="S491" s="100"/>
      <c r="T491" s="101"/>
      <c r="U491" s="118"/>
      <c r="V491" s="118"/>
      <c r="W491" s="100"/>
      <c r="X491" s="100"/>
      <c r="Y491" s="100"/>
      <c r="Z491" s="100"/>
      <c r="AA491" s="132"/>
      <c r="AB491" s="101"/>
      <c r="AC491" s="101"/>
      <c r="AD491" s="101"/>
      <c r="AE491" s="100"/>
      <c r="AF491" s="101"/>
      <c r="AG491" s="100"/>
      <c r="AH491" s="101"/>
      <c r="AI491" s="100"/>
      <c r="AJ491" s="101"/>
      <c r="AK491" s="100"/>
      <c r="AL491" s="101"/>
      <c r="AM491" s="101"/>
      <c r="AN491" s="8"/>
      <c r="AO491" s="147">
        <f>IFERROR(VLOOKUP(B491,'A2. Rate Change &amp; Enrollment'!$C$20:$K$769,3,FALSE),0)</f>
        <v>0</v>
      </c>
      <c r="AP491" s="147">
        <f>IFERROR(VLOOKUP(B491,'A2. Rate Change &amp; Enrollment'!$C$20:$K$769,7,FALSE),0)</f>
        <v>0</v>
      </c>
      <c r="AQ491" s="150" t="e">
        <f t="shared" si="62"/>
        <v>#DIV/0!</v>
      </c>
      <c r="AS491" s="177"/>
      <c r="AT491" s="177"/>
      <c r="AV491" s="153" t="e">
        <f t="shared" si="63"/>
        <v>#DIV/0!</v>
      </c>
      <c r="AW491" s="101"/>
      <c r="AY491" s="132"/>
      <c r="AZ491" s="101"/>
      <c r="BA491" s="94"/>
      <c r="BB491" s="94"/>
      <c r="BC491" s="94"/>
      <c r="BD491" s="94"/>
      <c r="BE491" s="101"/>
      <c r="BF491" s="132"/>
      <c r="BG491" s="98"/>
      <c r="BH491" s="74" t="str">
        <f t="shared" si="58"/>
        <v>N</v>
      </c>
      <c r="BI491" t="e">
        <f t="shared" si="59"/>
        <v>#DIV/0!</v>
      </c>
      <c r="BK491" s="283">
        <f>IFERROR(VLOOKUP($B491, 'A2. Rate Change &amp; Enrollment'!$C$14:$BY$769, 75, FALSE), 0)</f>
        <v>0</v>
      </c>
      <c r="BL491" s="283" t="e">
        <f t="shared" si="60"/>
        <v>#DIV/0!</v>
      </c>
      <c r="BM491" s="283" t="e">
        <f t="shared" si="61"/>
        <v>#DIV/0!</v>
      </c>
      <c r="BN491" t="e">
        <f t="shared" si="64"/>
        <v>#DIV/0!</v>
      </c>
    </row>
    <row r="492" spans="1:66" x14ac:dyDescent="0.35">
      <c r="A492" t="s">
        <v>795</v>
      </c>
      <c r="B492" s="144"/>
      <c r="C492" s="98"/>
      <c r="D492" s="43" t="str">
        <f t="shared" si="57"/>
        <v>Indemnity</v>
      </c>
      <c r="E492" s="100"/>
      <c r="F492" s="101"/>
      <c r="G492" s="100"/>
      <c r="H492" s="101"/>
      <c r="I492" s="100"/>
      <c r="J492" s="101"/>
      <c r="K492" s="100"/>
      <c r="L492" s="101"/>
      <c r="M492" s="100"/>
      <c r="N492" s="101"/>
      <c r="O492" s="100"/>
      <c r="P492" s="101"/>
      <c r="Q492" s="100"/>
      <c r="R492" s="101"/>
      <c r="S492" s="100"/>
      <c r="T492" s="101"/>
      <c r="U492" s="118"/>
      <c r="V492" s="118"/>
      <c r="W492" s="100"/>
      <c r="X492" s="100"/>
      <c r="Y492" s="100"/>
      <c r="Z492" s="100"/>
      <c r="AA492" s="132"/>
      <c r="AB492" s="101"/>
      <c r="AC492" s="101"/>
      <c r="AD492" s="101"/>
      <c r="AE492" s="100"/>
      <c r="AF492" s="101"/>
      <c r="AG492" s="100"/>
      <c r="AH492" s="101"/>
      <c r="AI492" s="100"/>
      <c r="AJ492" s="101"/>
      <c r="AK492" s="100"/>
      <c r="AL492" s="101"/>
      <c r="AM492" s="101"/>
      <c r="AN492" s="8"/>
      <c r="AO492" s="147">
        <f>IFERROR(VLOOKUP(B492,'A2. Rate Change &amp; Enrollment'!$C$20:$K$769,3,FALSE),0)</f>
        <v>0</v>
      </c>
      <c r="AP492" s="147">
        <f>IFERROR(VLOOKUP(B492,'A2. Rate Change &amp; Enrollment'!$C$20:$K$769,7,FALSE),0)</f>
        <v>0</v>
      </c>
      <c r="AQ492" s="150" t="e">
        <f t="shared" si="62"/>
        <v>#DIV/0!</v>
      </c>
      <c r="AS492" s="177"/>
      <c r="AT492" s="177"/>
      <c r="AV492" s="153" t="e">
        <f t="shared" si="63"/>
        <v>#DIV/0!</v>
      </c>
      <c r="AW492" s="101"/>
      <c r="AY492" s="132"/>
      <c r="AZ492" s="101"/>
      <c r="BA492" s="94"/>
      <c r="BB492" s="94"/>
      <c r="BC492" s="94"/>
      <c r="BD492" s="94"/>
      <c r="BE492" s="101"/>
      <c r="BF492" s="132"/>
      <c r="BG492" s="98"/>
      <c r="BH492" s="74" t="str">
        <f t="shared" si="58"/>
        <v>N</v>
      </c>
      <c r="BI492" t="e">
        <f t="shared" si="59"/>
        <v>#DIV/0!</v>
      </c>
      <c r="BK492" s="283">
        <f>IFERROR(VLOOKUP($B492, 'A2. Rate Change &amp; Enrollment'!$C$14:$BY$769, 75, FALSE), 0)</f>
        <v>0</v>
      </c>
      <c r="BL492" s="283" t="e">
        <f t="shared" si="60"/>
        <v>#DIV/0!</v>
      </c>
      <c r="BM492" s="283" t="e">
        <f t="shared" si="61"/>
        <v>#DIV/0!</v>
      </c>
      <c r="BN492" t="e">
        <f t="shared" si="64"/>
        <v>#DIV/0!</v>
      </c>
    </row>
    <row r="493" spans="1:66" x14ac:dyDescent="0.35">
      <c r="A493" t="s">
        <v>796</v>
      </c>
      <c r="B493" s="144"/>
      <c r="C493" s="98"/>
      <c r="D493" s="43" t="str">
        <f t="shared" si="57"/>
        <v>Indemnity</v>
      </c>
      <c r="E493" s="100"/>
      <c r="F493" s="101"/>
      <c r="G493" s="100"/>
      <c r="H493" s="101"/>
      <c r="I493" s="100"/>
      <c r="J493" s="101"/>
      <c r="K493" s="100"/>
      <c r="L493" s="101"/>
      <c r="M493" s="100"/>
      <c r="N493" s="101"/>
      <c r="O493" s="100"/>
      <c r="P493" s="101"/>
      <c r="Q493" s="100"/>
      <c r="R493" s="101"/>
      <c r="S493" s="100"/>
      <c r="T493" s="101"/>
      <c r="U493" s="118"/>
      <c r="V493" s="118"/>
      <c r="W493" s="100"/>
      <c r="X493" s="100"/>
      <c r="Y493" s="100"/>
      <c r="Z493" s="100"/>
      <c r="AA493" s="132"/>
      <c r="AB493" s="101"/>
      <c r="AC493" s="101"/>
      <c r="AD493" s="101"/>
      <c r="AE493" s="100"/>
      <c r="AF493" s="101"/>
      <c r="AG493" s="100"/>
      <c r="AH493" s="101"/>
      <c r="AI493" s="100"/>
      <c r="AJ493" s="101"/>
      <c r="AK493" s="100"/>
      <c r="AL493" s="101"/>
      <c r="AM493" s="101"/>
      <c r="AN493" s="8"/>
      <c r="AO493" s="147">
        <f>IFERROR(VLOOKUP(B493,'A2. Rate Change &amp; Enrollment'!$C$20:$K$769,3,FALSE),0)</f>
        <v>0</v>
      </c>
      <c r="AP493" s="147">
        <f>IFERROR(VLOOKUP(B493,'A2. Rate Change &amp; Enrollment'!$C$20:$K$769,7,FALSE),0)</f>
        <v>0</v>
      </c>
      <c r="AQ493" s="150" t="e">
        <f t="shared" si="62"/>
        <v>#DIV/0!</v>
      </c>
      <c r="AS493" s="177"/>
      <c r="AT493" s="177"/>
      <c r="AV493" s="153" t="e">
        <f t="shared" si="63"/>
        <v>#DIV/0!</v>
      </c>
      <c r="AW493" s="101"/>
      <c r="AY493" s="132"/>
      <c r="AZ493" s="101"/>
      <c r="BA493" s="94"/>
      <c r="BB493" s="94"/>
      <c r="BC493" s="94"/>
      <c r="BD493" s="94"/>
      <c r="BE493" s="101"/>
      <c r="BF493" s="132"/>
      <c r="BG493" s="98"/>
      <c r="BH493" s="74" t="str">
        <f t="shared" si="58"/>
        <v>N</v>
      </c>
      <c r="BI493" t="e">
        <f t="shared" si="59"/>
        <v>#DIV/0!</v>
      </c>
      <c r="BK493" s="283">
        <f>IFERROR(VLOOKUP($B493, 'A2. Rate Change &amp; Enrollment'!$C$14:$BY$769, 75, FALSE), 0)</f>
        <v>0</v>
      </c>
      <c r="BL493" s="283" t="e">
        <f t="shared" si="60"/>
        <v>#DIV/0!</v>
      </c>
      <c r="BM493" s="283" t="e">
        <f t="shared" si="61"/>
        <v>#DIV/0!</v>
      </c>
      <c r="BN493" t="e">
        <f t="shared" si="64"/>
        <v>#DIV/0!</v>
      </c>
    </row>
    <row r="494" spans="1:66" x14ac:dyDescent="0.35">
      <c r="A494" t="s">
        <v>797</v>
      </c>
      <c r="B494" s="144"/>
      <c r="C494" s="98"/>
      <c r="D494" s="43" t="str">
        <f t="shared" si="57"/>
        <v>Indemnity</v>
      </c>
      <c r="E494" s="100"/>
      <c r="F494" s="101"/>
      <c r="G494" s="100"/>
      <c r="H494" s="101"/>
      <c r="I494" s="100"/>
      <c r="J494" s="101"/>
      <c r="K494" s="100"/>
      <c r="L494" s="101"/>
      <c r="M494" s="100"/>
      <c r="N494" s="101"/>
      <c r="O494" s="100"/>
      <c r="P494" s="101"/>
      <c r="Q494" s="100"/>
      <c r="R494" s="101"/>
      <c r="S494" s="100"/>
      <c r="T494" s="101"/>
      <c r="U494" s="118"/>
      <c r="V494" s="118"/>
      <c r="W494" s="100"/>
      <c r="X494" s="100"/>
      <c r="Y494" s="100"/>
      <c r="Z494" s="100"/>
      <c r="AA494" s="132"/>
      <c r="AB494" s="101"/>
      <c r="AC494" s="101"/>
      <c r="AD494" s="101"/>
      <c r="AE494" s="100"/>
      <c r="AF494" s="101"/>
      <c r="AG494" s="100"/>
      <c r="AH494" s="101"/>
      <c r="AI494" s="100"/>
      <c r="AJ494" s="101"/>
      <c r="AK494" s="100"/>
      <c r="AL494" s="101"/>
      <c r="AM494" s="101"/>
      <c r="AN494" s="8"/>
      <c r="AO494" s="147">
        <f>IFERROR(VLOOKUP(B494,'A2. Rate Change &amp; Enrollment'!$C$20:$K$769,3,FALSE),0)</f>
        <v>0</v>
      </c>
      <c r="AP494" s="147">
        <f>IFERROR(VLOOKUP(B494,'A2. Rate Change &amp; Enrollment'!$C$20:$K$769,7,FALSE),0)</f>
        <v>0</v>
      </c>
      <c r="AQ494" s="150" t="e">
        <f t="shared" si="62"/>
        <v>#DIV/0!</v>
      </c>
      <c r="AS494" s="177"/>
      <c r="AT494" s="177"/>
      <c r="AV494" s="153" t="e">
        <f t="shared" si="63"/>
        <v>#DIV/0!</v>
      </c>
      <c r="AW494" s="101"/>
      <c r="AY494" s="132"/>
      <c r="AZ494" s="101"/>
      <c r="BA494" s="94"/>
      <c r="BB494" s="94"/>
      <c r="BC494" s="94"/>
      <c r="BD494" s="94"/>
      <c r="BE494" s="101"/>
      <c r="BF494" s="132"/>
      <c r="BG494" s="98"/>
      <c r="BH494" s="74" t="str">
        <f t="shared" si="58"/>
        <v>N</v>
      </c>
      <c r="BI494" t="e">
        <f t="shared" si="59"/>
        <v>#DIV/0!</v>
      </c>
      <c r="BK494" s="283">
        <f>IFERROR(VLOOKUP($B494, 'A2. Rate Change &amp; Enrollment'!$C$14:$BY$769, 75, FALSE), 0)</f>
        <v>0</v>
      </c>
      <c r="BL494" s="283" t="e">
        <f t="shared" si="60"/>
        <v>#DIV/0!</v>
      </c>
      <c r="BM494" s="283" t="e">
        <f t="shared" si="61"/>
        <v>#DIV/0!</v>
      </c>
      <c r="BN494" t="e">
        <f t="shared" si="64"/>
        <v>#DIV/0!</v>
      </c>
    </row>
    <row r="495" spans="1:66" x14ac:dyDescent="0.35">
      <c r="A495" t="s">
        <v>798</v>
      </c>
      <c r="B495" s="144"/>
      <c r="C495" s="98"/>
      <c r="D495" s="43" t="str">
        <f t="shared" si="57"/>
        <v>Indemnity</v>
      </c>
      <c r="E495" s="100"/>
      <c r="F495" s="101"/>
      <c r="G495" s="100"/>
      <c r="H495" s="101"/>
      <c r="I495" s="100"/>
      <c r="J495" s="101"/>
      <c r="K495" s="100"/>
      <c r="L495" s="101"/>
      <c r="M495" s="100"/>
      <c r="N495" s="101"/>
      <c r="O495" s="100"/>
      <c r="P495" s="101"/>
      <c r="Q495" s="100"/>
      <c r="R495" s="101"/>
      <c r="S495" s="100"/>
      <c r="T495" s="101"/>
      <c r="U495" s="118"/>
      <c r="V495" s="118"/>
      <c r="W495" s="100"/>
      <c r="X495" s="100"/>
      <c r="Y495" s="100"/>
      <c r="Z495" s="100"/>
      <c r="AA495" s="132"/>
      <c r="AB495" s="101"/>
      <c r="AC495" s="101"/>
      <c r="AD495" s="101"/>
      <c r="AE495" s="100"/>
      <c r="AF495" s="101"/>
      <c r="AG495" s="100"/>
      <c r="AH495" s="101"/>
      <c r="AI495" s="100"/>
      <c r="AJ495" s="101"/>
      <c r="AK495" s="100"/>
      <c r="AL495" s="101"/>
      <c r="AM495" s="101"/>
      <c r="AN495" s="8"/>
      <c r="AO495" s="147">
        <f>IFERROR(VLOOKUP(B495,'A2. Rate Change &amp; Enrollment'!$C$20:$K$769,3,FALSE),0)</f>
        <v>0</v>
      </c>
      <c r="AP495" s="147">
        <f>IFERROR(VLOOKUP(B495,'A2. Rate Change &amp; Enrollment'!$C$20:$K$769,7,FALSE),0)</f>
        <v>0</v>
      </c>
      <c r="AQ495" s="150" t="e">
        <f t="shared" si="62"/>
        <v>#DIV/0!</v>
      </c>
      <c r="AS495" s="177"/>
      <c r="AT495" s="177"/>
      <c r="AV495" s="153" t="e">
        <f t="shared" si="63"/>
        <v>#DIV/0!</v>
      </c>
      <c r="AW495" s="101"/>
      <c r="AY495" s="132"/>
      <c r="AZ495" s="101"/>
      <c r="BA495" s="94"/>
      <c r="BB495" s="94"/>
      <c r="BC495" s="94"/>
      <c r="BD495" s="94"/>
      <c r="BE495" s="101"/>
      <c r="BF495" s="132"/>
      <c r="BG495" s="98"/>
      <c r="BH495" s="74" t="str">
        <f t="shared" si="58"/>
        <v>N</v>
      </c>
      <c r="BI495" t="e">
        <f t="shared" si="59"/>
        <v>#DIV/0!</v>
      </c>
      <c r="BK495" s="283">
        <f>IFERROR(VLOOKUP($B495, 'A2. Rate Change &amp; Enrollment'!$C$14:$BY$769, 75, FALSE), 0)</f>
        <v>0</v>
      </c>
      <c r="BL495" s="283" t="e">
        <f t="shared" si="60"/>
        <v>#DIV/0!</v>
      </c>
      <c r="BM495" s="283" t="e">
        <f t="shared" si="61"/>
        <v>#DIV/0!</v>
      </c>
      <c r="BN495" t="e">
        <f t="shared" si="64"/>
        <v>#DIV/0!</v>
      </c>
    </row>
    <row r="496" spans="1:66" x14ac:dyDescent="0.35">
      <c r="A496" t="s">
        <v>799</v>
      </c>
      <c r="B496" s="144"/>
      <c r="C496" s="98"/>
      <c r="D496" s="43" t="str">
        <f t="shared" si="57"/>
        <v>Indemnity</v>
      </c>
      <c r="E496" s="100"/>
      <c r="F496" s="101"/>
      <c r="G496" s="100"/>
      <c r="H496" s="101"/>
      <c r="I496" s="100"/>
      <c r="J496" s="101"/>
      <c r="K496" s="100"/>
      <c r="L496" s="101"/>
      <c r="M496" s="100"/>
      <c r="N496" s="101"/>
      <c r="O496" s="100"/>
      <c r="P496" s="101"/>
      <c r="Q496" s="100"/>
      <c r="R496" s="101"/>
      <c r="S496" s="100"/>
      <c r="T496" s="101"/>
      <c r="U496" s="118"/>
      <c r="V496" s="118"/>
      <c r="W496" s="100"/>
      <c r="X496" s="100"/>
      <c r="Y496" s="100"/>
      <c r="Z496" s="100"/>
      <c r="AA496" s="132"/>
      <c r="AB496" s="101"/>
      <c r="AC496" s="101"/>
      <c r="AD496" s="101"/>
      <c r="AE496" s="100"/>
      <c r="AF496" s="101"/>
      <c r="AG496" s="100"/>
      <c r="AH496" s="101"/>
      <c r="AI496" s="100"/>
      <c r="AJ496" s="101"/>
      <c r="AK496" s="100"/>
      <c r="AL496" s="101"/>
      <c r="AM496" s="101"/>
      <c r="AN496" s="8"/>
      <c r="AO496" s="147">
        <f>IFERROR(VLOOKUP(B496,'A2. Rate Change &amp; Enrollment'!$C$20:$K$769,3,FALSE),0)</f>
        <v>0</v>
      </c>
      <c r="AP496" s="147">
        <f>IFERROR(VLOOKUP(B496,'A2. Rate Change &amp; Enrollment'!$C$20:$K$769,7,FALSE),0)</f>
        <v>0</v>
      </c>
      <c r="AQ496" s="150" t="e">
        <f t="shared" si="62"/>
        <v>#DIV/0!</v>
      </c>
      <c r="AS496" s="177"/>
      <c r="AT496" s="177"/>
      <c r="AV496" s="153" t="e">
        <f t="shared" si="63"/>
        <v>#DIV/0!</v>
      </c>
      <c r="AW496" s="101"/>
      <c r="AY496" s="132"/>
      <c r="AZ496" s="101"/>
      <c r="BA496" s="94"/>
      <c r="BB496" s="94"/>
      <c r="BC496" s="94"/>
      <c r="BD496" s="94"/>
      <c r="BE496" s="101"/>
      <c r="BF496" s="132"/>
      <c r="BG496" s="98"/>
      <c r="BH496" s="74" t="str">
        <f t="shared" si="58"/>
        <v>N</v>
      </c>
      <c r="BI496" t="e">
        <f t="shared" si="59"/>
        <v>#DIV/0!</v>
      </c>
      <c r="BK496" s="283">
        <f>IFERROR(VLOOKUP($B496, 'A2. Rate Change &amp; Enrollment'!$C$14:$BY$769, 75, FALSE), 0)</f>
        <v>0</v>
      </c>
      <c r="BL496" s="283" t="e">
        <f t="shared" si="60"/>
        <v>#DIV/0!</v>
      </c>
      <c r="BM496" s="283" t="e">
        <f t="shared" si="61"/>
        <v>#DIV/0!</v>
      </c>
      <c r="BN496" t="e">
        <f t="shared" si="64"/>
        <v>#DIV/0!</v>
      </c>
    </row>
    <row r="497" spans="1:66" x14ac:dyDescent="0.35">
      <c r="A497" t="s">
        <v>800</v>
      </c>
      <c r="B497" s="144"/>
      <c r="C497" s="98"/>
      <c r="D497" s="43" t="str">
        <f t="shared" si="57"/>
        <v>Indemnity</v>
      </c>
      <c r="E497" s="100"/>
      <c r="F497" s="101"/>
      <c r="G497" s="100"/>
      <c r="H497" s="101"/>
      <c r="I497" s="100"/>
      <c r="J497" s="101"/>
      <c r="K497" s="100"/>
      <c r="L497" s="101"/>
      <c r="M497" s="100"/>
      <c r="N497" s="101"/>
      <c r="O497" s="100"/>
      <c r="P497" s="101"/>
      <c r="Q497" s="100"/>
      <c r="R497" s="101"/>
      <c r="S497" s="100"/>
      <c r="T497" s="101"/>
      <c r="U497" s="118"/>
      <c r="V497" s="118"/>
      <c r="W497" s="100"/>
      <c r="X497" s="100"/>
      <c r="Y497" s="100"/>
      <c r="Z497" s="100"/>
      <c r="AA497" s="132"/>
      <c r="AB497" s="101"/>
      <c r="AC497" s="101"/>
      <c r="AD497" s="101"/>
      <c r="AE497" s="100"/>
      <c r="AF497" s="101"/>
      <c r="AG497" s="100"/>
      <c r="AH497" s="101"/>
      <c r="AI497" s="100"/>
      <c r="AJ497" s="101"/>
      <c r="AK497" s="100"/>
      <c r="AL497" s="101"/>
      <c r="AM497" s="101"/>
      <c r="AN497" s="8"/>
      <c r="AO497" s="147">
        <f>IFERROR(VLOOKUP(B497,'A2. Rate Change &amp; Enrollment'!$C$20:$K$769,3,FALSE),0)</f>
        <v>0</v>
      </c>
      <c r="AP497" s="147">
        <f>IFERROR(VLOOKUP(B497,'A2. Rate Change &amp; Enrollment'!$C$20:$K$769,7,FALSE),0)</f>
        <v>0</v>
      </c>
      <c r="AQ497" s="150" t="e">
        <f t="shared" si="62"/>
        <v>#DIV/0!</v>
      </c>
      <c r="AS497" s="177"/>
      <c r="AT497" s="177"/>
      <c r="AV497" s="153" t="e">
        <f t="shared" si="63"/>
        <v>#DIV/0!</v>
      </c>
      <c r="AW497" s="101"/>
      <c r="AY497" s="132"/>
      <c r="AZ497" s="101"/>
      <c r="BA497" s="94"/>
      <c r="BB497" s="94"/>
      <c r="BC497" s="94"/>
      <c r="BD497" s="94"/>
      <c r="BE497" s="101"/>
      <c r="BF497" s="132"/>
      <c r="BG497" s="98"/>
      <c r="BH497" s="74" t="str">
        <f t="shared" si="58"/>
        <v>N</v>
      </c>
      <c r="BI497" t="e">
        <f t="shared" si="59"/>
        <v>#DIV/0!</v>
      </c>
      <c r="BK497" s="283">
        <f>IFERROR(VLOOKUP($B497, 'A2. Rate Change &amp; Enrollment'!$C$14:$BY$769, 75, FALSE), 0)</f>
        <v>0</v>
      </c>
      <c r="BL497" s="283" t="e">
        <f t="shared" si="60"/>
        <v>#DIV/0!</v>
      </c>
      <c r="BM497" s="283" t="e">
        <f t="shared" si="61"/>
        <v>#DIV/0!</v>
      </c>
      <c r="BN497" t="e">
        <f t="shared" si="64"/>
        <v>#DIV/0!</v>
      </c>
    </row>
    <row r="498" spans="1:66" x14ac:dyDescent="0.35">
      <c r="A498" t="s">
        <v>801</v>
      </c>
      <c r="B498" s="144"/>
      <c r="C498" s="98"/>
      <c r="D498" s="43" t="str">
        <f t="shared" si="57"/>
        <v>Indemnity</v>
      </c>
      <c r="E498" s="100"/>
      <c r="F498" s="101"/>
      <c r="G498" s="100"/>
      <c r="H498" s="101"/>
      <c r="I498" s="100"/>
      <c r="J498" s="101"/>
      <c r="K498" s="100"/>
      <c r="L498" s="101"/>
      <c r="M498" s="100"/>
      <c r="N498" s="101"/>
      <c r="O498" s="100"/>
      <c r="P498" s="101"/>
      <c r="Q498" s="100"/>
      <c r="R498" s="101"/>
      <c r="S498" s="100"/>
      <c r="T498" s="101"/>
      <c r="U498" s="118"/>
      <c r="V498" s="118"/>
      <c r="W498" s="100"/>
      <c r="X498" s="100"/>
      <c r="Y498" s="100"/>
      <c r="Z498" s="100"/>
      <c r="AA498" s="132"/>
      <c r="AB498" s="101"/>
      <c r="AC498" s="101"/>
      <c r="AD498" s="101"/>
      <c r="AE498" s="100"/>
      <c r="AF498" s="101"/>
      <c r="AG498" s="100"/>
      <c r="AH498" s="101"/>
      <c r="AI498" s="100"/>
      <c r="AJ498" s="101"/>
      <c r="AK498" s="100"/>
      <c r="AL498" s="101"/>
      <c r="AM498" s="101"/>
      <c r="AN498" s="8"/>
      <c r="AO498" s="147">
        <f>IFERROR(VLOOKUP(B498,'A2. Rate Change &amp; Enrollment'!$C$20:$K$769,3,FALSE),0)</f>
        <v>0</v>
      </c>
      <c r="AP498" s="147">
        <f>IFERROR(VLOOKUP(B498,'A2. Rate Change &amp; Enrollment'!$C$20:$K$769,7,FALSE),0)</f>
        <v>0</v>
      </c>
      <c r="AQ498" s="150" t="e">
        <f t="shared" si="62"/>
        <v>#DIV/0!</v>
      </c>
      <c r="AS498" s="177"/>
      <c r="AT498" s="177"/>
      <c r="AV498" s="153" t="e">
        <f t="shared" si="63"/>
        <v>#DIV/0!</v>
      </c>
      <c r="AW498" s="101"/>
      <c r="AY498" s="132"/>
      <c r="AZ498" s="101"/>
      <c r="BA498" s="94"/>
      <c r="BB498" s="94"/>
      <c r="BC498" s="94"/>
      <c r="BD498" s="94"/>
      <c r="BE498" s="101"/>
      <c r="BF498" s="132"/>
      <c r="BG498" s="98"/>
      <c r="BH498" s="74" t="str">
        <f t="shared" si="58"/>
        <v>N</v>
      </c>
      <c r="BI498" t="e">
        <f t="shared" si="59"/>
        <v>#DIV/0!</v>
      </c>
      <c r="BK498" s="283">
        <f>IFERROR(VLOOKUP($B498, 'A2. Rate Change &amp; Enrollment'!$C$14:$BY$769, 75, FALSE), 0)</f>
        <v>0</v>
      </c>
      <c r="BL498" s="283" t="e">
        <f t="shared" si="60"/>
        <v>#DIV/0!</v>
      </c>
      <c r="BM498" s="283" t="e">
        <f t="shared" si="61"/>
        <v>#DIV/0!</v>
      </c>
      <c r="BN498" t="e">
        <f t="shared" si="64"/>
        <v>#DIV/0!</v>
      </c>
    </row>
    <row r="499" spans="1:66" x14ac:dyDescent="0.35">
      <c r="A499" t="s">
        <v>802</v>
      </c>
      <c r="B499" s="144"/>
      <c r="C499" s="98"/>
      <c r="D499" s="43" t="str">
        <f t="shared" si="57"/>
        <v>Indemnity</v>
      </c>
      <c r="E499" s="100"/>
      <c r="F499" s="101"/>
      <c r="G499" s="100"/>
      <c r="H499" s="101"/>
      <c r="I499" s="100"/>
      <c r="J499" s="101"/>
      <c r="K499" s="100"/>
      <c r="L499" s="101"/>
      <c r="M499" s="100"/>
      <c r="N499" s="101"/>
      <c r="O499" s="100"/>
      <c r="P499" s="101"/>
      <c r="Q499" s="100"/>
      <c r="R499" s="101"/>
      <c r="S499" s="100"/>
      <c r="T499" s="101"/>
      <c r="U499" s="118"/>
      <c r="V499" s="118"/>
      <c r="W499" s="100"/>
      <c r="X499" s="100"/>
      <c r="Y499" s="100"/>
      <c r="Z499" s="100"/>
      <c r="AA499" s="132"/>
      <c r="AB499" s="101"/>
      <c r="AC499" s="101"/>
      <c r="AD499" s="101"/>
      <c r="AE499" s="100"/>
      <c r="AF499" s="101"/>
      <c r="AG499" s="100"/>
      <c r="AH499" s="101"/>
      <c r="AI499" s="100"/>
      <c r="AJ499" s="101"/>
      <c r="AK499" s="100"/>
      <c r="AL499" s="101"/>
      <c r="AM499" s="101"/>
      <c r="AN499" s="8"/>
      <c r="AO499" s="147">
        <f>IFERROR(VLOOKUP(B499,'A2. Rate Change &amp; Enrollment'!$C$20:$K$769,3,FALSE),0)</f>
        <v>0</v>
      </c>
      <c r="AP499" s="147">
        <f>IFERROR(VLOOKUP(B499,'A2. Rate Change &amp; Enrollment'!$C$20:$K$769,7,FALSE),0)</f>
        <v>0</v>
      </c>
      <c r="AQ499" s="150" t="e">
        <f t="shared" si="62"/>
        <v>#DIV/0!</v>
      </c>
      <c r="AS499" s="177"/>
      <c r="AT499" s="177"/>
      <c r="AV499" s="153" t="e">
        <f t="shared" si="63"/>
        <v>#DIV/0!</v>
      </c>
      <c r="AW499" s="101"/>
      <c r="AY499" s="132"/>
      <c r="AZ499" s="101"/>
      <c r="BA499" s="94"/>
      <c r="BB499" s="94"/>
      <c r="BC499" s="94"/>
      <c r="BD499" s="94"/>
      <c r="BE499" s="101"/>
      <c r="BF499" s="132"/>
      <c r="BG499" s="98"/>
      <c r="BH499" s="74" t="str">
        <f t="shared" si="58"/>
        <v>N</v>
      </c>
      <c r="BI499" t="e">
        <f t="shared" si="59"/>
        <v>#DIV/0!</v>
      </c>
      <c r="BK499" s="283">
        <f>IFERROR(VLOOKUP($B499, 'A2. Rate Change &amp; Enrollment'!$C$14:$BY$769, 75, FALSE), 0)</f>
        <v>0</v>
      </c>
      <c r="BL499" s="283" t="e">
        <f t="shared" si="60"/>
        <v>#DIV/0!</v>
      </c>
      <c r="BM499" s="283" t="e">
        <f t="shared" si="61"/>
        <v>#DIV/0!</v>
      </c>
      <c r="BN499" t="e">
        <f t="shared" si="64"/>
        <v>#DIV/0!</v>
      </c>
    </row>
    <row r="500" spans="1:66" x14ac:dyDescent="0.35">
      <c r="A500" t="s">
        <v>803</v>
      </c>
      <c r="B500" s="144"/>
      <c r="C500" s="98"/>
      <c r="D500" s="43" t="str">
        <f t="shared" si="57"/>
        <v>Indemnity</v>
      </c>
      <c r="E500" s="100"/>
      <c r="F500" s="101"/>
      <c r="G500" s="100"/>
      <c r="H500" s="101"/>
      <c r="I500" s="100"/>
      <c r="J500" s="101"/>
      <c r="K500" s="100"/>
      <c r="L500" s="101"/>
      <c r="M500" s="100"/>
      <c r="N500" s="101"/>
      <c r="O500" s="100"/>
      <c r="P500" s="101"/>
      <c r="Q500" s="100"/>
      <c r="R500" s="101"/>
      <c r="S500" s="100"/>
      <c r="T500" s="101"/>
      <c r="U500" s="118"/>
      <c r="V500" s="118"/>
      <c r="W500" s="100"/>
      <c r="X500" s="100"/>
      <c r="Y500" s="100"/>
      <c r="Z500" s="100"/>
      <c r="AA500" s="132"/>
      <c r="AB500" s="101"/>
      <c r="AC500" s="101"/>
      <c r="AD500" s="101"/>
      <c r="AE500" s="100"/>
      <c r="AF500" s="101"/>
      <c r="AG500" s="100"/>
      <c r="AH500" s="101"/>
      <c r="AI500" s="100"/>
      <c r="AJ500" s="101"/>
      <c r="AK500" s="100"/>
      <c r="AL500" s="101"/>
      <c r="AM500" s="101"/>
      <c r="AN500" s="8"/>
      <c r="AO500" s="147">
        <f>IFERROR(VLOOKUP(B500,'A2. Rate Change &amp; Enrollment'!$C$20:$K$769,3,FALSE),0)</f>
        <v>0</v>
      </c>
      <c r="AP500" s="147">
        <f>IFERROR(VLOOKUP(B500,'A2. Rate Change &amp; Enrollment'!$C$20:$K$769,7,FALSE),0)</f>
        <v>0</v>
      </c>
      <c r="AQ500" s="150" t="e">
        <f t="shared" si="62"/>
        <v>#DIV/0!</v>
      </c>
      <c r="AS500" s="177"/>
      <c r="AT500" s="177"/>
      <c r="AV500" s="153" t="e">
        <f t="shared" si="63"/>
        <v>#DIV/0!</v>
      </c>
      <c r="AW500" s="101"/>
      <c r="AY500" s="132"/>
      <c r="AZ500" s="101"/>
      <c r="BA500" s="94"/>
      <c r="BB500" s="94"/>
      <c r="BC500" s="94"/>
      <c r="BD500" s="94"/>
      <c r="BE500" s="101"/>
      <c r="BF500" s="132"/>
      <c r="BG500" s="98"/>
      <c r="BH500" s="74" t="str">
        <f t="shared" si="58"/>
        <v>N</v>
      </c>
      <c r="BI500" t="e">
        <f t="shared" si="59"/>
        <v>#DIV/0!</v>
      </c>
      <c r="BK500" s="283">
        <f>IFERROR(VLOOKUP($B500, 'A2. Rate Change &amp; Enrollment'!$C$14:$BY$769, 75, FALSE), 0)</f>
        <v>0</v>
      </c>
      <c r="BL500" s="283" t="e">
        <f t="shared" si="60"/>
        <v>#DIV/0!</v>
      </c>
      <c r="BM500" s="283" t="e">
        <f t="shared" si="61"/>
        <v>#DIV/0!</v>
      </c>
      <c r="BN500" t="e">
        <f t="shared" si="64"/>
        <v>#DIV/0!</v>
      </c>
    </row>
    <row r="501" spans="1:66" x14ac:dyDescent="0.35">
      <c r="A501" t="s">
        <v>804</v>
      </c>
      <c r="B501" s="144"/>
      <c r="C501" s="98"/>
      <c r="D501" s="43" t="str">
        <f t="shared" si="57"/>
        <v>Indemnity</v>
      </c>
      <c r="E501" s="100"/>
      <c r="F501" s="101"/>
      <c r="G501" s="100"/>
      <c r="H501" s="101"/>
      <c r="I501" s="100"/>
      <c r="J501" s="101"/>
      <c r="K501" s="100"/>
      <c r="L501" s="101"/>
      <c r="M501" s="100"/>
      <c r="N501" s="101"/>
      <c r="O501" s="100"/>
      <c r="P501" s="101"/>
      <c r="Q501" s="100"/>
      <c r="R501" s="101"/>
      <c r="S501" s="100"/>
      <c r="T501" s="101"/>
      <c r="U501" s="118"/>
      <c r="V501" s="118"/>
      <c r="W501" s="100"/>
      <c r="X501" s="100"/>
      <c r="Y501" s="100"/>
      <c r="Z501" s="100"/>
      <c r="AA501" s="132"/>
      <c r="AB501" s="101"/>
      <c r="AC501" s="101"/>
      <c r="AD501" s="101"/>
      <c r="AE501" s="100"/>
      <c r="AF501" s="101"/>
      <c r="AG501" s="100"/>
      <c r="AH501" s="101"/>
      <c r="AI501" s="100"/>
      <c r="AJ501" s="101"/>
      <c r="AK501" s="100"/>
      <c r="AL501" s="101"/>
      <c r="AM501" s="101"/>
      <c r="AN501" s="8"/>
      <c r="AO501" s="147">
        <f>IFERROR(VLOOKUP(B501,'A2. Rate Change &amp; Enrollment'!$C$20:$K$769,3,FALSE),0)</f>
        <v>0</v>
      </c>
      <c r="AP501" s="147">
        <f>IFERROR(VLOOKUP(B501,'A2. Rate Change &amp; Enrollment'!$C$20:$K$769,7,FALSE),0)</f>
        <v>0</v>
      </c>
      <c r="AQ501" s="150" t="e">
        <f t="shared" si="62"/>
        <v>#DIV/0!</v>
      </c>
      <c r="AS501" s="177"/>
      <c r="AT501" s="177"/>
      <c r="AV501" s="153" t="e">
        <f t="shared" si="63"/>
        <v>#DIV/0!</v>
      </c>
      <c r="AW501" s="101"/>
      <c r="AY501" s="132"/>
      <c r="AZ501" s="101"/>
      <c r="BA501" s="94"/>
      <c r="BB501" s="94"/>
      <c r="BC501" s="94"/>
      <c r="BD501" s="94"/>
      <c r="BE501" s="101"/>
      <c r="BF501" s="132"/>
      <c r="BG501" s="98"/>
      <c r="BH501" s="74" t="str">
        <f t="shared" si="58"/>
        <v>N</v>
      </c>
      <c r="BI501" t="e">
        <f t="shared" si="59"/>
        <v>#DIV/0!</v>
      </c>
      <c r="BK501" s="283">
        <f>IFERROR(VLOOKUP($B501, 'A2. Rate Change &amp; Enrollment'!$C$14:$BY$769, 75, FALSE), 0)</f>
        <v>0</v>
      </c>
      <c r="BL501" s="283" t="e">
        <f t="shared" si="60"/>
        <v>#DIV/0!</v>
      </c>
      <c r="BM501" s="283" t="e">
        <f t="shared" si="61"/>
        <v>#DIV/0!</v>
      </c>
      <c r="BN501" t="e">
        <f t="shared" si="64"/>
        <v>#DIV/0!</v>
      </c>
    </row>
    <row r="502" spans="1:66" x14ac:dyDescent="0.35">
      <c r="A502" t="s">
        <v>805</v>
      </c>
      <c r="B502" s="144"/>
      <c r="C502" s="98"/>
      <c r="D502" s="43" t="str">
        <f t="shared" si="57"/>
        <v>Indemnity</v>
      </c>
      <c r="E502" s="100"/>
      <c r="F502" s="101"/>
      <c r="G502" s="100"/>
      <c r="H502" s="101"/>
      <c r="I502" s="100"/>
      <c r="J502" s="101"/>
      <c r="K502" s="100"/>
      <c r="L502" s="101"/>
      <c r="M502" s="100"/>
      <c r="N502" s="101"/>
      <c r="O502" s="100"/>
      <c r="P502" s="101"/>
      <c r="Q502" s="100"/>
      <c r="R502" s="101"/>
      <c r="S502" s="100"/>
      <c r="T502" s="101"/>
      <c r="U502" s="118"/>
      <c r="V502" s="118"/>
      <c r="W502" s="100"/>
      <c r="X502" s="100"/>
      <c r="Y502" s="100"/>
      <c r="Z502" s="100"/>
      <c r="AA502" s="132"/>
      <c r="AB502" s="101"/>
      <c r="AC502" s="101"/>
      <c r="AD502" s="101"/>
      <c r="AE502" s="100"/>
      <c r="AF502" s="101"/>
      <c r="AG502" s="100"/>
      <c r="AH502" s="101"/>
      <c r="AI502" s="100"/>
      <c r="AJ502" s="101"/>
      <c r="AK502" s="100"/>
      <c r="AL502" s="101"/>
      <c r="AM502" s="101"/>
      <c r="AN502" s="8"/>
      <c r="AO502" s="147">
        <f>IFERROR(VLOOKUP(B502,'A2. Rate Change &amp; Enrollment'!$C$20:$K$769,3,FALSE),0)</f>
        <v>0</v>
      </c>
      <c r="AP502" s="147">
        <f>IFERROR(VLOOKUP(B502,'A2. Rate Change &amp; Enrollment'!$C$20:$K$769,7,FALSE),0)</f>
        <v>0</v>
      </c>
      <c r="AQ502" s="150" t="e">
        <f t="shared" si="62"/>
        <v>#DIV/0!</v>
      </c>
      <c r="AS502" s="177"/>
      <c r="AT502" s="177"/>
      <c r="AV502" s="153" t="e">
        <f t="shared" si="63"/>
        <v>#DIV/0!</v>
      </c>
      <c r="AW502" s="101"/>
      <c r="AY502" s="132"/>
      <c r="AZ502" s="101"/>
      <c r="BA502" s="94"/>
      <c r="BB502" s="94"/>
      <c r="BC502" s="94"/>
      <c r="BD502" s="94"/>
      <c r="BE502" s="101"/>
      <c r="BF502" s="132"/>
      <c r="BG502" s="98"/>
      <c r="BH502" s="74" t="str">
        <f t="shared" si="58"/>
        <v>N</v>
      </c>
      <c r="BI502" t="e">
        <f t="shared" si="59"/>
        <v>#DIV/0!</v>
      </c>
      <c r="BK502" s="283">
        <f>IFERROR(VLOOKUP($B502, 'A2. Rate Change &amp; Enrollment'!$C$14:$BY$769, 75, FALSE), 0)</f>
        <v>0</v>
      </c>
      <c r="BL502" s="283" t="e">
        <f t="shared" si="60"/>
        <v>#DIV/0!</v>
      </c>
      <c r="BM502" s="283" t="e">
        <f t="shared" si="61"/>
        <v>#DIV/0!</v>
      </c>
      <c r="BN502" t="e">
        <f t="shared" si="64"/>
        <v>#DIV/0!</v>
      </c>
    </row>
    <row r="503" spans="1:66" x14ac:dyDescent="0.35">
      <c r="A503" t="s">
        <v>806</v>
      </c>
      <c r="B503" s="144"/>
      <c r="C503" s="98"/>
      <c r="D503" s="43" t="str">
        <f t="shared" si="57"/>
        <v>Indemnity</v>
      </c>
      <c r="E503" s="100"/>
      <c r="F503" s="101"/>
      <c r="G503" s="100"/>
      <c r="H503" s="101"/>
      <c r="I503" s="100"/>
      <c r="J503" s="101"/>
      <c r="K503" s="100"/>
      <c r="L503" s="101"/>
      <c r="M503" s="100"/>
      <c r="N503" s="101"/>
      <c r="O503" s="100"/>
      <c r="P503" s="101"/>
      <c r="Q503" s="100"/>
      <c r="R503" s="101"/>
      <c r="S503" s="100"/>
      <c r="T503" s="101"/>
      <c r="U503" s="118"/>
      <c r="V503" s="118"/>
      <c r="W503" s="100"/>
      <c r="X503" s="100"/>
      <c r="Y503" s="100"/>
      <c r="Z503" s="100"/>
      <c r="AA503" s="132"/>
      <c r="AB503" s="101"/>
      <c r="AC503" s="101"/>
      <c r="AD503" s="101"/>
      <c r="AE503" s="100"/>
      <c r="AF503" s="101"/>
      <c r="AG503" s="100"/>
      <c r="AH503" s="101"/>
      <c r="AI503" s="100"/>
      <c r="AJ503" s="101"/>
      <c r="AK503" s="100"/>
      <c r="AL503" s="101"/>
      <c r="AM503" s="101"/>
      <c r="AN503" s="8"/>
      <c r="AO503" s="147">
        <f>IFERROR(VLOOKUP(B503,'A2. Rate Change &amp; Enrollment'!$C$20:$K$769,3,FALSE),0)</f>
        <v>0</v>
      </c>
      <c r="AP503" s="147">
        <f>IFERROR(VLOOKUP(B503,'A2. Rate Change &amp; Enrollment'!$C$20:$K$769,7,FALSE),0)</f>
        <v>0</v>
      </c>
      <c r="AQ503" s="150" t="e">
        <f t="shared" si="62"/>
        <v>#DIV/0!</v>
      </c>
      <c r="AS503" s="177"/>
      <c r="AT503" s="177"/>
      <c r="AV503" s="153" t="e">
        <f t="shared" si="63"/>
        <v>#DIV/0!</v>
      </c>
      <c r="AW503" s="101"/>
      <c r="AY503" s="132"/>
      <c r="AZ503" s="101"/>
      <c r="BA503" s="94"/>
      <c r="BB503" s="94"/>
      <c r="BC503" s="94"/>
      <c r="BD503" s="94"/>
      <c r="BE503" s="101"/>
      <c r="BF503" s="132"/>
      <c r="BG503" s="98"/>
      <c r="BH503" s="74" t="str">
        <f t="shared" si="58"/>
        <v>N</v>
      </c>
      <c r="BI503" t="e">
        <f t="shared" si="59"/>
        <v>#DIV/0!</v>
      </c>
      <c r="BK503" s="283">
        <f>IFERROR(VLOOKUP($B503, 'A2. Rate Change &amp; Enrollment'!$C$14:$BY$769, 75, FALSE), 0)</f>
        <v>0</v>
      </c>
      <c r="BL503" s="283" t="e">
        <f t="shared" si="60"/>
        <v>#DIV/0!</v>
      </c>
      <c r="BM503" s="283" t="e">
        <f t="shared" si="61"/>
        <v>#DIV/0!</v>
      </c>
      <c r="BN503" t="e">
        <f t="shared" si="64"/>
        <v>#DIV/0!</v>
      </c>
    </row>
    <row r="504" spans="1:66" x14ac:dyDescent="0.35">
      <c r="A504" t="s">
        <v>807</v>
      </c>
      <c r="B504" s="144"/>
      <c r="C504" s="98"/>
      <c r="D504" s="43" t="str">
        <f t="shared" si="57"/>
        <v>Indemnity</v>
      </c>
      <c r="E504" s="100"/>
      <c r="F504" s="101"/>
      <c r="G504" s="100"/>
      <c r="H504" s="101"/>
      <c r="I504" s="100"/>
      <c r="J504" s="101"/>
      <c r="K504" s="100"/>
      <c r="L504" s="101"/>
      <c r="M504" s="100"/>
      <c r="N504" s="101"/>
      <c r="O504" s="100"/>
      <c r="P504" s="101"/>
      <c r="Q504" s="100"/>
      <c r="R504" s="101"/>
      <c r="S504" s="100"/>
      <c r="T504" s="101"/>
      <c r="U504" s="118"/>
      <c r="V504" s="118"/>
      <c r="W504" s="100"/>
      <c r="X504" s="100"/>
      <c r="Y504" s="100"/>
      <c r="Z504" s="100"/>
      <c r="AA504" s="132"/>
      <c r="AB504" s="101"/>
      <c r="AC504" s="101"/>
      <c r="AD504" s="101"/>
      <c r="AE504" s="100"/>
      <c r="AF504" s="101"/>
      <c r="AG504" s="100"/>
      <c r="AH504" s="101"/>
      <c r="AI504" s="100"/>
      <c r="AJ504" s="101"/>
      <c r="AK504" s="100"/>
      <c r="AL504" s="101"/>
      <c r="AM504" s="101"/>
      <c r="AN504" s="8"/>
      <c r="AO504" s="147">
        <f>IFERROR(VLOOKUP(B504,'A2. Rate Change &amp; Enrollment'!$C$20:$K$769,3,FALSE),0)</f>
        <v>0</v>
      </c>
      <c r="AP504" s="147">
        <f>IFERROR(VLOOKUP(B504,'A2. Rate Change &amp; Enrollment'!$C$20:$K$769,7,FALSE),0)</f>
        <v>0</v>
      </c>
      <c r="AQ504" s="150" t="e">
        <f t="shared" si="62"/>
        <v>#DIV/0!</v>
      </c>
      <c r="AS504" s="177"/>
      <c r="AT504" s="177"/>
      <c r="AV504" s="153" t="e">
        <f t="shared" si="63"/>
        <v>#DIV/0!</v>
      </c>
      <c r="AW504" s="101"/>
      <c r="AY504" s="132"/>
      <c r="AZ504" s="101"/>
      <c r="BA504" s="94"/>
      <c r="BB504" s="94"/>
      <c r="BC504" s="94"/>
      <c r="BD504" s="94"/>
      <c r="BE504" s="101"/>
      <c r="BF504" s="132"/>
      <c r="BG504" s="98"/>
      <c r="BH504" s="74" t="str">
        <f t="shared" si="58"/>
        <v>N</v>
      </c>
      <c r="BI504" t="e">
        <f t="shared" si="59"/>
        <v>#DIV/0!</v>
      </c>
      <c r="BK504" s="283">
        <f>IFERROR(VLOOKUP($B504, 'A2. Rate Change &amp; Enrollment'!$C$14:$BY$769, 75, FALSE), 0)</f>
        <v>0</v>
      </c>
      <c r="BL504" s="283" t="e">
        <f t="shared" si="60"/>
        <v>#DIV/0!</v>
      </c>
      <c r="BM504" s="283" t="e">
        <f t="shared" si="61"/>
        <v>#DIV/0!</v>
      </c>
      <c r="BN504" t="e">
        <f t="shared" si="64"/>
        <v>#DIV/0!</v>
      </c>
    </row>
    <row r="505" spans="1:66" x14ac:dyDescent="0.35">
      <c r="A505" t="s">
        <v>808</v>
      </c>
      <c r="B505" s="144"/>
      <c r="C505" s="98"/>
      <c r="D505" s="43" t="str">
        <f t="shared" si="57"/>
        <v>Indemnity</v>
      </c>
      <c r="E505" s="100"/>
      <c r="F505" s="101"/>
      <c r="G505" s="100"/>
      <c r="H505" s="101"/>
      <c r="I505" s="100"/>
      <c r="J505" s="101"/>
      <c r="K505" s="100"/>
      <c r="L505" s="101"/>
      <c r="M505" s="100"/>
      <c r="N505" s="101"/>
      <c r="O505" s="100"/>
      <c r="P505" s="101"/>
      <c r="Q505" s="100"/>
      <c r="R505" s="101"/>
      <c r="S505" s="100"/>
      <c r="T505" s="101"/>
      <c r="U505" s="118"/>
      <c r="V505" s="118"/>
      <c r="W505" s="100"/>
      <c r="X505" s="100"/>
      <c r="Y505" s="100"/>
      <c r="Z505" s="100"/>
      <c r="AA505" s="132"/>
      <c r="AB505" s="101"/>
      <c r="AC505" s="101"/>
      <c r="AD505" s="101"/>
      <c r="AE505" s="100"/>
      <c r="AF505" s="101"/>
      <c r="AG505" s="100"/>
      <c r="AH505" s="101"/>
      <c r="AI505" s="100"/>
      <c r="AJ505" s="101"/>
      <c r="AK505" s="100"/>
      <c r="AL505" s="101"/>
      <c r="AM505" s="101"/>
      <c r="AN505" s="8"/>
      <c r="AO505" s="147">
        <f>IFERROR(VLOOKUP(B505,'A2. Rate Change &amp; Enrollment'!$C$20:$K$769,3,FALSE),0)</f>
        <v>0</v>
      </c>
      <c r="AP505" s="147">
        <f>IFERROR(VLOOKUP(B505,'A2. Rate Change &amp; Enrollment'!$C$20:$K$769,7,FALSE),0)</f>
        <v>0</v>
      </c>
      <c r="AQ505" s="150" t="e">
        <f t="shared" si="62"/>
        <v>#DIV/0!</v>
      </c>
      <c r="AS505" s="177"/>
      <c r="AT505" s="177"/>
      <c r="AV505" s="153" t="e">
        <f t="shared" si="63"/>
        <v>#DIV/0!</v>
      </c>
      <c r="AW505" s="101"/>
      <c r="AY505" s="132"/>
      <c r="AZ505" s="101"/>
      <c r="BA505" s="94"/>
      <c r="BB505" s="94"/>
      <c r="BC505" s="94"/>
      <c r="BD505" s="94"/>
      <c r="BE505" s="101"/>
      <c r="BF505" s="132"/>
      <c r="BG505" s="98"/>
      <c r="BH505" s="74" t="str">
        <f t="shared" si="58"/>
        <v>N</v>
      </c>
      <c r="BI505" t="e">
        <f t="shared" si="59"/>
        <v>#DIV/0!</v>
      </c>
      <c r="BK505" s="283">
        <f>IFERROR(VLOOKUP($B505, 'A2. Rate Change &amp; Enrollment'!$C$14:$BY$769, 75, FALSE), 0)</f>
        <v>0</v>
      </c>
      <c r="BL505" s="283" t="e">
        <f t="shared" si="60"/>
        <v>#DIV/0!</v>
      </c>
      <c r="BM505" s="283" t="e">
        <f t="shared" si="61"/>
        <v>#DIV/0!</v>
      </c>
      <c r="BN505" t="e">
        <f t="shared" si="64"/>
        <v>#DIV/0!</v>
      </c>
    </row>
    <row r="506" spans="1:66" x14ac:dyDescent="0.35">
      <c r="A506" t="s">
        <v>809</v>
      </c>
      <c r="B506" s="144"/>
      <c r="C506" s="98"/>
      <c r="D506" s="43" t="str">
        <f t="shared" si="57"/>
        <v>Indemnity</v>
      </c>
      <c r="E506" s="100"/>
      <c r="F506" s="101"/>
      <c r="G506" s="100"/>
      <c r="H506" s="101"/>
      <c r="I506" s="100"/>
      <c r="J506" s="101"/>
      <c r="K506" s="100"/>
      <c r="L506" s="101"/>
      <c r="M506" s="100"/>
      <c r="N506" s="101"/>
      <c r="O506" s="100"/>
      <c r="P506" s="101"/>
      <c r="Q506" s="100"/>
      <c r="R506" s="101"/>
      <c r="S506" s="100"/>
      <c r="T506" s="101"/>
      <c r="U506" s="118"/>
      <c r="V506" s="118"/>
      <c r="W506" s="100"/>
      <c r="X506" s="100"/>
      <c r="Y506" s="100"/>
      <c r="Z506" s="100"/>
      <c r="AA506" s="132"/>
      <c r="AB506" s="101"/>
      <c r="AC506" s="101"/>
      <c r="AD506" s="101"/>
      <c r="AE506" s="100"/>
      <c r="AF506" s="101"/>
      <c r="AG506" s="100"/>
      <c r="AH506" s="101"/>
      <c r="AI506" s="100"/>
      <c r="AJ506" s="101"/>
      <c r="AK506" s="100"/>
      <c r="AL506" s="101"/>
      <c r="AM506" s="101"/>
      <c r="AN506" s="8"/>
      <c r="AO506" s="147">
        <f>IFERROR(VLOOKUP(B506,'A2. Rate Change &amp; Enrollment'!$C$20:$K$769,3,FALSE),0)</f>
        <v>0</v>
      </c>
      <c r="AP506" s="147">
        <f>IFERROR(VLOOKUP(B506,'A2. Rate Change &amp; Enrollment'!$C$20:$K$769,7,FALSE),0)</f>
        <v>0</v>
      </c>
      <c r="AQ506" s="150" t="e">
        <f t="shared" si="62"/>
        <v>#DIV/0!</v>
      </c>
      <c r="AS506" s="177"/>
      <c r="AT506" s="177"/>
      <c r="AV506" s="153" t="e">
        <f t="shared" si="63"/>
        <v>#DIV/0!</v>
      </c>
      <c r="AW506" s="101"/>
      <c r="AY506" s="132"/>
      <c r="AZ506" s="101"/>
      <c r="BA506" s="94"/>
      <c r="BB506" s="94"/>
      <c r="BC506" s="94"/>
      <c r="BD506" s="94"/>
      <c r="BE506" s="101"/>
      <c r="BF506" s="132"/>
      <c r="BG506" s="98"/>
      <c r="BH506" s="74" t="str">
        <f t="shared" si="58"/>
        <v>N</v>
      </c>
      <c r="BI506" t="e">
        <f t="shared" si="59"/>
        <v>#DIV/0!</v>
      </c>
      <c r="BK506" s="283">
        <f>IFERROR(VLOOKUP($B506, 'A2. Rate Change &amp; Enrollment'!$C$14:$BY$769, 75, FALSE), 0)</f>
        <v>0</v>
      </c>
      <c r="BL506" s="283" t="e">
        <f t="shared" si="60"/>
        <v>#DIV/0!</v>
      </c>
      <c r="BM506" s="283" t="e">
        <f t="shared" si="61"/>
        <v>#DIV/0!</v>
      </c>
      <c r="BN506" t="e">
        <f t="shared" si="64"/>
        <v>#DIV/0!</v>
      </c>
    </row>
    <row r="507" spans="1:66" x14ac:dyDescent="0.35">
      <c r="A507" t="s">
        <v>810</v>
      </c>
      <c r="B507" s="144"/>
      <c r="C507" s="98"/>
      <c r="D507" s="43" t="str">
        <f t="shared" si="57"/>
        <v>Indemnity</v>
      </c>
      <c r="E507" s="100"/>
      <c r="F507" s="101"/>
      <c r="G507" s="100"/>
      <c r="H507" s="101"/>
      <c r="I507" s="100"/>
      <c r="J507" s="101"/>
      <c r="K507" s="100"/>
      <c r="L507" s="101"/>
      <c r="M507" s="100"/>
      <c r="N507" s="101"/>
      <c r="O507" s="100"/>
      <c r="P507" s="101"/>
      <c r="Q507" s="100"/>
      <c r="R507" s="101"/>
      <c r="S507" s="100"/>
      <c r="T507" s="101"/>
      <c r="U507" s="118"/>
      <c r="V507" s="118"/>
      <c r="W507" s="100"/>
      <c r="X507" s="100"/>
      <c r="Y507" s="100"/>
      <c r="Z507" s="100"/>
      <c r="AA507" s="132"/>
      <c r="AB507" s="101"/>
      <c r="AC507" s="101"/>
      <c r="AD507" s="101"/>
      <c r="AE507" s="100"/>
      <c r="AF507" s="101"/>
      <c r="AG507" s="100"/>
      <c r="AH507" s="101"/>
      <c r="AI507" s="100"/>
      <c r="AJ507" s="101"/>
      <c r="AK507" s="100"/>
      <c r="AL507" s="101"/>
      <c r="AM507" s="101"/>
      <c r="AN507" s="8"/>
      <c r="AO507" s="147">
        <f>IFERROR(VLOOKUP(B507,'A2. Rate Change &amp; Enrollment'!$C$20:$K$769,3,FALSE),0)</f>
        <v>0</v>
      </c>
      <c r="AP507" s="147">
        <f>IFERROR(VLOOKUP(B507,'A2. Rate Change &amp; Enrollment'!$C$20:$K$769,7,FALSE),0)</f>
        <v>0</v>
      </c>
      <c r="AQ507" s="150" t="e">
        <f t="shared" si="62"/>
        <v>#DIV/0!</v>
      </c>
      <c r="AS507" s="177"/>
      <c r="AT507" s="177"/>
      <c r="AV507" s="153" t="e">
        <f t="shared" si="63"/>
        <v>#DIV/0!</v>
      </c>
      <c r="AW507" s="101"/>
      <c r="AY507" s="132"/>
      <c r="AZ507" s="101"/>
      <c r="BA507" s="94"/>
      <c r="BB507" s="94"/>
      <c r="BC507" s="94"/>
      <c r="BD507" s="94"/>
      <c r="BE507" s="101"/>
      <c r="BF507" s="132"/>
      <c r="BG507" s="98"/>
      <c r="BH507" s="74" t="str">
        <f t="shared" si="58"/>
        <v>N</v>
      </c>
      <c r="BI507" t="e">
        <f t="shared" si="59"/>
        <v>#DIV/0!</v>
      </c>
      <c r="BK507" s="283">
        <f>IFERROR(VLOOKUP($B507, 'A2. Rate Change &amp; Enrollment'!$C$14:$BY$769, 75, FALSE), 0)</f>
        <v>0</v>
      </c>
      <c r="BL507" s="283" t="e">
        <f t="shared" si="60"/>
        <v>#DIV/0!</v>
      </c>
      <c r="BM507" s="283" t="e">
        <f t="shared" si="61"/>
        <v>#DIV/0!</v>
      </c>
      <c r="BN507" t="e">
        <f t="shared" si="64"/>
        <v>#DIV/0!</v>
      </c>
    </row>
    <row r="508" spans="1:66" x14ac:dyDescent="0.35">
      <c r="A508" t="s">
        <v>811</v>
      </c>
      <c r="B508" s="144"/>
      <c r="C508" s="98"/>
      <c r="D508" s="43" t="str">
        <f t="shared" si="57"/>
        <v>Indemnity</v>
      </c>
      <c r="E508" s="100"/>
      <c r="F508" s="101"/>
      <c r="G508" s="100"/>
      <c r="H508" s="101"/>
      <c r="I508" s="100"/>
      <c r="J508" s="101"/>
      <c r="K508" s="100"/>
      <c r="L508" s="101"/>
      <c r="M508" s="100"/>
      <c r="N508" s="101"/>
      <c r="O508" s="100"/>
      <c r="P508" s="101"/>
      <c r="Q508" s="100"/>
      <c r="R508" s="101"/>
      <c r="S508" s="100"/>
      <c r="T508" s="101"/>
      <c r="U508" s="118"/>
      <c r="V508" s="118"/>
      <c r="W508" s="100"/>
      <c r="X508" s="100"/>
      <c r="Y508" s="100"/>
      <c r="Z508" s="100"/>
      <c r="AA508" s="132"/>
      <c r="AB508" s="101"/>
      <c r="AC508" s="101"/>
      <c r="AD508" s="101"/>
      <c r="AE508" s="100"/>
      <c r="AF508" s="101"/>
      <c r="AG508" s="100"/>
      <c r="AH508" s="101"/>
      <c r="AI508" s="100"/>
      <c r="AJ508" s="101"/>
      <c r="AK508" s="100"/>
      <c r="AL508" s="101"/>
      <c r="AM508" s="101"/>
      <c r="AN508" s="8"/>
      <c r="AO508" s="147">
        <f>IFERROR(VLOOKUP(B508,'A2. Rate Change &amp; Enrollment'!$C$20:$K$769,3,FALSE),0)</f>
        <v>0</v>
      </c>
      <c r="AP508" s="147">
        <f>IFERROR(VLOOKUP(B508,'A2. Rate Change &amp; Enrollment'!$C$20:$K$769,7,FALSE),0)</f>
        <v>0</v>
      </c>
      <c r="AQ508" s="150" t="e">
        <f t="shared" si="62"/>
        <v>#DIV/0!</v>
      </c>
      <c r="AS508" s="177"/>
      <c r="AT508" s="177"/>
      <c r="AV508" s="153" t="e">
        <f t="shared" si="63"/>
        <v>#DIV/0!</v>
      </c>
      <c r="AW508" s="101"/>
      <c r="AY508" s="132"/>
      <c r="AZ508" s="101"/>
      <c r="BA508" s="94"/>
      <c r="BB508" s="94"/>
      <c r="BC508" s="94"/>
      <c r="BD508" s="94"/>
      <c r="BE508" s="101"/>
      <c r="BF508" s="132"/>
      <c r="BG508" s="98"/>
      <c r="BH508" s="74" t="str">
        <f t="shared" si="58"/>
        <v>N</v>
      </c>
      <c r="BI508" t="e">
        <f t="shared" si="59"/>
        <v>#DIV/0!</v>
      </c>
      <c r="BK508" s="283">
        <f>IFERROR(VLOOKUP($B508, 'A2. Rate Change &amp; Enrollment'!$C$14:$BY$769, 75, FALSE), 0)</f>
        <v>0</v>
      </c>
      <c r="BL508" s="283" t="e">
        <f t="shared" si="60"/>
        <v>#DIV/0!</v>
      </c>
      <c r="BM508" s="283" t="e">
        <f t="shared" si="61"/>
        <v>#DIV/0!</v>
      </c>
      <c r="BN508" t="e">
        <f t="shared" si="64"/>
        <v>#DIV/0!</v>
      </c>
    </row>
    <row r="509" spans="1:66" x14ac:dyDescent="0.35">
      <c r="A509" t="s">
        <v>812</v>
      </c>
      <c r="B509" s="144"/>
      <c r="C509" s="98"/>
      <c r="D509" s="43" t="str">
        <f t="shared" si="57"/>
        <v>Indemnity</v>
      </c>
      <c r="E509" s="100"/>
      <c r="F509" s="101"/>
      <c r="G509" s="100"/>
      <c r="H509" s="101"/>
      <c r="I509" s="100"/>
      <c r="J509" s="101"/>
      <c r="K509" s="100"/>
      <c r="L509" s="101"/>
      <c r="M509" s="100"/>
      <c r="N509" s="101"/>
      <c r="O509" s="100"/>
      <c r="P509" s="101"/>
      <c r="Q509" s="100"/>
      <c r="R509" s="101"/>
      <c r="S509" s="100"/>
      <c r="T509" s="101"/>
      <c r="U509" s="118"/>
      <c r="V509" s="118"/>
      <c r="W509" s="100"/>
      <c r="X509" s="100"/>
      <c r="Y509" s="100"/>
      <c r="Z509" s="100"/>
      <c r="AA509" s="132"/>
      <c r="AB509" s="101"/>
      <c r="AC509" s="101"/>
      <c r="AD509" s="101"/>
      <c r="AE509" s="100"/>
      <c r="AF509" s="101"/>
      <c r="AG509" s="100"/>
      <c r="AH509" s="101"/>
      <c r="AI509" s="100"/>
      <c r="AJ509" s="101"/>
      <c r="AK509" s="100"/>
      <c r="AL509" s="101"/>
      <c r="AM509" s="101"/>
      <c r="AN509" s="8"/>
      <c r="AO509" s="147">
        <f>IFERROR(VLOOKUP(B509,'A2. Rate Change &amp; Enrollment'!$C$20:$K$769,3,FALSE),0)</f>
        <v>0</v>
      </c>
      <c r="AP509" s="147">
        <f>IFERROR(VLOOKUP(B509,'A2. Rate Change &amp; Enrollment'!$C$20:$K$769,7,FALSE),0)</f>
        <v>0</v>
      </c>
      <c r="AQ509" s="150" t="e">
        <f t="shared" si="62"/>
        <v>#DIV/0!</v>
      </c>
      <c r="AS509" s="177"/>
      <c r="AT509" s="177"/>
      <c r="AV509" s="153" t="e">
        <f t="shared" si="63"/>
        <v>#DIV/0!</v>
      </c>
      <c r="AW509" s="101"/>
      <c r="AY509" s="132"/>
      <c r="AZ509" s="101"/>
      <c r="BA509" s="94"/>
      <c r="BB509" s="94"/>
      <c r="BC509" s="94"/>
      <c r="BD509" s="94"/>
      <c r="BE509" s="101"/>
      <c r="BF509" s="132"/>
      <c r="BG509" s="98"/>
      <c r="BH509" s="74" t="str">
        <f t="shared" si="58"/>
        <v>N</v>
      </c>
      <c r="BI509" t="e">
        <f t="shared" si="59"/>
        <v>#DIV/0!</v>
      </c>
      <c r="BK509" s="283">
        <f>IFERROR(VLOOKUP($B509, 'A2. Rate Change &amp; Enrollment'!$C$14:$BY$769, 75, FALSE), 0)</f>
        <v>0</v>
      </c>
      <c r="BL509" s="283" t="e">
        <f t="shared" si="60"/>
        <v>#DIV/0!</v>
      </c>
      <c r="BM509" s="283" t="e">
        <f t="shared" si="61"/>
        <v>#DIV/0!</v>
      </c>
      <c r="BN509" t="e">
        <f t="shared" si="64"/>
        <v>#DIV/0!</v>
      </c>
    </row>
    <row r="510" spans="1:66" x14ac:dyDescent="0.35">
      <c r="A510" t="s">
        <v>813</v>
      </c>
      <c r="B510" s="144"/>
      <c r="C510" s="98"/>
      <c r="D510" s="43" t="str">
        <f t="shared" si="57"/>
        <v>Indemnity</v>
      </c>
      <c r="E510" s="100"/>
      <c r="F510" s="101"/>
      <c r="G510" s="100"/>
      <c r="H510" s="101"/>
      <c r="I510" s="100"/>
      <c r="J510" s="101"/>
      <c r="K510" s="100"/>
      <c r="L510" s="101"/>
      <c r="M510" s="100"/>
      <c r="N510" s="101"/>
      <c r="O510" s="100"/>
      <c r="P510" s="101"/>
      <c r="Q510" s="100"/>
      <c r="R510" s="101"/>
      <c r="S510" s="100"/>
      <c r="T510" s="101"/>
      <c r="U510" s="118"/>
      <c r="V510" s="118"/>
      <c r="W510" s="100"/>
      <c r="X510" s="100"/>
      <c r="Y510" s="100"/>
      <c r="Z510" s="100"/>
      <c r="AA510" s="132"/>
      <c r="AB510" s="101"/>
      <c r="AC510" s="101"/>
      <c r="AD510" s="101"/>
      <c r="AE510" s="100"/>
      <c r="AF510" s="101"/>
      <c r="AG510" s="100"/>
      <c r="AH510" s="101"/>
      <c r="AI510" s="100"/>
      <c r="AJ510" s="101"/>
      <c r="AK510" s="100"/>
      <c r="AL510" s="101"/>
      <c r="AM510" s="101"/>
      <c r="AN510" s="8"/>
      <c r="AO510" s="147">
        <f>IFERROR(VLOOKUP(B510,'A2. Rate Change &amp; Enrollment'!$C$20:$K$769,3,FALSE),0)</f>
        <v>0</v>
      </c>
      <c r="AP510" s="147">
        <f>IFERROR(VLOOKUP(B510,'A2. Rate Change &amp; Enrollment'!$C$20:$K$769,7,FALSE),0)</f>
        <v>0</v>
      </c>
      <c r="AQ510" s="150" t="e">
        <f t="shared" si="62"/>
        <v>#DIV/0!</v>
      </c>
      <c r="AS510" s="177"/>
      <c r="AT510" s="177"/>
      <c r="AV510" s="153" t="e">
        <f t="shared" si="63"/>
        <v>#DIV/0!</v>
      </c>
      <c r="AW510" s="101"/>
      <c r="AY510" s="132"/>
      <c r="AZ510" s="101"/>
      <c r="BA510" s="94"/>
      <c r="BB510" s="94"/>
      <c r="BC510" s="94"/>
      <c r="BD510" s="94"/>
      <c r="BE510" s="101"/>
      <c r="BF510" s="132"/>
      <c r="BG510" s="98"/>
      <c r="BH510" s="74" t="str">
        <f t="shared" si="58"/>
        <v>N</v>
      </c>
      <c r="BI510" t="e">
        <f t="shared" si="59"/>
        <v>#DIV/0!</v>
      </c>
      <c r="BK510" s="283">
        <f>IFERROR(VLOOKUP($B510, 'A2. Rate Change &amp; Enrollment'!$C$14:$BY$769, 75, FALSE), 0)</f>
        <v>0</v>
      </c>
      <c r="BL510" s="283" t="e">
        <f t="shared" si="60"/>
        <v>#DIV/0!</v>
      </c>
      <c r="BM510" s="283" t="e">
        <f t="shared" si="61"/>
        <v>#DIV/0!</v>
      </c>
      <c r="BN510" t="e">
        <f t="shared" si="64"/>
        <v>#DIV/0!</v>
      </c>
    </row>
    <row r="511" spans="1:66" x14ac:dyDescent="0.35">
      <c r="A511" t="s">
        <v>814</v>
      </c>
      <c r="B511" s="144"/>
      <c r="C511" s="98"/>
      <c r="D511" s="43" t="str">
        <f t="shared" si="57"/>
        <v>Indemnity</v>
      </c>
      <c r="E511" s="100"/>
      <c r="F511" s="101"/>
      <c r="G511" s="100"/>
      <c r="H511" s="101"/>
      <c r="I511" s="100"/>
      <c r="J511" s="101"/>
      <c r="K511" s="100"/>
      <c r="L511" s="101"/>
      <c r="M511" s="100"/>
      <c r="N511" s="101"/>
      <c r="O511" s="100"/>
      <c r="P511" s="101"/>
      <c r="Q511" s="100"/>
      <c r="R511" s="101"/>
      <c r="S511" s="100"/>
      <c r="T511" s="101"/>
      <c r="U511" s="118"/>
      <c r="V511" s="118"/>
      <c r="W511" s="100"/>
      <c r="X511" s="100"/>
      <c r="Y511" s="100"/>
      <c r="Z511" s="100"/>
      <c r="AA511" s="132"/>
      <c r="AB511" s="101"/>
      <c r="AC511" s="101"/>
      <c r="AD511" s="101"/>
      <c r="AE511" s="100"/>
      <c r="AF511" s="101"/>
      <c r="AG511" s="100"/>
      <c r="AH511" s="101"/>
      <c r="AI511" s="100"/>
      <c r="AJ511" s="101"/>
      <c r="AK511" s="100"/>
      <c r="AL511" s="101"/>
      <c r="AM511" s="101"/>
      <c r="AN511" s="8"/>
      <c r="AO511" s="147">
        <f>IFERROR(VLOOKUP(B511,'A2. Rate Change &amp; Enrollment'!$C$20:$K$769,3,FALSE),0)</f>
        <v>0</v>
      </c>
      <c r="AP511" s="147">
        <f>IFERROR(VLOOKUP(B511,'A2. Rate Change &amp; Enrollment'!$C$20:$K$769,7,FALSE),0)</f>
        <v>0</v>
      </c>
      <c r="AQ511" s="150" t="e">
        <f t="shared" si="62"/>
        <v>#DIV/0!</v>
      </c>
      <c r="AS511" s="177"/>
      <c r="AT511" s="177"/>
      <c r="AV511" s="153" t="e">
        <f t="shared" si="63"/>
        <v>#DIV/0!</v>
      </c>
      <c r="AW511" s="101"/>
      <c r="AY511" s="132"/>
      <c r="AZ511" s="101"/>
      <c r="BA511" s="94"/>
      <c r="BB511" s="94"/>
      <c r="BC511" s="94"/>
      <c r="BD511" s="94"/>
      <c r="BE511" s="101"/>
      <c r="BF511" s="132"/>
      <c r="BG511" s="98"/>
      <c r="BH511" s="74" t="str">
        <f t="shared" si="58"/>
        <v>N</v>
      </c>
      <c r="BI511" t="e">
        <f t="shared" si="59"/>
        <v>#DIV/0!</v>
      </c>
      <c r="BK511" s="283">
        <f>IFERROR(VLOOKUP($B511, 'A2. Rate Change &amp; Enrollment'!$C$14:$BY$769, 75, FALSE), 0)</f>
        <v>0</v>
      </c>
      <c r="BL511" s="283" t="e">
        <f t="shared" si="60"/>
        <v>#DIV/0!</v>
      </c>
      <c r="BM511" s="283" t="e">
        <f t="shared" si="61"/>
        <v>#DIV/0!</v>
      </c>
      <c r="BN511" t="e">
        <f t="shared" si="64"/>
        <v>#DIV/0!</v>
      </c>
    </row>
    <row r="512" spans="1:66" x14ac:dyDescent="0.35">
      <c r="A512" t="s">
        <v>815</v>
      </c>
      <c r="B512" s="144"/>
      <c r="C512" s="98"/>
      <c r="D512" s="43" t="str">
        <f t="shared" si="57"/>
        <v>Indemnity</v>
      </c>
      <c r="E512" s="100"/>
      <c r="F512" s="101"/>
      <c r="G512" s="100"/>
      <c r="H512" s="101"/>
      <c r="I512" s="100"/>
      <c r="J512" s="101"/>
      <c r="K512" s="100"/>
      <c r="L512" s="101"/>
      <c r="M512" s="100"/>
      <c r="N512" s="101"/>
      <c r="O512" s="100"/>
      <c r="P512" s="101"/>
      <c r="Q512" s="100"/>
      <c r="R512" s="101"/>
      <c r="S512" s="100"/>
      <c r="T512" s="101"/>
      <c r="U512" s="118"/>
      <c r="V512" s="118"/>
      <c r="W512" s="100"/>
      <c r="X512" s="100"/>
      <c r="Y512" s="100"/>
      <c r="Z512" s="100"/>
      <c r="AA512" s="132"/>
      <c r="AB512" s="101"/>
      <c r="AC512" s="101"/>
      <c r="AD512" s="101"/>
      <c r="AE512" s="100"/>
      <c r="AF512" s="101"/>
      <c r="AG512" s="100"/>
      <c r="AH512" s="101"/>
      <c r="AI512" s="100"/>
      <c r="AJ512" s="101"/>
      <c r="AK512" s="100"/>
      <c r="AL512" s="101"/>
      <c r="AM512" s="101"/>
      <c r="AN512" s="8"/>
      <c r="AO512" s="147">
        <f>IFERROR(VLOOKUP(B512,'A2. Rate Change &amp; Enrollment'!$C$20:$K$769,3,FALSE),0)</f>
        <v>0</v>
      </c>
      <c r="AP512" s="147">
        <f>IFERROR(VLOOKUP(B512,'A2. Rate Change &amp; Enrollment'!$C$20:$K$769,7,FALSE),0)</f>
        <v>0</v>
      </c>
      <c r="AQ512" s="150" t="e">
        <f t="shared" si="62"/>
        <v>#DIV/0!</v>
      </c>
      <c r="AS512" s="177"/>
      <c r="AT512" s="177"/>
      <c r="AV512" s="153" t="e">
        <f t="shared" si="63"/>
        <v>#DIV/0!</v>
      </c>
      <c r="AW512" s="101"/>
      <c r="AY512" s="132"/>
      <c r="AZ512" s="101"/>
      <c r="BA512" s="94"/>
      <c r="BB512" s="94"/>
      <c r="BC512" s="94"/>
      <c r="BD512" s="94"/>
      <c r="BE512" s="101"/>
      <c r="BF512" s="132"/>
      <c r="BG512" s="98"/>
      <c r="BH512" s="74" t="str">
        <f t="shared" si="58"/>
        <v>N</v>
      </c>
      <c r="BI512" t="e">
        <f t="shared" si="59"/>
        <v>#DIV/0!</v>
      </c>
      <c r="BK512" s="283">
        <f>IFERROR(VLOOKUP($B512, 'A2. Rate Change &amp; Enrollment'!$C$14:$BY$769, 75, FALSE), 0)</f>
        <v>0</v>
      </c>
      <c r="BL512" s="283" t="e">
        <f t="shared" si="60"/>
        <v>#DIV/0!</v>
      </c>
      <c r="BM512" s="283" t="e">
        <f t="shared" si="61"/>
        <v>#DIV/0!</v>
      </c>
      <c r="BN512" t="e">
        <f t="shared" si="64"/>
        <v>#DIV/0!</v>
      </c>
    </row>
    <row r="513" spans="1:66" x14ac:dyDescent="0.35">
      <c r="A513" t="s">
        <v>816</v>
      </c>
      <c r="B513" s="144"/>
      <c r="C513" s="98"/>
      <c r="D513" s="43" t="str">
        <f t="shared" si="57"/>
        <v>Indemnity</v>
      </c>
      <c r="E513" s="100"/>
      <c r="F513" s="101"/>
      <c r="G513" s="100"/>
      <c r="H513" s="101"/>
      <c r="I513" s="100"/>
      <c r="J513" s="101"/>
      <c r="K513" s="100"/>
      <c r="L513" s="101"/>
      <c r="M513" s="100"/>
      <c r="N513" s="101"/>
      <c r="O513" s="100"/>
      <c r="P513" s="101"/>
      <c r="Q513" s="100"/>
      <c r="R513" s="101"/>
      <c r="S513" s="100"/>
      <c r="T513" s="101"/>
      <c r="U513" s="118"/>
      <c r="V513" s="118"/>
      <c r="W513" s="100"/>
      <c r="X513" s="100"/>
      <c r="Y513" s="100"/>
      <c r="Z513" s="100"/>
      <c r="AA513" s="132"/>
      <c r="AB513" s="101"/>
      <c r="AC513" s="101"/>
      <c r="AD513" s="101"/>
      <c r="AE513" s="100"/>
      <c r="AF513" s="101"/>
      <c r="AG513" s="100"/>
      <c r="AH513" s="101"/>
      <c r="AI513" s="100"/>
      <c r="AJ513" s="101"/>
      <c r="AK513" s="100"/>
      <c r="AL513" s="101"/>
      <c r="AM513" s="101"/>
      <c r="AN513" s="8"/>
      <c r="AO513" s="147">
        <f>IFERROR(VLOOKUP(B513,'A2. Rate Change &amp; Enrollment'!$C$20:$K$769,3,FALSE),0)</f>
        <v>0</v>
      </c>
      <c r="AP513" s="147">
        <f>IFERROR(VLOOKUP(B513,'A2. Rate Change &amp; Enrollment'!$C$20:$K$769,7,FALSE),0)</f>
        <v>0</v>
      </c>
      <c r="AQ513" s="150" t="e">
        <f t="shared" si="62"/>
        <v>#DIV/0!</v>
      </c>
      <c r="AS513" s="177"/>
      <c r="AT513" s="177"/>
      <c r="AV513" s="153" t="e">
        <f t="shared" si="63"/>
        <v>#DIV/0!</v>
      </c>
      <c r="AW513" s="101"/>
      <c r="AY513" s="132"/>
      <c r="AZ513" s="101"/>
      <c r="BA513" s="94"/>
      <c r="BB513" s="94"/>
      <c r="BC513" s="94"/>
      <c r="BD513" s="94"/>
      <c r="BE513" s="101"/>
      <c r="BF513" s="132"/>
      <c r="BG513" s="98"/>
      <c r="BH513" s="74" t="str">
        <f t="shared" si="58"/>
        <v>N</v>
      </c>
      <c r="BI513" t="e">
        <f t="shared" si="59"/>
        <v>#DIV/0!</v>
      </c>
      <c r="BK513" s="283">
        <f>IFERROR(VLOOKUP($B513, 'A2. Rate Change &amp; Enrollment'!$C$14:$BY$769, 75, FALSE), 0)</f>
        <v>0</v>
      </c>
      <c r="BL513" s="283" t="e">
        <f t="shared" si="60"/>
        <v>#DIV/0!</v>
      </c>
      <c r="BM513" s="283" t="e">
        <f t="shared" si="61"/>
        <v>#DIV/0!</v>
      </c>
      <c r="BN513" t="e">
        <f t="shared" si="64"/>
        <v>#DIV/0!</v>
      </c>
    </row>
    <row r="514" spans="1:66" x14ac:dyDescent="0.35">
      <c r="A514" t="s">
        <v>817</v>
      </c>
      <c r="B514" s="144"/>
      <c r="C514" s="98"/>
      <c r="D514" s="43" t="str">
        <f t="shared" si="57"/>
        <v>Indemnity</v>
      </c>
      <c r="E514" s="100"/>
      <c r="F514" s="101"/>
      <c r="G514" s="100"/>
      <c r="H514" s="101"/>
      <c r="I514" s="100"/>
      <c r="J514" s="101"/>
      <c r="K514" s="100"/>
      <c r="L514" s="101"/>
      <c r="M514" s="100"/>
      <c r="N514" s="101"/>
      <c r="O514" s="100"/>
      <c r="P514" s="101"/>
      <c r="Q514" s="100"/>
      <c r="R514" s="101"/>
      <c r="S514" s="100"/>
      <c r="T514" s="101"/>
      <c r="U514" s="118"/>
      <c r="V514" s="118"/>
      <c r="W514" s="100"/>
      <c r="X514" s="100"/>
      <c r="Y514" s="100"/>
      <c r="Z514" s="100"/>
      <c r="AA514" s="132"/>
      <c r="AB514" s="101"/>
      <c r="AC514" s="101"/>
      <c r="AD514" s="101"/>
      <c r="AE514" s="100"/>
      <c r="AF514" s="101"/>
      <c r="AG514" s="100"/>
      <c r="AH514" s="101"/>
      <c r="AI514" s="100"/>
      <c r="AJ514" s="101"/>
      <c r="AK514" s="100"/>
      <c r="AL514" s="101"/>
      <c r="AM514" s="101"/>
      <c r="AN514" s="8"/>
      <c r="AO514" s="147">
        <f>IFERROR(VLOOKUP(B514,'A2. Rate Change &amp; Enrollment'!$C$20:$K$769,3,FALSE),0)</f>
        <v>0</v>
      </c>
      <c r="AP514" s="147">
        <f>IFERROR(VLOOKUP(B514,'A2. Rate Change &amp; Enrollment'!$C$20:$K$769,7,FALSE),0)</f>
        <v>0</v>
      </c>
      <c r="AQ514" s="150" t="e">
        <f t="shared" si="62"/>
        <v>#DIV/0!</v>
      </c>
      <c r="AS514" s="177"/>
      <c r="AT514" s="177"/>
      <c r="AV514" s="153" t="e">
        <f t="shared" si="63"/>
        <v>#DIV/0!</v>
      </c>
      <c r="AW514" s="101"/>
      <c r="AY514" s="132"/>
      <c r="AZ514" s="101"/>
      <c r="BA514" s="94"/>
      <c r="BB514" s="94"/>
      <c r="BC514" s="94"/>
      <c r="BD514" s="94"/>
      <c r="BE514" s="101"/>
      <c r="BF514" s="132"/>
      <c r="BG514" s="98"/>
      <c r="BH514" s="74" t="str">
        <f t="shared" si="58"/>
        <v>N</v>
      </c>
      <c r="BI514" t="e">
        <f t="shared" si="59"/>
        <v>#DIV/0!</v>
      </c>
      <c r="BK514" s="283">
        <f>IFERROR(VLOOKUP($B514, 'A2. Rate Change &amp; Enrollment'!$C$14:$BY$769, 75, FALSE), 0)</f>
        <v>0</v>
      </c>
      <c r="BL514" s="283" t="e">
        <f t="shared" si="60"/>
        <v>#DIV/0!</v>
      </c>
      <c r="BM514" s="283" t="e">
        <f t="shared" si="61"/>
        <v>#DIV/0!</v>
      </c>
      <c r="BN514" t="e">
        <f t="shared" si="64"/>
        <v>#DIV/0!</v>
      </c>
    </row>
    <row r="515" spans="1:66" x14ac:dyDescent="0.35">
      <c r="A515" t="s">
        <v>818</v>
      </c>
      <c r="B515" s="144"/>
      <c r="C515" s="98"/>
      <c r="D515" s="43" t="str">
        <f t="shared" si="57"/>
        <v>Indemnity</v>
      </c>
      <c r="E515" s="100"/>
      <c r="F515" s="101"/>
      <c r="G515" s="100"/>
      <c r="H515" s="101"/>
      <c r="I515" s="100"/>
      <c r="J515" s="101"/>
      <c r="K515" s="100"/>
      <c r="L515" s="101"/>
      <c r="M515" s="100"/>
      <c r="N515" s="101"/>
      <c r="O515" s="100"/>
      <c r="P515" s="101"/>
      <c r="Q515" s="100"/>
      <c r="R515" s="101"/>
      <c r="S515" s="100"/>
      <c r="T515" s="101"/>
      <c r="U515" s="118"/>
      <c r="V515" s="118"/>
      <c r="W515" s="100"/>
      <c r="X515" s="100"/>
      <c r="Y515" s="100"/>
      <c r="Z515" s="100"/>
      <c r="AA515" s="132"/>
      <c r="AB515" s="101"/>
      <c r="AC515" s="101"/>
      <c r="AD515" s="101"/>
      <c r="AE515" s="100"/>
      <c r="AF515" s="101"/>
      <c r="AG515" s="100"/>
      <c r="AH515" s="101"/>
      <c r="AI515" s="100"/>
      <c r="AJ515" s="101"/>
      <c r="AK515" s="100"/>
      <c r="AL515" s="101"/>
      <c r="AM515" s="101"/>
      <c r="AN515" s="8"/>
      <c r="AO515" s="147">
        <f>IFERROR(VLOOKUP(B515,'A2. Rate Change &amp; Enrollment'!$C$20:$K$769,3,FALSE),0)</f>
        <v>0</v>
      </c>
      <c r="AP515" s="147">
        <f>IFERROR(VLOOKUP(B515,'A2. Rate Change &amp; Enrollment'!$C$20:$K$769,7,FALSE),0)</f>
        <v>0</v>
      </c>
      <c r="AQ515" s="150" t="e">
        <f t="shared" si="62"/>
        <v>#DIV/0!</v>
      </c>
      <c r="AS515" s="177"/>
      <c r="AT515" s="177"/>
      <c r="AV515" s="153" t="e">
        <f t="shared" si="63"/>
        <v>#DIV/0!</v>
      </c>
      <c r="AW515" s="101"/>
      <c r="AY515" s="132"/>
      <c r="AZ515" s="101"/>
      <c r="BA515" s="94"/>
      <c r="BB515" s="94"/>
      <c r="BC515" s="94"/>
      <c r="BD515" s="94"/>
      <c r="BE515" s="101"/>
      <c r="BF515" s="132"/>
      <c r="BG515" s="98"/>
      <c r="BH515" s="74" t="str">
        <f t="shared" si="58"/>
        <v>N</v>
      </c>
      <c r="BI515" t="e">
        <f t="shared" si="59"/>
        <v>#DIV/0!</v>
      </c>
      <c r="BK515" s="283">
        <f>IFERROR(VLOOKUP($B515, 'A2. Rate Change &amp; Enrollment'!$C$14:$BY$769, 75, FALSE), 0)</f>
        <v>0</v>
      </c>
      <c r="BL515" s="283" t="e">
        <f t="shared" si="60"/>
        <v>#DIV/0!</v>
      </c>
      <c r="BM515" s="283" t="e">
        <f t="shared" si="61"/>
        <v>#DIV/0!</v>
      </c>
      <c r="BN515" t="e">
        <f t="shared" si="64"/>
        <v>#DIV/0!</v>
      </c>
    </row>
    <row r="516" spans="1:66" x14ac:dyDescent="0.35">
      <c r="A516" t="s">
        <v>819</v>
      </c>
      <c r="B516" s="144"/>
      <c r="C516" s="98"/>
      <c r="D516" s="43" t="str">
        <f t="shared" si="57"/>
        <v>Indemnity</v>
      </c>
      <c r="E516" s="100"/>
      <c r="F516" s="101"/>
      <c r="G516" s="100"/>
      <c r="H516" s="101"/>
      <c r="I516" s="100"/>
      <c r="J516" s="101"/>
      <c r="K516" s="100"/>
      <c r="L516" s="101"/>
      <c r="M516" s="100"/>
      <c r="N516" s="101"/>
      <c r="O516" s="100"/>
      <c r="P516" s="101"/>
      <c r="Q516" s="100"/>
      <c r="R516" s="101"/>
      <c r="S516" s="100"/>
      <c r="T516" s="101"/>
      <c r="U516" s="118"/>
      <c r="V516" s="118"/>
      <c r="W516" s="100"/>
      <c r="X516" s="100"/>
      <c r="Y516" s="100"/>
      <c r="Z516" s="100"/>
      <c r="AA516" s="132"/>
      <c r="AB516" s="101"/>
      <c r="AC516" s="101"/>
      <c r="AD516" s="101"/>
      <c r="AE516" s="100"/>
      <c r="AF516" s="101"/>
      <c r="AG516" s="100"/>
      <c r="AH516" s="101"/>
      <c r="AI516" s="100"/>
      <c r="AJ516" s="101"/>
      <c r="AK516" s="100"/>
      <c r="AL516" s="101"/>
      <c r="AM516" s="101"/>
      <c r="AN516" s="8"/>
      <c r="AO516" s="147">
        <f>IFERROR(VLOOKUP(B516,'A2. Rate Change &amp; Enrollment'!$C$20:$K$769,3,FALSE),0)</f>
        <v>0</v>
      </c>
      <c r="AP516" s="147">
        <f>IFERROR(VLOOKUP(B516,'A2. Rate Change &amp; Enrollment'!$C$20:$K$769,7,FALSE),0)</f>
        <v>0</v>
      </c>
      <c r="AQ516" s="150" t="e">
        <f t="shared" si="62"/>
        <v>#DIV/0!</v>
      </c>
      <c r="AS516" s="177"/>
      <c r="AT516" s="177"/>
      <c r="AV516" s="153" t="e">
        <f t="shared" si="63"/>
        <v>#DIV/0!</v>
      </c>
      <c r="AW516" s="101"/>
      <c r="AY516" s="132"/>
      <c r="AZ516" s="101"/>
      <c r="BA516" s="94"/>
      <c r="BB516" s="94"/>
      <c r="BC516" s="94"/>
      <c r="BD516" s="94"/>
      <c r="BE516" s="101"/>
      <c r="BF516" s="132"/>
      <c r="BG516" s="98"/>
      <c r="BH516" s="74" t="str">
        <f t="shared" si="58"/>
        <v>N</v>
      </c>
      <c r="BI516" t="e">
        <f t="shared" si="59"/>
        <v>#DIV/0!</v>
      </c>
      <c r="BK516" s="283">
        <f>IFERROR(VLOOKUP($B516, 'A2. Rate Change &amp; Enrollment'!$C$14:$BY$769, 75, FALSE), 0)</f>
        <v>0</v>
      </c>
      <c r="BL516" s="283" t="e">
        <f t="shared" si="60"/>
        <v>#DIV/0!</v>
      </c>
      <c r="BM516" s="283" t="e">
        <f t="shared" si="61"/>
        <v>#DIV/0!</v>
      </c>
      <c r="BN516" t="e">
        <f t="shared" si="64"/>
        <v>#DIV/0!</v>
      </c>
    </row>
    <row r="517" spans="1:66" x14ac:dyDescent="0.35">
      <c r="A517" t="s">
        <v>820</v>
      </c>
      <c r="B517" s="144"/>
      <c r="C517" s="98"/>
      <c r="D517" s="43" t="str">
        <f t="shared" si="57"/>
        <v>Indemnity</v>
      </c>
      <c r="E517" s="100"/>
      <c r="F517" s="101"/>
      <c r="G517" s="100"/>
      <c r="H517" s="101"/>
      <c r="I517" s="100"/>
      <c r="J517" s="101"/>
      <c r="K517" s="100"/>
      <c r="L517" s="101"/>
      <c r="M517" s="100"/>
      <c r="N517" s="101"/>
      <c r="O517" s="100"/>
      <c r="P517" s="101"/>
      <c r="Q517" s="100"/>
      <c r="R517" s="101"/>
      <c r="S517" s="100"/>
      <c r="T517" s="101"/>
      <c r="U517" s="118"/>
      <c r="V517" s="118"/>
      <c r="W517" s="100"/>
      <c r="X517" s="100"/>
      <c r="Y517" s="100"/>
      <c r="Z517" s="100"/>
      <c r="AA517" s="132"/>
      <c r="AB517" s="101"/>
      <c r="AC517" s="101"/>
      <c r="AD517" s="101"/>
      <c r="AE517" s="100"/>
      <c r="AF517" s="101"/>
      <c r="AG517" s="100"/>
      <c r="AH517" s="101"/>
      <c r="AI517" s="100"/>
      <c r="AJ517" s="101"/>
      <c r="AK517" s="100"/>
      <c r="AL517" s="101"/>
      <c r="AM517" s="101"/>
      <c r="AN517" s="8"/>
      <c r="AO517" s="147">
        <f>IFERROR(VLOOKUP(B517,'A2. Rate Change &amp; Enrollment'!$C$20:$K$769,3,FALSE),0)</f>
        <v>0</v>
      </c>
      <c r="AP517" s="147">
        <f>IFERROR(VLOOKUP(B517,'A2. Rate Change &amp; Enrollment'!$C$20:$K$769,7,FALSE),0)</f>
        <v>0</v>
      </c>
      <c r="AQ517" s="150" t="e">
        <f t="shared" si="62"/>
        <v>#DIV/0!</v>
      </c>
      <c r="AS517" s="177"/>
      <c r="AT517" s="177"/>
      <c r="AV517" s="153" t="e">
        <f t="shared" si="63"/>
        <v>#DIV/0!</v>
      </c>
      <c r="AW517" s="101"/>
      <c r="AY517" s="132"/>
      <c r="AZ517" s="101"/>
      <c r="BA517" s="94"/>
      <c r="BB517" s="94"/>
      <c r="BC517" s="94"/>
      <c r="BD517" s="94"/>
      <c r="BE517" s="101"/>
      <c r="BF517" s="132"/>
      <c r="BG517" s="98"/>
      <c r="BH517" s="74" t="str">
        <f t="shared" si="58"/>
        <v>N</v>
      </c>
      <c r="BI517" t="e">
        <f t="shared" si="59"/>
        <v>#DIV/0!</v>
      </c>
      <c r="BK517" s="283">
        <f>IFERROR(VLOOKUP($B517, 'A2. Rate Change &amp; Enrollment'!$C$14:$BY$769, 75, FALSE), 0)</f>
        <v>0</v>
      </c>
      <c r="BL517" s="283" t="e">
        <f t="shared" si="60"/>
        <v>#DIV/0!</v>
      </c>
      <c r="BM517" s="283" t="e">
        <f t="shared" si="61"/>
        <v>#DIV/0!</v>
      </c>
      <c r="BN517" t="e">
        <f t="shared" si="64"/>
        <v>#DIV/0!</v>
      </c>
    </row>
    <row r="518" spans="1:66" x14ac:dyDescent="0.35">
      <c r="A518" t="s">
        <v>821</v>
      </c>
      <c r="B518" s="144"/>
      <c r="C518" s="98"/>
      <c r="D518" s="43" t="str">
        <f t="shared" si="57"/>
        <v>Indemnity</v>
      </c>
      <c r="E518" s="100"/>
      <c r="F518" s="101"/>
      <c r="G518" s="100"/>
      <c r="H518" s="101"/>
      <c r="I518" s="100"/>
      <c r="J518" s="101"/>
      <c r="K518" s="100"/>
      <c r="L518" s="101"/>
      <c r="M518" s="100"/>
      <c r="N518" s="101"/>
      <c r="O518" s="100"/>
      <c r="P518" s="101"/>
      <c r="Q518" s="100"/>
      <c r="R518" s="101"/>
      <c r="S518" s="100"/>
      <c r="T518" s="101"/>
      <c r="U518" s="118"/>
      <c r="V518" s="118"/>
      <c r="W518" s="100"/>
      <c r="X518" s="100"/>
      <c r="Y518" s="100"/>
      <c r="Z518" s="100"/>
      <c r="AA518" s="132"/>
      <c r="AB518" s="101"/>
      <c r="AC518" s="101"/>
      <c r="AD518" s="101"/>
      <c r="AE518" s="100"/>
      <c r="AF518" s="101"/>
      <c r="AG518" s="100"/>
      <c r="AH518" s="101"/>
      <c r="AI518" s="100"/>
      <c r="AJ518" s="101"/>
      <c r="AK518" s="100"/>
      <c r="AL518" s="101"/>
      <c r="AM518" s="101"/>
      <c r="AN518" s="8"/>
      <c r="AO518" s="147">
        <f>IFERROR(VLOOKUP(B518,'A2. Rate Change &amp; Enrollment'!$C$20:$K$769,3,FALSE),0)</f>
        <v>0</v>
      </c>
      <c r="AP518" s="147">
        <f>IFERROR(VLOOKUP(B518,'A2. Rate Change &amp; Enrollment'!$C$20:$K$769,7,FALSE),0)</f>
        <v>0</v>
      </c>
      <c r="AQ518" s="150" t="e">
        <f t="shared" si="62"/>
        <v>#DIV/0!</v>
      </c>
      <c r="AS518" s="177"/>
      <c r="AT518" s="177"/>
      <c r="AV518" s="153" t="e">
        <f t="shared" si="63"/>
        <v>#DIV/0!</v>
      </c>
      <c r="AW518" s="101"/>
      <c r="AY518" s="132"/>
      <c r="AZ518" s="101"/>
      <c r="BA518" s="94"/>
      <c r="BB518" s="94"/>
      <c r="BC518" s="94"/>
      <c r="BD518" s="94"/>
      <c r="BE518" s="101"/>
      <c r="BF518" s="132"/>
      <c r="BG518" s="98"/>
      <c r="BH518" s="74" t="str">
        <f t="shared" si="58"/>
        <v>N</v>
      </c>
      <c r="BI518" t="e">
        <f t="shared" si="59"/>
        <v>#DIV/0!</v>
      </c>
      <c r="BK518" s="283">
        <f>IFERROR(VLOOKUP($B518, 'A2. Rate Change &amp; Enrollment'!$C$14:$BY$769, 75, FALSE), 0)</f>
        <v>0</v>
      </c>
      <c r="BL518" s="283" t="e">
        <f t="shared" si="60"/>
        <v>#DIV/0!</v>
      </c>
      <c r="BM518" s="283" t="e">
        <f t="shared" si="61"/>
        <v>#DIV/0!</v>
      </c>
      <c r="BN518" t="e">
        <f t="shared" si="64"/>
        <v>#DIV/0!</v>
      </c>
    </row>
    <row r="519" spans="1:66" x14ac:dyDescent="0.35">
      <c r="A519" t="s">
        <v>822</v>
      </c>
      <c r="B519" s="144"/>
      <c r="C519" s="98"/>
      <c r="D519" s="43" t="str">
        <f t="shared" si="57"/>
        <v>Indemnity</v>
      </c>
      <c r="E519" s="100"/>
      <c r="F519" s="101"/>
      <c r="G519" s="100"/>
      <c r="H519" s="101"/>
      <c r="I519" s="100"/>
      <c r="J519" s="101"/>
      <c r="K519" s="100"/>
      <c r="L519" s="101"/>
      <c r="M519" s="100"/>
      <c r="N519" s="101"/>
      <c r="O519" s="100"/>
      <c r="P519" s="101"/>
      <c r="Q519" s="100"/>
      <c r="R519" s="101"/>
      <c r="S519" s="100"/>
      <c r="T519" s="101"/>
      <c r="U519" s="118"/>
      <c r="V519" s="118"/>
      <c r="W519" s="100"/>
      <c r="X519" s="100"/>
      <c r="Y519" s="100"/>
      <c r="Z519" s="100"/>
      <c r="AA519" s="132"/>
      <c r="AB519" s="101"/>
      <c r="AC519" s="101"/>
      <c r="AD519" s="101"/>
      <c r="AE519" s="100"/>
      <c r="AF519" s="101"/>
      <c r="AG519" s="100"/>
      <c r="AH519" s="101"/>
      <c r="AI519" s="100"/>
      <c r="AJ519" s="101"/>
      <c r="AK519" s="100"/>
      <c r="AL519" s="101"/>
      <c r="AM519" s="101"/>
      <c r="AN519" s="8"/>
      <c r="AO519" s="147">
        <f>IFERROR(VLOOKUP(B519,'A2. Rate Change &amp; Enrollment'!$C$20:$K$769,3,FALSE),0)</f>
        <v>0</v>
      </c>
      <c r="AP519" s="147">
        <f>IFERROR(VLOOKUP(B519,'A2. Rate Change &amp; Enrollment'!$C$20:$K$769,7,FALSE),0)</f>
        <v>0</v>
      </c>
      <c r="AQ519" s="150" t="e">
        <f t="shared" si="62"/>
        <v>#DIV/0!</v>
      </c>
      <c r="AS519" s="177"/>
      <c r="AT519" s="177"/>
      <c r="AV519" s="153" t="e">
        <f t="shared" si="63"/>
        <v>#DIV/0!</v>
      </c>
      <c r="AW519" s="101"/>
      <c r="AY519" s="132"/>
      <c r="AZ519" s="101"/>
      <c r="BA519" s="94"/>
      <c r="BB519" s="94"/>
      <c r="BC519" s="94"/>
      <c r="BD519" s="94"/>
      <c r="BE519" s="101"/>
      <c r="BF519" s="132"/>
      <c r="BG519" s="98"/>
      <c r="BH519" s="74" t="str">
        <f t="shared" si="58"/>
        <v>N</v>
      </c>
      <c r="BI519" t="e">
        <f t="shared" si="59"/>
        <v>#DIV/0!</v>
      </c>
      <c r="BK519" s="283">
        <f>IFERROR(VLOOKUP($B519, 'A2. Rate Change &amp; Enrollment'!$C$14:$BY$769, 75, FALSE), 0)</f>
        <v>0</v>
      </c>
      <c r="BL519" s="283" t="e">
        <f t="shared" si="60"/>
        <v>#DIV/0!</v>
      </c>
      <c r="BM519" s="283" t="e">
        <f t="shared" si="61"/>
        <v>#DIV/0!</v>
      </c>
      <c r="BN519" t="e">
        <f t="shared" si="64"/>
        <v>#DIV/0!</v>
      </c>
    </row>
    <row r="520" spans="1:66" x14ac:dyDescent="0.35">
      <c r="A520" t="s">
        <v>823</v>
      </c>
      <c r="B520" s="144"/>
      <c r="C520" s="98"/>
      <c r="D520" s="43" t="str">
        <f t="shared" si="57"/>
        <v>Indemnity</v>
      </c>
      <c r="E520" s="100"/>
      <c r="F520" s="101"/>
      <c r="G520" s="100"/>
      <c r="H520" s="101"/>
      <c r="I520" s="100"/>
      <c r="J520" s="101"/>
      <c r="K520" s="100"/>
      <c r="L520" s="101"/>
      <c r="M520" s="100"/>
      <c r="N520" s="101"/>
      <c r="O520" s="100"/>
      <c r="P520" s="101"/>
      <c r="Q520" s="100"/>
      <c r="R520" s="101"/>
      <c r="S520" s="100"/>
      <c r="T520" s="101"/>
      <c r="U520" s="118"/>
      <c r="V520" s="118"/>
      <c r="W520" s="100"/>
      <c r="X520" s="100"/>
      <c r="Y520" s="100"/>
      <c r="Z520" s="100"/>
      <c r="AA520" s="132"/>
      <c r="AB520" s="101"/>
      <c r="AC520" s="101"/>
      <c r="AD520" s="101"/>
      <c r="AE520" s="100"/>
      <c r="AF520" s="101"/>
      <c r="AG520" s="100"/>
      <c r="AH520" s="101"/>
      <c r="AI520" s="100"/>
      <c r="AJ520" s="101"/>
      <c r="AK520" s="100"/>
      <c r="AL520" s="101"/>
      <c r="AM520" s="101"/>
      <c r="AN520" s="8"/>
      <c r="AO520" s="147">
        <f>IFERROR(VLOOKUP(B520,'A2. Rate Change &amp; Enrollment'!$C$20:$K$769,3,FALSE),0)</f>
        <v>0</v>
      </c>
      <c r="AP520" s="147">
        <f>IFERROR(VLOOKUP(B520,'A2. Rate Change &amp; Enrollment'!$C$20:$K$769,7,FALSE),0)</f>
        <v>0</v>
      </c>
      <c r="AQ520" s="150" t="e">
        <f t="shared" si="62"/>
        <v>#DIV/0!</v>
      </c>
      <c r="AS520" s="177"/>
      <c r="AT520" s="177"/>
      <c r="AV520" s="153" t="e">
        <f t="shared" si="63"/>
        <v>#DIV/0!</v>
      </c>
      <c r="AW520" s="101"/>
      <c r="AY520" s="132"/>
      <c r="AZ520" s="101"/>
      <c r="BA520" s="94"/>
      <c r="BB520" s="94"/>
      <c r="BC520" s="94"/>
      <c r="BD520" s="94"/>
      <c r="BE520" s="101"/>
      <c r="BF520" s="132"/>
      <c r="BG520" s="98"/>
      <c r="BH520" s="74" t="str">
        <f t="shared" si="58"/>
        <v>N</v>
      </c>
      <c r="BI520" t="e">
        <f t="shared" si="59"/>
        <v>#DIV/0!</v>
      </c>
      <c r="BK520" s="283">
        <f>IFERROR(VLOOKUP($B520, 'A2. Rate Change &amp; Enrollment'!$C$14:$BY$769, 75, FALSE), 0)</f>
        <v>0</v>
      </c>
      <c r="BL520" s="283" t="e">
        <f t="shared" si="60"/>
        <v>#DIV/0!</v>
      </c>
      <c r="BM520" s="283" t="e">
        <f t="shared" si="61"/>
        <v>#DIV/0!</v>
      </c>
      <c r="BN520" t="e">
        <f t="shared" si="64"/>
        <v>#DIV/0!</v>
      </c>
    </row>
    <row r="521" spans="1:66" x14ac:dyDescent="0.35">
      <c r="A521" t="s">
        <v>824</v>
      </c>
      <c r="B521" s="144"/>
      <c r="C521" s="98"/>
      <c r="D521" s="43" t="str">
        <f t="shared" si="57"/>
        <v>Indemnity</v>
      </c>
      <c r="E521" s="100"/>
      <c r="F521" s="101"/>
      <c r="G521" s="100"/>
      <c r="H521" s="101"/>
      <c r="I521" s="100"/>
      <c r="J521" s="101"/>
      <c r="K521" s="100"/>
      <c r="L521" s="101"/>
      <c r="M521" s="100"/>
      <c r="N521" s="101"/>
      <c r="O521" s="100"/>
      <c r="P521" s="101"/>
      <c r="Q521" s="100"/>
      <c r="R521" s="101"/>
      <c r="S521" s="100"/>
      <c r="T521" s="101"/>
      <c r="U521" s="118"/>
      <c r="V521" s="118"/>
      <c r="W521" s="100"/>
      <c r="X521" s="100"/>
      <c r="Y521" s="100"/>
      <c r="Z521" s="100"/>
      <c r="AA521" s="132"/>
      <c r="AB521" s="101"/>
      <c r="AC521" s="101"/>
      <c r="AD521" s="101"/>
      <c r="AE521" s="100"/>
      <c r="AF521" s="101"/>
      <c r="AG521" s="100"/>
      <c r="AH521" s="101"/>
      <c r="AI521" s="100"/>
      <c r="AJ521" s="101"/>
      <c r="AK521" s="100"/>
      <c r="AL521" s="101"/>
      <c r="AM521" s="101"/>
      <c r="AN521" s="8"/>
      <c r="AO521" s="147">
        <f>IFERROR(VLOOKUP(B521,'A2. Rate Change &amp; Enrollment'!$C$20:$K$769,3,FALSE),0)</f>
        <v>0</v>
      </c>
      <c r="AP521" s="147">
        <f>IFERROR(VLOOKUP(B521,'A2. Rate Change &amp; Enrollment'!$C$20:$K$769,7,FALSE),0)</f>
        <v>0</v>
      </c>
      <c r="AQ521" s="150" t="e">
        <f t="shared" si="62"/>
        <v>#DIV/0!</v>
      </c>
      <c r="AS521" s="177"/>
      <c r="AT521" s="177"/>
      <c r="AV521" s="153" t="e">
        <f t="shared" si="63"/>
        <v>#DIV/0!</v>
      </c>
      <c r="AW521" s="101"/>
      <c r="AY521" s="132"/>
      <c r="AZ521" s="101"/>
      <c r="BA521" s="94"/>
      <c r="BB521" s="94"/>
      <c r="BC521" s="94"/>
      <c r="BD521" s="94"/>
      <c r="BE521" s="101"/>
      <c r="BF521" s="132"/>
      <c r="BG521" s="98"/>
      <c r="BH521" s="74" t="str">
        <f t="shared" si="58"/>
        <v>N</v>
      </c>
      <c r="BI521" t="e">
        <f t="shared" si="59"/>
        <v>#DIV/0!</v>
      </c>
      <c r="BK521" s="283">
        <f>IFERROR(VLOOKUP($B521, 'A2. Rate Change &amp; Enrollment'!$C$14:$BY$769, 75, FALSE), 0)</f>
        <v>0</v>
      </c>
      <c r="BL521" s="283" t="e">
        <f t="shared" si="60"/>
        <v>#DIV/0!</v>
      </c>
      <c r="BM521" s="283" t="e">
        <f t="shared" si="61"/>
        <v>#DIV/0!</v>
      </c>
      <c r="BN521" t="e">
        <f t="shared" si="64"/>
        <v>#DIV/0!</v>
      </c>
    </row>
    <row r="522" spans="1:66" x14ac:dyDescent="0.35">
      <c r="A522" t="s">
        <v>825</v>
      </c>
      <c r="B522" s="144"/>
      <c r="C522" s="98"/>
      <c r="D522" s="43" t="str">
        <f t="shared" si="57"/>
        <v>Indemnity</v>
      </c>
      <c r="E522" s="100"/>
      <c r="F522" s="101"/>
      <c r="G522" s="100"/>
      <c r="H522" s="101"/>
      <c r="I522" s="100"/>
      <c r="J522" s="101"/>
      <c r="K522" s="100"/>
      <c r="L522" s="101"/>
      <c r="M522" s="100"/>
      <c r="N522" s="101"/>
      <c r="O522" s="100"/>
      <c r="P522" s="101"/>
      <c r="Q522" s="100"/>
      <c r="R522" s="101"/>
      <c r="S522" s="100"/>
      <c r="T522" s="101"/>
      <c r="U522" s="118"/>
      <c r="V522" s="118"/>
      <c r="W522" s="100"/>
      <c r="X522" s="100"/>
      <c r="Y522" s="100"/>
      <c r="Z522" s="100"/>
      <c r="AA522" s="132"/>
      <c r="AB522" s="101"/>
      <c r="AC522" s="101"/>
      <c r="AD522" s="101"/>
      <c r="AE522" s="100"/>
      <c r="AF522" s="101"/>
      <c r="AG522" s="100"/>
      <c r="AH522" s="101"/>
      <c r="AI522" s="100"/>
      <c r="AJ522" s="101"/>
      <c r="AK522" s="100"/>
      <c r="AL522" s="101"/>
      <c r="AM522" s="101"/>
      <c r="AN522" s="8"/>
      <c r="AO522" s="147">
        <f>IFERROR(VLOOKUP(B522,'A2. Rate Change &amp; Enrollment'!$C$20:$K$769,3,FALSE),0)</f>
        <v>0</v>
      </c>
      <c r="AP522" s="147">
        <f>IFERROR(VLOOKUP(B522,'A2. Rate Change &amp; Enrollment'!$C$20:$K$769,7,FALSE),0)</f>
        <v>0</v>
      </c>
      <c r="AQ522" s="150" t="e">
        <f t="shared" si="62"/>
        <v>#DIV/0!</v>
      </c>
      <c r="AS522" s="177"/>
      <c r="AT522" s="177"/>
      <c r="AV522" s="153" t="e">
        <f t="shared" si="63"/>
        <v>#DIV/0!</v>
      </c>
      <c r="AW522" s="101"/>
      <c r="AY522" s="132"/>
      <c r="AZ522" s="101"/>
      <c r="BA522" s="94"/>
      <c r="BB522" s="94"/>
      <c r="BC522" s="94"/>
      <c r="BD522" s="94"/>
      <c r="BE522" s="101"/>
      <c r="BF522" s="132"/>
      <c r="BG522" s="98"/>
      <c r="BH522" s="74" t="str">
        <f t="shared" si="58"/>
        <v>N</v>
      </c>
      <c r="BI522" t="e">
        <f t="shared" si="59"/>
        <v>#DIV/0!</v>
      </c>
      <c r="BK522" s="283">
        <f>IFERROR(VLOOKUP($B522, 'A2. Rate Change &amp; Enrollment'!$C$14:$BY$769, 75, FALSE), 0)</f>
        <v>0</v>
      </c>
      <c r="BL522" s="283" t="e">
        <f t="shared" si="60"/>
        <v>#DIV/0!</v>
      </c>
      <c r="BM522" s="283" t="e">
        <f t="shared" si="61"/>
        <v>#DIV/0!</v>
      </c>
      <c r="BN522" t="e">
        <f t="shared" si="64"/>
        <v>#DIV/0!</v>
      </c>
    </row>
    <row r="523" spans="1:66" x14ac:dyDescent="0.35">
      <c r="A523" t="s">
        <v>826</v>
      </c>
      <c r="B523" s="144"/>
      <c r="C523" s="98"/>
      <c r="D523" s="43" t="str">
        <f t="shared" si="57"/>
        <v>Indemnity</v>
      </c>
      <c r="E523" s="100"/>
      <c r="F523" s="101"/>
      <c r="G523" s="100"/>
      <c r="H523" s="101"/>
      <c r="I523" s="100"/>
      <c r="J523" s="101"/>
      <c r="K523" s="100"/>
      <c r="L523" s="101"/>
      <c r="M523" s="100"/>
      <c r="N523" s="101"/>
      <c r="O523" s="100"/>
      <c r="P523" s="101"/>
      <c r="Q523" s="100"/>
      <c r="R523" s="101"/>
      <c r="S523" s="100"/>
      <c r="T523" s="101"/>
      <c r="U523" s="118"/>
      <c r="V523" s="118"/>
      <c r="W523" s="100"/>
      <c r="X523" s="100"/>
      <c r="Y523" s="100"/>
      <c r="Z523" s="100"/>
      <c r="AA523" s="132"/>
      <c r="AB523" s="101"/>
      <c r="AC523" s="101"/>
      <c r="AD523" s="101"/>
      <c r="AE523" s="100"/>
      <c r="AF523" s="101"/>
      <c r="AG523" s="100"/>
      <c r="AH523" s="101"/>
      <c r="AI523" s="100"/>
      <c r="AJ523" s="101"/>
      <c r="AK523" s="100"/>
      <c r="AL523" s="101"/>
      <c r="AM523" s="101"/>
      <c r="AN523" s="8"/>
      <c r="AO523" s="147">
        <f>IFERROR(VLOOKUP(B523,'A2. Rate Change &amp; Enrollment'!$C$20:$K$769,3,FALSE),0)</f>
        <v>0</v>
      </c>
      <c r="AP523" s="147">
        <f>IFERROR(VLOOKUP(B523,'A2. Rate Change &amp; Enrollment'!$C$20:$K$769,7,FALSE),0)</f>
        <v>0</v>
      </c>
      <c r="AQ523" s="150" t="e">
        <f t="shared" si="62"/>
        <v>#DIV/0!</v>
      </c>
      <c r="AS523" s="177"/>
      <c r="AT523" s="177"/>
      <c r="AV523" s="153" t="e">
        <f t="shared" si="63"/>
        <v>#DIV/0!</v>
      </c>
      <c r="AW523" s="101"/>
      <c r="AY523" s="132"/>
      <c r="AZ523" s="101"/>
      <c r="BA523" s="94"/>
      <c r="BB523" s="94"/>
      <c r="BC523" s="94"/>
      <c r="BD523" s="94"/>
      <c r="BE523" s="101"/>
      <c r="BF523" s="132"/>
      <c r="BG523" s="98"/>
      <c r="BH523" s="74" t="str">
        <f t="shared" si="58"/>
        <v>N</v>
      </c>
      <c r="BI523" t="e">
        <f t="shared" si="59"/>
        <v>#DIV/0!</v>
      </c>
      <c r="BK523" s="283">
        <f>IFERROR(VLOOKUP($B523, 'A2. Rate Change &amp; Enrollment'!$C$14:$BY$769, 75, FALSE), 0)</f>
        <v>0</v>
      </c>
      <c r="BL523" s="283" t="e">
        <f t="shared" si="60"/>
        <v>#DIV/0!</v>
      </c>
      <c r="BM523" s="283" t="e">
        <f t="shared" si="61"/>
        <v>#DIV/0!</v>
      </c>
      <c r="BN523" t="e">
        <f t="shared" si="64"/>
        <v>#DIV/0!</v>
      </c>
    </row>
    <row r="524" spans="1:66" x14ac:dyDescent="0.35">
      <c r="A524" t="s">
        <v>827</v>
      </c>
      <c r="B524" s="144"/>
      <c r="C524" s="98"/>
      <c r="D524" s="43" t="str">
        <f t="shared" si="57"/>
        <v>Indemnity</v>
      </c>
      <c r="E524" s="100"/>
      <c r="F524" s="101"/>
      <c r="G524" s="100"/>
      <c r="H524" s="101"/>
      <c r="I524" s="100"/>
      <c r="J524" s="101"/>
      <c r="K524" s="100"/>
      <c r="L524" s="101"/>
      <c r="M524" s="100"/>
      <c r="N524" s="101"/>
      <c r="O524" s="100"/>
      <c r="P524" s="101"/>
      <c r="Q524" s="100"/>
      <c r="R524" s="101"/>
      <c r="S524" s="100"/>
      <c r="T524" s="101"/>
      <c r="U524" s="118"/>
      <c r="V524" s="118"/>
      <c r="W524" s="100"/>
      <c r="X524" s="100"/>
      <c r="Y524" s="100"/>
      <c r="Z524" s="100"/>
      <c r="AA524" s="132"/>
      <c r="AB524" s="101"/>
      <c r="AC524" s="101"/>
      <c r="AD524" s="101"/>
      <c r="AE524" s="100"/>
      <c r="AF524" s="101"/>
      <c r="AG524" s="100"/>
      <c r="AH524" s="101"/>
      <c r="AI524" s="100"/>
      <c r="AJ524" s="101"/>
      <c r="AK524" s="100"/>
      <c r="AL524" s="101"/>
      <c r="AM524" s="101"/>
      <c r="AN524" s="8"/>
      <c r="AO524" s="147">
        <f>IFERROR(VLOOKUP(B524,'A2. Rate Change &amp; Enrollment'!$C$20:$K$769,3,FALSE),0)</f>
        <v>0</v>
      </c>
      <c r="AP524" s="147">
        <f>IFERROR(VLOOKUP(B524,'A2. Rate Change &amp; Enrollment'!$C$20:$K$769,7,FALSE),0)</f>
        <v>0</v>
      </c>
      <c r="AQ524" s="150" t="e">
        <f t="shared" si="62"/>
        <v>#DIV/0!</v>
      </c>
      <c r="AS524" s="177"/>
      <c r="AT524" s="177"/>
      <c r="AV524" s="153" t="e">
        <f t="shared" si="63"/>
        <v>#DIV/0!</v>
      </c>
      <c r="AW524" s="101"/>
      <c r="AY524" s="132"/>
      <c r="AZ524" s="101"/>
      <c r="BA524" s="94"/>
      <c r="BB524" s="94"/>
      <c r="BC524" s="94"/>
      <c r="BD524" s="94"/>
      <c r="BE524" s="101"/>
      <c r="BF524" s="132"/>
      <c r="BG524" s="98"/>
      <c r="BH524" s="74" t="str">
        <f t="shared" si="58"/>
        <v>N</v>
      </c>
      <c r="BI524" t="e">
        <f t="shared" si="59"/>
        <v>#DIV/0!</v>
      </c>
      <c r="BK524" s="283">
        <f>IFERROR(VLOOKUP($B524, 'A2. Rate Change &amp; Enrollment'!$C$14:$BY$769, 75, FALSE), 0)</f>
        <v>0</v>
      </c>
      <c r="BL524" s="283" t="e">
        <f t="shared" si="60"/>
        <v>#DIV/0!</v>
      </c>
      <c r="BM524" s="283" t="e">
        <f t="shared" si="61"/>
        <v>#DIV/0!</v>
      </c>
      <c r="BN524" t="e">
        <f t="shared" si="64"/>
        <v>#DIV/0!</v>
      </c>
    </row>
    <row r="525" spans="1:66" x14ac:dyDescent="0.35">
      <c r="A525" t="s">
        <v>828</v>
      </c>
      <c r="B525" s="144"/>
      <c r="C525" s="98"/>
      <c r="D525" s="43" t="str">
        <f t="shared" si="57"/>
        <v>Indemnity</v>
      </c>
      <c r="E525" s="100"/>
      <c r="F525" s="101"/>
      <c r="G525" s="100"/>
      <c r="H525" s="101"/>
      <c r="I525" s="100"/>
      <c r="J525" s="101"/>
      <c r="K525" s="100"/>
      <c r="L525" s="101"/>
      <c r="M525" s="100"/>
      <c r="N525" s="101"/>
      <c r="O525" s="100"/>
      <c r="P525" s="101"/>
      <c r="Q525" s="100"/>
      <c r="R525" s="101"/>
      <c r="S525" s="100"/>
      <c r="T525" s="101"/>
      <c r="U525" s="118"/>
      <c r="V525" s="118"/>
      <c r="W525" s="100"/>
      <c r="X525" s="100"/>
      <c r="Y525" s="100"/>
      <c r="Z525" s="100"/>
      <c r="AA525" s="132"/>
      <c r="AB525" s="101"/>
      <c r="AC525" s="101"/>
      <c r="AD525" s="101"/>
      <c r="AE525" s="100"/>
      <c r="AF525" s="101"/>
      <c r="AG525" s="100"/>
      <c r="AH525" s="101"/>
      <c r="AI525" s="100"/>
      <c r="AJ525" s="101"/>
      <c r="AK525" s="100"/>
      <c r="AL525" s="101"/>
      <c r="AM525" s="101"/>
      <c r="AN525" s="8"/>
      <c r="AO525" s="147">
        <f>IFERROR(VLOOKUP(B525,'A2. Rate Change &amp; Enrollment'!$C$20:$K$769,3,FALSE),0)</f>
        <v>0</v>
      </c>
      <c r="AP525" s="147">
        <f>IFERROR(VLOOKUP(B525,'A2. Rate Change &amp; Enrollment'!$C$20:$K$769,7,FALSE),0)</f>
        <v>0</v>
      </c>
      <c r="AQ525" s="150" t="e">
        <f t="shared" si="62"/>
        <v>#DIV/0!</v>
      </c>
      <c r="AS525" s="177"/>
      <c r="AT525" s="177"/>
      <c r="AV525" s="153" t="e">
        <f t="shared" si="63"/>
        <v>#DIV/0!</v>
      </c>
      <c r="AW525" s="101"/>
      <c r="AY525" s="132"/>
      <c r="AZ525" s="101"/>
      <c r="BA525" s="94"/>
      <c r="BB525" s="94"/>
      <c r="BC525" s="94"/>
      <c r="BD525" s="94"/>
      <c r="BE525" s="101"/>
      <c r="BF525" s="132"/>
      <c r="BG525" s="98"/>
      <c r="BH525" s="74" t="str">
        <f t="shared" si="58"/>
        <v>N</v>
      </c>
      <c r="BI525" t="e">
        <f t="shared" si="59"/>
        <v>#DIV/0!</v>
      </c>
      <c r="BK525" s="283">
        <f>IFERROR(VLOOKUP($B525, 'A2. Rate Change &amp; Enrollment'!$C$14:$BY$769, 75, FALSE), 0)</f>
        <v>0</v>
      </c>
      <c r="BL525" s="283" t="e">
        <f t="shared" si="60"/>
        <v>#DIV/0!</v>
      </c>
      <c r="BM525" s="283" t="e">
        <f t="shared" si="61"/>
        <v>#DIV/0!</v>
      </c>
      <c r="BN525" t="e">
        <f t="shared" si="64"/>
        <v>#DIV/0!</v>
      </c>
    </row>
    <row r="526" spans="1:66" x14ac:dyDescent="0.35">
      <c r="A526" t="s">
        <v>829</v>
      </c>
      <c r="B526" s="144"/>
      <c r="C526" s="98"/>
      <c r="D526" s="43" t="str">
        <f t="shared" si="57"/>
        <v>Indemnity</v>
      </c>
      <c r="E526" s="100"/>
      <c r="F526" s="101"/>
      <c r="G526" s="100"/>
      <c r="H526" s="101"/>
      <c r="I526" s="100"/>
      <c r="J526" s="101"/>
      <c r="K526" s="100"/>
      <c r="L526" s="101"/>
      <c r="M526" s="100"/>
      <c r="N526" s="101"/>
      <c r="O526" s="100"/>
      <c r="P526" s="101"/>
      <c r="Q526" s="100"/>
      <c r="R526" s="101"/>
      <c r="S526" s="100"/>
      <c r="T526" s="101"/>
      <c r="U526" s="118"/>
      <c r="V526" s="118"/>
      <c r="W526" s="100"/>
      <c r="X526" s="100"/>
      <c r="Y526" s="100"/>
      <c r="Z526" s="100"/>
      <c r="AA526" s="132"/>
      <c r="AB526" s="101"/>
      <c r="AC526" s="101"/>
      <c r="AD526" s="101"/>
      <c r="AE526" s="100"/>
      <c r="AF526" s="101"/>
      <c r="AG526" s="100"/>
      <c r="AH526" s="101"/>
      <c r="AI526" s="100"/>
      <c r="AJ526" s="101"/>
      <c r="AK526" s="100"/>
      <c r="AL526" s="101"/>
      <c r="AM526" s="101"/>
      <c r="AN526" s="8"/>
      <c r="AO526" s="147">
        <f>IFERROR(VLOOKUP(B526,'A2. Rate Change &amp; Enrollment'!$C$20:$K$769,3,FALSE),0)</f>
        <v>0</v>
      </c>
      <c r="AP526" s="147">
        <f>IFERROR(VLOOKUP(B526,'A2. Rate Change &amp; Enrollment'!$C$20:$K$769,7,FALSE),0)</f>
        <v>0</v>
      </c>
      <c r="AQ526" s="150" t="e">
        <f t="shared" si="62"/>
        <v>#DIV/0!</v>
      </c>
      <c r="AS526" s="177"/>
      <c r="AT526" s="177"/>
      <c r="AV526" s="153" t="e">
        <f t="shared" si="63"/>
        <v>#DIV/0!</v>
      </c>
      <c r="AW526" s="101"/>
      <c r="AY526" s="132"/>
      <c r="AZ526" s="101"/>
      <c r="BA526" s="94"/>
      <c r="BB526" s="94"/>
      <c r="BC526" s="94"/>
      <c r="BD526" s="94"/>
      <c r="BE526" s="101"/>
      <c r="BF526" s="132"/>
      <c r="BG526" s="98"/>
      <c r="BH526" s="74" t="str">
        <f t="shared" si="58"/>
        <v>N</v>
      </c>
      <c r="BI526" t="e">
        <f t="shared" si="59"/>
        <v>#DIV/0!</v>
      </c>
      <c r="BK526" s="283">
        <f>IFERROR(VLOOKUP($B526, 'A2. Rate Change &amp; Enrollment'!$C$14:$BY$769, 75, FALSE), 0)</f>
        <v>0</v>
      </c>
      <c r="BL526" s="283" t="e">
        <f t="shared" si="60"/>
        <v>#DIV/0!</v>
      </c>
      <c r="BM526" s="283" t="e">
        <f t="shared" si="61"/>
        <v>#DIV/0!</v>
      </c>
      <c r="BN526" t="e">
        <f t="shared" si="64"/>
        <v>#DIV/0!</v>
      </c>
    </row>
    <row r="527" spans="1:66" x14ac:dyDescent="0.35">
      <c r="A527" t="s">
        <v>830</v>
      </c>
      <c r="B527" s="144"/>
      <c r="C527" s="98"/>
      <c r="D527" s="43" t="str">
        <f t="shared" si="57"/>
        <v>Indemnity</v>
      </c>
      <c r="E527" s="100"/>
      <c r="F527" s="101"/>
      <c r="G527" s="100"/>
      <c r="H527" s="101"/>
      <c r="I527" s="100"/>
      <c r="J527" s="101"/>
      <c r="K527" s="100"/>
      <c r="L527" s="101"/>
      <c r="M527" s="100"/>
      <c r="N527" s="101"/>
      <c r="O527" s="100"/>
      <c r="P527" s="101"/>
      <c r="Q527" s="100"/>
      <c r="R527" s="101"/>
      <c r="S527" s="100"/>
      <c r="T527" s="101"/>
      <c r="U527" s="118"/>
      <c r="V527" s="118"/>
      <c r="W527" s="100"/>
      <c r="X527" s="100"/>
      <c r="Y527" s="100"/>
      <c r="Z527" s="100"/>
      <c r="AA527" s="132"/>
      <c r="AB527" s="101"/>
      <c r="AC527" s="101"/>
      <c r="AD527" s="101"/>
      <c r="AE527" s="100"/>
      <c r="AF527" s="101"/>
      <c r="AG527" s="100"/>
      <c r="AH527" s="101"/>
      <c r="AI527" s="100"/>
      <c r="AJ527" s="101"/>
      <c r="AK527" s="100"/>
      <c r="AL527" s="101"/>
      <c r="AM527" s="101"/>
      <c r="AN527" s="8"/>
      <c r="AO527" s="147">
        <f>IFERROR(VLOOKUP(B527,'A2. Rate Change &amp; Enrollment'!$C$20:$K$769,3,FALSE),0)</f>
        <v>0</v>
      </c>
      <c r="AP527" s="147">
        <f>IFERROR(VLOOKUP(B527,'A2. Rate Change &amp; Enrollment'!$C$20:$K$769,7,FALSE),0)</f>
        <v>0</v>
      </c>
      <c r="AQ527" s="150" t="e">
        <f t="shared" si="62"/>
        <v>#DIV/0!</v>
      </c>
      <c r="AS527" s="177"/>
      <c r="AT527" s="177"/>
      <c r="AV527" s="153" t="e">
        <f t="shared" si="63"/>
        <v>#DIV/0!</v>
      </c>
      <c r="AW527" s="101"/>
      <c r="AY527" s="132"/>
      <c r="AZ527" s="101"/>
      <c r="BA527" s="94"/>
      <c r="BB527" s="94"/>
      <c r="BC527" s="94"/>
      <c r="BD527" s="94"/>
      <c r="BE527" s="101"/>
      <c r="BF527" s="132"/>
      <c r="BG527" s="98"/>
      <c r="BH527" s="74" t="str">
        <f t="shared" si="58"/>
        <v>N</v>
      </c>
      <c r="BI527" t="e">
        <f t="shared" si="59"/>
        <v>#DIV/0!</v>
      </c>
      <c r="BK527" s="283">
        <f>IFERROR(VLOOKUP($B527, 'A2. Rate Change &amp; Enrollment'!$C$14:$BY$769, 75, FALSE), 0)</f>
        <v>0</v>
      </c>
      <c r="BL527" s="283" t="e">
        <f t="shared" si="60"/>
        <v>#DIV/0!</v>
      </c>
      <c r="BM527" s="283" t="e">
        <f t="shared" si="61"/>
        <v>#DIV/0!</v>
      </c>
      <c r="BN527" t="e">
        <f t="shared" si="64"/>
        <v>#DIV/0!</v>
      </c>
    </row>
    <row r="528" spans="1:66" x14ac:dyDescent="0.35">
      <c r="A528" t="s">
        <v>831</v>
      </c>
      <c r="B528" s="144"/>
      <c r="C528" s="98"/>
      <c r="D528" s="43" t="str">
        <f t="shared" ref="D528:D591" si="65">$B$4</f>
        <v>Indemnity</v>
      </c>
      <c r="E528" s="100"/>
      <c r="F528" s="101"/>
      <c r="G528" s="100"/>
      <c r="H528" s="101"/>
      <c r="I528" s="100"/>
      <c r="J528" s="101"/>
      <c r="K528" s="100"/>
      <c r="L528" s="101"/>
      <c r="M528" s="100"/>
      <c r="N528" s="101"/>
      <c r="O528" s="100"/>
      <c r="P528" s="101"/>
      <c r="Q528" s="100"/>
      <c r="R528" s="101"/>
      <c r="S528" s="100"/>
      <c r="T528" s="101"/>
      <c r="U528" s="118"/>
      <c r="V528" s="118"/>
      <c r="W528" s="100"/>
      <c r="X528" s="100"/>
      <c r="Y528" s="100"/>
      <c r="Z528" s="100"/>
      <c r="AA528" s="132"/>
      <c r="AB528" s="101"/>
      <c r="AC528" s="101"/>
      <c r="AD528" s="101"/>
      <c r="AE528" s="100"/>
      <c r="AF528" s="101"/>
      <c r="AG528" s="100"/>
      <c r="AH528" s="101"/>
      <c r="AI528" s="100"/>
      <c r="AJ528" s="101"/>
      <c r="AK528" s="100"/>
      <c r="AL528" s="101"/>
      <c r="AM528" s="101"/>
      <c r="AN528" s="8"/>
      <c r="AO528" s="147">
        <f>IFERROR(VLOOKUP(B528,'A2. Rate Change &amp; Enrollment'!$C$20:$K$769,3,FALSE),0)</f>
        <v>0</v>
      </c>
      <c r="AP528" s="147">
        <f>IFERROR(VLOOKUP(B528,'A2. Rate Change &amp; Enrollment'!$C$20:$K$769,7,FALSE),0)</f>
        <v>0</v>
      </c>
      <c r="AQ528" s="150" t="e">
        <f t="shared" si="62"/>
        <v>#DIV/0!</v>
      </c>
      <c r="AS528" s="177"/>
      <c r="AT528" s="177"/>
      <c r="AV528" s="153" t="e">
        <f t="shared" si="63"/>
        <v>#DIV/0!</v>
      </c>
      <c r="AW528" s="101"/>
      <c r="AY528" s="132"/>
      <c r="AZ528" s="101"/>
      <c r="BA528" s="94"/>
      <c r="BB528" s="94"/>
      <c r="BC528" s="94"/>
      <c r="BD528" s="94"/>
      <c r="BE528" s="101"/>
      <c r="BF528" s="132"/>
      <c r="BG528" s="98"/>
      <c r="BH528" s="74" t="str">
        <f t="shared" ref="BH528:BH591" si="66">IF(OR(AS528-AT528&gt;5%, AT528-AS528&gt;5%), "Y", "N")</f>
        <v>N</v>
      </c>
      <c r="BI528" t="e">
        <f t="shared" ref="BI528:BI591" si="67">IF(AND(AQ528&gt;5%, BH528="Y"), "Y", "N")</f>
        <v>#DIV/0!</v>
      </c>
      <c r="BK528" s="283">
        <f>IFERROR(VLOOKUP($B528, 'A2. Rate Change &amp; Enrollment'!$C$14:$BY$769, 75, FALSE), 0)</f>
        <v>0</v>
      </c>
      <c r="BL528" s="283" t="e">
        <f t="shared" ref="BL528:BL591" si="68">BK528/$BK$14</f>
        <v>#DIV/0!</v>
      </c>
      <c r="BM528" s="283" t="e">
        <f t="shared" ref="BM528:BM591" si="69">AS528/$AS$14</f>
        <v>#DIV/0!</v>
      </c>
      <c r="BN528" t="e">
        <f t="shared" si="64"/>
        <v>#DIV/0!</v>
      </c>
    </row>
    <row r="529" spans="1:66" x14ac:dyDescent="0.35">
      <c r="A529" t="s">
        <v>832</v>
      </c>
      <c r="B529" s="144"/>
      <c r="C529" s="98"/>
      <c r="D529" s="43" t="str">
        <f t="shared" si="65"/>
        <v>Indemnity</v>
      </c>
      <c r="E529" s="100"/>
      <c r="F529" s="101"/>
      <c r="G529" s="100"/>
      <c r="H529" s="101"/>
      <c r="I529" s="100"/>
      <c r="J529" s="101"/>
      <c r="K529" s="100"/>
      <c r="L529" s="101"/>
      <c r="M529" s="100"/>
      <c r="N529" s="101"/>
      <c r="O529" s="100"/>
      <c r="P529" s="101"/>
      <c r="Q529" s="100"/>
      <c r="R529" s="101"/>
      <c r="S529" s="100"/>
      <c r="T529" s="101"/>
      <c r="U529" s="118"/>
      <c r="V529" s="118"/>
      <c r="W529" s="100"/>
      <c r="X529" s="100"/>
      <c r="Y529" s="100"/>
      <c r="Z529" s="100"/>
      <c r="AA529" s="132"/>
      <c r="AB529" s="101"/>
      <c r="AC529" s="101"/>
      <c r="AD529" s="101"/>
      <c r="AE529" s="100"/>
      <c r="AF529" s="101"/>
      <c r="AG529" s="100"/>
      <c r="AH529" s="101"/>
      <c r="AI529" s="100"/>
      <c r="AJ529" s="101"/>
      <c r="AK529" s="100"/>
      <c r="AL529" s="101"/>
      <c r="AM529" s="101"/>
      <c r="AN529" s="8"/>
      <c r="AO529" s="147">
        <f>IFERROR(VLOOKUP(B529,'A2. Rate Change &amp; Enrollment'!$C$20:$K$769,3,FALSE),0)</f>
        <v>0</v>
      </c>
      <c r="AP529" s="147">
        <f>IFERROR(VLOOKUP(B529,'A2. Rate Change &amp; Enrollment'!$C$20:$K$769,7,FALSE),0)</f>
        <v>0</v>
      </c>
      <c r="AQ529" s="150" t="e">
        <f t="shared" ref="AQ529:AQ592" si="70">AP529/$AP$11</f>
        <v>#DIV/0!</v>
      </c>
      <c r="AS529" s="177"/>
      <c r="AT529" s="177"/>
      <c r="AV529" s="153" t="e">
        <f t="shared" ref="AV529:AV592" si="71">AS529/AT529-1</f>
        <v>#DIV/0!</v>
      </c>
      <c r="AW529" s="101"/>
      <c r="AY529" s="132"/>
      <c r="AZ529" s="101"/>
      <c r="BA529" s="94"/>
      <c r="BB529" s="94"/>
      <c r="BC529" s="94"/>
      <c r="BD529" s="94"/>
      <c r="BE529" s="101"/>
      <c r="BF529" s="132"/>
      <c r="BG529" s="98"/>
      <c r="BH529" s="74" t="str">
        <f t="shared" si="66"/>
        <v>N</v>
      </c>
      <c r="BI529" t="e">
        <f t="shared" si="67"/>
        <v>#DIV/0!</v>
      </c>
      <c r="BK529" s="283">
        <f>IFERROR(VLOOKUP($B529, 'A2. Rate Change &amp; Enrollment'!$C$14:$BY$769, 75, FALSE), 0)</f>
        <v>0</v>
      </c>
      <c r="BL529" s="283" t="e">
        <f t="shared" si="68"/>
        <v>#DIV/0!</v>
      </c>
      <c r="BM529" s="283" t="e">
        <f t="shared" si="69"/>
        <v>#DIV/0!</v>
      </c>
      <c r="BN529" t="e">
        <f t="shared" ref="BN529:BN592" si="72">IF(ABS(BM529-BL529)&lt;0.001, "N", "Y")</f>
        <v>#DIV/0!</v>
      </c>
    </row>
    <row r="530" spans="1:66" x14ac:dyDescent="0.35">
      <c r="A530" t="s">
        <v>833</v>
      </c>
      <c r="B530" s="144"/>
      <c r="C530" s="98"/>
      <c r="D530" s="43" t="str">
        <f t="shared" si="65"/>
        <v>Indemnity</v>
      </c>
      <c r="E530" s="100"/>
      <c r="F530" s="101"/>
      <c r="G530" s="100"/>
      <c r="H530" s="101"/>
      <c r="I530" s="100"/>
      <c r="J530" s="101"/>
      <c r="K530" s="100"/>
      <c r="L530" s="101"/>
      <c r="M530" s="100"/>
      <c r="N530" s="101"/>
      <c r="O530" s="100"/>
      <c r="P530" s="101"/>
      <c r="Q530" s="100"/>
      <c r="R530" s="101"/>
      <c r="S530" s="100"/>
      <c r="T530" s="101"/>
      <c r="U530" s="118"/>
      <c r="V530" s="118"/>
      <c r="W530" s="100"/>
      <c r="X530" s="100"/>
      <c r="Y530" s="100"/>
      <c r="Z530" s="100"/>
      <c r="AA530" s="132"/>
      <c r="AB530" s="101"/>
      <c r="AC530" s="101"/>
      <c r="AD530" s="101"/>
      <c r="AE530" s="100"/>
      <c r="AF530" s="101"/>
      <c r="AG530" s="100"/>
      <c r="AH530" s="101"/>
      <c r="AI530" s="100"/>
      <c r="AJ530" s="101"/>
      <c r="AK530" s="100"/>
      <c r="AL530" s="101"/>
      <c r="AM530" s="101"/>
      <c r="AN530" s="8"/>
      <c r="AO530" s="147">
        <f>IFERROR(VLOOKUP(B530,'A2. Rate Change &amp; Enrollment'!$C$20:$K$769,3,FALSE),0)</f>
        <v>0</v>
      </c>
      <c r="AP530" s="147">
        <f>IFERROR(VLOOKUP(B530,'A2. Rate Change &amp; Enrollment'!$C$20:$K$769,7,FALSE),0)</f>
        <v>0</v>
      </c>
      <c r="AQ530" s="150" t="e">
        <f t="shared" si="70"/>
        <v>#DIV/0!</v>
      </c>
      <c r="AS530" s="177"/>
      <c r="AT530" s="177"/>
      <c r="AV530" s="153" t="e">
        <f t="shared" si="71"/>
        <v>#DIV/0!</v>
      </c>
      <c r="AW530" s="101"/>
      <c r="AY530" s="132"/>
      <c r="AZ530" s="101"/>
      <c r="BA530" s="94"/>
      <c r="BB530" s="94"/>
      <c r="BC530" s="94"/>
      <c r="BD530" s="94"/>
      <c r="BE530" s="101"/>
      <c r="BF530" s="132"/>
      <c r="BG530" s="98"/>
      <c r="BH530" s="74" t="str">
        <f t="shared" si="66"/>
        <v>N</v>
      </c>
      <c r="BI530" t="e">
        <f t="shared" si="67"/>
        <v>#DIV/0!</v>
      </c>
      <c r="BK530" s="283">
        <f>IFERROR(VLOOKUP($B530, 'A2. Rate Change &amp; Enrollment'!$C$14:$BY$769, 75, FALSE), 0)</f>
        <v>0</v>
      </c>
      <c r="BL530" s="283" t="e">
        <f t="shared" si="68"/>
        <v>#DIV/0!</v>
      </c>
      <c r="BM530" s="283" t="e">
        <f t="shared" si="69"/>
        <v>#DIV/0!</v>
      </c>
      <c r="BN530" t="e">
        <f t="shared" si="72"/>
        <v>#DIV/0!</v>
      </c>
    </row>
    <row r="531" spans="1:66" x14ac:dyDescent="0.35">
      <c r="A531" t="s">
        <v>834</v>
      </c>
      <c r="B531" s="144"/>
      <c r="C531" s="98"/>
      <c r="D531" s="43" t="str">
        <f t="shared" si="65"/>
        <v>Indemnity</v>
      </c>
      <c r="E531" s="100"/>
      <c r="F531" s="101"/>
      <c r="G531" s="100"/>
      <c r="H531" s="101"/>
      <c r="I531" s="100"/>
      <c r="J531" s="101"/>
      <c r="K531" s="100"/>
      <c r="L531" s="101"/>
      <c r="M531" s="100"/>
      <c r="N531" s="101"/>
      <c r="O531" s="100"/>
      <c r="P531" s="101"/>
      <c r="Q531" s="100"/>
      <c r="R531" s="101"/>
      <c r="S531" s="100"/>
      <c r="T531" s="101"/>
      <c r="U531" s="118"/>
      <c r="V531" s="118"/>
      <c r="W531" s="100"/>
      <c r="X531" s="100"/>
      <c r="Y531" s="100"/>
      <c r="Z531" s="100"/>
      <c r="AA531" s="132"/>
      <c r="AB531" s="101"/>
      <c r="AC531" s="101"/>
      <c r="AD531" s="101"/>
      <c r="AE531" s="100"/>
      <c r="AF531" s="101"/>
      <c r="AG531" s="100"/>
      <c r="AH531" s="101"/>
      <c r="AI531" s="100"/>
      <c r="AJ531" s="101"/>
      <c r="AK531" s="100"/>
      <c r="AL531" s="101"/>
      <c r="AM531" s="101"/>
      <c r="AN531" s="8"/>
      <c r="AO531" s="147">
        <f>IFERROR(VLOOKUP(B531,'A2. Rate Change &amp; Enrollment'!$C$20:$K$769,3,FALSE),0)</f>
        <v>0</v>
      </c>
      <c r="AP531" s="147">
        <f>IFERROR(VLOOKUP(B531,'A2. Rate Change &amp; Enrollment'!$C$20:$K$769,7,FALSE),0)</f>
        <v>0</v>
      </c>
      <c r="AQ531" s="150" t="e">
        <f t="shared" si="70"/>
        <v>#DIV/0!</v>
      </c>
      <c r="AS531" s="177"/>
      <c r="AT531" s="177"/>
      <c r="AV531" s="153" t="e">
        <f t="shared" si="71"/>
        <v>#DIV/0!</v>
      </c>
      <c r="AW531" s="101"/>
      <c r="AY531" s="132"/>
      <c r="AZ531" s="101"/>
      <c r="BA531" s="94"/>
      <c r="BB531" s="94"/>
      <c r="BC531" s="94"/>
      <c r="BD531" s="94"/>
      <c r="BE531" s="101"/>
      <c r="BF531" s="132"/>
      <c r="BG531" s="98"/>
      <c r="BH531" s="74" t="str">
        <f t="shared" si="66"/>
        <v>N</v>
      </c>
      <c r="BI531" t="e">
        <f t="shared" si="67"/>
        <v>#DIV/0!</v>
      </c>
      <c r="BK531" s="283">
        <f>IFERROR(VLOOKUP($B531, 'A2. Rate Change &amp; Enrollment'!$C$14:$BY$769, 75, FALSE), 0)</f>
        <v>0</v>
      </c>
      <c r="BL531" s="283" t="e">
        <f t="shared" si="68"/>
        <v>#DIV/0!</v>
      </c>
      <c r="BM531" s="283" t="e">
        <f t="shared" si="69"/>
        <v>#DIV/0!</v>
      </c>
      <c r="BN531" t="e">
        <f t="shared" si="72"/>
        <v>#DIV/0!</v>
      </c>
    </row>
    <row r="532" spans="1:66" x14ac:dyDescent="0.35">
      <c r="A532" t="s">
        <v>835</v>
      </c>
      <c r="B532" s="144"/>
      <c r="C532" s="98"/>
      <c r="D532" s="43" t="str">
        <f t="shared" si="65"/>
        <v>Indemnity</v>
      </c>
      <c r="E532" s="100"/>
      <c r="F532" s="101"/>
      <c r="G532" s="100"/>
      <c r="H532" s="101"/>
      <c r="I532" s="100"/>
      <c r="J532" s="101"/>
      <c r="K532" s="100"/>
      <c r="L532" s="101"/>
      <c r="M532" s="100"/>
      <c r="N532" s="101"/>
      <c r="O532" s="100"/>
      <c r="P532" s="101"/>
      <c r="Q532" s="100"/>
      <c r="R532" s="101"/>
      <c r="S532" s="100"/>
      <c r="T532" s="101"/>
      <c r="U532" s="118"/>
      <c r="V532" s="118"/>
      <c r="W532" s="100"/>
      <c r="X532" s="100"/>
      <c r="Y532" s="100"/>
      <c r="Z532" s="100"/>
      <c r="AA532" s="132"/>
      <c r="AB532" s="101"/>
      <c r="AC532" s="101"/>
      <c r="AD532" s="101"/>
      <c r="AE532" s="100"/>
      <c r="AF532" s="101"/>
      <c r="AG532" s="100"/>
      <c r="AH532" s="101"/>
      <c r="AI532" s="100"/>
      <c r="AJ532" s="101"/>
      <c r="AK532" s="100"/>
      <c r="AL532" s="101"/>
      <c r="AM532" s="101"/>
      <c r="AN532" s="8"/>
      <c r="AO532" s="147">
        <f>IFERROR(VLOOKUP(B532,'A2. Rate Change &amp; Enrollment'!$C$20:$K$769,3,FALSE),0)</f>
        <v>0</v>
      </c>
      <c r="AP532" s="147">
        <f>IFERROR(VLOOKUP(B532,'A2. Rate Change &amp; Enrollment'!$C$20:$K$769,7,FALSE),0)</f>
        <v>0</v>
      </c>
      <c r="AQ532" s="150" t="e">
        <f t="shared" si="70"/>
        <v>#DIV/0!</v>
      </c>
      <c r="AS532" s="177"/>
      <c r="AT532" s="177"/>
      <c r="AV532" s="153" t="e">
        <f t="shared" si="71"/>
        <v>#DIV/0!</v>
      </c>
      <c r="AW532" s="101"/>
      <c r="AY532" s="132"/>
      <c r="AZ532" s="101"/>
      <c r="BA532" s="94"/>
      <c r="BB532" s="94"/>
      <c r="BC532" s="94"/>
      <c r="BD532" s="94"/>
      <c r="BE532" s="101"/>
      <c r="BF532" s="132"/>
      <c r="BG532" s="98"/>
      <c r="BH532" s="74" t="str">
        <f t="shared" si="66"/>
        <v>N</v>
      </c>
      <c r="BI532" t="e">
        <f t="shared" si="67"/>
        <v>#DIV/0!</v>
      </c>
      <c r="BK532" s="283">
        <f>IFERROR(VLOOKUP($B532, 'A2. Rate Change &amp; Enrollment'!$C$14:$BY$769, 75, FALSE), 0)</f>
        <v>0</v>
      </c>
      <c r="BL532" s="283" t="e">
        <f t="shared" si="68"/>
        <v>#DIV/0!</v>
      </c>
      <c r="BM532" s="283" t="e">
        <f t="shared" si="69"/>
        <v>#DIV/0!</v>
      </c>
      <c r="BN532" t="e">
        <f t="shared" si="72"/>
        <v>#DIV/0!</v>
      </c>
    </row>
    <row r="533" spans="1:66" x14ac:dyDescent="0.35">
      <c r="A533" t="s">
        <v>836</v>
      </c>
      <c r="B533" s="144"/>
      <c r="C533" s="98"/>
      <c r="D533" s="43" t="str">
        <f t="shared" si="65"/>
        <v>Indemnity</v>
      </c>
      <c r="E533" s="100"/>
      <c r="F533" s="101"/>
      <c r="G533" s="100"/>
      <c r="H533" s="101"/>
      <c r="I533" s="100"/>
      <c r="J533" s="101"/>
      <c r="K533" s="100"/>
      <c r="L533" s="101"/>
      <c r="M533" s="100"/>
      <c r="N533" s="101"/>
      <c r="O533" s="100"/>
      <c r="P533" s="101"/>
      <c r="Q533" s="100"/>
      <c r="R533" s="101"/>
      <c r="S533" s="100"/>
      <c r="T533" s="101"/>
      <c r="U533" s="118"/>
      <c r="V533" s="118"/>
      <c r="W533" s="100"/>
      <c r="X533" s="100"/>
      <c r="Y533" s="100"/>
      <c r="Z533" s="100"/>
      <c r="AA533" s="132"/>
      <c r="AB533" s="101"/>
      <c r="AC533" s="101"/>
      <c r="AD533" s="101"/>
      <c r="AE533" s="100"/>
      <c r="AF533" s="101"/>
      <c r="AG533" s="100"/>
      <c r="AH533" s="101"/>
      <c r="AI533" s="100"/>
      <c r="AJ533" s="101"/>
      <c r="AK533" s="100"/>
      <c r="AL533" s="101"/>
      <c r="AM533" s="101"/>
      <c r="AN533" s="8"/>
      <c r="AO533" s="147">
        <f>IFERROR(VLOOKUP(B533,'A2. Rate Change &amp; Enrollment'!$C$20:$K$769,3,FALSE),0)</f>
        <v>0</v>
      </c>
      <c r="AP533" s="147">
        <f>IFERROR(VLOOKUP(B533,'A2. Rate Change &amp; Enrollment'!$C$20:$K$769,7,FALSE),0)</f>
        <v>0</v>
      </c>
      <c r="AQ533" s="150" t="e">
        <f t="shared" si="70"/>
        <v>#DIV/0!</v>
      </c>
      <c r="AS533" s="177"/>
      <c r="AT533" s="177"/>
      <c r="AV533" s="153" t="e">
        <f t="shared" si="71"/>
        <v>#DIV/0!</v>
      </c>
      <c r="AW533" s="101"/>
      <c r="AY533" s="132"/>
      <c r="AZ533" s="101"/>
      <c r="BA533" s="94"/>
      <c r="BB533" s="94"/>
      <c r="BC533" s="94"/>
      <c r="BD533" s="94"/>
      <c r="BE533" s="101"/>
      <c r="BF533" s="132"/>
      <c r="BG533" s="98"/>
      <c r="BH533" s="74" t="str">
        <f t="shared" si="66"/>
        <v>N</v>
      </c>
      <c r="BI533" t="e">
        <f t="shared" si="67"/>
        <v>#DIV/0!</v>
      </c>
      <c r="BK533" s="283">
        <f>IFERROR(VLOOKUP($B533, 'A2. Rate Change &amp; Enrollment'!$C$14:$BY$769, 75, FALSE), 0)</f>
        <v>0</v>
      </c>
      <c r="BL533" s="283" t="e">
        <f t="shared" si="68"/>
        <v>#DIV/0!</v>
      </c>
      <c r="BM533" s="283" t="e">
        <f t="shared" si="69"/>
        <v>#DIV/0!</v>
      </c>
      <c r="BN533" t="e">
        <f t="shared" si="72"/>
        <v>#DIV/0!</v>
      </c>
    </row>
    <row r="534" spans="1:66" x14ac:dyDescent="0.35">
      <c r="A534" t="s">
        <v>837</v>
      </c>
      <c r="B534" s="144"/>
      <c r="C534" s="98"/>
      <c r="D534" s="43" t="str">
        <f t="shared" si="65"/>
        <v>Indemnity</v>
      </c>
      <c r="E534" s="100"/>
      <c r="F534" s="101"/>
      <c r="G534" s="100"/>
      <c r="H534" s="101"/>
      <c r="I534" s="100"/>
      <c r="J534" s="101"/>
      <c r="K534" s="100"/>
      <c r="L534" s="101"/>
      <c r="M534" s="100"/>
      <c r="N534" s="101"/>
      <c r="O534" s="100"/>
      <c r="P534" s="101"/>
      <c r="Q534" s="100"/>
      <c r="R534" s="101"/>
      <c r="S534" s="100"/>
      <c r="T534" s="101"/>
      <c r="U534" s="118"/>
      <c r="V534" s="118"/>
      <c r="W534" s="100"/>
      <c r="X534" s="100"/>
      <c r="Y534" s="100"/>
      <c r="Z534" s="100"/>
      <c r="AA534" s="132"/>
      <c r="AB534" s="101"/>
      <c r="AC534" s="101"/>
      <c r="AD534" s="101"/>
      <c r="AE534" s="100"/>
      <c r="AF534" s="101"/>
      <c r="AG534" s="100"/>
      <c r="AH534" s="101"/>
      <c r="AI534" s="100"/>
      <c r="AJ534" s="101"/>
      <c r="AK534" s="100"/>
      <c r="AL534" s="101"/>
      <c r="AM534" s="101"/>
      <c r="AN534" s="8"/>
      <c r="AO534" s="147">
        <f>IFERROR(VLOOKUP(B534,'A2. Rate Change &amp; Enrollment'!$C$20:$K$769,3,FALSE),0)</f>
        <v>0</v>
      </c>
      <c r="AP534" s="147">
        <f>IFERROR(VLOOKUP(B534,'A2. Rate Change &amp; Enrollment'!$C$20:$K$769,7,FALSE),0)</f>
        <v>0</v>
      </c>
      <c r="AQ534" s="150" t="e">
        <f t="shared" si="70"/>
        <v>#DIV/0!</v>
      </c>
      <c r="AS534" s="177"/>
      <c r="AT534" s="177"/>
      <c r="AV534" s="153" t="e">
        <f t="shared" si="71"/>
        <v>#DIV/0!</v>
      </c>
      <c r="AW534" s="101"/>
      <c r="AY534" s="132"/>
      <c r="AZ534" s="101"/>
      <c r="BA534" s="94"/>
      <c r="BB534" s="94"/>
      <c r="BC534" s="94"/>
      <c r="BD534" s="94"/>
      <c r="BE534" s="101"/>
      <c r="BF534" s="132"/>
      <c r="BG534" s="98"/>
      <c r="BH534" s="74" t="str">
        <f t="shared" si="66"/>
        <v>N</v>
      </c>
      <c r="BI534" t="e">
        <f t="shared" si="67"/>
        <v>#DIV/0!</v>
      </c>
      <c r="BK534" s="283">
        <f>IFERROR(VLOOKUP($B534, 'A2. Rate Change &amp; Enrollment'!$C$14:$BY$769, 75, FALSE), 0)</f>
        <v>0</v>
      </c>
      <c r="BL534" s="283" t="e">
        <f t="shared" si="68"/>
        <v>#DIV/0!</v>
      </c>
      <c r="BM534" s="283" t="e">
        <f t="shared" si="69"/>
        <v>#DIV/0!</v>
      </c>
      <c r="BN534" t="e">
        <f t="shared" si="72"/>
        <v>#DIV/0!</v>
      </c>
    </row>
    <row r="535" spans="1:66" x14ac:dyDescent="0.35">
      <c r="A535" t="s">
        <v>838</v>
      </c>
      <c r="B535" s="144"/>
      <c r="C535" s="98"/>
      <c r="D535" s="43" t="str">
        <f t="shared" si="65"/>
        <v>Indemnity</v>
      </c>
      <c r="E535" s="100"/>
      <c r="F535" s="101"/>
      <c r="G535" s="100"/>
      <c r="H535" s="101"/>
      <c r="I535" s="100"/>
      <c r="J535" s="101"/>
      <c r="K535" s="100"/>
      <c r="L535" s="101"/>
      <c r="M535" s="100"/>
      <c r="N535" s="101"/>
      <c r="O535" s="100"/>
      <c r="P535" s="101"/>
      <c r="Q535" s="100"/>
      <c r="R535" s="101"/>
      <c r="S535" s="100"/>
      <c r="T535" s="101"/>
      <c r="U535" s="118"/>
      <c r="V535" s="118"/>
      <c r="W535" s="100"/>
      <c r="X535" s="100"/>
      <c r="Y535" s="100"/>
      <c r="Z535" s="100"/>
      <c r="AA535" s="132"/>
      <c r="AB535" s="101"/>
      <c r="AC535" s="101"/>
      <c r="AD535" s="101"/>
      <c r="AE535" s="100"/>
      <c r="AF535" s="101"/>
      <c r="AG535" s="100"/>
      <c r="AH535" s="101"/>
      <c r="AI535" s="100"/>
      <c r="AJ535" s="101"/>
      <c r="AK535" s="100"/>
      <c r="AL535" s="101"/>
      <c r="AM535" s="101"/>
      <c r="AN535" s="8"/>
      <c r="AO535" s="147">
        <f>IFERROR(VLOOKUP(B535,'A2. Rate Change &amp; Enrollment'!$C$20:$K$769,3,FALSE),0)</f>
        <v>0</v>
      </c>
      <c r="AP535" s="147">
        <f>IFERROR(VLOOKUP(B535,'A2. Rate Change &amp; Enrollment'!$C$20:$K$769,7,FALSE),0)</f>
        <v>0</v>
      </c>
      <c r="AQ535" s="150" t="e">
        <f t="shared" si="70"/>
        <v>#DIV/0!</v>
      </c>
      <c r="AS535" s="177"/>
      <c r="AT535" s="177"/>
      <c r="AV535" s="153" t="e">
        <f t="shared" si="71"/>
        <v>#DIV/0!</v>
      </c>
      <c r="AW535" s="101"/>
      <c r="AY535" s="132"/>
      <c r="AZ535" s="101"/>
      <c r="BA535" s="94"/>
      <c r="BB535" s="94"/>
      <c r="BC535" s="94"/>
      <c r="BD535" s="94"/>
      <c r="BE535" s="101"/>
      <c r="BF535" s="132"/>
      <c r="BG535" s="98"/>
      <c r="BH535" s="74" t="str">
        <f t="shared" si="66"/>
        <v>N</v>
      </c>
      <c r="BI535" t="e">
        <f t="shared" si="67"/>
        <v>#DIV/0!</v>
      </c>
      <c r="BK535" s="283">
        <f>IFERROR(VLOOKUP($B535, 'A2. Rate Change &amp; Enrollment'!$C$14:$BY$769, 75, FALSE), 0)</f>
        <v>0</v>
      </c>
      <c r="BL535" s="283" t="e">
        <f t="shared" si="68"/>
        <v>#DIV/0!</v>
      </c>
      <c r="BM535" s="283" t="e">
        <f t="shared" si="69"/>
        <v>#DIV/0!</v>
      </c>
      <c r="BN535" t="e">
        <f t="shared" si="72"/>
        <v>#DIV/0!</v>
      </c>
    </row>
    <row r="536" spans="1:66" x14ac:dyDescent="0.35">
      <c r="A536" t="s">
        <v>839</v>
      </c>
      <c r="B536" s="144"/>
      <c r="C536" s="98"/>
      <c r="D536" s="43" t="str">
        <f t="shared" si="65"/>
        <v>Indemnity</v>
      </c>
      <c r="E536" s="100"/>
      <c r="F536" s="101"/>
      <c r="G536" s="100"/>
      <c r="H536" s="101"/>
      <c r="I536" s="100"/>
      <c r="J536" s="101"/>
      <c r="K536" s="100"/>
      <c r="L536" s="101"/>
      <c r="M536" s="100"/>
      <c r="N536" s="101"/>
      <c r="O536" s="100"/>
      <c r="P536" s="101"/>
      <c r="Q536" s="100"/>
      <c r="R536" s="101"/>
      <c r="S536" s="100"/>
      <c r="T536" s="101"/>
      <c r="U536" s="118"/>
      <c r="V536" s="118"/>
      <c r="W536" s="100"/>
      <c r="X536" s="100"/>
      <c r="Y536" s="100"/>
      <c r="Z536" s="100"/>
      <c r="AA536" s="132"/>
      <c r="AB536" s="101"/>
      <c r="AC536" s="101"/>
      <c r="AD536" s="101"/>
      <c r="AE536" s="100"/>
      <c r="AF536" s="101"/>
      <c r="AG536" s="100"/>
      <c r="AH536" s="101"/>
      <c r="AI536" s="100"/>
      <c r="AJ536" s="101"/>
      <c r="AK536" s="100"/>
      <c r="AL536" s="101"/>
      <c r="AM536" s="101"/>
      <c r="AN536" s="8"/>
      <c r="AO536" s="147">
        <f>IFERROR(VLOOKUP(B536,'A2. Rate Change &amp; Enrollment'!$C$20:$K$769,3,FALSE),0)</f>
        <v>0</v>
      </c>
      <c r="AP536" s="147">
        <f>IFERROR(VLOOKUP(B536,'A2. Rate Change &amp; Enrollment'!$C$20:$K$769,7,FALSE),0)</f>
        <v>0</v>
      </c>
      <c r="AQ536" s="150" t="e">
        <f t="shared" si="70"/>
        <v>#DIV/0!</v>
      </c>
      <c r="AS536" s="177"/>
      <c r="AT536" s="177"/>
      <c r="AV536" s="153" t="e">
        <f t="shared" si="71"/>
        <v>#DIV/0!</v>
      </c>
      <c r="AW536" s="101"/>
      <c r="AY536" s="132"/>
      <c r="AZ536" s="101"/>
      <c r="BA536" s="94"/>
      <c r="BB536" s="94"/>
      <c r="BC536" s="94"/>
      <c r="BD536" s="94"/>
      <c r="BE536" s="101"/>
      <c r="BF536" s="132"/>
      <c r="BG536" s="98"/>
      <c r="BH536" s="74" t="str">
        <f t="shared" si="66"/>
        <v>N</v>
      </c>
      <c r="BI536" t="e">
        <f t="shared" si="67"/>
        <v>#DIV/0!</v>
      </c>
      <c r="BK536" s="283">
        <f>IFERROR(VLOOKUP($B536, 'A2. Rate Change &amp; Enrollment'!$C$14:$BY$769, 75, FALSE), 0)</f>
        <v>0</v>
      </c>
      <c r="BL536" s="283" t="e">
        <f t="shared" si="68"/>
        <v>#DIV/0!</v>
      </c>
      <c r="BM536" s="283" t="e">
        <f t="shared" si="69"/>
        <v>#DIV/0!</v>
      </c>
      <c r="BN536" t="e">
        <f t="shared" si="72"/>
        <v>#DIV/0!</v>
      </c>
    </row>
    <row r="537" spans="1:66" x14ac:dyDescent="0.35">
      <c r="A537" t="s">
        <v>840</v>
      </c>
      <c r="B537" s="144"/>
      <c r="C537" s="98"/>
      <c r="D537" s="43" t="str">
        <f t="shared" si="65"/>
        <v>Indemnity</v>
      </c>
      <c r="E537" s="100"/>
      <c r="F537" s="101"/>
      <c r="G537" s="100"/>
      <c r="H537" s="101"/>
      <c r="I537" s="100"/>
      <c r="J537" s="101"/>
      <c r="K537" s="100"/>
      <c r="L537" s="101"/>
      <c r="M537" s="100"/>
      <c r="N537" s="101"/>
      <c r="O537" s="100"/>
      <c r="P537" s="101"/>
      <c r="Q537" s="100"/>
      <c r="R537" s="101"/>
      <c r="S537" s="100"/>
      <c r="T537" s="101"/>
      <c r="U537" s="118"/>
      <c r="V537" s="118"/>
      <c r="W537" s="100"/>
      <c r="X537" s="100"/>
      <c r="Y537" s="100"/>
      <c r="Z537" s="100"/>
      <c r="AA537" s="132"/>
      <c r="AB537" s="101"/>
      <c r="AC537" s="101"/>
      <c r="AD537" s="101"/>
      <c r="AE537" s="100"/>
      <c r="AF537" s="101"/>
      <c r="AG537" s="100"/>
      <c r="AH537" s="101"/>
      <c r="AI537" s="100"/>
      <c r="AJ537" s="101"/>
      <c r="AK537" s="100"/>
      <c r="AL537" s="101"/>
      <c r="AM537" s="101"/>
      <c r="AN537" s="8"/>
      <c r="AO537" s="147">
        <f>IFERROR(VLOOKUP(B537,'A2. Rate Change &amp; Enrollment'!$C$20:$K$769,3,FALSE),0)</f>
        <v>0</v>
      </c>
      <c r="AP537" s="147">
        <f>IFERROR(VLOOKUP(B537,'A2. Rate Change &amp; Enrollment'!$C$20:$K$769,7,FALSE),0)</f>
        <v>0</v>
      </c>
      <c r="AQ537" s="150" t="e">
        <f t="shared" si="70"/>
        <v>#DIV/0!</v>
      </c>
      <c r="AS537" s="177"/>
      <c r="AT537" s="177"/>
      <c r="AV537" s="153" t="e">
        <f t="shared" si="71"/>
        <v>#DIV/0!</v>
      </c>
      <c r="AW537" s="101"/>
      <c r="AY537" s="132"/>
      <c r="AZ537" s="101"/>
      <c r="BA537" s="94"/>
      <c r="BB537" s="94"/>
      <c r="BC537" s="94"/>
      <c r="BD537" s="94"/>
      <c r="BE537" s="101"/>
      <c r="BF537" s="132"/>
      <c r="BG537" s="98"/>
      <c r="BH537" s="74" t="str">
        <f t="shared" si="66"/>
        <v>N</v>
      </c>
      <c r="BI537" t="e">
        <f t="shared" si="67"/>
        <v>#DIV/0!</v>
      </c>
      <c r="BK537" s="283">
        <f>IFERROR(VLOOKUP($B537, 'A2. Rate Change &amp; Enrollment'!$C$14:$BY$769, 75, FALSE), 0)</f>
        <v>0</v>
      </c>
      <c r="BL537" s="283" t="e">
        <f t="shared" si="68"/>
        <v>#DIV/0!</v>
      </c>
      <c r="BM537" s="283" t="e">
        <f t="shared" si="69"/>
        <v>#DIV/0!</v>
      </c>
      <c r="BN537" t="e">
        <f t="shared" si="72"/>
        <v>#DIV/0!</v>
      </c>
    </row>
    <row r="538" spans="1:66" x14ac:dyDescent="0.35">
      <c r="A538" t="s">
        <v>841</v>
      </c>
      <c r="B538" s="144"/>
      <c r="C538" s="98"/>
      <c r="D538" s="43" t="str">
        <f t="shared" si="65"/>
        <v>Indemnity</v>
      </c>
      <c r="E538" s="100"/>
      <c r="F538" s="101"/>
      <c r="G538" s="100"/>
      <c r="H538" s="101"/>
      <c r="I538" s="100"/>
      <c r="J538" s="101"/>
      <c r="K538" s="100"/>
      <c r="L538" s="101"/>
      <c r="M538" s="100"/>
      <c r="N538" s="101"/>
      <c r="O538" s="100"/>
      <c r="P538" s="101"/>
      <c r="Q538" s="100"/>
      <c r="R538" s="101"/>
      <c r="S538" s="100"/>
      <c r="T538" s="101"/>
      <c r="U538" s="118"/>
      <c r="V538" s="118"/>
      <c r="W538" s="100"/>
      <c r="X538" s="100"/>
      <c r="Y538" s="100"/>
      <c r="Z538" s="100"/>
      <c r="AA538" s="132"/>
      <c r="AB538" s="101"/>
      <c r="AC538" s="101"/>
      <c r="AD538" s="101"/>
      <c r="AE538" s="100"/>
      <c r="AF538" s="101"/>
      <c r="AG538" s="100"/>
      <c r="AH538" s="101"/>
      <c r="AI538" s="100"/>
      <c r="AJ538" s="101"/>
      <c r="AK538" s="100"/>
      <c r="AL538" s="101"/>
      <c r="AM538" s="101"/>
      <c r="AN538" s="8"/>
      <c r="AO538" s="147">
        <f>IFERROR(VLOOKUP(B538,'A2. Rate Change &amp; Enrollment'!$C$20:$K$769,3,FALSE),0)</f>
        <v>0</v>
      </c>
      <c r="AP538" s="147">
        <f>IFERROR(VLOOKUP(B538,'A2. Rate Change &amp; Enrollment'!$C$20:$K$769,7,FALSE),0)</f>
        <v>0</v>
      </c>
      <c r="AQ538" s="150" t="e">
        <f t="shared" si="70"/>
        <v>#DIV/0!</v>
      </c>
      <c r="AS538" s="177"/>
      <c r="AT538" s="177"/>
      <c r="AV538" s="153" t="e">
        <f t="shared" si="71"/>
        <v>#DIV/0!</v>
      </c>
      <c r="AW538" s="101"/>
      <c r="AY538" s="132"/>
      <c r="AZ538" s="101"/>
      <c r="BA538" s="94"/>
      <c r="BB538" s="94"/>
      <c r="BC538" s="94"/>
      <c r="BD538" s="94"/>
      <c r="BE538" s="101"/>
      <c r="BF538" s="132"/>
      <c r="BG538" s="98"/>
      <c r="BH538" s="74" t="str">
        <f t="shared" si="66"/>
        <v>N</v>
      </c>
      <c r="BI538" t="e">
        <f t="shared" si="67"/>
        <v>#DIV/0!</v>
      </c>
      <c r="BK538" s="283">
        <f>IFERROR(VLOOKUP($B538, 'A2. Rate Change &amp; Enrollment'!$C$14:$BY$769, 75, FALSE), 0)</f>
        <v>0</v>
      </c>
      <c r="BL538" s="283" t="e">
        <f t="shared" si="68"/>
        <v>#DIV/0!</v>
      </c>
      <c r="BM538" s="283" t="e">
        <f t="shared" si="69"/>
        <v>#DIV/0!</v>
      </c>
      <c r="BN538" t="e">
        <f t="shared" si="72"/>
        <v>#DIV/0!</v>
      </c>
    </row>
    <row r="539" spans="1:66" x14ac:dyDescent="0.35">
      <c r="A539" t="s">
        <v>842</v>
      </c>
      <c r="B539" s="144"/>
      <c r="C539" s="98"/>
      <c r="D539" s="43" t="str">
        <f t="shared" si="65"/>
        <v>Indemnity</v>
      </c>
      <c r="E539" s="100"/>
      <c r="F539" s="101"/>
      <c r="G539" s="100"/>
      <c r="H539" s="101"/>
      <c r="I539" s="100"/>
      <c r="J539" s="101"/>
      <c r="K539" s="100"/>
      <c r="L539" s="101"/>
      <c r="M539" s="100"/>
      <c r="N539" s="101"/>
      <c r="O539" s="100"/>
      <c r="P539" s="101"/>
      <c r="Q539" s="100"/>
      <c r="R539" s="101"/>
      <c r="S539" s="100"/>
      <c r="T539" s="101"/>
      <c r="U539" s="118"/>
      <c r="V539" s="118"/>
      <c r="W539" s="100"/>
      <c r="X539" s="100"/>
      <c r="Y539" s="100"/>
      <c r="Z539" s="100"/>
      <c r="AA539" s="132"/>
      <c r="AB539" s="101"/>
      <c r="AC539" s="101"/>
      <c r="AD539" s="101"/>
      <c r="AE539" s="100"/>
      <c r="AF539" s="101"/>
      <c r="AG539" s="100"/>
      <c r="AH539" s="101"/>
      <c r="AI539" s="100"/>
      <c r="AJ539" s="101"/>
      <c r="AK539" s="100"/>
      <c r="AL539" s="101"/>
      <c r="AM539" s="101"/>
      <c r="AN539" s="8"/>
      <c r="AO539" s="147">
        <f>IFERROR(VLOOKUP(B539,'A2. Rate Change &amp; Enrollment'!$C$20:$K$769,3,FALSE),0)</f>
        <v>0</v>
      </c>
      <c r="AP539" s="147">
        <f>IFERROR(VLOOKUP(B539,'A2. Rate Change &amp; Enrollment'!$C$20:$K$769,7,FALSE),0)</f>
        <v>0</v>
      </c>
      <c r="AQ539" s="150" t="e">
        <f t="shared" si="70"/>
        <v>#DIV/0!</v>
      </c>
      <c r="AS539" s="177"/>
      <c r="AT539" s="177"/>
      <c r="AV539" s="153" t="e">
        <f t="shared" si="71"/>
        <v>#DIV/0!</v>
      </c>
      <c r="AW539" s="101"/>
      <c r="AY539" s="132"/>
      <c r="AZ539" s="101"/>
      <c r="BA539" s="94"/>
      <c r="BB539" s="94"/>
      <c r="BC539" s="94"/>
      <c r="BD539" s="94"/>
      <c r="BE539" s="101"/>
      <c r="BF539" s="132"/>
      <c r="BG539" s="98"/>
      <c r="BH539" s="74" t="str">
        <f t="shared" si="66"/>
        <v>N</v>
      </c>
      <c r="BI539" t="e">
        <f t="shared" si="67"/>
        <v>#DIV/0!</v>
      </c>
      <c r="BK539" s="283">
        <f>IFERROR(VLOOKUP($B539, 'A2. Rate Change &amp; Enrollment'!$C$14:$BY$769, 75, FALSE), 0)</f>
        <v>0</v>
      </c>
      <c r="BL539" s="283" t="e">
        <f t="shared" si="68"/>
        <v>#DIV/0!</v>
      </c>
      <c r="BM539" s="283" t="e">
        <f t="shared" si="69"/>
        <v>#DIV/0!</v>
      </c>
      <c r="BN539" t="e">
        <f t="shared" si="72"/>
        <v>#DIV/0!</v>
      </c>
    </row>
    <row r="540" spans="1:66" x14ac:dyDescent="0.35">
      <c r="A540" t="s">
        <v>843</v>
      </c>
      <c r="B540" s="144"/>
      <c r="C540" s="98"/>
      <c r="D540" s="43" t="str">
        <f t="shared" si="65"/>
        <v>Indemnity</v>
      </c>
      <c r="E540" s="100"/>
      <c r="F540" s="101"/>
      <c r="G540" s="100"/>
      <c r="H540" s="101"/>
      <c r="I540" s="100"/>
      <c r="J540" s="101"/>
      <c r="K540" s="100"/>
      <c r="L540" s="101"/>
      <c r="M540" s="100"/>
      <c r="N540" s="101"/>
      <c r="O540" s="100"/>
      <c r="P540" s="101"/>
      <c r="Q540" s="100"/>
      <c r="R540" s="101"/>
      <c r="S540" s="100"/>
      <c r="T540" s="101"/>
      <c r="U540" s="118"/>
      <c r="V540" s="118"/>
      <c r="W540" s="100"/>
      <c r="X540" s="100"/>
      <c r="Y540" s="100"/>
      <c r="Z540" s="100"/>
      <c r="AA540" s="132"/>
      <c r="AB540" s="101"/>
      <c r="AC540" s="101"/>
      <c r="AD540" s="101"/>
      <c r="AE540" s="100"/>
      <c r="AF540" s="101"/>
      <c r="AG540" s="100"/>
      <c r="AH540" s="101"/>
      <c r="AI540" s="100"/>
      <c r="AJ540" s="101"/>
      <c r="AK540" s="100"/>
      <c r="AL540" s="101"/>
      <c r="AM540" s="101"/>
      <c r="AN540" s="8"/>
      <c r="AO540" s="147">
        <f>IFERROR(VLOOKUP(B540,'A2. Rate Change &amp; Enrollment'!$C$20:$K$769,3,FALSE),0)</f>
        <v>0</v>
      </c>
      <c r="AP540" s="147">
        <f>IFERROR(VLOOKUP(B540,'A2. Rate Change &amp; Enrollment'!$C$20:$K$769,7,FALSE),0)</f>
        <v>0</v>
      </c>
      <c r="AQ540" s="150" t="e">
        <f t="shared" si="70"/>
        <v>#DIV/0!</v>
      </c>
      <c r="AS540" s="177"/>
      <c r="AT540" s="177"/>
      <c r="AV540" s="153" t="e">
        <f t="shared" si="71"/>
        <v>#DIV/0!</v>
      </c>
      <c r="AW540" s="101"/>
      <c r="AY540" s="132"/>
      <c r="AZ540" s="101"/>
      <c r="BA540" s="94"/>
      <c r="BB540" s="94"/>
      <c r="BC540" s="94"/>
      <c r="BD540" s="94"/>
      <c r="BE540" s="101"/>
      <c r="BF540" s="132"/>
      <c r="BG540" s="98"/>
      <c r="BH540" s="74" t="str">
        <f t="shared" si="66"/>
        <v>N</v>
      </c>
      <c r="BI540" t="e">
        <f t="shared" si="67"/>
        <v>#DIV/0!</v>
      </c>
      <c r="BK540" s="283">
        <f>IFERROR(VLOOKUP($B540, 'A2. Rate Change &amp; Enrollment'!$C$14:$BY$769, 75, FALSE), 0)</f>
        <v>0</v>
      </c>
      <c r="BL540" s="283" t="e">
        <f t="shared" si="68"/>
        <v>#DIV/0!</v>
      </c>
      <c r="BM540" s="283" t="e">
        <f t="shared" si="69"/>
        <v>#DIV/0!</v>
      </c>
      <c r="BN540" t="e">
        <f t="shared" si="72"/>
        <v>#DIV/0!</v>
      </c>
    </row>
    <row r="541" spans="1:66" x14ac:dyDescent="0.35">
      <c r="A541" t="s">
        <v>844</v>
      </c>
      <c r="B541" s="144"/>
      <c r="C541" s="98"/>
      <c r="D541" s="43" t="str">
        <f t="shared" si="65"/>
        <v>Indemnity</v>
      </c>
      <c r="E541" s="100"/>
      <c r="F541" s="101"/>
      <c r="G541" s="100"/>
      <c r="H541" s="101"/>
      <c r="I541" s="100"/>
      <c r="J541" s="101"/>
      <c r="K541" s="100"/>
      <c r="L541" s="101"/>
      <c r="M541" s="100"/>
      <c r="N541" s="101"/>
      <c r="O541" s="100"/>
      <c r="P541" s="101"/>
      <c r="Q541" s="100"/>
      <c r="R541" s="101"/>
      <c r="S541" s="100"/>
      <c r="T541" s="101"/>
      <c r="U541" s="118"/>
      <c r="V541" s="118"/>
      <c r="W541" s="100"/>
      <c r="X541" s="100"/>
      <c r="Y541" s="100"/>
      <c r="Z541" s="100"/>
      <c r="AA541" s="132"/>
      <c r="AB541" s="101"/>
      <c r="AC541" s="101"/>
      <c r="AD541" s="101"/>
      <c r="AE541" s="100"/>
      <c r="AF541" s="101"/>
      <c r="AG541" s="100"/>
      <c r="AH541" s="101"/>
      <c r="AI541" s="100"/>
      <c r="AJ541" s="101"/>
      <c r="AK541" s="100"/>
      <c r="AL541" s="101"/>
      <c r="AM541" s="101"/>
      <c r="AN541" s="8"/>
      <c r="AO541" s="147">
        <f>IFERROR(VLOOKUP(B541,'A2. Rate Change &amp; Enrollment'!$C$20:$K$769,3,FALSE),0)</f>
        <v>0</v>
      </c>
      <c r="AP541" s="147">
        <f>IFERROR(VLOOKUP(B541,'A2. Rate Change &amp; Enrollment'!$C$20:$K$769,7,FALSE),0)</f>
        <v>0</v>
      </c>
      <c r="AQ541" s="150" t="e">
        <f t="shared" si="70"/>
        <v>#DIV/0!</v>
      </c>
      <c r="AS541" s="177"/>
      <c r="AT541" s="177"/>
      <c r="AV541" s="153" t="e">
        <f t="shared" si="71"/>
        <v>#DIV/0!</v>
      </c>
      <c r="AW541" s="101"/>
      <c r="AY541" s="132"/>
      <c r="AZ541" s="101"/>
      <c r="BA541" s="94"/>
      <c r="BB541" s="94"/>
      <c r="BC541" s="94"/>
      <c r="BD541" s="94"/>
      <c r="BE541" s="101"/>
      <c r="BF541" s="132"/>
      <c r="BG541" s="98"/>
      <c r="BH541" s="74" t="str">
        <f t="shared" si="66"/>
        <v>N</v>
      </c>
      <c r="BI541" t="e">
        <f t="shared" si="67"/>
        <v>#DIV/0!</v>
      </c>
      <c r="BK541" s="283">
        <f>IFERROR(VLOOKUP($B541, 'A2. Rate Change &amp; Enrollment'!$C$14:$BY$769, 75, FALSE), 0)</f>
        <v>0</v>
      </c>
      <c r="BL541" s="283" t="e">
        <f t="shared" si="68"/>
        <v>#DIV/0!</v>
      </c>
      <c r="BM541" s="283" t="e">
        <f t="shared" si="69"/>
        <v>#DIV/0!</v>
      </c>
      <c r="BN541" t="e">
        <f t="shared" si="72"/>
        <v>#DIV/0!</v>
      </c>
    </row>
    <row r="542" spans="1:66" x14ac:dyDescent="0.35">
      <c r="A542" t="s">
        <v>845</v>
      </c>
      <c r="B542" s="144"/>
      <c r="C542" s="98"/>
      <c r="D542" s="43" t="str">
        <f t="shared" si="65"/>
        <v>Indemnity</v>
      </c>
      <c r="E542" s="100"/>
      <c r="F542" s="101"/>
      <c r="G542" s="100"/>
      <c r="H542" s="101"/>
      <c r="I542" s="100"/>
      <c r="J542" s="101"/>
      <c r="K542" s="100"/>
      <c r="L542" s="101"/>
      <c r="M542" s="100"/>
      <c r="N542" s="101"/>
      <c r="O542" s="100"/>
      <c r="P542" s="101"/>
      <c r="Q542" s="100"/>
      <c r="R542" s="101"/>
      <c r="S542" s="100"/>
      <c r="T542" s="101"/>
      <c r="U542" s="118"/>
      <c r="V542" s="118"/>
      <c r="W542" s="100"/>
      <c r="X542" s="100"/>
      <c r="Y542" s="100"/>
      <c r="Z542" s="100"/>
      <c r="AA542" s="132"/>
      <c r="AB542" s="101"/>
      <c r="AC542" s="101"/>
      <c r="AD542" s="101"/>
      <c r="AE542" s="100"/>
      <c r="AF542" s="101"/>
      <c r="AG542" s="100"/>
      <c r="AH542" s="101"/>
      <c r="AI542" s="100"/>
      <c r="AJ542" s="101"/>
      <c r="AK542" s="100"/>
      <c r="AL542" s="101"/>
      <c r="AM542" s="101"/>
      <c r="AN542" s="8"/>
      <c r="AO542" s="147">
        <f>IFERROR(VLOOKUP(B542,'A2. Rate Change &amp; Enrollment'!$C$20:$K$769,3,FALSE),0)</f>
        <v>0</v>
      </c>
      <c r="AP542" s="147">
        <f>IFERROR(VLOOKUP(B542,'A2. Rate Change &amp; Enrollment'!$C$20:$K$769,7,FALSE),0)</f>
        <v>0</v>
      </c>
      <c r="AQ542" s="150" t="e">
        <f t="shared" si="70"/>
        <v>#DIV/0!</v>
      </c>
      <c r="AS542" s="177"/>
      <c r="AT542" s="177"/>
      <c r="AV542" s="153" t="e">
        <f t="shared" si="71"/>
        <v>#DIV/0!</v>
      </c>
      <c r="AW542" s="101"/>
      <c r="AY542" s="132"/>
      <c r="AZ542" s="101"/>
      <c r="BA542" s="94"/>
      <c r="BB542" s="94"/>
      <c r="BC542" s="94"/>
      <c r="BD542" s="94"/>
      <c r="BE542" s="101"/>
      <c r="BF542" s="132"/>
      <c r="BG542" s="98"/>
      <c r="BH542" s="74" t="str">
        <f t="shared" si="66"/>
        <v>N</v>
      </c>
      <c r="BI542" t="e">
        <f t="shared" si="67"/>
        <v>#DIV/0!</v>
      </c>
      <c r="BK542" s="283">
        <f>IFERROR(VLOOKUP($B542, 'A2. Rate Change &amp; Enrollment'!$C$14:$BY$769, 75, FALSE), 0)</f>
        <v>0</v>
      </c>
      <c r="BL542" s="283" t="e">
        <f t="shared" si="68"/>
        <v>#DIV/0!</v>
      </c>
      <c r="BM542" s="283" t="e">
        <f t="shared" si="69"/>
        <v>#DIV/0!</v>
      </c>
      <c r="BN542" t="e">
        <f t="shared" si="72"/>
        <v>#DIV/0!</v>
      </c>
    </row>
    <row r="543" spans="1:66" x14ac:dyDescent="0.35">
      <c r="A543" t="s">
        <v>846</v>
      </c>
      <c r="B543" s="144"/>
      <c r="C543" s="98"/>
      <c r="D543" s="43" t="str">
        <f t="shared" si="65"/>
        <v>Indemnity</v>
      </c>
      <c r="E543" s="100"/>
      <c r="F543" s="101"/>
      <c r="G543" s="100"/>
      <c r="H543" s="101"/>
      <c r="I543" s="100"/>
      <c r="J543" s="101"/>
      <c r="K543" s="100"/>
      <c r="L543" s="101"/>
      <c r="M543" s="100"/>
      <c r="N543" s="101"/>
      <c r="O543" s="100"/>
      <c r="P543" s="101"/>
      <c r="Q543" s="100"/>
      <c r="R543" s="101"/>
      <c r="S543" s="100"/>
      <c r="T543" s="101"/>
      <c r="U543" s="118"/>
      <c r="V543" s="118"/>
      <c r="W543" s="100"/>
      <c r="X543" s="100"/>
      <c r="Y543" s="100"/>
      <c r="Z543" s="100"/>
      <c r="AA543" s="132"/>
      <c r="AB543" s="101"/>
      <c r="AC543" s="101"/>
      <c r="AD543" s="101"/>
      <c r="AE543" s="100"/>
      <c r="AF543" s="101"/>
      <c r="AG543" s="100"/>
      <c r="AH543" s="101"/>
      <c r="AI543" s="100"/>
      <c r="AJ543" s="101"/>
      <c r="AK543" s="100"/>
      <c r="AL543" s="101"/>
      <c r="AM543" s="101"/>
      <c r="AN543" s="8"/>
      <c r="AO543" s="147">
        <f>IFERROR(VLOOKUP(B543,'A2. Rate Change &amp; Enrollment'!$C$20:$K$769,3,FALSE),0)</f>
        <v>0</v>
      </c>
      <c r="AP543" s="147">
        <f>IFERROR(VLOOKUP(B543,'A2. Rate Change &amp; Enrollment'!$C$20:$K$769,7,FALSE),0)</f>
        <v>0</v>
      </c>
      <c r="AQ543" s="150" t="e">
        <f t="shared" si="70"/>
        <v>#DIV/0!</v>
      </c>
      <c r="AS543" s="177"/>
      <c r="AT543" s="177"/>
      <c r="AV543" s="153" t="e">
        <f t="shared" si="71"/>
        <v>#DIV/0!</v>
      </c>
      <c r="AW543" s="101"/>
      <c r="AY543" s="132"/>
      <c r="AZ543" s="101"/>
      <c r="BA543" s="94"/>
      <c r="BB543" s="94"/>
      <c r="BC543" s="94"/>
      <c r="BD543" s="94"/>
      <c r="BE543" s="101"/>
      <c r="BF543" s="132"/>
      <c r="BG543" s="98"/>
      <c r="BH543" s="74" t="str">
        <f t="shared" si="66"/>
        <v>N</v>
      </c>
      <c r="BI543" t="e">
        <f t="shared" si="67"/>
        <v>#DIV/0!</v>
      </c>
      <c r="BK543" s="283">
        <f>IFERROR(VLOOKUP($B543, 'A2. Rate Change &amp; Enrollment'!$C$14:$BY$769, 75, FALSE), 0)</f>
        <v>0</v>
      </c>
      <c r="BL543" s="283" t="e">
        <f t="shared" si="68"/>
        <v>#DIV/0!</v>
      </c>
      <c r="BM543" s="283" t="e">
        <f t="shared" si="69"/>
        <v>#DIV/0!</v>
      </c>
      <c r="BN543" t="e">
        <f t="shared" si="72"/>
        <v>#DIV/0!</v>
      </c>
    </row>
    <row r="544" spans="1:66" x14ac:dyDescent="0.35">
      <c r="A544" t="s">
        <v>847</v>
      </c>
      <c r="B544" s="144"/>
      <c r="C544" s="98"/>
      <c r="D544" s="43" t="str">
        <f t="shared" si="65"/>
        <v>Indemnity</v>
      </c>
      <c r="E544" s="100"/>
      <c r="F544" s="101"/>
      <c r="G544" s="100"/>
      <c r="H544" s="101"/>
      <c r="I544" s="100"/>
      <c r="J544" s="101"/>
      <c r="K544" s="100"/>
      <c r="L544" s="101"/>
      <c r="M544" s="100"/>
      <c r="N544" s="101"/>
      <c r="O544" s="100"/>
      <c r="P544" s="101"/>
      <c r="Q544" s="100"/>
      <c r="R544" s="101"/>
      <c r="S544" s="100"/>
      <c r="T544" s="101"/>
      <c r="U544" s="118"/>
      <c r="V544" s="118"/>
      <c r="W544" s="100"/>
      <c r="X544" s="100"/>
      <c r="Y544" s="100"/>
      <c r="Z544" s="100"/>
      <c r="AA544" s="132"/>
      <c r="AB544" s="101"/>
      <c r="AC544" s="101"/>
      <c r="AD544" s="101"/>
      <c r="AE544" s="100"/>
      <c r="AF544" s="101"/>
      <c r="AG544" s="100"/>
      <c r="AH544" s="101"/>
      <c r="AI544" s="100"/>
      <c r="AJ544" s="101"/>
      <c r="AK544" s="100"/>
      <c r="AL544" s="101"/>
      <c r="AM544" s="101"/>
      <c r="AN544" s="8"/>
      <c r="AO544" s="147">
        <f>IFERROR(VLOOKUP(B544,'A2. Rate Change &amp; Enrollment'!$C$20:$K$769,3,FALSE),0)</f>
        <v>0</v>
      </c>
      <c r="AP544" s="147">
        <f>IFERROR(VLOOKUP(B544,'A2. Rate Change &amp; Enrollment'!$C$20:$K$769,7,FALSE),0)</f>
        <v>0</v>
      </c>
      <c r="AQ544" s="150" t="e">
        <f t="shared" si="70"/>
        <v>#DIV/0!</v>
      </c>
      <c r="AS544" s="177"/>
      <c r="AT544" s="177"/>
      <c r="AV544" s="153" t="e">
        <f t="shared" si="71"/>
        <v>#DIV/0!</v>
      </c>
      <c r="AW544" s="101"/>
      <c r="AY544" s="132"/>
      <c r="AZ544" s="101"/>
      <c r="BA544" s="94"/>
      <c r="BB544" s="94"/>
      <c r="BC544" s="94"/>
      <c r="BD544" s="94"/>
      <c r="BE544" s="101"/>
      <c r="BF544" s="132"/>
      <c r="BG544" s="98"/>
      <c r="BH544" s="74" t="str">
        <f t="shared" si="66"/>
        <v>N</v>
      </c>
      <c r="BI544" t="e">
        <f t="shared" si="67"/>
        <v>#DIV/0!</v>
      </c>
      <c r="BK544" s="283">
        <f>IFERROR(VLOOKUP($B544, 'A2. Rate Change &amp; Enrollment'!$C$14:$BY$769, 75, FALSE), 0)</f>
        <v>0</v>
      </c>
      <c r="BL544" s="283" t="e">
        <f t="shared" si="68"/>
        <v>#DIV/0!</v>
      </c>
      <c r="BM544" s="283" t="e">
        <f t="shared" si="69"/>
        <v>#DIV/0!</v>
      </c>
      <c r="BN544" t="e">
        <f t="shared" si="72"/>
        <v>#DIV/0!</v>
      </c>
    </row>
    <row r="545" spans="1:66" x14ac:dyDescent="0.35">
      <c r="A545" t="s">
        <v>848</v>
      </c>
      <c r="B545" s="144"/>
      <c r="C545" s="98"/>
      <c r="D545" s="43" t="str">
        <f t="shared" si="65"/>
        <v>Indemnity</v>
      </c>
      <c r="E545" s="100"/>
      <c r="F545" s="101"/>
      <c r="G545" s="100"/>
      <c r="H545" s="101"/>
      <c r="I545" s="100"/>
      <c r="J545" s="101"/>
      <c r="K545" s="100"/>
      <c r="L545" s="101"/>
      <c r="M545" s="100"/>
      <c r="N545" s="101"/>
      <c r="O545" s="100"/>
      <c r="P545" s="101"/>
      <c r="Q545" s="100"/>
      <c r="R545" s="101"/>
      <c r="S545" s="100"/>
      <c r="T545" s="101"/>
      <c r="U545" s="118"/>
      <c r="V545" s="118"/>
      <c r="W545" s="100"/>
      <c r="X545" s="100"/>
      <c r="Y545" s="100"/>
      <c r="Z545" s="100"/>
      <c r="AA545" s="132"/>
      <c r="AB545" s="101"/>
      <c r="AC545" s="101"/>
      <c r="AD545" s="101"/>
      <c r="AE545" s="100"/>
      <c r="AF545" s="101"/>
      <c r="AG545" s="100"/>
      <c r="AH545" s="101"/>
      <c r="AI545" s="100"/>
      <c r="AJ545" s="101"/>
      <c r="AK545" s="100"/>
      <c r="AL545" s="101"/>
      <c r="AM545" s="101"/>
      <c r="AN545" s="8"/>
      <c r="AO545" s="147">
        <f>IFERROR(VLOOKUP(B545,'A2. Rate Change &amp; Enrollment'!$C$20:$K$769,3,FALSE),0)</f>
        <v>0</v>
      </c>
      <c r="AP545" s="147">
        <f>IFERROR(VLOOKUP(B545,'A2. Rate Change &amp; Enrollment'!$C$20:$K$769,7,FALSE),0)</f>
        <v>0</v>
      </c>
      <c r="AQ545" s="150" t="e">
        <f t="shared" si="70"/>
        <v>#DIV/0!</v>
      </c>
      <c r="AS545" s="177"/>
      <c r="AT545" s="177"/>
      <c r="AV545" s="153" t="e">
        <f t="shared" si="71"/>
        <v>#DIV/0!</v>
      </c>
      <c r="AW545" s="101"/>
      <c r="AY545" s="132"/>
      <c r="AZ545" s="101"/>
      <c r="BA545" s="94"/>
      <c r="BB545" s="94"/>
      <c r="BC545" s="94"/>
      <c r="BD545" s="94"/>
      <c r="BE545" s="101"/>
      <c r="BF545" s="132"/>
      <c r="BG545" s="98"/>
      <c r="BH545" s="74" t="str">
        <f t="shared" si="66"/>
        <v>N</v>
      </c>
      <c r="BI545" t="e">
        <f t="shared" si="67"/>
        <v>#DIV/0!</v>
      </c>
      <c r="BK545" s="283">
        <f>IFERROR(VLOOKUP($B545, 'A2. Rate Change &amp; Enrollment'!$C$14:$BY$769, 75, FALSE), 0)</f>
        <v>0</v>
      </c>
      <c r="BL545" s="283" t="e">
        <f t="shared" si="68"/>
        <v>#DIV/0!</v>
      </c>
      <c r="BM545" s="283" t="e">
        <f t="shared" si="69"/>
        <v>#DIV/0!</v>
      </c>
      <c r="BN545" t="e">
        <f t="shared" si="72"/>
        <v>#DIV/0!</v>
      </c>
    </row>
    <row r="546" spans="1:66" x14ac:dyDescent="0.35">
      <c r="A546" t="s">
        <v>849</v>
      </c>
      <c r="B546" s="144"/>
      <c r="C546" s="98"/>
      <c r="D546" s="43" t="str">
        <f t="shared" si="65"/>
        <v>Indemnity</v>
      </c>
      <c r="E546" s="100"/>
      <c r="F546" s="101"/>
      <c r="G546" s="100"/>
      <c r="H546" s="101"/>
      <c r="I546" s="100"/>
      <c r="J546" s="101"/>
      <c r="K546" s="100"/>
      <c r="L546" s="101"/>
      <c r="M546" s="100"/>
      <c r="N546" s="101"/>
      <c r="O546" s="100"/>
      <c r="P546" s="101"/>
      <c r="Q546" s="100"/>
      <c r="R546" s="101"/>
      <c r="S546" s="100"/>
      <c r="T546" s="101"/>
      <c r="U546" s="118"/>
      <c r="V546" s="118"/>
      <c r="W546" s="100"/>
      <c r="X546" s="100"/>
      <c r="Y546" s="100"/>
      <c r="Z546" s="100"/>
      <c r="AA546" s="132"/>
      <c r="AB546" s="101"/>
      <c r="AC546" s="101"/>
      <c r="AD546" s="101"/>
      <c r="AE546" s="100"/>
      <c r="AF546" s="101"/>
      <c r="AG546" s="100"/>
      <c r="AH546" s="101"/>
      <c r="AI546" s="100"/>
      <c r="AJ546" s="101"/>
      <c r="AK546" s="100"/>
      <c r="AL546" s="101"/>
      <c r="AM546" s="101"/>
      <c r="AN546" s="8"/>
      <c r="AO546" s="147">
        <f>IFERROR(VLOOKUP(B546,'A2. Rate Change &amp; Enrollment'!$C$20:$K$769,3,FALSE),0)</f>
        <v>0</v>
      </c>
      <c r="AP546" s="147">
        <f>IFERROR(VLOOKUP(B546,'A2. Rate Change &amp; Enrollment'!$C$20:$K$769,7,FALSE),0)</f>
        <v>0</v>
      </c>
      <c r="AQ546" s="150" t="e">
        <f t="shared" si="70"/>
        <v>#DIV/0!</v>
      </c>
      <c r="AS546" s="177"/>
      <c r="AT546" s="177"/>
      <c r="AV546" s="153" t="e">
        <f t="shared" si="71"/>
        <v>#DIV/0!</v>
      </c>
      <c r="AW546" s="101"/>
      <c r="AY546" s="132"/>
      <c r="AZ546" s="101"/>
      <c r="BA546" s="94"/>
      <c r="BB546" s="94"/>
      <c r="BC546" s="94"/>
      <c r="BD546" s="94"/>
      <c r="BE546" s="101"/>
      <c r="BF546" s="132"/>
      <c r="BG546" s="98"/>
      <c r="BH546" s="74" t="str">
        <f t="shared" si="66"/>
        <v>N</v>
      </c>
      <c r="BI546" t="e">
        <f t="shared" si="67"/>
        <v>#DIV/0!</v>
      </c>
      <c r="BK546" s="283">
        <f>IFERROR(VLOOKUP($B546, 'A2. Rate Change &amp; Enrollment'!$C$14:$BY$769, 75, FALSE), 0)</f>
        <v>0</v>
      </c>
      <c r="BL546" s="283" t="e">
        <f t="shared" si="68"/>
        <v>#DIV/0!</v>
      </c>
      <c r="BM546" s="283" t="e">
        <f t="shared" si="69"/>
        <v>#DIV/0!</v>
      </c>
      <c r="BN546" t="e">
        <f t="shared" si="72"/>
        <v>#DIV/0!</v>
      </c>
    </row>
    <row r="547" spans="1:66" x14ac:dyDescent="0.35">
      <c r="A547" t="s">
        <v>850</v>
      </c>
      <c r="B547" s="144"/>
      <c r="C547" s="98"/>
      <c r="D547" s="43" t="str">
        <f t="shared" si="65"/>
        <v>Indemnity</v>
      </c>
      <c r="E547" s="100"/>
      <c r="F547" s="101"/>
      <c r="G547" s="100"/>
      <c r="H547" s="101"/>
      <c r="I547" s="100"/>
      <c r="J547" s="101"/>
      <c r="K547" s="100"/>
      <c r="L547" s="101"/>
      <c r="M547" s="100"/>
      <c r="N547" s="101"/>
      <c r="O547" s="100"/>
      <c r="P547" s="101"/>
      <c r="Q547" s="100"/>
      <c r="R547" s="101"/>
      <c r="S547" s="100"/>
      <c r="T547" s="101"/>
      <c r="U547" s="118"/>
      <c r="V547" s="118"/>
      <c r="W547" s="100"/>
      <c r="X547" s="100"/>
      <c r="Y547" s="100"/>
      <c r="Z547" s="100"/>
      <c r="AA547" s="132"/>
      <c r="AB547" s="101"/>
      <c r="AC547" s="101"/>
      <c r="AD547" s="101"/>
      <c r="AE547" s="100"/>
      <c r="AF547" s="101"/>
      <c r="AG547" s="100"/>
      <c r="AH547" s="101"/>
      <c r="AI547" s="100"/>
      <c r="AJ547" s="101"/>
      <c r="AK547" s="100"/>
      <c r="AL547" s="101"/>
      <c r="AM547" s="101"/>
      <c r="AN547" s="8"/>
      <c r="AO547" s="147">
        <f>IFERROR(VLOOKUP(B547,'A2. Rate Change &amp; Enrollment'!$C$20:$K$769,3,FALSE),0)</f>
        <v>0</v>
      </c>
      <c r="AP547" s="147">
        <f>IFERROR(VLOOKUP(B547,'A2. Rate Change &amp; Enrollment'!$C$20:$K$769,7,FALSE),0)</f>
        <v>0</v>
      </c>
      <c r="AQ547" s="150" t="e">
        <f t="shared" si="70"/>
        <v>#DIV/0!</v>
      </c>
      <c r="AS547" s="177"/>
      <c r="AT547" s="177"/>
      <c r="AV547" s="153" t="e">
        <f t="shared" si="71"/>
        <v>#DIV/0!</v>
      </c>
      <c r="AW547" s="101"/>
      <c r="AY547" s="132"/>
      <c r="AZ547" s="101"/>
      <c r="BA547" s="94"/>
      <c r="BB547" s="94"/>
      <c r="BC547" s="94"/>
      <c r="BD547" s="94"/>
      <c r="BE547" s="101"/>
      <c r="BF547" s="132"/>
      <c r="BG547" s="98"/>
      <c r="BH547" s="74" t="str">
        <f t="shared" si="66"/>
        <v>N</v>
      </c>
      <c r="BI547" t="e">
        <f t="shared" si="67"/>
        <v>#DIV/0!</v>
      </c>
      <c r="BK547" s="283">
        <f>IFERROR(VLOOKUP($B547, 'A2. Rate Change &amp; Enrollment'!$C$14:$BY$769, 75, FALSE), 0)</f>
        <v>0</v>
      </c>
      <c r="BL547" s="283" t="e">
        <f t="shared" si="68"/>
        <v>#DIV/0!</v>
      </c>
      <c r="BM547" s="283" t="e">
        <f t="shared" si="69"/>
        <v>#DIV/0!</v>
      </c>
      <c r="BN547" t="e">
        <f t="shared" si="72"/>
        <v>#DIV/0!</v>
      </c>
    </row>
    <row r="548" spans="1:66" x14ac:dyDescent="0.35">
      <c r="A548" t="s">
        <v>851</v>
      </c>
      <c r="B548" s="144"/>
      <c r="C548" s="98"/>
      <c r="D548" s="43" t="str">
        <f t="shared" si="65"/>
        <v>Indemnity</v>
      </c>
      <c r="E548" s="100"/>
      <c r="F548" s="101"/>
      <c r="G548" s="100"/>
      <c r="H548" s="101"/>
      <c r="I548" s="100"/>
      <c r="J548" s="101"/>
      <c r="K548" s="100"/>
      <c r="L548" s="101"/>
      <c r="M548" s="100"/>
      <c r="N548" s="101"/>
      <c r="O548" s="100"/>
      <c r="P548" s="101"/>
      <c r="Q548" s="100"/>
      <c r="R548" s="101"/>
      <c r="S548" s="100"/>
      <c r="T548" s="101"/>
      <c r="U548" s="118"/>
      <c r="V548" s="118"/>
      <c r="W548" s="100"/>
      <c r="X548" s="100"/>
      <c r="Y548" s="100"/>
      <c r="Z548" s="100"/>
      <c r="AA548" s="132"/>
      <c r="AB548" s="101"/>
      <c r="AC548" s="101"/>
      <c r="AD548" s="101"/>
      <c r="AE548" s="100"/>
      <c r="AF548" s="101"/>
      <c r="AG548" s="100"/>
      <c r="AH548" s="101"/>
      <c r="AI548" s="100"/>
      <c r="AJ548" s="101"/>
      <c r="AK548" s="100"/>
      <c r="AL548" s="101"/>
      <c r="AM548" s="101"/>
      <c r="AN548" s="8"/>
      <c r="AO548" s="147">
        <f>IFERROR(VLOOKUP(B548,'A2. Rate Change &amp; Enrollment'!$C$20:$K$769,3,FALSE),0)</f>
        <v>0</v>
      </c>
      <c r="AP548" s="147">
        <f>IFERROR(VLOOKUP(B548,'A2. Rate Change &amp; Enrollment'!$C$20:$K$769,7,FALSE),0)</f>
        <v>0</v>
      </c>
      <c r="AQ548" s="150" t="e">
        <f t="shared" si="70"/>
        <v>#DIV/0!</v>
      </c>
      <c r="AS548" s="177"/>
      <c r="AT548" s="177"/>
      <c r="AV548" s="153" t="e">
        <f t="shared" si="71"/>
        <v>#DIV/0!</v>
      </c>
      <c r="AW548" s="101"/>
      <c r="AY548" s="132"/>
      <c r="AZ548" s="101"/>
      <c r="BA548" s="94"/>
      <c r="BB548" s="94"/>
      <c r="BC548" s="94"/>
      <c r="BD548" s="94"/>
      <c r="BE548" s="101"/>
      <c r="BF548" s="132"/>
      <c r="BG548" s="98"/>
      <c r="BH548" s="74" t="str">
        <f t="shared" si="66"/>
        <v>N</v>
      </c>
      <c r="BI548" t="e">
        <f t="shared" si="67"/>
        <v>#DIV/0!</v>
      </c>
      <c r="BK548" s="283">
        <f>IFERROR(VLOOKUP($B548, 'A2. Rate Change &amp; Enrollment'!$C$14:$BY$769, 75, FALSE), 0)</f>
        <v>0</v>
      </c>
      <c r="BL548" s="283" t="e">
        <f t="shared" si="68"/>
        <v>#DIV/0!</v>
      </c>
      <c r="BM548" s="283" t="e">
        <f t="shared" si="69"/>
        <v>#DIV/0!</v>
      </c>
      <c r="BN548" t="e">
        <f t="shared" si="72"/>
        <v>#DIV/0!</v>
      </c>
    </row>
    <row r="549" spans="1:66" x14ac:dyDescent="0.35">
      <c r="A549" t="s">
        <v>852</v>
      </c>
      <c r="B549" s="144"/>
      <c r="C549" s="98"/>
      <c r="D549" s="43" t="str">
        <f t="shared" si="65"/>
        <v>Indemnity</v>
      </c>
      <c r="E549" s="100"/>
      <c r="F549" s="101"/>
      <c r="G549" s="100"/>
      <c r="H549" s="101"/>
      <c r="I549" s="100"/>
      <c r="J549" s="101"/>
      <c r="K549" s="100"/>
      <c r="L549" s="101"/>
      <c r="M549" s="100"/>
      <c r="N549" s="101"/>
      <c r="O549" s="100"/>
      <c r="P549" s="101"/>
      <c r="Q549" s="100"/>
      <c r="R549" s="101"/>
      <c r="S549" s="100"/>
      <c r="T549" s="101"/>
      <c r="U549" s="118"/>
      <c r="V549" s="118"/>
      <c r="W549" s="100"/>
      <c r="X549" s="100"/>
      <c r="Y549" s="100"/>
      <c r="Z549" s="100"/>
      <c r="AA549" s="132"/>
      <c r="AB549" s="101"/>
      <c r="AC549" s="101"/>
      <c r="AD549" s="101"/>
      <c r="AE549" s="100"/>
      <c r="AF549" s="101"/>
      <c r="AG549" s="100"/>
      <c r="AH549" s="101"/>
      <c r="AI549" s="100"/>
      <c r="AJ549" s="101"/>
      <c r="AK549" s="100"/>
      <c r="AL549" s="101"/>
      <c r="AM549" s="101"/>
      <c r="AN549" s="8"/>
      <c r="AO549" s="147">
        <f>IFERROR(VLOOKUP(B549,'A2. Rate Change &amp; Enrollment'!$C$20:$K$769,3,FALSE),0)</f>
        <v>0</v>
      </c>
      <c r="AP549" s="147">
        <f>IFERROR(VLOOKUP(B549,'A2. Rate Change &amp; Enrollment'!$C$20:$K$769,7,FALSE),0)</f>
        <v>0</v>
      </c>
      <c r="AQ549" s="150" t="e">
        <f t="shared" si="70"/>
        <v>#DIV/0!</v>
      </c>
      <c r="AS549" s="177"/>
      <c r="AT549" s="177"/>
      <c r="AV549" s="153" t="e">
        <f t="shared" si="71"/>
        <v>#DIV/0!</v>
      </c>
      <c r="AW549" s="101"/>
      <c r="AY549" s="132"/>
      <c r="AZ549" s="101"/>
      <c r="BA549" s="94"/>
      <c r="BB549" s="94"/>
      <c r="BC549" s="94"/>
      <c r="BD549" s="94"/>
      <c r="BE549" s="101"/>
      <c r="BF549" s="132"/>
      <c r="BG549" s="98"/>
      <c r="BH549" s="74" t="str">
        <f t="shared" si="66"/>
        <v>N</v>
      </c>
      <c r="BI549" t="e">
        <f t="shared" si="67"/>
        <v>#DIV/0!</v>
      </c>
      <c r="BK549" s="283">
        <f>IFERROR(VLOOKUP($B549, 'A2. Rate Change &amp; Enrollment'!$C$14:$BY$769, 75, FALSE), 0)</f>
        <v>0</v>
      </c>
      <c r="BL549" s="283" t="e">
        <f t="shared" si="68"/>
        <v>#DIV/0!</v>
      </c>
      <c r="BM549" s="283" t="e">
        <f t="shared" si="69"/>
        <v>#DIV/0!</v>
      </c>
      <c r="BN549" t="e">
        <f t="shared" si="72"/>
        <v>#DIV/0!</v>
      </c>
    </row>
    <row r="550" spans="1:66" x14ac:dyDescent="0.35">
      <c r="A550" t="s">
        <v>853</v>
      </c>
      <c r="B550" s="144"/>
      <c r="C550" s="98"/>
      <c r="D550" s="43" t="str">
        <f t="shared" si="65"/>
        <v>Indemnity</v>
      </c>
      <c r="E550" s="100"/>
      <c r="F550" s="101"/>
      <c r="G550" s="100"/>
      <c r="H550" s="101"/>
      <c r="I550" s="100"/>
      <c r="J550" s="101"/>
      <c r="K550" s="100"/>
      <c r="L550" s="101"/>
      <c r="M550" s="100"/>
      <c r="N550" s="101"/>
      <c r="O550" s="100"/>
      <c r="P550" s="101"/>
      <c r="Q550" s="100"/>
      <c r="R550" s="101"/>
      <c r="S550" s="100"/>
      <c r="T550" s="101"/>
      <c r="U550" s="118"/>
      <c r="V550" s="118"/>
      <c r="W550" s="100"/>
      <c r="X550" s="100"/>
      <c r="Y550" s="100"/>
      <c r="Z550" s="100"/>
      <c r="AA550" s="132"/>
      <c r="AB550" s="101"/>
      <c r="AC550" s="101"/>
      <c r="AD550" s="101"/>
      <c r="AE550" s="100"/>
      <c r="AF550" s="101"/>
      <c r="AG550" s="100"/>
      <c r="AH550" s="101"/>
      <c r="AI550" s="100"/>
      <c r="AJ550" s="101"/>
      <c r="AK550" s="100"/>
      <c r="AL550" s="101"/>
      <c r="AM550" s="101"/>
      <c r="AN550" s="8"/>
      <c r="AO550" s="147">
        <f>IFERROR(VLOOKUP(B550,'A2. Rate Change &amp; Enrollment'!$C$20:$K$769,3,FALSE),0)</f>
        <v>0</v>
      </c>
      <c r="AP550" s="147">
        <f>IFERROR(VLOOKUP(B550,'A2. Rate Change &amp; Enrollment'!$C$20:$K$769,7,FALSE),0)</f>
        <v>0</v>
      </c>
      <c r="AQ550" s="150" t="e">
        <f t="shared" si="70"/>
        <v>#DIV/0!</v>
      </c>
      <c r="AS550" s="177"/>
      <c r="AT550" s="177"/>
      <c r="AV550" s="153" t="e">
        <f t="shared" si="71"/>
        <v>#DIV/0!</v>
      </c>
      <c r="AW550" s="101"/>
      <c r="AY550" s="132"/>
      <c r="AZ550" s="101"/>
      <c r="BA550" s="94"/>
      <c r="BB550" s="94"/>
      <c r="BC550" s="94"/>
      <c r="BD550" s="94"/>
      <c r="BE550" s="101"/>
      <c r="BF550" s="132"/>
      <c r="BG550" s="98"/>
      <c r="BH550" s="74" t="str">
        <f t="shared" si="66"/>
        <v>N</v>
      </c>
      <c r="BI550" t="e">
        <f t="shared" si="67"/>
        <v>#DIV/0!</v>
      </c>
      <c r="BK550" s="283">
        <f>IFERROR(VLOOKUP($B550, 'A2. Rate Change &amp; Enrollment'!$C$14:$BY$769, 75, FALSE), 0)</f>
        <v>0</v>
      </c>
      <c r="BL550" s="283" t="e">
        <f t="shared" si="68"/>
        <v>#DIV/0!</v>
      </c>
      <c r="BM550" s="283" t="e">
        <f t="shared" si="69"/>
        <v>#DIV/0!</v>
      </c>
      <c r="BN550" t="e">
        <f t="shared" si="72"/>
        <v>#DIV/0!</v>
      </c>
    </row>
    <row r="551" spans="1:66" x14ac:dyDescent="0.35">
      <c r="A551" t="s">
        <v>854</v>
      </c>
      <c r="B551" s="144"/>
      <c r="C551" s="98"/>
      <c r="D551" s="43" t="str">
        <f t="shared" si="65"/>
        <v>Indemnity</v>
      </c>
      <c r="E551" s="100"/>
      <c r="F551" s="101"/>
      <c r="G551" s="100"/>
      <c r="H551" s="101"/>
      <c r="I551" s="100"/>
      <c r="J551" s="101"/>
      <c r="K551" s="100"/>
      <c r="L551" s="101"/>
      <c r="M551" s="100"/>
      <c r="N551" s="101"/>
      <c r="O551" s="100"/>
      <c r="P551" s="101"/>
      <c r="Q551" s="100"/>
      <c r="R551" s="101"/>
      <c r="S551" s="100"/>
      <c r="T551" s="101"/>
      <c r="U551" s="118"/>
      <c r="V551" s="118"/>
      <c r="W551" s="100"/>
      <c r="X551" s="100"/>
      <c r="Y551" s="100"/>
      <c r="Z551" s="100"/>
      <c r="AA551" s="132"/>
      <c r="AB551" s="101"/>
      <c r="AC551" s="101"/>
      <c r="AD551" s="101"/>
      <c r="AE551" s="100"/>
      <c r="AF551" s="101"/>
      <c r="AG551" s="100"/>
      <c r="AH551" s="101"/>
      <c r="AI551" s="100"/>
      <c r="AJ551" s="101"/>
      <c r="AK551" s="100"/>
      <c r="AL551" s="101"/>
      <c r="AM551" s="101"/>
      <c r="AN551" s="8"/>
      <c r="AO551" s="147">
        <f>IFERROR(VLOOKUP(B551,'A2. Rate Change &amp; Enrollment'!$C$20:$K$769,3,FALSE),0)</f>
        <v>0</v>
      </c>
      <c r="AP551" s="147">
        <f>IFERROR(VLOOKUP(B551,'A2. Rate Change &amp; Enrollment'!$C$20:$K$769,7,FALSE),0)</f>
        <v>0</v>
      </c>
      <c r="AQ551" s="150" t="e">
        <f t="shared" si="70"/>
        <v>#DIV/0!</v>
      </c>
      <c r="AS551" s="177"/>
      <c r="AT551" s="177"/>
      <c r="AV551" s="153" t="e">
        <f t="shared" si="71"/>
        <v>#DIV/0!</v>
      </c>
      <c r="AW551" s="101"/>
      <c r="AY551" s="132"/>
      <c r="AZ551" s="101"/>
      <c r="BA551" s="94"/>
      <c r="BB551" s="94"/>
      <c r="BC551" s="94"/>
      <c r="BD551" s="94"/>
      <c r="BE551" s="101"/>
      <c r="BF551" s="132"/>
      <c r="BG551" s="98"/>
      <c r="BH551" s="74" t="str">
        <f t="shared" si="66"/>
        <v>N</v>
      </c>
      <c r="BI551" t="e">
        <f t="shared" si="67"/>
        <v>#DIV/0!</v>
      </c>
      <c r="BK551" s="283">
        <f>IFERROR(VLOOKUP($B551, 'A2. Rate Change &amp; Enrollment'!$C$14:$BY$769, 75, FALSE), 0)</f>
        <v>0</v>
      </c>
      <c r="BL551" s="283" t="e">
        <f t="shared" si="68"/>
        <v>#DIV/0!</v>
      </c>
      <c r="BM551" s="283" t="e">
        <f t="shared" si="69"/>
        <v>#DIV/0!</v>
      </c>
      <c r="BN551" t="e">
        <f t="shared" si="72"/>
        <v>#DIV/0!</v>
      </c>
    </row>
    <row r="552" spans="1:66" x14ac:dyDescent="0.35">
      <c r="A552" t="s">
        <v>855</v>
      </c>
      <c r="B552" s="144"/>
      <c r="C552" s="98"/>
      <c r="D552" s="43" t="str">
        <f t="shared" si="65"/>
        <v>Indemnity</v>
      </c>
      <c r="E552" s="100"/>
      <c r="F552" s="101"/>
      <c r="G552" s="100"/>
      <c r="H552" s="101"/>
      <c r="I552" s="100"/>
      <c r="J552" s="101"/>
      <c r="K552" s="100"/>
      <c r="L552" s="101"/>
      <c r="M552" s="100"/>
      <c r="N552" s="101"/>
      <c r="O552" s="100"/>
      <c r="P552" s="101"/>
      <c r="Q552" s="100"/>
      <c r="R552" s="101"/>
      <c r="S552" s="100"/>
      <c r="T552" s="101"/>
      <c r="U552" s="118"/>
      <c r="V552" s="118"/>
      <c r="W552" s="100"/>
      <c r="X552" s="100"/>
      <c r="Y552" s="100"/>
      <c r="Z552" s="100"/>
      <c r="AA552" s="132"/>
      <c r="AB552" s="101"/>
      <c r="AC552" s="101"/>
      <c r="AD552" s="101"/>
      <c r="AE552" s="100"/>
      <c r="AF552" s="101"/>
      <c r="AG552" s="100"/>
      <c r="AH552" s="101"/>
      <c r="AI552" s="100"/>
      <c r="AJ552" s="101"/>
      <c r="AK552" s="100"/>
      <c r="AL552" s="101"/>
      <c r="AM552" s="101"/>
      <c r="AN552" s="8"/>
      <c r="AO552" s="147">
        <f>IFERROR(VLOOKUP(B552,'A2. Rate Change &amp; Enrollment'!$C$20:$K$769,3,FALSE),0)</f>
        <v>0</v>
      </c>
      <c r="AP552" s="147">
        <f>IFERROR(VLOOKUP(B552,'A2. Rate Change &amp; Enrollment'!$C$20:$K$769,7,FALSE),0)</f>
        <v>0</v>
      </c>
      <c r="AQ552" s="150" t="e">
        <f t="shared" si="70"/>
        <v>#DIV/0!</v>
      </c>
      <c r="AS552" s="177"/>
      <c r="AT552" s="177"/>
      <c r="AV552" s="153" t="e">
        <f t="shared" si="71"/>
        <v>#DIV/0!</v>
      </c>
      <c r="AW552" s="101"/>
      <c r="AY552" s="132"/>
      <c r="AZ552" s="101"/>
      <c r="BA552" s="94"/>
      <c r="BB552" s="94"/>
      <c r="BC552" s="94"/>
      <c r="BD552" s="94"/>
      <c r="BE552" s="101"/>
      <c r="BF552" s="132"/>
      <c r="BG552" s="98"/>
      <c r="BH552" s="74" t="str">
        <f t="shared" si="66"/>
        <v>N</v>
      </c>
      <c r="BI552" t="e">
        <f t="shared" si="67"/>
        <v>#DIV/0!</v>
      </c>
      <c r="BK552" s="283">
        <f>IFERROR(VLOOKUP($B552, 'A2. Rate Change &amp; Enrollment'!$C$14:$BY$769, 75, FALSE), 0)</f>
        <v>0</v>
      </c>
      <c r="BL552" s="283" t="e">
        <f t="shared" si="68"/>
        <v>#DIV/0!</v>
      </c>
      <c r="BM552" s="283" t="e">
        <f t="shared" si="69"/>
        <v>#DIV/0!</v>
      </c>
      <c r="BN552" t="e">
        <f t="shared" si="72"/>
        <v>#DIV/0!</v>
      </c>
    </row>
    <row r="553" spans="1:66" x14ac:dyDescent="0.35">
      <c r="A553" t="s">
        <v>856</v>
      </c>
      <c r="B553" s="144"/>
      <c r="C553" s="98"/>
      <c r="D553" s="43" t="str">
        <f t="shared" si="65"/>
        <v>Indemnity</v>
      </c>
      <c r="E553" s="100"/>
      <c r="F553" s="101"/>
      <c r="G553" s="100"/>
      <c r="H553" s="101"/>
      <c r="I553" s="100"/>
      <c r="J553" s="101"/>
      <c r="K553" s="100"/>
      <c r="L553" s="101"/>
      <c r="M553" s="100"/>
      <c r="N553" s="101"/>
      <c r="O553" s="100"/>
      <c r="P553" s="101"/>
      <c r="Q553" s="100"/>
      <c r="R553" s="101"/>
      <c r="S553" s="100"/>
      <c r="T553" s="101"/>
      <c r="U553" s="118"/>
      <c r="V553" s="118"/>
      <c r="W553" s="100"/>
      <c r="X553" s="100"/>
      <c r="Y553" s="100"/>
      <c r="Z553" s="100"/>
      <c r="AA553" s="132"/>
      <c r="AB553" s="101"/>
      <c r="AC553" s="101"/>
      <c r="AD553" s="101"/>
      <c r="AE553" s="100"/>
      <c r="AF553" s="101"/>
      <c r="AG553" s="100"/>
      <c r="AH553" s="101"/>
      <c r="AI553" s="100"/>
      <c r="AJ553" s="101"/>
      <c r="AK553" s="100"/>
      <c r="AL553" s="101"/>
      <c r="AM553" s="101"/>
      <c r="AN553" s="8"/>
      <c r="AO553" s="147">
        <f>IFERROR(VLOOKUP(B553,'A2. Rate Change &amp; Enrollment'!$C$20:$K$769,3,FALSE),0)</f>
        <v>0</v>
      </c>
      <c r="AP553" s="147">
        <f>IFERROR(VLOOKUP(B553,'A2. Rate Change &amp; Enrollment'!$C$20:$K$769,7,FALSE),0)</f>
        <v>0</v>
      </c>
      <c r="AQ553" s="150" t="e">
        <f t="shared" si="70"/>
        <v>#DIV/0!</v>
      </c>
      <c r="AS553" s="177"/>
      <c r="AT553" s="177"/>
      <c r="AV553" s="153" t="e">
        <f t="shared" si="71"/>
        <v>#DIV/0!</v>
      </c>
      <c r="AW553" s="101"/>
      <c r="AY553" s="132"/>
      <c r="AZ553" s="101"/>
      <c r="BA553" s="94"/>
      <c r="BB553" s="94"/>
      <c r="BC553" s="94"/>
      <c r="BD553" s="94"/>
      <c r="BE553" s="101"/>
      <c r="BF553" s="132"/>
      <c r="BG553" s="98"/>
      <c r="BH553" s="74" t="str">
        <f t="shared" si="66"/>
        <v>N</v>
      </c>
      <c r="BI553" t="e">
        <f t="shared" si="67"/>
        <v>#DIV/0!</v>
      </c>
      <c r="BK553" s="283">
        <f>IFERROR(VLOOKUP($B553, 'A2. Rate Change &amp; Enrollment'!$C$14:$BY$769, 75, FALSE), 0)</f>
        <v>0</v>
      </c>
      <c r="BL553" s="283" t="e">
        <f t="shared" si="68"/>
        <v>#DIV/0!</v>
      </c>
      <c r="BM553" s="283" t="e">
        <f t="shared" si="69"/>
        <v>#DIV/0!</v>
      </c>
      <c r="BN553" t="e">
        <f t="shared" si="72"/>
        <v>#DIV/0!</v>
      </c>
    </row>
    <row r="554" spans="1:66" x14ac:dyDescent="0.35">
      <c r="A554" t="s">
        <v>857</v>
      </c>
      <c r="B554" s="144"/>
      <c r="C554" s="98"/>
      <c r="D554" s="43" t="str">
        <f t="shared" si="65"/>
        <v>Indemnity</v>
      </c>
      <c r="E554" s="100"/>
      <c r="F554" s="101"/>
      <c r="G554" s="100"/>
      <c r="H554" s="101"/>
      <c r="I554" s="100"/>
      <c r="J554" s="101"/>
      <c r="K554" s="100"/>
      <c r="L554" s="101"/>
      <c r="M554" s="100"/>
      <c r="N554" s="101"/>
      <c r="O554" s="100"/>
      <c r="P554" s="101"/>
      <c r="Q554" s="100"/>
      <c r="R554" s="101"/>
      <c r="S554" s="100"/>
      <c r="T554" s="101"/>
      <c r="U554" s="118"/>
      <c r="V554" s="118"/>
      <c r="W554" s="100"/>
      <c r="X554" s="100"/>
      <c r="Y554" s="100"/>
      <c r="Z554" s="100"/>
      <c r="AA554" s="132"/>
      <c r="AB554" s="101"/>
      <c r="AC554" s="101"/>
      <c r="AD554" s="101"/>
      <c r="AE554" s="100"/>
      <c r="AF554" s="101"/>
      <c r="AG554" s="100"/>
      <c r="AH554" s="101"/>
      <c r="AI554" s="100"/>
      <c r="AJ554" s="101"/>
      <c r="AK554" s="100"/>
      <c r="AL554" s="101"/>
      <c r="AM554" s="101"/>
      <c r="AN554" s="8"/>
      <c r="AO554" s="147">
        <f>IFERROR(VLOOKUP(B554,'A2. Rate Change &amp; Enrollment'!$C$20:$K$769,3,FALSE),0)</f>
        <v>0</v>
      </c>
      <c r="AP554" s="147">
        <f>IFERROR(VLOOKUP(B554,'A2. Rate Change &amp; Enrollment'!$C$20:$K$769,7,FALSE),0)</f>
        <v>0</v>
      </c>
      <c r="AQ554" s="150" t="e">
        <f t="shared" si="70"/>
        <v>#DIV/0!</v>
      </c>
      <c r="AS554" s="177"/>
      <c r="AT554" s="177"/>
      <c r="AV554" s="153" t="e">
        <f t="shared" si="71"/>
        <v>#DIV/0!</v>
      </c>
      <c r="AW554" s="101"/>
      <c r="AY554" s="132"/>
      <c r="AZ554" s="101"/>
      <c r="BA554" s="94"/>
      <c r="BB554" s="94"/>
      <c r="BC554" s="94"/>
      <c r="BD554" s="94"/>
      <c r="BE554" s="101"/>
      <c r="BF554" s="132"/>
      <c r="BG554" s="98"/>
      <c r="BH554" s="74" t="str">
        <f t="shared" si="66"/>
        <v>N</v>
      </c>
      <c r="BI554" t="e">
        <f t="shared" si="67"/>
        <v>#DIV/0!</v>
      </c>
      <c r="BK554" s="283">
        <f>IFERROR(VLOOKUP($B554, 'A2. Rate Change &amp; Enrollment'!$C$14:$BY$769, 75, FALSE), 0)</f>
        <v>0</v>
      </c>
      <c r="BL554" s="283" t="e">
        <f t="shared" si="68"/>
        <v>#DIV/0!</v>
      </c>
      <c r="BM554" s="283" t="e">
        <f t="shared" si="69"/>
        <v>#DIV/0!</v>
      </c>
      <c r="BN554" t="e">
        <f t="shared" si="72"/>
        <v>#DIV/0!</v>
      </c>
    </row>
    <row r="555" spans="1:66" x14ac:dyDescent="0.35">
      <c r="A555" t="s">
        <v>858</v>
      </c>
      <c r="B555" s="144"/>
      <c r="C555" s="98"/>
      <c r="D555" s="43" t="str">
        <f t="shared" si="65"/>
        <v>Indemnity</v>
      </c>
      <c r="E555" s="100"/>
      <c r="F555" s="101"/>
      <c r="G555" s="100"/>
      <c r="H555" s="101"/>
      <c r="I555" s="100"/>
      <c r="J555" s="101"/>
      <c r="K555" s="100"/>
      <c r="L555" s="101"/>
      <c r="M555" s="100"/>
      <c r="N555" s="101"/>
      <c r="O555" s="100"/>
      <c r="P555" s="101"/>
      <c r="Q555" s="100"/>
      <c r="R555" s="101"/>
      <c r="S555" s="100"/>
      <c r="T555" s="101"/>
      <c r="U555" s="118"/>
      <c r="V555" s="118"/>
      <c r="W555" s="100"/>
      <c r="X555" s="100"/>
      <c r="Y555" s="100"/>
      <c r="Z555" s="100"/>
      <c r="AA555" s="132"/>
      <c r="AB555" s="101"/>
      <c r="AC555" s="101"/>
      <c r="AD555" s="101"/>
      <c r="AE555" s="100"/>
      <c r="AF555" s="101"/>
      <c r="AG555" s="100"/>
      <c r="AH555" s="101"/>
      <c r="AI555" s="100"/>
      <c r="AJ555" s="101"/>
      <c r="AK555" s="100"/>
      <c r="AL555" s="101"/>
      <c r="AM555" s="101"/>
      <c r="AN555" s="8"/>
      <c r="AO555" s="147">
        <f>IFERROR(VLOOKUP(B555,'A2. Rate Change &amp; Enrollment'!$C$20:$K$769,3,FALSE),0)</f>
        <v>0</v>
      </c>
      <c r="AP555" s="147">
        <f>IFERROR(VLOOKUP(B555,'A2. Rate Change &amp; Enrollment'!$C$20:$K$769,7,FALSE),0)</f>
        <v>0</v>
      </c>
      <c r="AQ555" s="150" t="e">
        <f t="shared" si="70"/>
        <v>#DIV/0!</v>
      </c>
      <c r="AS555" s="177"/>
      <c r="AT555" s="177"/>
      <c r="AV555" s="153" t="e">
        <f t="shared" si="71"/>
        <v>#DIV/0!</v>
      </c>
      <c r="AW555" s="101"/>
      <c r="AY555" s="132"/>
      <c r="AZ555" s="101"/>
      <c r="BA555" s="94"/>
      <c r="BB555" s="94"/>
      <c r="BC555" s="94"/>
      <c r="BD555" s="94"/>
      <c r="BE555" s="101"/>
      <c r="BF555" s="132"/>
      <c r="BG555" s="98"/>
      <c r="BH555" s="74" t="str">
        <f t="shared" si="66"/>
        <v>N</v>
      </c>
      <c r="BI555" t="e">
        <f t="shared" si="67"/>
        <v>#DIV/0!</v>
      </c>
      <c r="BK555" s="283">
        <f>IFERROR(VLOOKUP($B555, 'A2. Rate Change &amp; Enrollment'!$C$14:$BY$769, 75, FALSE), 0)</f>
        <v>0</v>
      </c>
      <c r="BL555" s="283" t="e">
        <f t="shared" si="68"/>
        <v>#DIV/0!</v>
      </c>
      <c r="BM555" s="283" t="e">
        <f t="shared" si="69"/>
        <v>#DIV/0!</v>
      </c>
      <c r="BN555" t="e">
        <f t="shared" si="72"/>
        <v>#DIV/0!</v>
      </c>
    </row>
    <row r="556" spans="1:66" x14ac:dyDescent="0.35">
      <c r="A556" t="s">
        <v>859</v>
      </c>
      <c r="B556" s="144"/>
      <c r="C556" s="98"/>
      <c r="D556" s="43" t="str">
        <f t="shared" si="65"/>
        <v>Indemnity</v>
      </c>
      <c r="E556" s="100"/>
      <c r="F556" s="101"/>
      <c r="G556" s="100"/>
      <c r="H556" s="101"/>
      <c r="I556" s="100"/>
      <c r="J556" s="101"/>
      <c r="K556" s="100"/>
      <c r="L556" s="101"/>
      <c r="M556" s="100"/>
      <c r="N556" s="101"/>
      <c r="O556" s="100"/>
      <c r="P556" s="101"/>
      <c r="Q556" s="100"/>
      <c r="R556" s="101"/>
      <c r="S556" s="100"/>
      <c r="T556" s="101"/>
      <c r="U556" s="118"/>
      <c r="V556" s="118"/>
      <c r="W556" s="100"/>
      <c r="X556" s="100"/>
      <c r="Y556" s="100"/>
      <c r="Z556" s="100"/>
      <c r="AA556" s="132"/>
      <c r="AB556" s="101"/>
      <c r="AC556" s="101"/>
      <c r="AD556" s="101"/>
      <c r="AE556" s="100"/>
      <c r="AF556" s="101"/>
      <c r="AG556" s="100"/>
      <c r="AH556" s="101"/>
      <c r="AI556" s="100"/>
      <c r="AJ556" s="101"/>
      <c r="AK556" s="100"/>
      <c r="AL556" s="101"/>
      <c r="AM556" s="101"/>
      <c r="AN556" s="8"/>
      <c r="AO556" s="147">
        <f>IFERROR(VLOOKUP(B556,'A2. Rate Change &amp; Enrollment'!$C$20:$K$769,3,FALSE),0)</f>
        <v>0</v>
      </c>
      <c r="AP556" s="147">
        <f>IFERROR(VLOOKUP(B556,'A2. Rate Change &amp; Enrollment'!$C$20:$K$769,7,FALSE),0)</f>
        <v>0</v>
      </c>
      <c r="AQ556" s="150" t="e">
        <f t="shared" si="70"/>
        <v>#DIV/0!</v>
      </c>
      <c r="AS556" s="177"/>
      <c r="AT556" s="177"/>
      <c r="AV556" s="153" t="e">
        <f t="shared" si="71"/>
        <v>#DIV/0!</v>
      </c>
      <c r="AW556" s="101"/>
      <c r="AY556" s="132"/>
      <c r="AZ556" s="101"/>
      <c r="BA556" s="94"/>
      <c r="BB556" s="94"/>
      <c r="BC556" s="94"/>
      <c r="BD556" s="94"/>
      <c r="BE556" s="101"/>
      <c r="BF556" s="132"/>
      <c r="BG556" s="98"/>
      <c r="BH556" s="74" t="str">
        <f t="shared" si="66"/>
        <v>N</v>
      </c>
      <c r="BI556" t="e">
        <f t="shared" si="67"/>
        <v>#DIV/0!</v>
      </c>
      <c r="BK556" s="283">
        <f>IFERROR(VLOOKUP($B556, 'A2. Rate Change &amp; Enrollment'!$C$14:$BY$769, 75, FALSE), 0)</f>
        <v>0</v>
      </c>
      <c r="BL556" s="283" t="e">
        <f t="shared" si="68"/>
        <v>#DIV/0!</v>
      </c>
      <c r="BM556" s="283" t="e">
        <f t="shared" si="69"/>
        <v>#DIV/0!</v>
      </c>
      <c r="BN556" t="e">
        <f t="shared" si="72"/>
        <v>#DIV/0!</v>
      </c>
    </row>
    <row r="557" spans="1:66" x14ac:dyDescent="0.35">
      <c r="A557" t="s">
        <v>860</v>
      </c>
      <c r="B557" s="144"/>
      <c r="C557" s="98"/>
      <c r="D557" s="43" t="str">
        <f t="shared" si="65"/>
        <v>Indemnity</v>
      </c>
      <c r="E557" s="100"/>
      <c r="F557" s="101"/>
      <c r="G557" s="100"/>
      <c r="H557" s="101"/>
      <c r="I557" s="100"/>
      <c r="J557" s="101"/>
      <c r="K557" s="100"/>
      <c r="L557" s="101"/>
      <c r="M557" s="100"/>
      <c r="N557" s="101"/>
      <c r="O557" s="100"/>
      <c r="P557" s="101"/>
      <c r="Q557" s="100"/>
      <c r="R557" s="101"/>
      <c r="S557" s="100"/>
      <c r="T557" s="101"/>
      <c r="U557" s="118"/>
      <c r="V557" s="118"/>
      <c r="W557" s="100"/>
      <c r="X557" s="100"/>
      <c r="Y557" s="100"/>
      <c r="Z557" s="100"/>
      <c r="AA557" s="132"/>
      <c r="AB557" s="101"/>
      <c r="AC557" s="101"/>
      <c r="AD557" s="101"/>
      <c r="AE557" s="100"/>
      <c r="AF557" s="101"/>
      <c r="AG557" s="100"/>
      <c r="AH557" s="101"/>
      <c r="AI557" s="100"/>
      <c r="AJ557" s="101"/>
      <c r="AK557" s="100"/>
      <c r="AL557" s="101"/>
      <c r="AM557" s="101"/>
      <c r="AN557" s="8"/>
      <c r="AO557" s="147">
        <f>IFERROR(VLOOKUP(B557,'A2. Rate Change &amp; Enrollment'!$C$20:$K$769,3,FALSE),0)</f>
        <v>0</v>
      </c>
      <c r="AP557" s="147">
        <f>IFERROR(VLOOKUP(B557,'A2. Rate Change &amp; Enrollment'!$C$20:$K$769,7,FALSE),0)</f>
        <v>0</v>
      </c>
      <c r="AQ557" s="150" t="e">
        <f t="shared" si="70"/>
        <v>#DIV/0!</v>
      </c>
      <c r="AS557" s="177"/>
      <c r="AT557" s="177"/>
      <c r="AV557" s="153" t="e">
        <f t="shared" si="71"/>
        <v>#DIV/0!</v>
      </c>
      <c r="AW557" s="101"/>
      <c r="AY557" s="132"/>
      <c r="AZ557" s="101"/>
      <c r="BA557" s="94"/>
      <c r="BB557" s="94"/>
      <c r="BC557" s="94"/>
      <c r="BD557" s="94"/>
      <c r="BE557" s="101"/>
      <c r="BF557" s="132"/>
      <c r="BG557" s="98"/>
      <c r="BH557" s="74" t="str">
        <f t="shared" si="66"/>
        <v>N</v>
      </c>
      <c r="BI557" t="e">
        <f t="shared" si="67"/>
        <v>#DIV/0!</v>
      </c>
      <c r="BK557" s="283">
        <f>IFERROR(VLOOKUP($B557, 'A2. Rate Change &amp; Enrollment'!$C$14:$BY$769, 75, FALSE), 0)</f>
        <v>0</v>
      </c>
      <c r="BL557" s="283" t="e">
        <f t="shared" si="68"/>
        <v>#DIV/0!</v>
      </c>
      <c r="BM557" s="283" t="e">
        <f t="shared" si="69"/>
        <v>#DIV/0!</v>
      </c>
      <c r="BN557" t="e">
        <f t="shared" si="72"/>
        <v>#DIV/0!</v>
      </c>
    </row>
    <row r="558" spans="1:66" x14ac:dyDescent="0.35">
      <c r="A558" t="s">
        <v>861</v>
      </c>
      <c r="B558" s="144"/>
      <c r="C558" s="98"/>
      <c r="D558" s="43" t="str">
        <f t="shared" si="65"/>
        <v>Indemnity</v>
      </c>
      <c r="E558" s="100"/>
      <c r="F558" s="101"/>
      <c r="G558" s="100"/>
      <c r="H558" s="101"/>
      <c r="I558" s="100"/>
      <c r="J558" s="101"/>
      <c r="K558" s="100"/>
      <c r="L558" s="101"/>
      <c r="M558" s="100"/>
      <c r="N558" s="101"/>
      <c r="O558" s="100"/>
      <c r="P558" s="101"/>
      <c r="Q558" s="100"/>
      <c r="R558" s="101"/>
      <c r="S558" s="100"/>
      <c r="T558" s="101"/>
      <c r="U558" s="118"/>
      <c r="V558" s="118"/>
      <c r="W558" s="100"/>
      <c r="X558" s="100"/>
      <c r="Y558" s="100"/>
      <c r="Z558" s="100"/>
      <c r="AA558" s="132"/>
      <c r="AB558" s="101"/>
      <c r="AC558" s="101"/>
      <c r="AD558" s="101"/>
      <c r="AE558" s="100"/>
      <c r="AF558" s="101"/>
      <c r="AG558" s="100"/>
      <c r="AH558" s="101"/>
      <c r="AI558" s="100"/>
      <c r="AJ558" s="101"/>
      <c r="AK558" s="100"/>
      <c r="AL558" s="101"/>
      <c r="AM558" s="101"/>
      <c r="AN558" s="8"/>
      <c r="AO558" s="147">
        <f>IFERROR(VLOOKUP(B558,'A2. Rate Change &amp; Enrollment'!$C$20:$K$769,3,FALSE),0)</f>
        <v>0</v>
      </c>
      <c r="AP558" s="147">
        <f>IFERROR(VLOOKUP(B558,'A2. Rate Change &amp; Enrollment'!$C$20:$K$769,7,FALSE),0)</f>
        <v>0</v>
      </c>
      <c r="AQ558" s="150" t="e">
        <f t="shared" si="70"/>
        <v>#DIV/0!</v>
      </c>
      <c r="AS558" s="177"/>
      <c r="AT558" s="177"/>
      <c r="AV558" s="153" t="e">
        <f t="shared" si="71"/>
        <v>#DIV/0!</v>
      </c>
      <c r="AW558" s="101"/>
      <c r="AY558" s="132"/>
      <c r="AZ558" s="101"/>
      <c r="BA558" s="94"/>
      <c r="BB558" s="94"/>
      <c r="BC558" s="94"/>
      <c r="BD558" s="94"/>
      <c r="BE558" s="101"/>
      <c r="BF558" s="132"/>
      <c r="BG558" s="98"/>
      <c r="BH558" s="74" t="str">
        <f t="shared" si="66"/>
        <v>N</v>
      </c>
      <c r="BI558" t="e">
        <f t="shared" si="67"/>
        <v>#DIV/0!</v>
      </c>
      <c r="BK558" s="283">
        <f>IFERROR(VLOOKUP($B558, 'A2. Rate Change &amp; Enrollment'!$C$14:$BY$769, 75, FALSE), 0)</f>
        <v>0</v>
      </c>
      <c r="BL558" s="283" t="e">
        <f t="shared" si="68"/>
        <v>#DIV/0!</v>
      </c>
      <c r="BM558" s="283" t="e">
        <f t="shared" si="69"/>
        <v>#DIV/0!</v>
      </c>
      <c r="BN558" t="e">
        <f t="shared" si="72"/>
        <v>#DIV/0!</v>
      </c>
    </row>
    <row r="559" spans="1:66" x14ac:dyDescent="0.35">
      <c r="A559" t="s">
        <v>862</v>
      </c>
      <c r="B559" s="144"/>
      <c r="C559" s="98"/>
      <c r="D559" s="43" t="str">
        <f t="shared" si="65"/>
        <v>Indemnity</v>
      </c>
      <c r="E559" s="100"/>
      <c r="F559" s="101"/>
      <c r="G559" s="100"/>
      <c r="H559" s="101"/>
      <c r="I559" s="100"/>
      <c r="J559" s="101"/>
      <c r="K559" s="100"/>
      <c r="L559" s="101"/>
      <c r="M559" s="100"/>
      <c r="N559" s="101"/>
      <c r="O559" s="100"/>
      <c r="P559" s="101"/>
      <c r="Q559" s="100"/>
      <c r="R559" s="101"/>
      <c r="S559" s="100"/>
      <c r="T559" s="101"/>
      <c r="U559" s="118"/>
      <c r="V559" s="118"/>
      <c r="W559" s="100"/>
      <c r="X559" s="100"/>
      <c r="Y559" s="100"/>
      <c r="Z559" s="100"/>
      <c r="AA559" s="132"/>
      <c r="AB559" s="101"/>
      <c r="AC559" s="101"/>
      <c r="AD559" s="101"/>
      <c r="AE559" s="100"/>
      <c r="AF559" s="101"/>
      <c r="AG559" s="100"/>
      <c r="AH559" s="101"/>
      <c r="AI559" s="100"/>
      <c r="AJ559" s="101"/>
      <c r="AK559" s="100"/>
      <c r="AL559" s="101"/>
      <c r="AM559" s="101"/>
      <c r="AN559" s="8"/>
      <c r="AO559" s="147">
        <f>IFERROR(VLOOKUP(B559,'A2. Rate Change &amp; Enrollment'!$C$20:$K$769,3,FALSE),0)</f>
        <v>0</v>
      </c>
      <c r="AP559" s="147">
        <f>IFERROR(VLOOKUP(B559,'A2. Rate Change &amp; Enrollment'!$C$20:$K$769,7,FALSE),0)</f>
        <v>0</v>
      </c>
      <c r="AQ559" s="150" t="e">
        <f t="shared" si="70"/>
        <v>#DIV/0!</v>
      </c>
      <c r="AS559" s="177"/>
      <c r="AT559" s="177"/>
      <c r="AV559" s="153" t="e">
        <f t="shared" si="71"/>
        <v>#DIV/0!</v>
      </c>
      <c r="AW559" s="101"/>
      <c r="AY559" s="132"/>
      <c r="AZ559" s="101"/>
      <c r="BA559" s="94"/>
      <c r="BB559" s="94"/>
      <c r="BC559" s="94"/>
      <c r="BD559" s="94"/>
      <c r="BE559" s="101"/>
      <c r="BF559" s="132"/>
      <c r="BG559" s="98"/>
      <c r="BH559" s="74" t="str">
        <f t="shared" si="66"/>
        <v>N</v>
      </c>
      <c r="BI559" t="e">
        <f t="shared" si="67"/>
        <v>#DIV/0!</v>
      </c>
      <c r="BK559" s="283">
        <f>IFERROR(VLOOKUP($B559, 'A2. Rate Change &amp; Enrollment'!$C$14:$BY$769, 75, FALSE), 0)</f>
        <v>0</v>
      </c>
      <c r="BL559" s="283" t="e">
        <f t="shared" si="68"/>
        <v>#DIV/0!</v>
      </c>
      <c r="BM559" s="283" t="e">
        <f t="shared" si="69"/>
        <v>#DIV/0!</v>
      </c>
      <c r="BN559" t="e">
        <f t="shared" si="72"/>
        <v>#DIV/0!</v>
      </c>
    </row>
    <row r="560" spans="1:66" x14ac:dyDescent="0.35">
      <c r="A560" t="s">
        <v>863</v>
      </c>
      <c r="B560" s="144"/>
      <c r="C560" s="98"/>
      <c r="D560" s="43" t="str">
        <f t="shared" si="65"/>
        <v>Indemnity</v>
      </c>
      <c r="E560" s="100"/>
      <c r="F560" s="101"/>
      <c r="G560" s="100"/>
      <c r="H560" s="101"/>
      <c r="I560" s="100"/>
      <c r="J560" s="101"/>
      <c r="K560" s="100"/>
      <c r="L560" s="101"/>
      <c r="M560" s="100"/>
      <c r="N560" s="101"/>
      <c r="O560" s="100"/>
      <c r="P560" s="101"/>
      <c r="Q560" s="100"/>
      <c r="R560" s="101"/>
      <c r="S560" s="100"/>
      <c r="T560" s="101"/>
      <c r="U560" s="118"/>
      <c r="V560" s="118"/>
      <c r="W560" s="100"/>
      <c r="X560" s="100"/>
      <c r="Y560" s="100"/>
      <c r="Z560" s="100"/>
      <c r="AA560" s="132"/>
      <c r="AB560" s="101"/>
      <c r="AC560" s="101"/>
      <c r="AD560" s="101"/>
      <c r="AE560" s="100"/>
      <c r="AF560" s="101"/>
      <c r="AG560" s="100"/>
      <c r="AH560" s="101"/>
      <c r="AI560" s="100"/>
      <c r="AJ560" s="101"/>
      <c r="AK560" s="100"/>
      <c r="AL560" s="101"/>
      <c r="AM560" s="101"/>
      <c r="AN560" s="8"/>
      <c r="AO560" s="147">
        <f>IFERROR(VLOOKUP(B560,'A2. Rate Change &amp; Enrollment'!$C$20:$K$769,3,FALSE),0)</f>
        <v>0</v>
      </c>
      <c r="AP560" s="147">
        <f>IFERROR(VLOOKUP(B560,'A2. Rate Change &amp; Enrollment'!$C$20:$K$769,7,FALSE),0)</f>
        <v>0</v>
      </c>
      <c r="AQ560" s="150" t="e">
        <f t="shared" si="70"/>
        <v>#DIV/0!</v>
      </c>
      <c r="AS560" s="177"/>
      <c r="AT560" s="177"/>
      <c r="AV560" s="153" t="e">
        <f t="shared" si="71"/>
        <v>#DIV/0!</v>
      </c>
      <c r="AW560" s="101"/>
      <c r="AY560" s="132"/>
      <c r="AZ560" s="101"/>
      <c r="BA560" s="94"/>
      <c r="BB560" s="94"/>
      <c r="BC560" s="94"/>
      <c r="BD560" s="94"/>
      <c r="BE560" s="101"/>
      <c r="BF560" s="132"/>
      <c r="BG560" s="98"/>
      <c r="BH560" s="74" t="str">
        <f t="shared" si="66"/>
        <v>N</v>
      </c>
      <c r="BI560" t="e">
        <f t="shared" si="67"/>
        <v>#DIV/0!</v>
      </c>
      <c r="BK560" s="283">
        <f>IFERROR(VLOOKUP($B560, 'A2. Rate Change &amp; Enrollment'!$C$14:$BY$769, 75, FALSE), 0)</f>
        <v>0</v>
      </c>
      <c r="BL560" s="283" t="e">
        <f t="shared" si="68"/>
        <v>#DIV/0!</v>
      </c>
      <c r="BM560" s="283" t="e">
        <f t="shared" si="69"/>
        <v>#DIV/0!</v>
      </c>
      <c r="BN560" t="e">
        <f t="shared" si="72"/>
        <v>#DIV/0!</v>
      </c>
    </row>
    <row r="561" spans="1:66" x14ac:dyDescent="0.35">
      <c r="A561" t="s">
        <v>864</v>
      </c>
      <c r="B561" s="144"/>
      <c r="C561" s="98"/>
      <c r="D561" s="43" t="str">
        <f t="shared" si="65"/>
        <v>Indemnity</v>
      </c>
      <c r="E561" s="100"/>
      <c r="F561" s="101"/>
      <c r="G561" s="100"/>
      <c r="H561" s="101"/>
      <c r="I561" s="100"/>
      <c r="J561" s="101"/>
      <c r="K561" s="100"/>
      <c r="L561" s="101"/>
      <c r="M561" s="100"/>
      <c r="N561" s="101"/>
      <c r="O561" s="100"/>
      <c r="P561" s="101"/>
      <c r="Q561" s="100"/>
      <c r="R561" s="101"/>
      <c r="S561" s="100"/>
      <c r="T561" s="101"/>
      <c r="U561" s="118"/>
      <c r="V561" s="118"/>
      <c r="W561" s="100"/>
      <c r="X561" s="100"/>
      <c r="Y561" s="100"/>
      <c r="Z561" s="100"/>
      <c r="AA561" s="132"/>
      <c r="AB561" s="101"/>
      <c r="AC561" s="101"/>
      <c r="AD561" s="101"/>
      <c r="AE561" s="100"/>
      <c r="AF561" s="101"/>
      <c r="AG561" s="100"/>
      <c r="AH561" s="101"/>
      <c r="AI561" s="100"/>
      <c r="AJ561" s="101"/>
      <c r="AK561" s="100"/>
      <c r="AL561" s="101"/>
      <c r="AM561" s="101"/>
      <c r="AN561" s="8"/>
      <c r="AO561" s="147">
        <f>IFERROR(VLOOKUP(B561,'A2. Rate Change &amp; Enrollment'!$C$20:$K$769,3,FALSE),0)</f>
        <v>0</v>
      </c>
      <c r="AP561" s="147">
        <f>IFERROR(VLOOKUP(B561,'A2. Rate Change &amp; Enrollment'!$C$20:$K$769,7,FALSE),0)</f>
        <v>0</v>
      </c>
      <c r="AQ561" s="150" t="e">
        <f t="shared" si="70"/>
        <v>#DIV/0!</v>
      </c>
      <c r="AS561" s="177"/>
      <c r="AT561" s="177"/>
      <c r="AV561" s="153" t="e">
        <f t="shared" si="71"/>
        <v>#DIV/0!</v>
      </c>
      <c r="AW561" s="101"/>
      <c r="AY561" s="132"/>
      <c r="AZ561" s="101"/>
      <c r="BA561" s="94"/>
      <c r="BB561" s="94"/>
      <c r="BC561" s="94"/>
      <c r="BD561" s="94"/>
      <c r="BE561" s="101"/>
      <c r="BF561" s="132"/>
      <c r="BG561" s="98"/>
      <c r="BH561" s="74" t="str">
        <f t="shared" si="66"/>
        <v>N</v>
      </c>
      <c r="BI561" t="e">
        <f t="shared" si="67"/>
        <v>#DIV/0!</v>
      </c>
      <c r="BK561" s="283">
        <f>IFERROR(VLOOKUP($B561, 'A2. Rate Change &amp; Enrollment'!$C$14:$BY$769, 75, FALSE), 0)</f>
        <v>0</v>
      </c>
      <c r="BL561" s="283" t="e">
        <f t="shared" si="68"/>
        <v>#DIV/0!</v>
      </c>
      <c r="BM561" s="283" t="e">
        <f t="shared" si="69"/>
        <v>#DIV/0!</v>
      </c>
      <c r="BN561" t="e">
        <f t="shared" si="72"/>
        <v>#DIV/0!</v>
      </c>
    </row>
    <row r="562" spans="1:66" x14ac:dyDescent="0.35">
      <c r="A562" t="s">
        <v>865</v>
      </c>
      <c r="B562" s="144"/>
      <c r="C562" s="98"/>
      <c r="D562" s="43" t="str">
        <f t="shared" si="65"/>
        <v>Indemnity</v>
      </c>
      <c r="E562" s="100"/>
      <c r="F562" s="101"/>
      <c r="G562" s="100"/>
      <c r="H562" s="101"/>
      <c r="I562" s="100"/>
      <c r="J562" s="101"/>
      <c r="K562" s="100"/>
      <c r="L562" s="101"/>
      <c r="M562" s="100"/>
      <c r="N562" s="101"/>
      <c r="O562" s="100"/>
      <c r="P562" s="101"/>
      <c r="Q562" s="100"/>
      <c r="R562" s="101"/>
      <c r="S562" s="100"/>
      <c r="T562" s="101"/>
      <c r="U562" s="118"/>
      <c r="V562" s="118"/>
      <c r="W562" s="100"/>
      <c r="X562" s="100"/>
      <c r="Y562" s="100"/>
      <c r="Z562" s="100"/>
      <c r="AA562" s="132"/>
      <c r="AB562" s="101"/>
      <c r="AC562" s="101"/>
      <c r="AD562" s="101"/>
      <c r="AE562" s="100"/>
      <c r="AF562" s="101"/>
      <c r="AG562" s="100"/>
      <c r="AH562" s="101"/>
      <c r="AI562" s="100"/>
      <c r="AJ562" s="101"/>
      <c r="AK562" s="100"/>
      <c r="AL562" s="101"/>
      <c r="AM562" s="101"/>
      <c r="AN562" s="8"/>
      <c r="AO562" s="147">
        <f>IFERROR(VLOOKUP(B562,'A2. Rate Change &amp; Enrollment'!$C$20:$K$769,3,FALSE),0)</f>
        <v>0</v>
      </c>
      <c r="AP562" s="147">
        <f>IFERROR(VLOOKUP(B562,'A2. Rate Change &amp; Enrollment'!$C$20:$K$769,7,FALSE),0)</f>
        <v>0</v>
      </c>
      <c r="AQ562" s="150" t="e">
        <f t="shared" si="70"/>
        <v>#DIV/0!</v>
      </c>
      <c r="AS562" s="177"/>
      <c r="AT562" s="177"/>
      <c r="AV562" s="153" t="e">
        <f t="shared" si="71"/>
        <v>#DIV/0!</v>
      </c>
      <c r="AW562" s="101"/>
      <c r="AY562" s="132"/>
      <c r="AZ562" s="101"/>
      <c r="BA562" s="94"/>
      <c r="BB562" s="94"/>
      <c r="BC562" s="94"/>
      <c r="BD562" s="94"/>
      <c r="BE562" s="101"/>
      <c r="BF562" s="132"/>
      <c r="BG562" s="98"/>
      <c r="BH562" s="74" t="str">
        <f t="shared" si="66"/>
        <v>N</v>
      </c>
      <c r="BI562" t="e">
        <f t="shared" si="67"/>
        <v>#DIV/0!</v>
      </c>
      <c r="BK562" s="283">
        <f>IFERROR(VLOOKUP($B562, 'A2. Rate Change &amp; Enrollment'!$C$14:$BY$769, 75, FALSE), 0)</f>
        <v>0</v>
      </c>
      <c r="BL562" s="283" t="e">
        <f t="shared" si="68"/>
        <v>#DIV/0!</v>
      </c>
      <c r="BM562" s="283" t="e">
        <f t="shared" si="69"/>
        <v>#DIV/0!</v>
      </c>
      <c r="BN562" t="e">
        <f t="shared" si="72"/>
        <v>#DIV/0!</v>
      </c>
    </row>
    <row r="563" spans="1:66" x14ac:dyDescent="0.35">
      <c r="A563" t="s">
        <v>866</v>
      </c>
      <c r="B563" s="144"/>
      <c r="C563" s="98"/>
      <c r="D563" s="43" t="str">
        <f t="shared" si="65"/>
        <v>Indemnity</v>
      </c>
      <c r="E563" s="100"/>
      <c r="F563" s="101"/>
      <c r="G563" s="100"/>
      <c r="H563" s="101"/>
      <c r="I563" s="100"/>
      <c r="J563" s="101"/>
      <c r="K563" s="100"/>
      <c r="L563" s="101"/>
      <c r="M563" s="100"/>
      <c r="N563" s="101"/>
      <c r="O563" s="100"/>
      <c r="P563" s="101"/>
      <c r="Q563" s="100"/>
      <c r="R563" s="101"/>
      <c r="S563" s="100"/>
      <c r="T563" s="101"/>
      <c r="U563" s="118"/>
      <c r="V563" s="118"/>
      <c r="W563" s="100"/>
      <c r="X563" s="100"/>
      <c r="Y563" s="100"/>
      <c r="Z563" s="100"/>
      <c r="AA563" s="132"/>
      <c r="AB563" s="101"/>
      <c r="AC563" s="101"/>
      <c r="AD563" s="101"/>
      <c r="AE563" s="100"/>
      <c r="AF563" s="101"/>
      <c r="AG563" s="100"/>
      <c r="AH563" s="101"/>
      <c r="AI563" s="100"/>
      <c r="AJ563" s="101"/>
      <c r="AK563" s="100"/>
      <c r="AL563" s="101"/>
      <c r="AM563" s="101"/>
      <c r="AN563" s="8"/>
      <c r="AO563" s="147">
        <f>IFERROR(VLOOKUP(B563,'A2. Rate Change &amp; Enrollment'!$C$20:$K$769,3,FALSE),0)</f>
        <v>0</v>
      </c>
      <c r="AP563" s="147">
        <f>IFERROR(VLOOKUP(B563,'A2. Rate Change &amp; Enrollment'!$C$20:$K$769,7,FALSE),0)</f>
        <v>0</v>
      </c>
      <c r="AQ563" s="150" t="e">
        <f t="shared" si="70"/>
        <v>#DIV/0!</v>
      </c>
      <c r="AS563" s="177"/>
      <c r="AT563" s="177"/>
      <c r="AV563" s="153" t="e">
        <f t="shared" si="71"/>
        <v>#DIV/0!</v>
      </c>
      <c r="AW563" s="101"/>
      <c r="AY563" s="132"/>
      <c r="AZ563" s="101"/>
      <c r="BA563" s="94"/>
      <c r="BB563" s="94"/>
      <c r="BC563" s="94"/>
      <c r="BD563" s="94"/>
      <c r="BE563" s="101"/>
      <c r="BF563" s="132"/>
      <c r="BG563" s="98"/>
      <c r="BH563" s="74" t="str">
        <f t="shared" si="66"/>
        <v>N</v>
      </c>
      <c r="BI563" t="e">
        <f t="shared" si="67"/>
        <v>#DIV/0!</v>
      </c>
      <c r="BK563" s="283">
        <f>IFERROR(VLOOKUP($B563, 'A2. Rate Change &amp; Enrollment'!$C$14:$BY$769, 75, FALSE), 0)</f>
        <v>0</v>
      </c>
      <c r="BL563" s="283" t="e">
        <f t="shared" si="68"/>
        <v>#DIV/0!</v>
      </c>
      <c r="BM563" s="283" t="e">
        <f t="shared" si="69"/>
        <v>#DIV/0!</v>
      </c>
      <c r="BN563" t="e">
        <f t="shared" si="72"/>
        <v>#DIV/0!</v>
      </c>
    </row>
    <row r="564" spans="1:66" x14ac:dyDescent="0.35">
      <c r="A564" t="s">
        <v>867</v>
      </c>
      <c r="B564" s="144"/>
      <c r="C564" s="98"/>
      <c r="D564" s="43" t="str">
        <f t="shared" si="65"/>
        <v>Indemnity</v>
      </c>
      <c r="E564" s="100"/>
      <c r="F564" s="101"/>
      <c r="G564" s="100"/>
      <c r="H564" s="101"/>
      <c r="I564" s="100"/>
      <c r="J564" s="101"/>
      <c r="K564" s="100"/>
      <c r="L564" s="101"/>
      <c r="M564" s="100"/>
      <c r="N564" s="101"/>
      <c r="O564" s="100"/>
      <c r="P564" s="101"/>
      <c r="Q564" s="100"/>
      <c r="R564" s="101"/>
      <c r="S564" s="100"/>
      <c r="T564" s="101"/>
      <c r="U564" s="118"/>
      <c r="V564" s="118"/>
      <c r="W564" s="100"/>
      <c r="X564" s="100"/>
      <c r="Y564" s="100"/>
      <c r="Z564" s="100"/>
      <c r="AA564" s="132"/>
      <c r="AB564" s="101"/>
      <c r="AC564" s="101"/>
      <c r="AD564" s="101"/>
      <c r="AE564" s="100"/>
      <c r="AF564" s="101"/>
      <c r="AG564" s="100"/>
      <c r="AH564" s="101"/>
      <c r="AI564" s="100"/>
      <c r="AJ564" s="101"/>
      <c r="AK564" s="100"/>
      <c r="AL564" s="101"/>
      <c r="AM564" s="101"/>
      <c r="AN564" s="8"/>
      <c r="AO564" s="147">
        <f>IFERROR(VLOOKUP(B564,'A2. Rate Change &amp; Enrollment'!$C$20:$K$769,3,FALSE),0)</f>
        <v>0</v>
      </c>
      <c r="AP564" s="147">
        <f>IFERROR(VLOOKUP(B564,'A2. Rate Change &amp; Enrollment'!$C$20:$K$769,7,FALSE),0)</f>
        <v>0</v>
      </c>
      <c r="AQ564" s="150" t="e">
        <f t="shared" si="70"/>
        <v>#DIV/0!</v>
      </c>
      <c r="AS564" s="177"/>
      <c r="AT564" s="177"/>
      <c r="AV564" s="153" t="e">
        <f t="shared" si="71"/>
        <v>#DIV/0!</v>
      </c>
      <c r="AW564" s="101"/>
      <c r="AY564" s="132"/>
      <c r="AZ564" s="101"/>
      <c r="BA564" s="94"/>
      <c r="BB564" s="94"/>
      <c r="BC564" s="94"/>
      <c r="BD564" s="94"/>
      <c r="BE564" s="101"/>
      <c r="BF564" s="132"/>
      <c r="BG564" s="98"/>
      <c r="BH564" s="74" t="str">
        <f t="shared" si="66"/>
        <v>N</v>
      </c>
      <c r="BI564" t="e">
        <f t="shared" si="67"/>
        <v>#DIV/0!</v>
      </c>
      <c r="BK564" s="283">
        <f>IFERROR(VLOOKUP($B564, 'A2. Rate Change &amp; Enrollment'!$C$14:$BY$769, 75, FALSE), 0)</f>
        <v>0</v>
      </c>
      <c r="BL564" s="283" t="e">
        <f t="shared" si="68"/>
        <v>#DIV/0!</v>
      </c>
      <c r="BM564" s="283" t="e">
        <f t="shared" si="69"/>
        <v>#DIV/0!</v>
      </c>
      <c r="BN564" t="e">
        <f t="shared" si="72"/>
        <v>#DIV/0!</v>
      </c>
    </row>
    <row r="565" spans="1:66" x14ac:dyDescent="0.35">
      <c r="A565" t="s">
        <v>868</v>
      </c>
      <c r="B565" s="144"/>
      <c r="C565" s="98"/>
      <c r="D565" s="43" t="str">
        <f t="shared" si="65"/>
        <v>Indemnity</v>
      </c>
      <c r="E565" s="100"/>
      <c r="F565" s="101"/>
      <c r="G565" s="100"/>
      <c r="H565" s="101"/>
      <c r="I565" s="100"/>
      <c r="J565" s="101"/>
      <c r="K565" s="100"/>
      <c r="L565" s="101"/>
      <c r="M565" s="100"/>
      <c r="N565" s="101"/>
      <c r="O565" s="100"/>
      <c r="P565" s="101"/>
      <c r="Q565" s="100"/>
      <c r="R565" s="101"/>
      <c r="S565" s="100"/>
      <c r="T565" s="101"/>
      <c r="U565" s="118"/>
      <c r="V565" s="118"/>
      <c r="W565" s="100"/>
      <c r="X565" s="100"/>
      <c r="Y565" s="100"/>
      <c r="Z565" s="100"/>
      <c r="AA565" s="132"/>
      <c r="AB565" s="101"/>
      <c r="AC565" s="101"/>
      <c r="AD565" s="101"/>
      <c r="AE565" s="100"/>
      <c r="AF565" s="101"/>
      <c r="AG565" s="100"/>
      <c r="AH565" s="101"/>
      <c r="AI565" s="100"/>
      <c r="AJ565" s="101"/>
      <c r="AK565" s="100"/>
      <c r="AL565" s="101"/>
      <c r="AM565" s="101"/>
      <c r="AN565" s="8"/>
      <c r="AO565" s="147">
        <f>IFERROR(VLOOKUP(B565,'A2. Rate Change &amp; Enrollment'!$C$20:$K$769,3,FALSE),0)</f>
        <v>0</v>
      </c>
      <c r="AP565" s="147">
        <f>IFERROR(VLOOKUP(B565,'A2. Rate Change &amp; Enrollment'!$C$20:$K$769,7,FALSE),0)</f>
        <v>0</v>
      </c>
      <c r="AQ565" s="150" t="e">
        <f t="shared" si="70"/>
        <v>#DIV/0!</v>
      </c>
      <c r="AS565" s="177"/>
      <c r="AT565" s="177"/>
      <c r="AV565" s="153" t="e">
        <f t="shared" si="71"/>
        <v>#DIV/0!</v>
      </c>
      <c r="AW565" s="101"/>
      <c r="AY565" s="132"/>
      <c r="AZ565" s="101"/>
      <c r="BA565" s="94"/>
      <c r="BB565" s="94"/>
      <c r="BC565" s="94"/>
      <c r="BD565" s="94"/>
      <c r="BE565" s="101"/>
      <c r="BF565" s="132"/>
      <c r="BG565" s="98"/>
      <c r="BH565" s="74" t="str">
        <f t="shared" si="66"/>
        <v>N</v>
      </c>
      <c r="BI565" t="e">
        <f t="shared" si="67"/>
        <v>#DIV/0!</v>
      </c>
      <c r="BK565" s="283">
        <f>IFERROR(VLOOKUP($B565, 'A2. Rate Change &amp; Enrollment'!$C$14:$BY$769, 75, FALSE), 0)</f>
        <v>0</v>
      </c>
      <c r="BL565" s="283" t="e">
        <f t="shared" si="68"/>
        <v>#DIV/0!</v>
      </c>
      <c r="BM565" s="283" t="e">
        <f t="shared" si="69"/>
        <v>#DIV/0!</v>
      </c>
      <c r="BN565" t="e">
        <f t="shared" si="72"/>
        <v>#DIV/0!</v>
      </c>
    </row>
    <row r="566" spans="1:66" x14ac:dyDescent="0.35">
      <c r="A566" t="s">
        <v>869</v>
      </c>
      <c r="B566" s="144"/>
      <c r="C566" s="98"/>
      <c r="D566" s="43" t="str">
        <f t="shared" si="65"/>
        <v>Indemnity</v>
      </c>
      <c r="E566" s="100"/>
      <c r="F566" s="101"/>
      <c r="G566" s="100"/>
      <c r="H566" s="101"/>
      <c r="I566" s="100"/>
      <c r="J566" s="101"/>
      <c r="K566" s="100"/>
      <c r="L566" s="101"/>
      <c r="M566" s="100"/>
      <c r="N566" s="101"/>
      <c r="O566" s="100"/>
      <c r="P566" s="101"/>
      <c r="Q566" s="100"/>
      <c r="R566" s="101"/>
      <c r="S566" s="100"/>
      <c r="T566" s="101"/>
      <c r="U566" s="118"/>
      <c r="V566" s="118"/>
      <c r="W566" s="100"/>
      <c r="X566" s="100"/>
      <c r="Y566" s="100"/>
      <c r="Z566" s="100"/>
      <c r="AA566" s="132"/>
      <c r="AB566" s="101"/>
      <c r="AC566" s="101"/>
      <c r="AD566" s="101"/>
      <c r="AE566" s="100"/>
      <c r="AF566" s="101"/>
      <c r="AG566" s="100"/>
      <c r="AH566" s="101"/>
      <c r="AI566" s="100"/>
      <c r="AJ566" s="101"/>
      <c r="AK566" s="100"/>
      <c r="AL566" s="101"/>
      <c r="AM566" s="101"/>
      <c r="AN566" s="8"/>
      <c r="AO566" s="147">
        <f>IFERROR(VLOOKUP(B566,'A2. Rate Change &amp; Enrollment'!$C$20:$K$769,3,FALSE),0)</f>
        <v>0</v>
      </c>
      <c r="AP566" s="147">
        <f>IFERROR(VLOOKUP(B566,'A2. Rate Change &amp; Enrollment'!$C$20:$K$769,7,FALSE),0)</f>
        <v>0</v>
      </c>
      <c r="AQ566" s="150" t="e">
        <f t="shared" si="70"/>
        <v>#DIV/0!</v>
      </c>
      <c r="AS566" s="177"/>
      <c r="AT566" s="177"/>
      <c r="AV566" s="153" t="e">
        <f t="shared" si="71"/>
        <v>#DIV/0!</v>
      </c>
      <c r="AW566" s="101"/>
      <c r="AY566" s="132"/>
      <c r="AZ566" s="101"/>
      <c r="BA566" s="94"/>
      <c r="BB566" s="94"/>
      <c r="BC566" s="94"/>
      <c r="BD566" s="94"/>
      <c r="BE566" s="101"/>
      <c r="BF566" s="132"/>
      <c r="BG566" s="98"/>
      <c r="BH566" s="74" t="str">
        <f t="shared" si="66"/>
        <v>N</v>
      </c>
      <c r="BI566" t="e">
        <f t="shared" si="67"/>
        <v>#DIV/0!</v>
      </c>
      <c r="BK566" s="283">
        <f>IFERROR(VLOOKUP($B566, 'A2. Rate Change &amp; Enrollment'!$C$14:$BY$769, 75, FALSE), 0)</f>
        <v>0</v>
      </c>
      <c r="BL566" s="283" t="e">
        <f t="shared" si="68"/>
        <v>#DIV/0!</v>
      </c>
      <c r="BM566" s="283" t="e">
        <f t="shared" si="69"/>
        <v>#DIV/0!</v>
      </c>
      <c r="BN566" t="e">
        <f t="shared" si="72"/>
        <v>#DIV/0!</v>
      </c>
    </row>
    <row r="567" spans="1:66" x14ac:dyDescent="0.35">
      <c r="A567" t="s">
        <v>870</v>
      </c>
      <c r="B567" s="144"/>
      <c r="C567" s="98"/>
      <c r="D567" s="43" t="str">
        <f t="shared" si="65"/>
        <v>Indemnity</v>
      </c>
      <c r="E567" s="100"/>
      <c r="F567" s="101"/>
      <c r="G567" s="100"/>
      <c r="H567" s="101"/>
      <c r="I567" s="100"/>
      <c r="J567" s="101"/>
      <c r="K567" s="100"/>
      <c r="L567" s="101"/>
      <c r="M567" s="100"/>
      <c r="N567" s="101"/>
      <c r="O567" s="100"/>
      <c r="P567" s="101"/>
      <c r="Q567" s="100"/>
      <c r="R567" s="101"/>
      <c r="S567" s="100"/>
      <c r="T567" s="101"/>
      <c r="U567" s="118"/>
      <c r="V567" s="118"/>
      <c r="W567" s="100"/>
      <c r="X567" s="100"/>
      <c r="Y567" s="100"/>
      <c r="Z567" s="100"/>
      <c r="AA567" s="132"/>
      <c r="AB567" s="101"/>
      <c r="AC567" s="101"/>
      <c r="AD567" s="101"/>
      <c r="AE567" s="100"/>
      <c r="AF567" s="101"/>
      <c r="AG567" s="100"/>
      <c r="AH567" s="101"/>
      <c r="AI567" s="100"/>
      <c r="AJ567" s="101"/>
      <c r="AK567" s="100"/>
      <c r="AL567" s="101"/>
      <c r="AM567" s="101"/>
      <c r="AN567" s="8"/>
      <c r="AO567" s="147">
        <f>IFERROR(VLOOKUP(B567,'A2. Rate Change &amp; Enrollment'!$C$20:$K$769,3,FALSE),0)</f>
        <v>0</v>
      </c>
      <c r="AP567" s="147">
        <f>IFERROR(VLOOKUP(B567,'A2. Rate Change &amp; Enrollment'!$C$20:$K$769,7,FALSE),0)</f>
        <v>0</v>
      </c>
      <c r="AQ567" s="150" t="e">
        <f t="shared" si="70"/>
        <v>#DIV/0!</v>
      </c>
      <c r="AS567" s="177"/>
      <c r="AT567" s="177"/>
      <c r="AV567" s="153" t="e">
        <f t="shared" si="71"/>
        <v>#DIV/0!</v>
      </c>
      <c r="AW567" s="101"/>
      <c r="AY567" s="132"/>
      <c r="AZ567" s="101"/>
      <c r="BA567" s="94"/>
      <c r="BB567" s="94"/>
      <c r="BC567" s="94"/>
      <c r="BD567" s="94"/>
      <c r="BE567" s="101"/>
      <c r="BF567" s="132"/>
      <c r="BG567" s="98"/>
      <c r="BH567" s="74" t="str">
        <f t="shared" si="66"/>
        <v>N</v>
      </c>
      <c r="BI567" t="e">
        <f t="shared" si="67"/>
        <v>#DIV/0!</v>
      </c>
      <c r="BK567" s="283">
        <f>IFERROR(VLOOKUP($B567, 'A2. Rate Change &amp; Enrollment'!$C$14:$BY$769, 75, FALSE), 0)</f>
        <v>0</v>
      </c>
      <c r="BL567" s="283" t="e">
        <f t="shared" si="68"/>
        <v>#DIV/0!</v>
      </c>
      <c r="BM567" s="283" t="e">
        <f t="shared" si="69"/>
        <v>#DIV/0!</v>
      </c>
      <c r="BN567" t="e">
        <f t="shared" si="72"/>
        <v>#DIV/0!</v>
      </c>
    </row>
    <row r="568" spans="1:66" x14ac:dyDescent="0.35">
      <c r="A568" t="s">
        <v>871</v>
      </c>
      <c r="B568" s="144"/>
      <c r="C568" s="98"/>
      <c r="D568" s="43" t="str">
        <f t="shared" si="65"/>
        <v>Indemnity</v>
      </c>
      <c r="E568" s="100"/>
      <c r="F568" s="101"/>
      <c r="G568" s="100"/>
      <c r="H568" s="101"/>
      <c r="I568" s="100"/>
      <c r="J568" s="101"/>
      <c r="K568" s="100"/>
      <c r="L568" s="101"/>
      <c r="M568" s="100"/>
      <c r="N568" s="101"/>
      <c r="O568" s="100"/>
      <c r="P568" s="101"/>
      <c r="Q568" s="100"/>
      <c r="R568" s="101"/>
      <c r="S568" s="100"/>
      <c r="T568" s="101"/>
      <c r="U568" s="118"/>
      <c r="V568" s="118"/>
      <c r="W568" s="100"/>
      <c r="X568" s="100"/>
      <c r="Y568" s="100"/>
      <c r="Z568" s="100"/>
      <c r="AA568" s="132"/>
      <c r="AB568" s="101"/>
      <c r="AC568" s="101"/>
      <c r="AD568" s="101"/>
      <c r="AE568" s="100"/>
      <c r="AF568" s="101"/>
      <c r="AG568" s="100"/>
      <c r="AH568" s="101"/>
      <c r="AI568" s="100"/>
      <c r="AJ568" s="101"/>
      <c r="AK568" s="100"/>
      <c r="AL568" s="101"/>
      <c r="AM568" s="101"/>
      <c r="AN568" s="8"/>
      <c r="AO568" s="147">
        <f>IFERROR(VLOOKUP(B568,'A2. Rate Change &amp; Enrollment'!$C$20:$K$769,3,FALSE),0)</f>
        <v>0</v>
      </c>
      <c r="AP568" s="147">
        <f>IFERROR(VLOOKUP(B568,'A2. Rate Change &amp; Enrollment'!$C$20:$K$769,7,FALSE),0)</f>
        <v>0</v>
      </c>
      <c r="AQ568" s="150" t="e">
        <f t="shared" si="70"/>
        <v>#DIV/0!</v>
      </c>
      <c r="AS568" s="177"/>
      <c r="AT568" s="177"/>
      <c r="AV568" s="153" t="e">
        <f t="shared" si="71"/>
        <v>#DIV/0!</v>
      </c>
      <c r="AW568" s="101"/>
      <c r="AY568" s="132"/>
      <c r="AZ568" s="101"/>
      <c r="BA568" s="94"/>
      <c r="BB568" s="94"/>
      <c r="BC568" s="94"/>
      <c r="BD568" s="94"/>
      <c r="BE568" s="101"/>
      <c r="BF568" s="132"/>
      <c r="BG568" s="98"/>
      <c r="BH568" s="74" t="str">
        <f t="shared" si="66"/>
        <v>N</v>
      </c>
      <c r="BI568" t="e">
        <f t="shared" si="67"/>
        <v>#DIV/0!</v>
      </c>
      <c r="BK568" s="283">
        <f>IFERROR(VLOOKUP($B568, 'A2. Rate Change &amp; Enrollment'!$C$14:$BY$769, 75, FALSE), 0)</f>
        <v>0</v>
      </c>
      <c r="BL568" s="283" t="e">
        <f t="shared" si="68"/>
        <v>#DIV/0!</v>
      </c>
      <c r="BM568" s="283" t="e">
        <f t="shared" si="69"/>
        <v>#DIV/0!</v>
      </c>
      <c r="BN568" t="e">
        <f t="shared" si="72"/>
        <v>#DIV/0!</v>
      </c>
    </row>
    <row r="569" spans="1:66" x14ac:dyDescent="0.35">
      <c r="A569" t="s">
        <v>872</v>
      </c>
      <c r="B569" s="144"/>
      <c r="C569" s="98"/>
      <c r="D569" s="43" t="str">
        <f t="shared" si="65"/>
        <v>Indemnity</v>
      </c>
      <c r="E569" s="100"/>
      <c r="F569" s="101"/>
      <c r="G569" s="100"/>
      <c r="H569" s="101"/>
      <c r="I569" s="100"/>
      <c r="J569" s="101"/>
      <c r="K569" s="100"/>
      <c r="L569" s="101"/>
      <c r="M569" s="100"/>
      <c r="N569" s="101"/>
      <c r="O569" s="100"/>
      <c r="P569" s="101"/>
      <c r="Q569" s="100"/>
      <c r="R569" s="101"/>
      <c r="S569" s="100"/>
      <c r="T569" s="101"/>
      <c r="U569" s="118"/>
      <c r="V569" s="118"/>
      <c r="W569" s="100"/>
      <c r="X569" s="100"/>
      <c r="Y569" s="100"/>
      <c r="Z569" s="100"/>
      <c r="AA569" s="132"/>
      <c r="AB569" s="101"/>
      <c r="AC569" s="101"/>
      <c r="AD569" s="101"/>
      <c r="AE569" s="100"/>
      <c r="AF569" s="101"/>
      <c r="AG569" s="100"/>
      <c r="AH569" s="101"/>
      <c r="AI569" s="100"/>
      <c r="AJ569" s="101"/>
      <c r="AK569" s="100"/>
      <c r="AL569" s="101"/>
      <c r="AM569" s="101"/>
      <c r="AN569" s="8"/>
      <c r="AO569" s="147">
        <f>IFERROR(VLOOKUP(B569,'A2. Rate Change &amp; Enrollment'!$C$20:$K$769,3,FALSE),0)</f>
        <v>0</v>
      </c>
      <c r="AP569" s="147">
        <f>IFERROR(VLOOKUP(B569,'A2. Rate Change &amp; Enrollment'!$C$20:$K$769,7,FALSE),0)</f>
        <v>0</v>
      </c>
      <c r="AQ569" s="150" t="e">
        <f t="shared" si="70"/>
        <v>#DIV/0!</v>
      </c>
      <c r="AS569" s="177"/>
      <c r="AT569" s="177"/>
      <c r="AV569" s="153" t="e">
        <f t="shared" si="71"/>
        <v>#DIV/0!</v>
      </c>
      <c r="AW569" s="101"/>
      <c r="AY569" s="132"/>
      <c r="AZ569" s="101"/>
      <c r="BA569" s="94"/>
      <c r="BB569" s="94"/>
      <c r="BC569" s="94"/>
      <c r="BD569" s="94"/>
      <c r="BE569" s="101"/>
      <c r="BF569" s="132"/>
      <c r="BG569" s="98"/>
      <c r="BH569" s="74" t="str">
        <f t="shared" si="66"/>
        <v>N</v>
      </c>
      <c r="BI569" t="e">
        <f t="shared" si="67"/>
        <v>#DIV/0!</v>
      </c>
      <c r="BK569" s="283">
        <f>IFERROR(VLOOKUP($B569, 'A2. Rate Change &amp; Enrollment'!$C$14:$BY$769, 75, FALSE), 0)</f>
        <v>0</v>
      </c>
      <c r="BL569" s="283" t="e">
        <f t="shared" si="68"/>
        <v>#DIV/0!</v>
      </c>
      <c r="BM569" s="283" t="e">
        <f t="shared" si="69"/>
        <v>#DIV/0!</v>
      </c>
      <c r="BN569" t="e">
        <f t="shared" si="72"/>
        <v>#DIV/0!</v>
      </c>
    </row>
    <row r="570" spans="1:66" x14ac:dyDescent="0.35">
      <c r="A570" t="s">
        <v>873</v>
      </c>
      <c r="B570" s="144"/>
      <c r="C570" s="98"/>
      <c r="D570" s="43" t="str">
        <f t="shared" si="65"/>
        <v>Indemnity</v>
      </c>
      <c r="E570" s="100"/>
      <c r="F570" s="101"/>
      <c r="G570" s="100"/>
      <c r="H570" s="101"/>
      <c r="I570" s="100"/>
      <c r="J570" s="101"/>
      <c r="K570" s="100"/>
      <c r="L570" s="101"/>
      <c r="M570" s="100"/>
      <c r="N570" s="101"/>
      <c r="O570" s="100"/>
      <c r="P570" s="101"/>
      <c r="Q570" s="100"/>
      <c r="R570" s="101"/>
      <c r="S570" s="100"/>
      <c r="T570" s="101"/>
      <c r="U570" s="118"/>
      <c r="V570" s="118"/>
      <c r="W570" s="100"/>
      <c r="X570" s="100"/>
      <c r="Y570" s="100"/>
      <c r="Z570" s="100"/>
      <c r="AA570" s="132"/>
      <c r="AB570" s="101"/>
      <c r="AC570" s="101"/>
      <c r="AD570" s="101"/>
      <c r="AE570" s="100"/>
      <c r="AF570" s="101"/>
      <c r="AG570" s="100"/>
      <c r="AH570" s="101"/>
      <c r="AI570" s="100"/>
      <c r="AJ570" s="101"/>
      <c r="AK570" s="100"/>
      <c r="AL570" s="101"/>
      <c r="AM570" s="101"/>
      <c r="AN570" s="8"/>
      <c r="AO570" s="147">
        <f>IFERROR(VLOOKUP(B570,'A2. Rate Change &amp; Enrollment'!$C$20:$K$769,3,FALSE),0)</f>
        <v>0</v>
      </c>
      <c r="AP570" s="147">
        <f>IFERROR(VLOOKUP(B570,'A2. Rate Change &amp; Enrollment'!$C$20:$K$769,7,FALSE),0)</f>
        <v>0</v>
      </c>
      <c r="AQ570" s="150" t="e">
        <f t="shared" si="70"/>
        <v>#DIV/0!</v>
      </c>
      <c r="AS570" s="177"/>
      <c r="AT570" s="177"/>
      <c r="AV570" s="153" t="e">
        <f t="shared" si="71"/>
        <v>#DIV/0!</v>
      </c>
      <c r="AW570" s="101"/>
      <c r="AY570" s="132"/>
      <c r="AZ570" s="101"/>
      <c r="BA570" s="94"/>
      <c r="BB570" s="94"/>
      <c r="BC570" s="94"/>
      <c r="BD570" s="94"/>
      <c r="BE570" s="101"/>
      <c r="BF570" s="132"/>
      <c r="BG570" s="98"/>
      <c r="BH570" s="74" t="str">
        <f t="shared" si="66"/>
        <v>N</v>
      </c>
      <c r="BI570" t="e">
        <f t="shared" si="67"/>
        <v>#DIV/0!</v>
      </c>
      <c r="BK570" s="283">
        <f>IFERROR(VLOOKUP($B570, 'A2. Rate Change &amp; Enrollment'!$C$14:$BY$769, 75, FALSE), 0)</f>
        <v>0</v>
      </c>
      <c r="BL570" s="283" t="e">
        <f t="shared" si="68"/>
        <v>#DIV/0!</v>
      </c>
      <c r="BM570" s="283" t="e">
        <f t="shared" si="69"/>
        <v>#DIV/0!</v>
      </c>
      <c r="BN570" t="e">
        <f t="shared" si="72"/>
        <v>#DIV/0!</v>
      </c>
    </row>
    <row r="571" spans="1:66" x14ac:dyDescent="0.35">
      <c r="A571" t="s">
        <v>874</v>
      </c>
      <c r="B571" s="144"/>
      <c r="C571" s="98"/>
      <c r="D571" s="43" t="str">
        <f t="shared" si="65"/>
        <v>Indemnity</v>
      </c>
      <c r="E571" s="100"/>
      <c r="F571" s="101"/>
      <c r="G571" s="100"/>
      <c r="H571" s="101"/>
      <c r="I571" s="100"/>
      <c r="J571" s="101"/>
      <c r="K571" s="100"/>
      <c r="L571" s="101"/>
      <c r="M571" s="100"/>
      <c r="N571" s="101"/>
      <c r="O571" s="100"/>
      <c r="P571" s="101"/>
      <c r="Q571" s="100"/>
      <c r="R571" s="101"/>
      <c r="S571" s="100"/>
      <c r="T571" s="101"/>
      <c r="U571" s="118"/>
      <c r="V571" s="118"/>
      <c r="W571" s="100"/>
      <c r="X571" s="100"/>
      <c r="Y571" s="100"/>
      <c r="Z571" s="100"/>
      <c r="AA571" s="132"/>
      <c r="AB571" s="101"/>
      <c r="AC571" s="101"/>
      <c r="AD571" s="101"/>
      <c r="AE571" s="100"/>
      <c r="AF571" s="101"/>
      <c r="AG571" s="100"/>
      <c r="AH571" s="101"/>
      <c r="AI571" s="100"/>
      <c r="AJ571" s="101"/>
      <c r="AK571" s="100"/>
      <c r="AL571" s="101"/>
      <c r="AM571" s="101"/>
      <c r="AN571" s="8"/>
      <c r="AO571" s="147">
        <f>IFERROR(VLOOKUP(B571,'A2. Rate Change &amp; Enrollment'!$C$20:$K$769,3,FALSE),0)</f>
        <v>0</v>
      </c>
      <c r="AP571" s="147">
        <f>IFERROR(VLOOKUP(B571,'A2. Rate Change &amp; Enrollment'!$C$20:$K$769,7,FALSE),0)</f>
        <v>0</v>
      </c>
      <c r="AQ571" s="150" t="e">
        <f t="shared" si="70"/>
        <v>#DIV/0!</v>
      </c>
      <c r="AS571" s="177"/>
      <c r="AT571" s="177"/>
      <c r="AV571" s="153" t="e">
        <f t="shared" si="71"/>
        <v>#DIV/0!</v>
      </c>
      <c r="AW571" s="101"/>
      <c r="AY571" s="132"/>
      <c r="AZ571" s="101"/>
      <c r="BA571" s="94"/>
      <c r="BB571" s="94"/>
      <c r="BC571" s="94"/>
      <c r="BD571" s="94"/>
      <c r="BE571" s="101"/>
      <c r="BF571" s="132"/>
      <c r="BG571" s="98"/>
      <c r="BH571" s="74" t="str">
        <f t="shared" si="66"/>
        <v>N</v>
      </c>
      <c r="BI571" t="e">
        <f t="shared" si="67"/>
        <v>#DIV/0!</v>
      </c>
      <c r="BK571" s="283">
        <f>IFERROR(VLOOKUP($B571, 'A2. Rate Change &amp; Enrollment'!$C$14:$BY$769, 75, FALSE), 0)</f>
        <v>0</v>
      </c>
      <c r="BL571" s="283" t="e">
        <f t="shared" si="68"/>
        <v>#DIV/0!</v>
      </c>
      <c r="BM571" s="283" t="e">
        <f t="shared" si="69"/>
        <v>#DIV/0!</v>
      </c>
      <c r="BN571" t="e">
        <f t="shared" si="72"/>
        <v>#DIV/0!</v>
      </c>
    </row>
    <row r="572" spans="1:66" x14ac:dyDescent="0.35">
      <c r="A572" t="s">
        <v>875</v>
      </c>
      <c r="B572" s="144"/>
      <c r="C572" s="98"/>
      <c r="D572" s="43" t="str">
        <f t="shared" si="65"/>
        <v>Indemnity</v>
      </c>
      <c r="E572" s="100"/>
      <c r="F572" s="101"/>
      <c r="G572" s="100"/>
      <c r="H572" s="101"/>
      <c r="I572" s="100"/>
      <c r="J572" s="101"/>
      <c r="K572" s="100"/>
      <c r="L572" s="101"/>
      <c r="M572" s="100"/>
      <c r="N572" s="101"/>
      <c r="O572" s="100"/>
      <c r="P572" s="101"/>
      <c r="Q572" s="100"/>
      <c r="R572" s="101"/>
      <c r="S572" s="100"/>
      <c r="T572" s="101"/>
      <c r="U572" s="118"/>
      <c r="V572" s="118"/>
      <c r="W572" s="100"/>
      <c r="X572" s="100"/>
      <c r="Y572" s="100"/>
      <c r="Z572" s="100"/>
      <c r="AA572" s="132"/>
      <c r="AB572" s="101"/>
      <c r="AC572" s="101"/>
      <c r="AD572" s="101"/>
      <c r="AE572" s="100"/>
      <c r="AF572" s="101"/>
      <c r="AG572" s="100"/>
      <c r="AH572" s="101"/>
      <c r="AI572" s="100"/>
      <c r="AJ572" s="101"/>
      <c r="AK572" s="100"/>
      <c r="AL572" s="101"/>
      <c r="AM572" s="101"/>
      <c r="AN572" s="8"/>
      <c r="AO572" s="147">
        <f>IFERROR(VLOOKUP(B572,'A2. Rate Change &amp; Enrollment'!$C$20:$K$769,3,FALSE),0)</f>
        <v>0</v>
      </c>
      <c r="AP572" s="147">
        <f>IFERROR(VLOOKUP(B572,'A2. Rate Change &amp; Enrollment'!$C$20:$K$769,7,FALSE),0)</f>
        <v>0</v>
      </c>
      <c r="AQ572" s="150" t="e">
        <f t="shared" si="70"/>
        <v>#DIV/0!</v>
      </c>
      <c r="AS572" s="177"/>
      <c r="AT572" s="177"/>
      <c r="AV572" s="153" t="e">
        <f t="shared" si="71"/>
        <v>#DIV/0!</v>
      </c>
      <c r="AW572" s="101"/>
      <c r="AY572" s="132"/>
      <c r="AZ572" s="101"/>
      <c r="BA572" s="94"/>
      <c r="BB572" s="94"/>
      <c r="BC572" s="94"/>
      <c r="BD572" s="94"/>
      <c r="BE572" s="101"/>
      <c r="BF572" s="132"/>
      <c r="BG572" s="98"/>
      <c r="BH572" s="74" t="str">
        <f t="shared" si="66"/>
        <v>N</v>
      </c>
      <c r="BI572" t="e">
        <f t="shared" si="67"/>
        <v>#DIV/0!</v>
      </c>
      <c r="BK572" s="283">
        <f>IFERROR(VLOOKUP($B572, 'A2. Rate Change &amp; Enrollment'!$C$14:$BY$769, 75, FALSE), 0)</f>
        <v>0</v>
      </c>
      <c r="BL572" s="283" t="e">
        <f t="shared" si="68"/>
        <v>#DIV/0!</v>
      </c>
      <c r="BM572" s="283" t="e">
        <f t="shared" si="69"/>
        <v>#DIV/0!</v>
      </c>
      <c r="BN572" t="e">
        <f t="shared" si="72"/>
        <v>#DIV/0!</v>
      </c>
    </row>
    <row r="573" spans="1:66" x14ac:dyDescent="0.35">
      <c r="A573" t="s">
        <v>876</v>
      </c>
      <c r="B573" s="144"/>
      <c r="C573" s="98"/>
      <c r="D573" s="43" t="str">
        <f t="shared" si="65"/>
        <v>Indemnity</v>
      </c>
      <c r="E573" s="100"/>
      <c r="F573" s="101"/>
      <c r="G573" s="100"/>
      <c r="H573" s="101"/>
      <c r="I573" s="100"/>
      <c r="J573" s="101"/>
      <c r="K573" s="100"/>
      <c r="L573" s="101"/>
      <c r="M573" s="100"/>
      <c r="N573" s="101"/>
      <c r="O573" s="100"/>
      <c r="P573" s="101"/>
      <c r="Q573" s="100"/>
      <c r="R573" s="101"/>
      <c r="S573" s="100"/>
      <c r="T573" s="101"/>
      <c r="U573" s="118"/>
      <c r="V573" s="118"/>
      <c r="W573" s="100"/>
      <c r="X573" s="100"/>
      <c r="Y573" s="100"/>
      <c r="Z573" s="100"/>
      <c r="AA573" s="132"/>
      <c r="AB573" s="101"/>
      <c r="AC573" s="101"/>
      <c r="AD573" s="101"/>
      <c r="AE573" s="100"/>
      <c r="AF573" s="101"/>
      <c r="AG573" s="100"/>
      <c r="AH573" s="101"/>
      <c r="AI573" s="100"/>
      <c r="AJ573" s="101"/>
      <c r="AK573" s="100"/>
      <c r="AL573" s="101"/>
      <c r="AM573" s="101"/>
      <c r="AN573" s="8"/>
      <c r="AO573" s="147">
        <f>IFERROR(VLOOKUP(B573,'A2. Rate Change &amp; Enrollment'!$C$20:$K$769,3,FALSE),0)</f>
        <v>0</v>
      </c>
      <c r="AP573" s="147">
        <f>IFERROR(VLOOKUP(B573,'A2. Rate Change &amp; Enrollment'!$C$20:$K$769,7,FALSE),0)</f>
        <v>0</v>
      </c>
      <c r="AQ573" s="150" t="e">
        <f t="shared" si="70"/>
        <v>#DIV/0!</v>
      </c>
      <c r="AS573" s="177"/>
      <c r="AT573" s="177"/>
      <c r="AV573" s="153" t="e">
        <f t="shared" si="71"/>
        <v>#DIV/0!</v>
      </c>
      <c r="AW573" s="101"/>
      <c r="AY573" s="132"/>
      <c r="AZ573" s="101"/>
      <c r="BA573" s="94"/>
      <c r="BB573" s="94"/>
      <c r="BC573" s="94"/>
      <c r="BD573" s="94"/>
      <c r="BE573" s="101"/>
      <c r="BF573" s="132"/>
      <c r="BG573" s="98"/>
      <c r="BH573" s="74" t="str">
        <f t="shared" si="66"/>
        <v>N</v>
      </c>
      <c r="BI573" t="e">
        <f t="shared" si="67"/>
        <v>#DIV/0!</v>
      </c>
      <c r="BK573" s="283">
        <f>IFERROR(VLOOKUP($B573, 'A2. Rate Change &amp; Enrollment'!$C$14:$BY$769, 75, FALSE), 0)</f>
        <v>0</v>
      </c>
      <c r="BL573" s="283" t="e">
        <f t="shared" si="68"/>
        <v>#DIV/0!</v>
      </c>
      <c r="BM573" s="283" t="e">
        <f t="shared" si="69"/>
        <v>#DIV/0!</v>
      </c>
      <c r="BN573" t="e">
        <f t="shared" si="72"/>
        <v>#DIV/0!</v>
      </c>
    </row>
    <row r="574" spans="1:66" x14ac:dyDescent="0.35">
      <c r="A574" t="s">
        <v>877</v>
      </c>
      <c r="B574" s="144"/>
      <c r="C574" s="98"/>
      <c r="D574" s="43" t="str">
        <f t="shared" si="65"/>
        <v>Indemnity</v>
      </c>
      <c r="E574" s="100"/>
      <c r="F574" s="101"/>
      <c r="G574" s="100"/>
      <c r="H574" s="101"/>
      <c r="I574" s="100"/>
      <c r="J574" s="101"/>
      <c r="K574" s="100"/>
      <c r="L574" s="101"/>
      <c r="M574" s="100"/>
      <c r="N574" s="101"/>
      <c r="O574" s="100"/>
      <c r="P574" s="101"/>
      <c r="Q574" s="100"/>
      <c r="R574" s="101"/>
      <c r="S574" s="100"/>
      <c r="T574" s="101"/>
      <c r="U574" s="118"/>
      <c r="V574" s="118"/>
      <c r="W574" s="100"/>
      <c r="X574" s="100"/>
      <c r="Y574" s="100"/>
      <c r="Z574" s="100"/>
      <c r="AA574" s="132"/>
      <c r="AB574" s="101"/>
      <c r="AC574" s="101"/>
      <c r="AD574" s="101"/>
      <c r="AE574" s="100"/>
      <c r="AF574" s="101"/>
      <c r="AG574" s="100"/>
      <c r="AH574" s="101"/>
      <c r="AI574" s="100"/>
      <c r="AJ574" s="101"/>
      <c r="AK574" s="100"/>
      <c r="AL574" s="101"/>
      <c r="AM574" s="101"/>
      <c r="AN574" s="8"/>
      <c r="AO574" s="147">
        <f>IFERROR(VLOOKUP(B574,'A2. Rate Change &amp; Enrollment'!$C$20:$K$769,3,FALSE),0)</f>
        <v>0</v>
      </c>
      <c r="AP574" s="147">
        <f>IFERROR(VLOOKUP(B574,'A2. Rate Change &amp; Enrollment'!$C$20:$K$769,7,FALSE),0)</f>
        <v>0</v>
      </c>
      <c r="AQ574" s="150" t="e">
        <f t="shared" si="70"/>
        <v>#DIV/0!</v>
      </c>
      <c r="AS574" s="177"/>
      <c r="AT574" s="177"/>
      <c r="AV574" s="153" t="e">
        <f t="shared" si="71"/>
        <v>#DIV/0!</v>
      </c>
      <c r="AW574" s="101"/>
      <c r="AY574" s="132"/>
      <c r="AZ574" s="101"/>
      <c r="BA574" s="94"/>
      <c r="BB574" s="94"/>
      <c r="BC574" s="94"/>
      <c r="BD574" s="94"/>
      <c r="BE574" s="101"/>
      <c r="BF574" s="132"/>
      <c r="BG574" s="98"/>
      <c r="BH574" s="74" t="str">
        <f t="shared" si="66"/>
        <v>N</v>
      </c>
      <c r="BI574" t="e">
        <f t="shared" si="67"/>
        <v>#DIV/0!</v>
      </c>
      <c r="BK574" s="283">
        <f>IFERROR(VLOOKUP($B574, 'A2. Rate Change &amp; Enrollment'!$C$14:$BY$769, 75, FALSE), 0)</f>
        <v>0</v>
      </c>
      <c r="BL574" s="283" t="e">
        <f t="shared" si="68"/>
        <v>#DIV/0!</v>
      </c>
      <c r="BM574" s="283" t="e">
        <f t="shared" si="69"/>
        <v>#DIV/0!</v>
      </c>
      <c r="BN574" t="e">
        <f t="shared" si="72"/>
        <v>#DIV/0!</v>
      </c>
    </row>
    <row r="575" spans="1:66" x14ac:dyDescent="0.35">
      <c r="A575" t="s">
        <v>878</v>
      </c>
      <c r="B575" s="144"/>
      <c r="C575" s="98"/>
      <c r="D575" s="43" t="str">
        <f t="shared" si="65"/>
        <v>Indemnity</v>
      </c>
      <c r="E575" s="100"/>
      <c r="F575" s="101"/>
      <c r="G575" s="100"/>
      <c r="H575" s="101"/>
      <c r="I575" s="100"/>
      <c r="J575" s="101"/>
      <c r="K575" s="100"/>
      <c r="L575" s="101"/>
      <c r="M575" s="100"/>
      <c r="N575" s="101"/>
      <c r="O575" s="100"/>
      <c r="P575" s="101"/>
      <c r="Q575" s="100"/>
      <c r="R575" s="101"/>
      <c r="S575" s="100"/>
      <c r="T575" s="101"/>
      <c r="U575" s="118"/>
      <c r="V575" s="118"/>
      <c r="W575" s="100"/>
      <c r="X575" s="100"/>
      <c r="Y575" s="100"/>
      <c r="Z575" s="100"/>
      <c r="AA575" s="132"/>
      <c r="AB575" s="101"/>
      <c r="AC575" s="101"/>
      <c r="AD575" s="101"/>
      <c r="AE575" s="100"/>
      <c r="AF575" s="101"/>
      <c r="AG575" s="100"/>
      <c r="AH575" s="101"/>
      <c r="AI575" s="100"/>
      <c r="AJ575" s="101"/>
      <c r="AK575" s="100"/>
      <c r="AL575" s="101"/>
      <c r="AM575" s="101"/>
      <c r="AN575" s="8"/>
      <c r="AO575" s="147">
        <f>IFERROR(VLOOKUP(B575,'A2. Rate Change &amp; Enrollment'!$C$20:$K$769,3,FALSE),0)</f>
        <v>0</v>
      </c>
      <c r="AP575" s="147">
        <f>IFERROR(VLOOKUP(B575,'A2. Rate Change &amp; Enrollment'!$C$20:$K$769,7,FALSE),0)</f>
        <v>0</v>
      </c>
      <c r="AQ575" s="150" t="e">
        <f t="shared" si="70"/>
        <v>#DIV/0!</v>
      </c>
      <c r="AS575" s="177"/>
      <c r="AT575" s="177"/>
      <c r="AV575" s="153" t="e">
        <f t="shared" si="71"/>
        <v>#DIV/0!</v>
      </c>
      <c r="AW575" s="101"/>
      <c r="AY575" s="132"/>
      <c r="AZ575" s="101"/>
      <c r="BA575" s="94"/>
      <c r="BB575" s="94"/>
      <c r="BC575" s="94"/>
      <c r="BD575" s="94"/>
      <c r="BE575" s="101"/>
      <c r="BF575" s="132"/>
      <c r="BG575" s="98"/>
      <c r="BH575" s="74" t="str">
        <f t="shared" si="66"/>
        <v>N</v>
      </c>
      <c r="BI575" t="e">
        <f t="shared" si="67"/>
        <v>#DIV/0!</v>
      </c>
      <c r="BK575" s="283">
        <f>IFERROR(VLOOKUP($B575, 'A2. Rate Change &amp; Enrollment'!$C$14:$BY$769, 75, FALSE), 0)</f>
        <v>0</v>
      </c>
      <c r="BL575" s="283" t="e">
        <f t="shared" si="68"/>
        <v>#DIV/0!</v>
      </c>
      <c r="BM575" s="283" t="e">
        <f t="shared" si="69"/>
        <v>#DIV/0!</v>
      </c>
      <c r="BN575" t="e">
        <f t="shared" si="72"/>
        <v>#DIV/0!</v>
      </c>
    </row>
    <row r="576" spans="1:66" x14ac:dyDescent="0.35">
      <c r="A576" t="s">
        <v>879</v>
      </c>
      <c r="B576" s="144"/>
      <c r="C576" s="98"/>
      <c r="D576" s="43" t="str">
        <f t="shared" si="65"/>
        <v>Indemnity</v>
      </c>
      <c r="E576" s="100"/>
      <c r="F576" s="101"/>
      <c r="G576" s="100"/>
      <c r="H576" s="101"/>
      <c r="I576" s="100"/>
      <c r="J576" s="101"/>
      <c r="K576" s="100"/>
      <c r="L576" s="101"/>
      <c r="M576" s="100"/>
      <c r="N576" s="101"/>
      <c r="O576" s="100"/>
      <c r="P576" s="101"/>
      <c r="Q576" s="100"/>
      <c r="R576" s="101"/>
      <c r="S576" s="100"/>
      <c r="T576" s="101"/>
      <c r="U576" s="118"/>
      <c r="V576" s="118"/>
      <c r="W576" s="100"/>
      <c r="X576" s="100"/>
      <c r="Y576" s="100"/>
      <c r="Z576" s="100"/>
      <c r="AA576" s="132"/>
      <c r="AB576" s="101"/>
      <c r="AC576" s="101"/>
      <c r="AD576" s="101"/>
      <c r="AE576" s="100"/>
      <c r="AF576" s="101"/>
      <c r="AG576" s="100"/>
      <c r="AH576" s="101"/>
      <c r="AI576" s="100"/>
      <c r="AJ576" s="101"/>
      <c r="AK576" s="100"/>
      <c r="AL576" s="101"/>
      <c r="AM576" s="101"/>
      <c r="AN576" s="8"/>
      <c r="AO576" s="147">
        <f>IFERROR(VLOOKUP(B576,'A2. Rate Change &amp; Enrollment'!$C$20:$K$769,3,FALSE),0)</f>
        <v>0</v>
      </c>
      <c r="AP576" s="147">
        <f>IFERROR(VLOOKUP(B576,'A2. Rate Change &amp; Enrollment'!$C$20:$K$769,7,FALSE),0)</f>
        <v>0</v>
      </c>
      <c r="AQ576" s="150" t="e">
        <f t="shared" si="70"/>
        <v>#DIV/0!</v>
      </c>
      <c r="AS576" s="177"/>
      <c r="AT576" s="177"/>
      <c r="AV576" s="153" t="e">
        <f t="shared" si="71"/>
        <v>#DIV/0!</v>
      </c>
      <c r="AW576" s="101"/>
      <c r="AY576" s="132"/>
      <c r="AZ576" s="101"/>
      <c r="BA576" s="94"/>
      <c r="BB576" s="94"/>
      <c r="BC576" s="94"/>
      <c r="BD576" s="94"/>
      <c r="BE576" s="101"/>
      <c r="BF576" s="132"/>
      <c r="BG576" s="98"/>
      <c r="BH576" s="74" t="str">
        <f t="shared" si="66"/>
        <v>N</v>
      </c>
      <c r="BI576" t="e">
        <f t="shared" si="67"/>
        <v>#DIV/0!</v>
      </c>
      <c r="BK576" s="283">
        <f>IFERROR(VLOOKUP($B576, 'A2. Rate Change &amp; Enrollment'!$C$14:$BY$769, 75, FALSE), 0)</f>
        <v>0</v>
      </c>
      <c r="BL576" s="283" t="e">
        <f t="shared" si="68"/>
        <v>#DIV/0!</v>
      </c>
      <c r="BM576" s="283" t="e">
        <f t="shared" si="69"/>
        <v>#DIV/0!</v>
      </c>
      <c r="BN576" t="e">
        <f t="shared" si="72"/>
        <v>#DIV/0!</v>
      </c>
    </row>
    <row r="577" spans="1:66" x14ac:dyDescent="0.35">
      <c r="A577" t="s">
        <v>880</v>
      </c>
      <c r="B577" s="144"/>
      <c r="C577" s="98"/>
      <c r="D577" s="43" t="str">
        <f t="shared" si="65"/>
        <v>Indemnity</v>
      </c>
      <c r="E577" s="100"/>
      <c r="F577" s="101"/>
      <c r="G577" s="100"/>
      <c r="H577" s="101"/>
      <c r="I577" s="100"/>
      <c r="J577" s="101"/>
      <c r="K577" s="100"/>
      <c r="L577" s="101"/>
      <c r="M577" s="100"/>
      <c r="N577" s="101"/>
      <c r="O577" s="100"/>
      <c r="P577" s="101"/>
      <c r="Q577" s="100"/>
      <c r="R577" s="101"/>
      <c r="S577" s="100"/>
      <c r="T577" s="101"/>
      <c r="U577" s="118"/>
      <c r="V577" s="118"/>
      <c r="W577" s="100"/>
      <c r="X577" s="100"/>
      <c r="Y577" s="100"/>
      <c r="Z577" s="100"/>
      <c r="AA577" s="132"/>
      <c r="AB577" s="101"/>
      <c r="AC577" s="101"/>
      <c r="AD577" s="101"/>
      <c r="AE577" s="100"/>
      <c r="AF577" s="101"/>
      <c r="AG577" s="100"/>
      <c r="AH577" s="101"/>
      <c r="AI577" s="100"/>
      <c r="AJ577" s="101"/>
      <c r="AK577" s="100"/>
      <c r="AL577" s="101"/>
      <c r="AM577" s="101"/>
      <c r="AN577" s="8"/>
      <c r="AO577" s="147">
        <f>IFERROR(VLOOKUP(B577,'A2. Rate Change &amp; Enrollment'!$C$20:$K$769,3,FALSE),0)</f>
        <v>0</v>
      </c>
      <c r="AP577" s="147">
        <f>IFERROR(VLOOKUP(B577,'A2. Rate Change &amp; Enrollment'!$C$20:$K$769,7,FALSE),0)</f>
        <v>0</v>
      </c>
      <c r="AQ577" s="150" t="e">
        <f t="shared" si="70"/>
        <v>#DIV/0!</v>
      </c>
      <c r="AS577" s="177"/>
      <c r="AT577" s="177"/>
      <c r="AV577" s="153" t="e">
        <f t="shared" si="71"/>
        <v>#DIV/0!</v>
      </c>
      <c r="AW577" s="101"/>
      <c r="AY577" s="132"/>
      <c r="AZ577" s="101"/>
      <c r="BA577" s="94"/>
      <c r="BB577" s="94"/>
      <c r="BC577" s="94"/>
      <c r="BD577" s="94"/>
      <c r="BE577" s="101"/>
      <c r="BF577" s="132"/>
      <c r="BG577" s="98"/>
      <c r="BH577" s="74" t="str">
        <f t="shared" si="66"/>
        <v>N</v>
      </c>
      <c r="BI577" t="e">
        <f t="shared" si="67"/>
        <v>#DIV/0!</v>
      </c>
      <c r="BK577" s="283">
        <f>IFERROR(VLOOKUP($B577, 'A2. Rate Change &amp; Enrollment'!$C$14:$BY$769, 75, FALSE), 0)</f>
        <v>0</v>
      </c>
      <c r="BL577" s="283" t="e">
        <f t="shared" si="68"/>
        <v>#DIV/0!</v>
      </c>
      <c r="BM577" s="283" t="e">
        <f t="shared" si="69"/>
        <v>#DIV/0!</v>
      </c>
      <c r="BN577" t="e">
        <f t="shared" si="72"/>
        <v>#DIV/0!</v>
      </c>
    </row>
    <row r="578" spans="1:66" x14ac:dyDescent="0.35">
      <c r="A578" t="s">
        <v>881</v>
      </c>
      <c r="B578" s="144"/>
      <c r="C578" s="98"/>
      <c r="D578" s="43" t="str">
        <f t="shared" si="65"/>
        <v>Indemnity</v>
      </c>
      <c r="E578" s="100"/>
      <c r="F578" s="101"/>
      <c r="G578" s="100"/>
      <c r="H578" s="101"/>
      <c r="I578" s="100"/>
      <c r="J578" s="101"/>
      <c r="K578" s="100"/>
      <c r="L578" s="101"/>
      <c r="M578" s="100"/>
      <c r="N578" s="101"/>
      <c r="O578" s="100"/>
      <c r="P578" s="101"/>
      <c r="Q578" s="100"/>
      <c r="R578" s="101"/>
      <c r="S578" s="100"/>
      <c r="T578" s="101"/>
      <c r="U578" s="118"/>
      <c r="V578" s="118"/>
      <c r="W578" s="100"/>
      <c r="X578" s="100"/>
      <c r="Y578" s="100"/>
      <c r="Z578" s="100"/>
      <c r="AA578" s="132"/>
      <c r="AB578" s="101"/>
      <c r="AC578" s="101"/>
      <c r="AD578" s="101"/>
      <c r="AE578" s="100"/>
      <c r="AF578" s="101"/>
      <c r="AG578" s="100"/>
      <c r="AH578" s="101"/>
      <c r="AI578" s="100"/>
      <c r="AJ578" s="101"/>
      <c r="AK578" s="100"/>
      <c r="AL578" s="101"/>
      <c r="AM578" s="101"/>
      <c r="AN578" s="8"/>
      <c r="AO578" s="147">
        <f>IFERROR(VLOOKUP(B578,'A2. Rate Change &amp; Enrollment'!$C$20:$K$769,3,FALSE),0)</f>
        <v>0</v>
      </c>
      <c r="AP578" s="147">
        <f>IFERROR(VLOOKUP(B578,'A2. Rate Change &amp; Enrollment'!$C$20:$K$769,7,FALSE),0)</f>
        <v>0</v>
      </c>
      <c r="AQ578" s="150" t="e">
        <f t="shared" si="70"/>
        <v>#DIV/0!</v>
      </c>
      <c r="AS578" s="177"/>
      <c r="AT578" s="177"/>
      <c r="AV578" s="153" t="e">
        <f t="shared" si="71"/>
        <v>#DIV/0!</v>
      </c>
      <c r="AW578" s="101"/>
      <c r="AY578" s="132"/>
      <c r="AZ578" s="101"/>
      <c r="BA578" s="94"/>
      <c r="BB578" s="94"/>
      <c r="BC578" s="94"/>
      <c r="BD578" s="94"/>
      <c r="BE578" s="101"/>
      <c r="BF578" s="132"/>
      <c r="BG578" s="98"/>
      <c r="BH578" s="74" t="str">
        <f t="shared" si="66"/>
        <v>N</v>
      </c>
      <c r="BI578" t="e">
        <f t="shared" si="67"/>
        <v>#DIV/0!</v>
      </c>
      <c r="BK578" s="283">
        <f>IFERROR(VLOOKUP($B578, 'A2. Rate Change &amp; Enrollment'!$C$14:$BY$769, 75, FALSE), 0)</f>
        <v>0</v>
      </c>
      <c r="BL578" s="283" t="e">
        <f t="shared" si="68"/>
        <v>#DIV/0!</v>
      </c>
      <c r="BM578" s="283" t="e">
        <f t="shared" si="69"/>
        <v>#DIV/0!</v>
      </c>
      <c r="BN578" t="e">
        <f t="shared" si="72"/>
        <v>#DIV/0!</v>
      </c>
    </row>
    <row r="579" spans="1:66" x14ac:dyDescent="0.35">
      <c r="A579" t="s">
        <v>882</v>
      </c>
      <c r="B579" s="144"/>
      <c r="C579" s="98"/>
      <c r="D579" s="43" t="str">
        <f t="shared" si="65"/>
        <v>Indemnity</v>
      </c>
      <c r="E579" s="100"/>
      <c r="F579" s="101"/>
      <c r="G579" s="100"/>
      <c r="H579" s="101"/>
      <c r="I579" s="100"/>
      <c r="J579" s="101"/>
      <c r="K579" s="100"/>
      <c r="L579" s="101"/>
      <c r="M579" s="100"/>
      <c r="N579" s="101"/>
      <c r="O579" s="100"/>
      <c r="P579" s="101"/>
      <c r="Q579" s="100"/>
      <c r="R579" s="101"/>
      <c r="S579" s="100"/>
      <c r="T579" s="101"/>
      <c r="U579" s="118"/>
      <c r="V579" s="118"/>
      <c r="W579" s="100"/>
      <c r="X579" s="100"/>
      <c r="Y579" s="100"/>
      <c r="Z579" s="100"/>
      <c r="AA579" s="132"/>
      <c r="AB579" s="101"/>
      <c r="AC579" s="101"/>
      <c r="AD579" s="101"/>
      <c r="AE579" s="100"/>
      <c r="AF579" s="101"/>
      <c r="AG579" s="100"/>
      <c r="AH579" s="101"/>
      <c r="AI579" s="100"/>
      <c r="AJ579" s="101"/>
      <c r="AK579" s="100"/>
      <c r="AL579" s="101"/>
      <c r="AM579" s="101"/>
      <c r="AN579" s="8"/>
      <c r="AO579" s="147">
        <f>IFERROR(VLOOKUP(B579,'A2. Rate Change &amp; Enrollment'!$C$20:$K$769,3,FALSE),0)</f>
        <v>0</v>
      </c>
      <c r="AP579" s="147">
        <f>IFERROR(VLOOKUP(B579,'A2. Rate Change &amp; Enrollment'!$C$20:$K$769,7,FALSE),0)</f>
        <v>0</v>
      </c>
      <c r="AQ579" s="150" t="e">
        <f t="shared" si="70"/>
        <v>#DIV/0!</v>
      </c>
      <c r="AS579" s="177"/>
      <c r="AT579" s="177"/>
      <c r="AV579" s="153" t="e">
        <f t="shared" si="71"/>
        <v>#DIV/0!</v>
      </c>
      <c r="AW579" s="101"/>
      <c r="AY579" s="132"/>
      <c r="AZ579" s="101"/>
      <c r="BA579" s="94"/>
      <c r="BB579" s="94"/>
      <c r="BC579" s="94"/>
      <c r="BD579" s="94"/>
      <c r="BE579" s="101"/>
      <c r="BF579" s="132"/>
      <c r="BG579" s="98"/>
      <c r="BH579" s="74" t="str">
        <f t="shared" si="66"/>
        <v>N</v>
      </c>
      <c r="BI579" t="e">
        <f t="shared" si="67"/>
        <v>#DIV/0!</v>
      </c>
      <c r="BK579" s="283">
        <f>IFERROR(VLOOKUP($B579, 'A2. Rate Change &amp; Enrollment'!$C$14:$BY$769, 75, FALSE), 0)</f>
        <v>0</v>
      </c>
      <c r="BL579" s="283" t="e">
        <f t="shared" si="68"/>
        <v>#DIV/0!</v>
      </c>
      <c r="BM579" s="283" t="e">
        <f t="shared" si="69"/>
        <v>#DIV/0!</v>
      </c>
      <c r="BN579" t="e">
        <f t="shared" si="72"/>
        <v>#DIV/0!</v>
      </c>
    </row>
    <row r="580" spans="1:66" x14ac:dyDescent="0.35">
      <c r="A580" t="s">
        <v>883</v>
      </c>
      <c r="B580" s="144"/>
      <c r="C580" s="98"/>
      <c r="D580" s="43" t="str">
        <f t="shared" si="65"/>
        <v>Indemnity</v>
      </c>
      <c r="E580" s="100"/>
      <c r="F580" s="101"/>
      <c r="G580" s="100"/>
      <c r="H580" s="101"/>
      <c r="I580" s="100"/>
      <c r="J580" s="101"/>
      <c r="K580" s="100"/>
      <c r="L580" s="101"/>
      <c r="M580" s="100"/>
      <c r="N580" s="101"/>
      <c r="O580" s="100"/>
      <c r="P580" s="101"/>
      <c r="Q580" s="100"/>
      <c r="R580" s="101"/>
      <c r="S580" s="100"/>
      <c r="T580" s="101"/>
      <c r="U580" s="118"/>
      <c r="V580" s="118"/>
      <c r="W580" s="100"/>
      <c r="X580" s="100"/>
      <c r="Y580" s="100"/>
      <c r="Z580" s="100"/>
      <c r="AA580" s="132"/>
      <c r="AB580" s="101"/>
      <c r="AC580" s="101"/>
      <c r="AD580" s="101"/>
      <c r="AE580" s="100"/>
      <c r="AF580" s="101"/>
      <c r="AG580" s="100"/>
      <c r="AH580" s="101"/>
      <c r="AI580" s="100"/>
      <c r="AJ580" s="101"/>
      <c r="AK580" s="100"/>
      <c r="AL580" s="101"/>
      <c r="AM580" s="101"/>
      <c r="AN580" s="8"/>
      <c r="AO580" s="147">
        <f>IFERROR(VLOOKUP(B580,'A2. Rate Change &amp; Enrollment'!$C$20:$K$769,3,FALSE),0)</f>
        <v>0</v>
      </c>
      <c r="AP580" s="147">
        <f>IFERROR(VLOOKUP(B580,'A2. Rate Change &amp; Enrollment'!$C$20:$K$769,7,FALSE),0)</f>
        <v>0</v>
      </c>
      <c r="AQ580" s="150" t="e">
        <f t="shared" si="70"/>
        <v>#DIV/0!</v>
      </c>
      <c r="AS580" s="177"/>
      <c r="AT580" s="177"/>
      <c r="AV580" s="153" t="e">
        <f t="shared" si="71"/>
        <v>#DIV/0!</v>
      </c>
      <c r="AW580" s="101"/>
      <c r="AY580" s="132"/>
      <c r="AZ580" s="101"/>
      <c r="BA580" s="94"/>
      <c r="BB580" s="94"/>
      <c r="BC580" s="94"/>
      <c r="BD580" s="94"/>
      <c r="BE580" s="101"/>
      <c r="BF580" s="132"/>
      <c r="BG580" s="98"/>
      <c r="BH580" s="74" t="str">
        <f t="shared" si="66"/>
        <v>N</v>
      </c>
      <c r="BI580" t="e">
        <f t="shared" si="67"/>
        <v>#DIV/0!</v>
      </c>
      <c r="BK580" s="283">
        <f>IFERROR(VLOOKUP($B580, 'A2. Rate Change &amp; Enrollment'!$C$14:$BY$769, 75, FALSE), 0)</f>
        <v>0</v>
      </c>
      <c r="BL580" s="283" t="e">
        <f t="shared" si="68"/>
        <v>#DIV/0!</v>
      </c>
      <c r="BM580" s="283" t="e">
        <f t="shared" si="69"/>
        <v>#DIV/0!</v>
      </c>
      <c r="BN580" t="e">
        <f t="shared" si="72"/>
        <v>#DIV/0!</v>
      </c>
    </row>
    <row r="581" spans="1:66" x14ac:dyDescent="0.35">
      <c r="A581" t="s">
        <v>884</v>
      </c>
      <c r="B581" s="144"/>
      <c r="C581" s="98"/>
      <c r="D581" s="43" t="str">
        <f t="shared" si="65"/>
        <v>Indemnity</v>
      </c>
      <c r="E581" s="100"/>
      <c r="F581" s="101"/>
      <c r="G581" s="100"/>
      <c r="H581" s="101"/>
      <c r="I581" s="100"/>
      <c r="J581" s="101"/>
      <c r="K581" s="100"/>
      <c r="L581" s="101"/>
      <c r="M581" s="100"/>
      <c r="N581" s="101"/>
      <c r="O581" s="100"/>
      <c r="P581" s="101"/>
      <c r="Q581" s="100"/>
      <c r="R581" s="101"/>
      <c r="S581" s="100"/>
      <c r="T581" s="101"/>
      <c r="U581" s="118"/>
      <c r="V581" s="118"/>
      <c r="W581" s="100"/>
      <c r="X581" s="100"/>
      <c r="Y581" s="100"/>
      <c r="Z581" s="100"/>
      <c r="AA581" s="132"/>
      <c r="AB581" s="101"/>
      <c r="AC581" s="101"/>
      <c r="AD581" s="101"/>
      <c r="AE581" s="100"/>
      <c r="AF581" s="101"/>
      <c r="AG581" s="100"/>
      <c r="AH581" s="101"/>
      <c r="AI581" s="100"/>
      <c r="AJ581" s="101"/>
      <c r="AK581" s="100"/>
      <c r="AL581" s="101"/>
      <c r="AM581" s="101"/>
      <c r="AN581" s="8"/>
      <c r="AO581" s="147">
        <f>IFERROR(VLOOKUP(B581,'A2. Rate Change &amp; Enrollment'!$C$20:$K$769,3,FALSE),0)</f>
        <v>0</v>
      </c>
      <c r="AP581" s="147">
        <f>IFERROR(VLOOKUP(B581,'A2. Rate Change &amp; Enrollment'!$C$20:$K$769,7,FALSE),0)</f>
        <v>0</v>
      </c>
      <c r="AQ581" s="150" t="e">
        <f t="shared" si="70"/>
        <v>#DIV/0!</v>
      </c>
      <c r="AS581" s="177"/>
      <c r="AT581" s="177"/>
      <c r="AV581" s="153" t="e">
        <f t="shared" si="71"/>
        <v>#DIV/0!</v>
      </c>
      <c r="AW581" s="101"/>
      <c r="AY581" s="132"/>
      <c r="AZ581" s="101"/>
      <c r="BA581" s="94"/>
      <c r="BB581" s="94"/>
      <c r="BC581" s="94"/>
      <c r="BD581" s="94"/>
      <c r="BE581" s="101"/>
      <c r="BF581" s="132"/>
      <c r="BG581" s="98"/>
      <c r="BH581" s="74" t="str">
        <f t="shared" si="66"/>
        <v>N</v>
      </c>
      <c r="BI581" t="e">
        <f t="shared" si="67"/>
        <v>#DIV/0!</v>
      </c>
      <c r="BK581" s="283">
        <f>IFERROR(VLOOKUP($B581, 'A2. Rate Change &amp; Enrollment'!$C$14:$BY$769, 75, FALSE), 0)</f>
        <v>0</v>
      </c>
      <c r="BL581" s="283" t="e">
        <f t="shared" si="68"/>
        <v>#DIV/0!</v>
      </c>
      <c r="BM581" s="283" t="e">
        <f t="shared" si="69"/>
        <v>#DIV/0!</v>
      </c>
      <c r="BN581" t="e">
        <f t="shared" si="72"/>
        <v>#DIV/0!</v>
      </c>
    </row>
    <row r="582" spans="1:66" x14ac:dyDescent="0.35">
      <c r="A582" t="s">
        <v>885</v>
      </c>
      <c r="B582" s="144"/>
      <c r="C582" s="98"/>
      <c r="D582" s="43" t="str">
        <f t="shared" si="65"/>
        <v>Indemnity</v>
      </c>
      <c r="E582" s="100"/>
      <c r="F582" s="101"/>
      <c r="G582" s="100"/>
      <c r="H582" s="101"/>
      <c r="I582" s="100"/>
      <c r="J582" s="101"/>
      <c r="K582" s="100"/>
      <c r="L582" s="101"/>
      <c r="M582" s="100"/>
      <c r="N582" s="101"/>
      <c r="O582" s="100"/>
      <c r="P582" s="101"/>
      <c r="Q582" s="100"/>
      <c r="R582" s="101"/>
      <c r="S582" s="100"/>
      <c r="T582" s="101"/>
      <c r="U582" s="118"/>
      <c r="V582" s="118"/>
      <c r="W582" s="100"/>
      <c r="X582" s="100"/>
      <c r="Y582" s="100"/>
      <c r="Z582" s="100"/>
      <c r="AA582" s="132"/>
      <c r="AB582" s="101"/>
      <c r="AC582" s="101"/>
      <c r="AD582" s="101"/>
      <c r="AE582" s="100"/>
      <c r="AF582" s="101"/>
      <c r="AG582" s="100"/>
      <c r="AH582" s="101"/>
      <c r="AI582" s="100"/>
      <c r="AJ582" s="101"/>
      <c r="AK582" s="100"/>
      <c r="AL582" s="101"/>
      <c r="AM582" s="101"/>
      <c r="AN582" s="8"/>
      <c r="AO582" s="147">
        <f>IFERROR(VLOOKUP(B582,'A2. Rate Change &amp; Enrollment'!$C$20:$K$769,3,FALSE),0)</f>
        <v>0</v>
      </c>
      <c r="AP582" s="147">
        <f>IFERROR(VLOOKUP(B582,'A2. Rate Change &amp; Enrollment'!$C$20:$K$769,7,FALSE),0)</f>
        <v>0</v>
      </c>
      <c r="AQ582" s="150" t="e">
        <f t="shared" si="70"/>
        <v>#DIV/0!</v>
      </c>
      <c r="AS582" s="177"/>
      <c r="AT582" s="177"/>
      <c r="AV582" s="153" t="e">
        <f t="shared" si="71"/>
        <v>#DIV/0!</v>
      </c>
      <c r="AW582" s="101"/>
      <c r="AY582" s="132"/>
      <c r="AZ582" s="101"/>
      <c r="BA582" s="94"/>
      <c r="BB582" s="94"/>
      <c r="BC582" s="94"/>
      <c r="BD582" s="94"/>
      <c r="BE582" s="101"/>
      <c r="BF582" s="132"/>
      <c r="BG582" s="98"/>
      <c r="BH582" s="74" t="str">
        <f t="shared" si="66"/>
        <v>N</v>
      </c>
      <c r="BI582" t="e">
        <f t="shared" si="67"/>
        <v>#DIV/0!</v>
      </c>
      <c r="BK582" s="283">
        <f>IFERROR(VLOOKUP($B582, 'A2. Rate Change &amp; Enrollment'!$C$14:$BY$769, 75, FALSE), 0)</f>
        <v>0</v>
      </c>
      <c r="BL582" s="283" t="e">
        <f t="shared" si="68"/>
        <v>#DIV/0!</v>
      </c>
      <c r="BM582" s="283" t="e">
        <f t="shared" si="69"/>
        <v>#DIV/0!</v>
      </c>
      <c r="BN582" t="e">
        <f t="shared" si="72"/>
        <v>#DIV/0!</v>
      </c>
    </row>
    <row r="583" spans="1:66" x14ac:dyDescent="0.35">
      <c r="A583" t="s">
        <v>886</v>
      </c>
      <c r="B583" s="144"/>
      <c r="C583" s="98"/>
      <c r="D583" s="43" t="str">
        <f t="shared" si="65"/>
        <v>Indemnity</v>
      </c>
      <c r="E583" s="100"/>
      <c r="F583" s="101"/>
      <c r="G583" s="100"/>
      <c r="H583" s="101"/>
      <c r="I583" s="100"/>
      <c r="J583" s="101"/>
      <c r="K583" s="100"/>
      <c r="L583" s="101"/>
      <c r="M583" s="100"/>
      <c r="N583" s="101"/>
      <c r="O583" s="100"/>
      <c r="P583" s="101"/>
      <c r="Q583" s="100"/>
      <c r="R583" s="101"/>
      <c r="S583" s="100"/>
      <c r="T583" s="101"/>
      <c r="U583" s="118"/>
      <c r="V583" s="118"/>
      <c r="W583" s="100"/>
      <c r="X583" s="100"/>
      <c r="Y583" s="100"/>
      <c r="Z583" s="100"/>
      <c r="AA583" s="132"/>
      <c r="AB583" s="101"/>
      <c r="AC583" s="101"/>
      <c r="AD583" s="101"/>
      <c r="AE583" s="100"/>
      <c r="AF583" s="101"/>
      <c r="AG583" s="100"/>
      <c r="AH583" s="101"/>
      <c r="AI583" s="100"/>
      <c r="AJ583" s="101"/>
      <c r="AK583" s="100"/>
      <c r="AL583" s="101"/>
      <c r="AM583" s="101"/>
      <c r="AN583" s="8"/>
      <c r="AO583" s="147">
        <f>IFERROR(VLOOKUP(B583,'A2. Rate Change &amp; Enrollment'!$C$20:$K$769,3,FALSE),0)</f>
        <v>0</v>
      </c>
      <c r="AP583" s="147">
        <f>IFERROR(VLOOKUP(B583,'A2. Rate Change &amp; Enrollment'!$C$20:$K$769,7,FALSE),0)</f>
        <v>0</v>
      </c>
      <c r="AQ583" s="150" t="e">
        <f t="shared" si="70"/>
        <v>#DIV/0!</v>
      </c>
      <c r="AS583" s="177"/>
      <c r="AT583" s="177"/>
      <c r="AV583" s="153" t="e">
        <f t="shared" si="71"/>
        <v>#DIV/0!</v>
      </c>
      <c r="AW583" s="101"/>
      <c r="AY583" s="132"/>
      <c r="AZ583" s="101"/>
      <c r="BA583" s="94"/>
      <c r="BB583" s="94"/>
      <c r="BC583" s="94"/>
      <c r="BD583" s="94"/>
      <c r="BE583" s="101"/>
      <c r="BF583" s="132"/>
      <c r="BG583" s="98"/>
      <c r="BH583" s="74" t="str">
        <f t="shared" si="66"/>
        <v>N</v>
      </c>
      <c r="BI583" t="e">
        <f t="shared" si="67"/>
        <v>#DIV/0!</v>
      </c>
      <c r="BK583" s="283">
        <f>IFERROR(VLOOKUP($B583, 'A2. Rate Change &amp; Enrollment'!$C$14:$BY$769, 75, FALSE), 0)</f>
        <v>0</v>
      </c>
      <c r="BL583" s="283" t="e">
        <f t="shared" si="68"/>
        <v>#DIV/0!</v>
      </c>
      <c r="BM583" s="283" t="e">
        <f t="shared" si="69"/>
        <v>#DIV/0!</v>
      </c>
      <c r="BN583" t="e">
        <f t="shared" si="72"/>
        <v>#DIV/0!</v>
      </c>
    </row>
    <row r="584" spans="1:66" x14ac:dyDescent="0.35">
      <c r="A584" t="s">
        <v>887</v>
      </c>
      <c r="B584" s="144"/>
      <c r="C584" s="98"/>
      <c r="D584" s="43" t="str">
        <f t="shared" si="65"/>
        <v>Indemnity</v>
      </c>
      <c r="E584" s="100"/>
      <c r="F584" s="101"/>
      <c r="G584" s="100"/>
      <c r="H584" s="101"/>
      <c r="I584" s="100"/>
      <c r="J584" s="101"/>
      <c r="K584" s="100"/>
      <c r="L584" s="101"/>
      <c r="M584" s="100"/>
      <c r="N584" s="101"/>
      <c r="O584" s="100"/>
      <c r="P584" s="101"/>
      <c r="Q584" s="100"/>
      <c r="R584" s="101"/>
      <c r="S584" s="100"/>
      <c r="T584" s="101"/>
      <c r="U584" s="118"/>
      <c r="V584" s="118"/>
      <c r="W584" s="100"/>
      <c r="X584" s="100"/>
      <c r="Y584" s="100"/>
      <c r="Z584" s="100"/>
      <c r="AA584" s="132"/>
      <c r="AB584" s="101"/>
      <c r="AC584" s="101"/>
      <c r="AD584" s="101"/>
      <c r="AE584" s="100"/>
      <c r="AF584" s="101"/>
      <c r="AG584" s="100"/>
      <c r="AH584" s="101"/>
      <c r="AI584" s="100"/>
      <c r="AJ584" s="101"/>
      <c r="AK584" s="100"/>
      <c r="AL584" s="101"/>
      <c r="AM584" s="101"/>
      <c r="AN584" s="8"/>
      <c r="AO584" s="147">
        <f>IFERROR(VLOOKUP(B584,'A2. Rate Change &amp; Enrollment'!$C$20:$K$769,3,FALSE),0)</f>
        <v>0</v>
      </c>
      <c r="AP584" s="147">
        <f>IFERROR(VLOOKUP(B584,'A2. Rate Change &amp; Enrollment'!$C$20:$K$769,7,FALSE),0)</f>
        <v>0</v>
      </c>
      <c r="AQ584" s="150" t="e">
        <f t="shared" si="70"/>
        <v>#DIV/0!</v>
      </c>
      <c r="AS584" s="177"/>
      <c r="AT584" s="177"/>
      <c r="AV584" s="153" t="e">
        <f t="shared" si="71"/>
        <v>#DIV/0!</v>
      </c>
      <c r="AW584" s="101"/>
      <c r="AY584" s="132"/>
      <c r="AZ584" s="101"/>
      <c r="BA584" s="94"/>
      <c r="BB584" s="94"/>
      <c r="BC584" s="94"/>
      <c r="BD584" s="94"/>
      <c r="BE584" s="101"/>
      <c r="BF584" s="132"/>
      <c r="BG584" s="98"/>
      <c r="BH584" s="74" t="str">
        <f t="shared" si="66"/>
        <v>N</v>
      </c>
      <c r="BI584" t="e">
        <f t="shared" si="67"/>
        <v>#DIV/0!</v>
      </c>
      <c r="BK584" s="283">
        <f>IFERROR(VLOOKUP($B584, 'A2. Rate Change &amp; Enrollment'!$C$14:$BY$769, 75, FALSE), 0)</f>
        <v>0</v>
      </c>
      <c r="BL584" s="283" t="e">
        <f t="shared" si="68"/>
        <v>#DIV/0!</v>
      </c>
      <c r="BM584" s="283" t="e">
        <f t="shared" si="69"/>
        <v>#DIV/0!</v>
      </c>
      <c r="BN584" t="e">
        <f t="shared" si="72"/>
        <v>#DIV/0!</v>
      </c>
    </row>
    <row r="585" spans="1:66" x14ac:dyDescent="0.35">
      <c r="A585" t="s">
        <v>888</v>
      </c>
      <c r="B585" s="144"/>
      <c r="C585" s="98"/>
      <c r="D585" s="43" t="str">
        <f t="shared" si="65"/>
        <v>Indemnity</v>
      </c>
      <c r="E585" s="100"/>
      <c r="F585" s="101"/>
      <c r="G585" s="100"/>
      <c r="H585" s="101"/>
      <c r="I585" s="100"/>
      <c r="J585" s="101"/>
      <c r="K585" s="100"/>
      <c r="L585" s="101"/>
      <c r="M585" s="100"/>
      <c r="N585" s="101"/>
      <c r="O585" s="100"/>
      <c r="P585" s="101"/>
      <c r="Q585" s="100"/>
      <c r="R585" s="101"/>
      <c r="S585" s="100"/>
      <c r="T585" s="101"/>
      <c r="U585" s="118"/>
      <c r="V585" s="118"/>
      <c r="W585" s="100"/>
      <c r="X585" s="100"/>
      <c r="Y585" s="100"/>
      <c r="Z585" s="100"/>
      <c r="AA585" s="132"/>
      <c r="AB585" s="101"/>
      <c r="AC585" s="101"/>
      <c r="AD585" s="101"/>
      <c r="AE585" s="100"/>
      <c r="AF585" s="101"/>
      <c r="AG585" s="100"/>
      <c r="AH585" s="101"/>
      <c r="AI585" s="100"/>
      <c r="AJ585" s="101"/>
      <c r="AK585" s="100"/>
      <c r="AL585" s="101"/>
      <c r="AM585" s="101"/>
      <c r="AN585" s="8"/>
      <c r="AO585" s="147">
        <f>IFERROR(VLOOKUP(B585,'A2. Rate Change &amp; Enrollment'!$C$20:$K$769,3,FALSE),0)</f>
        <v>0</v>
      </c>
      <c r="AP585" s="147">
        <f>IFERROR(VLOOKUP(B585,'A2. Rate Change &amp; Enrollment'!$C$20:$K$769,7,FALSE),0)</f>
        <v>0</v>
      </c>
      <c r="AQ585" s="150" t="e">
        <f t="shared" si="70"/>
        <v>#DIV/0!</v>
      </c>
      <c r="AS585" s="177"/>
      <c r="AT585" s="177"/>
      <c r="AV585" s="153" t="e">
        <f t="shared" si="71"/>
        <v>#DIV/0!</v>
      </c>
      <c r="AW585" s="101"/>
      <c r="AY585" s="132"/>
      <c r="AZ585" s="101"/>
      <c r="BA585" s="94"/>
      <c r="BB585" s="94"/>
      <c r="BC585" s="94"/>
      <c r="BD585" s="94"/>
      <c r="BE585" s="101"/>
      <c r="BF585" s="132"/>
      <c r="BG585" s="98"/>
      <c r="BH585" s="74" t="str">
        <f t="shared" si="66"/>
        <v>N</v>
      </c>
      <c r="BI585" t="e">
        <f t="shared" si="67"/>
        <v>#DIV/0!</v>
      </c>
      <c r="BK585" s="283">
        <f>IFERROR(VLOOKUP($B585, 'A2. Rate Change &amp; Enrollment'!$C$14:$BY$769, 75, FALSE), 0)</f>
        <v>0</v>
      </c>
      <c r="BL585" s="283" t="e">
        <f t="shared" si="68"/>
        <v>#DIV/0!</v>
      </c>
      <c r="BM585" s="283" t="e">
        <f t="shared" si="69"/>
        <v>#DIV/0!</v>
      </c>
      <c r="BN585" t="e">
        <f t="shared" si="72"/>
        <v>#DIV/0!</v>
      </c>
    </row>
    <row r="586" spans="1:66" x14ac:dyDescent="0.35">
      <c r="A586" t="s">
        <v>889</v>
      </c>
      <c r="B586" s="144"/>
      <c r="C586" s="98"/>
      <c r="D586" s="43" t="str">
        <f t="shared" si="65"/>
        <v>Indemnity</v>
      </c>
      <c r="E586" s="100"/>
      <c r="F586" s="101"/>
      <c r="G586" s="100"/>
      <c r="H586" s="101"/>
      <c r="I586" s="100"/>
      <c r="J586" s="101"/>
      <c r="K586" s="100"/>
      <c r="L586" s="101"/>
      <c r="M586" s="100"/>
      <c r="N586" s="101"/>
      <c r="O586" s="100"/>
      <c r="P586" s="101"/>
      <c r="Q586" s="100"/>
      <c r="R586" s="101"/>
      <c r="S586" s="100"/>
      <c r="T586" s="101"/>
      <c r="U586" s="118"/>
      <c r="V586" s="118"/>
      <c r="W586" s="100"/>
      <c r="X586" s="100"/>
      <c r="Y586" s="100"/>
      <c r="Z586" s="100"/>
      <c r="AA586" s="132"/>
      <c r="AB586" s="101"/>
      <c r="AC586" s="101"/>
      <c r="AD586" s="101"/>
      <c r="AE586" s="100"/>
      <c r="AF586" s="101"/>
      <c r="AG586" s="100"/>
      <c r="AH586" s="101"/>
      <c r="AI586" s="100"/>
      <c r="AJ586" s="101"/>
      <c r="AK586" s="100"/>
      <c r="AL586" s="101"/>
      <c r="AM586" s="101"/>
      <c r="AN586" s="8"/>
      <c r="AO586" s="147">
        <f>IFERROR(VLOOKUP(B586,'A2. Rate Change &amp; Enrollment'!$C$20:$K$769,3,FALSE),0)</f>
        <v>0</v>
      </c>
      <c r="AP586" s="147">
        <f>IFERROR(VLOOKUP(B586,'A2. Rate Change &amp; Enrollment'!$C$20:$K$769,7,FALSE),0)</f>
        <v>0</v>
      </c>
      <c r="AQ586" s="150" t="e">
        <f t="shared" si="70"/>
        <v>#DIV/0!</v>
      </c>
      <c r="AS586" s="177"/>
      <c r="AT586" s="177"/>
      <c r="AV586" s="153" t="e">
        <f t="shared" si="71"/>
        <v>#DIV/0!</v>
      </c>
      <c r="AW586" s="101"/>
      <c r="AY586" s="132"/>
      <c r="AZ586" s="101"/>
      <c r="BA586" s="94"/>
      <c r="BB586" s="94"/>
      <c r="BC586" s="94"/>
      <c r="BD586" s="94"/>
      <c r="BE586" s="101"/>
      <c r="BF586" s="132"/>
      <c r="BG586" s="98"/>
      <c r="BH586" s="74" t="str">
        <f t="shared" si="66"/>
        <v>N</v>
      </c>
      <c r="BI586" t="e">
        <f t="shared" si="67"/>
        <v>#DIV/0!</v>
      </c>
      <c r="BK586" s="283">
        <f>IFERROR(VLOOKUP($B586, 'A2. Rate Change &amp; Enrollment'!$C$14:$BY$769, 75, FALSE), 0)</f>
        <v>0</v>
      </c>
      <c r="BL586" s="283" t="e">
        <f t="shared" si="68"/>
        <v>#DIV/0!</v>
      </c>
      <c r="BM586" s="283" t="e">
        <f t="shared" si="69"/>
        <v>#DIV/0!</v>
      </c>
      <c r="BN586" t="e">
        <f t="shared" si="72"/>
        <v>#DIV/0!</v>
      </c>
    </row>
    <row r="587" spans="1:66" x14ac:dyDescent="0.35">
      <c r="A587" t="s">
        <v>890</v>
      </c>
      <c r="B587" s="144"/>
      <c r="C587" s="98"/>
      <c r="D587" s="43" t="str">
        <f t="shared" si="65"/>
        <v>Indemnity</v>
      </c>
      <c r="E587" s="100"/>
      <c r="F587" s="101"/>
      <c r="G587" s="100"/>
      <c r="H587" s="101"/>
      <c r="I587" s="100"/>
      <c r="J587" s="101"/>
      <c r="K587" s="100"/>
      <c r="L587" s="101"/>
      <c r="M587" s="100"/>
      <c r="N587" s="101"/>
      <c r="O587" s="100"/>
      <c r="P587" s="101"/>
      <c r="Q587" s="100"/>
      <c r="R587" s="101"/>
      <c r="S587" s="100"/>
      <c r="T587" s="101"/>
      <c r="U587" s="118"/>
      <c r="V587" s="118"/>
      <c r="W587" s="100"/>
      <c r="X587" s="100"/>
      <c r="Y587" s="100"/>
      <c r="Z587" s="100"/>
      <c r="AA587" s="132"/>
      <c r="AB587" s="101"/>
      <c r="AC587" s="101"/>
      <c r="AD587" s="101"/>
      <c r="AE587" s="100"/>
      <c r="AF587" s="101"/>
      <c r="AG587" s="100"/>
      <c r="AH587" s="101"/>
      <c r="AI587" s="100"/>
      <c r="AJ587" s="101"/>
      <c r="AK587" s="100"/>
      <c r="AL587" s="101"/>
      <c r="AM587" s="101"/>
      <c r="AN587" s="8"/>
      <c r="AO587" s="147">
        <f>IFERROR(VLOOKUP(B587,'A2. Rate Change &amp; Enrollment'!$C$20:$K$769,3,FALSE),0)</f>
        <v>0</v>
      </c>
      <c r="AP587" s="147">
        <f>IFERROR(VLOOKUP(B587,'A2. Rate Change &amp; Enrollment'!$C$20:$K$769,7,FALSE),0)</f>
        <v>0</v>
      </c>
      <c r="AQ587" s="150" t="e">
        <f t="shared" si="70"/>
        <v>#DIV/0!</v>
      </c>
      <c r="AS587" s="177"/>
      <c r="AT587" s="177"/>
      <c r="AV587" s="153" t="e">
        <f t="shared" si="71"/>
        <v>#DIV/0!</v>
      </c>
      <c r="AW587" s="101"/>
      <c r="AY587" s="132"/>
      <c r="AZ587" s="101"/>
      <c r="BA587" s="94"/>
      <c r="BB587" s="94"/>
      <c r="BC587" s="94"/>
      <c r="BD587" s="94"/>
      <c r="BE587" s="101"/>
      <c r="BF587" s="132"/>
      <c r="BG587" s="98"/>
      <c r="BH587" s="74" t="str">
        <f t="shared" si="66"/>
        <v>N</v>
      </c>
      <c r="BI587" t="e">
        <f t="shared" si="67"/>
        <v>#DIV/0!</v>
      </c>
      <c r="BK587" s="283">
        <f>IFERROR(VLOOKUP($B587, 'A2. Rate Change &amp; Enrollment'!$C$14:$BY$769, 75, FALSE), 0)</f>
        <v>0</v>
      </c>
      <c r="BL587" s="283" t="e">
        <f t="shared" si="68"/>
        <v>#DIV/0!</v>
      </c>
      <c r="BM587" s="283" t="e">
        <f t="shared" si="69"/>
        <v>#DIV/0!</v>
      </c>
      <c r="BN587" t="e">
        <f t="shared" si="72"/>
        <v>#DIV/0!</v>
      </c>
    </row>
    <row r="588" spans="1:66" x14ac:dyDescent="0.35">
      <c r="A588" t="s">
        <v>891</v>
      </c>
      <c r="B588" s="144"/>
      <c r="C588" s="98"/>
      <c r="D588" s="43" t="str">
        <f t="shared" si="65"/>
        <v>Indemnity</v>
      </c>
      <c r="E588" s="100"/>
      <c r="F588" s="101"/>
      <c r="G588" s="100"/>
      <c r="H588" s="101"/>
      <c r="I588" s="100"/>
      <c r="J588" s="101"/>
      <c r="K588" s="100"/>
      <c r="L588" s="101"/>
      <c r="M588" s="100"/>
      <c r="N588" s="101"/>
      <c r="O588" s="100"/>
      <c r="P588" s="101"/>
      <c r="Q588" s="100"/>
      <c r="R588" s="101"/>
      <c r="S588" s="100"/>
      <c r="T588" s="101"/>
      <c r="U588" s="118"/>
      <c r="V588" s="118"/>
      <c r="W588" s="100"/>
      <c r="X588" s="100"/>
      <c r="Y588" s="100"/>
      <c r="Z588" s="100"/>
      <c r="AA588" s="132"/>
      <c r="AB588" s="101"/>
      <c r="AC588" s="101"/>
      <c r="AD588" s="101"/>
      <c r="AE588" s="100"/>
      <c r="AF588" s="101"/>
      <c r="AG588" s="100"/>
      <c r="AH588" s="101"/>
      <c r="AI588" s="100"/>
      <c r="AJ588" s="101"/>
      <c r="AK588" s="100"/>
      <c r="AL588" s="101"/>
      <c r="AM588" s="101"/>
      <c r="AN588" s="8"/>
      <c r="AO588" s="147">
        <f>IFERROR(VLOOKUP(B588,'A2. Rate Change &amp; Enrollment'!$C$20:$K$769,3,FALSE),0)</f>
        <v>0</v>
      </c>
      <c r="AP588" s="147">
        <f>IFERROR(VLOOKUP(B588,'A2. Rate Change &amp; Enrollment'!$C$20:$K$769,7,FALSE),0)</f>
        <v>0</v>
      </c>
      <c r="AQ588" s="150" t="e">
        <f t="shared" si="70"/>
        <v>#DIV/0!</v>
      </c>
      <c r="AS588" s="177"/>
      <c r="AT588" s="177"/>
      <c r="AV588" s="153" t="e">
        <f t="shared" si="71"/>
        <v>#DIV/0!</v>
      </c>
      <c r="AW588" s="101"/>
      <c r="AY588" s="132"/>
      <c r="AZ588" s="101"/>
      <c r="BA588" s="94"/>
      <c r="BB588" s="94"/>
      <c r="BC588" s="94"/>
      <c r="BD588" s="94"/>
      <c r="BE588" s="101"/>
      <c r="BF588" s="132"/>
      <c r="BG588" s="98"/>
      <c r="BH588" s="74" t="str">
        <f t="shared" si="66"/>
        <v>N</v>
      </c>
      <c r="BI588" t="e">
        <f t="shared" si="67"/>
        <v>#DIV/0!</v>
      </c>
      <c r="BK588" s="283">
        <f>IFERROR(VLOOKUP($B588, 'A2. Rate Change &amp; Enrollment'!$C$14:$BY$769, 75, FALSE), 0)</f>
        <v>0</v>
      </c>
      <c r="BL588" s="283" t="e">
        <f t="shared" si="68"/>
        <v>#DIV/0!</v>
      </c>
      <c r="BM588" s="283" t="e">
        <f t="shared" si="69"/>
        <v>#DIV/0!</v>
      </c>
      <c r="BN588" t="e">
        <f t="shared" si="72"/>
        <v>#DIV/0!</v>
      </c>
    </row>
    <row r="589" spans="1:66" x14ac:dyDescent="0.35">
      <c r="A589" t="s">
        <v>892</v>
      </c>
      <c r="B589" s="144"/>
      <c r="C589" s="98"/>
      <c r="D589" s="43" t="str">
        <f t="shared" si="65"/>
        <v>Indemnity</v>
      </c>
      <c r="E589" s="100"/>
      <c r="F589" s="101"/>
      <c r="G589" s="100"/>
      <c r="H589" s="101"/>
      <c r="I589" s="100"/>
      <c r="J589" s="101"/>
      <c r="K589" s="100"/>
      <c r="L589" s="101"/>
      <c r="M589" s="100"/>
      <c r="N589" s="101"/>
      <c r="O589" s="100"/>
      <c r="P589" s="101"/>
      <c r="Q589" s="100"/>
      <c r="R589" s="101"/>
      <c r="S589" s="100"/>
      <c r="T589" s="101"/>
      <c r="U589" s="118"/>
      <c r="V589" s="118"/>
      <c r="W589" s="100"/>
      <c r="X589" s="100"/>
      <c r="Y589" s="100"/>
      <c r="Z589" s="100"/>
      <c r="AA589" s="132"/>
      <c r="AB589" s="101"/>
      <c r="AC589" s="101"/>
      <c r="AD589" s="101"/>
      <c r="AE589" s="100"/>
      <c r="AF589" s="101"/>
      <c r="AG589" s="100"/>
      <c r="AH589" s="101"/>
      <c r="AI589" s="100"/>
      <c r="AJ589" s="101"/>
      <c r="AK589" s="100"/>
      <c r="AL589" s="101"/>
      <c r="AM589" s="101"/>
      <c r="AN589" s="8"/>
      <c r="AO589" s="147">
        <f>IFERROR(VLOOKUP(B589,'A2. Rate Change &amp; Enrollment'!$C$20:$K$769,3,FALSE),0)</f>
        <v>0</v>
      </c>
      <c r="AP589" s="147">
        <f>IFERROR(VLOOKUP(B589,'A2. Rate Change &amp; Enrollment'!$C$20:$K$769,7,FALSE),0)</f>
        <v>0</v>
      </c>
      <c r="AQ589" s="150" t="e">
        <f t="shared" si="70"/>
        <v>#DIV/0!</v>
      </c>
      <c r="AS589" s="177"/>
      <c r="AT589" s="177"/>
      <c r="AV589" s="153" t="e">
        <f t="shared" si="71"/>
        <v>#DIV/0!</v>
      </c>
      <c r="AW589" s="101"/>
      <c r="AY589" s="132"/>
      <c r="AZ589" s="101"/>
      <c r="BA589" s="94"/>
      <c r="BB589" s="94"/>
      <c r="BC589" s="94"/>
      <c r="BD589" s="94"/>
      <c r="BE589" s="101"/>
      <c r="BF589" s="132"/>
      <c r="BG589" s="98"/>
      <c r="BH589" s="74" t="str">
        <f t="shared" si="66"/>
        <v>N</v>
      </c>
      <c r="BI589" t="e">
        <f t="shared" si="67"/>
        <v>#DIV/0!</v>
      </c>
      <c r="BK589" s="283">
        <f>IFERROR(VLOOKUP($B589, 'A2. Rate Change &amp; Enrollment'!$C$14:$BY$769, 75, FALSE), 0)</f>
        <v>0</v>
      </c>
      <c r="BL589" s="283" t="e">
        <f t="shared" si="68"/>
        <v>#DIV/0!</v>
      </c>
      <c r="BM589" s="283" t="e">
        <f t="shared" si="69"/>
        <v>#DIV/0!</v>
      </c>
      <c r="BN589" t="e">
        <f t="shared" si="72"/>
        <v>#DIV/0!</v>
      </c>
    </row>
    <row r="590" spans="1:66" x14ac:dyDescent="0.35">
      <c r="A590" t="s">
        <v>893</v>
      </c>
      <c r="B590" s="144"/>
      <c r="C590" s="98"/>
      <c r="D590" s="43" t="str">
        <f t="shared" si="65"/>
        <v>Indemnity</v>
      </c>
      <c r="E590" s="100"/>
      <c r="F590" s="101"/>
      <c r="G590" s="100"/>
      <c r="H590" s="101"/>
      <c r="I590" s="100"/>
      <c r="J590" s="101"/>
      <c r="K590" s="100"/>
      <c r="L590" s="101"/>
      <c r="M590" s="100"/>
      <c r="N590" s="101"/>
      <c r="O590" s="100"/>
      <c r="P590" s="101"/>
      <c r="Q590" s="100"/>
      <c r="R590" s="101"/>
      <c r="S590" s="100"/>
      <c r="T590" s="101"/>
      <c r="U590" s="118"/>
      <c r="V590" s="118"/>
      <c r="W590" s="100"/>
      <c r="X590" s="100"/>
      <c r="Y590" s="100"/>
      <c r="Z590" s="100"/>
      <c r="AA590" s="132"/>
      <c r="AB590" s="101"/>
      <c r="AC590" s="101"/>
      <c r="AD590" s="101"/>
      <c r="AE590" s="100"/>
      <c r="AF590" s="101"/>
      <c r="AG590" s="100"/>
      <c r="AH590" s="101"/>
      <c r="AI590" s="100"/>
      <c r="AJ590" s="101"/>
      <c r="AK590" s="100"/>
      <c r="AL590" s="101"/>
      <c r="AM590" s="101"/>
      <c r="AN590" s="8"/>
      <c r="AO590" s="147">
        <f>IFERROR(VLOOKUP(B590,'A2. Rate Change &amp; Enrollment'!$C$20:$K$769,3,FALSE),0)</f>
        <v>0</v>
      </c>
      <c r="AP590" s="147">
        <f>IFERROR(VLOOKUP(B590,'A2. Rate Change &amp; Enrollment'!$C$20:$K$769,7,FALSE),0)</f>
        <v>0</v>
      </c>
      <c r="AQ590" s="150" t="e">
        <f t="shared" si="70"/>
        <v>#DIV/0!</v>
      </c>
      <c r="AS590" s="177"/>
      <c r="AT590" s="177"/>
      <c r="AV590" s="153" t="e">
        <f t="shared" si="71"/>
        <v>#DIV/0!</v>
      </c>
      <c r="AW590" s="101"/>
      <c r="AY590" s="132"/>
      <c r="AZ590" s="101"/>
      <c r="BA590" s="94"/>
      <c r="BB590" s="94"/>
      <c r="BC590" s="94"/>
      <c r="BD590" s="94"/>
      <c r="BE590" s="101"/>
      <c r="BF590" s="132"/>
      <c r="BG590" s="98"/>
      <c r="BH590" s="74" t="str">
        <f t="shared" si="66"/>
        <v>N</v>
      </c>
      <c r="BI590" t="e">
        <f t="shared" si="67"/>
        <v>#DIV/0!</v>
      </c>
      <c r="BK590" s="283">
        <f>IFERROR(VLOOKUP($B590, 'A2. Rate Change &amp; Enrollment'!$C$14:$BY$769, 75, FALSE), 0)</f>
        <v>0</v>
      </c>
      <c r="BL590" s="283" t="e">
        <f t="shared" si="68"/>
        <v>#DIV/0!</v>
      </c>
      <c r="BM590" s="283" t="e">
        <f t="shared" si="69"/>
        <v>#DIV/0!</v>
      </c>
      <c r="BN590" t="e">
        <f t="shared" si="72"/>
        <v>#DIV/0!</v>
      </c>
    </row>
    <row r="591" spans="1:66" x14ac:dyDescent="0.35">
      <c r="A591" t="s">
        <v>894</v>
      </c>
      <c r="B591" s="144"/>
      <c r="C591" s="98"/>
      <c r="D591" s="43" t="str">
        <f t="shared" si="65"/>
        <v>Indemnity</v>
      </c>
      <c r="E591" s="100"/>
      <c r="F591" s="101"/>
      <c r="G591" s="100"/>
      <c r="H591" s="101"/>
      <c r="I591" s="100"/>
      <c r="J591" s="101"/>
      <c r="K591" s="100"/>
      <c r="L591" s="101"/>
      <c r="M591" s="100"/>
      <c r="N591" s="101"/>
      <c r="O591" s="100"/>
      <c r="P591" s="101"/>
      <c r="Q591" s="100"/>
      <c r="R591" s="101"/>
      <c r="S591" s="100"/>
      <c r="T591" s="101"/>
      <c r="U591" s="118"/>
      <c r="V591" s="118"/>
      <c r="W591" s="100"/>
      <c r="X591" s="100"/>
      <c r="Y591" s="100"/>
      <c r="Z591" s="100"/>
      <c r="AA591" s="132"/>
      <c r="AB591" s="101"/>
      <c r="AC591" s="101"/>
      <c r="AD591" s="101"/>
      <c r="AE591" s="100"/>
      <c r="AF591" s="101"/>
      <c r="AG591" s="100"/>
      <c r="AH591" s="101"/>
      <c r="AI591" s="100"/>
      <c r="AJ591" s="101"/>
      <c r="AK591" s="100"/>
      <c r="AL591" s="101"/>
      <c r="AM591" s="101"/>
      <c r="AN591" s="8"/>
      <c r="AO591" s="147">
        <f>IFERROR(VLOOKUP(B591,'A2. Rate Change &amp; Enrollment'!$C$20:$K$769,3,FALSE),0)</f>
        <v>0</v>
      </c>
      <c r="AP591" s="147">
        <f>IFERROR(VLOOKUP(B591,'A2. Rate Change &amp; Enrollment'!$C$20:$K$769,7,FALSE),0)</f>
        <v>0</v>
      </c>
      <c r="AQ591" s="150" t="e">
        <f t="shared" si="70"/>
        <v>#DIV/0!</v>
      </c>
      <c r="AS591" s="177"/>
      <c r="AT591" s="177"/>
      <c r="AV591" s="153" t="e">
        <f t="shared" si="71"/>
        <v>#DIV/0!</v>
      </c>
      <c r="AW591" s="101"/>
      <c r="AY591" s="132"/>
      <c r="AZ591" s="101"/>
      <c r="BA591" s="94"/>
      <c r="BB591" s="94"/>
      <c r="BC591" s="94"/>
      <c r="BD591" s="94"/>
      <c r="BE591" s="101"/>
      <c r="BF591" s="132"/>
      <c r="BG591" s="98"/>
      <c r="BH591" s="74" t="str">
        <f t="shared" si="66"/>
        <v>N</v>
      </c>
      <c r="BI591" t="e">
        <f t="shared" si="67"/>
        <v>#DIV/0!</v>
      </c>
      <c r="BK591" s="283">
        <f>IFERROR(VLOOKUP($B591, 'A2. Rate Change &amp; Enrollment'!$C$14:$BY$769, 75, FALSE), 0)</f>
        <v>0</v>
      </c>
      <c r="BL591" s="283" t="e">
        <f t="shared" si="68"/>
        <v>#DIV/0!</v>
      </c>
      <c r="BM591" s="283" t="e">
        <f t="shared" si="69"/>
        <v>#DIV/0!</v>
      </c>
      <c r="BN591" t="e">
        <f t="shared" si="72"/>
        <v>#DIV/0!</v>
      </c>
    </row>
    <row r="592" spans="1:66" x14ac:dyDescent="0.35">
      <c r="A592" t="s">
        <v>895</v>
      </c>
      <c r="B592" s="144"/>
      <c r="C592" s="98"/>
      <c r="D592" s="43" t="str">
        <f t="shared" ref="D592:D655" si="73">$B$4</f>
        <v>Indemnity</v>
      </c>
      <c r="E592" s="100"/>
      <c r="F592" s="101"/>
      <c r="G592" s="100"/>
      <c r="H592" s="101"/>
      <c r="I592" s="100"/>
      <c r="J592" s="101"/>
      <c r="K592" s="100"/>
      <c r="L592" s="101"/>
      <c r="M592" s="100"/>
      <c r="N592" s="101"/>
      <c r="O592" s="100"/>
      <c r="P592" s="101"/>
      <c r="Q592" s="100"/>
      <c r="R592" s="101"/>
      <c r="S592" s="100"/>
      <c r="T592" s="101"/>
      <c r="U592" s="118"/>
      <c r="V592" s="118"/>
      <c r="W592" s="100"/>
      <c r="X592" s="100"/>
      <c r="Y592" s="100"/>
      <c r="Z592" s="100"/>
      <c r="AA592" s="132"/>
      <c r="AB592" s="101"/>
      <c r="AC592" s="101"/>
      <c r="AD592" s="101"/>
      <c r="AE592" s="100"/>
      <c r="AF592" s="101"/>
      <c r="AG592" s="100"/>
      <c r="AH592" s="101"/>
      <c r="AI592" s="100"/>
      <c r="AJ592" s="101"/>
      <c r="AK592" s="100"/>
      <c r="AL592" s="101"/>
      <c r="AM592" s="101"/>
      <c r="AN592" s="8"/>
      <c r="AO592" s="147">
        <f>IFERROR(VLOOKUP(B592,'A2. Rate Change &amp; Enrollment'!$C$20:$K$769,3,FALSE),0)</f>
        <v>0</v>
      </c>
      <c r="AP592" s="147">
        <f>IFERROR(VLOOKUP(B592,'A2. Rate Change &amp; Enrollment'!$C$20:$K$769,7,FALSE),0)</f>
        <v>0</v>
      </c>
      <c r="AQ592" s="150" t="e">
        <f t="shared" si="70"/>
        <v>#DIV/0!</v>
      </c>
      <c r="AS592" s="177"/>
      <c r="AT592" s="177"/>
      <c r="AV592" s="153" t="e">
        <f t="shared" si="71"/>
        <v>#DIV/0!</v>
      </c>
      <c r="AW592" s="101"/>
      <c r="AY592" s="132"/>
      <c r="AZ592" s="101"/>
      <c r="BA592" s="94"/>
      <c r="BB592" s="94"/>
      <c r="BC592" s="94"/>
      <c r="BD592" s="94"/>
      <c r="BE592" s="101"/>
      <c r="BF592" s="132"/>
      <c r="BG592" s="98"/>
      <c r="BH592" s="74" t="str">
        <f t="shared" ref="BH592:BH655" si="74">IF(OR(AS592-AT592&gt;5%, AT592-AS592&gt;5%), "Y", "N")</f>
        <v>N</v>
      </c>
      <c r="BI592" t="e">
        <f t="shared" ref="BI592:BI655" si="75">IF(AND(AQ592&gt;5%, BH592="Y"), "Y", "N")</f>
        <v>#DIV/0!</v>
      </c>
      <c r="BK592" s="283">
        <f>IFERROR(VLOOKUP($B592, 'A2. Rate Change &amp; Enrollment'!$C$14:$BY$769, 75, FALSE), 0)</f>
        <v>0</v>
      </c>
      <c r="BL592" s="283" t="e">
        <f t="shared" ref="BL592:BL655" si="76">BK592/$BK$14</f>
        <v>#DIV/0!</v>
      </c>
      <c r="BM592" s="283" t="e">
        <f t="shared" ref="BM592:BM655" si="77">AS592/$AS$14</f>
        <v>#DIV/0!</v>
      </c>
      <c r="BN592" t="e">
        <f t="shared" si="72"/>
        <v>#DIV/0!</v>
      </c>
    </row>
    <row r="593" spans="1:66" x14ac:dyDescent="0.35">
      <c r="A593" t="s">
        <v>896</v>
      </c>
      <c r="B593" s="144"/>
      <c r="C593" s="98"/>
      <c r="D593" s="43" t="str">
        <f t="shared" si="73"/>
        <v>Indemnity</v>
      </c>
      <c r="E593" s="100"/>
      <c r="F593" s="101"/>
      <c r="G593" s="100"/>
      <c r="H593" s="101"/>
      <c r="I593" s="100"/>
      <c r="J593" s="101"/>
      <c r="K593" s="100"/>
      <c r="L593" s="101"/>
      <c r="M593" s="100"/>
      <c r="N593" s="101"/>
      <c r="O593" s="100"/>
      <c r="P593" s="101"/>
      <c r="Q593" s="100"/>
      <c r="R593" s="101"/>
      <c r="S593" s="100"/>
      <c r="T593" s="101"/>
      <c r="U593" s="118"/>
      <c r="V593" s="118"/>
      <c r="W593" s="100"/>
      <c r="X593" s="100"/>
      <c r="Y593" s="100"/>
      <c r="Z593" s="100"/>
      <c r="AA593" s="132"/>
      <c r="AB593" s="101"/>
      <c r="AC593" s="101"/>
      <c r="AD593" s="101"/>
      <c r="AE593" s="100"/>
      <c r="AF593" s="101"/>
      <c r="AG593" s="100"/>
      <c r="AH593" s="101"/>
      <c r="AI593" s="100"/>
      <c r="AJ593" s="101"/>
      <c r="AK593" s="100"/>
      <c r="AL593" s="101"/>
      <c r="AM593" s="101"/>
      <c r="AN593" s="8"/>
      <c r="AO593" s="147">
        <f>IFERROR(VLOOKUP(B593,'A2. Rate Change &amp; Enrollment'!$C$20:$K$769,3,FALSE),0)</f>
        <v>0</v>
      </c>
      <c r="AP593" s="147">
        <f>IFERROR(VLOOKUP(B593,'A2. Rate Change &amp; Enrollment'!$C$20:$K$769,7,FALSE),0)</f>
        <v>0</v>
      </c>
      <c r="AQ593" s="150" t="e">
        <f t="shared" ref="AQ593:AQ656" si="78">AP593/$AP$11</f>
        <v>#DIV/0!</v>
      </c>
      <c r="AS593" s="177"/>
      <c r="AT593" s="177"/>
      <c r="AV593" s="153" t="e">
        <f t="shared" ref="AV593:AV656" si="79">AS593/AT593-1</f>
        <v>#DIV/0!</v>
      </c>
      <c r="AW593" s="101"/>
      <c r="AY593" s="132"/>
      <c r="AZ593" s="101"/>
      <c r="BA593" s="94"/>
      <c r="BB593" s="94"/>
      <c r="BC593" s="94"/>
      <c r="BD593" s="94"/>
      <c r="BE593" s="101"/>
      <c r="BF593" s="132"/>
      <c r="BG593" s="98"/>
      <c r="BH593" s="74" t="str">
        <f t="shared" si="74"/>
        <v>N</v>
      </c>
      <c r="BI593" t="e">
        <f t="shared" si="75"/>
        <v>#DIV/0!</v>
      </c>
      <c r="BK593" s="283">
        <f>IFERROR(VLOOKUP($B593, 'A2. Rate Change &amp; Enrollment'!$C$14:$BY$769, 75, FALSE), 0)</f>
        <v>0</v>
      </c>
      <c r="BL593" s="283" t="e">
        <f t="shared" si="76"/>
        <v>#DIV/0!</v>
      </c>
      <c r="BM593" s="283" t="e">
        <f t="shared" si="77"/>
        <v>#DIV/0!</v>
      </c>
      <c r="BN593" t="e">
        <f t="shared" ref="BN593:BN656" si="80">IF(ABS(BM593-BL593)&lt;0.001, "N", "Y")</f>
        <v>#DIV/0!</v>
      </c>
    </row>
    <row r="594" spans="1:66" x14ac:dyDescent="0.35">
      <c r="A594" t="s">
        <v>897</v>
      </c>
      <c r="B594" s="144"/>
      <c r="C594" s="98"/>
      <c r="D594" s="43" t="str">
        <f t="shared" si="73"/>
        <v>Indemnity</v>
      </c>
      <c r="E594" s="100"/>
      <c r="F594" s="101"/>
      <c r="G594" s="100"/>
      <c r="H594" s="101"/>
      <c r="I594" s="100"/>
      <c r="J594" s="101"/>
      <c r="K594" s="100"/>
      <c r="L594" s="101"/>
      <c r="M594" s="100"/>
      <c r="N594" s="101"/>
      <c r="O594" s="100"/>
      <c r="P594" s="101"/>
      <c r="Q594" s="100"/>
      <c r="R594" s="101"/>
      <c r="S594" s="100"/>
      <c r="T594" s="101"/>
      <c r="U594" s="118"/>
      <c r="V594" s="118"/>
      <c r="W594" s="100"/>
      <c r="X594" s="100"/>
      <c r="Y594" s="100"/>
      <c r="Z594" s="100"/>
      <c r="AA594" s="132"/>
      <c r="AB594" s="101"/>
      <c r="AC594" s="101"/>
      <c r="AD594" s="101"/>
      <c r="AE594" s="100"/>
      <c r="AF594" s="101"/>
      <c r="AG594" s="100"/>
      <c r="AH594" s="101"/>
      <c r="AI594" s="100"/>
      <c r="AJ594" s="101"/>
      <c r="AK594" s="100"/>
      <c r="AL594" s="101"/>
      <c r="AM594" s="101"/>
      <c r="AN594" s="8"/>
      <c r="AO594" s="147">
        <f>IFERROR(VLOOKUP(B594,'A2. Rate Change &amp; Enrollment'!$C$20:$K$769,3,FALSE),0)</f>
        <v>0</v>
      </c>
      <c r="AP594" s="147">
        <f>IFERROR(VLOOKUP(B594,'A2. Rate Change &amp; Enrollment'!$C$20:$K$769,7,FALSE),0)</f>
        <v>0</v>
      </c>
      <c r="AQ594" s="150" t="e">
        <f t="shared" si="78"/>
        <v>#DIV/0!</v>
      </c>
      <c r="AS594" s="177"/>
      <c r="AT594" s="177"/>
      <c r="AV594" s="153" t="e">
        <f t="shared" si="79"/>
        <v>#DIV/0!</v>
      </c>
      <c r="AW594" s="101"/>
      <c r="AY594" s="132"/>
      <c r="AZ594" s="101"/>
      <c r="BA594" s="94"/>
      <c r="BB594" s="94"/>
      <c r="BC594" s="94"/>
      <c r="BD594" s="94"/>
      <c r="BE594" s="101"/>
      <c r="BF594" s="132"/>
      <c r="BG594" s="98"/>
      <c r="BH594" s="74" t="str">
        <f t="shared" si="74"/>
        <v>N</v>
      </c>
      <c r="BI594" t="e">
        <f t="shared" si="75"/>
        <v>#DIV/0!</v>
      </c>
      <c r="BK594" s="283">
        <f>IFERROR(VLOOKUP($B594, 'A2. Rate Change &amp; Enrollment'!$C$14:$BY$769, 75, FALSE), 0)</f>
        <v>0</v>
      </c>
      <c r="BL594" s="283" t="e">
        <f t="shared" si="76"/>
        <v>#DIV/0!</v>
      </c>
      <c r="BM594" s="283" t="e">
        <f t="shared" si="77"/>
        <v>#DIV/0!</v>
      </c>
      <c r="BN594" t="e">
        <f t="shared" si="80"/>
        <v>#DIV/0!</v>
      </c>
    </row>
    <row r="595" spans="1:66" x14ac:dyDescent="0.35">
      <c r="A595" t="s">
        <v>898</v>
      </c>
      <c r="B595" s="144"/>
      <c r="C595" s="98"/>
      <c r="D595" s="43" t="str">
        <f t="shared" si="73"/>
        <v>Indemnity</v>
      </c>
      <c r="E595" s="100"/>
      <c r="F595" s="101"/>
      <c r="G595" s="100"/>
      <c r="H595" s="101"/>
      <c r="I595" s="100"/>
      <c r="J595" s="101"/>
      <c r="K595" s="100"/>
      <c r="L595" s="101"/>
      <c r="M595" s="100"/>
      <c r="N595" s="101"/>
      <c r="O595" s="100"/>
      <c r="P595" s="101"/>
      <c r="Q595" s="100"/>
      <c r="R595" s="101"/>
      <c r="S595" s="100"/>
      <c r="T595" s="101"/>
      <c r="U595" s="118"/>
      <c r="V595" s="118"/>
      <c r="W595" s="100"/>
      <c r="X595" s="100"/>
      <c r="Y595" s="100"/>
      <c r="Z595" s="100"/>
      <c r="AA595" s="132"/>
      <c r="AB595" s="101"/>
      <c r="AC595" s="101"/>
      <c r="AD595" s="101"/>
      <c r="AE595" s="100"/>
      <c r="AF595" s="101"/>
      <c r="AG595" s="100"/>
      <c r="AH595" s="101"/>
      <c r="AI595" s="100"/>
      <c r="AJ595" s="101"/>
      <c r="AK595" s="100"/>
      <c r="AL595" s="101"/>
      <c r="AM595" s="101"/>
      <c r="AN595" s="8"/>
      <c r="AO595" s="147">
        <f>IFERROR(VLOOKUP(B595,'A2. Rate Change &amp; Enrollment'!$C$20:$K$769,3,FALSE),0)</f>
        <v>0</v>
      </c>
      <c r="AP595" s="147">
        <f>IFERROR(VLOOKUP(B595,'A2. Rate Change &amp; Enrollment'!$C$20:$K$769,7,FALSE),0)</f>
        <v>0</v>
      </c>
      <c r="AQ595" s="150" t="e">
        <f t="shared" si="78"/>
        <v>#DIV/0!</v>
      </c>
      <c r="AS595" s="177"/>
      <c r="AT595" s="177"/>
      <c r="AV595" s="153" t="e">
        <f t="shared" si="79"/>
        <v>#DIV/0!</v>
      </c>
      <c r="AW595" s="101"/>
      <c r="AY595" s="132"/>
      <c r="AZ595" s="101"/>
      <c r="BA595" s="94"/>
      <c r="BB595" s="94"/>
      <c r="BC595" s="94"/>
      <c r="BD595" s="94"/>
      <c r="BE595" s="101"/>
      <c r="BF595" s="132"/>
      <c r="BG595" s="98"/>
      <c r="BH595" s="74" t="str">
        <f t="shared" si="74"/>
        <v>N</v>
      </c>
      <c r="BI595" t="e">
        <f t="shared" si="75"/>
        <v>#DIV/0!</v>
      </c>
      <c r="BK595" s="283">
        <f>IFERROR(VLOOKUP($B595, 'A2. Rate Change &amp; Enrollment'!$C$14:$BY$769, 75, FALSE), 0)</f>
        <v>0</v>
      </c>
      <c r="BL595" s="283" t="e">
        <f t="shared" si="76"/>
        <v>#DIV/0!</v>
      </c>
      <c r="BM595" s="283" t="e">
        <f t="shared" si="77"/>
        <v>#DIV/0!</v>
      </c>
      <c r="BN595" t="e">
        <f t="shared" si="80"/>
        <v>#DIV/0!</v>
      </c>
    </row>
    <row r="596" spans="1:66" x14ac:dyDescent="0.35">
      <c r="A596" t="s">
        <v>899</v>
      </c>
      <c r="B596" s="144"/>
      <c r="C596" s="98"/>
      <c r="D596" s="43" t="str">
        <f t="shared" si="73"/>
        <v>Indemnity</v>
      </c>
      <c r="E596" s="100"/>
      <c r="F596" s="101"/>
      <c r="G596" s="100"/>
      <c r="H596" s="101"/>
      <c r="I596" s="100"/>
      <c r="J596" s="101"/>
      <c r="K596" s="100"/>
      <c r="L596" s="101"/>
      <c r="M596" s="100"/>
      <c r="N596" s="101"/>
      <c r="O596" s="100"/>
      <c r="P596" s="101"/>
      <c r="Q596" s="100"/>
      <c r="R596" s="101"/>
      <c r="S596" s="100"/>
      <c r="T596" s="101"/>
      <c r="U596" s="118"/>
      <c r="V596" s="118"/>
      <c r="W596" s="100"/>
      <c r="X596" s="100"/>
      <c r="Y596" s="100"/>
      <c r="Z596" s="100"/>
      <c r="AA596" s="132"/>
      <c r="AB596" s="101"/>
      <c r="AC596" s="101"/>
      <c r="AD596" s="101"/>
      <c r="AE596" s="100"/>
      <c r="AF596" s="101"/>
      <c r="AG596" s="100"/>
      <c r="AH596" s="101"/>
      <c r="AI596" s="100"/>
      <c r="AJ596" s="101"/>
      <c r="AK596" s="100"/>
      <c r="AL596" s="101"/>
      <c r="AM596" s="101"/>
      <c r="AN596" s="8"/>
      <c r="AO596" s="147">
        <f>IFERROR(VLOOKUP(B596,'A2. Rate Change &amp; Enrollment'!$C$20:$K$769,3,FALSE),0)</f>
        <v>0</v>
      </c>
      <c r="AP596" s="147">
        <f>IFERROR(VLOOKUP(B596,'A2. Rate Change &amp; Enrollment'!$C$20:$K$769,7,FALSE),0)</f>
        <v>0</v>
      </c>
      <c r="AQ596" s="150" t="e">
        <f t="shared" si="78"/>
        <v>#DIV/0!</v>
      </c>
      <c r="AS596" s="177"/>
      <c r="AT596" s="177"/>
      <c r="AV596" s="153" t="e">
        <f t="shared" si="79"/>
        <v>#DIV/0!</v>
      </c>
      <c r="AW596" s="101"/>
      <c r="AY596" s="132"/>
      <c r="AZ596" s="101"/>
      <c r="BA596" s="94"/>
      <c r="BB596" s="94"/>
      <c r="BC596" s="94"/>
      <c r="BD596" s="94"/>
      <c r="BE596" s="101"/>
      <c r="BF596" s="132"/>
      <c r="BG596" s="98"/>
      <c r="BH596" s="74" t="str">
        <f t="shared" si="74"/>
        <v>N</v>
      </c>
      <c r="BI596" t="e">
        <f t="shared" si="75"/>
        <v>#DIV/0!</v>
      </c>
      <c r="BK596" s="283">
        <f>IFERROR(VLOOKUP($B596, 'A2. Rate Change &amp; Enrollment'!$C$14:$BY$769, 75, FALSE), 0)</f>
        <v>0</v>
      </c>
      <c r="BL596" s="283" t="e">
        <f t="shared" si="76"/>
        <v>#DIV/0!</v>
      </c>
      <c r="BM596" s="283" t="e">
        <f t="shared" si="77"/>
        <v>#DIV/0!</v>
      </c>
      <c r="BN596" t="e">
        <f t="shared" si="80"/>
        <v>#DIV/0!</v>
      </c>
    </row>
    <row r="597" spans="1:66" x14ac:dyDescent="0.35">
      <c r="A597" t="s">
        <v>900</v>
      </c>
      <c r="B597" s="144"/>
      <c r="C597" s="98"/>
      <c r="D597" s="43" t="str">
        <f t="shared" si="73"/>
        <v>Indemnity</v>
      </c>
      <c r="E597" s="100"/>
      <c r="F597" s="101"/>
      <c r="G597" s="100"/>
      <c r="H597" s="101"/>
      <c r="I597" s="100"/>
      <c r="J597" s="101"/>
      <c r="K597" s="100"/>
      <c r="L597" s="101"/>
      <c r="M597" s="100"/>
      <c r="N597" s="101"/>
      <c r="O597" s="100"/>
      <c r="P597" s="101"/>
      <c r="Q597" s="100"/>
      <c r="R597" s="101"/>
      <c r="S597" s="100"/>
      <c r="T597" s="101"/>
      <c r="U597" s="118"/>
      <c r="V597" s="118"/>
      <c r="W597" s="100"/>
      <c r="X597" s="100"/>
      <c r="Y597" s="100"/>
      <c r="Z597" s="100"/>
      <c r="AA597" s="132"/>
      <c r="AB597" s="101"/>
      <c r="AC597" s="101"/>
      <c r="AD597" s="101"/>
      <c r="AE597" s="100"/>
      <c r="AF597" s="101"/>
      <c r="AG597" s="100"/>
      <c r="AH597" s="101"/>
      <c r="AI597" s="100"/>
      <c r="AJ597" s="101"/>
      <c r="AK597" s="100"/>
      <c r="AL597" s="101"/>
      <c r="AM597" s="101"/>
      <c r="AN597" s="8"/>
      <c r="AO597" s="147">
        <f>IFERROR(VLOOKUP(B597,'A2. Rate Change &amp; Enrollment'!$C$20:$K$769,3,FALSE),0)</f>
        <v>0</v>
      </c>
      <c r="AP597" s="147">
        <f>IFERROR(VLOOKUP(B597,'A2. Rate Change &amp; Enrollment'!$C$20:$K$769,7,FALSE),0)</f>
        <v>0</v>
      </c>
      <c r="AQ597" s="150" t="e">
        <f t="shared" si="78"/>
        <v>#DIV/0!</v>
      </c>
      <c r="AS597" s="177"/>
      <c r="AT597" s="177"/>
      <c r="AV597" s="153" t="e">
        <f t="shared" si="79"/>
        <v>#DIV/0!</v>
      </c>
      <c r="AW597" s="101"/>
      <c r="AY597" s="132"/>
      <c r="AZ597" s="101"/>
      <c r="BA597" s="94"/>
      <c r="BB597" s="94"/>
      <c r="BC597" s="94"/>
      <c r="BD597" s="94"/>
      <c r="BE597" s="101"/>
      <c r="BF597" s="132"/>
      <c r="BG597" s="98"/>
      <c r="BH597" s="74" t="str">
        <f t="shared" si="74"/>
        <v>N</v>
      </c>
      <c r="BI597" t="e">
        <f t="shared" si="75"/>
        <v>#DIV/0!</v>
      </c>
      <c r="BK597" s="283">
        <f>IFERROR(VLOOKUP($B597, 'A2. Rate Change &amp; Enrollment'!$C$14:$BY$769, 75, FALSE), 0)</f>
        <v>0</v>
      </c>
      <c r="BL597" s="283" t="e">
        <f t="shared" si="76"/>
        <v>#DIV/0!</v>
      </c>
      <c r="BM597" s="283" t="e">
        <f t="shared" si="77"/>
        <v>#DIV/0!</v>
      </c>
      <c r="BN597" t="e">
        <f t="shared" si="80"/>
        <v>#DIV/0!</v>
      </c>
    </row>
    <row r="598" spans="1:66" x14ac:dyDescent="0.35">
      <c r="A598" t="s">
        <v>901</v>
      </c>
      <c r="B598" s="144"/>
      <c r="C598" s="98"/>
      <c r="D598" s="43" t="str">
        <f t="shared" si="73"/>
        <v>Indemnity</v>
      </c>
      <c r="E598" s="100"/>
      <c r="F598" s="101"/>
      <c r="G598" s="100"/>
      <c r="H598" s="101"/>
      <c r="I598" s="100"/>
      <c r="J598" s="101"/>
      <c r="K598" s="100"/>
      <c r="L598" s="101"/>
      <c r="M598" s="100"/>
      <c r="N598" s="101"/>
      <c r="O598" s="100"/>
      <c r="P598" s="101"/>
      <c r="Q598" s="100"/>
      <c r="R598" s="101"/>
      <c r="S598" s="100"/>
      <c r="T598" s="101"/>
      <c r="U598" s="118"/>
      <c r="V598" s="118"/>
      <c r="W598" s="100"/>
      <c r="X598" s="100"/>
      <c r="Y598" s="100"/>
      <c r="Z598" s="100"/>
      <c r="AA598" s="132"/>
      <c r="AB598" s="101"/>
      <c r="AC598" s="101"/>
      <c r="AD598" s="101"/>
      <c r="AE598" s="100"/>
      <c r="AF598" s="101"/>
      <c r="AG598" s="100"/>
      <c r="AH598" s="101"/>
      <c r="AI598" s="100"/>
      <c r="AJ598" s="101"/>
      <c r="AK598" s="100"/>
      <c r="AL598" s="101"/>
      <c r="AM598" s="101"/>
      <c r="AN598" s="8"/>
      <c r="AO598" s="147">
        <f>IFERROR(VLOOKUP(B598,'A2. Rate Change &amp; Enrollment'!$C$20:$K$769,3,FALSE),0)</f>
        <v>0</v>
      </c>
      <c r="AP598" s="147">
        <f>IFERROR(VLOOKUP(B598,'A2. Rate Change &amp; Enrollment'!$C$20:$K$769,7,FALSE),0)</f>
        <v>0</v>
      </c>
      <c r="AQ598" s="150" t="e">
        <f t="shared" si="78"/>
        <v>#DIV/0!</v>
      </c>
      <c r="AS598" s="177"/>
      <c r="AT598" s="177"/>
      <c r="AV598" s="153" t="e">
        <f t="shared" si="79"/>
        <v>#DIV/0!</v>
      </c>
      <c r="AW598" s="101"/>
      <c r="AY598" s="132"/>
      <c r="AZ598" s="101"/>
      <c r="BA598" s="94"/>
      <c r="BB598" s="94"/>
      <c r="BC598" s="94"/>
      <c r="BD598" s="94"/>
      <c r="BE598" s="101"/>
      <c r="BF598" s="132"/>
      <c r="BG598" s="98"/>
      <c r="BH598" s="74" t="str">
        <f t="shared" si="74"/>
        <v>N</v>
      </c>
      <c r="BI598" t="e">
        <f t="shared" si="75"/>
        <v>#DIV/0!</v>
      </c>
      <c r="BK598" s="283">
        <f>IFERROR(VLOOKUP($B598, 'A2. Rate Change &amp; Enrollment'!$C$14:$BY$769, 75, FALSE), 0)</f>
        <v>0</v>
      </c>
      <c r="BL598" s="283" t="e">
        <f t="shared" si="76"/>
        <v>#DIV/0!</v>
      </c>
      <c r="BM598" s="283" t="e">
        <f t="shared" si="77"/>
        <v>#DIV/0!</v>
      </c>
      <c r="BN598" t="e">
        <f t="shared" si="80"/>
        <v>#DIV/0!</v>
      </c>
    </row>
    <row r="599" spans="1:66" x14ac:dyDescent="0.35">
      <c r="A599" t="s">
        <v>902</v>
      </c>
      <c r="B599" s="144"/>
      <c r="C599" s="98"/>
      <c r="D599" s="43" t="str">
        <f t="shared" si="73"/>
        <v>Indemnity</v>
      </c>
      <c r="E599" s="100"/>
      <c r="F599" s="101"/>
      <c r="G599" s="100"/>
      <c r="H599" s="101"/>
      <c r="I599" s="100"/>
      <c r="J599" s="101"/>
      <c r="K599" s="100"/>
      <c r="L599" s="101"/>
      <c r="M599" s="100"/>
      <c r="N599" s="101"/>
      <c r="O599" s="100"/>
      <c r="P599" s="101"/>
      <c r="Q599" s="100"/>
      <c r="R599" s="101"/>
      <c r="S599" s="100"/>
      <c r="T599" s="101"/>
      <c r="U599" s="118"/>
      <c r="V599" s="118"/>
      <c r="W599" s="100"/>
      <c r="X599" s="100"/>
      <c r="Y599" s="100"/>
      <c r="Z599" s="100"/>
      <c r="AA599" s="132"/>
      <c r="AB599" s="101"/>
      <c r="AC599" s="101"/>
      <c r="AD599" s="101"/>
      <c r="AE599" s="100"/>
      <c r="AF599" s="101"/>
      <c r="AG599" s="100"/>
      <c r="AH599" s="101"/>
      <c r="AI599" s="100"/>
      <c r="AJ599" s="101"/>
      <c r="AK599" s="100"/>
      <c r="AL599" s="101"/>
      <c r="AM599" s="101"/>
      <c r="AN599" s="8"/>
      <c r="AO599" s="147">
        <f>IFERROR(VLOOKUP(B599,'A2. Rate Change &amp; Enrollment'!$C$20:$K$769,3,FALSE),0)</f>
        <v>0</v>
      </c>
      <c r="AP599" s="147">
        <f>IFERROR(VLOOKUP(B599,'A2. Rate Change &amp; Enrollment'!$C$20:$K$769,7,FALSE),0)</f>
        <v>0</v>
      </c>
      <c r="AQ599" s="150" t="e">
        <f t="shared" si="78"/>
        <v>#DIV/0!</v>
      </c>
      <c r="AS599" s="177"/>
      <c r="AT599" s="177"/>
      <c r="AV599" s="153" t="e">
        <f t="shared" si="79"/>
        <v>#DIV/0!</v>
      </c>
      <c r="AW599" s="101"/>
      <c r="AY599" s="132"/>
      <c r="AZ599" s="101"/>
      <c r="BA599" s="94"/>
      <c r="BB599" s="94"/>
      <c r="BC599" s="94"/>
      <c r="BD599" s="94"/>
      <c r="BE599" s="101"/>
      <c r="BF599" s="132"/>
      <c r="BG599" s="98"/>
      <c r="BH599" s="74" t="str">
        <f t="shared" si="74"/>
        <v>N</v>
      </c>
      <c r="BI599" t="e">
        <f t="shared" si="75"/>
        <v>#DIV/0!</v>
      </c>
      <c r="BK599" s="283">
        <f>IFERROR(VLOOKUP($B599, 'A2. Rate Change &amp; Enrollment'!$C$14:$BY$769, 75, FALSE), 0)</f>
        <v>0</v>
      </c>
      <c r="BL599" s="283" t="e">
        <f t="shared" si="76"/>
        <v>#DIV/0!</v>
      </c>
      <c r="BM599" s="283" t="e">
        <f t="shared" si="77"/>
        <v>#DIV/0!</v>
      </c>
      <c r="BN599" t="e">
        <f t="shared" si="80"/>
        <v>#DIV/0!</v>
      </c>
    </row>
    <row r="600" spans="1:66" x14ac:dyDescent="0.35">
      <c r="A600" t="s">
        <v>903</v>
      </c>
      <c r="B600" s="144"/>
      <c r="C600" s="98"/>
      <c r="D600" s="43" t="str">
        <f t="shared" si="73"/>
        <v>Indemnity</v>
      </c>
      <c r="E600" s="100"/>
      <c r="F600" s="101"/>
      <c r="G600" s="100"/>
      <c r="H600" s="101"/>
      <c r="I600" s="100"/>
      <c r="J600" s="101"/>
      <c r="K600" s="100"/>
      <c r="L600" s="101"/>
      <c r="M600" s="100"/>
      <c r="N600" s="101"/>
      <c r="O600" s="100"/>
      <c r="P600" s="101"/>
      <c r="Q600" s="100"/>
      <c r="R600" s="101"/>
      <c r="S600" s="100"/>
      <c r="T600" s="101"/>
      <c r="U600" s="118"/>
      <c r="V600" s="118"/>
      <c r="W600" s="100"/>
      <c r="X600" s="100"/>
      <c r="Y600" s="100"/>
      <c r="Z600" s="100"/>
      <c r="AA600" s="132"/>
      <c r="AB600" s="101"/>
      <c r="AC600" s="101"/>
      <c r="AD600" s="101"/>
      <c r="AE600" s="100"/>
      <c r="AF600" s="101"/>
      <c r="AG600" s="100"/>
      <c r="AH600" s="101"/>
      <c r="AI600" s="100"/>
      <c r="AJ600" s="101"/>
      <c r="AK600" s="100"/>
      <c r="AL600" s="101"/>
      <c r="AM600" s="101"/>
      <c r="AN600" s="8"/>
      <c r="AO600" s="147">
        <f>IFERROR(VLOOKUP(B600,'A2. Rate Change &amp; Enrollment'!$C$20:$K$769,3,FALSE),0)</f>
        <v>0</v>
      </c>
      <c r="AP600" s="147">
        <f>IFERROR(VLOOKUP(B600,'A2. Rate Change &amp; Enrollment'!$C$20:$K$769,7,FALSE),0)</f>
        <v>0</v>
      </c>
      <c r="AQ600" s="150" t="e">
        <f t="shared" si="78"/>
        <v>#DIV/0!</v>
      </c>
      <c r="AS600" s="177"/>
      <c r="AT600" s="177"/>
      <c r="AV600" s="153" t="e">
        <f t="shared" si="79"/>
        <v>#DIV/0!</v>
      </c>
      <c r="AW600" s="101"/>
      <c r="AY600" s="132"/>
      <c r="AZ600" s="101"/>
      <c r="BA600" s="94"/>
      <c r="BB600" s="94"/>
      <c r="BC600" s="94"/>
      <c r="BD600" s="94"/>
      <c r="BE600" s="101"/>
      <c r="BF600" s="132"/>
      <c r="BG600" s="98"/>
      <c r="BH600" s="74" t="str">
        <f t="shared" si="74"/>
        <v>N</v>
      </c>
      <c r="BI600" t="e">
        <f t="shared" si="75"/>
        <v>#DIV/0!</v>
      </c>
      <c r="BK600" s="283">
        <f>IFERROR(VLOOKUP($B600, 'A2. Rate Change &amp; Enrollment'!$C$14:$BY$769, 75, FALSE), 0)</f>
        <v>0</v>
      </c>
      <c r="BL600" s="283" t="e">
        <f t="shared" si="76"/>
        <v>#DIV/0!</v>
      </c>
      <c r="BM600" s="283" t="e">
        <f t="shared" si="77"/>
        <v>#DIV/0!</v>
      </c>
      <c r="BN600" t="e">
        <f t="shared" si="80"/>
        <v>#DIV/0!</v>
      </c>
    </row>
    <row r="601" spans="1:66" x14ac:dyDescent="0.35">
      <c r="A601" t="s">
        <v>904</v>
      </c>
      <c r="B601" s="144"/>
      <c r="C601" s="98"/>
      <c r="D601" s="43" t="str">
        <f t="shared" si="73"/>
        <v>Indemnity</v>
      </c>
      <c r="E601" s="100"/>
      <c r="F601" s="101"/>
      <c r="G601" s="100"/>
      <c r="H601" s="101"/>
      <c r="I601" s="100"/>
      <c r="J601" s="101"/>
      <c r="K601" s="100"/>
      <c r="L601" s="101"/>
      <c r="M601" s="100"/>
      <c r="N601" s="101"/>
      <c r="O601" s="100"/>
      <c r="P601" s="101"/>
      <c r="Q601" s="100"/>
      <c r="R601" s="101"/>
      <c r="S601" s="100"/>
      <c r="T601" s="101"/>
      <c r="U601" s="118"/>
      <c r="V601" s="118"/>
      <c r="W601" s="100"/>
      <c r="X601" s="100"/>
      <c r="Y601" s="100"/>
      <c r="Z601" s="100"/>
      <c r="AA601" s="132"/>
      <c r="AB601" s="101"/>
      <c r="AC601" s="101"/>
      <c r="AD601" s="101"/>
      <c r="AE601" s="100"/>
      <c r="AF601" s="101"/>
      <c r="AG601" s="100"/>
      <c r="AH601" s="101"/>
      <c r="AI601" s="100"/>
      <c r="AJ601" s="101"/>
      <c r="AK601" s="100"/>
      <c r="AL601" s="101"/>
      <c r="AM601" s="101"/>
      <c r="AN601" s="8"/>
      <c r="AO601" s="147">
        <f>IFERROR(VLOOKUP(B601,'A2. Rate Change &amp; Enrollment'!$C$20:$K$769,3,FALSE),0)</f>
        <v>0</v>
      </c>
      <c r="AP601" s="147">
        <f>IFERROR(VLOOKUP(B601,'A2. Rate Change &amp; Enrollment'!$C$20:$K$769,7,FALSE),0)</f>
        <v>0</v>
      </c>
      <c r="AQ601" s="150" t="e">
        <f t="shared" si="78"/>
        <v>#DIV/0!</v>
      </c>
      <c r="AS601" s="177"/>
      <c r="AT601" s="177"/>
      <c r="AV601" s="153" t="e">
        <f t="shared" si="79"/>
        <v>#DIV/0!</v>
      </c>
      <c r="AW601" s="101"/>
      <c r="AY601" s="132"/>
      <c r="AZ601" s="101"/>
      <c r="BA601" s="94"/>
      <c r="BB601" s="94"/>
      <c r="BC601" s="94"/>
      <c r="BD601" s="94"/>
      <c r="BE601" s="101"/>
      <c r="BF601" s="132"/>
      <c r="BG601" s="98"/>
      <c r="BH601" s="74" t="str">
        <f t="shared" si="74"/>
        <v>N</v>
      </c>
      <c r="BI601" t="e">
        <f t="shared" si="75"/>
        <v>#DIV/0!</v>
      </c>
      <c r="BK601" s="283">
        <f>IFERROR(VLOOKUP($B601, 'A2. Rate Change &amp; Enrollment'!$C$14:$BY$769, 75, FALSE), 0)</f>
        <v>0</v>
      </c>
      <c r="BL601" s="283" t="e">
        <f t="shared" si="76"/>
        <v>#DIV/0!</v>
      </c>
      <c r="BM601" s="283" t="e">
        <f t="shared" si="77"/>
        <v>#DIV/0!</v>
      </c>
      <c r="BN601" t="e">
        <f t="shared" si="80"/>
        <v>#DIV/0!</v>
      </c>
    </row>
    <row r="602" spans="1:66" x14ac:dyDescent="0.35">
      <c r="A602" t="s">
        <v>905</v>
      </c>
      <c r="B602" s="144"/>
      <c r="C602" s="98"/>
      <c r="D602" s="43" t="str">
        <f t="shared" si="73"/>
        <v>Indemnity</v>
      </c>
      <c r="E602" s="100"/>
      <c r="F602" s="101"/>
      <c r="G602" s="100"/>
      <c r="H602" s="101"/>
      <c r="I602" s="100"/>
      <c r="J602" s="101"/>
      <c r="K602" s="100"/>
      <c r="L602" s="101"/>
      <c r="M602" s="100"/>
      <c r="N602" s="101"/>
      <c r="O602" s="100"/>
      <c r="P602" s="101"/>
      <c r="Q602" s="100"/>
      <c r="R602" s="101"/>
      <c r="S602" s="100"/>
      <c r="T602" s="101"/>
      <c r="U602" s="118"/>
      <c r="V602" s="118"/>
      <c r="W602" s="100"/>
      <c r="X602" s="100"/>
      <c r="Y602" s="100"/>
      <c r="Z602" s="100"/>
      <c r="AA602" s="132"/>
      <c r="AB602" s="101"/>
      <c r="AC602" s="101"/>
      <c r="AD602" s="101"/>
      <c r="AE602" s="100"/>
      <c r="AF602" s="101"/>
      <c r="AG602" s="100"/>
      <c r="AH602" s="101"/>
      <c r="AI602" s="100"/>
      <c r="AJ602" s="101"/>
      <c r="AK602" s="100"/>
      <c r="AL602" s="101"/>
      <c r="AM602" s="101"/>
      <c r="AN602" s="8"/>
      <c r="AO602" s="147">
        <f>IFERROR(VLOOKUP(B602,'A2. Rate Change &amp; Enrollment'!$C$20:$K$769,3,FALSE),0)</f>
        <v>0</v>
      </c>
      <c r="AP602" s="147">
        <f>IFERROR(VLOOKUP(B602,'A2. Rate Change &amp; Enrollment'!$C$20:$K$769,7,FALSE),0)</f>
        <v>0</v>
      </c>
      <c r="AQ602" s="150" t="e">
        <f t="shared" si="78"/>
        <v>#DIV/0!</v>
      </c>
      <c r="AS602" s="177"/>
      <c r="AT602" s="177"/>
      <c r="AV602" s="153" t="e">
        <f t="shared" si="79"/>
        <v>#DIV/0!</v>
      </c>
      <c r="AW602" s="101"/>
      <c r="AY602" s="132"/>
      <c r="AZ602" s="101"/>
      <c r="BA602" s="94"/>
      <c r="BB602" s="94"/>
      <c r="BC602" s="94"/>
      <c r="BD602" s="94"/>
      <c r="BE602" s="101"/>
      <c r="BF602" s="132"/>
      <c r="BG602" s="98"/>
      <c r="BH602" s="74" t="str">
        <f t="shared" si="74"/>
        <v>N</v>
      </c>
      <c r="BI602" t="e">
        <f t="shared" si="75"/>
        <v>#DIV/0!</v>
      </c>
      <c r="BK602" s="283">
        <f>IFERROR(VLOOKUP($B602, 'A2. Rate Change &amp; Enrollment'!$C$14:$BY$769, 75, FALSE), 0)</f>
        <v>0</v>
      </c>
      <c r="BL602" s="283" t="e">
        <f t="shared" si="76"/>
        <v>#DIV/0!</v>
      </c>
      <c r="BM602" s="283" t="e">
        <f t="shared" si="77"/>
        <v>#DIV/0!</v>
      </c>
      <c r="BN602" t="e">
        <f t="shared" si="80"/>
        <v>#DIV/0!</v>
      </c>
    </row>
    <row r="603" spans="1:66" x14ac:dyDescent="0.35">
      <c r="A603" t="s">
        <v>906</v>
      </c>
      <c r="B603" s="144"/>
      <c r="C603" s="98"/>
      <c r="D603" s="43" t="str">
        <f t="shared" si="73"/>
        <v>Indemnity</v>
      </c>
      <c r="E603" s="100"/>
      <c r="F603" s="101"/>
      <c r="G603" s="100"/>
      <c r="H603" s="101"/>
      <c r="I603" s="100"/>
      <c r="J603" s="101"/>
      <c r="K603" s="100"/>
      <c r="L603" s="101"/>
      <c r="M603" s="100"/>
      <c r="N603" s="101"/>
      <c r="O603" s="100"/>
      <c r="P603" s="101"/>
      <c r="Q603" s="100"/>
      <c r="R603" s="101"/>
      <c r="S603" s="100"/>
      <c r="T603" s="101"/>
      <c r="U603" s="118"/>
      <c r="V603" s="118"/>
      <c r="W603" s="100"/>
      <c r="X603" s="100"/>
      <c r="Y603" s="100"/>
      <c r="Z603" s="100"/>
      <c r="AA603" s="132"/>
      <c r="AB603" s="101"/>
      <c r="AC603" s="101"/>
      <c r="AD603" s="101"/>
      <c r="AE603" s="100"/>
      <c r="AF603" s="101"/>
      <c r="AG603" s="100"/>
      <c r="AH603" s="101"/>
      <c r="AI603" s="100"/>
      <c r="AJ603" s="101"/>
      <c r="AK603" s="100"/>
      <c r="AL603" s="101"/>
      <c r="AM603" s="101"/>
      <c r="AN603" s="8"/>
      <c r="AO603" s="147">
        <f>IFERROR(VLOOKUP(B603,'A2. Rate Change &amp; Enrollment'!$C$20:$K$769,3,FALSE),0)</f>
        <v>0</v>
      </c>
      <c r="AP603" s="147">
        <f>IFERROR(VLOOKUP(B603,'A2. Rate Change &amp; Enrollment'!$C$20:$K$769,7,FALSE),0)</f>
        <v>0</v>
      </c>
      <c r="AQ603" s="150" t="e">
        <f t="shared" si="78"/>
        <v>#DIV/0!</v>
      </c>
      <c r="AS603" s="177"/>
      <c r="AT603" s="177"/>
      <c r="AV603" s="153" t="e">
        <f t="shared" si="79"/>
        <v>#DIV/0!</v>
      </c>
      <c r="AW603" s="101"/>
      <c r="AY603" s="132"/>
      <c r="AZ603" s="101"/>
      <c r="BA603" s="94"/>
      <c r="BB603" s="94"/>
      <c r="BC603" s="94"/>
      <c r="BD603" s="94"/>
      <c r="BE603" s="101"/>
      <c r="BF603" s="132"/>
      <c r="BG603" s="98"/>
      <c r="BH603" s="74" t="str">
        <f t="shared" si="74"/>
        <v>N</v>
      </c>
      <c r="BI603" t="e">
        <f t="shared" si="75"/>
        <v>#DIV/0!</v>
      </c>
      <c r="BK603" s="283">
        <f>IFERROR(VLOOKUP($B603, 'A2. Rate Change &amp; Enrollment'!$C$14:$BY$769, 75, FALSE), 0)</f>
        <v>0</v>
      </c>
      <c r="BL603" s="283" t="e">
        <f t="shared" si="76"/>
        <v>#DIV/0!</v>
      </c>
      <c r="BM603" s="283" t="e">
        <f t="shared" si="77"/>
        <v>#DIV/0!</v>
      </c>
      <c r="BN603" t="e">
        <f t="shared" si="80"/>
        <v>#DIV/0!</v>
      </c>
    </row>
    <row r="604" spans="1:66" x14ac:dyDescent="0.35">
      <c r="A604" t="s">
        <v>907</v>
      </c>
      <c r="B604" s="144"/>
      <c r="C604" s="98"/>
      <c r="D604" s="43" t="str">
        <f t="shared" si="73"/>
        <v>Indemnity</v>
      </c>
      <c r="E604" s="100"/>
      <c r="F604" s="101"/>
      <c r="G604" s="100"/>
      <c r="H604" s="101"/>
      <c r="I604" s="100"/>
      <c r="J604" s="101"/>
      <c r="K604" s="100"/>
      <c r="L604" s="101"/>
      <c r="M604" s="100"/>
      <c r="N604" s="101"/>
      <c r="O604" s="100"/>
      <c r="P604" s="101"/>
      <c r="Q604" s="100"/>
      <c r="R604" s="101"/>
      <c r="S604" s="100"/>
      <c r="T604" s="101"/>
      <c r="U604" s="118"/>
      <c r="V604" s="118"/>
      <c r="W604" s="100"/>
      <c r="X604" s="100"/>
      <c r="Y604" s="100"/>
      <c r="Z604" s="100"/>
      <c r="AA604" s="132"/>
      <c r="AB604" s="101"/>
      <c r="AC604" s="101"/>
      <c r="AD604" s="101"/>
      <c r="AE604" s="100"/>
      <c r="AF604" s="101"/>
      <c r="AG604" s="100"/>
      <c r="AH604" s="101"/>
      <c r="AI604" s="100"/>
      <c r="AJ604" s="101"/>
      <c r="AK604" s="100"/>
      <c r="AL604" s="101"/>
      <c r="AM604" s="101"/>
      <c r="AN604" s="8"/>
      <c r="AO604" s="147">
        <f>IFERROR(VLOOKUP(B604,'A2. Rate Change &amp; Enrollment'!$C$20:$K$769,3,FALSE),0)</f>
        <v>0</v>
      </c>
      <c r="AP604" s="147">
        <f>IFERROR(VLOOKUP(B604,'A2. Rate Change &amp; Enrollment'!$C$20:$K$769,7,FALSE),0)</f>
        <v>0</v>
      </c>
      <c r="AQ604" s="150" t="e">
        <f t="shared" si="78"/>
        <v>#DIV/0!</v>
      </c>
      <c r="AS604" s="177"/>
      <c r="AT604" s="177"/>
      <c r="AV604" s="153" t="e">
        <f t="shared" si="79"/>
        <v>#DIV/0!</v>
      </c>
      <c r="AW604" s="101"/>
      <c r="AY604" s="132"/>
      <c r="AZ604" s="101"/>
      <c r="BA604" s="94"/>
      <c r="BB604" s="94"/>
      <c r="BC604" s="94"/>
      <c r="BD604" s="94"/>
      <c r="BE604" s="101"/>
      <c r="BF604" s="132"/>
      <c r="BG604" s="98"/>
      <c r="BH604" s="74" t="str">
        <f t="shared" si="74"/>
        <v>N</v>
      </c>
      <c r="BI604" t="e">
        <f t="shared" si="75"/>
        <v>#DIV/0!</v>
      </c>
      <c r="BK604" s="283">
        <f>IFERROR(VLOOKUP($B604, 'A2. Rate Change &amp; Enrollment'!$C$14:$BY$769, 75, FALSE), 0)</f>
        <v>0</v>
      </c>
      <c r="BL604" s="283" t="e">
        <f t="shared" si="76"/>
        <v>#DIV/0!</v>
      </c>
      <c r="BM604" s="283" t="e">
        <f t="shared" si="77"/>
        <v>#DIV/0!</v>
      </c>
      <c r="BN604" t="e">
        <f t="shared" si="80"/>
        <v>#DIV/0!</v>
      </c>
    </row>
    <row r="605" spans="1:66" x14ac:dyDescent="0.35">
      <c r="A605" t="s">
        <v>908</v>
      </c>
      <c r="B605" s="144"/>
      <c r="C605" s="98"/>
      <c r="D605" s="43" t="str">
        <f t="shared" si="73"/>
        <v>Indemnity</v>
      </c>
      <c r="E605" s="100"/>
      <c r="F605" s="101"/>
      <c r="G605" s="100"/>
      <c r="H605" s="101"/>
      <c r="I605" s="100"/>
      <c r="J605" s="101"/>
      <c r="K605" s="100"/>
      <c r="L605" s="101"/>
      <c r="M605" s="100"/>
      <c r="N605" s="101"/>
      <c r="O605" s="100"/>
      <c r="P605" s="101"/>
      <c r="Q605" s="100"/>
      <c r="R605" s="101"/>
      <c r="S605" s="100"/>
      <c r="T605" s="101"/>
      <c r="U605" s="118"/>
      <c r="V605" s="118"/>
      <c r="W605" s="100"/>
      <c r="X605" s="100"/>
      <c r="Y605" s="100"/>
      <c r="Z605" s="100"/>
      <c r="AA605" s="132"/>
      <c r="AB605" s="101"/>
      <c r="AC605" s="101"/>
      <c r="AD605" s="101"/>
      <c r="AE605" s="100"/>
      <c r="AF605" s="101"/>
      <c r="AG605" s="100"/>
      <c r="AH605" s="101"/>
      <c r="AI605" s="100"/>
      <c r="AJ605" s="101"/>
      <c r="AK605" s="100"/>
      <c r="AL605" s="101"/>
      <c r="AM605" s="101"/>
      <c r="AN605" s="8"/>
      <c r="AO605" s="147">
        <f>IFERROR(VLOOKUP(B605,'A2. Rate Change &amp; Enrollment'!$C$20:$K$769,3,FALSE),0)</f>
        <v>0</v>
      </c>
      <c r="AP605" s="147">
        <f>IFERROR(VLOOKUP(B605,'A2. Rate Change &amp; Enrollment'!$C$20:$K$769,7,FALSE),0)</f>
        <v>0</v>
      </c>
      <c r="AQ605" s="150" t="e">
        <f t="shared" si="78"/>
        <v>#DIV/0!</v>
      </c>
      <c r="AS605" s="177"/>
      <c r="AT605" s="177"/>
      <c r="AV605" s="153" t="e">
        <f t="shared" si="79"/>
        <v>#DIV/0!</v>
      </c>
      <c r="AW605" s="101"/>
      <c r="AY605" s="132"/>
      <c r="AZ605" s="101"/>
      <c r="BA605" s="94"/>
      <c r="BB605" s="94"/>
      <c r="BC605" s="94"/>
      <c r="BD605" s="94"/>
      <c r="BE605" s="101"/>
      <c r="BF605" s="132"/>
      <c r="BG605" s="98"/>
      <c r="BH605" s="74" t="str">
        <f t="shared" si="74"/>
        <v>N</v>
      </c>
      <c r="BI605" t="e">
        <f t="shared" si="75"/>
        <v>#DIV/0!</v>
      </c>
      <c r="BK605" s="283">
        <f>IFERROR(VLOOKUP($B605, 'A2. Rate Change &amp; Enrollment'!$C$14:$BY$769, 75, FALSE), 0)</f>
        <v>0</v>
      </c>
      <c r="BL605" s="283" t="e">
        <f t="shared" si="76"/>
        <v>#DIV/0!</v>
      </c>
      <c r="BM605" s="283" t="e">
        <f t="shared" si="77"/>
        <v>#DIV/0!</v>
      </c>
      <c r="BN605" t="e">
        <f t="shared" si="80"/>
        <v>#DIV/0!</v>
      </c>
    </row>
    <row r="606" spans="1:66" x14ac:dyDescent="0.35">
      <c r="A606" t="s">
        <v>909</v>
      </c>
      <c r="B606" s="144"/>
      <c r="C606" s="98"/>
      <c r="D606" s="43" t="str">
        <f t="shared" si="73"/>
        <v>Indemnity</v>
      </c>
      <c r="E606" s="100"/>
      <c r="F606" s="101"/>
      <c r="G606" s="100"/>
      <c r="H606" s="101"/>
      <c r="I606" s="100"/>
      <c r="J606" s="101"/>
      <c r="K606" s="100"/>
      <c r="L606" s="101"/>
      <c r="M606" s="100"/>
      <c r="N606" s="101"/>
      <c r="O606" s="100"/>
      <c r="P606" s="101"/>
      <c r="Q606" s="100"/>
      <c r="R606" s="101"/>
      <c r="S606" s="100"/>
      <c r="T606" s="101"/>
      <c r="U606" s="118"/>
      <c r="V606" s="118"/>
      <c r="W606" s="100"/>
      <c r="X606" s="100"/>
      <c r="Y606" s="100"/>
      <c r="Z606" s="100"/>
      <c r="AA606" s="132"/>
      <c r="AB606" s="101"/>
      <c r="AC606" s="101"/>
      <c r="AD606" s="101"/>
      <c r="AE606" s="100"/>
      <c r="AF606" s="101"/>
      <c r="AG606" s="100"/>
      <c r="AH606" s="101"/>
      <c r="AI606" s="100"/>
      <c r="AJ606" s="101"/>
      <c r="AK606" s="100"/>
      <c r="AL606" s="101"/>
      <c r="AM606" s="101"/>
      <c r="AN606" s="8"/>
      <c r="AO606" s="147">
        <f>IFERROR(VLOOKUP(B606,'A2. Rate Change &amp; Enrollment'!$C$20:$K$769,3,FALSE),0)</f>
        <v>0</v>
      </c>
      <c r="AP606" s="147">
        <f>IFERROR(VLOOKUP(B606,'A2. Rate Change &amp; Enrollment'!$C$20:$K$769,7,FALSE),0)</f>
        <v>0</v>
      </c>
      <c r="AQ606" s="150" t="e">
        <f t="shared" si="78"/>
        <v>#DIV/0!</v>
      </c>
      <c r="AS606" s="177"/>
      <c r="AT606" s="177"/>
      <c r="AV606" s="153" t="e">
        <f t="shared" si="79"/>
        <v>#DIV/0!</v>
      </c>
      <c r="AW606" s="101"/>
      <c r="AY606" s="132"/>
      <c r="AZ606" s="101"/>
      <c r="BA606" s="94"/>
      <c r="BB606" s="94"/>
      <c r="BC606" s="94"/>
      <c r="BD606" s="94"/>
      <c r="BE606" s="101"/>
      <c r="BF606" s="132"/>
      <c r="BG606" s="98"/>
      <c r="BH606" s="74" t="str">
        <f t="shared" si="74"/>
        <v>N</v>
      </c>
      <c r="BI606" t="e">
        <f t="shared" si="75"/>
        <v>#DIV/0!</v>
      </c>
      <c r="BK606" s="283">
        <f>IFERROR(VLOOKUP($B606, 'A2. Rate Change &amp; Enrollment'!$C$14:$BY$769, 75, FALSE), 0)</f>
        <v>0</v>
      </c>
      <c r="BL606" s="283" t="e">
        <f t="shared" si="76"/>
        <v>#DIV/0!</v>
      </c>
      <c r="BM606" s="283" t="e">
        <f t="shared" si="77"/>
        <v>#DIV/0!</v>
      </c>
      <c r="BN606" t="e">
        <f t="shared" si="80"/>
        <v>#DIV/0!</v>
      </c>
    </row>
    <row r="607" spans="1:66" x14ac:dyDescent="0.35">
      <c r="A607" t="s">
        <v>910</v>
      </c>
      <c r="B607" s="144"/>
      <c r="C607" s="98"/>
      <c r="D607" s="43" t="str">
        <f t="shared" si="73"/>
        <v>Indemnity</v>
      </c>
      <c r="E607" s="100"/>
      <c r="F607" s="101"/>
      <c r="G607" s="100"/>
      <c r="H607" s="101"/>
      <c r="I607" s="100"/>
      <c r="J607" s="101"/>
      <c r="K607" s="100"/>
      <c r="L607" s="101"/>
      <c r="M607" s="100"/>
      <c r="N607" s="101"/>
      <c r="O607" s="100"/>
      <c r="P607" s="101"/>
      <c r="Q607" s="100"/>
      <c r="R607" s="101"/>
      <c r="S607" s="100"/>
      <c r="T607" s="101"/>
      <c r="U607" s="118"/>
      <c r="V607" s="118"/>
      <c r="W607" s="100"/>
      <c r="X607" s="100"/>
      <c r="Y607" s="100"/>
      <c r="Z607" s="100"/>
      <c r="AA607" s="132"/>
      <c r="AB607" s="101"/>
      <c r="AC607" s="101"/>
      <c r="AD607" s="101"/>
      <c r="AE607" s="100"/>
      <c r="AF607" s="101"/>
      <c r="AG607" s="100"/>
      <c r="AH607" s="101"/>
      <c r="AI607" s="100"/>
      <c r="AJ607" s="101"/>
      <c r="AK607" s="100"/>
      <c r="AL607" s="101"/>
      <c r="AM607" s="101"/>
      <c r="AN607" s="8"/>
      <c r="AO607" s="147">
        <f>IFERROR(VLOOKUP(B607,'A2. Rate Change &amp; Enrollment'!$C$20:$K$769,3,FALSE),0)</f>
        <v>0</v>
      </c>
      <c r="AP607" s="147">
        <f>IFERROR(VLOOKUP(B607,'A2. Rate Change &amp; Enrollment'!$C$20:$K$769,7,FALSE),0)</f>
        <v>0</v>
      </c>
      <c r="AQ607" s="150" t="e">
        <f t="shared" si="78"/>
        <v>#DIV/0!</v>
      </c>
      <c r="AS607" s="177"/>
      <c r="AT607" s="177"/>
      <c r="AV607" s="153" t="e">
        <f t="shared" si="79"/>
        <v>#DIV/0!</v>
      </c>
      <c r="AW607" s="101"/>
      <c r="AY607" s="132"/>
      <c r="AZ607" s="101"/>
      <c r="BA607" s="94"/>
      <c r="BB607" s="94"/>
      <c r="BC607" s="94"/>
      <c r="BD607" s="94"/>
      <c r="BE607" s="101"/>
      <c r="BF607" s="132"/>
      <c r="BG607" s="98"/>
      <c r="BH607" s="74" t="str">
        <f t="shared" si="74"/>
        <v>N</v>
      </c>
      <c r="BI607" t="e">
        <f t="shared" si="75"/>
        <v>#DIV/0!</v>
      </c>
      <c r="BK607" s="283">
        <f>IFERROR(VLOOKUP($B607, 'A2. Rate Change &amp; Enrollment'!$C$14:$BY$769, 75, FALSE), 0)</f>
        <v>0</v>
      </c>
      <c r="BL607" s="283" t="e">
        <f t="shared" si="76"/>
        <v>#DIV/0!</v>
      </c>
      <c r="BM607" s="283" t="e">
        <f t="shared" si="77"/>
        <v>#DIV/0!</v>
      </c>
      <c r="BN607" t="e">
        <f t="shared" si="80"/>
        <v>#DIV/0!</v>
      </c>
    </row>
    <row r="608" spans="1:66" x14ac:dyDescent="0.35">
      <c r="A608" t="s">
        <v>911</v>
      </c>
      <c r="B608" s="144"/>
      <c r="C608" s="98"/>
      <c r="D608" s="43" t="str">
        <f t="shared" si="73"/>
        <v>Indemnity</v>
      </c>
      <c r="E608" s="100"/>
      <c r="F608" s="101"/>
      <c r="G608" s="100"/>
      <c r="H608" s="101"/>
      <c r="I608" s="100"/>
      <c r="J608" s="101"/>
      <c r="K608" s="100"/>
      <c r="L608" s="101"/>
      <c r="M608" s="100"/>
      <c r="N608" s="101"/>
      <c r="O608" s="100"/>
      <c r="P608" s="101"/>
      <c r="Q608" s="100"/>
      <c r="R608" s="101"/>
      <c r="S608" s="100"/>
      <c r="T608" s="101"/>
      <c r="U608" s="118"/>
      <c r="V608" s="118"/>
      <c r="W608" s="100"/>
      <c r="X608" s="100"/>
      <c r="Y608" s="100"/>
      <c r="Z608" s="100"/>
      <c r="AA608" s="132"/>
      <c r="AB608" s="101"/>
      <c r="AC608" s="101"/>
      <c r="AD608" s="101"/>
      <c r="AE608" s="100"/>
      <c r="AF608" s="101"/>
      <c r="AG608" s="100"/>
      <c r="AH608" s="101"/>
      <c r="AI608" s="100"/>
      <c r="AJ608" s="101"/>
      <c r="AK608" s="100"/>
      <c r="AL608" s="101"/>
      <c r="AM608" s="101"/>
      <c r="AN608" s="8"/>
      <c r="AO608" s="147">
        <f>IFERROR(VLOOKUP(B608,'A2. Rate Change &amp; Enrollment'!$C$20:$K$769,3,FALSE),0)</f>
        <v>0</v>
      </c>
      <c r="AP608" s="147">
        <f>IFERROR(VLOOKUP(B608,'A2. Rate Change &amp; Enrollment'!$C$20:$K$769,7,FALSE),0)</f>
        <v>0</v>
      </c>
      <c r="AQ608" s="150" t="e">
        <f t="shared" si="78"/>
        <v>#DIV/0!</v>
      </c>
      <c r="AS608" s="177"/>
      <c r="AT608" s="177"/>
      <c r="AV608" s="153" t="e">
        <f t="shared" si="79"/>
        <v>#DIV/0!</v>
      </c>
      <c r="AW608" s="101"/>
      <c r="AY608" s="132"/>
      <c r="AZ608" s="101"/>
      <c r="BA608" s="94"/>
      <c r="BB608" s="94"/>
      <c r="BC608" s="94"/>
      <c r="BD608" s="94"/>
      <c r="BE608" s="101"/>
      <c r="BF608" s="132"/>
      <c r="BG608" s="98"/>
      <c r="BH608" s="74" t="str">
        <f t="shared" si="74"/>
        <v>N</v>
      </c>
      <c r="BI608" t="e">
        <f t="shared" si="75"/>
        <v>#DIV/0!</v>
      </c>
      <c r="BK608" s="283">
        <f>IFERROR(VLOOKUP($B608, 'A2. Rate Change &amp; Enrollment'!$C$14:$BY$769, 75, FALSE), 0)</f>
        <v>0</v>
      </c>
      <c r="BL608" s="283" t="e">
        <f t="shared" si="76"/>
        <v>#DIV/0!</v>
      </c>
      <c r="BM608" s="283" t="e">
        <f t="shared" si="77"/>
        <v>#DIV/0!</v>
      </c>
      <c r="BN608" t="e">
        <f t="shared" si="80"/>
        <v>#DIV/0!</v>
      </c>
    </row>
    <row r="609" spans="1:66" x14ac:dyDescent="0.35">
      <c r="A609" t="s">
        <v>912</v>
      </c>
      <c r="B609" s="144"/>
      <c r="C609" s="98"/>
      <c r="D609" s="43" t="str">
        <f t="shared" si="73"/>
        <v>Indemnity</v>
      </c>
      <c r="E609" s="100"/>
      <c r="F609" s="101"/>
      <c r="G609" s="100"/>
      <c r="H609" s="101"/>
      <c r="I609" s="100"/>
      <c r="J609" s="101"/>
      <c r="K609" s="100"/>
      <c r="L609" s="101"/>
      <c r="M609" s="100"/>
      <c r="N609" s="101"/>
      <c r="O609" s="100"/>
      <c r="P609" s="101"/>
      <c r="Q609" s="100"/>
      <c r="R609" s="101"/>
      <c r="S609" s="100"/>
      <c r="T609" s="101"/>
      <c r="U609" s="118"/>
      <c r="V609" s="118"/>
      <c r="W609" s="100"/>
      <c r="X609" s="100"/>
      <c r="Y609" s="100"/>
      <c r="Z609" s="100"/>
      <c r="AA609" s="132"/>
      <c r="AB609" s="101"/>
      <c r="AC609" s="101"/>
      <c r="AD609" s="101"/>
      <c r="AE609" s="100"/>
      <c r="AF609" s="101"/>
      <c r="AG609" s="100"/>
      <c r="AH609" s="101"/>
      <c r="AI609" s="100"/>
      <c r="AJ609" s="101"/>
      <c r="AK609" s="100"/>
      <c r="AL609" s="101"/>
      <c r="AM609" s="101"/>
      <c r="AN609" s="8"/>
      <c r="AO609" s="147">
        <f>IFERROR(VLOOKUP(B609,'A2. Rate Change &amp; Enrollment'!$C$20:$K$769,3,FALSE),0)</f>
        <v>0</v>
      </c>
      <c r="AP609" s="147">
        <f>IFERROR(VLOOKUP(B609,'A2. Rate Change &amp; Enrollment'!$C$20:$K$769,7,FALSE),0)</f>
        <v>0</v>
      </c>
      <c r="AQ609" s="150" t="e">
        <f t="shared" si="78"/>
        <v>#DIV/0!</v>
      </c>
      <c r="AS609" s="177"/>
      <c r="AT609" s="177"/>
      <c r="AV609" s="153" t="e">
        <f t="shared" si="79"/>
        <v>#DIV/0!</v>
      </c>
      <c r="AW609" s="101"/>
      <c r="AY609" s="132"/>
      <c r="AZ609" s="101"/>
      <c r="BA609" s="94"/>
      <c r="BB609" s="94"/>
      <c r="BC609" s="94"/>
      <c r="BD609" s="94"/>
      <c r="BE609" s="101"/>
      <c r="BF609" s="132"/>
      <c r="BG609" s="98"/>
      <c r="BH609" s="74" t="str">
        <f t="shared" si="74"/>
        <v>N</v>
      </c>
      <c r="BI609" t="e">
        <f t="shared" si="75"/>
        <v>#DIV/0!</v>
      </c>
      <c r="BK609" s="283">
        <f>IFERROR(VLOOKUP($B609, 'A2. Rate Change &amp; Enrollment'!$C$14:$BY$769, 75, FALSE), 0)</f>
        <v>0</v>
      </c>
      <c r="BL609" s="283" t="e">
        <f t="shared" si="76"/>
        <v>#DIV/0!</v>
      </c>
      <c r="BM609" s="283" t="e">
        <f t="shared" si="77"/>
        <v>#DIV/0!</v>
      </c>
      <c r="BN609" t="e">
        <f t="shared" si="80"/>
        <v>#DIV/0!</v>
      </c>
    </row>
    <row r="610" spans="1:66" x14ac:dyDescent="0.35">
      <c r="A610" t="s">
        <v>913</v>
      </c>
      <c r="B610" s="144"/>
      <c r="C610" s="98"/>
      <c r="D610" s="43" t="str">
        <f t="shared" si="73"/>
        <v>Indemnity</v>
      </c>
      <c r="E610" s="100"/>
      <c r="F610" s="101"/>
      <c r="G610" s="100"/>
      <c r="H610" s="101"/>
      <c r="I610" s="100"/>
      <c r="J610" s="101"/>
      <c r="K610" s="100"/>
      <c r="L610" s="101"/>
      <c r="M610" s="100"/>
      <c r="N610" s="101"/>
      <c r="O610" s="100"/>
      <c r="P610" s="101"/>
      <c r="Q610" s="100"/>
      <c r="R610" s="101"/>
      <c r="S610" s="100"/>
      <c r="T610" s="101"/>
      <c r="U610" s="118"/>
      <c r="V610" s="118"/>
      <c r="W610" s="100"/>
      <c r="X610" s="100"/>
      <c r="Y610" s="100"/>
      <c r="Z610" s="100"/>
      <c r="AA610" s="132"/>
      <c r="AB610" s="101"/>
      <c r="AC610" s="101"/>
      <c r="AD610" s="101"/>
      <c r="AE610" s="100"/>
      <c r="AF610" s="101"/>
      <c r="AG610" s="100"/>
      <c r="AH610" s="101"/>
      <c r="AI610" s="100"/>
      <c r="AJ610" s="101"/>
      <c r="AK610" s="100"/>
      <c r="AL610" s="101"/>
      <c r="AM610" s="101"/>
      <c r="AN610" s="8"/>
      <c r="AO610" s="147">
        <f>IFERROR(VLOOKUP(B610,'A2. Rate Change &amp; Enrollment'!$C$20:$K$769,3,FALSE),0)</f>
        <v>0</v>
      </c>
      <c r="AP610" s="147">
        <f>IFERROR(VLOOKUP(B610,'A2. Rate Change &amp; Enrollment'!$C$20:$K$769,7,FALSE),0)</f>
        <v>0</v>
      </c>
      <c r="AQ610" s="150" t="e">
        <f t="shared" si="78"/>
        <v>#DIV/0!</v>
      </c>
      <c r="AS610" s="177"/>
      <c r="AT610" s="177"/>
      <c r="AV610" s="153" t="e">
        <f t="shared" si="79"/>
        <v>#DIV/0!</v>
      </c>
      <c r="AW610" s="101"/>
      <c r="AY610" s="132"/>
      <c r="AZ610" s="101"/>
      <c r="BA610" s="94"/>
      <c r="BB610" s="94"/>
      <c r="BC610" s="94"/>
      <c r="BD610" s="94"/>
      <c r="BE610" s="101"/>
      <c r="BF610" s="132"/>
      <c r="BG610" s="98"/>
      <c r="BH610" s="74" t="str">
        <f t="shared" si="74"/>
        <v>N</v>
      </c>
      <c r="BI610" t="e">
        <f t="shared" si="75"/>
        <v>#DIV/0!</v>
      </c>
      <c r="BK610" s="283">
        <f>IFERROR(VLOOKUP($B610, 'A2. Rate Change &amp; Enrollment'!$C$14:$BY$769, 75, FALSE), 0)</f>
        <v>0</v>
      </c>
      <c r="BL610" s="283" t="e">
        <f t="shared" si="76"/>
        <v>#DIV/0!</v>
      </c>
      <c r="BM610" s="283" t="e">
        <f t="shared" si="77"/>
        <v>#DIV/0!</v>
      </c>
      <c r="BN610" t="e">
        <f t="shared" si="80"/>
        <v>#DIV/0!</v>
      </c>
    </row>
    <row r="611" spans="1:66" x14ac:dyDescent="0.35">
      <c r="A611" t="s">
        <v>914</v>
      </c>
      <c r="B611" s="144"/>
      <c r="C611" s="98"/>
      <c r="D611" s="43" t="str">
        <f t="shared" si="73"/>
        <v>Indemnity</v>
      </c>
      <c r="E611" s="100"/>
      <c r="F611" s="101"/>
      <c r="G611" s="100"/>
      <c r="H611" s="101"/>
      <c r="I611" s="100"/>
      <c r="J611" s="101"/>
      <c r="K611" s="100"/>
      <c r="L611" s="101"/>
      <c r="M611" s="100"/>
      <c r="N611" s="101"/>
      <c r="O611" s="100"/>
      <c r="P611" s="101"/>
      <c r="Q611" s="100"/>
      <c r="R611" s="101"/>
      <c r="S611" s="100"/>
      <c r="T611" s="101"/>
      <c r="U611" s="118"/>
      <c r="V611" s="118"/>
      <c r="W611" s="100"/>
      <c r="X611" s="100"/>
      <c r="Y611" s="100"/>
      <c r="Z611" s="100"/>
      <c r="AA611" s="132"/>
      <c r="AB611" s="101"/>
      <c r="AC611" s="101"/>
      <c r="AD611" s="101"/>
      <c r="AE611" s="100"/>
      <c r="AF611" s="101"/>
      <c r="AG611" s="100"/>
      <c r="AH611" s="101"/>
      <c r="AI611" s="100"/>
      <c r="AJ611" s="101"/>
      <c r="AK611" s="100"/>
      <c r="AL611" s="101"/>
      <c r="AM611" s="101"/>
      <c r="AN611" s="8"/>
      <c r="AO611" s="147">
        <f>IFERROR(VLOOKUP(B611,'A2. Rate Change &amp; Enrollment'!$C$20:$K$769,3,FALSE),0)</f>
        <v>0</v>
      </c>
      <c r="AP611" s="147">
        <f>IFERROR(VLOOKUP(B611,'A2. Rate Change &amp; Enrollment'!$C$20:$K$769,7,FALSE),0)</f>
        <v>0</v>
      </c>
      <c r="AQ611" s="150" t="e">
        <f t="shared" si="78"/>
        <v>#DIV/0!</v>
      </c>
      <c r="AS611" s="177"/>
      <c r="AT611" s="177"/>
      <c r="AV611" s="153" t="e">
        <f t="shared" si="79"/>
        <v>#DIV/0!</v>
      </c>
      <c r="AW611" s="101"/>
      <c r="AY611" s="132"/>
      <c r="AZ611" s="101"/>
      <c r="BA611" s="94"/>
      <c r="BB611" s="94"/>
      <c r="BC611" s="94"/>
      <c r="BD611" s="94"/>
      <c r="BE611" s="101"/>
      <c r="BF611" s="132"/>
      <c r="BG611" s="98"/>
      <c r="BH611" s="74" t="str">
        <f t="shared" si="74"/>
        <v>N</v>
      </c>
      <c r="BI611" t="e">
        <f t="shared" si="75"/>
        <v>#DIV/0!</v>
      </c>
      <c r="BK611" s="283">
        <f>IFERROR(VLOOKUP($B611, 'A2. Rate Change &amp; Enrollment'!$C$14:$BY$769, 75, FALSE), 0)</f>
        <v>0</v>
      </c>
      <c r="BL611" s="283" t="e">
        <f t="shared" si="76"/>
        <v>#DIV/0!</v>
      </c>
      <c r="BM611" s="283" t="e">
        <f t="shared" si="77"/>
        <v>#DIV/0!</v>
      </c>
      <c r="BN611" t="e">
        <f t="shared" si="80"/>
        <v>#DIV/0!</v>
      </c>
    </row>
    <row r="612" spans="1:66" x14ac:dyDescent="0.35">
      <c r="A612" t="s">
        <v>915</v>
      </c>
      <c r="B612" s="144"/>
      <c r="C612" s="98"/>
      <c r="D612" s="43" t="str">
        <f t="shared" si="73"/>
        <v>Indemnity</v>
      </c>
      <c r="E612" s="100"/>
      <c r="F612" s="101"/>
      <c r="G612" s="100"/>
      <c r="H612" s="101"/>
      <c r="I612" s="100"/>
      <c r="J612" s="101"/>
      <c r="K612" s="100"/>
      <c r="L612" s="101"/>
      <c r="M612" s="100"/>
      <c r="N612" s="101"/>
      <c r="O612" s="100"/>
      <c r="P612" s="101"/>
      <c r="Q612" s="100"/>
      <c r="R612" s="101"/>
      <c r="S612" s="100"/>
      <c r="T612" s="101"/>
      <c r="U612" s="118"/>
      <c r="V612" s="118"/>
      <c r="W612" s="100"/>
      <c r="X612" s="100"/>
      <c r="Y612" s="100"/>
      <c r="Z612" s="100"/>
      <c r="AA612" s="132"/>
      <c r="AB612" s="101"/>
      <c r="AC612" s="101"/>
      <c r="AD612" s="101"/>
      <c r="AE612" s="100"/>
      <c r="AF612" s="101"/>
      <c r="AG612" s="100"/>
      <c r="AH612" s="101"/>
      <c r="AI612" s="100"/>
      <c r="AJ612" s="101"/>
      <c r="AK612" s="100"/>
      <c r="AL612" s="101"/>
      <c r="AM612" s="101"/>
      <c r="AN612" s="8"/>
      <c r="AO612" s="147">
        <f>IFERROR(VLOOKUP(B612,'A2. Rate Change &amp; Enrollment'!$C$20:$K$769,3,FALSE),0)</f>
        <v>0</v>
      </c>
      <c r="AP612" s="147">
        <f>IFERROR(VLOOKUP(B612,'A2. Rate Change &amp; Enrollment'!$C$20:$K$769,7,FALSE),0)</f>
        <v>0</v>
      </c>
      <c r="AQ612" s="150" t="e">
        <f t="shared" si="78"/>
        <v>#DIV/0!</v>
      </c>
      <c r="AS612" s="177"/>
      <c r="AT612" s="177"/>
      <c r="AV612" s="153" t="e">
        <f t="shared" si="79"/>
        <v>#DIV/0!</v>
      </c>
      <c r="AW612" s="101"/>
      <c r="AY612" s="132"/>
      <c r="AZ612" s="101"/>
      <c r="BA612" s="94"/>
      <c r="BB612" s="94"/>
      <c r="BC612" s="94"/>
      <c r="BD612" s="94"/>
      <c r="BE612" s="101"/>
      <c r="BF612" s="132"/>
      <c r="BG612" s="98"/>
      <c r="BH612" s="74" t="str">
        <f t="shared" si="74"/>
        <v>N</v>
      </c>
      <c r="BI612" t="e">
        <f t="shared" si="75"/>
        <v>#DIV/0!</v>
      </c>
      <c r="BK612" s="283">
        <f>IFERROR(VLOOKUP($B612, 'A2. Rate Change &amp; Enrollment'!$C$14:$BY$769, 75, FALSE), 0)</f>
        <v>0</v>
      </c>
      <c r="BL612" s="283" t="e">
        <f t="shared" si="76"/>
        <v>#DIV/0!</v>
      </c>
      <c r="BM612" s="283" t="e">
        <f t="shared" si="77"/>
        <v>#DIV/0!</v>
      </c>
      <c r="BN612" t="e">
        <f t="shared" si="80"/>
        <v>#DIV/0!</v>
      </c>
    </row>
    <row r="613" spans="1:66" x14ac:dyDescent="0.35">
      <c r="A613" t="s">
        <v>916</v>
      </c>
      <c r="B613" s="144"/>
      <c r="C613" s="98"/>
      <c r="D613" s="43" t="str">
        <f t="shared" si="73"/>
        <v>Indemnity</v>
      </c>
      <c r="E613" s="100"/>
      <c r="F613" s="101"/>
      <c r="G613" s="100"/>
      <c r="H613" s="101"/>
      <c r="I613" s="100"/>
      <c r="J613" s="101"/>
      <c r="K613" s="100"/>
      <c r="L613" s="101"/>
      <c r="M613" s="100"/>
      <c r="N613" s="101"/>
      <c r="O613" s="100"/>
      <c r="P613" s="101"/>
      <c r="Q613" s="100"/>
      <c r="R613" s="101"/>
      <c r="S613" s="100"/>
      <c r="T613" s="101"/>
      <c r="U613" s="118"/>
      <c r="V613" s="118"/>
      <c r="W613" s="100"/>
      <c r="X613" s="100"/>
      <c r="Y613" s="100"/>
      <c r="Z613" s="100"/>
      <c r="AA613" s="132"/>
      <c r="AB613" s="101"/>
      <c r="AC613" s="101"/>
      <c r="AD613" s="101"/>
      <c r="AE613" s="100"/>
      <c r="AF613" s="101"/>
      <c r="AG613" s="100"/>
      <c r="AH613" s="101"/>
      <c r="AI613" s="100"/>
      <c r="AJ613" s="101"/>
      <c r="AK613" s="100"/>
      <c r="AL613" s="101"/>
      <c r="AM613" s="101"/>
      <c r="AN613" s="8"/>
      <c r="AO613" s="147">
        <f>IFERROR(VLOOKUP(B613,'A2. Rate Change &amp; Enrollment'!$C$20:$K$769,3,FALSE),0)</f>
        <v>0</v>
      </c>
      <c r="AP613" s="147">
        <f>IFERROR(VLOOKUP(B613,'A2. Rate Change &amp; Enrollment'!$C$20:$K$769,7,FALSE),0)</f>
        <v>0</v>
      </c>
      <c r="AQ613" s="150" t="e">
        <f t="shared" si="78"/>
        <v>#DIV/0!</v>
      </c>
      <c r="AS613" s="177"/>
      <c r="AT613" s="177"/>
      <c r="AV613" s="153" t="e">
        <f t="shared" si="79"/>
        <v>#DIV/0!</v>
      </c>
      <c r="AW613" s="101"/>
      <c r="AY613" s="132"/>
      <c r="AZ613" s="101"/>
      <c r="BA613" s="94"/>
      <c r="BB613" s="94"/>
      <c r="BC613" s="94"/>
      <c r="BD613" s="94"/>
      <c r="BE613" s="101"/>
      <c r="BF613" s="132"/>
      <c r="BG613" s="98"/>
      <c r="BH613" s="74" t="str">
        <f t="shared" si="74"/>
        <v>N</v>
      </c>
      <c r="BI613" t="e">
        <f t="shared" si="75"/>
        <v>#DIV/0!</v>
      </c>
      <c r="BK613" s="283">
        <f>IFERROR(VLOOKUP($B613, 'A2. Rate Change &amp; Enrollment'!$C$14:$BY$769, 75, FALSE), 0)</f>
        <v>0</v>
      </c>
      <c r="BL613" s="283" t="e">
        <f t="shared" si="76"/>
        <v>#DIV/0!</v>
      </c>
      <c r="BM613" s="283" t="e">
        <f t="shared" si="77"/>
        <v>#DIV/0!</v>
      </c>
      <c r="BN613" t="e">
        <f t="shared" si="80"/>
        <v>#DIV/0!</v>
      </c>
    </row>
    <row r="614" spans="1:66" x14ac:dyDescent="0.35">
      <c r="A614" t="s">
        <v>917</v>
      </c>
      <c r="B614" s="144"/>
      <c r="C614" s="98"/>
      <c r="D614" s="43" t="str">
        <f t="shared" si="73"/>
        <v>Indemnity</v>
      </c>
      <c r="E614" s="100"/>
      <c r="F614" s="101"/>
      <c r="G614" s="100"/>
      <c r="H614" s="101"/>
      <c r="I614" s="100"/>
      <c r="J614" s="101"/>
      <c r="K614" s="100"/>
      <c r="L614" s="101"/>
      <c r="M614" s="100"/>
      <c r="N614" s="101"/>
      <c r="O614" s="100"/>
      <c r="P614" s="101"/>
      <c r="Q614" s="100"/>
      <c r="R614" s="101"/>
      <c r="S614" s="100"/>
      <c r="T614" s="101"/>
      <c r="U614" s="118"/>
      <c r="V614" s="118"/>
      <c r="W614" s="100"/>
      <c r="X614" s="100"/>
      <c r="Y614" s="100"/>
      <c r="Z614" s="100"/>
      <c r="AA614" s="132"/>
      <c r="AB614" s="101"/>
      <c r="AC614" s="101"/>
      <c r="AD614" s="101"/>
      <c r="AE614" s="100"/>
      <c r="AF614" s="101"/>
      <c r="AG614" s="100"/>
      <c r="AH614" s="101"/>
      <c r="AI614" s="100"/>
      <c r="AJ614" s="101"/>
      <c r="AK614" s="100"/>
      <c r="AL614" s="101"/>
      <c r="AM614" s="101"/>
      <c r="AN614" s="8"/>
      <c r="AO614" s="147">
        <f>IFERROR(VLOOKUP(B614,'A2. Rate Change &amp; Enrollment'!$C$20:$K$769,3,FALSE),0)</f>
        <v>0</v>
      </c>
      <c r="AP614" s="147">
        <f>IFERROR(VLOOKUP(B614,'A2. Rate Change &amp; Enrollment'!$C$20:$K$769,7,FALSE),0)</f>
        <v>0</v>
      </c>
      <c r="AQ614" s="150" t="e">
        <f t="shared" si="78"/>
        <v>#DIV/0!</v>
      </c>
      <c r="AS614" s="177"/>
      <c r="AT614" s="177"/>
      <c r="AV614" s="153" t="e">
        <f t="shared" si="79"/>
        <v>#DIV/0!</v>
      </c>
      <c r="AW614" s="101"/>
      <c r="AY614" s="132"/>
      <c r="AZ614" s="101"/>
      <c r="BA614" s="94"/>
      <c r="BB614" s="94"/>
      <c r="BC614" s="94"/>
      <c r="BD614" s="94"/>
      <c r="BE614" s="101"/>
      <c r="BF614" s="132"/>
      <c r="BG614" s="98"/>
      <c r="BH614" s="74" t="str">
        <f t="shared" si="74"/>
        <v>N</v>
      </c>
      <c r="BI614" t="e">
        <f t="shared" si="75"/>
        <v>#DIV/0!</v>
      </c>
      <c r="BK614" s="283">
        <f>IFERROR(VLOOKUP($B614, 'A2. Rate Change &amp; Enrollment'!$C$14:$BY$769, 75, FALSE), 0)</f>
        <v>0</v>
      </c>
      <c r="BL614" s="283" t="e">
        <f t="shared" si="76"/>
        <v>#DIV/0!</v>
      </c>
      <c r="BM614" s="283" t="e">
        <f t="shared" si="77"/>
        <v>#DIV/0!</v>
      </c>
      <c r="BN614" t="e">
        <f t="shared" si="80"/>
        <v>#DIV/0!</v>
      </c>
    </row>
    <row r="615" spans="1:66" x14ac:dyDescent="0.35">
      <c r="A615" t="s">
        <v>918</v>
      </c>
      <c r="B615" s="144"/>
      <c r="C615" s="98"/>
      <c r="D615" s="43" t="str">
        <f t="shared" si="73"/>
        <v>Indemnity</v>
      </c>
      <c r="E615" s="100"/>
      <c r="F615" s="101"/>
      <c r="G615" s="100"/>
      <c r="H615" s="101"/>
      <c r="I615" s="100"/>
      <c r="J615" s="101"/>
      <c r="K615" s="100"/>
      <c r="L615" s="101"/>
      <c r="M615" s="100"/>
      <c r="N615" s="101"/>
      <c r="O615" s="100"/>
      <c r="P615" s="101"/>
      <c r="Q615" s="100"/>
      <c r="R615" s="101"/>
      <c r="S615" s="100"/>
      <c r="T615" s="101"/>
      <c r="U615" s="118"/>
      <c r="V615" s="118"/>
      <c r="W615" s="100"/>
      <c r="X615" s="100"/>
      <c r="Y615" s="100"/>
      <c r="Z615" s="100"/>
      <c r="AA615" s="132"/>
      <c r="AB615" s="101"/>
      <c r="AC615" s="101"/>
      <c r="AD615" s="101"/>
      <c r="AE615" s="100"/>
      <c r="AF615" s="101"/>
      <c r="AG615" s="100"/>
      <c r="AH615" s="101"/>
      <c r="AI615" s="100"/>
      <c r="AJ615" s="101"/>
      <c r="AK615" s="100"/>
      <c r="AL615" s="101"/>
      <c r="AM615" s="101"/>
      <c r="AN615" s="8"/>
      <c r="AO615" s="147">
        <f>IFERROR(VLOOKUP(B615,'A2. Rate Change &amp; Enrollment'!$C$20:$K$769,3,FALSE),0)</f>
        <v>0</v>
      </c>
      <c r="AP615" s="147">
        <f>IFERROR(VLOOKUP(B615,'A2. Rate Change &amp; Enrollment'!$C$20:$K$769,7,FALSE),0)</f>
        <v>0</v>
      </c>
      <c r="AQ615" s="150" t="e">
        <f t="shared" si="78"/>
        <v>#DIV/0!</v>
      </c>
      <c r="AS615" s="177"/>
      <c r="AT615" s="177"/>
      <c r="AV615" s="153" t="e">
        <f t="shared" si="79"/>
        <v>#DIV/0!</v>
      </c>
      <c r="AW615" s="101"/>
      <c r="AY615" s="132"/>
      <c r="AZ615" s="101"/>
      <c r="BA615" s="94"/>
      <c r="BB615" s="94"/>
      <c r="BC615" s="94"/>
      <c r="BD615" s="94"/>
      <c r="BE615" s="101"/>
      <c r="BF615" s="132"/>
      <c r="BG615" s="98"/>
      <c r="BH615" s="74" t="str">
        <f t="shared" si="74"/>
        <v>N</v>
      </c>
      <c r="BI615" t="e">
        <f t="shared" si="75"/>
        <v>#DIV/0!</v>
      </c>
      <c r="BK615" s="283">
        <f>IFERROR(VLOOKUP($B615, 'A2. Rate Change &amp; Enrollment'!$C$14:$BY$769, 75, FALSE), 0)</f>
        <v>0</v>
      </c>
      <c r="BL615" s="283" t="e">
        <f t="shared" si="76"/>
        <v>#DIV/0!</v>
      </c>
      <c r="BM615" s="283" t="e">
        <f t="shared" si="77"/>
        <v>#DIV/0!</v>
      </c>
      <c r="BN615" t="e">
        <f t="shared" si="80"/>
        <v>#DIV/0!</v>
      </c>
    </row>
    <row r="616" spans="1:66" x14ac:dyDescent="0.35">
      <c r="A616" t="s">
        <v>919</v>
      </c>
      <c r="B616" s="144"/>
      <c r="C616" s="98"/>
      <c r="D616" s="43" t="str">
        <f t="shared" si="73"/>
        <v>Indemnity</v>
      </c>
      <c r="E616" s="100"/>
      <c r="F616" s="101"/>
      <c r="G616" s="100"/>
      <c r="H616" s="101"/>
      <c r="I616" s="100"/>
      <c r="J616" s="101"/>
      <c r="K616" s="100"/>
      <c r="L616" s="101"/>
      <c r="M616" s="100"/>
      <c r="N616" s="101"/>
      <c r="O616" s="100"/>
      <c r="P616" s="101"/>
      <c r="Q616" s="100"/>
      <c r="R616" s="101"/>
      <c r="S616" s="100"/>
      <c r="T616" s="101"/>
      <c r="U616" s="118"/>
      <c r="V616" s="118"/>
      <c r="W616" s="100"/>
      <c r="X616" s="100"/>
      <c r="Y616" s="100"/>
      <c r="Z616" s="100"/>
      <c r="AA616" s="132"/>
      <c r="AB616" s="101"/>
      <c r="AC616" s="101"/>
      <c r="AD616" s="101"/>
      <c r="AE616" s="100"/>
      <c r="AF616" s="101"/>
      <c r="AG616" s="100"/>
      <c r="AH616" s="101"/>
      <c r="AI616" s="100"/>
      <c r="AJ616" s="101"/>
      <c r="AK616" s="100"/>
      <c r="AL616" s="101"/>
      <c r="AM616" s="101"/>
      <c r="AN616" s="8"/>
      <c r="AO616" s="147">
        <f>IFERROR(VLOOKUP(B616,'A2. Rate Change &amp; Enrollment'!$C$20:$K$769,3,FALSE),0)</f>
        <v>0</v>
      </c>
      <c r="AP616" s="147">
        <f>IFERROR(VLOOKUP(B616,'A2. Rate Change &amp; Enrollment'!$C$20:$K$769,7,FALSE),0)</f>
        <v>0</v>
      </c>
      <c r="AQ616" s="150" t="e">
        <f t="shared" si="78"/>
        <v>#DIV/0!</v>
      </c>
      <c r="AS616" s="177"/>
      <c r="AT616" s="177"/>
      <c r="AV616" s="153" t="e">
        <f t="shared" si="79"/>
        <v>#DIV/0!</v>
      </c>
      <c r="AW616" s="101"/>
      <c r="AY616" s="132"/>
      <c r="AZ616" s="101"/>
      <c r="BA616" s="94"/>
      <c r="BB616" s="94"/>
      <c r="BC616" s="94"/>
      <c r="BD616" s="94"/>
      <c r="BE616" s="101"/>
      <c r="BF616" s="132"/>
      <c r="BG616" s="98"/>
      <c r="BH616" s="74" t="str">
        <f t="shared" si="74"/>
        <v>N</v>
      </c>
      <c r="BI616" t="e">
        <f t="shared" si="75"/>
        <v>#DIV/0!</v>
      </c>
      <c r="BK616" s="283">
        <f>IFERROR(VLOOKUP($B616, 'A2. Rate Change &amp; Enrollment'!$C$14:$BY$769, 75, FALSE), 0)</f>
        <v>0</v>
      </c>
      <c r="BL616" s="283" t="e">
        <f t="shared" si="76"/>
        <v>#DIV/0!</v>
      </c>
      <c r="BM616" s="283" t="e">
        <f t="shared" si="77"/>
        <v>#DIV/0!</v>
      </c>
      <c r="BN616" t="e">
        <f t="shared" si="80"/>
        <v>#DIV/0!</v>
      </c>
    </row>
    <row r="617" spans="1:66" x14ac:dyDescent="0.35">
      <c r="A617" t="s">
        <v>920</v>
      </c>
      <c r="B617" s="144"/>
      <c r="C617" s="98"/>
      <c r="D617" s="43" t="str">
        <f t="shared" si="73"/>
        <v>Indemnity</v>
      </c>
      <c r="E617" s="100"/>
      <c r="F617" s="101"/>
      <c r="G617" s="100"/>
      <c r="H617" s="101"/>
      <c r="I617" s="100"/>
      <c r="J617" s="101"/>
      <c r="K617" s="100"/>
      <c r="L617" s="101"/>
      <c r="M617" s="100"/>
      <c r="N617" s="101"/>
      <c r="O617" s="100"/>
      <c r="P617" s="101"/>
      <c r="Q617" s="100"/>
      <c r="R617" s="101"/>
      <c r="S617" s="100"/>
      <c r="T617" s="101"/>
      <c r="U617" s="118"/>
      <c r="V617" s="118"/>
      <c r="W617" s="100"/>
      <c r="X617" s="100"/>
      <c r="Y617" s="100"/>
      <c r="Z617" s="100"/>
      <c r="AA617" s="132"/>
      <c r="AB617" s="101"/>
      <c r="AC617" s="101"/>
      <c r="AD617" s="101"/>
      <c r="AE617" s="100"/>
      <c r="AF617" s="101"/>
      <c r="AG617" s="100"/>
      <c r="AH617" s="101"/>
      <c r="AI617" s="100"/>
      <c r="AJ617" s="101"/>
      <c r="AK617" s="100"/>
      <c r="AL617" s="101"/>
      <c r="AM617" s="101"/>
      <c r="AN617" s="8"/>
      <c r="AO617" s="147">
        <f>IFERROR(VLOOKUP(B617,'A2. Rate Change &amp; Enrollment'!$C$20:$K$769,3,FALSE),0)</f>
        <v>0</v>
      </c>
      <c r="AP617" s="147">
        <f>IFERROR(VLOOKUP(B617,'A2. Rate Change &amp; Enrollment'!$C$20:$K$769,7,FALSE),0)</f>
        <v>0</v>
      </c>
      <c r="AQ617" s="150" t="e">
        <f t="shared" si="78"/>
        <v>#DIV/0!</v>
      </c>
      <c r="AS617" s="177"/>
      <c r="AT617" s="177"/>
      <c r="AV617" s="153" t="e">
        <f t="shared" si="79"/>
        <v>#DIV/0!</v>
      </c>
      <c r="AW617" s="101"/>
      <c r="AY617" s="132"/>
      <c r="AZ617" s="101"/>
      <c r="BA617" s="94"/>
      <c r="BB617" s="94"/>
      <c r="BC617" s="94"/>
      <c r="BD617" s="94"/>
      <c r="BE617" s="101"/>
      <c r="BF617" s="132"/>
      <c r="BG617" s="98"/>
      <c r="BH617" s="74" t="str">
        <f t="shared" si="74"/>
        <v>N</v>
      </c>
      <c r="BI617" t="e">
        <f t="shared" si="75"/>
        <v>#DIV/0!</v>
      </c>
      <c r="BK617" s="283">
        <f>IFERROR(VLOOKUP($B617, 'A2. Rate Change &amp; Enrollment'!$C$14:$BY$769, 75, FALSE), 0)</f>
        <v>0</v>
      </c>
      <c r="BL617" s="283" t="e">
        <f t="shared" si="76"/>
        <v>#DIV/0!</v>
      </c>
      <c r="BM617" s="283" t="e">
        <f t="shared" si="77"/>
        <v>#DIV/0!</v>
      </c>
      <c r="BN617" t="e">
        <f t="shared" si="80"/>
        <v>#DIV/0!</v>
      </c>
    </row>
    <row r="618" spans="1:66" x14ac:dyDescent="0.35">
      <c r="A618" t="s">
        <v>921</v>
      </c>
      <c r="B618" s="144"/>
      <c r="C618" s="98"/>
      <c r="D618" s="43" t="str">
        <f t="shared" si="73"/>
        <v>Indemnity</v>
      </c>
      <c r="E618" s="100"/>
      <c r="F618" s="101"/>
      <c r="G618" s="100"/>
      <c r="H618" s="101"/>
      <c r="I618" s="100"/>
      <c r="J618" s="101"/>
      <c r="K618" s="100"/>
      <c r="L618" s="101"/>
      <c r="M618" s="100"/>
      <c r="N618" s="101"/>
      <c r="O618" s="100"/>
      <c r="P618" s="101"/>
      <c r="Q618" s="100"/>
      <c r="R618" s="101"/>
      <c r="S618" s="100"/>
      <c r="T618" s="101"/>
      <c r="U618" s="118"/>
      <c r="V618" s="118"/>
      <c r="W618" s="100"/>
      <c r="X618" s="100"/>
      <c r="Y618" s="100"/>
      <c r="Z618" s="100"/>
      <c r="AA618" s="132"/>
      <c r="AB618" s="101"/>
      <c r="AC618" s="101"/>
      <c r="AD618" s="101"/>
      <c r="AE618" s="100"/>
      <c r="AF618" s="101"/>
      <c r="AG618" s="100"/>
      <c r="AH618" s="101"/>
      <c r="AI618" s="100"/>
      <c r="AJ618" s="101"/>
      <c r="AK618" s="100"/>
      <c r="AL618" s="101"/>
      <c r="AM618" s="101"/>
      <c r="AN618" s="8"/>
      <c r="AO618" s="147">
        <f>IFERROR(VLOOKUP(B618,'A2. Rate Change &amp; Enrollment'!$C$20:$K$769,3,FALSE),0)</f>
        <v>0</v>
      </c>
      <c r="AP618" s="147">
        <f>IFERROR(VLOOKUP(B618,'A2. Rate Change &amp; Enrollment'!$C$20:$K$769,7,FALSE),0)</f>
        <v>0</v>
      </c>
      <c r="AQ618" s="150" t="e">
        <f t="shared" si="78"/>
        <v>#DIV/0!</v>
      </c>
      <c r="AS618" s="177"/>
      <c r="AT618" s="177"/>
      <c r="AV618" s="153" t="e">
        <f t="shared" si="79"/>
        <v>#DIV/0!</v>
      </c>
      <c r="AW618" s="101"/>
      <c r="AY618" s="132"/>
      <c r="AZ618" s="101"/>
      <c r="BA618" s="94"/>
      <c r="BB618" s="94"/>
      <c r="BC618" s="94"/>
      <c r="BD618" s="94"/>
      <c r="BE618" s="101"/>
      <c r="BF618" s="132"/>
      <c r="BG618" s="98"/>
      <c r="BH618" s="74" t="str">
        <f t="shared" si="74"/>
        <v>N</v>
      </c>
      <c r="BI618" t="e">
        <f t="shared" si="75"/>
        <v>#DIV/0!</v>
      </c>
      <c r="BK618" s="283">
        <f>IFERROR(VLOOKUP($B618, 'A2. Rate Change &amp; Enrollment'!$C$14:$BY$769, 75, FALSE), 0)</f>
        <v>0</v>
      </c>
      <c r="BL618" s="283" t="e">
        <f t="shared" si="76"/>
        <v>#DIV/0!</v>
      </c>
      <c r="BM618" s="283" t="e">
        <f t="shared" si="77"/>
        <v>#DIV/0!</v>
      </c>
      <c r="BN618" t="e">
        <f t="shared" si="80"/>
        <v>#DIV/0!</v>
      </c>
    </row>
    <row r="619" spans="1:66" x14ac:dyDescent="0.35">
      <c r="A619" t="s">
        <v>922</v>
      </c>
      <c r="B619" s="144"/>
      <c r="C619" s="98"/>
      <c r="D619" s="43" t="str">
        <f t="shared" si="73"/>
        <v>Indemnity</v>
      </c>
      <c r="E619" s="100"/>
      <c r="F619" s="101"/>
      <c r="G619" s="100"/>
      <c r="H619" s="101"/>
      <c r="I619" s="100"/>
      <c r="J619" s="101"/>
      <c r="K619" s="100"/>
      <c r="L619" s="101"/>
      <c r="M619" s="100"/>
      <c r="N619" s="101"/>
      <c r="O619" s="100"/>
      <c r="P619" s="101"/>
      <c r="Q619" s="100"/>
      <c r="R619" s="101"/>
      <c r="S619" s="100"/>
      <c r="T619" s="101"/>
      <c r="U619" s="118"/>
      <c r="V619" s="118"/>
      <c r="W619" s="100"/>
      <c r="X619" s="100"/>
      <c r="Y619" s="100"/>
      <c r="Z619" s="100"/>
      <c r="AA619" s="132"/>
      <c r="AB619" s="101"/>
      <c r="AC619" s="101"/>
      <c r="AD619" s="101"/>
      <c r="AE619" s="100"/>
      <c r="AF619" s="101"/>
      <c r="AG619" s="100"/>
      <c r="AH619" s="101"/>
      <c r="AI619" s="100"/>
      <c r="AJ619" s="101"/>
      <c r="AK619" s="100"/>
      <c r="AL619" s="101"/>
      <c r="AM619" s="101"/>
      <c r="AN619" s="8"/>
      <c r="AO619" s="147">
        <f>IFERROR(VLOOKUP(B619,'A2. Rate Change &amp; Enrollment'!$C$20:$K$769,3,FALSE),0)</f>
        <v>0</v>
      </c>
      <c r="AP619" s="147">
        <f>IFERROR(VLOOKUP(B619,'A2. Rate Change &amp; Enrollment'!$C$20:$K$769,7,FALSE),0)</f>
        <v>0</v>
      </c>
      <c r="AQ619" s="150" t="e">
        <f t="shared" si="78"/>
        <v>#DIV/0!</v>
      </c>
      <c r="AS619" s="177"/>
      <c r="AT619" s="177"/>
      <c r="AV619" s="153" t="e">
        <f t="shared" si="79"/>
        <v>#DIV/0!</v>
      </c>
      <c r="AW619" s="101"/>
      <c r="AY619" s="132"/>
      <c r="AZ619" s="101"/>
      <c r="BA619" s="94"/>
      <c r="BB619" s="94"/>
      <c r="BC619" s="94"/>
      <c r="BD619" s="94"/>
      <c r="BE619" s="101"/>
      <c r="BF619" s="132"/>
      <c r="BG619" s="98"/>
      <c r="BH619" s="74" t="str">
        <f t="shared" si="74"/>
        <v>N</v>
      </c>
      <c r="BI619" t="e">
        <f t="shared" si="75"/>
        <v>#DIV/0!</v>
      </c>
      <c r="BK619" s="283">
        <f>IFERROR(VLOOKUP($B619, 'A2. Rate Change &amp; Enrollment'!$C$14:$BY$769, 75, FALSE), 0)</f>
        <v>0</v>
      </c>
      <c r="BL619" s="283" t="e">
        <f t="shared" si="76"/>
        <v>#DIV/0!</v>
      </c>
      <c r="BM619" s="283" t="e">
        <f t="shared" si="77"/>
        <v>#DIV/0!</v>
      </c>
      <c r="BN619" t="e">
        <f t="shared" si="80"/>
        <v>#DIV/0!</v>
      </c>
    </row>
    <row r="620" spans="1:66" x14ac:dyDescent="0.35">
      <c r="A620" t="s">
        <v>923</v>
      </c>
      <c r="B620" s="144"/>
      <c r="C620" s="98"/>
      <c r="D620" s="43" t="str">
        <f t="shared" si="73"/>
        <v>Indemnity</v>
      </c>
      <c r="E620" s="100"/>
      <c r="F620" s="101"/>
      <c r="G620" s="100"/>
      <c r="H620" s="101"/>
      <c r="I620" s="100"/>
      <c r="J620" s="101"/>
      <c r="K620" s="100"/>
      <c r="L620" s="101"/>
      <c r="M620" s="100"/>
      <c r="N620" s="101"/>
      <c r="O620" s="100"/>
      <c r="P620" s="101"/>
      <c r="Q620" s="100"/>
      <c r="R620" s="101"/>
      <c r="S620" s="100"/>
      <c r="T620" s="101"/>
      <c r="U620" s="118"/>
      <c r="V620" s="118"/>
      <c r="W620" s="100"/>
      <c r="X620" s="100"/>
      <c r="Y620" s="100"/>
      <c r="Z620" s="100"/>
      <c r="AA620" s="132"/>
      <c r="AB620" s="101"/>
      <c r="AC620" s="101"/>
      <c r="AD620" s="101"/>
      <c r="AE620" s="100"/>
      <c r="AF620" s="101"/>
      <c r="AG620" s="100"/>
      <c r="AH620" s="101"/>
      <c r="AI620" s="100"/>
      <c r="AJ620" s="101"/>
      <c r="AK620" s="100"/>
      <c r="AL620" s="101"/>
      <c r="AM620" s="101"/>
      <c r="AN620" s="8"/>
      <c r="AO620" s="147">
        <f>IFERROR(VLOOKUP(B620,'A2. Rate Change &amp; Enrollment'!$C$20:$K$769,3,FALSE),0)</f>
        <v>0</v>
      </c>
      <c r="AP620" s="147">
        <f>IFERROR(VLOOKUP(B620,'A2. Rate Change &amp; Enrollment'!$C$20:$K$769,7,FALSE),0)</f>
        <v>0</v>
      </c>
      <c r="AQ620" s="150" t="e">
        <f t="shared" si="78"/>
        <v>#DIV/0!</v>
      </c>
      <c r="AS620" s="177"/>
      <c r="AT620" s="177"/>
      <c r="AV620" s="153" t="e">
        <f t="shared" si="79"/>
        <v>#DIV/0!</v>
      </c>
      <c r="AW620" s="101"/>
      <c r="AY620" s="132"/>
      <c r="AZ620" s="101"/>
      <c r="BA620" s="94"/>
      <c r="BB620" s="94"/>
      <c r="BC620" s="94"/>
      <c r="BD620" s="94"/>
      <c r="BE620" s="101"/>
      <c r="BF620" s="132"/>
      <c r="BG620" s="98"/>
      <c r="BH620" s="74" t="str">
        <f t="shared" si="74"/>
        <v>N</v>
      </c>
      <c r="BI620" t="e">
        <f t="shared" si="75"/>
        <v>#DIV/0!</v>
      </c>
      <c r="BK620" s="283">
        <f>IFERROR(VLOOKUP($B620, 'A2. Rate Change &amp; Enrollment'!$C$14:$BY$769, 75, FALSE), 0)</f>
        <v>0</v>
      </c>
      <c r="BL620" s="283" t="e">
        <f t="shared" si="76"/>
        <v>#DIV/0!</v>
      </c>
      <c r="BM620" s="283" t="e">
        <f t="shared" si="77"/>
        <v>#DIV/0!</v>
      </c>
      <c r="BN620" t="e">
        <f t="shared" si="80"/>
        <v>#DIV/0!</v>
      </c>
    </row>
    <row r="621" spans="1:66" x14ac:dyDescent="0.35">
      <c r="A621" t="s">
        <v>924</v>
      </c>
      <c r="B621" s="144"/>
      <c r="C621" s="98"/>
      <c r="D621" s="43" t="str">
        <f t="shared" si="73"/>
        <v>Indemnity</v>
      </c>
      <c r="E621" s="100"/>
      <c r="F621" s="101"/>
      <c r="G621" s="100"/>
      <c r="H621" s="101"/>
      <c r="I621" s="100"/>
      <c r="J621" s="101"/>
      <c r="K621" s="100"/>
      <c r="L621" s="101"/>
      <c r="M621" s="100"/>
      <c r="N621" s="101"/>
      <c r="O621" s="100"/>
      <c r="P621" s="101"/>
      <c r="Q621" s="100"/>
      <c r="R621" s="101"/>
      <c r="S621" s="100"/>
      <c r="T621" s="101"/>
      <c r="U621" s="118"/>
      <c r="V621" s="118"/>
      <c r="W621" s="100"/>
      <c r="X621" s="100"/>
      <c r="Y621" s="100"/>
      <c r="Z621" s="100"/>
      <c r="AA621" s="132"/>
      <c r="AB621" s="101"/>
      <c r="AC621" s="101"/>
      <c r="AD621" s="101"/>
      <c r="AE621" s="100"/>
      <c r="AF621" s="101"/>
      <c r="AG621" s="100"/>
      <c r="AH621" s="101"/>
      <c r="AI621" s="100"/>
      <c r="AJ621" s="101"/>
      <c r="AK621" s="100"/>
      <c r="AL621" s="101"/>
      <c r="AM621" s="101"/>
      <c r="AN621" s="8"/>
      <c r="AO621" s="147">
        <f>IFERROR(VLOOKUP(B621,'A2. Rate Change &amp; Enrollment'!$C$20:$K$769,3,FALSE),0)</f>
        <v>0</v>
      </c>
      <c r="AP621" s="147">
        <f>IFERROR(VLOOKUP(B621,'A2. Rate Change &amp; Enrollment'!$C$20:$K$769,7,FALSE),0)</f>
        <v>0</v>
      </c>
      <c r="AQ621" s="150" t="e">
        <f t="shared" si="78"/>
        <v>#DIV/0!</v>
      </c>
      <c r="AS621" s="177"/>
      <c r="AT621" s="177"/>
      <c r="AV621" s="153" t="e">
        <f t="shared" si="79"/>
        <v>#DIV/0!</v>
      </c>
      <c r="AW621" s="101"/>
      <c r="AY621" s="132"/>
      <c r="AZ621" s="101"/>
      <c r="BA621" s="94"/>
      <c r="BB621" s="94"/>
      <c r="BC621" s="94"/>
      <c r="BD621" s="94"/>
      <c r="BE621" s="101"/>
      <c r="BF621" s="132"/>
      <c r="BG621" s="98"/>
      <c r="BH621" s="74" t="str">
        <f t="shared" si="74"/>
        <v>N</v>
      </c>
      <c r="BI621" t="e">
        <f t="shared" si="75"/>
        <v>#DIV/0!</v>
      </c>
      <c r="BK621" s="283">
        <f>IFERROR(VLOOKUP($B621, 'A2. Rate Change &amp; Enrollment'!$C$14:$BY$769, 75, FALSE), 0)</f>
        <v>0</v>
      </c>
      <c r="BL621" s="283" t="e">
        <f t="shared" si="76"/>
        <v>#DIV/0!</v>
      </c>
      <c r="BM621" s="283" t="e">
        <f t="shared" si="77"/>
        <v>#DIV/0!</v>
      </c>
      <c r="BN621" t="e">
        <f t="shared" si="80"/>
        <v>#DIV/0!</v>
      </c>
    </row>
    <row r="622" spans="1:66" x14ac:dyDescent="0.35">
      <c r="A622" t="s">
        <v>925</v>
      </c>
      <c r="B622" s="144"/>
      <c r="C622" s="98"/>
      <c r="D622" s="43" t="str">
        <f t="shared" si="73"/>
        <v>Indemnity</v>
      </c>
      <c r="E622" s="100"/>
      <c r="F622" s="101"/>
      <c r="G622" s="100"/>
      <c r="H622" s="101"/>
      <c r="I622" s="100"/>
      <c r="J622" s="101"/>
      <c r="K622" s="100"/>
      <c r="L622" s="101"/>
      <c r="M622" s="100"/>
      <c r="N622" s="101"/>
      <c r="O622" s="100"/>
      <c r="P622" s="101"/>
      <c r="Q622" s="100"/>
      <c r="R622" s="101"/>
      <c r="S622" s="100"/>
      <c r="T622" s="101"/>
      <c r="U622" s="118"/>
      <c r="V622" s="118"/>
      <c r="W622" s="100"/>
      <c r="X622" s="100"/>
      <c r="Y622" s="100"/>
      <c r="Z622" s="100"/>
      <c r="AA622" s="132"/>
      <c r="AB622" s="101"/>
      <c r="AC622" s="101"/>
      <c r="AD622" s="101"/>
      <c r="AE622" s="100"/>
      <c r="AF622" s="101"/>
      <c r="AG622" s="100"/>
      <c r="AH622" s="101"/>
      <c r="AI622" s="100"/>
      <c r="AJ622" s="101"/>
      <c r="AK622" s="100"/>
      <c r="AL622" s="101"/>
      <c r="AM622" s="101"/>
      <c r="AN622" s="8"/>
      <c r="AO622" s="147">
        <f>IFERROR(VLOOKUP(B622,'A2. Rate Change &amp; Enrollment'!$C$20:$K$769,3,FALSE),0)</f>
        <v>0</v>
      </c>
      <c r="AP622" s="147">
        <f>IFERROR(VLOOKUP(B622,'A2. Rate Change &amp; Enrollment'!$C$20:$K$769,7,FALSE),0)</f>
        <v>0</v>
      </c>
      <c r="AQ622" s="150" t="e">
        <f t="shared" si="78"/>
        <v>#DIV/0!</v>
      </c>
      <c r="AS622" s="177"/>
      <c r="AT622" s="177"/>
      <c r="AV622" s="153" t="e">
        <f t="shared" si="79"/>
        <v>#DIV/0!</v>
      </c>
      <c r="AW622" s="101"/>
      <c r="AY622" s="132"/>
      <c r="AZ622" s="101"/>
      <c r="BA622" s="94"/>
      <c r="BB622" s="94"/>
      <c r="BC622" s="94"/>
      <c r="BD622" s="94"/>
      <c r="BE622" s="101"/>
      <c r="BF622" s="132"/>
      <c r="BG622" s="98"/>
      <c r="BH622" s="74" t="str">
        <f t="shared" si="74"/>
        <v>N</v>
      </c>
      <c r="BI622" t="e">
        <f t="shared" si="75"/>
        <v>#DIV/0!</v>
      </c>
      <c r="BK622" s="283">
        <f>IFERROR(VLOOKUP($B622, 'A2. Rate Change &amp; Enrollment'!$C$14:$BY$769, 75, FALSE), 0)</f>
        <v>0</v>
      </c>
      <c r="BL622" s="283" t="e">
        <f t="shared" si="76"/>
        <v>#DIV/0!</v>
      </c>
      <c r="BM622" s="283" t="e">
        <f t="shared" si="77"/>
        <v>#DIV/0!</v>
      </c>
      <c r="BN622" t="e">
        <f t="shared" si="80"/>
        <v>#DIV/0!</v>
      </c>
    </row>
    <row r="623" spans="1:66" x14ac:dyDescent="0.35">
      <c r="A623" t="s">
        <v>926</v>
      </c>
      <c r="B623" s="144"/>
      <c r="C623" s="98"/>
      <c r="D623" s="43" t="str">
        <f t="shared" si="73"/>
        <v>Indemnity</v>
      </c>
      <c r="E623" s="100"/>
      <c r="F623" s="101"/>
      <c r="G623" s="100"/>
      <c r="H623" s="101"/>
      <c r="I623" s="100"/>
      <c r="J623" s="101"/>
      <c r="K623" s="100"/>
      <c r="L623" s="101"/>
      <c r="M623" s="100"/>
      <c r="N623" s="101"/>
      <c r="O623" s="100"/>
      <c r="P623" s="101"/>
      <c r="Q623" s="100"/>
      <c r="R623" s="101"/>
      <c r="S623" s="100"/>
      <c r="T623" s="101"/>
      <c r="U623" s="118"/>
      <c r="V623" s="118"/>
      <c r="W623" s="100"/>
      <c r="X623" s="100"/>
      <c r="Y623" s="100"/>
      <c r="Z623" s="100"/>
      <c r="AA623" s="132"/>
      <c r="AB623" s="101"/>
      <c r="AC623" s="101"/>
      <c r="AD623" s="101"/>
      <c r="AE623" s="100"/>
      <c r="AF623" s="101"/>
      <c r="AG623" s="100"/>
      <c r="AH623" s="101"/>
      <c r="AI623" s="100"/>
      <c r="AJ623" s="101"/>
      <c r="AK623" s="100"/>
      <c r="AL623" s="101"/>
      <c r="AM623" s="101"/>
      <c r="AN623" s="8"/>
      <c r="AO623" s="147">
        <f>IFERROR(VLOOKUP(B623,'A2. Rate Change &amp; Enrollment'!$C$20:$K$769,3,FALSE),0)</f>
        <v>0</v>
      </c>
      <c r="AP623" s="147">
        <f>IFERROR(VLOOKUP(B623,'A2. Rate Change &amp; Enrollment'!$C$20:$K$769,7,FALSE),0)</f>
        <v>0</v>
      </c>
      <c r="AQ623" s="150" t="e">
        <f t="shared" si="78"/>
        <v>#DIV/0!</v>
      </c>
      <c r="AS623" s="177"/>
      <c r="AT623" s="177"/>
      <c r="AV623" s="153" t="e">
        <f t="shared" si="79"/>
        <v>#DIV/0!</v>
      </c>
      <c r="AW623" s="101"/>
      <c r="AY623" s="132"/>
      <c r="AZ623" s="101"/>
      <c r="BA623" s="94"/>
      <c r="BB623" s="94"/>
      <c r="BC623" s="94"/>
      <c r="BD623" s="94"/>
      <c r="BE623" s="101"/>
      <c r="BF623" s="132"/>
      <c r="BG623" s="98"/>
      <c r="BH623" s="74" t="str">
        <f t="shared" si="74"/>
        <v>N</v>
      </c>
      <c r="BI623" t="e">
        <f t="shared" si="75"/>
        <v>#DIV/0!</v>
      </c>
      <c r="BK623" s="283">
        <f>IFERROR(VLOOKUP($B623, 'A2. Rate Change &amp; Enrollment'!$C$14:$BY$769, 75, FALSE), 0)</f>
        <v>0</v>
      </c>
      <c r="BL623" s="283" t="e">
        <f t="shared" si="76"/>
        <v>#DIV/0!</v>
      </c>
      <c r="BM623" s="283" t="e">
        <f t="shared" si="77"/>
        <v>#DIV/0!</v>
      </c>
      <c r="BN623" t="e">
        <f t="shared" si="80"/>
        <v>#DIV/0!</v>
      </c>
    </row>
    <row r="624" spans="1:66" x14ac:dyDescent="0.35">
      <c r="A624" t="s">
        <v>927</v>
      </c>
      <c r="B624" s="144"/>
      <c r="C624" s="98"/>
      <c r="D624" s="43" t="str">
        <f t="shared" si="73"/>
        <v>Indemnity</v>
      </c>
      <c r="E624" s="100"/>
      <c r="F624" s="101"/>
      <c r="G624" s="100"/>
      <c r="H624" s="101"/>
      <c r="I624" s="100"/>
      <c r="J624" s="101"/>
      <c r="K624" s="100"/>
      <c r="L624" s="101"/>
      <c r="M624" s="100"/>
      <c r="N624" s="101"/>
      <c r="O624" s="100"/>
      <c r="P624" s="101"/>
      <c r="Q624" s="100"/>
      <c r="R624" s="101"/>
      <c r="S624" s="100"/>
      <c r="T624" s="101"/>
      <c r="U624" s="118"/>
      <c r="V624" s="118"/>
      <c r="W624" s="100"/>
      <c r="X624" s="100"/>
      <c r="Y624" s="100"/>
      <c r="Z624" s="100"/>
      <c r="AA624" s="132"/>
      <c r="AB624" s="101"/>
      <c r="AC624" s="101"/>
      <c r="AD624" s="101"/>
      <c r="AE624" s="100"/>
      <c r="AF624" s="101"/>
      <c r="AG624" s="100"/>
      <c r="AH624" s="101"/>
      <c r="AI624" s="100"/>
      <c r="AJ624" s="101"/>
      <c r="AK624" s="100"/>
      <c r="AL624" s="101"/>
      <c r="AM624" s="101"/>
      <c r="AN624" s="8"/>
      <c r="AO624" s="147">
        <f>IFERROR(VLOOKUP(B624,'A2. Rate Change &amp; Enrollment'!$C$20:$K$769,3,FALSE),0)</f>
        <v>0</v>
      </c>
      <c r="AP624" s="147">
        <f>IFERROR(VLOOKUP(B624,'A2. Rate Change &amp; Enrollment'!$C$20:$K$769,7,FALSE),0)</f>
        <v>0</v>
      </c>
      <c r="AQ624" s="150" t="e">
        <f t="shared" si="78"/>
        <v>#DIV/0!</v>
      </c>
      <c r="AS624" s="177"/>
      <c r="AT624" s="177"/>
      <c r="AV624" s="153" t="e">
        <f t="shared" si="79"/>
        <v>#DIV/0!</v>
      </c>
      <c r="AW624" s="101"/>
      <c r="AY624" s="132"/>
      <c r="AZ624" s="101"/>
      <c r="BA624" s="94"/>
      <c r="BB624" s="94"/>
      <c r="BC624" s="94"/>
      <c r="BD624" s="94"/>
      <c r="BE624" s="101"/>
      <c r="BF624" s="132"/>
      <c r="BG624" s="98"/>
      <c r="BH624" s="74" t="str">
        <f t="shared" si="74"/>
        <v>N</v>
      </c>
      <c r="BI624" t="e">
        <f t="shared" si="75"/>
        <v>#DIV/0!</v>
      </c>
      <c r="BK624" s="283">
        <f>IFERROR(VLOOKUP($B624, 'A2. Rate Change &amp; Enrollment'!$C$14:$BY$769, 75, FALSE), 0)</f>
        <v>0</v>
      </c>
      <c r="BL624" s="283" t="e">
        <f t="shared" si="76"/>
        <v>#DIV/0!</v>
      </c>
      <c r="BM624" s="283" t="e">
        <f t="shared" si="77"/>
        <v>#DIV/0!</v>
      </c>
      <c r="BN624" t="e">
        <f t="shared" si="80"/>
        <v>#DIV/0!</v>
      </c>
    </row>
    <row r="625" spans="1:66" x14ac:dyDescent="0.35">
      <c r="A625" t="s">
        <v>928</v>
      </c>
      <c r="B625" s="144"/>
      <c r="C625" s="98"/>
      <c r="D625" s="43" t="str">
        <f t="shared" si="73"/>
        <v>Indemnity</v>
      </c>
      <c r="E625" s="100"/>
      <c r="F625" s="101"/>
      <c r="G625" s="100"/>
      <c r="H625" s="101"/>
      <c r="I625" s="100"/>
      <c r="J625" s="101"/>
      <c r="K625" s="100"/>
      <c r="L625" s="101"/>
      <c r="M625" s="100"/>
      <c r="N625" s="101"/>
      <c r="O625" s="100"/>
      <c r="P625" s="101"/>
      <c r="Q625" s="100"/>
      <c r="R625" s="101"/>
      <c r="S625" s="100"/>
      <c r="T625" s="101"/>
      <c r="U625" s="118"/>
      <c r="V625" s="118"/>
      <c r="W625" s="100"/>
      <c r="X625" s="100"/>
      <c r="Y625" s="100"/>
      <c r="Z625" s="100"/>
      <c r="AA625" s="132"/>
      <c r="AB625" s="101"/>
      <c r="AC625" s="101"/>
      <c r="AD625" s="101"/>
      <c r="AE625" s="100"/>
      <c r="AF625" s="101"/>
      <c r="AG625" s="100"/>
      <c r="AH625" s="101"/>
      <c r="AI625" s="100"/>
      <c r="AJ625" s="101"/>
      <c r="AK625" s="100"/>
      <c r="AL625" s="101"/>
      <c r="AM625" s="101"/>
      <c r="AN625" s="8"/>
      <c r="AO625" s="147">
        <f>IFERROR(VLOOKUP(B625,'A2. Rate Change &amp; Enrollment'!$C$20:$K$769,3,FALSE),0)</f>
        <v>0</v>
      </c>
      <c r="AP625" s="147">
        <f>IFERROR(VLOOKUP(B625,'A2. Rate Change &amp; Enrollment'!$C$20:$K$769,7,FALSE),0)</f>
        <v>0</v>
      </c>
      <c r="AQ625" s="150" t="e">
        <f t="shared" si="78"/>
        <v>#DIV/0!</v>
      </c>
      <c r="AS625" s="177"/>
      <c r="AT625" s="177"/>
      <c r="AV625" s="153" t="e">
        <f t="shared" si="79"/>
        <v>#DIV/0!</v>
      </c>
      <c r="AW625" s="101"/>
      <c r="AY625" s="132"/>
      <c r="AZ625" s="101"/>
      <c r="BA625" s="94"/>
      <c r="BB625" s="94"/>
      <c r="BC625" s="94"/>
      <c r="BD625" s="94"/>
      <c r="BE625" s="101"/>
      <c r="BF625" s="132"/>
      <c r="BG625" s="98"/>
      <c r="BH625" s="74" t="str">
        <f t="shared" si="74"/>
        <v>N</v>
      </c>
      <c r="BI625" t="e">
        <f t="shared" si="75"/>
        <v>#DIV/0!</v>
      </c>
      <c r="BK625" s="283">
        <f>IFERROR(VLOOKUP($B625, 'A2. Rate Change &amp; Enrollment'!$C$14:$BY$769, 75, FALSE), 0)</f>
        <v>0</v>
      </c>
      <c r="BL625" s="283" t="e">
        <f t="shared" si="76"/>
        <v>#DIV/0!</v>
      </c>
      <c r="BM625" s="283" t="e">
        <f t="shared" si="77"/>
        <v>#DIV/0!</v>
      </c>
      <c r="BN625" t="e">
        <f t="shared" si="80"/>
        <v>#DIV/0!</v>
      </c>
    </row>
    <row r="626" spans="1:66" x14ac:dyDescent="0.35">
      <c r="A626" t="s">
        <v>929</v>
      </c>
      <c r="B626" s="144"/>
      <c r="C626" s="98"/>
      <c r="D626" s="43" t="str">
        <f t="shared" si="73"/>
        <v>Indemnity</v>
      </c>
      <c r="E626" s="100"/>
      <c r="F626" s="101"/>
      <c r="G626" s="100"/>
      <c r="H626" s="101"/>
      <c r="I626" s="100"/>
      <c r="J626" s="101"/>
      <c r="K626" s="100"/>
      <c r="L626" s="101"/>
      <c r="M626" s="100"/>
      <c r="N626" s="101"/>
      <c r="O626" s="100"/>
      <c r="P626" s="101"/>
      <c r="Q626" s="100"/>
      <c r="R626" s="101"/>
      <c r="S626" s="100"/>
      <c r="T626" s="101"/>
      <c r="U626" s="118"/>
      <c r="V626" s="118"/>
      <c r="W626" s="100"/>
      <c r="X626" s="100"/>
      <c r="Y626" s="100"/>
      <c r="Z626" s="100"/>
      <c r="AA626" s="132"/>
      <c r="AB626" s="101"/>
      <c r="AC626" s="101"/>
      <c r="AD626" s="101"/>
      <c r="AE626" s="100"/>
      <c r="AF626" s="101"/>
      <c r="AG626" s="100"/>
      <c r="AH626" s="101"/>
      <c r="AI626" s="100"/>
      <c r="AJ626" s="101"/>
      <c r="AK626" s="100"/>
      <c r="AL626" s="101"/>
      <c r="AM626" s="101"/>
      <c r="AN626" s="8"/>
      <c r="AO626" s="147">
        <f>IFERROR(VLOOKUP(B626,'A2. Rate Change &amp; Enrollment'!$C$20:$K$769,3,FALSE),0)</f>
        <v>0</v>
      </c>
      <c r="AP626" s="147">
        <f>IFERROR(VLOOKUP(B626,'A2. Rate Change &amp; Enrollment'!$C$20:$K$769,7,FALSE),0)</f>
        <v>0</v>
      </c>
      <c r="AQ626" s="150" t="e">
        <f t="shared" si="78"/>
        <v>#DIV/0!</v>
      </c>
      <c r="AS626" s="177"/>
      <c r="AT626" s="177"/>
      <c r="AV626" s="153" t="e">
        <f t="shared" si="79"/>
        <v>#DIV/0!</v>
      </c>
      <c r="AW626" s="101"/>
      <c r="AY626" s="132"/>
      <c r="AZ626" s="101"/>
      <c r="BA626" s="94"/>
      <c r="BB626" s="94"/>
      <c r="BC626" s="94"/>
      <c r="BD626" s="94"/>
      <c r="BE626" s="101"/>
      <c r="BF626" s="132"/>
      <c r="BG626" s="98"/>
      <c r="BH626" s="74" t="str">
        <f t="shared" si="74"/>
        <v>N</v>
      </c>
      <c r="BI626" t="e">
        <f t="shared" si="75"/>
        <v>#DIV/0!</v>
      </c>
      <c r="BK626" s="283">
        <f>IFERROR(VLOOKUP($B626, 'A2. Rate Change &amp; Enrollment'!$C$14:$BY$769, 75, FALSE), 0)</f>
        <v>0</v>
      </c>
      <c r="BL626" s="283" t="e">
        <f t="shared" si="76"/>
        <v>#DIV/0!</v>
      </c>
      <c r="BM626" s="283" t="e">
        <f t="shared" si="77"/>
        <v>#DIV/0!</v>
      </c>
      <c r="BN626" t="e">
        <f t="shared" si="80"/>
        <v>#DIV/0!</v>
      </c>
    </row>
    <row r="627" spans="1:66" x14ac:dyDescent="0.35">
      <c r="A627" t="s">
        <v>930</v>
      </c>
      <c r="B627" s="144"/>
      <c r="C627" s="98"/>
      <c r="D627" s="43" t="str">
        <f t="shared" si="73"/>
        <v>Indemnity</v>
      </c>
      <c r="E627" s="100"/>
      <c r="F627" s="101"/>
      <c r="G627" s="100"/>
      <c r="H627" s="101"/>
      <c r="I627" s="100"/>
      <c r="J627" s="101"/>
      <c r="K627" s="100"/>
      <c r="L627" s="101"/>
      <c r="M627" s="100"/>
      <c r="N627" s="101"/>
      <c r="O627" s="100"/>
      <c r="P627" s="101"/>
      <c r="Q627" s="100"/>
      <c r="R627" s="101"/>
      <c r="S627" s="100"/>
      <c r="T627" s="101"/>
      <c r="U627" s="118"/>
      <c r="V627" s="118"/>
      <c r="W627" s="100"/>
      <c r="X627" s="100"/>
      <c r="Y627" s="100"/>
      <c r="Z627" s="100"/>
      <c r="AA627" s="132"/>
      <c r="AB627" s="101"/>
      <c r="AC627" s="101"/>
      <c r="AD627" s="101"/>
      <c r="AE627" s="100"/>
      <c r="AF627" s="101"/>
      <c r="AG627" s="100"/>
      <c r="AH627" s="101"/>
      <c r="AI627" s="100"/>
      <c r="AJ627" s="101"/>
      <c r="AK627" s="100"/>
      <c r="AL627" s="101"/>
      <c r="AM627" s="101"/>
      <c r="AN627" s="8"/>
      <c r="AO627" s="147">
        <f>IFERROR(VLOOKUP(B627,'A2. Rate Change &amp; Enrollment'!$C$20:$K$769,3,FALSE),0)</f>
        <v>0</v>
      </c>
      <c r="AP627" s="147">
        <f>IFERROR(VLOOKUP(B627,'A2. Rate Change &amp; Enrollment'!$C$20:$K$769,7,FALSE),0)</f>
        <v>0</v>
      </c>
      <c r="AQ627" s="150" t="e">
        <f t="shared" si="78"/>
        <v>#DIV/0!</v>
      </c>
      <c r="AS627" s="177"/>
      <c r="AT627" s="177"/>
      <c r="AV627" s="153" t="e">
        <f t="shared" si="79"/>
        <v>#DIV/0!</v>
      </c>
      <c r="AW627" s="101"/>
      <c r="AY627" s="132"/>
      <c r="AZ627" s="101"/>
      <c r="BA627" s="94"/>
      <c r="BB627" s="94"/>
      <c r="BC627" s="94"/>
      <c r="BD627" s="94"/>
      <c r="BE627" s="101"/>
      <c r="BF627" s="132"/>
      <c r="BG627" s="98"/>
      <c r="BH627" s="74" t="str">
        <f t="shared" si="74"/>
        <v>N</v>
      </c>
      <c r="BI627" t="e">
        <f t="shared" si="75"/>
        <v>#DIV/0!</v>
      </c>
      <c r="BK627" s="283">
        <f>IFERROR(VLOOKUP($B627, 'A2. Rate Change &amp; Enrollment'!$C$14:$BY$769, 75, FALSE), 0)</f>
        <v>0</v>
      </c>
      <c r="BL627" s="283" t="e">
        <f t="shared" si="76"/>
        <v>#DIV/0!</v>
      </c>
      <c r="BM627" s="283" t="e">
        <f t="shared" si="77"/>
        <v>#DIV/0!</v>
      </c>
      <c r="BN627" t="e">
        <f t="shared" si="80"/>
        <v>#DIV/0!</v>
      </c>
    </row>
    <row r="628" spans="1:66" x14ac:dyDescent="0.35">
      <c r="A628" t="s">
        <v>931</v>
      </c>
      <c r="B628" s="144"/>
      <c r="C628" s="98"/>
      <c r="D628" s="43" t="str">
        <f t="shared" si="73"/>
        <v>Indemnity</v>
      </c>
      <c r="E628" s="100"/>
      <c r="F628" s="101"/>
      <c r="G628" s="100"/>
      <c r="H628" s="101"/>
      <c r="I628" s="100"/>
      <c r="J628" s="101"/>
      <c r="K628" s="100"/>
      <c r="L628" s="101"/>
      <c r="M628" s="100"/>
      <c r="N628" s="101"/>
      <c r="O628" s="100"/>
      <c r="P628" s="101"/>
      <c r="Q628" s="100"/>
      <c r="R628" s="101"/>
      <c r="S628" s="100"/>
      <c r="T628" s="101"/>
      <c r="U628" s="118"/>
      <c r="V628" s="118"/>
      <c r="W628" s="100"/>
      <c r="X628" s="100"/>
      <c r="Y628" s="100"/>
      <c r="Z628" s="100"/>
      <c r="AA628" s="132"/>
      <c r="AB628" s="101"/>
      <c r="AC628" s="101"/>
      <c r="AD628" s="101"/>
      <c r="AE628" s="100"/>
      <c r="AF628" s="101"/>
      <c r="AG628" s="100"/>
      <c r="AH628" s="101"/>
      <c r="AI628" s="100"/>
      <c r="AJ628" s="101"/>
      <c r="AK628" s="100"/>
      <c r="AL628" s="101"/>
      <c r="AM628" s="101"/>
      <c r="AN628" s="8"/>
      <c r="AO628" s="147">
        <f>IFERROR(VLOOKUP(B628,'A2. Rate Change &amp; Enrollment'!$C$20:$K$769,3,FALSE),0)</f>
        <v>0</v>
      </c>
      <c r="AP628" s="147">
        <f>IFERROR(VLOOKUP(B628,'A2. Rate Change &amp; Enrollment'!$C$20:$K$769,7,FALSE),0)</f>
        <v>0</v>
      </c>
      <c r="AQ628" s="150" t="e">
        <f t="shared" si="78"/>
        <v>#DIV/0!</v>
      </c>
      <c r="AS628" s="177"/>
      <c r="AT628" s="177"/>
      <c r="AV628" s="153" t="e">
        <f t="shared" si="79"/>
        <v>#DIV/0!</v>
      </c>
      <c r="AW628" s="101"/>
      <c r="AY628" s="132"/>
      <c r="AZ628" s="101"/>
      <c r="BA628" s="94"/>
      <c r="BB628" s="94"/>
      <c r="BC628" s="94"/>
      <c r="BD628" s="94"/>
      <c r="BE628" s="101"/>
      <c r="BF628" s="132"/>
      <c r="BG628" s="98"/>
      <c r="BH628" s="74" t="str">
        <f t="shared" si="74"/>
        <v>N</v>
      </c>
      <c r="BI628" t="e">
        <f t="shared" si="75"/>
        <v>#DIV/0!</v>
      </c>
      <c r="BK628" s="283">
        <f>IFERROR(VLOOKUP($B628, 'A2. Rate Change &amp; Enrollment'!$C$14:$BY$769, 75, FALSE), 0)</f>
        <v>0</v>
      </c>
      <c r="BL628" s="283" t="e">
        <f t="shared" si="76"/>
        <v>#DIV/0!</v>
      </c>
      <c r="BM628" s="283" t="e">
        <f t="shared" si="77"/>
        <v>#DIV/0!</v>
      </c>
      <c r="BN628" t="e">
        <f t="shared" si="80"/>
        <v>#DIV/0!</v>
      </c>
    </row>
    <row r="629" spans="1:66" x14ac:dyDescent="0.35">
      <c r="A629" t="s">
        <v>932</v>
      </c>
      <c r="B629" s="144"/>
      <c r="C629" s="98"/>
      <c r="D629" s="43" t="str">
        <f t="shared" si="73"/>
        <v>Indemnity</v>
      </c>
      <c r="E629" s="100"/>
      <c r="F629" s="101"/>
      <c r="G629" s="100"/>
      <c r="H629" s="101"/>
      <c r="I629" s="100"/>
      <c r="J629" s="101"/>
      <c r="K629" s="100"/>
      <c r="L629" s="101"/>
      <c r="M629" s="100"/>
      <c r="N629" s="101"/>
      <c r="O629" s="100"/>
      <c r="P629" s="101"/>
      <c r="Q629" s="100"/>
      <c r="R629" s="101"/>
      <c r="S629" s="100"/>
      <c r="T629" s="101"/>
      <c r="U629" s="118"/>
      <c r="V629" s="118"/>
      <c r="W629" s="100"/>
      <c r="X629" s="100"/>
      <c r="Y629" s="100"/>
      <c r="Z629" s="100"/>
      <c r="AA629" s="132"/>
      <c r="AB629" s="101"/>
      <c r="AC629" s="101"/>
      <c r="AD629" s="101"/>
      <c r="AE629" s="100"/>
      <c r="AF629" s="101"/>
      <c r="AG629" s="100"/>
      <c r="AH629" s="101"/>
      <c r="AI629" s="100"/>
      <c r="AJ629" s="101"/>
      <c r="AK629" s="100"/>
      <c r="AL629" s="101"/>
      <c r="AM629" s="101"/>
      <c r="AN629" s="8"/>
      <c r="AO629" s="147">
        <f>IFERROR(VLOOKUP(B629,'A2. Rate Change &amp; Enrollment'!$C$20:$K$769,3,FALSE),0)</f>
        <v>0</v>
      </c>
      <c r="AP629" s="147">
        <f>IFERROR(VLOOKUP(B629,'A2. Rate Change &amp; Enrollment'!$C$20:$K$769,7,FALSE),0)</f>
        <v>0</v>
      </c>
      <c r="AQ629" s="150" t="e">
        <f t="shared" si="78"/>
        <v>#DIV/0!</v>
      </c>
      <c r="AS629" s="177"/>
      <c r="AT629" s="177"/>
      <c r="AV629" s="153" t="e">
        <f t="shared" si="79"/>
        <v>#DIV/0!</v>
      </c>
      <c r="AW629" s="101"/>
      <c r="AY629" s="132"/>
      <c r="AZ629" s="101"/>
      <c r="BA629" s="94"/>
      <c r="BB629" s="94"/>
      <c r="BC629" s="94"/>
      <c r="BD629" s="94"/>
      <c r="BE629" s="101"/>
      <c r="BF629" s="132"/>
      <c r="BG629" s="98"/>
      <c r="BH629" s="74" t="str">
        <f t="shared" si="74"/>
        <v>N</v>
      </c>
      <c r="BI629" t="e">
        <f t="shared" si="75"/>
        <v>#DIV/0!</v>
      </c>
      <c r="BK629" s="283">
        <f>IFERROR(VLOOKUP($B629, 'A2. Rate Change &amp; Enrollment'!$C$14:$BY$769, 75, FALSE), 0)</f>
        <v>0</v>
      </c>
      <c r="BL629" s="283" t="e">
        <f t="shared" si="76"/>
        <v>#DIV/0!</v>
      </c>
      <c r="BM629" s="283" t="e">
        <f t="shared" si="77"/>
        <v>#DIV/0!</v>
      </c>
      <c r="BN629" t="e">
        <f t="shared" si="80"/>
        <v>#DIV/0!</v>
      </c>
    </row>
    <row r="630" spans="1:66" x14ac:dyDescent="0.35">
      <c r="A630" t="s">
        <v>933</v>
      </c>
      <c r="B630" s="144"/>
      <c r="C630" s="98"/>
      <c r="D630" s="43" t="str">
        <f t="shared" si="73"/>
        <v>Indemnity</v>
      </c>
      <c r="E630" s="100"/>
      <c r="F630" s="101"/>
      <c r="G630" s="100"/>
      <c r="H630" s="101"/>
      <c r="I630" s="100"/>
      <c r="J630" s="101"/>
      <c r="K630" s="100"/>
      <c r="L630" s="101"/>
      <c r="M630" s="100"/>
      <c r="N630" s="101"/>
      <c r="O630" s="100"/>
      <c r="P630" s="101"/>
      <c r="Q630" s="100"/>
      <c r="R630" s="101"/>
      <c r="S630" s="100"/>
      <c r="T630" s="101"/>
      <c r="U630" s="118"/>
      <c r="V630" s="118"/>
      <c r="W630" s="100"/>
      <c r="X630" s="100"/>
      <c r="Y630" s="100"/>
      <c r="Z630" s="100"/>
      <c r="AA630" s="132"/>
      <c r="AB630" s="101"/>
      <c r="AC630" s="101"/>
      <c r="AD630" s="101"/>
      <c r="AE630" s="100"/>
      <c r="AF630" s="101"/>
      <c r="AG630" s="100"/>
      <c r="AH630" s="101"/>
      <c r="AI630" s="100"/>
      <c r="AJ630" s="101"/>
      <c r="AK630" s="100"/>
      <c r="AL630" s="101"/>
      <c r="AM630" s="101"/>
      <c r="AN630" s="8"/>
      <c r="AO630" s="147">
        <f>IFERROR(VLOOKUP(B630,'A2. Rate Change &amp; Enrollment'!$C$20:$K$769,3,FALSE),0)</f>
        <v>0</v>
      </c>
      <c r="AP630" s="147">
        <f>IFERROR(VLOOKUP(B630,'A2. Rate Change &amp; Enrollment'!$C$20:$K$769,7,FALSE),0)</f>
        <v>0</v>
      </c>
      <c r="AQ630" s="150" t="e">
        <f t="shared" si="78"/>
        <v>#DIV/0!</v>
      </c>
      <c r="AS630" s="177"/>
      <c r="AT630" s="177"/>
      <c r="AV630" s="153" t="e">
        <f t="shared" si="79"/>
        <v>#DIV/0!</v>
      </c>
      <c r="AW630" s="101"/>
      <c r="AY630" s="132"/>
      <c r="AZ630" s="101"/>
      <c r="BA630" s="94"/>
      <c r="BB630" s="94"/>
      <c r="BC630" s="94"/>
      <c r="BD630" s="94"/>
      <c r="BE630" s="101"/>
      <c r="BF630" s="132"/>
      <c r="BG630" s="98"/>
      <c r="BH630" s="74" t="str">
        <f t="shared" si="74"/>
        <v>N</v>
      </c>
      <c r="BI630" t="e">
        <f t="shared" si="75"/>
        <v>#DIV/0!</v>
      </c>
      <c r="BK630" s="283">
        <f>IFERROR(VLOOKUP($B630, 'A2. Rate Change &amp; Enrollment'!$C$14:$BY$769, 75, FALSE), 0)</f>
        <v>0</v>
      </c>
      <c r="BL630" s="283" t="e">
        <f t="shared" si="76"/>
        <v>#DIV/0!</v>
      </c>
      <c r="BM630" s="283" t="e">
        <f t="shared" si="77"/>
        <v>#DIV/0!</v>
      </c>
      <c r="BN630" t="e">
        <f t="shared" si="80"/>
        <v>#DIV/0!</v>
      </c>
    </row>
    <row r="631" spans="1:66" x14ac:dyDescent="0.35">
      <c r="A631" t="s">
        <v>934</v>
      </c>
      <c r="B631" s="144"/>
      <c r="C631" s="98"/>
      <c r="D631" s="43" t="str">
        <f t="shared" si="73"/>
        <v>Indemnity</v>
      </c>
      <c r="E631" s="100"/>
      <c r="F631" s="101"/>
      <c r="G631" s="100"/>
      <c r="H631" s="101"/>
      <c r="I631" s="100"/>
      <c r="J631" s="101"/>
      <c r="K631" s="100"/>
      <c r="L631" s="101"/>
      <c r="M631" s="100"/>
      <c r="N631" s="101"/>
      <c r="O631" s="100"/>
      <c r="P631" s="101"/>
      <c r="Q631" s="100"/>
      <c r="R631" s="101"/>
      <c r="S631" s="100"/>
      <c r="T631" s="101"/>
      <c r="U631" s="118"/>
      <c r="V631" s="118"/>
      <c r="W631" s="100"/>
      <c r="X631" s="100"/>
      <c r="Y631" s="100"/>
      <c r="Z631" s="100"/>
      <c r="AA631" s="132"/>
      <c r="AB631" s="101"/>
      <c r="AC631" s="101"/>
      <c r="AD631" s="101"/>
      <c r="AE631" s="100"/>
      <c r="AF631" s="101"/>
      <c r="AG631" s="100"/>
      <c r="AH631" s="101"/>
      <c r="AI631" s="100"/>
      <c r="AJ631" s="101"/>
      <c r="AK631" s="100"/>
      <c r="AL631" s="101"/>
      <c r="AM631" s="101"/>
      <c r="AN631" s="8"/>
      <c r="AO631" s="147">
        <f>IFERROR(VLOOKUP(B631,'A2. Rate Change &amp; Enrollment'!$C$20:$K$769,3,FALSE),0)</f>
        <v>0</v>
      </c>
      <c r="AP631" s="147">
        <f>IFERROR(VLOOKUP(B631,'A2. Rate Change &amp; Enrollment'!$C$20:$K$769,7,FALSE),0)</f>
        <v>0</v>
      </c>
      <c r="AQ631" s="150" t="e">
        <f t="shared" si="78"/>
        <v>#DIV/0!</v>
      </c>
      <c r="AS631" s="177"/>
      <c r="AT631" s="177"/>
      <c r="AV631" s="153" t="e">
        <f t="shared" si="79"/>
        <v>#DIV/0!</v>
      </c>
      <c r="AW631" s="101"/>
      <c r="AY631" s="132"/>
      <c r="AZ631" s="101"/>
      <c r="BA631" s="94"/>
      <c r="BB631" s="94"/>
      <c r="BC631" s="94"/>
      <c r="BD631" s="94"/>
      <c r="BE631" s="101"/>
      <c r="BF631" s="132"/>
      <c r="BG631" s="98"/>
      <c r="BH631" s="74" t="str">
        <f t="shared" si="74"/>
        <v>N</v>
      </c>
      <c r="BI631" t="e">
        <f t="shared" si="75"/>
        <v>#DIV/0!</v>
      </c>
      <c r="BK631" s="283">
        <f>IFERROR(VLOOKUP($B631, 'A2. Rate Change &amp; Enrollment'!$C$14:$BY$769, 75, FALSE), 0)</f>
        <v>0</v>
      </c>
      <c r="BL631" s="283" t="e">
        <f t="shared" si="76"/>
        <v>#DIV/0!</v>
      </c>
      <c r="BM631" s="283" t="e">
        <f t="shared" si="77"/>
        <v>#DIV/0!</v>
      </c>
      <c r="BN631" t="e">
        <f t="shared" si="80"/>
        <v>#DIV/0!</v>
      </c>
    </row>
    <row r="632" spans="1:66" x14ac:dyDescent="0.35">
      <c r="A632" t="s">
        <v>935</v>
      </c>
      <c r="B632" s="144"/>
      <c r="C632" s="98"/>
      <c r="D632" s="43" t="str">
        <f t="shared" si="73"/>
        <v>Indemnity</v>
      </c>
      <c r="E632" s="100"/>
      <c r="F632" s="101"/>
      <c r="G632" s="100"/>
      <c r="H632" s="101"/>
      <c r="I632" s="100"/>
      <c r="J632" s="101"/>
      <c r="K632" s="100"/>
      <c r="L632" s="101"/>
      <c r="M632" s="100"/>
      <c r="N632" s="101"/>
      <c r="O632" s="100"/>
      <c r="P632" s="101"/>
      <c r="Q632" s="100"/>
      <c r="R632" s="101"/>
      <c r="S632" s="100"/>
      <c r="T632" s="101"/>
      <c r="U632" s="118"/>
      <c r="V632" s="118"/>
      <c r="W632" s="100"/>
      <c r="X632" s="100"/>
      <c r="Y632" s="100"/>
      <c r="Z632" s="100"/>
      <c r="AA632" s="132"/>
      <c r="AB632" s="101"/>
      <c r="AC632" s="101"/>
      <c r="AD632" s="101"/>
      <c r="AE632" s="100"/>
      <c r="AF632" s="101"/>
      <c r="AG632" s="100"/>
      <c r="AH632" s="101"/>
      <c r="AI632" s="100"/>
      <c r="AJ632" s="101"/>
      <c r="AK632" s="100"/>
      <c r="AL632" s="101"/>
      <c r="AM632" s="101"/>
      <c r="AN632" s="8"/>
      <c r="AO632" s="147">
        <f>IFERROR(VLOOKUP(B632,'A2. Rate Change &amp; Enrollment'!$C$20:$K$769,3,FALSE),0)</f>
        <v>0</v>
      </c>
      <c r="AP632" s="147">
        <f>IFERROR(VLOOKUP(B632,'A2. Rate Change &amp; Enrollment'!$C$20:$K$769,7,FALSE),0)</f>
        <v>0</v>
      </c>
      <c r="AQ632" s="150" t="e">
        <f t="shared" si="78"/>
        <v>#DIV/0!</v>
      </c>
      <c r="AS632" s="177"/>
      <c r="AT632" s="177"/>
      <c r="AV632" s="153" t="e">
        <f t="shared" si="79"/>
        <v>#DIV/0!</v>
      </c>
      <c r="AW632" s="101"/>
      <c r="AY632" s="132"/>
      <c r="AZ632" s="101"/>
      <c r="BA632" s="94"/>
      <c r="BB632" s="94"/>
      <c r="BC632" s="94"/>
      <c r="BD632" s="94"/>
      <c r="BE632" s="101"/>
      <c r="BF632" s="132"/>
      <c r="BG632" s="98"/>
      <c r="BH632" s="74" t="str">
        <f t="shared" si="74"/>
        <v>N</v>
      </c>
      <c r="BI632" t="e">
        <f t="shared" si="75"/>
        <v>#DIV/0!</v>
      </c>
      <c r="BK632" s="283">
        <f>IFERROR(VLOOKUP($B632, 'A2. Rate Change &amp; Enrollment'!$C$14:$BY$769, 75, FALSE), 0)</f>
        <v>0</v>
      </c>
      <c r="BL632" s="283" t="e">
        <f t="shared" si="76"/>
        <v>#DIV/0!</v>
      </c>
      <c r="BM632" s="283" t="e">
        <f t="shared" si="77"/>
        <v>#DIV/0!</v>
      </c>
      <c r="BN632" t="e">
        <f t="shared" si="80"/>
        <v>#DIV/0!</v>
      </c>
    </row>
    <row r="633" spans="1:66" x14ac:dyDescent="0.35">
      <c r="A633" t="s">
        <v>936</v>
      </c>
      <c r="B633" s="144"/>
      <c r="C633" s="98"/>
      <c r="D633" s="43" t="str">
        <f t="shared" si="73"/>
        <v>Indemnity</v>
      </c>
      <c r="E633" s="100"/>
      <c r="F633" s="101"/>
      <c r="G633" s="100"/>
      <c r="H633" s="101"/>
      <c r="I633" s="100"/>
      <c r="J633" s="101"/>
      <c r="K633" s="100"/>
      <c r="L633" s="101"/>
      <c r="M633" s="100"/>
      <c r="N633" s="101"/>
      <c r="O633" s="100"/>
      <c r="P633" s="101"/>
      <c r="Q633" s="100"/>
      <c r="R633" s="101"/>
      <c r="S633" s="100"/>
      <c r="T633" s="101"/>
      <c r="U633" s="118"/>
      <c r="V633" s="118"/>
      <c r="W633" s="100"/>
      <c r="X633" s="100"/>
      <c r="Y633" s="100"/>
      <c r="Z633" s="100"/>
      <c r="AA633" s="132"/>
      <c r="AB633" s="101"/>
      <c r="AC633" s="101"/>
      <c r="AD633" s="101"/>
      <c r="AE633" s="100"/>
      <c r="AF633" s="101"/>
      <c r="AG633" s="100"/>
      <c r="AH633" s="101"/>
      <c r="AI633" s="100"/>
      <c r="AJ633" s="101"/>
      <c r="AK633" s="100"/>
      <c r="AL633" s="101"/>
      <c r="AM633" s="101"/>
      <c r="AN633" s="8"/>
      <c r="AO633" s="147">
        <f>IFERROR(VLOOKUP(B633,'A2. Rate Change &amp; Enrollment'!$C$20:$K$769,3,FALSE),0)</f>
        <v>0</v>
      </c>
      <c r="AP633" s="147">
        <f>IFERROR(VLOOKUP(B633,'A2. Rate Change &amp; Enrollment'!$C$20:$K$769,7,FALSE),0)</f>
        <v>0</v>
      </c>
      <c r="AQ633" s="150" t="e">
        <f t="shared" si="78"/>
        <v>#DIV/0!</v>
      </c>
      <c r="AS633" s="177"/>
      <c r="AT633" s="177"/>
      <c r="AV633" s="153" t="e">
        <f t="shared" si="79"/>
        <v>#DIV/0!</v>
      </c>
      <c r="AW633" s="101"/>
      <c r="AY633" s="132"/>
      <c r="AZ633" s="101"/>
      <c r="BA633" s="94"/>
      <c r="BB633" s="94"/>
      <c r="BC633" s="94"/>
      <c r="BD633" s="94"/>
      <c r="BE633" s="101"/>
      <c r="BF633" s="132"/>
      <c r="BG633" s="98"/>
      <c r="BH633" s="74" t="str">
        <f t="shared" si="74"/>
        <v>N</v>
      </c>
      <c r="BI633" t="e">
        <f t="shared" si="75"/>
        <v>#DIV/0!</v>
      </c>
      <c r="BK633" s="283">
        <f>IFERROR(VLOOKUP($B633, 'A2. Rate Change &amp; Enrollment'!$C$14:$BY$769, 75, FALSE), 0)</f>
        <v>0</v>
      </c>
      <c r="BL633" s="283" t="e">
        <f t="shared" si="76"/>
        <v>#DIV/0!</v>
      </c>
      <c r="BM633" s="283" t="e">
        <f t="shared" si="77"/>
        <v>#DIV/0!</v>
      </c>
      <c r="BN633" t="e">
        <f t="shared" si="80"/>
        <v>#DIV/0!</v>
      </c>
    </row>
    <row r="634" spans="1:66" x14ac:dyDescent="0.35">
      <c r="A634" t="s">
        <v>937</v>
      </c>
      <c r="B634" s="144"/>
      <c r="C634" s="98"/>
      <c r="D634" s="43" t="str">
        <f t="shared" si="73"/>
        <v>Indemnity</v>
      </c>
      <c r="E634" s="100"/>
      <c r="F634" s="101"/>
      <c r="G634" s="100"/>
      <c r="H634" s="101"/>
      <c r="I634" s="100"/>
      <c r="J634" s="101"/>
      <c r="K634" s="100"/>
      <c r="L634" s="101"/>
      <c r="M634" s="100"/>
      <c r="N634" s="101"/>
      <c r="O634" s="100"/>
      <c r="P634" s="101"/>
      <c r="Q634" s="100"/>
      <c r="R634" s="101"/>
      <c r="S634" s="100"/>
      <c r="T634" s="101"/>
      <c r="U634" s="118"/>
      <c r="V634" s="118"/>
      <c r="W634" s="100"/>
      <c r="X634" s="100"/>
      <c r="Y634" s="100"/>
      <c r="Z634" s="100"/>
      <c r="AA634" s="132"/>
      <c r="AB634" s="101"/>
      <c r="AC634" s="101"/>
      <c r="AD634" s="101"/>
      <c r="AE634" s="100"/>
      <c r="AF634" s="101"/>
      <c r="AG634" s="100"/>
      <c r="AH634" s="101"/>
      <c r="AI634" s="100"/>
      <c r="AJ634" s="101"/>
      <c r="AK634" s="100"/>
      <c r="AL634" s="101"/>
      <c r="AM634" s="101"/>
      <c r="AN634" s="8"/>
      <c r="AO634" s="147">
        <f>IFERROR(VLOOKUP(B634,'A2. Rate Change &amp; Enrollment'!$C$20:$K$769,3,FALSE),0)</f>
        <v>0</v>
      </c>
      <c r="AP634" s="147">
        <f>IFERROR(VLOOKUP(B634,'A2. Rate Change &amp; Enrollment'!$C$20:$K$769,7,FALSE),0)</f>
        <v>0</v>
      </c>
      <c r="AQ634" s="150" t="e">
        <f t="shared" si="78"/>
        <v>#DIV/0!</v>
      </c>
      <c r="AS634" s="177"/>
      <c r="AT634" s="177"/>
      <c r="AV634" s="153" t="e">
        <f t="shared" si="79"/>
        <v>#DIV/0!</v>
      </c>
      <c r="AW634" s="101"/>
      <c r="AY634" s="132"/>
      <c r="AZ634" s="101"/>
      <c r="BA634" s="94"/>
      <c r="BB634" s="94"/>
      <c r="BC634" s="94"/>
      <c r="BD634" s="94"/>
      <c r="BE634" s="101"/>
      <c r="BF634" s="132"/>
      <c r="BG634" s="98"/>
      <c r="BH634" s="74" t="str">
        <f t="shared" si="74"/>
        <v>N</v>
      </c>
      <c r="BI634" t="e">
        <f t="shared" si="75"/>
        <v>#DIV/0!</v>
      </c>
      <c r="BK634" s="283">
        <f>IFERROR(VLOOKUP($B634, 'A2. Rate Change &amp; Enrollment'!$C$14:$BY$769, 75, FALSE), 0)</f>
        <v>0</v>
      </c>
      <c r="BL634" s="283" t="e">
        <f t="shared" si="76"/>
        <v>#DIV/0!</v>
      </c>
      <c r="BM634" s="283" t="e">
        <f t="shared" si="77"/>
        <v>#DIV/0!</v>
      </c>
      <c r="BN634" t="e">
        <f t="shared" si="80"/>
        <v>#DIV/0!</v>
      </c>
    </row>
    <row r="635" spans="1:66" x14ac:dyDescent="0.35">
      <c r="A635" t="s">
        <v>938</v>
      </c>
      <c r="B635" s="144"/>
      <c r="C635" s="98"/>
      <c r="D635" s="43" t="str">
        <f t="shared" si="73"/>
        <v>Indemnity</v>
      </c>
      <c r="E635" s="100"/>
      <c r="F635" s="101"/>
      <c r="G635" s="100"/>
      <c r="H635" s="101"/>
      <c r="I635" s="100"/>
      <c r="J635" s="101"/>
      <c r="K635" s="100"/>
      <c r="L635" s="101"/>
      <c r="M635" s="100"/>
      <c r="N635" s="101"/>
      <c r="O635" s="100"/>
      <c r="P635" s="101"/>
      <c r="Q635" s="100"/>
      <c r="R635" s="101"/>
      <c r="S635" s="100"/>
      <c r="T635" s="101"/>
      <c r="U635" s="118"/>
      <c r="V635" s="118"/>
      <c r="W635" s="100"/>
      <c r="X635" s="100"/>
      <c r="Y635" s="100"/>
      <c r="Z635" s="100"/>
      <c r="AA635" s="132"/>
      <c r="AB635" s="101"/>
      <c r="AC635" s="101"/>
      <c r="AD635" s="101"/>
      <c r="AE635" s="100"/>
      <c r="AF635" s="101"/>
      <c r="AG635" s="100"/>
      <c r="AH635" s="101"/>
      <c r="AI635" s="100"/>
      <c r="AJ635" s="101"/>
      <c r="AK635" s="100"/>
      <c r="AL635" s="101"/>
      <c r="AM635" s="101"/>
      <c r="AN635" s="8"/>
      <c r="AO635" s="147">
        <f>IFERROR(VLOOKUP(B635,'A2. Rate Change &amp; Enrollment'!$C$20:$K$769,3,FALSE),0)</f>
        <v>0</v>
      </c>
      <c r="AP635" s="147">
        <f>IFERROR(VLOOKUP(B635,'A2. Rate Change &amp; Enrollment'!$C$20:$K$769,7,FALSE),0)</f>
        <v>0</v>
      </c>
      <c r="AQ635" s="150" t="e">
        <f t="shared" si="78"/>
        <v>#DIV/0!</v>
      </c>
      <c r="AS635" s="177"/>
      <c r="AT635" s="177"/>
      <c r="AV635" s="153" t="e">
        <f t="shared" si="79"/>
        <v>#DIV/0!</v>
      </c>
      <c r="AW635" s="101"/>
      <c r="AY635" s="132"/>
      <c r="AZ635" s="101"/>
      <c r="BA635" s="94"/>
      <c r="BB635" s="94"/>
      <c r="BC635" s="94"/>
      <c r="BD635" s="94"/>
      <c r="BE635" s="101"/>
      <c r="BF635" s="132"/>
      <c r="BG635" s="98"/>
      <c r="BH635" s="74" t="str">
        <f t="shared" si="74"/>
        <v>N</v>
      </c>
      <c r="BI635" t="e">
        <f t="shared" si="75"/>
        <v>#DIV/0!</v>
      </c>
      <c r="BK635" s="283">
        <f>IFERROR(VLOOKUP($B635, 'A2. Rate Change &amp; Enrollment'!$C$14:$BY$769, 75, FALSE), 0)</f>
        <v>0</v>
      </c>
      <c r="BL635" s="283" t="e">
        <f t="shared" si="76"/>
        <v>#DIV/0!</v>
      </c>
      <c r="BM635" s="283" t="e">
        <f t="shared" si="77"/>
        <v>#DIV/0!</v>
      </c>
      <c r="BN635" t="e">
        <f t="shared" si="80"/>
        <v>#DIV/0!</v>
      </c>
    </row>
    <row r="636" spans="1:66" x14ac:dyDescent="0.35">
      <c r="A636" t="s">
        <v>939</v>
      </c>
      <c r="B636" s="144"/>
      <c r="C636" s="98"/>
      <c r="D636" s="43" t="str">
        <f t="shared" si="73"/>
        <v>Indemnity</v>
      </c>
      <c r="E636" s="100"/>
      <c r="F636" s="101"/>
      <c r="G636" s="100"/>
      <c r="H636" s="101"/>
      <c r="I636" s="100"/>
      <c r="J636" s="101"/>
      <c r="K636" s="100"/>
      <c r="L636" s="101"/>
      <c r="M636" s="100"/>
      <c r="N636" s="101"/>
      <c r="O636" s="100"/>
      <c r="P636" s="101"/>
      <c r="Q636" s="100"/>
      <c r="R636" s="101"/>
      <c r="S636" s="100"/>
      <c r="T636" s="101"/>
      <c r="U636" s="118"/>
      <c r="V636" s="118"/>
      <c r="W636" s="100"/>
      <c r="X636" s="100"/>
      <c r="Y636" s="100"/>
      <c r="Z636" s="100"/>
      <c r="AA636" s="132"/>
      <c r="AB636" s="101"/>
      <c r="AC636" s="101"/>
      <c r="AD636" s="101"/>
      <c r="AE636" s="100"/>
      <c r="AF636" s="101"/>
      <c r="AG636" s="100"/>
      <c r="AH636" s="101"/>
      <c r="AI636" s="100"/>
      <c r="AJ636" s="101"/>
      <c r="AK636" s="100"/>
      <c r="AL636" s="101"/>
      <c r="AM636" s="101"/>
      <c r="AN636" s="8"/>
      <c r="AO636" s="147">
        <f>IFERROR(VLOOKUP(B636,'A2. Rate Change &amp; Enrollment'!$C$20:$K$769,3,FALSE),0)</f>
        <v>0</v>
      </c>
      <c r="AP636" s="147">
        <f>IFERROR(VLOOKUP(B636,'A2. Rate Change &amp; Enrollment'!$C$20:$K$769,7,FALSE),0)</f>
        <v>0</v>
      </c>
      <c r="AQ636" s="150" t="e">
        <f t="shared" si="78"/>
        <v>#DIV/0!</v>
      </c>
      <c r="AS636" s="177"/>
      <c r="AT636" s="177"/>
      <c r="AV636" s="153" t="e">
        <f t="shared" si="79"/>
        <v>#DIV/0!</v>
      </c>
      <c r="AW636" s="101"/>
      <c r="AY636" s="132"/>
      <c r="AZ636" s="101"/>
      <c r="BA636" s="94"/>
      <c r="BB636" s="94"/>
      <c r="BC636" s="94"/>
      <c r="BD636" s="94"/>
      <c r="BE636" s="101"/>
      <c r="BF636" s="132"/>
      <c r="BG636" s="98"/>
      <c r="BH636" s="74" t="str">
        <f t="shared" si="74"/>
        <v>N</v>
      </c>
      <c r="BI636" t="e">
        <f t="shared" si="75"/>
        <v>#DIV/0!</v>
      </c>
      <c r="BK636" s="283">
        <f>IFERROR(VLOOKUP($B636, 'A2. Rate Change &amp; Enrollment'!$C$14:$BY$769, 75, FALSE), 0)</f>
        <v>0</v>
      </c>
      <c r="BL636" s="283" t="e">
        <f t="shared" si="76"/>
        <v>#DIV/0!</v>
      </c>
      <c r="BM636" s="283" t="e">
        <f t="shared" si="77"/>
        <v>#DIV/0!</v>
      </c>
      <c r="BN636" t="e">
        <f t="shared" si="80"/>
        <v>#DIV/0!</v>
      </c>
    </row>
    <row r="637" spans="1:66" x14ac:dyDescent="0.35">
      <c r="A637" t="s">
        <v>940</v>
      </c>
      <c r="B637" s="144"/>
      <c r="C637" s="98"/>
      <c r="D637" s="43" t="str">
        <f t="shared" si="73"/>
        <v>Indemnity</v>
      </c>
      <c r="E637" s="100"/>
      <c r="F637" s="101"/>
      <c r="G637" s="100"/>
      <c r="H637" s="101"/>
      <c r="I637" s="100"/>
      <c r="J637" s="101"/>
      <c r="K637" s="100"/>
      <c r="L637" s="101"/>
      <c r="M637" s="100"/>
      <c r="N637" s="101"/>
      <c r="O637" s="100"/>
      <c r="P637" s="101"/>
      <c r="Q637" s="100"/>
      <c r="R637" s="101"/>
      <c r="S637" s="100"/>
      <c r="T637" s="101"/>
      <c r="U637" s="118"/>
      <c r="V637" s="118"/>
      <c r="W637" s="100"/>
      <c r="X637" s="100"/>
      <c r="Y637" s="100"/>
      <c r="Z637" s="100"/>
      <c r="AA637" s="132"/>
      <c r="AB637" s="101"/>
      <c r="AC637" s="101"/>
      <c r="AD637" s="101"/>
      <c r="AE637" s="100"/>
      <c r="AF637" s="101"/>
      <c r="AG637" s="100"/>
      <c r="AH637" s="101"/>
      <c r="AI637" s="100"/>
      <c r="AJ637" s="101"/>
      <c r="AK637" s="100"/>
      <c r="AL637" s="101"/>
      <c r="AM637" s="101"/>
      <c r="AN637" s="8"/>
      <c r="AO637" s="147">
        <f>IFERROR(VLOOKUP(B637,'A2. Rate Change &amp; Enrollment'!$C$20:$K$769,3,FALSE),0)</f>
        <v>0</v>
      </c>
      <c r="AP637" s="147">
        <f>IFERROR(VLOOKUP(B637,'A2. Rate Change &amp; Enrollment'!$C$20:$K$769,7,FALSE),0)</f>
        <v>0</v>
      </c>
      <c r="AQ637" s="150" t="e">
        <f t="shared" si="78"/>
        <v>#DIV/0!</v>
      </c>
      <c r="AS637" s="177"/>
      <c r="AT637" s="177"/>
      <c r="AV637" s="153" t="e">
        <f t="shared" si="79"/>
        <v>#DIV/0!</v>
      </c>
      <c r="AW637" s="101"/>
      <c r="AY637" s="132"/>
      <c r="AZ637" s="101"/>
      <c r="BA637" s="94"/>
      <c r="BB637" s="94"/>
      <c r="BC637" s="94"/>
      <c r="BD637" s="94"/>
      <c r="BE637" s="101"/>
      <c r="BF637" s="132"/>
      <c r="BG637" s="98"/>
      <c r="BH637" s="74" t="str">
        <f t="shared" si="74"/>
        <v>N</v>
      </c>
      <c r="BI637" t="e">
        <f t="shared" si="75"/>
        <v>#DIV/0!</v>
      </c>
      <c r="BK637" s="283">
        <f>IFERROR(VLOOKUP($B637, 'A2. Rate Change &amp; Enrollment'!$C$14:$BY$769, 75, FALSE), 0)</f>
        <v>0</v>
      </c>
      <c r="BL637" s="283" t="e">
        <f t="shared" si="76"/>
        <v>#DIV/0!</v>
      </c>
      <c r="BM637" s="283" t="e">
        <f t="shared" si="77"/>
        <v>#DIV/0!</v>
      </c>
      <c r="BN637" t="e">
        <f t="shared" si="80"/>
        <v>#DIV/0!</v>
      </c>
    </row>
    <row r="638" spans="1:66" x14ac:dyDescent="0.35">
      <c r="A638" t="s">
        <v>941</v>
      </c>
      <c r="B638" s="144"/>
      <c r="C638" s="98"/>
      <c r="D638" s="43" t="str">
        <f t="shared" si="73"/>
        <v>Indemnity</v>
      </c>
      <c r="E638" s="100"/>
      <c r="F638" s="101"/>
      <c r="G638" s="100"/>
      <c r="H638" s="101"/>
      <c r="I638" s="100"/>
      <c r="J638" s="101"/>
      <c r="K638" s="100"/>
      <c r="L638" s="101"/>
      <c r="M638" s="100"/>
      <c r="N638" s="101"/>
      <c r="O638" s="100"/>
      <c r="P638" s="101"/>
      <c r="Q638" s="100"/>
      <c r="R638" s="101"/>
      <c r="S638" s="100"/>
      <c r="T638" s="101"/>
      <c r="U638" s="118"/>
      <c r="V638" s="118"/>
      <c r="W638" s="100"/>
      <c r="X638" s="100"/>
      <c r="Y638" s="100"/>
      <c r="Z638" s="100"/>
      <c r="AA638" s="132"/>
      <c r="AB638" s="101"/>
      <c r="AC638" s="101"/>
      <c r="AD638" s="101"/>
      <c r="AE638" s="100"/>
      <c r="AF638" s="101"/>
      <c r="AG638" s="100"/>
      <c r="AH638" s="101"/>
      <c r="AI638" s="100"/>
      <c r="AJ638" s="101"/>
      <c r="AK638" s="100"/>
      <c r="AL638" s="101"/>
      <c r="AM638" s="101"/>
      <c r="AN638" s="8"/>
      <c r="AO638" s="147">
        <f>IFERROR(VLOOKUP(B638,'A2. Rate Change &amp; Enrollment'!$C$20:$K$769,3,FALSE),0)</f>
        <v>0</v>
      </c>
      <c r="AP638" s="147">
        <f>IFERROR(VLOOKUP(B638,'A2. Rate Change &amp; Enrollment'!$C$20:$K$769,7,FALSE),0)</f>
        <v>0</v>
      </c>
      <c r="AQ638" s="150" t="e">
        <f t="shared" si="78"/>
        <v>#DIV/0!</v>
      </c>
      <c r="AS638" s="177"/>
      <c r="AT638" s="177"/>
      <c r="AV638" s="153" t="e">
        <f t="shared" si="79"/>
        <v>#DIV/0!</v>
      </c>
      <c r="AW638" s="101"/>
      <c r="AY638" s="132"/>
      <c r="AZ638" s="101"/>
      <c r="BA638" s="94"/>
      <c r="BB638" s="94"/>
      <c r="BC638" s="94"/>
      <c r="BD638" s="94"/>
      <c r="BE638" s="101"/>
      <c r="BF638" s="132"/>
      <c r="BG638" s="98"/>
      <c r="BH638" s="74" t="str">
        <f t="shared" si="74"/>
        <v>N</v>
      </c>
      <c r="BI638" t="e">
        <f t="shared" si="75"/>
        <v>#DIV/0!</v>
      </c>
      <c r="BK638" s="283">
        <f>IFERROR(VLOOKUP($B638, 'A2. Rate Change &amp; Enrollment'!$C$14:$BY$769, 75, FALSE), 0)</f>
        <v>0</v>
      </c>
      <c r="BL638" s="283" t="e">
        <f t="shared" si="76"/>
        <v>#DIV/0!</v>
      </c>
      <c r="BM638" s="283" t="e">
        <f t="shared" si="77"/>
        <v>#DIV/0!</v>
      </c>
      <c r="BN638" t="e">
        <f t="shared" si="80"/>
        <v>#DIV/0!</v>
      </c>
    </row>
    <row r="639" spans="1:66" x14ac:dyDescent="0.35">
      <c r="A639" t="s">
        <v>942</v>
      </c>
      <c r="B639" s="144"/>
      <c r="C639" s="98"/>
      <c r="D639" s="43" t="str">
        <f t="shared" si="73"/>
        <v>Indemnity</v>
      </c>
      <c r="E639" s="100"/>
      <c r="F639" s="101"/>
      <c r="G639" s="100"/>
      <c r="H639" s="101"/>
      <c r="I639" s="100"/>
      <c r="J639" s="101"/>
      <c r="K639" s="100"/>
      <c r="L639" s="101"/>
      <c r="M639" s="100"/>
      <c r="N639" s="101"/>
      <c r="O639" s="100"/>
      <c r="P639" s="101"/>
      <c r="Q639" s="100"/>
      <c r="R639" s="101"/>
      <c r="S639" s="100"/>
      <c r="T639" s="101"/>
      <c r="U639" s="118"/>
      <c r="V639" s="118"/>
      <c r="W639" s="100"/>
      <c r="X639" s="100"/>
      <c r="Y639" s="100"/>
      <c r="Z639" s="100"/>
      <c r="AA639" s="132"/>
      <c r="AB639" s="101"/>
      <c r="AC639" s="101"/>
      <c r="AD639" s="101"/>
      <c r="AE639" s="100"/>
      <c r="AF639" s="101"/>
      <c r="AG639" s="100"/>
      <c r="AH639" s="101"/>
      <c r="AI639" s="100"/>
      <c r="AJ639" s="101"/>
      <c r="AK639" s="100"/>
      <c r="AL639" s="101"/>
      <c r="AM639" s="101"/>
      <c r="AN639" s="8"/>
      <c r="AO639" s="147">
        <f>IFERROR(VLOOKUP(B639,'A2. Rate Change &amp; Enrollment'!$C$20:$K$769,3,FALSE),0)</f>
        <v>0</v>
      </c>
      <c r="AP639" s="147">
        <f>IFERROR(VLOOKUP(B639,'A2. Rate Change &amp; Enrollment'!$C$20:$K$769,7,FALSE),0)</f>
        <v>0</v>
      </c>
      <c r="AQ639" s="150" t="e">
        <f t="shared" si="78"/>
        <v>#DIV/0!</v>
      </c>
      <c r="AS639" s="177"/>
      <c r="AT639" s="177"/>
      <c r="AV639" s="153" t="e">
        <f t="shared" si="79"/>
        <v>#DIV/0!</v>
      </c>
      <c r="AW639" s="101"/>
      <c r="AY639" s="132"/>
      <c r="AZ639" s="101"/>
      <c r="BA639" s="94"/>
      <c r="BB639" s="94"/>
      <c r="BC639" s="94"/>
      <c r="BD639" s="94"/>
      <c r="BE639" s="101"/>
      <c r="BF639" s="132"/>
      <c r="BG639" s="98"/>
      <c r="BH639" s="74" t="str">
        <f t="shared" si="74"/>
        <v>N</v>
      </c>
      <c r="BI639" t="e">
        <f t="shared" si="75"/>
        <v>#DIV/0!</v>
      </c>
      <c r="BK639" s="283">
        <f>IFERROR(VLOOKUP($B639, 'A2. Rate Change &amp; Enrollment'!$C$14:$BY$769, 75, FALSE), 0)</f>
        <v>0</v>
      </c>
      <c r="BL639" s="283" t="e">
        <f t="shared" si="76"/>
        <v>#DIV/0!</v>
      </c>
      <c r="BM639" s="283" t="e">
        <f t="shared" si="77"/>
        <v>#DIV/0!</v>
      </c>
      <c r="BN639" t="e">
        <f t="shared" si="80"/>
        <v>#DIV/0!</v>
      </c>
    </row>
    <row r="640" spans="1:66" x14ac:dyDescent="0.35">
      <c r="A640" t="s">
        <v>943</v>
      </c>
      <c r="B640" s="144"/>
      <c r="C640" s="98"/>
      <c r="D640" s="43" t="str">
        <f t="shared" si="73"/>
        <v>Indemnity</v>
      </c>
      <c r="E640" s="100"/>
      <c r="F640" s="101"/>
      <c r="G640" s="100"/>
      <c r="H640" s="101"/>
      <c r="I640" s="100"/>
      <c r="J640" s="101"/>
      <c r="K640" s="100"/>
      <c r="L640" s="101"/>
      <c r="M640" s="100"/>
      <c r="N640" s="101"/>
      <c r="O640" s="100"/>
      <c r="P640" s="101"/>
      <c r="Q640" s="100"/>
      <c r="R640" s="101"/>
      <c r="S640" s="100"/>
      <c r="T640" s="101"/>
      <c r="U640" s="118"/>
      <c r="V640" s="118"/>
      <c r="W640" s="100"/>
      <c r="X640" s="100"/>
      <c r="Y640" s="100"/>
      <c r="Z640" s="100"/>
      <c r="AA640" s="132"/>
      <c r="AB640" s="101"/>
      <c r="AC640" s="101"/>
      <c r="AD640" s="101"/>
      <c r="AE640" s="100"/>
      <c r="AF640" s="101"/>
      <c r="AG640" s="100"/>
      <c r="AH640" s="101"/>
      <c r="AI640" s="100"/>
      <c r="AJ640" s="101"/>
      <c r="AK640" s="100"/>
      <c r="AL640" s="101"/>
      <c r="AM640" s="101"/>
      <c r="AN640" s="8"/>
      <c r="AO640" s="147">
        <f>IFERROR(VLOOKUP(B640,'A2. Rate Change &amp; Enrollment'!$C$20:$K$769,3,FALSE),0)</f>
        <v>0</v>
      </c>
      <c r="AP640" s="147">
        <f>IFERROR(VLOOKUP(B640,'A2. Rate Change &amp; Enrollment'!$C$20:$K$769,7,FALSE),0)</f>
        <v>0</v>
      </c>
      <c r="AQ640" s="150" t="e">
        <f t="shared" si="78"/>
        <v>#DIV/0!</v>
      </c>
      <c r="AS640" s="177"/>
      <c r="AT640" s="177"/>
      <c r="AV640" s="153" t="e">
        <f t="shared" si="79"/>
        <v>#DIV/0!</v>
      </c>
      <c r="AW640" s="101"/>
      <c r="AY640" s="132"/>
      <c r="AZ640" s="101"/>
      <c r="BA640" s="94"/>
      <c r="BB640" s="94"/>
      <c r="BC640" s="94"/>
      <c r="BD640" s="94"/>
      <c r="BE640" s="101"/>
      <c r="BF640" s="132"/>
      <c r="BG640" s="98"/>
      <c r="BH640" s="74" t="str">
        <f t="shared" si="74"/>
        <v>N</v>
      </c>
      <c r="BI640" t="e">
        <f t="shared" si="75"/>
        <v>#DIV/0!</v>
      </c>
      <c r="BK640" s="283">
        <f>IFERROR(VLOOKUP($B640, 'A2. Rate Change &amp; Enrollment'!$C$14:$BY$769, 75, FALSE), 0)</f>
        <v>0</v>
      </c>
      <c r="BL640" s="283" t="e">
        <f t="shared" si="76"/>
        <v>#DIV/0!</v>
      </c>
      <c r="BM640" s="283" t="e">
        <f t="shared" si="77"/>
        <v>#DIV/0!</v>
      </c>
      <c r="BN640" t="e">
        <f t="shared" si="80"/>
        <v>#DIV/0!</v>
      </c>
    </row>
    <row r="641" spans="1:66" x14ac:dyDescent="0.35">
      <c r="A641" t="s">
        <v>944</v>
      </c>
      <c r="B641" s="144"/>
      <c r="C641" s="98"/>
      <c r="D641" s="43" t="str">
        <f t="shared" si="73"/>
        <v>Indemnity</v>
      </c>
      <c r="E641" s="100"/>
      <c r="F641" s="101"/>
      <c r="G641" s="100"/>
      <c r="H641" s="101"/>
      <c r="I641" s="100"/>
      <c r="J641" s="101"/>
      <c r="K641" s="100"/>
      <c r="L641" s="101"/>
      <c r="M641" s="100"/>
      <c r="N641" s="101"/>
      <c r="O641" s="100"/>
      <c r="P641" s="101"/>
      <c r="Q641" s="100"/>
      <c r="R641" s="101"/>
      <c r="S641" s="100"/>
      <c r="T641" s="101"/>
      <c r="U641" s="118"/>
      <c r="V641" s="118"/>
      <c r="W641" s="100"/>
      <c r="X641" s="100"/>
      <c r="Y641" s="100"/>
      <c r="Z641" s="100"/>
      <c r="AA641" s="132"/>
      <c r="AB641" s="101"/>
      <c r="AC641" s="101"/>
      <c r="AD641" s="101"/>
      <c r="AE641" s="100"/>
      <c r="AF641" s="101"/>
      <c r="AG641" s="100"/>
      <c r="AH641" s="101"/>
      <c r="AI641" s="100"/>
      <c r="AJ641" s="101"/>
      <c r="AK641" s="100"/>
      <c r="AL641" s="101"/>
      <c r="AM641" s="101"/>
      <c r="AN641" s="8"/>
      <c r="AO641" s="147">
        <f>IFERROR(VLOOKUP(B641,'A2. Rate Change &amp; Enrollment'!$C$20:$K$769,3,FALSE),0)</f>
        <v>0</v>
      </c>
      <c r="AP641" s="147">
        <f>IFERROR(VLOOKUP(B641,'A2. Rate Change &amp; Enrollment'!$C$20:$K$769,7,FALSE),0)</f>
        <v>0</v>
      </c>
      <c r="AQ641" s="150" t="e">
        <f t="shared" si="78"/>
        <v>#DIV/0!</v>
      </c>
      <c r="AS641" s="177"/>
      <c r="AT641" s="177"/>
      <c r="AV641" s="153" t="e">
        <f t="shared" si="79"/>
        <v>#DIV/0!</v>
      </c>
      <c r="AW641" s="101"/>
      <c r="AY641" s="132"/>
      <c r="AZ641" s="101"/>
      <c r="BA641" s="94"/>
      <c r="BB641" s="94"/>
      <c r="BC641" s="94"/>
      <c r="BD641" s="94"/>
      <c r="BE641" s="101"/>
      <c r="BF641" s="132"/>
      <c r="BG641" s="98"/>
      <c r="BH641" s="74" t="str">
        <f t="shared" si="74"/>
        <v>N</v>
      </c>
      <c r="BI641" t="e">
        <f t="shared" si="75"/>
        <v>#DIV/0!</v>
      </c>
      <c r="BK641" s="283">
        <f>IFERROR(VLOOKUP($B641, 'A2. Rate Change &amp; Enrollment'!$C$14:$BY$769, 75, FALSE), 0)</f>
        <v>0</v>
      </c>
      <c r="BL641" s="283" t="e">
        <f t="shared" si="76"/>
        <v>#DIV/0!</v>
      </c>
      <c r="BM641" s="283" t="e">
        <f t="shared" si="77"/>
        <v>#DIV/0!</v>
      </c>
      <c r="BN641" t="e">
        <f t="shared" si="80"/>
        <v>#DIV/0!</v>
      </c>
    </row>
    <row r="642" spans="1:66" x14ac:dyDescent="0.35">
      <c r="A642" t="s">
        <v>945</v>
      </c>
      <c r="B642" s="144"/>
      <c r="C642" s="98"/>
      <c r="D642" s="43" t="str">
        <f t="shared" si="73"/>
        <v>Indemnity</v>
      </c>
      <c r="E642" s="100"/>
      <c r="F642" s="101"/>
      <c r="G642" s="100"/>
      <c r="H642" s="101"/>
      <c r="I642" s="100"/>
      <c r="J642" s="101"/>
      <c r="K642" s="100"/>
      <c r="L642" s="101"/>
      <c r="M642" s="100"/>
      <c r="N642" s="101"/>
      <c r="O642" s="100"/>
      <c r="P642" s="101"/>
      <c r="Q642" s="100"/>
      <c r="R642" s="101"/>
      <c r="S642" s="100"/>
      <c r="T642" s="101"/>
      <c r="U642" s="118"/>
      <c r="V642" s="118"/>
      <c r="W642" s="100"/>
      <c r="X642" s="100"/>
      <c r="Y642" s="100"/>
      <c r="Z642" s="100"/>
      <c r="AA642" s="132"/>
      <c r="AB642" s="101"/>
      <c r="AC642" s="101"/>
      <c r="AD642" s="101"/>
      <c r="AE642" s="100"/>
      <c r="AF642" s="101"/>
      <c r="AG642" s="100"/>
      <c r="AH642" s="101"/>
      <c r="AI642" s="100"/>
      <c r="AJ642" s="101"/>
      <c r="AK642" s="100"/>
      <c r="AL642" s="101"/>
      <c r="AM642" s="101"/>
      <c r="AN642" s="8"/>
      <c r="AO642" s="147">
        <f>IFERROR(VLOOKUP(B642,'A2. Rate Change &amp; Enrollment'!$C$20:$K$769,3,FALSE),0)</f>
        <v>0</v>
      </c>
      <c r="AP642" s="147">
        <f>IFERROR(VLOOKUP(B642,'A2. Rate Change &amp; Enrollment'!$C$20:$K$769,7,FALSE),0)</f>
        <v>0</v>
      </c>
      <c r="AQ642" s="150" t="e">
        <f t="shared" si="78"/>
        <v>#DIV/0!</v>
      </c>
      <c r="AS642" s="177"/>
      <c r="AT642" s="177"/>
      <c r="AV642" s="153" t="e">
        <f t="shared" si="79"/>
        <v>#DIV/0!</v>
      </c>
      <c r="AW642" s="101"/>
      <c r="AY642" s="132"/>
      <c r="AZ642" s="101"/>
      <c r="BA642" s="94"/>
      <c r="BB642" s="94"/>
      <c r="BC642" s="94"/>
      <c r="BD642" s="94"/>
      <c r="BE642" s="101"/>
      <c r="BF642" s="132"/>
      <c r="BG642" s="98"/>
      <c r="BH642" s="74" t="str">
        <f t="shared" si="74"/>
        <v>N</v>
      </c>
      <c r="BI642" t="e">
        <f t="shared" si="75"/>
        <v>#DIV/0!</v>
      </c>
      <c r="BK642" s="283">
        <f>IFERROR(VLOOKUP($B642, 'A2. Rate Change &amp; Enrollment'!$C$14:$BY$769, 75, FALSE), 0)</f>
        <v>0</v>
      </c>
      <c r="BL642" s="283" t="e">
        <f t="shared" si="76"/>
        <v>#DIV/0!</v>
      </c>
      <c r="BM642" s="283" t="e">
        <f t="shared" si="77"/>
        <v>#DIV/0!</v>
      </c>
      <c r="BN642" t="e">
        <f t="shared" si="80"/>
        <v>#DIV/0!</v>
      </c>
    </row>
    <row r="643" spans="1:66" x14ac:dyDescent="0.35">
      <c r="A643" t="s">
        <v>946</v>
      </c>
      <c r="B643" s="144"/>
      <c r="C643" s="98"/>
      <c r="D643" s="43" t="str">
        <f t="shared" si="73"/>
        <v>Indemnity</v>
      </c>
      <c r="E643" s="100"/>
      <c r="F643" s="101"/>
      <c r="G643" s="100"/>
      <c r="H643" s="101"/>
      <c r="I643" s="100"/>
      <c r="J643" s="101"/>
      <c r="K643" s="100"/>
      <c r="L643" s="101"/>
      <c r="M643" s="100"/>
      <c r="N643" s="101"/>
      <c r="O643" s="100"/>
      <c r="P643" s="101"/>
      <c r="Q643" s="100"/>
      <c r="R643" s="101"/>
      <c r="S643" s="100"/>
      <c r="T643" s="101"/>
      <c r="U643" s="118"/>
      <c r="V643" s="118"/>
      <c r="W643" s="100"/>
      <c r="X643" s="100"/>
      <c r="Y643" s="100"/>
      <c r="Z643" s="100"/>
      <c r="AA643" s="132"/>
      <c r="AB643" s="101"/>
      <c r="AC643" s="101"/>
      <c r="AD643" s="101"/>
      <c r="AE643" s="100"/>
      <c r="AF643" s="101"/>
      <c r="AG643" s="100"/>
      <c r="AH643" s="101"/>
      <c r="AI643" s="100"/>
      <c r="AJ643" s="101"/>
      <c r="AK643" s="100"/>
      <c r="AL643" s="101"/>
      <c r="AM643" s="101"/>
      <c r="AN643" s="8"/>
      <c r="AO643" s="147">
        <f>IFERROR(VLOOKUP(B643,'A2. Rate Change &amp; Enrollment'!$C$20:$K$769,3,FALSE),0)</f>
        <v>0</v>
      </c>
      <c r="AP643" s="147">
        <f>IFERROR(VLOOKUP(B643,'A2. Rate Change &amp; Enrollment'!$C$20:$K$769,7,FALSE),0)</f>
        <v>0</v>
      </c>
      <c r="AQ643" s="150" t="e">
        <f t="shared" si="78"/>
        <v>#DIV/0!</v>
      </c>
      <c r="AS643" s="177"/>
      <c r="AT643" s="177"/>
      <c r="AV643" s="153" t="e">
        <f t="shared" si="79"/>
        <v>#DIV/0!</v>
      </c>
      <c r="AW643" s="101"/>
      <c r="AY643" s="132"/>
      <c r="AZ643" s="101"/>
      <c r="BA643" s="94"/>
      <c r="BB643" s="94"/>
      <c r="BC643" s="94"/>
      <c r="BD643" s="94"/>
      <c r="BE643" s="101"/>
      <c r="BF643" s="132"/>
      <c r="BG643" s="98"/>
      <c r="BH643" s="74" t="str">
        <f t="shared" si="74"/>
        <v>N</v>
      </c>
      <c r="BI643" t="e">
        <f t="shared" si="75"/>
        <v>#DIV/0!</v>
      </c>
      <c r="BK643" s="283">
        <f>IFERROR(VLOOKUP($B643, 'A2. Rate Change &amp; Enrollment'!$C$14:$BY$769, 75, FALSE), 0)</f>
        <v>0</v>
      </c>
      <c r="BL643" s="283" t="e">
        <f t="shared" si="76"/>
        <v>#DIV/0!</v>
      </c>
      <c r="BM643" s="283" t="e">
        <f t="shared" si="77"/>
        <v>#DIV/0!</v>
      </c>
      <c r="BN643" t="e">
        <f t="shared" si="80"/>
        <v>#DIV/0!</v>
      </c>
    </row>
    <row r="644" spans="1:66" x14ac:dyDescent="0.35">
      <c r="A644" t="s">
        <v>947</v>
      </c>
      <c r="B644" s="144"/>
      <c r="C644" s="98"/>
      <c r="D644" s="43" t="str">
        <f t="shared" si="73"/>
        <v>Indemnity</v>
      </c>
      <c r="E644" s="100"/>
      <c r="F644" s="101"/>
      <c r="G644" s="100"/>
      <c r="H644" s="101"/>
      <c r="I644" s="100"/>
      <c r="J644" s="101"/>
      <c r="K644" s="100"/>
      <c r="L644" s="101"/>
      <c r="M644" s="100"/>
      <c r="N644" s="101"/>
      <c r="O644" s="100"/>
      <c r="P644" s="101"/>
      <c r="Q644" s="100"/>
      <c r="R644" s="101"/>
      <c r="S644" s="100"/>
      <c r="T644" s="101"/>
      <c r="U644" s="118"/>
      <c r="V644" s="118"/>
      <c r="W644" s="100"/>
      <c r="X644" s="100"/>
      <c r="Y644" s="100"/>
      <c r="Z644" s="100"/>
      <c r="AA644" s="132"/>
      <c r="AB644" s="101"/>
      <c r="AC644" s="101"/>
      <c r="AD644" s="101"/>
      <c r="AE644" s="100"/>
      <c r="AF644" s="101"/>
      <c r="AG644" s="100"/>
      <c r="AH644" s="101"/>
      <c r="AI644" s="100"/>
      <c r="AJ644" s="101"/>
      <c r="AK644" s="100"/>
      <c r="AL644" s="101"/>
      <c r="AM644" s="101"/>
      <c r="AN644" s="8"/>
      <c r="AO644" s="147">
        <f>IFERROR(VLOOKUP(B644,'A2. Rate Change &amp; Enrollment'!$C$20:$K$769,3,FALSE),0)</f>
        <v>0</v>
      </c>
      <c r="AP644" s="147">
        <f>IFERROR(VLOOKUP(B644,'A2. Rate Change &amp; Enrollment'!$C$20:$K$769,7,FALSE),0)</f>
        <v>0</v>
      </c>
      <c r="AQ644" s="150" t="e">
        <f t="shared" si="78"/>
        <v>#DIV/0!</v>
      </c>
      <c r="AS644" s="177"/>
      <c r="AT644" s="177"/>
      <c r="AV644" s="153" t="e">
        <f t="shared" si="79"/>
        <v>#DIV/0!</v>
      </c>
      <c r="AW644" s="101"/>
      <c r="AY644" s="132"/>
      <c r="AZ644" s="101"/>
      <c r="BA644" s="94"/>
      <c r="BB644" s="94"/>
      <c r="BC644" s="94"/>
      <c r="BD644" s="94"/>
      <c r="BE644" s="101"/>
      <c r="BF644" s="132"/>
      <c r="BG644" s="98"/>
      <c r="BH644" s="74" t="str">
        <f t="shared" si="74"/>
        <v>N</v>
      </c>
      <c r="BI644" t="e">
        <f t="shared" si="75"/>
        <v>#DIV/0!</v>
      </c>
      <c r="BK644" s="283">
        <f>IFERROR(VLOOKUP($B644, 'A2. Rate Change &amp; Enrollment'!$C$14:$BY$769, 75, FALSE), 0)</f>
        <v>0</v>
      </c>
      <c r="BL644" s="283" t="e">
        <f t="shared" si="76"/>
        <v>#DIV/0!</v>
      </c>
      <c r="BM644" s="283" t="e">
        <f t="shared" si="77"/>
        <v>#DIV/0!</v>
      </c>
      <c r="BN644" t="e">
        <f t="shared" si="80"/>
        <v>#DIV/0!</v>
      </c>
    </row>
    <row r="645" spans="1:66" x14ac:dyDescent="0.35">
      <c r="A645" t="s">
        <v>948</v>
      </c>
      <c r="B645" s="144"/>
      <c r="C645" s="98"/>
      <c r="D645" s="43" t="str">
        <f t="shared" si="73"/>
        <v>Indemnity</v>
      </c>
      <c r="E645" s="100"/>
      <c r="F645" s="101"/>
      <c r="G645" s="100"/>
      <c r="H645" s="101"/>
      <c r="I645" s="100"/>
      <c r="J645" s="101"/>
      <c r="K645" s="100"/>
      <c r="L645" s="101"/>
      <c r="M645" s="100"/>
      <c r="N645" s="101"/>
      <c r="O645" s="100"/>
      <c r="P645" s="101"/>
      <c r="Q645" s="100"/>
      <c r="R645" s="101"/>
      <c r="S645" s="100"/>
      <c r="T645" s="101"/>
      <c r="U645" s="118"/>
      <c r="V645" s="118"/>
      <c r="W645" s="100"/>
      <c r="X645" s="100"/>
      <c r="Y645" s="100"/>
      <c r="Z645" s="100"/>
      <c r="AA645" s="132"/>
      <c r="AB645" s="101"/>
      <c r="AC645" s="101"/>
      <c r="AD645" s="101"/>
      <c r="AE645" s="100"/>
      <c r="AF645" s="101"/>
      <c r="AG645" s="100"/>
      <c r="AH645" s="101"/>
      <c r="AI645" s="100"/>
      <c r="AJ645" s="101"/>
      <c r="AK645" s="100"/>
      <c r="AL645" s="101"/>
      <c r="AM645" s="101"/>
      <c r="AN645" s="8"/>
      <c r="AO645" s="147">
        <f>IFERROR(VLOOKUP(B645,'A2. Rate Change &amp; Enrollment'!$C$20:$K$769,3,FALSE),0)</f>
        <v>0</v>
      </c>
      <c r="AP645" s="147">
        <f>IFERROR(VLOOKUP(B645,'A2. Rate Change &amp; Enrollment'!$C$20:$K$769,7,FALSE),0)</f>
        <v>0</v>
      </c>
      <c r="AQ645" s="150" t="e">
        <f t="shared" si="78"/>
        <v>#DIV/0!</v>
      </c>
      <c r="AS645" s="177"/>
      <c r="AT645" s="177"/>
      <c r="AV645" s="153" t="e">
        <f t="shared" si="79"/>
        <v>#DIV/0!</v>
      </c>
      <c r="AW645" s="101"/>
      <c r="AY645" s="132"/>
      <c r="AZ645" s="101"/>
      <c r="BA645" s="94"/>
      <c r="BB645" s="94"/>
      <c r="BC645" s="94"/>
      <c r="BD645" s="94"/>
      <c r="BE645" s="101"/>
      <c r="BF645" s="132"/>
      <c r="BG645" s="98"/>
      <c r="BH645" s="74" t="str">
        <f t="shared" si="74"/>
        <v>N</v>
      </c>
      <c r="BI645" t="e">
        <f t="shared" si="75"/>
        <v>#DIV/0!</v>
      </c>
      <c r="BK645" s="283">
        <f>IFERROR(VLOOKUP($B645, 'A2. Rate Change &amp; Enrollment'!$C$14:$BY$769, 75, FALSE), 0)</f>
        <v>0</v>
      </c>
      <c r="BL645" s="283" t="e">
        <f t="shared" si="76"/>
        <v>#DIV/0!</v>
      </c>
      <c r="BM645" s="283" t="e">
        <f t="shared" si="77"/>
        <v>#DIV/0!</v>
      </c>
      <c r="BN645" t="e">
        <f t="shared" si="80"/>
        <v>#DIV/0!</v>
      </c>
    </row>
    <row r="646" spans="1:66" x14ac:dyDescent="0.35">
      <c r="A646" t="s">
        <v>949</v>
      </c>
      <c r="B646" s="144"/>
      <c r="C646" s="98"/>
      <c r="D646" s="43" t="str">
        <f t="shared" si="73"/>
        <v>Indemnity</v>
      </c>
      <c r="E646" s="100"/>
      <c r="F646" s="101"/>
      <c r="G646" s="100"/>
      <c r="H646" s="101"/>
      <c r="I646" s="100"/>
      <c r="J646" s="101"/>
      <c r="K646" s="100"/>
      <c r="L646" s="101"/>
      <c r="M646" s="100"/>
      <c r="N646" s="101"/>
      <c r="O646" s="100"/>
      <c r="P646" s="101"/>
      <c r="Q646" s="100"/>
      <c r="R646" s="101"/>
      <c r="S646" s="100"/>
      <c r="T646" s="101"/>
      <c r="U646" s="118"/>
      <c r="V646" s="118"/>
      <c r="W646" s="100"/>
      <c r="X646" s="100"/>
      <c r="Y646" s="100"/>
      <c r="Z646" s="100"/>
      <c r="AA646" s="132"/>
      <c r="AB646" s="101"/>
      <c r="AC646" s="101"/>
      <c r="AD646" s="101"/>
      <c r="AE646" s="100"/>
      <c r="AF646" s="101"/>
      <c r="AG646" s="100"/>
      <c r="AH646" s="101"/>
      <c r="AI646" s="100"/>
      <c r="AJ646" s="101"/>
      <c r="AK646" s="100"/>
      <c r="AL646" s="101"/>
      <c r="AM646" s="101"/>
      <c r="AN646" s="8"/>
      <c r="AO646" s="147">
        <f>IFERROR(VLOOKUP(B646,'A2. Rate Change &amp; Enrollment'!$C$20:$K$769,3,FALSE),0)</f>
        <v>0</v>
      </c>
      <c r="AP646" s="147">
        <f>IFERROR(VLOOKUP(B646,'A2. Rate Change &amp; Enrollment'!$C$20:$K$769,7,FALSE),0)</f>
        <v>0</v>
      </c>
      <c r="AQ646" s="150" t="e">
        <f t="shared" si="78"/>
        <v>#DIV/0!</v>
      </c>
      <c r="AS646" s="177"/>
      <c r="AT646" s="177"/>
      <c r="AV646" s="153" t="e">
        <f t="shared" si="79"/>
        <v>#DIV/0!</v>
      </c>
      <c r="AW646" s="101"/>
      <c r="AY646" s="132"/>
      <c r="AZ646" s="101"/>
      <c r="BA646" s="94"/>
      <c r="BB646" s="94"/>
      <c r="BC646" s="94"/>
      <c r="BD646" s="94"/>
      <c r="BE646" s="101"/>
      <c r="BF646" s="132"/>
      <c r="BG646" s="98"/>
      <c r="BH646" s="74" t="str">
        <f t="shared" si="74"/>
        <v>N</v>
      </c>
      <c r="BI646" t="e">
        <f t="shared" si="75"/>
        <v>#DIV/0!</v>
      </c>
      <c r="BK646" s="283">
        <f>IFERROR(VLOOKUP($B646, 'A2. Rate Change &amp; Enrollment'!$C$14:$BY$769, 75, FALSE), 0)</f>
        <v>0</v>
      </c>
      <c r="BL646" s="283" t="e">
        <f t="shared" si="76"/>
        <v>#DIV/0!</v>
      </c>
      <c r="BM646" s="283" t="e">
        <f t="shared" si="77"/>
        <v>#DIV/0!</v>
      </c>
      <c r="BN646" t="e">
        <f t="shared" si="80"/>
        <v>#DIV/0!</v>
      </c>
    </row>
    <row r="647" spans="1:66" x14ac:dyDescent="0.35">
      <c r="A647" t="s">
        <v>950</v>
      </c>
      <c r="B647" s="144"/>
      <c r="C647" s="98"/>
      <c r="D647" s="43" t="str">
        <f t="shared" si="73"/>
        <v>Indemnity</v>
      </c>
      <c r="E647" s="100"/>
      <c r="F647" s="101"/>
      <c r="G647" s="100"/>
      <c r="H647" s="101"/>
      <c r="I647" s="100"/>
      <c r="J647" s="101"/>
      <c r="K647" s="100"/>
      <c r="L647" s="101"/>
      <c r="M647" s="100"/>
      <c r="N647" s="101"/>
      <c r="O647" s="100"/>
      <c r="P647" s="101"/>
      <c r="Q647" s="100"/>
      <c r="R647" s="101"/>
      <c r="S647" s="100"/>
      <c r="T647" s="101"/>
      <c r="U647" s="118"/>
      <c r="V647" s="118"/>
      <c r="W647" s="100"/>
      <c r="X647" s="100"/>
      <c r="Y647" s="100"/>
      <c r="Z647" s="100"/>
      <c r="AA647" s="132"/>
      <c r="AB647" s="101"/>
      <c r="AC647" s="101"/>
      <c r="AD647" s="101"/>
      <c r="AE647" s="100"/>
      <c r="AF647" s="101"/>
      <c r="AG647" s="100"/>
      <c r="AH647" s="101"/>
      <c r="AI647" s="100"/>
      <c r="AJ647" s="101"/>
      <c r="AK647" s="100"/>
      <c r="AL647" s="101"/>
      <c r="AM647" s="101"/>
      <c r="AN647" s="8"/>
      <c r="AO647" s="147">
        <f>IFERROR(VLOOKUP(B647,'A2. Rate Change &amp; Enrollment'!$C$20:$K$769,3,FALSE),0)</f>
        <v>0</v>
      </c>
      <c r="AP647" s="147">
        <f>IFERROR(VLOOKUP(B647,'A2. Rate Change &amp; Enrollment'!$C$20:$K$769,7,FALSE),0)</f>
        <v>0</v>
      </c>
      <c r="AQ647" s="150" t="e">
        <f t="shared" si="78"/>
        <v>#DIV/0!</v>
      </c>
      <c r="AS647" s="177"/>
      <c r="AT647" s="177"/>
      <c r="AV647" s="153" t="e">
        <f t="shared" si="79"/>
        <v>#DIV/0!</v>
      </c>
      <c r="AW647" s="101"/>
      <c r="AY647" s="132"/>
      <c r="AZ647" s="101"/>
      <c r="BA647" s="94"/>
      <c r="BB647" s="94"/>
      <c r="BC647" s="94"/>
      <c r="BD647" s="94"/>
      <c r="BE647" s="101"/>
      <c r="BF647" s="132"/>
      <c r="BG647" s="98"/>
      <c r="BH647" s="74" t="str">
        <f t="shared" si="74"/>
        <v>N</v>
      </c>
      <c r="BI647" t="e">
        <f t="shared" si="75"/>
        <v>#DIV/0!</v>
      </c>
      <c r="BK647" s="283">
        <f>IFERROR(VLOOKUP($B647, 'A2. Rate Change &amp; Enrollment'!$C$14:$BY$769, 75, FALSE), 0)</f>
        <v>0</v>
      </c>
      <c r="BL647" s="283" t="e">
        <f t="shared" si="76"/>
        <v>#DIV/0!</v>
      </c>
      <c r="BM647" s="283" t="e">
        <f t="shared" si="77"/>
        <v>#DIV/0!</v>
      </c>
      <c r="BN647" t="e">
        <f t="shared" si="80"/>
        <v>#DIV/0!</v>
      </c>
    </row>
    <row r="648" spans="1:66" x14ac:dyDescent="0.35">
      <c r="A648" t="s">
        <v>951</v>
      </c>
      <c r="B648" s="144"/>
      <c r="C648" s="98"/>
      <c r="D648" s="43" t="str">
        <f t="shared" si="73"/>
        <v>Indemnity</v>
      </c>
      <c r="E648" s="100"/>
      <c r="F648" s="101"/>
      <c r="G648" s="100"/>
      <c r="H648" s="101"/>
      <c r="I648" s="100"/>
      <c r="J648" s="101"/>
      <c r="K648" s="100"/>
      <c r="L648" s="101"/>
      <c r="M648" s="100"/>
      <c r="N648" s="101"/>
      <c r="O648" s="100"/>
      <c r="P648" s="101"/>
      <c r="Q648" s="100"/>
      <c r="R648" s="101"/>
      <c r="S648" s="100"/>
      <c r="T648" s="101"/>
      <c r="U648" s="118"/>
      <c r="V648" s="118"/>
      <c r="W648" s="100"/>
      <c r="X648" s="100"/>
      <c r="Y648" s="100"/>
      <c r="Z648" s="100"/>
      <c r="AA648" s="132"/>
      <c r="AB648" s="101"/>
      <c r="AC648" s="101"/>
      <c r="AD648" s="101"/>
      <c r="AE648" s="100"/>
      <c r="AF648" s="101"/>
      <c r="AG648" s="100"/>
      <c r="AH648" s="101"/>
      <c r="AI648" s="100"/>
      <c r="AJ648" s="101"/>
      <c r="AK648" s="100"/>
      <c r="AL648" s="101"/>
      <c r="AM648" s="101"/>
      <c r="AN648" s="8"/>
      <c r="AO648" s="147">
        <f>IFERROR(VLOOKUP(B648,'A2. Rate Change &amp; Enrollment'!$C$20:$K$769,3,FALSE),0)</f>
        <v>0</v>
      </c>
      <c r="AP648" s="147">
        <f>IFERROR(VLOOKUP(B648,'A2. Rate Change &amp; Enrollment'!$C$20:$K$769,7,FALSE),0)</f>
        <v>0</v>
      </c>
      <c r="AQ648" s="150" t="e">
        <f t="shared" si="78"/>
        <v>#DIV/0!</v>
      </c>
      <c r="AS648" s="177"/>
      <c r="AT648" s="177"/>
      <c r="AV648" s="153" t="e">
        <f t="shared" si="79"/>
        <v>#DIV/0!</v>
      </c>
      <c r="AW648" s="101"/>
      <c r="AY648" s="132"/>
      <c r="AZ648" s="101"/>
      <c r="BA648" s="94"/>
      <c r="BB648" s="94"/>
      <c r="BC648" s="94"/>
      <c r="BD648" s="94"/>
      <c r="BE648" s="101"/>
      <c r="BF648" s="132"/>
      <c r="BG648" s="98"/>
      <c r="BH648" s="74" t="str">
        <f t="shared" si="74"/>
        <v>N</v>
      </c>
      <c r="BI648" t="e">
        <f t="shared" si="75"/>
        <v>#DIV/0!</v>
      </c>
      <c r="BK648" s="283">
        <f>IFERROR(VLOOKUP($B648, 'A2. Rate Change &amp; Enrollment'!$C$14:$BY$769, 75, FALSE), 0)</f>
        <v>0</v>
      </c>
      <c r="BL648" s="283" t="e">
        <f t="shared" si="76"/>
        <v>#DIV/0!</v>
      </c>
      <c r="BM648" s="283" t="e">
        <f t="shared" si="77"/>
        <v>#DIV/0!</v>
      </c>
      <c r="BN648" t="e">
        <f t="shared" si="80"/>
        <v>#DIV/0!</v>
      </c>
    </row>
    <row r="649" spans="1:66" x14ac:dyDescent="0.35">
      <c r="A649" t="s">
        <v>952</v>
      </c>
      <c r="B649" s="144"/>
      <c r="C649" s="98"/>
      <c r="D649" s="43" t="str">
        <f t="shared" si="73"/>
        <v>Indemnity</v>
      </c>
      <c r="E649" s="100"/>
      <c r="F649" s="101"/>
      <c r="G649" s="100"/>
      <c r="H649" s="101"/>
      <c r="I649" s="100"/>
      <c r="J649" s="101"/>
      <c r="K649" s="100"/>
      <c r="L649" s="101"/>
      <c r="M649" s="100"/>
      <c r="N649" s="101"/>
      <c r="O649" s="100"/>
      <c r="P649" s="101"/>
      <c r="Q649" s="100"/>
      <c r="R649" s="101"/>
      <c r="S649" s="100"/>
      <c r="T649" s="101"/>
      <c r="U649" s="118"/>
      <c r="V649" s="118"/>
      <c r="W649" s="100"/>
      <c r="X649" s="100"/>
      <c r="Y649" s="100"/>
      <c r="Z649" s="100"/>
      <c r="AA649" s="132"/>
      <c r="AB649" s="101"/>
      <c r="AC649" s="101"/>
      <c r="AD649" s="101"/>
      <c r="AE649" s="100"/>
      <c r="AF649" s="101"/>
      <c r="AG649" s="100"/>
      <c r="AH649" s="101"/>
      <c r="AI649" s="100"/>
      <c r="AJ649" s="101"/>
      <c r="AK649" s="100"/>
      <c r="AL649" s="101"/>
      <c r="AM649" s="101"/>
      <c r="AN649" s="8"/>
      <c r="AO649" s="147">
        <f>IFERROR(VLOOKUP(B649,'A2. Rate Change &amp; Enrollment'!$C$20:$K$769,3,FALSE),0)</f>
        <v>0</v>
      </c>
      <c r="AP649" s="147">
        <f>IFERROR(VLOOKUP(B649,'A2. Rate Change &amp; Enrollment'!$C$20:$K$769,7,FALSE),0)</f>
        <v>0</v>
      </c>
      <c r="AQ649" s="150" t="e">
        <f t="shared" si="78"/>
        <v>#DIV/0!</v>
      </c>
      <c r="AS649" s="177"/>
      <c r="AT649" s="177"/>
      <c r="AV649" s="153" t="e">
        <f t="shared" si="79"/>
        <v>#DIV/0!</v>
      </c>
      <c r="AW649" s="101"/>
      <c r="AY649" s="132"/>
      <c r="AZ649" s="101"/>
      <c r="BA649" s="94"/>
      <c r="BB649" s="94"/>
      <c r="BC649" s="94"/>
      <c r="BD649" s="94"/>
      <c r="BE649" s="101"/>
      <c r="BF649" s="132"/>
      <c r="BG649" s="98"/>
      <c r="BH649" s="74" t="str">
        <f t="shared" si="74"/>
        <v>N</v>
      </c>
      <c r="BI649" t="e">
        <f t="shared" si="75"/>
        <v>#DIV/0!</v>
      </c>
      <c r="BK649" s="283">
        <f>IFERROR(VLOOKUP($B649, 'A2. Rate Change &amp; Enrollment'!$C$14:$BY$769, 75, FALSE), 0)</f>
        <v>0</v>
      </c>
      <c r="BL649" s="283" t="e">
        <f t="shared" si="76"/>
        <v>#DIV/0!</v>
      </c>
      <c r="BM649" s="283" t="e">
        <f t="shared" si="77"/>
        <v>#DIV/0!</v>
      </c>
      <c r="BN649" t="e">
        <f t="shared" si="80"/>
        <v>#DIV/0!</v>
      </c>
    </row>
    <row r="650" spans="1:66" x14ac:dyDescent="0.35">
      <c r="A650" t="s">
        <v>953</v>
      </c>
      <c r="B650" s="144"/>
      <c r="C650" s="98"/>
      <c r="D650" s="43" t="str">
        <f t="shared" si="73"/>
        <v>Indemnity</v>
      </c>
      <c r="E650" s="100"/>
      <c r="F650" s="101"/>
      <c r="G650" s="100"/>
      <c r="H650" s="101"/>
      <c r="I650" s="100"/>
      <c r="J650" s="101"/>
      <c r="K650" s="100"/>
      <c r="L650" s="101"/>
      <c r="M650" s="100"/>
      <c r="N650" s="101"/>
      <c r="O650" s="100"/>
      <c r="P650" s="101"/>
      <c r="Q650" s="100"/>
      <c r="R650" s="101"/>
      <c r="S650" s="100"/>
      <c r="T650" s="101"/>
      <c r="U650" s="118"/>
      <c r="V650" s="118"/>
      <c r="W650" s="100"/>
      <c r="X650" s="100"/>
      <c r="Y650" s="100"/>
      <c r="Z650" s="100"/>
      <c r="AA650" s="132"/>
      <c r="AB650" s="101"/>
      <c r="AC650" s="101"/>
      <c r="AD650" s="101"/>
      <c r="AE650" s="100"/>
      <c r="AF650" s="101"/>
      <c r="AG650" s="100"/>
      <c r="AH650" s="101"/>
      <c r="AI650" s="100"/>
      <c r="AJ650" s="101"/>
      <c r="AK650" s="100"/>
      <c r="AL650" s="101"/>
      <c r="AM650" s="101"/>
      <c r="AN650" s="8"/>
      <c r="AO650" s="147">
        <f>IFERROR(VLOOKUP(B650,'A2. Rate Change &amp; Enrollment'!$C$20:$K$769,3,FALSE),0)</f>
        <v>0</v>
      </c>
      <c r="AP650" s="147">
        <f>IFERROR(VLOOKUP(B650,'A2. Rate Change &amp; Enrollment'!$C$20:$K$769,7,FALSE),0)</f>
        <v>0</v>
      </c>
      <c r="AQ650" s="150" t="e">
        <f t="shared" si="78"/>
        <v>#DIV/0!</v>
      </c>
      <c r="AS650" s="177"/>
      <c r="AT650" s="177"/>
      <c r="AV650" s="153" t="e">
        <f t="shared" si="79"/>
        <v>#DIV/0!</v>
      </c>
      <c r="AW650" s="101"/>
      <c r="AY650" s="132"/>
      <c r="AZ650" s="101"/>
      <c r="BA650" s="94"/>
      <c r="BB650" s="94"/>
      <c r="BC650" s="94"/>
      <c r="BD650" s="94"/>
      <c r="BE650" s="101"/>
      <c r="BF650" s="132"/>
      <c r="BG650" s="98"/>
      <c r="BH650" s="74" t="str">
        <f t="shared" si="74"/>
        <v>N</v>
      </c>
      <c r="BI650" t="e">
        <f t="shared" si="75"/>
        <v>#DIV/0!</v>
      </c>
      <c r="BK650" s="283">
        <f>IFERROR(VLOOKUP($B650, 'A2. Rate Change &amp; Enrollment'!$C$14:$BY$769, 75, FALSE), 0)</f>
        <v>0</v>
      </c>
      <c r="BL650" s="283" t="e">
        <f t="shared" si="76"/>
        <v>#DIV/0!</v>
      </c>
      <c r="BM650" s="283" t="e">
        <f t="shared" si="77"/>
        <v>#DIV/0!</v>
      </c>
      <c r="BN650" t="e">
        <f t="shared" si="80"/>
        <v>#DIV/0!</v>
      </c>
    </row>
    <row r="651" spans="1:66" x14ac:dyDescent="0.35">
      <c r="A651" t="s">
        <v>954</v>
      </c>
      <c r="B651" s="144"/>
      <c r="C651" s="98"/>
      <c r="D651" s="43" t="str">
        <f t="shared" si="73"/>
        <v>Indemnity</v>
      </c>
      <c r="E651" s="100"/>
      <c r="F651" s="101"/>
      <c r="G651" s="100"/>
      <c r="H651" s="101"/>
      <c r="I651" s="100"/>
      <c r="J651" s="101"/>
      <c r="K651" s="100"/>
      <c r="L651" s="101"/>
      <c r="M651" s="100"/>
      <c r="N651" s="101"/>
      <c r="O651" s="100"/>
      <c r="P651" s="101"/>
      <c r="Q651" s="100"/>
      <c r="R651" s="101"/>
      <c r="S651" s="100"/>
      <c r="T651" s="101"/>
      <c r="U651" s="118"/>
      <c r="V651" s="118"/>
      <c r="W651" s="100"/>
      <c r="X651" s="100"/>
      <c r="Y651" s="100"/>
      <c r="Z651" s="100"/>
      <c r="AA651" s="132"/>
      <c r="AB651" s="101"/>
      <c r="AC651" s="101"/>
      <c r="AD651" s="101"/>
      <c r="AE651" s="100"/>
      <c r="AF651" s="101"/>
      <c r="AG651" s="100"/>
      <c r="AH651" s="101"/>
      <c r="AI651" s="100"/>
      <c r="AJ651" s="101"/>
      <c r="AK651" s="100"/>
      <c r="AL651" s="101"/>
      <c r="AM651" s="101"/>
      <c r="AN651" s="8"/>
      <c r="AO651" s="147">
        <f>IFERROR(VLOOKUP(B651,'A2. Rate Change &amp; Enrollment'!$C$20:$K$769,3,FALSE),0)</f>
        <v>0</v>
      </c>
      <c r="AP651" s="147">
        <f>IFERROR(VLOOKUP(B651,'A2. Rate Change &amp; Enrollment'!$C$20:$K$769,7,FALSE),0)</f>
        <v>0</v>
      </c>
      <c r="AQ651" s="150" t="e">
        <f t="shared" si="78"/>
        <v>#DIV/0!</v>
      </c>
      <c r="AS651" s="177"/>
      <c r="AT651" s="177"/>
      <c r="AV651" s="153" t="e">
        <f t="shared" si="79"/>
        <v>#DIV/0!</v>
      </c>
      <c r="AW651" s="101"/>
      <c r="AY651" s="132"/>
      <c r="AZ651" s="101"/>
      <c r="BA651" s="94"/>
      <c r="BB651" s="94"/>
      <c r="BC651" s="94"/>
      <c r="BD651" s="94"/>
      <c r="BE651" s="101"/>
      <c r="BF651" s="132"/>
      <c r="BG651" s="98"/>
      <c r="BH651" s="74" t="str">
        <f t="shared" si="74"/>
        <v>N</v>
      </c>
      <c r="BI651" t="e">
        <f t="shared" si="75"/>
        <v>#DIV/0!</v>
      </c>
      <c r="BK651" s="283">
        <f>IFERROR(VLOOKUP($B651, 'A2. Rate Change &amp; Enrollment'!$C$14:$BY$769, 75, FALSE), 0)</f>
        <v>0</v>
      </c>
      <c r="BL651" s="283" t="e">
        <f t="shared" si="76"/>
        <v>#DIV/0!</v>
      </c>
      <c r="BM651" s="283" t="e">
        <f t="shared" si="77"/>
        <v>#DIV/0!</v>
      </c>
      <c r="BN651" t="e">
        <f t="shared" si="80"/>
        <v>#DIV/0!</v>
      </c>
    </row>
    <row r="652" spans="1:66" x14ac:dyDescent="0.35">
      <c r="A652" t="s">
        <v>955</v>
      </c>
      <c r="B652" s="144"/>
      <c r="C652" s="98"/>
      <c r="D652" s="43" t="str">
        <f t="shared" si="73"/>
        <v>Indemnity</v>
      </c>
      <c r="E652" s="100"/>
      <c r="F652" s="101"/>
      <c r="G652" s="100"/>
      <c r="H652" s="101"/>
      <c r="I652" s="100"/>
      <c r="J652" s="101"/>
      <c r="K652" s="100"/>
      <c r="L652" s="101"/>
      <c r="M652" s="100"/>
      <c r="N652" s="101"/>
      <c r="O652" s="100"/>
      <c r="P652" s="101"/>
      <c r="Q652" s="100"/>
      <c r="R652" s="101"/>
      <c r="S652" s="100"/>
      <c r="T652" s="101"/>
      <c r="U652" s="118"/>
      <c r="V652" s="118"/>
      <c r="W652" s="100"/>
      <c r="X652" s="100"/>
      <c r="Y652" s="100"/>
      <c r="Z652" s="100"/>
      <c r="AA652" s="132"/>
      <c r="AB652" s="101"/>
      <c r="AC652" s="101"/>
      <c r="AD652" s="101"/>
      <c r="AE652" s="100"/>
      <c r="AF652" s="101"/>
      <c r="AG652" s="100"/>
      <c r="AH652" s="101"/>
      <c r="AI652" s="100"/>
      <c r="AJ652" s="101"/>
      <c r="AK652" s="100"/>
      <c r="AL652" s="101"/>
      <c r="AM652" s="101"/>
      <c r="AN652" s="8"/>
      <c r="AO652" s="147">
        <f>IFERROR(VLOOKUP(B652,'A2. Rate Change &amp; Enrollment'!$C$20:$K$769,3,FALSE),0)</f>
        <v>0</v>
      </c>
      <c r="AP652" s="147">
        <f>IFERROR(VLOOKUP(B652,'A2. Rate Change &amp; Enrollment'!$C$20:$K$769,7,FALSE),0)</f>
        <v>0</v>
      </c>
      <c r="AQ652" s="150" t="e">
        <f t="shared" si="78"/>
        <v>#DIV/0!</v>
      </c>
      <c r="AS652" s="177"/>
      <c r="AT652" s="177"/>
      <c r="AV652" s="153" t="e">
        <f t="shared" si="79"/>
        <v>#DIV/0!</v>
      </c>
      <c r="AW652" s="101"/>
      <c r="AY652" s="132"/>
      <c r="AZ652" s="101"/>
      <c r="BA652" s="94"/>
      <c r="BB652" s="94"/>
      <c r="BC652" s="94"/>
      <c r="BD652" s="94"/>
      <c r="BE652" s="101"/>
      <c r="BF652" s="132"/>
      <c r="BG652" s="98"/>
      <c r="BH652" s="74" t="str">
        <f t="shared" si="74"/>
        <v>N</v>
      </c>
      <c r="BI652" t="e">
        <f t="shared" si="75"/>
        <v>#DIV/0!</v>
      </c>
      <c r="BK652" s="283">
        <f>IFERROR(VLOOKUP($B652, 'A2. Rate Change &amp; Enrollment'!$C$14:$BY$769, 75, FALSE), 0)</f>
        <v>0</v>
      </c>
      <c r="BL652" s="283" t="e">
        <f t="shared" si="76"/>
        <v>#DIV/0!</v>
      </c>
      <c r="BM652" s="283" t="e">
        <f t="shared" si="77"/>
        <v>#DIV/0!</v>
      </c>
      <c r="BN652" t="e">
        <f t="shared" si="80"/>
        <v>#DIV/0!</v>
      </c>
    </row>
    <row r="653" spans="1:66" x14ac:dyDescent="0.35">
      <c r="A653" t="s">
        <v>956</v>
      </c>
      <c r="B653" s="144"/>
      <c r="C653" s="98"/>
      <c r="D653" s="43" t="str">
        <f t="shared" si="73"/>
        <v>Indemnity</v>
      </c>
      <c r="E653" s="100"/>
      <c r="F653" s="101"/>
      <c r="G653" s="100"/>
      <c r="H653" s="101"/>
      <c r="I653" s="100"/>
      <c r="J653" s="101"/>
      <c r="K653" s="100"/>
      <c r="L653" s="101"/>
      <c r="M653" s="100"/>
      <c r="N653" s="101"/>
      <c r="O653" s="100"/>
      <c r="P653" s="101"/>
      <c r="Q653" s="100"/>
      <c r="R653" s="101"/>
      <c r="S653" s="100"/>
      <c r="T653" s="101"/>
      <c r="U653" s="118"/>
      <c r="V653" s="118"/>
      <c r="W653" s="100"/>
      <c r="X653" s="100"/>
      <c r="Y653" s="100"/>
      <c r="Z653" s="100"/>
      <c r="AA653" s="132"/>
      <c r="AB653" s="101"/>
      <c r="AC653" s="101"/>
      <c r="AD653" s="101"/>
      <c r="AE653" s="100"/>
      <c r="AF653" s="101"/>
      <c r="AG653" s="100"/>
      <c r="AH653" s="101"/>
      <c r="AI653" s="100"/>
      <c r="AJ653" s="101"/>
      <c r="AK653" s="100"/>
      <c r="AL653" s="101"/>
      <c r="AM653" s="101"/>
      <c r="AN653" s="8"/>
      <c r="AO653" s="147">
        <f>IFERROR(VLOOKUP(B653,'A2. Rate Change &amp; Enrollment'!$C$20:$K$769,3,FALSE),0)</f>
        <v>0</v>
      </c>
      <c r="AP653" s="147">
        <f>IFERROR(VLOOKUP(B653,'A2. Rate Change &amp; Enrollment'!$C$20:$K$769,7,FALSE),0)</f>
        <v>0</v>
      </c>
      <c r="AQ653" s="150" t="e">
        <f t="shared" si="78"/>
        <v>#DIV/0!</v>
      </c>
      <c r="AS653" s="177"/>
      <c r="AT653" s="177"/>
      <c r="AV653" s="153" t="e">
        <f t="shared" si="79"/>
        <v>#DIV/0!</v>
      </c>
      <c r="AW653" s="101"/>
      <c r="AY653" s="132"/>
      <c r="AZ653" s="101"/>
      <c r="BA653" s="94"/>
      <c r="BB653" s="94"/>
      <c r="BC653" s="94"/>
      <c r="BD653" s="94"/>
      <c r="BE653" s="101"/>
      <c r="BF653" s="132"/>
      <c r="BG653" s="98"/>
      <c r="BH653" s="74" t="str">
        <f t="shared" si="74"/>
        <v>N</v>
      </c>
      <c r="BI653" t="e">
        <f t="shared" si="75"/>
        <v>#DIV/0!</v>
      </c>
      <c r="BK653" s="283">
        <f>IFERROR(VLOOKUP($B653, 'A2. Rate Change &amp; Enrollment'!$C$14:$BY$769, 75, FALSE), 0)</f>
        <v>0</v>
      </c>
      <c r="BL653" s="283" t="e">
        <f t="shared" si="76"/>
        <v>#DIV/0!</v>
      </c>
      <c r="BM653" s="283" t="e">
        <f t="shared" si="77"/>
        <v>#DIV/0!</v>
      </c>
      <c r="BN653" t="e">
        <f t="shared" si="80"/>
        <v>#DIV/0!</v>
      </c>
    </row>
    <row r="654" spans="1:66" x14ac:dyDescent="0.35">
      <c r="A654" t="s">
        <v>957</v>
      </c>
      <c r="B654" s="144"/>
      <c r="C654" s="98"/>
      <c r="D654" s="43" t="str">
        <f t="shared" si="73"/>
        <v>Indemnity</v>
      </c>
      <c r="E654" s="100"/>
      <c r="F654" s="101"/>
      <c r="G654" s="100"/>
      <c r="H654" s="101"/>
      <c r="I654" s="100"/>
      <c r="J654" s="101"/>
      <c r="K654" s="100"/>
      <c r="L654" s="101"/>
      <c r="M654" s="100"/>
      <c r="N654" s="101"/>
      <c r="O654" s="100"/>
      <c r="P654" s="101"/>
      <c r="Q654" s="100"/>
      <c r="R654" s="101"/>
      <c r="S654" s="100"/>
      <c r="T654" s="101"/>
      <c r="U654" s="118"/>
      <c r="V654" s="118"/>
      <c r="W654" s="100"/>
      <c r="X654" s="100"/>
      <c r="Y654" s="100"/>
      <c r="Z654" s="100"/>
      <c r="AA654" s="132"/>
      <c r="AB654" s="101"/>
      <c r="AC654" s="101"/>
      <c r="AD654" s="101"/>
      <c r="AE654" s="100"/>
      <c r="AF654" s="101"/>
      <c r="AG654" s="100"/>
      <c r="AH654" s="101"/>
      <c r="AI654" s="100"/>
      <c r="AJ654" s="101"/>
      <c r="AK654" s="100"/>
      <c r="AL654" s="101"/>
      <c r="AM654" s="101"/>
      <c r="AN654" s="8"/>
      <c r="AO654" s="147">
        <f>IFERROR(VLOOKUP(B654,'A2. Rate Change &amp; Enrollment'!$C$20:$K$769,3,FALSE),0)</f>
        <v>0</v>
      </c>
      <c r="AP654" s="147">
        <f>IFERROR(VLOOKUP(B654,'A2. Rate Change &amp; Enrollment'!$C$20:$K$769,7,FALSE),0)</f>
        <v>0</v>
      </c>
      <c r="AQ654" s="150" t="e">
        <f t="shared" si="78"/>
        <v>#DIV/0!</v>
      </c>
      <c r="AS654" s="177"/>
      <c r="AT654" s="177"/>
      <c r="AV654" s="153" t="e">
        <f t="shared" si="79"/>
        <v>#DIV/0!</v>
      </c>
      <c r="AW654" s="101"/>
      <c r="AY654" s="132"/>
      <c r="AZ654" s="101"/>
      <c r="BA654" s="94"/>
      <c r="BB654" s="94"/>
      <c r="BC654" s="94"/>
      <c r="BD654" s="94"/>
      <c r="BE654" s="101"/>
      <c r="BF654" s="132"/>
      <c r="BG654" s="98"/>
      <c r="BH654" s="74" t="str">
        <f t="shared" si="74"/>
        <v>N</v>
      </c>
      <c r="BI654" t="e">
        <f t="shared" si="75"/>
        <v>#DIV/0!</v>
      </c>
      <c r="BK654" s="283">
        <f>IFERROR(VLOOKUP($B654, 'A2. Rate Change &amp; Enrollment'!$C$14:$BY$769, 75, FALSE), 0)</f>
        <v>0</v>
      </c>
      <c r="BL654" s="283" t="e">
        <f t="shared" si="76"/>
        <v>#DIV/0!</v>
      </c>
      <c r="BM654" s="283" t="e">
        <f t="shared" si="77"/>
        <v>#DIV/0!</v>
      </c>
      <c r="BN654" t="e">
        <f t="shared" si="80"/>
        <v>#DIV/0!</v>
      </c>
    </row>
    <row r="655" spans="1:66" x14ac:dyDescent="0.35">
      <c r="A655" t="s">
        <v>958</v>
      </c>
      <c r="B655" s="144"/>
      <c r="C655" s="98"/>
      <c r="D655" s="43" t="str">
        <f t="shared" si="73"/>
        <v>Indemnity</v>
      </c>
      <c r="E655" s="100"/>
      <c r="F655" s="101"/>
      <c r="G655" s="100"/>
      <c r="H655" s="101"/>
      <c r="I655" s="100"/>
      <c r="J655" s="101"/>
      <c r="K655" s="100"/>
      <c r="L655" s="101"/>
      <c r="M655" s="100"/>
      <c r="N655" s="101"/>
      <c r="O655" s="100"/>
      <c r="P655" s="101"/>
      <c r="Q655" s="100"/>
      <c r="R655" s="101"/>
      <c r="S655" s="100"/>
      <c r="T655" s="101"/>
      <c r="U655" s="118"/>
      <c r="V655" s="118"/>
      <c r="W655" s="100"/>
      <c r="X655" s="100"/>
      <c r="Y655" s="100"/>
      <c r="Z655" s="100"/>
      <c r="AA655" s="132"/>
      <c r="AB655" s="101"/>
      <c r="AC655" s="101"/>
      <c r="AD655" s="101"/>
      <c r="AE655" s="100"/>
      <c r="AF655" s="101"/>
      <c r="AG655" s="100"/>
      <c r="AH655" s="101"/>
      <c r="AI655" s="100"/>
      <c r="AJ655" s="101"/>
      <c r="AK655" s="100"/>
      <c r="AL655" s="101"/>
      <c r="AM655" s="101"/>
      <c r="AN655" s="8"/>
      <c r="AO655" s="147">
        <f>IFERROR(VLOOKUP(B655,'A2. Rate Change &amp; Enrollment'!$C$20:$K$769,3,FALSE),0)</f>
        <v>0</v>
      </c>
      <c r="AP655" s="147">
        <f>IFERROR(VLOOKUP(B655,'A2. Rate Change &amp; Enrollment'!$C$20:$K$769,7,FALSE),0)</f>
        <v>0</v>
      </c>
      <c r="AQ655" s="150" t="e">
        <f t="shared" si="78"/>
        <v>#DIV/0!</v>
      </c>
      <c r="AS655" s="177"/>
      <c r="AT655" s="177"/>
      <c r="AV655" s="153" t="e">
        <f t="shared" si="79"/>
        <v>#DIV/0!</v>
      </c>
      <c r="AW655" s="101"/>
      <c r="AY655" s="132"/>
      <c r="AZ655" s="101"/>
      <c r="BA655" s="94"/>
      <c r="BB655" s="94"/>
      <c r="BC655" s="94"/>
      <c r="BD655" s="94"/>
      <c r="BE655" s="101"/>
      <c r="BF655" s="132"/>
      <c r="BG655" s="98"/>
      <c r="BH655" s="74" t="str">
        <f t="shared" si="74"/>
        <v>N</v>
      </c>
      <c r="BI655" t="e">
        <f t="shared" si="75"/>
        <v>#DIV/0!</v>
      </c>
      <c r="BK655" s="283">
        <f>IFERROR(VLOOKUP($B655, 'A2. Rate Change &amp; Enrollment'!$C$14:$BY$769, 75, FALSE), 0)</f>
        <v>0</v>
      </c>
      <c r="BL655" s="283" t="e">
        <f t="shared" si="76"/>
        <v>#DIV/0!</v>
      </c>
      <c r="BM655" s="283" t="e">
        <f t="shared" si="77"/>
        <v>#DIV/0!</v>
      </c>
      <c r="BN655" t="e">
        <f t="shared" si="80"/>
        <v>#DIV/0!</v>
      </c>
    </row>
    <row r="656" spans="1:66" x14ac:dyDescent="0.35">
      <c r="A656" t="s">
        <v>959</v>
      </c>
      <c r="B656" s="144"/>
      <c r="C656" s="98"/>
      <c r="D656" s="43" t="str">
        <f t="shared" ref="D656:D719" si="81">$B$4</f>
        <v>Indemnity</v>
      </c>
      <c r="E656" s="100"/>
      <c r="F656" s="101"/>
      <c r="G656" s="100"/>
      <c r="H656" s="101"/>
      <c r="I656" s="100"/>
      <c r="J656" s="101"/>
      <c r="K656" s="100"/>
      <c r="L656" s="101"/>
      <c r="M656" s="100"/>
      <c r="N656" s="101"/>
      <c r="O656" s="100"/>
      <c r="P656" s="101"/>
      <c r="Q656" s="100"/>
      <c r="R656" s="101"/>
      <c r="S656" s="100"/>
      <c r="T656" s="101"/>
      <c r="U656" s="118"/>
      <c r="V656" s="118"/>
      <c r="W656" s="100"/>
      <c r="X656" s="100"/>
      <c r="Y656" s="100"/>
      <c r="Z656" s="100"/>
      <c r="AA656" s="132"/>
      <c r="AB656" s="101"/>
      <c r="AC656" s="101"/>
      <c r="AD656" s="101"/>
      <c r="AE656" s="100"/>
      <c r="AF656" s="101"/>
      <c r="AG656" s="100"/>
      <c r="AH656" s="101"/>
      <c r="AI656" s="100"/>
      <c r="AJ656" s="101"/>
      <c r="AK656" s="100"/>
      <c r="AL656" s="101"/>
      <c r="AM656" s="101"/>
      <c r="AN656" s="8"/>
      <c r="AO656" s="147">
        <f>IFERROR(VLOOKUP(B656,'A2. Rate Change &amp; Enrollment'!$C$20:$K$769,3,FALSE),0)</f>
        <v>0</v>
      </c>
      <c r="AP656" s="147">
        <f>IFERROR(VLOOKUP(B656,'A2. Rate Change &amp; Enrollment'!$C$20:$K$769,7,FALSE),0)</f>
        <v>0</v>
      </c>
      <c r="AQ656" s="150" t="e">
        <f t="shared" si="78"/>
        <v>#DIV/0!</v>
      </c>
      <c r="AS656" s="177"/>
      <c r="AT656" s="177"/>
      <c r="AV656" s="153" t="e">
        <f t="shared" si="79"/>
        <v>#DIV/0!</v>
      </c>
      <c r="AW656" s="101"/>
      <c r="AY656" s="132"/>
      <c r="AZ656" s="101"/>
      <c r="BA656" s="94"/>
      <c r="BB656" s="94"/>
      <c r="BC656" s="94"/>
      <c r="BD656" s="94"/>
      <c r="BE656" s="101"/>
      <c r="BF656" s="132"/>
      <c r="BG656" s="98"/>
      <c r="BH656" s="74" t="str">
        <f t="shared" ref="BH656:BH719" si="82">IF(OR(AS656-AT656&gt;5%, AT656-AS656&gt;5%), "Y", "N")</f>
        <v>N</v>
      </c>
      <c r="BI656" t="e">
        <f t="shared" ref="BI656:BI719" si="83">IF(AND(AQ656&gt;5%, BH656="Y"), "Y", "N")</f>
        <v>#DIV/0!</v>
      </c>
      <c r="BK656" s="283">
        <f>IFERROR(VLOOKUP($B656, 'A2. Rate Change &amp; Enrollment'!$C$14:$BY$769, 75, FALSE), 0)</f>
        <v>0</v>
      </c>
      <c r="BL656" s="283" t="e">
        <f t="shared" ref="BL656:BL719" si="84">BK656/$BK$14</f>
        <v>#DIV/0!</v>
      </c>
      <c r="BM656" s="283" t="e">
        <f t="shared" ref="BM656:BM719" si="85">AS656/$AS$14</f>
        <v>#DIV/0!</v>
      </c>
      <c r="BN656" t="e">
        <f t="shared" si="80"/>
        <v>#DIV/0!</v>
      </c>
    </row>
    <row r="657" spans="1:66" x14ac:dyDescent="0.35">
      <c r="A657" t="s">
        <v>960</v>
      </c>
      <c r="B657" s="144"/>
      <c r="C657" s="98"/>
      <c r="D657" s="43" t="str">
        <f t="shared" si="81"/>
        <v>Indemnity</v>
      </c>
      <c r="E657" s="100"/>
      <c r="F657" s="101"/>
      <c r="G657" s="100"/>
      <c r="H657" s="101"/>
      <c r="I657" s="100"/>
      <c r="J657" s="101"/>
      <c r="K657" s="100"/>
      <c r="L657" s="101"/>
      <c r="M657" s="100"/>
      <c r="N657" s="101"/>
      <c r="O657" s="100"/>
      <c r="P657" s="101"/>
      <c r="Q657" s="100"/>
      <c r="R657" s="101"/>
      <c r="S657" s="100"/>
      <c r="T657" s="101"/>
      <c r="U657" s="118"/>
      <c r="V657" s="118"/>
      <c r="W657" s="100"/>
      <c r="X657" s="100"/>
      <c r="Y657" s="100"/>
      <c r="Z657" s="100"/>
      <c r="AA657" s="132"/>
      <c r="AB657" s="101"/>
      <c r="AC657" s="101"/>
      <c r="AD657" s="101"/>
      <c r="AE657" s="100"/>
      <c r="AF657" s="101"/>
      <c r="AG657" s="100"/>
      <c r="AH657" s="101"/>
      <c r="AI657" s="100"/>
      <c r="AJ657" s="101"/>
      <c r="AK657" s="100"/>
      <c r="AL657" s="101"/>
      <c r="AM657" s="101"/>
      <c r="AN657" s="8"/>
      <c r="AO657" s="147">
        <f>IFERROR(VLOOKUP(B657,'A2. Rate Change &amp; Enrollment'!$C$20:$K$769,3,FALSE),0)</f>
        <v>0</v>
      </c>
      <c r="AP657" s="147">
        <f>IFERROR(VLOOKUP(B657,'A2. Rate Change &amp; Enrollment'!$C$20:$K$769,7,FALSE),0)</f>
        <v>0</v>
      </c>
      <c r="AQ657" s="150" t="e">
        <f t="shared" ref="AQ657:AQ720" si="86">AP657/$AP$11</f>
        <v>#DIV/0!</v>
      </c>
      <c r="AS657" s="177"/>
      <c r="AT657" s="177"/>
      <c r="AV657" s="153" t="e">
        <f t="shared" ref="AV657:AV720" si="87">AS657/AT657-1</f>
        <v>#DIV/0!</v>
      </c>
      <c r="AW657" s="101"/>
      <c r="AY657" s="132"/>
      <c r="AZ657" s="101"/>
      <c r="BA657" s="94"/>
      <c r="BB657" s="94"/>
      <c r="BC657" s="94"/>
      <c r="BD657" s="94"/>
      <c r="BE657" s="101"/>
      <c r="BF657" s="132"/>
      <c r="BG657" s="98"/>
      <c r="BH657" s="74" t="str">
        <f t="shared" si="82"/>
        <v>N</v>
      </c>
      <c r="BI657" t="e">
        <f t="shared" si="83"/>
        <v>#DIV/0!</v>
      </c>
      <c r="BK657" s="283">
        <f>IFERROR(VLOOKUP($B657, 'A2. Rate Change &amp; Enrollment'!$C$14:$BY$769, 75, FALSE), 0)</f>
        <v>0</v>
      </c>
      <c r="BL657" s="283" t="e">
        <f t="shared" si="84"/>
        <v>#DIV/0!</v>
      </c>
      <c r="BM657" s="283" t="e">
        <f t="shared" si="85"/>
        <v>#DIV/0!</v>
      </c>
      <c r="BN657" t="e">
        <f t="shared" ref="BN657:BN720" si="88">IF(ABS(BM657-BL657)&lt;0.001, "N", "Y")</f>
        <v>#DIV/0!</v>
      </c>
    </row>
    <row r="658" spans="1:66" x14ac:dyDescent="0.35">
      <c r="A658" t="s">
        <v>961</v>
      </c>
      <c r="B658" s="144"/>
      <c r="C658" s="98"/>
      <c r="D658" s="43" t="str">
        <f t="shared" si="81"/>
        <v>Indemnity</v>
      </c>
      <c r="E658" s="100"/>
      <c r="F658" s="101"/>
      <c r="G658" s="100"/>
      <c r="H658" s="101"/>
      <c r="I658" s="100"/>
      <c r="J658" s="101"/>
      <c r="K658" s="100"/>
      <c r="L658" s="101"/>
      <c r="M658" s="100"/>
      <c r="N658" s="101"/>
      <c r="O658" s="100"/>
      <c r="P658" s="101"/>
      <c r="Q658" s="100"/>
      <c r="R658" s="101"/>
      <c r="S658" s="100"/>
      <c r="T658" s="101"/>
      <c r="U658" s="118"/>
      <c r="V658" s="118"/>
      <c r="W658" s="100"/>
      <c r="X658" s="100"/>
      <c r="Y658" s="100"/>
      <c r="Z658" s="100"/>
      <c r="AA658" s="132"/>
      <c r="AB658" s="101"/>
      <c r="AC658" s="101"/>
      <c r="AD658" s="101"/>
      <c r="AE658" s="100"/>
      <c r="AF658" s="101"/>
      <c r="AG658" s="100"/>
      <c r="AH658" s="101"/>
      <c r="AI658" s="100"/>
      <c r="AJ658" s="101"/>
      <c r="AK658" s="100"/>
      <c r="AL658" s="101"/>
      <c r="AM658" s="101"/>
      <c r="AN658" s="8"/>
      <c r="AO658" s="147">
        <f>IFERROR(VLOOKUP(B658,'A2. Rate Change &amp; Enrollment'!$C$20:$K$769,3,FALSE),0)</f>
        <v>0</v>
      </c>
      <c r="AP658" s="147">
        <f>IFERROR(VLOOKUP(B658,'A2. Rate Change &amp; Enrollment'!$C$20:$K$769,7,FALSE),0)</f>
        <v>0</v>
      </c>
      <c r="AQ658" s="150" t="e">
        <f t="shared" si="86"/>
        <v>#DIV/0!</v>
      </c>
      <c r="AS658" s="177"/>
      <c r="AT658" s="177"/>
      <c r="AV658" s="153" t="e">
        <f t="shared" si="87"/>
        <v>#DIV/0!</v>
      </c>
      <c r="AW658" s="101"/>
      <c r="AY658" s="132"/>
      <c r="AZ658" s="101"/>
      <c r="BA658" s="94"/>
      <c r="BB658" s="94"/>
      <c r="BC658" s="94"/>
      <c r="BD658" s="94"/>
      <c r="BE658" s="101"/>
      <c r="BF658" s="132"/>
      <c r="BG658" s="98"/>
      <c r="BH658" s="74" t="str">
        <f t="shared" si="82"/>
        <v>N</v>
      </c>
      <c r="BI658" t="e">
        <f t="shared" si="83"/>
        <v>#DIV/0!</v>
      </c>
      <c r="BK658" s="283">
        <f>IFERROR(VLOOKUP($B658, 'A2. Rate Change &amp; Enrollment'!$C$14:$BY$769, 75, FALSE), 0)</f>
        <v>0</v>
      </c>
      <c r="BL658" s="283" t="e">
        <f t="shared" si="84"/>
        <v>#DIV/0!</v>
      </c>
      <c r="BM658" s="283" t="e">
        <f t="shared" si="85"/>
        <v>#DIV/0!</v>
      </c>
      <c r="BN658" t="e">
        <f t="shared" si="88"/>
        <v>#DIV/0!</v>
      </c>
    </row>
    <row r="659" spans="1:66" x14ac:dyDescent="0.35">
      <c r="A659" t="s">
        <v>962</v>
      </c>
      <c r="B659" s="144"/>
      <c r="C659" s="98"/>
      <c r="D659" s="43" t="str">
        <f t="shared" si="81"/>
        <v>Indemnity</v>
      </c>
      <c r="E659" s="100"/>
      <c r="F659" s="101"/>
      <c r="G659" s="100"/>
      <c r="H659" s="101"/>
      <c r="I659" s="100"/>
      <c r="J659" s="101"/>
      <c r="K659" s="100"/>
      <c r="L659" s="101"/>
      <c r="M659" s="100"/>
      <c r="N659" s="101"/>
      <c r="O659" s="100"/>
      <c r="P659" s="101"/>
      <c r="Q659" s="100"/>
      <c r="R659" s="101"/>
      <c r="S659" s="100"/>
      <c r="T659" s="101"/>
      <c r="U659" s="118"/>
      <c r="V659" s="118"/>
      <c r="W659" s="100"/>
      <c r="X659" s="100"/>
      <c r="Y659" s="100"/>
      <c r="Z659" s="100"/>
      <c r="AA659" s="132"/>
      <c r="AB659" s="101"/>
      <c r="AC659" s="101"/>
      <c r="AD659" s="101"/>
      <c r="AE659" s="100"/>
      <c r="AF659" s="101"/>
      <c r="AG659" s="100"/>
      <c r="AH659" s="101"/>
      <c r="AI659" s="100"/>
      <c r="AJ659" s="101"/>
      <c r="AK659" s="100"/>
      <c r="AL659" s="101"/>
      <c r="AM659" s="101"/>
      <c r="AN659" s="8"/>
      <c r="AO659" s="147">
        <f>IFERROR(VLOOKUP(B659,'A2. Rate Change &amp; Enrollment'!$C$20:$K$769,3,FALSE),0)</f>
        <v>0</v>
      </c>
      <c r="AP659" s="147">
        <f>IFERROR(VLOOKUP(B659,'A2. Rate Change &amp; Enrollment'!$C$20:$K$769,7,FALSE),0)</f>
        <v>0</v>
      </c>
      <c r="AQ659" s="150" t="e">
        <f t="shared" si="86"/>
        <v>#DIV/0!</v>
      </c>
      <c r="AS659" s="177"/>
      <c r="AT659" s="177"/>
      <c r="AV659" s="153" t="e">
        <f t="shared" si="87"/>
        <v>#DIV/0!</v>
      </c>
      <c r="AW659" s="101"/>
      <c r="AY659" s="132"/>
      <c r="AZ659" s="101"/>
      <c r="BA659" s="94"/>
      <c r="BB659" s="94"/>
      <c r="BC659" s="94"/>
      <c r="BD659" s="94"/>
      <c r="BE659" s="101"/>
      <c r="BF659" s="132"/>
      <c r="BG659" s="98"/>
      <c r="BH659" s="74" t="str">
        <f t="shared" si="82"/>
        <v>N</v>
      </c>
      <c r="BI659" t="e">
        <f t="shared" si="83"/>
        <v>#DIV/0!</v>
      </c>
      <c r="BK659" s="283">
        <f>IFERROR(VLOOKUP($B659, 'A2. Rate Change &amp; Enrollment'!$C$14:$BY$769, 75, FALSE), 0)</f>
        <v>0</v>
      </c>
      <c r="BL659" s="283" t="e">
        <f t="shared" si="84"/>
        <v>#DIV/0!</v>
      </c>
      <c r="BM659" s="283" t="e">
        <f t="shared" si="85"/>
        <v>#DIV/0!</v>
      </c>
      <c r="BN659" t="e">
        <f t="shared" si="88"/>
        <v>#DIV/0!</v>
      </c>
    </row>
    <row r="660" spans="1:66" x14ac:dyDescent="0.35">
      <c r="A660" t="s">
        <v>963</v>
      </c>
      <c r="B660" s="144"/>
      <c r="C660" s="98"/>
      <c r="D660" s="43" t="str">
        <f t="shared" si="81"/>
        <v>Indemnity</v>
      </c>
      <c r="E660" s="100"/>
      <c r="F660" s="101"/>
      <c r="G660" s="100"/>
      <c r="H660" s="101"/>
      <c r="I660" s="100"/>
      <c r="J660" s="101"/>
      <c r="K660" s="100"/>
      <c r="L660" s="101"/>
      <c r="M660" s="100"/>
      <c r="N660" s="101"/>
      <c r="O660" s="100"/>
      <c r="P660" s="101"/>
      <c r="Q660" s="100"/>
      <c r="R660" s="101"/>
      <c r="S660" s="100"/>
      <c r="T660" s="101"/>
      <c r="U660" s="118"/>
      <c r="V660" s="118"/>
      <c r="W660" s="100"/>
      <c r="X660" s="100"/>
      <c r="Y660" s="100"/>
      <c r="Z660" s="100"/>
      <c r="AA660" s="132"/>
      <c r="AB660" s="101"/>
      <c r="AC660" s="101"/>
      <c r="AD660" s="101"/>
      <c r="AE660" s="100"/>
      <c r="AF660" s="101"/>
      <c r="AG660" s="100"/>
      <c r="AH660" s="101"/>
      <c r="AI660" s="100"/>
      <c r="AJ660" s="101"/>
      <c r="AK660" s="100"/>
      <c r="AL660" s="101"/>
      <c r="AM660" s="101"/>
      <c r="AN660" s="8"/>
      <c r="AO660" s="147">
        <f>IFERROR(VLOOKUP(B660,'A2. Rate Change &amp; Enrollment'!$C$20:$K$769,3,FALSE),0)</f>
        <v>0</v>
      </c>
      <c r="AP660" s="147">
        <f>IFERROR(VLOOKUP(B660,'A2. Rate Change &amp; Enrollment'!$C$20:$K$769,7,FALSE),0)</f>
        <v>0</v>
      </c>
      <c r="AQ660" s="150" t="e">
        <f t="shared" si="86"/>
        <v>#DIV/0!</v>
      </c>
      <c r="AS660" s="177"/>
      <c r="AT660" s="177"/>
      <c r="AV660" s="153" t="e">
        <f t="shared" si="87"/>
        <v>#DIV/0!</v>
      </c>
      <c r="AW660" s="101"/>
      <c r="AY660" s="132"/>
      <c r="AZ660" s="101"/>
      <c r="BA660" s="94"/>
      <c r="BB660" s="94"/>
      <c r="BC660" s="94"/>
      <c r="BD660" s="94"/>
      <c r="BE660" s="101"/>
      <c r="BF660" s="132"/>
      <c r="BG660" s="98"/>
      <c r="BH660" s="74" t="str">
        <f t="shared" si="82"/>
        <v>N</v>
      </c>
      <c r="BI660" t="e">
        <f t="shared" si="83"/>
        <v>#DIV/0!</v>
      </c>
      <c r="BK660" s="283">
        <f>IFERROR(VLOOKUP($B660, 'A2. Rate Change &amp; Enrollment'!$C$14:$BY$769, 75, FALSE), 0)</f>
        <v>0</v>
      </c>
      <c r="BL660" s="283" t="e">
        <f t="shared" si="84"/>
        <v>#DIV/0!</v>
      </c>
      <c r="BM660" s="283" t="e">
        <f t="shared" si="85"/>
        <v>#DIV/0!</v>
      </c>
      <c r="BN660" t="e">
        <f t="shared" si="88"/>
        <v>#DIV/0!</v>
      </c>
    </row>
    <row r="661" spans="1:66" x14ac:dyDescent="0.35">
      <c r="A661" t="s">
        <v>964</v>
      </c>
      <c r="B661" s="144"/>
      <c r="C661" s="98"/>
      <c r="D661" s="43" t="str">
        <f t="shared" si="81"/>
        <v>Indemnity</v>
      </c>
      <c r="E661" s="100"/>
      <c r="F661" s="101"/>
      <c r="G661" s="100"/>
      <c r="H661" s="101"/>
      <c r="I661" s="100"/>
      <c r="J661" s="101"/>
      <c r="K661" s="100"/>
      <c r="L661" s="101"/>
      <c r="M661" s="100"/>
      <c r="N661" s="101"/>
      <c r="O661" s="100"/>
      <c r="P661" s="101"/>
      <c r="Q661" s="100"/>
      <c r="R661" s="101"/>
      <c r="S661" s="100"/>
      <c r="T661" s="101"/>
      <c r="U661" s="118"/>
      <c r="V661" s="118"/>
      <c r="W661" s="100"/>
      <c r="X661" s="100"/>
      <c r="Y661" s="100"/>
      <c r="Z661" s="100"/>
      <c r="AA661" s="132"/>
      <c r="AB661" s="101"/>
      <c r="AC661" s="101"/>
      <c r="AD661" s="101"/>
      <c r="AE661" s="100"/>
      <c r="AF661" s="101"/>
      <c r="AG661" s="100"/>
      <c r="AH661" s="101"/>
      <c r="AI661" s="100"/>
      <c r="AJ661" s="101"/>
      <c r="AK661" s="100"/>
      <c r="AL661" s="101"/>
      <c r="AM661" s="101"/>
      <c r="AN661" s="8"/>
      <c r="AO661" s="147">
        <f>IFERROR(VLOOKUP(B661,'A2. Rate Change &amp; Enrollment'!$C$20:$K$769,3,FALSE),0)</f>
        <v>0</v>
      </c>
      <c r="AP661" s="147">
        <f>IFERROR(VLOOKUP(B661,'A2. Rate Change &amp; Enrollment'!$C$20:$K$769,7,FALSE),0)</f>
        <v>0</v>
      </c>
      <c r="AQ661" s="150" t="e">
        <f t="shared" si="86"/>
        <v>#DIV/0!</v>
      </c>
      <c r="AS661" s="177"/>
      <c r="AT661" s="177"/>
      <c r="AV661" s="153" t="e">
        <f t="shared" si="87"/>
        <v>#DIV/0!</v>
      </c>
      <c r="AW661" s="101"/>
      <c r="AY661" s="132"/>
      <c r="AZ661" s="101"/>
      <c r="BA661" s="94"/>
      <c r="BB661" s="94"/>
      <c r="BC661" s="94"/>
      <c r="BD661" s="94"/>
      <c r="BE661" s="101"/>
      <c r="BF661" s="132"/>
      <c r="BG661" s="98"/>
      <c r="BH661" s="74" t="str">
        <f t="shared" si="82"/>
        <v>N</v>
      </c>
      <c r="BI661" t="e">
        <f t="shared" si="83"/>
        <v>#DIV/0!</v>
      </c>
      <c r="BK661" s="283">
        <f>IFERROR(VLOOKUP($B661, 'A2. Rate Change &amp; Enrollment'!$C$14:$BY$769, 75, FALSE), 0)</f>
        <v>0</v>
      </c>
      <c r="BL661" s="283" t="e">
        <f t="shared" si="84"/>
        <v>#DIV/0!</v>
      </c>
      <c r="BM661" s="283" t="e">
        <f t="shared" si="85"/>
        <v>#DIV/0!</v>
      </c>
      <c r="BN661" t="e">
        <f t="shared" si="88"/>
        <v>#DIV/0!</v>
      </c>
    </row>
    <row r="662" spans="1:66" x14ac:dyDescent="0.35">
      <c r="A662" t="s">
        <v>965</v>
      </c>
      <c r="B662" s="144"/>
      <c r="C662" s="98"/>
      <c r="D662" s="43" t="str">
        <f t="shared" si="81"/>
        <v>Indemnity</v>
      </c>
      <c r="E662" s="100"/>
      <c r="F662" s="101"/>
      <c r="G662" s="100"/>
      <c r="H662" s="101"/>
      <c r="I662" s="100"/>
      <c r="J662" s="101"/>
      <c r="K662" s="100"/>
      <c r="L662" s="101"/>
      <c r="M662" s="100"/>
      <c r="N662" s="101"/>
      <c r="O662" s="100"/>
      <c r="P662" s="101"/>
      <c r="Q662" s="100"/>
      <c r="R662" s="101"/>
      <c r="S662" s="100"/>
      <c r="T662" s="101"/>
      <c r="U662" s="118"/>
      <c r="V662" s="118"/>
      <c r="W662" s="100"/>
      <c r="X662" s="100"/>
      <c r="Y662" s="100"/>
      <c r="Z662" s="100"/>
      <c r="AA662" s="132"/>
      <c r="AB662" s="101"/>
      <c r="AC662" s="101"/>
      <c r="AD662" s="101"/>
      <c r="AE662" s="100"/>
      <c r="AF662" s="101"/>
      <c r="AG662" s="100"/>
      <c r="AH662" s="101"/>
      <c r="AI662" s="100"/>
      <c r="AJ662" s="101"/>
      <c r="AK662" s="100"/>
      <c r="AL662" s="101"/>
      <c r="AM662" s="101"/>
      <c r="AN662" s="8"/>
      <c r="AO662" s="147">
        <f>IFERROR(VLOOKUP(B662,'A2. Rate Change &amp; Enrollment'!$C$20:$K$769,3,FALSE),0)</f>
        <v>0</v>
      </c>
      <c r="AP662" s="147">
        <f>IFERROR(VLOOKUP(B662,'A2. Rate Change &amp; Enrollment'!$C$20:$K$769,7,FALSE),0)</f>
        <v>0</v>
      </c>
      <c r="AQ662" s="150" t="e">
        <f t="shared" si="86"/>
        <v>#DIV/0!</v>
      </c>
      <c r="AS662" s="177"/>
      <c r="AT662" s="177"/>
      <c r="AV662" s="153" t="e">
        <f t="shared" si="87"/>
        <v>#DIV/0!</v>
      </c>
      <c r="AW662" s="101"/>
      <c r="AY662" s="132"/>
      <c r="AZ662" s="101"/>
      <c r="BA662" s="94"/>
      <c r="BB662" s="94"/>
      <c r="BC662" s="94"/>
      <c r="BD662" s="94"/>
      <c r="BE662" s="101"/>
      <c r="BF662" s="132"/>
      <c r="BG662" s="98"/>
      <c r="BH662" s="74" t="str">
        <f t="shared" si="82"/>
        <v>N</v>
      </c>
      <c r="BI662" t="e">
        <f t="shared" si="83"/>
        <v>#DIV/0!</v>
      </c>
      <c r="BK662" s="283">
        <f>IFERROR(VLOOKUP($B662, 'A2. Rate Change &amp; Enrollment'!$C$14:$BY$769, 75, FALSE), 0)</f>
        <v>0</v>
      </c>
      <c r="BL662" s="283" t="e">
        <f t="shared" si="84"/>
        <v>#DIV/0!</v>
      </c>
      <c r="BM662" s="283" t="e">
        <f t="shared" si="85"/>
        <v>#DIV/0!</v>
      </c>
      <c r="BN662" t="e">
        <f t="shared" si="88"/>
        <v>#DIV/0!</v>
      </c>
    </row>
    <row r="663" spans="1:66" x14ac:dyDescent="0.35">
      <c r="A663" t="s">
        <v>966</v>
      </c>
      <c r="B663" s="144"/>
      <c r="C663" s="98"/>
      <c r="D663" s="43" t="str">
        <f t="shared" si="81"/>
        <v>Indemnity</v>
      </c>
      <c r="E663" s="100"/>
      <c r="F663" s="101"/>
      <c r="G663" s="100"/>
      <c r="H663" s="101"/>
      <c r="I663" s="100"/>
      <c r="J663" s="101"/>
      <c r="K663" s="100"/>
      <c r="L663" s="101"/>
      <c r="M663" s="100"/>
      <c r="N663" s="101"/>
      <c r="O663" s="100"/>
      <c r="P663" s="101"/>
      <c r="Q663" s="100"/>
      <c r="R663" s="101"/>
      <c r="S663" s="100"/>
      <c r="T663" s="101"/>
      <c r="U663" s="118"/>
      <c r="V663" s="118"/>
      <c r="W663" s="100"/>
      <c r="X663" s="100"/>
      <c r="Y663" s="100"/>
      <c r="Z663" s="100"/>
      <c r="AA663" s="132"/>
      <c r="AB663" s="101"/>
      <c r="AC663" s="101"/>
      <c r="AD663" s="101"/>
      <c r="AE663" s="100"/>
      <c r="AF663" s="101"/>
      <c r="AG663" s="100"/>
      <c r="AH663" s="101"/>
      <c r="AI663" s="100"/>
      <c r="AJ663" s="101"/>
      <c r="AK663" s="100"/>
      <c r="AL663" s="101"/>
      <c r="AM663" s="101"/>
      <c r="AN663" s="8"/>
      <c r="AO663" s="147">
        <f>IFERROR(VLOOKUP(B663,'A2. Rate Change &amp; Enrollment'!$C$20:$K$769,3,FALSE),0)</f>
        <v>0</v>
      </c>
      <c r="AP663" s="147">
        <f>IFERROR(VLOOKUP(B663,'A2. Rate Change &amp; Enrollment'!$C$20:$K$769,7,FALSE),0)</f>
        <v>0</v>
      </c>
      <c r="AQ663" s="150" t="e">
        <f t="shared" si="86"/>
        <v>#DIV/0!</v>
      </c>
      <c r="AS663" s="177"/>
      <c r="AT663" s="177"/>
      <c r="AV663" s="153" t="e">
        <f t="shared" si="87"/>
        <v>#DIV/0!</v>
      </c>
      <c r="AW663" s="101"/>
      <c r="AY663" s="132"/>
      <c r="AZ663" s="101"/>
      <c r="BA663" s="94"/>
      <c r="BB663" s="94"/>
      <c r="BC663" s="94"/>
      <c r="BD663" s="94"/>
      <c r="BE663" s="101"/>
      <c r="BF663" s="132"/>
      <c r="BG663" s="98"/>
      <c r="BH663" s="74" t="str">
        <f t="shared" si="82"/>
        <v>N</v>
      </c>
      <c r="BI663" t="e">
        <f t="shared" si="83"/>
        <v>#DIV/0!</v>
      </c>
      <c r="BK663" s="283">
        <f>IFERROR(VLOOKUP($B663, 'A2. Rate Change &amp; Enrollment'!$C$14:$BY$769, 75, FALSE), 0)</f>
        <v>0</v>
      </c>
      <c r="BL663" s="283" t="e">
        <f t="shared" si="84"/>
        <v>#DIV/0!</v>
      </c>
      <c r="BM663" s="283" t="e">
        <f t="shared" si="85"/>
        <v>#DIV/0!</v>
      </c>
      <c r="BN663" t="e">
        <f t="shared" si="88"/>
        <v>#DIV/0!</v>
      </c>
    </row>
    <row r="664" spans="1:66" x14ac:dyDescent="0.35">
      <c r="A664" t="s">
        <v>967</v>
      </c>
      <c r="B664" s="144"/>
      <c r="C664" s="98"/>
      <c r="D664" s="43" t="str">
        <f t="shared" si="81"/>
        <v>Indemnity</v>
      </c>
      <c r="E664" s="100"/>
      <c r="F664" s="101"/>
      <c r="G664" s="100"/>
      <c r="H664" s="101"/>
      <c r="I664" s="100"/>
      <c r="J664" s="101"/>
      <c r="K664" s="100"/>
      <c r="L664" s="101"/>
      <c r="M664" s="100"/>
      <c r="N664" s="101"/>
      <c r="O664" s="100"/>
      <c r="P664" s="101"/>
      <c r="Q664" s="100"/>
      <c r="R664" s="101"/>
      <c r="S664" s="100"/>
      <c r="T664" s="101"/>
      <c r="U664" s="118"/>
      <c r="V664" s="118"/>
      <c r="W664" s="100"/>
      <c r="X664" s="100"/>
      <c r="Y664" s="100"/>
      <c r="Z664" s="100"/>
      <c r="AA664" s="132"/>
      <c r="AB664" s="101"/>
      <c r="AC664" s="101"/>
      <c r="AD664" s="101"/>
      <c r="AE664" s="100"/>
      <c r="AF664" s="101"/>
      <c r="AG664" s="100"/>
      <c r="AH664" s="101"/>
      <c r="AI664" s="100"/>
      <c r="AJ664" s="101"/>
      <c r="AK664" s="100"/>
      <c r="AL664" s="101"/>
      <c r="AM664" s="101"/>
      <c r="AN664" s="8"/>
      <c r="AO664" s="147">
        <f>IFERROR(VLOOKUP(B664,'A2. Rate Change &amp; Enrollment'!$C$20:$K$769,3,FALSE),0)</f>
        <v>0</v>
      </c>
      <c r="AP664" s="147">
        <f>IFERROR(VLOOKUP(B664,'A2. Rate Change &amp; Enrollment'!$C$20:$K$769,7,FALSE),0)</f>
        <v>0</v>
      </c>
      <c r="AQ664" s="150" t="e">
        <f t="shared" si="86"/>
        <v>#DIV/0!</v>
      </c>
      <c r="AS664" s="177"/>
      <c r="AT664" s="177"/>
      <c r="AV664" s="153" t="e">
        <f t="shared" si="87"/>
        <v>#DIV/0!</v>
      </c>
      <c r="AW664" s="101"/>
      <c r="AY664" s="132"/>
      <c r="AZ664" s="101"/>
      <c r="BA664" s="94"/>
      <c r="BB664" s="94"/>
      <c r="BC664" s="94"/>
      <c r="BD664" s="94"/>
      <c r="BE664" s="101"/>
      <c r="BF664" s="132"/>
      <c r="BG664" s="98"/>
      <c r="BH664" s="74" t="str">
        <f t="shared" si="82"/>
        <v>N</v>
      </c>
      <c r="BI664" t="e">
        <f t="shared" si="83"/>
        <v>#DIV/0!</v>
      </c>
      <c r="BK664" s="283">
        <f>IFERROR(VLOOKUP($B664, 'A2. Rate Change &amp; Enrollment'!$C$14:$BY$769, 75, FALSE), 0)</f>
        <v>0</v>
      </c>
      <c r="BL664" s="283" t="e">
        <f t="shared" si="84"/>
        <v>#DIV/0!</v>
      </c>
      <c r="BM664" s="283" t="e">
        <f t="shared" si="85"/>
        <v>#DIV/0!</v>
      </c>
      <c r="BN664" t="e">
        <f t="shared" si="88"/>
        <v>#DIV/0!</v>
      </c>
    </row>
    <row r="665" spans="1:66" x14ac:dyDescent="0.35">
      <c r="A665" t="s">
        <v>968</v>
      </c>
      <c r="B665" s="144"/>
      <c r="C665" s="98"/>
      <c r="D665" s="43" t="str">
        <f t="shared" si="81"/>
        <v>Indemnity</v>
      </c>
      <c r="E665" s="100"/>
      <c r="F665" s="101"/>
      <c r="G665" s="100"/>
      <c r="H665" s="101"/>
      <c r="I665" s="100"/>
      <c r="J665" s="101"/>
      <c r="K665" s="100"/>
      <c r="L665" s="101"/>
      <c r="M665" s="100"/>
      <c r="N665" s="101"/>
      <c r="O665" s="100"/>
      <c r="P665" s="101"/>
      <c r="Q665" s="100"/>
      <c r="R665" s="101"/>
      <c r="S665" s="100"/>
      <c r="T665" s="101"/>
      <c r="U665" s="118"/>
      <c r="V665" s="118"/>
      <c r="W665" s="100"/>
      <c r="X665" s="100"/>
      <c r="Y665" s="100"/>
      <c r="Z665" s="100"/>
      <c r="AA665" s="132"/>
      <c r="AB665" s="101"/>
      <c r="AC665" s="101"/>
      <c r="AD665" s="101"/>
      <c r="AE665" s="100"/>
      <c r="AF665" s="101"/>
      <c r="AG665" s="100"/>
      <c r="AH665" s="101"/>
      <c r="AI665" s="100"/>
      <c r="AJ665" s="101"/>
      <c r="AK665" s="100"/>
      <c r="AL665" s="101"/>
      <c r="AM665" s="101"/>
      <c r="AN665" s="8"/>
      <c r="AO665" s="147">
        <f>IFERROR(VLOOKUP(B665,'A2. Rate Change &amp; Enrollment'!$C$20:$K$769,3,FALSE),0)</f>
        <v>0</v>
      </c>
      <c r="AP665" s="147">
        <f>IFERROR(VLOOKUP(B665,'A2. Rate Change &amp; Enrollment'!$C$20:$K$769,7,FALSE),0)</f>
        <v>0</v>
      </c>
      <c r="AQ665" s="150" t="e">
        <f t="shared" si="86"/>
        <v>#DIV/0!</v>
      </c>
      <c r="AS665" s="177"/>
      <c r="AT665" s="177"/>
      <c r="AV665" s="153" t="e">
        <f t="shared" si="87"/>
        <v>#DIV/0!</v>
      </c>
      <c r="AW665" s="101"/>
      <c r="AY665" s="132"/>
      <c r="AZ665" s="101"/>
      <c r="BA665" s="94"/>
      <c r="BB665" s="94"/>
      <c r="BC665" s="94"/>
      <c r="BD665" s="94"/>
      <c r="BE665" s="101"/>
      <c r="BF665" s="132"/>
      <c r="BG665" s="98"/>
      <c r="BH665" s="74" t="str">
        <f t="shared" si="82"/>
        <v>N</v>
      </c>
      <c r="BI665" t="e">
        <f t="shared" si="83"/>
        <v>#DIV/0!</v>
      </c>
      <c r="BK665" s="283">
        <f>IFERROR(VLOOKUP($B665, 'A2. Rate Change &amp; Enrollment'!$C$14:$BY$769, 75, FALSE), 0)</f>
        <v>0</v>
      </c>
      <c r="BL665" s="283" t="e">
        <f t="shared" si="84"/>
        <v>#DIV/0!</v>
      </c>
      <c r="BM665" s="283" t="e">
        <f t="shared" si="85"/>
        <v>#DIV/0!</v>
      </c>
      <c r="BN665" t="e">
        <f t="shared" si="88"/>
        <v>#DIV/0!</v>
      </c>
    </row>
    <row r="666" spans="1:66" x14ac:dyDescent="0.35">
      <c r="A666" t="s">
        <v>969</v>
      </c>
      <c r="B666" s="144"/>
      <c r="C666" s="98"/>
      <c r="D666" s="43" t="str">
        <f t="shared" si="81"/>
        <v>Indemnity</v>
      </c>
      <c r="E666" s="100"/>
      <c r="F666" s="101"/>
      <c r="G666" s="100"/>
      <c r="H666" s="101"/>
      <c r="I666" s="100"/>
      <c r="J666" s="101"/>
      <c r="K666" s="100"/>
      <c r="L666" s="101"/>
      <c r="M666" s="100"/>
      <c r="N666" s="101"/>
      <c r="O666" s="100"/>
      <c r="P666" s="101"/>
      <c r="Q666" s="100"/>
      <c r="R666" s="101"/>
      <c r="S666" s="100"/>
      <c r="T666" s="101"/>
      <c r="U666" s="118"/>
      <c r="V666" s="118"/>
      <c r="W666" s="100"/>
      <c r="X666" s="100"/>
      <c r="Y666" s="100"/>
      <c r="Z666" s="100"/>
      <c r="AA666" s="132"/>
      <c r="AB666" s="101"/>
      <c r="AC666" s="101"/>
      <c r="AD666" s="101"/>
      <c r="AE666" s="100"/>
      <c r="AF666" s="101"/>
      <c r="AG666" s="100"/>
      <c r="AH666" s="101"/>
      <c r="AI666" s="100"/>
      <c r="AJ666" s="101"/>
      <c r="AK666" s="100"/>
      <c r="AL666" s="101"/>
      <c r="AM666" s="101"/>
      <c r="AN666" s="8"/>
      <c r="AO666" s="147">
        <f>IFERROR(VLOOKUP(B666,'A2. Rate Change &amp; Enrollment'!$C$20:$K$769,3,FALSE),0)</f>
        <v>0</v>
      </c>
      <c r="AP666" s="147">
        <f>IFERROR(VLOOKUP(B666,'A2. Rate Change &amp; Enrollment'!$C$20:$K$769,7,FALSE),0)</f>
        <v>0</v>
      </c>
      <c r="AQ666" s="150" t="e">
        <f t="shared" si="86"/>
        <v>#DIV/0!</v>
      </c>
      <c r="AS666" s="177"/>
      <c r="AT666" s="177"/>
      <c r="AV666" s="153" t="e">
        <f t="shared" si="87"/>
        <v>#DIV/0!</v>
      </c>
      <c r="AW666" s="101"/>
      <c r="AY666" s="132"/>
      <c r="AZ666" s="101"/>
      <c r="BA666" s="94"/>
      <c r="BB666" s="94"/>
      <c r="BC666" s="94"/>
      <c r="BD666" s="94"/>
      <c r="BE666" s="101"/>
      <c r="BF666" s="132"/>
      <c r="BG666" s="98"/>
      <c r="BH666" s="74" t="str">
        <f t="shared" si="82"/>
        <v>N</v>
      </c>
      <c r="BI666" t="e">
        <f t="shared" si="83"/>
        <v>#DIV/0!</v>
      </c>
      <c r="BK666" s="283">
        <f>IFERROR(VLOOKUP($B666, 'A2. Rate Change &amp; Enrollment'!$C$14:$BY$769, 75, FALSE), 0)</f>
        <v>0</v>
      </c>
      <c r="BL666" s="283" t="e">
        <f t="shared" si="84"/>
        <v>#DIV/0!</v>
      </c>
      <c r="BM666" s="283" t="e">
        <f t="shared" si="85"/>
        <v>#DIV/0!</v>
      </c>
      <c r="BN666" t="e">
        <f t="shared" si="88"/>
        <v>#DIV/0!</v>
      </c>
    </row>
    <row r="667" spans="1:66" x14ac:dyDescent="0.35">
      <c r="A667" t="s">
        <v>970</v>
      </c>
      <c r="B667" s="144"/>
      <c r="C667" s="98"/>
      <c r="D667" s="43" t="str">
        <f t="shared" si="81"/>
        <v>Indemnity</v>
      </c>
      <c r="E667" s="100"/>
      <c r="F667" s="101"/>
      <c r="G667" s="100"/>
      <c r="H667" s="101"/>
      <c r="I667" s="100"/>
      <c r="J667" s="101"/>
      <c r="K667" s="100"/>
      <c r="L667" s="101"/>
      <c r="M667" s="100"/>
      <c r="N667" s="101"/>
      <c r="O667" s="100"/>
      <c r="P667" s="101"/>
      <c r="Q667" s="100"/>
      <c r="R667" s="101"/>
      <c r="S667" s="100"/>
      <c r="T667" s="101"/>
      <c r="U667" s="118"/>
      <c r="V667" s="118"/>
      <c r="W667" s="100"/>
      <c r="X667" s="100"/>
      <c r="Y667" s="100"/>
      <c r="Z667" s="100"/>
      <c r="AA667" s="132"/>
      <c r="AB667" s="101"/>
      <c r="AC667" s="101"/>
      <c r="AD667" s="101"/>
      <c r="AE667" s="100"/>
      <c r="AF667" s="101"/>
      <c r="AG667" s="100"/>
      <c r="AH667" s="101"/>
      <c r="AI667" s="100"/>
      <c r="AJ667" s="101"/>
      <c r="AK667" s="100"/>
      <c r="AL667" s="101"/>
      <c r="AM667" s="101"/>
      <c r="AN667" s="8"/>
      <c r="AO667" s="147">
        <f>IFERROR(VLOOKUP(B667,'A2. Rate Change &amp; Enrollment'!$C$20:$K$769,3,FALSE),0)</f>
        <v>0</v>
      </c>
      <c r="AP667" s="147">
        <f>IFERROR(VLOOKUP(B667,'A2. Rate Change &amp; Enrollment'!$C$20:$K$769,7,FALSE),0)</f>
        <v>0</v>
      </c>
      <c r="AQ667" s="150" t="e">
        <f t="shared" si="86"/>
        <v>#DIV/0!</v>
      </c>
      <c r="AS667" s="177"/>
      <c r="AT667" s="177"/>
      <c r="AV667" s="153" t="e">
        <f t="shared" si="87"/>
        <v>#DIV/0!</v>
      </c>
      <c r="AW667" s="101"/>
      <c r="AY667" s="132"/>
      <c r="AZ667" s="101"/>
      <c r="BA667" s="94"/>
      <c r="BB667" s="94"/>
      <c r="BC667" s="94"/>
      <c r="BD667" s="94"/>
      <c r="BE667" s="101"/>
      <c r="BF667" s="132"/>
      <c r="BG667" s="98"/>
      <c r="BH667" s="74" t="str">
        <f t="shared" si="82"/>
        <v>N</v>
      </c>
      <c r="BI667" t="e">
        <f t="shared" si="83"/>
        <v>#DIV/0!</v>
      </c>
      <c r="BK667" s="283">
        <f>IFERROR(VLOOKUP($B667, 'A2. Rate Change &amp; Enrollment'!$C$14:$BY$769, 75, FALSE), 0)</f>
        <v>0</v>
      </c>
      <c r="BL667" s="283" t="e">
        <f t="shared" si="84"/>
        <v>#DIV/0!</v>
      </c>
      <c r="BM667" s="283" t="e">
        <f t="shared" si="85"/>
        <v>#DIV/0!</v>
      </c>
      <c r="BN667" t="e">
        <f t="shared" si="88"/>
        <v>#DIV/0!</v>
      </c>
    </row>
    <row r="668" spans="1:66" x14ac:dyDescent="0.35">
      <c r="A668" t="s">
        <v>971</v>
      </c>
      <c r="B668" s="144"/>
      <c r="C668" s="98"/>
      <c r="D668" s="43" t="str">
        <f t="shared" si="81"/>
        <v>Indemnity</v>
      </c>
      <c r="E668" s="100"/>
      <c r="F668" s="101"/>
      <c r="G668" s="100"/>
      <c r="H668" s="101"/>
      <c r="I668" s="100"/>
      <c r="J668" s="101"/>
      <c r="K668" s="100"/>
      <c r="L668" s="101"/>
      <c r="M668" s="100"/>
      <c r="N668" s="101"/>
      <c r="O668" s="100"/>
      <c r="P668" s="101"/>
      <c r="Q668" s="100"/>
      <c r="R668" s="101"/>
      <c r="S668" s="100"/>
      <c r="T668" s="101"/>
      <c r="U668" s="118"/>
      <c r="V668" s="118"/>
      <c r="W668" s="100"/>
      <c r="X668" s="100"/>
      <c r="Y668" s="100"/>
      <c r="Z668" s="100"/>
      <c r="AA668" s="132"/>
      <c r="AB668" s="101"/>
      <c r="AC668" s="101"/>
      <c r="AD668" s="101"/>
      <c r="AE668" s="100"/>
      <c r="AF668" s="101"/>
      <c r="AG668" s="100"/>
      <c r="AH668" s="101"/>
      <c r="AI668" s="100"/>
      <c r="AJ668" s="101"/>
      <c r="AK668" s="100"/>
      <c r="AL668" s="101"/>
      <c r="AM668" s="101"/>
      <c r="AN668" s="8"/>
      <c r="AO668" s="147">
        <f>IFERROR(VLOOKUP(B668,'A2. Rate Change &amp; Enrollment'!$C$20:$K$769,3,FALSE),0)</f>
        <v>0</v>
      </c>
      <c r="AP668" s="147">
        <f>IFERROR(VLOOKUP(B668,'A2. Rate Change &amp; Enrollment'!$C$20:$K$769,7,FALSE),0)</f>
        <v>0</v>
      </c>
      <c r="AQ668" s="150" t="e">
        <f t="shared" si="86"/>
        <v>#DIV/0!</v>
      </c>
      <c r="AS668" s="177"/>
      <c r="AT668" s="177"/>
      <c r="AV668" s="153" t="e">
        <f t="shared" si="87"/>
        <v>#DIV/0!</v>
      </c>
      <c r="AW668" s="101"/>
      <c r="AY668" s="132"/>
      <c r="AZ668" s="101"/>
      <c r="BA668" s="94"/>
      <c r="BB668" s="94"/>
      <c r="BC668" s="94"/>
      <c r="BD668" s="94"/>
      <c r="BE668" s="101"/>
      <c r="BF668" s="132"/>
      <c r="BG668" s="98"/>
      <c r="BH668" s="74" t="str">
        <f t="shared" si="82"/>
        <v>N</v>
      </c>
      <c r="BI668" t="e">
        <f t="shared" si="83"/>
        <v>#DIV/0!</v>
      </c>
      <c r="BK668" s="283">
        <f>IFERROR(VLOOKUP($B668, 'A2. Rate Change &amp; Enrollment'!$C$14:$BY$769, 75, FALSE), 0)</f>
        <v>0</v>
      </c>
      <c r="BL668" s="283" t="e">
        <f t="shared" si="84"/>
        <v>#DIV/0!</v>
      </c>
      <c r="BM668" s="283" t="e">
        <f t="shared" si="85"/>
        <v>#DIV/0!</v>
      </c>
      <c r="BN668" t="e">
        <f t="shared" si="88"/>
        <v>#DIV/0!</v>
      </c>
    </row>
    <row r="669" spans="1:66" x14ac:dyDescent="0.35">
      <c r="A669" t="s">
        <v>972</v>
      </c>
      <c r="B669" s="144"/>
      <c r="C669" s="98"/>
      <c r="D669" s="43" t="str">
        <f t="shared" si="81"/>
        <v>Indemnity</v>
      </c>
      <c r="E669" s="100"/>
      <c r="F669" s="101"/>
      <c r="G669" s="100"/>
      <c r="H669" s="101"/>
      <c r="I669" s="100"/>
      <c r="J669" s="101"/>
      <c r="K669" s="100"/>
      <c r="L669" s="101"/>
      <c r="M669" s="100"/>
      <c r="N669" s="101"/>
      <c r="O669" s="100"/>
      <c r="P669" s="101"/>
      <c r="Q669" s="100"/>
      <c r="R669" s="101"/>
      <c r="S669" s="100"/>
      <c r="T669" s="101"/>
      <c r="U669" s="118"/>
      <c r="V669" s="118"/>
      <c r="W669" s="100"/>
      <c r="X669" s="100"/>
      <c r="Y669" s="100"/>
      <c r="Z669" s="100"/>
      <c r="AA669" s="132"/>
      <c r="AB669" s="101"/>
      <c r="AC669" s="101"/>
      <c r="AD669" s="101"/>
      <c r="AE669" s="100"/>
      <c r="AF669" s="101"/>
      <c r="AG669" s="100"/>
      <c r="AH669" s="101"/>
      <c r="AI669" s="100"/>
      <c r="AJ669" s="101"/>
      <c r="AK669" s="100"/>
      <c r="AL669" s="101"/>
      <c r="AM669" s="101"/>
      <c r="AN669" s="8"/>
      <c r="AO669" s="147">
        <f>IFERROR(VLOOKUP(B669,'A2. Rate Change &amp; Enrollment'!$C$20:$K$769,3,FALSE),0)</f>
        <v>0</v>
      </c>
      <c r="AP669" s="147">
        <f>IFERROR(VLOOKUP(B669,'A2. Rate Change &amp; Enrollment'!$C$20:$K$769,7,FALSE),0)</f>
        <v>0</v>
      </c>
      <c r="AQ669" s="150" t="e">
        <f t="shared" si="86"/>
        <v>#DIV/0!</v>
      </c>
      <c r="AS669" s="177"/>
      <c r="AT669" s="177"/>
      <c r="AV669" s="153" t="e">
        <f t="shared" si="87"/>
        <v>#DIV/0!</v>
      </c>
      <c r="AW669" s="101"/>
      <c r="AY669" s="132"/>
      <c r="AZ669" s="101"/>
      <c r="BA669" s="94"/>
      <c r="BB669" s="94"/>
      <c r="BC669" s="94"/>
      <c r="BD669" s="94"/>
      <c r="BE669" s="101"/>
      <c r="BF669" s="132"/>
      <c r="BG669" s="98"/>
      <c r="BH669" s="74" t="str">
        <f t="shared" si="82"/>
        <v>N</v>
      </c>
      <c r="BI669" t="e">
        <f t="shared" si="83"/>
        <v>#DIV/0!</v>
      </c>
      <c r="BK669" s="283">
        <f>IFERROR(VLOOKUP($B669, 'A2. Rate Change &amp; Enrollment'!$C$14:$BY$769, 75, FALSE), 0)</f>
        <v>0</v>
      </c>
      <c r="BL669" s="283" t="e">
        <f t="shared" si="84"/>
        <v>#DIV/0!</v>
      </c>
      <c r="BM669" s="283" t="e">
        <f t="shared" si="85"/>
        <v>#DIV/0!</v>
      </c>
      <c r="BN669" t="e">
        <f t="shared" si="88"/>
        <v>#DIV/0!</v>
      </c>
    </row>
    <row r="670" spans="1:66" x14ac:dyDescent="0.35">
      <c r="A670" t="s">
        <v>973</v>
      </c>
      <c r="B670" s="144"/>
      <c r="C670" s="98"/>
      <c r="D670" s="43" t="str">
        <f t="shared" si="81"/>
        <v>Indemnity</v>
      </c>
      <c r="E670" s="100"/>
      <c r="F670" s="101"/>
      <c r="G670" s="100"/>
      <c r="H670" s="101"/>
      <c r="I670" s="100"/>
      <c r="J670" s="101"/>
      <c r="K670" s="100"/>
      <c r="L670" s="101"/>
      <c r="M670" s="100"/>
      <c r="N670" s="101"/>
      <c r="O670" s="100"/>
      <c r="P670" s="101"/>
      <c r="Q670" s="100"/>
      <c r="R670" s="101"/>
      <c r="S670" s="100"/>
      <c r="T670" s="101"/>
      <c r="U670" s="118"/>
      <c r="V670" s="118"/>
      <c r="W670" s="100"/>
      <c r="X670" s="100"/>
      <c r="Y670" s="100"/>
      <c r="Z670" s="100"/>
      <c r="AA670" s="132"/>
      <c r="AB670" s="101"/>
      <c r="AC670" s="101"/>
      <c r="AD670" s="101"/>
      <c r="AE670" s="100"/>
      <c r="AF670" s="101"/>
      <c r="AG670" s="100"/>
      <c r="AH670" s="101"/>
      <c r="AI670" s="100"/>
      <c r="AJ670" s="101"/>
      <c r="AK670" s="100"/>
      <c r="AL670" s="101"/>
      <c r="AM670" s="101"/>
      <c r="AN670" s="8"/>
      <c r="AO670" s="147">
        <f>IFERROR(VLOOKUP(B670,'A2. Rate Change &amp; Enrollment'!$C$20:$K$769,3,FALSE),0)</f>
        <v>0</v>
      </c>
      <c r="AP670" s="147">
        <f>IFERROR(VLOOKUP(B670,'A2. Rate Change &amp; Enrollment'!$C$20:$K$769,7,FALSE),0)</f>
        <v>0</v>
      </c>
      <c r="AQ670" s="150" t="e">
        <f t="shared" si="86"/>
        <v>#DIV/0!</v>
      </c>
      <c r="AS670" s="177"/>
      <c r="AT670" s="177"/>
      <c r="AV670" s="153" t="e">
        <f t="shared" si="87"/>
        <v>#DIV/0!</v>
      </c>
      <c r="AW670" s="101"/>
      <c r="AY670" s="132"/>
      <c r="AZ670" s="101"/>
      <c r="BA670" s="94"/>
      <c r="BB670" s="94"/>
      <c r="BC670" s="94"/>
      <c r="BD670" s="94"/>
      <c r="BE670" s="101"/>
      <c r="BF670" s="132"/>
      <c r="BG670" s="98"/>
      <c r="BH670" s="74" t="str">
        <f t="shared" si="82"/>
        <v>N</v>
      </c>
      <c r="BI670" t="e">
        <f t="shared" si="83"/>
        <v>#DIV/0!</v>
      </c>
      <c r="BK670" s="283">
        <f>IFERROR(VLOOKUP($B670, 'A2. Rate Change &amp; Enrollment'!$C$14:$BY$769, 75, FALSE), 0)</f>
        <v>0</v>
      </c>
      <c r="BL670" s="283" t="e">
        <f t="shared" si="84"/>
        <v>#DIV/0!</v>
      </c>
      <c r="BM670" s="283" t="e">
        <f t="shared" si="85"/>
        <v>#DIV/0!</v>
      </c>
      <c r="BN670" t="e">
        <f t="shared" si="88"/>
        <v>#DIV/0!</v>
      </c>
    </row>
    <row r="671" spans="1:66" x14ac:dyDescent="0.35">
      <c r="A671" t="s">
        <v>974</v>
      </c>
      <c r="B671" s="144"/>
      <c r="C671" s="98"/>
      <c r="D671" s="43" t="str">
        <f t="shared" si="81"/>
        <v>Indemnity</v>
      </c>
      <c r="E671" s="100"/>
      <c r="F671" s="101"/>
      <c r="G671" s="100"/>
      <c r="H671" s="101"/>
      <c r="I671" s="100"/>
      <c r="J671" s="101"/>
      <c r="K671" s="100"/>
      <c r="L671" s="101"/>
      <c r="M671" s="100"/>
      <c r="N671" s="101"/>
      <c r="O671" s="100"/>
      <c r="P671" s="101"/>
      <c r="Q671" s="100"/>
      <c r="R671" s="101"/>
      <c r="S671" s="100"/>
      <c r="T671" s="101"/>
      <c r="U671" s="118"/>
      <c r="V671" s="118"/>
      <c r="W671" s="100"/>
      <c r="X671" s="100"/>
      <c r="Y671" s="100"/>
      <c r="Z671" s="100"/>
      <c r="AA671" s="132"/>
      <c r="AB671" s="101"/>
      <c r="AC671" s="101"/>
      <c r="AD671" s="101"/>
      <c r="AE671" s="100"/>
      <c r="AF671" s="101"/>
      <c r="AG671" s="100"/>
      <c r="AH671" s="101"/>
      <c r="AI671" s="100"/>
      <c r="AJ671" s="101"/>
      <c r="AK671" s="100"/>
      <c r="AL671" s="101"/>
      <c r="AM671" s="101"/>
      <c r="AN671" s="8"/>
      <c r="AO671" s="147">
        <f>IFERROR(VLOOKUP(B671,'A2. Rate Change &amp; Enrollment'!$C$20:$K$769,3,FALSE),0)</f>
        <v>0</v>
      </c>
      <c r="AP671" s="147">
        <f>IFERROR(VLOOKUP(B671,'A2. Rate Change &amp; Enrollment'!$C$20:$K$769,7,FALSE),0)</f>
        <v>0</v>
      </c>
      <c r="AQ671" s="150" t="e">
        <f t="shared" si="86"/>
        <v>#DIV/0!</v>
      </c>
      <c r="AS671" s="177"/>
      <c r="AT671" s="177"/>
      <c r="AV671" s="153" t="e">
        <f t="shared" si="87"/>
        <v>#DIV/0!</v>
      </c>
      <c r="AW671" s="101"/>
      <c r="AY671" s="132"/>
      <c r="AZ671" s="101"/>
      <c r="BA671" s="94"/>
      <c r="BB671" s="94"/>
      <c r="BC671" s="94"/>
      <c r="BD671" s="94"/>
      <c r="BE671" s="101"/>
      <c r="BF671" s="132"/>
      <c r="BG671" s="98"/>
      <c r="BH671" s="74" t="str">
        <f t="shared" si="82"/>
        <v>N</v>
      </c>
      <c r="BI671" t="e">
        <f t="shared" si="83"/>
        <v>#DIV/0!</v>
      </c>
      <c r="BK671" s="283">
        <f>IFERROR(VLOOKUP($B671, 'A2. Rate Change &amp; Enrollment'!$C$14:$BY$769, 75, FALSE), 0)</f>
        <v>0</v>
      </c>
      <c r="BL671" s="283" t="e">
        <f t="shared" si="84"/>
        <v>#DIV/0!</v>
      </c>
      <c r="BM671" s="283" t="e">
        <f t="shared" si="85"/>
        <v>#DIV/0!</v>
      </c>
      <c r="BN671" t="e">
        <f t="shared" si="88"/>
        <v>#DIV/0!</v>
      </c>
    </row>
    <row r="672" spans="1:66" x14ac:dyDescent="0.35">
      <c r="A672" t="s">
        <v>975</v>
      </c>
      <c r="B672" s="144"/>
      <c r="C672" s="98"/>
      <c r="D672" s="43" t="str">
        <f t="shared" si="81"/>
        <v>Indemnity</v>
      </c>
      <c r="E672" s="100"/>
      <c r="F672" s="101"/>
      <c r="G672" s="100"/>
      <c r="H672" s="101"/>
      <c r="I672" s="100"/>
      <c r="J672" s="101"/>
      <c r="K672" s="100"/>
      <c r="L672" s="101"/>
      <c r="M672" s="100"/>
      <c r="N672" s="101"/>
      <c r="O672" s="100"/>
      <c r="P672" s="101"/>
      <c r="Q672" s="100"/>
      <c r="R672" s="101"/>
      <c r="S672" s="100"/>
      <c r="T672" s="101"/>
      <c r="U672" s="118"/>
      <c r="V672" s="118"/>
      <c r="W672" s="100"/>
      <c r="X672" s="100"/>
      <c r="Y672" s="100"/>
      <c r="Z672" s="100"/>
      <c r="AA672" s="132"/>
      <c r="AB672" s="101"/>
      <c r="AC672" s="101"/>
      <c r="AD672" s="101"/>
      <c r="AE672" s="100"/>
      <c r="AF672" s="101"/>
      <c r="AG672" s="100"/>
      <c r="AH672" s="101"/>
      <c r="AI672" s="100"/>
      <c r="AJ672" s="101"/>
      <c r="AK672" s="100"/>
      <c r="AL672" s="101"/>
      <c r="AM672" s="101"/>
      <c r="AN672" s="8"/>
      <c r="AO672" s="147">
        <f>IFERROR(VLOOKUP(B672,'A2. Rate Change &amp; Enrollment'!$C$20:$K$769,3,FALSE),0)</f>
        <v>0</v>
      </c>
      <c r="AP672" s="147">
        <f>IFERROR(VLOOKUP(B672,'A2. Rate Change &amp; Enrollment'!$C$20:$K$769,7,FALSE),0)</f>
        <v>0</v>
      </c>
      <c r="AQ672" s="150" t="e">
        <f t="shared" si="86"/>
        <v>#DIV/0!</v>
      </c>
      <c r="AS672" s="177"/>
      <c r="AT672" s="177"/>
      <c r="AV672" s="153" t="e">
        <f t="shared" si="87"/>
        <v>#DIV/0!</v>
      </c>
      <c r="AW672" s="101"/>
      <c r="AY672" s="132"/>
      <c r="AZ672" s="101"/>
      <c r="BA672" s="94"/>
      <c r="BB672" s="94"/>
      <c r="BC672" s="94"/>
      <c r="BD672" s="94"/>
      <c r="BE672" s="101"/>
      <c r="BF672" s="132"/>
      <c r="BG672" s="98"/>
      <c r="BH672" s="74" t="str">
        <f t="shared" si="82"/>
        <v>N</v>
      </c>
      <c r="BI672" t="e">
        <f t="shared" si="83"/>
        <v>#DIV/0!</v>
      </c>
      <c r="BK672" s="283">
        <f>IFERROR(VLOOKUP($B672, 'A2. Rate Change &amp; Enrollment'!$C$14:$BY$769, 75, FALSE), 0)</f>
        <v>0</v>
      </c>
      <c r="BL672" s="283" t="e">
        <f t="shared" si="84"/>
        <v>#DIV/0!</v>
      </c>
      <c r="BM672" s="283" t="e">
        <f t="shared" si="85"/>
        <v>#DIV/0!</v>
      </c>
      <c r="BN672" t="e">
        <f t="shared" si="88"/>
        <v>#DIV/0!</v>
      </c>
    </row>
    <row r="673" spans="1:66" x14ac:dyDescent="0.35">
      <c r="A673" t="s">
        <v>976</v>
      </c>
      <c r="B673" s="144"/>
      <c r="C673" s="98"/>
      <c r="D673" s="43" t="str">
        <f t="shared" si="81"/>
        <v>Indemnity</v>
      </c>
      <c r="E673" s="100"/>
      <c r="F673" s="101"/>
      <c r="G673" s="100"/>
      <c r="H673" s="101"/>
      <c r="I673" s="100"/>
      <c r="J673" s="101"/>
      <c r="K673" s="100"/>
      <c r="L673" s="101"/>
      <c r="M673" s="100"/>
      <c r="N673" s="101"/>
      <c r="O673" s="100"/>
      <c r="P673" s="101"/>
      <c r="Q673" s="100"/>
      <c r="R673" s="101"/>
      <c r="S673" s="100"/>
      <c r="T673" s="101"/>
      <c r="U673" s="118"/>
      <c r="V673" s="118"/>
      <c r="W673" s="100"/>
      <c r="X673" s="100"/>
      <c r="Y673" s="100"/>
      <c r="Z673" s="100"/>
      <c r="AA673" s="132"/>
      <c r="AB673" s="101"/>
      <c r="AC673" s="101"/>
      <c r="AD673" s="101"/>
      <c r="AE673" s="100"/>
      <c r="AF673" s="101"/>
      <c r="AG673" s="100"/>
      <c r="AH673" s="101"/>
      <c r="AI673" s="100"/>
      <c r="AJ673" s="101"/>
      <c r="AK673" s="100"/>
      <c r="AL673" s="101"/>
      <c r="AM673" s="101"/>
      <c r="AN673" s="8"/>
      <c r="AO673" s="147">
        <f>IFERROR(VLOOKUP(B673,'A2. Rate Change &amp; Enrollment'!$C$20:$K$769,3,FALSE),0)</f>
        <v>0</v>
      </c>
      <c r="AP673" s="147">
        <f>IFERROR(VLOOKUP(B673,'A2. Rate Change &amp; Enrollment'!$C$20:$K$769,7,FALSE),0)</f>
        <v>0</v>
      </c>
      <c r="AQ673" s="150" t="e">
        <f t="shared" si="86"/>
        <v>#DIV/0!</v>
      </c>
      <c r="AS673" s="177"/>
      <c r="AT673" s="177"/>
      <c r="AV673" s="153" t="e">
        <f t="shared" si="87"/>
        <v>#DIV/0!</v>
      </c>
      <c r="AW673" s="101"/>
      <c r="AY673" s="132"/>
      <c r="AZ673" s="101"/>
      <c r="BA673" s="94"/>
      <c r="BB673" s="94"/>
      <c r="BC673" s="94"/>
      <c r="BD673" s="94"/>
      <c r="BE673" s="101"/>
      <c r="BF673" s="132"/>
      <c r="BG673" s="98"/>
      <c r="BH673" s="74" t="str">
        <f t="shared" si="82"/>
        <v>N</v>
      </c>
      <c r="BI673" t="e">
        <f t="shared" si="83"/>
        <v>#DIV/0!</v>
      </c>
      <c r="BK673" s="283">
        <f>IFERROR(VLOOKUP($B673, 'A2. Rate Change &amp; Enrollment'!$C$14:$BY$769, 75, FALSE), 0)</f>
        <v>0</v>
      </c>
      <c r="BL673" s="283" t="e">
        <f t="shared" si="84"/>
        <v>#DIV/0!</v>
      </c>
      <c r="BM673" s="283" t="e">
        <f t="shared" si="85"/>
        <v>#DIV/0!</v>
      </c>
      <c r="BN673" t="e">
        <f t="shared" si="88"/>
        <v>#DIV/0!</v>
      </c>
    </row>
    <row r="674" spans="1:66" x14ac:dyDescent="0.35">
      <c r="A674" t="s">
        <v>977</v>
      </c>
      <c r="B674" s="144"/>
      <c r="C674" s="98"/>
      <c r="D674" s="43" t="str">
        <f t="shared" si="81"/>
        <v>Indemnity</v>
      </c>
      <c r="E674" s="100"/>
      <c r="F674" s="101"/>
      <c r="G674" s="100"/>
      <c r="H674" s="101"/>
      <c r="I674" s="100"/>
      <c r="J674" s="101"/>
      <c r="K674" s="100"/>
      <c r="L674" s="101"/>
      <c r="M674" s="100"/>
      <c r="N674" s="101"/>
      <c r="O674" s="100"/>
      <c r="P674" s="101"/>
      <c r="Q674" s="100"/>
      <c r="R674" s="101"/>
      <c r="S674" s="100"/>
      <c r="T674" s="101"/>
      <c r="U674" s="118"/>
      <c r="V674" s="118"/>
      <c r="W674" s="100"/>
      <c r="X674" s="100"/>
      <c r="Y674" s="100"/>
      <c r="Z674" s="100"/>
      <c r="AA674" s="132"/>
      <c r="AB674" s="101"/>
      <c r="AC674" s="101"/>
      <c r="AD674" s="101"/>
      <c r="AE674" s="100"/>
      <c r="AF674" s="101"/>
      <c r="AG674" s="100"/>
      <c r="AH674" s="101"/>
      <c r="AI674" s="100"/>
      <c r="AJ674" s="101"/>
      <c r="AK674" s="100"/>
      <c r="AL674" s="101"/>
      <c r="AM674" s="101"/>
      <c r="AN674" s="8"/>
      <c r="AO674" s="147">
        <f>IFERROR(VLOOKUP(B674,'A2. Rate Change &amp; Enrollment'!$C$20:$K$769,3,FALSE),0)</f>
        <v>0</v>
      </c>
      <c r="AP674" s="147">
        <f>IFERROR(VLOOKUP(B674,'A2. Rate Change &amp; Enrollment'!$C$20:$K$769,7,FALSE),0)</f>
        <v>0</v>
      </c>
      <c r="AQ674" s="150" t="e">
        <f t="shared" si="86"/>
        <v>#DIV/0!</v>
      </c>
      <c r="AS674" s="177"/>
      <c r="AT674" s="177"/>
      <c r="AV674" s="153" t="e">
        <f t="shared" si="87"/>
        <v>#DIV/0!</v>
      </c>
      <c r="AW674" s="101"/>
      <c r="AY674" s="132"/>
      <c r="AZ674" s="101"/>
      <c r="BA674" s="94"/>
      <c r="BB674" s="94"/>
      <c r="BC674" s="94"/>
      <c r="BD674" s="94"/>
      <c r="BE674" s="101"/>
      <c r="BF674" s="132"/>
      <c r="BG674" s="98"/>
      <c r="BH674" s="74" t="str">
        <f t="shared" si="82"/>
        <v>N</v>
      </c>
      <c r="BI674" t="e">
        <f t="shared" si="83"/>
        <v>#DIV/0!</v>
      </c>
      <c r="BK674" s="283">
        <f>IFERROR(VLOOKUP($B674, 'A2. Rate Change &amp; Enrollment'!$C$14:$BY$769, 75, FALSE), 0)</f>
        <v>0</v>
      </c>
      <c r="BL674" s="283" t="e">
        <f t="shared" si="84"/>
        <v>#DIV/0!</v>
      </c>
      <c r="BM674" s="283" t="e">
        <f t="shared" si="85"/>
        <v>#DIV/0!</v>
      </c>
      <c r="BN674" t="e">
        <f t="shared" si="88"/>
        <v>#DIV/0!</v>
      </c>
    </row>
    <row r="675" spans="1:66" x14ac:dyDescent="0.35">
      <c r="A675" t="s">
        <v>978</v>
      </c>
      <c r="B675" s="144"/>
      <c r="C675" s="98"/>
      <c r="D675" s="43" t="str">
        <f t="shared" si="81"/>
        <v>Indemnity</v>
      </c>
      <c r="E675" s="100"/>
      <c r="F675" s="101"/>
      <c r="G675" s="100"/>
      <c r="H675" s="101"/>
      <c r="I675" s="100"/>
      <c r="J675" s="101"/>
      <c r="K675" s="100"/>
      <c r="L675" s="101"/>
      <c r="M675" s="100"/>
      <c r="N675" s="101"/>
      <c r="O675" s="100"/>
      <c r="P675" s="101"/>
      <c r="Q675" s="100"/>
      <c r="R675" s="101"/>
      <c r="S675" s="100"/>
      <c r="T675" s="101"/>
      <c r="U675" s="118"/>
      <c r="V675" s="118"/>
      <c r="W675" s="100"/>
      <c r="X675" s="100"/>
      <c r="Y675" s="100"/>
      <c r="Z675" s="100"/>
      <c r="AA675" s="132"/>
      <c r="AB675" s="101"/>
      <c r="AC675" s="101"/>
      <c r="AD675" s="101"/>
      <c r="AE675" s="100"/>
      <c r="AF675" s="101"/>
      <c r="AG675" s="100"/>
      <c r="AH675" s="101"/>
      <c r="AI675" s="100"/>
      <c r="AJ675" s="101"/>
      <c r="AK675" s="100"/>
      <c r="AL675" s="101"/>
      <c r="AM675" s="101"/>
      <c r="AN675" s="8"/>
      <c r="AO675" s="147">
        <f>IFERROR(VLOOKUP(B675,'A2. Rate Change &amp; Enrollment'!$C$20:$K$769,3,FALSE),0)</f>
        <v>0</v>
      </c>
      <c r="AP675" s="147">
        <f>IFERROR(VLOOKUP(B675,'A2. Rate Change &amp; Enrollment'!$C$20:$K$769,7,FALSE),0)</f>
        <v>0</v>
      </c>
      <c r="AQ675" s="150" t="e">
        <f t="shared" si="86"/>
        <v>#DIV/0!</v>
      </c>
      <c r="AS675" s="177"/>
      <c r="AT675" s="177"/>
      <c r="AV675" s="153" t="e">
        <f t="shared" si="87"/>
        <v>#DIV/0!</v>
      </c>
      <c r="AW675" s="101"/>
      <c r="AY675" s="132"/>
      <c r="AZ675" s="101"/>
      <c r="BA675" s="94"/>
      <c r="BB675" s="94"/>
      <c r="BC675" s="94"/>
      <c r="BD675" s="94"/>
      <c r="BE675" s="101"/>
      <c r="BF675" s="132"/>
      <c r="BG675" s="98"/>
      <c r="BH675" s="74" t="str">
        <f t="shared" si="82"/>
        <v>N</v>
      </c>
      <c r="BI675" t="e">
        <f t="shared" si="83"/>
        <v>#DIV/0!</v>
      </c>
      <c r="BK675" s="283">
        <f>IFERROR(VLOOKUP($B675, 'A2. Rate Change &amp; Enrollment'!$C$14:$BY$769, 75, FALSE), 0)</f>
        <v>0</v>
      </c>
      <c r="BL675" s="283" t="e">
        <f t="shared" si="84"/>
        <v>#DIV/0!</v>
      </c>
      <c r="BM675" s="283" t="e">
        <f t="shared" si="85"/>
        <v>#DIV/0!</v>
      </c>
      <c r="BN675" t="e">
        <f t="shared" si="88"/>
        <v>#DIV/0!</v>
      </c>
    </row>
    <row r="676" spans="1:66" x14ac:dyDescent="0.35">
      <c r="A676" t="s">
        <v>979</v>
      </c>
      <c r="B676" s="144"/>
      <c r="C676" s="98"/>
      <c r="D676" s="43" t="str">
        <f t="shared" si="81"/>
        <v>Indemnity</v>
      </c>
      <c r="E676" s="100"/>
      <c r="F676" s="101"/>
      <c r="G676" s="100"/>
      <c r="H676" s="101"/>
      <c r="I676" s="100"/>
      <c r="J676" s="101"/>
      <c r="K676" s="100"/>
      <c r="L676" s="101"/>
      <c r="M676" s="100"/>
      <c r="N676" s="101"/>
      <c r="O676" s="100"/>
      <c r="P676" s="101"/>
      <c r="Q676" s="100"/>
      <c r="R676" s="101"/>
      <c r="S676" s="100"/>
      <c r="T676" s="101"/>
      <c r="U676" s="118"/>
      <c r="V676" s="118"/>
      <c r="W676" s="100"/>
      <c r="X676" s="100"/>
      <c r="Y676" s="100"/>
      <c r="Z676" s="100"/>
      <c r="AA676" s="132"/>
      <c r="AB676" s="101"/>
      <c r="AC676" s="101"/>
      <c r="AD676" s="101"/>
      <c r="AE676" s="100"/>
      <c r="AF676" s="101"/>
      <c r="AG676" s="100"/>
      <c r="AH676" s="101"/>
      <c r="AI676" s="100"/>
      <c r="AJ676" s="101"/>
      <c r="AK676" s="100"/>
      <c r="AL676" s="101"/>
      <c r="AM676" s="101"/>
      <c r="AN676" s="8"/>
      <c r="AO676" s="147">
        <f>IFERROR(VLOOKUP(B676,'A2. Rate Change &amp; Enrollment'!$C$20:$K$769,3,FALSE),0)</f>
        <v>0</v>
      </c>
      <c r="AP676" s="147">
        <f>IFERROR(VLOOKUP(B676,'A2. Rate Change &amp; Enrollment'!$C$20:$K$769,7,FALSE),0)</f>
        <v>0</v>
      </c>
      <c r="AQ676" s="150" t="e">
        <f t="shared" si="86"/>
        <v>#DIV/0!</v>
      </c>
      <c r="AS676" s="177"/>
      <c r="AT676" s="177"/>
      <c r="AV676" s="153" t="e">
        <f t="shared" si="87"/>
        <v>#DIV/0!</v>
      </c>
      <c r="AW676" s="101"/>
      <c r="AY676" s="132"/>
      <c r="AZ676" s="101"/>
      <c r="BA676" s="94"/>
      <c r="BB676" s="94"/>
      <c r="BC676" s="94"/>
      <c r="BD676" s="94"/>
      <c r="BE676" s="101"/>
      <c r="BF676" s="132"/>
      <c r="BG676" s="98"/>
      <c r="BH676" s="74" t="str">
        <f t="shared" si="82"/>
        <v>N</v>
      </c>
      <c r="BI676" t="e">
        <f t="shared" si="83"/>
        <v>#DIV/0!</v>
      </c>
      <c r="BK676" s="283">
        <f>IFERROR(VLOOKUP($B676, 'A2. Rate Change &amp; Enrollment'!$C$14:$BY$769, 75, FALSE), 0)</f>
        <v>0</v>
      </c>
      <c r="BL676" s="283" t="e">
        <f t="shared" si="84"/>
        <v>#DIV/0!</v>
      </c>
      <c r="BM676" s="283" t="e">
        <f t="shared" si="85"/>
        <v>#DIV/0!</v>
      </c>
      <c r="BN676" t="e">
        <f t="shared" si="88"/>
        <v>#DIV/0!</v>
      </c>
    </row>
    <row r="677" spans="1:66" x14ac:dyDescent="0.35">
      <c r="A677" t="s">
        <v>980</v>
      </c>
      <c r="B677" s="144"/>
      <c r="C677" s="98"/>
      <c r="D677" s="43" t="str">
        <f t="shared" si="81"/>
        <v>Indemnity</v>
      </c>
      <c r="E677" s="100"/>
      <c r="F677" s="101"/>
      <c r="G677" s="100"/>
      <c r="H677" s="101"/>
      <c r="I677" s="100"/>
      <c r="J677" s="101"/>
      <c r="K677" s="100"/>
      <c r="L677" s="101"/>
      <c r="M677" s="100"/>
      <c r="N677" s="101"/>
      <c r="O677" s="100"/>
      <c r="P677" s="101"/>
      <c r="Q677" s="100"/>
      <c r="R677" s="101"/>
      <c r="S677" s="100"/>
      <c r="T677" s="101"/>
      <c r="U677" s="118"/>
      <c r="V677" s="118"/>
      <c r="W677" s="100"/>
      <c r="X677" s="100"/>
      <c r="Y677" s="100"/>
      <c r="Z677" s="100"/>
      <c r="AA677" s="132"/>
      <c r="AB677" s="101"/>
      <c r="AC677" s="101"/>
      <c r="AD677" s="101"/>
      <c r="AE677" s="100"/>
      <c r="AF677" s="101"/>
      <c r="AG677" s="100"/>
      <c r="AH677" s="101"/>
      <c r="AI677" s="100"/>
      <c r="AJ677" s="101"/>
      <c r="AK677" s="100"/>
      <c r="AL677" s="101"/>
      <c r="AM677" s="101"/>
      <c r="AN677" s="8"/>
      <c r="AO677" s="147">
        <f>IFERROR(VLOOKUP(B677,'A2. Rate Change &amp; Enrollment'!$C$20:$K$769,3,FALSE),0)</f>
        <v>0</v>
      </c>
      <c r="AP677" s="147">
        <f>IFERROR(VLOOKUP(B677,'A2. Rate Change &amp; Enrollment'!$C$20:$K$769,7,FALSE),0)</f>
        <v>0</v>
      </c>
      <c r="AQ677" s="150" t="e">
        <f t="shared" si="86"/>
        <v>#DIV/0!</v>
      </c>
      <c r="AS677" s="177"/>
      <c r="AT677" s="177"/>
      <c r="AV677" s="153" t="e">
        <f t="shared" si="87"/>
        <v>#DIV/0!</v>
      </c>
      <c r="AW677" s="101"/>
      <c r="AY677" s="132"/>
      <c r="AZ677" s="101"/>
      <c r="BA677" s="94"/>
      <c r="BB677" s="94"/>
      <c r="BC677" s="94"/>
      <c r="BD677" s="94"/>
      <c r="BE677" s="101"/>
      <c r="BF677" s="132"/>
      <c r="BG677" s="98"/>
      <c r="BH677" s="74" t="str">
        <f t="shared" si="82"/>
        <v>N</v>
      </c>
      <c r="BI677" t="e">
        <f t="shared" si="83"/>
        <v>#DIV/0!</v>
      </c>
      <c r="BK677" s="283">
        <f>IFERROR(VLOOKUP($B677, 'A2. Rate Change &amp; Enrollment'!$C$14:$BY$769, 75, FALSE), 0)</f>
        <v>0</v>
      </c>
      <c r="BL677" s="283" t="e">
        <f t="shared" si="84"/>
        <v>#DIV/0!</v>
      </c>
      <c r="BM677" s="283" t="e">
        <f t="shared" si="85"/>
        <v>#DIV/0!</v>
      </c>
      <c r="BN677" t="e">
        <f t="shared" si="88"/>
        <v>#DIV/0!</v>
      </c>
    </row>
    <row r="678" spans="1:66" x14ac:dyDescent="0.35">
      <c r="A678" t="s">
        <v>981</v>
      </c>
      <c r="B678" s="144"/>
      <c r="C678" s="98"/>
      <c r="D678" s="43" t="str">
        <f t="shared" si="81"/>
        <v>Indemnity</v>
      </c>
      <c r="E678" s="100"/>
      <c r="F678" s="101"/>
      <c r="G678" s="100"/>
      <c r="H678" s="101"/>
      <c r="I678" s="100"/>
      <c r="J678" s="101"/>
      <c r="K678" s="100"/>
      <c r="L678" s="101"/>
      <c r="M678" s="100"/>
      <c r="N678" s="101"/>
      <c r="O678" s="100"/>
      <c r="P678" s="101"/>
      <c r="Q678" s="100"/>
      <c r="R678" s="101"/>
      <c r="S678" s="100"/>
      <c r="T678" s="101"/>
      <c r="U678" s="118"/>
      <c r="V678" s="118"/>
      <c r="W678" s="100"/>
      <c r="X678" s="100"/>
      <c r="Y678" s="100"/>
      <c r="Z678" s="100"/>
      <c r="AA678" s="132"/>
      <c r="AB678" s="101"/>
      <c r="AC678" s="101"/>
      <c r="AD678" s="101"/>
      <c r="AE678" s="100"/>
      <c r="AF678" s="101"/>
      <c r="AG678" s="100"/>
      <c r="AH678" s="101"/>
      <c r="AI678" s="100"/>
      <c r="AJ678" s="101"/>
      <c r="AK678" s="100"/>
      <c r="AL678" s="101"/>
      <c r="AM678" s="101"/>
      <c r="AN678" s="8"/>
      <c r="AO678" s="147">
        <f>IFERROR(VLOOKUP(B678,'A2. Rate Change &amp; Enrollment'!$C$20:$K$769,3,FALSE),0)</f>
        <v>0</v>
      </c>
      <c r="AP678" s="147">
        <f>IFERROR(VLOOKUP(B678,'A2. Rate Change &amp; Enrollment'!$C$20:$K$769,7,FALSE),0)</f>
        <v>0</v>
      </c>
      <c r="AQ678" s="150" t="e">
        <f t="shared" si="86"/>
        <v>#DIV/0!</v>
      </c>
      <c r="AS678" s="177"/>
      <c r="AT678" s="177"/>
      <c r="AV678" s="153" t="e">
        <f t="shared" si="87"/>
        <v>#DIV/0!</v>
      </c>
      <c r="AW678" s="101"/>
      <c r="AY678" s="132"/>
      <c r="AZ678" s="101"/>
      <c r="BA678" s="94"/>
      <c r="BB678" s="94"/>
      <c r="BC678" s="94"/>
      <c r="BD678" s="94"/>
      <c r="BE678" s="101"/>
      <c r="BF678" s="132"/>
      <c r="BG678" s="98"/>
      <c r="BH678" s="74" t="str">
        <f t="shared" si="82"/>
        <v>N</v>
      </c>
      <c r="BI678" t="e">
        <f t="shared" si="83"/>
        <v>#DIV/0!</v>
      </c>
      <c r="BK678" s="283">
        <f>IFERROR(VLOOKUP($B678, 'A2. Rate Change &amp; Enrollment'!$C$14:$BY$769, 75, FALSE), 0)</f>
        <v>0</v>
      </c>
      <c r="BL678" s="283" t="e">
        <f t="shared" si="84"/>
        <v>#DIV/0!</v>
      </c>
      <c r="BM678" s="283" t="e">
        <f t="shared" si="85"/>
        <v>#DIV/0!</v>
      </c>
      <c r="BN678" t="e">
        <f t="shared" si="88"/>
        <v>#DIV/0!</v>
      </c>
    </row>
    <row r="679" spans="1:66" x14ac:dyDescent="0.35">
      <c r="A679" t="s">
        <v>982</v>
      </c>
      <c r="B679" s="144"/>
      <c r="C679" s="98"/>
      <c r="D679" s="43" t="str">
        <f t="shared" si="81"/>
        <v>Indemnity</v>
      </c>
      <c r="E679" s="100"/>
      <c r="F679" s="101"/>
      <c r="G679" s="100"/>
      <c r="H679" s="101"/>
      <c r="I679" s="100"/>
      <c r="J679" s="101"/>
      <c r="K679" s="100"/>
      <c r="L679" s="101"/>
      <c r="M679" s="100"/>
      <c r="N679" s="101"/>
      <c r="O679" s="100"/>
      <c r="P679" s="101"/>
      <c r="Q679" s="100"/>
      <c r="R679" s="101"/>
      <c r="S679" s="100"/>
      <c r="T679" s="101"/>
      <c r="U679" s="118"/>
      <c r="V679" s="118"/>
      <c r="W679" s="100"/>
      <c r="X679" s="100"/>
      <c r="Y679" s="100"/>
      <c r="Z679" s="100"/>
      <c r="AA679" s="132"/>
      <c r="AB679" s="101"/>
      <c r="AC679" s="101"/>
      <c r="AD679" s="101"/>
      <c r="AE679" s="100"/>
      <c r="AF679" s="101"/>
      <c r="AG679" s="100"/>
      <c r="AH679" s="101"/>
      <c r="AI679" s="100"/>
      <c r="AJ679" s="101"/>
      <c r="AK679" s="100"/>
      <c r="AL679" s="101"/>
      <c r="AM679" s="101"/>
      <c r="AN679" s="8"/>
      <c r="AO679" s="147">
        <f>IFERROR(VLOOKUP(B679,'A2. Rate Change &amp; Enrollment'!$C$20:$K$769,3,FALSE),0)</f>
        <v>0</v>
      </c>
      <c r="AP679" s="147">
        <f>IFERROR(VLOOKUP(B679,'A2. Rate Change &amp; Enrollment'!$C$20:$K$769,7,FALSE),0)</f>
        <v>0</v>
      </c>
      <c r="AQ679" s="150" t="e">
        <f t="shared" si="86"/>
        <v>#DIV/0!</v>
      </c>
      <c r="AS679" s="177"/>
      <c r="AT679" s="177"/>
      <c r="AV679" s="153" t="e">
        <f t="shared" si="87"/>
        <v>#DIV/0!</v>
      </c>
      <c r="AW679" s="101"/>
      <c r="AY679" s="132"/>
      <c r="AZ679" s="101"/>
      <c r="BA679" s="94"/>
      <c r="BB679" s="94"/>
      <c r="BC679" s="94"/>
      <c r="BD679" s="94"/>
      <c r="BE679" s="101"/>
      <c r="BF679" s="132"/>
      <c r="BG679" s="98"/>
      <c r="BH679" s="74" t="str">
        <f t="shared" si="82"/>
        <v>N</v>
      </c>
      <c r="BI679" t="e">
        <f t="shared" si="83"/>
        <v>#DIV/0!</v>
      </c>
      <c r="BK679" s="283">
        <f>IFERROR(VLOOKUP($B679, 'A2. Rate Change &amp; Enrollment'!$C$14:$BY$769, 75, FALSE), 0)</f>
        <v>0</v>
      </c>
      <c r="BL679" s="283" t="e">
        <f t="shared" si="84"/>
        <v>#DIV/0!</v>
      </c>
      <c r="BM679" s="283" t="e">
        <f t="shared" si="85"/>
        <v>#DIV/0!</v>
      </c>
      <c r="BN679" t="e">
        <f t="shared" si="88"/>
        <v>#DIV/0!</v>
      </c>
    </row>
    <row r="680" spans="1:66" x14ac:dyDescent="0.35">
      <c r="A680" t="s">
        <v>983</v>
      </c>
      <c r="B680" s="144"/>
      <c r="C680" s="98"/>
      <c r="D680" s="43" t="str">
        <f t="shared" si="81"/>
        <v>Indemnity</v>
      </c>
      <c r="E680" s="100"/>
      <c r="F680" s="101"/>
      <c r="G680" s="100"/>
      <c r="H680" s="101"/>
      <c r="I680" s="100"/>
      <c r="J680" s="101"/>
      <c r="K680" s="100"/>
      <c r="L680" s="101"/>
      <c r="M680" s="100"/>
      <c r="N680" s="101"/>
      <c r="O680" s="100"/>
      <c r="P680" s="101"/>
      <c r="Q680" s="100"/>
      <c r="R680" s="101"/>
      <c r="S680" s="100"/>
      <c r="T680" s="101"/>
      <c r="U680" s="118"/>
      <c r="V680" s="118"/>
      <c r="W680" s="100"/>
      <c r="X680" s="100"/>
      <c r="Y680" s="100"/>
      <c r="Z680" s="100"/>
      <c r="AA680" s="132"/>
      <c r="AB680" s="101"/>
      <c r="AC680" s="101"/>
      <c r="AD680" s="101"/>
      <c r="AE680" s="100"/>
      <c r="AF680" s="101"/>
      <c r="AG680" s="100"/>
      <c r="AH680" s="101"/>
      <c r="AI680" s="100"/>
      <c r="AJ680" s="101"/>
      <c r="AK680" s="100"/>
      <c r="AL680" s="101"/>
      <c r="AM680" s="101"/>
      <c r="AN680" s="8"/>
      <c r="AO680" s="147">
        <f>IFERROR(VLOOKUP(B680,'A2. Rate Change &amp; Enrollment'!$C$20:$K$769,3,FALSE),0)</f>
        <v>0</v>
      </c>
      <c r="AP680" s="147">
        <f>IFERROR(VLOOKUP(B680,'A2. Rate Change &amp; Enrollment'!$C$20:$K$769,7,FALSE),0)</f>
        <v>0</v>
      </c>
      <c r="AQ680" s="150" t="e">
        <f t="shared" si="86"/>
        <v>#DIV/0!</v>
      </c>
      <c r="AS680" s="177"/>
      <c r="AT680" s="177"/>
      <c r="AV680" s="153" t="e">
        <f t="shared" si="87"/>
        <v>#DIV/0!</v>
      </c>
      <c r="AW680" s="101"/>
      <c r="AY680" s="132"/>
      <c r="AZ680" s="101"/>
      <c r="BA680" s="94"/>
      <c r="BB680" s="94"/>
      <c r="BC680" s="94"/>
      <c r="BD680" s="94"/>
      <c r="BE680" s="101"/>
      <c r="BF680" s="132"/>
      <c r="BG680" s="98"/>
      <c r="BH680" s="74" t="str">
        <f t="shared" si="82"/>
        <v>N</v>
      </c>
      <c r="BI680" t="e">
        <f t="shared" si="83"/>
        <v>#DIV/0!</v>
      </c>
      <c r="BK680" s="283">
        <f>IFERROR(VLOOKUP($B680, 'A2. Rate Change &amp; Enrollment'!$C$14:$BY$769, 75, FALSE), 0)</f>
        <v>0</v>
      </c>
      <c r="BL680" s="283" t="e">
        <f t="shared" si="84"/>
        <v>#DIV/0!</v>
      </c>
      <c r="BM680" s="283" t="e">
        <f t="shared" si="85"/>
        <v>#DIV/0!</v>
      </c>
      <c r="BN680" t="e">
        <f t="shared" si="88"/>
        <v>#DIV/0!</v>
      </c>
    </row>
    <row r="681" spans="1:66" x14ac:dyDescent="0.35">
      <c r="A681" t="s">
        <v>984</v>
      </c>
      <c r="B681" s="144"/>
      <c r="C681" s="98"/>
      <c r="D681" s="43" t="str">
        <f t="shared" si="81"/>
        <v>Indemnity</v>
      </c>
      <c r="E681" s="100"/>
      <c r="F681" s="101"/>
      <c r="G681" s="100"/>
      <c r="H681" s="101"/>
      <c r="I681" s="100"/>
      <c r="J681" s="101"/>
      <c r="K681" s="100"/>
      <c r="L681" s="101"/>
      <c r="M681" s="100"/>
      <c r="N681" s="101"/>
      <c r="O681" s="100"/>
      <c r="P681" s="101"/>
      <c r="Q681" s="100"/>
      <c r="R681" s="101"/>
      <c r="S681" s="100"/>
      <c r="T681" s="101"/>
      <c r="U681" s="118"/>
      <c r="V681" s="118"/>
      <c r="W681" s="100"/>
      <c r="X681" s="100"/>
      <c r="Y681" s="100"/>
      <c r="Z681" s="100"/>
      <c r="AA681" s="132"/>
      <c r="AB681" s="101"/>
      <c r="AC681" s="101"/>
      <c r="AD681" s="101"/>
      <c r="AE681" s="100"/>
      <c r="AF681" s="101"/>
      <c r="AG681" s="100"/>
      <c r="AH681" s="101"/>
      <c r="AI681" s="100"/>
      <c r="AJ681" s="101"/>
      <c r="AK681" s="100"/>
      <c r="AL681" s="101"/>
      <c r="AM681" s="101"/>
      <c r="AN681" s="8"/>
      <c r="AO681" s="147">
        <f>IFERROR(VLOOKUP(B681,'A2. Rate Change &amp; Enrollment'!$C$20:$K$769,3,FALSE),0)</f>
        <v>0</v>
      </c>
      <c r="AP681" s="147">
        <f>IFERROR(VLOOKUP(B681,'A2. Rate Change &amp; Enrollment'!$C$20:$K$769,7,FALSE),0)</f>
        <v>0</v>
      </c>
      <c r="AQ681" s="150" t="e">
        <f t="shared" si="86"/>
        <v>#DIV/0!</v>
      </c>
      <c r="AS681" s="177"/>
      <c r="AT681" s="177"/>
      <c r="AV681" s="153" t="e">
        <f t="shared" si="87"/>
        <v>#DIV/0!</v>
      </c>
      <c r="AW681" s="101"/>
      <c r="AY681" s="132"/>
      <c r="AZ681" s="101"/>
      <c r="BA681" s="94"/>
      <c r="BB681" s="94"/>
      <c r="BC681" s="94"/>
      <c r="BD681" s="94"/>
      <c r="BE681" s="101"/>
      <c r="BF681" s="132"/>
      <c r="BG681" s="98"/>
      <c r="BH681" s="74" t="str">
        <f t="shared" si="82"/>
        <v>N</v>
      </c>
      <c r="BI681" t="e">
        <f t="shared" si="83"/>
        <v>#DIV/0!</v>
      </c>
      <c r="BK681" s="283">
        <f>IFERROR(VLOOKUP($B681, 'A2. Rate Change &amp; Enrollment'!$C$14:$BY$769, 75, FALSE), 0)</f>
        <v>0</v>
      </c>
      <c r="BL681" s="283" t="e">
        <f t="shared" si="84"/>
        <v>#DIV/0!</v>
      </c>
      <c r="BM681" s="283" t="e">
        <f t="shared" si="85"/>
        <v>#DIV/0!</v>
      </c>
      <c r="BN681" t="e">
        <f t="shared" si="88"/>
        <v>#DIV/0!</v>
      </c>
    </row>
    <row r="682" spans="1:66" x14ac:dyDescent="0.35">
      <c r="A682" t="s">
        <v>985</v>
      </c>
      <c r="B682" s="144"/>
      <c r="C682" s="98"/>
      <c r="D682" s="43" t="str">
        <f t="shared" si="81"/>
        <v>Indemnity</v>
      </c>
      <c r="E682" s="100"/>
      <c r="F682" s="101"/>
      <c r="G682" s="100"/>
      <c r="H682" s="101"/>
      <c r="I682" s="100"/>
      <c r="J682" s="101"/>
      <c r="K682" s="100"/>
      <c r="L682" s="101"/>
      <c r="M682" s="100"/>
      <c r="N682" s="101"/>
      <c r="O682" s="100"/>
      <c r="P682" s="101"/>
      <c r="Q682" s="100"/>
      <c r="R682" s="101"/>
      <c r="S682" s="100"/>
      <c r="T682" s="101"/>
      <c r="U682" s="118"/>
      <c r="V682" s="118"/>
      <c r="W682" s="100"/>
      <c r="X682" s="100"/>
      <c r="Y682" s="100"/>
      <c r="Z682" s="100"/>
      <c r="AA682" s="132"/>
      <c r="AB682" s="101"/>
      <c r="AC682" s="101"/>
      <c r="AD682" s="101"/>
      <c r="AE682" s="100"/>
      <c r="AF682" s="101"/>
      <c r="AG682" s="100"/>
      <c r="AH682" s="101"/>
      <c r="AI682" s="100"/>
      <c r="AJ682" s="101"/>
      <c r="AK682" s="100"/>
      <c r="AL682" s="101"/>
      <c r="AM682" s="101"/>
      <c r="AN682" s="8"/>
      <c r="AO682" s="147">
        <f>IFERROR(VLOOKUP(B682,'A2. Rate Change &amp; Enrollment'!$C$20:$K$769,3,FALSE),0)</f>
        <v>0</v>
      </c>
      <c r="AP682" s="147">
        <f>IFERROR(VLOOKUP(B682,'A2. Rate Change &amp; Enrollment'!$C$20:$K$769,7,FALSE),0)</f>
        <v>0</v>
      </c>
      <c r="AQ682" s="150" t="e">
        <f t="shared" si="86"/>
        <v>#DIV/0!</v>
      </c>
      <c r="AS682" s="177"/>
      <c r="AT682" s="177"/>
      <c r="AV682" s="153" t="e">
        <f t="shared" si="87"/>
        <v>#DIV/0!</v>
      </c>
      <c r="AW682" s="101"/>
      <c r="AY682" s="132"/>
      <c r="AZ682" s="101"/>
      <c r="BA682" s="94"/>
      <c r="BB682" s="94"/>
      <c r="BC682" s="94"/>
      <c r="BD682" s="94"/>
      <c r="BE682" s="101"/>
      <c r="BF682" s="132"/>
      <c r="BG682" s="98"/>
      <c r="BH682" s="74" t="str">
        <f t="shared" si="82"/>
        <v>N</v>
      </c>
      <c r="BI682" t="e">
        <f t="shared" si="83"/>
        <v>#DIV/0!</v>
      </c>
      <c r="BK682" s="283">
        <f>IFERROR(VLOOKUP($B682, 'A2. Rate Change &amp; Enrollment'!$C$14:$BY$769, 75, FALSE), 0)</f>
        <v>0</v>
      </c>
      <c r="BL682" s="283" t="e">
        <f t="shared" si="84"/>
        <v>#DIV/0!</v>
      </c>
      <c r="BM682" s="283" t="e">
        <f t="shared" si="85"/>
        <v>#DIV/0!</v>
      </c>
      <c r="BN682" t="e">
        <f t="shared" si="88"/>
        <v>#DIV/0!</v>
      </c>
    </row>
    <row r="683" spans="1:66" x14ac:dyDescent="0.35">
      <c r="A683" t="s">
        <v>986</v>
      </c>
      <c r="B683" s="144"/>
      <c r="C683" s="98"/>
      <c r="D683" s="43" t="str">
        <f t="shared" si="81"/>
        <v>Indemnity</v>
      </c>
      <c r="E683" s="100"/>
      <c r="F683" s="101"/>
      <c r="G683" s="100"/>
      <c r="H683" s="101"/>
      <c r="I683" s="100"/>
      <c r="J683" s="101"/>
      <c r="K683" s="100"/>
      <c r="L683" s="101"/>
      <c r="M683" s="100"/>
      <c r="N683" s="101"/>
      <c r="O683" s="100"/>
      <c r="P683" s="101"/>
      <c r="Q683" s="100"/>
      <c r="R683" s="101"/>
      <c r="S683" s="100"/>
      <c r="T683" s="101"/>
      <c r="U683" s="118"/>
      <c r="V683" s="118"/>
      <c r="W683" s="100"/>
      <c r="X683" s="100"/>
      <c r="Y683" s="100"/>
      <c r="Z683" s="100"/>
      <c r="AA683" s="132"/>
      <c r="AB683" s="101"/>
      <c r="AC683" s="101"/>
      <c r="AD683" s="101"/>
      <c r="AE683" s="100"/>
      <c r="AF683" s="101"/>
      <c r="AG683" s="100"/>
      <c r="AH683" s="101"/>
      <c r="AI683" s="100"/>
      <c r="AJ683" s="101"/>
      <c r="AK683" s="100"/>
      <c r="AL683" s="101"/>
      <c r="AM683" s="101"/>
      <c r="AN683" s="8"/>
      <c r="AO683" s="147">
        <f>IFERROR(VLOOKUP(B683,'A2. Rate Change &amp; Enrollment'!$C$20:$K$769,3,FALSE),0)</f>
        <v>0</v>
      </c>
      <c r="AP683" s="147">
        <f>IFERROR(VLOOKUP(B683,'A2. Rate Change &amp; Enrollment'!$C$20:$K$769,7,FALSE),0)</f>
        <v>0</v>
      </c>
      <c r="AQ683" s="150" t="e">
        <f t="shared" si="86"/>
        <v>#DIV/0!</v>
      </c>
      <c r="AS683" s="177"/>
      <c r="AT683" s="177"/>
      <c r="AV683" s="153" t="e">
        <f t="shared" si="87"/>
        <v>#DIV/0!</v>
      </c>
      <c r="AW683" s="101"/>
      <c r="AY683" s="132"/>
      <c r="AZ683" s="101"/>
      <c r="BA683" s="94"/>
      <c r="BB683" s="94"/>
      <c r="BC683" s="94"/>
      <c r="BD683" s="94"/>
      <c r="BE683" s="101"/>
      <c r="BF683" s="132"/>
      <c r="BG683" s="98"/>
      <c r="BH683" s="74" t="str">
        <f t="shared" si="82"/>
        <v>N</v>
      </c>
      <c r="BI683" t="e">
        <f t="shared" si="83"/>
        <v>#DIV/0!</v>
      </c>
      <c r="BK683" s="283">
        <f>IFERROR(VLOOKUP($B683, 'A2. Rate Change &amp; Enrollment'!$C$14:$BY$769, 75, FALSE), 0)</f>
        <v>0</v>
      </c>
      <c r="BL683" s="283" t="e">
        <f t="shared" si="84"/>
        <v>#DIV/0!</v>
      </c>
      <c r="BM683" s="283" t="e">
        <f t="shared" si="85"/>
        <v>#DIV/0!</v>
      </c>
      <c r="BN683" t="e">
        <f t="shared" si="88"/>
        <v>#DIV/0!</v>
      </c>
    </row>
    <row r="684" spans="1:66" x14ac:dyDescent="0.35">
      <c r="A684" t="s">
        <v>987</v>
      </c>
      <c r="B684" s="144"/>
      <c r="C684" s="98"/>
      <c r="D684" s="43" t="str">
        <f t="shared" si="81"/>
        <v>Indemnity</v>
      </c>
      <c r="E684" s="100"/>
      <c r="F684" s="101"/>
      <c r="G684" s="100"/>
      <c r="H684" s="101"/>
      <c r="I684" s="100"/>
      <c r="J684" s="101"/>
      <c r="K684" s="100"/>
      <c r="L684" s="101"/>
      <c r="M684" s="100"/>
      <c r="N684" s="101"/>
      <c r="O684" s="100"/>
      <c r="P684" s="101"/>
      <c r="Q684" s="100"/>
      <c r="R684" s="101"/>
      <c r="S684" s="100"/>
      <c r="T684" s="101"/>
      <c r="U684" s="118"/>
      <c r="V684" s="118"/>
      <c r="W684" s="100"/>
      <c r="X684" s="100"/>
      <c r="Y684" s="100"/>
      <c r="Z684" s="100"/>
      <c r="AA684" s="132"/>
      <c r="AB684" s="101"/>
      <c r="AC684" s="101"/>
      <c r="AD684" s="101"/>
      <c r="AE684" s="100"/>
      <c r="AF684" s="101"/>
      <c r="AG684" s="100"/>
      <c r="AH684" s="101"/>
      <c r="AI684" s="100"/>
      <c r="AJ684" s="101"/>
      <c r="AK684" s="100"/>
      <c r="AL684" s="101"/>
      <c r="AM684" s="101"/>
      <c r="AN684" s="8"/>
      <c r="AO684" s="147">
        <f>IFERROR(VLOOKUP(B684,'A2. Rate Change &amp; Enrollment'!$C$20:$K$769,3,FALSE),0)</f>
        <v>0</v>
      </c>
      <c r="AP684" s="147">
        <f>IFERROR(VLOOKUP(B684,'A2. Rate Change &amp; Enrollment'!$C$20:$K$769,7,FALSE),0)</f>
        <v>0</v>
      </c>
      <c r="AQ684" s="150" t="e">
        <f t="shared" si="86"/>
        <v>#DIV/0!</v>
      </c>
      <c r="AS684" s="177"/>
      <c r="AT684" s="177"/>
      <c r="AV684" s="153" t="e">
        <f t="shared" si="87"/>
        <v>#DIV/0!</v>
      </c>
      <c r="AW684" s="101"/>
      <c r="AY684" s="132"/>
      <c r="AZ684" s="101"/>
      <c r="BA684" s="94"/>
      <c r="BB684" s="94"/>
      <c r="BC684" s="94"/>
      <c r="BD684" s="94"/>
      <c r="BE684" s="101"/>
      <c r="BF684" s="132"/>
      <c r="BG684" s="98"/>
      <c r="BH684" s="74" t="str">
        <f t="shared" si="82"/>
        <v>N</v>
      </c>
      <c r="BI684" t="e">
        <f t="shared" si="83"/>
        <v>#DIV/0!</v>
      </c>
      <c r="BK684" s="283">
        <f>IFERROR(VLOOKUP($B684, 'A2. Rate Change &amp; Enrollment'!$C$14:$BY$769, 75, FALSE), 0)</f>
        <v>0</v>
      </c>
      <c r="BL684" s="283" t="e">
        <f t="shared" si="84"/>
        <v>#DIV/0!</v>
      </c>
      <c r="BM684" s="283" t="e">
        <f t="shared" si="85"/>
        <v>#DIV/0!</v>
      </c>
      <c r="BN684" t="e">
        <f t="shared" si="88"/>
        <v>#DIV/0!</v>
      </c>
    </row>
    <row r="685" spans="1:66" x14ac:dyDescent="0.35">
      <c r="A685" t="s">
        <v>988</v>
      </c>
      <c r="B685" s="144"/>
      <c r="C685" s="98"/>
      <c r="D685" s="43" t="str">
        <f t="shared" si="81"/>
        <v>Indemnity</v>
      </c>
      <c r="E685" s="100"/>
      <c r="F685" s="101"/>
      <c r="G685" s="100"/>
      <c r="H685" s="101"/>
      <c r="I685" s="100"/>
      <c r="J685" s="101"/>
      <c r="K685" s="100"/>
      <c r="L685" s="101"/>
      <c r="M685" s="100"/>
      <c r="N685" s="101"/>
      <c r="O685" s="100"/>
      <c r="P685" s="101"/>
      <c r="Q685" s="100"/>
      <c r="R685" s="101"/>
      <c r="S685" s="100"/>
      <c r="T685" s="101"/>
      <c r="U685" s="118"/>
      <c r="V685" s="118"/>
      <c r="W685" s="100"/>
      <c r="X685" s="100"/>
      <c r="Y685" s="100"/>
      <c r="Z685" s="100"/>
      <c r="AA685" s="132"/>
      <c r="AB685" s="101"/>
      <c r="AC685" s="101"/>
      <c r="AD685" s="101"/>
      <c r="AE685" s="100"/>
      <c r="AF685" s="101"/>
      <c r="AG685" s="100"/>
      <c r="AH685" s="101"/>
      <c r="AI685" s="100"/>
      <c r="AJ685" s="101"/>
      <c r="AK685" s="100"/>
      <c r="AL685" s="101"/>
      <c r="AM685" s="101"/>
      <c r="AN685" s="8"/>
      <c r="AO685" s="147">
        <f>IFERROR(VLOOKUP(B685,'A2. Rate Change &amp; Enrollment'!$C$20:$K$769,3,FALSE),0)</f>
        <v>0</v>
      </c>
      <c r="AP685" s="147">
        <f>IFERROR(VLOOKUP(B685,'A2. Rate Change &amp; Enrollment'!$C$20:$K$769,7,FALSE),0)</f>
        <v>0</v>
      </c>
      <c r="AQ685" s="150" t="e">
        <f t="shared" si="86"/>
        <v>#DIV/0!</v>
      </c>
      <c r="AS685" s="177"/>
      <c r="AT685" s="177"/>
      <c r="AV685" s="153" t="e">
        <f t="shared" si="87"/>
        <v>#DIV/0!</v>
      </c>
      <c r="AW685" s="101"/>
      <c r="AY685" s="132"/>
      <c r="AZ685" s="101"/>
      <c r="BA685" s="94"/>
      <c r="BB685" s="94"/>
      <c r="BC685" s="94"/>
      <c r="BD685" s="94"/>
      <c r="BE685" s="101"/>
      <c r="BF685" s="132"/>
      <c r="BG685" s="98"/>
      <c r="BH685" s="74" t="str">
        <f t="shared" si="82"/>
        <v>N</v>
      </c>
      <c r="BI685" t="e">
        <f t="shared" si="83"/>
        <v>#DIV/0!</v>
      </c>
      <c r="BK685" s="283">
        <f>IFERROR(VLOOKUP($B685, 'A2. Rate Change &amp; Enrollment'!$C$14:$BY$769, 75, FALSE), 0)</f>
        <v>0</v>
      </c>
      <c r="BL685" s="283" t="e">
        <f t="shared" si="84"/>
        <v>#DIV/0!</v>
      </c>
      <c r="BM685" s="283" t="e">
        <f t="shared" si="85"/>
        <v>#DIV/0!</v>
      </c>
      <c r="BN685" t="e">
        <f t="shared" si="88"/>
        <v>#DIV/0!</v>
      </c>
    </row>
    <row r="686" spans="1:66" x14ac:dyDescent="0.35">
      <c r="A686" t="s">
        <v>989</v>
      </c>
      <c r="B686" s="144"/>
      <c r="C686" s="98"/>
      <c r="D686" s="43" t="str">
        <f t="shared" si="81"/>
        <v>Indemnity</v>
      </c>
      <c r="E686" s="100"/>
      <c r="F686" s="101"/>
      <c r="G686" s="100"/>
      <c r="H686" s="101"/>
      <c r="I686" s="100"/>
      <c r="J686" s="101"/>
      <c r="K686" s="100"/>
      <c r="L686" s="101"/>
      <c r="M686" s="100"/>
      <c r="N686" s="101"/>
      <c r="O686" s="100"/>
      <c r="P686" s="101"/>
      <c r="Q686" s="100"/>
      <c r="R686" s="101"/>
      <c r="S686" s="100"/>
      <c r="T686" s="101"/>
      <c r="U686" s="118"/>
      <c r="V686" s="118"/>
      <c r="W686" s="100"/>
      <c r="X686" s="100"/>
      <c r="Y686" s="100"/>
      <c r="Z686" s="100"/>
      <c r="AA686" s="132"/>
      <c r="AB686" s="101"/>
      <c r="AC686" s="101"/>
      <c r="AD686" s="101"/>
      <c r="AE686" s="100"/>
      <c r="AF686" s="101"/>
      <c r="AG686" s="100"/>
      <c r="AH686" s="101"/>
      <c r="AI686" s="100"/>
      <c r="AJ686" s="101"/>
      <c r="AK686" s="100"/>
      <c r="AL686" s="101"/>
      <c r="AM686" s="101"/>
      <c r="AN686" s="8"/>
      <c r="AO686" s="147">
        <f>IFERROR(VLOOKUP(B686,'A2. Rate Change &amp; Enrollment'!$C$20:$K$769,3,FALSE),0)</f>
        <v>0</v>
      </c>
      <c r="AP686" s="147">
        <f>IFERROR(VLOOKUP(B686,'A2. Rate Change &amp; Enrollment'!$C$20:$K$769,7,FALSE),0)</f>
        <v>0</v>
      </c>
      <c r="AQ686" s="150" t="e">
        <f t="shared" si="86"/>
        <v>#DIV/0!</v>
      </c>
      <c r="AS686" s="177"/>
      <c r="AT686" s="177"/>
      <c r="AV686" s="153" t="e">
        <f t="shared" si="87"/>
        <v>#DIV/0!</v>
      </c>
      <c r="AW686" s="101"/>
      <c r="AY686" s="132"/>
      <c r="AZ686" s="101"/>
      <c r="BA686" s="94"/>
      <c r="BB686" s="94"/>
      <c r="BC686" s="94"/>
      <c r="BD686" s="94"/>
      <c r="BE686" s="101"/>
      <c r="BF686" s="132"/>
      <c r="BG686" s="98"/>
      <c r="BH686" s="74" t="str">
        <f t="shared" si="82"/>
        <v>N</v>
      </c>
      <c r="BI686" t="e">
        <f t="shared" si="83"/>
        <v>#DIV/0!</v>
      </c>
      <c r="BK686" s="283">
        <f>IFERROR(VLOOKUP($B686, 'A2. Rate Change &amp; Enrollment'!$C$14:$BY$769, 75, FALSE), 0)</f>
        <v>0</v>
      </c>
      <c r="BL686" s="283" t="e">
        <f t="shared" si="84"/>
        <v>#DIV/0!</v>
      </c>
      <c r="BM686" s="283" t="e">
        <f t="shared" si="85"/>
        <v>#DIV/0!</v>
      </c>
      <c r="BN686" t="e">
        <f t="shared" si="88"/>
        <v>#DIV/0!</v>
      </c>
    </row>
    <row r="687" spans="1:66" x14ac:dyDescent="0.35">
      <c r="A687" t="s">
        <v>990</v>
      </c>
      <c r="B687" s="144"/>
      <c r="C687" s="98"/>
      <c r="D687" s="43" t="str">
        <f t="shared" si="81"/>
        <v>Indemnity</v>
      </c>
      <c r="E687" s="100"/>
      <c r="F687" s="101"/>
      <c r="G687" s="100"/>
      <c r="H687" s="101"/>
      <c r="I687" s="100"/>
      <c r="J687" s="101"/>
      <c r="K687" s="100"/>
      <c r="L687" s="101"/>
      <c r="M687" s="100"/>
      <c r="N687" s="101"/>
      <c r="O687" s="100"/>
      <c r="P687" s="101"/>
      <c r="Q687" s="100"/>
      <c r="R687" s="101"/>
      <c r="S687" s="100"/>
      <c r="T687" s="101"/>
      <c r="U687" s="118"/>
      <c r="V687" s="118"/>
      <c r="W687" s="100"/>
      <c r="X687" s="100"/>
      <c r="Y687" s="100"/>
      <c r="Z687" s="100"/>
      <c r="AA687" s="132"/>
      <c r="AB687" s="101"/>
      <c r="AC687" s="101"/>
      <c r="AD687" s="101"/>
      <c r="AE687" s="100"/>
      <c r="AF687" s="101"/>
      <c r="AG687" s="100"/>
      <c r="AH687" s="101"/>
      <c r="AI687" s="100"/>
      <c r="AJ687" s="101"/>
      <c r="AK687" s="100"/>
      <c r="AL687" s="101"/>
      <c r="AM687" s="101"/>
      <c r="AN687" s="8"/>
      <c r="AO687" s="147">
        <f>IFERROR(VLOOKUP(B687,'A2. Rate Change &amp; Enrollment'!$C$20:$K$769,3,FALSE),0)</f>
        <v>0</v>
      </c>
      <c r="AP687" s="147">
        <f>IFERROR(VLOOKUP(B687,'A2. Rate Change &amp; Enrollment'!$C$20:$K$769,7,FALSE),0)</f>
        <v>0</v>
      </c>
      <c r="AQ687" s="150" t="e">
        <f t="shared" si="86"/>
        <v>#DIV/0!</v>
      </c>
      <c r="AS687" s="177"/>
      <c r="AT687" s="177"/>
      <c r="AV687" s="153" t="e">
        <f t="shared" si="87"/>
        <v>#DIV/0!</v>
      </c>
      <c r="AW687" s="101"/>
      <c r="AY687" s="132"/>
      <c r="AZ687" s="101"/>
      <c r="BA687" s="94"/>
      <c r="BB687" s="94"/>
      <c r="BC687" s="94"/>
      <c r="BD687" s="94"/>
      <c r="BE687" s="101"/>
      <c r="BF687" s="132"/>
      <c r="BG687" s="98"/>
      <c r="BH687" s="74" t="str">
        <f t="shared" si="82"/>
        <v>N</v>
      </c>
      <c r="BI687" t="e">
        <f t="shared" si="83"/>
        <v>#DIV/0!</v>
      </c>
      <c r="BK687" s="283">
        <f>IFERROR(VLOOKUP($B687, 'A2. Rate Change &amp; Enrollment'!$C$14:$BY$769, 75, FALSE), 0)</f>
        <v>0</v>
      </c>
      <c r="BL687" s="283" t="e">
        <f t="shared" si="84"/>
        <v>#DIV/0!</v>
      </c>
      <c r="BM687" s="283" t="e">
        <f t="shared" si="85"/>
        <v>#DIV/0!</v>
      </c>
      <c r="BN687" t="e">
        <f t="shared" si="88"/>
        <v>#DIV/0!</v>
      </c>
    </row>
    <row r="688" spans="1:66" x14ac:dyDescent="0.35">
      <c r="A688" t="s">
        <v>991</v>
      </c>
      <c r="B688" s="144"/>
      <c r="C688" s="98"/>
      <c r="D688" s="43" t="str">
        <f t="shared" si="81"/>
        <v>Indemnity</v>
      </c>
      <c r="E688" s="100"/>
      <c r="F688" s="101"/>
      <c r="G688" s="100"/>
      <c r="H688" s="101"/>
      <c r="I688" s="100"/>
      <c r="J688" s="101"/>
      <c r="K688" s="100"/>
      <c r="L688" s="101"/>
      <c r="M688" s="100"/>
      <c r="N688" s="101"/>
      <c r="O688" s="100"/>
      <c r="P688" s="101"/>
      <c r="Q688" s="100"/>
      <c r="R688" s="101"/>
      <c r="S688" s="100"/>
      <c r="T688" s="101"/>
      <c r="U688" s="118"/>
      <c r="V688" s="118"/>
      <c r="W688" s="100"/>
      <c r="X688" s="100"/>
      <c r="Y688" s="100"/>
      <c r="Z688" s="100"/>
      <c r="AA688" s="132"/>
      <c r="AB688" s="101"/>
      <c r="AC688" s="101"/>
      <c r="AD688" s="101"/>
      <c r="AE688" s="100"/>
      <c r="AF688" s="101"/>
      <c r="AG688" s="100"/>
      <c r="AH688" s="101"/>
      <c r="AI688" s="100"/>
      <c r="AJ688" s="101"/>
      <c r="AK688" s="100"/>
      <c r="AL688" s="101"/>
      <c r="AM688" s="101"/>
      <c r="AN688" s="8"/>
      <c r="AO688" s="147">
        <f>IFERROR(VLOOKUP(B688,'A2. Rate Change &amp; Enrollment'!$C$20:$K$769,3,FALSE),0)</f>
        <v>0</v>
      </c>
      <c r="AP688" s="147">
        <f>IFERROR(VLOOKUP(B688,'A2. Rate Change &amp; Enrollment'!$C$20:$K$769,7,FALSE),0)</f>
        <v>0</v>
      </c>
      <c r="AQ688" s="150" t="e">
        <f t="shared" si="86"/>
        <v>#DIV/0!</v>
      </c>
      <c r="AS688" s="177"/>
      <c r="AT688" s="177"/>
      <c r="AV688" s="153" t="e">
        <f t="shared" si="87"/>
        <v>#DIV/0!</v>
      </c>
      <c r="AW688" s="101"/>
      <c r="AY688" s="132"/>
      <c r="AZ688" s="101"/>
      <c r="BA688" s="94"/>
      <c r="BB688" s="94"/>
      <c r="BC688" s="94"/>
      <c r="BD688" s="94"/>
      <c r="BE688" s="101"/>
      <c r="BF688" s="132"/>
      <c r="BG688" s="98"/>
      <c r="BH688" s="74" t="str">
        <f t="shared" si="82"/>
        <v>N</v>
      </c>
      <c r="BI688" t="e">
        <f t="shared" si="83"/>
        <v>#DIV/0!</v>
      </c>
      <c r="BK688" s="283">
        <f>IFERROR(VLOOKUP($B688, 'A2. Rate Change &amp; Enrollment'!$C$14:$BY$769, 75, FALSE), 0)</f>
        <v>0</v>
      </c>
      <c r="BL688" s="283" t="e">
        <f t="shared" si="84"/>
        <v>#DIV/0!</v>
      </c>
      <c r="BM688" s="283" t="e">
        <f t="shared" si="85"/>
        <v>#DIV/0!</v>
      </c>
      <c r="BN688" t="e">
        <f t="shared" si="88"/>
        <v>#DIV/0!</v>
      </c>
    </row>
    <row r="689" spans="1:66" x14ac:dyDescent="0.35">
      <c r="A689" t="s">
        <v>992</v>
      </c>
      <c r="B689" s="144"/>
      <c r="C689" s="98"/>
      <c r="D689" s="43" t="str">
        <f t="shared" si="81"/>
        <v>Indemnity</v>
      </c>
      <c r="E689" s="100"/>
      <c r="F689" s="101"/>
      <c r="G689" s="100"/>
      <c r="H689" s="101"/>
      <c r="I689" s="100"/>
      <c r="J689" s="101"/>
      <c r="K689" s="100"/>
      <c r="L689" s="101"/>
      <c r="M689" s="100"/>
      <c r="N689" s="101"/>
      <c r="O689" s="100"/>
      <c r="P689" s="101"/>
      <c r="Q689" s="100"/>
      <c r="R689" s="101"/>
      <c r="S689" s="100"/>
      <c r="T689" s="101"/>
      <c r="U689" s="118"/>
      <c r="V689" s="118"/>
      <c r="W689" s="100"/>
      <c r="X689" s="100"/>
      <c r="Y689" s="100"/>
      <c r="Z689" s="100"/>
      <c r="AA689" s="132"/>
      <c r="AB689" s="101"/>
      <c r="AC689" s="101"/>
      <c r="AD689" s="101"/>
      <c r="AE689" s="100"/>
      <c r="AF689" s="101"/>
      <c r="AG689" s="100"/>
      <c r="AH689" s="101"/>
      <c r="AI689" s="100"/>
      <c r="AJ689" s="101"/>
      <c r="AK689" s="100"/>
      <c r="AL689" s="101"/>
      <c r="AM689" s="101"/>
      <c r="AN689" s="8"/>
      <c r="AO689" s="147">
        <f>IFERROR(VLOOKUP(B689,'A2. Rate Change &amp; Enrollment'!$C$20:$K$769,3,FALSE),0)</f>
        <v>0</v>
      </c>
      <c r="AP689" s="147">
        <f>IFERROR(VLOOKUP(B689,'A2. Rate Change &amp; Enrollment'!$C$20:$K$769,7,FALSE),0)</f>
        <v>0</v>
      </c>
      <c r="AQ689" s="150" t="e">
        <f t="shared" si="86"/>
        <v>#DIV/0!</v>
      </c>
      <c r="AS689" s="177"/>
      <c r="AT689" s="177"/>
      <c r="AV689" s="153" t="e">
        <f t="shared" si="87"/>
        <v>#DIV/0!</v>
      </c>
      <c r="AW689" s="101"/>
      <c r="AY689" s="132"/>
      <c r="AZ689" s="101"/>
      <c r="BA689" s="94"/>
      <c r="BB689" s="94"/>
      <c r="BC689" s="94"/>
      <c r="BD689" s="94"/>
      <c r="BE689" s="101"/>
      <c r="BF689" s="132"/>
      <c r="BG689" s="98"/>
      <c r="BH689" s="74" t="str">
        <f t="shared" si="82"/>
        <v>N</v>
      </c>
      <c r="BI689" t="e">
        <f t="shared" si="83"/>
        <v>#DIV/0!</v>
      </c>
      <c r="BK689" s="283">
        <f>IFERROR(VLOOKUP($B689, 'A2. Rate Change &amp; Enrollment'!$C$14:$BY$769, 75, FALSE), 0)</f>
        <v>0</v>
      </c>
      <c r="BL689" s="283" t="e">
        <f t="shared" si="84"/>
        <v>#DIV/0!</v>
      </c>
      <c r="BM689" s="283" t="e">
        <f t="shared" si="85"/>
        <v>#DIV/0!</v>
      </c>
      <c r="BN689" t="e">
        <f t="shared" si="88"/>
        <v>#DIV/0!</v>
      </c>
    </row>
    <row r="690" spans="1:66" x14ac:dyDescent="0.35">
      <c r="A690" t="s">
        <v>993</v>
      </c>
      <c r="B690" s="144"/>
      <c r="C690" s="98"/>
      <c r="D690" s="43" t="str">
        <f t="shared" si="81"/>
        <v>Indemnity</v>
      </c>
      <c r="E690" s="100"/>
      <c r="F690" s="101"/>
      <c r="G690" s="100"/>
      <c r="H690" s="101"/>
      <c r="I690" s="100"/>
      <c r="J690" s="101"/>
      <c r="K690" s="100"/>
      <c r="L690" s="101"/>
      <c r="M690" s="100"/>
      <c r="N690" s="101"/>
      <c r="O690" s="100"/>
      <c r="P690" s="101"/>
      <c r="Q690" s="100"/>
      <c r="R690" s="101"/>
      <c r="S690" s="100"/>
      <c r="T690" s="101"/>
      <c r="U690" s="118"/>
      <c r="V690" s="118"/>
      <c r="W690" s="100"/>
      <c r="X690" s="100"/>
      <c r="Y690" s="100"/>
      <c r="Z690" s="100"/>
      <c r="AA690" s="132"/>
      <c r="AB690" s="101"/>
      <c r="AC690" s="101"/>
      <c r="AD690" s="101"/>
      <c r="AE690" s="100"/>
      <c r="AF690" s="101"/>
      <c r="AG690" s="100"/>
      <c r="AH690" s="101"/>
      <c r="AI690" s="100"/>
      <c r="AJ690" s="101"/>
      <c r="AK690" s="100"/>
      <c r="AL690" s="101"/>
      <c r="AM690" s="101"/>
      <c r="AN690" s="8"/>
      <c r="AO690" s="147">
        <f>IFERROR(VLOOKUP(B690,'A2. Rate Change &amp; Enrollment'!$C$20:$K$769,3,FALSE),0)</f>
        <v>0</v>
      </c>
      <c r="AP690" s="147">
        <f>IFERROR(VLOOKUP(B690,'A2. Rate Change &amp; Enrollment'!$C$20:$K$769,7,FALSE),0)</f>
        <v>0</v>
      </c>
      <c r="AQ690" s="150" t="e">
        <f t="shared" si="86"/>
        <v>#DIV/0!</v>
      </c>
      <c r="AS690" s="177"/>
      <c r="AT690" s="177"/>
      <c r="AV690" s="153" t="e">
        <f t="shared" si="87"/>
        <v>#DIV/0!</v>
      </c>
      <c r="AW690" s="101"/>
      <c r="AY690" s="132"/>
      <c r="AZ690" s="101"/>
      <c r="BA690" s="94"/>
      <c r="BB690" s="94"/>
      <c r="BC690" s="94"/>
      <c r="BD690" s="94"/>
      <c r="BE690" s="101"/>
      <c r="BF690" s="132"/>
      <c r="BG690" s="98"/>
      <c r="BH690" s="74" t="str">
        <f t="shared" si="82"/>
        <v>N</v>
      </c>
      <c r="BI690" t="e">
        <f t="shared" si="83"/>
        <v>#DIV/0!</v>
      </c>
      <c r="BK690" s="283">
        <f>IFERROR(VLOOKUP($B690, 'A2. Rate Change &amp; Enrollment'!$C$14:$BY$769, 75, FALSE), 0)</f>
        <v>0</v>
      </c>
      <c r="BL690" s="283" t="e">
        <f t="shared" si="84"/>
        <v>#DIV/0!</v>
      </c>
      <c r="BM690" s="283" t="e">
        <f t="shared" si="85"/>
        <v>#DIV/0!</v>
      </c>
      <c r="BN690" t="e">
        <f t="shared" si="88"/>
        <v>#DIV/0!</v>
      </c>
    </row>
    <row r="691" spans="1:66" x14ac:dyDescent="0.35">
      <c r="A691" t="s">
        <v>994</v>
      </c>
      <c r="B691" s="144"/>
      <c r="C691" s="98"/>
      <c r="D691" s="43" t="str">
        <f t="shared" si="81"/>
        <v>Indemnity</v>
      </c>
      <c r="E691" s="100"/>
      <c r="F691" s="101"/>
      <c r="G691" s="100"/>
      <c r="H691" s="101"/>
      <c r="I691" s="100"/>
      <c r="J691" s="101"/>
      <c r="K691" s="100"/>
      <c r="L691" s="101"/>
      <c r="M691" s="100"/>
      <c r="N691" s="101"/>
      <c r="O691" s="100"/>
      <c r="P691" s="101"/>
      <c r="Q691" s="100"/>
      <c r="R691" s="101"/>
      <c r="S691" s="100"/>
      <c r="T691" s="101"/>
      <c r="U691" s="118"/>
      <c r="V691" s="118"/>
      <c r="W691" s="100"/>
      <c r="X691" s="100"/>
      <c r="Y691" s="100"/>
      <c r="Z691" s="100"/>
      <c r="AA691" s="132"/>
      <c r="AB691" s="101"/>
      <c r="AC691" s="101"/>
      <c r="AD691" s="101"/>
      <c r="AE691" s="100"/>
      <c r="AF691" s="101"/>
      <c r="AG691" s="100"/>
      <c r="AH691" s="101"/>
      <c r="AI691" s="100"/>
      <c r="AJ691" s="101"/>
      <c r="AK691" s="100"/>
      <c r="AL691" s="101"/>
      <c r="AM691" s="101"/>
      <c r="AN691" s="8"/>
      <c r="AO691" s="147">
        <f>IFERROR(VLOOKUP(B691,'A2. Rate Change &amp; Enrollment'!$C$20:$K$769,3,FALSE),0)</f>
        <v>0</v>
      </c>
      <c r="AP691" s="147">
        <f>IFERROR(VLOOKUP(B691,'A2. Rate Change &amp; Enrollment'!$C$20:$K$769,7,FALSE),0)</f>
        <v>0</v>
      </c>
      <c r="AQ691" s="150" t="e">
        <f t="shared" si="86"/>
        <v>#DIV/0!</v>
      </c>
      <c r="AS691" s="177"/>
      <c r="AT691" s="177"/>
      <c r="AV691" s="153" t="e">
        <f t="shared" si="87"/>
        <v>#DIV/0!</v>
      </c>
      <c r="AW691" s="101"/>
      <c r="AY691" s="132"/>
      <c r="AZ691" s="101"/>
      <c r="BA691" s="94"/>
      <c r="BB691" s="94"/>
      <c r="BC691" s="94"/>
      <c r="BD691" s="94"/>
      <c r="BE691" s="101"/>
      <c r="BF691" s="132"/>
      <c r="BG691" s="98"/>
      <c r="BH691" s="74" t="str">
        <f t="shared" si="82"/>
        <v>N</v>
      </c>
      <c r="BI691" t="e">
        <f t="shared" si="83"/>
        <v>#DIV/0!</v>
      </c>
      <c r="BK691" s="283">
        <f>IFERROR(VLOOKUP($B691, 'A2. Rate Change &amp; Enrollment'!$C$14:$BY$769, 75, FALSE), 0)</f>
        <v>0</v>
      </c>
      <c r="BL691" s="283" t="e">
        <f t="shared" si="84"/>
        <v>#DIV/0!</v>
      </c>
      <c r="BM691" s="283" t="e">
        <f t="shared" si="85"/>
        <v>#DIV/0!</v>
      </c>
      <c r="BN691" t="e">
        <f t="shared" si="88"/>
        <v>#DIV/0!</v>
      </c>
    </row>
    <row r="692" spans="1:66" x14ac:dyDescent="0.35">
      <c r="A692" t="s">
        <v>995</v>
      </c>
      <c r="B692" s="144"/>
      <c r="C692" s="98"/>
      <c r="D692" s="43" t="str">
        <f t="shared" si="81"/>
        <v>Indemnity</v>
      </c>
      <c r="E692" s="100"/>
      <c r="F692" s="101"/>
      <c r="G692" s="100"/>
      <c r="H692" s="101"/>
      <c r="I692" s="100"/>
      <c r="J692" s="101"/>
      <c r="K692" s="100"/>
      <c r="L692" s="101"/>
      <c r="M692" s="100"/>
      <c r="N692" s="101"/>
      <c r="O692" s="100"/>
      <c r="P692" s="101"/>
      <c r="Q692" s="100"/>
      <c r="R692" s="101"/>
      <c r="S692" s="100"/>
      <c r="T692" s="101"/>
      <c r="U692" s="118"/>
      <c r="V692" s="118"/>
      <c r="W692" s="100"/>
      <c r="X692" s="100"/>
      <c r="Y692" s="100"/>
      <c r="Z692" s="100"/>
      <c r="AA692" s="132"/>
      <c r="AB692" s="101"/>
      <c r="AC692" s="101"/>
      <c r="AD692" s="101"/>
      <c r="AE692" s="100"/>
      <c r="AF692" s="101"/>
      <c r="AG692" s="100"/>
      <c r="AH692" s="101"/>
      <c r="AI692" s="100"/>
      <c r="AJ692" s="101"/>
      <c r="AK692" s="100"/>
      <c r="AL692" s="101"/>
      <c r="AM692" s="101"/>
      <c r="AN692" s="8"/>
      <c r="AO692" s="147">
        <f>IFERROR(VLOOKUP(B692,'A2. Rate Change &amp; Enrollment'!$C$20:$K$769,3,FALSE),0)</f>
        <v>0</v>
      </c>
      <c r="AP692" s="147">
        <f>IFERROR(VLOOKUP(B692,'A2. Rate Change &amp; Enrollment'!$C$20:$K$769,7,FALSE),0)</f>
        <v>0</v>
      </c>
      <c r="AQ692" s="150" t="e">
        <f t="shared" si="86"/>
        <v>#DIV/0!</v>
      </c>
      <c r="AS692" s="177"/>
      <c r="AT692" s="177"/>
      <c r="AV692" s="153" t="e">
        <f t="shared" si="87"/>
        <v>#DIV/0!</v>
      </c>
      <c r="AW692" s="101"/>
      <c r="AY692" s="132"/>
      <c r="AZ692" s="101"/>
      <c r="BA692" s="94"/>
      <c r="BB692" s="94"/>
      <c r="BC692" s="94"/>
      <c r="BD692" s="94"/>
      <c r="BE692" s="101"/>
      <c r="BF692" s="132"/>
      <c r="BG692" s="98"/>
      <c r="BH692" s="74" t="str">
        <f t="shared" si="82"/>
        <v>N</v>
      </c>
      <c r="BI692" t="e">
        <f t="shared" si="83"/>
        <v>#DIV/0!</v>
      </c>
      <c r="BK692" s="283">
        <f>IFERROR(VLOOKUP($B692, 'A2. Rate Change &amp; Enrollment'!$C$14:$BY$769, 75, FALSE), 0)</f>
        <v>0</v>
      </c>
      <c r="BL692" s="283" t="e">
        <f t="shared" si="84"/>
        <v>#DIV/0!</v>
      </c>
      <c r="BM692" s="283" t="e">
        <f t="shared" si="85"/>
        <v>#DIV/0!</v>
      </c>
      <c r="BN692" t="e">
        <f t="shared" si="88"/>
        <v>#DIV/0!</v>
      </c>
    </row>
    <row r="693" spans="1:66" x14ac:dyDescent="0.35">
      <c r="A693" t="s">
        <v>996</v>
      </c>
      <c r="B693" s="144"/>
      <c r="C693" s="98"/>
      <c r="D693" s="43" t="str">
        <f t="shared" si="81"/>
        <v>Indemnity</v>
      </c>
      <c r="E693" s="100"/>
      <c r="F693" s="101"/>
      <c r="G693" s="100"/>
      <c r="H693" s="101"/>
      <c r="I693" s="100"/>
      <c r="J693" s="101"/>
      <c r="K693" s="100"/>
      <c r="L693" s="101"/>
      <c r="M693" s="100"/>
      <c r="N693" s="101"/>
      <c r="O693" s="100"/>
      <c r="P693" s="101"/>
      <c r="Q693" s="100"/>
      <c r="R693" s="101"/>
      <c r="S693" s="100"/>
      <c r="T693" s="101"/>
      <c r="U693" s="118"/>
      <c r="V693" s="118"/>
      <c r="W693" s="100"/>
      <c r="X693" s="100"/>
      <c r="Y693" s="100"/>
      <c r="Z693" s="100"/>
      <c r="AA693" s="132"/>
      <c r="AB693" s="101"/>
      <c r="AC693" s="101"/>
      <c r="AD693" s="101"/>
      <c r="AE693" s="100"/>
      <c r="AF693" s="101"/>
      <c r="AG693" s="100"/>
      <c r="AH693" s="101"/>
      <c r="AI693" s="100"/>
      <c r="AJ693" s="101"/>
      <c r="AK693" s="100"/>
      <c r="AL693" s="101"/>
      <c r="AM693" s="101"/>
      <c r="AN693" s="8"/>
      <c r="AO693" s="147">
        <f>IFERROR(VLOOKUP(B693,'A2. Rate Change &amp; Enrollment'!$C$20:$K$769,3,FALSE),0)</f>
        <v>0</v>
      </c>
      <c r="AP693" s="147">
        <f>IFERROR(VLOOKUP(B693,'A2. Rate Change &amp; Enrollment'!$C$20:$K$769,7,FALSE),0)</f>
        <v>0</v>
      </c>
      <c r="AQ693" s="150" t="e">
        <f t="shared" si="86"/>
        <v>#DIV/0!</v>
      </c>
      <c r="AS693" s="177"/>
      <c r="AT693" s="177"/>
      <c r="AV693" s="153" t="e">
        <f t="shared" si="87"/>
        <v>#DIV/0!</v>
      </c>
      <c r="AW693" s="101"/>
      <c r="AY693" s="132"/>
      <c r="AZ693" s="101"/>
      <c r="BA693" s="94"/>
      <c r="BB693" s="94"/>
      <c r="BC693" s="94"/>
      <c r="BD693" s="94"/>
      <c r="BE693" s="101"/>
      <c r="BF693" s="132"/>
      <c r="BG693" s="98"/>
      <c r="BH693" s="74" t="str">
        <f t="shared" si="82"/>
        <v>N</v>
      </c>
      <c r="BI693" t="e">
        <f t="shared" si="83"/>
        <v>#DIV/0!</v>
      </c>
      <c r="BK693" s="283">
        <f>IFERROR(VLOOKUP($B693, 'A2. Rate Change &amp; Enrollment'!$C$14:$BY$769, 75, FALSE), 0)</f>
        <v>0</v>
      </c>
      <c r="BL693" s="283" t="e">
        <f t="shared" si="84"/>
        <v>#DIV/0!</v>
      </c>
      <c r="BM693" s="283" t="e">
        <f t="shared" si="85"/>
        <v>#DIV/0!</v>
      </c>
      <c r="BN693" t="e">
        <f t="shared" si="88"/>
        <v>#DIV/0!</v>
      </c>
    </row>
    <row r="694" spans="1:66" x14ac:dyDescent="0.35">
      <c r="A694" t="s">
        <v>997</v>
      </c>
      <c r="B694" s="144"/>
      <c r="C694" s="98"/>
      <c r="D694" s="43" t="str">
        <f t="shared" si="81"/>
        <v>Indemnity</v>
      </c>
      <c r="E694" s="100"/>
      <c r="F694" s="101"/>
      <c r="G694" s="100"/>
      <c r="H694" s="101"/>
      <c r="I694" s="100"/>
      <c r="J694" s="101"/>
      <c r="K694" s="100"/>
      <c r="L694" s="101"/>
      <c r="M694" s="100"/>
      <c r="N694" s="101"/>
      <c r="O694" s="100"/>
      <c r="P694" s="101"/>
      <c r="Q694" s="100"/>
      <c r="R694" s="101"/>
      <c r="S694" s="100"/>
      <c r="T694" s="101"/>
      <c r="U694" s="118"/>
      <c r="V694" s="118"/>
      <c r="W694" s="100"/>
      <c r="X694" s="100"/>
      <c r="Y694" s="100"/>
      <c r="Z694" s="100"/>
      <c r="AA694" s="132"/>
      <c r="AB694" s="101"/>
      <c r="AC694" s="101"/>
      <c r="AD694" s="101"/>
      <c r="AE694" s="100"/>
      <c r="AF694" s="101"/>
      <c r="AG694" s="100"/>
      <c r="AH694" s="101"/>
      <c r="AI694" s="100"/>
      <c r="AJ694" s="101"/>
      <c r="AK694" s="100"/>
      <c r="AL694" s="101"/>
      <c r="AM694" s="101"/>
      <c r="AN694" s="8"/>
      <c r="AO694" s="147">
        <f>IFERROR(VLOOKUP(B694,'A2. Rate Change &amp; Enrollment'!$C$20:$K$769,3,FALSE),0)</f>
        <v>0</v>
      </c>
      <c r="AP694" s="147">
        <f>IFERROR(VLOOKUP(B694,'A2. Rate Change &amp; Enrollment'!$C$20:$K$769,7,FALSE),0)</f>
        <v>0</v>
      </c>
      <c r="AQ694" s="150" t="e">
        <f t="shared" si="86"/>
        <v>#DIV/0!</v>
      </c>
      <c r="AS694" s="177"/>
      <c r="AT694" s="177"/>
      <c r="AV694" s="153" t="e">
        <f t="shared" si="87"/>
        <v>#DIV/0!</v>
      </c>
      <c r="AW694" s="101"/>
      <c r="AY694" s="132"/>
      <c r="AZ694" s="101"/>
      <c r="BA694" s="94"/>
      <c r="BB694" s="94"/>
      <c r="BC694" s="94"/>
      <c r="BD694" s="94"/>
      <c r="BE694" s="101"/>
      <c r="BF694" s="132"/>
      <c r="BG694" s="98"/>
      <c r="BH694" s="74" t="str">
        <f t="shared" si="82"/>
        <v>N</v>
      </c>
      <c r="BI694" t="e">
        <f t="shared" si="83"/>
        <v>#DIV/0!</v>
      </c>
      <c r="BK694" s="283">
        <f>IFERROR(VLOOKUP($B694, 'A2. Rate Change &amp; Enrollment'!$C$14:$BY$769, 75, FALSE), 0)</f>
        <v>0</v>
      </c>
      <c r="BL694" s="283" t="e">
        <f t="shared" si="84"/>
        <v>#DIV/0!</v>
      </c>
      <c r="BM694" s="283" t="e">
        <f t="shared" si="85"/>
        <v>#DIV/0!</v>
      </c>
      <c r="BN694" t="e">
        <f t="shared" si="88"/>
        <v>#DIV/0!</v>
      </c>
    </row>
    <row r="695" spans="1:66" x14ac:dyDescent="0.35">
      <c r="A695" t="s">
        <v>998</v>
      </c>
      <c r="B695" s="144"/>
      <c r="C695" s="98"/>
      <c r="D695" s="43" t="str">
        <f t="shared" si="81"/>
        <v>Indemnity</v>
      </c>
      <c r="E695" s="100"/>
      <c r="F695" s="101"/>
      <c r="G695" s="100"/>
      <c r="H695" s="101"/>
      <c r="I695" s="100"/>
      <c r="J695" s="101"/>
      <c r="K695" s="100"/>
      <c r="L695" s="101"/>
      <c r="M695" s="100"/>
      <c r="N695" s="101"/>
      <c r="O695" s="100"/>
      <c r="P695" s="101"/>
      <c r="Q695" s="100"/>
      <c r="R695" s="101"/>
      <c r="S695" s="100"/>
      <c r="T695" s="101"/>
      <c r="U695" s="118"/>
      <c r="V695" s="118"/>
      <c r="W695" s="100"/>
      <c r="X695" s="100"/>
      <c r="Y695" s="100"/>
      <c r="Z695" s="100"/>
      <c r="AA695" s="132"/>
      <c r="AB695" s="101"/>
      <c r="AC695" s="101"/>
      <c r="AD695" s="101"/>
      <c r="AE695" s="100"/>
      <c r="AF695" s="101"/>
      <c r="AG695" s="100"/>
      <c r="AH695" s="101"/>
      <c r="AI695" s="100"/>
      <c r="AJ695" s="101"/>
      <c r="AK695" s="100"/>
      <c r="AL695" s="101"/>
      <c r="AM695" s="101"/>
      <c r="AN695" s="8"/>
      <c r="AO695" s="147">
        <f>IFERROR(VLOOKUP(B695,'A2. Rate Change &amp; Enrollment'!$C$20:$K$769,3,FALSE),0)</f>
        <v>0</v>
      </c>
      <c r="AP695" s="147">
        <f>IFERROR(VLOOKUP(B695,'A2. Rate Change &amp; Enrollment'!$C$20:$K$769,7,FALSE),0)</f>
        <v>0</v>
      </c>
      <c r="AQ695" s="150" t="e">
        <f t="shared" si="86"/>
        <v>#DIV/0!</v>
      </c>
      <c r="AS695" s="177"/>
      <c r="AT695" s="177"/>
      <c r="AV695" s="153" t="e">
        <f t="shared" si="87"/>
        <v>#DIV/0!</v>
      </c>
      <c r="AW695" s="101"/>
      <c r="AY695" s="132"/>
      <c r="AZ695" s="101"/>
      <c r="BA695" s="94"/>
      <c r="BB695" s="94"/>
      <c r="BC695" s="94"/>
      <c r="BD695" s="94"/>
      <c r="BE695" s="101"/>
      <c r="BF695" s="132"/>
      <c r="BG695" s="98"/>
      <c r="BH695" s="74" t="str">
        <f t="shared" si="82"/>
        <v>N</v>
      </c>
      <c r="BI695" t="e">
        <f t="shared" si="83"/>
        <v>#DIV/0!</v>
      </c>
      <c r="BK695" s="283">
        <f>IFERROR(VLOOKUP($B695, 'A2. Rate Change &amp; Enrollment'!$C$14:$BY$769, 75, FALSE), 0)</f>
        <v>0</v>
      </c>
      <c r="BL695" s="283" t="e">
        <f t="shared" si="84"/>
        <v>#DIV/0!</v>
      </c>
      <c r="BM695" s="283" t="e">
        <f t="shared" si="85"/>
        <v>#DIV/0!</v>
      </c>
      <c r="BN695" t="e">
        <f t="shared" si="88"/>
        <v>#DIV/0!</v>
      </c>
    </row>
    <row r="696" spans="1:66" x14ac:dyDescent="0.35">
      <c r="A696" t="s">
        <v>999</v>
      </c>
      <c r="B696" s="144"/>
      <c r="C696" s="98"/>
      <c r="D696" s="43" t="str">
        <f t="shared" si="81"/>
        <v>Indemnity</v>
      </c>
      <c r="E696" s="100"/>
      <c r="F696" s="101"/>
      <c r="G696" s="100"/>
      <c r="H696" s="101"/>
      <c r="I696" s="100"/>
      <c r="J696" s="101"/>
      <c r="K696" s="100"/>
      <c r="L696" s="101"/>
      <c r="M696" s="100"/>
      <c r="N696" s="101"/>
      <c r="O696" s="100"/>
      <c r="P696" s="101"/>
      <c r="Q696" s="100"/>
      <c r="R696" s="101"/>
      <c r="S696" s="100"/>
      <c r="T696" s="101"/>
      <c r="U696" s="118"/>
      <c r="V696" s="118"/>
      <c r="W696" s="100"/>
      <c r="X696" s="100"/>
      <c r="Y696" s="100"/>
      <c r="Z696" s="100"/>
      <c r="AA696" s="132"/>
      <c r="AB696" s="101"/>
      <c r="AC696" s="101"/>
      <c r="AD696" s="101"/>
      <c r="AE696" s="100"/>
      <c r="AF696" s="101"/>
      <c r="AG696" s="100"/>
      <c r="AH696" s="101"/>
      <c r="AI696" s="100"/>
      <c r="AJ696" s="101"/>
      <c r="AK696" s="100"/>
      <c r="AL696" s="101"/>
      <c r="AM696" s="101"/>
      <c r="AN696" s="8"/>
      <c r="AO696" s="147">
        <f>IFERROR(VLOOKUP(B696,'A2. Rate Change &amp; Enrollment'!$C$20:$K$769,3,FALSE),0)</f>
        <v>0</v>
      </c>
      <c r="AP696" s="147">
        <f>IFERROR(VLOOKUP(B696,'A2. Rate Change &amp; Enrollment'!$C$20:$K$769,7,FALSE),0)</f>
        <v>0</v>
      </c>
      <c r="AQ696" s="150" t="e">
        <f t="shared" si="86"/>
        <v>#DIV/0!</v>
      </c>
      <c r="AS696" s="177"/>
      <c r="AT696" s="177"/>
      <c r="AV696" s="153" t="e">
        <f t="shared" si="87"/>
        <v>#DIV/0!</v>
      </c>
      <c r="AW696" s="101"/>
      <c r="AY696" s="132"/>
      <c r="AZ696" s="101"/>
      <c r="BA696" s="94"/>
      <c r="BB696" s="94"/>
      <c r="BC696" s="94"/>
      <c r="BD696" s="94"/>
      <c r="BE696" s="101"/>
      <c r="BF696" s="132"/>
      <c r="BG696" s="98"/>
      <c r="BH696" s="74" t="str">
        <f t="shared" si="82"/>
        <v>N</v>
      </c>
      <c r="BI696" t="e">
        <f t="shared" si="83"/>
        <v>#DIV/0!</v>
      </c>
      <c r="BK696" s="283">
        <f>IFERROR(VLOOKUP($B696, 'A2. Rate Change &amp; Enrollment'!$C$14:$BY$769, 75, FALSE), 0)</f>
        <v>0</v>
      </c>
      <c r="BL696" s="283" t="e">
        <f t="shared" si="84"/>
        <v>#DIV/0!</v>
      </c>
      <c r="BM696" s="283" t="e">
        <f t="shared" si="85"/>
        <v>#DIV/0!</v>
      </c>
      <c r="BN696" t="e">
        <f t="shared" si="88"/>
        <v>#DIV/0!</v>
      </c>
    </row>
    <row r="697" spans="1:66" x14ac:dyDescent="0.35">
      <c r="A697" t="s">
        <v>1000</v>
      </c>
      <c r="B697" s="144"/>
      <c r="C697" s="98"/>
      <c r="D697" s="43" t="str">
        <f t="shared" si="81"/>
        <v>Indemnity</v>
      </c>
      <c r="E697" s="100"/>
      <c r="F697" s="101"/>
      <c r="G697" s="100"/>
      <c r="H697" s="101"/>
      <c r="I697" s="100"/>
      <c r="J697" s="101"/>
      <c r="K697" s="100"/>
      <c r="L697" s="101"/>
      <c r="M697" s="100"/>
      <c r="N697" s="101"/>
      <c r="O697" s="100"/>
      <c r="P697" s="101"/>
      <c r="Q697" s="100"/>
      <c r="R697" s="101"/>
      <c r="S697" s="100"/>
      <c r="T697" s="101"/>
      <c r="U697" s="118"/>
      <c r="V697" s="118"/>
      <c r="W697" s="100"/>
      <c r="X697" s="100"/>
      <c r="Y697" s="100"/>
      <c r="Z697" s="100"/>
      <c r="AA697" s="132"/>
      <c r="AB697" s="101"/>
      <c r="AC697" s="101"/>
      <c r="AD697" s="101"/>
      <c r="AE697" s="100"/>
      <c r="AF697" s="101"/>
      <c r="AG697" s="100"/>
      <c r="AH697" s="101"/>
      <c r="AI697" s="100"/>
      <c r="AJ697" s="101"/>
      <c r="AK697" s="100"/>
      <c r="AL697" s="101"/>
      <c r="AM697" s="101"/>
      <c r="AN697" s="8"/>
      <c r="AO697" s="147">
        <f>IFERROR(VLOOKUP(B697,'A2. Rate Change &amp; Enrollment'!$C$20:$K$769,3,FALSE),0)</f>
        <v>0</v>
      </c>
      <c r="AP697" s="147">
        <f>IFERROR(VLOOKUP(B697,'A2. Rate Change &amp; Enrollment'!$C$20:$K$769,7,FALSE),0)</f>
        <v>0</v>
      </c>
      <c r="AQ697" s="150" t="e">
        <f t="shared" si="86"/>
        <v>#DIV/0!</v>
      </c>
      <c r="AS697" s="177"/>
      <c r="AT697" s="177"/>
      <c r="AV697" s="153" t="e">
        <f t="shared" si="87"/>
        <v>#DIV/0!</v>
      </c>
      <c r="AW697" s="101"/>
      <c r="AY697" s="132"/>
      <c r="AZ697" s="101"/>
      <c r="BA697" s="94"/>
      <c r="BB697" s="94"/>
      <c r="BC697" s="94"/>
      <c r="BD697" s="94"/>
      <c r="BE697" s="101"/>
      <c r="BF697" s="132"/>
      <c r="BG697" s="98"/>
      <c r="BH697" s="74" t="str">
        <f t="shared" si="82"/>
        <v>N</v>
      </c>
      <c r="BI697" t="e">
        <f t="shared" si="83"/>
        <v>#DIV/0!</v>
      </c>
      <c r="BK697" s="283">
        <f>IFERROR(VLOOKUP($B697, 'A2. Rate Change &amp; Enrollment'!$C$14:$BY$769, 75, FALSE), 0)</f>
        <v>0</v>
      </c>
      <c r="BL697" s="283" t="e">
        <f t="shared" si="84"/>
        <v>#DIV/0!</v>
      </c>
      <c r="BM697" s="283" t="e">
        <f t="shared" si="85"/>
        <v>#DIV/0!</v>
      </c>
      <c r="BN697" t="e">
        <f t="shared" si="88"/>
        <v>#DIV/0!</v>
      </c>
    </row>
    <row r="698" spans="1:66" x14ac:dyDescent="0.35">
      <c r="A698" t="s">
        <v>1001</v>
      </c>
      <c r="B698" s="144"/>
      <c r="C698" s="98"/>
      <c r="D698" s="43" t="str">
        <f t="shared" si="81"/>
        <v>Indemnity</v>
      </c>
      <c r="E698" s="100"/>
      <c r="F698" s="101"/>
      <c r="G698" s="100"/>
      <c r="H698" s="101"/>
      <c r="I698" s="100"/>
      <c r="J698" s="101"/>
      <c r="K698" s="100"/>
      <c r="L698" s="101"/>
      <c r="M698" s="100"/>
      <c r="N698" s="101"/>
      <c r="O698" s="100"/>
      <c r="P698" s="101"/>
      <c r="Q698" s="100"/>
      <c r="R698" s="101"/>
      <c r="S698" s="100"/>
      <c r="T698" s="101"/>
      <c r="U698" s="118"/>
      <c r="V698" s="118"/>
      <c r="W698" s="100"/>
      <c r="X698" s="100"/>
      <c r="Y698" s="100"/>
      <c r="Z698" s="100"/>
      <c r="AA698" s="132"/>
      <c r="AB698" s="101"/>
      <c r="AC698" s="101"/>
      <c r="AD698" s="101"/>
      <c r="AE698" s="100"/>
      <c r="AF698" s="101"/>
      <c r="AG698" s="100"/>
      <c r="AH698" s="101"/>
      <c r="AI698" s="100"/>
      <c r="AJ698" s="101"/>
      <c r="AK698" s="100"/>
      <c r="AL698" s="101"/>
      <c r="AM698" s="101"/>
      <c r="AN698" s="8"/>
      <c r="AO698" s="147">
        <f>IFERROR(VLOOKUP(B698,'A2. Rate Change &amp; Enrollment'!$C$20:$K$769,3,FALSE),0)</f>
        <v>0</v>
      </c>
      <c r="AP698" s="147">
        <f>IFERROR(VLOOKUP(B698,'A2. Rate Change &amp; Enrollment'!$C$20:$K$769,7,FALSE),0)</f>
        <v>0</v>
      </c>
      <c r="AQ698" s="150" t="e">
        <f t="shared" si="86"/>
        <v>#DIV/0!</v>
      </c>
      <c r="AS698" s="177"/>
      <c r="AT698" s="177"/>
      <c r="AV698" s="153" t="e">
        <f t="shared" si="87"/>
        <v>#DIV/0!</v>
      </c>
      <c r="AW698" s="101"/>
      <c r="AY698" s="132"/>
      <c r="AZ698" s="101"/>
      <c r="BA698" s="94"/>
      <c r="BB698" s="94"/>
      <c r="BC698" s="94"/>
      <c r="BD698" s="94"/>
      <c r="BE698" s="101"/>
      <c r="BF698" s="132"/>
      <c r="BG698" s="98"/>
      <c r="BH698" s="74" t="str">
        <f t="shared" si="82"/>
        <v>N</v>
      </c>
      <c r="BI698" t="e">
        <f t="shared" si="83"/>
        <v>#DIV/0!</v>
      </c>
      <c r="BK698" s="283">
        <f>IFERROR(VLOOKUP($B698, 'A2. Rate Change &amp; Enrollment'!$C$14:$BY$769, 75, FALSE), 0)</f>
        <v>0</v>
      </c>
      <c r="BL698" s="283" t="e">
        <f t="shared" si="84"/>
        <v>#DIV/0!</v>
      </c>
      <c r="BM698" s="283" t="e">
        <f t="shared" si="85"/>
        <v>#DIV/0!</v>
      </c>
      <c r="BN698" t="e">
        <f t="shared" si="88"/>
        <v>#DIV/0!</v>
      </c>
    </row>
    <row r="699" spans="1:66" x14ac:dyDescent="0.35">
      <c r="A699" t="s">
        <v>1002</v>
      </c>
      <c r="B699" s="144"/>
      <c r="C699" s="98"/>
      <c r="D699" s="43" t="str">
        <f t="shared" si="81"/>
        <v>Indemnity</v>
      </c>
      <c r="E699" s="100"/>
      <c r="F699" s="101"/>
      <c r="G699" s="100"/>
      <c r="H699" s="101"/>
      <c r="I699" s="100"/>
      <c r="J699" s="101"/>
      <c r="K699" s="100"/>
      <c r="L699" s="101"/>
      <c r="M699" s="100"/>
      <c r="N699" s="101"/>
      <c r="O699" s="100"/>
      <c r="P699" s="101"/>
      <c r="Q699" s="100"/>
      <c r="R699" s="101"/>
      <c r="S699" s="100"/>
      <c r="T699" s="101"/>
      <c r="U699" s="118"/>
      <c r="V699" s="118"/>
      <c r="W699" s="100"/>
      <c r="X699" s="100"/>
      <c r="Y699" s="100"/>
      <c r="Z699" s="100"/>
      <c r="AA699" s="132"/>
      <c r="AB699" s="101"/>
      <c r="AC699" s="101"/>
      <c r="AD699" s="101"/>
      <c r="AE699" s="100"/>
      <c r="AF699" s="101"/>
      <c r="AG699" s="100"/>
      <c r="AH699" s="101"/>
      <c r="AI699" s="100"/>
      <c r="AJ699" s="101"/>
      <c r="AK699" s="100"/>
      <c r="AL699" s="101"/>
      <c r="AM699" s="101"/>
      <c r="AN699" s="8"/>
      <c r="AO699" s="147">
        <f>IFERROR(VLOOKUP(B699,'A2. Rate Change &amp; Enrollment'!$C$20:$K$769,3,FALSE),0)</f>
        <v>0</v>
      </c>
      <c r="AP699" s="147">
        <f>IFERROR(VLOOKUP(B699,'A2. Rate Change &amp; Enrollment'!$C$20:$K$769,7,FALSE),0)</f>
        <v>0</v>
      </c>
      <c r="AQ699" s="150" t="e">
        <f t="shared" si="86"/>
        <v>#DIV/0!</v>
      </c>
      <c r="AS699" s="177"/>
      <c r="AT699" s="177"/>
      <c r="AV699" s="153" t="e">
        <f t="shared" si="87"/>
        <v>#DIV/0!</v>
      </c>
      <c r="AW699" s="101"/>
      <c r="AY699" s="132"/>
      <c r="AZ699" s="101"/>
      <c r="BA699" s="94"/>
      <c r="BB699" s="94"/>
      <c r="BC699" s="94"/>
      <c r="BD699" s="94"/>
      <c r="BE699" s="101"/>
      <c r="BF699" s="132"/>
      <c r="BG699" s="98"/>
      <c r="BH699" s="74" t="str">
        <f t="shared" si="82"/>
        <v>N</v>
      </c>
      <c r="BI699" t="e">
        <f t="shared" si="83"/>
        <v>#DIV/0!</v>
      </c>
      <c r="BK699" s="283">
        <f>IFERROR(VLOOKUP($B699, 'A2. Rate Change &amp; Enrollment'!$C$14:$BY$769, 75, FALSE), 0)</f>
        <v>0</v>
      </c>
      <c r="BL699" s="283" t="e">
        <f t="shared" si="84"/>
        <v>#DIV/0!</v>
      </c>
      <c r="BM699" s="283" t="e">
        <f t="shared" si="85"/>
        <v>#DIV/0!</v>
      </c>
      <c r="BN699" t="e">
        <f t="shared" si="88"/>
        <v>#DIV/0!</v>
      </c>
    </row>
    <row r="700" spans="1:66" x14ac:dyDescent="0.35">
      <c r="A700" t="s">
        <v>1003</v>
      </c>
      <c r="B700" s="144"/>
      <c r="C700" s="98"/>
      <c r="D700" s="43" t="str">
        <f t="shared" si="81"/>
        <v>Indemnity</v>
      </c>
      <c r="E700" s="100"/>
      <c r="F700" s="101"/>
      <c r="G700" s="100"/>
      <c r="H700" s="101"/>
      <c r="I700" s="100"/>
      <c r="J700" s="101"/>
      <c r="K700" s="100"/>
      <c r="L700" s="101"/>
      <c r="M700" s="100"/>
      <c r="N700" s="101"/>
      <c r="O700" s="100"/>
      <c r="P700" s="101"/>
      <c r="Q700" s="100"/>
      <c r="R700" s="101"/>
      <c r="S700" s="100"/>
      <c r="T700" s="101"/>
      <c r="U700" s="118"/>
      <c r="V700" s="118"/>
      <c r="W700" s="100"/>
      <c r="X700" s="100"/>
      <c r="Y700" s="100"/>
      <c r="Z700" s="100"/>
      <c r="AA700" s="132"/>
      <c r="AB700" s="101"/>
      <c r="AC700" s="101"/>
      <c r="AD700" s="101"/>
      <c r="AE700" s="100"/>
      <c r="AF700" s="101"/>
      <c r="AG700" s="100"/>
      <c r="AH700" s="101"/>
      <c r="AI700" s="100"/>
      <c r="AJ700" s="101"/>
      <c r="AK700" s="100"/>
      <c r="AL700" s="101"/>
      <c r="AM700" s="101"/>
      <c r="AN700" s="8"/>
      <c r="AO700" s="147">
        <f>IFERROR(VLOOKUP(B700,'A2. Rate Change &amp; Enrollment'!$C$20:$K$769,3,FALSE),0)</f>
        <v>0</v>
      </c>
      <c r="AP700" s="147">
        <f>IFERROR(VLOOKUP(B700,'A2. Rate Change &amp; Enrollment'!$C$20:$K$769,7,FALSE),0)</f>
        <v>0</v>
      </c>
      <c r="AQ700" s="150" t="e">
        <f t="shared" si="86"/>
        <v>#DIV/0!</v>
      </c>
      <c r="AS700" s="177"/>
      <c r="AT700" s="177"/>
      <c r="AV700" s="153" t="e">
        <f t="shared" si="87"/>
        <v>#DIV/0!</v>
      </c>
      <c r="AW700" s="101"/>
      <c r="AY700" s="132"/>
      <c r="AZ700" s="101"/>
      <c r="BA700" s="94"/>
      <c r="BB700" s="94"/>
      <c r="BC700" s="94"/>
      <c r="BD700" s="94"/>
      <c r="BE700" s="101"/>
      <c r="BF700" s="132"/>
      <c r="BG700" s="98"/>
      <c r="BH700" s="74" t="str">
        <f t="shared" si="82"/>
        <v>N</v>
      </c>
      <c r="BI700" t="e">
        <f t="shared" si="83"/>
        <v>#DIV/0!</v>
      </c>
      <c r="BK700" s="283">
        <f>IFERROR(VLOOKUP($B700, 'A2. Rate Change &amp; Enrollment'!$C$14:$BY$769, 75, FALSE), 0)</f>
        <v>0</v>
      </c>
      <c r="BL700" s="283" t="e">
        <f t="shared" si="84"/>
        <v>#DIV/0!</v>
      </c>
      <c r="BM700" s="283" t="e">
        <f t="shared" si="85"/>
        <v>#DIV/0!</v>
      </c>
      <c r="BN700" t="e">
        <f t="shared" si="88"/>
        <v>#DIV/0!</v>
      </c>
    </row>
    <row r="701" spans="1:66" x14ac:dyDescent="0.35">
      <c r="A701" t="s">
        <v>1004</v>
      </c>
      <c r="B701" s="144"/>
      <c r="C701" s="98"/>
      <c r="D701" s="43" t="str">
        <f t="shared" si="81"/>
        <v>Indemnity</v>
      </c>
      <c r="E701" s="100"/>
      <c r="F701" s="101"/>
      <c r="G701" s="100"/>
      <c r="H701" s="101"/>
      <c r="I701" s="100"/>
      <c r="J701" s="101"/>
      <c r="K701" s="100"/>
      <c r="L701" s="101"/>
      <c r="M701" s="100"/>
      <c r="N701" s="101"/>
      <c r="O701" s="100"/>
      <c r="P701" s="101"/>
      <c r="Q701" s="100"/>
      <c r="R701" s="101"/>
      <c r="S701" s="100"/>
      <c r="T701" s="101"/>
      <c r="U701" s="118"/>
      <c r="V701" s="118"/>
      <c r="W701" s="100"/>
      <c r="X701" s="100"/>
      <c r="Y701" s="100"/>
      <c r="Z701" s="100"/>
      <c r="AA701" s="132"/>
      <c r="AB701" s="101"/>
      <c r="AC701" s="101"/>
      <c r="AD701" s="101"/>
      <c r="AE701" s="100"/>
      <c r="AF701" s="101"/>
      <c r="AG701" s="100"/>
      <c r="AH701" s="101"/>
      <c r="AI701" s="100"/>
      <c r="AJ701" s="101"/>
      <c r="AK701" s="100"/>
      <c r="AL701" s="101"/>
      <c r="AM701" s="101"/>
      <c r="AN701" s="8"/>
      <c r="AO701" s="147">
        <f>IFERROR(VLOOKUP(B701,'A2. Rate Change &amp; Enrollment'!$C$20:$K$769,3,FALSE),0)</f>
        <v>0</v>
      </c>
      <c r="AP701" s="147">
        <f>IFERROR(VLOOKUP(B701,'A2. Rate Change &amp; Enrollment'!$C$20:$K$769,7,FALSE),0)</f>
        <v>0</v>
      </c>
      <c r="AQ701" s="150" t="e">
        <f t="shared" si="86"/>
        <v>#DIV/0!</v>
      </c>
      <c r="AS701" s="177"/>
      <c r="AT701" s="177"/>
      <c r="AV701" s="153" t="e">
        <f t="shared" si="87"/>
        <v>#DIV/0!</v>
      </c>
      <c r="AW701" s="101"/>
      <c r="AY701" s="132"/>
      <c r="AZ701" s="101"/>
      <c r="BA701" s="94"/>
      <c r="BB701" s="94"/>
      <c r="BC701" s="94"/>
      <c r="BD701" s="94"/>
      <c r="BE701" s="101"/>
      <c r="BF701" s="132"/>
      <c r="BG701" s="98"/>
      <c r="BH701" s="74" t="str">
        <f t="shared" si="82"/>
        <v>N</v>
      </c>
      <c r="BI701" t="e">
        <f t="shared" si="83"/>
        <v>#DIV/0!</v>
      </c>
      <c r="BK701" s="283">
        <f>IFERROR(VLOOKUP($B701, 'A2. Rate Change &amp; Enrollment'!$C$14:$BY$769, 75, FALSE), 0)</f>
        <v>0</v>
      </c>
      <c r="BL701" s="283" t="e">
        <f t="shared" si="84"/>
        <v>#DIV/0!</v>
      </c>
      <c r="BM701" s="283" t="e">
        <f t="shared" si="85"/>
        <v>#DIV/0!</v>
      </c>
      <c r="BN701" t="e">
        <f t="shared" si="88"/>
        <v>#DIV/0!</v>
      </c>
    </row>
    <row r="702" spans="1:66" x14ac:dyDescent="0.35">
      <c r="A702" t="s">
        <v>1005</v>
      </c>
      <c r="B702" s="144"/>
      <c r="C702" s="98"/>
      <c r="D702" s="43" t="str">
        <f t="shared" si="81"/>
        <v>Indemnity</v>
      </c>
      <c r="E702" s="100"/>
      <c r="F702" s="101"/>
      <c r="G702" s="100"/>
      <c r="H702" s="101"/>
      <c r="I702" s="100"/>
      <c r="J702" s="101"/>
      <c r="K702" s="100"/>
      <c r="L702" s="101"/>
      <c r="M702" s="100"/>
      <c r="N702" s="101"/>
      <c r="O702" s="100"/>
      <c r="P702" s="101"/>
      <c r="Q702" s="100"/>
      <c r="R702" s="101"/>
      <c r="S702" s="100"/>
      <c r="T702" s="101"/>
      <c r="U702" s="118"/>
      <c r="V702" s="118"/>
      <c r="W702" s="100"/>
      <c r="X702" s="100"/>
      <c r="Y702" s="100"/>
      <c r="Z702" s="100"/>
      <c r="AA702" s="132"/>
      <c r="AB702" s="101"/>
      <c r="AC702" s="101"/>
      <c r="AD702" s="101"/>
      <c r="AE702" s="100"/>
      <c r="AF702" s="101"/>
      <c r="AG702" s="100"/>
      <c r="AH702" s="101"/>
      <c r="AI702" s="100"/>
      <c r="AJ702" s="101"/>
      <c r="AK702" s="100"/>
      <c r="AL702" s="101"/>
      <c r="AM702" s="101"/>
      <c r="AN702" s="8"/>
      <c r="AO702" s="147">
        <f>IFERROR(VLOOKUP(B702,'A2. Rate Change &amp; Enrollment'!$C$20:$K$769,3,FALSE),0)</f>
        <v>0</v>
      </c>
      <c r="AP702" s="147">
        <f>IFERROR(VLOOKUP(B702,'A2. Rate Change &amp; Enrollment'!$C$20:$K$769,7,FALSE),0)</f>
        <v>0</v>
      </c>
      <c r="AQ702" s="150" t="e">
        <f t="shared" si="86"/>
        <v>#DIV/0!</v>
      </c>
      <c r="AS702" s="177"/>
      <c r="AT702" s="177"/>
      <c r="AV702" s="153" t="e">
        <f t="shared" si="87"/>
        <v>#DIV/0!</v>
      </c>
      <c r="AW702" s="101"/>
      <c r="AY702" s="132"/>
      <c r="AZ702" s="101"/>
      <c r="BA702" s="94"/>
      <c r="BB702" s="94"/>
      <c r="BC702" s="94"/>
      <c r="BD702" s="94"/>
      <c r="BE702" s="101"/>
      <c r="BF702" s="132"/>
      <c r="BG702" s="98"/>
      <c r="BH702" s="74" t="str">
        <f t="shared" si="82"/>
        <v>N</v>
      </c>
      <c r="BI702" t="e">
        <f t="shared" si="83"/>
        <v>#DIV/0!</v>
      </c>
      <c r="BK702" s="283">
        <f>IFERROR(VLOOKUP($B702, 'A2. Rate Change &amp; Enrollment'!$C$14:$BY$769, 75, FALSE), 0)</f>
        <v>0</v>
      </c>
      <c r="BL702" s="283" t="e">
        <f t="shared" si="84"/>
        <v>#DIV/0!</v>
      </c>
      <c r="BM702" s="283" t="e">
        <f t="shared" si="85"/>
        <v>#DIV/0!</v>
      </c>
      <c r="BN702" t="e">
        <f t="shared" si="88"/>
        <v>#DIV/0!</v>
      </c>
    </row>
    <row r="703" spans="1:66" x14ac:dyDescent="0.35">
      <c r="A703" t="s">
        <v>1006</v>
      </c>
      <c r="B703" s="144"/>
      <c r="C703" s="98"/>
      <c r="D703" s="43" t="str">
        <f t="shared" si="81"/>
        <v>Indemnity</v>
      </c>
      <c r="E703" s="100"/>
      <c r="F703" s="101"/>
      <c r="G703" s="100"/>
      <c r="H703" s="101"/>
      <c r="I703" s="100"/>
      <c r="J703" s="101"/>
      <c r="K703" s="100"/>
      <c r="L703" s="101"/>
      <c r="M703" s="100"/>
      <c r="N703" s="101"/>
      <c r="O703" s="100"/>
      <c r="P703" s="101"/>
      <c r="Q703" s="100"/>
      <c r="R703" s="101"/>
      <c r="S703" s="100"/>
      <c r="T703" s="101"/>
      <c r="U703" s="118"/>
      <c r="V703" s="118"/>
      <c r="W703" s="100"/>
      <c r="X703" s="100"/>
      <c r="Y703" s="100"/>
      <c r="Z703" s="100"/>
      <c r="AA703" s="132"/>
      <c r="AB703" s="101"/>
      <c r="AC703" s="101"/>
      <c r="AD703" s="101"/>
      <c r="AE703" s="100"/>
      <c r="AF703" s="101"/>
      <c r="AG703" s="100"/>
      <c r="AH703" s="101"/>
      <c r="AI703" s="100"/>
      <c r="AJ703" s="101"/>
      <c r="AK703" s="100"/>
      <c r="AL703" s="101"/>
      <c r="AM703" s="101"/>
      <c r="AN703" s="8"/>
      <c r="AO703" s="147">
        <f>IFERROR(VLOOKUP(B703,'A2. Rate Change &amp; Enrollment'!$C$20:$K$769,3,FALSE),0)</f>
        <v>0</v>
      </c>
      <c r="AP703" s="147">
        <f>IFERROR(VLOOKUP(B703,'A2. Rate Change &amp; Enrollment'!$C$20:$K$769,7,FALSE),0)</f>
        <v>0</v>
      </c>
      <c r="AQ703" s="150" t="e">
        <f t="shared" si="86"/>
        <v>#DIV/0!</v>
      </c>
      <c r="AS703" s="177"/>
      <c r="AT703" s="177"/>
      <c r="AV703" s="153" t="e">
        <f t="shared" si="87"/>
        <v>#DIV/0!</v>
      </c>
      <c r="AW703" s="101"/>
      <c r="AY703" s="132"/>
      <c r="AZ703" s="101"/>
      <c r="BA703" s="94"/>
      <c r="BB703" s="94"/>
      <c r="BC703" s="94"/>
      <c r="BD703" s="94"/>
      <c r="BE703" s="101"/>
      <c r="BF703" s="132"/>
      <c r="BG703" s="98"/>
      <c r="BH703" s="74" t="str">
        <f t="shared" si="82"/>
        <v>N</v>
      </c>
      <c r="BI703" t="e">
        <f t="shared" si="83"/>
        <v>#DIV/0!</v>
      </c>
      <c r="BK703" s="283">
        <f>IFERROR(VLOOKUP($B703, 'A2. Rate Change &amp; Enrollment'!$C$14:$BY$769, 75, FALSE), 0)</f>
        <v>0</v>
      </c>
      <c r="BL703" s="283" t="e">
        <f t="shared" si="84"/>
        <v>#DIV/0!</v>
      </c>
      <c r="BM703" s="283" t="e">
        <f t="shared" si="85"/>
        <v>#DIV/0!</v>
      </c>
      <c r="BN703" t="e">
        <f t="shared" si="88"/>
        <v>#DIV/0!</v>
      </c>
    </row>
    <row r="704" spans="1:66" x14ac:dyDescent="0.35">
      <c r="A704" t="s">
        <v>1007</v>
      </c>
      <c r="B704" s="144"/>
      <c r="C704" s="98"/>
      <c r="D704" s="43" t="str">
        <f t="shared" si="81"/>
        <v>Indemnity</v>
      </c>
      <c r="E704" s="100"/>
      <c r="F704" s="101"/>
      <c r="G704" s="100"/>
      <c r="H704" s="101"/>
      <c r="I704" s="100"/>
      <c r="J704" s="101"/>
      <c r="K704" s="100"/>
      <c r="L704" s="101"/>
      <c r="M704" s="100"/>
      <c r="N704" s="101"/>
      <c r="O704" s="100"/>
      <c r="P704" s="101"/>
      <c r="Q704" s="100"/>
      <c r="R704" s="101"/>
      <c r="S704" s="100"/>
      <c r="T704" s="101"/>
      <c r="U704" s="118"/>
      <c r="V704" s="118"/>
      <c r="W704" s="100"/>
      <c r="X704" s="100"/>
      <c r="Y704" s="100"/>
      <c r="Z704" s="100"/>
      <c r="AA704" s="132"/>
      <c r="AB704" s="101"/>
      <c r="AC704" s="101"/>
      <c r="AD704" s="101"/>
      <c r="AE704" s="100"/>
      <c r="AF704" s="101"/>
      <c r="AG704" s="100"/>
      <c r="AH704" s="101"/>
      <c r="AI704" s="100"/>
      <c r="AJ704" s="101"/>
      <c r="AK704" s="100"/>
      <c r="AL704" s="101"/>
      <c r="AM704" s="101"/>
      <c r="AN704" s="8"/>
      <c r="AO704" s="147">
        <f>IFERROR(VLOOKUP(B704,'A2. Rate Change &amp; Enrollment'!$C$20:$K$769,3,FALSE),0)</f>
        <v>0</v>
      </c>
      <c r="AP704" s="147">
        <f>IFERROR(VLOOKUP(B704,'A2. Rate Change &amp; Enrollment'!$C$20:$K$769,7,FALSE),0)</f>
        <v>0</v>
      </c>
      <c r="AQ704" s="150" t="e">
        <f t="shared" si="86"/>
        <v>#DIV/0!</v>
      </c>
      <c r="AS704" s="177"/>
      <c r="AT704" s="177"/>
      <c r="AV704" s="153" t="e">
        <f t="shared" si="87"/>
        <v>#DIV/0!</v>
      </c>
      <c r="AW704" s="101"/>
      <c r="AY704" s="132"/>
      <c r="AZ704" s="101"/>
      <c r="BA704" s="94"/>
      <c r="BB704" s="94"/>
      <c r="BC704" s="94"/>
      <c r="BD704" s="94"/>
      <c r="BE704" s="101"/>
      <c r="BF704" s="132"/>
      <c r="BG704" s="98"/>
      <c r="BH704" s="74" t="str">
        <f t="shared" si="82"/>
        <v>N</v>
      </c>
      <c r="BI704" t="e">
        <f t="shared" si="83"/>
        <v>#DIV/0!</v>
      </c>
      <c r="BK704" s="283">
        <f>IFERROR(VLOOKUP($B704, 'A2. Rate Change &amp; Enrollment'!$C$14:$BY$769, 75, FALSE), 0)</f>
        <v>0</v>
      </c>
      <c r="BL704" s="283" t="e">
        <f t="shared" si="84"/>
        <v>#DIV/0!</v>
      </c>
      <c r="BM704" s="283" t="e">
        <f t="shared" si="85"/>
        <v>#DIV/0!</v>
      </c>
      <c r="BN704" t="e">
        <f t="shared" si="88"/>
        <v>#DIV/0!</v>
      </c>
    </row>
    <row r="705" spans="1:66" x14ac:dyDescent="0.35">
      <c r="A705" t="s">
        <v>1008</v>
      </c>
      <c r="B705" s="144"/>
      <c r="C705" s="98"/>
      <c r="D705" s="43" t="str">
        <f t="shared" si="81"/>
        <v>Indemnity</v>
      </c>
      <c r="E705" s="100"/>
      <c r="F705" s="101"/>
      <c r="G705" s="100"/>
      <c r="H705" s="101"/>
      <c r="I705" s="100"/>
      <c r="J705" s="101"/>
      <c r="K705" s="100"/>
      <c r="L705" s="101"/>
      <c r="M705" s="100"/>
      <c r="N705" s="101"/>
      <c r="O705" s="100"/>
      <c r="P705" s="101"/>
      <c r="Q705" s="100"/>
      <c r="R705" s="101"/>
      <c r="S705" s="100"/>
      <c r="T705" s="101"/>
      <c r="U705" s="118"/>
      <c r="V705" s="118"/>
      <c r="W705" s="100"/>
      <c r="X705" s="100"/>
      <c r="Y705" s="100"/>
      <c r="Z705" s="100"/>
      <c r="AA705" s="132"/>
      <c r="AB705" s="101"/>
      <c r="AC705" s="101"/>
      <c r="AD705" s="101"/>
      <c r="AE705" s="100"/>
      <c r="AF705" s="101"/>
      <c r="AG705" s="100"/>
      <c r="AH705" s="101"/>
      <c r="AI705" s="100"/>
      <c r="AJ705" s="101"/>
      <c r="AK705" s="100"/>
      <c r="AL705" s="101"/>
      <c r="AM705" s="101"/>
      <c r="AN705" s="8"/>
      <c r="AO705" s="147">
        <f>IFERROR(VLOOKUP(B705,'A2. Rate Change &amp; Enrollment'!$C$20:$K$769,3,FALSE),0)</f>
        <v>0</v>
      </c>
      <c r="AP705" s="147">
        <f>IFERROR(VLOOKUP(B705,'A2. Rate Change &amp; Enrollment'!$C$20:$K$769,7,FALSE),0)</f>
        <v>0</v>
      </c>
      <c r="AQ705" s="150" t="e">
        <f t="shared" si="86"/>
        <v>#DIV/0!</v>
      </c>
      <c r="AS705" s="177"/>
      <c r="AT705" s="177"/>
      <c r="AV705" s="153" t="e">
        <f t="shared" si="87"/>
        <v>#DIV/0!</v>
      </c>
      <c r="AW705" s="101"/>
      <c r="AY705" s="132"/>
      <c r="AZ705" s="101"/>
      <c r="BA705" s="94"/>
      <c r="BB705" s="94"/>
      <c r="BC705" s="94"/>
      <c r="BD705" s="94"/>
      <c r="BE705" s="101"/>
      <c r="BF705" s="132"/>
      <c r="BG705" s="98"/>
      <c r="BH705" s="74" t="str">
        <f t="shared" si="82"/>
        <v>N</v>
      </c>
      <c r="BI705" t="e">
        <f t="shared" si="83"/>
        <v>#DIV/0!</v>
      </c>
      <c r="BK705" s="283">
        <f>IFERROR(VLOOKUP($B705, 'A2. Rate Change &amp; Enrollment'!$C$14:$BY$769, 75, FALSE), 0)</f>
        <v>0</v>
      </c>
      <c r="BL705" s="283" t="e">
        <f t="shared" si="84"/>
        <v>#DIV/0!</v>
      </c>
      <c r="BM705" s="283" t="e">
        <f t="shared" si="85"/>
        <v>#DIV/0!</v>
      </c>
      <c r="BN705" t="e">
        <f t="shared" si="88"/>
        <v>#DIV/0!</v>
      </c>
    </row>
    <row r="706" spans="1:66" x14ac:dyDescent="0.35">
      <c r="A706" t="s">
        <v>1009</v>
      </c>
      <c r="B706" s="144"/>
      <c r="C706" s="98"/>
      <c r="D706" s="43" t="str">
        <f t="shared" si="81"/>
        <v>Indemnity</v>
      </c>
      <c r="E706" s="100"/>
      <c r="F706" s="101"/>
      <c r="G706" s="100"/>
      <c r="H706" s="101"/>
      <c r="I706" s="100"/>
      <c r="J706" s="101"/>
      <c r="K706" s="100"/>
      <c r="L706" s="101"/>
      <c r="M706" s="100"/>
      <c r="N706" s="101"/>
      <c r="O706" s="100"/>
      <c r="P706" s="101"/>
      <c r="Q706" s="100"/>
      <c r="R706" s="101"/>
      <c r="S706" s="100"/>
      <c r="T706" s="101"/>
      <c r="U706" s="118"/>
      <c r="V706" s="118"/>
      <c r="W706" s="100"/>
      <c r="X706" s="100"/>
      <c r="Y706" s="100"/>
      <c r="Z706" s="100"/>
      <c r="AA706" s="132"/>
      <c r="AB706" s="101"/>
      <c r="AC706" s="101"/>
      <c r="AD706" s="101"/>
      <c r="AE706" s="100"/>
      <c r="AF706" s="101"/>
      <c r="AG706" s="100"/>
      <c r="AH706" s="101"/>
      <c r="AI706" s="100"/>
      <c r="AJ706" s="101"/>
      <c r="AK706" s="100"/>
      <c r="AL706" s="101"/>
      <c r="AM706" s="101"/>
      <c r="AN706" s="8"/>
      <c r="AO706" s="147">
        <f>IFERROR(VLOOKUP(B706,'A2. Rate Change &amp; Enrollment'!$C$20:$K$769,3,FALSE),0)</f>
        <v>0</v>
      </c>
      <c r="AP706" s="147">
        <f>IFERROR(VLOOKUP(B706,'A2. Rate Change &amp; Enrollment'!$C$20:$K$769,7,FALSE),0)</f>
        <v>0</v>
      </c>
      <c r="AQ706" s="150" t="e">
        <f t="shared" si="86"/>
        <v>#DIV/0!</v>
      </c>
      <c r="AS706" s="177"/>
      <c r="AT706" s="177"/>
      <c r="AV706" s="153" t="e">
        <f t="shared" si="87"/>
        <v>#DIV/0!</v>
      </c>
      <c r="AW706" s="101"/>
      <c r="AY706" s="132"/>
      <c r="AZ706" s="101"/>
      <c r="BA706" s="94"/>
      <c r="BB706" s="94"/>
      <c r="BC706" s="94"/>
      <c r="BD706" s="94"/>
      <c r="BE706" s="101"/>
      <c r="BF706" s="132"/>
      <c r="BG706" s="98"/>
      <c r="BH706" s="74" t="str">
        <f t="shared" si="82"/>
        <v>N</v>
      </c>
      <c r="BI706" t="e">
        <f t="shared" si="83"/>
        <v>#DIV/0!</v>
      </c>
      <c r="BK706" s="283">
        <f>IFERROR(VLOOKUP($B706, 'A2. Rate Change &amp; Enrollment'!$C$14:$BY$769, 75, FALSE), 0)</f>
        <v>0</v>
      </c>
      <c r="BL706" s="283" t="e">
        <f t="shared" si="84"/>
        <v>#DIV/0!</v>
      </c>
      <c r="BM706" s="283" t="e">
        <f t="shared" si="85"/>
        <v>#DIV/0!</v>
      </c>
      <c r="BN706" t="e">
        <f t="shared" si="88"/>
        <v>#DIV/0!</v>
      </c>
    </row>
    <row r="707" spans="1:66" x14ac:dyDescent="0.35">
      <c r="A707" t="s">
        <v>1010</v>
      </c>
      <c r="B707" s="144"/>
      <c r="C707" s="98"/>
      <c r="D707" s="43" t="str">
        <f t="shared" si="81"/>
        <v>Indemnity</v>
      </c>
      <c r="E707" s="100"/>
      <c r="F707" s="101"/>
      <c r="G707" s="100"/>
      <c r="H707" s="101"/>
      <c r="I707" s="100"/>
      <c r="J707" s="101"/>
      <c r="K707" s="100"/>
      <c r="L707" s="101"/>
      <c r="M707" s="100"/>
      <c r="N707" s="101"/>
      <c r="O707" s="100"/>
      <c r="P707" s="101"/>
      <c r="Q707" s="100"/>
      <c r="R707" s="101"/>
      <c r="S707" s="100"/>
      <c r="T707" s="101"/>
      <c r="U707" s="118"/>
      <c r="V707" s="118"/>
      <c r="W707" s="100"/>
      <c r="X707" s="100"/>
      <c r="Y707" s="100"/>
      <c r="Z707" s="100"/>
      <c r="AA707" s="132"/>
      <c r="AB707" s="101"/>
      <c r="AC707" s="101"/>
      <c r="AD707" s="101"/>
      <c r="AE707" s="100"/>
      <c r="AF707" s="101"/>
      <c r="AG707" s="100"/>
      <c r="AH707" s="101"/>
      <c r="AI707" s="100"/>
      <c r="AJ707" s="101"/>
      <c r="AK707" s="100"/>
      <c r="AL707" s="101"/>
      <c r="AM707" s="101"/>
      <c r="AN707" s="8"/>
      <c r="AO707" s="147">
        <f>IFERROR(VLOOKUP(B707,'A2. Rate Change &amp; Enrollment'!$C$20:$K$769,3,FALSE),0)</f>
        <v>0</v>
      </c>
      <c r="AP707" s="147">
        <f>IFERROR(VLOOKUP(B707,'A2. Rate Change &amp; Enrollment'!$C$20:$K$769,7,FALSE),0)</f>
        <v>0</v>
      </c>
      <c r="AQ707" s="150" t="e">
        <f t="shared" si="86"/>
        <v>#DIV/0!</v>
      </c>
      <c r="AS707" s="177"/>
      <c r="AT707" s="177"/>
      <c r="AV707" s="153" t="e">
        <f t="shared" si="87"/>
        <v>#DIV/0!</v>
      </c>
      <c r="AW707" s="101"/>
      <c r="AY707" s="132"/>
      <c r="AZ707" s="101"/>
      <c r="BA707" s="94"/>
      <c r="BB707" s="94"/>
      <c r="BC707" s="94"/>
      <c r="BD707" s="94"/>
      <c r="BE707" s="101"/>
      <c r="BF707" s="132"/>
      <c r="BG707" s="98"/>
      <c r="BH707" s="74" t="str">
        <f t="shared" si="82"/>
        <v>N</v>
      </c>
      <c r="BI707" t="e">
        <f t="shared" si="83"/>
        <v>#DIV/0!</v>
      </c>
      <c r="BK707" s="283">
        <f>IFERROR(VLOOKUP($B707, 'A2. Rate Change &amp; Enrollment'!$C$14:$BY$769, 75, FALSE), 0)</f>
        <v>0</v>
      </c>
      <c r="BL707" s="283" t="e">
        <f t="shared" si="84"/>
        <v>#DIV/0!</v>
      </c>
      <c r="BM707" s="283" t="e">
        <f t="shared" si="85"/>
        <v>#DIV/0!</v>
      </c>
      <c r="BN707" t="e">
        <f t="shared" si="88"/>
        <v>#DIV/0!</v>
      </c>
    </row>
    <row r="708" spans="1:66" x14ac:dyDescent="0.35">
      <c r="A708" t="s">
        <v>1011</v>
      </c>
      <c r="B708" s="144"/>
      <c r="C708" s="98"/>
      <c r="D708" s="43" t="str">
        <f t="shared" si="81"/>
        <v>Indemnity</v>
      </c>
      <c r="E708" s="100"/>
      <c r="F708" s="101"/>
      <c r="G708" s="100"/>
      <c r="H708" s="101"/>
      <c r="I708" s="100"/>
      <c r="J708" s="101"/>
      <c r="K708" s="100"/>
      <c r="L708" s="101"/>
      <c r="M708" s="100"/>
      <c r="N708" s="101"/>
      <c r="O708" s="100"/>
      <c r="P708" s="101"/>
      <c r="Q708" s="100"/>
      <c r="R708" s="101"/>
      <c r="S708" s="100"/>
      <c r="T708" s="101"/>
      <c r="U708" s="118"/>
      <c r="V708" s="118"/>
      <c r="W708" s="100"/>
      <c r="X708" s="100"/>
      <c r="Y708" s="100"/>
      <c r="Z708" s="100"/>
      <c r="AA708" s="132"/>
      <c r="AB708" s="101"/>
      <c r="AC708" s="101"/>
      <c r="AD708" s="101"/>
      <c r="AE708" s="100"/>
      <c r="AF708" s="101"/>
      <c r="AG708" s="100"/>
      <c r="AH708" s="101"/>
      <c r="AI708" s="100"/>
      <c r="AJ708" s="101"/>
      <c r="AK708" s="100"/>
      <c r="AL708" s="101"/>
      <c r="AM708" s="101"/>
      <c r="AN708" s="8"/>
      <c r="AO708" s="147">
        <f>IFERROR(VLOOKUP(B708,'A2. Rate Change &amp; Enrollment'!$C$20:$K$769,3,FALSE),0)</f>
        <v>0</v>
      </c>
      <c r="AP708" s="147">
        <f>IFERROR(VLOOKUP(B708,'A2. Rate Change &amp; Enrollment'!$C$20:$K$769,7,FALSE),0)</f>
        <v>0</v>
      </c>
      <c r="AQ708" s="150" t="e">
        <f t="shared" si="86"/>
        <v>#DIV/0!</v>
      </c>
      <c r="AS708" s="177"/>
      <c r="AT708" s="177"/>
      <c r="AV708" s="153" t="e">
        <f t="shared" si="87"/>
        <v>#DIV/0!</v>
      </c>
      <c r="AW708" s="101"/>
      <c r="AY708" s="132"/>
      <c r="AZ708" s="101"/>
      <c r="BA708" s="94"/>
      <c r="BB708" s="94"/>
      <c r="BC708" s="94"/>
      <c r="BD708" s="94"/>
      <c r="BE708" s="101"/>
      <c r="BF708" s="132"/>
      <c r="BG708" s="98"/>
      <c r="BH708" s="74" t="str">
        <f t="shared" si="82"/>
        <v>N</v>
      </c>
      <c r="BI708" t="e">
        <f t="shared" si="83"/>
        <v>#DIV/0!</v>
      </c>
      <c r="BK708" s="283">
        <f>IFERROR(VLOOKUP($B708, 'A2. Rate Change &amp; Enrollment'!$C$14:$BY$769, 75, FALSE), 0)</f>
        <v>0</v>
      </c>
      <c r="BL708" s="283" t="e">
        <f t="shared" si="84"/>
        <v>#DIV/0!</v>
      </c>
      <c r="BM708" s="283" t="e">
        <f t="shared" si="85"/>
        <v>#DIV/0!</v>
      </c>
      <c r="BN708" t="e">
        <f t="shared" si="88"/>
        <v>#DIV/0!</v>
      </c>
    </row>
    <row r="709" spans="1:66" x14ac:dyDescent="0.35">
      <c r="A709" t="s">
        <v>1012</v>
      </c>
      <c r="B709" s="144"/>
      <c r="C709" s="98"/>
      <c r="D709" s="43" t="str">
        <f t="shared" si="81"/>
        <v>Indemnity</v>
      </c>
      <c r="E709" s="100"/>
      <c r="F709" s="101"/>
      <c r="G709" s="100"/>
      <c r="H709" s="101"/>
      <c r="I709" s="100"/>
      <c r="J709" s="101"/>
      <c r="K709" s="100"/>
      <c r="L709" s="101"/>
      <c r="M709" s="100"/>
      <c r="N709" s="101"/>
      <c r="O709" s="100"/>
      <c r="P709" s="101"/>
      <c r="Q709" s="100"/>
      <c r="R709" s="101"/>
      <c r="S709" s="100"/>
      <c r="T709" s="101"/>
      <c r="U709" s="118"/>
      <c r="V709" s="118"/>
      <c r="W709" s="100"/>
      <c r="X709" s="100"/>
      <c r="Y709" s="100"/>
      <c r="Z709" s="100"/>
      <c r="AA709" s="132"/>
      <c r="AB709" s="101"/>
      <c r="AC709" s="101"/>
      <c r="AD709" s="101"/>
      <c r="AE709" s="100"/>
      <c r="AF709" s="101"/>
      <c r="AG709" s="100"/>
      <c r="AH709" s="101"/>
      <c r="AI709" s="100"/>
      <c r="AJ709" s="101"/>
      <c r="AK709" s="100"/>
      <c r="AL709" s="101"/>
      <c r="AM709" s="101"/>
      <c r="AN709" s="8"/>
      <c r="AO709" s="147">
        <f>IFERROR(VLOOKUP(B709,'A2. Rate Change &amp; Enrollment'!$C$20:$K$769,3,FALSE),0)</f>
        <v>0</v>
      </c>
      <c r="AP709" s="147">
        <f>IFERROR(VLOOKUP(B709,'A2. Rate Change &amp; Enrollment'!$C$20:$K$769,7,FALSE),0)</f>
        <v>0</v>
      </c>
      <c r="AQ709" s="150" t="e">
        <f t="shared" si="86"/>
        <v>#DIV/0!</v>
      </c>
      <c r="AS709" s="177"/>
      <c r="AT709" s="177"/>
      <c r="AV709" s="153" t="e">
        <f t="shared" si="87"/>
        <v>#DIV/0!</v>
      </c>
      <c r="AW709" s="101"/>
      <c r="AY709" s="132"/>
      <c r="AZ709" s="101"/>
      <c r="BA709" s="94"/>
      <c r="BB709" s="94"/>
      <c r="BC709" s="94"/>
      <c r="BD709" s="94"/>
      <c r="BE709" s="101"/>
      <c r="BF709" s="132"/>
      <c r="BG709" s="98"/>
      <c r="BH709" s="74" t="str">
        <f t="shared" si="82"/>
        <v>N</v>
      </c>
      <c r="BI709" t="e">
        <f t="shared" si="83"/>
        <v>#DIV/0!</v>
      </c>
      <c r="BK709" s="283">
        <f>IFERROR(VLOOKUP($B709, 'A2. Rate Change &amp; Enrollment'!$C$14:$BY$769, 75, FALSE), 0)</f>
        <v>0</v>
      </c>
      <c r="BL709" s="283" t="e">
        <f t="shared" si="84"/>
        <v>#DIV/0!</v>
      </c>
      <c r="BM709" s="283" t="e">
        <f t="shared" si="85"/>
        <v>#DIV/0!</v>
      </c>
      <c r="BN709" t="e">
        <f t="shared" si="88"/>
        <v>#DIV/0!</v>
      </c>
    </row>
    <row r="710" spans="1:66" x14ac:dyDescent="0.35">
      <c r="A710" t="s">
        <v>1013</v>
      </c>
      <c r="B710" s="144"/>
      <c r="C710" s="98"/>
      <c r="D710" s="43" t="str">
        <f t="shared" si="81"/>
        <v>Indemnity</v>
      </c>
      <c r="E710" s="100"/>
      <c r="F710" s="101"/>
      <c r="G710" s="100"/>
      <c r="H710" s="101"/>
      <c r="I710" s="100"/>
      <c r="J710" s="101"/>
      <c r="K710" s="100"/>
      <c r="L710" s="101"/>
      <c r="M710" s="100"/>
      <c r="N710" s="101"/>
      <c r="O710" s="100"/>
      <c r="P710" s="101"/>
      <c r="Q710" s="100"/>
      <c r="R710" s="101"/>
      <c r="S710" s="100"/>
      <c r="T710" s="101"/>
      <c r="U710" s="118"/>
      <c r="V710" s="118"/>
      <c r="W710" s="100"/>
      <c r="X710" s="100"/>
      <c r="Y710" s="100"/>
      <c r="Z710" s="100"/>
      <c r="AA710" s="132"/>
      <c r="AB710" s="101"/>
      <c r="AC710" s="101"/>
      <c r="AD710" s="101"/>
      <c r="AE710" s="100"/>
      <c r="AF710" s="101"/>
      <c r="AG710" s="100"/>
      <c r="AH710" s="101"/>
      <c r="AI710" s="100"/>
      <c r="AJ710" s="101"/>
      <c r="AK710" s="100"/>
      <c r="AL710" s="101"/>
      <c r="AM710" s="101"/>
      <c r="AN710" s="8"/>
      <c r="AO710" s="147">
        <f>IFERROR(VLOOKUP(B710,'A2. Rate Change &amp; Enrollment'!$C$20:$K$769,3,FALSE),0)</f>
        <v>0</v>
      </c>
      <c r="AP710" s="147">
        <f>IFERROR(VLOOKUP(B710,'A2. Rate Change &amp; Enrollment'!$C$20:$K$769,7,FALSE),0)</f>
        <v>0</v>
      </c>
      <c r="AQ710" s="150" t="e">
        <f t="shared" si="86"/>
        <v>#DIV/0!</v>
      </c>
      <c r="AS710" s="177"/>
      <c r="AT710" s="177"/>
      <c r="AV710" s="153" t="e">
        <f t="shared" si="87"/>
        <v>#DIV/0!</v>
      </c>
      <c r="AW710" s="101"/>
      <c r="AY710" s="132"/>
      <c r="AZ710" s="101"/>
      <c r="BA710" s="94"/>
      <c r="BB710" s="94"/>
      <c r="BC710" s="94"/>
      <c r="BD710" s="94"/>
      <c r="BE710" s="101"/>
      <c r="BF710" s="132"/>
      <c r="BG710" s="98"/>
      <c r="BH710" s="74" t="str">
        <f t="shared" si="82"/>
        <v>N</v>
      </c>
      <c r="BI710" t="e">
        <f t="shared" si="83"/>
        <v>#DIV/0!</v>
      </c>
      <c r="BK710" s="283">
        <f>IFERROR(VLOOKUP($B710, 'A2. Rate Change &amp; Enrollment'!$C$14:$BY$769, 75, FALSE), 0)</f>
        <v>0</v>
      </c>
      <c r="BL710" s="283" t="e">
        <f t="shared" si="84"/>
        <v>#DIV/0!</v>
      </c>
      <c r="BM710" s="283" t="e">
        <f t="shared" si="85"/>
        <v>#DIV/0!</v>
      </c>
      <c r="BN710" t="e">
        <f t="shared" si="88"/>
        <v>#DIV/0!</v>
      </c>
    </row>
    <row r="711" spans="1:66" x14ac:dyDescent="0.35">
      <c r="A711" t="s">
        <v>1014</v>
      </c>
      <c r="B711" s="144"/>
      <c r="C711" s="98"/>
      <c r="D711" s="43" t="str">
        <f t="shared" si="81"/>
        <v>Indemnity</v>
      </c>
      <c r="E711" s="100"/>
      <c r="F711" s="101"/>
      <c r="G711" s="100"/>
      <c r="H711" s="101"/>
      <c r="I711" s="100"/>
      <c r="J711" s="101"/>
      <c r="K711" s="100"/>
      <c r="L711" s="101"/>
      <c r="M711" s="100"/>
      <c r="N711" s="101"/>
      <c r="O711" s="100"/>
      <c r="P711" s="101"/>
      <c r="Q711" s="100"/>
      <c r="R711" s="101"/>
      <c r="S711" s="100"/>
      <c r="T711" s="101"/>
      <c r="U711" s="118"/>
      <c r="V711" s="118"/>
      <c r="W711" s="100"/>
      <c r="X711" s="100"/>
      <c r="Y711" s="100"/>
      <c r="Z711" s="100"/>
      <c r="AA711" s="132"/>
      <c r="AB711" s="101"/>
      <c r="AC711" s="101"/>
      <c r="AD711" s="101"/>
      <c r="AE711" s="100"/>
      <c r="AF711" s="101"/>
      <c r="AG711" s="100"/>
      <c r="AH711" s="101"/>
      <c r="AI711" s="100"/>
      <c r="AJ711" s="101"/>
      <c r="AK711" s="100"/>
      <c r="AL711" s="101"/>
      <c r="AM711" s="101"/>
      <c r="AN711" s="8"/>
      <c r="AO711" s="147">
        <f>IFERROR(VLOOKUP(B711,'A2. Rate Change &amp; Enrollment'!$C$20:$K$769,3,FALSE),0)</f>
        <v>0</v>
      </c>
      <c r="AP711" s="147">
        <f>IFERROR(VLOOKUP(B711,'A2. Rate Change &amp; Enrollment'!$C$20:$K$769,7,FALSE),0)</f>
        <v>0</v>
      </c>
      <c r="AQ711" s="150" t="e">
        <f t="shared" si="86"/>
        <v>#DIV/0!</v>
      </c>
      <c r="AS711" s="177"/>
      <c r="AT711" s="177"/>
      <c r="AV711" s="153" t="e">
        <f t="shared" si="87"/>
        <v>#DIV/0!</v>
      </c>
      <c r="AW711" s="101"/>
      <c r="AY711" s="132"/>
      <c r="AZ711" s="101"/>
      <c r="BA711" s="94"/>
      <c r="BB711" s="94"/>
      <c r="BC711" s="94"/>
      <c r="BD711" s="94"/>
      <c r="BE711" s="101"/>
      <c r="BF711" s="132"/>
      <c r="BG711" s="98"/>
      <c r="BH711" s="74" t="str">
        <f t="shared" si="82"/>
        <v>N</v>
      </c>
      <c r="BI711" t="e">
        <f t="shared" si="83"/>
        <v>#DIV/0!</v>
      </c>
      <c r="BK711" s="283">
        <f>IFERROR(VLOOKUP($B711, 'A2. Rate Change &amp; Enrollment'!$C$14:$BY$769, 75, FALSE), 0)</f>
        <v>0</v>
      </c>
      <c r="BL711" s="283" t="e">
        <f t="shared" si="84"/>
        <v>#DIV/0!</v>
      </c>
      <c r="BM711" s="283" t="e">
        <f t="shared" si="85"/>
        <v>#DIV/0!</v>
      </c>
      <c r="BN711" t="e">
        <f t="shared" si="88"/>
        <v>#DIV/0!</v>
      </c>
    </row>
    <row r="712" spans="1:66" x14ac:dyDescent="0.35">
      <c r="A712" t="s">
        <v>1015</v>
      </c>
      <c r="B712" s="144"/>
      <c r="C712" s="98"/>
      <c r="D712" s="43" t="str">
        <f t="shared" si="81"/>
        <v>Indemnity</v>
      </c>
      <c r="E712" s="100"/>
      <c r="F712" s="101"/>
      <c r="G712" s="100"/>
      <c r="H712" s="101"/>
      <c r="I712" s="100"/>
      <c r="J712" s="101"/>
      <c r="K712" s="100"/>
      <c r="L712" s="101"/>
      <c r="M712" s="100"/>
      <c r="N712" s="101"/>
      <c r="O712" s="100"/>
      <c r="P712" s="101"/>
      <c r="Q712" s="100"/>
      <c r="R712" s="101"/>
      <c r="S712" s="100"/>
      <c r="T712" s="101"/>
      <c r="U712" s="118"/>
      <c r="V712" s="118"/>
      <c r="W712" s="100"/>
      <c r="X712" s="100"/>
      <c r="Y712" s="100"/>
      <c r="Z712" s="100"/>
      <c r="AA712" s="132"/>
      <c r="AB712" s="101"/>
      <c r="AC712" s="101"/>
      <c r="AD712" s="101"/>
      <c r="AE712" s="100"/>
      <c r="AF712" s="101"/>
      <c r="AG712" s="100"/>
      <c r="AH712" s="101"/>
      <c r="AI712" s="100"/>
      <c r="AJ712" s="101"/>
      <c r="AK712" s="100"/>
      <c r="AL712" s="101"/>
      <c r="AM712" s="101"/>
      <c r="AN712" s="8"/>
      <c r="AO712" s="147">
        <f>IFERROR(VLOOKUP(B712,'A2. Rate Change &amp; Enrollment'!$C$20:$K$769,3,FALSE),0)</f>
        <v>0</v>
      </c>
      <c r="AP712" s="147">
        <f>IFERROR(VLOOKUP(B712,'A2. Rate Change &amp; Enrollment'!$C$20:$K$769,7,FALSE),0)</f>
        <v>0</v>
      </c>
      <c r="AQ712" s="150" t="e">
        <f t="shared" si="86"/>
        <v>#DIV/0!</v>
      </c>
      <c r="AS712" s="177"/>
      <c r="AT712" s="177"/>
      <c r="AV712" s="153" t="e">
        <f t="shared" si="87"/>
        <v>#DIV/0!</v>
      </c>
      <c r="AW712" s="101"/>
      <c r="AY712" s="132"/>
      <c r="AZ712" s="101"/>
      <c r="BA712" s="94"/>
      <c r="BB712" s="94"/>
      <c r="BC712" s="94"/>
      <c r="BD712" s="94"/>
      <c r="BE712" s="101"/>
      <c r="BF712" s="132"/>
      <c r="BG712" s="98"/>
      <c r="BH712" s="74" t="str">
        <f t="shared" si="82"/>
        <v>N</v>
      </c>
      <c r="BI712" t="e">
        <f t="shared" si="83"/>
        <v>#DIV/0!</v>
      </c>
      <c r="BK712" s="283">
        <f>IFERROR(VLOOKUP($B712, 'A2. Rate Change &amp; Enrollment'!$C$14:$BY$769, 75, FALSE), 0)</f>
        <v>0</v>
      </c>
      <c r="BL712" s="283" t="e">
        <f t="shared" si="84"/>
        <v>#DIV/0!</v>
      </c>
      <c r="BM712" s="283" t="e">
        <f t="shared" si="85"/>
        <v>#DIV/0!</v>
      </c>
      <c r="BN712" t="e">
        <f t="shared" si="88"/>
        <v>#DIV/0!</v>
      </c>
    </row>
    <row r="713" spans="1:66" x14ac:dyDescent="0.35">
      <c r="A713" t="s">
        <v>1016</v>
      </c>
      <c r="B713" s="144"/>
      <c r="C713" s="98"/>
      <c r="D713" s="43" t="str">
        <f t="shared" si="81"/>
        <v>Indemnity</v>
      </c>
      <c r="E713" s="100"/>
      <c r="F713" s="101"/>
      <c r="G713" s="100"/>
      <c r="H713" s="101"/>
      <c r="I713" s="100"/>
      <c r="J713" s="101"/>
      <c r="K713" s="100"/>
      <c r="L713" s="101"/>
      <c r="M713" s="100"/>
      <c r="N713" s="101"/>
      <c r="O713" s="100"/>
      <c r="P713" s="101"/>
      <c r="Q713" s="100"/>
      <c r="R713" s="101"/>
      <c r="S713" s="100"/>
      <c r="T713" s="101"/>
      <c r="U713" s="118"/>
      <c r="V713" s="118"/>
      <c r="W713" s="100"/>
      <c r="X713" s="100"/>
      <c r="Y713" s="100"/>
      <c r="Z713" s="100"/>
      <c r="AA713" s="132"/>
      <c r="AB713" s="101"/>
      <c r="AC713" s="101"/>
      <c r="AD713" s="101"/>
      <c r="AE713" s="100"/>
      <c r="AF713" s="101"/>
      <c r="AG713" s="100"/>
      <c r="AH713" s="101"/>
      <c r="AI713" s="100"/>
      <c r="AJ713" s="101"/>
      <c r="AK713" s="100"/>
      <c r="AL713" s="101"/>
      <c r="AM713" s="101"/>
      <c r="AN713" s="8"/>
      <c r="AO713" s="147">
        <f>IFERROR(VLOOKUP(B713,'A2. Rate Change &amp; Enrollment'!$C$20:$K$769,3,FALSE),0)</f>
        <v>0</v>
      </c>
      <c r="AP713" s="147">
        <f>IFERROR(VLOOKUP(B713,'A2. Rate Change &amp; Enrollment'!$C$20:$K$769,7,FALSE),0)</f>
        <v>0</v>
      </c>
      <c r="AQ713" s="150" t="e">
        <f t="shared" si="86"/>
        <v>#DIV/0!</v>
      </c>
      <c r="AS713" s="177"/>
      <c r="AT713" s="177"/>
      <c r="AV713" s="153" t="e">
        <f t="shared" si="87"/>
        <v>#DIV/0!</v>
      </c>
      <c r="AW713" s="101"/>
      <c r="AY713" s="132"/>
      <c r="AZ713" s="101"/>
      <c r="BA713" s="94"/>
      <c r="BB713" s="94"/>
      <c r="BC713" s="94"/>
      <c r="BD713" s="94"/>
      <c r="BE713" s="101"/>
      <c r="BF713" s="132"/>
      <c r="BG713" s="98"/>
      <c r="BH713" s="74" t="str">
        <f t="shared" si="82"/>
        <v>N</v>
      </c>
      <c r="BI713" t="e">
        <f t="shared" si="83"/>
        <v>#DIV/0!</v>
      </c>
      <c r="BK713" s="283">
        <f>IFERROR(VLOOKUP($B713, 'A2. Rate Change &amp; Enrollment'!$C$14:$BY$769, 75, FALSE), 0)</f>
        <v>0</v>
      </c>
      <c r="BL713" s="283" t="e">
        <f t="shared" si="84"/>
        <v>#DIV/0!</v>
      </c>
      <c r="BM713" s="283" t="e">
        <f t="shared" si="85"/>
        <v>#DIV/0!</v>
      </c>
      <c r="BN713" t="e">
        <f t="shared" si="88"/>
        <v>#DIV/0!</v>
      </c>
    </row>
    <row r="714" spans="1:66" x14ac:dyDescent="0.35">
      <c r="A714" t="s">
        <v>1017</v>
      </c>
      <c r="B714" s="144"/>
      <c r="C714" s="98"/>
      <c r="D714" s="43" t="str">
        <f t="shared" si="81"/>
        <v>Indemnity</v>
      </c>
      <c r="E714" s="100"/>
      <c r="F714" s="101"/>
      <c r="G714" s="100"/>
      <c r="H714" s="101"/>
      <c r="I714" s="100"/>
      <c r="J714" s="101"/>
      <c r="K714" s="100"/>
      <c r="L714" s="101"/>
      <c r="M714" s="100"/>
      <c r="N714" s="101"/>
      <c r="O714" s="100"/>
      <c r="P714" s="101"/>
      <c r="Q714" s="100"/>
      <c r="R714" s="101"/>
      <c r="S714" s="100"/>
      <c r="T714" s="101"/>
      <c r="U714" s="118"/>
      <c r="V714" s="118"/>
      <c r="W714" s="100"/>
      <c r="X714" s="100"/>
      <c r="Y714" s="100"/>
      <c r="Z714" s="100"/>
      <c r="AA714" s="132"/>
      <c r="AB714" s="101"/>
      <c r="AC714" s="101"/>
      <c r="AD714" s="101"/>
      <c r="AE714" s="100"/>
      <c r="AF714" s="101"/>
      <c r="AG714" s="100"/>
      <c r="AH714" s="101"/>
      <c r="AI714" s="100"/>
      <c r="AJ714" s="101"/>
      <c r="AK714" s="100"/>
      <c r="AL714" s="101"/>
      <c r="AM714" s="101"/>
      <c r="AN714" s="8"/>
      <c r="AO714" s="147">
        <f>IFERROR(VLOOKUP(B714,'A2. Rate Change &amp; Enrollment'!$C$20:$K$769,3,FALSE),0)</f>
        <v>0</v>
      </c>
      <c r="AP714" s="147">
        <f>IFERROR(VLOOKUP(B714,'A2. Rate Change &amp; Enrollment'!$C$20:$K$769,7,FALSE),0)</f>
        <v>0</v>
      </c>
      <c r="AQ714" s="150" t="e">
        <f t="shared" si="86"/>
        <v>#DIV/0!</v>
      </c>
      <c r="AS714" s="177"/>
      <c r="AT714" s="177"/>
      <c r="AV714" s="153" t="e">
        <f t="shared" si="87"/>
        <v>#DIV/0!</v>
      </c>
      <c r="AW714" s="101"/>
      <c r="AY714" s="132"/>
      <c r="AZ714" s="101"/>
      <c r="BA714" s="94"/>
      <c r="BB714" s="94"/>
      <c r="BC714" s="94"/>
      <c r="BD714" s="94"/>
      <c r="BE714" s="101"/>
      <c r="BF714" s="132"/>
      <c r="BG714" s="98"/>
      <c r="BH714" s="74" t="str">
        <f t="shared" si="82"/>
        <v>N</v>
      </c>
      <c r="BI714" t="e">
        <f t="shared" si="83"/>
        <v>#DIV/0!</v>
      </c>
      <c r="BK714" s="283">
        <f>IFERROR(VLOOKUP($B714, 'A2. Rate Change &amp; Enrollment'!$C$14:$BY$769, 75, FALSE), 0)</f>
        <v>0</v>
      </c>
      <c r="BL714" s="283" t="e">
        <f t="shared" si="84"/>
        <v>#DIV/0!</v>
      </c>
      <c r="BM714" s="283" t="e">
        <f t="shared" si="85"/>
        <v>#DIV/0!</v>
      </c>
      <c r="BN714" t="e">
        <f t="shared" si="88"/>
        <v>#DIV/0!</v>
      </c>
    </row>
    <row r="715" spans="1:66" x14ac:dyDescent="0.35">
      <c r="A715" t="s">
        <v>1018</v>
      </c>
      <c r="B715" s="144"/>
      <c r="C715" s="98"/>
      <c r="D715" s="43" t="str">
        <f t="shared" si="81"/>
        <v>Indemnity</v>
      </c>
      <c r="E715" s="100"/>
      <c r="F715" s="101"/>
      <c r="G715" s="100"/>
      <c r="H715" s="101"/>
      <c r="I715" s="100"/>
      <c r="J715" s="101"/>
      <c r="K715" s="100"/>
      <c r="L715" s="101"/>
      <c r="M715" s="100"/>
      <c r="N715" s="101"/>
      <c r="O715" s="100"/>
      <c r="P715" s="101"/>
      <c r="Q715" s="100"/>
      <c r="R715" s="101"/>
      <c r="S715" s="100"/>
      <c r="T715" s="101"/>
      <c r="U715" s="118"/>
      <c r="V715" s="118"/>
      <c r="W715" s="100"/>
      <c r="X715" s="100"/>
      <c r="Y715" s="100"/>
      <c r="Z715" s="100"/>
      <c r="AA715" s="132"/>
      <c r="AB715" s="101"/>
      <c r="AC715" s="101"/>
      <c r="AD715" s="101"/>
      <c r="AE715" s="100"/>
      <c r="AF715" s="101"/>
      <c r="AG715" s="100"/>
      <c r="AH715" s="101"/>
      <c r="AI715" s="100"/>
      <c r="AJ715" s="101"/>
      <c r="AK715" s="100"/>
      <c r="AL715" s="101"/>
      <c r="AM715" s="101"/>
      <c r="AN715" s="8"/>
      <c r="AO715" s="147">
        <f>IFERROR(VLOOKUP(B715,'A2. Rate Change &amp; Enrollment'!$C$20:$K$769,3,FALSE),0)</f>
        <v>0</v>
      </c>
      <c r="AP715" s="147">
        <f>IFERROR(VLOOKUP(B715,'A2. Rate Change &amp; Enrollment'!$C$20:$K$769,7,FALSE),0)</f>
        <v>0</v>
      </c>
      <c r="AQ715" s="150" t="e">
        <f t="shared" si="86"/>
        <v>#DIV/0!</v>
      </c>
      <c r="AS715" s="177"/>
      <c r="AT715" s="177"/>
      <c r="AV715" s="153" t="e">
        <f t="shared" si="87"/>
        <v>#DIV/0!</v>
      </c>
      <c r="AW715" s="101"/>
      <c r="AY715" s="132"/>
      <c r="AZ715" s="101"/>
      <c r="BA715" s="94"/>
      <c r="BB715" s="94"/>
      <c r="BC715" s="94"/>
      <c r="BD715" s="94"/>
      <c r="BE715" s="101"/>
      <c r="BF715" s="132"/>
      <c r="BG715" s="98"/>
      <c r="BH715" s="74" t="str">
        <f t="shared" si="82"/>
        <v>N</v>
      </c>
      <c r="BI715" t="e">
        <f t="shared" si="83"/>
        <v>#DIV/0!</v>
      </c>
      <c r="BK715" s="283">
        <f>IFERROR(VLOOKUP($B715, 'A2. Rate Change &amp; Enrollment'!$C$14:$BY$769, 75, FALSE), 0)</f>
        <v>0</v>
      </c>
      <c r="BL715" s="283" t="e">
        <f t="shared" si="84"/>
        <v>#DIV/0!</v>
      </c>
      <c r="BM715" s="283" t="e">
        <f t="shared" si="85"/>
        <v>#DIV/0!</v>
      </c>
      <c r="BN715" t="e">
        <f t="shared" si="88"/>
        <v>#DIV/0!</v>
      </c>
    </row>
    <row r="716" spans="1:66" x14ac:dyDescent="0.35">
      <c r="A716" t="s">
        <v>1019</v>
      </c>
      <c r="B716" s="144"/>
      <c r="C716" s="98"/>
      <c r="D716" s="43" t="str">
        <f t="shared" si="81"/>
        <v>Indemnity</v>
      </c>
      <c r="E716" s="100"/>
      <c r="F716" s="101"/>
      <c r="G716" s="100"/>
      <c r="H716" s="101"/>
      <c r="I716" s="100"/>
      <c r="J716" s="101"/>
      <c r="K716" s="100"/>
      <c r="L716" s="101"/>
      <c r="M716" s="100"/>
      <c r="N716" s="101"/>
      <c r="O716" s="100"/>
      <c r="P716" s="101"/>
      <c r="Q716" s="100"/>
      <c r="R716" s="101"/>
      <c r="S716" s="100"/>
      <c r="T716" s="101"/>
      <c r="U716" s="118"/>
      <c r="V716" s="118"/>
      <c r="W716" s="100"/>
      <c r="X716" s="100"/>
      <c r="Y716" s="100"/>
      <c r="Z716" s="100"/>
      <c r="AA716" s="132"/>
      <c r="AB716" s="101"/>
      <c r="AC716" s="101"/>
      <c r="AD716" s="101"/>
      <c r="AE716" s="100"/>
      <c r="AF716" s="101"/>
      <c r="AG716" s="100"/>
      <c r="AH716" s="101"/>
      <c r="AI716" s="100"/>
      <c r="AJ716" s="101"/>
      <c r="AK716" s="100"/>
      <c r="AL716" s="101"/>
      <c r="AM716" s="101"/>
      <c r="AN716" s="8"/>
      <c r="AO716" s="147">
        <f>IFERROR(VLOOKUP(B716,'A2. Rate Change &amp; Enrollment'!$C$20:$K$769,3,FALSE),0)</f>
        <v>0</v>
      </c>
      <c r="AP716" s="147">
        <f>IFERROR(VLOOKUP(B716,'A2. Rate Change &amp; Enrollment'!$C$20:$K$769,7,FALSE),0)</f>
        <v>0</v>
      </c>
      <c r="AQ716" s="150" t="e">
        <f t="shared" si="86"/>
        <v>#DIV/0!</v>
      </c>
      <c r="AS716" s="177"/>
      <c r="AT716" s="177"/>
      <c r="AV716" s="153" t="e">
        <f t="shared" si="87"/>
        <v>#DIV/0!</v>
      </c>
      <c r="AW716" s="101"/>
      <c r="AY716" s="132"/>
      <c r="AZ716" s="101"/>
      <c r="BA716" s="94"/>
      <c r="BB716" s="94"/>
      <c r="BC716" s="94"/>
      <c r="BD716" s="94"/>
      <c r="BE716" s="101"/>
      <c r="BF716" s="132"/>
      <c r="BG716" s="98"/>
      <c r="BH716" s="74" t="str">
        <f t="shared" si="82"/>
        <v>N</v>
      </c>
      <c r="BI716" t="e">
        <f t="shared" si="83"/>
        <v>#DIV/0!</v>
      </c>
      <c r="BK716" s="283">
        <f>IFERROR(VLOOKUP($B716, 'A2. Rate Change &amp; Enrollment'!$C$14:$BY$769, 75, FALSE), 0)</f>
        <v>0</v>
      </c>
      <c r="BL716" s="283" t="e">
        <f t="shared" si="84"/>
        <v>#DIV/0!</v>
      </c>
      <c r="BM716" s="283" t="e">
        <f t="shared" si="85"/>
        <v>#DIV/0!</v>
      </c>
      <c r="BN716" t="e">
        <f t="shared" si="88"/>
        <v>#DIV/0!</v>
      </c>
    </row>
    <row r="717" spans="1:66" x14ac:dyDescent="0.35">
      <c r="A717" t="s">
        <v>1020</v>
      </c>
      <c r="B717" s="144"/>
      <c r="C717" s="98"/>
      <c r="D717" s="43" t="str">
        <f t="shared" si="81"/>
        <v>Indemnity</v>
      </c>
      <c r="E717" s="100"/>
      <c r="F717" s="101"/>
      <c r="G717" s="100"/>
      <c r="H717" s="101"/>
      <c r="I717" s="100"/>
      <c r="J717" s="101"/>
      <c r="K717" s="100"/>
      <c r="L717" s="101"/>
      <c r="M717" s="100"/>
      <c r="N717" s="101"/>
      <c r="O717" s="100"/>
      <c r="P717" s="101"/>
      <c r="Q717" s="100"/>
      <c r="R717" s="101"/>
      <c r="S717" s="100"/>
      <c r="T717" s="101"/>
      <c r="U717" s="118"/>
      <c r="V717" s="118"/>
      <c r="W717" s="100"/>
      <c r="X717" s="100"/>
      <c r="Y717" s="100"/>
      <c r="Z717" s="100"/>
      <c r="AA717" s="132"/>
      <c r="AB717" s="101"/>
      <c r="AC717" s="101"/>
      <c r="AD717" s="101"/>
      <c r="AE717" s="100"/>
      <c r="AF717" s="101"/>
      <c r="AG717" s="100"/>
      <c r="AH717" s="101"/>
      <c r="AI717" s="100"/>
      <c r="AJ717" s="101"/>
      <c r="AK717" s="100"/>
      <c r="AL717" s="101"/>
      <c r="AM717" s="101"/>
      <c r="AN717" s="8"/>
      <c r="AO717" s="147">
        <f>IFERROR(VLOOKUP(B717,'A2. Rate Change &amp; Enrollment'!$C$20:$K$769,3,FALSE),0)</f>
        <v>0</v>
      </c>
      <c r="AP717" s="147">
        <f>IFERROR(VLOOKUP(B717,'A2. Rate Change &amp; Enrollment'!$C$20:$K$769,7,FALSE),0)</f>
        <v>0</v>
      </c>
      <c r="AQ717" s="150" t="e">
        <f t="shared" si="86"/>
        <v>#DIV/0!</v>
      </c>
      <c r="AS717" s="177"/>
      <c r="AT717" s="177"/>
      <c r="AV717" s="153" t="e">
        <f t="shared" si="87"/>
        <v>#DIV/0!</v>
      </c>
      <c r="AW717" s="101"/>
      <c r="AY717" s="132"/>
      <c r="AZ717" s="101"/>
      <c r="BA717" s="94"/>
      <c r="BB717" s="94"/>
      <c r="BC717" s="94"/>
      <c r="BD717" s="94"/>
      <c r="BE717" s="101"/>
      <c r="BF717" s="132"/>
      <c r="BG717" s="98"/>
      <c r="BH717" s="74" t="str">
        <f t="shared" si="82"/>
        <v>N</v>
      </c>
      <c r="BI717" t="e">
        <f t="shared" si="83"/>
        <v>#DIV/0!</v>
      </c>
      <c r="BK717" s="283">
        <f>IFERROR(VLOOKUP($B717, 'A2. Rate Change &amp; Enrollment'!$C$14:$BY$769, 75, FALSE), 0)</f>
        <v>0</v>
      </c>
      <c r="BL717" s="283" t="e">
        <f t="shared" si="84"/>
        <v>#DIV/0!</v>
      </c>
      <c r="BM717" s="283" t="e">
        <f t="shared" si="85"/>
        <v>#DIV/0!</v>
      </c>
      <c r="BN717" t="e">
        <f t="shared" si="88"/>
        <v>#DIV/0!</v>
      </c>
    </row>
    <row r="718" spans="1:66" x14ac:dyDescent="0.35">
      <c r="A718" t="s">
        <v>1021</v>
      </c>
      <c r="B718" s="144"/>
      <c r="C718" s="98"/>
      <c r="D718" s="43" t="str">
        <f t="shared" si="81"/>
        <v>Indemnity</v>
      </c>
      <c r="E718" s="100"/>
      <c r="F718" s="101"/>
      <c r="G718" s="100"/>
      <c r="H718" s="101"/>
      <c r="I718" s="100"/>
      <c r="J718" s="101"/>
      <c r="K718" s="100"/>
      <c r="L718" s="101"/>
      <c r="M718" s="100"/>
      <c r="N718" s="101"/>
      <c r="O718" s="100"/>
      <c r="P718" s="101"/>
      <c r="Q718" s="100"/>
      <c r="R718" s="101"/>
      <c r="S718" s="100"/>
      <c r="T718" s="101"/>
      <c r="U718" s="118"/>
      <c r="V718" s="118"/>
      <c r="W718" s="100"/>
      <c r="X718" s="100"/>
      <c r="Y718" s="100"/>
      <c r="Z718" s="100"/>
      <c r="AA718" s="132"/>
      <c r="AB718" s="101"/>
      <c r="AC718" s="101"/>
      <c r="AD718" s="101"/>
      <c r="AE718" s="100"/>
      <c r="AF718" s="101"/>
      <c r="AG718" s="100"/>
      <c r="AH718" s="101"/>
      <c r="AI718" s="100"/>
      <c r="AJ718" s="101"/>
      <c r="AK718" s="100"/>
      <c r="AL718" s="101"/>
      <c r="AM718" s="101"/>
      <c r="AN718" s="8"/>
      <c r="AO718" s="147">
        <f>IFERROR(VLOOKUP(B718,'A2. Rate Change &amp; Enrollment'!$C$20:$K$769,3,FALSE),0)</f>
        <v>0</v>
      </c>
      <c r="AP718" s="147">
        <f>IFERROR(VLOOKUP(B718,'A2. Rate Change &amp; Enrollment'!$C$20:$K$769,7,FALSE),0)</f>
        <v>0</v>
      </c>
      <c r="AQ718" s="150" t="e">
        <f t="shared" si="86"/>
        <v>#DIV/0!</v>
      </c>
      <c r="AS718" s="177"/>
      <c r="AT718" s="177"/>
      <c r="AV718" s="153" t="e">
        <f t="shared" si="87"/>
        <v>#DIV/0!</v>
      </c>
      <c r="AW718" s="101"/>
      <c r="AY718" s="132"/>
      <c r="AZ718" s="101"/>
      <c r="BA718" s="94"/>
      <c r="BB718" s="94"/>
      <c r="BC718" s="94"/>
      <c r="BD718" s="94"/>
      <c r="BE718" s="101"/>
      <c r="BF718" s="132"/>
      <c r="BG718" s="98"/>
      <c r="BH718" s="74" t="str">
        <f t="shared" si="82"/>
        <v>N</v>
      </c>
      <c r="BI718" t="e">
        <f t="shared" si="83"/>
        <v>#DIV/0!</v>
      </c>
      <c r="BK718" s="283">
        <f>IFERROR(VLOOKUP($B718, 'A2. Rate Change &amp; Enrollment'!$C$14:$BY$769, 75, FALSE), 0)</f>
        <v>0</v>
      </c>
      <c r="BL718" s="283" t="e">
        <f t="shared" si="84"/>
        <v>#DIV/0!</v>
      </c>
      <c r="BM718" s="283" t="e">
        <f t="shared" si="85"/>
        <v>#DIV/0!</v>
      </c>
      <c r="BN718" t="e">
        <f t="shared" si="88"/>
        <v>#DIV/0!</v>
      </c>
    </row>
    <row r="719" spans="1:66" x14ac:dyDescent="0.35">
      <c r="A719" t="s">
        <v>1022</v>
      </c>
      <c r="B719" s="144"/>
      <c r="C719" s="98"/>
      <c r="D719" s="43" t="str">
        <f t="shared" si="81"/>
        <v>Indemnity</v>
      </c>
      <c r="E719" s="100"/>
      <c r="F719" s="101"/>
      <c r="G719" s="100"/>
      <c r="H719" s="101"/>
      <c r="I719" s="100"/>
      <c r="J719" s="101"/>
      <c r="K719" s="100"/>
      <c r="L719" s="101"/>
      <c r="M719" s="100"/>
      <c r="N719" s="101"/>
      <c r="O719" s="100"/>
      <c r="P719" s="101"/>
      <c r="Q719" s="100"/>
      <c r="R719" s="101"/>
      <c r="S719" s="100"/>
      <c r="T719" s="101"/>
      <c r="U719" s="118"/>
      <c r="V719" s="118"/>
      <c r="W719" s="100"/>
      <c r="X719" s="100"/>
      <c r="Y719" s="100"/>
      <c r="Z719" s="100"/>
      <c r="AA719" s="132"/>
      <c r="AB719" s="101"/>
      <c r="AC719" s="101"/>
      <c r="AD719" s="101"/>
      <c r="AE719" s="100"/>
      <c r="AF719" s="101"/>
      <c r="AG719" s="100"/>
      <c r="AH719" s="101"/>
      <c r="AI719" s="100"/>
      <c r="AJ719" s="101"/>
      <c r="AK719" s="100"/>
      <c r="AL719" s="101"/>
      <c r="AM719" s="101"/>
      <c r="AN719" s="8"/>
      <c r="AO719" s="147">
        <f>IFERROR(VLOOKUP(B719,'A2. Rate Change &amp; Enrollment'!$C$20:$K$769,3,FALSE),0)</f>
        <v>0</v>
      </c>
      <c r="AP719" s="147">
        <f>IFERROR(VLOOKUP(B719,'A2. Rate Change &amp; Enrollment'!$C$20:$K$769,7,FALSE),0)</f>
        <v>0</v>
      </c>
      <c r="AQ719" s="150" t="e">
        <f t="shared" si="86"/>
        <v>#DIV/0!</v>
      </c>
      <c r="AS719" s="177"/>
      <c r="AT719" s="177"/>
      <c r="AV719" s="153" t="e">
        <f t="shared" si="87"/>
        <v>#DIV/0!</v>
      </c>
      <c r="AW719" s="101"/>
      <c r="AY719" s="132"/>
      <c r="AZ719" s="101"/>
      <c r="BA719" s="94"/>
      <c r="BB719" s="94"/>
      <c r="BC719" s="94"/>
      <c r="BD719" s="94"/>
      <c r="BE719" s="101"/>
      <c r="BF719" s="132"/>
      <c r="BG719" s="98"/>
      <c r="BH719" s="74" t="str">
        <f t="shared" si="82"/>
        <v>N</v>
      </c>
      <c r="BI719" t="e">
        <f t="shared" si="83"/>
        <v>#DIV/0!</v>
      </c>
      <c r="BK719" s="283">
        <f>IFERROR(VLOOKUP($B719, 'A2. Rate Change &amp; Enrollment'!$C$14:$BY$769, 75, FALSE), 0)</f>
        <v>0</v>
      </c>
      <c r="BL719" s="283" t="e">
        <f t="shared" si="84"/>
        <v>#DIV/0!</v>
      </c>
      <c r="BM719" s="283" t="e">
        <f t="shared" si="85"/>
        <v>#DIV/0!</v>
      </c>
      <c r="BN719" t="e">
        <f t="shared" si="88"/>
        <v>#DIV/0!</v>
      </c>
    </row>
    <row r="720" spans="1:66" x14ac:dyDescent="0.35">
      <c r="A720" t="s">
        <v>1023</v>
      </c>
      <c r="B720" s="144"/>
      <c r="C720" s="98"/>
      <c r="D720" s="43" t="str">
        <f t="shared" ref="D720:D765" si="89">$B$4</f>
        <v>Indemnity</v>
      </c>
      <c r="E720" s="100"/>
      <c r="F720" s="101"/>
      <c r="G720" s="100"/>
      <c r="H720" s="101"/>
      <c r="I720" s="100"/>
      <c r="J720" s="101"/>
      <c r="K720" s="100"/>
      <c r="L720" s="101"/>
      <c r="M720" s="100"/>
      <c r="N720" s="101"/>
      <c r="O720" s="100"/>
      <c r="P720" s="101"/>
      <c r="Q720" s="100"/>
      <c r="R720" s="101"/>
      <c r="S720" s="100"/>
      <c r="T720" s="101"/>
      <c r="U720" s="118"/>
      <c r="V720" s="118"/>
      <c r="W720" s="100"/>
      <c r="X720" s="100"/>
      <c r="Y720" s="100"/>
      <c r="Z720" s="100"/>
      <c r="AA720" s="132"/>
      <c r="AB720" s="101"/>
      <c r="AC720" s="101"/>
      <c r="AD720" s="101"/>
      <c r="AE720" s="100"/>
      <c r="AF720" s="101"/>
      <c r="AG720" s="100"/>
      <c r="AH720" s="101"/>
      <c r="AI720" s="100"/>
      <c r="AJ720" s="101"/>
      <c r="AK720" s="100"/>
      <c r="AL720" s="101"/>
      <c r="AM720" s="101"/>
      <c r="AN720" s="8"/>
      <c r="AO720" s="147">
        <f>IFERROR(VLOOKUP(B720,'A2. Rate Change &amp; Enrollment'!$C$20:$K$769,3,FALSE),0)</f>
        <v>0</v>
      </c>
      <c r="AP720" s="147">
        <f>IFERROR(VLOOKUP(B720,'A2. Rate Change &amp; Enrollment'!$C$20:$K$769,7,FALSE),0)</f>
        <v>0</v>
      </c>
      <c r="AQ720" s="150" t="e">
        <f t="shared" si="86"/>
        <v>#DIV/0!</v>
      </c>
      <c r="AS720" s="177"/>
      <c r="AT720" s="177"/>
      <c r="AV720" s="153" t="e">
        <f t="shared" si="87"/>
        <v>#DIV/0!</v>
      </c>
      <c r="AW720" s="101"/>
      <c r="AY720" s="132"/>
      <c r="AZ720" s="101"/>
      <c r="BA720" s="94"/>
      <c r="BB720" s="94"/>
      <c r="BC720" s="94"/>
      <c r="BD720" s="94"/>
      <c r="BE720" s="101"/>
      <c r="BF720" s="132"/>
      <c r="BG720" s="98"/>
      <c r="BH720" s="74" t="str">
        <f t="shared" ref="BH720:BH765" si="90">IF(OR(AS720-AT720&gt;5%, AT720-AS720&gt;5%), "Y", "N")</f>
        <v>N</v>
      </c>
      <c r="BI720" t="e">
        <f t="shared" ref="BI720:BI765" si="91">IF(AND(AQ720&gt;5%, BH720="Y"), "Y", "N")</f>
        <v>#DIV/0!</v>
      </c>
      <c r="BK720" s="283">
        <f>IFERROR(VLOOKUP($B720, 'A2. Rate Change &amp; Enrollment'!$C$14:$BY$769, 75, FALSE), 0)</f>
        <v>0</v>
      </c>
      <c r="BL720" s="283" t="e">
        <f t="shared" ref="BL720:BL765" si="92">BK720/$BK$14</f>
        <v>#DIV/0!</v>
      </c>
      <c r="BM720" s="283" t="e">
        <f t="shared" ref="BM720:BM765" si="93">AS720/$AS$14</f>
        <v>#DIV/0!</v>
      </c>
      <c r="BN720" t="e">
        <f t="shared" si="88"/>
        <v>#DIV/0!</v>
      </c>
    </row>
    <row r="721" spans="1:66" x14ac:dyDescent="0.35">
      <c r="A721" t="s">
        <v>1024</v>
      </c>
      <c r="B721" s="144"/>
      <c r="C721" s="98"/>
      <c r="D721" s="43" t="str">
        <f t="shared" si="89"/>
        <v>Indemnity</v>
      </c>
      <c r="E721" s="100"/>
      <c r="F721" s="101"/>
      <c r="G721" s="100"/>
      <c r="H721" s="101"/>
      <c r="I721" s="100"/>
      <c r="J721" s="101"/>
      <c r="K721" s="100"/>
      <c r="L721" s="101"/>
      <c r="M721" s="100"/>
      <c r="N721" s="101"/>
      <c r="O721" s="100"/>
      <c r="P721" s="101"/>
      <c r="Q721" s="100"/>
      <c r="R721" s="101"/>
      <c r="S721" s="100"/>
      <c r="T721" s="101"/>
      <c r="U721" s="118"/>
      <c r="V721" s="118"/>
      <c r="W721" s="100"/>
      <c r="X721" s="100"/>
      <c r="Y721" s="100"/>
      <c r="Z721" s="100"/>
      <c r="AA721" s="132"/>
      <c r="AB721" s="101"/>
      <c r="AC721" s="101"/>
      <c r="AD721" s="101"/>
      <c r="AE721" s="100"/>
      <c r="AF721" s="101"/>
      <c r="AG721" s="100"/>
      <c r="AH721" s="101"/>
      <c r="AI721" s="100"/>
      <c r="AJ721" s="101"/>
      <c r="AK721" s="100"/>
      <c r="AL721" s="101"/>
      <c r="AM721" s="101"/>
      <c r="AN721" s="8"/>
      <c r="AO721" s="147">
        <f>IFERROR(VLOOKUP(B721,'A2. Rate Change &amp; Enrollment'!$C$20:$K$769,3,FALSE),0)</f>
        <v>0</v>
      </c>
      <c r="AP721" s="147">
        <f>IFERROR(VLOOKUP(B721,'A2. Rate Change &amp; Enrollment'!$C$20:$K$769,7,FALSE),0)</f>
        <v>0</v>
      </c>
      <c r="AQ721" s="150" t="e">
        <f t="shared" ref="AQ721:AQ765" si="94">AP721/$AP$11</f>
        <v>#DIV/0!</v>
      </c>
      <c r="AS721" s="177"/>
      <c r="AT721" s="177"/>
      <c r="AV721" s="153" t="e">
        <f t="shared" ref="AV721:AV765" si="95">AS721/AT721-1</f>
        <v>#DIV/0!</v>
      </c>
      <c r="AW721" s="101"/>
      <c r="AY721" s="132"/>
      <c r="AZ721" s="101"/>
      <c r="BA721" s="94"/>
      <c r="BB721" s="94"/>
      <c r="BC721" s="94"/>
      <c r="BD721" s="94"/>
      <c r="BE721" s="101"/>
      <c r="BF721" s="132"/>
      <c r="BG721" s="98"/>
      <c r="BH721" s="74" t="str">
        <f t="shared" si="90"/>
        <v>N</v>
      </c>
      <c r="BI721" t="e">
        <f t="shared" si="91"/>
        <v>#DIV/0!</v>
      </c>
      <c r="BK721" s="283">
        <f>IFERROR(VLOOKUP($B721, 'A2. Rate Change &amp; Enrollment'!$C$14:$BY$769, 75, FALSE), 0)</f>
        <v>0</v>
      </c>
      <c r="BL721" s="283" t="e">
        <f t="shared" si="92"/>
        <v>#DIV/0!</v>
      </c>
      <c r="BM721" s="283" t="e">
        <f t="shared" si="93"/>
        <v>#DIV/0!</v>
      </c>
      <c r="BN721" t="e">
        <f t="shared" ref="BN721:BN765" si="96">IF(ABS(BM721-BL721)&lt;0.001, "N", "Y")</f>
        <v>#DIV/0!</v>
      </c>
    </row>
    <row r="722" spans="1:66" x14ac:dyDescent="0.35">
      <c r="A722" t="s">
        <v>1025</v>
      </c>
      <c r="B722" s="144"/>
      <c r="C722" s="98"/>
      <c r="D722" s="43" t="str">
        <f t="shared" si="89"/>
        <v>Indemnity</v>
      </c>
      <c r="E722" s="100"/>
      <c r="F722" s="101"/>
      <c r="G722" s="100"/>
      <c r="H722" s="101"/>
      <c r="I722" s="100"/>
      <c r="J722" s="101"/>
      <c r="K722" s="100"/>
      <c r="L722" s="101"/>
      <c r="M722" s="100"/>
      <c r="N722" s="101"/>
      <c r="O722" s="100"/>
      <c r="P722" s="101"/>
      <c r="Q722" s="100"/>
      <c r="R722" s="101"/>
      <c r="S722" s="100"/>
      <c r="T722" s="101"/>
      <c r="U722" s="118"/>
      <c r="V722" s="118"/>
      <c r="W722" s="100"/>
      <c r="X722" s="100"/>
      <c r="Y722" s="100"/>
      <c r="Z722" s="100"/>
      <c r="AA722" s="132"/>
      <c r="AB722" s="101"/>
      <c r="AC722" s="101"/>
      <c r="AD722" s="101"/>
      <c r="AE722" s="100"/>
      <c r="AF722" s="101"/>
      <c r="AG722" s="100"/>
      <c r="AH722" s="101"/>
      <c r="AI722" s="100"/>
      <c r="AJ722" s="101"/>
      <c r="AK722" s="100"/>
      <c r="AL722" s="101"/>
      <c r="AM722" s="101"/>
      <c r="AN722" s="8"/>
      <c r="AO722" s="147">
        <f>IFERROR(VLOOKUP(B722,'A2. Rate Change &amp; Enrollment'!$C$20:$K$769,3,FALSE),0)</f>
        <v>0</v>
      </c>
      <c r="AP722" s="147">
        <f>IFERROR(VLOOKUP(B722,'A2. Rate Change &amp; Enrollment'!$C$20:$K$769,7,FALSE),0)</f>
        <v>0</v>
      </c>
      <c r="AQ722" s="150" t="e">
        <f t="shared" si="94"/>
        <v>#DIV/0!</v>
      </c>
      <c r="AS722" s="177"/>
      <c r="AT722" s="177"/>
      <c r="AV722" s="153" t="e">
        <f t="shared" si="95"/>
        <v>#DIV/0!</v>
      </c>
      <c r="AW722" s="101"/>
      <c r="AY722" s="132"/>
      <c r="AZ722" s="101"/>
      <c r="BA722" s="94"/>
      <c r="BB722" s="94"/>
      <c r="BC722" s="94"/>
      <c r="BD722" s="94"/>
      <c r="BE722" s="101"/>
      <c r="BF722" s="132"/>
      <c r="BG722" s="98"/>
      <c r="BH722" s="74" t="str">
        <f t="shared" si="90"/>
        <v>N</v>
      </c>
      <c r="BI722" t="e">
        <f t="shared" si="91"/>
        <v>#DIV/0!</v>
      </c>
      <c r="BK722" s="283">
        <f>IFERROR(VLOOKUP($B722, 'A2. Rate Change &amp; Enrollment'!$C$14:$BY$769, 75, FALSE), 0)</f>
        <v>0</v>
      </c>
      <c r="BL722" s="283" t="e">
        <f t="shared" si="92"/>
        <v>#DIV/0!</v>
      </c>
      <c r="BM722" s="283" t="e">
        <f t="shared" si="93"/>
        <v>#DIV/0!</v>
      </c>
      <c r="BN722" t="e">
        <f t="shared" si="96"/>
        <v>#DIV/0!</v>
      </c>
    </row>
    <row r="723" spans="1:66" x14ac:dyDescent="0.35">
      <c r="A723" t="s">
        <v>1026</v>
      </c>
      <c r="B723" s="144"/>
      <c r="C723" s="98"/>
      <c r="D723" s="43" t="str">
        <f t="shared" si="89"/>
        <v>Indemnity</v>
      </c>
      <c r="E723" s="100"/>
      <c r="F723" s="101"/>
      <c r="G723" s="100"/>
      <c r="H723" s="101"/>
      <c r="I723" s="100"/>
      <c r="J723" s="101"/>
      <c r="K723" s="100"/>
      <c r="L723" s="101"/>
      <c r="M723" s="100"/>
      <c r="N723" s="101"/>
      <c r="O723" s="100"/>
      <c r="P723" s="101"/>
      <c r="Q723" s="100"/>
      <c r="R723" s="101"/>
      <c r="S723" s="100"/>
      <c r="T723" s="101"/>
      <c r="U723" s="118"/>
      <c r="V723" s="118"/>
      <c r="W723" s="100"/>
      <c r="X723" s="100"/>
      <c r="Y723" s="100"/>
      <c r="Z723" s="100"/>
      <c r="AA723" s="132"/>
      <c r="AB723" s="101"/>
      <c r="AC723" s="101"/>
      <c r="AD723" s="101"/>
      <c r="AE723" s="100"/>
      <c r="AF723" s="101"/>
      <c r="AG723" s="100"/>
      <c r="AH723" s="101"/>
      <c r="AI723" s="100"/>
      <c r="AJ723" s="101"/>
      <c r="AK723" s="100"/>
      <c r="AL723" s="101"/>
      <c r="AM723" s="101"/>
      <c r="AN723" s="8"/>
      <c r="AO723" s="147">
        <f>IFERROR(VLOOKUP(B723,'A2. Rate Change &amp; Enrollment'!$C$20:$K$769,3,FALSE),0)</f>
        <v>0</v>
      </c>
      <c r="AP723" s="147">
        <f>IFERROR(VLOOKUP(B723,'A2. Rate Change &amp; Enrollment'!$C$20:$K$769,7,FALSE),0)</f>
        <v>0</v>
      </c>
      <c r="AQ723" s="150" t="e">
        <f t="shared" si="94"/>
        <v>#DIV/0!</v>
      </c>
      <c r="AS723" s="177"/>
      <c r="AT723" s="177"/>
      <c r="AV723" s="153" t="e">
        <f t="shared" si="95"/>
        <v>#DIV/0!</v>
      </c>
      <c r="AW723" s="101"/>
      <c r="AY723" s="132"/>
      <c r="AZ723" s="101"/>
      <c r="BA723" s="94"/>
      <c r="BB723" s="94"/>
      <c r="BC723" s="94"/>
      <c r="BD723" s="94"/>
      <c r="BE723" s="101"/>
      <c r="BF723" s="132"/>
      <c r="BG723" s="98"/>
      <c r="BH723" s="74" t="str">
        <f t="shared" si="90"/>
        <v>N</v>
      </c>
      <c r="BI723" t="e">
        <f t="shared" si="91"/>
        <v>#DIV/0!</v>
      </c>
      <c r="BK723" s="283">
        <f>IFERROR(VLOOKUP($B723, 'A2. Rate Change &amp; Enrollment'!$C$14:$BY$769, 75, FALSE), 0)</f>
        <v>0</v>
      </c>
      <c r="BL723" s="283" t="e">
        <f t="shared" si="92"/>
        <v>#DIV/0!</v>
      </c>
      <c r="BM723" s="283" t="e">
        <f t="shared" si="93"/>
        <v>#DIV/0!</v>
      </c>
      <c r="BN723" t="e">
        <f t="shared" si="96"/>
        <v>#DIV/0!</v>
      </c>
    </row>
    <row r="724" spans="1:66" x14ac:dyDescent="0.35">
      <c r="A724" t="s">
        <v>1027</v>
      </c>
      <c r="B724" s="144"/>
      <c r="C724" s="98"/>
      <c r="D724" s="43" t="str">
        <f t="shared" si="89"/>
        <v>Indemnity</v>
      </c>
      <c r="E724" s="100"/>
      <c r="F724" s="101"/>
      <c r="G724" s="100"/>
      <c r="H724" s="101"/>
      <c r="I724" s="100"/>
      <c r="J724" s="101"/>
      <c r="K724" s="100"/>
      <c r="L724" s="101"/>
      <c r="M724" s="100"/>
      <c r="N724" s="101"/>
      <c r="O724" s="100"/>
      <c r="P724" s="101"/>
      <c r="Q724" s="100"/>
      <c r="R724" s="101"/>
      <c r="S724" s="100"/>
      <c r="T724" s="101"/>
      <c r="U724" s="118"/>
      <c r="V724" s="118"/>
      <c r="W724" s="100"/>
      <c r="X724" s="100"/>
      <c r="Y724" s="100"/>
      <c r="Z724" s="100"/>
      <c r="AA724" s="132"/>
      <c r="AB724" s="101"/>
      <c r="AC724" s="101"/>
      <c r="AD724" s="101"/>
      <c r="AE724" s="100"/>
      <c r="AF724" s="101"/>
      <c r="AG724" s="100"/>
      <c r="AH724" s="101"/>
      <c r="AI724" s="100"/>
      <c r="AJ724" s="101"/>
      <c r="AK724" s="100"/>
      <c r="AL724" s="101"/>
      <c r="AM724" s="101"/>
      <c r="AN724" s="8"/>
      <c r="AO724" s="147">
        <f>IFERROR(VLOOKUP(B724,'A2. Rate Change &amp; Enrollment'!$C$20:$K$769,3,FALSE),0)</f>
        <v>0</v>
      </c>
      <c r="AP724" s="147">
        <f>IFERROR(VLOOKUP(B724,'A2. Rate Change &amp; Enrollment'!$C$20:$K$769,7,FALSE),0)</f>
        <v>0</v>
      </c>
      <c r="AQ724" s="150" t="e">
        <f t="shared" si="94"/>
        <v>#DIV/0!</v>
      </c>
      <c r="AS724" s="177"/>
      <c r="AT724" s="177"/>
      <c r="AV724" s="153" t="e">
        <f t="shared" si="95"/>
        <v>#DIV/0!</v>
      </c>
      <c r="AW724" s="101"/>
      <c r="AY724" s="132"/>
      <c r="AZ724" s="101"/>
      <c r="BA724" s="94"/>
      <c r="BB724" s="94"/>
      <c r="BC724" s="94"/>
      <c r="BD724" s="94"/>
      <c r="BE724" s="101"/>
      <c r="BF724" s="132"/>
      <c r="BG724" s="98"/>
      <c r="BH724" s="74" t="str">
        <f t="shared" si="90"/>
        <v>N</v>
      </c>
      <c r="BI724" t="e">
        <f t="shared" si="91"/>
        <v>#DIV/0!</v>
      </c>
      <c r="BK724" s="283">
        <f>IFERROR(VLOOKUP($B724, 'A2. Rate Change &amp; Enrollment'!$C$14:$BY$769, 75, FALSE), 0)</f>
        <v>0</v>
      </c>
      <c r="BL724" s="283" t="e">
        <f t="shared" si="92"/>
        <v>#DIV/0!</v>
      </c>
      <c r="BM724" s="283" t="e">
        <f t="shared" si="93"/>
        <v>#DIV/0!</v>
      </c>
      <c r="BN724" t="e">
        <f t="shared" si="96"/>
        <v>#DIV/0!</v>
      </c>
    </row>
    <row r="725" spans="1:66" x14ac:dyDescent="0.35">
      <c r="A725" t="s">
        <v>1028</v>
      </c>
      <c r="B725" s="144"/>
      <c r="C725" s="98"/>
      <c r="D725" s="43" t="str">
        <f t="shared" si="89"/>
        <v>Indemnity</v>
      </c>
      <c r="E725" s="100"/>
      <c r="F725" s="101"/>
      <c r="G725" s="100"/>
      <c r="H725" s="101"/>
      <c r="I725" s="100"/>
      <c r="J725" s="101"/>
      <c r="K725" s="100"/>
      <c r="L725" s="101"/>
      <c r="M725" s="100"/>
      <c r="N725" s="101"/>
      <c r="O725" s="100"/>
      <c r="P725" s="101"/>
      <c r="Q725" s="100"/>
      <c r="R725" s="101"/>
      <c r="S725" s="100"/>
      <c r="T725" s="101"/>
      <c r="U725" s="118"/>
      <c r="V725" s="118"/>
      <c r="W725" s="100"/>
      <c r="X725" s="100"/>
      <c r="Y725" s="100"/>
      <c r="Z725" s="100"/>
      <c r="AA725" s="132"/>
      <c r="AB725" s="101"/>
      <c r="AC725" s="101"/>
      <c r="AD725" s="101"/>
      <c r="AE725" s="100"/>
      <c r="AF725" s="101"/>
      <c r="AG725" s="100"/>
      <c r="AH725" s="101"/>
      <c r="AI725" s="100"/>
      <c r="AJ725" s="101"/>
      <c r="AK725" s="100"/>
      <c r="AL725" s="101"/>
      <c r="AM725" s="101"/>
      <c r="AN725" s="8"/>
      <c r="AO725" s="147">
        <f>IFERROR(VLOOKUP(B725,'A2. Rate Change &amp; Enrollment'!$C$20:$K$769,3,FALSE),0)</f>
        <v>0</v>
      </c>
      <c r="AP725" s="147">
        <f>IFERROR(VLOOKUP(B725,'A2. Rate Change &amp; Enrollment'!$C$20:$K$769,7,FALSE),0)</f>
        <v>0</v>
      </c>
      <c r="AQ725" s="150" t="e">
        <f t="shared" si="94"/>
        <v>#DIV/0!</v>
      </c>
      <c r="AS725" s="177"/>
      <c r="AT725" s="177"/>
      <c r="AV725" s="153" t="e">
        <f t="shared" si="95"/>
        <v>#DIV/0!</v>
      </c>
      <c r="AW725" s="101"/>
      <c r="AY725" s="132"/>
      <c r="AZ725" s="101"/>
      <c r="BA725" s="94"/>
      <c r="BB725" s="94"/>
      <c r="BC725" s="94"/>
      <c r="BD725" s="94"/>
      <c r="BE725" s="101"/>
      <c r="BF725" s="132"/>
      <c r="BG725" s="98"/>
      <c r="BH725" s="74" t="str">
        <f t="shared" si="90"/>
        <v>N</v>
      </c>
      <c r="BI725" t="e">
        <f t="shared" si="91"/>
        <v>#DIV/0!</v>
      </c>
      <c r="BK725" s="283">
        <f>IFERROR(VLOOKUP($B725, 'A2. Rate Change &amp; Enrollment'!$C$14:$BY$769, 75, FALSE), 0)</f>
        <v>0</v>
      </c>
      <c r="BL725" s="283" t="e">
        <f t="shared" si="92"/>
        <v>#DIV/0!</v>
      </c>
      <c r="BM725" s="283" t="e">
        <f t="shared" si="93"/>
        <v>#DIV/0!</v>
      </c>
      <c r="BN725" t="e">
        <f t="shared" si="96"/>
        <v>#DIV/0!</v>
      </c>
    </row>
    <row r="726" spans="1:66" x14ac:dyDescent="0.35">
      <c r="A726" t="s">
        <v>1029</v>
      </c>
      <c r="B726" s="144"/>
      <c r="C726" s="98"/>
      <c r="D726" s="43" t="str">
        <f t="shared" si="89"/>
        <v>Indemnity</v>
      </c>
      <c r="E726" s="100"/>
      <c r="F726" s="101"/>
      <c r="G726" s="100"/>
      <c r="H726" s="101"/>
      <c r="I726" s="100"/>
      <c r="J726" s="101"/>
      <c r="K726" s="100"/>
      <c r="L726" s="101"/>
      <c r="M726" s="100"/>
      <c r="N726" s="101"/>
      <c r="O726" s="100"/>
      <c r="P726" s="101"/>
      <c r="Q726" s="100"/>
      <c r="R726" s="101"/>
      <c r="S726" s="100"/>
      <c r="T726" s="101"/>
      <c r="U726" s="118"/>
      <c r="V726" s="118"/>
      <c r="W726" s="100"/>
      <c r="X726" s="100"/>
      <c r="Y726" s="100"/>
      <c r="Z726" s="100"/>
      <c r="AA726" s="132"/>
      <c r="AB726" s="101"/>
      <c r="AC726" s="101"/>
      <c r="AD726" s="101"/>
      <c r="AE726" s="100"/>
      <c r="AF726" s="101"/>
      <c r="AG726" s="100"/>
      <c r="AH726" s="101"/>
      <c r="AI726" s="100"/>
      <c r="AJ726" s="101"/>
      <c r="AK726" s="100"/>
      <c r="AL726" s="101"/>
      <c r="AM726" s="101"/>
      <c r="AN726" s="8"/>
      <c r="AO726" s="147">
        <f>IFERROR(VLOOKUP(B726,'A2. Rate Change &amp; Enrollment'!$C$20:$K$769,3,FALSE),0)</f>
        <v>0</v>
      </c>
      <c r="AP726" s="147">
        <f>IFERROR(VLOOKUP(B726,'A2. Rate Change &amp; Enrollment'!$C$20:$K$769,7,FALSE),0)</f>
        <v>0</v>
      </c>
      <c r="AQ726" s="150" t="e">
        <f t="shared" si="94"/>
        <v>#DIV/0!</v>
      </c>
      <c r="AS726" s="177"/>
      <c r="AT726" s="177"/>
      <c r="AV726" s="153" t="e">
        <f t="shared" si="95"/>
        <v>#DIV/0!</v>
      </c>
      <c r="AW726" s="101"/>
      <c r="AY726" s="132"/>
      <c r="AZ726" s="101"/>
      <c r="BA726" s="94"/>
      <c r="BB726" s="94"/>
      <c r="BC726" s="94"/>
      <c r="BD726" s="94"/>
      <c r="BE726" s="101"/>
      <c r="BF726" s="132"/>
      <c r="BG726" s="98"/>
      <c r="BH726" s="74" t="str">
        <f t="shared" si="90"/>
        <v>N</v>
      </c>
      <c r="BI726" t="e">
        <f t="shared" si="91"/>
        <v>#DIV/0!</v>
      </c>
      <c r="BK726" s="283">
        <f>IFERROR(VLOOKUP($B726, 'A2. Rate Change &amp; Enrollment'!$C$14:$BY$769, 75, FALSE), 0)</f>
        <v>0</v>
      </c>
      <c r="BL726" s="283" t="e">
        <f t="shared" si="92"/>
        <v>#DIV/0!</v>
      </c>
      <c r="BM726" s="283" t="e">
        <f t="shared" si="93"/>
        <v>#DIV/0!</v>
      </c>
      <c r="BN726" t="e">
        <f t="shared" si="96"/>
        <v>#DIV/0!</v>
      </c>
    </row>
    <row r="727" spans="1:66" x14ac:dyDescent="0.35">
      <c r="A727" t="s">
        <v>1030</v>
      </c>
      <c r="B727" s="144"/>
      <c r="C727" s="98"/>
      <c r="D727" s="43" t="str">
        <f t="shared" si="89"/>
        <v>Indemnity</v>
      </c>
      <c r="E727" s="100"/>
      <c r="F727" s="101"/>
      <c r="G727" s="100"/>
      <c r="H727" s="101"/>
      <c r="I727" s="100"/>
      <c r="J727" s="101"/>
      <c r="K727" s="100"/>
      <c r="L727" s="101"/>
      <c r="M727" s="100"/>
      <c r="N727" s="101"/>
      <c r="O727" s="100"/>
      <c r="P727" s="101"/>
      <c r="Q727" s="100"/>
      <c r="R727" s="101"/>
      <c r="S727" s="100"/>
      <c r="T727" s="101"/>
      <c r="U727" s="118"/>
      <c r="V727" s="118"/>
      <c r="W727" s="100"/>
      <c r="X727" s="100"/>
      <c r="Y727" s="100"/>
      <c r="Z727" s="100"/>
      <c r="AA727" s="132"/>
      <c r="AB727" s="101"/>
      <c r="AC727" s="101"/>
      <c r="AD727" s="101"/>
      <c r="AE727" s="100"/>
      <c r="AF727" s="101"/>
      <c r="AG727" s="100"/>
      <c r="AH727" s="101"/>
      <c r="AI727" s="100"/>
      <c r="AJ727" s="101"/>
      <c r="AK727" s="100"/>
      <c r="AL727" s="101"/>
      <c r="AM727" s="101"/>
      <c r="AN727" s="8"/>
      <c r="AO727" s="147">
        <f>IFERROR(VLOOKUP(B727,'A2. Rate Change &amp; Enrollment'!$C$20:$K$769,3,FALSE),0)</f>
        <v>0</v>
      </c>
      <c r="AP727" s="147">
        <f>IFERROR(VLOOKUP(B727,'A2. Rate Change &amp; Enrollment'!$C$20:$K$769,7,FALSE),0)</f>
        <v>0</v>
      </c>
      <c r="AQ727" s="150" t="e">
        <f t="shared" si="94"/>
        <v>#DIV/0!</v>
      </c>
      <c r="AS727" s="177"/>
      <c r="AT727" s="177"/>
      <c r="AV727" s="153" t="e">
        <f t="shared" si="95"/>
        <v>#DIV/0!</v>
      </c>
      <c r="AW727" s="101"/>
      <c r="AY727" s="132"/>
      <c r="AZ727" s="101"/>
      <c r="BA727" s="94"/>
      <c r="BB727" s="94"/>
      <c r="BC727" s="94"/>
      <c r="BD727" s="94"/>
      <c r="BE727" s="101"/>
      <c r="BF727" s="132"/>
      <c r="BG727" s="98"/>
      <c r="BH727" s="74" t="str">
        <f t="shared" si="90"/>
        <v>N</v>
      </c>
      <c r="BI727" t="e">
        <f t="shared" si="91"/>
        <v>#DIV/0!</v>
      </c>
      <c r="BK727" s="283">
        <f>IFERROR(VLOOKUP($B727, 'A2. Rate Change &amp; Enrollment'!$C$14:$BY$769, 75, FALSE), 0)</f>
        <v>0</v>
      </c>
      <c r="BL727" s="283" t="e">
        <f t="shared" si="92"/>
        <v>#DIV/0!</v>
      </c>
      <c r="BM727" s="283" t="e">
        <f t="shared" si="93"/>
        <v>#DIV/0!</v>
      </c>
      <c r="BN727" t="e">
        <f t="shared" si="96"/>
        <v>#DIV/0!</v>
      </c>
    </row>
    <row r="728" spans="1:66" x14ac:dyDescent="0.35">
      <c r="A728" t="s">
        <v>1031</v>
      </c>
      <c r="B728" s="144"/>
      <c r="C728" s="98"/>
      <c r="D728" s="43" t="str">
        <f t="shared" si="89"/>
        <v>Indemnity</v>
      </c>
      <c r="E728" s="100"/>
      <c r="F728" s="101"/>
      <c r="G728" s="100"/>
      <c r="H728" s="101"/>
      <c r="I728" s="100"/>
      <c r="J728" s="101"/>
      <c r="K728" s="100"/>
      <c r="L728" s="101"/>
      <c r="M728" s="100"/>
      <c r="N728" s="101"/>
      <c r="O728" s="100"/>
      <c r="P728" s="101"/>
      <c r="Q728" s="100"/>
      <c r="R728" s="101"/>
      <c r="S728" s="100"/>
      <c r="T728" s="101"/>
      <c r="U728" s="118"/>
      <c r="V728" s="118"/>
      <c r="W728" s="100"/>
      <c r="X728" s="100"/>
      <c r="Y728" s="100"/>
      <c r="Z728" s="100"/>
      <c r="AA728" s="132"/>
      <c r="AB728" s="101"/>
      <c r="AC728" s="101"/>
      <c r="AD728" s="101"/>
      <c r="AE728" s="100"/>
      <c r="AF728" s="101"/>
      <c r="AG728" s="100"/>
      <c r="AH728" s="101"/>
      <c r="AI728" s="100"/>
      <c r="AJ728" s="101"/>
      <c r="AK728" s="100"/>
      <c r="AL728" s="101"/>
      <c r="AM728" s="101"/>
      <c r="AN728" s="8"/>
      <c r="AO728" s="147">
        <f>IFERROR(VLOOKUP(B728,'A2. Rate Change &amp; Enrollment'!$C$20:$K$769,3,FALSE),0)</f>
        <v>0</v>
      </c>
      <c r="AP728" s="147">
        <f>IFERROR(VLOOKUP(B728,'A2. Rate Change &amp; Enrollment'!$C$20:$K$769,7,FALSE),0)</f>
        <v>0</v>
      </c>
      <c r="AQ728" s="150" t="e">
        <f t="shared" si="94"/>
        <v>#DIV/0!</v>
      </c>
      <c r="AS728" s="177"/>
      <c r="AT728" s="177"/>
      <c r="AV728" s="153" t="e">
        <f t="shared" si="95"/>
        <v>#DIV/0!</v>
      </c>
      <c r="AW728" s="101"/>
      <c r="AY728" s="132"/>
      <c r="AZ728" s="101"/>
      <c r="BA728" s="94"/>
      <c r="BB728" s="94"/>
      <c r="BC728" s="94"/>
      <c r="BD728" s="94"/>
      <c r="BE728" s="101"/>
      <c r="BF728" s="132"/>
      <c r="BG728" s="98"/>
      <c r="BH728" s="74" t="str">
        <f t="shared" si="90"/>
        <v>N</v>
      </c>
      <c r="BI728" t="e">
        <f t="shared" si="91"/>
        <v>#DIV/0!</v>
      </c>
      <c r="BK728" s="283">
        <f>IFERROR(VLOOKUP($B728, 'A2. Rate Change &amp; Enrollment'!$C$14:$BY$769, 75, FALSE), 0)</f>
        <v>0</v>
      </c>
      <c r="BL728" s="283" t="e">
        <f t="shared" si="92"/>
        <v>#DIV/0!</v>
      </c>
      <c r="BM728" s="283" t="e">
        <f t="shared" si="93"/>
        <v>#DIV/0!</v>
      </c>
      <c r="BN728" t="e">
        <f t="shared" si="96"/>
        <v>#DIV/0!</v>
      </c>
    </row>
    <row r="729" spans="1:66" x14ac:dyDescent="0.35">
      <c r="A729" t="s">
        <v>1032</v>
      </c>
      <c r="B729" s="144"/>
      <c r="C729" s="98"/>
      <c r="D729" s="43" t="str">
        <f t="shared" si="89"/>
        <v>Indemnity</v>
      </c>
      <c r="E729" s="100"/>
      <c r="F729" s="101"/>
      <c r="G729" s="100"/>
      <c r="H729" s="101"/>
      <c r="I729" s="100"/>
      <c r="J729" s="101"/>
      <c r="K729" s="100"/>
      <c r="L729" s="101"/>
      <c r="M729" s="100"/>
      <c r="N729" s="101"/>
      <c r="O729" s="100"/>
      <c r="P729" s="101"/>
      <c r="Q729" s="100"/>
      <c r="R729" s="101"/>
      <c r="S729" s="100"/>
      <c r="T729" s="101"/>
      <c r="U729" s="118"/>
      <c r="V729" s="118"/>
      <c r="W729" s="100"/>
      <c r="X729" s="100"/>
      <c r="Y729" s="100"/>
      <c r="Z729" s="100"/>
      <c r="AA729" s="132"/>
      <c r="AB729" s="101"/>
      <c r="AC729" s="101"/>
      <c r="AD729" s="101"/>
      <c r="AE729" s="100"/>
      <c r="AF729" s="101"/>
      <c r="AG729" s="100"/>
      <c r="AH729" s="101"/>
      <c r="AI729" s="100"/>
      <c r="AJ729" s="101"/>
      <c r="AK729" s="100"/>
      <c r="AL729" s="101"/>
      <c r="AM729" s="101"/>
      <c r="AN729" s="8"/>
      <c r="AO729" s="147">
        <f>IFERROR(VLOOKUP(B729,'A2. Rate Change &amp; Enrollment'!$C$20:$K$769,3,FALSE),0)</f>
        <v>0</v>
      </c>
      <c r="AP729" s="147">
        <f>IFERROR(VLOOKUP(B729,'A2. Rate Change &amp; Enrollment'!$C$20:$K$769,7,FALSE),0)</f>
        <v>0</v>
      </c>
      <c r="AQ729" s="150" t="e">
        <f t="shared" si="94"/>
        <v>#DIV/0!</v>
      </c>
      <c r="AS729" s="177"/>
      <c r="AT729" s="177"/>
      <c r="AV729" s="153" t="e">
        <f t="shared" si="95"/>
        <v>#DIV/0!</v>
      </c>
      <c r="AW729" s="101"/>
      <c r="AY729" s="132"/>
      <c r="AZ729" s="101"/>
      <c r="BA729" s="94"/>
      <c r="BB729" s="94"/>
      <c r="BC729" s="94"/>
      <c r="BD729" s="94"/>
      <c r="BE729" s="101"/>
      <c r="BF729" s="132"/>
      <c r="BG729" s="98"/>
      <c r="BH729" s="74" t="str">
        <f t="shared" si="90"/>
        <v>N</v>
      </c>
      <c r="BI729" t="e">
        <f t="shared" si="91"/>
        <v>#DIV/0!</v>
      </c>
      <c r="BK729" s="283">
        <f>IFERROR(VLOOKUP($B729, 'A2. Rate Change &amp; Enrollment'!$C$14:$BY$769, 75, FALSE), 0)</f>
        <v>0</v>
      </c>
      <c r="BL729" s="283" t="e">
        <f t="shared" si="92"/>
        <v>#DIV/0!</v>
      </c>
      <c r="BM729" s="283" t="e">
        <f t="shared" si="93"/>
        <v>#DIV/0!</v>
      </c>
      <c r="BN729" t="e">
        <f t="shared" si="96"/>
        <v>#DIV/0!</v>
      </c>
    </row>
    <row r="730" spans="1:66" x14ac:dyDescent="0.35">
      <c r="A730" t="s">
        <v>1033</v>
      </c>
      <c r="B730" s="144"/>
      <c r="C730" s="98"/>
      <c r="D730" s="43" t="str">
        <f t="shared" si="89"/>
        <v>Indemnity</v>
      </c>
      <c r="E730" s="100"/>
      <c r="F730" s="101"/>
      <c r="G730" s="100"/>
      <c r="H730" s="101"/>
      <c r="I730" s="100"/>
      <c r="J730" s="101"/>
      <c r="K730" s="100"/>
      <c r="L730" s="101"/>
      <c r="M730" s="100"/>
      <c r="N730" s="101"/>
      <c r="O730" s="100"/>
      <c r="P730" s="101"/>
      <c r="Q730" s="100"/>
      <c r="R730" s="101"/>
      <c r="S730" s="100"/>
      <c r="T730" s="101"/>
      <c r="U730" s="118"/>
      <c r="V730" s="118"/>
      <c r="W730" s="100"/>
      <c r="X730" s="100"/>
      <c r="Y730" s="100"/>
      <c r="Z730" s="100"/>
      <c r="AA730" s="132"/>
      <c r="AB730" s="101"/>
      <c r="AC730" s="101"/>
      <c r="AD730" s="101"/>
      <c r="AE730" s="100"/>
      <c r="AF730" s="101"/>
      <c r="AG730" s="100"/>
      <c r="AH730" s="101"/>
      <c r="AI730" s="100"/>
      <c r="AJ730" s="101"/>
      <c r="AK730" s="100"/>
      <c r="AL730" s="101"/>
      <c r="AM730" s="101"/>
      <c r="AN730" s="8"/>
      <c r="AO730" s="147">
        <f>IFERROR(VLOOKUP(B730,'A2. Rate Change &amp; Enrollment'!$C$20:$K$769,3,FALSE),0)</f>
        <v>0</v>
      </c>
      <c r="AP730" s="147">
        <f>IFERROR(VLOOKUP(B730,'A2. Rate Change &amp; Enrollment'!$C$20:$K$769,7,FALSE),0)</f>
        <v>0</v>
      </c>
      <c r="AQ730" s="150" t="e">
        <f t="shared" si="94"/>
        <v>#DIV/0!</v>
      </c>
      <c r="AS730" s="177"/>
      <c r="AT730" s="177"/>
      <c r="AV730" s="153" t="e">
        <f t="shared" si="95"/>
        <v>#DIV/0!</v>
      </c>
      <c r="AW730" s="101"/>
      <c r="AY730" s="132"/>
      <c r="AZ730" s="101"/>
      <c r="BA730" s="94"/>
      <c r="BB730" s="94"/>
      <c r="BC730" s="94"/>
      <c r="BD730" s="94"/>
      <c r="BE730" s="101"/>
      <c r="BF730" s="132"/>
      <c r="BG730" s="98"/>
      <c r="BH730" s="74" t="str">
        <f t="shared" si="90"/>
        <v>N</v>
      </c>
      <c r="BI730" t="e">
        <f t="shared" si="91"/>
        <v>#DIV/0!</v>
      </c>
      <c r="BK730" s="283">
        <f>IFERROR(VLOOKUP($B730, 'A2. Rate Change &amp; Enrollment'!$C$14:$BY$769, 75, FALSE), 0)</f>
        <v>0</v>
      </c>
      <c r="BL730" s="283" t="e">
        <f t="shared" si="92"/>
        <v>#DIV/0!</v>
      </c>
      <c r="BM730" s="283" t="e">
        <f t="shared" si="93"/>
        <v>#DIV/0!</v>
      </c>
      <c r="BN730" t="e">
        <f t="shared" si="96"/>
        <v>#DIV/0!</v>
      </c>
    </row>
    <row r="731" spans="1:66" x14ac:dyDescent="0.35">
      <c r="A731" t="s">
        <v>1034</v>
      </c>
      <c r="B731" s="144"/>
      <c r="C731" s="98"/>
      <c r="D731" s="43" t="str">
        <f t="shared" si="89"/>
        <v>Indemnity</v>
      </c>
      <c r="E731" s="100"/>
      <c r="F731" s="101"/>
      <c r="G731" s="100"/>
      <c r="H731" s="101"/>
      <c r="I731" s="100"/>
      <c r="J731" s="101"/>
      <c r="K731" s="100"/>
      <c r="L731" s="101"/>
      <c r="M731" s="100"/>
      <c r="N731" s="101"/>
      <c r="O731" s="100"/>
      <c r="P731" s="101"/>
      <c r="Q731" s="100"/>
      <c r="R731" s="101"/>
      <c r="S731" s="100"/>
      <c r="T731" s="101"/>
      <c r="U731" s="118"/>
      <c r="V731" s="118"/>
      <c r="W731" s="100"/>
      <c r="X731" s="100"/>
      <c r="Y731" s="100"/>
      <c r="Z731" s="100"/>
      <c r="AA731" s="132"/>
      <c r="AB731" s="101"/>
      <c r="AC731" s="101"/>
      <c r="AD731" s="101"/>
      <c r="AE731" s="100"/>
      <c r="AF731" s="101"/>
      <c r="AG731" s="100"/>
      <c r="AH731" s="101"/>
      <c r="AI731" s="100"/>
      <c r="AJ731" s="101"/>
      <c r="AK731" s="100"/>
      <c r="AL731" s="101"/>
      <c r="AM731" s="101"/>
      <c r="AN731" s="8"/>
      <c r="AO731" s="147">
        <f>IFERROR(VLOOKUP(B731,'A2. Rate Change &amp; Enrollment'!$C$20:$K$769,3,FALSE),0)</f>
        <v>0</v>
      </c>
      <c r="AP731" s="147">
        <f>IFERROR(VLOOKUP(B731,'A2. Rate Change &amp; Enrollment'!$C$20:$K$769,7,FALSE),0)</f>
        <v>0</v>
      </c>
      <c r="AQ731" s="150" t="e">
        <f t="shared" si="94"/>
        <v>#DIV/0!</v>
      </c>
      <c r="AS731" s="177"/>
      <c r="AT731" s="177"/>
      <c r="AV731" s="153" t="e">
        <f t="shared" si="95"/>
        <v>#DIV/0!</v>
      </c>
      <c r="AW731" s="101"/>
      <c r="AY731" s="132"/>
      <c r="AZ731" s="101"/>
      <c r="BA731" s="94"/>
      <c r="BB731" s="94"/>
      <c r="BC731" s="94"/>
      <c r="BD731" s="94"/>
      <c r="BE731" s="101"/>
      <c r="BF731" s="132"/>
      <c r="BG731" s="98"/>
      <c r="BH731" s="74" t="str">
        <f t="shared" si="90"/>
        <v>N</v>
      </c>
      <c r="BI731" t="e">
        <f t="shared" si="91"/>
        <v>#DIV/0!</v>
      </c>
      <c r="BK731" s="283">
        <f>IFERROR(VLOOKUP($B731, 'A2. Rate Change &amp; Enrollment'!$C$14:$BY$769, 75, FALSE), 0)</f>
        <v>0</v>
      </c>
      <c r="BL731" s="283" t="e">
        <f t="shared" si="92"/>
        <v>#DIV/0!</v>
      </c>
      <c r="BM731" s="283" t="e">
        <f t="shared" si="93"/>
        <v>#DIV/0!</v>
      </c>
      <c r="BN731" t="e">
        <f t="shared" si="96"/>
        <v>#DIV/0!</v>
      </c>
    </row>
    <row r="732" spans="1:66" x14ac:dyDescent="0.35">
      <c r="A732" t="s">
        <v>1035</v>
      </c>
      <c r="B732" s="144"/>
      <c r="C732" s="98"/>
      <c r="D732" s="43" t="str">
        <f t="shared" si="89"/>
        <v>Indemnity</v>
      </c>
      <c r="E732" s="100"/>
      <c r="F732" s="101"/>
      <c r="G732" s="100"/>
      <c r="H732" s="101"/>
      <c r="I732" s="100"/>
      <c r="J732" s="101"/>
      <c r="K732" s="100"/>
      <c r="L732" s="101"/>
      <c r="M732" s="100"/>
      <c r="N732" s="101"/>
      <c r="O732" s="100"/>
      <c r="P732" s="101"/>
      <c r="Q732" s="100"/>
      <c r="R732" s="101"/>
      <c r="S732" s="100"/>
      <c r="T732" s="101"/>
      <c r="U732" s="118"/>
      <c r="V732" s="118"/>
      <c r="W732" s="100"/>
      <c r="X732" s="100"/>
      <c r="Y732" s="100"/>
      <c r="Z732" s="100"/>
      <c r="AA732" s="132"/>
      <c r="AB732" s="101"/>
      <c r="AC732" s="101"/>
      <c r="AD732" s="101"/>
      <c r="AE732" s="100"/>
      <c r="AF732" s="101"/>
      <c r="AG732" s="100"/>
      <c r="AH732" s="101"/>
      <c r="AI732" s="100"/>
      <c r="AJ732" s="101"/>
      <c r="AK732" s="100"/>
      <c r="AL732" s="101"/>
      <c r="AM732" s="101"/>
      <c r="AN732" s="8"/>
      <c r="AO732" s="147">
        <f>IFERROR(VLOOKUP(B732,'A2. Rate Change &amp; Enrollment'!$C$20:$K$769,3,FALSE),0)</f>
        <v>0</v>
      </c>
      <c r="AP732" s="147">
        <f>IFERROR(VLOOKUP(B732,'A2. Rate Change &amp; Enrollment'!$C$20:$K$769,7,FALSE),0)</f>
        <v>0</v>
      </c>
      <c r="AQ732" s="150" t="e">
        <f t="shared" si="94"/>
        <v>#DIV/0!</v>
      </c>
      <c r="AS732" s="177"/>
      <c r="AT732" s="177"/>
      <c r="AV732" s="153" t="e">
        <f t="shared" si="95"/>
        <v>#DIV/0!</v>
      </c>
      <c r="AW732" s="101"/>
      <c r="AY732" s="132"/>
      <c r="AZ732" s="101"/>
      <c r="BA732" s="94"/>
      <c r="BB732" s="94"/>
      <c r="BC732" s="94"/>
      <c r="BD732" s="94"/>
      <c r="BE732" s="101"/>
      <c r="BF732" s="132"/>
      <c r="BG732" s="98"/>
      <c r="BH732" s="74" t="str">
        <f t="shared" si="90"/>
        <v>N</v>
      </c>
      <c r="BI732" t="e">
        <f t="shared" si="91"/>
        <v>#DIV/0!</v>
      </c>
      <c r="BK732" s="283">
        <f>IFERROR(VLOOKUP($B732, 'A2. Rate Change &amp; Enrollment'!$C$14:$BY$769, 75, FALSE), 0)</f>
        <v>0</v>
      </c>
      <c r="BL732" s="283" t="e">
        <f t="shared" si="92"/>
        <v>#DIV/0!</v>
      </c>
      <c r="BM732" s="283" t="e">
        <f t="shared" si="93"/>
        <v>#DIV/0!</v>
      </c>
      <c r="BN732" t="e">
        <f t="shared" si="96"/>
        <v>#DIV/0!</v>
      </c>
    </row>
    <row r="733" spans="1:66" x14ac:dyDescent="0.35">
      <c r="A733" t="s">
        <v>1036</v>
      </c>
      <c r="B733" s="144"/>
      <c r="C733" s="98"/>
      <c r="D733" s="43" t="str">
        <f t="shared" si="89"/>
        <v>Indemnity</v>
      </c>
      <c r="E733" s="100"/>
      <c r="F733" s="101"/>
      <c r="G733" s="100"/>
      <c r="H733" s="101"/>
      <c r="I733" s="100"/>
      <c r="J733" s="101"/>
      <c r="K733" s="100"/>
      <c r="L733" s="101"/>
      <c r="M733" s="100"/>
      <c r="N733" s="101"/>
      <c r="O733" s="100"/>
      <c r="P733" s="101"/>
      <c r="Q733" s="100"/>
      <c r="R733" s="101"/>
      <c r="S733" s="100"/>
      <c r="T733" s="101"/>
      <c r="U733" s="118"/>
      <c r="V733" s="118"/>
      <c r="W733" s="100"/>
      <c r="X733" s="100"/>
      <c r="Y733" s="100"/>
      <c r="Z733" s="100"/>
      <c r="AA733" s="132"/>
      <c r="AB733" s="101"/>
      <c r="AC733" s="101"/>
      <c r="AD733" s="101"/>
      <c r="AE733" s="100"/>
      <c r="AF733" s="101"/>
      <c r="AG733" s="100"/>
      <c r="AH733" s="101"/>
      <c r="AI733" s="100"/>
      <c r="AJ733" s="101"/>
      <c r="AK733" s="100"/>
      <c r="AL733" s="101"/>
      <c r="AM733" s="101"/>
      <c r="AN733" s="8"/>
      <c r="AO733" s="147">
        <f>IFERROR(VLOOKUP(B733,'A2. Rate Change &amp; Enrollment'!$C$20:$K$769,3,FALSE),0)</f>
        <v>0</v>
      </c>
      <c r="AP733" s="147">
        <f>IFERROR(VLOOKUP(B733,'A2. Rate Change &amp; Enrollment'!$C$20:$K$769,7,FALSE),0)</f>
        <v>0</v>
      </c>
      <c r="AQ733" s="150" t="e">
        <f t="shared" si="94"/>
        <v>#DIV/0!</v>
      </c>
      <c r="AS733" s="177"/>
      <c r="AT733" s="177"/>
      <c r="AV733" s="153" t="e">
        <f t="shared" si="95"/>
        <v>#DIV/0!</v>
      </c>
      <c r="AW733" s="101"/>
      <c r="AY733" s="132"/>
      <c r="AZ733" s="101"/>
      <c r="BA733" s="94"/>
      <c r="BB733" s="94"/>
      <c r="BC733" s="94"/>
      <c r="BD733" s="94"/>
      <c r="BE733" s="101"/>
      <c r="BF733" s="132"/>
      <c r="BG733" s="98"/>
      <c r="BH733" s="74" t="str">
        <f t="shared" si="90"/>
        <v>N</v>
      </c>
      <c r="BI733" t="e">
        <f t="shared" si="91"/>
        <v>#DIV/0!</v>
      </c>
      <c r="BK733" s="283">
        <f>IFERROR(VLOOKUP($B733, 'A2. Rate Change &amp; Enrollment'!$C$14:$BY$769, 75, FALSE), 0)</f>
        <v>0</v>
      </c>
      <c r="BL733" s="283" t="e">
        <f t="shared" si="92"/>
        <v>#DIV/0!</v>
      </c>
      <c r="BM733" s="283" t="e">
        <f t="shared" si="93"/>
        <v>#DIV/0!</v>
      </c>
      <c r="BN733" t="e">
        <f t="shared" si="96"/>
        <v>#DIV/0!</v>
      </c>
    </row>
    <row r="734" spans="1:66" x14ac:dyDescent="0.35">
      <c r="A734" t="s">
        <v>1037</v>
      </c>
      <c r="B734" s="144"/>
      <c r="C734" s="98"/>
      <c r="D734" s="43" t="str">
        <f t="shared" si="89"/>
        <v>Indemnity</v>
      </c>
      <c r="E734" s="100"/>
      <c r="F734" s="101"/>
      <c r="G734" s="100"/>
      <c r="H734" s="101"/>
      <c r="I734" s="100"/>
      <c r="J734" s="101"/>
      <c r="K734" s="100"/>
      <c r="L734" s="101"/>
      <c r="M734" s="100"/>
      <c r="N734" s="101"/>
      <c r="O734" s="100"/>
      <c r="P734" s="101"/>
      <c r="Q734" s="100"/>
      <c r="R734" s="101"/>
      <c r="S734" s="100"/>
      <c r="T734" s="101"/>
      <c r="U734" s="118"/>
      <c r="V734" s="118"/>
      <c r="W734" s="100"/>
      <c r="X734" s="100"/>
      <c r="Y734" s="100"/>
      <c r="Z734" s="100"/>
      <c r="AA734" s="132"/>
      <c r="AB734" s="101"/>
      <c r="AC734" s="101"/>
      <c r="AD734" s="101"/>
      <c r="AE734" s="100"/>
      <c r="AF734" s="101"/>
      <c r="AG734" s="100"/>
      <c r="AH734" s="101"/>
      <c r="AI734" s="100"/>
      <c r="AJ734" s="101"/>
      <c r="AK734" s="100"/>
      <c r="AL734" s="101"/>
      <c r="AM734" s="101"/>
      <c r="AN734" s="8"/>
      <c r="AO734" s="147">
        <f>IFERROR(VLOOKUP(B734,'A2. Rate Change &amp; Enrollment'!$C$20:$K$769,3,FALSE),0)</f>
        <v>0</v>
      </c>
      <c r="AP734" s="147">
        <f>IFERROR(VLOOKUP(B734,'A2. Rate Change &amp; Enrollment'!$C$20:$K$769,7,FALSE),0)</f>
        <v>0</v>
      </c>
      <c r="AQ734" s="150" t="e">
        <f t="shared" si="94"/>
        <v>#DIV/0!</v>
      </c>
      <c r="AS734" s="177"/>
      <c r="AT734" s="177"/>
      <c r="AV734" s="153" t="e">
        <f t="shared" si="95"/>
        <v>#DIV/0!</v>
      </c>
      <c r="AW734" s="101"/>
      <c r="AY734" s="132"/>
      <c r="AZ734" s="101"/>
      <c r="BA734" s="94"/>
      <c r="BB734" s="94"/>
      <c r="BC734" s="94"/>
      <c r="BD734" s="94"/>
      <c r="BE734" s="101"/>
      <c r="BF734" s="132"/>
      <c r="BG734" s="98"/>
      <c r="BH734" s="74" t="str">
        <f t="shared" si="90"/>
        <v>N</v>
      </c>
      <c r="BI734" t="e">
        <f t="shared" si="91"/>
        <v>#DIV/0!</v>
      </c>
      <c r="BK734" s="283">
        <f>IFERROR(VLOOKUP($B734, 'A2. Rate Change &amp; Enrollment'!$C$14:$BY$769, 75, FALSE), 0)</f>
        <v>0</v>
      </c>
      <c r="BL734" s="283" t="e">
        <f t="shared" si="92"/>
        <v>#DIV/0!</v>
      </c>
      <c r="BM734" s="283" t="e">
        <f t="shared" si="93"/>
        <v>#DIV/0!</v>
      </c>
      <c r="BN734" t="e">
        <f t="shared" si="96"/>
        <v>#DIV/0!</v>
      </c>
    </row>
    <row r="735" spans="1:66" x14ac:dyDescent="0.35">
      <c r="A735" t="s">
        <v>1038</v>
      </c>
      <c r="B735" s="144"/>
      <c r="C735" s="98"/>
      <c r="D735" s="43" t="str">
        <f t="shared" si="89"/>
        <v>Indemnity</v>
      </c>
      <c r="E735" s="100"/>
      <c r="F735" s="101"/>
      <c r="G735" s="100"/>
      <c r="H735" s="101"/>
      <c r="I735" s="100"/>
      <c r="J735" s="101"/>
      <c r="K735" s="100"/>
      <c r="L735" s="101"/>
      <c r="M735" s="100"/>
      <c r="N735" s="101"/>
      <c r="O735" s="100"/>
      <c r="P735" s="101"/>
      <c r="Q735" s="100"/>
      <c r="R735" s="101"/>
      <c r="S735" s="100"/>
      <c r="T735" s="101"/>
      <c r="U735" s="118"/>
      <c r="V735" s="118"/>
      <c r="W735" s="100"/>
      <c r="X735" s="100"/>
      <c r="Y735" s="100"/>
      <c r="Z735" s="100"/>
      <c r="AA735" s="132"/>
      <c r="AB735" s="101"/>
      <c r="AC735" s="101"/>
      <c r="AD735" s="101"/>
      <c r="AE735" s="100"/>
      <c r="AF735" s="101"/>
      <c r="AG735" s="100"/>
      <c r="AH735" s="101"/>
      <c r="AI735" s="100"/>
      <c r="AJ735" s="101"/>
      <c r="AK735" s="100"/>
      <c r="AL735" s="101"/>
      <c r="AM735" s="101"/>
      <c r="AN735" s="8"/>
      <c r="AO735" s="147">
        <f>IFERROR(VLOOKUP(B735,'A2. Rate Change &amp; Enrollment'!$C$20:$K$769,3,FALSE),0)</f>
        <v>0</v>
      </c>
      <c r="AP735" s="147">
        <f>IFERROR(VLOOKUP(B735,'A2. Rate Change &amp; Enrollment'!$C$20:$K$769,7,FALSE),0)</f>
        <v>0</v>
      </c>
      <c r="AQ735" s="150" t="e">
        <f t="shared" si="94"/>
        <v>#DIV/0!</v>
      </c>
      <c r="AS735" s="177"/>
      <c r="AT735" s="177"/>
      <c r="AV735" s="153" t="e">
        <f t="shared" si="95"/>
        <v>#DIV/0!</v>
      </c>
      <c r="AW735" s="101"/>
      <c r="AY735" s="132"/>
      <c r="AZ735" s="101"/>
      <c r="BA735" s="94"/>
      <c r="BB735" s="94"/>
      <c r="BC735" s="94"/>
      <c r="BD735" s="94"/>
      <c r="BE735" s="101"/>
      <c r="BF735" s="132"/>
      <c r="BG735" s="98"/>
      <c r="BH735" s="74" t="str">
        <f t="shared" si="90"/>
        <v>N</v>
      </c>
      <c r="BI735" t="e">
        <f t="shared" si="91"/>
        <v>#DIV/0!</v>
      </c>
      <c r="BK735" s="283">
        <f>IFERROR(VLOOKUP($B735, 'A2. Rate Change &amp; Enrollment'!$C$14:$BY$769, 75, FALSE), 0)</f>
        <v>0</v>
      </c>
      <c r="BL735" s="283" t="e">
        <f t="shared" si="92"/>
        <v>#DIV/0!</v>
      </c>
      <c r="BM735" s="283" t="e">
        <f t="shared" si="93"/>
        <v>#DIV/0!</v>
      </c>
      <c r="BN735" t="e">
        <f t="shared" si="96"/>
        <v>#DIV/0!</v>
      </c>
    </row>
    <row r="736" spans="1:66" x14ac:dyDescent="0.35">
      <c r="A736" t="s">
        <v>1039</v>
      </c>
      <c r="B736" s="144"/>
      <c r="C736" s="98"/>
      <c r="D736" s="43" t="str">
        <f t="shared" si="89"/>
        <v>Indemnity</v>
      </c>
      <c r="E736" s="100"/>
      <c r="F736" s="101"/>
      <c r="G736" s="100"/>
      <c r="H736" s="101"/>
      <c r="I736" s="100"/>
      <c r="J736" s="101"/>
      <c r="K736" s="100"/>
      <c r="L736" s="101"/>
      <c r="M736" s="100"/>
      <c r="N736" s="101"/>
      <c r="O736" s="100"/>
      <c r="P736" s="101"/>
      <c r="Q736" s="100"/>
      <c r="R736" s="101"/>
      <c r="S736" s="100"/>
      <c r="T736" s="101"/>
      <c r="U736" s="118"/>
      <c r="V736" s="118"/>
      <c r="W736" s="100"/>
      <c r="X736" s="100"/>
      <c r="Y736" s="100"/>
      <c r="Z736" s="100"/>
      <c r="AA736" s="132"/>
      <c r="AB736" s="101"/>
      <c r="AC736" s="101"/>
      <c r="AD736" s="101"/>
      <c r="AE736" s="100"/>
      <c r="AF736" s="101"/>
      <c r="AG736" s="100"/>
      <c r="AH736" s="101"/>
      <c r="AI736" s="100"/>
      <c r="AJ736" s="101"/>
      <c r="AK736" s="100"/>
      <c r="AL736" s="101"/>
      <c r="AM736" s="101"/>
      <c r="AN736" s="8"/>
      <c r="AO736" s="147">
        <f>IFERROR(VLOOKUP(B736,'A2. Rate Change &amp; Enrollment'!$C$20:$K$769,3,FALSE),0)</f>
        <v>0</v>
      </c>
      <c r="AP736" s="147">
        <f>IFERROR(VLOOKUP(B736,'A2. Rate Change &amp; Enrollment'!$C$20:$K$769,7,FALSE),0)</f>
        <v>0</v>
      </c>
      <c r="AQ736" s="150" t="e">
        <f t="shared" si="94"/>
        <v>#DIV/0!</v>
      </c>
      <c r="AS736" s="177"/>
      <c r="AT736" s="177"/>
      <c r="AV736" s="153" t="e">
        <f t="shared" si="95"/>
        <v>#DIV/0!</v>
      </c>
      <c r="AW736" s="101"/>
      <c r="AY736" s="132"/>
      <c r="AZ736" s="101"/>
      <c r="BA736" s="94"/>
      <c r="BB736" s="94"/>
      <c r="BC736" s="94"/>
      <c r="BD736" s="94"/>
      <c r="BE736" s="101"/>
      <c r="BF736" s="132"/>
      <c r="BG736" s="98"/>
      <c r="BH736" s="74" t="str">
        <f t="shared" si="90"/>
        <v>N</v>
      </c>
      <c r="BI736" t="e">
        <f t="shared" si="91"/>
        <v>#DIV/0!</v>
      </c>
      <c r="BK736" s="283">
        <f>IFERROR(VLOOKUP($B736, 'A2. Rate Change &amp; Enrollment'!$C$14:$BY$769, 75, FALSE), 0)</f>
        <v>0</v>
      </c>
      <c r="BL736" s="283" t="e">
        <f t="shared" si="92"/>
        <v>#DIV/0!</v>
      </c>
      <c r="BM736" s="283" t="e">
        <f t="shared" si="93"/>
        <v>#DIV/0!</v>
      </c>
      <c r="BN736" t="e">
        <f t="shared" si="96"/>
        <v>#DIV/0!</v>
      </c>
    </row>
    <row r="737" spans="1:66" x14ac:dyDescent="0.35">
      <c r="A737" t="s">
        <v>1040</v>
      </c>
      <c r="B737" s="144"/>
      <c r="C737" s="98"/>
      <c r="D737" s="43" t="str">
        <f t="shared" si="89"/>
        <v>Indemnity</v>
      </c>
      <c r="E737" s="100"/>
      <c r="F737" s="101"/>
      <c r="G737" s="100"/>
      <c r="H737" s="101"/>
      <c r="I737" s="100"/>
      <c r="J737" s="101"/>
      <c r="K737" s="100"/>
      <c r="L737" s="101"/>
      <c r="M737" s="100"/>
      <c r="N737" s="101"/>
      <c r="O737" s="100"/>
      <c r="P737" s="101"/>
      <c r="Q737" s="100"/>
      <c r="R737" s="101"/>
      <c r="S737" s="100"/>
      <c r="T737" s="101"/>
      <c r="U737" s="118"/>
      <c r="V737" s="118"/>
      <c r="W737" s="100"/>
      <c r="X737" s="100"/>
      <c r="Y737" s="100"/>
      <c r="Z737" s="100"/>
      <c r="AA737" s="132"/>
      <c r="AB737" s="101"/>
      <c r="AC737" s="101"/>
      <c r="AD737" s="101"/>
      <c r="AE737" s="100"/>
      <c r="AF737" s="101"/>
      <c r="AG737" s="100"/>
      <c r="AH737" s="101"/>
      <c r="AI737" s="100"/>
      <c r="AJ737" s="101"/>
      <c r="AK737" s="100"/>
      <c r="AL737" s="101"/>
      <c r="AM737" s="101"/>
      <c r="AN737" s="8"/>
      <c r="AO737" s="147">
        <f>IFERROR(VLOOKUP(B737,'A2. Rate Change &amp; Enrollment'!$C$20:$K$769,3,FALSE),0)</f>
        <v>0</v>
      </c>
      <c r="AP737" s="147">
        <f>IFERROR(VLOOKUP(B737,'A2. Rate Change &amp; Enrollment'!$C$20:$K$769,7,FALSE),0)</f>
        <v>0</v>
      </c>
      <c r="AQ737" s="150" t="e">
        <f t="shared" si="94"/>
        <v>#DIV/0!</v>
      </c>
      <c r="AS737" s="177"/>
      <c r="AT737" s="177"/>
      <c r="AV737" s="153" t="e">
        <f t="shared" si="95"/>
        <v>#DIV/0!</v>
      </c>
      <c r="AW737" s="101"/>
      <c r="AY737" s="132"/>
      <c r="AZ737" s="101"/>
      <c r="BA737" s="94"/>
      <c r="BB737" s="94"/>
      <c r="BC737" s="94"/>
      <c r="BD737" s="94"/>
      <c r="BE737" s="101"/>
      <c r="BF737" s="132"/>
      <c r="BG737" s="98"/>
      <c r="BH737" s="74" t="str">
        <f t="shared" si="90"/>
        <v>N</v>
      </c>
      <c r="BI737" t="e">
        <f t="shared" si="91"/>
        <v>#DIV/0!</v>
      </c>
      <c r="BK737" s="283">
        <f>IFERROR(VLOOKUP($B737, 'A2. Rate Change &amp; Enrollment'!$C$14:$BY$769, 75, FALSE), 0)</f>
        <v>0</v>
      </c>
      <c r="BL737" s="283" t="e">
        <f t="shared" si="92"/>
        <v>#DIV/0!</v>
      </c>
      <c r="BM737" s="283" t="e">
        <f t="shared" si="93"/>
        <v>#DIV/0!</v>
      </c>
      <c r="BN737" t="e">
        <f t="shared" si="96"/>
        <v>#DIV/0!</v>
      </c>
    </row>
    <row r="738" spans="1:66" x14ac:dyDescent="0.35">
      <c r="A738" t="s">
        <v>1041</v>
      </c>
      <c r="B738" s="144"/>
      <c r="C738" s="98"/>
      <c r="D738" s="43" t="str">
        <f t="shared" si="89"/>
        <v>Indemnity</v>
      </c>
      <c r="E738" s="100"/>
      <c r="F738" s="101"/>
      <c r="G738" s="100"/>
      <c r="H738" s="101"/>
      <c r="I738" s="100"/>
      <c r="J738" s="101"/>
      <c r="K738" s="100"/>
      <c r="L738" s="101"/>
      <c r="M738" s="100"/>
      <c r="N738" s="101"/>
      <c r="O738" s="100"/>
      <c r="P738" s="101"/>
      <c r="Q738" s="100"/>
      <c r="R738" s="101"/>
      <c r="S738" s="100"/>
      <c r="T738" s="101"/>
      <c r="U738" s="118"/>
      <c r="V738" s="118"/>
      <c r="W738" s="100"/>
      <c r="X738" s="100"/>
      <c r="Y738" s="100"/>
      <c r="Z738" s="100"/>
      <c r="AA738" s="132"/>
      <c r="AB738" s="101"/>
      <c r="AC738" s="101"/>
      <c r="AD738" s="101"/>
      <c r="AE738" s="100"/>
      <c r="AF738" s="101"/>
      <c r="AG738" s="100"/>
      <c r="AH738" s="101"/>
      <c r="AI738" s="100"/>
      <c r="AJ738" s="101"/>
      <c r="AK738" s="100"/>
      <c r="AL738" s="101"/>
      <c r="AM738" s="101"/>
      <c r="AN738" s="8"/>
      <c r="AO738" s="147">
        <f>IFERROR(VLOOKUP(B738,'A2. Rate Change &amp; Enrollment'!$C$20:$K$769,3,FALSE),0)</f>
        <v>0</v>
      </c>
      <c r="AP738" s="147">
        <f>IFERROR(VLOOKUP(B738,'A2. Rate Change &amp; Enrollment'!$C$20:$K$769,7,FALSE),0)</f>
        <v>0</v>
      </c>
      <c r="AQ738" s="150" t="e">
        <f t="shared" si="94"/>
        <v>#DIV/0!</v>
      </c>
      <c r="AS738" s="177"/>
      <c r="AT738" s="177"/>
      <c r="AV738" s="153" t="e">
        <f t="shared" si="95"/>
        <v>#DIV/0!</v>
      </c>
      <c r="AW738" s="101"/>
      <c r="AY738" s="132"/>
      <c r="AZ738" s="101"/>
      <c r="BA738" s="94"/>
      <c r="BB738" s="94"/>
      <c r="BC738" s="94"/>
      <c r="BD738" s="94"/>
      <c r="BE738" s="101"/>
      <c r="BF738" s="132"/>
      <c r="BG738" s="98"/>
      <c r="BH738" s="74" t="str">
        <f t="shared" si="90"/>
        <v>N</v>
      </c>
      <c r="BI738" t="e">
        <f t="shared" si="91"/>
        <v>#DIV/0!</v>
      </c>
      <c r="BK738" s="283">
        <f>IFERROR(VLOOKUP($B738, 'A2. Rate Change &amp; Enrollment'!$C$14:$BY$769, 75, FALSE), 0)</f>
        <v>0</v>
      </c>
      <c r="BL738" s="283" t="e">
        <f t="shared" si="92"/>
        <v>#DIV/0!</v>
      </c>
      <c r="BM738" s="283" t="e">
        <f t="shared" si="93"/>
        <v>#DIV/0!</v>
      </c>
      <c r="BN738" t="e">
        <f t="shared" si="96"/>
        <v>#DIV/0!</v>
      </c>
    </row>
    <row r="739" spans="1:66" x14ac:dyDescent="0.35">
      <c r="A739" t="s">
        <v>1042</v>
      </c>
      <c r="B739" s="144"/>
      <c r="C739" s="98"/>
      <c r="D739" s="43" t="str">
        <f t="shared" si="89"/>
        <v>Indemnity</v>
      </c>
      <c r="E739" s="100"/>
      <c r="F739" s="101"/>
      <c r="G739" s="100"/>
      <c r="H739" s="101"/>
      <c r="I739" s="100"/>
      <c r="J739" s="101"/>
      <c r="K739" s="100"/>
      <c r="L739" s="101"/>
      <c r="M739" s="100"/>
      <c r="N739" s="101"/>
      <c r="O739" s="100"/>
      <c r="P739" s="101"/>
      <c r="Q739" s="100"/>
      <c r="R739" s="101"/>
      <c r="S739" s="100"/>
      <c r="T739" s="101"/>
      <c r="U739" s="118"/>
      <c r="V739" s="118"/>
      <c r="W739" s="100"/>
      <c r="X739" s="100"/>
      <c r="Y739" s="100"/>
      <c r="Z739" s="100"/>
      <c r="AA739" s="132"/>
      <c r="AB739" s="101"/>
      <c r="AC739" s="101"/>
      <c r="AD739" s="101"/>
      <c r="AE739" s="100"/>
      <c r="AF739" s="101"/>
      <c r="AG739" s="100"/>
      <c r="AH739" s="101"/>
      <c r="AI739" s="100"/>
      <c r="AJ739" s="101"/>
      <c r="AK739" s="100"/>
      <c r="AL739" s="101"/>
      <c r="AM739" s="101"/>
      <c r="AN739" s="8"/>
      <c r="AO739" s="147">
        <f>IFERROR(VLOOKUP(B739,'A2. Rate Change &amp; Enrollment'!$C$20:$K$769,3,FALSE),0)</f>
        <v>0</v>
      </c>
      <c r="AP739" s="147">
        <f>IFERROR(VLOOKUP(B739,'A2. Rate Change &amp; Enrollment'!$C$20:$K$769,7,FALSE),0)</f>
        <v>0</v>
      </c>
      <c r="AQ739" s="150" t="e">
        <f t="shared" si="94"/>
        <v>#DIV/0!</v>
      </c>
      <c r="AS739" s="177"/>
      <c r="AT739" s="177"/>
      <c r="AV739" s="153" t="e">
        <f t="shared" si="95"/>
        <v>#DIV/0!</v>
      </c>
      <c r="AW739" s="101"/>
      <c r="AY739" s="132"/>
      <c r="AZ739" s="101"/>
      <c r="BA739" s="94"/>
      <c r="BB739" s="94"/>
      <c r="BC739" s="94"/>
      <c r="BD739" s="94"/>
      <c r="BE739" s="101"/>
      <c r="BF739" s="132"/>
      <c r="BG739" s="98"/>
      <c r="BH739" s="74" t="str">
        <f t="shared" si="90"/>
        <v>N</v>
      </c>
      <c r="BI739" t="e">
        <f t="shared" si="91"/>
        <v>#DIV/0!</v>
      </c>
      <c r="BK739" s="283">
        <f>IFERROR(VLOOKUP($B739, 'A2. Rate Change &amp; Enrollment'!$C$14:$BY$769, 75, FALSE), 0)</f>
        <v>0</v>
      </c>
      <c r="BL739" s="283" t="e">
        <f t="shared" si="92"/>
        <v>#DIV/0!</v>
      </c>
      <c r="BM739" s="283" t="e">
        <f t="shared" si="93"/>
        <v>#DIV/0!</v>
      </c>
      <c r="BN739" t="e">
        <f t="shared" si="96"/>
        <v>#DIV/0!</v>
      </c>
    </row>
    <row r="740" spans="1:66" x14ac:dyDescent="0.35">
      <c r="A740" t="s">
        <v>1043</v>
      </c>
      <c r="B740" s="144"/>
      <c r="C740" s="98"/>
      <c r="D740" s="43" t="str">
        <f t="shared" si="89"/>
        <v>Indemnity</v>
      </c>
      <c r="E740" s="100"/>
      <c r="F740" s="101"/>
      <c r="G740" s="100"/>
      <c r="H740" s="101"/>
      <c r="I740" s="100"/>
      <c r="J740" s="101"/>
      <c r="K740" s="100"/>
      <c r="L740" s="101"/>
      <c r="M740" s="100"/>
      <c r="N740" s="101"/>
      <c r="O740" s="100"/>
      <c r="P740" s="101"/>
      <c r="Q740" s="100"/>
      <c r="R740" s="101"/>
      <c r="S740" s="100"/>
      <c r="T740" s="101"/>
      <c r="U740" s="118"/>
      <c r="V740" s="118"/>
      <c r="W740" s="100"/>
      <c r="X740" s="100"/>
      <c r="Y740" s="100"/>
      <c r="Z740" s="100"/>
      <c r="AA740" s="132"/>
      <c r="AB740" s="101"/>
      <c r="AC740" s="101"/>
      <c r="AD740" s="101"/>
      <c r="AE740" s="100"/>
      <c r="AF740" s="101"/>
      <c r="AG740" s="100"/>
      <c r="AH740" s="101"/>
      <c r="AI740" s="100"/>
      <c r="AJ740" s="101"/>
      <c r="AK740" s="100"/>
      <c r="AL740" s="101"/>
      <c r="AM740" s="101"/>
      <c r="AN740" s="8"/>
      <c r="AO740" s="147">
        <f>IFERROR(VLOOKUP(B740,'A2. Rate Change &amp; Enrollment'!$C$20:$K$769,3,FALSE),0)</f>
        <v>0</v>
      </c>
      <c r="AP740" s="147">
        <f>IFERROR(VLOOKUP(B740,'A2. Rate Change &amp; Enrollment'!$C$20:$K$769,7,FALSE),0)</f>
        <v>0</v>
      </c>
      <c r="AQ740" s="150" t="e">
        <f t="shared" si="94"/>
        <v>#DIV/0!</v>
      </c>
      <c r="AS740" s="177"/>
      <c r="AT740" s="177"/>
      <c r="AV740" s="153" t="e">
        <f t="shared" si="95"/>
        <v>#DIV/0!</v>
      </c>
      <c r="AW740" s="101"/>
      <c r="AY740" s="132"/>
      <c r="AZ740" s="101"/>
      <c r="BA740" s="94"/>
      <c r="BB740" s="94"/>
      <c r="BC740" s="94"/>
      <c r="BD740" s="94"/>
      <c r="BE740" s="101"/>
      <c r="BF740" s="132"/>
      <c r="BG740" s="98"/>
      <c r="BH740" s="74" t="str">
        <f t="shared" si="90"/>
        <v>N</v>
      </c>
      <c r="BI740" t="e">
        <f t="shared" si="91"/>
        <v>#DIV/0!</v>
      </c>
      <c r="BK740" s="283">
        <f>IFERROR(VLOOKUP($B740, 'A2. Rate Change &amp; Enrollment'!$C$14:$BY$769, 75, FALSE), 0)</f>
        <v>0</v>
      </c>
      <c r="BL740" s="283" t="e">
        <f t="shared" si="92"/>
        <v>#DIV/0!</v>
      </c>
      <c r="BM740" s="283" t="e">
        <f t="shared" si="93"/>
        <v>#DIV/0!</v>
      </c>
      <c r="BN740" t="e">
        <f t="shared" si="96"/>
        <v>#DIV/0!</v>
      </c>
    </row>
    <row r="741" spans="1:66" x14ac:dyDescent="0.35">
      <c r="A741" t="s">
        <v>1044</v>
      </c>
      <c r="B741" s="144"/>
      <c r="C741" s="98"/>
      <c r="D741" s="43" t="str">
        <f t="shared" si="89"/>
        <v>Indemnity</v>
      </c>
      <c r="E741" s="100"/>
      <c r="F741" s="101"/>
      <c r="G741" s="100"/>
      <c r="H741" s="101"/>
      <c r="I741" s="100"/>
      <c r="J741" s="101"/>
      <c r="K741" s="100"/>
      <c r="L741" s="101"/>
      <c r="M741" s="100"/>
      <c r="N741" s="101"/>
      <c r="O741" s="100"/>
      <c r="P741" s="101"/>
      <c r="Q741" s="100"/>
      <c r="R741" s="101"/>
      <c r="S741" s="100"/>
      <c r="T741" s="101"/>
      <c r="U741" s="118"/>
      <c r="V741" s="118"/>
      <c r="W741" s="100"/>
      <c r="X741" s="100"/>
      <c r="Y741" s="100"/>
      <c r="Z741" s="100"/>
      <c r="AA741" s="132"/>
      <c r="AB741" s="101"/>
      <c r="AC741" s="101"/>
      <c r="AD741" s="101"/>
      <c r="AE741" s="100"/>
      <c r="AF741" s="101"/>
      <c r="AG741" s="100"/>
      <c r="AH741" s="101"/>
      <c r="AI741" s="100"/>
      <c r="AJ741" s="101"/>
      <c r="AK741" s="100"/>
      <c r="AL741" s="101"/>
      <c r="AM741" s="101"/>
      <c r="AN741" s="8"/>
      <c r="AO741" s="147">
        <f>IFERROR(VLOOKUP(B741,'A2. Rate Change &amp; Enrollment'!$C$20:$K$769,3,FALSE),0)</f>
        <v>0</v>
      </c>
      <c r="AP741" s="147">
        <f>IFERROR(VLOOKUP(B741,'A2. Rate Change &amp; Enrollment'!$C$20:$K$769,7,FALSE),0)</f>
        <v>0</v>
      </c>
      <c r="AQ741" s="150" t="e">
        <f t="shared" si="94"/>
        <v>#DIV/0!</v>
      </c>
      <c r="AS741" s="177"/>
      <c r="AT741" s="177"/>
      <c r="AV741" s="153" t="e">
        <f t="shared" si="95"/>
        <v>#DIV/0!</v>
      </c>
      <c r="AW741" s="101"/>
      <c r="AY741" s="132"/>
      <c r="AZ741" s="101"/>
      <c r="BA741" s="94"/>
      <c r="BB741" s="94"/>
      <c r="BC741" s="94"/>
      <c r="BD741" s="94"/>
      <c r="BE741" s="101"/>
      <c r="BF741" s="132"/>
      <c r="BG741" s="98"/>
      <c r="BH741" s="74" t="str">
        <f t="shared" si="90"/>
        <v>N</v>
      </c>
      <c r="BI741" t="e">
        <f t="shared" si="91"/>
        <v>#DIV/0!</v>
      </c>
      <c r="BK741" s="283">
        <f>IFERROR(VLOOKUP($B741, 'A2. Rate Change &amp; Enrollment'!$C$14:$BY$769, 75, FALSE), 0)</f>
        <v>0</v>
      </c>
      <c r="BL741" s="283" t="e">
        <f t="shared" si="92"/>
        <v>#DIV/0!</v>
      </c>
      <c r="BM741" s="283" t="e">
        <f t="shared" si="93"/>
        <v>#DIV/0!</v>
      </c>
      <c r="BN741" t="e">
        <f t="shared" si="96"/>
        <v>#DIV/0!</v>
      </c>
    </row>
    <row r="742" spans="1:66" x14ac:dyDescent="0.35">
      <c r="A742" t="s">
        <v>1045</v>
      </c>
      <c r="B742" s="144"/>
      <c r="C742" s="98"/>
      <c r="D742" s="43" t="str">
        <f t="shared" si="89"/>
        <v>Indemnity</v>
      </c>
      <c r="E742" s="100"/>
      <c r="F742" s="101"/>
      <c r="G742" s="100"/>
      <c r="H742" s="101"/>
      <c r="I742" s="100"/>
      <c r="J742" s="101"/>
      <c r="K742" s="100"/>
      <c r="L742" s="101"/>
      <c r="M742" s="100"/>
      <c r="N742" s="101"/>
      <c r="O742" s="100"/>
      <c r="P742" s="101"/>
      <c r="Q742" s="100"/>
      <c r="R742" s="101"/>
      <c r="S742" s="100"/>
      <c r="T742" s="101"/>
      <c r="U742" s="118"/>
      <c r="V742" s="118"/>
      <c r="W742" s="100"/>
      <c r="X742" s="100"/>
      <c r="Y742" s="100"/>
      <c r="Z742" s="100"/>
      <c r="AA742" s="132"/>
      <c r="AB742" s="101"/>
      <c r="AC742" s="101"/>
      <c r="AD742" s="101"/>
      <c r="AE742" s="100"/>
      <c r="AF742" s="101"/>
      <c r="AG742" s="100"/>
      <c r="AH742" s="101"/>
      <c r="AI742" s="100"/>
      <c r="AJ742" s="101"/>
      <c r="AK742" s="100"/>
      <c r="AL742" s="101"/>
      <c r="AM742" s="101"/>
      <c r="AN742" s="8"/>
      <c r="AO742" s="147">
        <f>IFERROR(VLOOKUP(B742,'A2. Rate Change &amp; Enrollment'!$C$20:$K$769,3,FALSE),0)</f>
        <v>0</v>
      </c>
      <c r="AP742" s="147">
        <f>IFERROR(VLOOKUP(B742,'A2. Rate Change &amp; Enrollment'!$C$20:$K$769,7,FALSE),0)</f>
        <v>0</v>
      </c>
      <c r="AQ742" s="150" t="e">
        <f t="shared" si="94"/>
        <v>#DIV/0!</v>
      </c>
      <c r="AS742" s="177"/>
      <c r="AT742" s="177"/>
      <c r="AV742" s="153" t="e">
        <f t="shared" si="95"/>
        <v>#DIV/0!</v>
      </c>
      <c r="AW742" s="101"/>
      <c r="AY742" s="132"/>
      <c r="AZ742" s="101"/>
      <c r="BA742" s="94"/>
      <c r="BB742" s="94"/>
      <c r="BC742" s="94"/>
      <c r="BD742" s="94"/>
      <c r="BE742" s="101"/>
      <c r="BF742" s="132"/>
      <c r="BG742" s="98"/>
      <c r="BH742" s="74" t="str">
        <f t="shared" si="90"/>
        <v>N</v>
      </c>
      <c r="BI742" t="e">
        <f t="shared" si="91"/>
        <v>#DIV/0!</v>
      </c>
      <c r="BK742" s="283">
        <f>IFERROR(VLOOKUP($B742, 'A2. Rate Change &amp; Enrollment'!$C$14:$BY$769, 75, FALSE), 0)</f>
        <v>0</v>
      </c>
      <c r="BL742" s="283" t="e">
        <f t="shared" si="92"/>
        <v>#DIV/0!</v>
      </c>
      <c r="BM742" s="283" t="e">
        <f t="shared" si="93"/>
        <v>#DIV/0!</v>
      </c>
      <c r="BN742" t="e">
        <f t="shared" si="96"/>
        <v>#DIV/0!</v>
      </c>
    </row>
    <row r="743" spans="1:66" x14ac:dyDescent="0.35">
      <c r="A743" t="s">
        <v>1046</v>
      </c>
      <c r="B743" s="144"/>
      <c r="C743" s="98"/>
      <c r="D743" s="43" t="str">
        <f t="shared" si="89"/>
        <v>Indemnity</v>
      </c>
      <c r="E743" s="100"/>
      <c r="F743" s="101"/>
      <c r="G743" s="100"/>
      <c r="H743" s="101"/>
      <c r="I743" s="100"/>
      <c r="J743" s="101"/>
      <c r="K743" s="100"/>
      <c r="L743" s="101"/>
      <c r="M743" s="100"/>
      <c r="N743" s="101"/>
      <c r="O743" s="100"/>
      <c r="P743" s="101"/>
      <c r="Q743" s="100"/>
      <c r="R743" s="101"/>
      <c r="S743" s="100"/>
      <c r="T743" s="101"/>
      <c r="U743" s="118"/>
      <c r="V743" s="118"/>
      <c r="W743" s="100"/>
      <c r="X743" s="100"/>
      <c r="Y743" s="100"/>
      <c r="Z743" s="100"/>
      <c r="AA743" s="132"/>
      <c r="AB743" s="101"/>
      <c r="AC743" s="101"/>
      <c r="AD743" s="101"/>
      <c r="AE743" s="100"/>
      <c r="AF743" s="101"/>
      <c r="AG743" s="100"/>
      <c r="AH743" s="101"/>
      <c r="AI743" s="100"/>
      <c r="AJ743" s="101"/>
      <c r="AK743" s="100"/>
      <c r="AL743" s="101"/>
      <c r="AM743" s="101"/>
      <c r="AN743" s="8"/>
      <c r="AO743" s="147">
        <f>IFERROR(VLOOKUP(B743,'A2. Rate Change &amp; Enrollment'!$C$20:$K$769,3,FALSE),0)</f>
        <v>0</v>
      </c>
      <c r="AP743" s="147">
        <f>IFERROR(VLOOKUP(B743,'A2. Rate Change &amp; Enrollment'!$C$20:$K$769,7,FALSE),0)</f>
        <v>0</v>
      </c>
      <c r="AQ743" s="150" t="e">
        <f t="shared" si="94"/>
        <v>#DIV/0!</v>
      </c>
      <c r="AS743" s="177"/>
      <c r="AT743" s="177"/>
      <c r="AV743" s="153" t="e">
        <f t="shared" si="95"/>
        <v>#DIV/0!</v>
      </c>
      <c r="AW743" s="101"/>
      <c r="AY743" s="132"/>
      <c r="AZ743" s="101"/>
      <c r="BA743" s="94"/>
      <c r="BB743" s="94"/>
      <c r="BC743" s="94"/>
      <c r="BD743" s="94"/>
      <c r="BE743" s="101"/>
      <c r="BF743" s="132"/>
      <c r="BG743" s="98"/>
      <c r="BH743" s="74" t="str">
        <f t="shared" si="90"/>
        <v>N</v>
      </c>
      <c r="BI743" t="e">
        <f t="shared" si="91"/>
        <v>#DIV/0!</v>
      </c>
      <c r="BK743" s="283">
        <f>IFERROR(VLOOKUP($B743, 'A2. Rate Change &amp; Enrollment'!$C$14:$BY$769, 75, FALSE), 0)</f>
        <v>0</v>
      </c>
      <c r="BL743" s="283" t="e">
        <f t="shared" si="92"/>
        <v>#DIV/0!</v>
      </c>
      <c r="BM743" s="283" t="e">
        <f t="shared" si="93"/>
        <v>#DIV/0!</v>
      </c>
      <c r="BN743" t="e">
        <f t="shared" si="96"/>
        <v>#DIV/0!</v>
      </c>
    </row>
    <row r="744" spans="1:66" x14ac:dyDescent="0.35">
      <c r="A744" t="s">
        <v>1047</v>
      </c>
      <c r="B744" s="144"/>
      <c r="C744" s="98"/>
      <c r="D744" s="43" t="str">
        <f t="shared" si="89"/>
        <v>Indemnity</v>
      </c>
      <c r="E744" s="100"/>
      <c r="F744" s="101"/>
      <c r="G744" s="100"/>
      <c r="H744" s="101"/>
      <c r="I744" s="100"/>
      <c r="J744" s="101"/>
      <c r="K744" s="100"/>
      <c r="L744" s="101"/>
      <c r="M744" s="100"/>
      <c r="N744" s="101"/>
      <c r="O744" s="100"/>
      <c r="P744" s="101"/>
      <c r="Q744" s="100"/>
      <c r="R744" s="101"/>
      <c r="S744" s="100"/>
      <c r="T744" s="101"/>
      <c r="U744" s="118"/>
      <c r="V744" s="118"/>
      <c r="W744" s="100"/>
      <c r="X744" s="100"/>
      <c r="Y744" s="100"/>
      <c r="Z744" s="100"/>
      <c r="AA744" s="132"/>
      <c r="AB744" s="101"/>
      <c r="AC744" s="101"/>
      <c r="AD744" s="101"/>
      <c r="AE744" s="100"/>
      <c r="AF744" s="101"/>
      <c r="AG744" s="100"/>
      <c r="AH744" s="101"/>
      <c r="AI744" s="100"/>
      <c r="AJ744" s="101"/>
      <c r="AK744" s="100"/>
      <c r="AL744" s="101"/>
      <c r="AM744" s="101"/>
      <c r="AN744" s="8"/>
      <c r="AO744" s="147">
        <f>IFERROR(VLOOKUP(B744,'A2. Rate Change &amp; Enrollment'!$C$20:$K$769,3,FALSE),0)</f>
        <v>0</v>
      </c>
      <c r="AP744" s="147">
        <f>IFERROR(VLOOKUP(B744,'A2. Rate Change &amp; Enrollment'!$C$20:$K$769,7,FALSE),0)</f>
        <v>0</v>
      </c>
      <c r="AQ744" s="150" t="e">
        <f t="shared" si="94"/>
        <v>#DIV/0!</v>
      </c>
      <c r="AS744" s="177"/>
      <c r="AT744" s="177"/>
      <c r="AV744" s="153" t="e">
        <f t="shared" si="95"/>
        <v>#DIV/0!</v>
      </c>
      <c r="AW744" s="101"/>
      <c r="AY744" s="132"/>
      <c r="AZ744" s="101"/>
      <c r="BA744" s="94"/>
      <c r="BB744" s="94"/>
      <c r="BC744" s="94"/>
      <c r="BD744" s="94"/>
      <c r="BE744" s="101"/>
      <c r="BF744" s="132"/>
      <c r="BG744" s="98"/>
      <c r="BH744" s="74" t="str">
        <f t="shared" si="90"/>
        <v>N</v>
      </c>
      <c r="BI744" t="e">
        <f t="shared" si="91"/>
        <v>#DIV/0!</v>
      </c>
      <c r="BK744" s="283">
        <f>IFERROR(VLOOKUP($B744, 'A2. Rate Change &amp; Enrollment'!$C$14:$BY$769, 75, FALSE), 0)</f>
        <v>0</v>
      </c>
      <c r="BL744" s="283" t="e">
        <f t="shared" si="92"/>
        <v>#DIV/0!</v>
      </c>
      <c r="BM744" s="283" t="e">
        <f t="shared" si="93"/>
        <v>#DIV/0!</v>
      </c>
      <c r="BN744" t="e">
        <f t="shared" si="96"/>
        <v>#DIV/0!</v>
      </c>
    </row>
    <row r="745" spans="1:66" x14ac:dyDescent="0.35">
      <c r="A745" t="s">
        <v>1048</v>
      </c>
      <c r="B745" s="144"/>
      <c r="C745" s="98"/>
      <c r="D745" s="43" t="str">
        <f t="shared" si="89"/>
        <v>Indemnity</v>
      </c>
      <c r="E745" s="100"/>
      <c r="F745" s="101"/>
      <c r="G745" s="100"/>
      <c r="H745" s="101"/>
      <c r="I745" s="100"/>
      <c r="J745" s="101"/>
      <c r="K745" s="100"/>
      <c r="L745" s="101"/>
      <c r="M745" s="100"/>
      <c r="N745" s="101"/>
      <c r="O745" s="100"/>
      <c r="P745" s="101"/>
      <c r="Q745" s="100"/>
      <c r="R745" s="101"/>
      <c r="S745" s="100"/>
      <c r="T745" s="101"/>
      <c r="U745" s="118"/>
      <c r="V745" s="118"/>
      <c r="W745" s="100"/>
      <c r="X745" s="100"/>
      <c r="Y745" s="100"/>
      <c r="Z745" s="100"/>
      <c r="AA745" s="132"/>
      <c r="AB745" s="101"/>
      <c r="AC745" s="101"/>
      <c r="AD745" s="101"/>
      <c r="AE745" s="100"/>
      <c r="AF745" s="101"/>
      <c r="AG745" s="100"/>
      <c r="AH745" s="101"/>
      <c r="AI745" s="100"/>
      <c r="AJ745" s="101"/>
      <c r="AK745" s="100"/>
      <c r="AL745" s="101"/>
      <c r="AM745" s="101"/>
      <c r="AN745" s="8"/>
      <c r="AO745" s="147">
        <f>IFERROR(VLOOKUP(B745,'A2. Rate Change &amp; Enrollment'!$C$20:$K$769,3,FALSE),0)</f>
        <v>0</v>
      </c>
      <c r="AP745" s="147">
        <f>IFERROR(VLOOKUP(B745,'A2. Rate Change &amp; Enrollment'!$C$20:$K$769,7,FALSE),0)</f>
        <v>0</v>
      </c>
      <c r="AQ745" s="150" t="e">
        <f t="shared" si="94"/>
        <v>#DIV/0!</v>
      </c>
      <c r="AS745" s="177"/>
      <c r="AT745" s="177"/>
      <c r="AV745" s="153" t="e">
        <f t="shared" si="95"/>
        <v>#DIV/0!</v>
      </c>
      <c r="AW745" s="101"/>
      <c r="AY745" s="132"/>
      <c r="AZ745" s="101"/>
      <c r="BA745" s="94"/>
      <c r="BB745" s="94"/>
      <c r="BC745" s="94"/>
      <c r="BD745" s="94"/>
      <c r="BE745" s="101"/>
      <c r="BF745" s="132"/>
      <c r="BG745" s="98"/>
      <c r="BH745" s="74" t="str">
        <f t="shared" si="90"/>
        <v>N</v>
      </c>
      <c r="BI745" t="e">
        <f t="shared" si="91"/>
        <v>#DIV/0!</v>
      </c>
      <c r="BK745" s="283">
        <f>IFERROR(VLOOKUP($B745, 'A2. Rate Change &amp; Enrollment'!$C$14:$BY$769, 75, FALSE), 0)</f>
        <v>0</v>
      </c>
      <c r="BL745" s="283" t="e">
        <f t="shared" si="92"/>
        <v>#DIV/0!</v>
      </c>
      <c r="BM745" s="283" t="e">
        <f t="shared" si="93"/>
        <v>#DIV/0!</v>
      </c>
      <c r="BN745" t="e">
        <f t="shared" si="96"/>
        <v>#DIV/0!</v>
      </c>
    </row>
    <row r="746" spans="1:66" x14ac:dyDescent="0.35">
      <c r="A746" t="s">
        <v>1049</v>
      </c>
      <c r="B746" s="144"/>
      <c r="C746" s="98"/>
      <c r="D746" s="43" t="str">
        <f t="shared" si="89"/>
        <v>Indemnity</v>
      </c>
      <c r="E746" s="100"/>
      <c r="F746" s="101"/>
      <c r="G746" s="100"/>
      <c r="H746" s="101"/>
      <c r="I746" s="100"/>
      <c r="J746" s="101"/>
      <c r="K746" s="100"/>
      <c r="L746" s="101"/>
      <c r="M746" s="100"/>
      <c r="N746" s="101"/>
      <c r="O746" s="100"/>
      <c r="P746" s="101"/>
      <c r="Q746" s="100"/>
      <c r="R746" s="101"/>
      <c r="S746" s="100"/>
      <c r="T746" s="101"/>
      <c r="U746" s="118"/>
      <c r="V746" s="118"/>
      <c r="W746" s="100"/>
      <c r="X746" s="100"/>
      <c r="Y746" s="100"/>
      <c r="Z746" s="100"/>
      <c r="AA746" s="132"/>
      <c r="AB746" s="101"/>
      <c r="AC746" s="101"/>
      <c r="AD746" s="101"/>
      <c r="AE746" s="100"/>
      <c r="AF746" s="101"/>
      <c r="AG746" s="100"/>
      <c r="AH746" s="101"/>
      <c r="AI746" s="100"/>
      <c r="AJ746" s="101"/>
      <c r="AK746" s="100"/>
      <c r="AL746" s="101"/>
      <c r="AM746" s="101"/>
      <c r="AN746" s="8"/>
      <c r="AO746" s="147">
        <f>IFERROR(VLOOKUP(B746,'A2. Rate Change &amp; Enrollment'!$C$20:$K$769,3,FALSE),0)</f>
        <v>0</v>
      </c>
      <c r="AP746" s="147">
        <f>IFERROR(VLOOKUP(B746,'A2. Rate Change &amp; Enrollment'!$C$20:$K$769,7,FALSE),0)</f>
        <v>0</v>
      </c>
      <c r="AQ746" s="150" t="e">
        <f t="shared" si="94"/>
        <v>#DIV/0!</v>
      </c>
      <c r="AS746" s="177"/>
      <c r="AT746" s="177"/>
      <c r="AV746" s="153" t="e">
        <f t="shared" si="95"/>
        <v>#DIV/0!</v>
      </c>
      <c r="AW746" s="101"/>
      <c r="AY746" s="132"/>
      <c r="AZ746" s="101"/>
      <c r="BA746" s="94"/>
      <c r="BB746" s="94"/>
      <c r="BC746" s="94"/>
      <c r="BD746" s="94"/>
      <c r="BE746" s="101"/>
      <c r="BF746" s="132"/>
      <c r="BG746" s="98"/>
      <c r="BH746" s="74" t="str">
        <f t="shared" si="90"/>
        <v>N</v>
      </c>
      <c r="BI746" t="e">
        <f t="shared" si="91"/>
        <v>#DIV/0!</v>
      </c>
      <c r="BK746" s="283">
        <f>IFERROR(VLOOKUP($B746, 'A2. Rate Change &amp; Enrollment'!$C$14:$BY$769, 75, FALSE), 0)</f>
        <v>0</v>
      </c>
      <c r="BL746" s="283" t="e">
        <f t="shared" si="92"/>
        <v>#DIV/0!</v>
      </c>
      <c r="BM746" s="283" t="e">
        <f t="shared" si="93"/>
        <v>#DIV/0!</v>
      </c>
      <c r="BN746" t="e">
        <f t="shared" si="96"/>
        <v>#DIV/0!</v>
      </c>
    </row>
    <row r="747" spans="1:66" x14ac:dyDescent="0.35">
      <c r="A747" t="s">
        <v>1050</v>
      </c>
      <c r="B747" s="144"/>
      <c r="C747" s="98"/>
      <c r="D747" s="43" t="str">
        <f t="shared" si="89"/>
        <v>Indemnity</v>
      </c>
      <c r="E747" s="100"/>
      <c r="F747" s="101"/>
      <c r="G747" s="100"/>
      <c r="H747" s="101"/>
      <c r="I747" s="100"/>
      <c r="J747" s="101"/>
      <c r="K747" s="100"/>
      <c r="L747" s="101"/>
      <c r="M747" s="100"/>
      <c r="N747" s="101"/>
      <c r="O747" s="100"/>
      <c r="P747" s="101"/>
      <c r="Q747" s="100"/>
      <c r="R747" s="101"/>
      <c r="S747" s="100"/>
      <c r="T747" s="101"/>
      <c r="U747" s="118"/>
      <c r="V747" s="118"/>
      <c r="W747" s="100"/>
      <c r="X747" s="100"/>
      <c r="Y747" s="100"/>
      <c r="Z747" s="100"/>
      <c r="AA747" s="132"/>
      <c r="AB747" s="101"/>
      <c r="AC747" s="101"/>
      <c r="AD747" s="101"/>
      <c r="AE747" s="100"/>
      <c r="AF747" s="101"/>
      <c r="AG747" s="100"/>
      <c r="AH747" s="101"/>
      <c r="AI747" s="100"/>
      <c r="AJ747" s="101"/>
      <c r="AK747" s="100"/>
      <c r="AL747" s="101"/>
      <c r="AM747" s="101"/>
      <c r="AN747" s="8"/>
      <c r="AO747" s="147">
        <f>IFERROR(VLOOKUP(B747,'A2. Rate Change &amp; Enrollment'!$C$20:$K$769,3,FALSE),0)</f>
        <v>0</v>
      </c>
      <c r="AP747" s="147">
        <f>IFERROR(VLOOKUP(B747,'A2. Rate Change &amp; Enrollment'!$C$20:$K$769,7,FALSE),0)</f>
        <v>0</v>
      </c>
      <c r="AQ747" s="150" t="e">
        <f t="shared" si="94"/>
        <v>#DIV/0!</v>
      </c>
      <c r="AS747" s="177"/>
      <c r="AT747" s="177"/>
      <c r="AV747" s="153" t="e">
        <f t="shared" si="95"/>
        <v>#DIV/0!</v>
      </c>
      <c r="AW747" s="101"/>
      <c r="AY747" s="132"/>
      <c r="AZ747" s="101"/>
      <c r="BA747" s="94"/>
      <c r="BB747" s="94"/>
      <c r="BC747" s="94"/>
      <c r="BD747" s="94"/>
      <c r="BE747" s="101"/>
      <c r="BF747" s="132"/>
      <c r="BG747" s="98"/>
      <c r="BH747" s="74" t="str">
        <f t="shared" si="90"/>
        <v>N</v>
      </c>
      <c r="BI747" t="e">
        <f t="shared" si="91"/>
        <v>#DIV/0!</v>
      </c>
      <c r="BK747" s="283">
        <f>IFERROR(VLOOKUP($B747, 'A2. Rate Change &amp; Enrollment'!$C$14:$BY$769, 75, FALSE), 0)</f>
        <v>0</v>
      </c>
      <c r="BL747" s="283" t="e">
        <f t="shared" si="92"/>
        <v>#DIV/0!</v>
      </c>
      <c r="BM747" s="283" t="e">
        <f t="shared" si="93"/>
        <v>#DIV/0!</v>
      </c>
      <c r="BN747" t="e">
        <f t="shared" si="96"/>
        <v>#DIV/0!</v>
      </c>
    </row>
    <row r="748" spans="1:66" x14ac:dyDescent="0.35">
      <c r="A748" t="s">
        <v>1051</v>
      </c>
      <c r="B748" s="144"/>
      <c r="C748" s="98"/>
      <c r="D748" s="43" t="str">
        <f t="shared" si="89"/>
        <v>Indemnity</v>
      </c>
      <c r="E748" s="100"/>
      <c r="F748" s="101"/>
      <c r="G748" s="100"/>
      <c r="H748" s="101"/>
      <c r="I748" s="100"/>
      <c r="J748" s="101"/>
      <c r="K748" s="100"/>
      <c r="L748" s="101"/>
      <c r="M748" s="100"/>
      <c r="N748" s="101"/>
      <c r="O748" s="100"/>
      <c r="P748" s="101"/>
      <c r="Q748" s="100"/>
      <c r="R748" s="101"/>
      <c r="S748" s="100"/>
      <c r="T748" s="101"/>
      <c r="U748" s="118"/>
      <c r="V748" s="118"/>
      <c r="W748" s="100"/>
      <c r="X748" s="100"/>
      <c r="Y748" s="100"/>
      <c r="Z748" s="100"/>
      <c r="AA748" s="132"/>
      <c r="AB748" s="101"/>
      <c r="AC748" s="101"/>
      <c r="AD748" s="101"/>
      <c r="AE748" s="100"/>
      <c r="AF748" s="101"/>
      <c r="AG748" s="100"/>
      <c r="AH748" s="101"/>
      <c r="AI748" s="100"/>
      <c r="AJ748" s="101"/>
      <c r="AK748" s="100"/>
      <c r="AL748" s="101"/>
      <c r="AM748" s="101"/>
      <c r="AN748" s="8"/>
      <c r="AO748" s="147">
        <f>IFERROR(VLOOKUP(B748,'A2. Rate Change &amp; Enrollment'!$C$20:$K$769,3,FALSE),0)</f>
        <v>0</v>
      </c>
      <c r="AP748" s="147">
        <f>IFERROR(VLOOKUP(B748,'A2. Rate Change &amp; Enrollment'!$C$20:$K$769,7,FALSE),0)</f>
        <v>0</v>
      </c>
      <c r="AQ748" s="150" t="e">
        <f t="shared" si="94"/>
        <v>#DIV/0!</v>
      </c>
      <c r="AS748" s="177"/>
      <c r="AT748" s="177"/>
      <c r="AV748" s="153" t="e">
        <f t="shared" si="95"/>
        <v>#DIV/0!</v>
      </c>
      <c r="AW748" s="101"/>
      <c r="AY748" s="132"/>
      <c r="AZ748" s="101"/>
      <c r="BA748" s="94"/>
      <c r="BB748" s="94"/>
      <c r="BC748" s="94"/>
      <c r="BD748" s="94"/>
      <c r="BE748" s="101"/>
      <c r="BF748" s="132"/>
      <c r="BG748" s="98"/>
      <c r="BH748" s="74" t="str">
        <f t="shared" si="90"/>
        <v>N</v>
      </c>
      <c r="BI748" t="e">
        <f t="shared" si="91"/>
        <v>#DIV/0!</v>
      </c>
      <c r="BK748" s="283">
        <f>IFERROR(VLOOKUP($B748, 'A2. Rate Change &amp; Enrollment'!$C$14:$BY$769, 75, FALSE), 0)</f>
        <v>0</v>
      </c>
      <c r="BL748" s="283" t="e">
        <f t="shared" si="92"/>
        <v>#DIV/0!</v>
      </c>
      <c r="BM748" s="283" t="e">
        <f t="shared" si="93"/>
        <v>#DIV/0!</v>
      </c>
      <c r="BN748" t="e">
        <f t="shared" si="96"/>
        <v>#DIV/0!</v>
      </c>
    </row>
    <row r="749" spans="1:66" x14ac:dyDescent="0.35">
      <c r="A749" t="s">
        <v>1052</v>
      </c>
      <c r="B749" s="144"/>
      <c r="C749" s="98"/>
      <c r="D749" s="43" t="str">
        <f t="shared" si="89"/>
        <v>Indemnity</v>
      </c>
      <c r="E749" s="100"/>
      <c r="F749" s="101"/>
      <c r="G749" s="100"/>
      <c r="H749" s="101"/>
      <c r="I749" s="100"/>
      <c r="J749" s="101"/>
      <c r="K749" s="100"/>
      <c r="L749" s="101"/>
      <c r="M749" s="100"/>
      <c r="N749" s="101"/>
      <c r="O749" s="100"/>
      <c r="P749" s="101"/>
      <c r="Q749" s="100"/>
      <c r="R749" s="101"/>
      <c r="S749" s="100"/>
      <c r="T749" s="101"/>
      <c r="U749" s="118"/>
      <c r="V749" s="118"/>
      <c r="W749" s="100"/>
      <c r="X749" s="100"/>
      <c r="Y749" s="100"/>
      <c r="Z749" s="100"/>
      <c r="AA749" s="132"/>
      <c r="AB749" s="101"/>
      <c r="AC749" s="101"/>
      <c r="AD749" s="101"/>
      <c r="AE749" s="100"/>
      <c r="AF749" s="101"/>
      <c r="AG749" s="100"/>
      <c r="AH749" s="101"/>
      <c r="AI749" s="100"/>
      <c r="AJ749" s="101"/>
      <c r="AK749" s="100"/>
      <c r="AL749" s="101"/>
      <c r="AM749" s="101"/>
      <c r="AN749" s="8"/>
      <c r="AO749" s="147">
        <f>IFERROR(VLOOKUP(B749,'A2. Rate Change &amp; Enrollment'!$C$20:$K$769,3,FALSE),0)</f>
        <v>0</v>
      </c>
      <c r="AP749" s="147">
        <f>IFERROR(VLOOKUP(B749,'A2. Rate Change &amp; Enrollment'!$C$20:$K$769,7,FALSE),0)</f>
        <v>0</v>
      </c>
      <c r="AQ749" s="150" t="e">
        <f t="shared" si="94"/>
        <v>#DIV/0!</v>
      </c>
      <c r="AS749" s="177"/>
      <c r="AT749" s="177"/>
      <c r="AV749" s="153" t="e">
        <f t="shared" si="95"/>
        <v>#DIV/0!</v>
      </c>
      <c r="AW749" s="101"/>
      <c r="AY749" s="132"/>
      <c r="AZ749" s="101"/>
      <c r="BA749" s="94"/>
      <c r="BB749" s="94"/>
      <c r="BC749" s="94"/>
      <c r="BD749" s="94"/>
      <c r="BE749" s="101"/>
      <c r="BF749" s="132"/>
      <c r="BG749" s="98"/>
      <c r="BH749" s="74" t="str">
        <f t="shared" si="90"/>
        <v>N</v>
      </c>
      <c r="BI749" t="e">
        <f t="shared" si="91"/>
        <v>#DIV/0!</v>
      </c>
      <c r="BK749" s="283">
        <f>IFERROR(VLOOKUP($B749, 'A2. Rate Change &amp; Enrollment'!$C$14:$BY$769, 75, FALSE), 0)</f>
        <v>0</v>
      </c>
      <c r="BL749" s="283" t="e">
        <f t="shared" si="92"/>
        <v>#DIV/0!</v>
      </c>
      <c r="BM749" s="283" t="e">
        <f t="shared" si="93"/>
        <v>#DIV/0!</v>
      </c>
      <c r="BN749" t="e">
        <f t="shared" si="96"/>
        <v>#DIV/0!</v>
      </c>
    </row>
    <row r="750" spans="1:66" x14ac:dyDescent="0.35">
      <c r="A750" t="s">
        <v>1053</v>
      </c>
      <c r="B750" s="144"/>
      <c r="C750" s="98"/>
      <c r="D750" s="43" t="str">
        <f t="shared" si="89"/>
        <v>Indemnity</v>
      </c>
      <c r="E750" s="100"/>
      <c r="F750" s="101"/>
      <c r="G750" s="100"/>
      <c r="H750" s="101"/>
      <c r="I750" s="100"/>
      <c r="J750" s="101"/>
      <c r="K750" s="100"/>
      <c r="L750" s="101"/>
      <c r="M750" s="100"/>
      <c r="N750" s="101"/>
      <c r="O750" s="100"/>
      <c r="P750" s="101"/>
      <c r="Q750" s="100"/>
      <c r="R750" s="101"/>
      <c r="S750" s="100"/>
      <c r="T750" s="101"/>
      <c r="U750" s="118"/>
      <c r="V750" s="118"/>
      <c r="W750" s="100"/>
      <c r="X750" s="100"/>
      <c r="Y750" s="100"/>
      <c r="Z750" s="100"/>
      <c r="AA750" s="132"/>
      <c r="AB750" s="101"/>
      <c r="AC750" s="101"/>
      <c r="AD750" s="101"/>
      <c r="AE750" s="100"/>
      <c r="AF750" s="101"/>
      <c r="AG750" s="100"/>
      <c r="AH750" s="101"/>
      <c r="AI750" s="100"/>
      <c r="AJ750" s="101"/>
      <c r="AK750" s="100"/>
      <c r="AL750" s="101"/>
      <c r="AM750" s="101"/>
      <c r="AN750" s="8"/>
      <c r="AO750" s="147">
        <f>IFERROR(VLOOKUP(B750,'A2. Rate Change &amp; Enrollment'!$C$20:$K$769,3,FALSE),0)</f>
        <v>0</v>
      </c>
      <c r="AP750" s="147">
        <f>IFERROR(VLOOKUP(B750,'A2. Rate Change &amp; Enrollment'!$C$20:$K$769,7,FALSE),0)</f>
        <v>0</v>
      </c>
      <c r="AQ750" s="150" t="e">
        <f t="shared" si="94"/>
        <v>#DIV/0!</v>
      </c>
      <c r="AS750" s="177"/>
      <c r="AT750" s="177"/>
      <c r="AV750" s="153" t="e">
        <f t="shared" si="95"/>
        <v>#DIV/0!</v>
      </c>
      <c r="AW750" s="101"/>
      <c r="AY750" s="132"/>
      <c r="AZ750" s="101"/>
      <c r="BA750" s="94"/>
      <c r="BB750" s="94"/>
      <c r="BC750" s="94"/>
      <c r="BD750" s="94"/>
      <c r="BE750" s="101"/>
      <c r="BF750" s="132"/>
      <c r="BG750" s="98"/>
      <c r="BH750" s="74" t="str">
        <f t="shared" si="90"/>
        <v>N</v>
      </c>
      <c r="BI750" t="e">
        <f t="shared" si="91"/>
        <v>#DIV/0!</v>
      </c>
      <c r="BK750" s="283">
        <f>IFERROR(VLOOKUP($B750, 'A2. Rate Change &amp; Enrollment'!$C$14:$BY$769, 75, FALSE), 0)</f>
        <v>0</v>
      </c>
      <c r="BL750" s="283" t="e">
        <f t="shared" si="92"/>
        <v>#DIV/0!</v>
      </c>
      <c r="BM750" s="283" t="e">
        <f t="shared" si="93"/>
        <v>#DIV/0!</v>
      </c>
      <c r="BN750" t="e">
        <f t="shared" si="96"/>
        <v>#DIV/0!</v>
      </c>
    </row>
    <row r="751" spans="1:66" x14ac:dyDescent="0.35">
      <c r="A751" t="s">
        <v>1054</v>
      </c>
      <c r="B751" s="144"/>
      <c r="C751" s="98"/>
      <c r="D751" s="43" t="str">
        <f t="shared" si="89"/>
        <v>Indemnity</v>
      </c>
      <c r="E751" s="100"/>
      <c r="F751" s="101"/>
      <c r="G751" s="100"/>
      <c r="H751" s="101"/>
      <c r="I751" s="100"/>
      <c r="J751" s="101"/>
      <c r="K751" s="100"/>
      <c r="L751" s="101"/>
      <c r="M751" s="100"/>
      <c r="N751" s="101"/>
      <c r="O751" s="100"/>
      <c r="P751" s="101"/>
      <c r="Q751" s="100"/>
      <c r="R751" s="101"/>
      <c r="S751" s="100"/>
      <c r="T751" s="101"/>
      <c r="U751" s="118"/>
      <c r="V751" s="118"/>
      <c r="W751" s="100"/>
      <c r="X751" s="100"/>
      <c r="Y751" s="100"/>
      <c r="Z751" s="100"/>
      <c r="AA751" s="132"/>
      <c r="AB751" s="101"/>
      <c r="AC751" s="101"/>
      <c r="AD751" s="101"/>
      <c r="AE751" s="100"/>
      <c r="AF751" s="101"/>
      <c r="AG751" s="100"/>
      <c r="AH751" s="101"/>
      <c r="AI751" s="100"/>
      <c r="AJ751" s="101"/>
      <c r="AK751" s="100"/>
      <c r="AL751" s="101"/>
      <c r="AM751" s="101"/>
      <c r="AN751" s="8"/>
      <c r="AO751" s="147">
        <f>IFERROR(VLOOKUP(B751,'A2. Rate Change &amp; Enrollment'!$C$20:$K$769,3,FALSE),0)</f>
        <v>0</v>
      </c>
      <c r="AP751" s="147">
        <f>IFERROR(VLOOKUP(B751,'A2. Rate Change &amp; Enrollment'!$C$20:$K$769,7,FALSE),0)</f>
        <v>0</v>
      </c>
      <c r="AQ751" s="150" t="e">
        <f t="shared" si="94"/>
        <v>#DIV/0!</v>
      </c>
      <c r="AS751" s="177"/>
      <c r="AT751" s="177"/>
      <c r="AV751" s="153" t="e">
        <f t="shared" si="95"/>
        <v>#DIV/0!</v>
      </c>
      <c r="AW751" s="101"/>
      <c r="AY751" s="132"/>
      <c r="AZ751" s="101"/>
      <c r="BA751" s="94"/>
      <c r="BB751" s="94"/>
      <c r="BC751" s="94"/>
      <c r="BD751" s="94"/>
      <c r="BE751" s="101"/>
      <c r="BF751" s="132"/>
      <c r="BG751" s="98"/>
      <c r="BH751" s="74" t="str">
        <f t="shared" si="90"/>
        <v>N</v>
      </c>
      <c r="BI751" t="e">
        <f t="shared" si="91"/>
        <v>#DIV/0!</v>
      </c>
      <c r="BK751" s="283">
        <f>IFERROR(VLOOKUP($B751, 'A2. Rate Change &amp; Enrollment'!$C$14:$BY$769, 75, FALSE), 0)</f>
        <v>0</v>
      </c>
      <c r="BL751" s="283" t="e">
        <f t="shared" si="92"/>
        <v>#DIV/0!</v>
      </c>
      <c r="BM751" s="283" t="e">
        <f t="shared" si="93"/>
        <v>#DIV/0!</v>
      </c>
      <c r="BN751" t="e">
        <f t="shared" si="96"/>
        <v>#DIV/0!</v>
      </c>
    </row>
    <row r="752" spans="1:66" x14ac:dyDescent="0.35">
      <c r="A752" t="s">
        <v>1055</v>
      </c>
      <c r="B752" s="144"/>
      <c r="C752" s="98"/>
      <c r="D752" s="43" t="str">
        <f t="shared" si="89"/>
        <v>Indemnity</v>
      </c>
      <c r="E752" s="100"/>
      <c r="F752" s="101"/>
      <c r="G752" s="100"/>
      <c r="H752" s="101"/>
      <c r="I752" s="100"/>
      <c r="J752" s="101"/>
      <c r="K752" s="100"/>
      <c r="L752" s="101"/>
      <c r="M752" s="100"/>
      <c r="N752" s="101"/>
      <c r="O752" s="100"/>
      <c r="P752" s="101"/>
      <c r="Q752" s="100"/>
      <c r="R752" s="101"/>
      <c r="S752" s="100"/>
      <c r="T752" s="101"/>
      <c r="U752" s="118"/>
      <c r="V752" s="118"/>
      <c r="W752" s="100"/>
      <c r="X752" s="100"/>
      <c r="Y752" s="100"/>
      <c r="Z752" s="100"/>
      <c r="AA752" s="132"/>
      <c r="AB752" s="101"/>
      <c r="AC752" s="101"/>
      <c r="AD752" s="101"/>
      <c r="AE752" s="100"/>
      <c r="AF752" s="101"/>
      <c r="AG752" s="100"/>
      <c r="AH752" s="101"/>
      <c r="AI752" s="100"/>
      <c r="AJ752" s="101"/>
      <c r="AK752" s="100"/>
      <c r="AL752" s="101"/>
      <c r="AM752" s="101"/>
      <c r="AN752" s="8"/>
      <c r="AO752" s="147">
        <f>IFERROR(VLOOKUP(B752,'A2. Rate Change &amp; Enrollment'!$C$20:$K$769,3,FALSE),0)</f>
        <v>0</v>
      </c>
      <c r="AP752" s="147">
        <f>IFERROR(VLOOKUP(B752,'A2. Rate Change &amp; Enrollment'!$C$20:$K$769,7,FALSE),0)</f>
        <v>0</v>
      </c>
      <c r="AQ752" s="150" t="e">
        <f t="shared" si="94"/>
        <v>#DIV/0!</v>
      </c>
      <c r="AS752" s="177"/>
      <c r="AT752" s="177"/>
      <c r="AV752" s="153" t="e">
        <f t="shared" si="95"/>
        <v>#DIV/0!</v>
      </c>
      <c r="AW752" s="101"/>
      <c r="AY752" s="132"/>
      <c r="AZ752" s="101"/>
      <c r="BA752" s="94"/>
      <c r="BB752" s="94"/>
      <c r="BC752" s="94"/>
      <c r="BD752" s="94"/>
      <c r="BE752" s="101"/>
      <c r="BF752" s="132"/>
      <c r="BG752" s="98"/>
      <c r="BH752" s="74" t="str">
        <f t="shared" si="90"/>
        <v>N</v>
      </c>
      <c r="BI752" t="e">
        <f t="shared" si="91"/>
        <v>#DIV/0!</v>
      </c>
      <c r="BK752" s="283">
        <f>IFERROR(VLOOKUP($B752, 'A2. Rate Change &amp; Enrollment'!$C$14:$BY$769, 75, FALSE), 0)</f>
        <v>0</v>
      </c>
      <c r="BL752" s="283" t="e">
        <f t="shared" si="92"/>
        <v>#DIV/0!</v>
      </c>
      <c r="BM752" s="283" t="e">
        <f t="shared" si="93"/>
        <v>#DIV/0!</v>
      </c>
      <c r="BN752" t="e">
        <f t="shared" si="96"/>
        <v>#DIV/0!</v>
      </c>
    </row>
    <row r="753" spans="1:66" x14ac:dyDescent="0.35">
      <c r="A753" t="s">
        <v>1056</v>
      </c>
      <c r="B753" s="144"/>
      <c r="C753" s="98"/>
      <c r="D753" s="43" t="str">
        <f t="shared" si="89"/>
        <v>Indemnity</v>
      </c>
      <c r="E753" s="100"/>
      <c r="F753" s="101"/>
      <c r="G753" s="100"/>
      <c r="H753" s="101"/>
      <c r="I753" s="100"/>
      <c r="J753" s="101"/>
      <c r="K753" s="100"/>
      <c r="L753" s="101"/>
      <c r="M753" s="100"/>
      <c r="N753" s="101"/>
      <c r="O753" s="100"/>
      <c r="P753" s="101"/>
      <c r="Q753" s="100"/>
      <c r="R753" s="101"/>
      <c r="S753" s="100"/>
      <c r="T753" s="101"/>
      <c r="U753" s="118"/>
      <c r="V753" s="118"/>
      <c r="W753" s="100"/>
      <c r="X753" s="100"/>
      <c r="Y753" s="100"/>
      <c r="Z753" s="100"/>
      <c r="AA753" s="132"/>
      <c r="AB753" s="101"/>
      <c r="AC753" s="101"/>
      <c r="AD753" s="101"/>
      <c r="AE753" s="100"/>
      <c r="AF753" s="101"/>
      <c r="AG753" s="100"/>
      <c r="AH753" s="101"/>
      <c r="AI753" s="100"/>
      <c r="AJ753" s="101"/>
      <c r="AK753" s="100"/>
      <c r="AL753" s="101"/>
      <c r="AM753" s="101"/>
      <c r="AN753" s="8"/>
      <c r="AO753" s="147">
        <f>IFERROR(VLOOKUP(B753,'A2. Rate Change &amp; Enrollment'!$C$20:$K$769,3,FALSE),0)</f>
        <v>0</v>
      </c>
      <c r="AP753" s="147">
        <f>IFERROR(VLOOKUP(B753,'A2. Rate Change &amp; Enrollment'!$C$20:$K$769,7,FALSE),0)</f>
        <v>0</v>
      </c>
      <c r="AQ753" s="150" t="e">
        <f t="shared" si="94"/>
        <v>#DIV/0!</v>
      </c>
      <c r="AS753" s="177"/>
      <c r="AT753" s="177"/>
      <c r="AV753" s="153" t="e">
        <f t="shared" si="95"/>
        <v>#DIV/0!</v>
      </c>
      <c r="AW753" s="101"/>
      <c r="AY753" s="132"/>
      <c r="AZ753" s="101"/>
      <c r="BA753" s="94"/>
      <c r="BB753" s="94"/>
      <c r="BC753" s="94"/>
      <c r="BD753" s="94"/>
      <c r="BE753" s="101"/>
      <c r="BF753" s="132"/>
      <c r="BG753" s="98"/>
      <c r="BH753" s="74" t="str">
        <f t="shared" si="90"/>
        <v>N</v>
      </c>
      <c r="BI753" t="e">
        <f t="shared" si="91"/>
        <v>#DIV/0!</v>
      </c>
      <c r="BK753" s="283">
        <f>IFERROR(VLOOKUP($B753, 'A2. Rate Change &amp; Enrollment'!$C$14:$BY$769, 75, FALSE), 0)</f>
        <v>0</v>
      </c>
      <c r="BL753" s="283" t="e">
        <f t="shared" si="92"/>
        <v>#DIV/0!</v>
      </c>
      <c r="BM753" s="283" t="e">
        <f t="shared" si="93"/>
        <v>#DIV/0!</v>
      </c>
      <c r="BN753" t="e">
        <f t="shared" si="96"/>
        <v>#DIV/0!</v>
      </c>
    </row>
    <row r="754" spans="1:66" x14ac:dyDescent="0.35">
      <c r="A754" t="s">
        <v>1057</v>
      </c>
      <c r="B754" s="144"/>
      <c r="C754" s="98"/>
      <c r="D754" s="43" t="str">
        <f t="shared" si="89"/>
        <v>Indemnity</v>
      </c>
      <c r="E754" s="100"/>
      <c r="F754" s="101"/>
      <c r="G754" s="100"/>
      <c r="H754" s="101"/>
      <c r="I754" s="100"/>
      <c r="J754" s="101"/>
      <c r="K754" s="100"/>
      <c r="L754" s="101"/>
      <c r="M754" s="100"/>
      <c r="N754" s="101"/>
      <c r="O754" s="100"/>
      <c r="P754" s="101"/>
      <c r="Q754" s="100"/>
      <c r="R754" s="101"/>
      <c r="S754" s="100"/>
      <c r="T754" s="101"/>
      <c r="U754" s="118"/>
      <c r="V754" s="118"/>
      <c r="W754" s="100"/>
      <c r="X754" s="100"/>
      <c r="Y754" s="100"/>
      <c r="Z754" s="100"/>
      <c r="AA754" s="132"/>
      <c r="AB754" s="101"/>
      <c r="AC754" s="101"/>
      <c r="AD754" s="101"/>
      <c r="AE754" s="100"/>
      <c r="AF754" s="101"/>
      <c r="AG754" s="100"/>
      <c r="AH754" s="101"/>
      <c r="AI754" s="100"/>
      <c r="AJ754" s="101"/>
      <c r="AK754" s="100"/>
      <c r="AL754" s="101"/>
      <c r="AM754" s="101"/>
      <c r="AN754" s="8"/>
      <c r="AO754" s="147">
        <f>IFERROR(VLOOKUP(B754,'A2. Rate Change &amp; Enrollment'!$C$20:$K$769,3,FALSE),0)</f>
        <v>0</v>
      </c>
      <c r="AP754" s="147">
        <f>IFERROR(VLOOKUP(B754,'A2. Rate Change &amp; Enrollment'!$C$20:$K$769,7,FALSE),0)</f>
        <v>0</v>
      </c>
      <c r="AQ754" s="150" t="e">
        <f t="shared" si="94"/>
        <v>#DIV/0!</v>
      </c>
      <c r="AS754" s="177"/>
      <c r="AT754" s="177"/>
      <c r="AV754" s="153" t="e">
        <f t="shared" si="95"/>
        <v>#DIV/0!</v>
      </c>
      <c r="AW754" s="101"/>
      <c r="AY754" s="132"/>
      <c r="AZ754" s="101"/>
      <c r="BA754" s="94"/>
      <c r="BB754" s="94"/>
      <c r="BC754" s="94"/>
      <c r="BD754" s="94"/>
      <c r="BE754" s="101"/>
      <c r="BF754" s="132"/>
      <c r="BG754" s="98"/>
      <c r="BH754" s="74" t="str">
        <f t="shared" si="90"/>
        <v>N</v>
      </c>
      <c r="BI754" t="e">
        <f t="shared" si="91"/>
        <v>#DIV/0!</v>
      </c>
      <c r="BK754" s="283">
        <f>IFERROR(VLOOKUP($B754, 'A2. Rate Change &amp; Enrollment'!$C$14:$BY$769, 75, FALSE), 0)</f>
        <v>0</v>
      </c>
      <c r="BL754" s="283" t="e">
        <f t="shared" si="92"/>
        <v>#DIV/0!</v>
      </c>
      <c r="BM754" s="283" t="e">
        <f t="shared" si="93"/>
        <v>#DIV/0!</v>
      </c>
      <c r="BN754" t="e">
        <f t="shared" si="96"/>
        <v>#DIV/0!</v>
      </c>
    </row>
    <row r="755" spans="1:66" x14ac:dyDescent="0.35">
      <c r="A755" t="s">
        <v>1058</v>
      </c>
      <c r="B755" s="144"/>
      <c r="C755" s="98"/>
      <c r="D755" s="43" t="str">
        <f t="shared" si="89"/>
        <v>Indemnity</v>
      </c>
      <c r="E755" s="100"/>
      <c r="F755" s="101"/>
      <c r="G755" s="100"/>
      <c r="H755" s="101"/>
      <c r="I755" s="100"/>
      <c r="J755" s="101"/>
      <c r="K755" s="100"/>
      <c r="L755" s="101"/>
      <c r="M755" s="100"/>
      <c r="N755" s="101"/>
      <c r="O755" s="100"/>
      <c r="P755" s="101"/>
      <c r="Q755" s="100"/>
      <c r="R755" s="101"/>
      <c r="S755" s="100"/>
      <c r="T755" s="101"/>
      <c r="U755" s="118"/>
      <c r="V755" s="118"/>
      <c r="W755" s="100"/>
      <c r="X755" s="100"/>
      <c r="Y755" s="100"/>
      <c r="Z755" s="100"/>
      <c r="AA755" s="132"/>
      <c r="AB755" s="101"/>
      <c r="AC755" s="101"/>
      <c r="AD755" s="101"/>
      <c r="AE755" s="100"/>
      <c r="AF755" s="101"/>
      <c r="AG755" s="100"/>
      <c r="AH755" s="101"/>
      <c r="AI755" s="100"/>
      <c r="AJ755" s="101"/>
      <c r="AK755" s="100"/>
      <c r="AL755" s="101"/>
      <c r="AM755" s="101"/>
      <c r="AN755" s="8"/>
      <c r="AO755" s="147">
        <f>IFERROR(VLOOKUP(B755,'A2. Rate Change &amp; Enrollment'!$C$20:$K$769,3,FALSE),0)</f>
        <v>0</v>
      </c>
      <c r="AP755" s="147">
        <f>IFERROR(VLOOKUP(B755,'A2. Rate Change &amp; Enrollment'!$C$20:$K$769,7,FALSE),0)</f>
        <v>0</v>
      </c>
      <c r="AQ755" s="150" t="e">
        <f t="shared" si="94"/>
        <v>#DIV/0!</v>
      </c>
      <c r="AS755" s="177"/>
      <c r="AT755" s="177"/>
      <c r="AV755" s="153" t="e">
        <f t="shared" si="95"/>
        <v>#DIV/0!</v>
      </c>
      <c r="AW755" s="101"/>
      <c r="AY755" s="132"/>
      <c r="AZ755" s="101"/>
      <c r="BA755" s="94"/>
      <c r="BB755" s="94"/>
      <c r="BC755" s="94"/>
      <c r="BD755" s="94"/>
      <c r="BE755" s="101"/>
      <c r="BF755" s="132"/>
      <c r="BG755" s="98"/>
      <c r="BH755" s="74" t="str">
        <f t="shared" si="90"/>
        <v>N</v>
      </c>
      <c r="BI755" t="e">
        <f t="shared" si="91"/>
        <v>#DIV/0!</v>
      </c>
      <c r="BK755" s="283">
        <f>IFERROR(VLOOKUP($B755, 'A2. Rate Change &amp; Enrollment'!$C$14:$BY$769, 75, FALSE), 0)</f>
        <v>0</v>
      </c>
      <c r="BL755" s="283" t="e">
        <f t="shared" si="92"/>
        <v>#DIV/0!</v>
      </c>
      <c r="BM755" s="283" t="e">
        <f t="shared" si="93"/>
        <v>#DIV/0!</v>
      </c>
      <c r="BN755" t="e">
        <f t="shared" si="96"/>
        <v>#DIV/0!</v>
      </c>
    </row>
    <row r="756" spans="1:66" x14ac:dyDescent="0.35">
      <c r="A756" t="s">
        <v>1059</v>
      </c>
      <c r="B756" s="144"/>
      <c r="C756" s="98"/>
      <c r="D756" s="43" t="str">
        <f t="shared" si="89"/>
        <v>Indemnity</v>
      </c>
      <c r="E756" s="100"/>
      <c r="F756" s="101"/>
      <c r="G756" s="100"/>
      <c r="H756" s="101"/>
      <c r="I756" s="100"/>
      <c r="J756" s="101"/>
      <c r="K756" s="100"/>
      <c r="L756" s="101"/>
      <c r="M756" s="100"/>
      <c r="N756" s="101"/>
      <c r="O756" s="100"/>
      <c r="P756" s="101"/>
      <c r="Q756" s="100"/>
      <c r="R756" s="101"/>
      <c r="S756" s="100"/>
      <c r="T756" s="101"/>
      <c r="U756" s="118"/>
      <c r="V756" s="118"/>
      <c r="W756" s="100"/>
      <c r="X756" s="100"/>
      <c r="Y756" s="100"/>
      <c r="Z756" s="100"/>
      <c r="AA756" s="132"/>
      <c r="AB756" s="101"/>
      <c r="AC756" s="101"/>
      <c r="AD756" s="101"/>
      <c r="AE756" s="100"/>
      <c r="AF756" s="101"/>
      <c r="AG756" s="100"/>
      <c r="AH756" s="101"/>
      <c r="AI756" s="100"/>
      <c r="AJ756" s="101"/>
      <c r="AK756" s="100"/>
      <c r="AL756" s="101"/>
      <c r="AM756" s="101"/>
      <c r="AN756" s="8"/>
      <c r="AO756" s="147">
        <f>IFERROR(VLOOKUP(B756,'A2. Rate Change &amp; Enrollment'!$C$20:$K$769,3,FALSE),0)</f>
        <v>0</v>
      </c>
      <c r="AP756" s="147">
        <f>IFERROR(VLOOKUP(B756,'A2. Rate Change &amp; Enrollment'!$C$20:$K$769,7,FALSE),0)</f>
        <v>0</v>
      </c>
      <c r="AQ756" s="150" t="e">
        <f t="shared" si="94"/>
        <v>#DIV/0!</v>
      </c>
      <c r="AS756" s="177"/>
      <c r="AT756" s="177"/>
      <c r="AV756" s="153" t="e">
        <f t="shared" si="95"/>
        <v>#DIV/0!</v>
      </c>
      <c r="AW756" s="101"/>
      <c r="AY756" s="132"/>
      <c r="AZ756" s="101"/>
      <c r="BA756" s="94"/>
      <c r="BB756" s="94"/>
      <c r="BC756" s="94"/>
      <c r="BD756" s="94"/>
      <c r="BE756" s="101"/>
      <c r="BF756" s="132"/>
      <c r="BG756" s="98"/>
      <c r="BH756" s="74" t="str">
        <f t="shared" si="90"/>
        <v>N</v>
      </c>
      <c r="BI756" t="e">
        <f t="shared" si="91"/>
        <v>#DIV/0!</v>
      </c>
      <c r="BK756" s="283">
        <f>IFERROR(VLOOKUP($B756, 'A2. Rate Change &amp; Enrollment'!$C$14:$BY$769, 75, FALSE), 0)</f>
        <v>0</v>
      </c>
      <c r="BL756" s="283" t="e">
        <f t="shared" si="92"/>
        <v>#DIV/0!</v>
      </c>
      <c r="BM756" s="283" t="e">
        <f t="shared" si="93"/>
        <v>#DIV/0!</v>
      </c>
      <c r="BN756" t="e">
        <f t="shared" si="96"/>
        <v>#DIV/0!</v>
      </c>
    </row>
    <row r="757" spans="1:66" x14ac:dyDescent="0.35">
      <c r="A757" t="s">
        <v>1060</v>
      </c>
      <c r="B757" s="144"/>
      <c r="C757" s="98"/>
      <c r="D757" s="43" t="str">
        <f t="shared" si="89"/>
        <v>Indemnity</v>
      </c>
      <c r="E757" s="100"/>
      <c r="F757" s="101"/>
      <c r="G757" s="100"/>
      <c r="H757" s="101"/>
      <c r="I757" s="100"/>
      <c r="J757" s="101"/>
      <c r="K757" s="100"/>
      <c r="L757" s="101"/>
      <c r="M757" s="100"/>
      <c r="N757" s="101"/>
      <c r="O757" s="100"/>
      <c r="P757" s="101"/>
      <c r="Q757" s="100"/>
      <c r="R757" s="101"/>
      <c r="S757" s="100"/>
      <c r="T757" s="101"/>
      <c r="U757" s="118"/>
      <c r="V757" s="118"/>
      <c r="W757" s="100"/>
      <c r="X757" s="100"/>
      <c r="Y757" s="100"/>
      <c r="Z757" s="100"/>
      <c r="AA757" s="132"/>
      <c r="AB757" s="101"/>
      <c r="AC757" s="101"/>
      <c r="AD757" s="101"/>
      <c r="AE757" s="100"/>
      <c r="AF757" s="101"/>
      <c r="AG757" s="100"/>
      <c r="AH757" s="101"/>
      <c r="AI757" s="100"/>
      <c r="AJ757" s="101"/>
      <c r="AK757" s="100"/>
      <c r="AL757" s="101"/>
      <c r="AM757" s="101"/>
      <c r="AN757" s="8"/>
      <c r="AO757" s="147">
        <f>IFERROR(VLOOKUP(B757,'A2. Rate Change &amp; Enrollment'!$C$20:$K$769,3,FALSE),0)</f>
        <v>0</v>
      </c>
      <c r="AP757" s="147">
        <f>IFERROR(VLOOKUP(B757,'A2. Rate Change &amp; Enrollment'!$C$20:$K$769,7,FALSE),0)</f>
        <v>0</v>
      </c>
      <c r="AQ757" s="150" t="e">
        <f t="shared" si="94"/>
        <v>#DIV/0!</v>
      </c>
      <c r="AS757" s="177"/>
      <c r="AT757" s="177"/>
      <c r="AV757" s="153" t="e">
        <f t="shared" si="95"/>
        <v>#DIV/0!</v>
      </c>
      <c r="AW757" s="101"/>
      <c r="AY757" s="132"/>
      <c r="AZ757" s="101"/>
      <c r="BA757" s="94"/>
      <c r="BB757" s="94"/>
      <c r="BC757" s="94"/>
      <c r="BD757" s="94"/>
      <c r="BE757" s="101"/>
      <c r="BF757" s="132"/>
      <c r="BG757" s="98"/>
      <c r="BH757" s="74" t="str">
        <f t="shared" si="90"/>
        <v>N</v>
      </c>
      <c r="BI757" t="e">
        <f t="shared" si="91"/>
        <v>#DIV/0!</v>
      </c>
      <c r="BK757" s="283">
        <f>IFERROR(VLOOKUP($B757, 'A2. Rate Change &amp; Enrollment'!$C$14:$BY$769, 75, FALSE), 0)</f>
        <v>0</v>
      </c>
      <c r="BL757" s="283" t="e">
        <f t="shared" si="92"/>
        <v>#DIV/0!</v>
      </c>
      <c r="BM757" s="283" t="e">
        <f t="shared" si="93"/>
        <v>#DIV/0!</v>
      </c>
      <c r="BN757" t="e">
        <f t="shared" si="96"/>
        <v>#DIV/0!</v>
      </c>
    </row>
    <row r="758" spans="1:66" x14ac:dyDescent="0.35">
      <c r="A758" t="s">
        <v>1061</v>
      </c>
      <c r="B758" s="144"/>
      <c r="C758" s="98"/>
      <c r="D758" s="43" t="str">
        <f t="shared" si="89"/>
        <v>Indemnity</v>
      </c>
      <c r="E758" s="100"/>
      <c r="F758" s="101"/>
      <c r="G758" s="100"/>
      <c r="H758" s="101"/>
      <c r="I758" s="100"/>
      <c r="J758" s="101"/>
      <c r="K758" s="100"/>
      <c r="L758" s="101"/>
      <c r="M758" s="100"/>
      <c r="N758" s="101"/>
      <c r="O758" s="100"/>
      <c r="P758" s="101"/>
      <c r="Q758" s="100"/>
      <c r="R758" s="101"/>
      <c r="S758" s="100"/>
      <c r="T758" s="101"/>
      <c r="U758" s="118"/>
      <c r="V758" s="118"/>
      <c r="W758" s="100"/>
      <c r="X758" s="100"/>
      <c r="Y758" s="100"/>
      <c r="Z758" s="100"/>
      <c r="AA758" s="132"/>
      <c r="AB758" s="101"/>
      <c r="AC758" s="101"/>
      <c r="AD758" s="101"/>
      <c r="AE758" s="100"/>
      <c r="AF758" s="101"/>
      <c r="AG758" s="100"/>
      <c r="AH758" s="101"/>
      <c r="AI758" s="100"/>
      <c r="AJ758" s="101"/>
      <c r="AK758" s="100"/>
      <c r="AL758" s="101"/>
      <c r="AM758" s="101"/>
      <c r="AN758" s="8"/>
      <c r="AO758" s="147">
        <f>IFERROR(VLOOKUP(B758,'A2. Rate Change &amp; Enrollment'!$C$20:$K$769,3,FALSE),0)</f>
        <v>0</v>
      </c>
      <c r="AP758" s="147">
        <f>IFERROR(VLOOKUP(B758,'A2. Rate Change &amp; Enrollment'!$C$20:$K$769,7,FALSE),0)</f>
        <v>0</v>
      </c>
      <c r="AQ758" s="150" t="e">
        <f t="shared" si="94"/>
        <v>#DIV/0!</v>
      </c>
      <c r="AS758" s="177"/>
      <c r="AT758" s="177"/>
      <c r="AV758" s="153" t="e">
        <f t="shared" si="95"/>
        <v>#DIV/0!</v>
      </c>
      <c r="AW758" s="101"/>
      <c r="AY758" s="132"/>
      <c r="AZ758" s="101"/>
      <c r="BA758" s="94"/>
      <c r="BB758" s="94"/>
      <c r="BC758" s="94"/>
      <c r="BD758" s="94"/>
      <c r="BE758" s="101"/>
      <c r="BF758" s="132"/>
      <c r="BG758" s="98"/>
      <c r="BH758" s="74" t="str">
        <f t="shared" si="90"/>
        <v>N</v>
      </c>
      <c r="BI758" t="e">
        <f t="shared" si="91"/>
        <v>#DIV/0!</v>
      </c>
      <c r="BK758" s="283">
        <f>IFERROR(VLOOKUP($B758, 'A2. Rate Change &amp; Enrollment'!$C$14:$BY$769, 75, FALSE), 0)</f>
        <v>0</v>
      </c>
      <c r="BL758" s="283" t="e">
        <f t="shared" si="92"/>
        <v>#DIV/0!</v>
      </c>
      <c r="BM758" s="283" t="e">
        <f t="shared" si="93"/>
        <v>#DIV/0!</v>
      </c>
      <c r="BN758" t="e">
        <f t="shared" si="96"/>
        <v>#DIV/0!</v>
      </c>
    </row>
    <row r="759" spans="1:66" x14ac:dyDescent="0.35">
      <c r="A759" t="s">
        <v>1062</v>
      </c>
      <c r="B759" s="144"/>
      <c r="C759" s="98"/>
      <c r="D759" s="43" t="str">
        <f t="shared" si="89"/>
        <v>Indemnity</v>
      </c>
      <c r="E759" s="100"/>
      <c r="F759" s="101"/>
      <c r="G759" s="100"/>
      <c r="H759" s="101"/>
      <c r="I759" s="100"/>
      <c r="J759" s="101"/>
      <c r="K759" s="100"/>
      <c r="L759" s="101"/>
      <c r="M759" s="100"/>
      <c r="N759" s="101"/>
      <c r="O759" s="100"/>
      <c r="P759" s="101"/>
      <c r="Q759" s="100"/>
      <c r="R759" s="101"/>
      <c r="S759" s="100"/>
      <c r="T759" s="101"/>
      <c r="U759" s="118"/>
      <c r="V759" s="118"/>
      <c r="W759" s="100"/>
      <c r="X759" s="100"/>
      <c r="Y759" s="100"/>
      <c r="Z759" s="100"/>
      <c r="AA759" s="132"/>
      <c r="AB759" s="101"/>
      <c r="AC759" s="101"/>
      <c r="AD759" s="101"/>
      <c r="AE759" s="100"/>
      <c r="AF759" s="101"/>
      <c r="AG759" s="100"/>
      <c r="AH759" s="101"/>
      <c r="AI759" s="100"/>
      <c r="AJ759" s="101"/>
      <c r="AK759" s="100"/>
      <c r="AL759" s="101"/>
      <c r="AM759" s="101"/>
      <c r="AN759" s="8"/>
      <c r="AO759" s="147">
        <f>IFERROR(VLOOKUP(B759,'A2. Rate Change &amp; Enrollment'!$C$20:$K$769,3,FALSE),0)</f>
        <v>0</v>
      </c>
      <c r="AP759" s="147">
        <f>IFERROR(VLOOKUP(B759,'A2. Rate Change &amp; Enrollment'!$C$20:$K$769,7,FALSE),0)</f>
        <v>0</v>
      </c>
      <c r="AQ759" s="150" t="e">
        <f t="shared" si="94"/>
        <v>#DIV/0!</v>
      </c>
      <c r="AS759" s="177"/>
      <c r="AT759" s="177"/>
      <c r="AV759" s="153" t="e">
        <f t="shared" si="95"/>
        <v>#DIV/0!</v>
      </c>
      <c r="AW759" s="101"/>
      <c r="AY759" s="132"/>
      <c r="AZ759" s="101"/>
      <c r="BA759" s="94"/>
      <c r="BB759" s="94"/>
      <c r="BC759" s="94"/>
      <c r="BD759" s="94"/>
      <c r="BE759" s="101"/>
      <c r="BF759" s="132"/>
      <c r="BG759" s="98"/>
      <c r="BH759" s="74" t="str">
        <f t="shared" si="90"/>
        <v>N</v>
      </c>
      <c r="BI759" t="e">
        <f t="shared" si="91"/>
        <v>#DIV/0!</v>
      </c>
      <c r="BK759" s="283">
        <f>IFERROR(VLOOKUP($B759, 'A2. Rate Change &amp; Enrollment'!$C$14:$BY$769, 75, FALSE), 0)</f>
        <v>0</v>
      </c>
      <c r="BL759" s="283" t="e">
        <f t="shared" si="92"/>
        <v>#DIV/0!</v>
      </c>
      <c r="BM759" s="283" t="e">
        <f t="shared" si="93"/>
        <v>#DIV/0!</v>
      </c>
      <c r="BN759" t="e">
        <f t="shared" si="96"/>
        <v>#DIV/0!</v>
      </c>
    </row>
    <row r="760" spans="1:66" x14ac:dyDescent="0.35">
      <c r="A760" t="s">
        <v>1063</v>
      </c>
      <c r="B760" s="144"/>
      <c r="C760" s="98"/>
      <c r="D760" s="43" t="str">
        <f t="shared" si="89"/>
        <v>Indemnity</v>
      </c>
      <c r="E760" s="100"/>
      <c r="F760" s="101"/>
      <c r="G760" s="100"/>
      <c r="H760" s="101"/>
      <c r="I760" s="100"/>
      <c r="J760" s="101"/>
      <c r="K760" s="100"/>
      <c r="L760" s="101"/>
      <c r="M760" s="100"/>
      <c r="N760" s="101"/>
      <c r="O760" s="100"/>
      <c r="P760" s="101"/>
      <c r="Q760" s="100"/>
      <c r="R760" s="101"/>
      <c r="S760" s="100"/>
      <c r="T760" s="101"/>
      <c r="U760" s="118"/>
      <c r="V760" s="118"/>
      <c r="W760" s="100"/>
      <c r="X760" s="100"/>
      <c r="Y760" s="100"/>
      <c r="Z760" s="100"/>
      <c r="AA760" s="132"/>
      <c r="AB760" s="101"/>
      <c r="AC760" s="101"/>
      <c r="AD760" s="101"/>
      <c r="AE760" s="100"/>
      <c r="AF760" s="101"/>
      <c r="AG760" s="100"/>
      <c r="AH760" s="101"/>
      <c r="AI760" s="100"/>
      <c r="AJ760" s="101"/>
      <c r="AK760" s="100"/>
      <c r="AL760" s="101"/>
      <c r="AM760" s="101"/>
      <c r="AN760" s="8"/>
      <c r="AO760" s="147">
        <f>IFERROR(VLOOKUP(B760,'A2. Rate Change &amp; Enrollment'!$C$20:$K$769,3,FALSE),0)</f>
        <v>0</v>
      </c>
      <c r="AP760" s="147">
        <f>IFERROR(VLOOKUP(B760,'A2. Rate Change &amp; Enrollment'!$C$20:$K$769,7,FALSE),0)</f>
        <v>0</v>
      </c>
      <c r="AQ760" s="150" t="e">
        <f t="shared" si="94"/>
        <v>#DIV/0!</v>
      </c>
      <c r="AS760" s="177"/>
      <c r="AT760" s="177"/>
      <c r="AV760" s="153" t="e">
        <f t="shared" si="95"/>
        <v>#DIV/0!</v>
      </c>
      <c r="AW760" s="101"/>
      <c r="AY760" s="132"/>
      <c r="AZ760" s="101"/>
      <c r="BA760" s="94"/>
      <c r="BB760" s="94"/>
      <c r="BC760" s="94"/>
      <c r="BD760" s="94"/>
      <c r="BE760" s="101"/>
      <c r="BF760" s="132"/>
      <c r="BG760" s="98"/>
      <c r="BH760" s="74" t="str">
        <f t="shared" si="90"/>
        <v>N</v>
      </c>
      <c r="BI760" t="e">
        <f t="shared" si="91"/>
        <v>#DIV/0!</v>
      </c>
      <c r="BK760" s="283">
        <f>IFERROR(VLOOKUP($B760, 'A2. Rate Change &amp; Enrollment'!$C$14:$BY$769, 75, FALSE), 0)</f>
        <v>0</v>
      </c>
      <c r="BL760" s="283" t="e">
        <f t="shared" si="92"/>
        <v>#DIV/0!</v>
      </c>
      <c r="BM760" s="283" t="e">
        <f t="shared" si="93"/>
        <v>#DIV/0!</v>
      </c>
      <c r="BN760" t="e">
        <f t="shared" si="96"/>
        <v>#DIV/0!</v>
      </c>
    </row>
    <row r="761" spans="1:66" x14ac:dyDescent="0.35">
      <c r="A761" t="s">
        <v>1064</v>
      </c>
      <c r="B761" s="144"/>
      <c r="C761" s="98"/>
      <c r="D761" s="43" t="str">
        <f t="shared" si="89"/>
        <v>Indemnity</v>
      </c>
      <c r="E761" s="100"/>
      <c r="F761" s="101"/>
      <c r="G761" s="100"/>
      <c r="H761" s="101"/>
      <c r="I761" s="100"/>
      <c r="J761" s="101"/>
      <c r="K761" s="100"/>
      <c r="L761" s="101"/>
      <c r="M761" s="100"/>
      <c r="N761" s="101"/>
      <c r="O761" s="100"/>
      <c r="P761" s="101"/>
      <c r="Q761" s="100"/>
      <c r="R761" s="101"/>
      <c r="S761" s="100"/>
      <c r="T761" s="101"/>
      <c r="U761" s="118"/>
      <c r="V761" s="118"/>
      <c r="W761" s="100"/>
      <c r="X761" s="100"/>
      <c r="Y761" s="100"/>
      <c r="Z761" s="100"/>
      <c r="AA761" s="132"/>
      <c r="AB761" s="101"/>
      <c r="AC761" s="101"/>
      <c r="AD761" s="101"/>
      <c r="AE761" s="100"/>
      <c r="AF761" s="101"/>
      <c r="AG761" s="100"/>
      <c r="AH761" s="101"/>
      <c r="AI761" s="100"/>
      <c r="AJ761" s="101"/>
      <c r="AK761" s="100"/>
      <c r="AL761" s="101"/>
      <c r="AM761" s="101"/>
      <c r="AN761" s="8"/>
      <c r="AO761" s="147">
        <f>IFERROR(VLOOKUP(B761,'A2. Rate Change &amp; Enrollment'!$C$20:$K$769,3,FALSE),0)</f>
        <v>0</v>
      </c>
      <c r="AP761" s="147">
        <f>IFERROR(VLOOKUP(B761,'A2. Rate Change &amp; Enrollment'!$C$20:$K$769,7,FALSE),0)</f>
        <v>0</v>
      </c>
      <c r="AQ761" s="150" t="e">
        <f t="shared" si="94"/>
        <v>#DIV/0!</v>
      </c>
      <c r="AS761" s="177"/>
      <c r="AT761" s="177"/>
      <c r="AV761" s="153" t="e">
        <f t="shared" si="95"/>
        <v>#DIV/0!</v>
      </c>
      <c r="AW761" s="101"/>
      <c r="AY761" s="132"/>
      <c r="AZ761" s="101"/>
      <c r="BA761" s="94"/>
      <c r="BB761" s="94"/>
      <c r="BC761" s="94"/>
      <c r="BD761" s="94"/>
      <c r="BE761" s="101"/>
      <c r="BF761" s="132"/>
      <c r="BG761" s="98"/>
      <c r="BH761" s="74" t="str">
        <f t="shared" si="90"/>
        <v>N</v>
      </c>
      <c r="BI761" t="e">
        <f t="shared" si="91"/>
        <v>#DIV/0!</v>
      </c>
      <c r="BK761" s="283">
        <f>IFERROR(VLOOKUP($B761, 'A2. Rate Change &amp; Enrollment'!$C$14:$BY$769, 75, FALSE), 0)</f>
        <v>0</v>
      </c>
      <c r="BL761" s="283" t="e">
        <f t="shared" si="92"/>
        <v>#DIV/0!</v>
      </c>
      <c r="BM761" s="283" t="e">
        <f t="shared" si="93"/>
        <v>#DIV/0!</v>
      </c>
      <c r="BN761" t="e">
        <f t="shared" si="96"/>
        <v>#DIV/0!</v>
      </c>
    </row>
    <row r="762" spans="1:66" x14ac:dyDescent="0.35">
      <c r="A762" t="s">
        <v>1065</v>
      </c>
      <c r="B762" s="144"/>
      <c r="C762" s="98"/>
      <c r="D762" s="43" t="str">
        <f t="shared" si="89"/>
        <v>Indemnity</v>
      </c>
      <c r="E762" s="100"/>
      <c r="F762" s="101"/>
      <c r="G762" s="100"/>
      <c r="H762" s="101"/>
      <c r="I762" s="100"/>
      <c r="J762" s="101"/>
      <c r="K762" s="100"/>
      <c r="L762" s="101"/>
      <c r="M762" s="100"/>
      <c r="N762" s="101"/>
      <c r="O762" s="100"/>
      <c r="P762" s="101"/>
      <c r="Q762" s="100"/>
      <c r="R762" s="101"/>
      <c r="S762" s="100"/>
      <c r="T762" s="101"/>
      <c r="U762" s="118"/>
      <c r="V762" s="118"/>
      <c r="W762" s="100"/>
      <c r="X762" s="100"/>
      <c r="Y762" s="100"/>
      <c r="Z762" s="100"/>
      <c r="AA762" s="132"/>
      <c r="AB762" s="101"/>
      <c r="AC762" s="101"/>
      <c r="AD762" s="101"/>
      <c r="AE762" s="100"/>
      <c r="AF762" s="101"/>
      <c r="AG762" s="100"/>
      <c r="AH762" s="101"/>
      <c r="AI762" s="100"/>
      <c r="AJ762" s="101"/>
      <c r="AK762" s="100"/>
      <c r="AL762" s="101"/>
      <c r="AM762" s="101"/>
      <c r="AN762" s="8"/>
      <c r="AO762" s="147">
        <f>IFERROR(VLOOKUP(B762,'A2. Rate Change &amp; Enrollment'!$C$20:$K$769,3,FALSE),0)</f>
        <v>0</v>
      </c>
      <c r="AP762" s="147">
        <f>IFERROR(VLOOKUP(B762,'A2. Rate Change &amp; Enrollment'!$C$20:$K$769,7,FALSE),0)</f>
        <v>0</v>
      </c>
      <c r="AQ762" s="150" t="e">
        <f t="shared" si="94"/>
        <v>#DIV/0!</v>
      </c>
      <c r="AS762" s="177"/>
      <c r="AT762" s="177"/>
      <c r="AV762" s="153" t="e">
        <f t="shared" si="95"/>
        <v>#DIV/0!</v>
      </c>
      <c r="AW762" s="101"/>
      <c r="AY762" s="132"/>
      <c r="AZ762" s="101"/>
      <c r="BA762" s="94"/>
      <c r="BB762" s="94"/>
      <c r="BC762" s="94"/>
      <c r="BD762" s="94"/>
      <c r="BE762" s="101"/>
      <c r="BF762" s="132"/>
      <c r="BG762" s="98"/>
      <c r="BH762" s="74" t="str">
        <f t="shared" si="90"/>
        <v>N</v>
      </c>
      <c r="BI762" t="e">
        <f t="shared" si="91"/>
        <v>#DIV/0!</v>
      </c>
      <c r="BK762" s="283">
        <f>IFERROR(VLOOKUP($B762, 'A2. Rate Change &amp; Enrollment'!$C$14:$BY$769, 75, FALSE), 0)</f>
        <v>0</v>
      </c>
      <c r="BL762" s="283" t="e">
        <f t="shared" si="92"/>
        <v>#DIV/0!</v>
      </c>
      <c r="BM762" s="283" t="e">
        <f t="shared" si="93"/>
        <v>#DIV/0!</v>
      </c>
      <c r="BN762" t="e">
        <f t="shared" si="96"/>
        <v>#DIV/0!</v>
      </c>
    </row>
    <row r="763" spans="1:66" x14ac:dyDescent="0.35">
      <c r="A763" t="s">
        <v>1066</v>
      </c>
      <c r="B763" s="144"/>
      <c r="C763" s="98"/>
      <c r="D763" s="43" t="str">
        <f t="shared" si="89"/>
        <v>Indemnity</v>
      </c>
      <c r="E763" s="100"/>
      <c r="F763" s="101"/>
      <c r="G763" s="100"/>
      <c r="H763" s="101"/>
      <c r="I763" s="100"/>
      <c r="J763" s="101"/>
      <c r="K763" s="100"/>
      <c r="L763" s="101"/>
      <c r="M763" s="100"/>
      <c r="N763" s="101"/>
      <c r="O763" s="100"/>
      <c r="P763" s="101"/>
      <c r="Q763" s="100"/>
      <c r="R763" s="101"/>
      <c r="S763" s="100"/>
      <c r="T763" s="101"/>
      <c r="U763" s="118"/>
      <c r="V763" s="118"/>
      <c r="W763" s="100"/>
      <c r="X763" s="100"/>
      <c r="Y763" s="100"/>
      <c r="Z763" s="100"/>
      <c r="AA763" s="132"/>
      <c r="AB763" s="101"/>
      <c r="AC763" s="101"/>
      <c r="AD763" s="101"/>
      <c r="AE763" s="100"/>
      <c r="AF763" s="101"/>
      <c r="AG763" s="100"/>
      <c r="AH763" s="101"/>
      <c r="AI763" s="100"/>
      <c r="AJ763" s="101"/>
      <c r="AK763" s="100"/>
      <c r="AL763" s="101"/>
      <c r="AM763" s="101"/>
      <c r="AN763" s="8"/>
      <c r="AO763" s="147">
        <f>IFERROR(VLOOKUP(B763,'A2. Rate Change &amp; Enrollment'!$C$20:$K$769,3,FALSE),0)</f>
        <v>0</v>
      </c>
      <c r="AP763" s="147">
        <f>IFERROR(VLOOKUP(B763,'A2. Rate Change &amp; Enrollment'!$C$20:$K$769,7,FALSE),0)</f>
        <v>0</v>
      </c>
      <c r="AQ763" s="150" t="e">
        <f t="shared" si="94"/>
        <v>#DIV/0!</v>
      </c>
      <c r="AS763" s="177"/>
      <c r="AT763" s="177"/>
      <c r="AV763" s="153" t="e">
        <f t="shared" si="95"/>
        <v>#DIV/0!</v>
      </c>
      <c r="AW763" s="101"/>
      <c r="AY763" s="132"/>
      <c r="AZ763" s="101"/>
      <c r="BA763" s="94"/>
      <c r="BB763" s="94"/>
      <c r="BC763" s="94"/>
      <c r="BD763" s="94"/>
      <c r="BE763" s="101"/>
      <c r="BF763" s="132"/>
      <c r="BG763" s="98"/>
      <c r="BH763" s="74" t="str">
        <f t="shared" si="90"/>
        <v>N</v>
      </c>
      <c r="BI763" t="e">
        <f t="shared" si="91"/>
        <v>#DIV/0!</v>
      </c>
      <c r="BK763" s="283">
        <f>IFERROR(VLOOKUP($B763, 'A2. Rate Change &amp; Enrollment'!$C$14:$BY$769, 75, FALSE), 0)</f>
        <v>0</v>
      </c>
      <c r="BL763" s="283" t="e">
        <f t="shared" si="92"/>
        <v>#DIV/0!</v>
      </c>
      <c r="BM763" s="283" t="e">
        <f t="shared" si="93"/>
        <v>#DIV/0!</v>
      </c>
      <c r="BN763" t="e">
        <f t="shared" si="96"/>
        <v>#DIV/0!</v>
      </c>
    </row>
    <row r="764" spans="1:66" x14ac:dyDescent="0.35">
      <c r="A764" t="s">
        <v>1067</v>
      </c>
      <c r="B764" s="144"/>
      <c r="C764" s="98"/>
      <c r="D764" s="43" t="str">
        <f t="shared" si="89"/>
        <v>Indemnity</v>
      </c>
      <c r="E764" s="100"/>
      <c r="F764" s="101"/>
      <c r="G764" s="100"/>
      <c r="H764" s="101"/>
      <c r="I764" s="100"/>
      <c r="J764" s="101"/>
      <c r="K764" s="100"/>
      <c r="L764" s="101"/>
      <c r="M764" s="100"/>
      <c r="N764" s="101"/>
      <c r="O764" s="100"/>
      <c r="P764" s="101"/>
      <c r="Q764" s="100"/>
      <c r="R764" s="101"/>
      <c r="S764" s="100"/>
      <c r="T764" s="101"/>
      <c r="U764" s="118"/>
      <c r="V764" s="118"/>
      <c r="W764" s="100"/>
      <c r="X764" s="100"/>
      <c r="Y764" s="100"/>
      <c r="Z764" s="100"/>
      <c r="AA764" s="132"/>
      <c r="AB764" s="101"/>
      <c r="AC764" s="101"/>
      <c r="AD764" s="101"/>
      <c r="AE764" s="100"/>
      <c r="AF764" s="101"/>
      <c r="AG764" s="100"/>
      <c r="AH764" s="101"/>
      <c r="AI764" s="100"/>
      <c r="AJ764" s="101"/>
      <c r="AK764" s="100"/>
      <c r="AL764" s="101"/>
      <c r="AM764" s="101"/>
      <c r="AN764" s="8"/>
      <c r="AO764" s="147">
        <f>IFERROR(VLOOKUP(B764,'A2. Rate Change &amp; Enrollment'!$C$20:$K$769,3,FALSE),0)</f>
        <v>0</v>
      </c>
      <c r="AP764" s="147">
        <f>IFERROR(VLOOKUP(B764,'A2. Rate Change &amp; Enrollment'!$C$20:$K$769,7,FALSE),0)</f>
        <v>0</v>
      </c>
      <c r="AQ764" s="150" t="e">
        <f t="shared" si="94"/>
        <v>#DIV/0!</v>
      </c>
      <c r="AS764" s="177"/>
      <c r="AT764" s="177"/>
      <c r="AV764" s="153" t="e">
        <f t="shared" si="95"/>
        <v>#DIV/0!</v>
      </c>
      <c r="AW764" s="101"/>
      <c r="AY764" s="132"/>
      <c r="AZ764" s="101"/>
      <c r="BA764" s="94"/>
      <c r="BB764" s="94"/>
      <c r="BC764" s="94"/>
      <c r="BD764" s="94"/>
      <c r="BE764" s="101"/>
      <c r="BF764" s="132"/>
      <c r="BG764" s="98"/>
      <c r="BH764" s="74" t="str">
        <f t="shared" si="90"/>
        <v>N</v>
      </c>
      <c r="BI764" t="e">
        <f t="shared" si="91"/>
        <v>#DIV/0!</v>
      </c>
      <c r="BK764" s="283">
        <f>IFERROR(VLOOKUP($B764, 'A2. Rate Change &amp; Enrollment'!$C$14:$BY$769, 75, FALSE), 0)</f>
        <v>0</v>
      </c>
      <c r="BL764" s="283" t="e">
        <f t="shared" si="92"/>
        <v>#DIV/0!</v>
      </c>
      <c r="BM764" s="283" t="e">
        <f t="shared" si="93"/>
        <v>#DIV/0!</v>
      </c>
      <c r="BN764" t="e">
        <f t="shared" si="96"/>
        <v>#DIV/0!</v>
      </c>
    </row>
    <row r="765" spans="1:66" x14ac:dyDescent="0.35">
      <c r="A765" t="s">
        <v>1068</v>
      </c>
      <c r="B765" s="144"/>
      <c r="C765" s="98"/>
      <c r="D765" s="43" t="str">
        <f t="shared" si="89"/>
        <v>Indemnity</v>
      </c>
      <c r="E765" s="100"/>
      <c r="F765" s="101"/>
      <c r="G765" s="100"/>
      <c r="H765" s="101"/>
      <c r="I765" s="100"/>
      <c r="J765" s="101"/>
      <c r="K765" s="100"/>
      <c r="L765" s="101"/>
      <c r="M765" s="100"/>
      <c r="N765" s="101"/>
      <c r="O765" s="100"/>
      <c r="P765" s="101"/>
      <c r="Q765" s="100"/>
      <c r="R765" s="101"/>
      <c r="S765" s="100"/>
      <c r="T765" s="101"/>
      <c r="U765" s="118"/>
      <c r="V765" s="118"/>
      <c r="W765" s="100"/>
      <c r="X765" s="100"/>
      <c r="Y765" s="100"/>
      <c r="Z765" s="100"/>
      <c r="AA765" s="132"/>
      <c r="AB765" s="101"/>
      <c r="AC765" s="101"/>
      <c r="AD765" s="101"/>
      <c r="AE765" s="100"/>
      <c r="AF765" s="101"/>
      <c r="AG765" s="100"/>
      <c r="AH765" s="101"/>
      <c r="AI765" s="100"/>
      <c r="AJ765" s="101"/>
      <c r="AK765" s="100"/>
      <c r="AL765" s="101"/>
      <c r="AM765" s="101"/>
      <c r="AN765" s="8"/>
      <c r="AO765" s="147">
        <f>IFERROR(VLOOKUP(B765,'A2. Rate Change &amp; Enrollment'!$C$20:$K$769,3,FALSE),0)</f>
        <v>0</v>
      </c>
      <c r="AP765" s="147">
        <f>IFERROR(VLOOKUP(B765,'A2. Rate Change &amp; Enrollment'!$C$20:$K$769,7,FALSE),0)</f>
        <v>0</v>
      </c>
      <c r="AQ765" s="150" t="e">
        <f t="shared" si="94"/>
        <v>#DIV/0!</v>
      </c>
      <c r="AS765" s="177"/>
      <c r="AT765" s="177"/>
      <c r="AV765" s="153" t="e">
        <f t="shared" si="95"/>
        <v>#DIV/0!</v>
      </c>
      <c r="AW765" s="101"/>
      <c r="AY765" s="132"/>
      <c r="AZ765" s="101"/>
      <c r="BA765" s="94"/>
      <c r="BB765" s="94"/>
      <c r="BC765" s="94"/>
      <c r="BD765" s="94"/>
      <c r="BE765" s="101"/>
      <c r="BF765" s="132"/>
      <c r="BG765" s="98"/>
      <c r="BH765" s="74" t="str">
        <f t="shared" si="90"/>
        <v>N</v>
      </c>
      <c r="BI765" t="e">
        <f t="shared" si="91"/>
        <v>#DIV/0!</v>
      </c>
      <c r="BK765" s="283">
        <f>IFERROR(VLOOKUP($B765, 'A2. Rate Change &amp; Enrollment'!$C$14:$BY$769, 75, FALSE), 0)</f>
        <v>0</v>
      </c>
      <c r="BL765" s="283" t="e">
        <f t="shared" si="92"/>
        <v>#DIV/0!</v>
      </c>
      <c r="BM765" s="283" t="e">
        <f t="shared" si="93"/>
        <v>#DIV/0!</v>
      </c>
      <c r="BN765" t="e">
        <f t="shared" si="96"/>
        <v>#DIV/0!</v>
      </c>
    </row>
    <row r="766" spans="1:66" x14ac:dyDescent="0.35">
      <c r="A766" s="15"/>
      <c r="B766" s="15"/>
      <c r="C766" s="15"/>
    </row>
    <row r="767" spans="1:66" x14ac:dyDescent="0.35">
      <c r="D767" s="10" t="s">
        <v>5</v>
      </c>
      <c r="AA767" s="10"/>
      <c r="AO767" s="10"/>
      <c r="AP767" s="6"/>
      <c r="AQ767" s="6"/>
      <c r="AR767" s="6"/>
      <c r="AS767" s="6"/>
      <c r="AT767" s="6"/>
      <c r="AU767" s="6"/>
      <c r="AV767" s="6"/>
      <c r="AW767" s="6"/>
    </row>
    <row r="768" spans="1:66" x14ac:dyDescent="0.35">
      <c r="D768" s="76" t="s">
        <v>1437</v>
      </c>
      <c r="E768" s="75"/>
      <c r="F768" s="75"/>
      <c r="G768" s="75"/>
      <c r="H768" s="75"/>
      <c r="I768" s="75"/>
      <c r="J768" s="75"/>
      <c r="K768" s="75"/>
      <c r="L768" s="75"/>
      <c r="M768" s="75"/>
      <c r="N768" s="75"/>
      <c r="O768" s="75"/>
      <c r="P768" s="75"/>
      <c r="Q768" s="75"/>
      <c r="R768" s="75"/>
      <c r="S768" s="75"/>
      <c r="T768" s="75"/>
      <c r="U768" s="75"/>
      <c r="V768" s="75"/>
      <c r="W768" s="75"/>
      <c r="X768" s="75"/>
      <c r="Y768" s="75"/>
      <c r="Z768" s="75"/>
      <c r="AA768"/>
      <c r="AO768" s="76"/>
      <c r="AP768" s="6"/>
      <c r="AQ768" s="6"/>
      <c r="AR768" s="6"/>
      <c r="AS768" s="6"/>
      <c r="AT768" s="6"/>
      <c r="AU768" s="6"/>
      <c r="AV768" s="6"/>
      <c r="AW768" s="6"/>
    </row>
    <row r="769" spans="1:49" x14ac:dyDescent="0.35">
      <c r="D769" s="76" t="s">
        <v>37</v>
      </c>
      <c r="E769" s="75"/>
      <c r="F769" s="75"/>
      <c r="G769" s="75"/>
      <c r="H769" s="75"/>
      <c r="I769" s="75"/>
      <c r="J769" s="75"/>
      <c r="K769" s="75"/>
      <c r="L769" s="75"/>
      <c r="M769" s="75"/>
      <c r="N769" s="75"/>
      <c r="O769" s="75"/>
      <c r="P769" s="75"/>
      <c r="Q769" s="75"/>
      <c r="R769" s="75"/>
      <c r="S769" s="75"/>
      <c r="T769" s="75"/>
      <c r="U769" s="75"/>
      <c r="V769" s="75"/>
      <c r="W769" s="75"/>
      <c r="X769" s="75"/>
      <c r="Y769" s="75"/>
      <c r="Z769" s="75"/>
      <c r="AA769"/>
      <c r="AO769" s="76"/>
      <c r="AP769" s="6"/>
      <c r="AQ769" s="6"/>
      <c r="AR769" s="6"/>
      <c r="AS769" s="6"/>
      <c r="AT769" s="6"/>
      <c r="AU769" s="6"/>
      <c r="AV769" s="6"/>
      <c r="AW769" s="6"/>
    </row>
    <row r="770" spans="1:49" x14ac:dyDescent="0.35">
      <c r="D770" s="76" t="s">
        <v>39</v>
      </c>
      <c r="E770" s="75"/>
      <c r="F770" s="75"/>
      <c r="G770" s="75"/>
      <c r="H770" s="75"/>
      <c r="I770" s="75"/>
      <c r="J770" s="75"/>
      <c r="K770" s="75"/>
      <c r="L770" s="75"/>
      <c r="M770" s="75"/>
      <c r="N770" s="75"/>
      <c r="O770" s="75"/>
      <c r="P770" s="75"/>
      <c r="Q770" s="75"/>
      <c r="R770" s="75"/>
      <c r="S770" s="75"/>
      <c r="T770" s="75"/>
      <c r="U770" s="75"/>
      <c r="V770" s="75"/>
      <c r="W770" s="75"/>
      <c r="X770" s="75"/>
      <c r="Y770" s="75"/>
      <c r="Z770" s="75"/>
      <c r="AA770"/>
      <c r="AO770" s="76"/>
      <c r="AP770" s="6"/>
      <c r="AQ770" s="6"/>
      <c r="AR770" s="6"/>
      <c r="AS770" s="6"/>
      <c r="AT770" s="6"/>
      <c r="AU770" s="6"/>
      <c r="AV770" s="6"/>
      <c r="AW770" s="6"/>
    </row>
    <row r="771" spans="1:49" x14ac:dyDescent="0.35">
      <c r="D771" s="76" t="s">
        <v>1464</v>
      </c>
      <c r="E771" s="75"/>
      <c r="F771" s="75"/>
      <c r="G771" s="75"/>
      <c r="H771" s="75"/>
      <c r="I771" s="75"/>
      <c r="J771" s="75"/>
      <c r="K771" s="75"/>
      <c r="L771" s="75"/>
      <c r="M771" s="75"/>
      <c r="N771" s="75"/>
      <c r="O771" s="75"/>
      <c r="P771" s="75"/>
      <c r="Q771" s="75"/>
      <c r="R771" s="75"/>
      <c r="S771" s="75"/>
      <c r="T771" s="75"/>
      <c r="U771" s="75"/>
      <c r="V771" s="75"/>
      <c r="W771" s="75"/>
      <c r="X771" s="75"/>
      <c r="Y771" s="75"/>
      <c r="Z771" s="75"/>
      <c r="AA771"/>
      <c r="AO771" s="76"/>
      <c r="AP771" s="75"/>
      <c r="AQ771" s="75"/>
      <c r="AR771" s="75"/>
      <c r="AS771" s="75"/>
      <c r="AT771" s="75"/>
      <c r="AU771" s="75"/>
      <c r="AV771" s="75"/>
      <c r="AW771" s="75"/>
    </row>
    <row r="772" spans="1:49" ht="15" customHeight="1" x14ac:dyDescent="0.35">
      <c r="D772" s="455" t="s">
        <v>1475</v>
      </c>
      <c r="E772" s="455"/>
      <c r="F772" s="455"/>
      <c r="G772" s="455"/>
      <c r="H772" s="455"/>
      <c r="I772" s="455"/>
      <c r="J772" s="455"/>
      <c r="K772" s="455"/>
      <c r="L772" s="455"/>
      <c r="M772" s="455"/>
      <c r="N772" s="455"/>
      <c r="O772" s="455"/>
      <c r="P772" s="455"/>
      <c r="Q772" s="455"/>
      <c r="R772" s="455"/>
      <c r="S772" s="455"/>
      <c r="T772" s="455"/>
      <c r="U772" s="455"/>
      <c r="V772" s="455"/>
      <c r="W772" s="455"/>
      <c r="X772" s="455"/>
      <c r="Y772" s="96"/>
      <c r="Z772" s="96"/>
      <c r="AA772"/>
      <c r="AO772" s="96"/>
      <c r="AP772" s="96"/>
      <c r="AQ772" s="96"/>
      <c r="AR772" s="96"/>
      <c r="AS772" s="96"/>
      <c r="AT772" s="96"/>
      <c r="AU772" s="96"/>
      <c r="AV772" s="96"/>
      <c r="AW772" s="96"/>
    </row>
    <row r="773" spans="1:49" x14ac:dyDescent="0.35">
      <c r="D773" s="77" t="s">
        <v>529</v>
      </c>
      <c r="Y773" s="96"/>
      <c r="Z773" s="96"/>
      <c r="AO773" s="96"/>
      <c r="AP773" s="96"/>
      <c r="AQ773" s="96"/>
      <c r="AR773" s="96"/>
      <c r="AS773" s="96"/>
      <c r="AT773" s="96"/>
      <c r="AU773" s="96"/>
      <c r="AV773" s="96"/>
      <c r="AW773" s="96"/>
    </row>
    <row r="774" spans="1:49" x14ac:dyDescent="0.35">
      <c r="A774" s="11"/>
      <c r="B774" s="11"/>
      <c r="C774" s="11"/>
      <c r="D774" s="77"/>
      <c r="AO774" s="77"/>
    </row>
  </sheetData>
  <sheetProtection algorithmName="SHA-512" hashValue="T95BWISUT4pDk/ZivCeA2CaZT85oMRwFloWxuJHAVfPVd7biLQ5QKKPCbjBCBwXKh9fjFvBT8m6mfQfzy4mXug==" saltValue="H1tjkjze6cXfvWIiLLfLQw==" spinCount="100000" sheet="1" objects="1" scenarios="1"/>
  <mergeCells count="30">
    <mergeCell ref="BK6:BN6"/>
    <mergeCell ref="X9:X10"/>
    <mergeCell ref="AG9:AH9"/>
    <mergeCell ref="AI9:AJ9"/>
    <mergeCell ref="AK9:AL9"/>
    <mergeCell ref="Y9:Y10"/>
    <mergeCell ref="Z9:Z10"/>
    <mergeCell ref="AA9:AA10"/>
    <mergeCell ref="AD9:AD10"/>
    <mergeCell ref="AE9:AF9"/>
    <mergeCell ref="D772:X772"/>
    <mergeCell ref="BH7:BI7"/>
    <mergeCell ref="D1:AD1"/>
    <mergeCell ref="AE1:BG1"/>
    <mergeCell ref="K9:L9"/>
    <mergeCell ref="M9:N9"/>
    <mergeCell ref="AM9:AM10"/>
    <mergeCell ref="AB9:AB10"/>
    <mergeCell ref="AC9:AC10"/>
    <mergeCell ref="O9:P9"/>
    <mergeCell ref="Q9:R9"/>
    <mergeCell ref="S9:T9"/>
    <mergeCell ref="U9:U10"/>
    <mergeCell ref="V9:V10"/>
    <mergeCell ref="W9:W10"/>
    <mergeCell ref="B9:B10"/>
    <mergeCell ref="C9:C10"/>
    <mergeCell ref="E9:F9"/>
    <mergeCell ref="G9:H9"/>
    <mergeCell ref="I9:J9"/>
  </mergeCells>
  <conditionalFormatting sqref="BI16:BI765 BN16:BN765">
    <cfRule type="cellIs" dxfId="9" priority="1" operator="equal">
      <formula>"Y"</formula>
    </cfRule>
  </conditionalFormatting>
  <dataValidations count="7">
    <dataValidation type="list" allowBlank="1" showInputMessage="1" showErrorMessage="1" sqref="BA16:BA765 BA14" xr:uid="{00000000-0002-0000-0900-000000000000}">
      <formula1>"Grandfathered,Non-grandfathered"</formula1>
    </dataValidation>
    <dataValidation type="list" allowBlank="1" showInputMessage="1" showErrorMessage="1" sqref="BE16:BE765 AM16:AM765 AW16:AW765 AZ16:AZ765 AZ14 AW14 BE14" xr:uid="{00000000-0002-0000-0900-000001000000}">
      <formula1>"Y,N"</formula1>
    </dataValidation>
    <dataValidation type="list" allowBlank="1" showInputMessage="1" showErrorMessage="1" errorTitle="Invalid" error="Select from list" sqref="U16:V765" xr:uid="{00000000-0002-0000-0900-000002000000}">
      <formula1>YesNona</formula1>
    </dataValidation>
    <dataValidation type="textLength" operator="equal" allowBlank="1" showInputMessage="1" showErrorMessage="1" errorTitle="Invalid" error="Enter a 14-character Plan ID" promptTitle="Required:" prompt="Enter the 14-character HIOS Plan ID (Standard Component)" sqref="C14 C16:C765" xr:uid="{00000000-0002-0000-0900-000003000000}">
      <formula1>14</formula1>
    </dataValidation>
    <dataValidation type="list" allowBlank="1" showInputMessage="1" showErrorMessage="1" sqref="AB16:AD765" xr:uid="{00000000-0002-0000-0900-000004000000}">
      <formula1>YesNo</formula1>
    </dataValidation>
    <dataValidation type="decimal" errorStyle="information" allowBlank="1" showInputMessage="1" showErrorMessage="1" error="Please enter the member's coinsurance amount." sqref="F16:F765 H16:H765 J16:J765 L16:L765 N16:N765 P16:P765 R16:R765 T16:T765 AF16:AF765 AH16:AH765 AJ16:AJ765 AL16:AL765" xr:uid="{00000000-0002-0000-0900-000005000000}">
      <formula1>0</formula1>
      <formula2>0.5</formula2>
    </dataValidation>
    <dataValidation type="textLength" operator="lessThan" allowBlank="1" showInputMessage="1" showErrorMessage="1" errorTitle="Text too long" error="Please restrict the response to 254 characters.  If a wordier response is required, include the expanded response in the actuarial memorandum, and include a reference in this cell." sqref="AA16:AA765 BF16:BF765" xr:uid="{00000000-0002-0000-0900-000006000000}">
      <formula1>254</formula1>
    </dataValidation>
  </dataValidations>
  <printOptions horizontalCentered="1"/>
  <pageMargins left="0.25" right="0.25" top="0.75" bottom="0.75" header="0.3" footer="0.3"/>
  <pageSetup scale="28" orientation="landscape" errors="blank" r:id="rId1"/>
  <headerFooter>
    <oddFooter>&amp;C&amp;P&amp;R&amp;D</oddFooter>
  </headerFooter>
  <rowBreaks count="1" manualBreakCount="1">
    <brk id="677" min="3" max="58" man="1"/>
  </rowBreaks>
  <colBreaks count="1" manualBreakCount="1">
    <brk id="30" min="1" max="77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N774"/>
  <sheetViews>
    <sheetView topLeftCell="BD1" zoomScale="90" zoomScaleNormal="90" workbookViewId="0">
      <selection activeCell="AW7" sqref="AW7"/>
    </sheetView>
  </sheetViews>
  <sheetFormatPr defaultRowHeight="14.5" x14ac:dyDescent="0.35"/>
  <cols>
    <col min="1" max="1" width="26" customWidth="1"/>
    <col min="2" max="2" width="32.7265625" customWidth="1"/>
    <col min="3" max="3" width="18.81640625" customWidth="1"/>
    <col min="4" max="4" width="11.453125" style="6" customWidth="1"/>
    <col min="5" max="5" width="10.7265625" style="6" customWidth="1"/>
    <col min="6" max="6" width="13" style="6" customWidth="1"/>
    <col min="7" max="8" width="12.81640625" style="6" customWidth="1"/>
    <col min="9" max="10" width="16.453125" style="6" customWidth="1"/>
    <col min="11" max="12" width="13.7265625" style="6" customWidth="1"/>
    <col min="13" max="20" width="13.54296875" style="6" customWidth="1"/>
    <col min="21" max="22" width="16.453125" style="6" customWidth="1"/>
    <col min="23" max="23" width="17.1796875" style="6" customWidth="1"/>
    <col min="24" max="24" width="16.7265625" style="6" customWidth="1"/>
    <col min="25" max="25" width="17.1796875" style="6" customWidth="1"/>
    <col min="26" max="26" width="16.7265625" style="6" customWidth="1"/>
    <col min="27" max="27" width="16.453125" style="6" customWidth="1"/>
    <col min="28" max="29" width="15.7265625" style="6" customWidth="1"/>
    <col min="30" max="30" width="15.81640625" style="6" customWidth="1"/>
    <col min="31" max="31" width="10.26953125" style="6" customWidth="1"/>
    <col min="32" max="32" width="12.453125" style="6" customWidth="1"/>
    <col min="33" max="33" width="10.26953125" style="6" customWidth="1"/>
    <col min="34" max="34" width="16.26953125" style="6" customWidth="1"/>
    <col min="35" max="35" width="10.26953125" style="8" customWidth="1"/>
    <col min="36" max="36" width="13.81640625" style="8" customWidth="1"/>
    <col min="37" max="37" width="10.26953125" style="8" customWidth="1"/>
    <col min="38" max="39" width="13.81640625" style="8" customWidth="1"/>
    <col min="40" max="40" width="2.7265625" style="6" customWidth="1"/>
    <col min="41" max="41" width="13.26953125" style="6" customWidth="1"/>
    <col min="42" max="43" width="12.54296875" customWidth="1"/>
    <col min="44" max="44" width="3.7265625" customWidth="1"/>
    <col min="45" max="45" width="15.1796875" customWidth="1"/>
    <col min="46" max="46" width="17.453125" customWidth="1"/>
    <col min="47" max="47" width="1.81640625" customWidth="1"/>
    <col min="48" max="48" width="15" customWidth="1"/>
    <col min="49" max="49" width="21.1796875" customWidth="1"/>
    <col min="50" max="50" width="1.7265625" customWidth="1"/>
    <col min="51" max="51" width="10.7265625" customWidth="1"/>
    <col min="52" max="52" width="17.453125" customWidth="1"/>
    <col min="53" max="53" width="19.453125" customWidth="1"/>
    <col min="55" max="55" width="12.26953125" customWidth="1"/>
    <col min="57" max="57" width="9.1796875" style="6"/>
    <col min="58" max="58" width="38.453125" customWidth="1"/>
    <col min="59" max="59" width="29.453125" customWidth="1"/>
    <col min="60" max="60" width="17.54296875" hidden="1" customWidth="1"/>
    <col min="61" max="61" width="24.26953125" hidden="1" customWidth="1"/>
    <col min="62" max="62" width="8.81640625" hidden="1" customWidth="1"/>
    <col min="63" max="63" width="27.26953125" hidden="1" customWidth="1"/>
    <col min="64" max="64" width="21.54296875" hidden="1" customWidth="1"/>
    <col min="65" max="65" width="20" hidden="1" customWidth="1"/>
    <col min="66" max="66" width="16.7265625" hidden="1" customWidth="1"/>
  </cols>
  <sheetData>
    <row r="1" spans="1:66" s="1" customFormat="1" ht="24" thickBot="1" x14ac:dyDescent="0.6">
      <c r="D1" s="456" t="s">
        <v>1231</v>
      </c>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t="str">
        <f>D1</f>
        <v>Exhibit B1:  Plan Design and Plan Relativity Factors (Other)</v>
      </c>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row>
    <row r="2" spans="1:66" s="1" customFormat="1" ht="21" x14ac:dyDescent="0.5">
      <c r="A2" s="2"/>
      <c r="B2" s="2"/>
      <c r="C2" s="2"/>
      <c r="D2" s="33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2"/>
      <c r="AQ2" s="2"/>
      <c r="AR2" s="2"/>
      <c r="AS2" s="2"/>
      <c r="AT2" s="2"/>
      <c r="AU2" s="2"/>
      <c r="AV2" s="2"/>
      <c r="AW2" s="2"/>
      <c r="BF2" s="4"/>
    </row>
    <row r="3" spans="1:66" x14ac:dyDescent="0.35">
      <c r="A3" s="5" t="s">
        <v>506</v>
      </c>
      <c r="B3" s="106">
        <f>'A1.  Cover Sheet'!$B$5</f>
        <v>0</v>
      </c>
      <c r="C3" s="106"/>
      <c r="D3" s="72"/>
      <c r="E3"/>
      <c r="F3"/>
      <c r="K3"/>
      <c r="L3"/>
      <c r="M3"/>
      <c r="N3"/>
      <c r="O3"/>
      <c r="P3"/>
      <c r="Q3"/>
      <c r="R3"/>
      <c r="S3"/>
      <c r="T3"/>
      <c r="U3"/>
      <c r="V3"/>
      <c r="W3"/>
      <c r="X3"/>
      <c r="Y3"/>
      <c r="Z3"/>
      <c r="AA3"/>
      <c r="AB3"/>
      <c r="AC3"/>
      <c r="AD3"/>
      <c r="AE3"/>
      <c r="AF3"/>
      <c r="AG3"/>
      <c r="AH3"/>
      <c r="AI3"/>
      <c r="AJ3"/>
      <c r="AK3"/>
      <c r="AL3"/>
      <c r="AM3"/>
      <c r="AN3"/>
      <c r="AO3"/>
      <c r="AP3" s="28"/>
      <c r="BE3"/>
    </row>
    <row r="4" spans="1:66" ht="16.5" x14ac:dyDescent="0.35">
      <c r="A4" s="5" t="s">
        <v>528</v>
      </c>
      <c r="B4" s="16" t="s">
        <v>21</v>
      </c>
      <c r="C4" s="16"/>
      <c r="D4"/>
      <c r="E4"/>
      <c r="F4"/>
      <c r="K4" s="7"/>
      <c r="L4" s="7"/>
      <c r="M4"/>
      <c r="N4"/>
      <c r="O4"/>
      <c r="P4"/>
      <c r="Q4"/>
      <c r="R4"/>
      <c r="S4"/>
      <c r="T4"/>
      <c r="U4"/>
      <c r="V4"/>
      <c r="W4"/>
      <c r="X4"/>
      <c r="Y4"/>
      <c r="Z4"/>
      <c r="AA4"/>
      <c r="AB4"/>
      <c r="AC4"/>
      <c r="AD4"/>
      <c r="AE4"/>
      <c r="AF4"/>
      <c r="AG4"/>
      <c r="AH4"/>
      <c r="AI4"/>
      <c r="AJ4"/>
      <c r="AK4"/>
      <c r="AL4"/>
      <c r="AM4"/>
      <c r="AN4"/>
      <c r="AO4"/>
      <c r="AP4" s="28"/>
      <c r="BE4"/>
    </row>
    <row r="5" spans="1:66" x14ac:dyDescent="0.35">
      <c r="A5" s="5" t="s">
        <v>0</v>
      </c>
      <c r="B5" s="16">
        <f>'A1.  Cover Sheet'!$B$10</f>
        <v>0</v>
      </c>
      <c r="C5" s="16"/>
      <c r="D5"/>
      <c r="E5"/>
      <c r="F5"/>
      <c r="K5"/>
      <c r="L5"/>
      <c r="M5"/>
      <c r="N5" s="203"/>
      <c r="O5" s="203"/>
      <c r="P5" s="203"/>
      <c r="Q5" s="203"/>
      <c r="R5" s="203"/>
      <c r="S5" s="203"/>
      <c r="T5" s="203"/>
      <c r="U5" s="203"/>
      <c r="V5" s="203"/>
      <c r="W5"/>
      <c r="X5"/>
      <c r="Y5"/>
      <c r="Z5"/>
      <c r="AA5"/>
      <c r="AB5"/>
      <c r="AC5"/>
      <c r="AD5"/>
      <c r="AE5"/>
      <c r="AF5"/>
      <c r="AG5"/>
      <c r="AH5"/>
      <c r="AN5"/>
      <c r="AP5" s="28"/>
      <c r="AS5" s="72"/>
      <c r="BE5"/>
    </row>
    <row r="6" spans="1:66" ht="15" customHeight="1" x14ac:dyDescent="0.35">
      <c r="A6" s="5" t="s">
        <v>6</v>
      </c>
      <c r="B6" s="17">
        <f>'A1.  Cover Sheet'!$B$11</f>
        <v>0</v>
      </c>
      <c r="C6" s="17"/>
      <c r="I6" s="203"/>
      <c r="J6" s="203"/>
      <c r="K6"/>
      <c r="L6"/>
      <c r="M6"/>
      <c r="N6"/>
      <c r="O6"/>
      <c r="P6"/>
      <c r="Q6"/>
      <c r="R6"/>
      <c r="S6"/>
      <c r="T6"/>
      <c r="U6"/>
      <c r="V6"/>
      <c r="W6" s="72"/>
      <c r="X6" s="72"/>
      <c r="Y6" s="72"/>
      <c r="Z6" s="72"/>
      <c r="AA6"/>
      <c r="AB6"/>
      <c r="AC6"/>
      <c r="AD6"/>
      <c r="AE6"/>
      <c r="AF6"/>
      <c r="AG6"/>
      <c r="AH6"/>
      <c r="AI6" s="72"/>
      <c r="AJ6" s="72"/>
      <c r="AK6" s="72"/>
      <c r="AL6" s="72"/>
      <c r="AM6" s="72"/>
      <c r="AN6"/>
      <c r="AO6"/>
      <c r="AP6" s="38"/>
      <c r="AS6" s="334"/>
      <c r="BE6"/>
      <c r="BK6" s="457" t="s">
        <v>1131</v>
      </c>
      <c r="BL6" s="457"/>
      <c r="BM6" s="457"/>
      <c r="BN6" s="457"/>
    </row>
    <row r="7" spans="1:66" ht="14.5" customHeight="1" x14ac:dyDescent="0.35">
      <c r="A7" s="5"/>
      <c r="B7" s="119"/>
      <c r="C7" s="119"/>
      <c r="E7" s="119"/>
      <c r="F7" s="119"/>
      <c r="K7" s="203"/>
      <c r="L7" s="203"/>
      <c r="M7"/>
      <c r="N7"/>
      <c r="O7"/>
      <c r="P7"/>
      <c r="Q7"/>
      <c r="R7"/>
      <c r="S7"/>
      <c r="T7"/>
      <c r="U7"/>
      <c r="V7"/>
      <c r="W7"/>
      <c r="X7"/>
      <c r="Y7"/>
      <c r="Z7"/>
      <c r="AA7"/>
      <c r="AB7" s="72"/>
      <c r="AC7" s="203"/>
      <c r="AD7" s="203"/>
      <c r="AE7"/>
      <c r="AF7"/>
      <c r="AG7"/>
      <c r="AH7"/>
      <c r="AI7" s="72"/>
      <c r="AJ7" s="72"/>
      <c r="AK7" s="72"/>
      <c r="AL7" s="72"/>
      <c r="AM7" s="72"/>
      <c r="AN7"/>
      <c r="BE7"/>
      <c r="BH7" s="457" t="s">
        <v>1131</v>
      </c>
      <c r="BI7" s="457"/>
    </row>
    <row r="8" spans="1:66" x14ac:dyDescent="0.35">
      <c r="A8" s="13" t="s">
        <v>23</v>
      </c>
      <c r="B8" s="13" t="s">
        <v>24</v>
      </c>
      <c r="C8" s="13" t="s">
        <v>25</v>
      </c>
      <c r="D8" s="13" t="s">
        <v>26</v>
      </c>
      <c r="E8" s="13" t="s">
        <v>27</v>
      </c>
      <c r="F8" s="13" t="s">
        <v>28</v>
      </c>
      <c r="G8" s="13" t="s">
        <v>29</v>
      </c>
      <c r="H8" s="13" t="s">
        <v>30</v>
      </c>
      <c r="I8" s="13" t="s">
        <v>31</v>
      </c>
      <c r="J8" s="13" t="s">
        <v>32</v>
      </c>
      <c r="K8" s="13" t="s">
        <v>33</v>
      </c>
      <c r="L8" s="13" t="s">
        <v>117</v>
      </c>
      <c r="M8" s="13" t="s">
        <v>118</v>
      </c>
      <c r="N8" s="13" t="s">
        <v>101</v>
      </c>
      <c r="O8" s="13" t="s">
        <v>123</v>
      </c>
      <c r="P8" s="13" t="s">
        <v>124</v>
      </c>
      <c r="Q8" s="13" t="s">
        <v>125</v>
      </c>
      <c r="R8" s="13" t="s">
        <v>126</v>
      </c>
      <c r="S8" s="13" t="s">
        <v>127</v>
      </c>
      <c r="T8" s="13" t="s">
        <v>128</v>
      </c>
      <c r="U8" s="13" t="s">
        <v>129</v>
      </c>
      <c r="V8" s="13" t="s">
        <v>130</v>
      </c>
      <c r="W8" s="13" t="s">
        <v>131</v>
      </c>
      <c r="X8" s="13" t="s">
        <v>132</v>
      </c>
      <c r="Y8" s="13" t="s">
        <v>102</v>
      </c>
      <c r="Z8" s="13" t="s">
        <v>133</v>
      </c>
      <c r="AA8" s="13" t="s">
        <v>134</v>
      </c>
      <c r="AB8" s="13" t="s">
        <v>135</v>
      </c>
      <c r="AC8" s="13" t="s">
        <v>136</v>
      </c>
      <c r="AD8" s="13" t="s">
        <v>137</v>
      </c>
      <c r="AE8" s="13" t="s">
        <v>138</v>
      </c>
      <c r="AF8" s="13" t="s">
        <v>139</v>
      </c>
      <c r="AG8" s="13" t="s">
        <v>140</v>
      </c>
      <c r="AH8" s="13" t="s">
        <v>141</v>
      </c>
      <c r="AI8" s="13" t="s">
        <v>142</v>
      </c>
      <c r="AJ8" s="13" t="s">
        <v>143</v>
      </c>
      <c r="AK8" s="13" t="s">
        <v>144</v>
      </c>
      <c r="AL8" s="13" t="s">
        <v>145</v>
      </c>
      <c r="AM8" s="13" t="s">
        <v>1129</v>
      </c>
      <c r="AN8"/>
      <c r="AO8" s="13" t="s">
        <v>1211</v>
      </c>
      <c r="AP8" s="13" t="s">
        <v>1212</v>
      </c>
      <c r="AQ8" s="13" t="s">
        <v>1213</v>
      </c>
      <c r="AS8" s="13" t="s">
        <v>1214</v>
      </c>
      <c r="AT8" s="13" t="s">
        <v>1215</v>
      </c>
      <c r="AV8" s="13" t="s">
        <v>1216</v>
      </c>
      <c r="AW8" s="13" t="s">
        <v>1217</v>
      </c>
      <c r="AY8" s="13" t="s">
        <v>1218</v>
      </c>
      <c r="AZ8" s="71" t="s">
        <v>1219</v>
      </c>
      <c r="BA8" s="13" t="s">
        <v>1220</v>
      </c>
      <c r="BB8" s="13" t="s">
        <v>1221</v>
      </c>
      <c r="BC8" s="13" t="s">
        <v>1222</v>
      </c>
      <c r="BD8" s="13" t="s">
        <v>1223</v>
      </c>
      <c r="BE8" s="13" t="s">
        <v>1224</v>
      </c>
      <c r="BF8" s="13" t="s">
        <v>1225</v>
      </c>
      <c r="BG8" s="13" t="s">
        <v>1276</v>
      </c>
    </row>
    <row r="9" spans="1:66" s="5" customFormat="1" ht="135" customHeight="1" x14ac:dyDescent="0.35">
      <c r="A9" s="51"/>
      <c r="B9" s="461" t="s">
        <v>1198</v>
      </c>
      <c r="C9" s="461" t="s">
        <v>1144</v>
      </c>
      <c r="E9" s="462" t="s">
        <v>1226</v>
      </c>
      <c r="F9" s="462"/>
      <c r="G9" s="462" t="s">
        <v>1227</v>
      </c>
      <c r="H9" s="462"/>
      <c r="I9" s="462" t="s">
        <v>1150</v>
      </c>
      <c r="J9" s="462"/>
      <c r="K9" s="462" t="s">
        <v>1206</v>
      </c>
      <c r="L9" s="462"/>
      <c r="M9" s="462" t="s">
        <v>1207</v>
      </c>
      <c r="N9" s="462"/>
      <c r="O9" s="462" t="s">
        <v>1208</v>
      </c>
      <c r="P9" s="462"/>
      <c r="Q9" s="462" t="s">
        <v>1209</v>
      </c>
      <c r="R9" s="462"/>
      <c r="S9" s="462" t="s">
        <v>1210</v>
      </c>
      <c r="T9" s="462"/>
      <c r="U9" s="462" t="s">
        <v>1438</v>
      </c>
      <c r="V9" s="462" t="s">
        <v>1151</v>
      </c>
      <c r="W9" s="462" t="s">
        <v>1439</v>
      </c>
      <c r="X9" s="462" t="s">
        <v>1204</v>
      </c>
      <c r="Y9" s="462" t="s">
        <v>1158</v>
      </c>
      <c r="Z9" s="462" t="s">
        <v>1205</v>
      </c>
      <c r="AA9" s="462" t="s">
        <v>1159</v>
      </c>
      <c r="AB9" s="462" t="s">
        <v>1152</v>
      </c>
      <c r="AC9" s="462" t="s">
        <v>1160</v>
      </c>
      <c r="AD9" s="462" t="s">
        <v>1181</v>
      </c>
      <c r="AE9" s="462" t="s">
        <v>1153</v>
      </c>
      <c r="AF9" s="462"/>
      <c r="AG9" s="462" t="s">
        <v>1155</v>
      </c>
      <c r="AH9" s="462"/>
      <c r="AI9" s="462" t="s">
        <v>1156</v>
      </c>
      <c r="AJ9" s="462"/>
      <c r="AK9" s="462" t="s">
        <v>1157</v>
      </c>
      <c r="AL9" s="462"/>
      <c r="AM9" s="462" t="s">
        <v>1301</v>
      </c>
      <c r="AN9" s="85"/>
      <c r="AO9" s="83" t="s">
        <v>59</v>
      </c>
      <c r="AP9" s="83" t="s">
        <v>58</v>
      </c>
      <c r="AQ9" s="34" t="s">
        <v>116</v>
      </c>
      <c r="AR9" s="84"/>
      <c r="AS9" s="228" t="s">
        <v>1456</v>
      </c>
      <c r="AT9" s="228" t="s">
        <v>1457</v>
      </c>
      <c r="AU9" s="84"/>
      <c r="AV9" s="83" t="s">
        <v>1458</v>
      </c>
      <c r="AW9" s="34" t="s">
        <v>146</v>
      </c>
      <c r="AY9" s="34" t="s">
        <v>92</v>
      </c>
      <c r="AZ9" s="34" t="s">
        <v>1069</v>
      </c>
      <c r="BA9" s="34" t="s">
        <v>563</v>
      </c>
      <c r="BB9" s="34" t="s">
        <v>41</v>
      </c>
      <c r="BC9" s="34" t="s">
        <v>42</v>
      </c>
      <c r="BD9" s="34" t="s">
        <v>43</v>
      </c>
      <c r="BE9" s="34" t="s">
        <v>564</v>
      </c>
      <c r="BF9" s="51" t="s">
        <v>1459</v>
      </c>
      <c r="BG9" s="85" t="s">
        <v>1130</v>
      </c>
      <c r="BH9" s="34" t="s">
        <v>1460</v>
      </c>
      <c r="BI9" s="34" t="s">
        <v>1461</v>
      </c>
      <c r="BK9" s="34" t="s">
        <v>1406</v>
      </c>
      <c r="BL9" s="34" t="s">
        <v>1407</v>
      </c>
      <c r="BM9" s="34" t="s">
        <v>1462</v>
      </c>
      <c r="BN9" s="34" t="s">
        <v>1463</v>
      </c>
    </row>
    <row r="10" spans="1:66" s="5" customFormat="1" ht="31" x14ac:dyDescent="0.35">
      <c r="A10" s="51" t="s">
        <v>159</v>
      </c>
      <c r="B10" s="461"/>
      <c r="C10" s="461"/>
      <c r="D10" s="83" t="s">
        <v>1071</v>
      </c>
      <c r="E10" s="83" t="s">
        <v>1149</v>
      </c>
      <c r="F10" s="83" t="s">
        <v>1435</v>
      </c>
      <c r="G10" s="83" t="s">
        <v>1149</v>
      </c>
      <c r="H10" s="83" t="s">
        <v>1435</v>
      </c>
      <c r="I10" s="83" t="s">
        <v>1154</v>
      </c>
      <c r="J10" s="83" t="s">
        <v>1436</v>
      </c>
      <c r="K10" s="83" t="s">
        <v>1149</v>
      </c>
      <c r="L10" s="83" t="s">
        <v>1435</v>
      </c>
      <c r="M10" s="83" t="s">
        <v>1149</v>
      </c>
      <c r="N10" s="83" t="s">
        <v>1435</v>
      </c>
      <c r="O10" s="83" t="s">
        <v>1149</v>
      </c>
      <c r="P10" s="83" t="s">
        <v>1435</v>
      </c>
      <c r="Q10" s="83" t="s">
        <v>1149</v>
      </c>
      <c r="R10" s="83" t="s">
        <v>1435</v>
      </c>
      <c r="S10" s="83" t="s">
        <v>1149</v>
      </c>
      <c r="T10" s="83" t="s">
        <v>1435</v>
      </c>
      <c r="U10" s="462"/>
      <c r="V10" s="462"/>
      <c r="W10" s="462"/>
      <c r="X10" s="462"/>
      <c r="Y10" s="462"/>
      <c r="Z10" s="462"/>
      <c r="AA10" s="462"/>
      <c r="AB10" s="462"/>
      <c r="AC10" s="462"/>
      <c r="AD10" s="462"/>
      <c r="AE10" s="83" t="s">
        <v>1154</v>
      </c>
      <c r="AF10" s="83" t="s">
        <v>1436</v>
      </c>
      <c r="AG10" s="83" t="s">
        <v>1154</v>
      </c>
      <c r="AH10" s="83" t="s">
        <v>1436</v>
      </c>
      <c r="AI10" s="83" t="s">
        <v>1154</v>
      </c>
      <c r="AJ10" s="83" t="s">
        <v>1436</v>
      </c>
      <c r="AK10" s="83" t="s">
        <v>1154</v>
      </c>
      <c r="AL10" s="83" t="s">
        <v>1436</v>
      </c>
      <c r="AM10" s="462"/>
      <c r="AN10" s="85"/>
      <c r="AO10" s="83"/>
      <c r="AP10" s="83"/>
      <c r="AQ10" s="34"/>
      <c r="AR10" s="84"/>
      <c r="AS10" s="34"/>
      <c r="AT10" s="34"/>
      <c r="AU10" s="84"/>
      <c r="AV10" s="34"/>
      <c r="AW10" s="34"/>
      <c r="AY10" s="34"/>
      <c r="AZ10" s="34"/>
      <c r="BA10" s="34"/>
      <c r="BB10" s="34"/>
      <c r="BC10" s="34"/>
      <c r="BD10" s="34"/>
      <c r="BE10" s="34"/>
      <c r="BF10" s="85"/>
      <c r="BG10" s="85"/>
      <c r="BH10" s="34"/>
      <c r="BI10" s="34"/>
      <c r="BL10" s="204"/>
    </row>
    <row r="11" spans="1:66" x14ac:dyDescent="0.35">
      <c r="A11" s="5" t="s">
        <v>8</v>
      </c>
      <c r="B11" s="119"/>
      <c r="C11" s="119"/>
      <c r="AO11" s="145">
        <f>SUM(AO14:AO765)</f>
        <v>0</v>
      </c>
      <c r="AP11" s="145">
        <f>SUM(AP14:AP765)</f>
        <v>0</v>
      </c>
      <c r="AQ11" s="148" t="e">
        <f>SUM(AQ14:AQ765)</f>
        <v>#DIV/0!</v>
      </c>
      <c r="AS11" s="151" t="e">
        <f>SUMPRODUCT(AS14:AS765, $AP$14:$AP$765)/$AP$11</f>
        <v>#DIV/0!</v>
      </c>
      <c r="AT11" s="151" t="e">
        <f>SUMPRODUCT(AT14:AT765, $AP$14:$AP$765)/$AP$11</f>
        <v>#DIV/0!</v>
      </c>
      <c r="AV11" s="153" t="e">
        <f>1-AT11/AS11</f>
        <v>#DIV/0!</v>
      </c>
      <c r="BE11"/>
    </row>
    <row r="12" spans="1:66" ht="7.5" customHeight="1" x14ac:dyDescent="0.35">
      <c r="D12" s="21"/>
      <c r="E12" s="29"/>
      <c r="F12" s="29"/>
      <c r="G12" s="29"/>
      <c r="H12" s="29"/>
      <c r="I12" s="29"/>
      <c r="J12" s="29"/>
      <c r="K12" s="30"/>
      <c r="L12" s="30"/>
      <c r="M12" s="30"/>
      <c r="N12" s="30"/>
      <c r="O12" s="30"/>
      <c r="P12" s="30"/>
      <c r="Q12" s="30"/>
      <c r="R12" s="30"/>
      <c r="S12" s="30"/>
      <c r="T12" s="30"/>
      <c r="U12" s="30"/>
      <c r="V12" s="30"/>
      <c r="W12" s="29"/>
      <c r="X12" s="29"/>
      <c r="Y12" s="29"/>
      <c r="Z12" s="29"/>
      <c r="AB12" s="29"/>
      <c r="AC12" s="29"/>
      <c r="AD12" s="29"/>
      <c r="AI12" s="6"/>
      <c r="AJ12" s="6"/>
      <c r="AK12" s="6"/>
      <c r="AL12" s="6"/>
      <c r="AM12" s="6"/>
      <c r="AN12" s="8"/>
      <c r="AO12" s="146"/>
      <c r="AP12" s="146"/>
      <c r="AQ12" s="149"/>
      <c r="AS12" s="152"/>
      <c r="AT12" s="152"/>
      <c r="AV12" s="154"/>
      <c r="AW12" s="5"/>
      <c r="BE12"/>
    </row>
    <row r="13" spans="1:66" ht="7.5" customHeight="1" x14ac:dyDescent="0.35">
      <c r="D13" s="21"/>
      <c r="E13" s="29"/>
      <c r="F13" s="29"/>
      <c r="G13" s="29"/>
      <c r="H13" s="29"/>
      <c r="I13" s="29"/>
      <c r="J13" s="29"/>
      <c r="K13" s="30"/>
      <c r="L13" s="30"/>
      <c r="M13" s="30"/>
      <c r="N13" s="30"/>
      <c r="O13" s="30"/>
      <c r="P13" s="30"/>
      <c r="Q13" s="30"/>
      <c r="R13" s="30"/>
      <c r="S13" s="30"/>
      <c r="T13" s="30"/>
      <c r="U13" s="30"/>
      <c r="V13" s="30"/>
      <c r="W13" s="29"/>
      <c r="X13" s="29"/>
      <c r="Y13" s="29"/>
      <c r="Z13" s="29"/>
      <c r="AB13" s="29"/>
      <c r="AC13" s="29"/>
      <c r="AD13" s="29"/>
      <c r="AI13" s="6"/>
      <c r="AJ13" s="6"/>
      <c r="AK13" s="6"/>
      <c r="AL13" s="6"/>
      <c r="AM13" s="6"/>
      <c r="AN13" s="8"/>
      <c r="AO13" s="146"/>
      <c r="AP13" s="146"/>
      <c r="AQ13" s="149"/>
      <c r="AS13" s="152"/>
      <c r="AT13" s="152"/>
      <c r="AV13" s="154"/>
      <c r="AW13" s="5"/>
      <c r="BE13"/>
    </row>
    <row r="14" spans="1:66" s="35" customFormat="1" ht="29" x14ac:dyDescent="0.35">
      <c r="A14" s="35" t="s">
        <v>530</v>
      </c>
      <c r="B14" s="70"/>
      <c r="C14" s="98"/>
      <c r="D14" s="43" t="str">
        <f>$B$4</f>
        <v>Other</v>
      </c>
      <c r="E14" s="230"/>
      <c r="F14" s="231"/>
      <c r="G14" s="230"/>
      <c r="H14" s="231"/>
      <c r="I14" s="230"/>
      <c r="J14" s="231"/>
      <c r="K14" s="230"/>
      <c r="L14" s="231"/>
      <c r="M14" s="230"/>
      <c r="N14" s="231"/>
      <c r="O14" s="230"/>
      <c r="P14" s="231"/>
      <c r="Q14" s="230"/>
      <c r="R14" s="231"/>
      <c r="S14" s="230"/>
      <c r="T14" s="231"/>
      <c r="U14" s="158"/>
      <c r="V14" s="158"/>
      <c r="W14" s="230"/>
      <c r="X14" s="230"/>
      <c r="Y14" s="230"/>
      <c r="Z14" s="230"/>
      <c r="AA14" s="52"/>
      <c r="AB14" s="52"/>
      <c r="AC14" s="52"/>
      <c r="AD14" s="52"/>
      <c r="AE14" s="230"/>
      <c r="AF14" s="231"/>
      <c r="AG14" s="230"/>
      <c r="AH14" s="231"/>
      <c r="AI14" s="230"/>
      <c r="AJ14" s="231"/>
      <c r="AK14" s="230"/>
      <c r="AL14" s="231"/>
      <c r="AM14" s="231"/>
      <c r="AN14" s="42"/>
      <c r="AO14" s="156">
        <f>VLOOKUP(D14,'A2. Rate Change &amp; Enrollment'!$B$14:$K$18,4,FALSE)</f>
        <v>0</v>
      </c>
      <c r="AP14" s="156">
        <f>VLOOKUP(D14,'A2. Rate Change &amp; Enrollment'!$B$14:$K$18,8,FALSE)</f>
        <v>0</v>
      </c>
      <c r="AQ14" s="157" t="e">
        <f>AP14/$AP$11</f>
        <v>#DIV/0!</v>
      </c>
      <c r="AS14" s="176"/>
      <c r="AT14" s="176"/>
      <c r="AV14" s="155" t="e">
        <f t="shared" ref="AV14" si="0">AS14/AT14-1</f>
        <v>#DIV/0!</v>
      </c>
      <c r="AW14" s="178"/>
      <c r="AY14" s="160"/>
      <c r="AZ14" s="172"/>
      <c r="BA14" s="133"/>
      <c r="BB14" s="133"/>
      <c r="BC14" s="133"/>
      <c r="BD14" s="133"/>
      <c r="BE14" s="172"/>
      <c r="BF14" s="159"/>
      <c r="BG14" s="159"/>
      <c r="BH14" s="74" t="str">
        <f>IF(OR(AS14-AT14&gt;5%, AT14-AS14&gt;5%), "Y", "N")</f>
        <v>N</v>
      </c>
      <c r="BI14" s="82" t="e">
        <f>IF(AND(AQ14&gt;5%, BH14="Y"), "Y", "N")</f>
        <v>#DIV/0!</v>
      </c>
      <c r="BK14" s="283">
        <f>'A2. Rate Change &amp; Enrollment'!$BY$18</f>
        <v>0</v>
      </c>
      <c r="BL14" s="283" t="e">
        <f>BK14/$BK$14</f>
        <v>#DIV/0!</v>
      </c>
      <c r="BM14" s="283" t="e">
        <f>AS14/$AS$14</f>
        <v>#DIV/0!</v>
      </c>
    </row>
    <row r="15" spans="1:66" ht="7.5" customHeight="1" x14ac:dyDescent="0.35">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8"/>
      <c r="AO15" s="146"/>
      <c r="AP15" s="146"/>
      <c r="AQ15" s="149"/>
      <c r="AS15" s="152"/>
      <c r="AT15" s="152"/>
      <c r="AV15" s="154"/>
      <c r="AW15" s="5"/>
      <c r="AY15" s="6"/>
      <c r="AZ15" s="6"/>
      <c r="BA15" s="8"/>
      <c r="BB15" s="8"/>
      <c r="BC15" s="8"/>
      <c r="BD15" s="8"/>
      <c r="BL15" s="283"/>
      <c r="BM15" s="283"/>
    </row>
    <row r="16" spans="1:66" x14ac:dyDescent="0.35">
      <c r="A16" t="s">
        <v>1</v>
      </c>
      <c r="B16" s="144"/>
      <c r="C16" s="98"/>
      <c r="D16" s="43" t="str">
        <f t="shared" ref="D16:D79" si="1">$B$4</f>
        <v>Other</v>
      </c>
      <c r="E16" s="100"/>
      <c r="F16" s="101"/>
      <c r="G16" s="100"/>
      <c r="H16" s="101"/>
      <c r="I16" s="100"/>
      <c r="J16" s="101"/>
      <c r="K16" s="100"/>
      <c r="L16" s="101"/>
      <c r="M16" s="100"/>
      <c r="N16" s="101"/>
      <c r="O16" s="100"/>
      <c r="P16" s="101"/>
      <c r="Q16" s="100"/>
      <c r="R16" s="101"/>
      <c r="S16" s="100"/>
      <c r="T16" s="101"/>
      <c r="U16" s="118"/>
      <c r="V16" s="118"/>
      <c r="W16" s="100"/>
      <c r="X16" s="100"/>
      <c r="Y16" s="100"/>
      <c r="Z16" s="100"/>
      <c r="AA16" s="132"/>
      <c r="AB16" s="101"/>
      <c r="AC16" s="101"/>
      <c r="AD16" s="101"/>
      <c r="AE16" s="100"/>
      <c r="AF16" s="101"/>
      <c r="AG16" s="100"/>
      <c r="AH16" s="101"/>
      <c r="AI16" s="100"/>
      <c r="AJ16" s="101"/>
      <c r="AK16" s="100"/>
      <c r="AL16" s="101"/>
      <c r="AM16" s="101"/>
      <c r="AN16" s="8"/>
      <c r="AO16" s="147">
        <f>IFERROR(VLOOKUP(B16,'A2. Rate Change &amp; Enrollment'!$C$20:$K$769,3,FALSE),0)</f>
        <v>0</v>
      </c>
      <c r="AP16" s="147">
        <f>IFERROR(VLOOKUP(B16,'A2. Rate Change &amp; Enrollment'!$C$20:$K$769,7,FALSE),0)</f>
        <v>0</v>
      </c>
      <c r="AQ16" s="150" t="e">
        <f>AP16/$AP$11</f>
        <v>#DIV/0!</v>
      </c>
      <c r="AS16" s="177"/>
      <c r="AT16" s="177"/>
      <c r="AV16" s="153" t="e">
        <f>AS16/AT16-1</f>
        <v>#DIV/0!</v>
      </c>
      <c r="AW16" s="101"/>
      <c r="AY16" s="132"/>
      <c r="AZ16" s="101"/>
      <c r="BA16" s="94"/>
      <c r="BB16" s="94"/>
      <c r="BC16" s="94"/>
      <c r="BD16" s="94"/>
      <c r="BE16" s="101"/>
      <c r="BF16" s="132"/>
      <c r="BG16" s="98"/>
      <c r="BH16" s="74" t="str">
        <f t="shared" ref="BH16:BH79" si="2">IF(OR(AS16-AT16&gt;5%, AT16-AS16&gt;5%), "Y", "N")</f>
        <v>N</v>
      </c>
      <c r="BI16" t="e">
        <f t="shared" ref="BI16:BI79" si="3">IF(AND(AQ16&gt;5%, BH16="Y"), "Y", "N")</f>
        <v>#DIV/0!</v>
      </c>
      <c r="BJ16" s="124"/>
      <c r="BK16" s="283">
        <f>IFERROR(VLOOKUP($B16, 'A2. Rate Change &amp; Enrollment'!$C$14:$BY$769, 75, FALSE), 0)</f>
        <v>0</v>
      </c>
      <c r="BL16" s="283" t="e">
        <f t="shared" ref="BL16:BL79" si="4">BK16/$BK$14</f>
        <v>#DIV/0!</v>
      </c>
      <c r="BM16" s="283" t="e">
        <f t="shared" ref="BM16:BM79" si="5">AS16/$AS$14</f>
        <v>#DIV/0!</v>
      </c>
      <c r="BN16" t="e">
        <f>IF(ABS(BM16-BL16)&lt;0.001, "N", "Y")</f>
        <v>#DIV/0!</v>
      </c>
    </row>
    <row r="17" spans="1:66" x14ac:dyDescent="0.35">
      <c r="A17" t="s">
        <v>2</v>
      </c>
      <c r="B17" s="144"/>
      <c r="C17" s="98"/>
      <c r="D17" s="43" t="str">
        <f t="shared" si="1"/>
        <v>Other</v>
      </c>
      <c r="E17" s="100"/>
      <c r="F17" s="101"/>
      <c r="G17" s="100"/>
      <c r="H17" s="101"/>
      <c r="I17" s="100"/>
      <c r="J17" s="101"/>
      <c r="K17" s="100"/>
      <c r="L17" s="101"/>
      <c r="M17" s="100"/>
      <c r="N17" s="101"/>
      <c r="O17" s="100"/>
      <c r="P17" s="101"/>
      <c r="Q17" s="100"/>
      <c r="R17" s="101"/>
      <c r="S17" s="100"/>
      <c r="T17" s="101"/>
      <c r="U17" s="118"/>
      <c r="V17" s="118"/>
      <c r="W17" s="100"/>
      <c r="X17" s="100"/>
      <c r="Y17" s="100"/>
      <c r="Z17" s="100"/>
      <c r="AA17" s="132"/>
      <c r="AB17" s="101"/>
      <c r="AC17" s="101"/>
      <c r="AD17" s="101"/>
      <c r="AE17" s="100"/>
      <c r="AF17" s="101"/>
      <c r="AG17" s="100"/>
      <c r="AH17" s="101"/>
      <c r="AI17" s="100"/>
      <c r="AJ17" s="101"/>
      <c r="AK17" s="100"/>
      <c r="AL17" s="101"/>
      <c r="AM17" s="101"/>
      <c r="AN17" s="8"/>
      <c r="AO17" s="147">
        <f>IFERROR(VLOOKUP(B17,'A2. Rate Change &amp; Enrollment'!$C$20:$K$769,3,FALSE),0)</f>
        <v>0</v>
      </c>
      <c r="AP17" s="147">
        <f>IFERROR(VLOOKUP(B17,'A2. Rate Change &amp; Enrollment'!$C$20:$K$769,7,FALSE),0)</f>
        <v>0</v>
      </c>
      <c r="AQ17" s="150" t="e">
        <f t="shared" ref="AQ17:AQ80" si="6">AP17/$AP$11</f>
        <v>#DIV/0!</v>
      </c>
      <c r="AS17" s="177"/>
      <c r="AT17" s="177"/>
      <c r="AV17" s="153" t="e">
        <f t="shared" ref="AV17:AV80" si="7">AS17/AT17-1</f>
        <v>#DIV/0!</v>
      </c>
      <c r="AW17" s="101"/>
      <c r="AY17" s="132"/>
      <c r="AZ17" s="101"/>
      <c r="BA17" s="94"/>
      <c r="BB17" s="94"/>
      <c r="BC17" s="94"/>
      <c r="BD17" s="94"/>
      <c r="BE17" s="101"/>
      <c r="BF17" s="132"/>
      <c r="BG17" s="98"/>
      <c r="BH17" s="74" t="str">
        <f t="shared" si="2"/>
        <v>N</v>
      </c>
      <c r="BI17" t="e">
        <f t="shared" si="3"/>
        <v>#DIV/0!</v>
      </c>
      <c r="BK17" s="283">
        <f>IFERROR(VLOOKUP($B17, 'A2. Rate Change &amp; Enrollment'!$C$14:$BY$769, 75, FALSE), 0)</f>
        <v>0</v>
      </c>
      <c r="BL17" s="283" t="e">
        <f t="shared" si="4"/>
        <v>#DIV/0!</v>
      </c>
      <c r="BM17" s="283" t="e">
        <f t="shared" si="5"/>
        <v>#DIV/0!</v>
      </c>
      <c r="BN17" t="e">
        <f t="shared" ref="BN17:BN80" si="8">IF(ABS(BM17-BL17)&lt;0.001, "N", "Y")</f>
        <v>#DIV/0!</v>
      </c>
    </row>
    <row r="18" spans="1:66" x14ac:dyDescent="0.35">
      <c r="A18" t="s">
        <v>3</v>
      </c>
      <c r="B18" s="144"/>
      <c r="C18" s="98"/>
      <c r="D18" s="43" t="str">
        <f t="shared" si="1"/>
        <v>Other</v>
      </c>
      <c r="E18" s="100"/>
      <c r="F18" s="101"/>
      <c r="G18" s="100"/>
      <c r="H18" s="101"/>
      <c r="I18" s="100"/>
      <c r="J18" s="101"/>
      <c r="K18" s="100"/>
      <c r="L18" s="101"/>
      <c r="M18" s="100"/>
      <c r="N18" s="101"/>
      <c r="O18" s="100"/>
      <c r="P18" s="101"/>
      <c r="Q18" s="100"/>
      <c r="R18" s="101"/>
      <c r="S18" s="100"/>
      <c r="T18" s="101"/>
      <c r="U18" s="118"/>
      <c r="V18" s="118"/>
      <c r="W18" s="100"/>
      <c r="X18" s="100"/>
      <c r="Y18" s="100"/>
      <c r="Z18" s="100"/>
      <c r="AA18" s="132"/>
      <c r="AB18" s="101"/>
      <c r="AC18" s="101"/>
      <c r="AD18" s="101"/>
      <c r="AE18" s="100"/>
      <c r="AF18" s="101"/>
      <c r="AG18" s="100"/>
      <c r="AH18" s="101"/>
      <c r="AI18" s="100"/>
      <c r="AJ18" s="101"/>
      <c r="AK18" s="100"/>
      <c r="AL18" s="101"/>
      <c r="AM18" s="101"/>
      <c r="AN18" s="8"/>
      <c r="AO18" s="147">
        <f>IFERROR(VLOOKUP(B18,'A2. Rate Change &amp; Enrollment'!$C$20:$K$769,3,FALSE),0)</f>
        <v>0</v>
      </c>
      <c r="AP18" s="147">
        <f>IFERROR(VLOOKUP(B18,'A2. Rate Change &amp; Enrollment'!$C$20:$K$769,7,FALSE),0)</f>
        <v>0</v>
      </c>
      <c r="AQ18" s="150" t="e">
        <f t="shared" si="6"/>
        <v>#DIV/0!</v>
      </c>
      <c r="AS18" s="177"/>
      <c r="AT18" s="177"/>
      <c r="AV18" s="153" t="e">
        <f t="shared" si="7"/>
        <v>#DIV/0!</v>
      </c>
      <c r="AW18" s="101"/>
      <c r="AY18" s="132"/>
      <c r="AZ18" s="101"/>
      <c r="BA18" s="94"/>
      <c r="BB18" s="94"/>
      <c r="BC18" s="94"/>
      <c r="BD18" s="94"/>
      <c r="BE18" s="101"/>
      <c r="BF18" s="132"/>
      <c r="BG18" s="98"/>
      <c r="BH18" s="74" t="str">
        <f t="shared" si="2"/>
        <v>N</v>
      </c>
      <c r="BI18" t="e">
        <f t="shared" si="3"/>
        <v>#DIV/0!</v>
      </c>
      <c r="BK18" s="283">
        <f>IFERROR(VLOOKUP($B18, 'A2. Rate Change &amp; Enrollment'!$C$14:$BY$769, 75, FALSE), 0)</f>
        <v>0</v>
      </c>
      <c r="BL18" s="283" t="e">
        <f t="shared" si="4"/>
        <v>#DIV/0!</v>
      </c>
      <c r="BM18" s="283" t="e">
        <f t="shared" si="5"/>
        <v>#DIV/0!</v>
      </c>
      <c r="BN18" t="e">
        <f t="shared" si="8"/>
        <v>#DIV/0!</v>
      </c>
    </row>
    <row r="19" spans="1:66" x14ac:dyDescent="0.35">
      <c r="A19" t="s">
        <v>4</v>
      </c>
      <c r="B19" s="144"/>
      <c r="C19" s="98"/>
      <c r="D19" s="43" t="str">
        <f t="shared" si="1"/>
        <v>Other</v>
      </c>
      <c r="E19" s="100"/>
      <c r="F19" s="101"/>
      <c r="G19" s="100"/>
      <c r="H19" s="101"/>
      <c r="I19" s="100"/>
      <c r="J19" s="101"/>
      <c r="K19" s="100"/>
      <c r="L19" s="101"/>
      <c r="M19" s="100"/>
      <c r="N19" s="101"/>
      <c r="O19" s="100"/>
      <c r="P19" s="101"/>
      <c r="Q19" s="100"/>
      <c r="R19" s="101"/>
      <c r="S19" s="100"/>
      <c r="T19" s="101"/>
      <c r="U19" s="118"/>
      <c r="V19" s="118"/>
      <c r="W19" s="100"/>
      <c r="X19" s="100"/>
      <c r="Y19" s="100"/>
      <c r="Z19" s="100"/>
      <c r="AA19" s="132"/>
      <c r="AB19" s="101"/>
      <c r="AC19" s="101"/>
      <c r="AD19" s="101"/>
      <c r="AE19" s="100"/>
      <c r="AF19" s="101"/>
      <c r="AG19" s="100"/>
      <c r="AH19" s="101"/>
      <c r="AI19" s="100"/>
      <c r="AJ19" s="101"/>
      <c r="AK19" s="100"/>
      <c r="AL19" s="101"/>
      <c r="AM19" s="101"/>
      <c r="AN19" s="8"/>
      <c r="AO19" s="147">
        <f>IFERROR(VLOOKUP(B19,'A2. Rate Change &amp; Enrollment'!$C$20:$K$769,3,FALSE),0)</f>
        <v>0</v>
      </c>
      <c r="AP19" s="147">
        <f>IFERROR(VLOOKUP(B19,'A2. Rate Change &amp; Enrollment'!$C$20:$K$769,7,FALSE),0)</f>
        <v>0</v>
      </c>
      <c r="AQ19" s="150" t="e">
        <f t="shared" si="6"/>
        <v>#DIV/0!</v>
      </c>
      <c r="AS19" s="177"/>
      <c r="AT19" s="177"/>
      <c r="AV19" s="153" t="e">
        <f t="shared" si="7"/>
        <v>#DIV/0!</v>
      </c>
      <c r="AW19" s="101"/>
      <c r="AY19" s="132"/>
      <c r="AZ19" s="101"/>
      <c r="BA19" s="94"/>
      <c r="BB19" s="94"/>
      <c r="BC19" s="94"/>
      <c r="BD19" s="94"/>
      <c r="BE19" s="101"/>
      <c r="BF19" s="132"/>
      <c r="BG19" s="98"/>
      <c r="BH19" s="74" t="str">
        <f t="shared" si="2"/>
        <v>N</v>
      </c>
      <c r="BI19" t="e">
        <f t="shared" si="3"/>
        <v>#DIV/0!</v>
      </c>
      <c r="BK19" s="283">
        <f>IFERROR(VLOOKUP($B19, 'A2. Rate Change &amp; Enrollment'!$C$14:$BY$769, 75, FALSE), 0)</f>
        <v>0</v>
      </c>
      <c r="BL19" s="283" t="e">
        <f t="shared" si="4"/>
        <v>#DIV/0!</v>
      </c>
      <c r="BM19" s="283" t="e">
        <f t="shared" si="5"/>
        <v>#DIV/0!</v>
      </c>
      <c r="BN19" t="e">
        <f t="shared" si="8"/>
        <v>#DIV/0!</v>
      </c>
    </row>
    <row r="20" spans="1:66" x14ac:dyDescent="0.35">
      <c r="A20" t="s">
        <v>214</v>
      </c>
      <c r="B20" s="144"/>
      <c r="C20" s="98"/>
      <c r="D20" s="43" t="str">
        <f t="shared" si="1"/>
        <v>Other</v>
      </c>
      <c r="E20" s="100"/>
      <c r="F20" s="101"/>
      <c r="G20" s="100"/>
      <c r="H20" s="101"/>
      <c r="I20" s="100"/>
      <c r="J20" s="101"/>
      <c r="K20" s="100"/>
      <c r="L20" s="101"/>
      <c r="M20" s="100"/>
      <c r="N20" s="101"/>
      <c r="O20" s="100"/>
      <c r="P20" s="101"/>
      <c r="Q20" s="100"/>
      <c r="R20" s="101"/>
      <c r="S20" s="100"/>
      <c r="T20" s="101"/>
      <c r="U20" s="118"/>
      <c r="V20" s="118"/>
      <c r="W20" s="100"/>
      <c r="X20" s="100"/>
      <c r="Y20" s="100"/>
      <c r="Z20" s="100"/>
      <c r="AA20" s="132"/>
      <c r="AB20" s="101"/>
      <c r="AC20" s="101"/>
      <c r="AD20" s="101"/>
      <c r="AE20" s="100"/>
      <c r="AF20" s="101"/>
      <c r="AG20" s="100"/>
      <c r="AH20" s="101"/>
      <c r="AI20" s="100"/>
      <c r="AJ20" s="101"/>
      <c r="AK20" s="100"/>
      <c r="AL20" s="101"/>
      <c r="AM20" s="101"/>
      <c r="AN20" s="8"/>
      <c r="AO20" s="147">
        <f>IFERROR(VLOOKUP(B20,'A2. Rate Change &amp; Enrollment'!$C$20:$K$769,3,FALSE),0)</f>
        <v>0</v>
      </c>
      <c r="AP20" s="147">
        <f>IFERROR(VLOOKUP(B20,'A2. Rate Change &amp; Enrollment'!$C$20:$K$769,7,FALSE),0)</f>
        <v>0</v>
      </c>
      <c r="AQ20" s="150" t="e">
        <f t="shared" si="6"/>
        <v>#DIV/0!</v>
      </c>
      <c r="AS20" s="177"/>
      <c r="AT20" s="177"/>
      <c r="AV20" s="153" t="e">
        <f t="shared" si="7"/>
        <v>#DIV/0!</v>
      </c>
      <c r="AW20" s="101"/>
      <c r="AY20" s="132"/>
      <c r="AZ20" s="101"/>
      <c r="BA20" s="94"/>
      <c r="BB20" s="94"/>
      <c r="BC20" s="94"/>
      <c r="BD20" s="94"/>
      <c r="BE20" s="101"/>
      <c r="BF20" s="132"/>
      <c r="BG20" s="98"/>
      <c r="BH20" s="74" t="str">
        <f t="shared" si="2"/>
        <v>N</v>
      </c>
      <c r="BI20" t="e">
        <f t="shared" si="3"/>
        <v>#DIV/0!</v>
      </c>
      <c r="BK20" s="283">
        <f>IFERROR(VLOOKUP($B20, 'A2. Rate Change &amp; Enrollment'!$C$14:$BY$769, 75, FALSE), 0)</f>
        <v>0</v>
      </c>
      <c r="BL20" s="283" t="e">
        <f t="shared" si="4"/>
        <v>#DIV/0!</v>
      </c>
      <c r="BM20" s="283" t="e">
        <f t="shared" si="5"/>
        <v>#DIV/0!</v>
      </c>
      <c r="BN20" t="e">
        <f t="shared" si="8"/>
        <v>#DIV/0!</v>
      </c>
    </row>
    <row r="21" spans="1:66" x14ac:dyDescent="0.35">
      <c r="A21" t="s">
        <v>215</v>
      </c>
      <c r="B21" s="144"/>
      <c r="C21" s="98"/>
      <c r="D21" s="43" t="str">
        <f t="shared" si="1"/>
        <v>Other</v>
      </c>
      <c r="E21" s="100"/>
      <c r="F21" s="101"/>
      <c r="G21" s="100"/>
      <c r="H21" s="101"/>
      <c r="I21" s="100"/>
      <c r="J21" s="101"/>
      <c r="K21" s="100"/>
      <c r="L21" s="101"/>
      <c r="M21" s="100"/>
      <c r="N21" s="101"/>
      <c r="O21" s="100"/>
      <c r="P21" s="101"/>
      <c r="Q21" s="100"/>
      <c r="R21" s="101"/>
      <c r="S21" s="100"/>
      <c r="T21" s="101"/>
      <c r="U21" s="118"/>
      <c r="V21" s="118"/>
      <c r="W21" s="100"/>
      <c r="X21" s="100"/>
      <c r="Y21" s="100"/>
      <c r="Z21" s="100"/>
      <c r="AA21" s="132"/>
      <c r="AB21" s="101"/>
      <c r="AC21" s="101"/>
      <c r="AD21" s="101"/>
      <c r="AE21" s="100"/>
      <c r="AF21" s="101"/>
      <c r="AG21" s="100"/>
      <c r="AH21" s="101"/>
      <c r="AI21" s="100"/>
      <c r="AJ21" s="101"/>
      <c r="AK21" s="100"/>
      <c r="AL21" s="101"/>
      <c r="AM21" s="101"/>
      <c r="AN21" s="8"/>
      <c r="AO21" s="147">
        <f>IFERROR(VLOOKUP(B21,'A2. Rate Change &amp; Enrollment'!$C$20:$K$769,3,FALSE),0)</f>
        <v>0</v>
      </c>
      <c r="AP21" s="147">
        <f>IFERROR(VLOOKUP(B21,'A2. Rate Change &amp; Enrollment'!$C$20:$K$769,7,FALSE),0)</f>
        <v>0</v>
      </c>
      <c r="AQ21" s="150" t="e">
        <f t="shared" si="6"/>
        <v>#DIV/0!</v>
      </c>
      <c r="AS21" s="177"/>
      <c r="AT21" s="177"/>
      <c r="AV21" s="153" t="e">
        <f t="shared" si="7"/>
        <v>#DIV/0!</v>
      </c>
      <c r="AW21" s="101"/>
      <c r="AY21" s="132"/>
      <c r="AZ21" s="101"/>
      <c r="BA21" s="94"/>
      <c r="BB21" s="94"/>
      <c r="BC21" s="94"/>
      <c r="BD21" s="94"/>
      <c r="BE21" s="101"/>
      <c r="BF21" s="132"/>
      <c r="BG21" s="98"/>
      <c r="BH21" s="74" t="str">
        <f t="shared" si="2"/>
        <v>N</v>
      </c>
      <c r="BI21" t="e">
        <f t="shared" si="3"/>
        <v>#DIV/0!</v>
      </c>
      <c r="BK21" s="283">
        <f>IFERROR(VLOOKUP($B21, 'A2. Rate Change &amp; Enrollment'!$C$14:$BY$769, 75, FALSE), 0)</f>
        <v>0</v>
      </c>
      <c r="BL21" s="283" t="e">
        <f t="shared" si="4"/>
        <v>#DIV/0!</v>
      </c>
      <c r="BM21" s="283" t="e">
        <f t="shared" si="5"/>
        <v>#DIV/0!</v>
      </c>
      <c r="BN21" t="e">
        <f t="shared" si="8"/>
        <v>#DIV/0!</v>
      </c>
    </row>
    <row r="22" spans="1:66" x14ac:dyDescent="0.35">
      <c r="A22" t="s">
        <v>216</v>
      </c>
      <c r="B22" s="144"/>
      <c r="C22" s="98"/>
      <c r="D22" s="43" t="str">
        <f t="shared" si="1"/>
        <v>Other</v>
      </c>
      <c r="E22" s="100"/>
      <c r="F22" s="101"/>
      <c r="G22" s="100"/>
      <c r="H22" s="101"/>
      <c r="I22" s="100"/>
      <c r="J22" s="101"/>
      <c r="K22" s="100"/>
      <c r="L22" s="101"/>
      <c r="M22" s="100"/>
      <c r="N22" s="101"/>
      <c r="O22" s="100"/>
      <c r="P22" s="101"/>
      <c r="Q22" s="100"/>
      <c r="R22" s="101"/>
      <c r="S22" s="100"/>
      <c r="T22" s="101"/>
      <c r="U22" s="118"/>
      <c r="V22" s="118"/>
      <c r="W22" s="100"/>
      <c r="X22" s="100"/>
      <c r="Y22" s="100"/>
      <c r="Z22" s="100"/>
      <c r="AA22" s="132"/>
      <c r="AB22" s="101"/>
      <c r="AC22" s="101"/>
      <c r="AD22" s="101"/>
      <c r="AE22" s="100"/>
      <c r="AF22" s="101"/>
      <c r="AG22" s="100"/>
      <c r="AH22" s="101"/>
      <c r="AI22" s="100"/>
      <c r="AJ22" s="101"/>
      <c r="AK22" s="100"/>
      <c r="AL22" s="101"/>
      <c r="AM22" s="101"/>
      <c r="AN22" s="8"/>
      <c r="AO22" s="147">
        <f>IFERROR(VLOOKUP(B22,'A2. Rate Change &amp; Enrollment'!$C$20:$K$769,3,FALSE),0)</f>
        <v>0</v>
      </c>
      <c r="AP22" s="147">
        <f>IFERROR(VLOOKUP(B22,'A2. Rate Change &amp; Enrollment'!$C$20:$K$769,7,FALSE),0)</f>
        <v>0</v>
      </c>
      <c r="AQ22" s="150" t="e">
        <f t="shared" si="6"/>
        <v>#DIV/0!</v>
      </c>
      <c r="AS22" s="177"/>
      <c r="AT22" s="177"/>
      <c r="AV22" s="153" t="e">
        <f t="shared" si="7"/>
        <v>#DIV/0!</v>
      </c>
      <c r="AW22" s="101"/>
      <c r="AY22" s="132"/>
      <c r="AZ22" s="101"/>
      <c r="BA22" s="94"/>
      <c r="BB22" s="94"/>
      <c r="BC22" s="94"/>
      <c r="BD22" s="94"/>
      <c r="BE22" s="101"/>
      <c r="BF22" s="132"/>
      <c r="BG22" s="98"/>
      <c r="BH22" s="74" t="str">
        <f t="shared" si="2"/>
        <v>N</v>
      </c>
      <c r="BI22" t="e">
        <f t="shared" si="3"/>
        <v>#DIV/0!</v>
      </c>
      <c r="BK22" s="283">
        <f>IFERROR(VLOOKUP($B22, 'A2. Rate Change &amp; Enrollment'!$C$14:$BY$769, 75, FALSE), 0)</f>
        <v>0</v>
      </c>
      <c r="BL22" s="283" t="e">
        <f t="shared" si="4"/>
        <v>#DIV/0!</v>
      </c>
      <c r="BM22" s="283" t="e">
        <f t="shared" si="5"/>
        <v>#DIV/0!</v>
      </c>
      <c r="BN22" t="e">
        <f t="shared" si="8"/>
        <v>#DIV/0!</v>
      </c>
    </row>
    <row r="23" spans="1:66" x14ac:dyDescent="0.35">
      <c r="A23" t="s">
        <v>217</v>
      </c>
      <c r="B23" s="144"/>
      <c r="C23" s="98"/>
      <c r="D23" s="43" t="str">
        <f t="shared" si="1"/>
        <v>Other</v>
      </c>
      <c r="E23" s="100"/>
      <c r="F23" s="101"/>
      <c r="G23" s="100"/>
      <c r="H23" s="101"/>
      <c r="I23" s="100"/>
      <c r="J23" s="101"/>
      <c r="K23" s="100"/>
      <c r="L23" s="101"/>
      <c r="M23" s="100"/>
      <c r="N23" s="101"/>
      <c r="O23" s="100"/>
      <c r="P23" s="101"/>
      <c r="Q23" s="100"/>
      <c r="R23" s="101"/>
      <c r="S23" s="100"/>
      <c r="T23" s="101"/>
      <c r="U23" s="118"/>
      <c r="V23" s="118"/>
      <c r="W23" s="100"/>
      <c r="X23" s="100"/>
      <c r="Y23" s="100"/>
      <c r="Z23" s="100"/>
      <c r="AA23" s="132"/>
      <c r="AB23" s="101"/>
      <c r="AC23" s="101"/>
      <c r="AD23" s="101"/>
      <c r="AE23" s="100"/>
      <c r="AF23" s="101"/>
      <c r="AG23" s="100"/>
      <c r="AH23" s="101"/>
      <c r="AI23" s="100"/>
      <c r="AJ23" s="101"/>
      <c r="AK23" s="100"/>
      <c r="AL23" s="101"/>
      <c r="AM23" s="101"/>
      <c r="AN23" s="8"/>
      <c r="AO23" s="147">
        <f>IFERROR(VLOOKUP(B23,'A2. Rate Change &amp; Enrollment'!$C$20:$K$769,3,FALSE),0)</f>
        <v>0</v>
      </c>
      <c r="AP23" s="147">
        <f>IFERROR(VLOOKUP(B23,'A2. Rate Change &amp; Enrollment'!$C$20:$K$769,7,FALSE),0)</f>
        <v>0</v>
      </c>
      <c r="AQ23" s="150" t="e">
        <f t="shared" si="6"/>
        <v>#DIV/0!</v>
      </c>
      <c r="AS23" s="177"/>
      <c r="AT23" s="177"/>
      <c r="AV23" s="153" t="e">
        <f t="shared" si="7"/>
        <v>#DIV/0!</v>
      </c>
      <c r="AW23" s="101"/>
      <c r="AY23" s="132"/>
      <c r="AZ23" s="101"/>
      <c r="BA23" s="94"/>
      <c r="BB23" s="94"/>
      <c r="BC23" s="94"/>
      <c r="BD23" s="94"/>
      <c r="BE23" s="101"/>
      <c r="BF23" s="132"/>
      <c r="BG23" s="98"/>
      <c r="BH23" s="74" t="str">
        <f t="shared" si="2"/>
        <v>N</v>
      </c>
      <c r="BI23" t="e">
        <f t="shared" si="3"/>
        <v>#DIV/0!</v>
      </c>
      <c r="BK23" s="283">
        <f>IFERROR(VLOOKUP($B23, 'A2. Rate Change &amp; Enrollment'!$C$14:$BY$769, 75, FALSE), 0)</f>
        <v>0</v>
      </c>
      <c r="BL23" s="283" t="e">
        <f t="shared" si="4"/>
        <v>#DIV/0!</v>
      </c>
      <c r="BM23" s="283" t="e">
        <f t="shared" si="5"/>
        <v>#DIV/0!</v>
      </c>
      <c r="BN23" t="e">
        <f t="shared" si="8"/>
        <v>#DIV/0!</v>
      </c>
    </row>
    <row r="24" spans="1:66" x14ac:dyDescent="0.35">
      <c r="A24" t="s">
        <v>218</v>
      </c>
      <c r="B24" s="144"/>
      <c r="C24" s="98"/>
      <c r="D24" s="43" t="str">
        <f t="shared" si="1"/>
        <v>Other</v>
      </c>
      <c r="E24" s="100"/>
      <c r="F24" s="101"/>
      <c r="G24" s="100"/>
      <c r="H24" s="101"/>
      <c r="I24" s="100"/>
      <c r="J24" s="101"/>
      <c r="K24" s="100"/>
      <c r="L24" s="101"/>
      <c r="M24" s="100"/>
      <c r="N24" s="101"/>
      <c r="O24" s="100"/>
      <c r="P24" s="101"/>
      <c r="Q24" s="100"/>
      <c r="R24" s="101"/>
      <c r="S24" s="100"/>
      <c r="T24" s="101"/>
      <c r="U24" s="118"/>
      <c r="V24" s="118"/>
      <c r="W24" s="100"/>
      <c r="X24" s="100"/>
      <c r="Y24" s="100"/>
      <c r="Z24" s="100"/>
      <c r="AA24" s="132"/>
      <c r="AB24" s="101"/>
      <c r="AC24" s="101"/>
      <c r="AD24" s="101"/>
      <c r="AE24" s="100"/>
      <c r="AF24" s="101"/>
      <c r="AG24" s="100"/>
      <c r="AH24" s="101"/>
      <c r="AI24" s="100"/>
      <c r="AJ24" s="101"/>
      <c r="AK24" s="100"/>
      <c r="AL24" s="101"/>
      <c r="AM24" s="101"/>
      <c r="AN24" s="8"/>
      <c r="AO24" s="147">
        <f>IFERROR(VLOOKUP(B24,'A2. Rate Change &amp; Enrollment'!$C$20:$K$769,3,FALSE),0)</f>
        <v>0</v>
      </c>
      <c r="AP24" s="147">
        <f>IFERROR(VLOOKUP(B24,'A2. Rate Change &amp; Enrollment'!$C$20:$K$769,7,FALSE),0)</f>
        <v>0</v>
      </c>
      <c r="AQ24" s="150" t="e">
        <f t="shared" si="6"/>
        <v>#DIV/0!</v>
      </c>
      <c r="AS24" s="177"/>
      <c r="AT24" s="177"/>
      <c r="AV24" s="153" t="e">
        <f t="shared" si="7"/>
        <v>#DIV/0!</v>
      </c>
      <c r="AW24" s="101"/>
      <c r="AY24" s="132"/>
      <c r="AZ24" s="101"/>
      <c r="BA24" s="94"/>
      <c r="BB24" s="94"/>
      <c r="BC24" s="94"/>
      <c r="BD24" s="94"/>
      <c r="BE24" s="101"/>
      <c r="BF24" s="132"/>
      <c r="BG24" s="98"/>
      <c r="BH24" s="74" t="str">
        <f t="shared" si="2"/>
        <v>N</v>
      </c>
      <c r="BI24" t="e">
        <f t="shared" si="3"/>
        <v>#DIV/0!</v>
      </c>
      <c r="BK24" s="283">
        <f>IFERROR(VLOOKUP($B24, 'A2. Rate Change &amp; Enrollment'!$C$14:$BY$769, 75, FALSE), 0)</f>
        <v>0</v>
      </c>
      <c r="BL24" s="283" t="e">
        <f t="shared" si="4"/>
        <v>#DIV/0!</v>
      </c>
      <c r="BM24" s="283" t="e">
        <f t="shared" si="5"/>
        <v>#DIV/0!</v>
      </c>
      <c r="BN24" t="e">
        <f t="shared" si="8"/>
        <v>#DIV/0!</v>
      </c>
    </row>
    <row r="25" spans="1:66" x14ac:dyDescent="0.35">
      <c r="A25" t="s">
        <v>219</v>
      </c>
      <c r="B25" s="144"/>
      <c r="C25" s="98"/>
      <c r="D25" s="43" t="str">
        <f t="shared" si="1"/>
        <v>Other</v>
      </c>
      <c r="E25" s="100"/>
      <c r="F25" s="101"/>
      <c r="G25" s="100"/>
      <c r="H25" s="101"/>
      <c r="I25" s="100"/>
      <c r="J25" s="101"/>
      <c r="K25" s="100"/>
      <c r="L25" s="101"/>
      <c r="M25" s="100"/>
      <c r="N25" s="101"/>
      <c r="O25" s="100"/>
      <c r="P25" s="101"/>
      <c r="Q25" s="100"/>
      <c r="R25" s="101"/>
      <c r="S25" s="100"/>
      <c r="T25" s="101"/>
      <c r="U25" s="118"/>
      <c r="V25" s="118"/>
      <c r="W25" s="100"/>
      <c r="X25" s="100"/>
      <c r="Y25" s="100"/>
      <c r="Z25" s="100"/>
      <c r="AA25" s="132"/>
      <c r="AB25" s="101"/>
      <c r="AC25" s="101"/>
      <c r="AD25" s="101"/>
      <c r="AE25" s="100"/>
      <c r="AF25" s="101"/>
      <c r="AG25" s="100"/>
      <c r="AH25" s="101"/>
      <c r="AI25" s="100"/>
      <c r="AJ25" s="101"/>
      <c r="AK25" s="100"/>
      <c r="AL25" s="101"/>
      <c r="AM25" s="101"/>
      <c r="AN25" s="8"/>
      <c r="AO25" s="147">
        <f>IFERROR(VLOOKUP(B25,'A2. Rate Change &amp; Enrollment'!$C$20:$K$769,3,FALSE),0)</f>
        <v>0</v>
      </c>
      <c r="AP25" s="147">
        <f>IFERROR(VLOOKUP(B25,'A2. Rate Change &amp; Enrollment'!$C$20:$K$769,7,FALSE),0)</f>
        <v>0</v>
      </c>
      <c r="AQ25" s="150" t="e">
        <f t="shared" si="6"/>
        <v>#DIV/0!</v>
      </c>
      <c r="AS25" s="177"/>
      <c r="AT25" s="177"/>
      <c r="AV25" s="153" t="e">
        <f t="shared" si="7"/>
        <v>#DIV/0!</v>
      </c>
      <c r="AW25" s="101"/>
      <c r="AY25" s="132"/>
      <c r="AZ25" s="101"/>
      <c r="BA25" s="94"/>
      <c r="BB25" s="94"/>
      <c r="BC25" s="94"/>
      <c r="BD25" s="94"/>
      <c r="BE25" s="101"/>
      <c r="BF25" s="132"/>
      <c r="BG25" s="98"/>
      <c r="BH25" s="74" t="str">
        <f t="shared" si="2"/>
        <v>N</v>
      </c>
      <c r="BI25" t="e">
        <f t="shared" si="3"/>
        <v>#DIV/0!</v>
      </c>
      <c r="BK25" s="283">
        <f>IFERROR(VLOOKUP($B25, 'A2. Rate Change &amp; Enrollment'!$C$14:$BY$769, 75, FALSE), 0)</f>
        <v>0</v>
      </c>
      <c r="BL25" s="283" t="e">
        <f t="shared" si="4"/>
        <v>#DIV/0!</v>
      </c>
      <c r="BM25" s="283" t="e">
        <f t="shared" si="5"/>
        <v>#DIV/0!</v>
      </c>
      <c r="BN25" t="e">
        <f t="shared" si="8"/>
        <v>#DIV/0!</v>
      </c>
    </row>
    <row r="26" spans="1:66" x14ac:dyDescent="0.35">
      <c r="A26" t="s">
        <v>220</v>
      </c>
      <c r="B26" s="144"/>
      <c r="C26" s="98"/>
      <c r="D26" s="43" t="str">
        <f t="shared" si="1"/>
        <v>Other</v>
      </c>
      <c r="E26" s="100"/>
      <c r="F26" s="101"/>
      <c r="G26" s="100"/>
      <c r="H26" s="101"/>
      <c r="I26" s="100"/>
      <c r="J26" s="101"/>
      <c r="K26" s="100"/>
      <c r="L26" s="101"/>
      <c r="M26" s="100"/>
      <c r="N26" s="101"/>
      <c r="O26" s="100"/>
      <c r="P26" s="101"/>
      <c r="Q26" s="100"/>
      <c r="R26" s="101"/>
      <c r="S26" s="100"/>
      <c r="T26" s="101"/>
      <c r="U26" s="118"/>
      <c r="V26" s="118"/>
      <c r="W26" s="100"/>
      <c r="X26" s="100"/>
      <c r="Y26" s="100"/>
      <c r="Z26" s="100"/>
      <c r="AA26" s="132"/>
      <c r="AB26" s="101"/>
      <c r="AC26" s="101"/>
      <c r="AD26" s="101"/>
      <c r="AE26" s="100"/>
      <c r="AF26" s="101"/>
      <c r="AG26" s="100"/>
      <c r="AH26" s="101"/>
      <c r="AI26" s="100"/>
      <c r="AJ26" s="101"/>
      <c r="AK26" s="100"/>
      <c r="AL26" s="101"/>
      <c r="AM26" s="101"/>
      <c r="AN26" s="8"/>
      <c r="AO26" s="147">
        <f>IFERROR(VLOOKUP(B26,'A2. Rate Change &amp; Enrollment'!$C$20:$K$769,3,FALSE),0)</f>
        <v>0</v>
      </c>
      <c r="AP26" s="147">
        <f>IFERROR(VLOOKUP(B26,'A2. Rate Change &amp; Enrollment'!$C$20:$K$769,7,FALSE),0)</f>
        <v>0</v>
      </c>
      <c r="AQ26" s="150" t="e">
        <f t="shared" si="6"/>
        <v>#DIV/0!</v>
      </c>
      <c r="AS26" s="177"/>
      <c r="AT26" s="177"/>
      <c r="AV26" s="153" t="e">
        <f t="shared" si="7"/>
        <v>#DIV/0!</v>
      </c>
      <c r="AW26" s="101"/>
      <c r="AY26" s="132"/>
      <c r="AZ26" s="101"/>
      <c r="BA26" s="94"/>
      <c r="BB26" s="94"/>
      <c r="BC26" s="94"/>
      <c r="BD26" s="94"/>
      <c r="BE26" s="101"/>
      <c r="BF26" s="132"/>
      <c r="BG26" s="98"/>
      <c r="BH26" s="74" t="str">
        <f t="shared" si="2"/>
        <v>N</v>
      </c>
      <c r="BI26" t="e">
        <f t="shared" si="3"/>
        <v>#DIV/0!</v>
      </c>
      <c r="BK26" s="283">
        <f>IFERROR(VLOOKUP($B26, 'A2. Rate Change &amp; Enrollment'!$C$14:$BY$769, 75, FALSE), 0)</f>
        <v>0</v>
      </c>
      <c r="BL26" s="283" t="e">
        <f t="shared" si="4"/>
        <v>#DIV/0!</v>
      </c>
      <c r="BM26" s="283" t="e">
        <f t="shared" si="5"/>
        <v>#DIV/0!</v>
      </c>
      <c r="BN26" t="e">
        <f t="shared" si="8"/>
        <v>#DIV/0!</v>
      </c>
    </row>
    <row r="27" spans="1:66" x14ac:dyDescent="0.35">
      <c r="A27" t="s">
        <v>221</v>
      </c>
      <c r="B27" s="144"/>
      <c r="C27" s="98"/>
      <c r="D27" s="43" t="str">
        <f t="shared" si="1"/>
        <v>Other</v>
      </c>
      <c r="E27" s="100"/>
      <c r="F27" s="101"/>
      <c r="G27" s="100"/>
      <c r="H27" s="101"/>
      <c r="I27" s="100"/>
      <c r="J27" s="101"/>
      <c r="K27" s="100"/>
      <c r="L27" s="101"/>
      <c r="M27" s="100"/>
      <c r="N27" s="101"/>
      <c r="O27" s="100"/>
      <c r="P27" s="101"/>
      <c r="Q27" s="100"/>
      <c r="R27" s="101"/>
      <c r="S27" s="100"/>
      <c r="T27" s="101"/>
      <c r="U27" s="118"/>
      <c r="V27" s="118"/>
      <c r="W27" s="100"/>
      <c r="X27" s="100"/>
      <c r="Y27" s="100"/>
      <c r="Z27" s="100"/>
      <c r="AA27" s="132"/>
      <c r="AB27" s="101"/>
      <c r="AC27" s="101"/>
      <c r="AD27" s="101"/>
      <c r="AE27" s="100"/>
      <c r="AF27" s="101"/>
      <c r="AG27" s="100"/>
      <c r="AH27" s="101"/>
      <c r="AI27" s="100"/>
      <c r="AJ27" s="101"/>
      <c r="AK27" s="100"/>
      <c r="AL27" s="101"/>
      <c r="AM27" s="101"/>
      <c r="AN27" s="8"/>
      <c r="AO27" s="147">
        <f>IFERROR(VLOOKUP(B27,'A2. Rate Change &amp; Enrollment'!$C$20:$K$769,3,FALSE),0)</f>
        <v>0</v>
      </c>
      <c r="AP27" s="147">
        <f>IFERROR(VLOOKUP(B27,'A2. Rate Change &amp; Enrollment'!$C$20:$K$769,7,FALSE),0)</f>
        <v>0</v>
      </c>
      <c r="AQ27" s="150" t="e">
        <f t="shared" si="6"/>
        <v>#DIV/0!</v>
      </c>
      <c r="AS27" s="177"/>
      <c r="AT27" s="177"/>
      <c r="AV27" s="153" t="e">
        <f t="shared" si="7"/>
        <v>#DIV/0!</v>
      </c>
      <c r="AW27" s="101"/>
      <c r="AY27" s="132"/>
      <c r="AZ27" s="101"/>
      <c r="BA27" s="94"/>
      <c r="BB27" s="94"/>
      <c r="BC27" s="94"/>
      <c r="BD27" s="94"/>
      <c r="BE27" s="101"/>
      <c r="BF27" s="132"/>
      <c r="BG27" s="98"/>
      <c r="BH27" s="74" t="str">
        <f t="shared" si="2"/>
        <v>N</v>
      </c>
      <c r="BI27" t="e">
        <f t="shared" si="3"/>
        <v>#DIV/0!</v>
      </c>
      <c r="BK27" s="283">
        <f>IFERROR(VLOOKUP($B27, 'A2. Rate Change &amp; Enrollment'!$C$14:$BY$769, 75, FALSE), 0)</f>
        <v>0</v>
      </c>
      <c r="BL27" s="283" t="e">
        <f t="shared" si="4"/>
        <v>#DIV/0!</v>
      </c>
      <c r="BM27" s="283" t="e">
        <f t="shared" si="5"/>
        <v>#DIV/0!</v>
      </c>
      <c r="BN27" t="e">
        <f t="shared" si="8"/>
        <v>#DIV/0!</v>
      </c>
    </row>
    <row r="28" spans="1:66" x14ac:dyDescent="0.35">
      <c r="A28" t="s">
        <v>222</v>
      </c>
      <c r="B28" s="144"/>
      <c r="C28" s="98"/>
      <c r="D28" s="43" t="str">
        <f t="shared" si="1"/>
        <v>Other</v>
      </c>
      <c r="E28" s="100"/>
      <c r="F28" s="101"/>
      <c r="G28" s="100"/>
      <c r="H28" s="101"/>
      <c r="I28" s="100"/>
      <c r="J28" s="101"/>
      <c r="K28" s="100"/>
      <c r="L28" s="101"/>
      <c r="M28" s="100"/>
      <c r="N28" s="101"/>
      <c r="O28" s="100"/>
      <c r="P28" s="101"/>
      <c r="Q28" s="100"/>
      <c r="R28" s="101"/>
      <c r="S28" s="100"/>
      <c r="T28" s="101"/>
      <c r="U28" s="118"/>
      <c r="V28" s="118"/>
      <c r="W28" s="100"/>
      <c r="X28" s="100"/>
      <c r="Y28" s="100"/>
      <c r="Z28" s="100"/>
      <c r="AA28" s="132"/>
      <c r="AB28" s="101"/>
      <c r="AC28" s="101"/>
      <c r="AD28" s="101"/>
      <c r="AE28" s="100"/>
      <c r="AF28" s="101"/>
      <c r="AG28" s="100"/>
      <c r="AH28" s="101"/>
      <c r="AI28" s="100"/>
      <c r="AJ28" s="101"/>
      <c r="AK28" s="100"/>
      <c r="AL28" s="101"/>
      <c r="AM28" s="101"/>
      <c r="AN28" s="8"/>
      <c r="AO28" s="147">
        <f>IFERROR(VLOOKUP(B28,'A2. Rate Change &amp; Enrollment'!$C$20:$K$769,3,FALSE),0)</f>
        <v>0</v>
      </c>
      <c r="AP28" s="147">
        <f>IFERROR(VLOOKUP(B28,'A2. Rate Change &amp; Enrollment'!$C$20:$K$769,7,FALSE),0)</f>
        <v>0</v>
      </c>
      <c r="AQ28" s="150" t="e">
        <f t="shared" si="6"/>
        <v>#DIV/0!</v>
      </c>
      <c r="AS28" s="177"/>
      <c r="AT28" s="177"/>
      <c r="AV28" s="153" t="e">
        <f t="shared" si="7"/>
        <v>#DIV/0!</v>
      </c>
      <c r="AW28" s="101"/>
      <c r="AY28" s="132"/>
      <c r="AZ28" s="101"/>
      <c r="BA28" s="94"/>
      <c r="BB28" s="94"/>
      <c r="BC28" s="94"/>
      <c r="BD28" s="94"/>
      <c r="BE28" s="101"/>
      <c r="BF28" s="132"/>
      <c r="BG28" s="98"/>
      <c r="BH28" s="74" t="str">
        <f t="shared" si="2"/>
        <v>N</v>
      </c>
      <c r="BI28" t="e">
        <f t="shared" si="3"/>
        <v>#DIV/0!</v>
      </c>
      <c r="BK28" s="283">
        <f>IFERROR(VLOOKUP($B28, 'A2. Rate Change &amp; Enrollment'!$C$14:$BY$769, 75, FALSE), 0)</f>
        <v>0</v>
      </c>
      <c r="BL28" s="283" t="e">
        <f t="shared" si="4"/>
        <v>#DIV/0!</v>
      </c>
      <c r="BM28" s="283" t="e">
        <f t="shared" si="5"/>
        <v>#DIV/0!</v>
      </c>
      <c r="BN28" t="e">
        <f t="shared" si="8"/>
        <v>#DIV/0!</v>
      </c>
    </row>
    <row r="29" spans="1:66" x14ac:dyDescent="0.35">
      <c r="A29" t="s">
        <v>223</v>
      </c>
      <c r="B29" s="144"/>
      <c r="C29" s="98"/>
      <c r="D29" s="43" t="str">
        <f t="shared" si="1"/>
        <v>Other</v>
      </c>
      <c r="E29" s="100"/>
      <c r="F29" s="101"/>
      <c r="G29" s="100"/>
      <c r="H29" s="101"/>
      <c r="I29" s="100"/>
      <c r="J29" s="101"/>
      <c r="K29" s="100"/>
      <c r="L29" s="101"/>
      <c r="M29" s="100"/>
      <c r="N29" s="101"/>
      <c r="O29" s="100"/>
      <c r="P29" s="101"/>
      <c r="Q29" s="100"/>
      <c r="R29" s="101"/>
      <c r="S29" s="100"/>
      <c r="T29" s="101"/>
      <c r="U29" s="118"/>
      <c r="V29" s="118"/>
      <c r="W29" s="100"/>
      <c r="X29" s="100"/>
      <c r="Y29" s="100"/>
      <c r="Z29" s="100"/>
      <c r="AA29" s="132"/>
      <c r="AB29" s="101"/>
      <c r="AC29" s="101"/>
      <c r="AD29" s="101"/>
      <c r="AE29" s="100"/>
      <c r="AF29" s="101"/>
      <c r="AG29" s="100"/>
      <c r="AH29" s="101"/>
      <c r="AI29" s="100"/>
      <c r="AJ29" s="101"/>
      <c r="AK29" s="100"/>
      <c r="AL29" s="101"/>
      <c r="AM29" s="101"/>
      <c r="AN29" s="8"/>
      <c r="AO29" s="147">
        <f>IFERROR(VLOOKUP(B29,'A2. Rate Change &amp; Enrollment'!$C$20:$K$769,3,FALSE),0)</f>
        <v>0</v>
      </c>
      <c r="AP29" s="147">
        <f>IFERROR(VLOOKUP(B29,'A2. Rate Change &amp; Enrollment'!$C$20:$K$769,7,FALSE),0)</f>
        <v>0</v>
      </c>
      <c r="AQ29" s="150" t="e">
        <f t="shared" si="6"/>
        <v>#DIV/0!</v>
      </c>
      <c r="AS29" s="177"/>
      <c r="AT29" s="177"/>
      <c r="AV29" s="153" t="e">
        <f t="shared" si="7"/>
        <v>#DIV/0!</v>
      </c>
      <c r="AW29" s="101"/>
      <c r="AY29" s="132"/>
      <c r="AZ29" s="101"/>
      <c r="BA29" s="94"/>
      <c r="BB29" s="94"/>
      <c r="BC29" s="94"/>
      <c r="BD29" s="94"/>
      <c r="BE29" s="101"/>
      <c r="BF29" s="132"/>
      <c r="BG29" s="98"/>
      <c r="BH29" s="74" t="str">
        <f t="shared" si="2"/>
        <v>N</v>
      </c>
      <c r="BI29" t="e">
        <f t="shared" si="3"/>
        <v>#DIV/0!</v>
      </c>
      <c r="BK29" s="283">
        <f>IFERROR(VLOOKUP($B29, 'A2. Rate Change &amp; Enrollment'!$C$14:$BY$769, 75, FALSE), 0)</f>
        <v>0</v>
      </c>
      <c r="BL29" s="283" t="e">
        <f t="shared" si="4"/>
        <v>#DIV/0!</v>
      </c>
      <c r="BM29" s="283" t="e">
        <f t="shared" si="5"/>
        <v>#DIV/0!</v>
      </c>
      <c r="BN29" t="e">
        <f t="shared" si="8"/>
        <v>#DIV/0!</v>
      </c>
    </row>
    <row r="30" spans="1:66" x14ac:dyDescent="0.35">
      <c r="A30" t="s">
        <v>224</v>
      </c>
      <c r="B30" s="144"/>
      <c r="C30" s="98"/>
      <c r="D30" s="43" t="str">
        <f t="shared" si="1"/>
        <v>Other</v>
      </c>
      <c r="E30" s="100"/>
      <c r="F30" s="101"/>
      <c r="G30" s="100"/>
      <c r="H30" s="101"/>
      <c r="I30" s="100"/>
      <c r="J30" s="101"/>
      <c r="K30" s="100"/>
      <c r="L30" s="101"/>
      <c r="M30" s="100"/>
      <c r="N30" s="101"/>
      <c r="O30" s="100"/>
      <c r="P30" s="101"/>
      <c r="Q30" s="100"/>
      <c r="R30" s="101"/>
      <c r="S30" s="100"/>
      <c r="T30" s="101"/>
      <c r="U30" s="118"/>
      <c r="V30" s="118"/>
      <c r="W30" s="100"/>
      <c r="X30" s="100"/>
      <c r="Y30" s="100"/>
      <c r="Z30" s="100"/>
      <c r="AA30" s="132"/>
      <c r="AB30" s="101"/>
      <c r="AC30" s="101"/>
      <c r="AD30" s="101"/>
      <c r="AE30" s="100"/>
      <c r="AF30" s="101"/>
      <c r="AG30" s="100"/>
      <c r="AH30" s="101"/>
      <c r="AI30" s="100"/>
      <c r="AJ30" s="101"/>
      <c r="AK30" s="100"/>
      <c r="AL30" s="101"/>
      <c r="AM30" s="101"/>
      <c r="AN30" s="8"/>
      <c r="AO30" s="147">
        <f>IFERROR(VLOOKUP(B30,'A2. Rate Change &amp; Enrollment'!$C$20:$K$769,3,FALSE),0)</f>
        <v>0</v>
      </c>
      <c r="AP30" s="147">
        <f>IFERROR(VLOOKUP(B30,'A2. Rate Change &amp; Enrollment'!$C$20:$K$769,7,FALSE),0)</f>
        <v>0</v>
      </c>
      <c r="AQ30" s="150" t="e">
        <f t="shared" si="6"/>
        <v>#DIV/0!</v>
      </c>
      <c r="AS30" s="177"/>
      <c r="AT30" s="177"/>
      <c r="AV30" s="153" t="e">
        <f t="shared" si="7"/>
        <v>#DIV/0!</v>
      </c>
      <c r="AW30" s="101"/>
      <c r="AY30" s="132"/>
      <c r="AZ30" s="101"/>
      <c r="BA30" s="94"/>
      <c r="BB30" s="94"/>
      <c r="BC30" s="94"/>
      <c r="BD30" s="94"/>
      <c r="BE30" s="101"/>
      <c r="BF30" s="132"/>
      <c r="BG30" s="98"/>
      <c r="BH30" s="74" t="str">
        <f t="shared" si="2"/>
        <v>N</v>
      </c>
      <c r="BI30" t="e">
        <f t="shared" si="3"/>
        <v>#DIV/0!</v>
      </c>
      <c r="BK30" s="283">
        <f>IFERROR(VLOOKUP($B30, 'A2. Rate Change &amp; Enrollment'!$C$14:$BY$769, 75, FALSE), 0)</f>
        <v>0</v>
      </c>
      <c r="BL30" s="283" t="e">
        <f t="shared" si="4"/>
        <v>#DIV/0!</v>
      </c>
      <c r="BM30" s="283" t="e">
        <f t="shared" si="5"/>
        <v>#DIV/0!</v>
      </c>
      <c r="BN30" t="e">
        <f t="shared" si="8"/>
        <v>#DIV/0!</v>
      </c>
    </row>
    <row r="31" spans="1:66" x14ac:dyDescent="0.35">
      <c r="A31" t="s">
        <v>225</v>
      </c>
      <c r="B31" s="144"/>
      <c r="C31" s="98"/>
      <c r="D31" s="43" t="str">
        <f t="shared" si="1"/>
        <v>Other</v>
      </c>
      <c r="E31" s="100"/>
      <c r="F31" s="101"/>
      <c r="G31" s="100"/>
      <c r="H31" s="101"/>
      <c r="I31" s="100"/>
      <c r="J31" s="101"/>
      <c r="K31" s="100"/>
      <c r="L31" s="101"/>
      <c r="M31" s="100"/>
      <c r="N31" s="101"/>
      <c r="O31" s="100"/>
      <c r="P31" s="101"/>
      <c r="Q31" s="100"/>
      <c r="R31" s="101"/>
      <c r="S31" s="100"/>
      <c r="T31" s="101"/>
      <c r="U31" s="118"/>
      <c r="V31" s="118"/>
      <c r="W31" s="100"/>
      <c r="X31" s="100"/>
      <c r="Y31" s="100"/>
      <c r="Z31" s="100"/>
      <c r="AA31" s="132"/>
      <c r="AB31" s="101"/>
      <c r="AC31" s="101"/>
      <c r="AD31" s="101"/>
      <c r="AE31" s="100"/>
      <c r="AF31" s="101"/>
      <c r="AG31" s="100"/>
      <c r="AH31" s="101"/>
      <c r="AI31" s="100"/>
      <c r="AJ31" s="101"/>
      <c r="AK31" s="100"/>
      <c r="AL31" s="101"/>
      <c r="AM31" s="101"/>
      <c r="AN31" s="8"/>
      <c r="AO31" s="147">
        <f>IFERROR(VLOOKUP(B31,'A2. Rate Change &amp; Enrollment'!$C$20:$K$769,3,FALSE),0)</f>
        <v>0</v>
      </c>
      <c r="AP31" s="147">
        <f>IFERROR(VLOOKUP(B31,'A2. Rate Change &amp; Enrollment'!$C$20:$K$769,7,FALSE),0)</f>
        <v>0</v>
      </c>
      <c r="AQ31" s="150" t="e">
        <f t="shared" si="6"/>
        <v>#DIV/0!</v>
      </c>
      <c r="AS31" s="177"/>
      <c r="AT31" s="177"/>
      <c r="AV31" s="153" t="e">
        <f t="shared" si="7"/>
        <v>#DIV/0!</v>
      </c>
      <c r="AW31" s="101"/>
      <c r="AY31" s="132"/>
      <c r="AZ31" s="101"/>
      <c r="BA31" s="94"/>
      <c r="BB31" s="94"/>
      <c r="BC31" s="94"/>
      <c r="BD31" s="94"/>
      <c r="BE31" s="101"/>
      <c r="BF31" s="132"/>
      <c r="BG31" s="98"/>
      <c r="BH31" s="74" t="str">
        <f t="shared" si="2"/>
        <v>N</v>
      </c>
      <c r="BI31" t="e">
        <f t="shared" si="3"/>
        <v>#DIV/0!</v>
      </c>
      <c r="BK31" s="283">
        <f>IFERROR(VLOOKUP($B31, 'A2. Rate Change &amp; Enrollment'!$C$14:$BY$769, 75, FALSE), 0)</f>
        <v>0</v>
      </c>
      <c r="BL31" s="283" t="e">
        <f t="shared" si="4"/>
        <v>#DIV/0!</v>
      </c>
      <c r="BM31" s="283" t="e">
        <f t="shared" si="5"/>
        <v>#DIV/0!</v>
      </c>
      <c r="BN31" t="e">
        <f t="shared" si="8"/>
        <v>#DIV/0!</v>
      </c>
    </row>
    <row r="32" spans="1:66" x14ac:dyDescent="0.35">
      <c r="A32" t="s">
        <v>226</v>
      </c>
      <c r="B32" s="144"/>
      <c r="C32" s="98"/>
      <c r="D32" s="43" t="str">
        <f t="shared" si="1"/>
        <v>Other</v>
      </c>
      <c r="E32" s="100"/>
      <c r="F32" s="101"/>
      <c r="G32" s="100"/>
      <c r="H32" s="101"/>
      <c r="I32" s="100"/>
      <c r="J32" s="101"/>
      <c r="K32" s="100"/>
      <c r="L32" s="101"/>
      <c r="M32" s="100"/>
      <c r="N32" s="101"/>
      <c r="O32" s="100"/>
      <c r="P32" s="101"/>
      <c r="Q32" s="100"/>
      <c r="R32" s="101"/>
      <c r="S32" s="100"/>
      <c r="T32" s="101"/>
      <c r="U32" s="118"/>
      <c r="V32" s="118"/>
      <c r="W32" s="100"/>
      <c r="X32" s="100"/>
      <c r="Y32" s="100"/>
      <c r="Z32" s="100"/>
      <c r="AA32" s="132"/>
      <c r="AB32" s="101"/>
      <c r="AC32" s="101"/>
      <c r="AD32" s="101"/>
      <c r="AE32" s="100"/>
      <c r="AF32" s="101"/>
      <c r="AG32" s="100"/>
      <c r="AH32" s="101"/>
      <c r="AI32" s="100"/>
      <c r="AJ32" s="101"/>
      <c r="AK32" s="100"/>
      <c r="AL32" s="101"/>
      <c r="AM32" s="101"/>
      <c r="AN32" s="8"/>
      <c r="AO32" s="147">
        <f>IFERROR(VLOOKUP(B32,'A2. Rate Change &amp; Enrollment'!$C$20:$K$769,3,FALSE),0)</f>
        <v>0</v>
      </c>
      <c r="AP32" s="147">
        <f>IFERROR(VLOOKUP(B32,'A2. Rate Change &amp; Enrollment'!$C$20:$K$769,7,FALSE),0)</f>
        <v>0</v>
      </c>
      <c r="AQ32" s="150" t="e">
        <f t="shared" si="6"/>
        <v>#DIV/0!</v>
      </c>
      <c r="AS32" s="177"/>
      <c r="AT32" s="177"/>
      <c r="AV32" s="153" t="e">
        <f t="shared" si="7"/>
        <v>#DIV/0!</v>
      </c>
      <c r="AW32" s="101"/>
      <c r="AY32" s="132"/>
      <c r="AZ32" s="101"/>
      <c r="BA32" s="94"/>
      <c r="BB32" s="94"/>
      <c r="BC32" s="94"/>
      <c r="BD32" s="94"/>
      <c r="BE32" s="101"/>
      <c r="BF32" s="132"/>
      <c r="BG32" s="98"/>
      <c r="BH32" s="74" t="str">
        <f t="shared" si="2"/>
        <v>N</v>
      </c>
      <c r="BI32" t="e">
        <f t="shared" si="3"/>
        <v>#DIV/0!</v>
      </c>
      <c r="BK32" s="283">
        <f>IFERROR(VLOOKUP($B32, 'A2. Rate Change &amp; Enrollment'!$C$14:$BY$769, 75, FALSE), 0)</f>
        <v>0</v>
      </c>
      <c r="BL32" s="283" t="e">
        <f t="shared" si="4"/>
        <v>#DIV/0!</v>
      </c>
      <c r="BM32" s="283" t="e">
        <f t="shared" si="5"/>
        <v>#DIV/0!</v>
      </c>
      <c r="BN32" t="e">
        <f t="shared" si="8"/>
        <v>#DIV/0!</v>
      </c>
    </row>
    <row r="33" spans="1:66" x14ac:dyDescent="0.35">
      <c r="A33" t="s">
        <v>227</v>
      </c>
      <c r="B33" s="144"/>
      <c r="C33" s="98"/>
      <c r="D33" s="43" t="str">
        <f t="shared" si="1"/>
        <v>Other</v>
      </c>
      <c r="E33" s="100"/>
      <c r="F33" s="101"/>
      <c r="G33" s="100"/>
      <c r="H33" s="101"/>
      <c r="I33" s="100"/>
      <c r="J33" s="101"/>
      <c r="K33" s="100"/>
      <c r="L33" s="101"/>
      <c r="M33" s="100"/>
      <c r="N33" s="101"/>
      <c r="O33" s="100"/>
      <c r="P33" s="101"/>
      <c r="Q33" s="100"/>
      <c r="R33" s="101"/>
      <c r="S33" s="100"/>
      <c r="T33" s="101"/>
      <c r="U33" s="118"/>
      <c r="V33" s="118"/>
      <c r="W33" s="100"/>
      <c r="X33" s="100"/>
      <c r="Y33" s="100"/>
      <c r="Z33" s="100"/>
      <c r="AA33" s="132"/>
      <c r="AB33" s="101"/>
      <c r="AC33" s="101"/>
      <c r="AD33" s="101"/>
      <c r="AE33" s="100"/>
      <c r="AF33" s="101"/>
      <c r="AG33" s="100"/>
      <c r="AH33" s="101"/>
      <c r="AI33" s="100"/>
      <c r="AJ33" s="101"/>
      <c r="AK33" s="100"/>
      <c r="AL33" s="101"/>
      <c r="AM33" s="101"/>
      <c r="AN33" s="8"/>
      <c r="AO33" s="147">
        <f>IFERROR(VLOOKUP(B33,'A2. Rate Change &amp; Enrollment'!$C$20:$K$769,3,FALSE),0)</f>
        <v>0</v>
      </c>
      <c r="AP33" s="147">
        <f>IFERROR(VLOOKUP(B33,'A2. Rate Change &amp; Enrollment'!$C$20:$K$769,7,FALSE),0)</f>
        <v>0</v>
      </c>
      <c r="AQ33" s="150" t="e">
        <f t="shared" si="6"/>
        <v>#DIV/0!</v>
      </c>
      <c r="AS33" s="177"/>
      <c r="AT33" s="177"/>
      <c r="AV33" s="153" t="e">
        <f t="shared" si="7"/>
        <v>#DIV/0!</v>
      </c>
      <c r="AW33" s="101"/>
      <c r="AY33" s="132"/>
      <c r="AZ33" s="101"/>
      <c r="BA33" s="94"/>
      <c r="BB33" s="94"/>
      <c r="BC33" s="94"/>
      <c r="BD33" s="94"/>
      <c r="BE33" s="101"/>
      <c r="BF33" s="132"/>
      <c r="BG33" s="98"/>
      <c r="BH33" s="74" t="str">
        <f t="shared" si="2"/>
        <v>N</v>
      </c>
      <c r="BI33" t="e">
        <f t="shared" si="3"/>
        <v>#DIV/0!</v>
      </c>
      <c r="BK33" s="283">
        <f>IFERROR(VLOOKUP($B33, 'A2. Rate Change &amp; Enrollment'!$C$14:$BY$769, 75, FALSE), 0)</f>
        <v>0</v>
      </c>
      <c r="BL33" s="283" t="e">
        <f t="shared" si="4"/>
        <v>#DIV/0!</v>
      </c>
      <c r="BM33" s="283" t="e">
        <f t="shared" si="5"/>
        <v>#DIV/0!</v>
      </c>
      <c r="BN33" t="e">
        <f t="shared" si="8"/>
        <v>#DIV/0!</v>
      </c>
    </row>
    <row r="34" spans="1:66" x14ac:dyDescent="0.35">
      <c r="A34" t="s">
        <v>228</v>
      </c>
      <c r="B34" s="144"/>
      <c r="C34" s="98"/>
      <c r="D34" s="43" t="str">
        <f t="shared" si="1"/>
        <v>Other</v>
      </c>
      <c r="E34" s="100"/>
      <c r="F34" s="101"/>
      <c r="G34" s="100"/>
      <c r="H34" s="101"/>
      <c r="I34" s="100"/>
      <c r="J34" s="101"/>
      <c r="K34" s="100"/>
      <c r="L34" s="101"/>
      <c r="M34" s="100"/>
      <c r="N34" s="101"/>
      <c r="O34" s="100"/>
      <c r="P34" s="101"/>
      <c r="Q34" s="100"/>
      <c r="R34" s="101"/>
      <c r="S34" s="100"/>
      <c r="T34" s="101"/>
      <c r="U34" s="118"/>
      <c r="V34" s="118"/>
      <c r="W34" s="100"/>
      <c r="X34" s="100"/>
      <c r="Y34" s="100"/>
      <c r="Z34" s="100"/>
      <c r="AA34" s="132"/>
      <c r="AB34" s="101"/>
      <c r="AC34" s="101"/>
      <c r="AD34" s="101"/>
      <c r="AE34" s="100"/>
      <c r="AF34" s="101"/>
      <c r="AG34" s="100"/>
      <c r="AH34" s="101"/>
      <c r="AI34" s="100"/>
      <c r="AJ34" s="101"/>
      <c r="AK34" s="100"/>
      <c r="AL34" s="101"/>
      <c r="AM34" s="101"/>
      <c r="AN34" s="8"/>
      <c r="AO34" s="147">
        <f>IFERROR(VLOOKUP(B34,'A2. Rate Change &amp; Enrollment'!$C$20:$K$769,3,FALSE),0)</f>
        <v>0</v>
      </c>
      <c r="AP34" s="147">
        <f>IFERROR(VLOOKUP(B34,'A2. Rate Change &amp; Enrollment'!$C$20:$K$769,7,FALSE),0)</f>
        <v>0</v>
      </c>
      <c r="AQ34" s="150" t="e">
        <f t="shared" si="6"/>
        <v>#DIV/0!</v>
      </c>
      <c r="AS34" s="177"/>
      <c r="AT34" s="177"/>
      <c r="AV34" s="153" t="e">
        <f t="shared" si="7"/>
        <v>#DIV/0!</v>
      </c>
      <c r="AW34" s="101"/>
      <c r="AY34" s="132"/>
      <c r="AZ34" s="101"/>
      <c r="BA34" s="94"/>
      <c r="BB34" s="94"/>
      <c r="BC34" s="94"/>
      <c r="BD34" s="94"/>
      <c r="BE34" s="101"/>
      <c r="BF34" s="132"/>
      <c r="BG34" s="98"/>
      <c r="BH34" s="74" t="str">
        <f t="shared" si="2"/>
        <v>N</v>
      </c>
      <c r="BI34" t="e">
        <f t="shared" si="3"/>
        <v>#DIV/0!</v>
      </c>
      <c r="BK34" s="283">
        <f>IFERROR(VLOOKUP($B34, 'A2. Rate Change &amp; Enrollment'!$C$14:$BY$769, 75, FALSE), 0)</f>
        <v>0</v>
      </c>
      <c r="BL34" s="283" t="e">
        <f t="shared" si="4"/>
        <v>#DIV/0!</v>
      </c>
      <c r="BM34" s="283" t="e">
        <f t="shared" si="5"/>
        <v>#DIV/0!</v>
      </c>
      <c r="BN34" t="e">
        <f t="shared" si="8"/>
        <v>#DIV/0!</v>
      </c>
    </row>
    <row r="35" spans="1:66" x14ac:dyDescent="0.35">
      <c r="A35" t="s">
        <v>229</v>
      </c>
      <c r="B35" s="144"/>
      <c r="C35" s="98"/>
      <c r="D35" s="43" t="str">
        <f t="shared" si="1"/>
        <v>Other</v>
      </c>
      <c r="E35" s="100"/>
      <c r="F35" s="101"/>
      <c r="G35" s="100"/>
      <c r="H35" s="101"/>
      <c r="I35" s="100"/>
      <c r="J35" s="101"/>
      <c r="K35" s="100"/>
      <c r="L35" s="101"/>
      <c r="M35" s="100"/>
      <c r="N35" s="101"/>
      <c r="O35" s="100"/>
      <c r="P35" s="101"/>
      <c r="Q35" s="100"/>
      <c r="R35" s="101"/>
      <c r="S35" s="100"/>
      <c r="T35" s="101"/>
      <c r="U35" s="118"/>
      <c r="V35" s="118"/>
      <c r="W35" s="100"/>
      <c r="X35" s="100"/>
      <c r="Y35" s="100"/>
      <c r="Z35" s="100"/>
      <c r="AA35" s="132"/>
      <c r="AB35" s="101"/>
      <c r="AC35" s="101"/>
      <c r="AD35" s="101"/>
      <c r="AE35" s="100"/>
      <c r="AF35" s="101"/>
      <c r="AG35" s="100"/>
      <c r="AH35" s="101"/>
      <c r="AI35" s="100"/>
      <c r="AJ35" s="101"/>
      <c r="AK35" s="100"/>
      <c r="AL35" s="101"/>
      <c r="AM35" s="101"/>
      <c r="AN35" s="8"/>
      <c r="AO35" s="147">
        <f>IFERROR(VLOOKUP(B35,'A2. Rate Change &amp; Enrollment'!$C$20:$K$769,3,FALSE),0)</f>
        <v>0</v>
      </c>
      <c r="AP35" s="147">
        <f>IFERROR(VLOOKUP(B35,'A2. Rate Change &amp; Enrollment'!$C$20:$K$769,7,FALSE),0)</f>
        <v>0</v>
      </c>
      <c r="AQ35" s="150" t="e">
        <f t="shared" si="6"/>
        <v>#DIV/0!</v>
      </c>
      <c r="AS35" s="177"/>
      <c r="AT35" s="177"/>
      <c r="AV35" s="153" t="e">
        <f t="shared" si="7"/>
        <v>#DIV/0!</v>
      </c>
      <c r="AW35" s="101"/>
      <c r="AY35" s="132"/>
      <c r="AZ35" s="101"/>
      <c r="BA35" s="94"/>
      <c r="BB35" s="94"/>
      <c r="BC35" s="94"/>
      <c r="BD35" s="94"/>
      <c r="BE35" s="101"/>
      <c r="BF35" s="132"/>
      <c r="BG35" s="98"/>
      <c r="BH35" s="74" t="str">
        <f t="shared" si="2"/>
        <v>N</v>
      </c>
      <c r="BI35" t="e">
        <f t="shared" si="3"/>
        <v>#DIV/0!</v>
      </c>
      <c r="BK35" s="283">
        <f>IFERROR(VLOOKUP($B35, 'A2. Rate Change &amp; Enrollment'!$C$14:$BY$769, 75, FALSE), 0)</f>
        <v>0</v>
      </c>
      <c r="BL35" s="283" t="e">
        <f t="shared" si="4"/>
        <v>#DIV/0!</v>
      </c>
      <c r="BM35" s="283" t="e">
        <f t="shared" si="5"/>
        <v>#DIV/0!</v>
      </c>
      <c r="BN35" t="e">
        <f t="shared" si="8"/>
        <v>#DIV/0!</v>
      </c>
    </row>
    <row r="36" spans="1:66" x14ac:dyDescent="0.35">
      <c r="A36" t="s">
        <v>230</v>
      </c>
      <c r="B36" s="144"/>
      <c r="C36" s="98"/>
      <c r="D36" s="43" t="str">
        <f t="shared" si="1"/>
        <v>Other</v>
      </c>
      <c r="E36" s="100"/>
      <c r="F36" s="101"/>
      <c r="G36" s="100"/>
      <c r="H36" s="101"/>
      <c r="I36" s="100"/>
      <c r="J36" s="101"/>
      <c r="K36" s="100"/>
      <c r="L36" s="101"/>
      <c r="M36" s="100"/>
      <c r="N36" s="101"/>
      <c r="O36" s="100"/>
      <c r="P36" s="101"/>
      <c r="Q36" s="100"/>
      <c r="R36" s="101"/>
      <c r="S36" s="100"/>
      <c r="T36" s="101"/>
      <c r="U36" s="118"/>
      <c r="V36" s="118"/>
      <c r="W36" s="100"/>
      <c r="X36" s="100"/>
      <c r="Y36" s="100"/>
      <c r="Z36" s="100"/>
      <c r="AA36" s="132"/>
      <c r="AB36" s="101"/>
      <c r="AC36" s="101"/>
      <c r="AD36" s="101"/>
      <c r="AE36" s="100"/>
      <c r="AF36" s="101"/>
      <c r="AG36" s="100"/>
      <c r="AH36" s="101"/>
      <c r="AI36" s="100"/>
      <c r="AJ36" s="101"/>
      <c r="AK36" s="100"/>
      <c r="AL36" s="101"/>
      <c r="AM36" s="101"/>
      <c r="AN36" s="8"/>
      <c r="AO36" s="147">
        <f>IFERROR(VLOOKUP(B36,'A2. Rate Change &amp; Enrollment'!$C$20:$K$769,3,FALSE),0)</f>
        <v>0</v>
      </c>
      <c r="AP36" s="147">
        <f>IFERROR(VLOOKUP(B36,'A2. Rate Change &amp; Enrollment'!$C$20:$K$769,7,FALSE),0)</f>
        <v>0</v>
      </c>
      <c r="AQ36" s="150" t="e">
        <f t="shared" si="6"/>
        <v>#DIV/0!</v>
      </c>
      <c r="AS36" s="177"/>
      <c r="AT36" s="177"/>
      <c r="AV36" s="153" t="e">
        <f t="shared" si="7"/>
        <v>#DIV/0!</v>
      </c>
      <c r="AW36" s="101"/>
      <c r="AY36" s="132"/>
      <c r="AZ36" s="101"/>
      <c r="BA36" s="94"/>
      <c r="BB36" s="94"/>
      <c r="BC36" s="94"/>
      <c r="BD36" s="94"/>
      <c r="BE36" s="101"/>
      <c r="BF36" s="132"/>
      <c r="BG36" s="98"/>
      <c r="BH36" s="74" t="str">
        <f t="shared" si="2"/>
        <v>N</v>
      </c>
      <c r="BI36" t="e">
        <f t="shared" si="3"/>
        <v>#DIV/0!</v>
      </c>
      <c r="BK36" s="283">
        <f>IFERROR(VLOOKUP($B36, 'A2. Rate Change &amp; Enrollment'!$C$14:$BY$769, 75, FALSE), 0)</f>
        <v>0</v>
      </c>
      <c r="BL36" s="283" t="e">
        <f t="shared" si="4"/>
        <v>#DIV/0!</v>
      </c>
      <c r="BM36" s="283" t="e">
        <f t="shared" si="5"/>
        <v>#DIV/0!</v>
      </c>
      <c r="BN36" t="e">
        <f t="shared" si="8"/>
        <v>#DIV/0!</v>
      </c>
    </row>
    <row r="37" spans="1:66" x14ac:dyDescent="0.35">
      <c r="A37" t="s">
        <v>231</v>
      </c>
      <c r="B37" s="144"/>
      <c r="C37" s="98"/>
      <c r="D37" s="43" t="str">
        <f t="shared" si="1"/>
        <v>Other</v>
      </c>
      <c r="E37" s="100"/>
      <c r="F37" s="101"/>
      <c r="G37" s="100"/>
      <c r="H37" s="101"/>
      <c r="I37" s="100"/>
      <c r="J37" s="101"/>
      <c r="K37" s="100"/>
      <c r="L37" s="101"/>
      <c r="M37" s="100"/>
      <c r="N37" s="101"/>
      <c r="O37" s="100"/>
      <c r="P37" s="101"/>
      <c r="Q37" s="100"/>
      <c r="R37" s="101"/>
      <c r="S37" s="100"/>
      <c r="T37" s="101"/>
      <c r="U37" s="118"/>
      <c r="V37" s="118"/>
      <c r="W37" s="100"/>
      <c r="X37" s="100"/>
      <c r="Y37" s="100"/>
      <c r="Z37" s="100"/>
      <c r="AA37" s="132"/>
      <c r="AB37" s="101"/>
      <c r="AC37" s="101"/>
      <c r="AD37" s="101"/>
      <c r="AE37" s="100"/>
      <c r="AF37" s="101"/>
      <c r="AG37" s="100"/>
      <c r="AH37" s="101"/>
      <c r="AI37" s="100"/>
      <c r="AJ37" s="101"/>
      <c r="AK37" s="100"/>
      <c r="AL37" s="101"/>
      <c r="AM37" s="101"/>
      <c r="AN37" s="8"/>
      <c r="AO37" s="147">
        <f>IFERROR(VLOOKUP(B37,'A2. Rate Change &amp; Enrollment'!$C$20:$K$769,3,FALSE),0)</f>
        <v>0</v>
      </c>
      <c r="AP37" s="147">
        <f>IFERROR(VLOOKUP(B37,'A2. Rate Change &amp; Enrollment'!$C$20:$K$769,7,FALSE),0)</f>
        <v>0</v>
      </c>
      <c r="AQ37" s="150" t="e">
        <f t="shared" si="6"/>
        <v>#DIV/0!</v>
      </c>
      <c r="AS37" s="177"/>
      <c r="AT37" s="177"/>
      <c r="AV37" s="153" t="e">
        <f t="shared" si="7"/>
        <v>#DIV/0!</v>
      </c>
      <c r="AW37" s="101"/>
      <c r="AY37" s="132"/>
      <c r="AZ37" s="101"/>
      <c r="BA37" s="94"/>
      <c r="BB37" s="94"/>
      <c r="BC37" s="94"/>
      <c r="BD37" s="94"/>
      <c r="BE37" s="101"/>
      <c r="BF37" s="132"/>
      <c r="BG37" s="98"/>
      <c r="BH37" s="74" t="str">
        <f t="shared" si="2"/>
        <v>N</v>
      </c>
      <c r="BI37" t="e">
        <f t="shared" si="3"/>
        <v>#DIV/0!</v>
      </c>
      <c r="BK37" s="283">
        <f>IFERROR(VLOOKUP($B37, 'A2. Rate Change &amp; Enrollment'!$C$14:$BY$769, 75, FALSE), 0)</f>
        <v>0</v>
      </c>
      <c r="BL37" s="283" t="e">
        <f t="shared" si="4"/>
        <v>#DIV/0!</v>
      </c>
      <c r="BM37" s="283" t="e">
        <f t="shared" si="5"/>
        <v>#DIV/0!</v>
      </c>
      <c r="BN37" t="e">
        <f t="shared" si="8"/>
        <v>#DIV/0!</v>
      </c>
    </row>
    <row r="38" spans="1:66" x14ac:dyDescent="0.35">
      <c r="A38" t="s">
        <v>232</v>
      </c>
      <c r="B38" s="144"/>
      <c r="C38" s="98"/>
      <c r="D38" s="43" t="str">
        <f t="shared" si="1"/>
        <v>Other</v>
      </c>
      <c r="E38" s="100"/>
      <c r="F38" s="101"/>
      <c r="G38" s="100"/>
      <c r="H38" s="101"/>
      <c r="I38" s="100"/>
      <c r="J38" s="101"/>
      <c r="K38" s="100"/>
      <c r="L38" s="101"/>
      <c r="M38" s="100"/>
      <c r="N38" s="101"/>
      <c r="O38" s="100"/>
      <c r="P38" s="101"/>
      <c r="Q38" s="100"/>
      <c r="R38" s="101"/>
      <c r="S38" s="100"/>
      <c r="T38" s="101"/>
      <c r="U38" s="118"/>
      <c r="V38" s="118"/>
      <c r="W38" s="100"/>
      <c r="X38" s="100"/>
      <c r="Y38" s="100"/>
      <c r="Z38" s="100"/>
      <c r="AA38" s="132"/>
      <c r="AB38" s="101"/>
      <c r="AC38" s="101"/>
      <c r="AD38" s="101"/>
      <c r="AE38" s="100"/>
      <c r="AF38" s="101"/>
      <c r="AG38" s="100"/>
      <c r="AH38" s="101"/>
      <c r="AI38" s="100"/>
      <c r="AJ38" s="101"/>
      <c r="AK38" s="100"/>
      <c r="AL38" s="101"/>
      <c r="AM38" s="101"/>
      <c r="AN38" s="8"/>
      <c r="AO38" s="147">
        <f>IFERROR(VLOOKUP(B38,'A2. Rate Change &amp; Enrollment'!$C$20:$K$769,3,FALSE),0)</f>
        <v>0</v>
      </c>
      <c r="AP38" s="147">
        <f>IFERROR(VLOOKUP(B38,'A2. Rate Change &amp; Enrollment'!$C$20:$K$769,7,FALSE),0)</f>
        <v>0</v>
      </c>
      <c r="AQ38" s="150" t="e">
        <f t="shared" si="6"/>
        <v>#DIV/0!</v>
      </c>
      <c r="AS38" s="177"/>
      <c r="AT38" s="177"/>
      <c r="AV38" s="153" t="e">
        <f t="shared" si="7"/>
        <v>#DIV/0!</v>
      </c>
      <c r="AW38" s="101"/>
      <c r="AY38" s="132"/>
      <c r="AZ38" s="101"/>
      <c r="BA38" s="94"/>
      <c r="BB38" s="94"/>
      <c r="BC38" s="94"/>
      <c r="BD38" s="94"/>
      <c r="BE38" s="101"/>
      <c r="BF38" s="132"/>
      <c r="BG38" s="98"/>
      <c r="BH38" s="74" t="str">
        <f t="shared" si="2"/>
        <v>N</v>
      </c>
      <c r="BI38" t="e">
        <f t="shared" si="3"/>
        <v>#DIV/0!</v>
      </c>
      <c r="BK38" s="283">
        <f>IFERROR(VLOOKUP($B38, 'A2. Rate Change &amp; Enrollment'!$C$14:$BY$769, 75, FALSE), 0)</f>
        <v>0</v>
      </c>
      <c r="BL38" s="283" t="e">
        <f t="shared" si="4"/>
        <v>#DIV/0!</v>
      </c>
      <c r="BM38" s="283" t="e">
        <f t="shared" si="5"/>
        <v>#DIV/0!</v>
      </c>
      <c r="BN38" t="e">
        <f t="shared" si="8"/>
        <v>#DIV/0!</v>
      </c>
    </row>
    <row r="39" spans="1:66" x14ac:dyDescent="0.35">
      <c r="A39" t="s">
        <v>233</v>
      </c>
      <c r="B39" s="144"/>
      <c r="C39" s="98"/>
      <c r="D39" s="43" t="str">
        <f t="shared" si="1"/>
        <v>Other</v>
      </c>
      <c r="E39" s="100"/>
      <c r="F39" s="101"/>
      <c r="G39" s="100"/>
      <c r="H39" s="101"/>
      <c r="I39" s="100"/>
      <c r="J39" s="101"/>
      <c r="K39" s="100"/>
      <c r="L39" s="101"/>
      <c r="M39" s="100"/>
      <c r="N39" s="101"/>
      <c r="O39" s="100"/>
      <c r="P39" s="101"/>
      <c r="Q39" s="100"/>
      <c r="R39" s="101"/>
      <c r="S39" s="100"/>
      <c r="T39" s="101"/>
      <c r="U39" s="118"/>
      <c r="V39" s="118"/>
      <c r="W39" s="100"/>
      <c r="X39" s="100"/>
      <c r="Y39" s="100"/>
      <c r="Z39" s="100"/>
      <c r="AA39" s="132"/>
      <c r="AB39" s="101"/>
      <c r="AC39" s="101"/>
      <c r="AD39" s="101"/>
      <c r="AE39" s="100"/>
      <c r="AF39" s="101"/>
      <c r="AG39" s="100"/>
      <c r="AH39" s="101"/>
      <c r="AI39" s="100"/>
      <c r="AJ39" s="101"/>
      <c r="AK39" s="100"/>
      <c r="AL39" s="101"/>
      <c r="AM39" s="101"/>
      <c r="AN39" s="8"/>
      <c r="AO39" s="147">
        <f>IFERROR(VLOOKUP(B39,'A2. Rate Change &amp; Enrollment'!$C$20:$K$769,3,FALSE),0)</f>
        <v>0</v>
      </c>
      <c r="AP39" s="147">
        <f>IFERROR(VLOOKUP(B39,'A2. Rate Change &amp; Enrollment'!$C$20:$K$769,7,FALSE),0)</f>
        <v>0</v>
      </c>
      <c r="AQ39" s="150" t="e">
        <f t="shared" si="6"/>
        <v>#DIV/0!</v>
      </c>
      <c r="AS39" s="177"/>
      <c r="AT39" s="177"/>
      <c r="AV39" s="153" t="e">
        <f t="shared" si="7"/>
        <v>#DIV/0!</v>
      </c>
      <c r="AW39" s="101"/>
      <c r="AY39" s="132"/>
      <c r="AZ39" s="101"/>
      <c r="BA39" s="94"/>
      <c r="BB39" s="94"/>
      <c r="BC39" s="94"/>
      <c r="BD39" s="94"/>
      <c r="BE39" s="101"/>
      <c r="BF39" s="132"/>
      <c r="BG39" s="98"/>
      <c r="BH39" s="74" t="str">
        <f t="shared" si="2"/>
        <v>N</v>
      </c>
      <c r="BI39" t="e">
        <f t="shared" si="3"/>
        <v>#DIV/0!</v>
      </c>
      <c r="BK39" s="283">
        <f>IFERROR(VLOOKUP($B39, 'A2. Rate Change &amp; Enrollment'!$C$14:$BY$769, 75, FALSE), 0)</f>
        <v>0</v>
      </c>
      <c r="BL39" s="283" t="e">
        <f t="shared" si="4"/>
        <v>#DIV/0!</v>
      </c>
      <c r="BM39" s="283" t="e">
        <f t="shared" si="5"/>
        <v>#DIV/0!</v>
      </c>
      <c r="BN39" t="e">
        <f t="shared" si="8"/>
        <v>#DIV/0!</v>
      </c>
    </row>
    <row r="40" spans="1:66" x14ac:dyDescent="0.35">
      <c r="A40" t="s">
        <v>234</v>
      </c>
      <c r="B40" s="144"/>
      <c r="C40" s="98"/>
      <c r="D40" s="43" t="str">
        <f t="shared" si="1"/>
        <v>Other</v>
      </c>
      <c r="E40" s="100"/>
      <c r="F40" s="101"/>
      <c r="G40" s="100"/>
      <c r="H40" s="101"/>
      <c r="I40" s="100"/>
      <c r="J40" s="101"/>
      <c r="K40" s="100"/>
      <c r="L40" s="101"/>
      <c r="M40" s="100"/>
      <c r="N40" s="101"/>
      <c r="O40" s="100"/>
      <c r="P40" s="101"/>
      <c r="Q40" s="100"/>
      <c r="R40" s="101"/>
      <c r="S40" s="100"/>
      <c r="T40" s="101"/>
      <c r="U40" s="118"/>
      <c r="V40" s="118"/>
      <c r="W40" s="100"/>
      <c r="X40" s="100"/>
      <c r="Y40" s="100"/>
      <c r="Z40" s="100"/>
      <c r="AA40" s="132"/>
      <c r="AB40" s="101"/>
      <c r="AC40" s="101"/>
      <c r="AD40" s="101"/>
      <c r="AE40" s="100"/>
      <c r="AF40" s="101"/>
      <c r="AG40" s="100"/>
      <c r="AH40" s="101"/>
      <c r="AI40" s="100"/>
      <c r="AJ40" s="101"/>
      <c r="AK40" s="100"/>
      <c r="AL40" s="101"/>
      <c r="AM40" s="101"/>
      <c r="AN40" s="8"/>
      <c r="AO40" s="147">
        <f>IFERROR(VLOOKUP(B40,'A2. Rate Change &amp; Enrollment'!$C$20:$K$769,3,FALSE),0)</f>
        <v>0</v>
      </c>
      <c r="AP40" s="147">
        <f>IFERROR(VLOOKUP(B40,'A2. Rate Change &amp; Enrollment'!$C$20:$K$769,7,FALSE),0)</f>
        <v>0</v>
      </c>
      <c r="AQ40" s="150" t="e">
        <f t="shared" si="6"/>
        <v>#DIV/0!</v>
      </c>
      <c r="AS40" s="177"/>
      <c r="AT40" s="177"/>
      <c r="AV40" s="153" t="e">
        <f t="shared" si="7"/>
        <v>#DIV/0!</v>
      </c>
      <c r="AW40" s="101"/>
      <c r="AY40" s="132"/>
      <c r="AZ40" s="101"/>
      <c r="BA40" s="94"/>
      <c r="BB40" s="94"/>
      <c r="BC40" s="94"/>
      <c r="BD40" s="94"/>
      <c r="BE40" s="101"/>
      <c r="BF40" s="132"/>
      <c r="BG40" s="98"/>
      <c r="BH40" s="74" t="str">
        <f t="shared" si="2"/>
        <v>N</v>
      </c>
      <c r="BI40" t="e">
        <f t="shared" si="3"/>
        <v>#DIV/0!</v>
      </c>
      <c r="BK40" s="283">
        <f>IFERROR(VLOOKUP($B40, 'A2. Rate Change &amp; Enrollment'!$C$14:$BY$769, 75, FALSE), 0)</f>
        <v>0</v>
      </c>
      <c r="BL40" s="283" t="e">
        <f t="shared" si="4"/>
        <v>#DIV/0!</v>
      </c>
      <c r="BM40" s="283" t="e">
        <f t="shared" si="5"/>
        <v>#DIV/0!</v>
      </c>
      <c r="BN40" t="e">
        <f t="shared" si="8"/>
        <v>#DIV/0!</v>
      </c>
    </row>
    <row r="41" spans="1:66" x14ac:dyDescent="0.35">
      <c r="A41" t="s">
        <v>235</v>
      </c>
      <c r="B41" s="144"/>
      <c r="C41" s="98"/>
      <c r="D41" s="43" t="str">
        <f t="shared" si="1"/>
        <v>Other</v>
      </c>
      <c r="E41" s="100"/>
      <c r="F41" s="101"/>
      <c r="G41" s="100"/>
      <c r="H41" s="101"/>
      <c r="I41" s="100"/>
      <c r="J41" s="101"/>
      <c r="K41" s="100"/>
      <c r="L41" s="101"/>
      <c r="M41" s="100"/>
      <c r="N41" s="101"/>
      <c r="O41" s="100"/>
      <c r="P41" s="101"/>
      <c r="Q41" s="100"/>
      <c r="R41" s="101"/>
      <c r="S41" s="100"/>
      <c r="T41" s="101"/>
      <c r="U41" s="118"/>
      <c r="V41" s="118"/>
      <c r="W41" s="100"/>
      <c r="X41" s="100"/>
      <c r="Y41" s="100"/>
      <c r="Z41" s="100"/>
      <c r="AA41" s="132"/>
      <c r="AB41" s="101"/>
      <c r="AC41" s="101"/>
      <c r="AD41" s="101"/>
      <c r="AE41" s="100"/>
      <c r="AF41" s="101"/>
      <c r="AG41" s="100"/>
      <c r="AH41" s="101"/>
      <c r="AI41" s="100"/>
      <c r="AJ41" s="101"/>
      <c r="AK41" s="100"/>
      <c r="AL41" s="101"/>
      <c r="AM41" s="101"/>
      <c r="AN41" s="8"/>
      <c r="AO41" s="147">
        <f>IFERROR(VLOOKUP(B41,'A2. Rate Change &amp; Enrollment'!$C$20:$K$769,3,FALSE),0)</f>
        <v>0</v>
      </c>
      <c r="AP41" s="147">
        <f>IFERROR(VLOOKUP(B41,'A2. Rate Change &amp; Enrollment'!$C$20:$K$769,7,FALSE),0)</f>
        <v>0</v>
      </c>
      <c r="AQ41" s="150" t="e">
        <f t="shared" si="6"/>
        <v>#DIV/0!</v>
      </c>
      <c r="AS41" s="177"/>
      <c r="AT41" s="177"/>
      <c r="AV41" s="153" t="e">
        <f t="shared" si="7"/>
        <v>#DIV/0!</v>
      </c>
      <c r="AW41" s="101"/>
      <c r="AY41" s="132"/>
      <c r="AZ41" s="101"/>
      <c r="BA41" s="94"/>
      <c r="BB41" s="94"/>
      <c r="BC41" s="94"/>
      <c r="BD41" s="94"/>
      <c r="BE41" s="101"/>
      <c r="BF41" s="132"/>
      <c r="BG41" s="98"/>
      <c r="BH41" s="74" t="str">
        <f t="shared" si="2"/>
        <v>N</v>
      </c>
      <c r="BI41" t="e">
        <f t="shared" si="3"/>
        <v>#DIV/0!</v>
      </c>
      <c r="BK41" s="283">
        <f>IFERROR(VLOOKUP($B41, 'A2. Rate Change &amp; Enrollment'!$C$14:$BY$769, 75, FALSE), 0)</f>
        <v>0</v>
      </c>
      <c r="BL41" s="283" t="e">
        <f t="shared" si="4"/>
        <v>#DIV/0!</v>
      </c>
      <c r="BM41" s="283" t="e">
        <f t="shared" si="5"/>
        <v>#DIV/0!</v>
      </c>
      <c r="BN41" t="e">
        <f t="shared" si="8"/>
        <v>#DIV/0!</v>
      </c>
    </row>
    <row r="42" spans="1:66" x14ac:dyDescent="0.35">
      <c r="A42" t="s">
        <v>236</v>
      </c>
      <c r="B42" s="144"/>
      <c r="C42" s="98"/>
      <c r="D42" s="43" t="str">
        <f t="shared" si="1"/>
        <v>Other</v>
      </c>
      <c r="E42" s="100"/>
      <c r="F42" s="101"/>
      <c r="G42" s="100"/>
      <c r="H42" s="101"/>
      <c r="I42" s="100"/>
      <c r="J42" s="101"/>
      <c r="K42" s="100"/>
      <c r="L42" s="101"/>
      <c r="M42" s="100"/>
      <c r="N42" s="101"/>
      <c r="O42" s="100"/>
      <c r="P42" s="101"/>
      <c r="Q42" s="100"/>
      <c r="R42" s="101"/>
      <c r="S42" s="100"/>
      <c r="T42" s="101"/>
      <c r="U42" s="118"/>
      <c r="V42" s="118"/>
      <c r="W42" s="100"/>
      <c r="X42" s="100"/>
      <c r="Y42" s="100"/>
      <c r="Z42" s="100"/>
      <c r="AA42" s="132"/>
      <c r="AB42" s="101"/>
      <c r="AC42" s="101"/>
      <c r="AD42" s="101"/>
      <c r="AE42" s="100"/>
      <c r="AF42" s="101"/>
      <c r="AG42" s="100"/>
      <c r="AH42" s="101"/>
      <c r="AI42" s="100"/>
      <c r="AJ42" s="101"/>
      <c r="AK42" s="100"/>
      <c r="AL42" s="101"/>
      <c r="AM42" s="101"/>
      <c r="AN42" s="8"/>
      <c r="AO42" s="147">
        <f>IFERROR(VLOOKUP(B42,'A2. Rate Change &amp; Enrollment'!$C$20:$K$769,3,FALSE),0)</f>
        <v>0</v>
      </c>
      <c r="AP42" s="147">
        <f>IFERROR(VLOOKUP(B42,'A2. Rate Change &amp; Enrollment'!$C$20:$K$769,7,FALSE),0)</f>
        <v>0</v>
      </c>
      <c r="AQ42" s="150" t="e">
        <f t="shared" si="6"/>
        <v>#DIV/0!</v>
      </c>
      <c r="AS42" s="177"/>
      <c r="AT42" s="177"/>
      <c r="AV42" s="153" t="e">
        <f t="shared" si="7"/>
        <v>#DIV/0!</v>
      </c>
      <c r="AW42" s="101"/>
      <c r="AY42" s="132"/>
      <c r="AZ42" s="101"/>
      <c r="BA42" s="94"/>
      <c r="BB42" s="94"/>
      <c r="BC42" s="94"/>
      <c r="BD42" s="94"/>
      <c r="BE42" s="101"/>
      <c r="BF42" s="132"/>
      <c r="BG42" s="98"/>
      <c r="BH42" s="74" t="str">
        <f t="shared" si="2"/>
        <v>N</v>
      </c>
      <c r="BI42" t="e">
        <f t="shared" si="3"/>
        <v>#DIV/0!</v>
      </c>
      <c r="BK42" s="283">
        <f>IFERROR(VLOOKUP($B42, 'A2. Rate Change &amp; Enrollment'!$C$14:$BY$769, 75, FALSE), 0)</f>
        <v>0</v>
      </c>
      <c r="BL42" s="283" t="e">
        <f t="shared" si="4"/>
        <v>#DIV/0!</v>
      </c>
      <c r="BM42" s="283" t="e">
        <f t="shared" si="5"/>
        <v>#DIV/0!</v>
      </c>
      <c r="BN42" t="e">
        <f t="shared" si="8"/>
        <v>#DIV/0!</v>
      </c>
    </row>
    <row r="43" spans="1:66" x14ac:dyDescent="0.35">
      <c r="A43" t="s">
        <v>237</v>
      </c>
      <c r="B43" s="144"/>
      <c r="C43" s="98"/>
      <c r="D43" s="43" t="str">
        <f t="shared" si="1"/>
        <v>Other</v>
      </c>
      <c r="E43" s="100"/>
      <c r="F43" s="101"/>
      <c r="G43" s="100"/>
      <c r="H43" s="101"/>
      <c r="I43" s="100"/>
      <c r="J43" s="101"/>
      <c r="K43" s="100"/>
      <c r="L43" s="101"/>
      <c r="M43" s="100"/>
      <c r="N43" s="101"/>
      <c r="O43" s="100"/>
      <c r="P43" s="101"/>
      <c r="Q43" s="100"/>
      <c r="R43" s="101"/>
      <c r="S43" s="100"/>
      <c r="T43" s="101"/>
      <c r="U43" s="118"/>
      <c r="V43" s="118"/>
      <c r="W43" s="100"/>
      <c r="X43" s="100"/>
      <c r="Y43" s="100"/>
      <c r="Z43" s="100"/>
      <c r="AA43" s="132"/>
      <c r="AB43" s="101"/>
      <c r="AC43" s="101"/>
      <c r="AD43" s="101"/>
      <c r="AE43" s="100"/>
      <c r="AF43" s="101"/>
      <c r="AG43" s="100"/>
      <c r="AH43" s="101"/>
      <c r="AI43" s="100"/>
      <c r="AJ43" s="101"/>
      <c r="AK43" s="100"/>
      <c r="AL43" s="101"/>
      <c r="AM43" s="101"/>
      <c r="AN43" s="8"/>
      <c r="AO43" s="147">
        <f>IFERROR(VLOOKUP(B43,'A2. Rate Change &amp; Enrollment'!$C$20:$K$769,3,FALSE),0)</f>
        <v>0</v>
      </c>
      <c r="AP43" s="147">
        <f>IFERROR(VLOOKUP(B43,'A2. Rate Change &amp; Enrollment'!$C$20:$K$769,7,FALSE),0)</f>
        <v>0</v>
      </c>
      <c r="AQ43" s="150" t="e">
        <f t="shared" si="6"/>
        <v>#DIV/0!</v>
      </c>
      <c r="AS43" s="177"/>
      <c r="AT43" s="177"/>
      <c r="AV43" s="153" t="e">
        <f t="shared" si="7"/>
        <v>#DIV/0!</v>
      </c>
      <c r="AW43" s="101"/>
      <c r="AY43" s="132"/>
      <c r="AZ43" s="101"/>
      <c r="BA43" s="94"/>
      <c r="BB43" s="94"/>
      <c r="BC43" s="94"/>
      <c r="BD43" s="94"/>
      <c r="BE43" s="101"/>
      <c r="BF43" s="132"/>
      <c r="BG43" s="98"/>
      <c r="BH43" s="74" t="str">
        <f t="shared" si="2"/>
        <v>N</v>
      </c>
      <c r="BI43" t="e">
        <f t="shared" si="3"/>
        <v>#DIV/0!</v>
      </c>
      <c r="BK43" s="283">
        <f>IFERROR(VLOOKUP($B43, 'A2. Rate Change &amp; Enrollment'!$C$14:$BY$769, 75, FALSE), 0)</f>
        <v>0</v>
      </c>
      <c r="BL43" s="283" t="e">
        <f t="shared" si="4"/>
        <v>#DIV/0!</v>
      </c>
      <c r="BM43" s="283" t="e">
        <f t="shared" si="5"/>
        <v>#DIV/0!</v>
      </c>
      <c r="BN43" t="e">
        <f t="shared" si="8"/>
        <v>#DIV/0!</v>
      </c>
    </row>
    <row r="44" spans="1:66" x14ac:dyDescent="0.35">
      <c r="A44" t="s">
        <v>238</v>
      </c>
      <c r="B44" s="144"/>
      <c r="C44" s="98"/>
      <c r="D44" s="43" t="str">
        <f t="shared" si="1"/>
        <v>Other</v>
      </c>
      <c r="E44" s="100"/>
      <c r="F44" s="101"/>
      <c r="G44" s="100"/>
      <c r="H44" s="101"/>
      <c r="I44" s="100"/>
      <c r="J44" s="101"/>
      <c r="K44" s="100"/>
      <c r="L44" s="101"/>
      <c r="M44" s="100"/>
      <c r="N44" s="101"/>
      <c r="O44" s="100"/>
      <c r="P44" s="101"/>
      <c r="Q44" s="100"/>
      <c r="R44" s="101"/>
      <c r="S44" s="100"/>
      <c r="T44" s="101"/>
      <c r="U44" s="118"/>
      <c r="V44" s="118"/>
      <c r="W44" s="100"/>
      <c r="X44" s="100"/>
      <c r="Y44" s="100"/>
      <c r="Z44" s="100"/>
      <c r="AA44" s="132"/>
      <c r="AB44" s="101"/>
      <c r="AC44" s="101"/>
      <c r="AD44" s="101"/>
      <c r="AE44" s="100"/>
      <c r="AF44" s="101"/>
      <c r="AG44" s="100"/>
      <c r="AH44" s="101"/>
      <c r="AI44" s="100"/>
      <c r="AJ44" s="101"/>
      <c r="AK44" s="100"/>
      <c r="AL44" s="101"/>
      <c r="AM44" s="101"/>
      <c r="AN44" s="8"/>
      <c r="AO44" s="147">
        <f>IFERROR(VLOOKUP(B44,'A2. Rate Change &amp; Enrollment'!$C$20:$K$769,3,FALSE),0)</f>
        <v>0</v>
      </c>
      <c r="AP44" s="147">
        <f>IFERROR(VLOOKUP(B44,'A2. Rate Change &amp; Enrollment'!$C$20:$K$769,7,FALSE),0)</f>
        <v>0</v>
      </c>
      <c r="AQ44" s="150" t="e">
        <f t="shared" si="6"/>
        <v>#DIV/0!</v>
      </c>
      <c r="AS44" s="177"/>
      <c r="AT44" s="177"/>
      <c r="AV44" s="153" t="e">
        <f t="shared" si="7"/>
        <v>#DIV/0!</v>
      </c>
      <c r="AW44" s="101"/>
      <c r="AY44" s="132"/>
      <c r="AZ44" s="101"/>
      <c r="BA44" s="94"/>
      <c r="BB44" s="94"/>
      <c r="BC44" s="94"/>
      <c r="BD44" s="94"/>
      <c r="BE44" s="101"/>
      <c r="BF44" s="132"/>
      <c r="BG44" s="98"/>
      <c r="BH44" s="74" t="str">
        <f t="shared" si="2"/>
        <v>N</v>
      </c>
      <c r="BI44" t="e">
        <f t="shared" si="3"/>
        <v>#DIV/0!</v>
      </c>
      <c r="BK44" s="283">
        <f>IFERROR(VLOOKUP($B44, 'A2. Rate Change &amp; Enrollment'!$C$14:$BY$769, 75, FALSE), 0)</f>
        <v>0</v>
      </c>
      <c r="BL44" s="283" t="e">
        <f t="shared" si="4"/>
        <v>#DIV/0!</v>
      </c>
      <c r="BM44" s="283" t="e">
        <f t="shared" si="5"/>
        <v>#DIV/0!</v>
      </c>
      <c r="BN44" t="e">
        <f t="shared" si="8"/>
        <v>#DIV/0!</v>
      </c>
    </row>
    <row r="45" spans="1:66" x14ac:dyDescent="0.35">
      <c r="A45" t="s">
        <v>239</v>
      </c>
      <c r="B45" s="144"/>
      <c r="C45" s="98"/>
      <c r="D45" s="43" t="str">
        <f t="shared" si="1"/>
        <v>Other</v>
      </c>
      <c r="E45" s="100"/>
      <c r="F45" s="101"/>
      <c r="G45" s="100"/>
      <c r="H45" s="101"/>
      <c r="I45" s="100"/>
      <c r="J45" s="101"/>
      <c r="K45" s="100"/>
      <c r="L45" s="101"/>
      <c r="M45" s="100"/>
      <c r="N45" s="101"/>
      <c r="O45" s="100"/>
      <c r="P45" s="101"/>
      <c r="Q45" s="100"/>
      <c r="R45" s="101"/>
      <c r="S45" s="100"/>
      <c r="T45" s="101"/>
      <c r="U45" s="118"/>
      <c r="V45" s="118"/>
      <c r="W45" s="100"/>
      <c r="X45" s="100"/>
      <c r="Y45" s="100"/>
      <c r="Z45" s="100"/>
      <c r="AA45" s="132"/>
      <c r="AB45" s="101"/>
      <c r="AC45" s="101"/>
      <c r="AD45" s="101"/>
      <c r="AE45" s="100"/>
      <c r="AF45" s="101"/>
      <c r="AG45" s="100"/>
      <c r="AH45" s="101"/>
      <c r="AI45" s="100"/>
      <c r="AJ45" s="101"/>
      <c r="AK45" s="100"/>
      <c r="AL45" s="101"/>
      <c r="AM45" s="101"/>
      <c r="AN45" s="8"/>
      <c r="AO45" s="147">
        <f>IFERROR(VLOOKUP(B45,'A2. Rate Change &amp; Enrollment'!$C$20:$K$769,3,FALSE),0)</f>
        <v>0</v>
      </c>
      <c r="AP45" s="147">
        <f>IFERROR(VLOOKUP(B45,'A2. Rate Change &amp; Enrollment'!$C$20:$K$769,7,FALSE),0)</f>
        <v>0</v>
      </c>
      <c r="AQ45" s="150" t="e">
        <f t="shared" si="6"/>
        <v>#DIV/0!</v>
      </c>
      <c r="AS45" s="177"/>
      <c r="AT45" s="177"/>
      <c r="AV45" s="153" t="e">
        <f t="shared" si="7"/>
        <v>#DIV/0!</v>
      </c>
      <c r="AW45" s="101"/>
      <c r="AY45" s="132"/>
      <c r="AZ45" s="101"/>
      <c r="BA45" s="94"/>
      <c r="BB45" s="94"/>
      <c r="BC45" s="94"/>
      <c r="BD45" s="94"/>
      <c r="BE45" s="101"/>
      <c r="BF45" s="132"/>
      <c r="BG45" s="98"/>
      <c r="BH45" s="74" t="str">
        <f t="shared" si="2"/>
        <v>N</v>
      </c>
      <c r="BI45" t="e">
        <f t="shared" si="3"/>
        <v>#DIV/0!</v>
      </c>
      <c r="BK45" s="283">
        <f>IFERROR(VLOOKUP($B45, 'A2. Rate Change &amp; Enrollment'!$C$14:$BY$769, 75, FALSE), 0)</f>
        <v>0</v>
      </c>
      <c r="BL45" s="283" t="e">
        <f t="shared" si="4"/>
        <v>#DIV/0!</v>
      </c>
      <c r="BM45" s="283" t="e">
        <f t="shared" si="5"/>
        <v>#DIV/0!</v>
      </c>
      <c r="BN45" t="e">
        <f t="shared" si="8"/>
        <v>#DIV/0!</v>
      </c>
    </row>
    <row r="46" spans="1:66" x14ac:dyDescent="0.35">
      <c r="A46" t="s">
        <v>240</v>
      </c>
      <c r="B46" s="144"/>
      <c r="C46" s="98"/>
      <c r="D46" s="43" t="str">
        <f t="shared" si="1"/>
        <v>Other</v>
      </c>
      <c r="E46" s="100"/>
      <c r="F46" s="101"/>
      <c r="G46" s="100"/>
      <c r="H46" s="101"/>
      <c r="I46" s="100"/>
      <c r="J46" s="101"/>
      <c r="K46" s="100"/>
      <c r="L46" s="101"/>
      <c r="M46" s="100"/>
      <c r="N46" s="101"/>
      <c r="O46" s="100"/>
      <c r="P46" s="101"/>
      <c r="Q46" s="100"/>
      <c r="R46" s="101"/>
      <c r="S46" s="100"/>
      <c r="T46" s="101"/>
      <c r="U46" s="118"/>
      <c r="V46" s="118"/>
      <c r="W46" s="100"/>
      <c r="X46" s="100"/>
      <c r="Y46" s="100"/>
      <c r="Z46" s="100"/>
      <c r="AA46" s="132"/>
      <c r="AB46" s="101"/>
      <c r="AC46" s="101"/>
      <c r="AD46" s="101"/>
      <c r="AE46" s="100"/>
      <c r="AF46" s="101"/>
      <c r="AG46" s="100"/>
      <c r="AH46" s="101"/>
      <c r="AI46" s="100"/>
      <c r="AJ46" s="101"/>
      <c r="AK46" s="100"/>
      <c r="AL46" s="101"/>
      <c r="AM46" s="101"/>
      <c r="AN46" s="8"/>
      <c r="AO46" s="147">
        <f>IFERROR(VLOOKUP(B46,'A2. Rate Change &amp; Enrollment'!$C$20:$K$769,3,FALSE),0)</f>
        <v>0</v>
      </c>
      <c r="AP46" s="147">
        <f>IFERROR(VLOOKUP(B46,'A2. Rate Change &amp; Enrollment'!$C$20:$K$769,7,FALSE),0)</f>
        <v>0</v>
      </c>
      <c r="AQ46" s="150" t="e">
        <f t="shared" si="6"/>
        <v>#DIV/0!</v>
      </c>
      <c r="AS46" s="177"/>
      <c r="AT46" s="177"/>
      <c r="AV46" s="153" t="e">
        <f t="shared" si="7"/>
        <v>#DIV/0!</v>
      </c>
      <c r="AW46" s="101"/>
      <c r="AY46" s="132"/>
      <c r="AZ46" s="101"/>
      <c r="BA46" s="94"/>
      <c r="BB46" s="94"/>
      <c r="BC46" s="94"/>
      <c r="BD46" s="94"/>
      <c r="BE46" s="101"/>
      <c r="BF46" s="132"/>
      <c r="BG46" s="98"/>
      <c r="BH46" s="74" t="str">
        <f t="shared" si="2"/>
        <v>N</v>
      </c>
      <c r="BI46" t="e">
        <f t="shared" si="3"/>
        <v>#DIV/0!</v>
      </c>
      <c r="BK46" s="283">
        <f>IFERROR(VLOOKUP($B46, 'A2. Rate Change &amp; Enrollment'!$C$14:$BY$769, 75, FALSE), 0)</f>
        <v>0</v>
      </c>
      <c r="BL46" s="283" t="e">
        <f t="shared" si="4"/>
        <v>#DIV/0!</v>
      </c>
      <c r="BM46" s="283" t="e">
        <f t="shared" si="5"/>
        <v>#DIV/0!</v>
      </c>
      <c r="BN46" t="e">
        <f t="shared" si="8"/>
        <v>#DIV/0!</v>
      </c>
    </row>
    <row r="47" spans="1:66" x14ac:dyDescent="0.35">
      <c r="A47" t="s">
        <v>241</v>
      </c>
      <c r="B47" s="144"/>
      <c r="C47" s="98"/>
      <c r="D47" s="43" t="str">
        <f t="shared" si="1"/>
        <v>Other</v>
      </c>
      <c r="E47" s="100"/>
      <c r="F47" s="101"/>
      <c r="G47" s="100"/>
      <c r="H47" s="101"/>
      <c r="I47" s="100"/>
      <c r="J47" s="101"/>
      <c r="K47" s="100"/>
      <c r="L47" s="101"/>
      <c r="M47" s="100"/>
      <c r="N47" s="101"/>
      <c r="O47" s="100"/>
      <c r="P47" s="101"/>
      <c r="Q47" s="100"/>
      <c r="R47" s="101"/>
      <c r="S47" s="100"/>
      <c r="T47" s="101"/>
      <c r="U47" s="118"/>
      <c r="V47" s="118"/>
      <c r="W47" s="100"/>
      <c r="X47" s="100"/>
      <c r="Y47" s="100"/>
      <c r="Z47" s="100"/>
      <c r="AA47" s="132"/>
      <c r="AB47" s="101"/>
      <c r="AC47" s="101"/>
      <c r="AD47" s="101"/>
      <c r="AE47" s="100"/>
      <c r="AF47" s="101"/>
      <c r="AG47" s="100"/>
      <c r="AH47" s="101"/>
      <c r="AI47" s="100"/>
      <c r="AJ47" s="101"/>
      <c r="AK47" s="100"/>
      <c r="AL47" s="101"/>
      <c r="AM47" s="101"/>
      <c r="AN47" s="8"/>
      <c r="AO47" s="147">
        <f>IFERROR(VLOOKUP(B47,'A2. Rate Change &amp; Enrollment'!$C$20:$K$769,3,FALSE),0)</f>
        <v>0</v>
      </c>
      <c r="AP47" s="147">
        <f>IFERROR(VLOOKUP(B47,'A2. Rate Change &amp; Enrollment'!$C$20:$K$769,7,FALSE),0)</f>
        <v>0</v>
      </c>
      <c r="AQ47" s="150" t="e">
        <f t="shared" si="6"/>
        <v>#DIV/0!</v>
      </c>
      <c r="AS47" s="177"/>
      <c r="AT47" s="177"/>
      <c r="AV47" s="153" t="e">
        <f t="shared" si="7"/>
        <v>#DIV/0!</v>
      </c>
      <c r="AW47" s="101"/>
      <c r="AY47" s="132"/>
      <c r="AZ47" s="101"/>
      <c r="BA47" s="94"/>
      <c r="BB47" s="94"/>
      <c r="BC47" s="94"/>
      <c r="BD47" s="94"/>
      <c r="BE47" s="101"/>
      <c r="BF47" s="132"/>
      <c r="BG47" s="98"/>
      <c r="BH47" s="74" t="str">
        <f t="shared" si="2"/>
        <v>N</v>
      </c>
      <c r="BI47" t="e">
        <f t="shared" si="3"/>
        <v>#DIV/0!</v>
      </c>
      <c r="BK47" s="283">
        <f>IFERROR(VLOOKUP($B47, 'A2. Rate Change &amp; Enrollment'!$C$14:$BY$769, 75, FALSE), 0)</f>
        <v>0</v>
      </c>
      <c r="BL47" s="283" t="e">
        <f t="shared" si="4"/>
        <v>#DIV/0!</v>
      </c>
      <c r="BM47" s="283" t="e">
        <f t="shared" si="5"/>
        <v>#DIV/0!</v>
      </c>
      <c r="BN47" t="e">
        <f t="shared" si="8"/>
        <v>#DIV/0!</v>
      </c>
    </row>
    <row r="48" spans="1:66" x14ac:dyDescent="0.35">
      <c r="A48" t="s">
        <v>242</v>
      </c>
      <c r="B48" s="144"/>
      <c r="C48" s="98"/>
      <c r="D48" s="43" t="str">
        <f t="shared" si="1"/>
        <v>Other</v>
      </c>
      <c r="E48" s="100"/>
      <c r="F48" s="101"/>
      <c r="G48" s="100"/>
      <c r="H48" s="101"/>
      <c r="I48" s="100"/>
      <c r="J48" s="101"/>
      <c r="K48" s="100"/>
      <c r="L48" s="101"/>
      <c r="M48" s="100"/>
      <c r="N48" s="101"/>
      <c r="O48" s="100"/>
      <c r="P48" s="101"/>
      <c r="Q48" s="100"/>
      <c r="R48" s="101"/>
      <c r="S48" s="100"/>
      <c r="T48" s="101"/>
      <c r="U48" s="118"/>
      <c r="V48" s="118"/>
      <c r="W48" s="100"/>
      <c r="X48" s="100"/>
      <c r="Y48" s="100"/>
      <c r="Z48" s="100"/>
      <c r="AA48" s="132"/>
      <c r="AB48" s="101"/>
      <c r="AC48" s="101"/>
      <c r="AD48" s="101"/>
      <c r="AE48" s="100"/>
      <c r="AF48" s="101"/>
      <c r="AG48" s="100"/>
      <c r="AH48" s="101"/>
      <c r="AI48" s="100"/>
      <c r="AJ48" s="101"/>
      <c r="AK48" s="100"/>
      <c r="AL48" s="101"/>
      <c r="AM48" s="101"/>
      <c r="AN48" s="8"/>
      <c r="AO48" s="147">
        <f>IFERROR(VLOOKUP(B48,'A2. Rate Change &amp; Enrollment'!$C$20:$K$769,3,FALSE),0)</f>
        <v>0</v>
      </c>
      <c r="AP48" s="147">
        <f>IFERROR(VLOOKUP(B48,'A2. Rate Change &amp; Enrollment'!$C$20:$K$769,7,FALSE),0)</f>
        <v>0</v>
      </c>
      <c r="AQ48" s="150" t="e">
        <f t="shared" si="6"/>
        <v>#DIV/0!</v>
      </c>
      <c r="AS48" s="177"/>
      <c r="AT48" s="177"/>
      <c r="AV48" s="153" t="e">
        <f t="shared" si="7"/>
        <v>#DIV/0!</v>
      </c>
      <c r="AW48" s="101"/>
      <c r="AY48" s="132"/>
      <c r="AZ48" s="101"/>
      <c r="BA48" s="94"/>
      <c r="BB48" s="94"/>
      <c r="BC48" s="94"/>
      <c r="BD48" s="94"/>
      <c r="BE48" s="101"/>
      <c r="BF48" s="132"/>
      <c r="BG48" s="98"/>
      <c r="BH48" s="74" t="str">
        <f t="shared" si="2"/>
        <v>N</v>
      </c>
      <c r="BI48" t="e">
        <f t="shared" si="3"/>
        <v>#DIV/0!</v>
      </c>
      <c r="BK48" s="283">
        <f>IFERROR(VLOOKUP($B48, 'A2. Rate Change &amp; Enrollment'!$C$14:$BY$769, 75, FALSE), 0)</f>
        <v>0</v>
      </c>
      <c r="BL48" s="283" t="e">
        <f t="shared" si="4"/>
        <v>#DIV/0!</v>
      </c>
      <c r="BM48" s="283" t="e">
        <f t="shared" si="5"/>
        <v>#DIV/0!</v>
      </c>
      <c r="BN48" t="e">
        <f t="shared" si="8"/>
        <v>#DIV/0!</v>
      </c>
    </row>
    <row r="49" spans="1:66" x14ac:dyDescent="0.35">
      <c r="A49" t="s">
        <v>243</v>
      </c>
      <c r="B49" s="144"/>
      <c r="C49" s="98"/>
      <c r="D49" s="43" t="str">
        <f t="shared" si="1"/>
        <v>Other</v>
      </c>
      <c r="E49" s="100"/>
      <c r="F49" s="101"/>
      <c r="G49" s="100"/>
      <c r="H49" s="101"/>
      <c r="I49" s="100"/>
      <c r="J49" s="101"/>
      <c r="K49" s="100"/>
      <c r="L49" s="101"/>
      <c r="M49" s="100"/>
      <c r="N49" s="101"/>
      <c r="O49" s="100"/>
      <c r="P49" s="101"/>
      <c r="Q49" s="100"/>
      <c r="R49" s="101"/>
      <c r="S49" s="100"/>
      <c r="T49" s="101"/>
      <c r="U49" s="118"/>
      <c r="V49" s="118"/>
      <c r="W49" s="100"/>
      <c r="X49" s="100"/>
      <c r="Y49" s="100"/>
      <c r="Z49" s="100"/>
      <c r="AA49" s="132"/>
      <c r="AB49" s="101"/>
      <c r="AC49" s="101"/>
      <c r="AD49" s="101"/>
      <c r="AE49" s="100"/>
      <c r="AF49" s="101"/>
      <c r="AG49" s="100"/>
      <c r="AH49" s="101"/>
      <c r="AI49" s="100"/>
      <c r="AJ49" s="101"/>
      <c r="AK49" s="100"/>
      <c r="AL49" s="101"/>
      <c r="AM49" s="101"/>
      <c r="AN49" s="8"/>
      <c r="AO49" s="147">
        <f>IFERROR(VLOOKUP(B49,'A2. Rate Change &amp; Enrollment'!$C$20:$K$769,3,FALSE),0)</f>
        <v>0</v>
      </c>
      <c r="AP49" s="147">
        <f>IFERROR(VLOOKUP(B49,'A2. Rate Change &amp; Enrollment'!$C$20:$K$769,7,FALSE),0)</f>
        <v>0</v>
      </c>
      <c r="AQ49" s="150" t="e">
        <f t="shared" si="6"/>
        <v>#DIV/0!</v>
      </c>
      <c r="AS49" s="177"/>
      <c r="AT49" s="177"/>
      <c r="AV49" s="153" t="e">
        <f t="shared" si="7"/>
        <v>#DIV/0!</v>
      </c>
      <c r="AW49" s="101"/>
      <c r="AY49" s="132"/>
      <c r="AZ49" s="101"/>
      <c r="BA49" s="94"/>
      <c r="BB49" s="94"/>
      <c r="BC49" s="94"/>
      <c r="BD49" s="94"/>
      <c r="BE49" s="101"/>
      <c r="BF49" s="132"/>
      <c r="BG49" s="98"/>
      <c r="BH49" s="74" t="str">
        <f t="shared" si="2"/>
        <v>N</v>
      </c>
      <c r="BI49" t="e">
        <f t="shared" si="3"/>
        <v>#DIV/0!</v>
      </c>
      <c r="BK49" s="283">
        <f>IFERROR(VLOOKUP($B49, 'A2. Rate Change &amp; Enrollment'!$C$14:$BY$769, 75, FALSE), 0)</f>
        <v>0</v>
      </c>
      <c r="BL49" s="283" t="e">
        <f t="shared" si="4"/>
        <v>#DIV/0!</v>
      </c>
      <c r="BM49" s="283" t="e">
        <f t="shared" si="5"/>
        <v>#DIV/0!</v>
      </c>
      <c r="BN49" t="e">
        <f t="shared" si="8"/>
        <v>#DIV/0!</v>
      </c>
    </row>
    <row r="50" spans="1:66" x14ac:dyDescent="0.35">
      <c r="A50" t="s">
        <v>244</v>
      </c>
      <c r="B50" s="144"/>
      <c r="C50" s="98"/>
      <c r="D50" s="43" t="str">
        <f t="shared" si="1"/>
        <v>Other</v>
      </c>
      <c r="E50" s="100"/>
      <c r="F50" s="101"/>
      <c r="G50" s="100"/>
      <c r="H50" s="101"/>
      <c r="I50" s="100"/>
      <c r="J50" s="101"/>
      <c r="K50" s="100"/>
      <c r="L50" s="101"/>
      <c r="M50" s="100"/>
      <c r="N50" s="101"/>
      <c r="O50" s="100"/>
      <c r="P50" s="101"/>
      <c r="Q50" s="100"/>
      <c r="R50" s="101"/>
      <c r="S50" s="100"/>
      <c r="T50" s="101"/>
      <c r="U50" s="118"/>
      <c r="V50" s="118"/>
      <c r="W50" s="100"/>
      <c r="X50" s="100"/>
      <c r="Y50" s="100"/>
      <c r="Z50" s="100"/>
      <c r="AA50" s="132"/>
      <c r="AB50" s="101"/>
      <c r="AC50" s="101"/>
      <c r="AD50" s="101"/>
      <c r="AE50" s="100"/>
      <c r="AF50" s="101"/>
      <c r="AG50" s="100"/>
      <c r="AH50" s="101"/>
      <c r="AI50" s="100"/>
      <c r="AJ50" s="101"/>
      <c r="AK50" s="100"/>
      <c r="AL50" s="101"/>
      <c r="AM50" s="101"/>
      <c r="AN50" s="8"/>
      <c r="AO50" s="147">
        <f>IFERROR(VLOOKUP(B50,'A2. Rate Change &amp; Enrollment'!$C$20:$K$769,3,FALSE),0)</f>
        <v>0</v>
      </c>
      <c r="AP50" s="147">
        <f>IFERROR(VLOOKUP(B50,'A2. Rate Change &amp; Enrollment'!$C$20:$K$769,7,FALSE),0)</f>
        <v>0</v>
      </c>
      <c r="AQ50" s="150" t="e">
        <f t="shared" si="6"/>
        <v>#DIV/0!</v>
      </c>
      <c r="AS50" s="177"/>
      <c r="AT50" s="177"/>
      <c r="AV50" s="153" t="e">
        <f t="shared" si="7"/>
        <v>#DIV/0!</v>
      </c>
      <c r="AW50" s="101"/>
      <c r="AY50" s="132"/>
      <c r="AZ50" s="101"/>
      <c r="BA50" s="94"/>
      <c r="BB50" s="94"/>
      <c r="BC50" s="94"/>
      <c r="BD50" s="94"/>
      <c r="BE50" s="101"/>
      <c r="BF50" s="132"/>
      <c r="BG50" s="98"/>
      <c r="BH50" s="74" t="str">
        <f t="shared" si="2"/>
        <v>N</v>
      </c>
      <c r="BI50" t="e">
        <f t="shared" si="3"/>
        <v>#DIV/0!</v>
      </c>
      <c r="BK50" s="283">
        <f>IFERROR(VLOOKUP($B50, 'A2. Rate Change &amp; Enrollment'!$C$14:$BY$769, 75, FALSE), 0)</f>
        <v>0</v>
      </c>
      <c r="BL50" s="283" t="e">
        <f t="shared" si="4"/>
        <v>#DIV/0!</v>
      </c>
      <c r="BM50" s="283" t="e">
        <f t="shared" si="5"/>
        <v>#DIV/0!</v>
      </c>
      <c r="BN50" t="e">
        <f t="shared" si="8"/>
        <v>#DIV/0!</v>
      </c>
    </row>
    <row r="51" spans="1:66" x14ac:dyDescent="0.35">
      <c r="A51" t="s">
        <v>245</v>
      </c>
      <c r="B51" s="144"/>
      <c r="C51" s="98"/>
      <c r="D51" s="43" t="str">
        <f t="shared" si="1"/>
        <v>Other</v>
      </c>
      <c r="E51" s="100"/>
      <c r="F51" s="101"/>
      <c r="G51" s="100"/>
      <c r="H51" s="101"/>
      <c r="I51" s="100"/>
      <c r="J51" s="101"/>
      <c r="K51" s="100"/>
      <c r="L51" s="101"/>
      <c r="M51" s="100"/>
      <c r="N51" s="101"/>
      <c r="O51" s="100"/>
      <c r="P51" s="101"/>
      <c r="Q51" s="100"/>
      <c r="R51" s="101"/>
      <c r="S51" s="100"/>
      <c r="T51" s="101"/>
      <c r="U51" s="118"/>
      <c r="V51" s="118"/>
      <c r="W51" s="100"/>
      <c r="X51" s="100"/>
      <c r="Y51" s="100"/>
      <c r="Z51" s="100"/>
      <c r="AA51" s="132"/>
      <c r="AB51" s="101"/>
      <c r="AC51" s="101"/>
      <c r="AD51" s="101"/>
      <c r="AE51" s="100"/>
      <c r="AF51" s="101"/>
      <c r="AG51" s="100"/>
      <c r="AH51" s="101"/>
      <c r="AI51" s="100"/>
      <c r="AJ51" s="101"/>
      <c r="AK51" s="100"/>
      <c r="AL51" s="101"/>
      <c r="AM51" s="101"/>
      <c r="AN51" s="8"/>
      <c r="AO51" s="147">
        <f>IFERROR(VLOOKUP(B51,'A2. Rate Change &amp; Enrollment'!$C$20:$K$769,3,FALSE),0)</f>
        <v>0</v>
      </c>
      <c r="AP51" s="147">
        <f>IFERROR(VLOOKUP(B51,'A2. Rate Change &amp; Enrollment'!$C$20:$K$769,7,FALSE),0)</f>
        <v>0</v>
      </c>
      <c r="AQ51" s="150" t="e">
        <f t="shared" si="6"/>
        <v>#DIV/0!</v>
      </c>
      <c r="AS51" s="177"/>
      <c r="AT51" s="177"/>
      <c r="AV51" s="153" t="e">
        <f t="shared" si="7"/>
        <v>#DIV/0!</v>
      </c>
      <c r="AW51" s="101"/>
      <c r="AY51" s="132"/>
      <c r="AZ51" s="101"/>
      <c r="BA51" s="94"/>
      <c r="BB51" s="94"/>
      <c r="BC51" s="94"/>
      <c r="BD51" s="94"/>
      <c r="BE51" s="101"/>
      <c r="BF51" s="132"/>
      <c r="BG51" s="98"/>
      <c r="BH51" s="74" t="str">
        <f t="shared" si="2"/>
        <v>N</v>
      </c>
      <c r="BI51" t="e">
        <f t="shared" si="3"/>
        <v>#DIV/0!</v>
      </c>
      <c r="BK51" s="283">
        <f>IFERROR(VLOOKUP($B51, 'A2. Rate Change &amp; Enrollment'!$C$14:$BY$769, 75, FALSE), 0)</f>
        <v>0</v>
      </c>
      <c r="BL51" s="283" t="e">
        <f t="shared" si="4"/>
        <v>#DIV/0!</v>
      </c>
      <c r="BM51" s="283" t="e">
        <f t="shared" si="5"/>
        <v>#DIV/0!</v>
      </c>
      <c r="BN51" t="e">
        <f t="shared" si="8"/>
        <v>#DIV/0!</v>
      </c>
    </row>
    <row r="52" spans="1:66" x14ac:dyDescent="0.35">
      <c r="A52" t="s">
        <v>246</v>
      </c>
      <c r="B52" s="144"/>
      <c r="C52" s="98"/>
      <c r="D52" s="43" t="str">
        <f t="shared" si="1"/>
        <v>Other</v>
      </c>
      <c r="E52" s="100"/>
      <c r="F52" s="101"/>
      <c r="G52" s="100"/>
      <c r="H52" s="101"/>
      <c r="I52" s="100"/>
      <c r="J52" s="101"/>
      <c r="K52" s="100"/>
      <c r="L52" s="101"/>
      <c r="M52" s="100"/>
      <c r="N52" s="101"/>
      <c r="O52" s="100"/>
      <c r="P52" s="101"/>
      <c r="Q52" s="100"/>
      <c r="R52" s="101"/>
      <c r="S52" s="100"/>
      <c r="T52" s="101"/>
      <c r="U52" s="118"/>
      <c r="V52" s="118"/>
      <c r="W52" s="100"/>
      <c r="X52" s="100"/>
      <c r="Y52" s="100"/>
      <c r="Z52" s="100"/>
      <c r="AA52" s="132"/>
      <c r="AB52" s="101"/>
      <c r="AC52" s="101"/>
      <c r="AD52" s="101"/>
      <c r="AE52" s="100"/>
      <c r="AF52" s="101"/>
      <c r="AG52" s="100"/>
      <c r="AH52" s="101"/>
      <c r="AI52" s="100"/>
      <c r="AJ52" s="101"/>
      <c r="AK52" s="100"/>
      <c r="AL52" s="101"/>
      <c r="AM52" s="101"/>
      <c r="AN52" s="8"/>
      <c r="AO52" s="147">
        <f>IFERROR(VLOOKUP(B52,'A2. Rate Change &amp; Enrollment'!$C$20:$K$769,3,FALSE),0)</f>
        <v>0</v>
      </c>
      <c r="AP52" s="147">
        <f>IFERROR(VLOOKUP(B52,'A2. Rate Change &amp; Enrollment'!$C$20:$K$769,7,FALSE),0)</f>
        <v>0</v>
      </c>
      <c r="AQ52" s="150" t="e">
        <f t="shared" si="6"/>
        <v>#DIV/0!</v>
      </c>
      <c r="AS52" s="177"/>
      <c r="AT52" s="177"/>
      <c r="AV52" s="153" t="e">
        <f t="shared" si="7"/>
        <v>#DIV/0!</v>
      </c>
      <c r="AW52" s="101"/>
      <c r="AY52" s="132"/>
      <c r="AZ52" s="101"/>
      <c r="BA52" s="94"/>
      <c r="BB52" s="94"/>
      <c r="BC52" s="94"/>
      <c r="BD52" s="94"/>
      <c r="BE52" s="101"/>
      <c r="BF52" s="132"/>
      <c r="BG52" s="98"/>
      <c r="BH52" s="74" t="str">
        <f t="shared" si="2"/>
        <v>N</v>
      </c>
      <c r="BI52" t="e">
        <f t="shared" si="3"/>
        <v>#DIV/0!</v>
      </c>
      <c r="BK52" s="283">
        <f>IFERROR(VLOOKUP($B52, 'A2. Rate Change &amp; Enrollment'!$C$14:$BY$769, 75, FALSE), 0)</f>
        <v>0</v>
      </c>
      <c r="BL52" s="283" t="e">
        <f t="shared" si="4"/>
        <v>#DIV/0!</v>
      </c>
      <c r="BM52" s="283" t="e">
        <f t="shared" si="5"/>
        <v>#DIV/0!</v>
      </c>
      <c r="BN52" t="e">
        <f t="shared" si="8"/>
        <v>#DIV/0!</v>
      </c>
    </row>
    <row r="53" spans="1:66" x14ac:dyDescent="0.35">
      <c r="A53" t="s">
        <v>247</v>
      </c>
      <c r="B53" s="144"/>
      <c r="C53" s="98"/>
      <c r="D53" s="43" t="str">
        <f t="shared" si="1"/>
        <v>Other</v>
      </c>
      <c r="E53" s="100"/>
      <c r="F53" s="101"/>
      <c r="G53" s="100"/>
      <c r="H53" s="101"/>
      <c r="I53" s="100"/>
      <c r="J53" s="101"/>
      <c r="K53" s="100"/>
      <c r="L53" s="101"/>
      <c r="M53" s="100"/>
      <c r="N53" s="101"/>
      <c r="O53" s="100"/>
      <c r="P53" s="101"/>
      <c r="Q53" s="100"/>
      <c r="R53" s="101"/>
      <c r="S53" s="100"/>
      <c r="T53" s="101"/>
      <c r="U53" s="118"/>
      <c r="V53" s="118"/>
      <c r="W53" s="100"/>
      <c r="X53" s="100"/>
      <c r="Y53" s="100"/>
      <c r="Z53" s="100"/>
      <c r="AA53" s="132"/>
      <c r="AB53" s="101"/>
      <c r="AC53" s="101"/>
      <c r="AD53" s="101"/>
      <c r="AE53" s="100"/>
      <c r="AF53" s="101"/>
      <c r="AG53" s="100"/>
      <c r="AH53" s="101"/>
      <c r="AI53" s="100"/>
      <c r="AJ53" s="101"/>
      <c r="AK53" s="100"/>
      <c r="AL53" s="101"/>
      <c r="AM53" s="101"/>
      <c r="AN53" s="8"/>
      <c r="AO53" s="147">
        <f>IFERROR(VLOOKUP(B53,'A2. Rate Change &amp; Enrollment'!$C$20:$K$769,3,FALSE),0)</f>
        <v>0</v>
      </c>
      <c r="AP53" s="147">
        <f>IFERROR(VLOOKUP(B53,'A2. Rate Change &amp; Enrollment'!$C$20:$K$769,7,FALSE),0)</f>
        <v>0</v>
      </c>
      <c r="AQ53" s="150" t="e">
        <f t="shared" si="6"/>
        <v>#DIV/0!</v>
      </c>
      <c r="AS53" s="177"/>
      <c r="AT53" s="177"/>
      <c r="AV53" s="153" t="e">
        <f t="shared" si="7"/>
        <v>#DIV/0!</v>
      </c>
      <c r="AW53" s="101"/>
      <c r="AY53" s="132"/>
      <c r="AZ53" s="101"/>
      <c r="BA53" s="94"/>
      <c r="BB53" s="94"/>
      <c r="BC53" s="94"/>
      <c r="BD53" s="94"/>
      <c r="BE53" s="101"/>
      <c r="BF53" s="132"/>
      <c r="BG53" s="98"/>
      <c r="BH53" s="74" t="str">
        <f t="shared" si="2"/>
        <v>N</v>
      </c>
      <c r="BI53" t="e">
        <f t="shared" si="3"/>
        <v>#DIV/0!</v>
      </c>
      <c r="BK53" s="283">
        <f>IFERROR(VLOOKUP($B53, 'A2. Rate Change &amp; Enrollment'!$C$14:$BY$769, 75, FALSE), 0)</f>
        <v>0</v>
      </c>
      <c r="BL53" s="283" t="e">
        <f t="shared" si="4"/>
        <v>#DIV/0!</v>
      </c>
      <c r="BM53" s="283" t="e">
        <f t="shared" si="5"/>
        <v>#DIV/0!</v>
      </c>
      <c r="BN53" t="e">
        <f t="shared" si="8"/>
        <v>#DIV/0!</v>
      </c>
    </row>
    <row r="54" spans="1:66" x14ac:dyDescent="0.35">
      <c r="A54" t="s">
        <v>248</v>
      </c>
      <c r="B54" s="144"/>
      <c r="C54" s="98"/>
      <c r="D54" s="43" t="str">
        <f t="shared" si="1"/>
        <v>Other</v>
      </c>
      <c r="E54" s="100"/>
      <c r="F54" s="101"/>
      <c r="G54" s="100"/>
      <c r="H54" s="101"/>
      <c r="I54" s="100"/>
      <c r="J54" s="101"/>
      <c r="K54" s="100"/>
      <c r="L54" s="101"/>
      <c r="M54" s="100"/>
      <c r="N54" s="101"/>
      <c r="O54" s="100"/>
      <c r="P54" s="101"/>
      <c r="Q54" s="100"/>
      <c r="R54" s="101"/>
      <c r="S54" s="100"/>
      <c r="T54" s="101"/>
      <c r="U54" s="118"/>
      <c r="V54" s="118"/>
      <c r="W54" s="100"/>
      <c r="X54" s="100"/>
      <c r="Y54" s="100"/>
      <c r="Z54" s="100"/>
      <c r="AA54" s="132"/>
      <c r="AB54" s="101"/>
      <c r="AC54" s="101"/>
      <c r="AD54" s="101"/>
      <c r="AE54" s="100"/>
      <c r="AF54" s="101"/>
      <c r="AG54" s="100"/>
      <c r="AH54" s="101"/>
      <c r="AI54" s="100"/>
      <c r="AJ54" s="101"/>
      <c r="AK54" s="100"/>
      <c r="AL54" s="101"/>
      <c r="AM54" s="101"/>
      <c r="AN54" s="8"/>
      <c r="AO54" s="147">
        <f>IFERROR(VLOOKUP(B54,'A2. Rate Change &amp; Enrollment'!$C$20:$K$769,3,FALSE),0)</f>
        <v>0</v>
      </c>
      <c r="AP54" s="147">
        <f>IFERROR(VLOOKUP(B54,'A2. Rate Change &amp; Enrollment'!$C$20:$K$769,7,FALSE),0)</f>
        <v>0</v>
      </c>
      <c r="AQ54" s="150" t="e">
        <f t="shared" si="6"/>
        <v>#DIV/0!</v>
      </c>
      <c r="AS54" s="177"/>
      <c r="AT54" s="177"/>
      <c r="AV54" s="153" t="e">
        <f t="shared" si="7"/>
        <v>#DIV/0!</v>
      </c>
      <c r="AW54" s="101"/>
      <c r="AY54" s="132"/>
      <c r="AZ54" s="101"/>
      <c r="BA54" s="94"/>
      <c r="BB54" s="94"/>
      <c r="BC54" s="94"/>
      <c r="BD54" s="94"/>
      <c r="BE54" s="101"/>
      <c r="BF54" s="132"/>
      <c r="BG54" s="98"/>
      <c r="BH54" s="74" t="str">
        <f t="shared" si="2"/>
        <v>N</v>
      </c>
      <c r="BI54" t="e">
        <f t="shared" si="3"/>
        <v>#DIV/0!</v>
      </c>
      <c r="BK54" s="283">
        <f>IFERROR(VLOOKUP($B54, 'A2. Rate Change &amp; Enrollment'!$C$14:$BY$769, 75, FALSE), 0)</f>
        <v>0</v>
      </c>
      <c r="BL54" s="283" t="e">
        <f t="shared" si="4"/>
        <v>#DIV/0!</v>
      </c>
      <c r="BM54" s="283" t="e">
        <f t="shared" si="5"/>
        <v>#DIV/0!</v>
      </c>
      <c r="BN54" t="e">
        <f t="shared" si="8"/>
        <v>#DIV/0!</v>
      </c>
    </row>
    <row r="55" spans="1:66" x14ac:dyDescent="0.35">
      <c r="A55" t="s">
        <v>249</v>
      </c>
      <c r="B55" s="144"/>
      <c r="C55" s="98"/>
      <c r="D55" s="43" t="str">
        <f t="shared" si="1"/>
        <v>Other</v>
      </c>
      <c r="E55" s="100"/>
      <c r="F55" s="101"/>
      <c r="G55" s="100"/>
      <c r="H55" s="101"/>
      <c r="I55" s="100"/>
      <c r="J55" s="101"/>
      <c r="K55" s="100"/>
      <c r="L55" s="101"/>
      <c r="M55" s="100"/>
      <c r="N55" s="101"/>
      <c r="O55" s="100"/>
      <c r="P55" s="101"/>
      <c r="Q55" s="100"/>
      <c r="R55" s="101"/>
      <c r="S55" s="100"/>
      <c r="T55" s="101"/>
      <c r="U55" s="118"/>
      <c r="V55" s="118"/>
      <c r="W55" s="100"/>
      <c r="X55" s="100"/>
      <c r="Y55" s="100"/>
      <c r="Z55" s="100"/>
      <c r="AA55" s="132"/>
      <c r="AB55" s="101"/>
      <c r="AC55" s="101"/>
      <c r="AD55" s="101"/>
      <c r="AE55" s="100"/>
      <c r="AF55" s="101"/>
      <c r="AG55" s="100"/>
      <c r="AH55" s="101"/>
      <c r="AI55" s="100"/>
      <c r="AJ55" s="101"/>
      <c r="AK55" s="100"/>
      <c r="AL55" s="101"/>
      <c r="AM55" s="101"/>
      <c r="AN55" s="8"/>
      <c r="AO55" s="147">
        <f>IFERROR(VLOOKUP(B55,'A2. Rate Change &amp; Enrollment'!$C$20:$K$769,3,FALSE),0)</f>
        <v>0</v>
      </c>
      <c r="AP55" s="147">
        <f>IFERROR(VLOOKUP(B55,'A2. Rate Change &amp; Enrollment'!$C$20:$K$769,7,FALSE),0)</f>
        <v>0</v>
      </c>
      <c r="AQ55" s="150" t="e">
        <f t="shared" si="6"/>
        <v>#DIV/0!</v>
      </c>
      <c r="AS55" s="177"/>
      <c r="AT55" s="177"/>
      <c r="AV55" s="153" t="e">
        <f t="shared" si="7"/>
        <v>#DIV/0!</v>
      </c>
      <c r="AW55" s="101"/>
      <c r="AY55" s="132"/>
      <c r="AZ55" s="101"/>
      <c r="BA55" s="94"/>
      <c r="BB55" s="94"/>
      <c r="BC55" s="94"/>
      <c r="BD55" s="94"/>
      <c r="BE55" s="101"/>
      <c r="BF55" s="132"/>
      <c r="BG55" s="98"/>
      <c r="BH55" s="74" t="str">
        <f t="shared" si="2"/>
        <v>N</v>
      </c>
      <c r="BI55" t="e">
        <f t="shared" si="3"/>
        <v>#DIV/0!</v>
      </c>
      <c r="BK55" s="283">
        <f>IFERROR(VLOOKUP($B55, 'A2. Rate Change &amp; Enrollment'!$C$14:$BY$769, 75, FALSE), 0)</f>
        <v>0</v>
      </c>
      <c r="BL55" s="283" t="e">
        <f t="shared" si="4"/>
        <v>#DIV/0!</v>
      </c>
      <c r="BM55" s="283" t="e">
        <f t="shared" si="5"/>
        <v>#DIV/0!</v>
      </c>
      <c r="BN55" t="e">
        <f t="shared" si="8"/>
        <v>#DIV/0!</v>
      </c>
    </row>
    <row r="56" spans="1:66" x14ac:dyDescent="0.35">
      <c r="A56" t="s">
        <v>250</v>
      </c>
      <c r="B56" s="144"/>
      <c r="C56" s="98"/>
      <c r="D56" s="43" t="str">
        <f t="shared" si="1"/>
        <v>Other</v>
      </c>
      <c r="E56" s="100"/>
      <c r="F56" s="101"/>
      <c r="G56" s="100"/>
      <c r="H56" s="101"/>
      <c r="I56" s="100"/>
      <c r="J56" s="101"/>
      <c r="K56" s="100"/>
      <c r="L56" s="101"/>
      <c r="M56" s="100"/>
      <c r="N56" s="101"/>
      <c r="O56" s="100"/>
      <c r="P56" s="101"/>
      <c r="Q56" s="100"/>
      <c r="R56" s="101"/>
      <c r="S56" s="100"/>
      <c r="T56" s="101"/>
      <c r="U56" s="118"/>
      <c r="V56" s="118"/>
      <c r="W56" s="100"/>
      <c r="X56" s="100"/>
      <c r="Y56" s="100"/>
      <c r="Z56" s="100"/>
      <c r="AA56" s="132"/>
      <c r="AB56" s="101"/>
      <c r="AC56" s="101"/>
      <c r="AD56" s="101"/>
      <c r="AE56" s="100"/>
      <c r="AF56" s="101"/>
      <c r="AG56" s="100"/>
      <c r="AH56" s="101"/>
      <c r="AI56" s="100"/>
      <c r="AJ56" s="101"/>
      <c r="AK56" s="100"/>
      <c r="AL56" s="101"/>
      <c r="AM56" s="101"/>
      <c r="AN56" s="8"/>
      <c r="AO56" s="147">
        <f>IFERROR(VLOOKUP(B56,'A2. Rate Change &amp; Enrollment'!$C$20:$K$769,3,FALSE),0)</f>
        <v>0</v>
      </c>
      <c r="AP56" s="147">
        <f>IFERROR(VLOOKUP(B56,'A2. Rate Change &amp; Enrollment'!$C$20:$K$769,7,FALSE),0)</f>
        <v>0</v>
      </c>
      <c r="AQ56" s="150" t="e">
        <f t="shared" si="6"/>
        <v>#DIV/0!</v>
      </c>
      <c r="AS56" s="177"/>
      <c r="AT56" s="177"/>
      <c r="AV56" s="153" t="e">
        <f t="shared" si="7"/>
        <v>#DIV/0!</v>
      </c>
      <c r="AW56" s="101"/>
      <c r="AY56" s="132"/>
      <c r="AZ56" s="101"/>
      <c r="BA56" s="94"/>
      <c r="BB56" s="94"/>
      <c r="BC56" s="94"/>
      <c r="BD56" s="94"/>
      <c r="BE56" s="101"/>
      <c r="BF56" s="132"/>
      <c r="BG56" s="98"/>
      <c r="BH56" s="74" t="str">
        <f t="shared" si="2"/>
        <v>N</v>
      </c>
      <c r="BI56" t="e">
        <f t="shared" si="3"/>
        <v>#DIV/0!</v>
      </c>
      <c r="BK56" s="283">
        <f>IFERROR(VLOOKUP($B56, 'A2. Rate Change &amp; Enrollment'!$C$14:$BY$769, 75, FALSE), 0)</f>
        <v>0</v>
      </c>
      <c r="BL56" s="283" t="e">
        <f t="shared" si="4"/>
        <v>#DIV/0!</v>
      </c>
      <c r="BM56" s="283" t="e">
        <f t="shared" si="5"/>
        <v>#DIV/0!</v>
      </c>
      <c r="BN56" t="e">
        <f t="shared" si="8"/>
        <v>#DIV/0!</v>
      </c>
    </row>
    <row r="57" spans="1:66" x14ac:dyDescent="0.35">
      <c r="A57" t="s">
        <v>251</v>
      </c>
      <c r="B57" s="144"/>
      <c r="C57" s="98"/>
      <c r="D57" s="43" t="str">
        <f t="shared" si="1"/>
        <v>Other</v>
      </c>
      <c r="E57" s="100"/>
      <c r="F57" s="101"/>
      <c r="G57" s="100"/>
      <c r="H57" s="101"/>
      <c r="I57" s="100"/>
      <c r="J57" s="101"/>
      <c r="K57" s="100"/>
      <c r="L57" s="101"/>
      <c r="M57" s="100"/>
      <c r="N57" s="101"/>
      <c r="O57" s="100"/>
      <c r="P57" s="101"/>
      <c r="Q57" s="100"/>
      <c r="R57" s="101"/>
      <c r="S57" s="100"/>
      <c r="T57" s="101"/>
      <c r="U57" s="118"/>
      <c r="V57" s="118"/>
      <c r="W57" s="100"/>
      <c r="X57" s="100"/>
      <c r="Y57" s="100"/>
      <c r="Z57" s="100"/>
      <c r="AA57" s="132"/>
      <c r="AB57" s="101"/>
      <c r="AC57" s="101"/>
      <c r="AD57" s="101"/>
      <c r="AE57" s="100"/>
      <c r="AF57" s="101"/>
      <c r="AG57" s="100"/>
      <c r="AH57" s="101"/>
      <c r="AI57" s="100"/>
      <c r="AJ57" s="101"/>
      <c r="AK57" s="100"/>
      <c r="AL57" s="101"/>
      <c r="AM57" s="101"/>
      <c r="AN57" s="8"/>
      <c r="AO57" s="147">
        <f>IFERROR(VLOOKUP(B57,'A2. Rate Change &amp; Enrollment'!$C$20:$K$769,3,FALSE),0)</f>
        <v>0</v>
      </c>
      <c r="AP57" s="147">
        <f>IFERROR(VLOOKUP(B57,'A2. Rate Change &amp; Enrollment'!$C$20:$K$769,7,FALSE),0)</f>
        <v>0</v>
      </c>
      <c r="AQ57" s="150" t="e">
        <f t="shared" si="6"/>
        <v>#DIV/0!</v>
      </c>
      <c r="AS57" s="177"/>
      <c r="AT57" s="177"/>
      <c r="AV57" s="153" t="e">
        <f t="shared" si="7"/>
        <v>#DIV/0!</v>
      </c>
      <c r="AW57" s="101"/>
      <c r="AY57" s="132"/>
      <c r="AZ57" s="101"/>
      <c r="BA57" s="94"/>
      <c r="BB57" s="94"/>
      <c r="BC57" s="94"/>
      <c r="BD57" s="94"/>
      <c r="BE57" s="101"/>
      <c r="BF57" s="132"/>
      <c r="BG57" s="98"/>
      <c r="BH57" s="74" t="str">
        <f t="shared" si="2"/>
        <v>N</v>
      </c>
      <c r="BI57" t="e">
        <f t="shared" si="3"/>
        <v>#DIV/0!</v>
      </c>
      <c r="BK57" s="283">
        <f>IFERROR(VLOOKUP($B57, 'A2. Rate Change &amp; Enrollment'!$C$14:$BY$769, 75, FALSE), 0)</f>
        <v>0</v>
      </c>
      <c r="BL57" s="283" t="e">
        <f t="shared" si="4"/>
        <v>#DIV/0!</v>
      </c>
      <c r="BM57" s="283" t="e">
        <f t="shared" si="5"/>
        <v>#DIV/0!</v>
      </c>
      <c r="BN57" t="e">
        <f t="shared" si="8"/>
        <v>#DIV/0!</v>
      </c>
    </row>
    <row r="58" spans="1:66" x14ac:dyDescent="0.35">
      <c r="A58" t="s">
        <v>252</v>
      </c>
      <c r="B58" s="144"/>
      <c r="C58" s="98"/>
      <c r="D58" s="43" t="str">
        <f t="shared" si="1"/>
        <v>Other</v>
      </c>
      <c r="E58" s="100"/>
      <c r="F58" s="101"/>
      <c r="G58" s="100"/>
      <c r="H58" s="101"/>
      <c r="I58" s="100"/>
      <c r="J58" s="101"/>
      <c r="K58" s="100"/>
      <c r="L58" s="101"/>
      <c r="M58" s="100"/>
      <c r="N58" s="101"/>
      <c r="O58" s="100"/>
      <c r="P58" s="101"/>
      <c r="Q58" s="100"/>
      <c r="R58" s="101"/>
      <c r="S58" s="100"/>
      <c r="T58" s="101"/>
      <c r="U58" s="118"/>
      <c r="V58" s="118"/>
      <c r="W58" s="100"/>
      <c r="X58" s="100"/>
      <c r="Y58" s="100"/>
      <c r="Z58" s="100"/>
      <c r="AA58" s="132"/>
      <c r="AB58" s="101"/>
      <c r="AC58" s="101"/>
      <c r="AD58" s="101"/>
      <c r="AE58" s="100"/>
      <c r="AF58" s="101"/>
      <c r="AG58" s="100"/>
      <c r="AH58" s="101"/>
      <c r="AI58" s="100"/>
      <c r="AJ58" s="101"/>
      <c r="AK58" s="100"/>
      <c r="AL58" s="101"/>
      <c r="AM58" s="101"/>
      <c r="AN58" s="8"/>
      <c r="AO58" s="147">
        <f>IFERROR(VLOOKUP(B58,'A2. Rate Change &amp; Enrollment'!$C$20:$K$769,3,FALSE),0)</f>
        <v>0</v>
      </c>
      <c r="AP58" s="147">
        <f>IFERROR(VLOOKUP(B58,'A2. Rate Change &amp; Enrollment'!$C$20:$K$769,7,FALSE),0)</f>
        <v>0</v>
      </c>
      <c r="AQ58" s="150" t="e">
        <f t="shared" si="6"/>
        <v>#DIV/0!</v>
      </c>
      <c r="AS58" s="177"/>
      <c r="AT58" s="177"/>
      <c r="AV58" s="153" t="e">
        <f t="shared" si="7"/>
        <v>#DIV/0!</v>
      </c>
      <c r="AW58" s="101"/>
      <c r="AY58" s="132"/>
      <c r="AZ58" s="101"/>
      <c r="BA58" s="94"/>
      <c r="BB58" s="94"/>
      <c r="BC58" s="94"/>
      <c r="BD58" s="94"/>
      <c r="BE58" s="101"/>
      <c r="BF58" s="132"/>
      <c r="BG58" s="98"/>
      <c r="BH58" s="74" t="str">
        <f t="shared" si="2"/>
        <v>N</v>
      </c>
      <c r="BI58" t="e">
        <f t="shared" si="3"/>
        <v>#DIV/0!</v>
      </c>
      <c r="BK58" s="283">
        <f>IFERROR(VLOOKUP($B58, 'A2. Rate Change &amp; Enrollment'!$C$14:$BY$769, 75, FALSE), 0)</f>
        <v>0</v>
      </c>
      <c r="BL58" s="283" t="e">
        <f t="shared" si="4"/>
        <v>#DIV/0!</v>
      </c>
      <c r="BM58" s="283" t="e">
        <f t="shared" si="5"/>
        <v>#DIV/0!</v>
      </c>
      <c r="BN58" t="e">
        <f t="shared" si="8"/>
        <v>#DIV/0!</v>
      </c>
    </row>
    <row r="59" spans="1:66" x14ac:dyDescent="0.35">
      <c r="A59" t="s">
        <v>253</v>
      </c>
      <c r="B59" s="144"/>
      <c r="C59" s="98"/>
      <c r="D59" s="43" t="str">
        <f t="shared" si="1"/>
        <v>Other</v>
      </c>
      <c r="E59" s="100"/>
      <c r="F59" s="101"/>
      <c r="G59" s="100"/>
      <c r="H59" s="101"/>
      <c r="I59" s="100"/>
      <c r="J59" s="101"/>
      <c r="K59" s="100"/>
      <c r="L59" s="101"/>
      <c r="M59" s="100"/>
      <c r="N59" s="101"/>
      <c r="O59" s="100"/>
      <c r="P59" s="101"/>
      <c r="Q59" s="100"/>
      <c r="R59" s="101"/>
      <c r="S59" s="100"/>
      <c r="T59" s="101"/>
      <c r="U59" s="118"/>
      <c r="V59" s="118"/>
      <c r="W59" s="100"/>
      <c r="X59" s="100"/>
      <c r="Y59" s="100"/>
      <c r="Z59" s="100"/>
      <c r="AA59" s="132"/>
      <c r="AB59" s="101"/>
      <c r="AC59" s="101"/>
      <c r="AD59" s="101"/>
      <c r="AE59" s="100"/>
      <c r="AF59" s="101"/>
      <c r="AG59" s="100"/>
      <c r="AH59" s="101"/>
      <c r="AI59" s="100"/>
      <c r="AJ59" s="101"/>
      <c r="AK59" s="100"/>
      <c r="AL59" s="101"/>
      <c r="AM59" s="101"/>
      <c r="AN59" s="8"/>
      <c r="AO59" s="147">
        <f>IFERROR(VLOOKUP(B59,'A2. Rate Change &amp; Enrollment'!$C$20:$K$769,3,FALSE),0)</f>
        <v>0</v>
      </c>
      <c r="AP59" s="147">
        <f>IFERROR(VLOOKUP(B59,'A2. Rate Change &amp; Enrollment'!$C$20:$K$769,7,FALSE),0)</f>
        <v>0</v>
      </c>
      <c r="AQ59" s="150" t="e">
        <f t="shared" si="6"/>
        <v>#DIV/0!</v>
      </c>
      <c r="AS59" s="177"/>
      <c r="AT59" s="177"/>
      <c r="AV59" s="153" t="e">
        <f t="shared" si="7"/>
        <v>#DIV/0!</v>
      </c>
      <c r="AW59" s="101"/>
      <c r="AY59" s="132"/>
      <c r="AZ59" s="101"/>
      <c r="BA59" s="94"/>
      <c r="BB59" s="94"/>
      <c r="BC59" s="94"/>
      <c r="BD59" s="94"/>
      <c r="BE59" s="101"/>
      <c r="BF59" s="132"/>
      <c r="BG59" s="98"/>
      <c r="BH59" s="74" t="str">
        <f t="shared" si="2"/>
        <v>N</v>
      </c>
      <c r="BI59" t="e">
        <f t="shared" si="3"/>
        <v>#DIV/0!</v>
      </c>
      <c r="BK59" s="283">
        <f>IFERROR(VLOOKUP($B59, 'A2. Rate Change &amp; Enrollment'!$C$14:$BY$769, 75, FALSE), 0)</f>
        <v>0</v>
      </c>
      <c r="BL59" s="283" t="e">
        <f t="shared" si="4"/>
        <v>#DIV/0!</v>
      </c>
      <c r="BM59" s="283" t="e">
        <f t="shared" si="5"/>
        <v>#DIV/0!</v>
      </c>
      <c r="BN59" t="e">
        <f t="shared" si="8"/>
        <v>#DIV/0!</v>
      </c>
    </row>
    <row r="60" spans="1:66" x14ac:dyDescent="0.35">
      <c r="A60" t="s">
        <v>254</v>
      </c>
      <c r="B60" s="144"/>
      <c r="C60" s="98"/>
      <c r="D60" s="43" t="str">
        <f t="shared" si="1"/>
        <v>Other</v>
      </c>
      <c r="E60" s="100"/>
      <c r="F60" s="101"/>
      <c r="G60" s="100"/>
      <c r="H60" s="101"/>
      <c r="I60" s="100"/>
      <c r="J60" s="101"/>
      <c r="K60" s="100"/>
      <c r="L60" s="101"/>
      <c r="M60" s="100"/>
      <c r="N60" s="101"/>
      <c r="O60" s="100"/>
      <c r="P60" s="101"/>
      <c r="Q60" s="100"/>
      <c r="R60" s="101"/>
      <c r="S60" s="100"/>
      <c r="T60" s="101"/>
      <c r="U60" s="118"/>
      <c r="V60" s="118"/>
      <c r="W60" s="100"/>
      <c r="X60" s="100"/>
      <c r="Y60" s="100"/>
      <c r="Z60" s="100"/>
      <c r="AA60" s="132"/>
      <c r="AB60" s="101"/>
      <c r="AC60" s="101"/>
      <c r="AD60" s="101"/>
      <c r="AE60" s="100"/>
      <c r="AF60" s="101"/>
      <c r="AG60" s="100"/>
      <c r="AH60" s="101"/>
      <c r="AI60" s="100"/>
      <c r="AJ60" s="101"/>
      <c r="AK60" s="100"/>
      <c r="AL60" s="101"/>
      <c r="AM60" s="101"/>
      <c r="AN60" s="8"/>
      <c r="AO60" s="147">
        <f>IFERROR(VLOOKUP(B60,'A2. Rate Change &amp; Enrollment'!$C$20:$K$769,3,FALSE),0)</f>
        <v>0</v>
      </c>
      <c r="AP60" s="147">
        <f>IFERROR(VLOOKUP(B60,'A2. Rate Change &amp; Enrollment'!$C$20:$K$769,7,FALSE),0)</f>
        <v>0</v>
      </c>
      <c r="AQ60" s="150" t="e">
        <f t="shared" si="6"/>
        <v>#DIV/0!</v>
      </c>
      <c r="AS60" s="177"/>
      <c r="AT60" s="177"/>
      <c r="AV60" s="153" t="e">
        <f t="shared" si="7"/>
        <v>#DIV/0!</v>
      </c>
      <c r="AW60" s="101"/>
      <c r="AY60" s="132"/>
      <c r="AZ60" s="101"/>
      <c r="BA60" s="94"/>
      <c r="BB60" s="94"/>
      <c r="BC60" s="94"/>
      <c r="BD60" s="94"/>
      <c r="BE60" s="101"/>
      <c r="BF60" s="132"/>
      <c r="BG60" s="98"/>
      <c r="BH60" s="74" t="str">
        <f t="shared" si="2"/>
        <v>N</v>
      </c>
      <c r="BI60" t="e">
        <f t="shared" si="3"/>
        <v>#DIV/0!</v>
      </c>
      <c r="BK60" s="283">
        <f>IFERROR(VLOOKUP($B60, 'A2. Rate Change &amp; Enrollment'!$C$14:$BY$769, 75, FALSE), 0)</f>
        <v>0</v>
      </c>
      <c r="BL60" s="283" t="e">
        <f t="shared" si="4"/>
        <v>#DIV/0!</v>
      </c>
      <c r="BM60" s="283" t="e">
        <f t="shared" si="5"/>
        <v>#DIV/0!</v>
      </c>
      <c r="BN60" t="e">
        <f t="shared" si="8"/>
        <v>#DIV/0!</v>
      </c>
    </row>
    <row r="61" spans="1:66" x14ac:dyDescent="0.35">
      <c r="A61" t="s">
        <v>255</v>
      </c>
      <c r="B61" s="144"/>
      <c r="C61" s="98"/>
      <c r="D61" s="43" t="str">
        <f t="shared" si="1"/>
        <v>Other</v>
      </c>
      <c r="E61" s="100"/>
      <c r="F61" s="101"/>
      <c r="G61" s="100"/>
      <c r="H61" s="101"/>
      <c r="I61" s="100"/>
      <c r="J61" s="101"/>
      <c r="K61" s="100"/>
      <c r="L61" s="101"/>
      <c r="M61" s="100"/>
      <c r="N61" s="101"/>
      <c r="O61" s="100"/>
      <c r="P61" s="101"/>
      <c r="Q61" s="100"/>
      <c r="R61" s="101"/>
      <c r="S61" s="100"/>
      <c r="T61" s="101"/>
      <c r="U61" s="118"/>
      <c r="V61" s="118"/>
      <c r="W61" s="100"/>
      <c r="X61" s="100"/>
      <c r="Y61" s="100"/>
      <c r="Z61" s="100"/>
      <c r="AA61" s="132"/>
      <c r="AB61" s="101"/>
      <c r="AC61" s="101"/>
      <c r="AD61" s="101"/>
      <c r="AE61" s="100"/>
      <c r="AF61" s="101"/>
      <c r="AG61" s="100"/>
      <c r="AH61" s="101"/>
      <c r="AI61" s="100"/>
      <c r="AJ61" s="101"/>
      <c r="AK61" s="100"/>
      <c r="AL61" s="101"/>
      <c r="AM61" s="101"/>
      <c r="AN61" s="8"/>
      <c r="AO61" s="147">
        <f>IFERROR(VLOOKUP(B61,'A2. Rate Change &amp; Enrollment'!$C$20:$K$769,3,FALSE),0)</f>
        <v>0</v>
      </c>
      <c r="AP61" s="147">
        <f>IFERROR(VLOOKUP(B61,'A2. Rate Change &amp; Enrollment'!$C$20:$K$769,7,FALSE),0)</f>
        <v>0</v>
      </c>
      <c r="AQ61" s="150" t="e">
        <f t="shared" si="6"/>
        <v>#DIV/0!</v>
      </c>
      <c r="AS61" s="177"/>
      <c r="AT61" s="177"/>
      <c r="AV61" s="153" t="e">
        <f t="shared" si="7"/>
        <v>#DIV/0!</v>
      </c>
      <c r="AW61" s="101"/>
      <c r="AY61" s="132"/>
      <c r="AZ61" s="101"/>
      <c r="BA61" s="94"/>
      <c r="BB61" s="94"/>
      <c r="BC61" s="94"/>
      <c r="BD61" s="94"/>
      <c r="BE61" s="101"/>
      <c r="BF61" s="132"/>
      <c r="BG61" s="98"/>
      <c r="BH61" s="74" t="str">
        <f t="shared" si="2"/>
        <v>N</v>
      </c>
      <c r="BI61" t="e">
        <f t="shared" si="3"/>
        <v>#DIV/0!</v>
      </c>
      <c r="BK61" s="283">
        <f>IFERROR(VLOOKUP($B61, 'A2. Rate Change &amp; Enrollment'!$C$14:$BY$769, 75, FALSE), 0)</f>
        <v>0</v>
      </c>
      <c r="BL61" s="283" t="e">
        <f t="shared" si="4"/>
        <v>#DIV/0!</v>
      </c>
      <c r="BM61" s="283" t="e">
        <f t="shared" si="5"/>
        <v>#DIV/0!</v>
      </c>
      <c r="BN61" t="e">
        <f t="shared" si="8"/>
        <v>#DIV/0!</v>
      </c>
    </row>
    <row r="62" spans="1:66" x14ac:dyDescent="0.35">
      <c r="A62" t="s">
        <v>256</v>
      </c>
      <c r="B62" s="144"/>
      <c r="C62" s="98"/>
      <c r="D62" s="43" t="str">
        <f t="shared" si="1"/>
        <v>Other</v>
      </c>
      <c r="E62" s="100"/>
      <c r="F62" s="101"/>
      <c r="G62" s="100"/>
      <c r="H62" s="101"/>
      <c r="I62" s="100"/>
      <c r="J62" s="101"/>
      <c r="K62" s="100"/>
      <c r="L62" s="101"/>
      <c r="M62" s="100"/>
      <c r="N62" s="101"/>
      <c r="O62" s="100"/>
      <c r="P62" s="101"/>
      <c r="Q62" s="100"/>
      <c r="R62" s="101"/>
      <c r="S62" s="100"/>
      <c r="T62" s="101"/>
      <c r="U62" s="118"/>
      <c r="V62" s="118"/>
      <c r="W62" s="100"/>
      <c r="X62" s="100"/>
      <c r="Y62" s="100"/>
      <c r="Z62" s="100"/>
      <c r="AA62" s="132"/>
      <c r="AB62" s="101"/>
      <c r="AC62" s="101"/>
      <c r="AD62" s="101"/>
      <c r="AE62" s="100"/>
      <c r="AF62" s="101"/>
      <c r="AG62" s="100"/>
      <c r="AH62" s="101"/>
      <c r="AI62" s="100"/>
      <c r="AJ62" s="101"/>
      <c r="AK62" s="100"/>
      <c r="AL62" s="101"/>
      <c r="AM62" s="101"/>
      <c r="AN62" s="8"/>
      <c r="AO62" s="147">
        <f>IFERROR(VLOOKUP(B62,'A2. Rate Change &amp; Enrollment'!$C$20:$K$769,3,FALSE),0)</f>
        <v>0</v>
      </c>
      <c r="AP62" s="147">
        <f>IFERROR(VLOOKUP(B62,'A2. Rate Change &amp; Enrollment'!$C$20:$K$769,7,FALSE),0)</f>
        <v>0</v>
      </c>
      <c r="AQ62" s="150" t="e">
        <f t="shared" si="6"/>
        <v>#DIV/0!</v>
      </c>
      <c r="AS62" s="177"/>
      <c r="AT62" s="177"/>
      <c r="AV62" s="153" t="e">
        <f t="shared" si="7"/>
        <v>#DIV/0!</v>
      </c>
      <c r="AW62" s="101"/>
      <c r="AY62" s="132"/>
      <c r="AZ62" s="101"/>
      <c r="BA62" s="94"/>
      <c r="BB62" s="94"/>
      <c r="BC62" s="94"/>
      <c r="BD62" s="94"/>
      <c r="BE62" s="101"/>
      <c r="BF62" s="132"/>
      <c r="BG62" s="98"/>
      <c r="BH62" s="74" t="str">
        <f t="shared" si="2"/>
        <v>N</v>
      </c>
      <c r="BI62" t="e">
        <f t="shared" si="3"/>
        <v>#DIV/0!</v>
      </c>
      <c r="BK62" s="283">
        <f>IFERROR(VLOOKUP($B62, 'A2. Rate Change &amp; Enrollment'!$C$14:$BY$769, 75, FALSE), 0)</f>
        <v>0</v>
      </c>
      <c r="BL62" s="283" t="e">
        <f t="shared" si="4"/>
        <v>#DIV/0!</v>
      </c>
      <c r="BM62" s="283" t="e">
        <f t="shared" si="5"/>
        <v>#DIV/0!</v>
      </c>
      <c r="BN62" t="e">
        <f t="shared" si="8"/>
        <v>#DIV/0!</v>
      </c>
    </row>
    <row r="63" spans="1:66" x14ac:dyDescent="0.35">
      <c r="A63" t="s">
        <v>257</v>
      </c>
      <c r="B63" s="144"/>
      <c r="C63" s="98"/>
      <c r="D63" s="43" t="str">
        <f t="shared" si="1"/>
        <v>Other</v>
      </c>
      <c r="E63" s="100"/>
      <c r="F63" s="101"/>
      <c r="G63" s="100"/>
      <c r="H63" s="101"/>
      <c r="I63" s="100"/>
      <c r="J63" s="101"/>
      <c r="K63" s="100"/>
      <c r="L63" s="101"/>
      <c r="M63" s="100"/>
      <c r="N63" s="101"/>
      <c r="O63" s="100"/>
      <c r="P63" s="101"/>
      <c r="Q63" s="100"/>
      <c r="R63" s="101"/>
      <c r="S63" s="100"/>
      <c r="T63" s="101"/>
      <c r="U63" s="118"/>
      <c r="V63" s="118"/>
      <c r="W63" s="100"/>
      <c r="X63" s="100"/>
      <c r="Y63" s="100"/>
      <c r="Z63" s="100"/>
      <c r="AA63" s="132"/>
      <c r="AB63" s="101"/>
      <c r="AC63" s="101"/>
      <c r="AD63" s="101"/>
      <c r="AE63" s="100"/>
      <c r="AF63" s="101"/>
      <c r="AG63" s="100"/>
      <c r="AH63" s="101"/>
      <c r="AI63" s="100"/>
      <c r="AJ63" s="101"/>
      <c r="AK63" s="100"/>
      <c r="AL63" s="101"/>
      <c r="AM63" s="101"/>
      <c r="AN63" s="8"/>
      <c r="AO63" s="147">
        <f>IFERROR(VLOOKUP(B63,'A2. Rate Change &amp; Enrollment'!$C$20:$K$769,3,FALSE),0)</f>
        <v>0</v>
      </c>
      <c r="AP63" s="147">
        <f>IFERROR(VLOOKUP(B63,'A2. Rate Change &amp; Enrollment'!$C$20:$K$769,7,FALSE),0)</f>
        <v>0</v>
      </c>
      <c r="AQ63" s="150" t="e">
        <f t="shared" si="6"/>
        <v>#DIV/0!</v>
      </c>
      <c r="AS63" s="177"/>
      <c r="AT63" s="177"/>
      <c r="AV63" s="153" t="e">
        <f t="shared" si="7"/>
        <v>#DIV/0!</v>
      </c>
      <c r="AW63" s="101"/>
      <c r="AY63" s="132"/>
      <c r="AZ63" s="101"/>
      <c r="BA63" s="94"/>
      <c r="BB63" s="94"/>
      <c r="BC63" s="94"/>
      <c r="BD63" s="94"/>
      <c r="BE63" s="101"/>
      <c r="BF63" s="132"/>
      <c r="BG63" s="98"/>
      <c r="BH63" s="74" t="str">
        <f t="shared" si="2"/>
        <v>N</v>
      </c>
      <c r="BI63" t="e">
        <f t="shared" si="3"/>
        <v>#DIV/0!</v>
      </c>
      <c r="BK63" s="283">
        <f>IFERROR(VLOOKUP($B63, 'A2. Rate Change &amp; Enrollment'!$C$14:$BY$769, 75, FALSE), 0)</f>
        <v>0</v>
      </c>
      <c r="BL63" s="283" t="e">
        <f t="shared" si="4"/>
        <v>#DIV/0!</v>
      </c>
      <c r="BM63" s="283" t="e">
        <f t="shared" si="5"/>
        <v>#DIV/0!</v>
      </c>
      <c r="BN63" t="e">
        <f t="shared" si="8"/>
        <v>#DIV/0!</v>
      </c>
    </row>
    <row r="64" spans="1:66" x14ac:dyDescent="0.35">
      <c r="A64" t="s">
        <v>258</v>
      </c>
      <c r="B64" s="144"/>
      <c r="C64" s="98"/>
      <c r="D64" s="43" t="str">
        <f t="shared" si="1"/>
        <v>Other</v>
      </c>
      <c r="E64" s="100"/>
      <c r="F64" s="101"/>
      <c r="G64" s="100"/>
      <c r="H64" s="101"/>
      <c r="I64" s="100"/>
      <c r="J64" s="101"/>
      <c r="K64" s="100"/>
      <c r="L64" s="101"/>
      <c r="M64" s="100"/>
      <c r="N64" s="101"/>
      <c r="O64" s="100"/>
      <c r="P64" s="101"/>
      <c r="Q64" s="100"/>
      <c r="R64" s="101"/>
      <c r="S64" s="100"/>
      <c r="T64" s="101"/>
      <c r="U64" s="118"/>
      <c r="V64" s="118"/>
      <c r="W64" s="100"/>
      <c r="X64" s="100"/>
      <c r="Y64" s="100"/>
      <c r="Z64" s="100"/>
      <c r="AA64" s="132"/>
      <c r="AB64" s="101"/>
      <c r="AC64" s="101"/>
      <c r="AD64" s="101"/>
      <c r="AE64" s="100"/>
      <c r="AF64" s="101"/>
      <c r="AG64" s="100"/>
      <c r="AH64" s="101"/>
      <c r="AI64" s="100"/>
      <c r="AJ64" s="101"/>
      <c r="AK64" s="100"/>
      <c r="AL64" s="101"/>
      <c r="AM64" s="101"/>
      <c r="AN64" s="8"/>
      <c r="AO64" s="147">
        <f>IFERROR(VLOOKUP(B64,'A2. Rate Change &amp; Enrollment'!$C$20:$K$769,3,FALSE),0)</f>
        <v>0</v>
      </c>
      <c r="AP64" s="147">
        <f>IFERROR(VLOOKUP(B64,'A2. Rate Change &amp; Enrollment'!$C$20:$K$769,7,FALSE),0)</f>
        <v>0</v>
      </c>
      <c r="AQ64" s="150" t="e">
        <f t="shared" si="6"/>
        <v>#DIV/0!</v>
      </c>
      <c r="AS64" s="177"/>
      <c r="AT64" s="177"/>
      <c r="AV64" s="153" t="e">
        <f t="shared" si="7"/>
        <v>#DIV/0!</v>
      </c>
      <c r="AW64" s="101"/>
      <c r="AY64" s="132"/>
      <c r="AZ64" s="101"/>
      <c r="BA64" s="94"/>
      <c r="BB64" s="94"/>
      <c r="BC64" s="94"/>
      <c r="BD64" s="94"/>
      <c r="BE64" s="101"/>
      <c r="BF64" s="132"/>
      <c r="BG64" s="98"/>
      <c r="BH64" s="74" t="str">
        <f t="shared" si="2"/>
        <v>N</v>
      </c>
      <c r="BI64" t="e">
        <f t="shared" si="3"/>
        <v>#DIV/0!</v>
      </c>
      <c r="BK64" s="283">
        <f>IFERROR(VLOOKUP($B64, 'A2. Rate Change &amp; Enrollment'!$C$14:$BY$769, 75, FALSE), 0)</f>
        <v>0</v>
      </c>
      <c r="BL64" s="283" t="e">
        <f t="shared" si="4"/>
        <v>#DIV/0!</v>
      </c>
      <c r="BM64" s="283" t="e">
        <f t="shared" si="5"/>
        <v>#DIV/0!</v>
      </c>
      <c r="BN64" t="e">
        <f t="shared" si="8"/>
        <v>#DIV/0!</v>
      </c>
    </row>
    <row r="65" spans="1:66" x14ac:dyDescent="0.35">
      <c r="A65" t="s">
        <v>259</v>
      </c>
      <c r="B65" s="144"/>
      <c r="C65" s="98"/>
      <c r="D65" s="43" t="str">
        <f t="shared" si="1"/>
        <v>Other</v>
      </c>
      <c r="E65" s="100"/>
      <c r="F65" s="101"/>
      <c r="G65" s="100"/>
      <c r="H65" s="101"/>
      <c r="I65" s="100"/>
      <c r="J65" s="101"/>
      <c r="K65" s="100"/>
      <c r="L65" s="101"/>
      <c r="M65" s="100"/>
      <c r="N65" s="101"/>
      <c r="O65" s="100"/>
      <c r="P65" s="101"/>
      <c r="Q65" s="100"/>
      <c r="R65" s="101"/>
      <c r="S65" s="100"/>
      <c r="T65" s="101"/>
      <c r="U65" s="118"/>
      <c r="V65" s="118"/>
      <c r="W65" s="100"/>
      <c r="X65" s="100"/>
      <c r="Y65" s="100"/>
      <c r="Z65" s="100"/>
      <c r="AA65" s="132"/>
      <c r="AB65" s="101"/>
      <c r="AC65" s="101"/>
      <c r="AD65" s="101"/>
      <c r="AE65" s="100"/>
      <c r="AF65" s="101"/>
      <c r="AG65" s="100"/>
      <c r="AH65" s="101"/>
      <c r="AI65" s="100"/>
      <c r="AJ65" s="101"/>
      <c r="AK65" s="100"/>
      <c r="AL65" s="101"/>
      <c r="AM65" s="101"/>
      <c r="AN65" s="8"/>
      <c r="AO65" s="147">
        <f>IFERROR(VLOOKUP(B65,'A2. Rate Change &amp; Enrollment'!$C$20:$K$769,3,FALSE),0)</f>
        <v>0</v>
      </c>
      <c r="AP65" s="147">
        <f>IFERROR(VLOOKUP(B65,'A2. Rate Change &amp; Enrollment'!$C$20:$K$769,7,FALSE),0)</f>
        <v>0</v>
      </c>
      <c r="AQ65" s="150" t="e">
        <f t="shared" si="6"/>
        <v>#DIV/0!</v>
      </c>
      <c r="AS65" s="177"/>
      <c r="AT65" s="177"/>
      <c r="AV65" s="153" t="e">
        <f t="shared" si="7"/>
        <v>#DIV/0!</v>
      </c>
      <c r="AW65" s="101"/>
      <c r="AY65" s="132"/>
      <c r="AZ65" s="101"/>
      <c r="BA65" s="94"/>
      <c r="BB65" s="94"/>
      <c r="BC65" s="94"/>
      <c r="BD65" s="94"/>
      <c r="BE65" s="101"/>
      <c r="BF65" s="132"/>
      <c r="BG65" s="98"/>
      <c r="BH65" s="74" t="str">
        <f t="shared" si="2"/>
        <v>N</v>
      </c>
      <c r="BI65" t="e">
        <f t="shared" si="3"/>
        <v>#DIV/0!</v>
      </c>
      <c r="BK65" s="283">
        <f>IFERROR(VLOOKUP($B65, 'A2. Rate Change &amp; Enrollment'!$C$14:$BY$769, 75, FALSE), 0)</f>
        <v>0</v>
      </c>
      <c r="BL65" s="283" t="e">
        <f t="shared" si="4"/>
        <v>#DIV/0!</v>
      </c>
      <c r="BM65" s="283" t="e">
        <f t="shared" si="5"/>
        <v>#DIV/0!</v>
      </c>
      <c r="BN65" t="e">
        <f t="shared" si="8"/>
        <v>#DIV/0!</v>
      </c>
    </row>
    <row r="66" spans="1:66" x14ac:dyDescent="0.35">
      <c r="A66" t="s">
        <v>260</v>
      </c>
      <c r="B66" s="144"/>
      <c r="C66" s="98"/>
      <c r="D66" s="43" t="str">
        <f t="shared" si="1"/>
        <v>Other</v>
      </c>
      <c r="E66" s="100"/>
      <c r="F66" s="101"/>
      <c r="G66" s="100"/>
      <c r="H66" s="101"/>
      <c r="I66" s="100"/>
      <c r="J66" s="101"/>
      <c r="K66" s="100"/>
      <c r="L66" s="101"/>
      <c r="M66" s="100"/>
      <c r="N66" s="101"/>
      <c r="O66" s="100"/>
      <c r="P66" s="101"/>
      <c r="Q66" s="100"/>
      <c r="R66" s="101"/>
      <c r="S66" s="100"/>
      <c r="T66" s="101"/>
      <c r="U66" s="118"/>
      <c r="V66" s="118"/>
      <c r="W66" s="100"/>
      <c r="X66" s="100"/>
      <c r="Y66" s="100"/>
      <c r="Z66" s="100"/>
      <c r="AA66" s="132"/>
      <c r="AB66" s="101"/>
      <c r="AC66" s="101"/>
      <c r="AD66" s="101"/>
      <c r="AE66" s="100"/>
      <c r="AF66" s="101"/>
      <c r="AG66" s="100"/>
      <c r="AH66" s="101"/>
      <c r="AI66" s="100"/>
      <c r="AJ66" s="101"/>
      <c r="AK66" s="100"/>
      <c r="AL66" s="101"/>
      <c r="AM66" s="101"/>
      <c r="AN66" s="8"/>
      <c r="AO66" s="147">
        <f>IFERROR(VLOOKUP(B66,'A2. Rate Change &amp; Enrollment'!$C$20:$K$769,3,FALSE),0)</f>
        <v>0</v>
      </c>
      <c r="AP66" s="147">
        <f>IFERROR(VLOOKUP(B66,'A2. Rate Change &amp; Enrollment'!$C$20:$K$769,7,FALSE),0)</f>
        <v>0</v>
      </c>
      <c r="AQ66" s="150" t="e">
        <f t="shared" si="6"/>
        <v>#DIV/0!</v>
      </c>
      <c r="AS66" s="177"/>
      <c r="AT66" s="177"/>
      <c r="AV66" s="153" t="e">
        <f t="shared" si="7"/>
        <v>#DIV/0!</v>
      </c>
      <c r="AW66" s="101"/>
      <c r="AY66" s="132"/>
      <c r="AZ66" s="101"/>
      <c r="BA66" s="94"/>
      <c r="BB66" s="94"/>
      <c r="BC66" s="94"/>
      <c r="BD66" s="94"/>
      <c r="BE66" s="101"/>
      <c r="BF66" s="132"/>
      <c r="BG66" s="98"/>
      <c r="BH66" s="74" t="str">
        <f t="shared" si="2"/>
        <v>N</v>
      </c>
      <c r="BI66" t="e">
        <f t="shared" si="3"/>
        <v>#DIV/0!</v>
      </c>
      <c r="BK66" s="283">
        <f>IFERROR(VLOOKUP($B66, 'A2. Rate Change &amp; Enrollment'!$C$14:$BY$769, 75, FALSE), 0)</f>
        <v>0</v>
      </c>
      <c r="BL66" s="283" t="e">
        <f t="shared" si="4"/>
        <v>#DIV/0!</v>
      </c>
      <c r="BM66" s="283" t="e">
        <f t="shared" si="5"/>
        <v>#DIV/0!</v>
      </c>
      <c r="BN66" t="e">
        <f t="shared" si="8"/>
        <v>#DIV/0!</v>
      </c>
    </row>
    <row r="67" spans="1:66" x14ac:dyDescent="0.35">
      <c r="A67" t="s">
        <v>261</v>
      </c>
      <c r="B67" s="144"/>
      <c r="C67" s="98"/>
      <c r="D67" s="43" t="str">
        <f t="shared" si="1"/>
        <v>Other</v>
      </c>
      <c r="E67" s="100"/>
      <c r="F67" s="101"/>
      <c r="G67" s="100"/>
      <c r="H67" s="101"/>
      <c r="I67" s="100"/>
      <c r="J67" s="101"/>
      <c r="K67" s="100"/>
      <c r="L67" s="101"/>
      <c r="M67" s="100"/>
      <c r="N67" s="101"/>
      <c r="O67" s="100"/>
      <c r="P67" s="101"/>
      <c r="Q67" s="100"/>
      <c r="R67" s="101"/>
      <c r="S67" s="100"/>
      <c r="T67" s="101"/>
      <c r="U67" s="118"/>
      <c r="V67" s="118"/>
      <c r="W67" s="100"/>
      <c r="X67" s="100"/>
      <c r="Y67" s="100"/>
      <c r="Z67" s="100"/>
      <c r="AA67" s="132"/>
      <c r="AB67" s="101"/>
      <c r="AC67" s="101"/>
      <c r="AD67" s="101"/>
      <c r="AE67" s="100"/>
      <c r="AF67" s="101"/>
      <c r="AG67" s="100"/>
      <c r="AH67" s="101"/>
      <c r="AI67" s="100"/>
      <c r="AJ67" s="101"/>
      <c r="AK67" s="100"/>
      <c r="AL67" s="101"/>
      <c r="AM67" s="101"/>
      <c r="AN67" s="8"/>
      <c r="AO67" s="147">
        <f>IFERROR(VLOOKUP(B67,'A2. Rate Change &amp; Enrollment'!$C$20:$K$769,3,FALSE),0)</f>
        <v>0</v>
      </c>
      <c r="AP67" s="147">
        <f>IFERROR(VLOOKUP(B67,'A2. Rate Change &amp; Enrollment'!$C$20:$K$769,7,FALSE),0)</f>
        <v>0</v>
      </c>
      <c r="AQ67" s="150" t="e">
        <f t="shared" si="6"/>
        <v>#DIV/0!</v>
      </c>
      <c r="AS67" s="177"/>
      <c r="AT67" s="177"/>
      <c r="AV67" s="153" t="e">
        <f t="shared" si="7"/>
        <v>#DIV/0!</v>
      </c>
      <c r="AW67" s="101"/>
      <c r="AY67" s="132"/>
      <c r="AZ67" s="101"/>
      <c r="BA67" s="94"/>
      <c r="BB67" s="94"/>
      <c r="BC67" s="94"/>
      <c r="BD67" s="94"/>
      <c r="BE67" s="101"/>
      <c r="BF67" s="132"/>
      <c r="BG67" s="98"/>
      <c r="BH67" s="74" t="str">
        <f t="shared" si="2"/>
        <v>N</v>
      </c>
      <c r="BI67" t="e">
        <f t="shared" si="3"/>
        <v>#DIV/0!</v>
      </c>
      <c r="BK67" s="283">
        <f>IFERROR(VLOOKUP($B67, 'A2. Rate Change &amp; Enrollment'!$C$14:$BY$769, 75, FALSE), 0)</f>
        <v>0</v>
      </c>
      <c r="BL67" s="283" t="e">
        <f t="shared" si="4"/>
        <v>#DIV/0!</v>
      </c>
      <c r="BM67" s="283" t="e">
        <f t="shared" si="5"/>
        <v>#DIV/0!</v>
      </c>
      <c r="BN67" t="e">
        <f t="shared" si="8"/>
        <v>#DIV/0!</v>
      </c>
    </row>
    <row r="68" spans="1:66" x14ac:dyDescent="0.35">
      <c r="A68" t="s">
        <v>262</v>
      </c>
      <c r="B68" s="144"/>
      <c r="C68" s="98"/>
      <c r="D68" s="43" t="str">
        <f t="shared" si="1"/>
        <v>Other</v>
      </c>
      <c r="E68" s="100"/>
      <c r="F68" s="101"/>
      <c r="G68" s="100"/>
      <c r="H68" s="101"/>
      <c r="I68" s="100"/>
      <c r="J68" s="101"/>
      <c r="K68" s="100"/>
      <c r="L68" s="101"/>
      <c r="M68" s="100"/>
      <c r="N68" s="101"/>
      <c r="O68" s="100"/>
      <c r="P68" s="101"/>
      <c r="Q68" s="100"/>
      <c r="R68" s="101"/>
      <c r="S68" s="100"/>
      <c r="T68" s="101"/>
      <c r="U68" s="118"/>
      <c r="V68" s="118"/>
      <c r="W68" s="100"/>
      <c r="X68" s="100"/>
      <c r="Y68" s="100"/>
      <c r="Z68" s="100"/>
      <c r="AA68" s="132"/>
      <c r="AB68" s="101"/>
      <c r="AC68" s="101"/>
      <c r="AD68" s="101"/>
      <c r="AE68" s="100"/>
      <c r="AF68" s="101"/>
      <c r="AG68" s="100"/>
      <c r="AH68" s="101"/>
      <c r="AI68" s="100"/>
      <c r="AJ68" s="101"/>
      <c r="AK68" s="100"/>
      <c r="AL68" s="101"/>
      <c r="AM68" s="101"/>
      <c r="AN68" s="8"/>
      <c r="AO68" s="147">
        <f>IFERROR(VLOOKUP(B68,'A2. Rate Change &amp; Enrollment'!$C$20:$K$769,3,FALSE),0)</f>
        <v>0</v>
      </c>
      <c r="AP68" s="147">
        <f>IFERROR(VLOOKUP(B68,'A2. Rate Change &amp; Enrollment'!$C$20:$K$769,7,FALSE),0)</f>
        <v>0</v>
      </c>
      <c r="AQ68" s="150" t="e">
        <f t="shared" si="6"/>
        <v>#DIV/0!</v>
      </c>
      <c r="AS68" s="177"/>
      <c r="AT68" s="177"/>
      <c r="AV68" s="153" t="e">
        <f t="shared" si="7"/>
        <v>#DIV/0!</v>
      </c>
      <c r="AW68" s="101"/>
      <c r="AY68" s="132"/>
      <c r="AZ68" s="101"/>
      <c r="BA68" s="94"/>
      <c r="BB68" s="94"/>
      <c r="BC68" s="94"/>
      <c r="BD68" s="94"/>
      <c r="BE68" s="101"/>
      <c r="BF68" s="132"/>
      <c r="BG68" s="98"/>
      <c r="BH68" s="74" t="str">
        <f t="shared" si="2"/>
        <v>N</v>
      </c>
      <c r="BI68" t="e">
        <f t="shared" si="3"/>
        <v>#DIV/0!</v>
      </c>
      <c r="BK68" s="283">
        <f>IFERROR(VLOOKUP($B68, 'A2. Rate Change &amp; Enrollment'!$C$14:$BY$769, 75, FALSE), 0)</f>
        <v>0</v>
      </c>
      <c r="BL68" s="283" t="e">
        <f t="shared" si="4"/>
        <v>#DIV/0!</v>
      </c>
      <c r="BM68" s="283" t="e">
        <f t="shared" si="5"/>
        <v>#DIV/0!</v>
      </c>
      <c r="BN68" t="e">
        <f t="shared" si="8"/>
        <v>#DIV/0!</v>
      </c>
    </row>
    <row r="69" spans="1:66" x14ac:dyDescent="0.35">
      <c r="A69" t="s">
        <v>263</v>
      </c>
      <c r="B69" s="144"/>
      <c r="C69" s="98"/>
      <c r="D69" s="43" t="str">
        <f t="shared" si="1"/>
        <v>Other</v>
      </c>
      <c r="E69" s="100"/>
      <c r="F69" s="101"/>
      <c r="G69" s="100"/>
      <c r="H69" s="101"/>
      <c r="I69" s="100"/>
      <c r="J69" s="101"/>
      <c r="K69" s="100"/>
      <c r="L69" s="101"/>
      <c r="M69" s="100"/>
      <c r="N69" s="101"/>
      <c r="O69" s="100"/>
      <c r="P69" s="101"/>
      <c r="Q69" s="100"/>
      <c r="R69" s="101"/>
      <c r="S69" s="100"/>
      <c r="T69" s="101"/>
      <c r="U69" s="118"/>
      <c r="V69" s="118"/>
      <c r="W69" s="100"/>
      <c r="X69" s="100"/>
      <c r="Y69" s="100"/>
      <c r="Z69" s="100"/>
      <c r="AA69" s="132"/>
      <c r="AB69" s="101"/>
      <c r="AC69" s="101"/>
      <c r="AD69" s="101"/>
      <c r="AE69" s="100"/>
      <c r="AF69" s="101"/>
      <c r="AG69" s="100"/>
      <c r="AH69" s="101"/>
      <c r="AI69" s="100"/>
      <c r="AJ69" s="101"/>
      <c r="AK69" s="100"/>
      <c r="AL69" s="101"/>
      <c r="AM69" s="101"/>
      <c r="AN69" s="8"/>
      <c r="AO69" s="147">
        <f>IFERROR(VLOOKUP(B69,'A2. Rate Change &amp; Enrollment'!$C$20:$K$769,3,FALSE),0)</f>
        <v>0</v>
      </c>
      <c r="AP69" s="147">
        <f>IFERROR(VLOOKUP(B69,'A2. Rate Change &amp; Enrollment'!$C$20:$K$769,7,FALSE),0)</f>
        <v>0</v>
      </c>
      <c r="AQ69" s="150" t="e">
        <f t="shared" si="6"/>
        <v>#DIV/0!</v>
      </c>
      <c r="AS69" s="177"/>
      <c r="AT69" s="177"/>
      <c r="AV69" s="153" t="e">
        <f t="shared" si="7"/>
        <v>#DIV/0!</v>
      </c>
      <c r="AW69" s="101"/>
      <c r="AY69" s="132"/>
      <c r="AZ69" s="101"/>
      <c r="BA69" s="94"/>
      <c r="BB69" s="94"/>
      <c r="BC69" s="94"/>
      <c r="BD69" s="94"/>
      <c r="BE69" s="101"/>
      <c r="BF69" s="132"/>
      <c r="BG69" s="98"/>
      <c r="BH69" s="74" t="str">
        <f t="shared" si="2"/>
        <v>N</v>
      </c>
      <c r="BI69" t="e">
        <f t="shared" si="3"/>
        <v>#DIV/0!</v>
      </c>
      <c r="BK69" s="283">
        <f>IFERROR(VLOOKUP($B69, 'A2. Rate Change &amp; Enrollment'!$C$14:$BY$769, 75, FALSE), 0)</f>
        <v>0</v>
      </c>
      <c r="BL69" s="283" t="e">
        <f t="shared" si="4"/>
        <v>#DIV/0!</v>
      </c>
      <c r="BM69" s="283" t="e">
        <f t="shared" si="5"/>
        <v>#DIV/0!</v>
      </c>
      <c r="BN69" t="e">
        <f t="shared" si="8"/>
        <v>#DIV/0!</v>
      </c>
    </row>
    <row r="70" spans="1:66" x14ac:dyDescent="0.35">
      <c r="A70" t="s">
        <v>264</v>
      </c>
      <c r="B70" s="144"/>
      <c r="C70" s="98"/>
      <c r="D70" s="43" t="str">
        <f t="shared" si="1"/>
        <v>Other</v>
      </c>
      <c r="E70" s="100"/>
      <c r="F70" s="101"/>
      <c r="G70" s="100"/>
      <c r="H70" s="101"/>
      <c r="I70" s="100"/>
      <c r="J70" s="101"/>
      <c r="K70" s="100"/>
      <c r="L70" s="101"/>
      <c r="M70" s="100"/>
      <c r="N70" s="101"/>
      <c r="O70" s="100"/>
      <c r="P70" s="101"/>
      <c r="Q70" s="100"/>
      <c r="R70" s="101"/>
      <c r="S70" s="100"/>
      <c r="T70" s="101"/>
      <c r="U70" s="118"/>
      <c r="V70" s="118"/>
      <c r="W70" s="100"/>
      <c r="X70" s="100"/>
      <c r="Y70" s="100"/>
      <c r="Z70" s="100"/>
      <c r="AA70" s="132"/>
      <c r="AB70" s="101"/>
      <c r="AC70" s="101"/>
      <c r="AD70" s="101"/>
      <c r="AE70" s="100"/>
      <c r="AF70" s="101"/>
      <c r="AG70" s="100"/>
      <c r="AH70" s="101"/>
      <c r="AI70" s="100"/>
      <c r="AJ70" s="101"/>
      <c r="AK70" s="100"/>
      <c r="AL70" s="101"/>
      <c r="AM70" s="101"/>
      <c r="AN70" s="8"/>
      <c r="AO70" s="147">
        <f>IFERROR(VLOOKUP(B70,'A2. Rate Change &amp; Enrollment'!$C$20:$K$769,3,FALSE),0)</f>
        <v>0</v>
      </c>
      <c r="AP70" s="147">
        <f>IFERROR(VLOOKUP(B70,'A2. Rate Change &amp; Enrollment'!$C$20:$K$769,7,FALSE),0)</f>
        <v>0</v>
      </c>
      <c r="AQ70" s="150" t="e">
        <f t="shared" si="6"/>
        <v>#DIV/0!</v>
      </c>
      <c r="AS70" s="177"/>
      <c r="AT70" s="177"/>
      <c r="AV70" s="153" t="e">
        <f t="shared" si="7"/>
        <v>#DIV/0!</v>
      </c>
      <c r="AW70" s="101"/>
      <c r="AY70" s="132"/>
      <c r="AZ70" s="101"/>
      <c r="BA70" s="94"/>
      <c r="BB70" s="94"/>
      <c r="BC70" s="94"/>
      <c r="BD70" s="94"/>
      <c r="BE70" s="101"/>
      <c r="BF70" s="132"/>
      <c r="BG70" s="98"/>
      <c r="BH70" s="74" t="str">
        <f t="shared" si="2"/>
        <v>N</v>
      </c>
      <c r="BI70" t="e">
        <f t="shared" si="3"/>
        <v>#DIV/0!</v>
      </c>
      <c r="BK70" s="283">
        <f>IFERROR(VLOOKUP($B70, 'A2. Rate Change &amp; Enrollment'!$C$14:$BY$769, 75, FALSE), 0)</f>
        <v>0</v>
      </c>
      <c r="BL70" s="283" t="e">
        <f t="shared" si="4"/>
        <v>#DIV/0!</v>
      </c>
      <c r="BM70" s="283" t="e">
        <f t="shared" si="5"/>
        <v>#DIV/0!</v>
      </c>
      <c r="BN70" t="e">
        <f t="shared" si="8"/>
        <v>#DIV/0!</v>
      </c>
    </row>
    <row r="71" spans="1:66" x14ac:dyDescent="0.35">
      <c r="A71" t="s">
        <v>265</v>
      </c>
      <c r="B71" s="144"/>
      <c r="C71" s="98"/>
      <c r="D71" s="43" t="str">
        <f t="shared" si="1"/>
        <v>Other</v>
      </c>
      <c r="E71" s="100"/>
      <c r="F71" s="101"/>
      <c r="G71" s="100"/>
      <c r="H71" s="101"/>
      <c r="I71" s="100"/>
      <c r="J71" s="101"/>
      <c r="K71" s="100"/>
      <c r="L71" s="101"/>
      <c r="M71" s="100"/>
      <c r="N71" s="101"/>
      <c r="O71" s="100"/>
      <c r="P71" s="101"/>
      <c r="Q71" s="100"/>
      <c r="R71" s="101"/>
      <c r="S71" s="100"/>
      <c r="T71" s="101"/>
      <c r="U71" s="118"/>
      <c r="V71" s="118"/>
      <c r="W71" s="100"/>
      <c r="X71" s="100"/>
      <c r="Y71" s="100"/>
      <c r="Z71" s="100"/>
      <c r="AA71" s="132"/>
      <c r="AB71" s="101"/>
      <c r="AC71" s="101"/>
      <c r="AD71" s="101"/>
      <c r="AE71" s="100"/>
      <c r="AF71" s="101"/>
      <c r="AG71" s="100"/>
      <c r="AH71" s="101"/>
      <c r="AI71" s="100"/>
      <c r="AJ71" s="101"/>
      <c r="AK71" s="100"/>
      <c r="AL71" s="101"/>
      <c r="AM71" s="101"/>
      <c r="AN71" s="8"/>
      <c r="AO71" s="147">
        <f>IFERROR(VLOOKUP(B71,'A2. Rate Change &amp; Enrollment'!$C$20:$K$769,3,FALSE),0)</f>
        <v>0</v>
      </c>
      <c r="AP71" s="147">
        <f>IFERROR(VLOOKUP(B71,'A2. Rate Change &amp; Enrollment'!$C$20:$K$769,7,FALSE),0)</f>
        <v>0</v>
      </c>
      <c r="AQ71" s="150" t="e">
        <f t="shared" si="6"/>
        <v>#DIV/0!</v>
      </c>
      <c r="AS71" s="177"/>
      <c r="AT71" s="177"/>
      <c r="AV71" s="153" t="e">
        <f t="shared" si="7"/>
        <v>#DIV/0!</v>
      </c>
      <c r="AW71" s="101"/>
      <c r="AY71" s="132"/>
      <c r="AZ71" s="101"/>
      <c r="BA71" s="94"/>
      <c r="BB71" s="94"/>
      <c r="BC71" s="94"/>
      <c r="BD71" s="94"/>
      <c r="BE71" s="101"/>
      <c r="BF71" s="132"/>
      <c r="BG71" s="98"/>
      <c r="BH71" s="74" t="str">
        <f t="shared" si="2"/>
        <v>N</v>
      </c>
      <c r="BI71" t="e">
        <f t="shared" si="3"/>
        <v>#DIV/0!</v>
      </c>
      <c r="BK71" s="283">
        <f>IFERROR(VLOOKUP($B71, 'A2. Rate Change &amp; Enrollment'!$C$14:$BY$769, 75, FALSE), 0)</f>
        <v>0</v>
      </c>
      <c r="BL71" s="283" t="e">
        <f t="shared" si="4"/>
        <v>#DIV/0!</v>
      </c>
      <c r="BM71" s="283" t="e">
        <f t="shared" si="5"/>
        <v>#DIV/0!</v>
      </c>
      <c r="BN71" t="e">
        <f t="shared" si="8"/>
        <v>#DIV/0!</v>
      </c>
    </row>
    <row r="72" spans="1:66" x14ac:dyDescent="0.35">
      <c r="A72" t="s">
        <v>266</v>
      </c>
      <c r="B72" s="144"/>
      <c r="C72" s="98"/>
      <c r="D72" s="43" t="str">
        <f t="shared" si="1"/>
        <v>Other</v>
      </c>
      <c r="E72" s="100"/>
      <c r="F72" s="101"/>
      <c r="G72" s="100"/>
      <c r="H72" s="101"/>
      <c r="I72" s="100"/>
      <c r="J72" s="101"/>
      <c r="K72" s="100"/>
      <c r="L72" s="101"/>
      <c r="M72" s="100"/>
      <c r="N72" s="101"/>
      <c r="O72" s="100"/>
      <c r="P72" s="101"/>
      <c r="Q72" s="100"/>
      <c r="R72" s="101"/>
      <c r="S72" s="100"/>
      <c r="T72" s="101"/>
      <c r="U72" s="118"/>
      <c r="V72" s="118"/>
      <c r="W72" s="100"/>
      <c r="X72" s="100"/>
      <c r="Y72" s="100"/>
      <c r="Z72" s="100"/>
      <c r="AA72" s="132"/>
      <c r="AB72" s="101"/>
      <c r="AC72" s="101"/>
      <c r="AD72" s="101"/>
      <c r="AE72" s="100"/>
      <c r="AF72" s="101"/>
      <c r="AG72" s="100"/>
      <c r="AH72" s="101"/>
      <c r="AI72" s="100"/>
      <c r="AJ72" s="101"/>
      <c r="AK72" s="100"/>
      <c r="AL72" s="101"/>
      <c r="AM72" s="101"/>
      <c r="AN72" s="8"/>
      <c r="AO72" s="147">
        <f>IFERROR(VLOOKUP(B72,'A2. Rate Change &amp; Enrollment'!$C$20:$K$769,3,FALSE),0)</f>
        <v>0</v>
      </c>
      <c r="AP72" s="147">
        <f>IFERROR(VLOOKUP(B72,'A2. Rate Change &amp; Enrollment'!$C$20:$K$769,7,FALSE),0)</f>
        <v>0</v>
      </c>
      <c r="AQ72" s="150" t="e">
        <f t="shared" si="6"/>
        <v>#DIV/0!</v>
      </c>
      <c r="AS72" s="177"/>
      <c r="AT72" s="177"/>
      <c r="AV72" s="153" t="e">
        <f t="shared" si="7"/>
        <v>#DIV/0!</v>
      </c>
      <c r="AW72" s="101"/>
      <c r="AY72" s="132"/>
      <c r="AZ72" s="101"/>
      <c r="BA72" s="94"/>
      <c r="BB72" s="94"/>
      <c r="BC72" s="94"/>
      <c r="BD72" s="94"/>
      <c r="BE72" s="101"/>
      <c r="BF72" s="132"/>
      <c r="BG72" s="98"/>
      <c r="BH72" s="74" t="str">
        <f t="shared" si="2"/>
        <v>N</v>
      </c>
      <c r="BI72" t="e">
        <f t="shared" si="3"/>
        <v>#DIV/0!</v>
      </c>
      <c r="BK72" s="283">
        <f>IFERROR(VLOOKUP($B72, 'A2. Rate Change &amp; Enrollment'!$C$14:$BY$769, 75, FALSE), 0)</f>
        <v>0</v>
      </c>
      <c r="BL72" s="283" t="e">
        <f t="shared" si="4"/>
        <v>#DIV/0!</v>
      </c>
      <c r="BM72" s="283" t="e">
        <f t="shared" si="5"/>
        <v>#DIV/0!</v>
      </c>
      <c r="BN72" t="e">
        <f t="shared" si="8"/>
        <v>#DIV/0!</v>
      </c>
    </row>
    <row r="73" spans="1:66" x14ac:dyDescent="0.35">
      <c r="A73" t="s">
        <v>267</v>
      </c>
      <c r="B73" s="144"/>
      <c r="C73" s="98"/>
      <c r="D73" s="43" t="str">
        <f t="shared" si="1"/>
        <v>Other</v>
      </c>
      <c r="E73" s="100"/>
      <c r="F73" s="101"/>
      <c r="G73" s="100"/>
      <c r="H73" s="101"/>
      <c r="I73" s="100"/>
      <c r="J73" s="101"/>
      <c r="K73" s="100"/>
      <c r="L73" s="101"/>
      <c r="M73" s="100"/>
      <c r="N73" s="101"/>
      <c r="O73" s="100"/>
      <c r="P73" s="101"/>
      <c r="Q73" s="100"/>
      <c r="R73" s="101"/>
      <c r="S73" s="100"/>
      <c r="T73" s="101"/>
      <c r="U73" s="118"/>
      <c r="V73" s="118"/>
      <c r="W73" s="100"/>
      <c r="X73" s="100"/>
      <c r="Y73" s="100"/>
      <c r="Z73" s="100"/>
      <c r="AA73" s="132"/>
      <c r="AB73" s="101"/>
      <c r="AC73" s="101"/>
      <c r="AD73" s="101"/>
      <c r="AE73" s="100"/>
      <c r="AF73" s="101"/>
      <c r="AG73" s="100"/>
      <c r="AH73" s="101"/>
      <c r="AI73" s="100"/>
      <c r="AJ73" s="101"/>
      <c r="AK73" s="100"/>
      <c r="AL73" s="101"/>
      <c r="AM73" s="101"/>
      <c r="AN73" s="8"/>
      <c r="AO73" s="147">
        <f>IFERROR(VLOOKUP(B73,'A2. Rate Change &amp; Enrollment'!$C$20:$K$769,3,FALSE),0)</f>
        <v>0</v>
      </c>
      <c r="AP73" s="147">
        <f>IFERROR(VLOOKUP(B73,'A2. Rate Change &amp; Enrollment'!$C$20:$K$769,7,FALSE),0)</f>
        <v>0</v>
      </c>
      <c r="AQ73" s="150" t="e">
        <f t="shared" si="6"/>
        <v>#DIV/0!</v>
      </c>
      <c r="AS73" s="177"/>
      <c r="AT73" s="177"/>
      <c r="AV73" s="153" t="e">
        <f t="shared" si="7"/>
        <v>#DIV/0!</v>
      </c>
      <c r="AW73" s="101"/>
      <c r="AY73" s="132"/>
      <c r="AZ73" s="101"/>
      <c r="BA73" s="94"/>
      <c r="BB73" s="94"/>
      <c r="BC73" s="94"/>
      <c r="BD73" s="94"/>
      <c r="BE73" s="101"/>
      <c r="BF73" s="132"/>
      <c r="BG73" s="98"/>
      <c r="BH73" s="74" t="str">
        <f t="shared" si="2"/>
        <v>N</v>
      </c>
      <c r="BI73" t="e">
        <f t="shared" si="3"/>
        <v>#DIV/0!</v>
      </c>
      <c r="BK73" s="283">
        <f>IFERROR(VLOOKUP($B73, 'A2. Rate Change &amp; Enrollment'!$C$14:$BY$769, 75, FALSE), 0)</f>
        <v>0</v>
      </c>
      <c r="BL73" s="283" t="e">
        <f t="shared" si="4"/>
        <v>#DIV/0!</v>
      </c>
      <c r="BM73" s="283" t="e">
        <f t="shared" si="5"/>
        <v>#DIV/0!</v>
      </c>
      <c r="BN73" t="e">
        <f t="shared" si="8"/>
        <v>#DIV/0!</v>
      </c>
    </row>
    <row r="74" spans="1:66" x14ac:dyDescent="0.35">
      <c r="A74" t="s">
        <v>268</v>
      </c>
      <c r="B74" s="144"/>
      <c r="C74" s="98"/>
      <c r="D74" s="43" t="str">
        <f t="shared" si="1"/>
        <v>Other</v>
      </c>
      <c r="E74" s="100"/>
      <c r="F74" s="101"/>
      <c r="G74" s="100"/>
      <c r="H74" s="101"/>
      <c r="I74" s="100"/>
      <c r="J74" s="101"/>
      <c r="K74" s="100"/>
      <c r="L74" s="101"/>
      <c r="M74" s="100"/>
      <c r="N74" s="101"/>
      <c r="O74" s="100"/>
      <c r="P74" s="101"/>
      <c r="Q74" s="100"/>
      <c r="R74" s="101"/>
      <c r="S74" s="100"/>
      <c r="T74" s="101"/>
      <c r="U74" s="118"/>
      <c r="V74" s="118"/>
      <c r="W74" s="100"/>
      <c r="X74" s="100"/>
      <c r="Y74" s="100"/>
      <c r="Z74" s="100"/>
      <c r="AA74" s="132"/>
      <c r="AB74" s="101"/>
      <c r="AC74" s="101"/>
      <c r="AD74" s="101"/>
      <c r="AE74" s="100"/>
      <c r="AF74" s="101"/>
      <c r="AG74" s="100"/>
      <c r="AH74" s="101"/>
      <c r="AI74" s="100"/>
      <c r="AJ74" s="101"/>
      <c r="AK74" s="100"/>
      <c r="AL74" s="101"/>
      <c r="AM74" s="101"/>
      <c r="AN74" s="8"/>
      <c r="AO74" s="147">
        <f>IFERROR(VLOOKUP(B74,'A2. Rate Change &amp; Enrollment'!$C$20:$K$769,3,FALSE),0)</f>
        <v>0</v>
      </c>
      <c r="AP74" s="147">
        <f>IFERROR(VLOOKUP(B74,'A2. Rate Change &amp; Enrollment'!$C$20:$K$769,7,FALSE),0)</f>
        <v>0</v>
      </c>
      <c r="AQ74" s="150" t="e">
        <f t="shared" si="6"/>
        <v>#DIV/0!</v>
      </c>
      <c r="AS74" s="177"/>
      <c r="AT74" s="177"/>
      <c r="AV74" s="153" t="e">
        <f t="shared" si="7"/>
        <v>#DIV/0!</v>
      </c>
      <c r="AW74" s="101"/>
      <c r="AY74" s="132"/>
      <c r="AZ74" s="101"/>
      <c r="BA74" s="94"/>
      <c r="BB74" s="94"/>
      <c r="BC74" s="94"/>
      <c r="BD74" s="94"/>
      <c r="BE74" s="101"/>
      <c r="BF74" s="132"/>
      <c r="BG74" s="98"/>
      <c r="BH74" s="74" t="str">
        <f t="shared" si="2"/>
        <v>N</v>
      </c>
      <c r="BI74" t="e">
        <f t="shared" si="3"/>
        <v>#DIV/0!</v>
      </c>
      <c r="BK74" s="283">
        <f>IFERROR(VLOOKUP($B74, 'A2. Rate Change &amp; Enrollment'!$C$14:$BY$769, 75, FALSE), 0)</f>
        <v>0</v>
      </c>
      <c r="BL74" s="283" t="e">
        <f t="shared" si="4"/>
        <v>#DIV/0!</v>
      </c>
      <c r="BM74" s="283" t="e">
        <f t="shared" si="5"/>
        <v>#DIV/0!</v>
      </c>
      <c r="BN74" t="e">
        <f t="shared" si="8"/>
        <v>#DIV/0!</v>
      </c>
    </row>
    <row r="75" spans="1:66" x14ac:dyDescent="0.35">
      <c r="A75" t="s">
        <v>269</v>
      </c>
      <c r="B75" s="144"/>
      <c r="C75" s="98"/>
      <c r="D75" s="43" t="str">
        <f t="shared" si="1"/>
        <v>Other</v>
      </c>
      <c r="E75" s="100"/>
      <c r="F75" s="101"/>
      <c r="G75" s="100"/>
      <c r="H75" s="101"/>
      <c r="I75" s="100"/>
      <c r="J75" s="101"/>
      <c r="K75" s="100"/>
      <c r="L75" s="101"/>
      <c r="M75" s="100"/>
      <c r="N75" s="101"/>
      <c r="O75" s="100"/>
      <c r="P75" s="101"/>
      <c r="Q75" s="100"/>
      <c r="R75" s="101"/>
      <c r="S75" s="100"/>
      <c r="T75" s="101"/>
      <c r="U75" s="118"/>
      <c r="V75" s="118"/>
      <c r="W75" s="100"/>
      <c r="X75" s="100"/>
      <c r="Y75" s="100"/>
      <c r="Z75" s="100"/>
      <c r="AA75" s="132"/>
      <c r="AB75" s="101"/>
      <c r="AC75" s="101"/>
      <c r="AD75" s="101"/>
      <c r="AE75" s="100"/>
      <c r="AF75" s="101"/>
      <c r="AG75" s="100"/>
      <c r="AH75" s="101"/>
      <c r="AI75" s="100"/>
      <c r="AJ75" s="101"/>
      <c r="AK75" s="100"/>
      <c r="AL75" s="101"/>
      <c r="AM75" s="101"/>
      <c r="AN75" s="8"/>
      <c r="AO75" s="147">
        <f>IFERROR(VLOOKUP(B75,'A2. Rate Change &amp; Enrollment'!$C$20:$K$769,3,FALSE),0)</f>
        <v>0</v>
      </c>
      <c r="AP75" s="147">
        <f>IFERROR(VLOOKUP(B75,'A2. Rate Change &amp; Enrollment'!$C$20:$K$769,7,FALSE),0)</f>
        <v>0</v>
      </c>
      <c r="AQ75" s="150" t="e">
        <f t="shared" si="6"/>
        <v>#DIV/0!</v>
      </c>
      <c r="AS75" s="177"/>
      <c r="AT75" s="177"/>
      <c r="AV75" s="153" t="e">
        <f t="shared" si="7"/>
        <v>#DIV/0!</v>
      </c>
      <c r="AW75" s="101"/>
      <c r="AY75" s="132"/>
      <c r="AZ75" s="101"/>
      <c r="BA75" s="94"/>
      <c r="BB75" s="94"/>
      <c r="BC75" s="94"/>
      <c r="BD75" s="94"/>
      <c r="BE75" s="101"/>
      <c r="BF75" s="132"/>
      <c r="BG75" s="98"/>
      <c r="BH75" s="74" t="str">
        <f t="shared" si="2"/>
        <v>N</v>
      </c>
      <c r="BI75" t="e">
        <f t="shared" si="3"/>
        <v>#DIV/0!</v>
      </c>
      <c r="BK75" s="283">
        <f>IFERROR(VLOOKUP($B75, 'A2. Rate Change &amp; Enrollment'!$C$14:$BY$769, 75, FALSE), 0)</f>
        <v>0</v>
      </c>
      <c r="BL75" s="283" t="e">
        <f t="shared" si="4"/>
        <v>#DIV/0!</v>
      </c>
      <c r="BM75" s="283" t="e">
        <f t="shared" si="5"/>
        <v>#DIV/0!</v>
      </c>
      <c r="BN75" t="e">
        <f t="shared" si="8"/>
        <v>#DIV/0!</v>
      </c>
    </row>
    <row r="76" spans="1:66" x14ac:dyDescent="0.35">
      <c r="A76" t="s">
        <v>270</v>
      </c>
      <c r="B76" s="144"/>
      <c r="C76" s="98"/>
      <c r="D76" s="43" t="str">
        <f t="shared" si="1"/>
        <v>Other</v>
      </c>
      <c r="E76" s="100"/>
      <c r="F76" s="101"/>
      <c r="G76" s="100"/>
      <c r="H76" s="101"/>
      <c r="I76" s="100"/>
      <c r="J76" s="101"/>
      <c r="K76" s="100"/>
      <c r="L76" s="101"/>
      <c r="M76" s="100"/>
      <c r="N76" s="101"/>
      <c r="O76" s="100"/>
      <c r="P76" s="101"/>
      <c r="Q76" s="100"/>
      <c r="R76" s="101"/>
      <c r="S76" s="100"/>
      <c r="T76" s="101"/>
      <c r="U76" s="118"/>
      <c r="V76" s="118"/>
      <c r="W76" s="100"/>
      <c r="X76" s="100"/>
      <c r="Y76" s="100"/>
      <c r="Z76" s="100"/>
      <c r="AA76" s="132"/>
      <c r="AB76" s="101"/>
      <c r="AC76" s="101"/>
      <c r="AD76" s="101"/>
      <c r="AE76" s="100"/>
      <c r="AF76" s="101"/>
      <c r="AG76" s="100"/>
      <c r="AH76" s="101"/>
      <c r="AI76" s="100"/>
      <c r="AJ76" s="101"/>
      <c r="AK76" s="100"/>
      <c r="AL76" s="101"/>
      <c r="AM76" s="101"/>
      <c r="AN76" s="8"/>
      <c r="AO76" s="147">
        <f>IFERROR(VLOOKUP(B76,'A2. Rate Change &amp; Enrollment'!$C$20:$K$769,3,FALSE),0)</f>
        <v>0</v>
      </c>
      <c r="AP76" s="147">
        <f>IFERROR(VLOOKUP(B76,'A2. Rate Change &amp; Enrollment'!$C$20:$K$769,7,FALSE),0)</f>
        <v>0</v>
      </c>
      <c r="AQ76" s="150" t="e">
        <f t="shared" si="6"/>
        <v>#DIV/0!</v>
      </c>
      <c r="AS76" s="177"/>
      <c r="AT76" s="177"/>
      <c r="AV76" s="153" t="e">
        <f t="shared" si="7"/>
        <v>#DIV/0!</v>
      </c>
      <c r="AW76" s="101"/>
      <c r="AY76" s="132"/>
      <c r="AZ76" s="101"/>
      <c r="BA76" s="94"/>
      <c r="BB76" s="94"/>
      <c r="BC76" s="94"/>
      <c r="BD76" s="94"/>
      <c r="BE76" s="101"/>
      <c r="BF76" s="132"/>
      <c r="BG76" s="98"/>
      <c r="BH76" s="74" t="str">
        <f t="shared" si="2"/>
        <v>N</v>
      </c>
      <c r="BI76" t="e">
        <f t="shared" si="3"/>
        <v>#DIV/0!</v>
      </c>
      <c r="BK76" s="283">
        <f>IFERROR(VLOOKUP($B76, 'A2. Rate Change &amp; Enrollment'!$C$14:$BY$769, 75, FALSE), 0)</f>
        <v>0</v>
      </c>
      <c r="BL76" s="283" t="e">
        <f t="shared" si="4"/>
        <v>#DIV/0!</v>
      </c>
      <c r="BM76" s="283" t="e">
        <f t="shared" si="5"/>
        <v>#DIV/0!</v>
      </c>
      <c r="BN76" t="e">
        <f t="shared" si="8"/>
        <v>#DIV/0!</v>
      </c>
    </row>
    <row r="77" spans="1:66" x14ac:dyDescent="0.35">
      <c r="A77" t="s">
        <v>271</v>
      </c>
      <c r="B77" s="144"/>
      <c r="C77" s="98"/>
      <c r="D77" s="43" t="str">
        <f t="shared" si="1"/>
        <v>Other</v>
      </c>
      <c r="E77" s="100"/>
      <c r="F77" s="101"/>
      <c r="G77" s="100"/>
      <c r="H77" s="101"/>
      <c r="I77" s="100"/>
      <c r="J77" s="101"/>
      <c r="K77" s="100"/>
      <c r="L77" s="101"/>
      <c r="M77" s="100"/>
      <c r="N77" s="101"/>
      <c r="O77" s="100"/>
      <c r="P77" s="101"/>
      <c r="Q77" s="100"/>
      <c r="R77" s="101"/>
      <c r="S77" s="100"/>
      <c r="T77" s="101"/>
      <c r="U77" s="118"/>
      <c r="V77" s="118"/>
      <c r="W77" s="100"/>
      <c r="X77" s="100"/>
      <c r="Y77" s="100"/>
      <c r="Z77" s="100"/>
      <c r="AA77" s="132"/>
      <c r="AB77" s="101"/>
      <c r="AC77" s="101"/>
      <c r="AD77" s="101"/>
      <c r="AE77" s="100"/>
      <c r="AF77" s="101"/>
      <c r="AG77" s="100"/>
      <c r="AH77" s="101"/>
      <c r="AI77" s="100"/>
      <c r="AJ77" s="101"/>
      <c r="AK77" s="100"/>
      <c r="AL77" s="101"/>
      <c r="AM77" s="101"/>
      <c r="AN77" s="8"/>
      <c r="AO77" s="147">
        <f>IFERROR(VLOOKUP(B77,'A2. Rate Change &amp; Enrollment'!$C$20:$K$769,3,FALSE),0)</f>
        <v>0</v>
      </c>
      <c r="AP77" s="147">
        <f>IFERROR(VLOOKUP(B77,'A2. Rate Change &amp; Enrollment'!$C$20:$K$769,7,FALSE),0)</f>
        <v>0</v>
      </c>
      <c r="AQ77" s="150" t="e">
        <f t="shared" si="6"/>
        <v>#DIV/0!</v>
      </c>
      <c r="AS77" s="177"/>
      <c r="AT77" s="177"/>
      <c r="AV77" s="153" t="e">
        <f t="shared" si="7"/>
        <v>#DIV/0!</v>
      </c>
      <c r="AW77" s="101"/>
      <c r="AY77" s="132"/>
      <c r="AZ77" s="101"/>
      <c r="BA77" s="94"/>
      <c r="BB77" s="94"/>
      <c r="BC77" s="94"/>
      <c r="BD77" s="94"/>
      <c r="BE77" s="101"/>
      <c r="BF77" s="132"/>
      <c r="BG77" s="98"/>
      <c r="BH77" s="74" t="str">
        <f t="shared" si="2"/>
        <v>N</v>
      </c>
      <c r="BI77" t="e">
        <f t="shared" si="3"/>
        <v>#DIV/0!</v>
      </c>
      <c r="BK77" s="283">
        <f>IFERROR(VLOOKUP($B77, 'A2. Rate Change &amp; Enrollment'!$C$14:$BY$769, 75, FALSE), 0)</f>
        <v>0</v>
      </c>
      <c r="BL77" s="283" t="e">
        <f t="shared" si="4"/>
        <v>#DIV/0!</v>
      </c>
      <c r="BM77" s="283" t="e">
        <f t="shared" si="5"/>
        <v>#DIV/0!</v>
      </c>
      <c r="BN77" t="e">
        <f t="shared" si="8"/>
        <v>#DIV/0!</v>
      </c>
    </row>
    <row r="78" spans="1:66" x14ac:dyDescent="0.35">
      <c r="A78" t="s">
        <v>272</v>
      </c>
      <c r="B78" s="144"/>
      <c r="C78" s="98"/>
      <c r="D78" s="43" t="str">
        <f t="shared" si="1"/>
        <v>Other</v>
      </c>
      <c r="E78" s="100"/>
      <c r="F78" s="101"/>
      <c r="G78" s="100"/>
      <c r="H78" s="101"/>
      <c r="I78" s="100"/>
      <c r="J78" s="101"/>
      <c r="K78" s="100"/>
      <c r="L78" s="101"/>
      <c r="M78" s="100"/>
      <c r="N78" s="101"/>
      <c r="O78" s="100"/>
      <c r="P78" s="101"/>
      <c r="Q78" s="100"/>
      <c r="R78" s="101"/>
      <c r="S78" s="100"/>
      <c r="T78" s="101"/>
      <c r="U78" s="118"/>
      <c r="V78" s="118"/>
      <c r="W78" s="100"/>
      <c r="X78" s="100"/>
      <c r="Y78" s="100"/>
      <c r="Z78" s="100"/>
      <c r="AA78" s="132"/>
      <c r="AB78" s="101"/>
      <c r="AC78" s="101"/>
      <c r="AD78" s="101"/>
      <c r="AE78" s="100"/>
      <c r="AF78" s="101"/>
      <c r="AG78" s="100"/>
      <c r="AH78" s="101"/>
      <c r="AI78" s="100"/>
      <c r="AJ78" s="101"/>
      <c r="AK78" s="100"/>
      <c r="AL78" s="101"/>
      <c r="AM78" s="101"/>
      <c r="AN78" s="8"/>
      <c r="AO78" s="147">
        <f>IFERROR(VLOOKUP(B78,'A2. Rate Change &amp; Enrollment'!$C$20:$K$769,3,FALSE),0)</f>
        <v>0</v>
      </c>
      <c r="AP78" s="147">
        <f>IFERROR(VLOOKUP(B78,'A2. Rate Change &amp; Enrollment'!$C$20:$K$769,7,FALSE),0)</f>
        <v>0</v>
      </c>
      <c r="AQ78" s="150" t="e">
        <f t="shared" si="6"/>
        <v>#DIV/0!</v>
      </c>
      <c r="AS78" s="177"/>
      <c r="AT78" s="177"/>
      <c r="AV78" s="153" t="e">
        <f t="shared" si="7"/>
        <v>#DIV/0!</v>
      </c>
      <c r="AW78" s="101"/>
      <c r="AY78" s="132"/>
      <c r="AZ78" s="101"/>
      <c r="BA78" s="94"/>
      <c r="BB78" s="94"/>
      <c r="BC78" s="94"/>
      <c r="BD78" s="94"/>
      <c r="BE78" s="101"/>
      <c r="BF78" s="132"/>
      <c r="BG78" s="98"/>
      <c r="BH78" s="74" t="str">
        <f t="shared" si="2"/>
        <v>N</v>
      </c>
      <c r="BI78" t="e">
        <f t="shared" si="3"/>
        <v>#DIV/0!</v>
      </c>
      <c r="BK78" s="283">
        <f>IFERROR(VLOOKUP($B78, 'A2. Rate Change &amp; Enrollment'!$C$14:$BY$769, 75, FALSE), 0)</f>
        <v>0</v>
      </c>
      <c r="BL78" s="283" t="e">
        <f t="shared" si="4"/>
        <v>#DIV/0!</v>
      </c>
      <c r="BM78" s="283" t="e">
        <f t="shared" si="5"/>
        <v>#DIV/0!</v>
      </c>
      <c r="BN78" t="e">
        <f t="shared" si="8"/>
        <v>#DIV/0!</v>
      </c>
    </row>
    <row r="79" spans="1:66" x14ac:dyDescent="0.35">
      <c r="A79" t="s">
        <v>273</v>
      </c>
      <c r="B79" s="144"/>
      <c r="C79" s="98"/>
      <c r="D79" s="43" t="str">
        <f t="shared" si="1"/>
        <v>Other</v>
      </c>
      <c r="E79" s="100"/>
      <c r="F79" s="101"/>
      <c r="G79" s="100"/>
      <c r="H79" s="101"/>
      <c r="I79" s="100"/>
      <c r="J79" s="101"/>
      <c r="K79" s="100"/>
      <c r="L79" s="101"/>
      <c r="M79" s="100"/>
      <c r="N79" s="101"/>
      <c r="O79" s="100"/>
      <c r="P79" s="101"/>
      <c r="Q79" s="100"/>
      <c r="R79" s="101"/>
      <c r="S79" s="100"/>
      <c r="T79" s="101"/>
      <c r="U79" s="118"/>
      <c r="V79" s="118"/>
      <c r="W79" s="100"/>
      <c r="X79" s="100"/>
      <c r="Y79" s="100"/>
      <c r="Z79" s="100"/>
      <c r="AA79" s="132"/>
      <c r="AB79" s="101"/>
      <c r="AC79" s="101"/>
      <c r="AD79" s="101"/>
      <c r="AE79" s="100"/>
      <c r="AF79" s="101"/>
      <c r="AG79" s="100"/>
      <c r="AH79" s="101"/>
      <c r="AI79" s="100"/>
      <c r="AJ79" s="101"/>
      <c r="AK79" s="100"/>
      <c r="AL79" s="101"/>
      <c r="AM79" s="101"/>
      <c r="AN79" s="8"/>
      <c r="AO79" s="147">
        <f>IFERROR(VLOOKUP(B79,'A2. Rate Change &amp; Enrollment'!$C$20:$K$769,3,FALSE),0)</f>
        <v>0</v>
      </c>
      <c r="AP79" s="147">
        <f>IFERROR(VLOOKUP(B79,'A2. Rate Change &amp; Enrollment'!$C$20:$K$769,7,FALSE),0)</f>
        <v>0</v>
      </c>
      <c r="AQ79" s="150" t="e">
        <f t="shared" si="6"/>
        <v>#DIV/0!</v>
      </c>
      <c r="AS79" s="177"/>
      <c r="AT79" s="177"/>
      <c r="AV79" s="153" t="e">
        <f t="shared" si="7"/>
        <v>#DIV/0!</v>
      </c>
      <c r="AW79" s="101"/>
      <c r="AY79" s="132"/>
      <c r="AZ79" s="101"/>
      <c r="BA79" s="94"/>
      <c r="BB79" s="94"/>
      <c r="BC79" s="94"/>
      <c r="BD79" s="94"/>
      <c r="BE79" s="101"/>
      <c r="BF79" s="132"/>
      <c r="BG79" s="98"/>
      <c r="BH79" s="74" t="str">
        <f t="shared" si="2"/>
        <v>N</v>
      </c>
      <c r="BI79" t="e">
        <f t="shared" si="3"/>
        <v>#DIV/0!</v>
      </c>
      <c r="BK79" s="283">
        <f>IFERROR(VLOOKUP($B79, 'A2. Rate Change &amp; Enrollment'!$C$14:$BY$769, 75, FALSE), 0)</f>
        <v>0</v>
      </c>
      <c r="BL79" s="283" t="e">
        <f t="shared" si="4"/>
        <v>#DIV/0!</v>
      </c>
      <c r="BM79" s="283" t="e">
        <f t="shared" si="5"/>
        <v>#DIV/0!</v>
      </c>
      <c r="BN79" t="e">
        <f t="shared" si="8"/>
        <v>#DIV/0!</v>
      </c>
    </row>
    <row r="80" spans="1:66" x14ac:dyDescent="0.35">
      <c r="A80" t="s">
        <v>274</v>
      </c>
      <c r="B80" s="144"/>
      <c r="C80" s="98"/>
      <c r="D80" s="43" t="str">
        <f t="shared" ref="D80:D143" si="9">$B$4</f>
        <v>Other</v>
      </c>
      <c r="E80" s="100"/>
      <c r="F80" s="101"/>
      <c r="G80" s="100"/>
      <c r="H80" s="101"/>
      <c r="I80" s="100"/>
      <c r="J80" s="101"/>
      <c r="K80" s="100"/>
      <c r="L80" s="101"/>
      <c r="M80" s="100"/>
      <c r="N80" s="101"/>
      <c r="O80" s="100"/>
      <c r="P80" s="101"/>
      <c r="Q80" s="100"/>
      <c r="R80" s="101"/>
      <c r="S80" s="100"/>
      <c r="T80" s="101"/>
      <c r="U80" s="118"/>
      <c r="V80" s="118"/>
      <c r="W80" s="100"/>
      <c r="X80" s="100"/>
      <c r="Y80" s="100"/>
      <c r="Z80" s="100"/>
      <c r="AA80" s="132"/>
      <c r="AB80" s="101"/>
      <c r="AC80" s="101"/>
      <c r="AD80" s="101"/>
      <c r="AE80" s="100"/>
      <c r="AF80" s="101"/>
      <c r="AG80" s="100"/>
      <c r="AH80" s="101"/>
      <c r="AI80" s="100"/>
      <c r="AJ80" s="101"/>
      <c r="AK80" s="100"/>
      <c r="AL80" s="101"/>
      <c r="AM80" s="101"/>
      <c r="AN80" s="8"/>
      <c r="AO80" s="147">
        <f>IFERROR(VLOOKUP(B80,'A2. Rate Change &amp; Enrollment'!$C$20:$K$769,3,FALSE),0)</f>
        <v>0</v>
      </c>
      <c r="AP80" s="147">
        <f>IFERROR(VLOOKUP(B80,'A2. Rate Change &amp; Enrollment'!$C$20:$K$769,7,FALSE),0)</f>
        <v>0</v>
      </c>
      <c r="AQ80" s="150" t="e">
        <f t="shared" si="6"/>
        <v>#DIV/0!</v>
      </c>
      <c r="AS80" s="177"/>
      <c r="AT80" s="177"/>
      <c r="AV80" s="153" t="e">
        <f t="shared" si="7"/>
        <v>#DIV/0!</v>
      </c>
      <c r="AW80" s="101"/>
      <c r="AY80" s="132"/>
      <c r="AZ80" s="101"/>
      <c r="BA80" s="94"/>
      <c r="BB80" s="94"/>
      <c r="BC80" s="94"/>
      <c r="BD80" s="94"/>
      <c r="BE80" s="101"/>
      <c r="BF80" s="132"/>
      <c r="BG80" s="98"/>
      <c r="BH80" s="74" t="str">
        <f t="shared" ref="BH80:BH143" si="10">IF(OR(AS80-AT80&gt;5%, AT80-AS80&gt;5%), "Y", "N")</f>
        <v>N</v>
      </c>
      <c r="BI80" t="e">
        <f t="shared" ref="BI80:BI143" si="11">IF(AND(AQ80&gt;5%, BH80="Y"), "Y", "N")</f>
        <v>#DIV/0!</v>
      </c>
      <c r="BK80" s="283">
        <f>IFERROR(VLOOKUP($B80, 'A2. Rate Change &amp; Enrollment'!$C$14:$BY$769, 75, FALSE), 0)</f>
        <v>0</v>
      </c>
      <c r="BL80" s="283" t="e">
        <f t="shared" ref="BL80:BL143" si="12">BK80/$BK$14</f>
        <v>#DIV/0!</v>
      </c>
      <c r="BM80" s="283" t="e">
        <f t="shared" ref="BM80:BM143" si="13">AS80/$AS$14</f>
        <v>#DIV/0!</v>
      </c>
      <c r="BN80" t="e">
        <f t="shared" si="8"/>
        <v>#DIV/0!</v>
      </c>
    </row>
    <row r="81" spans="1:66" x14ac:dyDescent="0.35">
      <c r="A81" t="s">
        <v>275</v>
      </c>
      <c r="B81" s="144"/>
      <c r="C81" s="98"/>
      <c r="D81" s="43" t="str">
        <f t="shared" si="9"/>
        <v>Other</v>
      </c>
      <c r="E81" s="100"/>
      <c r="F81" s="101"/>
      <c r="G81" s="100"/>
      <c r="H81" s="101"/>
      <c r="I81" s="100"/>
      <c r="J81" s="101"/>
      <c r="K81" s="100"/>
      <c r="L81" s="101"/>
      <c r="M81" s="100"/>
      <c r="N81" s="101"/>
      <c r="O81" s="100"/>
      <c r="P81" s="101"/>
      <c r="Q81" s="100"/>
      <c r="R81" s="101"/>
      <c r="S81" s="100"/>
      <c r="T81" s="101"/>
      <c r="U81" s="118"/>
      <c r="V81" s="118"/>
      <c r="W81" s="100"/>
      <c r="X81" s="100"/>
      <c r="Y81" s="100"/>
      <c r="Z81" s="100"/>
      <c r="AA81" s="132"/>
      <c r="AB81" s="101"/>
      <c r="AC81" s="101"/>
      <c r="AD81" s="101"/>
      <c r="AE81" s="100"/>
      <c r="AF81" s="101"/>
      <c r="AG81" s="100"/>
      <c r="AH81" s="101"/>
      <c r="AI81" s="100"/>
      <c r="AJ81" s="101"/>
      <c r="AK81" s="100"/>
      <c r="AL81" s="101"/>
      <c r="AM81" s="101"/>
      <c r="AN81" s="8"/>
      <c r="AO81" s="147">
        <f>IFERROR(VLOOKUP(B81,'A2. Rate Change &amp; Enrollment'!$C$20:$K$769,3,FALSE),0)</f>
        <v>0</v>
      </c>
      <c r="AP81" s="147">
        <f>IFERROR(VLOOKUP(B81,'A2. Rate Change &amp; Enrollment'!$C$20:$K$769,7,FALSE),0)</f>
        <v>0</v>
      </c>
      <c r="AQ81" s="150" t="e">
        <f t="shared" ref="AQ81:AQ144" si="14">AP81/$AP$11</f>
        <v>#DIV/0!</v>
      </c>
      <c r="AS81" s="177"/>
      <c r="AT81" s="177"/>
      <c r="AV81" s="153" t="e">
        <f t="shared" ref="AV81:AV144" si="15">AS81/AT81-1</f>
        <v>#DIV/0!</v>
      </c>
      <c r="AW81" s="101"/>
      <c r="AY81" s="132"/>
      <c r="AZ81" s="101"/>
      <c r="BA81" s="94"/>
      <c r="BB81" s="94"/>
      <c r="BC81" s="94"/>
      <c r="BD81" s="94"/>
      <c r="BE81" s="101"/>
      <c r="BF81" s="132"/>
      <c r="BG81" s="98"/>
      <c r="BH81" s="74" t="str">
        <f t="shared" si="10"/>
        <v>N</v>
      </c>
      <c r="BI81" t="e">
        <f t="shared" si="11"/>
        <v>#DIV/0!</v>
      </c>
      <c r="BK81" s="283">
        <f>IFERROR(VLOOKUP($B81, 'A2. Rate Change &amp; Enrollment'!$C$14:$BY$769, 75, FALSE), 0)</f>
        <v>0</v>
      </c>
      <c r="BL81" s="283" t="e">
        <f t="shared" si="12"/>
        <v>#DIV/0!</v>
      </c>
      <c r="BM81" s="283" t="e">
        <f t="shared" si="13"/>
        <v>#DIV/0!</v>
      </c>
      <c r="BN81" t="e">
        <f t="shared" ref="BN81:BN144" si="16">IF(ABS(BM81-BL81)&lt;0.001, "N", "Y")</f>
        <v>#DIV/0!</v>
      </c>
    </row>
    <row r="82" spans="1:66" x14ac:dyDescent="0.35">
      <c r="A82" t="s">
        <v>276</v>
      </c>
      <c r="B82" s="144"/>
      <c r="C82" s="98"/>
      <c r="D82" s="43" t="str">
        <f t="shared" si="9"/>
        <v>Other</v>
      </c>
      <c r="E82" s="100"/>
      <c r="F82" s="101"/>
      <c r="G82" s="100"/>
      <c r="H82" s="101"/>
      <c r="I82" s="100"/>
      <c r="J82" s="101"/>
      <c r="K82" s="100"/>
      <c r="L82" s="101"/>
      <c r="M82" s="100"/>
      <c r="N82" s="101"/>
      <c r="O82" s="100"/>
      <c r="P82" s="101"/>
      <c r="Q82" s="100"/>
      <c r="R82" s="101"/>
      <c r="S82" s="100"/>
      <c r="T82" s="101"/>
      <c r="U82" s="118"/>
      <c r="V82" s="118"/>
      <c r="W82" s="100"/>
      <c r="X82" s="100"/>
      <c r="Y82" s="100"/>
      <c r="Z82" s="100"/>
      <c r="AA82" s="132"/>
      <c r="AB82" s="101"/>
      <c r="AC82" s="101"/>
      <c r="AD82" s="101"/>
      <c r="AE82" s="100"/>
      <c r="AF82" s="101"/>
      <c r="AG82" s="100"/>
      <c r="AH82" s="101"/>
      <c r="AI82" s="100"/>
      <c r="AJ82" s="101"/>
      <c r="AK82" s="100"/>
      <c r="AL82" s="101"/>
      <c r="AM82" s="101"/>
      <c r="AN82" s="8"/>
      <c r="AO82" s="147">
        <f>IFERROR(VLOOKUP(B82,'A2. Rate Change &amp; Enrollment'!$C$20:$K$769,3,FALSE),0)</f>
        <v>0</v>
      </c>
      <c r="AP82" s="147">
        <f>IFERROR(VLOOKUP(B82,'A2. Rate Change &amp; Enrollment'!$C$20:$K$769,7,FALSE),0)</f>
        <v>0</v>
      </c>
      <c r="AQ82" s="150" t="e">
        <f t="shared" si="14"/>
        <v>#DIV/0!</v>
      </c>
      <c r="AS82" s="177"/>
      <c r="AT82" s="177"/>
      <c r="AV82" s="153" t="e">
        <f t="shared" si="15"/>
        <v>#DIV/0!</v>
      </c>
      <c r="AW82" s="101"/>
      <c r="AY82" s="132"/>
      <c r="AZ82" s="101"/>
      <c r="BA82" s="94"/>
      <c r="BB82" s="94"/>
      <c r="BC82" s="94"/>
      <c r="BD82" s="94"/>
      <c r="BE82" s="101"/>
      <c r="BF82" s="132"/>
      <c r="BG82" s="98"/>
      <c r="BH82" s="74" t="str">
        <f t="shared" si="10"/>
        <v>N</v>
      </c>
      <c r="BI82" t="e">
        <f t="shared" si="11"/>
        <v>#DIV/0!</v>
      </c>
      <c r="BK82" s="283">
        <f>IFERROR(VLOOKUP($B82, 'A2. Rate Change &amp; Enrollment'!$C$14:$BY$769, 75, FALSE), 0)</f>
        <v>0</v>
      </c>
      <c r="BL82" s="283" t="e">
        <f t="shared" si="12"/>
        <v>#DIV/0!</v>
      </c>
      <c r="BM82" s="283" t="e">
        <f t="shared" si="13"/>
        <v>#DIV/0!</v>
      </c>
      <c r="BN82" t="e">
        <f t="shared" si="16"/>
        <v>#DIV/0!</v>
      </c>
    </row>
    <row r="83" spans="1:66" x14ac:dyDescent="0.35">
      <c r="A83" t="s">
        <v>277</v>
      </c>
      <c r="B83" s="144"/>
      <c r="C83" s="98"/>
      <c r="D83" s="43" t="str">
        <f t="shared" si="9"/>
        <v>Other</v>
      </c>
      <c r="E83" s="100"/>
      <c r="F83" s="101"/>
      <c r="G83" s="100"/>
      <c r="H83" s="101"/>
      <c r="I83" s="100"/>
      <c r="J83" s="101"/>
      <c r="K83" s="100"/>
      <c r="L83" s="101"/>
      <c r="M83" s="100"/>
      <c r="N83" s="101"/>
      <c r="O83" s="100"/>
      <c r="P83" s="101"/>
      <c r="Q83" s="100"/>
      <c r="R83" s="101"/>
      <c r="S83" s="100"/>
      <c r="T83" s="101"/>
      <c r="U83" s="118"/>
      <c r="V83" s="118"/>
      <c r="W83" s="100"/>
      <c r="X83" s="100"/>
      <c r="Y83" s="100"/>
      <c r="Z83" s="100"/>
      <c r="AA83" s="132"/>
      <c r="AB83" s="101"/>
      <c r="AC83" s="101"/>
      <c r="AD83" s="101"/>
      <c r="AE83" s="100"/>
      <c r="AF83" s="101"/>
      <c r="AG83" s="100"/>
      <c r="AH83" s="101"/>
      <c r="AI83" s="100"/>
      <c r="AJ83" s="101"/>
      <c r="AK83" s="100"/>
      <c r="AL83" s="101"/>
      <c r="AM83" s="101"/>
      <c r="AN83" s="8"/>
      <c r="AO83" s="147">
        <f>IFERROR(VLOOKUP(B83,'A2. Rate Change &amp; Enrollment'!$C$20:$K$769,3,FALSE),0)</f>
        <v>0</v>
      </c>
      <c r="AP83" s="147">
        <f>IFERROR(VLOOKUP(B83,'A2. Rate Change &amp; Enrollment'!$C$20:$K$769,7,FALSE),0)</f>
        <v>0</v>
      </c>
      <c r="AQ83" s="150" t="e">
        <f t="shared" si="14"/>
        <v>#DIV/0!</v>
      </c>
      <c r="AS83" s="177"/>
      <c r="AT83" s="177"/>
      <c r="AV83" s="153" t="e">
        <f t="shared" si="15"/>
        <v>#DIV/0!</v>
      </c>
      <c r="AW83" s="101"/>
      <c r="AY83" s="132"/>
      <c r="AZ83" s="101"/>
      <c r="BA83" s="94"/>
      <c r="BB83" s="94"/>
      <c r="BC83" s="94"/>
      <c r="BD83" s="94"/>
      <c r="BE83" s="101"/>
      <c r="BF83" s="132"/>
      <c r="BG83" s="98"/>
      <c r="BH83" s="74" t="str">
        <f t="shared" si="10"/>
        <v>N</v>
      </c>
      <c r="BI83" t="e">
        <f t="shared" si="11"/>
        <v>#DIV/0!</v>
      </c>
      <c r="BK83" s="283">
        <f>IFERROR(VLOOKUP($B83, 'A2. Rate Change &amp; Enrollment'!$C$14:$BY$769, 75, FALSE), 0)</f>
        <v>0</v>
      </c>
      <c r="BL83" s="283" t="e">
        <f t="shared" si="12"/>
        <v>#DIV/0!</v>
      </c>
      <c r="BM83" s="283" t="e">
        <f t="shared" si="13"/>
        <v>#DIV/0!</v>
      </c>
      <c r="BN83" t="e">
        <f t="shared" si="16"/>
        <v>#DIV/0!</v>
      </c>
    </row>
    <row r="84" spans="1:66" x14ac:dyDescent="0.35">
      <c r="A84" t="s">
        <v>278</v>
      </c>
      <c r="B84" s="144"/>
      <c r="C84" s="98"/>
      <c r="D84" s="43" t="str">
        <f t="shared" si="9"/>
        <v>Other</v>
      </c>
      <c r="E84" s="100"/>
      <c r="F84" s="101"/>
      <c r="G84" s="100"/>
      <c r="H84" s="101"/>
      <c r="I84" s="100"/>
      <c r="J84" s="101"/>
      <c r="K84" s="100"/>
      <c r="L84" s="101"/>
      <c r="M84" s="100"/>
      <c r="N84" s="101"/>
      <c r="O84" s="100"/>
      <c r="P84" s="101"/>
      <c r="Q84" s="100"/>
      <c r="R84" s="101"/>
      <c r="S84" s="100"/>
      <c r="T84" s="101"/>
      <c r="U84" s="118"/>
      <c r="V84" s="118"/>
      <c r="W84" s="100"/>
      <c r="X84" s="100"/>
      <c r="Y84" s="100"/>
      <c r="Z84" s="100"/>
      <c r="AA84" s="132"/>
      <c r="AB84" s="101"/>
      <c r="AC84" s="101"/>
      <c r="AD84" s="101"/>
      <c r="AE84" s="100"/>
      <c r="AF84" s="101"/>
      <c r="AG84" s="100"/>
      <c r="AH84" s="101"/>
      <c r="AI84" s="100"/>
      <c r="AJ84" s="101"/>
      <c r="AK84" s="100"/>
      <c r="AL84" s="101"/>
      <c r="AM84" s="101"/>
      <c r="AN84" s="8"/>
      <c r="AO84" s="147">
        <f>IFERROR(VLOOKUP(B84,'A2. Rate Change &amp; Enrollment'!$C$20:$K$769,3,FALSE),0)</f>
        <v>0</v>
      </c>
      <c r="AP84" s="147">
        <f>IFERROR(VLOOKUP(B84,'A2. Rate Change &amp; Enrollment'!$C$20:$K$769,7,FALSE),0)</f>
        <v>0</v>
      </c>
      <c r="AQ84" s="150" t="e">
        <f t="shared" si="14"/>
        <v>#DIV/0!</v>
      </c>
      <c r="AS84" s="177"/>
      <c r="AT84" s="177"/>
      <c r="AV84" s="153" t="e">
        <f t="shared" si="15"/>
        <v>#DIV/0!</v>
      </c>
      <c r="AW84" s="101"/>
      <c r="AY84" s="132"/>
      <c r="AZ84" s="101"/>
      <c r="BA84" s="94"/>
      <c r="BB84" s="94"/>
      <c r="BC84" s="94"/>
      <c r="BD84" s="94"/>
      <c r="BE84" s="101"/>
      <c r="BF84" s="132"/>
      <c r="BG84" s="98"/>
      <c r="BH84" s="74" t="str">
        <f t="shared" si="10"/>
        <v>N</v>
      </c>
      <c r="BI84" t="e">
        <f t="shared" si="11"/>
        <v>#DIV/0!</v>
      </c>
      <c r="BK84" s="283">
        <f>IFERROR(VLOOKUP($B84, 'A2. Rate Change &amp; Enrollment'!$C$14:$BY$769, 75, FALSE), 0)</f>
        <v>0</v>
      </c>
      <c r="BL84" s="283" t="e">
        <f t="shared" si="12"/>
        <v>#DIV/0!</v>
      </c>
      <c r="BM84" s="283" t="e">
        <f t="shared" si="13"/>
        <v>#DIV/0!</v>
      </c>
      <c r="BN84" t="e">
        <f t="shared" si="16"/>
        <v>#DIV/0!</v>
      </c>
    </row>
    <row r="85" spans="1:66" x14ac:dyDescent="0.35">
      <c r="A85" t="s">
        <v>279</v>
      </c>
      <c r="B85" s="144"/>
      <c r="C85" s="98"/>
      <c r="D85" s="43" t="str">
        <f t="shared" si="9"/>
        <v>Other</v>
      </c>
      <c r="E85" s="100"/>
      <c r="F85" s="101"/>
      <c r="G85" s="100"/>
      <c r="H85" s="101"/>
      <c r="I85" s="100"/>
      <c r="J85" s="101"/>
      <c r="K85" s="100"/>
      <c r="L85" s="101"/>
      <c r="M85" s="100"/>
      <c r="N85" s="101"/>
      <c r="O85" s="100"/>
      <c r="P85" s="101"/>
      <c r="Q85" s="100"/>
      <c r="R85" s="101"/>
      <c r="S85" s="100"/>
      <c r="T85" s="101"/>
      <c r="U85" s="118"/>
      <c r="V85" s="118"/>
      <c r="W85" s="100"/>
      <c r="X85" s="100"/>
      <c r="Y85" s="100"/>
      <c r="Z85" s="100"/>
      <c r="AA85" s="132"/>
      <c r="AB85" s="101"/>
      <c r="AC85" s="101"/>
      <c r="AD85" s="101"/>
      <c r="AE85" s="100"/>
      <c r="AF85" s="101"/>
      <c r="AG85" s="100"/>
      <c r="AH85" s="101"/>
      <c r="AI85" s="100"/>
      <c r="AJ85" s="101"/>
      <c r="AK85" s="100"/>
      <c r="AL85" s="101"/>
      <c r="AM85" s="101"/>
      <c r="AN85" s="8"/>
      <c r="AO85" s="147">
        <f>IFERROR(VLOOKUP(B85,'A2. Rate Change &amp; Enrollment'!$C$20:$K$769,3,FALSE),0)</f>
        <v>0</v>
      </c>
      <c r="AP85" s="147">
        <f>IFERROR(VLOOKUP(B85,'A2. Rate Change &amp; Enrollment'!$C$20:$K$769,7,FALSE),0)</f>
        <v>0</v>
      </c>
      <c r="AQ85" s="150" t="e">
        <f t="shared" si="14"/>
        <v>#DIV/0!</v>
      </c>
      <c r="AS85" s="177"/>
      <c r="AT85" s="177"/>
      <c r="AV85" s="153" t="e">
        <f t="shared" si="15"/>
        <v>#DIV/0!</v>
      </c>
      <c r="AW85" s="101"/>
      <c r="AY85" s="132"/>
      <c r="AZ85" s="101"/>
      <c r="BA85" s="94"/>
      <c r="BB85" s="94"/>
      <c r="BC85" s="94"/>
      <c r="BD85" s="94"/>
      <c r="BE85" s="101"/>
      <c r="BF85" s="132"/>
      <c r="BG85" s="98"/>
      <c r="BH85" s="74" t="str">
        <f t="shared" si="10"/>
        <v>N</v>
      </c>
      <c r="BI85" t="e">
        <f t="shared" si="11"/>
        <v>#DIV/0!</v>
      </c>
      <c r="BK85" s="283">
        <f>IFERROR(VLOOKUP($B85, 'A2. Rate Change &amp; Enrollment'!$C$14:$BY$769, 75, FALSE), 0)</f>
        <v>0</v>
      </c>
      <c r="BL85" s="283" t="e">
        <f t="shared" si="12"/>
        <v>#DIV/0!</v>
      </c>
      <c r="BM85" s="283" t="e">
        <f t="shared" si="13"/>
        <v>#DIV/0!</v>
      </c>
      <c r="BN85" t="e">
        <f t="shared" si="16"/>
        <v>#DIV/0!</v>
      </c>
    </row>
    <row r="86" spans="1:66" x14ac:dyDescent="0.35">
      <c r="A86" t="s">
        <v>280</v>
      </c>
      <c r="B86" s="144"/>
      <c r="C86" s="98"/>
      <c r="D86" s="43" t="str">
        <f t="shared" si="9"/>
        <v>Other</v>
      </c>
      <c r="E86" s="100"/>
      <c r="F86" s="101"/>
      <c r="G86" s="100"/>
      <c r="H86" s="101"/>
      <c r="I86" s="100"/>
      <c r="J86" s="101"/>
      <c r="K86" s="100"/>
      <c r="L86" s="101"/>
      <c r="M86" s="100"/>
      <c r="N86" s="101"/>
      <c r="O86" s="100"/>
      <c r="P86" s="101"/>
      <c r="Q86" s="100"/>
      <c r="R86" s="101"/>
      <c r="S86" s="100"/>
      <c r="T86" s="101"/>
      <c r="U86" s="118"/>
      <c r="V86" s="118"/>
      <c r="W86" s="100"/>
      <c r="X86" s="100"/>
      <c r="Y86" s="100"/>
      <c r="Z86" s="100"/>
      <c r="AA86" s="132"/>
      <c r="AB86" s="101"/>
      <c r="AC86" s="101"/>
      <c r="AD86" s="101"/>
      <c r="AE86" s="100"/>
      <c r="AF86" s="101"/>
      <c r="AG86" s="100"/>
      <c r="AH86" s="101"/>
      <c r="AI86" s="100"/>
      <c r="AJ86" s="101"/>
      <c r="AK86" s="100"/>
      <c r="AL86" s="101"/>
      <c r="AM86" s="101"/>
      <c r="AN86" s="8"/>
      <c r="AO86" s="147">
        <f>IFERROR(VLOOKUP(B86,'A2. Rate Change &amp; Enrollment'!$C$20:$K$769,3,FALSE),0)</f>
        <v>0</v>
      </c>
      <c r="AP86" s="147">
        <f>IFERROR(VLOOKUP(B86,'A2. Rate Change &amp; Enrollment'!$C$20:$K$769,7,FALSE),0)</f>
        <v>0</v>
      </c>
      <c r="AQ86" s="150" t="e">
        <f t="shared" si="14"/>
        <v>#DIV/0!</v>
      </c>
      <c r="AS86" s="177"/>
      <c r="AT86" s="177"/>
      <c r="AV86" s="153" t="e">
        <f t="shared" si="15"/>
        <v>#DIV/0!</v>
      </c>
      <c r="AW86" s="101"/>
      <c r="AY86" s="132"/>
      <c r="AZ86" s="101"/>
      <c r="BA86" s="94"/>
      <c r="BB86" s="94"/>
      <c r="BC86" s="94"/>
      <c r="BD86" s="94"/>
      <c r="BE86" s="101"/>
      <c r="BF86" s="132"/>
      <c r="BG86" s="98"/>
      <c r="BH86" s="74" t="str">
        <f t="shared" si="10"/>
        <v>N</v>
      </c>
      <c r="BI86" t="e">
        <f t="shared" si="11"/>
        <v>#DIV/0!</v>
      </c>
      <c r="BK86" s="283">
        <f>IFERROR(VLOOKUP($B86, 'A2. Rate Change &amp; Enrollment'!$C$14:$BY$769, 75, FALSE), 0)</f>
        <v>0</v>
      </c>
      <c r="BL86" s="283" t="e">
        <f t="shared" si="12"/>
        <v>#DIV/0!</v>
      </c>
      <c r="BM86" s="283" t="e">
        <f t="shared" si="13"/>
        <v>#DIV/0!</v>
      </c>
      <c r="BN86" t="e">
        <f t="shared" si="16"/>
        <v>#DIV/0!</v>
      </c>
    </row>
    <row r="87" spans="1:66" x14ac:dyDescent="0.35">
      <c r="A87" t="s">
        <v>281</v>
      </c>
      <c r="B87" s="144"/>
      <c r="C87" s="98"/>
      <c r="D87" s="43" t="str">
        <f t="shared" si="9"/>
        <v>Other</v>
      </c>
      <c r="E87" s="100"/>
      <c r="F87" s="101"/>
      <c r="G87" s="100"/>
      <c r="H87" s="101"/>
      <c r="I87" s="100"/>
      <c r="J87" s="101"/>
      <c r="K87" s="100"/>
      <c r="L87" s="101"/>
      <c r="M87" s="100"/>
      <c r="N87" s="101"/>
      <c r="O87" s="100"/>
      <c r="P87" s="101"/>
      <c r="Q87" s="100"/>
      <c r="R87" s="101"/>
      <c r="S87" s="100"/>
      <c r="T87" s="101"/>
      <c r="U87" s="118"/>
      <c r="V87" s="118"/>
      <c r="W87" s="100"/>
      <c r="X87" s="100"/>
      <c r="Y87" s="100"/>
      <c r="Z87" s="100"/>
      <c r="AA87" s="132"/>
      <c r="AB87" s="101"/>
      <c r="AC87" s="101"/>
      <c r="AD87" s="101"/>
      <c r="AE87" s="100"/>
      <c r="AF87" s="101"/>
      <c r="AG87" s="100"/>
      <c r="AH87" s="101"/>
      <c r="AI87" s="100"/>
      <c r="AJ87" s="101"/>
      <c r="AK87" s="100"/>
      <c r="AL87" s="101"/>
      <c r="AM87" s="101"/>
      <c r="AN87" s="8"/>
      <c r="AO87" s="147">
        <f>IFERROR(VLOOKUP(B87,'A2. Rate Change &amp; Enrollment'!$C$20:$K$769,3,FALSE),0)</f>
        <v>0</v>
      </c>
      <c r="AP87" s="147">
        <f>IFERROR(VLOOKUP(B87,'A2. Rate Change &amp; Enrollment'!$C$20:$K$769,7,FALSE),0)</f>
        <v>0</v>
      </c>
      <c r="AQ87" s="150" t="e">
        <f t="shared" si="14"/>
        <v>#DIV/0!</v>
      </c>
      <c r="AS87" s="177"/>
      <c r="AT87" s="177"/>
      <c r="AV87" s="153" t="e">
        <f t="shared" si="15"/>
        <v>#DIV/0!</v>
      </c>
      <c r="AW87" s="101"/>
      <c r="AY87" s="132"/>
      <c r="AZ87" s="101"/>
      <c r="BA87" s="94"/>
      <c r="BB87" s="94"/>
      <c r="BC87" s="94"/>
      <c r="BD87" s="94"/>
      <c r="BE87" s="101"/>
      <c r="BF87" s="132"/>
      <c r="BG87" s="98"/>
      <c r="BH87" s="74" t="str">
        <f t="shared" si="10"/>
        <v>N</v>
      </c>
      <c r="BI87" t="e">
        <f t="shared" si="11"/>
        <v>#DIV/0!</v>
      </c>
      <c r="BK87" s="283">
        <f>IFERROR(VLOOKUP($B87, 'A2. Rate Change &amp; Enrollment'!$C$14:$BY$769, 75, FALSE), 0)</f>
        <v>0</v>
      </c>
      <c r="BL87" s="283" t="e">
        <f t="shared" si="12"/>
        <v>#DIV/0!</v>
      </c>
      <c r="BM87" s="283" t="e">
        <f t="shared" si="13"/>
        <v>#DIV/0!</v>
      </c>
      <c r="BN87" t="e">
        <f t="shared" si="16"/>
        <v>#DIV/0!</v>
      </c>
    </row>
    <row r="88" spans="1:66" x14ac:dyDescent="0.35">
      <c r="A88" t="s">
        <v>282</v>
      </c>
      <c r="B88" s="144"/>
      <c r="C88" s="98"/>
      <c r="D88" s="43" t="str">
        <f t="shared" si="9"/>
        <v>Other</v>
      </c>
      <c r="E88" s="100"/>
      <c r="F88" s="101"/>
      <c r="G88" s="100"/>
      <c r="H88" s="101"/>
      <c r="I88" s="100"/>
      <c r="J88" s="101"/>
      <c r="K88" s="100"/>
      <c r="L88" s="101"/>
      <c r="M88" s="100"/>
      <c r="N88" s="101"/>
      <c r="O88" s="100"/>
      <c r="P88" s="101"/>
      <c r="Q88" s="100"/>
      <c r="R88" s="101"/>
      <c r="S88" s="100"/>
      <c r="T88" s="101"/>
      <c r="U88" s="118"/>
      <c r="V88" s="118"/>
      <c r="W88" s="100"/>
      <c r="X88" s="100"/>
      <c r="Y88" s="100"/>
      <c r="Z88" s="100"/>
      <c r="AA88" s="132"/>
      <c r="AB88" s="101"/>
      <c r="AC88" s="101"/>
      <c r="AD88" s="101"/>
      <c r="AE88" s="100"/>
      <c r="AF88" s="101"/>
      <c r="AG88" s="100"/>
      <c r="AH88" s="101"/>
      <c r="AI88" s="100"/>
      <c r="AJ88" s="101"/>
      <c r="AK88" s="100"/>
      <c r="AL88" s="101"/>
      <c r="AM88" s="101"/>
      <c r="AN88" s="8"/>
      <c r="AO88" s="147">
        <f>IFERROR(VLOOKUP(B88,'A2. Rate Change &amp; Enrollment'!$C$20:$K$769,3,FALSE),0)</f>
        <v>0</v>
      </c>
      <c r="AP88" s="147">
        <f>IFERROR(VLOOKUP(B88,'A2. Rate Change &amp; Enrollment'!$C$20:$K$769,7,FALSE),0)</f>
        <v>0</v>
      </c>
      <c r="AQ88" s="150" t="e">
        <f t="shared" si="14"/>
        <v>#DIV/0!</v>
      </c>
      <c r="AS88" s="177"/>
      <c r="AT88" s="177"/>
      <c r="AV88" s="153" t="e">
        <f t="shared" si="15"/>
        <v>#DIV/0!</v>
      </c>
      <c r="AW88" s="101"/>
      <c r="AY88" s="132"/>
      <c r="AZ88" s="101"/>
      <c r="BA88" s="94"/>
      <c r="BB88" s="94"/>
      <c r="BC88" s="94"/>
      <c r="BD88" s="94"/>
      <c r="BE88" s="101"/>
      <c r="BF88" s="132"/>
      <c r="BG88" s="98"/>
      <c r="BH88" s="74" t="str">
        <f t="shared" si="10"/>
        <v>N</v>
      </c>
      <c r="BI88" t="e">
        <f t="shared" si="11"/>
        <v>#DIV/0!</v>
      </c>
      <c r="BK88" s="283">
        <f>IFERROR(VLOOKUP($B88, 'A2. Rate Change &amp; Enrollment'!$C$14:$BY$769, 75, FALSE), 0)</f>
        <v>0</v>
      </c>
      <c r="BL88" s="283" t="e">
        <f t="shared" si="12"/>
        <v>#DIV/0!</v>
      </c>
      <c r="BM88" s="283" t="e">
        <f t="shared" si="13"/>
        <v>#DIV/0!</v>
      </c>
      <c r="BN88" t="e">
        <f t="shared" si="16"/>
        <v>#DIV/0!</v>
      </c>
    </row>
    <row r="89" spans="1:66" x14ac:dyDescent="0.35">
      <c r="A89" t="s">
        <v>283</v>
      </c>
      <c r="B89" s="144"/>
      <c r="C89" s="98"/>
      <c r="D89" s="43" t="str">
        <f t="shared" si="9"/>
        <v>Other</v>
      </c>
      <c r="E89" s="100"/>
      <c r="F89" s="101"/>
      <c r="G89" s="100"/>
      <c r="H89" s="101"/>
      <c r="I89" s="100"/>
      <c r="J89" s="101"/>
      <c r="K89" s="100"/>
      <c r="L89" s="101"/>
      <c r="M89" s="100"/>
      <c r="N89" s="101"/>
      <c r="O89" s="100"/>
      <c r="P89" s="101"/>
      <c r="Q89" s="100"/>
      <c r="R89" s="101"/>
      <c r="S89" s="100"/>
      <c r="T89" s="101"/>
      <c r="U89" s="118"/>
      <c r="V89" s="118"/>
      <c r="W89" s="100"/>
      <c r="X89" s="100"/>
      <c r="Y89" s="100"/>
      <c r="Z89" s="100"/>
      <c r="AA89" s="132"/>
      <c r="AB89" s="101"/>
      <c r="AC89" s="101"/>
      <c r="AD89" s="101"/>
      <c r="AE89" s="100"/>
      <c r="AF89" s="101"/>
      <c r="AG89" s="100"/>
      <c r="AH89" s="101"/>
      <c r="AI89" s="100"/>
      <c r="AJ89" s="101"/>
      <c r="AK89" s="100"/>
      <c r="AL89" s="101"/>
      <c r="AM89" s="101"/>
      <c r="AN89" s="8"/>
      <c r="AO89" s="147">
        <f>IFERROR(VLOOKUP(B89,'A2. Rate Change &amp; Enrollment'!$C$20:$K$769,3,FALSE),0)</f>
        <v>0</v>
      </c>
      <c r="AP89" s="147">
        <f>IFERROR(VLOOKUP(B89,'A2. Rate Change &amp; Enrollment'!$C$20:$K$769,7,FALSE),0)</f>
        <v>0</v>
      </c>
      <c r="AQ89" s="150" t="e">
        <f t="shared" si="14"/>
        <v>#DIV/0!</v>
      </c>
      <c r="AS89" s="177"/>
      <c r="AT89" s="177"/>
      <c r="AV89" s="153" t="e">
        <f t="shared" si="15"/>
        <v>#DIV/0!</v>
      </c>
      <c r="AW89" s="101"/>
      <c r="AY89" s="132"/>
      <c r="AZ89" s="101"/>
      <c r="BA89" s="94"/>
      <c r="BB89" s="94"/>
      <c r="BC89" s="94"/>
      <c r="BD89" s="94"/>
      <c r="BE89" s="101"/>
      <c r="BF89" s="132"/>
      <c r="BG89" s="98"/>
      <c r="BH89" s="74" t="str">
        <f t="shared" si="10"/>
        <v>N</v>
      </c>
      <c r="BI89" t="e">
        <f t="shared" si="11"/>
        <v>#DIV/0!</v>
      </c>
      <c r="BK89" s="283">
        <f>IFERROR(VLOOKUP($B89, 'A2. Rate Change &amp; Enrollment'!$C$14:$BY$769, 75, FALSE), 0)</f>
        <v>0</v>
      </c>
      <c r="BL89" s="283" t="e">
        <f t="shared" si="12"/>
        <v>#DIV/0!</v>
      </c>
      <c r="BM89" s="283" t="e">
        <f t="shared" si="13"/>
        <v>#DIV/0!</v>
      </c>
      <c r="BN89" t="e">
        <f t="shared" si="16"/>
        <v>#DIV/0!</v>
      </c>
    </row>
    <row r="90" spans="1:66" x14ac:dyDescent="0.35">
      <c r="A90" t="s">
        <v>284</v>
      </c>
      <c r="B90" s="144"/>
      <c r="C90" s="98"/>
      <c r="D90" s="43" t="str">
        <f t="shared" si="9"/>
        <v>Other</v>
      </c>
      <c r="E90" s="100"/>
      <c r="F90" s="101"/>
      <c r="G90" s="100"/>
      <c r="H90" s="101"/>
      <c r="I90" s="100"/>
      <c r="J90" s="101"/>
      <c r="K90" s="100"/>
      <c r="L90" s="101"/>
      <c r="M90" s="100"/>
      <c r="N90" s="101"/>
      <c r="O90" s="100"/>
      <c r="P90" s="101"/>
      <c r="Q90" s="100"/>
      <c r="R90" s="101"/>
      <c r="S90" s="100"/>
      <c r="T90" s="101"/>
      <c r="U90" s="118"/>
      <c r="V90" s="118"/>
      <c r="W90" s="100"/>
      <c r="X90" s="100"/>
      <c r="Y90" s="100"/>
      <c r="Z90" s="100"/>
      <c r="AA90" s="132"/>
      <c r="AB90" s="101"/>
      <c r="AC90" s="101"/>
      <c r="AD90" s="101"/>
      <c r="AE90" s="100"/>
      <c r="AF90" s="101"/>
      <c r="AG90" s="100"/>
      <c r="AH90" s="101"/>
      <c r="AI90" s="100"/>
      <c r="AJ90" s="101"/>
      <c r="AK90" s="100"/>
      <c r="AL90" s="101"/>
      <c r="AM90" s="101"/>
      <c r="AN90" s="8"/>
      <c r="AO90" s="147">
        <f>IFERROR(VLOOKUP(B90,'A2. Rate Change &amp; Enrollment'!$C$20:$K$769,3,FALSE),0)</f>
        <v>0</v>
      </c>
      <c r="AP90" s="147">
        <f>IFERROR(VLOOKUP(B90,'A2. Rate Change &amp; Enrollment'!$C$20:$K$769,7,FALSE),0)</f>
        <v>0</v>
      </c>
      <c r="AQ90" s="150" t="e">
        <f t="shared" si="14"/>
        <v>#DIV/0!</v>
      </c>
      <c r="AS90" s="177"/>
      <c r="AT90" s="177"/>
      <c r="AV90" s="153" t="e">
        <f t="shared" si="15"/>
        <v>#DIV/0!</v>
      </c>
      <c r="AW90" s="101"/>
      <c r="AY90" s="132"/>
      <c r="AZ90" s="101"/>
      <c r="BA90" s="94"/>
      <c r="BB90" s="94"/>
      <c r="BC90" s="94"/>
      <c r="BD90" s="94"/>
      <c r="BE90" s="101"/>
      <c r="BF90" s="132"/>
      <c r="BG90" s="98"/>
      <c r="BH90" s="74" t="str">
        <f t="shared" si="10"/>
        <v>N</v>
      </c>
      <c r="BI90" t="e">
        <f t="shared" si="11"/>
        <v>#DIV/0!</v>
      </c>
      <c r="BK90" s="283">
        <f>IFERROR(VLOOKUP($B90, 'A2. Rate Change &amp; Enrollment'!$C$14:$BY$769, 75, FALSE), 0)</f>
        <v>0</v>
      </c>
      <c r="BL90" s="283" t="e">
        <f t="shared" si="12"/>
        <v>#DIV/0!</v>
      </c>
      <c r="BM90" s="283" t="e">
        <f t="shared" si="13"/>
        <v>#DIV/0!</v>
      </c>
      <c r="BN90" t="e">
        <f t="shared" si="16"/>
        <v>#DIV/0!</v>
      </c>
    </row>
    <row r="91" spans="1:66" x14ac:dyDescent="0.35">
      <c r="A91" t="s">
        <v>285</v>
      </c>
      <c r="B91" s="144"/>
      <c r="C91" s="98"/>
      <c r="D91" s="43" t="str">
        <f t="shared" si="9"/>
        <v>Other</v>
      </c>
      <c r="E91" s="100"/>
      <c r="F91" s="101"/>
      <c r="G91" s="100"/>
      <c r="H91" s="101"/>
      <c r="I91" s="100"/>
      <c r="J91" s="101"/>
      <c r="K91" s="100"/>
      <c r="L91" s="101"/>
      <c r="M91" s="100"/>
      <c r="N91" s="101"/>
      <c r="O91" s="100"/>
      <c r="P91" s="101"/>
      <c r="Q91" s="100"/>
      <c r="R91" s="101"/>
      <c r="S91" s="100"/>
      <c r="T91" s="101"/>
      <c r="U91" s="118"/>
      <c r="V91" s="118"/>
      <c r="W91" s="100"/>
      <c r="X91" s="100"/>
      <c r="Y91" s="100"/>
      <c r="Z91" s="100"/>
      <c r="AA91" s="132"/>
      <c r="AB91" s="101"/>
      <c r="AC91" s="101"/>
      <c r="AD91" s="101"/>
      <c r="AE91" s="100"/>
      <c r="AF91" s="101"/>
      <c r="AG91" s="100"/>
      <c r="AH91" s="101"/>
      <c r="AI91" s="100"/>
      <c r="AJ91" s="101"/>
      <c r="AK91" s="100"/>
      <c r="AL91" s="101"/>
      <c r="AM91" s="101"/>
      <c r="AN91" s="8"/>
      <c r="AO91" s="147">
        <f>IFERROR(VLOOKUP(B91,'A2. Rate Change &amp; Enrollment'!$C$20:$K$769,3,FALSE),0)</f>
        <v>0</v>
      </c>
      <c r="AP91" s="147">
        <f>IFERROR(VLOOKUP(B91,'A2. Rate Change &amp; Enrollment'!$C$20:$K$769,7,FALSE),0)</f>
        <v>0</v>
      </c>
      <c r="AQ91" s="150" t="e">
        <f t="shared" si="14"/>
        <v>#DIV/0!</v>
      </c>
      <c r="AS91" s="177"/>
      <c r="AT91" s="177"/>
      <c r="AV91" s="153" t="e">
        <f t="shared" si="15"/>
        <v>#DIV/0!</v>
      </c>
      <c r="AW91" s="101"/>
      <c r="AY91" s="132"/>
      <c r="AZ91" s="101"/>
      <c r="BA91" s="94"/>
      <c r="BB91" s="94"/>
      <c r="BC91" s="94"/>
      <c r="BD91" s="94"/>
      <c r="BE91" s="101"/>
      <c r="BF91" s="132"/>
      <c r="BG91" s="98"/>
      <c r="BH91" s="74" t="str">
        <f t="shared" si="10"/>
        <v>N</v>
      </c>
      <c r="BI91" t="e">
        <f t="shared" si="11"/>
        <v>#DIV/0!</v>
      </c>
      <c r="BK91" s="283">
        <f>IFERROR(VLOOKUP($B91, 'A2. Rate Change &amp; Enrollment'!$C$14:$BY$769, 75, FALSE), 0)</f>
        <v>0</v>
      </c>
      <c r="BL91" s="283" t="e">
        <f t="shared" si="12"/>
        <v>#DIV/0!</v>
      </c>
      <c r="BM91" s="283" t="e">
        <f t="shared" si="13"/>
        <v>#DIV/0!</v>
      </c>
      <c r="BN91" t="e">
        <f t="shared" si="16"/>
        <v>#DIV/0!</v>
      </c>
    </row>
    <row r="92" spans="1:66" x14ac:dyDescent="0.35">
      <c r="A92" t="s">
        <v>286</v>
      </c>
      <c r="B92" s="144"/>
      <c r="C92" s="98"/>
      <c r="D92" s="43" t="str">
        <f t="shared" si="9"/>
        <v>Other</v>
      </c>
      <c r="E92" s="100"/>
      <c r="F92" s="101"/>
      <c r="G92" s="100"/>
      <c r="H92" s="101"/>
      <c r="I92" s="100"/>
      <c r="J92" s="101"/>
      <c r="K92" s="100"/>
      <c r="L92" s="101"/>
      <c r="M92" s="100"/>
      <c r="N92" s="101"/>
      <c r="O92" s="100"/>
      <c r="P92" s="101"/>
      <c r="Q92" s="100"/>
      <c r="R92" s="101"/>
      <c r="S92" s="100"/>
      <c r="T92" s="101"/>
      <c r="U92" s="118"/>
      <c r="V92" s="118"/>
      <c r="W92" s="100"/>
      <c r="X92" s="100"/>
      <c r="Y92" s="100"/>
      <c r="Z92" s="100"/>
      <c r="AA92" s="132"/>
      <c r="AB92" s="101"/>
      <c r="AC92" s="101"/>
      <c r="AD92" s="101"/>
      <c r="AE92" s="100"/>
      <c r="AF92" s="101"/>
      <c r="AG92" s="100"/>
      <c r="AH92" s="101"/>
      <c r="AI92" s="100"/>
      <c r="AJ92" s="101"/>
      <c r="AK92" s="100"/>
      <c r="AL92" s="101"/>
      <c r="AM92" s="101"/>
      <c r="AN92" s="8"/>
      <c r="AO92" s="147">
        <f>IFERROR(VLOOKUP(B92,'A2. Rate Change &amp; Enrollment'!$C$20:$K$769,3,FALSE),0)</f>
        <v>0</v>
      </c>
      <c r="AP92" s="147">
        <f>IFERROR(VLOOKUP(B92,'A2. Rate Change &amp; Enrollment'!$C$20:$K$769,7,FALSE),0)</f>
        <v>0</v>
      </c>
      <c r="AQ92" s="150" t="e">
        <f t="shared" si="14"/>
        <v>#DIV/0!</v>
      </c>
      <c r="AS92" s="177"/>
      <c r="AT92" s="177"/>
      <c r="AV92" s="153" t="e">
        <f t="shared" si="15"/>
        <v>#DIV/0!</v>
      </c>
      <c r="AW92" s="101"/>
      <c r="AY92" s="132"/>
      <c r="AZ92" s="101"/>
      <c r="BA92" s="94"/>
      <c r="BB92" s="94"/>
      <c r="BC92" s="94"/>
      <c r="BD92" s="94"/>
      <c r="BE92" s="101"/>
      <c r="BF92" s="132"/>
      <c r="BG92" s="98"/>
      <c r="BH92" s="74" t="str">
        <f t="shared" si="10"/>
        <v>N</v>
      </c>
      <c r="BI92" t="e">
        <f t="shared" si="11"/>
        <v>#DIV/0!</v>
      </c>
      <c r="BK92" s="283">
        <f>IFERROR(VLOOKUP($B92, 'A2. Rate Change &amp; Enrollment'!$C$14:$BY$769, 75, FALSE), 0)</f>
        <v>0</v>
      </c>
      <c r="BL92" s="283" t="e">
        <f t="shared" si="12"/>
        <v>#DIV/0!</v>
      </c>
      <c r="BM92" s="283" t="e">
        <f t="shared" si="13"/>
        <v>#DIV/0!</v>
      </c>
      <c r="BN92" t="e">
        <f t="shared" si="16"/>
        <v>#DIV/0!</v>
      </c>
    </row>
    <row r="93" spans="1:66" x14ac:dyDescent="0.35">
      <c r="A93" t="s">
        <v>287</v>
      </c>
      <c r="B93" s="144"/>
      <c r="C93" s="98"/>
      <c r="D93" s="43" t="str">
        <f t="shared" si="9"/>
        <v>Other</v>
      </c>
      <c r="E93" s="100"/>
      <c r="F93" s="101"/>
      <c r="G93" s="100"/>
      <c r="H93" s="101"/>
      <c r="I93" s="100"/>
      <c r="J93" s="101"/>
      <c r="K93" s="100"/>
      <c r="L93" s="101"/>
      <c r="M93" s="100"/>
      <c r="N93" s="101"/>
      <c r="O93" s="100"/>
      <c r="P93" s="101"/>
      <c r="Q93" s="100"/>
      <c r="R93" s="101"/>
      <c r="S93" s="100"/>
      <c r="T93" s="101"/>
      <c r="U93" s="118"/>
      <c r="V93" s="118"/>
      <c r="W93" s="100"/>
      <c r="X93" s="100"/>
      <c r="Y93" s="100"/>
      <c r="Z93" s="100"/>
      <c r="AA93" s="132"/>
      <c r="AB93" s="101"/>
      <c r="AC93" s="101"/>
      <c r="AD93" s="101"/>
      <c r="AE93" s="100"/>
      <c r="AF93" s="101"/>
      <c r="AG93" s="100"/>
      <c r="AH93" s="101"/>
      <c r="AI93" s="100"/>
      <c r="AJ93" s="101"/>
      <c r="AK93" s="100"/>
      <c r="AL93" s="101"/>
      <c r="AM93" s="101"/>
      <c r="AN93" s="8"/>
      <c r="AO93" s="147">
        <f>IFERROR(VLOOKUP(B93,'A2. Rate Change &amp; Enrollment'!$C$20:$K$769,3,FALSE),0)</f>
        <v>0</v>
      </c>
      <c r="AP93" s="147">
        <f>IFERROR(VLOOKUP(B93,'A2. Rate Change &amp; Enrollment'!$C$20:$K$769,7,FALSE),0)</f>
        <v>0</v>
      </c>
      <c r="AQ93" s="150" t="e">
        <f t="shared" si="14"/>
        <v>#DIV/0!</v>
      </c>
      <c r="AS93" s="177"/>
      <c r="AT93" s="177"/>
      <c r="AV93" s="153" t="e">
        <f t="shared" si="15"/>
        <v>#DIV/0!</v>
      </c>
      <c r="AW93" s="101"/>
      <c r="AY93" s="132"/>
      <c r="AZ93" s="101"/>
      <c r="BA93" s="94"/>
      <c r="BB93" s="94"/>
      <c r="BC93" s="94"/>
      <c r="BD93" s="94"/>
      <c r="BE93" s="101"/>
      <c r="BF93" s="132"/>
      <c r="BG93" s="98"/>
      <c r="BH93" s="74" t="str">
        <f t="shared" si="10"/>
        <v>N</v>
      </c>
      <c r="BI93" t="e">
        <f t="shared" si="11"/>
        <v>#DIV/0!</v>
      </c>
      <c r="BK93" s="283">
        <f>IFERROR(VLOOKUP($B93, 'A2. Rate Change &amp; Enrollment'!$C$14:$BY$769, 75, FALSE), 0)</f>
        <v>0</v>
      </c>
      <c r="BL93" s="283" t="e">
        <f t="shared" si="12"/>
        <v>#DIV/0!</v>
      </c>
      <c r="BM93" s="283" t="e">
        <f t="shared" si="13"/>
        <v>#DIV/0!</v>
      </c>
      <c r="BN93" t="e">
        <f t="shared" si="16"/>
        <v>#DIV/0!</v>
      </c>
    </row>
    <row r="94" spans="1:66" x14ac:dyDescent="0.35">
      <c r="A94" t="s">
        <v>288</v>
      </c>
      <c r="B94" s="144"/>
      <c r="C94" s="98"/>
      <c r="D94" s="43" t="str">
        <f t="shared" si="9"/>
        <v>Other</v>
      </c>
      <c r="E94" s="100"/>
      <c r="F94" s="101"/>
      <c r="G94" s="100"/>
      <c r="H94" s="101"/>
      <c r="I94" s="100"/>
      <c r="J94" s="101"/>
      <c r="K94" s="100"/>
      <c r="L94" s="101"/>
      <c r="M94" s="100"/>
      <c r="N94" s="101"/>
      <c r="O94" s="100"/>
      <c r="P94" s="101"/>
      <c r="Q94" s="100"/>
      <c r="R94" s="101"/>
      <c r="S94" s="100"/>
      <c r="T94" s="101"/>
      <c r="U94" s="118"/>
      <c r="V94" s="118"/>
      <c r="W94" s="100"/>
      <c r="X94" s="100"/>
      <c r="Y94" s="100"/>
      <c r="Z94" s="100"/>
      <c r="AA94" s="132"/>
      <c r="AB94" s="101"/>
      <c r="AC94" s="101"/>
      <c r="AD94" s="101"/>
      <c r="AE94" s="100"/>
      <c r="AF94" s="101"/>
      <c r="AG94" s="100"/>
      <c r="AH94" s="101"/>
      <c r="AI94" s="100"/>
      <c r="AJ94" s="101"/>
      <c r="AK94" s="100"/>
      <c r="AL94" s="101"/>
      <c r="AM94" s="101"/>
      <c r="AN94" s="8"/>
      <c r="AO94" s="147">
        <f>IFERROR(VLOOKUP(B94,'A2. Rate Change &amp; Enrollment'!$C$20:$K$769,3,FALSE),0)</f>
        <v>0</v>
      </c>
      <c r="AP94" s="147">
        <f>IFERROR(VLOOKUP(B94,'A2. Rate Change &amp; Enrollment'!$C$20:$K$769,7,FALSE),0)</f>
        <v>0</v>
      </c>
      <c r="AQ94" s="150" t="e">
        <f t="shared" si="14"/>
        <v>#DIV/0!</v>
      </c>
      <c r="AS94" s="177"/>
      <c r="AT94" s="177"/>
      <c r="AV94" s="153" t="e">
        <f t="shared" si="15"/>
        <v>#DIV/0!</v>
      </c>
      <c r="AW94" s="101"/>
      <c r="AY94" s="132"/>
      <c r="AZ94" s="101"/>
      <c r="BA94" s="94"/>
      <c r="BB94" s="94"/>
      <c r="BC94" s="94"/>
      <c r="BD94" s="94"/>
      <c r="BE94" s="101"/>
      <c r="BF94" s="132"/>
      <c r="BG94" s="98"/>
      <c r="BH94" s="74" t="str">
        <f t="shared" si="10"/>
        <v>N</v>
      </c>
      <c r="BI94" t="e">
        <f t="shared" si="11"/>
        <v>#DIV/0!</v>
      </c>
      <c r="BK94" s="283">
        <f>IFERROR(VLOOKUP($B94, 'A2. Rate Change &amp; Enrollment'!$C$14:$BY$769, 75, FALSE), 0)</f>
        <v>0</v>
      </c>
      <c r="BL94" s="283" t="e">
        <f t="shared" si="12"/>
        <v>#DIV/0!</v>
      </c>
      <c r="BM94" s="283" t="e">
        <f t="shared" si="13"/>
        <v>#DIV/0!</v>
      </c>
      <c r="BN94" t="e">
        <f t="shared" si="16"/>
        <v>#DIV/0!</v>
      </c>
    </row>
    <row r="95" spans="1:66" x14ac:dyDescent="0.35">
      <c r="A95" t="s">
        <v>289</v>
      </c>
      <c r="B95" s="144"/>
      <c r="C95" s="98"/>
      <c r="D95" s="43" t="str">
        <f t="shared" si="9"/>
        <v>Other</v>
      </c>
      <c r="E95" s="100"/>
      <c r="F95" s="101"/>
      <c r="G95" s="100"/>
      <c r="H95" s="101"/>
      <c r="I95" s="100"/>
      <c r="J95" s="101"/>
      <c r="K95" s="100"/>
      <c r="L95" s="101"/>
      <c r="M95" s="100"/>
      <c r="N95" s="101"/>
      <c r="O95" s="100"/>
      <c r="P95" s="101"/>
      <c r="Q95" s="100"/>
      <c r="R95" s="101"/>
      <c r="S95" s="100"/>
      <c r="T95" s="101"/>
      <c r="U95" s="118"/>
      <c r="V95" s="118"/>
      <c r="W95" s="100"/>
      <c r="X95" s="100"/>
      <c r="Y95" s="100"/>
      <c r="Z95" s="100"/>
      <c r="AA95" s="132"/>
      <c r="AB95" s="101"/>
      <c r="AC95" s="101"/>
      <c r="AD95" s="101"/>
      <c r="AE95" s="100"/>
      <c r="AF95" s="101"/>
      <c r="AG95" s="100"/>
      <c r="AH95" s="101"/>
      <c r="AI95" s="100"/>
      <c r="AJ95" s="101"/>
      <c r="AK95" s="100"/>
      <c r="AL95" s="101"/>
      <c r="AM95" s="101"/>
      <c r="AN95" s="8"/>
      <c r="AO95" s="147">
        <f>IFERROR(VLOOKUP(B95,'A2. Rate Change &amp; Enrollment'!$C$20:$K$769,3,FALSE),0)</f>
        <v>0</v>
      </c>
      <c r="AP95" s="147">
        <f>IFERROR(VLOOKUP(B95,'A2. Rate Change &amp; Enrollment'!$C$20:$K$769,7,FALSE),0)</f>
        <v>0</v>
      </c>
      <c r="AQ95" s="150" t="e">
        <f t="shared" si="14"/>
        <v>#DIV/0!</v>
      </c>
      <c r="AS95" s="177"/>
      <c r="AT95" s="177"/>
      <c r="AV95" s="153" t="e">
        <f t="shared" si="15"/>
        <v>#DIV/0!</v>
      </c>
      <c r="AW95" s="101"/>
      <c r="AY95" s="132"/>
      <c r="AZ95" s="101"/>
      <c r="BA95" s="94"/>
      <c r="BB95" s="94"/>
      <c r="BC95" s="94"/>
      <c r="BD95" s="94"/>
      <c r="BE95" s="101"/>
      <c r="BF95" s="132"/>
      <c r="BG95" s="98"/>
      <c r="BH95" s="74" t="str">
        <f t="shared" si="10"/>
        <v>N</v>
      </c>
      <c r="BI95" t="e">
        <f t="shared" si="11"/>
        <v>#DIV/0!</v>
      </c>
      <c r="BK95" s="283">
        <f>IFERROR(VLOOKUP($B95, 'A2. Rate Change &amp; Enrollment'!$C$14:$BY$769, 75, FALSE), 0)</f>
        <v>0</v>
      </c>
      <c r="BL95" s="283" t="e">
        <f t="shared" si="12"/>
        <v>#DIV/0!</v>
      </c>
      <c r="BM95" s="283" t="e">
        <f t="shared" si="13"/>
        <v>#DIV/0!</v>
      </c>
      <c r="BN95" t="e">
        <f t="shared" si="16"/>
        <v>#DIV/0!</v>
      </c>
    </row>
    <row r="96" spans="1:66" x14ac:dyDescent="0.35">
      <c r="A96" t="s">
        <v>290</v>
      </c>
      <c r="B96" s="144"/>
      <c r="C96" s="98"/>
      <c r="D96" s="43" t="str">
        <f t="shared" si="9"/>
        <v>Other</v>
      </c>
      <c r="E96" s="100"/>
      <c r="F96" s="101"/>
      <c r="G96" s="100"/>
      <c r="H96" s="101"/>
      <c r="I96" s="100"/>
      <c r="J96" s="101"/>
      <c r="K96" s="100"/>
      <c r="L96" s="101"/>
      <c r="M96" s="100"/>
      <c r="N96" s="101"/>
      <c r="O96" s="100"/>
      <c r="P96" s="101"/>
      <c r="Q96" s="100"/>
      <c r="R96" s="101"/>
      <c r="S96" s="100"/>
      <c r="T96" s="101"/>
      <c r="U96" s="118"/>
      <c r="V96" s="118"/>
      <c r="W96" s="100"/>
      <c r="X96" s="100"/>
      <c r="Y96" s="100"/>
      <c r="Z96" s="100"/>
      <c r="AA96" s="132"/>
      <c r="AB96" s="101"/>
      <c r="AC96" s="101"/>
      <c r="AD96" s="101"/>
      <c r="AE96" s="100"/>
      <c r="AF96" s="101"/>
      <c r="AG96" s="100"/>
      <c r="AH96" s="101"/>
      <c r="AI96" s="100"/>
      <c r="AJ96" s="101"/>
      <c r="AK96" s="100"/>
      <c r="AL96" s="101"/>
      <c r="AM96" s="101"/>
      <c r="AN96" s="8"/>
      <c r="AO96" s="147">
        <f>IFERROR(VLOOKUP(B96,'A2. Rate Change &amp; Enrollment'!$C$20:$K$769,3,FALSE),0)</f>
        <v>0</v>
      </c>
      <c r="AP96" s="147">
        <f>IFERROR(VLOOKUP(B96,'A2. Rate Change &amp; Enrollment'!$C$20:$K$769,7,FALSE),0)</f>
        <v>0</v>
      </c>
      <c r="AQ96" s="150" t="e">
        <f t="shared" si="14"/>
        <v>#DIV/0!</v>
      </c>
      <c r="AS96" s="177"/>
      <c r="AT96" s="177"/>
      <c r="AV96" s="153" t="e">
        <f t="shared" si="15"/>
        <v>#DIV/0!</v>
      </c>
      <c r="AW96" s="101"/>
      <c r="AY96" s="132"/>
      <c r="AZ96" s="101"/>
      <c r="BA96" s="94"/>
      <c r="BB96" s="94"/>
      <c r="BC96" s="94"/>
      <c r="BD96" s="94"/>
      <c r="BE96" s="101"/>
      <c r="BF96" s="132"/>
      <c r="BG96" s="98"/>
      <c r="BH96" s="74" t="str">
        <f t="shared" si="10"/>
        <v>N</v>
      </c>
      <c r="BI96" t="e">
        <f t="shared" si="11"/>
        <v>#DIV/0!</v>
      </c>
      <c r="BK96" s="283">
        <f>IFERROR(VLOOKUP($B96, 'A2. Rate Change &amp; Enrollment'!$C$14:$BY$769, 75, FALSE), 0)</f>
        <v>0</v>
      </c>
      <c r="BL96" s="283" t="e">
        <f t="shared" si="12"/>
        <v>#DIV/0!</v>
      </c>
      <c r="BM96" s="283" t="e">
        <f t="shared" si="13"/>
        <v>#DIV/0!</v>
      </c>
      <c r="BN96" t="e">
        <f t="shared" si="16"/>
        <v>#DIV/0!</v>
      </c>
    </row>
    <row r="97" spans="1:66" x14ac:dyDescent="0.35">
      <c r="A97" t="s">
        <v>291</v>
      </c>
      <c r="B97" s="144"/>
      <c r="C97" s="98"/>
      <c r="D97" s="43" t="str">
        <f t="shared" si="9"/>
        <v>Other</v>
      </c>
      <c r="E97" s="100"/>
      <c r="F97" s="101"/>
      <c r="G97" s="100"/>
      <c r="H97" s="101"/>
      <c r="I97" s="100"/>
      <c r="J97" s="101"/>
      <c r="K97" s="100"/>
      <c r="L97" s="101"/>
      <c r="M97" s="100"/>
      <c r="N97" s="101"/>
      <c r="O97" s="100"/>
      <c r="P97" s="101"/>
      <c r="Q97" s="100"/>
      <c r="R97" s="101"/>
      <c r="S97" s="100"/>
      <c r="T97" s="101"/>
      <c r="U97" s="118"/>
      <c r="V97" s="118"/>
      <c r="W97" s="100"/>
      <c r="X97" s="100"/>
      <c r="Y97" s="100"/>
      <c r="Z97" s="100"/>
      <c r="AA97" s="132"/>
      <c r="AB97" s="101"/>
      <c r="AC97" s="101"/>
      <c r="AD97" s="101"/>
      <c r="AE97" s="100"/>
      <c r="AF97" s="101"/>
      <c r="AG97" s="100"/>
      <c r="AH97" s="101"/>
      <c r="AI97" s="100"/>
      <c r="AJ97" s="101"/>
      <c r="AK97" s="100"/>
      <c r="AL97" s="101"/>
      <c r="AM97" s="101"/>
      <c r="AN97" s="8"/>
      <c r="AO97" s="147">
        <f>IFERROR(VLOOKUP(B97,'A2. Rate Change &amp; Enrollment'!$C$20:$K$769,3,FALSE),0)</f>
        <v>0</v>
      </c>
      <c r="AP97" s="147">
        <f>IFERROR(VLOOKUP(B97,'A2. Rate Change &amp; Enrollment'!$C$20:$K$769,7,FALSE),0)</f>
        <v>0</v>
      </c>
      <c r="AQ97" s="150" t="e">
        <f t="shared" si="14"/>
        <v>#DIV/0!</v>
      </c>
      <c r="AS97" s="177"/>
      <c r="AT97" s="177"/>
      <c r="AV97" s="153" t="e">
        <f t="shared" si="15"/>
        <v>#DIV/0!</v>
      </c>
      <c r="AW97" s="101"/>
      <c r="AY97" s="132"/>
      <c r="AZ97" s="101"/>
      <c r="BA97" s="94"/>
      <c r="BB97" s="94"/>
      <c r="BC97" s="94"/>
      <c r="BD97" s="94"/>
      <c r="BE97" s="101"/>
      <c r="BF97" s="132"/>
      <c r="BG97" s="98"/>
      <c r="BH97" s="74" t="str">
        <f t="shared" si="10"/>
        <v>N</v>
      </c>
      <c r="BI97" t="e">
        <f t="shared" si="11"/>
        <v>#DIV/0!</v>
      </c>
      <c r="BK97" s="283">
        <f>IFERROR(VLOOKUP($B97, 'A2. Rate Change &amp; Enrollment'!$C$14:$BY$769, 75, FALSE), 0)</f>
        <v>0</v>
      </c>
      <c r="BL97" s="283" t="e">
        <f t="shared" si="12"/>
        <v>#DIV/0!</v>
      </c>
      <c r="BM97" s="283" t="e">
        <f t="shared" si="13"/>
        <v>#DIV/0!</v>
      </c>
      <c r="BN97" t="e">
        <f t="shared" si="16"/>
        <v>#DIV/0!</v>
      </c>
    </row>
    <row r="98" spans="1:66" x14ac:dyDescent="0.35">
      <c r="A98" t="s">
        <v>292</v>
      </c>
      <c r="B98" s="144"/>
      <c r="C98" s="98"/>
      <c r="D98" s="43" t="str">
        <f t="shared" si="9"/>
        <v>Other</v>
      </c>
      <c r="E98" s="100"/>
      <c r="F98" s="101"/>
      <c r="G98" s="100"/>
      <c r="H98" s="101"/>
      <c r="I98" s="100"/>
      <c r="J98" s="101"/>
      <c r="K98" s="100"/>
      <c r="L98" s="101"/>
      <c r="M98" s="100"/>
      <c r="N98" s="101"/>
      <c r="O98" s="100"/>
      <c r="P98" s="101"/>
      <c r="Q98" s="100"/>
      <c r="R98" s="101"/>
      <c r="S98" s="100"/>
      <c r="T98" s="101"/>
      <c r="U98" s="118"/>
      <c r="V98" s="118"/>
      <c r="W98" s="100"/>
      <c r="X98" s="100"/>
      <c r="Y98" s="100"/>
      <c r="Z98" s="100"/>
      <c r="AA98" s="132"/>
      <c r="AB98" s="101"/>
      <c r="AC98" s="101"/>
      <c r="AD98" s="101"/>
      <c r="AE98" s="100"/>
      <c r="AF98" s="101"/>
      <c r="AG98" s="100"/>
      <c r="AH98" s="101"/>
      <c r="AI98" s="100"/>
      <c r="AJ98" s="101"/>
      <c r="AK98" s="100"/>
      <c r="AL98" s="101"/>
      <c r="AM98" s="101"/>
      <c r="AN98" s="8"/>
      <c r="AO98" s="147">
        <f>IFERROR(VLOOKUP(B98,'A2. Rate Change &amp; Enrollment'!$C$20:$K$769,3,FALSE),0)</f>
        <v>0</v>
      </c>
      <c r="AP98" s="147">
        <f>IFERROR(VLOOKUP(B98,'A2. Rate Change &amp; Enrollment'!$C$20:$K$769,7,FALSE),0)</f>
        <v>0</v>
      </c>
      <c r="AQ98" s="150" t="e">
        <f t="shared" si="14"/>
        <v>#DIV/0!</v>
      </c>
      <c r="AS98" s="177"/>
      <c r="AT98" s="177"/>
      <c r="AV98" s="153" t="e">
        <f t="shared" si="15"/>
        <v>#DIV/0!</v>
      </c>
      <c r="AW98" s="101"/>
      <c r="AY98" s="132"/>
      <c r="AZ98" s="101"/>
      <c r="BA98" s="94"/>
      <c r="BB98" s="94"/>
      <c r="BC98" s="94"/>
      <c r="BD98" s="94"/>
      <c r="BE98" s="101"/>
      <c r="BF98" s="132"/>
      <c r="BG98" s="98"/>
      <c r="BH98" s="74" t="str">
        <f t="shared" si="10"/>
        <v>N</v>
      </c>
      <c r="BI98" t="e">
        <f t="shared" si="11"/>
        <v>#DIV/0!</v>
      </c>
      <c r="BK98" s="283">
        <f>IFERROR(VLOOKUP($B98, 'A2. Rate Change &amp; Enrollment'!$C$14:$BY$769, 75, FALSE), 0)</f>
        <v>0</v>
      </c>
      <c r="BL98" s="283" t="e">
        <f t="shared" si="12"/>
        <v>#DIV/0!</v>
      </c>
      <c r="BM98" s="283" t="e">
        <f t="shared" si="13"/>
        <v>#DIV/0!</v>
      </c>
      <c r="BN98" t="e">
        <f t="shared" si="16"/>
        <v>#DIV/0!</v>
      </c>
    </row>
    <row r="99" spans="1:66" x14ac:dyDescent="0.35">
      <c r="A99" t="s">
        <v>293</v>
      </c>
      <c r="B99" s="144"/>
      <c r="C99" s="98"/>
      <c r="D99" s="43" t="str">
        <f t="shared" si="9"/>
        <v>Other</v>
      </c>
      <c r="E99" s="100"/>
      <c r="F99" s="101"/>
      <c r="G99" s="100"/>
      <c r="H99" s="101"/>
      <c r="I99" s="100"/>
      <c r="J99" s="101"/>
      <c r="K99" s="100"/>
      <c r="L99" s="101"/>
      <c r="M99" s="100"/>
      <c r="N99" s="101"/>
      <c r="O99" s="100"/>
      <c r="P99" s="101"/>
      <c r="Q99" s="100"/>
      <c r="R99" s="101"/>
      <c r="S99" s="100"/>
      <c r="T99" s="101"/>
      <c r="U99" s="118"/>
      <c r="V99" s="118"/>
      <c r="W99" s="100"/>
      <c r="X99" s="100"/>
      <c r="Y99" s="100"/>
      <c r="Z99" s="100"/>
      <c r="AA99" s="132"/>
      <c r="AB99" s="101"/>
      <c r="AC99" s="101"/>
      <c r="AD99" s="101"/>
      <c r="AE99" s="100"/>
      <c r="AF99" s="101"/>
      <c r="AG99" s="100"/>
      <c r="AH99" s="101"/>
      <c r="AI99" s="100"/>
      <c r="AJ99" s="101"/>
      <c r="AK99" s="100"/>
      <c r="AL99" s="101"/>
      <c r="AM99" s="101"/>
      <c r="AN99" s="8"/>
      <c r="AO99" s="147">
        <f>IFERROR(VLOOKUP(B99,'A2. Rate Change &amp; Enrollment'!$C$20:$K$769,3,FALSE),0)</f>
        <v>0</v>
      </c>
      <c r="AP99" s="147">
        <f>IFERROR(VLOOKUP(B99,'A2. Rate Change &amp; Enrollment'!$C$20:$K$769,7,FALSE),0)</f>
        <v>0</v>
      </c>
      <c r="AQ99" s="150" t="e">
        <f t="shared" si="14"/>
        <v>#DIV/0!</v>
      </c>
      <c r="AS99" s="177"/>
      <c r="AT99" s="177"/>
      <c r="AV99" s="153" t="e">
        <f t="shared" si="15"/>
        <v>#DIV/0!</v>
      </c>
      <c r="AW99" s="101"/>
      <c r="AY99" s="132"/>
      <c r="AZ99" s="101"/>
      <c r="BA99" s="94"/>
      <c r="BB99" s="94"/>
      <c r="BC99" s="94"/>
      <c r="BD99" s="94"/>
      <c r="BE99" s="101"/>
      <c r="BF99" s="132"/>
      <c r="BG99" s="98"/>
      <c r="BH99" s="74" t="str">
        <f t="shared" si="10"/>
        <v>N</v>
      </c>
      <c r="BI99" t="e">
        <f t="shared" si="11"/>
        <v>#DIV/0!</v>
      </c>
      <c r="BK99" s="283">
        <f>IFERROR(VLOOKUP($B99, 'A2. Rate Change &amp; Enrollment'!$C$14:$BY$769, 75, FALSE), 0)</f>
        <v>0</v>
      </c>
      <c r="BL99" s="283" t="e">
        <f t="shared" si="12"/>
        <v>#DIV/0!</v>
      </c>
      <c r="BM99" s="283" t="e">
        <f t="shared" si="13"/>
        <v>#DIV/0!</v>
      </c>
      <c r="BN99" t="e">
        <f t="shared" si="16"/>
        <v>#DIV/0!</v>
      </c>
    </row>
    <row r="100" spans="1:66" x14ac:dyDescent="0.35">
      <c r="A100" t="s">
        <v>294</v>
      </c>
      <c r="B100" s="144"/>
      <c r="C100" s="98"/>
      <c r="D100" s="43" t="str">
        <f t="shared" si="9"/>
        <v>Other</v>
      </c>
      <c r="E100" s="100"/>
      <c r="F100" s="101"/>
      <c r="G100" s="100"/>
      <c r="H100" s="101"/>
      <c r="I100" s="100"/>
      <c r="J100" s="101"/>
      <c r="K100" s="100"/>
      <c r="L100" s="101"/>
      <c r="M100" s="100"/>
      <c r="N100" s="101"/>
      <c r="O100" s="100"/>
      <c r="P100" s="101"/>
      <c r="Q100" s="100"/>
      <c r="R100" s="101"/>
      <c r="S100" s="100"/>
      <c r="T100" s="101"/>
      <c r="U100" s="118"/>
      <c r="V100" s="118"/>
      <c r="W100" s="100"/>
      <c r="X100" s="100"/>
      <c r="Y100" s="100"/>
      <c r="Z100" s="100"/>
      <c r="AA100" s="132"/>
      <c r="AB100" s="101"/>
      <c r="AC100" s="101"/>
      <c r="AD100" s="101"/>
      <c r="AE100" s="100"/>
      <c r="AF100" s="101"/>
      <c r="AG100" s="100"/>
      <c r="AH100" s="101"/>
      <c r="AI100" s="100"/>
      <c r="AJ100" s="101"/>
      <c r="AK100" s="100"/>
      <c r="AL100" s="101"/>
      <c r="AM100" s="101"/>
      <c r="AN100" s="8"/>
      <c r="AO100" s="147">
        <f>IFERROR(VLOOKUP(B100,'A2. Rate Change &amp; Enrollment'!$C$20:$K$769,3,FALSE),0)</f>
        <v>0</v>
      </c>
      <c r="AP100" s="147">
        <f>IFERROR(VLOOKUP(B100,'A2. Rate Change &amp; Enrollment'!$C$20:$K$769,7,FALSE),0)</f>
        <v>0</v>
      </c>
      <c r="AQ100" s="150" t="e">
        <f t="shared" si="14"/>
        <v>#DIV/0!</v>
      </c>
      <c r="AS100" s="177"/>
      <c r="AT100" s="177"/>
      <c r="AV100" s="153" t="e">
        <f t="shared" si="15"/>
        <v>#DIV/0!</v>
      </c>
      <c r="AW100" s="101"/>
      <c r="AY100" s="132"/>
      <c r="AZ100" s="101"/>
      <c r="BA100" s="94"/>
      <c r="BB100" s="94"/>
      <c r="BC100" s="94"/>
      <c r="BD100" s="94"/>
      <c r="BE100" s="101"/>
      <c r="BF100" s="132"/>
      <c r="BG100" s="98"/>
      <c r="BH100" s="74" t="str">
        <f t="shared" si="10"/>
        <v>N</v>
      </c>
      <c r="BI100" t="e">
        <f t="shared" si="11"/>
        <v>#DIV/0!</v>
      </c>
      <c r="BK100" s="283">
        <f>IFERROR(VLOOKUP($B100, 'A2. Rate Change &amp; Enrollment'!$C$14:$BY$769, 75, FALSE), 0)</f>
        <v>0</v>
      </c>
      <c r="BL100" s="283" t="e">
        <f t="shared" si="12"/>
        <v>#DIV/0!</v>
      </c>
      <c r="BM100" s="283" t="e">
        <f t="shared" si="13"/>
        <v>#DIV/0!</v>
      </c>
      <c r="BN100" t="e">
        <f t="shared" si="16"/>
        <v>#DIV/0!</v>
      </c>
    </row>
    <row r="101" spans="1:66" x14ac:dyDescent="0.35">
      <c r="A101" t="s">
        <v>295</v>
      </c>
      <c r="B101" s="144"/>
      <c r="C101" s="98"/>
      <c r="D101" s="43" t="str">
        <f t="shared" si="9"/>
        <v>Other</v>
      </c>
      <c r="E101" s="100"/>
      <c r="F101" s="101"/>
      <c r="G101" s="100"/>
      <c r="H101" s="101"/>
      <c r="I101" s="100"/>
      <c r="J101" s="101"/>
      <c r="K101" s="100"/>
      <c r="L101" s="101"/>
      <c r="M101" s="100"/>
      <c r="N101" s="101"/>
      <c r="O101" s="100"/>
      <c r="P101" s="101"/>
      <c r="Q101" s="100"/>
      <c r="R101" s="101"/>
      <c r="S101" s="100"/>
      <c r="T101" s="101"/>
      <c r="U101" s="118"/>
      <c r="V101" s="118"/>
      <c r="W101" s="100"/>
      <c r="X101" s="100"/>
      <c r="Y101" s="100"/>
      <c r="Z101" s="100"/>
      <c r="AA101" s="132"/>
      <c r="AB101" s="101"/>
      <c r="AC101" s="101"/>
      <c r="AD101" s="101"/>
      <c r="AE101" s="100"/>
      <c r="AF101" s="101"/>
      <c r="AG101" s="100"/>
      <c r="AH101" s="101"/>
      <c r="AI101" s="100"/>
      <c r="AJ101" s="101"/>
      <c r="AK101" s="100"/>
      <c r="AL101" s="101"/>
      <c r="AM101" s="101"/>
      <c r="AN101" s="8"/>
      <c r="AO101" s="147">
        <f>IFERROR(VLOOKUP(B101,'A2. Rate Change &amp; Enrollment'!$C$20:$K$769,3,FALSE),0)</f>
        <v>0</v>
      </c>
      <c r="AP101" s="147">
        <f>IFERROR(VLOOKUP(B101,'A2. Rate Change &amp; Enrollment'!$C$20:$K$769,7,FALSE),0)</f>
        <v>0</v>
      </c>
      <c r="AQ101" s="150" t="e">
        <f t="shared" si="14"/>
        <v>#DIV/0!</v>
      </c>
      <c r="AS101" s="177"/>
      <c r="AT101" s="177"/>
      <c r="AV101" s="153" t="e">
        <f t="shared" si="15"/>
        <v>#DIV/0!</v>
      </c>
      <c r="AW101" s="101"/>
      <c r="AY101" s="132"/>
      <c r="AZ101" s="101"/>
      <c r="BA101" s="94"/>
      <c r="BB101" s="94"/>
      <c r="BC101" s="94"/>
      <c r="BD101" s="94"/>
      <c r="BE101" s="101"/>
      <c r="BF101" s="132"/>
      <c r="BG101" s="98"/>
      <c r="BH101" s="74" t="str">
        <f t="shared" si="10"/>
        <v>N</v>
      </c>
      <c r="BI101" t="e">
        <f t="shared" si="11"/>
        <v>#DIV/0!</v>
      </c>
      <c r="BK101" s="283">
        <f>IFERROR(VLOOKUP($B101, 'A2. Rate Change &amp; Enrollment'!$C$14:$BY$769, 75, FALSE), 0)</f>
        <v>0</v>
      </c>
      <c r="BL101" s="283" t="e">
        <f t="shared" si="12"/>
        <v>#DIV/0!</v>
      </c>
      <c r="BM101" s="283" t="e">
        <f t="shared" si="13"/>
        <v>#DIV/0!</v>
      </c>
      <c r="BN101" t="e">
        <f t="shared" si="16"/>
        <v>#DIV/0!</v>
      </c>
    </row>
    <row r="102" spans="1:66" x14ac:dyDescent="0.35">
      <c r="A102" t="s">
        <v>296</v>
      </c>
      <c r="B102" s="144"/>
      <c r="C102" s="98"/>
      <c r="D102" s="43" t="str">
        <f t="shared" si="9"/>
        <v>Other</v>
      </c>
      <c r="E102" s="100"/>
      <c r="F102" s="101"/>
      <c r="G102" s="100"/>
      <c r="H102" s="101"/>
      <c r="I102" s="100"/>
      <c r="J102" s="101"/>
      <c r="K102" s="100"/>
      <c r="L102" s="101"/>
      <c r="M102" s="100"/>
      <c r="N102" s="101"/>
      <c r="O102" s="100"/>
      <c r="P102" s="101"/>
      <c r="Q102" s="100"/>
      <c r="R102" s="101"/>
      <c r="S102" s="100"/>
      <c r="T102" s="101"/>
      <c r="U102" s="118"/>
      <c r="V102" s="118"/>
      <c r="W102" s="100"/>
      <c r="X102" s="100"/>
      <c r="Y102" s="100"/>
      <c r="Z102" s="100"/>
      <c r="AA102" s="132"/>
      <c r="AB102" s="101"/>
      <c r="AC102" s="101"/>
      <c r="AD102" s="101"/>
      <c r="AE102" s="100"/>
      <c r="AF102" s="101"/>
      <c r="AG102" s="100"/>
      <c r="AH102" s="101"/>
      <c r="AI102" s="100"/>
      <c r="AJ102" s="101"/>
      <c r="AK102" s="100"/>
      <c r="AL102" s="101"/>
      <c r="AM102" s="101"/>
      <c r="AN102" s="8"/>
      <c r="AO102" s="147">
        <f>IFERROR(VLOOKUP(B102,'A2. Rate Change &amp; Enrollment'!$C$20:$K$769,3,FALSE),0)</f>
        <v>0</v>
      </c>
      <c r="AP102" s="147">
        <f>IFERROR(VLOOKUP(B102,'A2. Rate Change &amp; Enrollment'!$C$20:$K$769,7,FALSE),0)</f>
        <v>0</v>
      </c>
      <c r="AQ102" s="150" t="e">
        <f t="shared" si="14"/>
        <v>#DIV/0!</v>
      </c>
      <c r="AS102" s="177"/>
      <c r="AT102" s="177"/>
      <c r="AV102" s="153" t="e">
        <f t="shared" si="15"/>
        <v>#DIV/0!</v>
      </c>
      <c r="AW102" s="101"/>
      <c r="AY102" s="132"/>
      <c r="AZ102" s="101"/>
      <c r="BA102" s="94"/>
      <c r="BB102" s="94"/>
      <c r="BC102" s="94"/>
      <c r="BD102" s="94"/>
      <c r="BE102" s="101"/>
      <c r="BF102" s="132"/>
      <c r="BG102" s="98"/>
      <c r="BH102" s="74" t="str">
        <f t="shared" si="10"/>
        <v>N</v>
      </c>
      <c r="BI102" t="e">
        <f t="shared" si="11"/>
        <v>#DIV/0!</v>
      </c>
      <c r="BK102" s="283">
        <f>IFERROR(VLOOKUP($B102, 'A2. Rate Change &amp; Enrollment'!$C$14:$BY$769, 75, FALSE), 0)</f>
        <v>0</v>
      </c>
      <c r="BL102" s="283" t="e">
        <f t="shared" si="12"/>
        <v>#DIV/0!</v>
      </c>
      <c r="BM102" s="283" t="e">
        <f t="shared" si="13"/>
        <v>#DIV/0!</v>
      </c>
      <c r="BN102" t="e">
        <f t="shared" si="16"/>
        <v>#DIV/0!</v>
      </c>
    </row>
    <row r="103" spans="1:66" x14ac:dyDescent="0.35">
      <c r="A103" t="s">
        <v>297</v>
      </c>
      <c r="B103" s="144"/>
      <c r="C103" s="98"/>
      <c r="D103" s="43" t="str">
        <f t="shared" si="9"/>
        <v>Other</v>
      </c>
      <c r="E103" s="100"/>
      <c r="F103" s="101"/>
      <c r="G103" s="100"/>
      <c r="H103" s="101"/>
      <c r="I103" s="100"/>
      <c r="J103" s="101"/>
      <c r="K103" s="100"/>
      <c r="L103" s="101"/>
      <c r="M103" s="100"/>
      <c r="N103" s="101"/>
      <c r="O103" s="100"/>
      <c r="P103" s="101"/>
      <c r="Q103" s="100"/>
      <c r="R103" s="101"/>
      <c r="S103" s="100"/>
      <c r="T103" s="101"/>
      <c r="U103" s="118"/>
      <c r="V103" s="118"/>
      <c r="W103" s="100"/>
      <c r="X103" s="100"/>
      <c r="Y103" s="100"/>
      <c r="Z103" s="100"/>
      <c r="AA103" s="132"/>
      <c r="AB103" s="101"/>
      <c r="AC103" s="101"/>
      <c r="AD103" s="101"/>
      <c r="AE103" s="100"/>
      <c r="AF103" s="101"/>
      <c r="AG103" s="100"/>
      <c r="AH103" s="101"/>
      <c r="AI103" s="100"/>
      <c r="AJ103" s="101"/>
      <c r="AK103" s="100"/>
      <c r="AL103" s="101"/>
      <c r="AM103" s="101"/>
      <c r="AN103" s="8"/>
      <c r="AO103" s="147">
        <f>IFERROR(VLOOKUP(B103,'A2. Rate Change &amp; Enrollment'!$C$20:$K$769,3,FALSE),0)</f>
        <v>0</v>
      </c>
      <c r="AP103" s="147">
        <f>IFERROR(VLOOKUP(B103,'A2. Rate Change &amp; Enrollment'!$C$20:$K$769,7,FALSE),0)</f>
        <v>0</v>
      </c>
      <c r="AQ103" s="150" t="e">
        <f t="shared" si="14"/>
        <v>#DIV/0!</v>
      </c>
      <c r="AS103" s="177"/>
      <c r="AT103" s="177"/>
      <c r="AV103" s="153" t="e">
        <f t="shared" si="15"/>
        <v>#DIV/0!</v>
      </c>
      <c r="AW103" s="101"/>
      <c r="AY103" s="132"/>
      <c r="AZ103" s="101"/>
      <c r="BA103" s="94"/>
      <c r="BB103" s="94"/>
      <c r="BC103" s="94"/>
      <c r="BD103" s="94"/>
      <c r="BE103" s="101"/>
      <c r="BF103" s="132"/>
      <c r="BG103" s="98"/>
      <c r="BH103" s="74" t="str">
        <f t="shared" si="10"/>
        <v>N</v>
      </c>
      <c r="BI103" t="e">
        <f t="shared" si="11"/>
        <v>#DIV/0!</v>
      </c>
      <c r="BK103" s="283">
        <f>IFERROR(VLOOKUP($B103, 'A2. Rate Change &amp; Enrollment'!$C$14:$BY$769, 75, FALSE), 0)</f>
        <v>0</v>
      </c>
      <c r="BL103" s="283" t="e">
        <f t="shared" si="12"/>
        <v>#DIV/0!</v>
      </c>
      <c r="BM103" s="283" t="e">
        <f t="shared" si="13"/>
        <v>#DIV/0!</v>
      </c>
      <c r="BN103" t="e">
        <f t="shared" si="16"/>
        <v>#DIV/0!</v>
      </c>
    </row>
    <row r="104" spans="1:66" x14ac:dyDescent="0.35">
      <c r="A104" t="s">
        <v>298</v>
      </c>
      <c r="B104" s="144"/>
      <c r="C104" s="98"/>
      <c r="D104" s="43" t="str">
        <f t="shared" si="9"/>
        <v>Other</v>
      </c>
      <c r="E104" s="100"/>
      <c r="F104" s="101"/>
      <c r="G104" s="100"/>
      <c r="H104" s="101"/>
      <c r="I104" s="100"/>
      <c r="J104" s="101"/>
      <c r="K104" s="100"/>
      <c r="L104" s="101"/>
      <c r="M104" s="100"/>
      <c r="N104" s="101"/>
      <c r="O104" s="100"/>
      <c r="P104" s="101"/>
      <c r="Q104" s="100"/>
      <c r="R104" s="101"/>
      <c r="S104" s="100"/>
      <c r="T104" s="101"/>
      <c r="U104" s="118"/>
      <c r="V104" s="118"/>
      <c r="W104" s="100"/>
      <c r="X104" s="100"/>
      <c r="Y104" s="100"/>
      <c r="Z104" s="100"/>
      <c r="AA104" s="132"/>
      <c r="AB104" s="101"/>
      <c r="AC104" s="101"/>
      <c r="AD104" s="101"/>
      <c r="AE104" s="100"/>
      <c r="AF104" s="101"/>
      <c r="AG104" s="100"/>
      <c r="AH104" s="101"/>
      <c r="AI104" s="100"/>
      <c r="AJ104" s="101"/>
      <c r="AK104" s="100"/>
      <c r="AL104" s="101"/>
      <c r="AM104" s="101"/>
      <c r="AN104" s="8"/>
      <c r="AO104" s="147">
        <f>IFERROR(VLOOKUP(B104,'A2. Rate Change &amp; Enrollment'!$C$20:$K$769,3,FALSE),0)</f>
        <v>0</v>
      </c>
      <c r="AP104" s="147">
        <f>IFERROR(VLOOKUP(B104,'A2. Rate Change &amp; Enrollment'!$C$20:$K$769,7,FALSE),0)</f>
        <v>0</v>
      </c>
      <c r="AQ104" s="150" t="e">
        <f t="shared" si="14"/>
        <v>#DIV/0!</v>
      </c>
      <c r="AS104" s="177"/>
      <c r="AT104" s="177"/>
      <c r="AV104" s="153" t="e">
        <f t="shared" si="15"/>
        <v>#DIV/0!</v>
      </c>
      <c r="AW104" s="101"/>
      <c r="AY104" s="132"/>
      <c r="AZ104" s="101"/>
      <c r="BA104" s="94"/>
      <c r="BB104" s="94"/>
      <c r="BC104" s="94"/>
      <c r="BD104" s="94"/>
      <c r="BE104" s="101"/>
      <c r="BF104" s="132"/>
      <c r="BG104" s="98"/>
      <c r="BH104" s="74" t="str">
        <f t="shared" si="10"/>
        <v>N</v>
      </c>
      <c r="BI104" t="e">
        <f t="shared" si="11"/>
        <v>#DIV/0!</v>
      </c>
      <c r="BK104" s="283">
        <f>IFERROR(VLOOKUP($B104, 'A2. Rate Change &amp; Enrollment'!$C$14:$BY$769, 75, FALSE), 0)</f>
        <v>0</v>
      </c>
      <c r="BL104" s="283" t="e">
        <f t="shared" si="12"/>
        <v>#DIV/0!</v>
      </c>
      <c r="BM104" s="283" t="e">
        <f t="shared" si="13"/>
        <v>#DIV/0!</v>
      </c>
      <c r="BN104" t="e">
        <f t="shared" si="16"/>
        <v>#DIV/0!</v>
      </c>
    </row>
    <row r="105" spans="1:66" x14ac:dyDescent="0.35">
      <c r="A105" t="s">
        <v>299</v>
      </c>
      <c r="B105" s="144"/>
      <c r="C105" s="98"/>
      <c r="D105" s="43" t="str">
        <f t="shared" si="9"/>
        <v>Other</v>
      </c>
      <c r="E105" s="100"/>
      <c r="F105" s="101"/>
      <c r="G105" s="100"/>
      <c r="H105" s="101"/>
      <c r="I105" s="100"/>
      <c r="J105" s="101"/>
      <c r="K105" s="100"/>
      <c r="L105" s="101"/>
      <c r="M105" s="100"/>
      <c r="N105" s="101"/>
      <c r="O105" s="100"/>
      <c r="P105" s="101"/>
      <c r="Q105" s="100"/>
      <c r="R105" s="101"/>
      <c r="S105" s="100"/>
      <c r="T105" s="101"/>
      <c r="U105" s="118"/>
      <c r="V105" s="118"/>
      <c r="W105" s="100"/>
      <c r="X105" s="100"/>
      <c r="Y105" s="100"/>
      <c r="Z105" s="100"/>
      <c r="AA105" s="132"/>
      <c r="AB105" s="101"/>
      <c r="AC105" s="101"/>
      <c r="AD105" s="101"/>
      <c r="AE105" s="100"/>
      <c r="AF105" s="101"/>
      <c r="AG105" s="100"/>
      <c r="AH105" s="101"/>
      <c r="AI105" s="100"/>
      <c r="AJ105" s="101"/>
      <c r="AK105" s="100"/>
      <c r="AL105" s="101"/>
      <c r="AM105" s="101"/>
      <c r="AN105" s="8"/>
      <c r="AO105" s="147">
        <f>IFERROR(VLOOKUP(B105,'A2. Rate Change &amp; Enrollment'!$C$20:$K$769,3,FALSE),0)</f>
        <v>0</v>
      </c>
      <c r="AP105" s="147">
        <f>IFERROR(VLOOKUP(B105,'A2. Rate Change &amp; Enrollment'!$C$20:$K$769,7,FALSE),0)</f>
        <v>0</v>
      </c>
      <c r="AQ105" s="150" t="e">
        <f t="shared" si="14"/>
        <v>#DIV/0!</v>
      </c>
      <c r="AS105" s="177"/>
      <c r="AT105" s="177"/>
      <c r="AV105" s="153" t="e">
        <f t="shared" si="15"/>
        <v>#DIV/0!</v>
      </c>
      <c r="AW105" s="101"/>
      <c r="AY105" s="132"/>
      <c r="AZ105" s="101"/>
      <c r="BA105" s="94"/>
      <c r="BB105" s="94"/>
      <c r="BC105" s="94"/>
      <c r="BD105" s="94"/>
      <c r="BE105" s="101"/>
      <c r="BF105" s="132"/>
      <c r="BG105" s="98"/>
      <c r="BH105" s="74" t="str">
        <f t="shared" si="10"/>
        <v>N</v>
      </c>
      <c r="BI105" t="e">
        <f t="shared" si="11"/>
        <v>#DIV/0!</v>
      </c>
      <c r="BK105" s="283">
        <f>IFERROR(VLOOKUP($B105, 'A2. Rate Change &amp; Enrollment'!$C$14:$BY$769, 75, FALSE), 0)</f>
        <v>0</v>
      </c>
      <c r="BL105" s="283" t="e">
        <f t="shared" si="12"/>
        <v>#DIV/0!</v>
      </c>
      <c r="BM105" s="283" t="e">
        <f t="shared" si="13"/>
        <v>#DIV/0!</v>
      </c>
      <c r="BN105" t="e">
        <f t="shared" si="16"/>
        <v>#DIV/0!</v>
      </c>
    </row>
    <row r="106" spans="1:66" x14ac:dyDescent="0.35">
      <c r="A106" t="s">
        <v>300</v>
      </c>
      <c r="B106" s="144"/>
      <c r="C106" s="98"/>
      <c r="D106" s="43" t="str">
        <f t="shared" si="9"/>
        <v>Other</v>
      </c>
      <c r="E106" s="100"/>
      <c r="F106" s="101"/>
      <c r="G106" s="100"/>
      <c r="H106" s="101"/>
      <c r="I106" s="100"/>
      <c r="J106" s="101"/>
      <c r="K106" s="100"/>
      <c r="L106" s="101"/>
      <c r="M106" s="100"/>
      <c r="N106" s="101"/>
      <c r="O106" s="100"/>
      <c r="P106" s="101"/>
      <c r="Q106" s="100"/>
      <c r="R106" s="101"/>
      <c r="S106" s="100"/>
      <c r="T106" s="101"/>
      <c r="U106" s="118"/>
      <c r="V106" s="118"/>
      <c r="W106" s="100"/>
      <c r="X106" s="100"/>
      <c r="Y106" s="100"/>
      <c r="Z106" s="100"/>
      <c r="AA106" s="132"/>
      <c r="AB106" s="101"/>
      <c r="AC106" s="101"/>
      <c r="AD106" s="101"/>
      <c r="AE106" s="100"/>
      <c r="AF106" s="101"/>
      <c r="AG106" s="100"/>
      <c r="AH106" s="101"/>
      <c r="AI106" s="100"/>
      <c r="AJ106" s="101"/>
      <c r="AK106" s="100"/>
      <c r="AL106" s="101"/>
      <c r="AM106" s="101"/>
      <c r="AN106" s="8"/>
      <c r="AO106" s="147">
        <f>IFERROR(VLOOKUP(B106,'A2. Rate Change &amp; Enrollment'!$C$20:$K$769,3,FALSE),0)</f>
        <v>0</v>
      </c>
      <c r="AP106" s="147">
        <f>IFERROR(VLOOKUP(B106,'A2. Rate Change &amp; Enrollment'!$C$20:$K$769,7,FALSE),0)</f>
        <v>0</v>
      </c>
      <c r="AQ106" s="150" t="e">
        <f t="shared" si="14"/>
        <v>#DIV/0!</v>
      </c>
      <c r="AS106" s="177"/>
      <c r="AT106" s="177"/>
      <c r="AV106" s="153" t="e">
        <f t="shared" si="15"/>
        <v>#DIV/0!</v>
      </c>
      <c r="AW106" s="101"/>
      <c r="AY106" s="132"/>
      <c r="AZ106" s="101"/>
      <c r="BA106" s="94"/>
      <c r="BB106" s="94"/>
      <c r="BC106" s="94"/>
      <c r="BD106" s="94"/>
      <c r="BE106" s="101"/>
      <c r="BF106" s="132"/>
      <c r="BG106" s="98"/>
      <c r="BH106" s="74" t="str">
        <f t="shared" si="10"/>
        <v>N</v>
      </c>
      <c r="BI106" t="e">
        <f t="shared" si="11"/>
        <v>#DIV/0!</v>
      </c>
      <c r="BK106" s="283">
        <f>IFERROR(VLOOKUP($B106, 'A2. Rate Change &amp; Enrollment'!$C$14:$BY$769, 75, FALSE), 0)</f>
        <v>0</v>
      </c>
      <c r="BL106" s="283" t="e">
        <f t="shared" si="12"/>
        <v>#DIV/0!</v>
      </c>
      <c r="BM106" s="283" t="e">
        <f t="shared" si="13"/>
        <v>#DIV/0!</v>
      </c>
      <c r="BN106" t="e">
        <f t="shared" si="16"/>
        <v>#DIV/0!</v>
      </c>
    </row>
    <row r="107" spans="1:66" x14ac:dyDescent="0.35">
      <c r="A107" t="s">
        <v>301</v>
      </c>
      <c r="B107" s="144"/>
      <c r="C107" s="98"/>
      <c r="D107" s="43" t="str">
        <f t="shared" si="9"/>
        <v>Other</v>
      </c>
      <c r="E107" s="100"/>
      <c r="F107" s="101"/>
      <c r="G107" s="100"/>
      <c r="H107" s="101"/>
      <c r="I107" s="100"/>
      <c r="J107" s="101"/>
      <c r="K107" s="100"/>
      <c r="L107" s="101"/>
      <c r="M107" s="100"/>
      <c r="N107" s="101"/>
      <c r="O107" s="100"/>
      <c r="P107" s="101"/>
      <c r="Q107" s="100"/>
      <c r="R107" s="101"/>
      <c r="S107" s="100"/>
      <c r="T107" s="101"/>
      <c r="U107" s="118"/>
      <c r="V107" s="118"/>
      <c r="W107" s="100"/>
      <c r="X107" s="100"/>
      <c r="Y107" s="100"/>
      <c r="Z107" s="100"/>
      <c r="AA107" s="132"/>
      <c r="AB107" s="101"/>
      <c r="AC107" s="101"/>
      <c r="AD107" s="101"/>
      <c r="AE107" s="100"/>
      <c r="AF107" s="101"/>
      <c r="AG107" s="100"/>
      <c r="AH107" s="101"/>
      <c r="AI107" s="100"/>
      <c r="AJ107" s="101"/>
      <c r="AK107" s="100"/>
      <c r="AL107" s="101"/>
      <c r="AM107" s="101"/>
      <c r="AN107" s="8"/>
      <c r="AO107" s="147">
        <f>IFERROR(VLOOKUP(B107,'A2. Rate Change &amp; Enrollment'!$C$20:$K$769,3,FALSE),0)</f>
        <v>0</v>
      </c>
      <c r="AP107" s="147">
        <f>IFERROR(VLOOKUP(B107,'A2. Rate Change &amp; Enrollment'!$C$20:$K$769,7,FALSE),0)</f>
        <v>0</v>
      </c>
      <c r="AQ107" s="150" t="e">
        <f t="shared" si="14"/>
        <v>#DIV/0!</v>
      </c>
      <c r="AS107" s="177"/>
      <c r="AT107" s="177"/>
      <c r="AV107" s="153" t="e">
        <f t="shared" si="15"/>
        <v>#DIV/0!</v>
      </c>
      <c r="AW107" s="101"/>
      <c r="AY107" s="132"/>
      <c r="AZ107" s="101"/>
      <c r="BA107" s="94"/>
      <c r="BB107" s="94"/>
      <c r="BC107" s="94"/>
      <c r="BD107" s="94"/>
      <c r="BE107" s="101"/>
      <c r="BF107" s="132"/>
      <c r="BG107" s="98"/>
      <c r="BH107" s="74" t="str">
        <f t="shared" si="10"/>
        <v>N</v>
      </c>
      <c r="BI107" t="e">
        <f t="shared" si="11"/>
        <v>#DIV/0!</v>
      </c>
      <c r="BK107" s="283">
        <f>IFERROR(VLOOKUP($B107, 'A2. Rate Change &amp; Enrollment'!$C$14:$BY$769, 75, FALSE), 0)</f>
        <v>0</v>
      </c>
      <c r="BL107" s="283" t="e">
        <f t="shared" si="12"/>
        <v>#DIV/0!</v>
      </c>
      <c r="BM107" s="283" t="e">
        <f t="shared" si="13"/>
        <v>#DIV/0!</v>
      </c>
      <c r="BN107" t="e">
        <f t="shared" si="16"/>
        <v>#DIV/0!</v>
      </c>
    </row>
    <row r="108" spans="1:66" x14ac:dyDescent="0.35">
      <c r="A108" t="s">
        <v>302</v>
      </c>
      <c r="B108" s="144"/>
      <c r="C108" s="98"/>
      <c r="D108" s="43" t="str">
        <f t="shared" si="9"/>
        <v>Other</v>
      </c>
      <c r="E108" s="100"/>
      <c r="F108" s="101"/>
      <c r="G108" s="100"/>
      <c r="H108" s="101"/>
      <c r="I108" s="100"/>
      <c r="J108" s="101"/>
      <c r="K108" s="100"/>
      <c r="L108" s="101"/>
      <c r="M108" s="100"/>
      <c r="N108" s="101"/>
      <c r="O108" s="100"/>
      <c r="P108" s="101"/>
      <c r="Q108" s="100"/>
      <c r="R108" s="101"/>
      <c r="S108" s="100"/>
      <c r="T108" s="101"/>
      <c r="U108" s="118"/>
      <c r="V108" s="118"/>
      <c r="W108" s="100"/>
      <c r="X108" s="100"/>
      <c r="Y108" s="100"/>
      <c r="Z108" s="100"/>
      <c r="AA108" s="132"/>
      <c r="AB108" s="101"/>
      <c r="AC108" s="101"/>
      <c r="AD108" s="101"/>
      <c r="AE108" s="100"/>
      <c r="AF108" s="101"/>
      <c r="AG108" s="100"/>
      <c r="AH108" s="101"/>
      <c r="AI108" s="100"/>
      <c r="AJ108" s="101"/>
      <c r="AK108" s="100"/>
      <c r="AL108" s="101"/>
      <c r="AM108" s="101"/>
      <c r="AN108" s="8"/>
      <c r="AO108" s="147">
        <f>IFERROR(VLOOKUP(B108,'A2. Rate Change &amp; Enrollment'!$C$20:$K$769,3,FALSE),0)</f>
        <v>0</v>
      </c>
      <c r="AP108" s="147">
        <f>IFERROR(VLOOKUP(B108,'A2. Rate Change &amp; Enrollment'!$C$20:$K$769,7,FALSE),0)</f>
        <v>0</v>
      </c>
      <c r="AQ108" s="150" t="e">
        <f t="shared" si="14"/>
        <v>#DIV/0!</v>
      </c>
      <c r="AS108" s="177"/>
      <c r="AT108" s="177"/>
      <c r="AV108" s="153" t="e">
        <f t="shared" si="15"/>
        <v>#DIV/0!</v>
      </c>
      <c r="AW108" s="101"/>
      <c r="AY108" s="132"/>
      <c r="AZ108" s="101"/>
      <c r="BA108" s="94"/>
      <c r="BB108" s="94"/>
      <c r="BC108" s="94"/>
      <c r="BD108" s="94"/>
      <c r="BE108" s="101"/>
      <c r="BF108" s="132"/>
      <c r="BG108" s="98"/>
      <c r="BH108" s="74" t="str">
        <f t="shared" si="10"/>
        <v>N</v>
      </c>
      <c r="BI108" t="e">
        <f t="shared" si="11"/>
        <v>#DIV/0!</v>
      </c>
      <c r="BK108" s="283">
        <f>IFERROR(VLOOKUP($B108, 'A2. Rate Change &amp; Enrollment'!$C$14:$BY$769, 75, FALSE), 0)</f>
        <v>0</v>
      </c>
      <c r="BL108" s="283" t="e">
        <f t="shared" si="12"/>
        <v>#DIV/0!</v>
      </c>
      <c r="BM108" s="283" t="e">
        <f t="shared" si="13"/>
        <v>#DIV/0!</v>
      </c>
      <c r="BN108" t="e">
        <f t="shared" si="16"/>
        <v>#DIV/0!</v>
      </c>
    </row>
    <row r="109" spans="1:66" x14ac:dyDescent="0.35">
      <c r="A109" t="s">
        <v>303</v>
      </c>
      <c r="B109" s="144"/>
      <c r="C109" s="98"/>
      <c r="D109" s="43" t="str">
        <f t="shared" si="9"/>
        <v>Other</v>
      </c>
      <c r="E109" s="100"/>
      <c r="F109" s="101"/>
      <c r="G109" s="100"/>
      <c r="H109" s="101"/>
      <c r="I109" s="100"/>
      <c r="J109" s="101"/>
      <c r="K109" s="100"/>
      <c r="L109" s="101"/>
      <c r="M109" s="100"/>
      <c r="N109" s="101"/>
      <c r="O109" s="100"/>
      <c r="P109" s="101"/>
      <c r="Q109" s="100"/>
      <c r="R109" s="101"/>
      <c r="S109" s="100"/>
      <c r="T109" s="101"/>
      <c r="U109" s="118"/>
      <c r="V109" s="118"/>
      <c r="W109" s="100"/>
      <c r="X109" s="100"/>
      <c r="Y109" s="100"/>
      <c r="Z109" s="100"/>
      <c r="AA109" s="132"/>
      <c r="AB109" s="101"/>
      <c r="AC109" s="101"/>
      <c r="AD109" s="101"/>
      <c r="AE109" s="100"/>
      <c r="AF109" s="101"/>
      <c r="AG109" s="100"/>
      <c r="AH109" s="101"/>
      <c r="AI109" s="100"/>
      <c r="AJ109" s="101"/>
      <c r="AK109" s="100"/>
      <c r="AL109" s="101"/>
      <c r="AM109" s="101"/>
      <c r="AN109" s="8"/>
      <c r="AO109" s="147">
        <f>IFERROR(VLOOKUP(B109,'A2. Rate Change &amp; Enrollment'!$C$20:$K$769,3,FALSE),0)</f>
        <v>0</v>
      </c>
      <c r="AP109" s="147">
        <f>IFERROR(VLOOKUP(B109,'A2. Rate Change &amp; Enrollment'!$C$20:$K$769,7,FALSE),0)</f>
        <v>0</v>
      </c>
      <c r="AQ109" s="150" t="e">
        <f t="shared" si="14"/>
        <v>#DIV/0!</v>
      </c>
      <c r="AS109" s="177"/>
      <c r="AT109" s="177"/>
      <c r="AV109" s="153" t="e">
        <f t="shared" si="15"/>
        <v>#DIV/0!</v>
      </c>
      <c r="AW109" s="101"/>
      <c r="AY109" s="132"/>
      <c r="AZ109" s="101"/>
      <c r="BA109" s="94"/>
      <c r="BB109" s="94"/>
      <c r="BC109" s="94"/>
      <c r="BD109" s="94"/>
      <c r="BE109" s="101"/>
      <c r="BF109" s="132"/>
      <c r="BG109" s="98"/>
      <c r="BH109" s="74" t="str">
        <f t="shared" si="10"/>
        <v>N</v>
      </c>
      <c r="BI109" t="e">
        <f t="shared" si="11"/>
        <v>#DIV/0!</v>
      </c>
      <c r="BK109" s="283">
        <f>IFERROR(VLOOKUP($B109, 'A2. Rate Change &amp; Enrollment'!$C$14:$BY$769, 75, FALSE), 0)</f>
        <v>0</v>
      </c>
      <c r="BL109" s="283" t="e">
        <f t="shared" si="12"/>
        <v>#DIV/0!</v>
      </c>
      <c r="BM109" s="283" t="e">
        <f t="shared" si="13"/>
        <v>#DIV/0!</v>
      </c>
      <c r="BN109" t="e">
        <f t="shared" si="16"/>
        <v>#DIV/0!</v>
      </c>
    </row>
    <row r="110" spans="1:66" x14ac:dyDescent="0.35">
      <c r="A110" t="s">
        <v>304</v>
      </c>
      <c r="B110" s="144"/>
      <c r="C110" s="98"/>
      <c r="D110" s="43" t="str">
        <f t="shared" si="9"/>
        <v>Other</v>
      </c>
      <c r="E110" s="100"/>
      <c r="F110" s="101"/>
      <c r="G110" s="100"/>
      <c r="H110" s="101"/>
      <c r="I110" s="100"/>
      <c r="J110" s="101"/>
      <c r="K110" s="100"/>
      <c r="L110" s="101"/>
      <c r="M110" s="100"/>
      <c r="N110" s="101"/>
      <c r="O110" s="100"/>
      <c r="P110" s="101"/>
      <c r="Q110" s="100"/>
      <c r="R110" s="101"/>
      <c r="S110" s="100"/>
      <c r="T110" s="101"/>
      <c r="U110" s="118"/>
      <c r="V110" s="118"/>
      <c r="W110" s="100"/>
      <c r="X110" s="100"/>
      <c r="Y110" s="100"/>
      <c r="Z110" s="100"/>
      <c r="AA110" s="132"/>
      <c r="AB110" s="101"/>
      <c r="AC110" s="101"/>
      <c r="AD110" s="101"/>
      <c r="AE110" s="100"/>
      <c r="AF110" s="101"/>
      <c r="AG110" s="100"/>
      <c r="AH110" s="101"/>
      <c r="AI110" s="100"/>
      <c r="AJ110" s="101"/>
      <c r="AK110" s="100"/>
      <c r="AL110" s="101"/>
      <c r="AM110" s="101"/>
      <c r="AN110" s="8"/>
      <c r="AO110" s="147">
        <f>IFERROR(VLOOKUP(B110,'A2. Rate Change &amp; Enrollment'!$C$20:$K$769,3,FALSE),0)</f>
        <v>0</v>
      </c>
      <c r="AP110" s="147">
        <f>IFERROR(VLOOKUP(B110,'A2. Rate Change &amp; Enrollment'!$C$20:$K$769,7,FALSE),0)</f>
        <v>0</v>
      </c>
      <c r="AQ110" s="150" t="e">
        <f t="shared" si="14"/>
        <v>#DIV/0!</v>
      </c>
      <c r="AS110" s="177"/>
      <c r="AT110" s="177"/>
      <c r="AV110" s="153" t="e">
        <f t="shared" si="15"/>
        <v>#DIV/0!</v>
      </c>
      <c r="AW110" s="101"/>
      <c r="AY110" s="132"/>
      <c r="AZ110" s="101"/>
      <c r="BA110" s="94"/>
      <c r="BB110" s="94"/>
      <c r="BC110" s="94"/>
      <c r="BD110" s="94"/>
      <c r="BE110" s="101"/>
      <c r="BF110" s="132"/>
      <c r="BG110" s="98"/>
      <c r="BH110" s="74" t="str">
        <f t="shared" si="10"/>
        <v>N</v>
      </c>
      <c r="BI110" t="e">
        <f t="shared" si="11"/>
        <v>#DIV/0!</v>
      </c>
      <c r="BK110" s="283">
        <f>IFERROR(VLOOKUP($B110, 'A2. Rate Change &amp; Enrollment'!$C$14:$BY$769, 75, FALSE), 0)</f>
        <v>0</v>
      </c>
      <c r="BL110" s="283" t="e">
        <f t="shared" si="12"/>
        <v>#DIV/0!</v>
      </c>
      <c r="BM110" s="283" t="e">
        <f t="shared" si="13"/>
        <v>#DIV/0!</v>
      </c>
      <c r="BN110" t="e">
        <f t="shared" si="16"/>
        <v>#DIV/0!</v>
      </c>
    </row>
    <row r="111" spans="1:66" x14ac:dyDescent="0.35">
      <c r="A111" t="s">
        <v>305</v>
      </c>
      <c r="B111" s="144"/>
      <c r="C111" s="98"/>
      <c r="D111" s="43" t="str">
        <f t="shared" si="9"/>
        <v>Other</v>
      </c>
      <c r="E111" s="100"/>
      <c r="F111" s="101"/>
      <c r="G111" s="100"/>
      <c r="H111" s="101"/>
      <c r="I111" s="100"/>
      <c r="J111" s="101"/>
      <c r="K111" s="100"/>
      <c r="L111" s="101"/>
      <c r="M111" s="100"/>
      <c r="N111" s="101"/>
      <c r="O111" s="100"/>
      <c r="P111" s="101"/>
      <c r="Q111" s="100"/>
      <c r="R111" s="101"/>
      <c r="S111" s="100"/>
      <c r="T111" s="101"/>
      <c r="U111" s="118"/>
      <c r="V111" s="118"/>
      <c r="W111" s="100"/>
      <c r="X111" s="100"/>
      <c r="Y111" s="100"/>
      <c r="Z111" s="100"/>
      <c r="AA111" s="132"/>
      <c r="AB111" s="101"/>
      <c r="AC111" s="101"/>
      <c r="AD111" s="101"/>
      <c r="AE111" s="100"/>
      <c r="AF111" s="101"/>
      <c r="AG111" s="100"/>
      <c r="AH111" s="101"/>
      <c r="AI111" s="100"/>
      <c r="AJ111" s="101"/>
      <c r="AK111" s="100"/>
      <c r="AL111" s="101"/>
      <c r="AM111" s="101"/>
      <c r="AN111" s="8"/>
      <c r="AO111" s="147">
        <f>IFERROR(VLOOKUP(B111,'A2. Rate Change &amp; Enrollment'!$C$20:$K$769,3,FALSE),0)</f>
        <v>0</v>
      </c>
      <c r="AP111" s="147">
        <f>IFERROR(VLOOKUP(B111,'A2. Rate Change &amp; Enrollment'!$C$20:$K$769,7,FALSE),0)</f>
        <v>0</v>
      </c>
      <c r="AQ111" s="150" t="e">
        <f t="shared" si="14"/>
        <v>#DIV/0!</v>
      </c>
      <c r="AS111" s="177"/>
      <c r="AT111" s="177"/>
      <c r="AV111" s="153" t="e">
        <f t="shared" si="15"/>
        <v>#DIV/0!</v>
      </c>
      <c r="AW111" s="101"/>
      <c r="AY111" s="132"/>
      <c r="AZ111" s="101"/>
      <c r="BA111" s="94"/>
      <c r="BB111" s="94"/>
      <c r="BC111" s="94"/>
      <c r="BD111" s="94"/>
      <c r="BE111" s="101"/>
      <c r="BF111" s="132"/>
      <c r="BG111" s="98"/>
      <c r="BH111" s="74" t="str">
        <f t="shared" si="10"/>
        <v>N</v>
      </c>
      <c r="BI111" t="e">
        <f t="shared" si="11"/>
        <v>#DIV/0!</v>
      </c>
      <c r="BK111" s="283">
        <f>IFERROR(VLOOKUP($B111, 'A2. Rate Change &amp; Enrollment'!$C$14:$BY$769, 75, FALSE), 0)</f>
        <v>0</v>
      </c>
      <c r="BL111" s="283" t="e">
        <f t="shared" si="12"/>
        <v>#DIV/0!</v>
      </c>
      <c r="BM111" s="283" t="e">
        <f t="shared" si="13"/>
        <v>#DIV/0!</v>
      </c>
      <c r="BN111" t="e">
        <f t="shared" si="16"/>
        <v>#DIV/0!</v>
      </c>
    </row>
    <row r="112" spans="1:66" x14ac:dyDescent="0.35">
      <c r="A112" t="s">
        <v>306</v>
      </c>
      <c r="B112" s="144"/>
      <c r="C112" s="98"/>
      <c r="D112" s="43" t="str">
        <f t="shared" si="9"/>
        <v>Other</v>
      </c>
      <c r="E112" s="100"/>
      <c r="F112" s="101"/>
      <c r="G112" s="100"/>
      <c r="H112" s="101"/>
      <c r="I112" s="100"/>
      <c r="J112" s="101"/>
      <c r="K112" s="100"/>
      <c r="L112" s="101"/>
      <c r="M112" s="100"/>
      <c r="N112" s="101"/>
      <c r="O112" s="100"/>
      <c r="P112" s="101"/>
      <c r="Q112" s="100"/>
      <c r="R112" s="101"/>
      <c r="S112" s="100"/>
      <c r="T112" s="101"/>
      <c r="U112" s="118"/>
      <c r="V112" s="118"/>
      <c r="W112" s="100"/>
      <c r="X112" s="100"/>
      <c r="Y112" s="100"/>
      <c r="Z112" s="100"/>
      <c r="AA112" s="132"/>
      <c r="AB112" s="101"/>
      <c r="AC112" s="101"/>
      <c r="AD112" s="101"/>
      <c r="AE112" s="100"/>
      <c r="AF112" s="101"/>
      <c r="AG112" s="100"/>
      <c r="AH112" s="101"/>
      <c r="AI112" s="100"/>
      <c r="AJ112" s="101"/>
      <c r="AK112" s="100"/>
      <c r="AL112" s="101"/>
      <c r="AM112" s="101"/>
      <c r="AN112" s="8"/>
      <c r="AO112" s="147">
        <f>IFERROR(VLOOKUP(B112,'A2. Rate Change &amp; Enrollment'!$C$20:$K$769,3,FALSE),0)</f>
        <v>0</v>
      </c>
      <c r="AP112" s="147">
        <f>IFERROR(VLOOKUP(B112,'A2. Rate Change &amp; Enrollment'!$C$20:$K$769,7,FALSE),0)</f>
        <v>0</v>
      </c>
      <c r="AQ112" s="150" t="e">
        <f t="shared" si="14"/>
        <v>#DIV/0!</v>
      </c>
      <c r="AS112" s="177"/>
      <c r="AT112" s="177"/>
      <c r="AV112" s="153" t="e">
        <f t="shared" si="15"/>
        <v>#DIV/0!</v>
      </c>
      <c r="AW112" s="101"/>
      <c r="AY112" s="132"/>
      <c r="AZ112" s="101"/>
      <c r="BA112" s="94"/>
      <c r="BB112" s="94"/>
      <c r="BC112" s="94"/>
      <c r="BD112" s="94"/>
      <c r="BE112" s="101"/>
      <c r="BF112" s="132"/>
      <c r="BG112" s="98"/>
      <c r="BH112" s="74" t="str">
        <f t="shared" si="10"/>
        <v>N</v>
      </c>
      <c r="BI112" t="e">
        <f t="shared" si="11"/>
        <v>#DIV/0!</v>
      </c>
      <c r="BK112" s="283">
        <f>IFERROR(VLOOKUP($B112, 'A2. Rate Change &amp; Enrollment'!$C$14:$BY$769, 75, FALSE), 0)</f>
        <v>0</v>
      </c>
      <c r="BL112" s="283" t="e">
        <f t="shared" si="12"/>
        <v>#DIV/0!</v>
      </c>
      <c r="BM112" s="283" t="e">
        <f t="shared" si="13"/>
        <v>#DIV/0!</v>
      </c>
      <c r="BN112" t="e">
        <f t="shared" si="16"/>
        <v>#DIV/0!</v>
      </c>
    </row>
    <row r="113" spans="1:66" x14ac:dyDescent="0.35">
      <c r="A113" t="s">
        <v>307</v>
      </c>
      <c r="B113" s="144"/>
      <c r="C113" s="98"/>
      <c r="D113" s="43" t="str">
        <f t="shared" si="9"/>
        <v>Other</v>
      </c>
      <c r="E113" s="100"/>
      <c r="F113" s="101"/>
      <c r="G113" s="100"/>
      <c r="H113" s="101"/>
      <c r="I113" s="100"/>
      <c r="J113" s="101"/>
      <c r="K113" s="100"/>
      <c r="L113" s="101"/>
      <c r="M113" s="100"/>
      <c r="N113" s="101"/>
      <c r="O113" s="100"/>
      <c r="P113" s="101"/>
      <c r="Q113" s="100"/>
      <c r="R113" s="101"/>
      <c r="S113" s="100"/>
      <c r="T113" s="101"/>
      <c r="U113" s="118"/>
      <c r="V113" s="118"/>
      <c r="W113" s="100"/>
      <c r="X113" s="100"/>
      <c r="Y113" s="100"/>
      <c r="Z113" s="100"/>
      <c r="AA113" s="132"/>
      <c r="AB113" s="101"/>
      <c r="AC113" s="101"/>
      <c r="AD113" s="101"/>
      <c r="AE113" s="100"/>
      <c r="AF113" s="101"/>
      <c r="AG113" s="100"/>
      <c r="AH113" s="101"/>
      <c r="AI113" s="100"/>
      <c r="AJ113" s="101"/>
      <c r="AK113" s="100"/>
      <c r="AL113" s="101"/>
      <c r="AM113" s="101"/>
      <c r="AN113" s="8"/>
      <c r="AO113" s="147">
        <f>IFERROR(VLOOKUP(B113,'A2. Rate Change &amp; Enrollment'!$C$20:$K$769,3,FALSE),0)</f>
        <v>0</v>
      </c>
      <c r="AP113" s="147">
        <f>IFERROR(VLOOKUP(B113,'A2. Rate Change &amp; Enrollment'!$C$20:$K$769,7,FALSE),0)</f>
        <v>0</v>
      </c>
      <c r="AQ113" s="150" t="e">
        <f t="shared" si="14"/>
        <v>#DIV/0!</v>
      </c>
      <c r="AS113" s="177"/>
      <c r="AT113" s="177"/>
      <c r="AV113" s="153" t="e">
        <f t="shared" si="15"/>
        <v>#DIV/0!</v>
      </c>
      <c r="AW113" s="101"/>
      <c r="AY113" s="132"/>
      <c r="AZ113" s="101"/>
      <c r="BA113" s="94"/>
      <c r="BB113" s="94"/>
      <c r="BC113" s="94"/>
      <c r="BD113" s="94"/>
      <c r="BE113" s="101"/>
      <c r="BF113" s="132"/>
      <c r="BG113" s="98"/>
      <c r="BH113" s="74" t="str">
        <f t="shared" si="10"/>
        <v>N</v>
      </c>
      <c r="BI113" t="e">
        <f t="shared" si="11"/>
        <v>#DIV/0!</v>
      </c>
      <c r="BK113" s="283">
        <f>IFERROR(VLOOKUP($B113, 'A2. Rate Change &amp; Enrollment'!$C$14:$BY$769, 75, FALSE), 0)</f>
        <v>0</v>
      </c>
      <c r="BL113" s="283" t="e">
        <f t="shared" si="12"/>
        <v>#DIV/0!</v>
      </c>
      <c r="BM113" s="283" t="e">
        <f t="shared" si="13"/>
        <v>#DIV/0!</v>
      </c>
      <c r="BN113" t="e">
        <f t="shared" si="16"/>
        <v>#DIV/0!</v>
      </c>
    </row>
    <row r="114" spans="1:66" x14ac:dyDescent="0.35">
      <c r="A114" t="s">
        <v>308</v>
      </c>
      <c r="B114" s="144"/>
      <c r="C114" s="98"/>
      <c r="D114" s="43" t="str">
        <f t="shared" si="9"/>
        <v>Other</v>
      </c>
      <c r="E114" s="100"/>
      <c r="F114" s="101"/>
      <c r="G114" s="100"/>
      <c r="H114" s="101"/>
      <c r="I114" s="100"/>
      <c r="J114" s="101"/>
      <c r="K114" s="100"/>
      <c r="L114" s="101"/>
      <c r="M114" s="100"/>
      <c r="N114" s="101"/>
      <c r="O114" s="100"/>
      <c r="P114" s="101"/>
      <c r="Q114" s="100"/>
      <c r="R114" s="101"/>
      <c r="S114" s="100"/>
      <c r="T114" s="101"/>
      <c r="U114" s="118"/>
      <c r="V114" s="118"/>
      <c r="W114" s="100"/>
      <c r="X114" s="100"/>
      <c r="Y114" s="100"/>
      <c r="Z114" s="100"/>
      <c r="AA114" s="132"/>
      <c r="AB114" s="101"/>
      <c r="AC114" s="101"/>
      <c r="AD114" s="101"/>
      <c r="AE114" s="100"/>
      <c r="AF114" s="101"/>
      <c r="AG114" s="100"/>
      <c r="AH114" s="101"/>
      <c r="AI114" s="100"/>
      <c r="AJ114" s="101"/>
      <c r="AK114" s="100"/>
      <c r="AL114" s="101"/>
      <c r="AM114" s="101"/>
      <c r="AN114" s="8"/>
      <c r="AO114" s="147">
        <f>IFERROR(VLOOKUP(B114,'A2. Rate Change &amp; Enrollment'!$C$20:$K$769,3,FALSE),0)</f>
        <v>0</v>
      </c>
      <c r="AP114" s="147">
        <f>IFERROR(VLOOKUP(B114,'A2. Rate Change &amp; Enrollment'!$C$20:$K$769,7,FALSE),0)</f>
        <v>0</v>
      </c>
      <c r="AQ114" s="150" t="e">
        <f t="shared" si="14"/>
        <v>#DIV/0!</v>
      </c>
      <c r="AS114" s="177"/>
      <c r="AT114" s="177"/>
      <c r="AV114" s="153" t="e">
        <f t="shared" si="15"/>
        <v>#DIV/0!</v>
      </c>
      <c r="AW114" s="101"/>
      <c r="AY114" s="132"/>
      <c r="AZ114" s="101"/>
      <c r="BA114" s="94"/>
      <c r="BB114" s="94"/>
      <c r="BC114" s="94"/>
      <c r="BD114" s="94"/>
      <c r="BE114" s="101"/>
      <c r="BF114" s="132"/>
      <c r="BG114" s="98"/>
      <c r="BH114" s="74" t="str">
        <f t="shared" si="10"/>
        <v>N</v>
      </c>
      <c r="BI114" t="e">
        <f t="shared" si="11"/>
        <v>#DIV/0!</v>
      </c>
      <c r="BK114" s="283">
        <f>IFERROR(VLOOKUP($B114, 'A2. Rate Change &amp; Enrollment'!$C$14:$BY$769, 75, FALSE), 0)</f>
        <v>0</v>
      </c>
      <c r="BL114" s="283" t="e">
        <f t="shared" si="12"/>
        <v>#DIV/0!</v>
      </c>
      <c r="BM114" s="283" t="e">
        <f t="shared" si="13"/>
        <v>#DIV/0!</v>
      </c>
      <c r="BN114" t="e">
        <f t="shared" si="16"/>
        <v>#DIV/0!</v>
      </c>
    </row>
    <row r="115" spans="1:66" x14ac:dyDescent="0.35">
      <c r="A115" t="s">
        <v>309</v>
      </c>
      <c r="B115" s="144"/>
      <c r="C115" s="98"/>
      <c r="D115" s="43" t="str">
        <f t="shared" si="9"/>
        <v>Other</v>
      </c>
      <c r="E115" s="100"/>
      <c r="F115" s="101"/>
      <c r="G115" s="100"/>
      <c r="H115" s="101"/>
      <c r="I115" s="100"/>
      <c r="J115" s="101"/>
      <c r="K115" s="100"/>
      <c r="L115" s="101"/>
      <c r="M115" s="100"/>
      <c r="N115" s="101"/>
      <c r="O115" s="100"/>
      <c r="P115" s="101"/>
      <c r="Q115" s="100"/>
      <c r="R115" s="101"/>
      <c r="S115" s="100"/>
      <c r="T115" s="101"/>
      <c r="U115" s="118"/>
      <c r="V115" s="118"/>
      <c r="W115" s="100"/>
      <c r="X115" s="100"/>
      <c r="Y115" s="100"/>
      <c r="Z115" s="100"/>
      <c r="AA115" s="132"/>
      <c r="AB115" s="101"/>
      <c r="AC115" s="101"/>
      <c r="AD115" s="101"/>
      <c r="AE115" s="100"/>
      <c r="AF115" s="101"/>
      <c r="AG115" s="100"/>
      <c r="AH115" s="101"/>
      <c r="AI115" s="100"/>
      <c r="AJ115" s="101"/>
      <c r="AK115" s="100"/>
      <c r="AL115" s="101"/>
      <c r="AM115" s="101"/>
      <c r="AN115" s="8"/>
      <c r="AO115" s="147">
        <f>IFERROR(VLOOKUP(B115,'A2. Rate Change &amp; Enrollment'!$C$20:$K$769,3,FALSE),0)</f>
        <v>0</v>
      </c>
      <c r="AP115" s="147">
        <f>IFERROR(VLOOKUP(B115,'A2. Rate Change &amp; Enrollment'!$C$20:$K$769,7,FALSE),0)</f>
        <v>0</v>
      </c>
      <c r="AQ115" s="150" t="e">
        <f t="shared" si="14"/>
        <v>#DIV/0!</v>
      </c>
      <c r="AS115" s="177"/>
      <c r="AT115" s="177"/>
      <c r="AV115" s="153" t="e">
        <f t="shared" si="15"/>
        <v>#DIV/0!</v>
      </c>
      <c r="AW115" s="101"/>
      <c r="AY115" s="132"/>
      <c r="AZ115" s="101"/>
      <c r="BA115" s="94"/>
      <c r="BB115" s="94"/>
      <c r="BC115" s="94"/>
      <c r="BD115" s="94"/>
      <c r="BE115" s="101"/>
      <c r="BF115" s="132"/>
      <c r="BG115" s="98"/>
      <c r="BH115" s="74" t="str">
        <f t="shared" si="10"/>
        <v>N</v>
      </c>
      <c r="BI115" t="e">
        <f t="shared" si="11"/>
        <v>#DIV/0!</v>
      </c>
      <c r="BK115" s="283">
        <f>IFERROR(VLOOKUP($B115, 'A2. Rate Change &amp; Enrollment'!$C$14:$BY$769, 75, FALSE), 0)</f>
        <v>0</v>
      </c>
      <c r="BL115" s="283" t="e">
        <f t="shared" si="12"/>
        <v>#DIV/0!</v>
      </c>
      <c r="BM115" s="283" t="e">
        <f t="shared" si="13"/>
        <v>#DIV/0!</v>
      </c>
      <c r="BN115" t="e">
        <f t="shared" si="16"/>
        <v>#DIV/0!</v>
      </c>
    </row>
    <row r="116" spans="1:66" x14ac:dyDescent="0.35">
      <c r="A116" t="s">
        <v>310</v>
      </c>
      <c r="B116" s="144"/>
      <c r="C116" s="98"/>
      <c r="D116" s="43" t="str">
        <f t="shared" si="9"/>
        <v>Other</v>
      </c>
      <c r="E116" s="100"/>
      <c r="F116" s="101"/>
      <c r="G116" s="100"/>
      <c r="H116" s="101"/>
      <c r="I116" s="100"/>
      <c r="J116" s="101"/>
      <c r="K116" s="100"/>
      <c r="L116" s="101"/>
      <c r="M116" s="100"/>
      <c r="N116" s="101"/>
      <c r="O116" s="100"/>
      <c r="P116" s="101"/>
      <c r="Q116" s="100"/>
      <c r="R116" s="101"/>
      <c r="S116" s="100"/>
      <c r="T116" s="101"/>
      <c r="U116" s="118"/>
      <c r="V116" s="118"/>
      <c r="W116" s="100"/>
      <c r="X116" s="100"/>
      <c r="Y116" s="100"/>
      <c r="Z116" s="100"/>
      <c r="AA116" s="132"/>
      <c r="AB116" s="101"/>
      <c r="AC116" s="101"/>
      <c r="AD116" s="101"/>
      <c r="AE116" s="100"/>
      <c r="AF116" s="101"/>
      <c r="AG116" s="100"/>
      <c r="AH116" s="101"/>
      <c r="AI116" s="100"/>
      <c r="AJ116" s="101"/>
      <c r="AK116" s="100"/>
      <c r="AL116" s="101"/>
      <c r="AM116" s="101"/>
      <c r="AN116" s="8"/>
      <c r="AO116" s="147">
        <f>IFERROR(VLOOKUP(B116,'A2. Rate Change &amp; Enrollment'!$C$20:$K$769,3,FALSE),0)</f>
        <v>0</v>
      </c>
      <c r="AP116" s="147">
        <f>IFERROR(VLOOKUP(B116,'A2. Rate Change &amp; Enrollment'!$C$20:$K$769,7,FALSE),0)</f>
        <v>0</v>
      </c>
      <c r="AQ116" s="150" t="e">
        <f t="shared" si="14"/>
        <v>#DIV/0!</v>
      </c>
      <c r="AS116" s="177"/>
      <c r="AT116" s="177"/>
      <c r="AV116" s="153" t="e">
        <f t="shared" si="15"/>
        <v>#DIV/0!</v>
      </c>
      <c r="AW116" s="101"/>
      <c r="AY116" s="132"/>
      <c r="AZ116" s="101"/>
      <c r="BA116" s="94"/>
      <c r="BB116" s="94"/>
      <c r="BC116" s="94"/>
      <c r="BD116" s="94"/>
      <c r="BE116" s="101"/>
      <c r="BF116" s="132"/>
      <c r="BG116" s="98"/>
      <c r="BH116" s="74" t="str">
        <f t="shared" si="10"/>
        <v>N</v>
      </c>
      <c r="BI116" t="e">
        <f t="shared" si="11"/>
        <v>#DIV/0!</v>
      </c>
      <c r="BK116" s="283">
        <f>IFERROR(VLOOKUP($B116, 'A2. Rate Change &amp; Enrollment'!$C$14:$BY$769, 75, FALSE), 0)</f>
        <v>0</v>
      </c>
      <c r="BL116" s="283" t="e">
        <f t="shared" si="12"/>
        <v>#DIV/0!</v>
      </c>
      <c r="BM116" s="283" t="e">
        <f t="shared" si="13"/>
        <v>#DIV/0!</v>
      </c>
      <c r="BN116" t="e">
        <f t="shared" si="16"/>
        <v>#DIV/0!</v>
      </c>
    </row>
    <row r="117" spans="1:66" x14ac:dyDescent="0.35">
      <c r="A117" t="s">
        <v>311</v>
      </c>
      <c r="B117" s="144"/>
      <c r="C117" s="98"/>
      <c r="D117" s="43" t="str">
        <f t="shared" si="9"/>
        <v>Other</v>
      </c>
      <c r="E117" s="100"/>
      <c r="F117" s="101"/>
      <c r="G117" s="100"/>
      <c r="H117" s="101"/>
      <c r="I117" s="100"/>
      <c r="J117" s="101"/>
      <c r="K117" s="100"/>
      <c r="L117" s="101"/>
      <c r="M117" s="100"/>
      <c r="N117" s="101"/>
      <c r="O117" s="100"/>
      <c r="P117" s="101"/>
      <c r="Q117" s="100"/>
      <c r="R117" s="101"/>
      <c r="S117" s="100"/>
      <c r="T117" s="101"/>
      <c r="U117" s="118"/>
      <c r="V117" s="118"/>
      <c r="W117" s="100"/>
      <c r="X117" s="100"/>
      <c r="Y117" s="100"/>
      <c r="Z117" s="100"/>
      <c r="AA117" s="132"/>
      <c r="AB117" s="101"/>
      <c r="AC117" s="101"/>
      <c r="AD117" s="101"/>
      <c r="AE117" s="100"/>
      <c r="AF117" s="101"/>
      <c r="AG117" s="100"/>
      <c r="AH117" s="101"/>
      <c r="AI117" s="100"/>
      <c r="AJ117" s="101"/>
      <c r="AK117" s="100"/>
      <c r="AL117" s="101"/>
      <c r="AM117" s="101"/>
      <c r="AN117" s="8"/>
      <c r="AO117" s="147">
        <f>IFERROR(VLOOKUP(B117,'A2. Rate Change &amp; Enrollment'!$C$20:$K$769,3,FALSE),0)</f>
        <v>0</v>
      </c>
      <c r="AP117" s="147">
        <f>IFERROR(VLOOKUP(B117,'A2. Rate Change &amp; Enrollment'!$C$20:$K$769,7,FALSE),0)</f>
        <v>0</v>
      </c>
      <c r="AQ117" s="150" t="e">
        <f t="shared" si="14"/>
        <v>#DIV/0!</v>
      </c>
      <c r="AS117" s="177"/>
      <c r="AT117" s="177"/>
      <c r="AV117" s="153" t="e">
        <f t="shared" si="15"/>
        <v>#DIV/0!</v>
      </c>
      <c r="AW117" s="101"/>
      <c r="AY117" s="132"/>
      <c r="AZ117" s="101"/>
      <c r="BA117" s="94"/>
      <c r="BB117" s="94"/>
      <c r="BC117" s="94"/>
      <c r="BD117" s="94"/>
      <c r="BE117" s="101"/>
      <c r="BF117" s="132"/>
      <c r="BG117" s="98"/>
      <c r="BH117" s="74" t="str">
        <f t="shared" si="10"/>
        <v>N</v>
      </c>
      <c r="BI117" t="e">
        <f t="shared" si="11"/>
        <v>#DIV/0!</v>
      </c>
      <c r="BK117" s="283">
        <f>IFERROR(VLOOKUP($B117, 'A2. Rate Change &amp; Enrollment'!$C$14:$BY$769, 75, FALSE), 0)</f>
        <v>0</v>
      </c>
      <c r="BL117" s="283" t="e">
        <f t="shared" si="12"/>
        <v>#DIV/0!</v>
      </c>
      <c r="BM117" s="283" t="e">
        <f t="shared" si="13"/>
        <v>#DIV/0!</v>
      </c>
      <c r="BN117" t="e">
        <f t="shared" si="16"/>
        <v>#DIV/0!</v>
      </c>
    </row>
    <row r="118" spans="1:66" x14ac:dyDescent="0.35">
      <c r="A118" t="s">
        <v>312</v>
      </c>
      <c r="B118" s="144"/>
      <c r="C118" s="98"/>
      <c r="D118" s="43" t="str">
        <f t="shared" si="9"/>
        <v>Other</v>
      </c>
      <c r="E118" s="100"/>
      <c r="F118" s="101"/>
      <c r="G118" s="100"/>
      <c r="H118" s="101"/>
      <c r="I118" s="100"/>
      <c r="J118" s="101"/>
      <c r="K118" s="100"/>
      <c r="L118" s="101"/>
      <c r="M118" s="100"/>
      <c r="N118" s="101"/>
      <c r="O118" s="100"/>
      <c r="P118" s="101"/>
      <c r="Q118" s="100"/>
      <c r="R118" s="101"/>
      <c r="S118" s="100"/>
      <c r="T118" s="101"/>
      <c r="U118" s="118"/>
      <c r="V118" s="118"/>
      <c r="W118" s="100"/>
      <c r="X118" s="100"/>
      <c r="Y118" s="100"/>
      <c r="Z118" s="100"/>
      <c r="AA118" s="132"/>
      <c r="AB118" s="101"/>
      <c r="AC118" s="101"/>
      <c r="AD118" s="101"/>
      <c r="AE118" s="100"/>
      <c r="AF118" s="101"/>
      <c r="AG118" s="100"/>
      <c r="AH118" s="101"/>
      <c r="AI118" s="100"/>
      <c r="AJ118" s="101"/>
      <c r="AK118" s="100"/>
      <c r="AL118" s="101"/>
      <c r="AM118" s="101"/>
      <c r="AN118" s="8"/>
      <c r="AO118" s="147">
        <f>IFERROR(VLOOKUP(B118,'A2. Rate Change &amp; Enrollment'!$C$20:$K$769,3,FALSE),0)</f>
        <v>0</v>
      </c>
      <c r="AP118" s="147">
        <f>IFERROR(VLOOKUP(B118,'A2. Rate Change &amp; Enrollment'!$C$20:$K$769,7,FALSE),0)</f>
        <v>0</v>
      </c>
      <c r="AQ118" s="150" t="e">
        <f t="shared" si="14"/>
        <v>#DIV/0!</v>
      </c>
      <c r="AS118" s="177"/>
      <c r="AT118" s="177"/>
      <c r="AV118" s="153" t="e">
        <f t="shared" si="15"/>
        <v>#DIV/0!</v>
      </c>
      <c r="AW118" s="101"/>
      <c r="AY118" s="132"/>
      <c r="AZ118" s="101"/>
      <c r="BA118" s="94"/>
      <c r="BB118" s="94"/>
      <c r="BC118" s="94"/>
      <c r="BD118" s="94"/>
      <c r="BE118" s="101"/>
      <c r="BF118" s="132"/>
      <c r="BG118" s="98"/>
      <c r="BH118" s="74" t="str">
        <f t="shared" si="10"/>
        <v>N</v>
      </c>
      <c r="BI118" t="e">
        <f t="shared" si="11"/>
        <v>#DIV/0!</v>
      </c>
      <c r="BK118" s="283">
        <f>IFERROR(VLOOKUP($B118, 'A2. Rate Change &amp; Enrollment'!$C$14:$BY$769, 75, FALSE), 0)</f>
        <v>0</v>
      </c>
      <c r="BL118" s="283" t="e">
        <f t="shared" si="12"/>
        <v>#DIV/0!</v>
      </c>
      <c r="BM118" s="283" t="e">
        <f t="shared" si="13"/>
        <v>#DIV/0!</v>
      </c>
      <c r="BN118" t="e">
        <f t="shared" si="16"/>
        <v>#DIV/0!</v>
      </c>
    </row>
    <row r="119" spans="1:66" x14ac:dyDescent="0.35">
      <c r="A119" t="s">
        <v>313</v>
      </c>
      <c r="B119" s="144"/>
      <c r="C119" s="98"/>
      <c r="D119" s="43" t="str">
        <f t="shared" si="9"/>
        <v>Other</v>
      </c>
      <c r="E119" s="100"/>
      <c r="F119" s="101"/>
      <c r="G119" s="100"/>
      <c r="H119" s="101"/>
      <c r="I119" s="100"/>
      <c r="J119" s="101"/>
      <c r="K119" s="100"/>
      <c r="L119" s="101"/>
      <c r="M119" s="100"/>
      <c r="N119" s="101"/>
      <c r="O119" s="100"/>
      <c r="P119" s="101"/>
      <c r="Q119" s="100"/>
      <c r="R119" s="101"/>
      <c r="S119" s="100"/>
      <c r="T119" s="101"/>
      <c r="U119" s="118"/>
      <c r="V119" s="118"/>
      <c r="W119" s="100"/>
      <c r="X119" s="100"/>
      <c r="Y119" s="100"/>
      <c r="Z119" s="100"/>
      <c r="AA119" s="132"/>
      <c r="AB119" s="101"/>
      <c r="AC119" s="101"/>
      <c r="AD119" s="101"/>
      <c r="AE119" s="100"/>
      <c r="AF119" s="101"/>
      <c r="AG119" s="100"/>
      <c r="AH119" s="101"/>
      <c r="AI119" s="100"/>
      <c r="AJ119" s="101"/>
      <c r="AK119" s="100"/>
      <c r="AL119" s="101"/>
      <c r="AM119" s="101"/>
      <c r="AN119" s="8"/>
      <c r="AO119" s="147">
        <f>IFERROR(VLOOKUP(B119,'A2. Rate Change &amp; Enrollment'!$C$20:$K$769,3,FALSE),0)</f>
        <v>0</v>
      </c>
      <c r="AP119" s="147">
        <f>IFERROR(VLOOKUP(B119,'A2. Rate Change &amp; Enrollment'!$C$20:$K$769,7,FALSE),0)</f>
        <v>0</v>
      </c>
      <c r="AQ119" s="150" t="e">
        <f t="shared" si="14"/>
        <v>#DIV/0!</v>
      </c>
      <c r="AS119" s="177"/>
      <c r="AT119" s="177"/>
      <c r="AV119" s="153" t="e">
        <f t="shared" si="15"/>
        <v>#DIV/0!</v>
      </c>
      <c r="AW119" s="101"/>
      <c r="AY119" s="132"/>
      <c r="AZ119" s="101"/>
      <c r="BA119" s="94"/>
      <c r="BB119" s="94"/>
      <c r="BC119" s="94"/>
      <c r="BD119" s="94"/>
      <c r="BE119" s="101"/>
      <c r="BF119" s="132"/>
      <c r="BG119" s="98"/>
      <c r="BH119" s="74" t="str">
        <f t="shared" si="10"/>
        <v>N</v>
      </c>
      <c r="BI119" t="e">
        <f t="shared" si="11"/>
        <v>#DIV/0!</v>
      </c>
      <c r="BK119" s="283">
        <f>IFERROR(VLOOKUP($B119, 'A2. Rate Change &amp; Enrollment'!$C$14:$BY$769, 75, FALSE), 0)</f>
        <v>0</v>
      </c>
      <c r="BL119" s="283" t="e">
        <f t="shared" si="12"/>
        <v>#DIV/0!</v>
      </c>
      <c r="BM119" s="283" t="e">
        <f t="shared" si="13"/>
        <v>#DIV/0!</v>
      </c>
      <c r="BN119" t="e">
        <f t="shared" si="16"/>
        <v>#DIV/0!</v>
      </c>
    </row>
    <row r="120" spans="1:66" x14ac:dyDescent="0.35">
      <c r="A120" t="s">
        <v>314</v>
      </c>
      <c r="B120" s="144"/>
      <c r="C120" s="98"/>
      <c r="D120" s="43" t="str">
        <f t="shared" si="9"/>
        <v>Other</v>
      </c>
      <c r="E120" s="100"/>
      <c r="F120" s="101"/>
      <c r="G120" s="100"/>
      <c r="H120" s="101"/>
      <c r="I120" s="100"/>
      <c r="J120" s="101"/>
      <c r="K120" s="100"/>
      <c r="L120" s="101"/>
      <c r="M120" s="100"/>
      <c r="N120" s="101"/>
      <c r="O120" s="100"/>
      <c r="P120" s="101"/>
      <c r="Q120" s="100"/>
      <c r="R120" s="101"/>
      <c r="S120" s="100"/>
      <c r="T120" s="101"/>
      <c r="U120" s="118"/>
      <c r="V120" s="118"/>
      <c r="W120" s="100"/>
      <c r="X120" s="100"/>
      <c r="Y120" s="100"/>
      <c r="Z120" s="100"/>
      <c r="AA120" s="132"/>
      <c r="AB120" s="101"/>
      <c r="AC120" s="101"/>
      <c r="AD120" s="101"/>
      <c r="AE120" s="100"/>
      <c r="AF120" s="101"/>
      <c r="AG120" s="100"/>
      <c r="AH120" s="101"/>
      <c r="AI120" s="100"/>
      <c r="AJ120" s="101"/>
      <c r="AK120" s="100"/>
      <c r="AL120" s="101"/>
      <c r="AM120" s="101"/>
      <c r="AN120" s="8"/>
      <c r="AO120" s="147">
        <f>IFERROR(VLOOKUP(B120,'A2. Rate Change &amp; Enrollment'!$C$20:$K$769,3,FALSE),0)</f>
        <v>0</v>
      </c>
      <c r="AP120" s="147">
        <f>IFERROR(VLOOKUP(B120,'A2. Rate Change &amp; Enrollment'!$C$20:$K$769,7,FALSE),0)</f>
        <v>0</v>
      </c>
      <c r="AQ120" s="150" t="e">
        <f t="shared" si="14"/>
        <v>#DIV/0!</v>
      </c>
      <c r="AS120" s="177"/>
      <c r="AT120" s="177"/>
      <c r="AV120" s="153" t="e">
        <f t="shared" si="15"/>
        <v>#DIV/0!</v>
      </c>
      <c r="AW120" s="101"/>
      <c r="AY120" s="132"/>
      <c r="AZ120" s="101"/>
      <c r="BA120" s="94"/>
      <c r="BB120" s="94"/>
      <c r="BC120" s="94"/>
      <c r="BD120" s="94"/>
      <c r="BE120" s="101"/>
      <c r="BF120" s="132"/>
      <c r="BG120" s="98"/>
      <c r="BH120" s="74" t="str">
        <f t="shared" si="10"/>
        <v>N</v>
      </c>
      <c r="BI120" t="e">
        <f t="shared" si="11"/>
        <v>#DIV/0!</v>
      </c>
      <c r="BK120" s="283">
        <f>IFERROR(VLOOKUP($B120, 'A2. Rate Change &amp; Enrollment'!$C$14:$BY$769, 75, FALSE), 0)</f>
        <v>0</v>
      </c>
      <c r="BL120" s="283" t="e">
        <f t="shared" si="12"/>
        <v>#DIV/0!</v>
      </c>
      <c r="BM120" s="283" t="e">
        <f t="shared" si="13"/>
        <v>#DIV/0!</v>
      </c>
      <c r="BN120" t="e">
        <f t="shared" si="16"/>
        <v>#DIV/0!</v>
      </c>
    </row>
    <row r="121" spans="1:66" x14ac:dyDescent="0.35">
      <c r="A121" t="s">
        <v>315</v>
      </c>
      <c r="B121" s="144"/>
      <c r="C121" s="98"/>
      <c r="D121" s="43" t="str">
        <f t="shared" si="9"/>
        <v>Other</v>
      </c>
      <c r="E121" s="100"/>
      <c r="F121" s="101"/>
      <c r="G121" s="100"/>
      <c r="H121" s="101"/>
      <c r="I121" s="100"/>
      <c r="J121" s="101"/>
      <c r="K121" s="100"/>
      <c r="L121" s="101"/>
      <c r="M121" s="100"/>
      <c r="N121" s="101"/>
      <c r="O121" s="100"/>
      <c r="P121" s="101"/>
      <c r="Q121" s="100"/>
      <c r="R121" s="101"/>
      <c r="S121" s="100"/>
      <c r="T121" s="101"/>
      <c r="U121" s="118"/>
      <c r="V121" s="118"/>
      <c r="W121" s="100"/>
      <c r="X121" s="100"/>
      <c r="Y121" s="100"/>
      <c r="Z121" s="100"/>
      <c r="AA121" s="132"/>
      <c r="AB121" s="101"/>
      <c r="AC121" s="101"/>
      <c r="AD121" s="101"/>
      <c r="AE121" s="100"/>
      <c r="AF121" s="101"/>
      <c r="AG121" s="100"/>
      <c r="AH121" s="101"/>
      <c r="AI121" s="100"/>
      <c r="AJ121" s="101"/>
      <c r="AK121" s="100"/>
      <c r="AL121" s="101"/>
      <c r="AM121" s="101"/>
      <c r="AN121" s="8"/>
      <c r="AO121" s="147">
        <f>IFERROR(VLOOKUP(B121,'A2. Rate Change &amp; Enrollment'!$C$20:$K$769,3,FALSE),0)</f>
        <v>0</v>
      </c>
      <c r="AP121" s="147">
        <f>IFERROR(VLOOKUP(B121,'A2. Rate Change &amp; Enrollment'!$C$20:$K$769,7,FALSE),0)</f>
        <v>0</v>
      </c>
      <c r="AQ121" s="150" t="e">
        <f t="shared" si="14"/>
        <v>#DIV/0!</v>
      </c>
      <c r="AS121" s="177"/>
      <c r="AT121" s="177"/>
      <c r="AV121" s="153" t="e">
        <f t="shared" si="15"/>
        <v>#DIV/0!</v>
      </c>
      <c r="AW121" s="101"/>
      <c r="AY121" s="132"/>
      <c r="AZ121" s="101"/>
      <c r="BA121" s="94"/>
      <c r="BB121" s="94"/>
      <c r="BC121" s="94"/>
      <c r="BD121" s="94"/>
      <c r="BE121" s="101"/>
      <c r="BF121" s="132"/>
      <c r="BG121" s="98"/>
      <c r="BH121" s="74" t="str">
        <f t="shared" si="10"/>
        <v>N</v>
      </c>
      <c r="BI121" t="e">
        <f t="shared" si="11"/>
        <v>#DIV/0!</v>
      </c>
      <c r="BK121" s="283">
        <f>IFERROR(VLOOKUP($B121, 'A2. Rate Change &amp; Enrollment'!$C$14:$BY$769, 75, FALSE), 0)</f>
        <v>0</v>
      </c>
      <c r="BL121" s="283" t="e">
        <f t="shared" si="12"/>
        <v>#DIV/0!</v>
      </c>
      <c r="BM121" s="283" t="e">
        <f t="shared" si="13"/>
        <v>#DIV/0!</v>
      </c>
      <c r="BN121" t="e">
        <f t="shared" si="16"/>
        <v>#DIV/0!</v>
      </c>
    </row>
    <row r="122" spans="1:66" x14ac:dyDescent="0.35">
      <c r="A122" t="s">
        <v>316</v>
      </c>
      <c r="B122" s="144"/>
      <c r="C122" s="98"/>
      <c r="D122" s="43" t="str">
        <f t="shared" si="9"/>
        <v>Other</v>
      </c>
      <c r="E122" s="100"/>
      <c r="F122" s="101"/>
      <c r="G122" s="100"/>
      <c r="H122" s="101"/>
      <c r="I122" s="100"/>
      <c r="J122" s="101"/>
      <c r="K122" s="100"/>
      <c r="L122" s="101"/>
      <c r="M122" s="100"/>
      <c r="N122" s="101"/>
      <c r="O122" s="100"/>
      <c r="P122" s="101"/>
      <c r="Q122" s="100"/>
      <c r="R122" s="101"/>
      <c r="S122" s="100"/>
      <c r="T122" s="101"/>
      <c r="U122" s="118"/>
      <c r="V122" s="118"/>
      <c r="W122" s="100"/>
      <c r="X122" s="100"/>
      <c r="Y122" s="100"/>
      <c r="Z122" s="100"/>
      <c r="AA122" s="132"/>
      <c r="AB122" s="101"/>
      <c r="AC122" s="101"/>
      <c r="AD122" s="101"/>
      <c r="AE122" s="100"/>
      <c r="AF122" s="101"/>
      <c r="AG122" s="100"/>
      <c r="AH122" s="101"/>
      <c r="AI122" s="100"/>
      <c r="AJ122" s="101"/>
      <c r="AK122" s="100"/>
      <c r="AL122" s="101"/>
      <c r="AM122" s="101"/>
      <c r="AN122" s="8"/>
      <c r="AO122" s="147">
        <f>IFERROR(VLOOKUP(B122,'A2. Rate Change &amp; Enrollment'!$C$20:$K$769,3,FALSE),0)</f>
        <v>0</v>
      </c>
      <c r="AP122" s="147">
        <f>IFERROR(VLOOKUP(B122,'A2. Rate Change &amp; Enrollment'!$C$20:$K$769,7,FALSE),0)</f>
        <v>0</v>
      </c>
      <c r="AQ122" s="150" t="e">
        <f t="shared" si="14"/>
        <v>#DIV/0!</v>
      </c>
      <c r="AS122" s="177"/>
      <c r="AT122" s="177"/>
      <c r="AV122" s="153" t="e">
        <f t="shared" si="15"/>
        <v>#DIV/0!</v>
      </c>
      <c r="AW122" s="101"/>
      <c r="AY122" s="132"/>
      <c r="AZ122" s="101"/>
      <c r="BA122" s="94"/>
      <c r="BB122" s="94"/>
      <c r="BC122" s="94"/>
      <c r="BD122" s="94"/>
      <c r="BE122" s="101"/>
      <c r="BF122" s="132"/>
      <c r="BG122" s="98"/>
      <c r="BH122" s="74" t="str">
        <f t="shared" si="10"/>
        <v>N</v>
      </c>
      <c r="BI122" t="e">
        <f t="shared" si="11"/>
        <v>#DIV/0!</v>
      </c>
      <c r="BK122" s="283">
        <f>IFERROR(VLOOKUP($B122, 'A2. Rate Change &amp; Enrollment'!$C$14:$BY$769, 75, FALSE), 0)</f>
        <v>0</v>
      </c>
      <c r="BL122" s="283" t="e">
        <f t="shared" si="12"/>
        <v>#DIV/0!</v>
      </c>
      <c r="BM122" s="283" t="e">
        <f t="shared" si="13"/>
        <v>#DIV/0!</v>
      </c>
      <c r="BN122" t="e">
        <f t="shared" si="16"/>
        <v>#DIV/0!</v>
      </c>
    </row>
    <row r="123" spans="1:66" x14ac:dyDescent="0.35">
      <c r="A123" t="s">
        <v>317</v>
      </c>
      <c r="B123" s="144"/>
      <c r="C123" s="98"/>
      <c r="D123" s="43" t="str">
        <f t="shared" si="9"/>
        <v>Other</v>
      </c>
      <c r="E123" s="100"/>
      <c r="F123" s="101"/>
      <c r="G123" s="100"/>
      <c r="H123" s="101"/>
      <c r="I123" s="100"/>
      <c r="J123" s="101"/>
      <c r="K123" s="100"/>
      <c r="L123" s="101"/>
      <c r="M123" s="100"/>
      <c r="N123" s="101"/>
      <c r="O123" s="100"/>
      <c r="P123" s="101"/>
      <c r="Q123" s="100"/>
      <c r="R123" s="101"/>
      <c r="S123" s="100"/>
      <c r="T123" s="101"/>
      <c r="U123" s="118"/>
      <c r="V123" s="118"/>
      <c r="W123" s="100"/>
      <c r="X123" s="100"/>
      <c r="Y123" s="100"/>
      <c r="Z123" s="100"/>
      <c r="AA123" s="132"/>
      <c r="AB123" s="101"/>
      <c r="AC123" s="101"/>
      <c r="AD123" s="101"/>
      <c r="AE123" s="100"/>
      <c r="AF123" s="101"/>
      <c r="AG123" s="100"/>
      <c r="AH123" s="101"/>
      <c r="AI123" s="100"/>
      <c r="AJ123" s="101"/>
      <c r="AK123" s="100"/>
      <c r="AL123" s="101"/>
      <c r="AM123" s="101"/>
      <c r="AN123" s="8"/>
      <c r="AO123" s="147">
        <f>IFERROR(VLOOKUP(B123,'A2. Rate Change &amp; Enrollment'!$C$20:$K$769,3,FALSE),0)</f>
        <v>0</v>
      </c>
      <c r="AP123" s="147">
        <f>IFERROR(VLOOKUP(B123,'A2. Rate Change &amp; Enrollment'!$C$20:$K$769,7,FALSE),0)</f>
        <v>0</v>
      </c>
      <c r="AQ123" s="150" t="e">
        <f t="shared" si="14"/>
        <v>#DIV/0!</v>
      </c>
      <c r="AS123" s="177"/>
      <c r="AT123" s="177"/>
      <c r="AV123" s="153" t="e">
        <f t="shared" si="15"/>
        <v>#DIV/0!</v>
      </c>
      <c r="AW123" s="101"/>
      <c r="AY123" s="132"/>
      <c r="AZ123" s="101"/>
      <c r="BA123" s="94"/>
      <c r="BB123" s="94"/>
      <c r="BC123" s="94"/>
      <c r="BD123" s="94"/>
      <c r="BE123" s="101"/>
      <c r="BF123" s="132"/>
      <c r="BG123" s="98"/>
      <c r="BH123" s="74" t="str">
        <f t="shared" si="10"/>
        <v>N</v>
      </c>
      <c r="BI123" t="e">
        <f t="shared" si="11"/>
        <v>#DIV/0!</v>
      </c>
      <c r="BK123" s="283">
        <f>IFERROR(VLOOKUP($B123, 'A2. Rate Change &amp; Enrollment'!$C$14:$BY$769, 75, FALSE), 0)</f>
        <v>0</v>
      </c>
      <c r="BL123" s="283" t="e">
        <f t="shared" si="12"/>
        <v>#DIV/0!</v>
      </c>
      <c r="BM123" s="283" t="e">
        <f t="shared" si="13"/>
        <v>#DIV/0!</v>
      </c>
      <c r="BN123" t="e">
        <f t="shared" si="16"/>
        <v>#DIV/0!</v>
      </c>
    </row>
    <row r="124" spans="1:66" x14ac:dyDescent="0.35">
      <c r="A124" t="s">
        <v>318</v>
      </c>
      <c r="B124" s="144"/>
      <c r="C124" s="98"/>
      <c r="D124" s="43" t="str">
        <f t="shared" si="9"/>
        <v>Other</v>
      </c>
      <c r="E124" s="100"/>
      <c r="F124" s="101"/>
      <c r="G124" s="100"/>
      <c r="H124" s="101"/>
      <c r="I124" s="100"/>
      <c r="J124" s="101"/>
      <c r="K124" s="100"/>
      <c r="L124" s="101"/>
      <c r="M124" s="100"/>
      <c r="N124" s="101"/>
      <c r="O124" s="100"/>
      <c r="P124" s="101"/>
      <c r="Q124" s="100"/>
      <c r="R124" s="101"/>
      <c r="S124" s="100"/>
      <c r="T124" s="101"/>
      <c r="U124" s="118"/>
      <c r="V124" s="118"/>
      <c r="W124" s="100"/>
      <c r="X124" s="100"/>
      <c r="Y124" s="100"/>
      <c r="Z124" s="100"/>
      <c r="AA124" s="132"/>
      <c r="AB124" s="101"/>
      <c r="AC124" s="101"/>
      <c r="AD124" s="101"/>
      <c r="AE124" s="100"/>
      <c r="AF124" s="101"/>
      <c r="AG124" s="100"/>
      <c r="AH124" s="101"/>
      <c r="AI124" s="100"/>
      <c r="AJ124" s="101"/>
      <c r="AK124" s="100"/>
      <c r="AL124" s="101"/>
      <c r="AM124" s="101"/>
      <c r="AN124" s="8"/>
      <c r="AO124" s="147">
        <f>IFERROR(VLOOKUP(B124,'A2. Rate Change &amp; Enrollment'!$C$20:$K$769,3,FALSE),0)</f>
        <v>0</v>
      </c>
      <c r="AP124" s="147">
        <f>IFERROR(VLOOKUP(B124,'A2. Rate Change &amp; Enrollment'!$C$20:$K$769,7,FALSE),0)</f>
        <v>0</v>
      </c>
      <c r="AQ124" s="150" t="e">
        <f t="shared" si="14"/>
        <v>#DIV/0!</v>
      </c>
      <c r="AS124" s="177"/>
      <c r="AT124" s="177"/>
      <c r="AV124" s="153" t="e">
        <f t="shared" si="15"/>
        <v>#DIV/0!</v>
      </c>
      <c r="AW124" s="101"/>
      <c r="AY124" s="132"/>
      <c r="AZ124" s="101"/>
      <c r="BA124" s="94"/>
      <c r="BB124" s="94"/>
      <c r="BC124" s="94"/>
      <c r="BD124" s="94"/>
      <c r="BE124" s="101"/>
      <c r="BF124" s="132"/>
      <c r="BG124" s="98"/>
      <c r="BH124" s="74" t="str">
        <f t="shared" si="10"/>
        <v>N</v>
      </c>
      <c r="BI124" t="e">
        <f t="shared" si="11"/>
        <v>#DIV/0!</v>
      </c>
      <c r="BK124" s="283">
        <f>IFERROR(VLOOKUP($B124, 'A2. Rate Change &amp; Enrollment'!$C$14:$BY$769, 75, FALSE), 0)</f>
        <v>0</v>
      </c>
      <c r="BL124" s="283" t="e">
        <f t="shared" si="12"/>
        <v>#DIV/0!</v>
      </c>
      <c r="BM124" s="283" t="e">
        <f t="shared" si="13"/>
        <v>#DIV/0!</v>
      </c>
      <c r="BN124" t="e">
        <f t="shared" si="16"/>
        <v>#DIV/0!</v>
      </c>
    </row>
    <row r="125" spans="1:66" x14ac:dyDescent="0.35">
      <c r="A125" t="s">
        <v>319</v>
      </c>
      <c r="B125" s="144"/>
      <c r="C125" s="98"/>
      <c r="D125" s="43" t="str">
        <f t="shared" si="9"/>
        <v>Other</v>
      </c>
      <c r="E125" s="100"/>
      <c r="F125" s="101"/>
      <c r="G125" s="100"/>
      <c r="H125" s="101"/>
      <c r="I125" s="100"/>
      <c r="J125" s="101"/>
      <c r="K125" s="100"/>
      <c r="L125" s="101"/>
      <c r="M125" s="100"/>
      <c r="N125" s="101"/>
      <c r="O125" s="100"/>
      <c r="P125" s="101"/>
      <c r="Q125" s="100"/>
      <c r="R125" s="101"/>
      <c r="S125" s="100"/>
      <c r="T125" s="101"/>
      <c r="U125" s="118"/>
      <c r="V125" s="118"/>
      <c r="W125" s="100"/>
      <c r="X125" s="100"/>
      <c r="Y125" s="100"/>
      <c r="Z125" s="100"/>
      <c r="AA125" s="132"/>
      <c r="AB125" s="101"/>
      <c r="AC125" s="101"/>
      <c r="AD125" s="101"/>
      <c r="AE125" s="100"/>
      <c r="AF125" s="101"/>
      <c r="AG125" s="100"/>
      <c r="AH125" s="101"/>
      <c r="AI125" s="100"/>
      <c r="AJ125" s="101"/>
      <c r="AK125" s="100"/>
      <c r="AL125" s="101"/>
      <c r="AM125" s="101"/>
      <c r="AN125" s="8"/>
      <c r="AO125" s="147">
        <f>IFERROR(VLOOKUP(B125,'A2. Rate Change &amp; Enrollment'!$C$20:$K$769,3,FALSE),0)</f>
        <v>0</v>
      </c>
      <c r="AP125" s="147">
        <f>IFERROR(VLOOKUP(B125,'A2. Rate Change &amp; Enrollment'!$C$20:$K$769,7,FALSE),0)</f>
        <v>0</v>
      </c>
      <c r="AQ125" s="150" t="e">
        <f t="shared" si="14"/>
        <v>#DIV/0!</v>
      </c>
      <c r="AS125" s="177"/>
      <c r="AT125" s="177"/>
      <c r="AV125" s="153" t="e">
        <f t="shared" si="15"/>
        <v>#DIV/0!</v>
      </c>
      <c r="AW125" s="101"/>
      <c r="AY125" s="132"/>
      <c r="AZ125" s="101"/>
      <c r="BA125" s="94"/>
      <c r="BB125" s="94"/>
      <c r="BC125" s="94"/>
      <c r="BD125" s="94"/>
      <c r="BE125" s="101"/>
      <c r="BF125" s="132"/>
      <c r="BG125" s="98"/>
      <c r="BH125" s="74" t="str">
        <f t="shared" si="10"/>
        <v>N</v>
      </c>
      <c r="BI125" t="e">
        <f t="shared" si="11"/>
        <v>#DIV/0!</v>
      </c>
      <c r="BK125" s="283">
        <f>IFERROR(VLOOKUP($B125, 'A2. Rate Change &amp; Enrollment'!$C$14:$BY$769, 75, FALSE), 0)</f>
        <v>0</v>
      </c>
      <c r="BL125" s="283" t="e">
        <f t="shared" si="12"/>
        <v>#DIV/0!</v>
      </c>
      <c r="BM125" s="283" t="e">
        <f t="shared" si="13"/>
        <v>#DIV/0!</v>
      </c>
      <c r="BN125" t="e">
        <f t="shared" si="16"/>
        <v>#DIV/0!</v>
      </c>
    </row>
    <row r="126" spans="1:66" x14ac:dyDescent="0.35">
      <c r="A126" t="s">
        <v>320</v>
      </c>
      <c r="B126" s="144"/>
      <c r="C126" s="98"/>
      <c r="D126" s="43" t="str">
        <f t="shared" si="9"/>
        <v>Other</v>
      </c>
      <c r="E126" s="100"/>
      <c r="F126" s="101"/>
      <c r="G126" s="100"/>
      <c r="H126" s="101"/>
      <c r="I126" s="100"/>
      <c r="J126" s="101"/>
      <c r="K126" s="100"/>
      <c r="L126" s="101"/>
      <c r="M126" s="100"/>
      <c r="N126" s="101"/>
      <c r="O126" s="100"/>
      <c r="P126" s="101"/>
      <c r="Q126" s="100"/>
      <c r="R126" s="101"/>
      <c r="S126" s="100"/>
      <c r="T126" s="101"/>
      <c r="U126" s="118"/>
      <c r="V126" s="118"/>
      <c r="W126" s="100"/>
      <c r="X126" s="100"/>
      <c r="Y126" s="100"/>
      <c r="Z126" s="100"/>
      <c r="AA126" s="132"/>
      <c r="AB126" s="101"/>
      <c r="AC126" s="101"/>
      <c r="AD126" s="101"/>
      <c r="AE126" s="100"/>
      <c r="AF126" s="101"/>
      <c r="AG126" s="100"/>
      <c r="AH126" s="101"/>
      <c r="AI126" s="100"/>
      <c r="AJ126" s="101"/>
      <c r="AK126" s="100"/>
      <c r="AL126" s="101"/>
      <c r="AM126" s="101"/>
      <c r="AN126" s="8"/>
      <c r="AO126" s="147">
        <f>IFERROR(VLOOKUP(B126,'A2. Rate Change &amp; Enrollment'!$C$20:$K$769,3,FALSE),0)</f>
        <v>0</v>
      </c>
      <c r="AP126" s="147">
        <f>IFERROR(VLOOKUP(B126,'A2. Rate Change &amp; Enrollment'!$C$20:$K$769,7,FALSE),0)</f>
        <v>0</v>
      </c>
      <c r="AQ126" s="150" t="e">
        <f t="shared" si="14"/>
        <v>#DIV/0!</v>
      </c>
      <c r="AS126" s="177"/>
      <c r="AT126" s="177"/>
      <c r="AV126" s="153" t="e">
        <f t="shared" si="15"/>
        <v>#DIV/0!</v>
      </c>
      <c r="AW126" s="101"/>
      <c r="AY126" s="132"/>
      <c r="AZ126" s="101"/>
      <c r="BA126" s="94"/>
      <c r="BB126" s="94"/>
      <c r="BC126" s="94"/>
      <c r="BD126" s="94"/>
      <c r="BE126" s="101"/>
      <c r="BF126" s="132"/>
      <c r="BG126" s="98"/>
      <c r="BH126" s="74" t="str">
        <f t="shared" si="10"/>
        <v>N</v>
      </c>
      <c r="BI126" t="e">
        <f t="shared" si="11"/>
        <v>#DIV/0!</v>
      </c>
      <c r="BK126" s="283">
        <f>IFERROR(VLOOKUP($B126, 'A2. Rate Change &amp; Enrollment'!$C$14:$BY$769, 75, FALSE), 0)</f>
        <v>0</v>
      </c>
      <c r="BL126" s="283" t="e">
        <f t="shared" si="12"/>
        <v>#DIV/0!</v>
      </c>
      <c r="BM126" s="283" t="e">
        <f t="shared" si="13"/>
        <v>#DIV/0!</v>
      </c>
      <c r="BN126" t="e">
        <f t="shared" si="16"/>
        <v>#DIV/0!</v>
      </c>
    </row>
    <row r="127" spans="1:66" x14ac:dyDescent="0.35">
      <c r="A127" t="s">
        <v>321</v>
      </c>
      <c r="B127" s="144"/>
      <c r="C127" s="98"/>
      <c r="D127" s="43" t="str">
        <f t="shared" si="9"/>
        <v>Other</v>
      </c>
      <c r="E127" s="100"/>
      <c r="F127" s="101"/>
      <c r="G127" s="100"/>
      <c r="H127" s="101"/>
      <c r="I127" s="100"/>
      <c r="J127" s="101"/>
      <c r="K127" s="100"/>
      <c r="L127" s="101"/>
      <c r="M127" s="100"/>
      <c r="N127" s="101"/>
      <c r="O127" s="100"/>
      <c r="P127" s="101"/>
      <c r="Q127" s="100"/>
      <c r="R127" s="101"/>
      <c r="S127" s="100"/>
      <c r="T127" s="101"/>
      <c r="U127" s="118"/>
      <c r="V127" s="118"/>
      <c r="W127" s="100"/>
      <c r="X127" s="100"/>
      <c r="Y127" s="100"/>
      <c r="Z127" s="100"/>
      <c r="AA127" s="132"/>
      <c r="AB127" s="101"/>
      <c r="AC127" s="101"/>
      <c r="AD127" s="101"/>
      <c r="AE127" s="100"/>
      <c r="AF127" s="101"/>
      <c r="AG127" s="100"/>
      <c r="AH127" s="101"/>
      <c r="AI127" s="100"/>
      <c r="AJ127" s="101"/>
      <c r="AK127" s="100"/>
      <c r="AL127" s="101"/>
      <c r="AM127" s="101"/>
      <c r="AN127" s="8"/>
      <c r="AO127" s="147">
        <f>IFERROR(VLOOKUP(B127,'A2. Rate Change &amp; Enrollment'!$C$20:$K$769,3,FALSE),0)</f>
        <v>0</v>
      </c>
      <c r="AP127" s="147">
        <f>IFERROR(VLOOKUP(B127,'A2. Rate Change &amp; Enrollment'!$C$20:$K$769,7,FALSE),0)</f>
        <v>0</v>
      </c>
      <c r="AQ127" s="150" t="e">
        <f t="shared" si="14"/>
        <v>#DIV/0!</v>
      </c>
      <c r="AS127" s="177"/>
      <c r="AT127" s="177"/>
      <c r="AV127" s="153" t="e">
        <f t="shared" si="15"/>
        <v>#DIV/0!</v>
      </c>
      <c r="AW127" s="101"/>
      <c r="AY127" s="132"/>
      <c r="AZ127" s="101"/>
      <c r="BA127" s="94"/>
      <c r="BB127" s="94"/>
      <c r="BC127" s="94"/>
      <c r="BD127" s="94"/>
      <c r="BE127" s="101"/>
      <c r="BF127" s="132"/>
      <c r="BG127" s="98"/>
      <c r="BH127" s="74" t="str">
        <f t="shared" si="10"/>
        <v>N</v>
      </c>
      <c r="BI127" t="e">
        <f t="shared" si="11"/>
        <v>#DIV/0!</v>
      </c>
      <c r="BK127" s="283">
        <f>IFERROR(VLOOKUP($B127, 'A2. Rate Change &amp; Enrollment'!$C$14:$BY$769, 75, FALSE), 0)</f>
        <v>0</v>
      </c>
      <c r="BL127" s="283" t="e">
        <f t="shared" si="12"/>
        <v>#DIV/0!</v>
      </c>
      <c r="BM127" s="283" t="e">
        <f t="shared" si="13"/>
        <v>#DIV/0!</v>
      </c>
      <c r="BN127" t="e">
        <f t="shared" si="16"/>
        <v>#DIV/0!</v>
      </c>
    </row>
    <row r="128" spans="1:66" x14ac:dyDescent="0.35">
      <c r="A128" t="s">
        <v>322</v>
      </c>
      <c r="B128" s="144"/>
      <c r="C128" s="98"/>
      <c r="D128" s="43" t="str">
        <f t="shared" si="9"/>
        <v>Other</v>
      </c>
      <c r="E128" s="100"/>
      <c r="F128" s="101"/>
      <c r="G128" s="100"/>
      <c r="H128" s="101"/>
      <c r="I128" s="100"/>
      <c r="J128" s="101"/>
      <c r="K128" s="100"/>
      <c r="L128" s="101"/>
      <c r="M128" s="100"/>
      <c r="N128" s="101"/>
      <c r="O128" s="100"/>
      <c r="P128" s="101"/>
      <c r="Q128" s="100"/>
      <c r="R128" s="101"/>
      <c r="S128" s="100"/>
      <c r="T128" s="101"/>
      <c r="U128" s="118"/>
      <c r="V128" s="118"/>
      <c r="W128" s="100"/>
      <c r="X128" s="100"/>
      <c r="Y128" s="100"/>
      <c r="Z128" s="100"/>
      <c r="AA128" s="132"/>
      <c r="AB128" s="101"/>
      <c r="AC128" s="101"/>
      <c r="AD128" s="101"/>
      <c r="AE128" s="100"/>
      <c r="AF128" s="101"/>
      <c r="AG128" s="100"/>
      <c r="AH128" s="101"/>
      <c r="AI128" s="100"/>
      <c r="AJ128" s="101"/>
      <c r="AK128" s="100"/>
      <c r="AL128" s="101"/>
      <c r="AM128" s="101"/>
      <c r="AN128" s="8"/>
      <c r="AO128" s="147">
        <f>IFERROR(VLOOKUP(B128,'A2. Rate Change &amp; Enrollment'!$C$20:$K$769,3,FALSE),0)</f>
        <v>0</v>
      </c>
      <c r="AP128" s="147">
        <f>IFERROR(VLOOKUP(B128,'A2. Rate Change &amp; Enrollment'!$C$20:$K$769,7,FALSE),0)</f>
        <v>0</v>
      </c>
      <c r="AQ128" s="150" t="e">
        <f t="shared" si="14"/>
        <v>#DIV/0!</v>
      </c>
      <c r="AS128" s="177"/>
      <c r="AT128" s="177"/>
      <c r="AV128" s="153" t="e">
        <f t="shared" si="15"/>
        <v>#DIV/0!</v>
      </c>
      <c r="AW128" s="101"/>
      <c r="AY128" s="132"/>
      <c r="AZ128" s="101"/>
      <c r="BA128" s="94"/>
      <c r="BB128" s="94"/>
      <c r="BC128" s="94"/>
      <c r="BD128" s="94"/>
      <c r="BE128" s="101"/>
      <c r="BF128" s="132"/>
      <c r="BG128" s="98"/>
      <c r="BH128" s="74" t="str">
        <f t="shared" si="10"/>
        <v>N</v>
      </c>
      <c r="BI128" t="e">
        <f t="shared" si="11"/>
        <v>#DIV/0!</v>
      </c>
      <c r="BK128" s="283">
        <f>IFERROR(VLOOKUP($B128, 'A2. Rate Change &amp; Enrollment'!$C$14:$BY$769, 75, FALSE), 0)</f>
        <v>0</v>
      </c>
      <c r="BL128" s="283" t="e">
        <f t="shared" si="12"/>
        <v>#DIV/0!</v>
      </c>
      <c r="BM128" s="283" t="e">
        <f t="shared" si="13"/>
        <v>#DIV/0!</v>
      </c>
      <c r="BN128" t="e">
        <f t="shared" si="16"/>
        <v>#DIV/0!</v>
      </c>
    </row>
    <row r="129" spans="1:66" x14ac:dyDescent="0.35">
      <c r="A129" t="s">
        <v>323</v>
      </c>
      <c r="B129" s="144"/>
      <c r="C129" s="98"/>
      <c r="D129" s="43" t="str">
        <f t="shared" si="9"/>
        <v>Other</v>
      </c>
      <c r="E129" s="100"/>
      <c r="F129" s="101"/>
      <c r="G129" s="100"/>
      <c r="H129" s="101"/>
      <c r="I129" s="100"/>
      <c r="J129" s="101"/>
      <c r="K129" s="100"/>
      <c r="L129" s="101"/>
      <c r="M129" s="100"/>
      <c r="N129" s="101"/>
      <c r="O129" s="100"/>
      <c r="P129" s="101"/>
      <c r="Q129" s="100"/>
      <c r="R129" s="101"/>
      <c r="S129" s="100"/>
      <c r="T129" s="101"/>
      <c r="U129" s="118"/>
      <c r="V129" s="118"/>
      <c r="W129" s="100"/>
      <c r="X129" s="100"/>
      <c r="Y129" s="100"/>
      <c r="Z129" s="100"/>
      <c r="AA129" s="132"/>
      <c r="AB129" s="101"/>
      <c r="AC129" s="101"/>
      <c r="AD129" s="101"/>
      <c r="AE129" s="100"/>
      <c r="AF129" s="101"/>
      <c r="AG129" s="100"/>
      <c r="AH129" s="101"/>
      <c r="AI129" s="100"/>
      <c r="AJ129" s="101"/>
      <c r="AK129" s="100"/>
      <c r="AL129" s="101"/>
      <c r="AM129" s="101"/>
      <c r="AN129" s="8"/>
      <c r="AO129" s="147">
        <f>IFERROR(VLOOKUP(B129,'A2. Rate Change &amp; Enrollment'!$C$20:$K$769,3,FALSE),0)</f>
        <v>0</v>
      </c>
      <c r="AP129" s="147">
        <f>IFERROR(VLOOKUP(B129,'A2. Rate Change &amp; Enrollment'!$C$20:$K$769,7,FALSE),0)</f>
        <v>0</v>
      </c>
      <c r="AQ129" s="150" t="e">
        <f t="shared" si="14"/>
        <v>#DIV/0!</v>
      </c>
      <c r="AS129" s="177"/>
      <c r="AT129" s="177"/>
      <c r="AV129" s="153" t="e">
        <f t="shared" si="15"/>
        <v>#DIV/0!</v>
      </c>
      <c r="AW129" s="101"/>
      <c r="AY129" s="132"/>
      <c r="AZ129" s="101"/>
      <c r="BA129" s="94"/>
      <c r="BB129" s="94"/>
      <c r="BC129" s="94"/>
      <c r="BD129" s="94"/>
      <c r="BE129" s="101"/>
      <c r="BF129" s="132"/>
      <c r="BG129" s="98"/>
      <c r="BH129" s="74" t="str">
        <f t="shared" si="10"/>
        <v>N</v>
      </c>
      <c r="BI129" t="e">
        <f t="shared" si="11"/>
        <v>#DIV/0!</v>
      </c>
      <c r="BK129" s="283">
        <f>IFERROR(VLOOKUP($B129, 'A2. Rate Change &amp; Enrollment'!$C$14:$BY$769, 75, FALSE), 0)</f>
        <v>0</v>
      </c>
      <c r="BL129" s="283" t="e">
        <f t="shared" si="12"/>
        <v>#DIV/0!</v>
      </c>
      <c r="BM129" s="283" t="e">
        <f t="shared" si="13"/>
        <v>#DIV/0!</v>
      </c>
      <c r="BN129" t="e">
        <f t="shared" si="16"/>
        <v>#DIV/0!</v>
      </c>
    </row>
    <row r="130" spans="1:66" x14ac:dyDescent="0.35">
      <c r="A130" t="s">
        <v>324</v>
      </c>
      <c r="B130" s="144"/>
      <c r="C130" s="98"/>
      <c r="D130" s="43" t="str">
        <f t="shared" si="9"/>
        <v>Other</v>
      </c>
      <c r="E130" s="100"/>
      <c r="F130" s="101"/>
      <c r="G130" s="100"/>
      <c r="H130" s="101"/>
      <c r="I130" s="100"/>
      <c r="J130" s="101"/>
      <c r="K130" s="100"/>
      <c r="L130" s="101"/>
      <c r="M130" s="100"/>
      <c r="N130" s="101"/>
      <c r="O130" s="100"/>
      <c r="P130" s="101"/>
      <c r="Q130" s="100"/>
      <c r="R130" s="101"/>
      <c r="S130" s="100"/>
      <c r="T130" s="101"/>
      <c r="U130" s="118"/>
      <c r="V130" s="118"/>
      <c r="W130" s="100"/>
      <c r="X130" s="100"/>
      <c r="Y130" s="100"/>
      <c r="Z130" s="100"/>
      <c r="AA130" s="132"/>
      <c r="AB130" s="101"/>
      <c r="AC130" s="101"/>
      <c r="AD130" s="101"/>
      <c r="AE130" s="100"/>
      <c r="AF130" s="101"/>
      <c r="AG130" s="100"/>
      <c r="AH130" s="101"/>
      <c r="AI130" s="100"/>
      <c r="AJ130" s="101"/>
      <c r="AK130" s="100"/>
      <c r="AL130" s="101"/>
      <c r="AM130" s="101"/>
      <c r="AN130" s="8"/>
      <c r="AO130" s="147">
        <f>IFERROR(VLOOKUP(B130,'A2. Rate Change &amp; Enrollment'!$C$20:$K$769,3,FALSE),0)</f>
        <v>0</v>
      </c>
      <c r="AP130" s="147">
        <f>IFERROR(VLOOKUP(B130,'A2. Rate Change &amp; Enrollment'!$C$20:$K$769,7,FALSE),0)</f>
        <v>0</v>
      </c>
      <c r="AQ130" s="150" t="e">
        <f t="shared" si="14"/>
        <v>#DIV/0!</v>
      </c>
      <c r="AS130" s="177"/>
      <c r="AT130" s="177"/>
      <c r="AV130" s="153" t="e">
        <f t="shared" si="15"/>
        <v>#DIV/0!</v>
      </c>
      <c r="AW130" s="101"/>
      <c r="AY130" s="132"/>
      <c r="AZ130" s="101"/>
      <c r="BA130" s="94"/>
      <c r="BB130" s="94"/>
      <c r="BC130" s="94"/>
      <c r="BD130" s="94"/>
      <c r="BE130" s="101"/>
      <c r="BF130" s="132"/>
      <c r="BG130" s="98"/>
      <c r="BH130" s="74" t="str">
        <f t="shared" si="10"/>
        <v>N</v>
      </c>
      <c r="BI130" t="e">
        <f t="shared" si="11"/>
        <v>#DIV/0!</v>
      </c>
      <c r="BK130" s="283">
        <f>IFERROR(VLOOKUP($B130, 'A2. Rate Change &amp; Enrollment'!$C$14:$BY$769, 75, FALSE), 0)</f>
        <v>0</v>
      </c>
      <c r="BL130" s="283" t="e">
        <f t="shared" si="12"/>
        <v>#DIV/0!</v>
      </c>
      <c r="BM130" s="283" t="e">
        <f t="shared" si="13"/>
        <v>#DIV/0!</v>
      </c>
      <c r="BN130" t="e">
        <f t="shared" si="16"/>
        <v>#DIV/0!</v>
      </c>
    </row>
    <row r="131" spans="1:66" x14ac:dyDescent="0.35">
      <c r="A131" t="s">
        <v>325</v>
      </c>
      <c r="B131" s="144"/>
      <c r="C131" s="98"/>
      <c r="D131" s="43" t="str">
        <f t="shared" si="9"/>
        <v>Other</v>
      </c>
      <c r="E131" s="100"/>
      <c r="F131" s="101"/>
      <c r="G131" s="100"/>
      <c r="H131" s="101"/>
      <c r="I131" s="100"/>
      <c r="J131" s="101"/>
      <c r="K131" s="100"/>
      <c r="L131" s="101"/>
      <c r="M131" s="100"/>
      <c r="N131" s="101"/>
      <c r="O131" s="100"/>
      <c r="P131" s="101"/>
      <c r="Q131" s="100"/>
      <c r="R131" s="101"/>
      <c r="S131" s="100"/>
      <c r="T131" s="101"/>
      <c r="U131" s="118"/>
      <c r="V131" s="118"/>
      <c r="W131" s="100"/>
      <c r="X131" s="100"/>
      <c r="Y131" s="100"/>
      <c r="Z131" s="100"/>
      <c r="AA131" s="132"/>
      <c r="AB131" s="101"/>
      <c r="AC131" s="101"/>
      <c r="AD131" s="101"/>
      <c r="AE131" s="100"/>
      <c r="AF131" s="101"/>
      <c r="AG131" s="100"/>
      <c r="AH131" s="101"/>
      <c r="AI131" s="100"/>
      <c r="AJ131" s="101"/>
      <c r="AK131" s="100"/>
      <c r="AL131" s="101"/>
      <c r="AM131" s="101"/>
      <c r="AN131" s="8"/>
      <c r="AO131" s="147">
        <f>IFERROR(VLOOKUP(B131,'A2. Rate Change &amp; Enrollment'!$C$20:$K$769,3,FALSE),0)</f>
        <v>0</v>
      </c>
      <c r="AP131" s="147">
        <f>IFERROR(VLOOKUP(B131,'A2. Rate Change &amp; Enrollment'!$C$20:$K$769,7,FALSE),0)</f>
        <v>0</v>
      </c>
      <c r="AQ131" s="150" t="e">
        <f t="shared" si="14"/>
        <v>#DIV/0!</v>
      </c>
      <c r="AS131" s="177"/>
      <c r="AT131" s="177"/>
      <c r="AV131" s="153" t="e">
        <f t="shared" si="15"/>
        <v>#DIV/0!</v>
      </c>
      <c r="AW131" s="101"/>
      <c r="AY131" s="132"/>
      <c r="AZ131" s="101"/>
      <c r="BA131" s="94"/>
      <c r="BB131" s="94"/>
      <c r="BC131" s="94"/>
      <c r="BD131" s="94"/>
      <c r="BE131" s="101"/>
      <c r="BF131" s="132"/>
      <c r="BG131" s="98"/>
      <c r="BH131" s="74" t="str">
        <f t="shared" si="10"/>
        <v>N</v>
      </c>
      <c r="BI131" t="e">
        <f t="shared" si="11"/>
        <v>#DIV/0!</v>
      </c>
      <c r="BK131" s="283">
        <f>IFERROR(VLOOKUP($B131, 'A2. Rate Change &amp; Enrollment'!$C$14:$BY$769, 75, FALSE), 0)</f>
        <v>0</v>
      </c>
      <c r="BL131" s="283" t="e">
        <f t="shared" si="12"/>
        <v>#DIV/0!</v>
      </c>
      <c r="BM131" s="283" t="e">
        <f t="shared" si="13"/>
        <v>#DIV/0!</v>
      </c>
      <c r="BN131" t="e">
        <f t="shared" si="16"/>
        <v>#DIV/0!</v>
      </c>
    </row>
    <row r="132" spans="1:66" x14ac:dyDescent="0.35">
      <c r="A132" t="s">
        <v>326</v>
      </c>
      <c r="B132" s="144"/>
      <c r="C132" s="98"/>
      <c r="D132" s="43" t="str">
        <f t="shared" si="9"/>
        <v>Other</v>
      </c>
      <c r="E132" s="100"/>
      <c r="F132" s="101"/>
      <c r="G132" s="100"/>
      <c r="H132" s="101"/>
      <c r="I132" s="100"/>
      <c r="J132" s="101"/>
      <c r="K132" s="100"/>
      <c r="L132" s="101"/>
      <c r="M132" s="100"/>
      <c r="N132" s="101"/>
      <c r="O132" s="100"/>
      <c r="P132" s="101"/>
      <c r="Q132" s="100"/>
      <c r="R132" s="101"/>
      <c r="S132" s="100"/>
      <c r="T132" s="101"/>
      <c r="U132" s="118"/>
      <c r="V132" s="118"/>
      <c r="W132" s="100"/>
      <c r="X132" s="100"/>
      <c r="Y132" s="100"/>
      <c r="Z132" s="100"/>
      <c r="AA132" s="132"/>
      <c r="AB132" s="101"/>
      <c r="AC132" s="101"/>
      <c r="AD132" s="101"/>
      <c r="AE132" s="100"/>
      <c r="AF132" s="101"/>
      <c r="AG132" s="100"/>
      <c r="AH132" s="101"/>
      <c r="AI132" s="100"/>
      <c r="AJ132" s="101"/>
      <c r="AK132" s="100"/>
      <c r="AL132" s="101"/>
      <c r="AM132" s="101"/>
      <c r="AN132" s="8"/>
      <c r="AO132" s="147">
        <f>IFERROR(VLOOKUP(B132,'A2. Rate Change &amp; Enrollment'!$C$20:$K$769,3,FALSE),0)</f>
        <v>0</v>
      </c>
      <c r="AP132" s="147">
        <f>IFERROR(VLOOKUP(B132,'A2. Rate Change &amp; Enrollment'!$C$20:$K$769,7,FALSE),0)</f>
        <v>0</v>
      </c>
      <c r="AQ132" s="150" t="e">
        <f t="shared" si="14"/>
        <v>#DIV/0!</v>
      </c>
      <c r="AS132" s="177"/>
      <c r="AT132" s="177"/>
      <c r="AV132" s="153" t="e">
        <f t="shared" si="15"/>
        <v>#DIV/0!</v>
      </c>
      <c r="AW132" s="101"/>
      <c r="AY132" s="132"/>
      <c r="AZ132" s="101"/>
      <c r="BA132" s="94"/>
      <c r="BB132" s="94"/>
      <c r="BC132" s="94"/>
      <c r="BD132" s="94"/>
      <c r="BE132" s="101"/>
      <c r="BF132" s="132"/>
      <c r="BG132" s="98"/>
      <c r="BH132" s="74" t="str">
        <f t="shared" si="10"/>
        <v>N</v>
      </c>
      <c r="BI132" t="e">
        <f t="shared" si="11"/>
        <v>#DIV/0!</v>
      </c>
      <c r="BK132" s="283">
        <f>IFERROR(VLOOKUP($B132, 'A2. Rate Change &amp; Enrollment'!$C$14:$BY$769, 75, FALSE), 0)</f>
        <v>0</v>
      </c>
      <c r="BL132" s="283" t="e">
        <f t="shared" si="12"/>
        <v>#DIV/0!</v>
      </c>
      <c r="BM132" s="283" t="e">
        <f t="shared" si="13"/>
        <v>#DIV/0!</v>
      </c>
      <c r="BN132" t="e">
        <f t="shared" si="16"/>
        <v>#DIV/0!</v>
      </c>
    </row>
    <row r="133" spans="1:66" x14ac:dyDescent="0.35">
      <c r="A133" t="s">
        <v>327</v>
      </c>
      <c r="B133" s="144"/>
      <c r="C133" s="98"/>
      <c r="D133" s="43" t="str">
        <f t="shared" si="9"/>
        <v>Other</v>
      </c>
      <c r="E133" s="100"/>
      <c r="F133" s="101"/>
      <c r="G133" s="100"/>
      <c r="H133" s="101"/>
      <c r="I133" s="100"/>
      <c r="J133" s="101"/>
      <c r="K133" s="100"/>
      <c r="L133" s="101"/>
      <c r="M133" s="100"/>
      <c r="N133" s="101"/>
      <c r="O133" s="100"/>
      <c r="P133" s="101"/>
      <c r="Q133" s="100"/>
      <c r="R133" s="101"/>
      <c r="S133" s="100"/>
      <c r="T133" s="101"/>
      <c r="U133" s="118"/>
      <c r="V133" s="118"/>
      <c r="W133" s="100"/>
      <c r="X133" s="100"/>
      <c r="Y133" s="100"/>
      <c r="Z133" s="100"/>
      <c r="AA133" s="132"/>
      <c r="AB133" s="101"/>
      <c r="AC133" s="101"/>
      <c r="AD133" s="101"/>
      <c r="AE133" s="100"/>
      <c r="AF133" s="101"/>
      <c r="AG133" s="100"/>
      <c r="AH133" s="101"/>
      <c r="AI133" s="100"/>
      <c r="AJ133" s="101"/>
      <c r="AK133" s="100"/>
      <c r="AL133" s="101"/>
      <c r="AM133" s="101"/>
      <c r="AN133" s="8"/>
      <c r="AO133" s="147">
        <f>IFERROR(VLOOKUP(B133,'A2. Rate Change &amp; Enrollment'!$C$20:$K$769,3,FALSE),0)</f>
        <v>0</v>
      </c>
      <c r="AP133" s="147">
        <f>IFERROR(VLOOKUP(B133,'A2. Rate Change &amp; Enrollment'!$C$20:$K$769,7,FALSE),0)</f>
        <v>0</v>
      </c>
      <c r="AQ133" s="150" t="e">
        <f t="shared" si="14"/>
        <v>#DIV/0!</v>
      </c>
      <c r="AS133" s="177"/>
      <c r="AT133" s="177"/>
      <c r="AV133" s="153" t="e">
        <f t="shared" si="15"/>
        <v>#DIV/0!</v>
      </c>
      <c r="AW133" s="101"/>
      <c r="AY133" s="132"/>
      <c r="AZ133" s="101"/>
      <c r="BA133" s="94"/>
      <c r="BB133" s="94"/>
      <c r="BC133" s="94"/>
      <c r="BD133" s="94"/>
      <c r="BE133" s="101"/>
      <c r="BF133" s="132"/>
      <c r="BG133" s="98"/>
      <c r="BH133" s="74" t="str">
        <f t="shared" si="10"/>
        <v>N</v>
      </c>
      <c r="BI133" t="e">
        <f t="shared" si="11"/>
        <v>#DIV/0!</v>
      </c>
      <c r="BK133" s="283">
        <f>IFERROR(VLOOKUP($B133, 'A2. Rate Change &amp; Enrollment'!$C$14:$BY$769, 75, FALSE), 0)</f>
        <v>0</v>
      </c>
      <c r="BL133" s="283" t="e">
        <f t="shared" si="12"/>
        <v>#DIV/0!</v>
      </c>
      <c r="BM133" s="283" t="e">
        <f t="shared" si="13"/>
        <v>#DIV/0!</v>
      </c>
      <c r="BN133" t="e">
        <f t="shared" si="16"/>
        <v>#DIV/0!</v>
      </c>
    </row>
    <row r="134" spans="1:66" x14ac:dyDescent="0.35">
      <c r="A134" t="s">
        <v>328</v>
      </c>
      <c r="B134" s="144"/>
      <c r="C134" s="98"/>
      <c r="D134" s="43" t="str">
        <f t="shared" si="9"/>
        <v>Other</v>
      </c>
      <c r="E134" s="100"/>
      <c r="F134" s="101"/>
      <c r="G134" s="100"/>
      <c r="H134" s="101"/>
      <c r="I134" s="100"/>
      <c r="J134" s="101"/>
      <c r="K134" s="100"/>
      <c r="L134" s="101"/>
      <c r="M134" s="100"/>
      <c r="N134" s="101"/>
      <c r="O134" s="100"/>
      <c r="P134" s="101"/>
      <c r="Q134" s="100"/>
      <c r="R134" s="101"/>
      <c r="S134" s="100"/>
      <c r="T134" s="101"/>
      <c r="U134" s="118"/>
      <c r="V134" s="118"/>
      <c r="W134" s="100"/>
      <c r="X134" s="100"/>
      <c r="Y134" s="100"/>
      <c r="Z134" s="100"/>
      <c r="AA134" s="132"/>
      <c r="AB134" s="101"/>
      <c r="AC134" s="101"/>
      <c r="AD134" s="101"/>
      <c r="AE134" s="100"/>
      <c r="AF134" s="101"/>
      <c r="AG134" s="100"/>
      <c r="AH134" s="101"/>
      <c r="AI134" s="100"/>
      <c r="AJ134" s="101"/>
      <c r="AK134" s="100"/>
      <c r="AL134" s="101"/>
      <c r="AM134" s="101"/>
      <c r="AN134" s="8"/>
      <c r="AO134" s="147">
        <f>IFERROR(VLOOKUP(B134,'A2. Rate Change &amp; Enrollment'!$C$20:$K$769,3,FALSE),0)</f>
        <v>0</v>
      </c>
      <c r="AP134" s="147">
        <f>IFERROR(VLOOKUP(B134,'A2. Rate Change &amp; Enrollment'!$C$20:$K$769,7,FALSE),0)</f>
        <v>0</v>
      </c>
      <c r="AQ134" s="150" t="e">
        <f t="shared" si="14"/>
        <v>#DIV/0!</v>
      </c>
      <c r="AS134" s="177"/>
      <c r="AT134" s="177"/>
      <c r="AV134" s="153" t="e">
        <f t="shared" si="15"/>
        <v>#DIV/0!</v>
      </c>
      <c r="AW134" s="101"/>
      <c r="AY134" s="132"/>
      <c r="AZ134" s="101"/>
      <c r="BA134" s="94"/>
      <c r="BB134" s="94"/>
      <c r="BC134" s="94"/>
      <c r="BD134" s="94"/>
      <c r="BE134" s="101"/>
      <c r="BF134" s="132"/>
      <c r="BG134" s="98"/>
      <c r="BH134" s="74" t="str">
        <f t="shared" si="10"/>
        <v>N</v>
      </c>
      <c r="BI134" t="e">
        <f t="shared" si="11"/>
        <v>#DIV/0!</v>
      </c>
      <c r="BK134" s="283">
        <f>IFERROR(VLOOKUP($B134, 'A2. Rate Change &amp; Enrollment'!$C$14:$BY$769, 75, FALSE), 0)</f>
        <v>0</v>
      </c>
      <c r="BL134" s="283" t="e">
        <f t="shared" si="12"/>
        <v>#DIV/0!</v>
      </c>
      <c r="BM134" s="283" t="e">
        <f t="shared" si="13"/>
        <v>#DIV/0!</v>
      </c>
      <c r="BN134" t="e">
        <f t="shared" si="16"/>
        <v>#DIV/0!</v>
      </c>
    </row>
    <row r="135" spans="1:66" x14ac:dyDescent="0.35">
      <c r="A135" t="s">
        <v>329</v>
      </c>
      <c r="B135" s="144"/>
      <c r="C135" s="98"/>
      <c r="D135" s="43" t="str">
        <f t="shared" si="9"/>
        <v>Other</v>
      </c>
      <c r="E135" s="100"/>
      <c r="F135" s="101"/>
      <c r="G135" s="100"/>
      <c r="H135" s="101"/>
      <c r="I135" s="100"/>
      <c r="J135" s="101"/>
      <c r="K135" s="100"/>
      <c r="L135" s="101"/>
      <c r="M135" s="100"/>
      <c r="N135" s="101"/>
      <c r="O135" s="100"/>
      <c r="P135" s="101"/>
      <c r="Q135" s="100"/>
      <c r="R135" s="101"/>
      <c r="S135" s="100"/>
      <c r="T135" s="101"/>
      <c r="U135" s="118"/>
      <c r="V135" s="118"/>
      <c r="W135" s="100"/>
      <c r="X135" s="100"/>
      <c r="Y135" s="100"/>
      <c r="Z135" s="100"/>
      <c r="AA135" s="132"/>
      <c r="AB135" s="101"/>
      <c r="AC135" s="101"/>
      <c r="AD135" s="101"/>
      <c r="AE135" s="100"/>
      <c r="AF135" s="101"/>
      <c r="AG135" s="100"/>
      <c r="AH135" s="101"/>
      <c r="AI135" s="100"/>
      <c r="AJ135" s="101"/>
      <c r="AK135" s="100"/>
      <c r="AL135" s="101"/>
      <c r="AM135" s="101"/>
      <c r="AN135" s="8"/>
      <c r="AO135" s="147">
        <f>IFERROR(VLOOKUP(B135,'A2. Rate Change &amp; Enrollment'!$C$20:$K$769,3,FALSE),0)</f>
        <v>0</v>
      </c>
      <c r="AP135" s="147">
        <f>IFERROR(VLOOKUP(B135,'A2. Rate Change &amp; Enrollment'!$C$20:$K$769,7,FALSE),0)</f>
        <v>0</v>
      </c>
      <c r="AQ135" s="150" t="e">
        <f t="shared" si="14"/>
        <v>#DIV/0!</v>
      </c>
      <c r="AS135" s="177"/>
      <c r="AT135" s="177"/>
      <c r="AV135" s="153" t="e">
        <f t="shared" si="15"/>
        <v>#DIV/0!</v>
      </c>
      <c r="AW135" s="101"/>
      <c r="AY135" s="132"/>
      <c r="AZ135" s="101"/>
      <c r="BA135" s="94"/>
      <c r="BB135" s="94"/>
      <c r="BC135" s="94"/>
      <c r="BD135" s="94"/>
      <c r="BE135" s="101"/>
      <c r="BF135" s="132"/>
      <c r="BG135" s="98"/>
      <c r="BH135" s="74" t="str">
        <f t="shared" si="10"/>
        <v>N</v>
      </c>
      <c r="BI135" t="e">
        <f t="shared" si="11"/>
        <v>#DIV/0!</v>
      </c>
      <c r="BK135" s="283">
        <f>IFERROR(VLOOKUP($B135, 'A2. Rate Change &amp; Enrollment'!$C$14:$BY$769, 75, FALSE), 0)</f>
        <v>0</v>
      </c>
      <c r="BL135" s="283" t="e">
        <f t="shared" si="12"/>
        <v>#DIV/0!</v>
      </c>
      <c r="BM135" s="283" t="e">
        <f t="shared" si="13"/>
        <v>#DIV/0!</v>
      </c>
      <c r="BN135" t="e">
        <f t="shared" si="16"/>
        <v>#DIV/0!</v>
      </c>
    </row>
    <row r="136" spans="1:66" x14ac:dyDescent="0.35">
      <c r="A136" t="s">
        <v>330</v>
      </c>
      <c r="B136" s="144"/>
      <c r="C136" s="98"/>
      <c r="D136" s="43" t="str">
        <f t="shared" si="9"/>
        <v>Other</v>
      </c>
      <c r="E136" s="100"/>
      <c r="F136" s="101"/>
      <c r="G136" s="100"/>
      <c r="H136" s="101"/>
      <c r="I136" s="100"/>
      <c r="J136" s="101"/>
      <c r="K136" s="100"/>
      <c r="L136" s="101"/>
      <c r="M136" s="100"/>
      <c r="N136" s="101"/>
      <c r="O136" s="100"/>
      <c r="P136" s="101"/>
      <c r="Q136" s="100"/>
      <c r="R136" s="101"/>
      <c r="S136" s="100"/>
      <c r="T136" s="101"/>
      <c r="U136" s="118"/>
      <c r="V136" s="118"/>
      <c r="W136" s="100"/>
      <c r="X136" s="100"/>
      <c r="Y136" s="100"/>
      <c r="Z136" s="100"/>
      <c r="AA136" s="132"/>
      <c r="AB136" s="101"/>
      <c r="AC136" s="101"/>
      <c r="AD136" s="101"/>
      <c r="AE136" s="100"/>
      <c r="AF136" s="101"/>
      <c r="AG136" s="100"/>
      <c r="AH136" s="101"/>
      <c r="AI136" s="100"/>
      <c r="AJ136" s="101"/>
      <c r="AK136" s="100"/>
      <c r="AL136" s="101"/>
      <c r="AM136" s="101"/>
      <c r="AN136" s="8"/>
      <c r="AO136" s="147">
        <f>IFERROR(VLOOKUP(B136,'A2. Rate Change &amp; Enrollment'!$C$20:$K$769,3,FALSE),0)</f>
        <v>0</v>
      </c>
      <c r="AP136" s="147">
        <f>IFERROR(VLOOKUP(B136,'A2. Rate Change &amp; Enrollment'!$C$20:$K$769,7,FALSE),0)</f>
        <v>0</v>
      </c>
      <c r="AQ136" s="150" t="e">
        <f t="shared" si="14"/>
        <v>#DIV/0!</v>
      </c>
      <c r="AS136" s="177"/>
      <c r="AT136" s="177"/>
      <c r="AV136" s="153" t="e">
        <f t="shared" si="15"/>
        <v>#DIV/0!</v>
      </c>
      <c r="AW136" s="101"/>
      <c r="AY136" s="132"/>
      <c r="AZ136" s="101"/>
      <c r="BA136" s="94"/>
      <c r="BB136" s="94"/>
      <c r="BC136" s="94"/>
      <c r="BD136" s="94"/>
      <c r="BE136" s="101"/>
      <c r="BF136" s="132"/>
      <c r="BG136" s="98"/>
      <c r="BH136" s="74" t="str">
        <f t="shared" si="10"/>
        <v>N</v>
      </c>
      <c r="BI136" t="e">
        <f t="shared" si="11"/>
        <v>#DIV/0!</v>
      </c>
      <c r="BK136" s="283">
        <f>IFERROR(VLOOKUP($B136, 'A2. Rate Change &amp; Enrollment'!$C$14:$BY$769, 75, FALSE), 0)</f>
        <v>0</v>
      </c>
      <c r="BL136" s="283" t="e">
        <f t="shared" si="12"/>
        <v>#DIV/0!</v>
      </c>
      <c r="BM136" s="283" t="e">
        <f t="shared" si="13"/>
        <v>#DIV/0!</v>
      </c>
      <c r="BN136" t="e">
        <f t="shared" si="16"/>
        <v>#DIV/0!</v>
      </c>
    </row>
    <row r="137" spans="1:66" x14ac:dyDescent="0.35">
      <c r="A137" t="s">
        <v>331</v>
      </c>
      <c r="B137" s="144"/>
      <c r="C137" s="98"/>
      <c r="D137" s="43" t="str">
        <f t="shared" si="9"/>
        <v>Other</v>
      </c>
      <c r="E137" s="100"/>
      <c r="F137" s="101"/>
      <c r="G137" s="100"/>
      <c r="H137" s="101"/>
      <c r="I137" s="100"/>
      <c r="J137" s="101"/>
      <c r="K137" s="100"/>
      <c r="L137" s="101"/>
      <c r="M137" s="100"/>
      <c r="N137" s="101"/>
      <c r="O137" s="100"/>
      <c r="P137" s="101"/>
      <c r="Q137" s="100"/>
      <c r="R137" s="101"/>
      <c r="S137" s="100"/>
      <c r="T137" s="101"/>
      <c r="U137" s="118"/>
      <c r="V137" s="118"/>
      <c r="W137" s="100"/>
      <c r="X137" s="100"/>
      <c r="Y137" s="100"/>
      <c r="Z137" s="100"/>
      <c r="AA137" s="132"/>
      <c r="AB137" s="101"/>
      <c r="AC137" s="101"/>
      <c r="AD137" s="101"/>
      <c r="AE137" s="100"/>
      <c r="AF137" s="101"/>
      <c r="AG137" s="100"/>
      <c r="AH137" s="101"/>
      <c r="AI137" s="100"/>
      <c r="AJ137" s="101"/>
      <c r="AK137" s="100"/>
      <c r="AL137" s="101"/>
      <c r="AM137" s="101"/>
      <c r="AN137" s="8"/>
      <c r="AO137" s="147">
        <f>IFERROR(VLOOKUP(B137,'A2. Rate Change &amp; Enrollment'!$C$20:$K$769,3,FALSE),0)</f>
        <v>0</v>
      </c>
      <c r="AP137" s="147">
        <f>IFERROR(VLOOKUP(B137,'A2. Rate Change &amp; Enrollment'!$C$20:$K$769,7,FALSE),0)</f>
        <v>0</v>
      </c>
      <c r="AQ137" s="150" t="e">
        <f t="shared" si="14"/>
        <v>#DIV/0!</v>
      </c>
      <c r="AS137" s="177"/>
      <c r="AT137" s="177"/>
      <c r="AV137" s="153" t="e">
        <f t="shared" si="15"/>
        <v>#DIV/0!</v>
      </c>
      <c r="AW137" s="101"/>
      <c r="AY137" s="132"/>
      <c r="AZ137" s="101"/>
      <c r="BA137" s="94"/>
      <c r="BB137" s="94"/>
      <c r="BC137" s="94"/>
      <c r="BD137" s="94"/>
      <c r="BE137" s="101"/>
      <c r="BF137" s="132"/>
      <c r="BG137" s="98"/>
      <c r="BH137" s="74" t="str">
        <f t="shared" si="10"/>
        <v>N</v>
      </c>
      <c r="BI137" t="e">
        <f t="shared" si="11"/>
        <v>#DIV/0!</v>
      </c>
      <c r="BK137" s="283">
        <f>IFERROR(VLOOKUP($B137, 'A2. Rate Change &amp; Enrollment'!$C$14:$BY$769, 75, FALSE), 0)</f>
        <v>0</v>
      </c>
      <c r="BL137" s="283" t="e">
        <f t="shared" si="12"/>
        <v>#DIV/0!</v>
      </c>
      <c r="BM137" s="283" t="e">
        <f t="shared" si="13"/>
        <v>#DIV/0!</v>
      </c>
      <c r="BN137" t="e">
        <f t="shared" si="16"/>
        <v>#DIV/0!</v>
      </c>
    </row>
    <row r="138" spans="1:66" x14ac:dyDescent="0.35">
      <c r="A138" t="s">
        <v>332</v>
      </c>
      <c r="B138" s="144"/>
      <c r="C138" s="98"/>
      <c r="D138" s="43" t="str">
        <f t="shared" si="9"/>
        <v>Other</v>
      </c>
      <c r="E138" s="100"/>
      <c r="F138" s="101"/>
      <c r="G138" s="100"/>
      <c r="H138" s="101"/>
      <c r="I138" s="100"/>
      <c r="J138" s="101"/>
      <c r="K138" s="100"/>
      <c r="L138" s="101"/>
      <c r="M138" s="100"/>
      <c r="N138" s="101"/>
      <c r="O138" s="100"/>
      <c r="P138" s="101"/>
      <c r="Q138" s="100"/>
      <c r="R138" s="101"/>
      <c r="S138" s="100"/>
      <c r="T138" s="101"/>
      <c r="U138" s="118"/>
      <c r="V138" s="118"/>
      <c r="W138" s="100"/>
      <c r="X138" s="100"/>
      <c r="Y138" s="100"/>
      <c r="Z138" s="100"/>
      <c r="AA138" s="132"/>
      <c r="AB138" s="101"/>
      <c r="AC138" s="101"/>
      <c r="AD138" s="101"/>
      <c r="AE138" s="100"/>
      <c r="AF138" s="101"/>
      <c r="AG138" s="100"/>
      <c r="AH138" s="101"/>
      <c r="AI138" s="100"/>
      <c r="AJ138" s="101"/>
      <c r="AK138" s="100"/>
      <c r="AL138" s="101"/>
      <c r="AM138" s="101"/>
      <c r="AN138" s="8"/>
      <c r="AO138" s="147">
        <f>IFERROR(VLOOKUP(B138,'A2. Rate Change &amp; Enrollment'!$C$20:$K$769,3,FALSE),0)</f>
        <v>0</v>
      </c>
      <c r="AP138" s="147">
        <f>IFERROR(VLOOKUP(B138,'A2. Rate Change &amp; Enrollment'!$C$20:$K$769,7,FALSE),0)</f>
        <v>0</v>
      </c>
      <c r="AQ138" s="150" t="e">
        <f t="shared" si="14"/>
        <v>#DIV/0!</v>
      </c>
      <c r="AS138" s="177"/>
      <c r="AT138" s="177"/>
      <c r="AV138" s="153" t="e">
        <f t="shared" si="15"/>
        <v>#DIV/0!</v>
      </c>
      <c r="AW138" s="101"/>
      <c r="AY138" s="132"/>
      <c r="AZ138" s="101"/>
      <c r="BA138" s="94"/>
      <c r="BB138" s="94"/>
      <c r="BC138" s="94"/>
      <c r="BD138" s="94"/>
      <c r="BE138" s="101"/>
      <c r="BF138" s="132"/>
      <c r="BG138" s="98"/>
      <c r="BH138" s="74" t="str">
        <f t="shared" si="10"/>
        <v>N</v>
      </c>
      <c r="BI138" t="e">
        <f t="shared" si="11"/>
        <v>#DIV/0!</v>
      </c>
      <c r="BK138" s="283">
        <f>IFERROR(VLOOKUP($B138, 'A2. Rate Change &amp; Enrollment'!$C$14:$BY$769, 75, FALSE), 0)</f>
        <v>0</v>
      </c>
      <c r="BL138" s="283" t="e">
        <f t="shared" si="12"/>
        <v>#DIV/0!</v>
      </c>
      <c r="BM138" s="283" t="e">
        <f t="shared" si="13"/>
        <v>#DIV/0!</v>
      </c>
      <c r="BN138" t="e">
        <f t="shared" si="16"/>
        <v>#DIV/0!</v>
      </c>
    </row>
    <row r="139" spans="1:66" x14ac:dyDescent="0.35">
      <c r="A139" t="s">
        <v>333</v>
      </c>
      <c r="B139" s="144"/>
      <c r="C139" s="98"/>
      <c r="D139" s="43" t="str">
        <f t="shared" si="9"/>
        <v>Other</v>
      </c>
      <c r="E139" s="100"/>
      <c r="F139" s="101"/>
      <c r="G139" s="100"/>
      <c r="H139" s="101"/>
      <c r="I139" s="100"/>
      <c r="J139" s="101"/>
      <c r="K139" s="100"/>
      <c r="L139" s="101"/>
      <c r="M139" s="100"/>
      <c r="N139" s="101"/>
      <c r="O139" s="100"/>
      <c r="P139" s="101"/>
      <c r="Q139" s="100"/>
      <c r="R139" s="101"/>
      <c r="S139" s="100"/>
      <c r="T139" s="101"/>
      <c r="U139" s="118"/>
      <c r="V139" s="118"/>
      <c r="W139" s="100"/>
      <c r="X139" s="100"/>
      <c r="Y139" s="100"/>
      <c r="Z139" s="100"/>
      <c r="AA139" s="132"/>
      <c r="AB139" s="101"/>
      <c r="AC139" s="101"/>
      <c r="AD139" s="101"/>
      <c r="AE139" s="100"/>
      <c r="AF139" s="101"/>
      <c r="AG139" s="100"/>
      <c r="AH139" s="101"/>
      <c r="AI139" s="100"/>
      <c r="AJ139" s="101"/>
      <c r="AK139" s="100"/>
      <c r="AL139" s="101"/>
      <c r="AM139" s="101"/>
      <c r="AN139" s="8"/>
      <c r="AO139" s="147">
        <f>IFERROR(VLOOKUP(B139,'A2. Rate Change &amp; Enrollment'!$C$20:$K$769,3,FALSE),0)</f>
        <v>0</v>
      </c>
      <c r="AP139" s="147">
        <f>IFERROR(VLOOKUP(B139,'A2. Rate Change &amp; Enrollment'!$C$20:$K$769,7,FALSE),0)</f>
        <v>0</v>
      </c>
      <c r="AQ139" s="150" t="e">
        <f t="shared" si="14"/>
        <v>#DIV/0!</v>
      </c>
      <c r="AS139" s="177"/>
      <c r="AT139" s="177"/>
      <c r="AV139" s="153" t="e">
        <f t="shared" si="15"/>
        <v>#DIV/0!</v>
      </c>
      <c r="AW139" s="101"/>
      <c r="AY139" s="132"/>
      <c r="AZ139" s="101"/>
      <c r="BA139" s="94"/>
      <c r="BB139" s="94"/>
      <c r="BC139" s="94"/>
      <c r="BD139" s="94"/>
      <c r="BE139" s="101"/>
      <c r="BF139" s="132"/>
      <c r="BG139" s="98"/>
      <c r="BH139" s="74" t="str">
        <f t="shared" si="10"/>
        <v>N</v>
      </c>
      <c r="BI139" t="e">
        <f t="shared" si="11"/>
        <v>#DIV/0!</v>
      </c>
      <c r="BK139" s="283">
        <f>IFERROR(VLOOKUP($B139, 'A2. Rate Change &amp; Enrollment'!$C$14:$BY$769, 75, FALSE), 0)</f>
        <v>0</v>
      </c>
      <c r="BL139" s="283" t="e">
        <f t="shared" si="12"/>
        <v>#DIV/0!</v>
      </c>
      <c r="BM139" s="283" t="e">
        <f t="shared" si="13"/>
        <v>#DIV/0!</v>
      </c>
      <c r="BN139" t="e">
        <f t="shared" si="16"/>
        <v>#DIV/0!</v>
      </c>
    </row>
    <row r="140" spans="1:66" x14ac:dyDescent="0.35">
      <c r="A140" t="s">
        <v>334</v>
      </c>
      <c r="B140" s="144"/>
      <c r="C140" s="98"/>
      <c r="D140" s="43" t="str">
        <f t="shared" si="9"/>
        <v>Other</v>
      </c>
      <c r="E140" s="100"/>
      <c r="F140" s="101"/>
      <c r="G140" s="100"/>
      <c r="H140" s="101"/>
      <c r="I140" s="100"/>
      <c r="J140" s="101"/>
      <c r="K140" s="100"/>
      <c r="L140" s="101"/>
      <c r="M140" s="100"/>
      <c r="N140" s="101"/>
      <c r="O140" s="100"/>
      <c r="P140" s="101"/>
      <c r="Q140" s="100"/>
      <c r="R140" s="101"/>
      <c r="S140" s="100"/>
      <c r="T140" s="101"/>
      <c r="U140" s="118"/>
      <c r="V140" s="118"/>
      <c r="W140" s="100"/>
      <c r="X140" s="100"/>
      <c r="Y140" s="100"/>
      <c r="Z140" s="100"/>
      <c r="AA140" s="132"/>
      <c r="AB140" s="101"/>
      <c r="AC140" s="101"/>
      <c r="AD140" s="101"/>
      <c r="AE140" s="100"/>
      <c r="AF140" s="101"/>
      <c r="AG140" s="100"/>
      <c r="AH140" s="101"/>
      <c r="AI140" s="100"/>
      <c r="AJ140" s="101"/>
      <c r="AK140" s="100"/>
      <c r="AL140" s="101"/>
      <c r="AM140" s="101"/>
      <c r="AN140" s="8"/>
      <c r="AO140" s="147">
        <f>IFERROR(VLOOKUP(B140,'A2. Rate Change &amp; Enrollment'!$C$20:$K$769,3,FALSE),0)</f>
        <v>0</v>
      </c>
      <c r="AP140" s="147">
        <f>IFERROR(VLOOKUP(B140,'A2. Rate Change &amp; Enrollment'!$C$20:$K$769,7,FALSE),0)</f>
        <v>0</v>
      </c>
      <c r="AQ140" s="150" t="e">
        <f t="shared" si="14"/>
        <v>#DIV/0!</v>
      </c>
      <c r="AS140" s="177"/>
      <c r="AT140" s="177"/>
      <c r="AV140" s="153" t="e">
        <f t="shared" si="15"/>
        <v>#DIV/0!</v>
      </c>
      <c r="AW140" s="101"/>
      <c r="AY140" s="132"/>
      <c r="AZ140" s="101"/>
      <c r="BA140" s="94"/>
      <c r="BB140" s="94"/>
      <c r="BC140" s="94"/>
      <c r="BD140" s="94"/>
      <c r="BE140" s="101"/>
      <c r="BF140" s="132"/>
      <c r="BG140" s="98"/>
      <c r="BH140" s="74" t="str">
        <f t="shared" si="10"/>
        <v>N</v>
      </c>
      <c r="BI140" t="e">
        <f t="shared" si="11"/>
        <v>#DIV/0!</v>
      </c>
      <c r="BK140" s="283">
        <f>IFERROR(VLOOKUP($B140, 'A2. Rate Change &amp; Enrollment'!$C$14:$BY$769, 75, FALSE), 0)</f>
        <v>0</v>
      </c>
      <c r="BL140" s="283" t="e">
        <f t="shared" si="12"/>
        <v>#DIV/0!</v>
      </c>
      <c r="BM140" s="283" t="e">
        <f t="shared" si="13"/>
        <v>#DIV/0!</v>
      </c>
      <c r="BN140" t="e">
        <f t="shared" si="16"/>
        <v>#DIV/0!</v>
      </c>
    </row>
    <row r="141" spans="1:66" x14ac:dyDescent="0.35">
      <c r="A141" t="s">
        <v>335</v>
      </c>
      <c r="B141" s="144"/>
      <c r="C141" s="98"/>
      <c r="D141" s="43" t="str">
        <f t="shared" si="9"/>
        <v>Other</v>
      </c>
      <c r="E141" s="100"/>
      <c r="F141" s="101"/>
      <c r="G141" s="100"/>
      <c r="H141" s="101"/>
      <c r="I141" s="100"/>
      <c r="J141" s="101"/>
      <c r="K141" s="100"/>
      <c r="L141" s="101"/>
      <c r="M141" s="100"/>
      <c r="N141" s="101"/>
      <c r="O141" s="100"/>
      <c r="P141" s="101"/>
      <c r="Q141" s="100"/>
      <c r="R141" s="101"/>
      <c r="S141" s="100"/>
      <c r="T141" s="101"/>
      <c r="U141" s="118"/>
      <c r="V141" s="118"/>
      <c r="W141" s="100"/>
      <c r="X141" s="100"/>
      <c r="Y141" s="100"/>
      <c r="Z141" s="100"/>
      <c r="AA141" s="132"/>
      <c r="AB141" s="101"/>
      <c r="AC141" s="101"/>
      <c r="AD141" s="101"/>
      <c r="AE141" s="100"/>
      <c r="AF141" s="101"/>
      <c r="AG141" s="100"/>
      <c r="AH141" s="101"/>
      <c r="AI141" s="100"/>
      <c r="AJ141" s="101"/>
      <c r="AK141" s="100"/>
      <c r="AL141" s="101"/>
      <c r="AM141" s="101"/>
      <c r="AN141" s="8"/>
      <c r="AO141" s="147">
        <f>IFERROR(VLOOKUP(B141,'A2. Rate Change &amp; Enrollment'!$C$20:$K$769,3,FALSE),0)</f>
        <v>0</v>
      </c>
      <c r="AP141" s="147">
        <f>IFERROR(VLOOKUP(B141,'A2. Rate Change &amp; Enrollment'!$C$20:$K$769,7,FALSE),0)</f>
        <v>0</v>
      </c>
      <c r="AQ141" s="150" t="e">
        <f t="shared" si="14"/>
        <v>#DIV/0!</v>
      </c>
      <c r="AS141" s="177"/>
      <c r="AT141" s="177"/>
      <c r="AV141" s="153" t="e">
        <f t="shared" si="15"/>
        <v>#DIV/0!</v>
      </c>
      <c r="AW141" s="101"/>
      <c r="AY141" s="132"/>
      <c r="AZ141" s="101"/>
      <c r="BA141" s="94"/>
      <c r="BB141" s="94"/>
      <c r="BC141" s="94"/>
      <c r="BD141" s="94"/>
      <c r="BE141" s="101"/>
      <c r="BF141" s="132"/>
      <c r="BG141" s="98"/>
      <c r="BH141" s="74" t="str">
        <f t="shared" si="10"/>
        <v>N</v>
      </c>
      <c r="BI141" t="e">
        <f t="shared" si="11"/>
        <v>#DIV/0!</v>
      </c>
      <c r="BK141" s="283">
        <f>IFERROR(VLOOKUP($B141, 'A2. Rate Change &amp; Enrollment'!$C$14:$BY$769, 75, FALSE), 0)</f>
        <v>0</v>
      </c>
      <c r="BL141" s="283" t="e">
        <f t="shared" si="12"/>
        <v>#DIV/0!</v>
      </c>
      <c r="BM141" s="283" t="e">
        <f t="shared" si="13"/>
        <v>#DIV/0!</v>
      </c>
      <c r="BN141" t="e">
        <f t="shared" si="16"/>
        <v>#DIV/0!</v>
      </c>
    </row>
    <row r="142" spans="1:66" x14ac:dyDescent="0.35">
      <c r="A142" t="s">
        <v>336</v>
      </c>
      <c r="B142" s="144"/>
      <c r="C142" s="98"/>
      <c r="D142" s="43" t="str">
        <f t="shared" si="9"/>
        <v>Other</v>
      </c>
      <c r="E142" s="100"/>
      <c r="F142" s="101"/>
      <c r="G142" s="100"/>
      <c r="H142" s="101"/>
      <c r="I142" s="100"/>
      <c r="J142" s="101"/>
      <c r="K142" s="100"/>
      <c r="L142" s="101"/>
      <c r="M142" s="100"/>
      <c r="N142" s="101"/>
      <c r="O142" s="100"/>
      <c r="P142" s="101"/>
      <c r="Q142" s="100"/>
      <c r="R142" s="101"/>
      <c r="S142" s="100"/>
      <c r="T142" s="101"/>
      <c r="U142" s="118"/>
      <c r="V142" s="118"/>
      <c r="W142" s="100"/>
      <c r="X142" s="100"/>
      <c r="Y142" s="100"/>
      <c r="Z142" s="100"/>
      <c r="AA142" s="132"/>
      <c r="AB142" s="101"/>
      <c r="AC142" s="101"/>
      <c r="AD142" s="101"/>
      <c r="AE142" s="100"/>
      <c r="AF142" s="101"/>
      <c r="AG142" s="100"/>
      <c r="AH142" s="101"/>
      <c r="AI142" s="100"/>
      <c r="AJ142" s="101"/>
      <c r="AK142" s="100"/>
      <c r="AL142" s="101"/>
      <c r="AM142" s="101"/>
      <c r="AN142" s="8"/>
      <c r="AO142" s="147">
        <f>IFERROR(VLOOKUP(B142,'A2. Rate Change &amp; Enrollment'!$C$20:$K$769,3,FALSE),0)</f>
        <v>0</v>
      </c>
      <c r="AP142" s="147">
        <f>IFERROR(VLOOKUP(B142,'A2. Rate Change &amp; Enrollment'!$C$20:$K$769,7,FALSE),0)</f>
        <v>0</v>
      </c>
      <c r="AQ142" s="150" t="e">
        <f t="shared" si="14"/>
        <v>#DIV/0!</v>
      </c>
      <c r="AS142" s="177"/>
      <c r="AT142" s="177"/>
      <c r="AV142" s="153" t="e">
        <f t="shared" si="15"/>
        <v>#DIV/0!</v>
      </c>
      <c r="AW142" s="101"/>
      <c r="AY142" s="132"/>
      <c r="AZ142" s="101"/>
      <c r="BA142" s="94"/>
      <c r="BB142" s="94"/>
      <c r="BC142" s="94"/>
      <c r="BD142" s="94"/>
      <c r="BE142" s="101"/>
      <c r="BF142" s="132"/>
      <c r="BG142" s="98"/>
      <c r="BH142" s="74" t="str">
        <f t="shared" si="10"/>
        <v>N</v>
      </c>
      <c r="BI142" t="e">
        <f t="shared" si="11"/>
        <v>#DIV/0!</v>
      </c>
      <c r="BK142" s="283">
        <f>IFERROR(VLOOKUP($B142, 'A2. Rate Change &amp; Enrollment'!$C$14:$BY$769, 75, FALSE), 0)</f>
        <v>0</v>
      </c>
      <c r="BL142" s="283" t="e">
        <f t="shared" si="12"/>
        <v>#DIV/0!</v>
      </c>
      <c r="BM142" s="283" t="e">
        <f t="shared" si="13"/>
        <v>#DIV/0!</v>
      </c>
      <c r="BN142" t="e">
        <f t="shared" si="16"/>
        <v>#DIV/0!</v>
      </c>
    </row>
    <row r="143" spans="1:66" x14ac:dyDescent="0.35">
      <c r="A143" t="s">
        <v>337</v>
      </c>
      <c r="B143" s="144"/>
      <c r="C143" s="98"/>
      <c r="D143" s="43" t="str">
        <f t="shared" si="9"/>
        <v>Other</v>
      </c>
      <c r="E143" s="100"/>
      <c r="F143" s="101"/>
      <c r="G143" s="100"/>
      <c r="H143" s="101"/>
      <c r="I143" s="100"/>
      <c r="J143" s="101"/>
      <c r="K143" s="100"/>
      <c r="L143" s="101"/>
      <c r="M143" s="100"/>
      <c r="N143" s="101"/>
      <c r="O143" s="100"/>
      <c r="P143" s="101"/>
      <c r="Q143" s="100"/>
      <c r="R143" s="101"/>
      <c r="S143" s="100"/>
      <c r="T143" s="101"/>
      <c r="U143" s="118"/>
      <c r="V143" s="118"/>
      <c r="W143" s="100"/>
      <c r="X143" s="100"/>
      <c r="Y143" s="100"/>
      <c r="Z143" s="100"/>
      <c r="AA143" s="132"/>
      <c r="AB143" s="101"/>
      <c r="AC143" s="101"/>
      <c r="AD143" s="101"/>
      <c r="AE143" s="100"/>
      <c r="AF143" s="101"/>
      <c r="AG143" s="100"/>
      <c r="AH143" s="101"/>
      <c r="AI143" s="100"/>
      <c r="AJ143" s="101"/>
      <c r="AK143" s="100"/>
      <c r="AL143" s="101"/>
      <c r="AM143" s="101"/>
      <c r="AN143" s="8"/>
      <c r="AO143" s="147">
        <f>IFERROR(VLOOKUP(B143,'A2. Rate Change &amp; Enrollment'!$C$20:$K$769,3,FALSE),0)</f>
        <v>0</v>
      </c>
      <c r="AP143" s="147">
        <f>IFERROR(VLOOKUP(B143,'A2. Rate Change &amp; Enrollment'!$C$20:$K$769,7,FALSE),0)</f>
        <v>0</v>
      </c>
      <c r="AQ143" s="150" t="e">
        <f t="shared" si="14"/>
        <v>#DIV/0!</v>
      </c>
      <c r="AS143" s="177"/>
      <c r="AT143" s="177"/>
      <c r="AV143" s="153" t="e">
        <f t="shared" si="15"/>
        <v>#DIV/0!</v>
      </c>
      <c r="AW143" s="101"/>
      <c r="AY143" s="132"/>
      <c r="AZ143" s="101"/>
      <c r="BA143" s="94"/>
      <c r="BB143" s="94"/>
      <c r="BC143" s="94"/>
      <c r="BD143" s="94"/>
      <c r="BE143" s="101"/>
      <c r="BF143" s="132"/>
      <c r="BG143" s="98"/>
      <c r="BH143" s="74" t="str">
        <f t="shared" si="10"/>
        <v>N</v>
      </c>
      <c r="BI143" t="e">
        <f t="shared" si="11"/>
        <v>#DIV/0!</v>
      </c>
      <c r="BK143" s="283">
        <f>IFERROR(VLOOKUP($B143, 'A2. Rate Change &amp; Enrollment'!$C$14:$BY$769, 75, FALSE), 0)</f>
        <v>0</v>
      </c>
      <c r="BL143" s="283" t="e">
        <f t="shared" si="12"/>
        <v>#DIV/0!</v>
      </c>
      <c r="BM143" s="283" t="e">
        <f t="shared" si="13"/>
        <v>#DIV/0!</v>
      </c>
      <c r="BN143" t="e">
        <f t="shared" si="16"/>
        <v>#DIV/0!</v>
      </c>
    </row>
    <row r="144" spans="1:66" x14ac:dyDescent="0.35">
      <c r="A144" t="s">
        <v>338</v>
      </c>
      <c r="B144" s="144"/>
      <c r="C144" s="98"/>
      <c r="D144" s="43" t="str">
        <f t="shared" ref="D144:D207" si="17">$B$4</f>
        <v>Other</v>
      </c>
      <c r="E144" s="100"/>
      <c r="F144" s="101"/>
      <c r="G144" s="100"/>
      <c r="H144" s="101"/>
      <c r="I144" s="100"/>
      <c r="J144" s="101"/>
      <c r="K144" s="100"/>
      <c r="L144" s="101"/>
      <c r="M144" s="100"/>
      <c r="N144" s="101"/>
      <c r="O144" s="100"/>
      <c r="P144" s="101"/>
      <c r="Q144" s="100"/>
      <c r="R144" s="101"/>
      <c r="S144" s="100"/>
      <c r="T144" s="101"/>
      <c r="U144" s="118"/>
      <c r="V144" s="118"/>
      <c r="W144" s="100"/>
      <c r="X144" s="100"/>
      <c r="Y144" s="100"/>
      <c r="Z144" s="100"/>
      <c r="AA144" s="132"/>
      <c r="AB144" s="101"/>
      <c r="AC144" s="101"/>
      <c r="AD144" s="101"/>
      <c r="AE144" s="100"/>
      <c r="AF144" s="101"/>
      <c r="AG144" s="100"/>
      <c r="AH144" s="101"/>
      <c r="AI144" s="100"/>
      <c r="AJ144" s="101"/>
      <c r="AK144" s="100"/>
      <c r="AL144" s="101"/>
      <c r="AM144" s="101"/>
      <c r="AN144" s="8"/>
      <c r="AO144" s="147">
        <f>IFERROR(VLOOKUP(B144,'A2. Rate Change &amp; Enrollment'!$C$20:$K$769,3,FALSE),0)</f>
        <v>0</v>
      </c>
      <c r="AP144" s="147">
        <f>IFERROR(VLOOKUP(B144,'A2. Rate Change &amp; Enrollment'!$C$20:$K$769,7,FALSE),0)</f>
        <v>0</v>
      </c>
      <c r="AQ144" s="150" t="e">
        <f t="shared" si="14"/>
        <v>#DIV/0!</v>
      </c>
      <c r="AS144" s="177"/>
      <c r="AT144" s="177"/>
      <c r="AV144" s="153" t="e">
        <f t="shared" si="15"/>
        <v>#DIV/0!</v>
      </c>
      <c r="AW144" s="101"/>
      <c r="AY144" s="132"/>
      <c r="AZ144" s="101"/>
      <c r="BA144" s="94"/>
      <c r="BB144" s="94"/>
      <c r="BC144" s="94"/>
      <c r="BD144" s="94"/>
      <c r="BE144" s="101"/>
      <c r="BF144" s="132"/>
      <c r="BG144" s="98"/>
      <c r="BH144" s="74" t="str">
        <f t="shared" ref="BH144:BH207" si="18">IF(OR(AS144-AT144&gt;5%, AT144-AS144&gt;5%), "Y", "N")</f>
        <v>N</v>
      </c>
      <c r="BI144" t="e">
        <f t="shared" ref="BI144:BI207" si="19">IF(AND(AQ144&gt;5%, BH144="Y"), "Y", "N")</f>
        <v>#DIV/0!</v>
      </c>
      <c r="BK144" s="283">
        <f>IFERROR(VLOOKUP($B144, 'A2. Rate Change &amp; Enrollment'!$C$14:$BY$769, 75, FALSE), 0)</f>
        <v>0</v>
      </c>
      <c r="BL144" s="283" t="e">
        <f t="shared" ref="BL144:BL207" si="20">BK144/$BK$14</f>
        <v>#DIV/0!</v>
      </c>
      <c r="BM144" s="283" t="e">
        <f t="shared" ref="BM144:BM207" si="21">AS144/$AS$14</f>
        <v>#DIV/0!</v>
      </c>
      <c r="BN144" t="e">
        <f t="shared" si="16"/>
        <v>#DIV/0!</v>
      </c>
    </row>
    <row r="145" spans="1:66" x14ac:dyDescent="0.35">
      <c r="A145" t="s">
        <v>339</v>
      </c>
      <c r="B145" s="144"/>
      <c r="C145" s="98"/>
      <c r="D145" s="43" t="str">
        <f t="shared" si="17"/>
        <v>Other</v>
      </c>
      <c r="E145" s="100"/>
      <c r="F145" s="101"/>
      <c r="G145" s="100"/>
      <c r="H145" s="101"/>
      <c r="I145" s="100"/>
      <c r="J145" s="101"/>
      <c r="K145" s="100"/>
      <c r="L145" s="101"/>
      <c r="M145" s="100"/>
      <c r="N145" s="101"/>
      <c r="O145" s="100"/>
      <c r="P145" s="101"/>
      <c r="Q145" s="100"/>
      <c r="R145" s="101"/>
      <c r="S145" s="100"/>
      <c r="T145" s="101"/>
      <c r="U145" s="118"/>
      <c r="V145" s="118"/>
      <c r="W145" s="100"/>
      <c r="X145" s="100"/>
      <c r="Y145" s="100"/>
      <c r="Z145" s="100"/>
      <c r="AA145" s="132"/>
      <c r="AB145" s="101"/>
      <c r="AC145" s="101"/>
      <c r="AD145" s="101"/>
      <c r="AE145" s="100"/>
      <c r="AF145" s="101"/>
      <c r="AG145" s="100"/>
      <c r="AH145" s="101"/>
      <c r="AI145" s="100"/>
      <c r="AJ145" s="101"/>
      <c r="AK145" s="100"/>
      <c r="AL145" s="101"/>
      <c r="AM145" s="101"/>
      <c r="AN145" s="8"/>
      <c r="AO145" s="147">
        <f>IFERROR(VLOOKUP(B145,'A2. Rate Change &amp; Enrollment'!$C$20:$K$769,3,FALSE),0)</f>
        <v>0</v>
      </c>
      <c r="AP145" s="147">
        <f>IFERROR(VLOOKUP(B145,'A2. Rate Change &amp; Enrollment'!$C$20:$K$769,7,FALSE),0)</f>
        <v>0</v>
      </c>
      <c r="AQ145" s="150" t="e">
        <f t="shared" ref="AQ145:AQ208" si="22">AP145/$AP$11</f>
        <v>#DIV/0!</v>
      </c>
      <c r="AS145" s="177"/>
      <c r="AT145" s="177"/>
      <c r="AV145" s="153" t="e">
        <f t="shared" ref="AV145:AV208" si="23">AS145/AT145-1</f>
        <v>#DIV/0!</v>
      </c>
      <c r="AW145" s="101"/>
      <c r="AY145" s="132"/>
      <c r="AZ145" s="101"/>
      <c r="BA145" s="94"/>
      <c r="BB145" s="94"/>
      <c r="BC145" s="94"/>
      <c r="BD145" s="94"/>
      <c r="BE145" s="101"/>
      <c r="BF145" s="132"/>
      <c r="BG145" s="98"/>
      <c r="BH145" s="74" t="str">
        <f t="shared" si="18"/>
        <v>N</v>
      </c>
      <c r="BI145" t="e">
        <f t="shared" si="19"/>
        <v>#DIV/0!</v>
      </c>
      <c r="BK145" s="283">
        <f>IFERROR(VLOOKUP($B145, 'A2. Rate Change &amp; Enrollment'!$C$14:$BY$769, 75, FALSE), 0)</f>
        <v>0</v>
      </c>
      <c r="BL145" s="283" t="e">
        <f t="shared" si="20"/>
        <v>#DIV/0!</v>
      </c>
      <c r="BM145" s="283" t="e">
        <f t="shared" si="21"/>
        <v>#DIV/0!</v>
      </c>
      <c r="BN145" t="e">
        <f t="shared" ref="BN145:BN208" si="24">IF(ABS(BM145-BL145)&lt;0.001, "N", "Y")</f>
        <v>#DIV/0!</v>
      </c>
    </row>
    <row r="146" spans="1:66" x14ac:dyDescent="0.35">
      <c r="A146" t="s">
        <v>340</v>
      </c>
      <c r="B146" s="144"/>
      <c r="C146" s="98"/>
      <c r="D146" s="43" t="str">
        <f t="shared" si="17"/>
        <v>Other</v>
      </c>
      <c r="E146" s="100"/>
      <c r="F146" s="101"/>
      <c r="G146" s="100"/>
      <c r="H146" s="101"/>
      <c r="I146" s="100"/>
      <c r="J146" s="101"/>
      <c r="K146" s="100"/>
      <c r="L146" s="101"/>
      <c r="M146" s="100"/>
      <c r="N146" s="101"/>
      <c r="O146" s="100"/>
      <c r="P146" s="101"/>
      <c r="Q146" s="100"/>
      <c r="R146" s="101"/>
      <c r="S146" s="100"/>
      <c r="T146" s="101"/>
      <c r="U146" s="118"/>
      <c r="V146" s="118"/>
      <c r="W146" s="100"/>
      <c r="X146" s="100"/>
      <c r="Y146" s="100"/>
      <c r="Z146" s="100"/>
      <c r="AA146" s="132"/>
      <c r="AB146" s="101"/>
      <c r="AC146" s="101"/>
      <c r="AD146" s="101"/>
      <c r="AE146" s="100"/>
      <c r="AF146" s="101"/>
      <c r="AG146" s="100"/>
      <c r="AH146" s="101"/>
      <c r="AI146" s="100"/>
      <c r="AJ146" s="101"/>
      <c r="AK146" s="100"/>
      <c r="AL146" s="101"/>
      <c r="AM146" s="101"/>
      <c r="AN146" s="8"/>
      <c r="AO146" s="147">
        <f>IFERROR(VLOOKUP(B146,'A2. Rate Change &amp; Enrollment'!$C$20:$K$769,3,FALSE),0)</f>
        <v>0</v>
      </c>
      <c r="AP146" s="147">
        <f>IFERROR(VLOOKUP(B146,'A2. Rate Change &amp; Enrollment'!$C$20:$K$769,7,FALSE),0)</f>
        <v>0</v>
      </c>
      <c r="AQ146" s="150" t="e">
        <f t="shared" si="22"/>
        <v>#DIV/0!</v>
      </c>
      <c r="AS146" s="177"/>
      <c r="AT146" s="177"/>
      <c r="AV146" s="153" t="e">
        <f t="shared" si="23"/>
        <v>#DIV/0!</v>
      </c>
      <c r="AW146" s="101"/>
      <c r="AY146" s="132"/>
      <c r="AZ146" s="101"/>
      <c r="BA146" s="94"/>
      <c r="BB146" s="94"/>
      <c r="BC146" s="94"/>
      <c r="BD146" s="94"/>
      <c r="BE146" s="101"/>
      <c r="BF146" s="132"/>
      <c r="BG146" s="98"/>
      <c r="BH146" s="74" t="str">
        <f t="shared" si="18"/>
        <v>N</v>
      </c>
      <c r="BI146" t="e">
        <f t="shared" si="19"/>
        <v>#DIV/0!</v>
      </c>
      <c r="BK146" s="283">
        <f>IFERROR(VLOOKUP($B146, 'A2. Rate Change &amp; Enrollment'!$C$14:$BY$769, 75, FALSE), 0)</f>
        <v>0</v>
      </c>
      <c r="BL146" s="283" t="e">
        <f t="shared" si="20"/>
        <v>#DIV/0!</v>
      </c>
      <c r="BM146" s="283" t="e">
        <f t="shared" si="21"/>
        <v>#DIV/0!</v>
      </c>
      <c r="BN146" t="e">
        <f t="shared" si="24"/>
        <v>#DIV/0!</v>
      </c>
    </row>
    <row r="147" spans="1:66" x14ac:dyDescent="0.35">
      <c r="A147" t="s">
        <v>341</v>
      </c>
      <c r="B147" s="144"/>
      <c r="C147" s="98"/>
      <c r="D147" s="43" t="str">
        <f t="shared" si="17"/>
        <v>Other</v>
      </c>
      <c r="E147" s="100"/>
      <c r="F147" s="101"/>
      <c r="G147" s="100"/>
      <c r="H147" s="101"/>
      <c r="I147" s="100"/>
      <c r="J147" s="101"/>
      <c r="K147" s="100"/>
      <c r="L147" s="101"/>
      <c r="M147" s="100"/>
      <c r="N147" s="101"/>
      <c r="O147" s="100"/>
      <c r="P147" s="101"/>
      <c r="Q147" s="100"/>
      <c r="R147" s="101"/>
      <c r="S147" s="100"/>
      <c r="T147" s="101"/>
      <c r="U147" s="118"/>
      <c r="V147" s="118"/>
      <c r="W147" s="100"/>
      <c r="X147" s="100"/>
      <c r="Y147" s="100"/>
      <c r="Z147" s="100"/>
      <c r="AA147" s="132"/>
      <c r="AB147" s="101"/>
      <c r="AC147" s="101"/>
      <c r="AD147" s="101"/>
      <c r="AE147" s="100"/>
      <c r="AF147" s="101"/>
      <c r="AG147" s="100"/>
      <c r="AH147" s="101"/>
      <c r="AI147" s="100"/>
      <c r="AJ147" s="101"/>
      <c r="AK147" s="100"/>
      <c r="AL147" s="101"/>
      <c r="AM147" s="101"/>
      <c r="AN147" s="8"/>
      <c r="AO147" s="147">
        <f>IFERROR(VLOOKUP(B147,'A2. Rate Change &amp; Enrollment'!$C$20:$K$769,3,FALSE),0)</f>
        <v>0</v>
      </c>
      <c r="AP147" s="147">
        <f>IFERROR(VLOOKUP(B147,'A2. Rate Change &amp; Enrollment'!$C$20:$K$769,7,FALSE),0)</f>
        <v>0</v>
      </c>
      <c r="AQ147" s="150" t="e">
        <f t="shared" si="22"/>
        <v>#DIV/0!</v>
      </c>
      <c r="AS147" s="177"/>
      <c r="AT147" s="177"/>
      <c r="AV147" s="153" t="e">
        <f t="shared" si="23"/>
        <v>#DIV/0!</v>
      </c>
      <c r="AW147" s="101"/>
      <c r="AY147" s="132"/>
      <c r="AZ147" s="101"/>
      <c r="BA147" s="94"/>
      <c r="BB147" s="94"/>
      <c r="BC147" s="94"/>
      <c r="BD147" s="94"/>
      <c r="BE147" s="101"/>
      <c r="BF147" s="132"/>
      <c r="BG147" s="98"/>
      <c r="BH147" s="74" t="str">
        <f t="shared" si="18"/>
        <v>N</v>
      </c>
      <c r="BI147" t="e">
        <f t="shared" si="19"/>
        <v>#DIV/0!</v>
      </c>
      <c r="BK147" s="283">
        <f>IFERROR(VLOOKUP($B147, 'A2. Rate Change &amp; Enrollment'!$C$14:$BY$769, 75, FALSE), 0)</f>
        <v>0</v>
      </c>
      <c r="BL147" s="283" t="e">
        <f t="shared" si="20"/>
        <v>#DIV/0!</v>
      </c>
      <c r="BM147" s="283" t="e">
        <f t="shared" si="21"/>
        <v>#DIV/0!</v>
      </c>
      <c r="BN147" t="e">
        <f t="shared" si="24"/>
        <v>#DIV/0!</v>
      </c>
    </row>
    <row r="148" spans="1:66" x14ac:dyDescent="0.35">
      <c r="A148" t="s">
        <v>342</v>
      </c>
      <c r="B148" s="144"/>
      <c r="C148" s="98"/>
      <c r="D148" s="43" t="str">
        <f t="shared" si="17"/>
        <v>Other</v>
      </c>
      <c r="E148" s="100"/>
      <c r="F148" s="101"/>
      <c r="G148" s="100"/>
      <c r="H148" s="101"/>
      <c r="I148" s="100"/>
      <c r="J148" s="101"/>
      <c r="K148" s="100"/>
      <c r="L148" s="101"/>
      <c r="M148" s="100"/>
      <c r="N148" s="101"/>
      <c r="O148" s="100"/>
      <c r="P148" s="101"/>
      <c r="Q148" s="100"/>
      <c r="R148" s="101"/>
      <c r="S148" s="100"/>
      <c r="T148" s="101"/>
      <c r="U148" s="118"/>
      <c r="V148" s="118"/>
      <c r="W148" s="100"/>
      <c r="X148" s="100"/>
      <c r="Y148" s="100"/>
      <c r="Z148" s="100"/>
      <c r="AA148" s="132"/>
      <c r="AB148" s="101"/>
      <c r="AC148" s="101"/>
      <c r="AD148" s="101"/>
      <c r="AE148" s="100"/>
      <c r="AF148" s="101"/>
      <c r="AG148" s="100"/>
      <c r="AH148" s="101"/>
      <c r="AI148" s="100"/>
      <c r="AJ148" s="101"/>
      <c r="AK148" s="100"/>
      <c r="AL148" s="101"/>
      <c r="AM148" s="101"/>
      <c r="AN148" s="8"/>
      <c r="AO148" s="147">
        <f>IFERROR(VLOOKUP(B148,'A2. Rate Change &amp; Enrollment'!$C$20:$K$769,3,FALSE),0)</f>
        <v>0</v>
      </c>
      <c r="AP148" s="147">
        <f>IFERROR(VLOOKUP(B148,'A2. Rate Change &amp; Enrollment'!$C$20:$K$769,7,FALSE),0)</f>
        <v>0</v>
      </c>
      <c r="AQ148" s="150" t="e">
        <f t="shared" si="22"/>
        <v>#DIV/0!</v>
      </c>
      <c r="AS148" s="177"/>
      <c r="AT148" s="177"/>
      <c r="AV148" s="153" t="e">
        <f t="shared" si="23"/>
        <v>#DIV/0!</v>
      </c>
      <c r="AW148" s="101"/>
      <c r="AY148" s="132"/>
      <c r="AZ148" s="101"/>
      <c r="BA148" s="94"/>
      <c r="BB148" s="94"/>
      <c r="BC148" s="94"/>
      <c r="BD148" s="94"/>
      <c r="BE148" s="101"/>
      <c r="BF148" s="132"/>
      <c r="BG148" s="98"/>
      <c r="BH148" s="74" t="str">
        <f t="shared" si="18"/>
        <v>N</v>
      </c>
      <c r="BI148" t="e">
        <f t="shared" si="19"/>
        <v>#DIV/0!</v>
      </c>
      <c r="BK148" s="283">
        <f>IFERROR(VLOOKUP($B148, 'A2. Rate Change &amp; Enrollment'!$C$14:$BY$769, 75, FALSE), 0)</f>
        <v>0</v>
      </c>
      <c r="BL148" s="283" t="e">
        <f t="shared" si="20"/>
        <v>#DIV/0!</v>
      </c>
      <c r="BM148" s="283" t="e">
        <f t="shared" si="21"/>
        <v>#DIV/0!</v>
      </c>
      <c r="BN148" t="e">
        <f t="shared" si="24"/>
        <v>#DIV/0!</v>
      </c>
    </row>
    <row r="149" spans="1:66" x14ac:dyDescent="0.35">
      <c r="A149" t="s">
        <v>343</v>
      </c>
      <c r="B149" s="144"/>
      <c r="C149" s="98"/>
      <c r="D149" s="43" t="str">
        <f t="shared" si="17"/>
        <v>Other</v>
      </c>
      <c r="E149" s="100"/>
      <c r="F149" s="101"/>
      <c r="G149" s="100"/>
      <c r="H149" s="101"/>
      <c r="I149" s="100"/>
      <c r="J149" s="101"/>
      <c r="K149" s="100"/>
      <c r="L149" s="101"/>
      <c r="M149" s="100"/>
      <c r="N149" s="101"/>
      <c r="O149" s="100"/>
      <c r="P149" s="101"/>
      <c r="Q149" s="100"/>
      <c r="R149" s="101"/>
      <c r="S149" s="100"/>
      <c r="T149" s="101"/>
      <c r="U149" s="118"/>
      <c r="V149" s="118"/>
      <c r="W149" s="100"/>
      <c r="X149" s="100"/>
      <c r="Y149" s="100"/>
      <c r="Z149" s="100"/>
      <c r="AA149" s="132"/>
      <c r="AB149" s="101"/>
      <c r="AC149" s="101"/>
      <c r="AD149" s="101"/>
      <c r="AE149" s="100"/>
      <c r="AF149" s="101"/>
      <c r="AG149" s="100"/>
      <c r="AH149" s="101"/>
      <c r="AI149" s="100"/>
      <c r="AJ149" s="101"/>
      <c r="AK149" s="100"/>
      <c r="AL149" s="101"/>
      <c r="AM149" s="101"/>
      <c r="AN149" s="8"/>
      <c r="AO149" s="147">
        <f>IFERROR(VLOOKUP(B149,'A2. Rate Change &amp; Enrollment'!$C$20:$K$769,3,FALSE),0)</f>
        <v>0</v>
      </c>
      <c r="AP149" s="147">
        <f>IFERROR(VLOOKUP(B149,'A2. Rate Change &amp; Enrollment'!$C$20:$K$769,7,FALSE),0)</f>
        <v>0</v>
      </c>
      <c r="AQ149" s="150" t="e">
        <f t="shared" si="22"/>
        <v>#DIV/0!</v>
      </c>
      <c r="AS149" s="177"/>
      <c r="AT149" s="177"/>
      <c r="AV149" s="153" t="e">
        <f t="shared" si="23"/>
        <v>#DIV/0!</v>
      </c>
      <c r="AW149" s="101"/>
      <c r="AY149" s="132"/>
      <c r="AZ149" s="101"/>
      <c r="BA149" s="94"/>
      <c r="BB149" s="94"/>
      <c r="BC149" s="94"/>
      <c r="BD149" s="94"/>
      <c r="BE149" s="101"/>
      <c r="BF149" s="132"/>
      <c r="BG149" s="98"/>
      <c r="BH149" s="74" t="str">
        <f t="shared" si="18"/>
        <v>N</v>
      </c>
      <c r="BI149" t="e">
        <f t="shared" si="19"/>
        <v>#DIV/0!</v>
      </c>
      <c r="BK149" s="283">
        <f>IFERROR(VLOOKUP($B149, 'A2. Rate Change &amp; Enrollment'!$C$14:$BY$769, 75, FALSE), 0)</f>
        <v>0</v>
      </c>
      <c r="BL149" s="283" t="e">
        <f t="shared" si="20"/>
        <v>#DIV/0!</v>
      </c>
      <c r="BM149" s="283" t="e">
        <f t="shared" si="21"/>
        <v>#DIV/0!</v>
      </c>
      <c r="BN149" t="e">
        <f t="shared" si="24"/>
        <v>#DIV/0!</v>
      </c>
    </row>
    <row r="150" spans="1:66" x14ac:dyDescent="0.35">
      <c r="A150" t="s">
        <v>344</v>
      </c>
      <c r="B150" s="144"/>
      <c r="C150" s="98"/>
      <c r="D150" s="43" t="str">
        <f t="shared" si="17"/>
        <v>Other</v>
      </c>
      <c r="E150" s="100"/>
      <c r="F150" s="101"/>
      <c r="G150" s="100"/>
      <c r="H150" s="101"/>
      <c r="I150" s="100"/>
      <c r="J150" s="101"/>
      <c r="K150" s="100"/>
      <c r="L150" s="101"/>
      <c r="M150" s="100"/>
      <c r="N150" s="101"/>
      <c r="O150" s="100"/>
      <c r="P150" s="101"/>
      <c r="Q150" s="100"/>
      <c r="R150" s="101"/>
      <c r="S150" s="100"/>
      <c r="T150" s="101"/>
      <c r="U150" s="118"/>
      <c r="V150" s="118"/>
      <c r="W150" s="100"/>
      <c r="X150" s="100"/>
      <c r="Y150" s="100"/>
      <c r="Z150" s="100"/>
      <c r="AA150" s="132"/>
      <c r="AB150" s="101"/>
      <c r="AC150" s="101"/>
      <c r="AD150" s="101"/>
      <c r="AE150" s="100"/>
      <c r="AF150" s="101"/>
      <c r="AG150" s="100"/>
      <c r="AH150" s="101"/>
      <c r="AI150" s="100"/>
      <c r="AJ150" s="101"/>
      <c r="AK150" s="100"/>
      <c r="AL150" s="101"/>
      <c r="AM150" s="101"/>
      <c r="AN150" s="8"/>
      <c r="AO150" s="147">
        <f>IFERROR(VLOOKUP(B150,'A2. Rate Change &amp; Enrollment'!$C$20:$K$769,3,FALSE),0)</f>
        <v>0</v>
      </c>
      <c r="AP150" s="147">
        <f>IFERROR(VLOOKUP(B150,'A2. Rate Change &amp; Enrollment'!$C$20:$K$769,7,FALSE),0)</f>
        <v>0</v>
      </c>
      <c r="AQ150" s="150" t="e">
        <f t="shared" si="22"/>
        <v>#DIV/0!</v>
      </c>
      <c r="AS150" s="177"/>
      <c r="AT150" s="177"/>
      <c r="AV150" s="153" t="e">
        <f t="shared" si="23"/>
        <v>#DIV/0!</v>
      </c>
      <c r="AW150" s="101"/>
      <c r="AY150" s="132"/>
      <c r="AZ150" s="101"/>
      <c r="BA150" s="94"/>
      <c r="BB150" s="94"/>
      <c r="BC150" s="94"/>
      <c r="BD150" s="94"/>
      <c r="BE150" s="101"/>
      <c r="BF150" s="132"/>
      <c r="BG150" s="98"/>
      <c r="BH150" s="74" t="str">
        <f t="shared" si="18"/>
        <v>N</v>
      </c>
      <c r="BI150" t="e">
        <f t="shared" si="19"/>
        <v>#DIV/0!</v>
      </c>
      <c r="BK150" s="283">
        <f>IFERROR(VLOOKUP($B150, 'A2. Rate Change &amp; Enrollment'!$C$14:$BY$769, 75, FALSE), 0)</f>
        <v>0</v>
      </c>
      <c r="BL150" s="283" t="e">
        <f t="shared" si="20"/>
        <v>#DIV/0!</v>
      </c>
      <c r="BM150" s="283" t="e">
        <f t="shared" si="21"/>
        <v>#DIV/0!</v>
      </c>
      <c r="BN150" t="e">
        <f t="shared" si="24"/>
        <v>#DIV/0!</v>
      </c>
    </row>
    <row r="151" spans="1:66" x14ac:dyDescent="0.35">
      <c r="A151" t="s">
        <v>345</v>
      </c>
      <c r="B151" s="144"/>
      <c r="C151" s="98"/>
      <c r="D151" s="43" t="str">
        <f t="shared" si="17"/>
        <v>Other</v>
      </c>
      <c r="E151" s="100"/>
      <c r="F151" s="101"/>
      <c r="G151" s="100"/>
      <c r="H151" s="101"/>
      <c r="I151" s="100"/>
      <c r="J151" s="101"/>
      <c r="K151" s="100"/>
      <c r="L151" s="101"/>
      <c r="M151" s="100"/>
      <c r="N151" s="101"/>
      <c r="O151" s="100"/>
      <c r="P151" s="101"/>
      <c r="Q151" s="100"/>
      <c r="R151" s="101"/>
      <c r="S151" s="100"/>
      <c r="T151" s="101"/>
      <c r="U151" s="118"/>
      <c r="V151" s="118"/>
      <c r="W151" s="100"/>
      <c r="X151" s="100"/>
      <c r="Y151" s="100"/>
      <c r="Z151" s="100"/>
      <c r="AA151" s="132"/>
      <c r="AB151" s="101"/>
      <c r="AC151" s="101"/>
      <c r="AD151" s="101"/>
      <c r="AE151" s="100"/>
      <c r="AF151" s="101"/>
      <c r="AG151" s="100"/>
      <c r="AH151" s="101"/>
      <c r="AI151" s="100"/>
      <c r="AJ151" s="101"/>
      <c r="AK151" s="100"/>
      <c r="AL151" s="101"/>
      <c r="AM151" s="101"/>
      <c r="AN151" s="8"/>
      <c r="AO151" s="147">
        <f>IFERROR(VLOOKUP(B151,'A2. Rate Change &amp; Enrollment'!$C$20:$K$769,3,FALSE),0)</f>
        <v>0</v>
      </c>
      <c r="AP151" s="147">
        <f>IFERROR(VLOOKUP(B151,'A2. Rate Change &amp; Enrollment'!$C$20:$K$769,7,FALSE),0)</f>
        <v>0</v>
      </c>
      <c r="AQ151" s="150" t="e">
        <f t="shared" si="22"/>
        <v>#DIV/0!</v>
      </c>
      <c r="AS151" s="177"/>
      <c r="AT151" s="177"/>
      <c r="AV151" s="153" t="e">
        <f t="shared" si="23"/>
        <v>#DIV/0!</v>
      </c>
      <c r="AW151" s="101"/>
      <c r="AY151" s="132"/>
      <c r="AZ151" s="101"/>
      <c r="BA151" s="94"/>
      <c r="BB151" s="94"/>
      <c r="BC151" s="94"/>
      <c r="BD151" s="94"/>
      <c r="BE151" s="101"/>
      <c r="BF151" s="132"/>
      <c r="BG151" s="98"/>
      <c r="BH151" s="74" t="str">
        <f t="shared" si="18"/>
        <v>N</v>
      </c>
      <c r="BI151" t="e">
        <f t="shared" si="19"/>
        <v>#DIV/0!</v>
      </c>
      <c r="BK151" s="283">
        <f>IFERROR(VLOOKUP($B151, 'A2. Rate Change &amp; Enrollment'!$C$14:$BY$769, 75, FALSE), 0)</f>
        <v>0</v>
      </c>
      <c r="BL151" s="283" t="e">
        <f t="shared" si="20"/>
        <v>#DIV/0!</v>
      </c>
      <c r="BM151" s="283" t="e">
        <f t="shared" si="21"/>
        <v>#DIV/0!</v>
      </c>
      <c r="BN151" t="e">
        <f t="shared" si="24"/>
        <v>#DIV/0!</v>
      </c>
    </row>
    <row r="152" spans="1:66" x14ac:dyDescent="0.35">
      <c r="A152" t="s">
        <v>346</v>
      </c>
      <c r="B152" s="144"/>
      <c r="C152" s="98"/>
      <c r="D152" s="43" t="str">
        <f t="shared" si="17"/>
        <v>Other</v>
      </c>
      <c r="E152" s="100"/>
      <c r="F152" s="101"/>
      <c r="G152" s="100"/>
      <c r="H152" s="101"/>
      <c r="I152" s="100"/>
      <c r="J152" s="101"/>
      <c r="K152" s="100"/>
      <c r="L152" s="101"/>
      <c r="M152" s="100"/>
      <c r="N152" s="101"/>
      <c r="O152" s="100"/>
      <c r="P152" s="101"/>
      <c r="Q152" s="100"/>
      <c r="R152" s="101"/>
      <c r="S152" s="100"/>
      <c r="T152" s="101"/>
      <c r="U152" s="118"/>
      <c r="V152" s="118"/>
      <c r="W152" s="100"/>
      <c r="X152" s="100"/>
      <c r="Y152" s="100"/>
      <c r="Z152" s="100"/>
      <c r="AA152" s="132"/>
      <c r="AB152" s="101"/>
      <c r="AC152" s="101"/>
      <c r="AD152" s="101"/>
      <c r="AE152" s="100"/>
      <c r="AF152" s="101"/>
      <c r="AG152" s="100"/>
      <c r="AH152" s="101"/>
      <c r="AI152" s="100"/>
      <c r="AJ152" s="101"/>
      <c r="AK152" s="100"/>
      <c r="AL152" s="101"/>
      <c r="AM152" s="101"/>
      <c r="AN152" s="8"/>
      <c r="AO152" s="147">
        <f>IFERROR(VLOOKUP(B152,'A2. Rate Change &amp; Enrollment'!$C$20:$K$769,3,FALSE),0)</f>
        <v>0</v>
      </c>
      <c r="AP152" s="147">
        <f>IFERROR(VLOOKUP(B152,'A2. Rate Change &amp; Enrollment'!$C$20:$K$769,7,FALSE),0)</f>
        <v>0</v>
      </c>
      <c r="AQ152" s="150" t="e">
        <f t="shared" si="22"/>
        <v>#DIV/0!</v>
      </c>
      <c r="AS152" s="177"/>
      <c r="AT152" s="177"/>
      <c r="AV152" s="153" t="e">
        <f t="shared" si="23"/>
        <v>#DIV/0!</v>
      </c>
      <c r="AW152" s="101"/>
      <c r="AY152" s="132"/>
      <c r="AZ152" s="101"/>
      <c r="BA152" s="94"/>
      <c r="BB152" s="94"/>
      <c r="BC152" s="94"/>
      <c r="BD152" s="94"/>
      <c r="BE152" s="101"/>
      <c r="BF152" s="132"/>
      <c r="BG152" s="98"/>
      <c r="BH152" s="74" t="str">
        <f t="shared" si="18"/>
        <v>N</v>
      </c>
      <c r="BI152" t="e">
        <f t="shared" si="19"/>
        <v>#DIV/0!</v>
      </c>
      <c r="BK152" s="283">
        <f>IFERROR(VLOOKUP($B152, 'A2. Rate Change &amp; Enrollment'!$C$14:$BY$769, 75, FALSE), 0)</f>
        <v>0</v>
      </c>
      <c r="BL152" s="283" t="e">
        <f t="shared" si="20"/>
        <v>#DIV/0!</v>
      </c>
      <c r="BM152" s="283" t="e">
        <f t="shared" si="21"/>
        <v>#DIV/0!</v>
      </c>
      <c r="BN152" t="e">
        <f t="shared" si="24"/>
        <v>#DIV/0!</v>
      </c>
    </row>
    <row r="153" spans="1:66" x14ac:dyDescent="0.35">
      <c r="A153" t="s">
        <v>347</v>
      </c>
      <c r="B153" s="144"/>
      <c r="C153" s="98"/>
      <c r="D153" s="43" t="str">
        <f t="shared" si="17"/>
        <v>Other</v>
      </c>
      <c r="E153" s="100"/>
      <c r="F153" s="101"/>
      <c r="G153" s="100"/>
      <c r="H153" s="101"/>
      <c r="I153" s="100"/>
      <c r="J153" s="101"/>
      <c r="K153" s="100"/>
      <c r="L153" s="101"/>
      <c r="M153" s="100"/>
      <c r="N153" s="101"/>
      <c r="O153" s="100"/>
      <c r="P153" s="101"/>
      <c r="Q153" s="100"/>
      <c r="R153" s="101"/>
      <c r="S153" s="100"/>
      <c r="T153" s="101"/>
      <c r="U153" s="118"/>
      <c r="V153" s="118"/>
      <c r="W153" s="100"/>
      <c r="X153" s="100"/>
      <c r="Y153" s="100"/>
      <c r="Z153" s="100"/>
      <c r="AA153" s="132"/>
      <c r="AB153" s="101"/>
      <c r="AC153" s="101"/>
      <c r="AD153" s="101"/>
      <c r="AE153" s="100"/>
      <c r="AF153" s="101"/>
      <c r="AG153" s="100"/>
      <c r="AH153" s="101"/>
      <c r="AI153" s="100"/>
      <c r="AJ153" s="101"/>
      <c r="AK153" s="100"/>
      <c r="AL153" s="101"/>
      <c r="AM153" s="101"/>
      <c r="AN153" s="8"/>
      <c r="AO153" s="147">
        <f>IFERROR(VLOOKUP(B153,'A2. Rate Change &amp; Enrollment'!$C$20:$K$769,3,FALSE),0)</f>
        <v>0</v>
      </c>
      <c r="AP153" s="147">
        <f>IFERROR(VLOOKUP(B153,'A2. Rate Change &amp; Enrollment'!$C$20:$K$769,7,FALSE),0)</f>
        <v>0</v>
      </c>
      <c r="AQ153" s="150" t="e">
        <f t="shared" si="22"/>
        <v>#DIV/0!</v>
      </c>
      <c r="AS153" s="177"/>
      <c r="AT153" s="177"/>
      <c r="AV153" s="153" t="e">
        <f t="shared" si="23"/>
        <v>#DIV/0!</v>
      </c>
      <c r="AW153" s="101"/>
      <c r="AY153" s="132"/>
      <c r="AZ153" s="101"/>
      <c r="BA153" s="94"/>
      <c r="BB153" s="94"/>
      <c r="BC153" s="94"/>
      <c r="BD153" s="94"/>
      <c r="BE153" s="101"/>
      <c r="BF153" s="132"/>
      <c r="BG153" s="98"/>
      <c r="BH153" s="74" t="str">
        <f t="shared" si="18"/>
        <v>N</v>
      </c>
      <c r="BI153" t="e">
        <f t="shared" si="19"/>
        <v>#DIV/0!</v>
      </c>
      <c r="BK153" s="283">
        <f>IFERROR(VLOOKUP($B153, 'A2. Rate Change &amp; Enrollment'!$C$14:$BY$769, 75, FALSE), 0)</f>
        <v>0</v>
      </c>
      <c r="BL153" s="283" t="e">
        <f t="shared" si="20"/>
        <v>#DIV/0!</v>
      </c>
      <c r="BM153" s="283" t="e">
        <f t="shared" si="21"/>
        <v>#DIV/0!</v>
      </c>
      <c r="BN153" t="e">
        <f t="shared" si="24"/>
        <v>#DIV/0!</v>
      </c>
    </row>
    <row r="154" spans="1:66" x14ac:dyDescent="0.35">
      <c r="A154" t="s">
        <v>348</v>
      </c>
      <c r="B154" s="144"/>
      <c r="C154" s="98"/>
      <c r="D154" s="43" t="str">
        <f t="shared" si="17"/>
        <v>Other</v>
      </c>
      <c r="E154" s="100"/>
      <c r="F154" s="101"/>
      <c r="G154" s="100"/>
      <c r="H154" s="101"/>
      <c r="I154" s="100"/>
      <c r="J154" s="101"/>
      <c r="K154" s="100"/>
      <c r="L154" s="101"/>
      <c r="M154" s="100"/>
      <c r="N154" s="101"/>
      <c r="O154" s="100"/>
      <c r="P154" s="101"/>
      <c r="Q154" s="100"/>
      <c r="R154" s="101"/>
      <c r="S154" s="100"/>
      <c r="T154" s="101"/>
      <c r="U154" s="118"/>
      <c r="V154" s="118"/>
      <c r="W154" s="100"/>
      <c r="X154" s="100"/>
      <c r="Y154" s="100"/>
      <c r="Z154" s="100"/>
      <c r="AA154" s="132"/>
      <c r="AB154" s="101"/>
      <c r="AC154" s="101"/>
      <c r="AD154" s="101"/>
      <c r="AE154" s="100"/>
      <c r="AF154" s="101"/>
      <c r="AG154" s="100"/>
      <c r="AH154" s="101"/>
      <c r="AI154" s="100"/>
      <c r="AJ154" s="101"/>
      <c r="AK154" s="100"/>
      <c r="AL154" s="101"/>
      <c r="AM154" s="101"/>
      <c r="AN154" s="8"/>
      <c r="AO154" s="147">
        <f>IFERROR(VLOOKUP(B154,'A2. Rate Change &amp; Enrollment'!$C$20:$K$769,3,FALSE),0)</f>
        <v>0</v>
      </c>
      <c r="AP154" s="147">
        <f>IFERROR(VLOOKUP(B154,'A2. Rate Change &amp; Enrollment'!$C$20:$K$769,7,FALSE),0)</f>
        <v>0</v>
      </c>
      <c r="AQ154" s="150" t="e">
        <f t="shared" si="22"/>
        <v>#DIV/0!</v>
      </c>
      <c r="AS154" s="177"/>
      <c r="AT154" s="177"/>
      <c r="AV154" s="153" t="e">
        <f t="shared" si="23"/>
        <v>#DIV/0!</v>
      </c>
      <c r="AW154" s="101"/>
      <c r="AY154" s="132"/>
      <c r="AZ154" s="101"/>
      <c r="BA154" s="94"/>
      <c r="BB154" s="94"/>
      <c r="BC154" s="94"/>
      <c r="BD154" s="94"/>
      <c r="BE154" s="101"/>
      <c r="BF154" s="132"/>
      <c r="BG154" s="98"/>
      <c r="BH154" s="74" t="str">
        <f t="shared" si="18"/>
        <v>N</v>
      </c>
      <c r="BI154" t="e">
        <f t="shared" si="19"/>
        <v>#DIV/0!</v>
      </c>
      <c r="BK154" s="283">
        <f>IFERROR(VLOOKUP($B154, 'A2. Rate Change &amp; Enrollment'!$C$14:$BY$769, 75, FALSE), 0)</f>
        <v>0</v>
      </c>
      <c r="BL154" s="283" t="e">
        <f t="shared" si="20"/>
        <v>#DIV/0!</v>
      </c>
      <c r="BM154" s="283" t="e">
        <f t="shared" si="21"/>
        <v>#DIV/0!</v>
      </c>
      <c r="BN154" t="e">
        <f t="shared" si="24"/>
        <v>#DIV/0!</v>
      </c>
    </row>
    <row r="155" spans="1:66" x14ac:dyDescent="0.35">
      <c r="A155" t="s">
        <v>349</v>
      </c>
      <c r="B155" s="144"/>
      <c r="C155" s="98"/>
      <c r="D155" s="43" t="str">
        <f t="shared" si="17"/>
        <v>Other</v>
      </c>
      <c r="E155" s="100"/>
      <c r="F155" s="101"/>
      <c r="G155" s="100"/>
      <c r="H155" s="101"/>
      <c r="I155" s="100"/>
      <c r="J155" s="101"/>
      <c r="K155" s="100"/>
      <c r="L155" s="101"/>
      <c r="M155" s="100"/>
      <c r="N155" s="101"/>
      <c r="O155" s="100"/>
      <c r="P155" s="101"/>
      <c r="Q155" s="100"/>
      <c r="R155" s="101"/>
      <c r="S155" s="100"/>
      <c r="T155" s="101"/>
      <c r="U155" s="118"/>
      <c r="V155" s="118"/>
      <c r="W155" s="100"/>
      <c r="X155" s="100"/>
      <c r="Y155" s="100"/>
      <c r="Z155" s="100"/>
      <c r="AA155" s="132"/>
      <c r="AB155" s="101"/>
      <c r="AC155" s="101"/>
      <c r="AD155" s="101"/>
      <c r="AE155" s="100"/>
      <c r="AF155" s="101"/>
      <c r="AG155" s="100"/>
      <c r="AH155" s="101"/>
      <c r="AI155" s="100"/>
      <c r="AJ155" s="101"/>
      <c r="AK155" s="100"/>
      <c r="AL155" s="101"/>
      <c r="AM155" s="101"/>
      <c r="AN155" s="8"/>
      <c r="AO155" s="147">
        <f>IFERROR(VLOOKUP(B155,'A2. Rate Change &amp; Enrollment'!$C$20:$K$769,3,FALSE),0)</f>
        <v>0</v>
      </c>
      <c r="AP155" s="147">
        <f>IFERROR(VLOOKUP(B155,'A2. Rate Change &amp; Enrollment'!$C$20:$K$769,7,FALSE),0)</f>
        <v>0</v>
      </c>
      <c r="AQ155" s="150" t="e">
        <f t="shared" si="22"/>
        <v>#DIV/0!</v>
      </c>
      <c r="AS155" s="177"/>
      <c r="AT155" s="177"/>
      <c r="AV155" s="153" t="e">
        <f t="shared" si="23"/>
        <v>#DIV/0!</v>
      </c>
      <c r="AW155" s="101"/>
      <c r="AY155" s="132"/>
      <c r="AZ155" s="101"/>
      <c r="BA155" s="94"/>
      <c r="BB155" s="94"/>
      <c r="BC155" s="94"/>
      <c r="BD155" s="94"/>
      <c r="BE155" s="101"/>
      <c r="BF155" s="132"/>
      <c r="BG155" s="98"/>
      <c r="BH155" s="74" t="str">
        <f t="shared" si="18"/>
        <v>N</v>
      </c>
      <c r="BI155" t="e">
        <f t="shared" si="19"/>
        <v>#DIV/0!</v>
      </c>
      <c r="BK155" s="283">
        <f>IFERROR(VLOOKUP($B155, 'A2. Rate Change &amp; Enrollment'!$C$14:$BY$769, 75, FALSE), 0)</f>
        <v>0</v>
      </c>
      <c r="BL155" s="283" t="e">
        <f t="shared" si="20"/>
        <v>#DIV/0!</v>
      </c>
      <c r="BM155" s="283" t="e">
        <f t="shared" si="21"/>
        <v>#DIV/0!</v>
      </c>
      <c r="BN155" t="e">
        <f t="shared" si="24"/>
        <v>#DIV/0!</v>
      </c>
    </row>
    <row r="156" spans="1:66" x14ac:dyDescent="0.35">
      <c r="A156" t="s">
        <v>350</v>
      </c>
      <c r="B156" s="144"/>
      <c r="C156" s="98"/>
      <c r="D156" s="43" t="str">
        <f t="shared" si="17"/>
        <v>Other</v>
      </c>
      <c r="E156" s="100"/>
      <c r="F156" s="101"/>
      <c r="G156" s="100"/>
      <c r="H156" s="101"/>
      <c r="I156" s="100"/>
      <c r="J156" s="101"/>
      <c r="K156" s="100"/>
      <c r="L156" s="101"/>
      <c r="M156" s="100"/>
      <c r="N156" s="101"/>
      <c r="O156" s="100"/>
      <c r="P156" s="101"/>
      <c r="Q156" s="100"/>
      <c r="R156" s="101"/>
      <c r="S156" s="100"/>
      <c r="T156" s="101"/>
      <c r="U156" s="118"/>
      <c r="V156" s="118"/>
      <c r="W156" s="100"/>
      <c r="X156" s="100"/>
      <c r="Y156" s="100"/>
      <c r="Z156" s="100"/>
      <c r="AA156" s="132"/>
      <c r="AB156" s="101"/>
      <c r="AC156" s="101"/>
      <c r="AD156" s="101"/>
      <c r="AE156" s="100"/>
      <c r="AF156" s="101"/>
      <c r="AG156" s="100"/>
      <c r="AH156" s="101"/>
      <c r="AI156" s="100"/>
      <c r="AJ156" s="101"/>
      <c r="AK156" s="100"/>
      <c r="AL156" s="101"/>
      <c r="AM156" s="101"/>
      <c r="AN156" s="8"/>
      <c r="AO156" s="147">
        <f>IFERROR(VLOOKUP(B156,'A2. Rate Change &amp; Enrollment'!$C$20:$K$769,3,FALSE),0)</f>
        <v>0</v>
      </c>
      <c r="AP156" s="147">
        <f>IFERROR(VLOOKUP(B156,'A2. Rate Change &amp; Enrollment'!$C$20:$K$769,7,FALSE),0)</f>
        <v>0</v>
      </c>
      <c r="AQ156" s="150" t="e">
        <f t="shared" si="22"/>
        <v>#DIV/0!</v>
      </c>
      <c r="AS156" s="177"/>
      <c r="AT156" s="177"/>
      <c r="AV156" s="153" t="e">
        <f t="shared" si="23"/>
        <v>#DIV/0!</v>
      </c>
      <c r="AW156" s="101"/>
      <c r="AY156" s="132"/>
      <c r="AZ156" s="101"/>
      <c r="BA156" s="94"/>
      <c r="BB156" s="94"/>
      <c r="BC156" s="94"/>
      <c r="BD156" s="94"/>
      <c r="BE156" s="101"/>
      <c r="BF156" s="132"/>
      <c r="BG156" s="98"/>
      <c r="BH156" s="74" t="str">
        <f t="shared" si="18"/>
        <v>N</v>
      </c>
      <c r="BI156" t="e">
        <f t="shared" si="19"/>
        <v>#DIV/0!</v>
      </c>
      <c r="BK156" s="283">
        <f>IFERROR(VLOOKUP($B156, 'A2. Rate Change &amp; Enrollment'!$C$14:$BY$769, 75, FALSE), 0)</f>
        <v>0</v>
      </c>
      <c r="BL156" s="283" t="e">
        <f t="shared" si="20"/>
        <v>#DIV/0!</v>
      </c>
      <c r="BM156" s="283" t="e">
        <f t="shared" si="21"/>
        <v>#DIV/0!</v>
      </c>
      <c r="BN156" t="e">
        <f t="shared" si="24"/>
        <v>#DIV/0!</v>
      </c>
    </row>
    <row r="157" spans="1:66" x14ac:dyDescent="0.35">
      <c r="A157" t="s">
        <v>351</v>
      </c>
      <c r="B157" s="144"/>
      <c r="C157" s="98"/>
      <c r="D157" s="43" t="str">
        <f t="shared" si="17"/>
        <v>Other</v>
      </c>
      <c r="E157" s="100"/>
      <c r="F157" s="101"/>
      <c r="G157" s="100"/>
      <c r="H157" s="101"/>
      <c r="I157" s="100"/>
      <c r="J157" s="101"/>
      <c r="K157" s="100"/>
      <c r="L157" s="101"/>
      <c r="M157" s="100"/>
      <c r="N157" s="101"/>
      <c r="O157" s="100"/>
      <c r="P157" s="101"/>
      <c r="Q157" s="100"/>
      <c r="R157" s="101"/>
      <c r="S157" s="100"/>
      <c r="T157" s="101"/>
      <c r="U157" s="118"/>
      <c r="V157" s="118"/>
      <c r="W157" s="100"/>
      <c r="X157" s="100"/>
      <c r="Y157" s="100"/>
      <c r="Z157" s="100"/>
      <c r="AA157" s="132"/>
      <c r="AB157" s="101"/>
      <c r="AC157" s="101"/>
      <c r="AD157" s="101"/>
      <c r="AE157" s="100"/>
      <c r="AF157" s="101"/>
      <c r="AG157" s="100"/>
      <c r="AH157" s="101"/>
      <c r="AI157" s="100"/>
      <c r="AJ157" s="101"/>
      <c r="AK157" s="100"/>
      <c r="AL157" s="101"/>
      <c r="AM157" s="101"/>
      <c r="AN157" s="8"/>
      <c r="AO157" s="147">
        <f>IFERROR(VLOOKUP(B157,'A2. Rate Change &amp; Enrollment'!$C$20:$K$769,3,FALSE),0)</f>
        <v>0</v>
      </c>
      <c r="AP157" s="147">
        <f>IFERROR(VLOOKUP(B157,'A2. Rate Change &amp; Enrollment'!$C$20:$K$769,7,FALSE),0)</f>
        <v>0</v>
      </c>
      <c r="AQ157" s="150" t="e">
        <f t="shared" si="22"/>
        <v>#DIV/0!</v>
      </c>
      <c r="AS157" s="177"/>
      <c r="AT157" s="177"/>
      <c r="AV157" s="153" t="e">
        <f t="shared" si="23"/>
        <v>#DIV/0!</v>
      </c>
      <c r="AW157" s="101"/>
      <c r="AY157" s="132"/>
      <c r="AZ157" s="101"/>
      <c r="BA157" s="94"/>
      <c r="BB157" s="94"/>
      <c r="BC157" s="94"/>
      <c r="BD157" s="94"/>
      <c r="BE157" s="101"/>
      <c r="BF157" s="132"/>
      <c r="BG157" s="98"/>
      <c r="BH157" s="74" t="str">
        <f t="shared" si="18"/>
        <v>N</v>
      </c>
      <c r="BI157" t="e">
        <f t="shared" si="19"/>
        <v>#DIV/0!</v>
      </c>
      <c r="BK157" s="283">
        <f>IFERROR(VLOOKUP($B157, 'A2. Rate Change &amp; Enrollment'!$C$14:$BY$769, 75, FALSE), 0)</f>
        <v>0</v>
      </c>
      <c r="BL157" s="283" t="e">
        <f t="shared" si="20"/>
        <v>#DIV/0!</v>
      </c>
      <c r="BM157" s="283" t="e">
        <f t="shared" si="21"/>
        <v>#DIV/0!</v>
      </c>
      <c r="BN157" t="e">
        <f t="shared" si="24"/>
        <v>#DIV/0!</v>
      </c>
    </row>
    <row r="158" spans="1:66" x14ac:dyDescent="0.35">
      <c r="A158" t="s">
        <v>352</v>
      </c>
      <c r="B158" s="144"/>
      <c r="C158" s="98"/>
      <c r="D158" s="43" t="str">
        <f t="shared" si="17"/>
        <v>Other</v>
      </c>
      <c r="E158" s="100"/>
      <c r="F158" s="101"/>
      <c r="G158" s="100"/>
      <c r="H158" s="101"/>
      <c r="I158" s="100"/>
      <c r="J158" s="101"/>
      <c r="K158" s="100"/>
      <c r="L158" s="101"/>
      <c r="M158" s="100"/>
      <c r="N158" s="101"/>
      <c r="O158" s="100"/>
      <c r="P158" s="101"/>
      <c r="Q158" s="100"/>
      <c r="R158" s="101"/>
      <c r="S158" s="100"/>
      <c r="T158" s="101"/>
      <c r="U158" s="118"/>
      <c r="V158" s="118"/>
      <c r="W158" s="100"/>
      <c r="X158" s="100"/>
      <c r="Y158" s="100"/>
      <c r="Z158" s="100"/>
      <c r="AA158" s="132"/>
      <c r="AB158" s="101"/>
      <c r="AC158" s="101"/>
      <c r="AD158" s="101"/>
      <c r="AE158" s="100"/>
      <c r="AF158" s="101"/>
      <c r="AG158" s="100"/>
      <c r="AH158" s="101"/>
      <c r="AI158" s="100"/>
      <c r="AJ158" s="101"/>
      <c r="AK158" s="100"/>
      <c r="AL158" s="101"/>
      <c r="AM158" s="101"/>
      <c r="AN158" s="8"/>
      <c r="AO158" s="147">
        <f>IFERROR(VLOOKUP(B158,'A2. Rate Change &amp; Enrollment'!$C$20:$K$769,3,FALSE),0)</f>
        <v>0</v>
      </c>
      <c r="AP158" s="147">
        <f>IFERROR(VLOOKUP(B158,'A2. Rate Change &amp; Enrollment'!$C$20:$K$769,7,FALSE),0)</f>
        <v>0</v>
      </c>
      <c r="AQ158" s="150" t="e">
        <f t="shared" si="22"/>
        <v>#DIV/0!</v>
      </c>
      <c r="AS158" s="177"/>
      <c r="AT158" s="177"/>
      <c r="AV158" s="153" t="e">
        <f t="shared" si="23"/>
        <v>#DIV/0!</v>
      </c>
      <c r="AW158" s="101"/>
      <c r="AY158" s="132"/>
      <c r="AZ158" s="101"/>
      <c r="BA158" s="94"/>
      <c r="BB158" s="94"/>
      <c r="BC158" s="94"/>
      <c r="BD158" s="94"/>
      <c r="BE158" s="101"/>
      <c r="BF158" s="132"/>
      <c r="BG158" s="98"/>
      <c r="BH158" s="74" t="str">
        <f t="shared" si="18"/>
        <v>N</v>
      </c>
      <c r="BI158" t="e">
        <f t="shared" si="19"/>
        <v>#DIV/0!</v>
      </c>
      <c r="BK158" s="283">
        <f>IFERROR(VLOOKUP($B158, 'A2. Rate Change &amp; Enrollment'!$C$14:$BY$769, 75, FALSE), 0)</f>
        <v>0</v>
      </c>
      <c r="BL158" s="283" t="e">
        <f t="shared" si="20"/>
        <v>#DIV/0!</v>
      </c>
      <c r="BM158" s="283" t="e">
        <f t="shared" si="21"/>
        <v>#DIV/0!</v>
      </c>
      <c r="BN158" t="e">
        <f t="shared" si="24"/>
        <v>#DIV/0!</v>
      </c>
    </row>
    <row r="159" spans="1:66" x14ac:dyDescent="0.35">
      <c r="A159" t="s">
        <v>353</v>
      </c>
      <c r="B159" s="144"/>
      <c r="C159" s="98"/>
      <c r="D159" s="43" t="str">
        <f t="shared" si="17"/>
        <v>Other</v>
      </c>
      <c r="E159" s="100"/>
      <c r="F159" s="101"/>
      <c r="G159" s="100"/>
      <c r="H159" s="101"/>
      <c r="I159" s="100"/>
      <c r="J159" s="101"/>
      <c r="K159" s="100"/>
      <c r="L159" s="101"/>
      <c r="M159" s="100"/>
      <c r="N159" s="101"/>
      <c r="O159" s="100"/>
      <c r="P159" s="101"/>
      <c r="Q159" s="100"/>
      <c r="R159" s="101"/>
      <c r="S159" s="100"/>
      <c r="T159" s="101"/>
      <c r="U159" s="118"/>
      <c r="V159" s="118"/>
      <c r="W159" s="100"/>
      <c r="X159" s="100"/>
      <c r="Y159" s="100"/>
      <c r="Z159" s="100"/>
      <c r="AA159" s="132"/>
      <c r="AB159" s="101"/>
      <c r="AC159" s="101"/>
      <c r="AD159" s="101"/>
      <c r="AE159" s="100"/>
      <c r="AF159" s="101"/>
      <c r="AG159" s="100"/>
      <c r="AH159" s="101"/>
      <c r="AI159" s="100"/>
      <c r="AJ159" s="101"/>
      <c r="AK159" s="100"/>
      <c r="AL159" s="101"/>
      <c r="AM159" s="101"/>
      <c r="AN159" s="8"/>
      <c r="AO159" s="147">
        <f>IFERROR(VLOOKUP(B159,'A2. Rate Change &amp; Enrollment'!$C$20:$K$769,3,FALSE),0)</f>
        <v>0</v>
      </c>
      <c r="AP159" s="147">
        <f>IFERROR(VLOOKUP(B159,'A2. Rate Change &amp; Enrollment'!$C$20:$K$769,7,FALSE),0)</f>
        <v>0</v>
      </c>
      <c r="AQ159" s="150" t="e">
        <f t="shared" si="22"/>
        <v>#DIV/0!</v>
      </c>
      <c r="AS159" s="177"/>
      <c r="AT159" s="177"/>
      <c r="AV159" s="153" t="e">
        <f t="shared" si="23"/>
        <v>#DIV/0!</v>
      </c>
      <c r="AW159" s="101"/>
      <c r="AY159" s="132"/>
      <c r="AZ159" s="101"/>
      <c r="BA159" s="94"/>
      <c r="BB159" s="94"/>
      <c r="BC159" s="94"/>
      <c r="BD159" s="94"/>
      <c r="BE159" s="101"/>
      <c r="BF159" s="132"/>
      <c r="BG159" s="98"/>
      <c r="BH159" s="74" t="str">
        <f t="shared" si="18"/>
        <v>N</v>
      </c>
      <c r="BI159" t="e">
        <f t="shared" si="19"/>
        <v>#DIV/0!</v>
      </c>
      <c r="BK159" s="283">
        <f>IFERROR(VLOOKUP($B159, 'A2. Rate Change &amp; Enrollment'!$C$14:$BY$769, 75, FALSE), 0)</f>
        <v>0</v>
      </c>
      <c r="BL159" s="283" t="e">
        <f t="shared" si="20"/>
        <v>#DIV/0!</v>
      </c>
      <c r="BM159" s="283" t="e">
        <f t="shared" si="21"/>
        <v>#DIV/0!</v>
      </c>
      <c r="BN159" t="e">
        <f t="shared" si="24"/>
        <v>#DIV/0!</v>
      </c>
    </row>
    <row r="160" spans="1:66" x14ac:dyDescent="0.35">
      <c r="A160" t="s">
        <v>354</v>
      </c>
      <c r="B160" s="144"/>
      <c r="C160" s="98"/>
      <c r="D160" s="43" t="str">
        <f t="shared" si="17"/>
        <v>Other</v>
      </c>
      <c r="E160" s="100"/>
      <c r="F160" s="101"/>
      <c r="G160" s="100"/>
      <c r="H160" s="101"/>
      <c r="I160" s="100"/>
      <c r="J160" s="101"/>
      <c r="K160" s="100"/>
      <c r="L160" s="101"/>
      <c r="M160" s="100"/>
      <c r="N160" s="101"/>
      <c r="O160" s="100"/>
      <c r="P160" s="101"/>
      <c r="Q160" s="100"/>
      <c r="R160" s="101"/>
      <c r="S160" s="100"/>
      <c r="T160" s="101"/>
      <c r="U160" s="118"/>
      <c r="V160" s="118"/>
      <c r="W160" s="100"/>
      <c r="X160" s="100"/>
      <c r="Y160" s="100"/>
      <c r="Z160" s="100"/>
      <c r="AA160" s="132"/>
      <c r="AB160" s="101"/>
      <c r="AC160" s="101"/>
      <c r="AD160" s="101"/>
      <c r="AE160" s="100"/>
      <c r="AF160" s="101"/>
      <c r="AG160" s="100"/>
      <c r="AH160" s="101"/>
      <c r="AI160" s="100"/>
      <c r="AJ160" s="101"/>
      <c r="AK160" s="100"/>
      <c r="AL160" s="101"/>
      <c r="AM160" s="101"/>
      <c r="AN160" s="8"/>
      <c r="AO160" s="147">
        <f>IFERROR(VLOOKUP(B160,'A2. Rate Change &amp; Enrollment'!$C$20:$K$769,3,FALSE),0)</f>
        <v>0</v>
      </c>
      <c r="AP160" s="147">
        <f>IFERROR(VLOOKUP(B160,'A2. Rate Change &amp; Enrollment'!$C$20:$K$769,7,FALSE),0)</f>
        <v>0</v>
      </c>
      <c r="AQ160" s="150" t="e">
        <f t="shared" si="22"/>
        <v>#DIV/0!</v>
      </c>
      <c r="AS160" s="177"/>
      <c r="AT160" s="177"/>
      <c r="AV160" s="153" t="e">
        <f t="shared" si="23"/>
        <v>#DIV/0!</v>
      </c>
      <c r="AW160" s="101"/>
      <c r="AY160" s="132"/>
      <c r="AZ160" s="101"/>
      <c r="BA160" s="94"/>
      <c r="BB160" s="94"/>
      <c r="BC160" s="94"/>
      <c r="BD160" s="94"/>
      <c r="BE160" s="101"/>
      <c r="BF160" s="132"/>
      <c r="BG160" s="98"/>
      <c r="BH160" s="74" t="str">
        <f t="shared" si="18"/>
        <v>N</v>
      </c>
      <c r="BI160" t="e">
        <f t="shared" si="19"/>
        <v>#DIV/0!</v>
      </c>
      <c r="BK160" s="283">
        <f>IFERROR(VLOOKUP($B160, 'A2. Rate Change &amp; Enrollment'!$C$14:$BY$769, 75, FALSE), 0)</f>
        <v>0</v>
      </c>
      <c r="BL160" s="283" t="e">
        <f t="shared" si="20"/>
        <v>#DIV/0!</v>
      </c>
      <c r="BM160" s="283" t="e">
        <f t="shared" si="21"/>
        <v>#DIV/0!</v>
      </c>
      <c r="BN160" t="e">
        <f t="shared" si="24"/>
        <v>#DIV/0!</v>
      </c>
    </row>
    <row r="161" spans="1:66" x14ac:dyDescent="0.35">
      <c r="A161" t="s">
        <v>355</v>
      </c>
      <c r="B161" s="144"/>
      <c r="C161" s="98"/>
      <c r="D161" s="43" t="str">
        <f t="shared" si="17"/>
        <v>Other</v>
      </c>
      <c r="E161" s="100"/>
      <c r="F161" s="101"/>
      <c r="G161" s="100"/>
      <c r="H161" s="101"/>
      <c r="I161" s="100"/>
      <c r="J161" s="101"/>
      <c r="K161" s="100"/>
      <c r="L161" s="101"/>
      <c r="M161" s="100"/>
      <c r="N161" s="101"/>
      <c r="O161" s="100"/>
      <c r="P161" s="101"/>
      <c r="Q161" s="100"/>
      <c r="R161" s="101"/>
      <c r="S161" s="100"/>
      <c r="T161" s="101"/>
      <c r="U161" s="118"/>
      <c r="V161" s="118"/>
      <c r="W161" s="100"/>
      <c r="X161" s="100"/>
      <c r="Y161" s="100"/>
      <c r="Z161" s="100"/>
      <c r="AA161" s="132"/>
      <c r="AB161" s="101"/>
      <c r="AC161" s="101"/>
      <c r="AD161" s="101"/>
      <c r="AE161" s="100"/>
      <c r="AF161" s="101"/>
      <c r="AG161" s="100"/>
      <c r="AH161" s="101"/>
      <c r="AI161" s="100"/>
      <c r="AJ161" s="101"/>
      <c r="AK161" s="100"/>
      <c r="AL161" s="101"/>
      <c r="AM161" s="101"/>
      <c r="AN161" s="8"/>
      <c r="AO161" s="147">
        <f>IFERROR(VLOOKUP(B161,'A2. Rate Change &amp; Enrollment'!$C$20:$K$769,3,FALSE),0)</f>
        <v>0</v>
      </c>
      <c r="AP161" s="147">
        <f>IFERROR(VLOOKUP(B161,'A2. Rate Change &amp; Enrollment'!$C$20:$K$769,7,FALSE),0)</f>
        <v>0</v>
      </c>
      <c r="AQ161" s="150" t="e">
        <f t="shared" si="22"/>
        <v>#DIV/0!</v>
      </c>
      <c r="AS161" s="177"/>
      <c r="AT161" s="177"/>
      <c r="AV161" s="153" t="e">
        <f t="shared" si="23"/>
        <v>#DIV/0!</v>
      </c>
      <c r="AW161" s="101"/>
      <c r="AY161" s="132"/>
      <c r="AZ161" s="101"/>
      <c r="BA161" s="94"/>
      <c r="BB161" s="94"/>
      <c r="BC161" s="94"/>
      <c r="BD161" s="94"/>
      <c r="BE161" s="101"/>
      <c r="BF161" s="132"/>
      <c r="BG161" s="98"/>
      <c r="BH161" s="74" t="str">
        <f t="shared" si="18"/>
        <v>N</v>
      </c>
      <c r="BI161" t="e">
        <f t="shared" si="19"/>
        <v>#DIV/0!</v>
      </c>
      <c r="BK161" s="283">
        <f>IFERROR(VLOOKUP($B161, 'A2. Rate Change &amp; Enrollment'!$C$14:$BY$769, 75, FALSE), 0)</f>
        <v>0</v>
      </c>
      <c r="BL161" s="283" t="e">
        <f t="shared" si="20"/>
        <v>#DIV/0!</v>
      </c>
      <c r="BM161" s="283" t="e">
        <f t="shared" si="21"/>
        <v>#DIV/0!</v>
      </c>
      <c r="BN161" t="e">
        <f t="shared" si="24"/>
        <v>#DIV/0!</v>
      </c>
    </row>
    <row r="162" spans="1:66" x14ac:dyDescent="0.35">
      <c r="A162" t="s">
        <v>356</v>
      </c>
      <c r="B162" s="144"/>
      <c r="C162" s="98"/>
      <c r="D162" s="43" t="str">
        <f t="shared" si="17"/>
        <v>Other</v>
      </c>
      <c r="E162" s="100"/>
      <c r="F162" s="101"/>
      <c r="G162" s="100"/>
      <c r="H162" s="101"/>
      <c r="I162" s="100"/>
      <c r="J162" s="101"/>
      <c r="K162" s="100"/>
      <c r="L162" s="101"/>
      <c r="M162" s="100"/>
      <c r="N162" s="101"/>
      <c r="O162" s="100"/>
      <c r="P162" s="101"/>
      <c r="Q162" s="100"/>
      <c r="R162" s="101"/>
      <c r="S162" s="100"/>
      <c r="T162" s="101"/>
      <c r="U162" s="118"/>
      <c r="V162" s="118"/>
      <c r="W162" s="100"/>
      <c r="X162" s="100"/>
      <c r="Y162" s="100"/>
      <c r="Z162" s="100"/>
      <c r="AA162" s="132"/>
      <c r="AB162" s="101"/>
      <c r="AC162" s="101"/>
      <c r="AD162" s="101"/>
      <c r="AE162" s="100"/>
      <c r="AF162" s="101"/>
      <c r="AG162" s="100"/>
      <c r="AH162" s="101"/>
      <c r="AI162" s="100"/>
      <c r="AJ162" s="101"/>
      <c r="AK162" s="100"/>
      <c r="AL162" s="101"/>
      <c r="AM162" s="101"/>
      <c r="AN162" s="8"/>
      <c r="AO162" s="147">
        <f>IFERROR(VLOOKUP(B162,'A2. Rate Change &amp; Enrollment'!$C$20:$K$769,3,FALSE),0)</f>
        <v>0</v>
      </c>
      <c r="AP162" s="147">
        <f>IFERROR(VLOOKUP(B162,'A2. Rate Change &amp; Enrollment'!$C$20:$K$769,7,FALSE),0)</f>
        <v>0</v>
      </c>
      <c r="AQ162" s="150" t="e">
        <f t="shared" si="22"/>
        <v>#DIV/0!</v>
      </c>
      <c r="AS162" s="177"/>
      <c r="AT162" s="177"/>
      <c r="AV162" s="153" t="e">
        <f t="shared" si="23"/>
        <v>#DIV/0!</v>
      </c>
      <c r="AW162" s="101"/>
      <c r="AY162" s="132"/>
      <c r="AZ162" s="101"/>
      <c r="BA162" s="94"/>
      <c r="BB162" s="94"/>
      <c r="BC162" s="94"/>
      <c r="BD162" s="94"/>
      <c r="BE162" s="101"/>
      <c r="BF162" s="132"/>
      <c r="BG162" s="98"/>
      <c r="BH162" s="74" t="str">
        <f t="shared" si="18"/>
        <v>N</v>
      </c>
      <c r="BI162" t="e">
        <f t="shared" si="19"/>
        <v>#DIV/0!</v>
      </c>
      <c r="BK162" s="283">
        <f>IFERROR(VLOOKUP($B162, 'A2. Rate Change &amp; Enrollment'!$C$14:$BY$769, 75, FALSE), 0)</f>
        <v>0</v>
      </c>
      <c r="BL162" s="283" t="e">
        <f t="shared" si="20"/>
        <v>#DIV/0!</v>
      </c>
      <c r="BM162" s="283" t="e">
        <f t="shared" si="21"/>
        <v>#DIV/0!</v>
      </c>
      <c r="BN162" t="e">
        <f t="shared" si="24"/>
        <v>#DIV/0!</v>
      </c>
    </row>
    <row r="163" spans="1:66" x14ac:dyDescent="0.35">
      <c r="A163" t="s">
        <v>357</v>
      </c>
      <c r="B163" s="144"/>
      <c r="C163" s="98"/>
      <c r="D163" s="43" t="str">
        <f t="shared" si="17"/>
        <v>Other</v>
      </c>
      <c r="E163" s="100"/>
      <c r="F163" s="101"/>
      <c r="G163" s="100"/>
      <c r="H163" s="101"/>
      <c r="I163" s="100"/>
      <c r="J163" s="101"/>
      <c r="K163" s="100"/>
      <c r="L163" s="101"/>
      <c r="M163" s="100"/>
      <c r="N163" s="101"/>
      <c r="O163" s="100"/>
      <c r="P163" s="101"/>
      <c r="Q163" s="100"/>
      <c r="R163" s="101"/>
      <c r="S163" s="100"/>
      <c r="T163" s="101"/>
      <c r="U163" s="118"/>
      <c r="V163" s="118"/>
      <c r="W163" s="100"/>
      <c r="X163" s="100"/>
      <c r="Y163" s="100"/>
      <c r="Z163" s="100"/>
      <c r="AA163" s="132"/>
      <c r="AB163" s="101"/>
      <c r="AC163" s="101"/>
      <c r="AD163" s="101"/>
      <c r="AE163" s="100"/>
      <c r="AF163" s="101"/>
      <c r="AG163" s="100"/>
      <c r="AH163" s="101"/>
      <c r="AI163" s="100"/>
      <c r="AJ163" s="101"/>
      <c r="AK163" s="100"/>
      <c r="AL163" s="101"/>
      <c r="AM163" s="101"/>
      <c r="AN163" s="8"/>
      <c r="AO163" s="147">
        <f>IFERROR(VLOOKUP(B163,'A2. Rate Change &amp; Enrollment'!$C$20:$K$769,3,FALSE),0)</f>
        <v>0</v>
      </c>
      <c r="AP163" s="147">
        <f>IFERROR(VLOOKUP(B163,'A2. Rate Change &amp; Enrollment'!$C$20:$K$769,7,FALSE),0)</f>
        <v>0</v>
      </c>
      <c r="AQ163" s="150" t="e">
        <f t="shared" si="22"/>
        <v>#DIV/0!</v>
      </c>
      <c r="AS163" s="177"/>
      <c r="AT163" s="177"/>
      <c r="AV163" s="153" t="e">
        <f t="shared" si="23"/>
        <v>#DIV/0!</v>
      </c>
      <c r="AW163" s="101"/>
      <c r="AY163" s="132"/>
      <c r="AZ163" s="101"/>
      <c r="BA163" s="94"/>
      <c r="BB163" s="94"/>
      <c r="BC163" s="94"/>
      <c r="BD163" s="94"/>
      <c r="BE163" s="101"/>
      <c r="BF163" s="132"/>
      <c r="BG163" s="98"/>
      <c r="BH163" s="74" t="str">
        <f t="shared" si="18"/>
        <v>N</v>
      </c>
      <c r="BI163" t="e">
        <f t="shared" si="19"/>
        <v>#DIV/0!</v>
      </c>
      <c r="BK163" s="283">
        <f>IFERROR(VLOOKUP($B163, 'A2. Rate Change &amp; Enrollment'!$C$14:$BY$769, 75, FALSE), 0)</f>
        <v>0</v>
      </c>
      <c r="BL163" s="283" t="e">
        <f t="shared" si="20"/>
        <v>#DIV/0!</v>
      </c>
      <c r="BM163" s="283" t="e">
        <f t="shared" si="21"/>
        <v>#DIV/0!</v>
      </c>
      <c r="BN163" t="e">
        <f t="shared" si="24"/>
        <v>#DIV/0!</v>
      </c>
    </row>
    <row r="164" spans="1:66" x14ac:dyDescent="0.35">
      <c r="A164" t="s">
        <v>358</v>
      </c>
      <c r="B164" s="144"/>
      <c r="C164" s="98"/>
      <c r="D164" s="43" t="str">
        <f t="shared" si="17"/>
        <v>Other</v>
      </c>
      <c r="E164" s="100"/>
      <c r="F164" s="101"/>
      <c r="G164" s="100"/>
      <c r="H164" s="101"/>
      <c r="I164" s="100"/>
      <c r="J164" s="101"/>
      <c r="K164" s="100"/>
      <c r="L164" s="101"/>
      <c r="M164" s="100"/>
      <c r="N164" s="101"/>
      <c r="O164" s="100"/>
      <c r="P164" s="101"/>
      <c r="Q164" s="100"/>
      <c r="R164" s="101"/>
      <c r="S164" s="100"/>
      <c r="T164" s="101"/>
      <c r="U164" s="118"/>
      <c r="V164" s="118"/>
      <c r="W164" s="100"/>
      <c r="X164" s="100"/>
      <c r="Y164" s="100"/>
      <c r="Z164" s="100"/>
      <c r="AA164" s="132"/>
      <c r="AB164" s="101"/>
      <c r="AC164" s="101"/>
      <c r="AD164" s="101"/>
      <c r="AE164" s="100"/>
      <c r="AF164" s="101"/>
      <c r="AG164" s="100"/>
      <c r="AH164" s="101"/>
      <c r="AI164" s="100"/>
      <c r="AJ164" s="101"/>
      <c r="AK164" s="100"/>
      <c r="AL164" s="101"/>
      <c r="AM164" s="101"/>
      <c r="AN164" s="8"/>
      <c r="AO164" s="147">
        <f>IFERROR(VLOOKUP(B164,'A2. Rate Change &amp; Enrollment'!$C$20:$K$769,3,FALSE),0)</f>
        <v>0</v>
      </c>
      <c r="AP164" s="147">
        <f>IFERROR(VLOOKUP(B164,'A2. Rate Change &amp; Enrollment'!$C$20:$K$769,7,FALSE),0)</f>
        <v>0</v>
      </c>
      <c r="AQ164" s="150" t="e">
        <f t="shared" si="22"/>
        <v>#DIV/0!</v>
      </c>
      <c r="AS164" s="177"/>
      <c r="AT164" s="177"/>
      <c r="AV164" s="153" t="e">
        <f t="shared" si="23"/>
        <v>#DIV/0!</v>
      </c>
      <c r="AW164" s="101"/>
      <c r="AY164" s="132"/>
      <c r="AZ164" s="101"/>
      <c r="BA164" s="94"/>
      <c r="BB164" s="94"/>
      <c r="BC164" s="94"/>
      <c r="BD164" s="94"/>
      <c r="BE164" s="101"/>
      <c r="BF164" s="132"/>
      <c r="BG164" s="98"/>
      <c r="BH164" s="74" t="str">
        <f t="shared" si="18"/>
        <v>N</v>
      </c>
      <c r="BI164" t="e">
        <f t="shared" si="19"/>
        <v>#DIV/0!</v>
      </c>
      <c r="BK164" s="283">
        <f>IFERROR(VLOOKUP($B164, 'A2. Rate Change &amp; Enrollment'!$C$14:$BY$769, 75, FALSE), 0)</f>
        <v>0</v>
      </c>
      <c r="BL164" s="283" t="e">
        <f t="shared" si="20"/>
        <v>#DIV/0!</v>
      </c>
      <c r="BM164" s="283" t="e">
        <f t="shared" si="21"/>
        <v>#DIV/0!</v>
      </c>
      <c r="BN164" t="e">
        <f t="shared" si="24"/>
        <v>#DIV/0!</v>
      </c>
    </row>
    <row r="165" spans="1:66" x14ac:dyDescent="0.35">
      <c r="A165" t="s">
        <v>359</v>
      </c>
      <c r="B165" s="144"/>
      <c r="C165" s="98"/>
      <c r="D165" s="43" t="str">
        <f t="shared" si="17"/>
        <v>Other</v>
      </c>
      <c r="E165" s="100"/>
      <c r="F165" s="101"/>
      <c r="G165" s="100"/>
      <c r="H165" s="101"/>
      <c r="I165" s="100"/>
      <c r="J165" s="101"/>
      <c r="K165" s="100"/>
      <c r="L165" s="101"/>
      <c r="M165" s="100"/>
      <c r="N165" s="101"/>
      <c r="O165" s="100"/>
      <c r="P165" s="101"/>
      <c r="Q165" s="100"/>
      <c r="R165" s="101"/>
      <c r="S165" s="100"/>
      <c r="T165" s="101"/>
      <c r="U165" s="118"/>
      <c r="V165" s="118"/>
      <c r="W165" s="100"/>
      <c r="X165" s="100"/>
      <c r="Y165" s="100"/>
      <c r="Z165" s="100"/>
      <c r="AA165" s="132"/>
      <c r="AB165" s="101"/>
      <c r="AC165" s="101"/>
      <c r="AD165" s="101"/>
      <c r="AE165" s="100"/>
      <c r="AF165" s="101"/>
      <c r="AG165" s="100"/>
      <c r="AH165" s="101"/>
      <c r="AI165" s="100"/>
      <c r="AJ165" s="101"/>
      <c r="AK165" s="100"/>
      <c r="AL165" s="101"/>
      <c r="AM165" s="101"/>
      <c r="AN165" s="8"/>
      <c r="AO165" s="147">
        <f>IFERROR(VLOOKUP(B165,'A2. Rate Change &amp; Enrollment'!$C$20:$K$769,3,FALSE),0)</f>
        <v>0</v>
      </c>
      <c r="AP165" s="147">
        <f>IFERROR(VLOOKUP(B165,'A2. Rate Change &amp; Enrollment'!$C$20:$K$769,7,FALSE),0)</f>
        <v>0</v>
      </c>
      <c r="AQ165" s="150" t="e">
        <f t="shared" si="22"/>
        <v>#DIV/0!</v>
      </c>
      <c r="AS165" s="177"/>
      <c r="AT165" s="177"/>
      <c r="AV165" s="153" t="e">
        <f t="shared" si="23"/>
        <v>#DIV/0!</v>
      </c>
      <c r="AW165" s="101"/>
      <c r="AY165" s="132"/>
      <c r="AZ165" s="101"/>
      <c r="BA165" s="94"/>
      <c r="BB165" s="94"/>
      <c r="BC165" s="94"/>
      <c r="BD165" s="94"/>
      <c r="BE165" s="101"/>
      <c r="BF165" s="132"/>
      <c r="BG165" s="98"/>
      <c r="BH165" s="74" t="str">
        <f t="shared" si="18"/>
        <v>N</v>
      </c>
      <c r="BI165" t="e">
        <f t="shared" si="19"/>
        <v>#DIV/0!</v>
      </c>
      <c r="BK165" s="283">
        <f>IFERROR(VLOOKUP($B165, 'A2. Rate Change &amp; Enrollment'!$C$14:$BY$769, 75, FALSE), 0)</f>
        <v>0</v>
      </c>
      <c r="BL165" s="283" t="e">
        <f t="shared" si="20"/>
        <v>#DIV/0!</v>
      </c>
      <c r="BM165" s="283" t="e">
        <f t="shared" si="21"/>
        <v>#DIV/0!</v>
      </c>
      <c r="BN165" t="e">
        <f t="shared" si="24"/>
        <v>#DIV/0!</v>
      </c>
    </row>
    <row r="166" spans="1:66" x14ac:dyDescent="0.35">
      <c r="A166" t="s">
        <v>360</v>
      </c>
      <c r="B166" s="144"/>
      <c r="C166" s="98"/>
      <c r="D166" s="43" t="str">
        <f t="shared" si="17"/>
        <v>Other</v>
      </c>
      <c r="E166" s="100"/>
      <c r="F166" s="101"/>
      <c r="G166" s="100"/>
      <c r="H166" s="101"/>
      <c r="I166" s="100"/>
      <c r="J166" s="101"/>
      <c r="K166" s="100"/>
      <c r="L166" s="101"/>
      <c r="M166" s="100"/>
      <c r="N166" s="101"/>
      <c r="O166" s="100"/>
      <c r="P166" s="101"/>
      <c r="Q166" s="100"/>
      <c r="R166" s="101"/>
      <c r="S166" s="100"/>
      <c r="T166" s="101"/>
      <c r="U166" s="118"/>
      <c r="V166" s="118"/>
      <c r="W166" s="100"/>
      <c r="X166" s="100"/>
      <c r="Y166" s="100"/>
      <c r="Z166" s="100"/>
      <c r="AA166" s="132"/>
      <c r="AB166" s="101"/>
      <c r="AC166" s="101"/>
      <c r="AD166" s="101"/>
      <c r="AE166" s="100"/>
      <c r="AF166" s="101"/>
      <c r="AG166" s="100"/>
      <c r="AH166" s="101"/>
      <c r="AI166" s="100"/>
      <c r="AJ166" s="101"/>
      <c r="AK166" s="100"/>
      <c r="AL166" s="101"/>
      <c r="AM166" s="101"/>
      <c r="AN166" s="8"/>
      <c r="AO166" s="147">
        <f>IFERROR(VLOOKUP(B166,'A2. Rate Change &amp; Enrollment'!$C$20:$K$769,3,FALSE),0)</f>
        <v>0</v>
      </c>
      <c r="AP166" s="147">
        <f>IFERROR(VLOOKUP(B166,'A2. Rate Change &amp; Enrollment'!$C$20:$K$769,7,FALSE),0)</f>
        <v>0</v>
      </c>
      <c r="AQ166" s="150" t="e">
        <f t="shared" si="22"/>
        <v>#DIV/0!</v>
      </c>
      <c r="AS166" s="177"/>
      <c r="AT166" s="177"/>
      <c r="AV166" s="153" t="e">
        <f t="shared" si="23"/>
        <v>#DIV/0!</v>
      </c>
      <c r="AW166" s="101"/>
      <c r="AY166" s="132"/>
      <c r="AZ166" s="101"/>
      <c r="BA166" s="94"/>
      <c r="BB166" s="94"/>
      <c r="BC166" s="94"/>
      <c r="BD166" s="94"/>
      <c r="BE166" s="101"/>
      <c r="BF166" s="132"/>
      <c r="BG166" s="98"/>
      <c r="BH166" s="74" t="str">
        <f t="shared" si="18"/>
        <v>N</v>
      </c>
      <c r="BI166" t="e">
        <f t="shared" si="19"/>
        <v>#DIV/0!</v>
      </c>
      <c r="BK166" s="283">
        <f>IFERROR(VLOOKUP($B166, 'A2. Rate Change &amp; Enrollment'!$C$14:$BY$769, 75, FALSE), 0)</f>
        <v>0</v>
      </c>
      <c r="BL166" s="283" t="e">
        <f t="shared" si="20"/>
        <v>#DIV/0!</v>
      </c>
      <c r="BM166" s="283" t="e">
        <f t="shared" si="21"/>
        <v>#DIV/0!</v>
      </c>
      <c r="BN166" t="e">
        <f t="shared" si="24"/>
        <v>#DIV/0!</v>
      </c>
    </row>
    <row r="167" spans="1:66" x14ac:dyDescent="0.35">
      <c r="A167" t="s">
        <v>361</v>
      </c>
      <c r="B167" s="144"/>
      <c r="C167" s="98"/>
      <c r="D167" s="43" t="str">
        <f t="shared" si="17"/>
        <v>Other</v>
      </c>
      <c r="E167" s="100"/>
      <c r="F167" s="101"/>
      <c r="G167" s="100"/>
      <c r="H167" s="101"/>
      <c r="I167" s="100"/>
      <c r="J167" s="101"/>
      <c r="K167" s="100"/>
      <c r="L167" s="101"/>
      <c r="M167" s="100"/>
      <c r="N167" s="101"/>
      <c r="O167" s="100"/>
      <c r="P167" s="101"/>
      <c r="Q167" s="100"/>
      <c r="R167" s="101"/>
      <c r="S167" s="100"/>
      <c r="T167" s="101"/>
      <c r="U167" s="118"/>
      <c r="V167" s="118"/>
      <c r="W167" s="100"/>
      <c r="X167" s="100"/>
      <c r="Y167" s="100"/>
      <c r="Z167" s="100"/>
      <c r="AA167" s="132"/>
      <c r="AB167" s="101"/>
      <c r="AC167" s="101"/>
      <c r="AD167" s="101"/>
      <c r="AE167" s="100"/>
      <c r="AF167" s="101"/>
      <c r="AG167" s="100"/>
      <c r="AH167" s="101"/>
      <c r="AI167" s="100"/>
      <c r="AJ167" s="101"/>
      <c r="AK167" s="100"/>
      <c r="AL167" s="101"/>
      <c r="AM167" s="101"/>
      <c r="AN167" s="8"/>
      <c r="AO167" s="147">
        <f>IFERROR(VLOOKUP(B167,'A2. Rate Change &amp; Enrollment'!$C$20:$K$769,3,FALSE),0)</f>
        <v>0</v>
      </c>
      <c r="AP167" s="147">
        <f>IFERROR(VLOOKUP(B167,'A2. Rate Change &amp; Enrollment'!$C$20:$K$769,7,FALSE),0)</f>
        <v>0</v>
      </c>
      <c r="AQ167" s="150" t="e">
        <f t="shared" si="22"/>
        <v>#DIV/0!</v>
      </c>
      <c r="AS167" s="177"/>
      <c r="AT167" s="177"/>
      <c r="AV167" s="153" t="e">
        <f t="shared" si="23"/>
        <v>#DIV/0!</v>
      </c>
      <c r="AW167" s="101"/>
      <c r="AY167" s="132"/>
      <c r="AZ167" s="101"/>
      <c r="BA167" s="94"/>
      <c r="BB167" s="94"/>
      <c r="BC167" s="94"/>
      <c r="BD167" s="94"/>
      <c r="BE167" s="101"/>
      <c r="BF167" s="132"/>
      <c r="BG167" s="98"/>
      <c r="BH167" s="74" t="str">
        <f t="shared" si="18"/>
        <v>N</v>
      </c>
      <c r="BI167" t="e">
        <f t="shared" si="19"/>
        <v>#DIV/0!</v>
      </c>
      <c r="BK167" s="283">
        <f>IFERROR(VLOOKUP($B167, 'A2. Rate Change &amp; Enrollment'!$C$14:$BY$769, 75, FALSE), 0)</f>
        <v>0</v>
      </c>
      <c r="BL167" s="283" t="e">
        <f t="shared" si="20"/>
        <v>#DIV/0!</v>
      </c>
      <c r="BM167" s="283" t="e">
        <f t="shared" si="21"/>
        <v>#DIV/0!</v>
      </c>
      <c r="BN167" t="e">
        <f t="shared" si="24"/>
        <v>#DIV/0!</v>
      </c>
    </row>
    <row r="168" spans="1:66" x14ac:dyDescent="0.35">
      <c r="A168" t="s">
        <v>362</v>
      </c>
      <c r="B168" s="144"/>
      <c r="C168" s="98"/>
      <c r="D168" s="43" t="str">
        <f t="shared" si="17"/>
        <v>Other</v>
      </c>
      <c r="E168" s="100"/>
      <c r="F168" s="101"/>
      <c r="G168" s="100"/>
      <c r="H168" s="101"/>
      <c r="I168" s="100"/>
      <c r="J168" s="101"/>
      <c r="K168" s="100"/>
      <c r="L168" s="101"/>
      <c r="M168" s="100"/>
      <c r="N168" s="101"/>
      <c r="O168" s="100"/>
      <c r="P168" s="101"/>
      <c r="Q168" s="100"/>
      <c r="R168" s="101"/>
      <c r="S168" s="100"/>
      <c r="T168" s="101"/>
      <c r="U168" s="118"/>
      <c r="V168" s="118"/>
      <c r="W168" s="100"/>
      <c r="X168" s="100"/>
      <c r="Y168" s="100"/>
      <c r="Z168" s="100"/>
      <c r="AA168" s="132"/>
      <c r="AB168" s="101"/>
      <c r="AC168" s="101"/>
      <c r="AD168" s="101"/>
      <c r="AE168" s="100"/>
      <c r="AF168" s="101"/>
      <c r="AG168" s="100"/>
      <c r="AH168" s="101"/>
      <c r="AI168" s="100"/>
      <c r="AJ168" s="101"/>
      <c r="AK168" s="100"/>
      <c r="AL168" s="101"/>
      <c r="AM168" s="101"/>
      <c r="AN168" s="8"/>
      <c r="AO168" s="147">
        <f>IFERROR(VLOOKUP(B168,'A2. Rate Change &amp; Enrollment'!$C$20:$K$769,3,FALSE),0)</f>
        <v>0</v>
      </c>
      <c r="AP168" s="147">
        <f>IFERROR(VLOOKUP(B168,'A2. Rate Change &amp; Enrollment'!$C$20:$K$769,7,FALSE),0)</f>
        <v>0</v>
      </c>
      <c r="AQ168" s="150" t="e">
        <f t="shared" si="22"/>
        <v>#DIV/0!</v>
      </c>
      <c r="AS168" s="177"/>
      <c r="AT168" s="177"/>
      <c r="AV168" s="153" t="e">
        <f t="shared" si="23"/>
        <v>#DIV/0!</v>
      </c>
      <c r="AW168" s="101"/>
      <c r="AY168" s="132"/>
      <c r="AZ168" s="101"/>
      <c r="BA168" s="94"/>
      <c r="BB168" s="94"/>
      <c r="BC168" s="94"/>
      <c r="BD168" s="94"/>
      <c r="BE168" s="101"/>
      <c r="BF168" s="132"/>
      <c r="BG168" s="98"/>
      <c r="BH168" s="74" t="str">
        <f t="shared" si="18"/>
        <v>N</v>
      </c>
      <c r="BI168" t="e">
        <f t="shared" si="19"/>
        <v>#DIV/0!</v>
      </c>
      <c r="BK168" s="283">
        <f>IFERROR(VLOOKUP($B168, 'A2. Rate Change &amp; Enrollment'!$C$14:$BY$769, 75, FALSE), 0)</f>
        <v>0</v>
      </c>
      <c r="BL168" s="283" t="e">
        <f t="shared" si="20"/>
        <v>#DIV/0!</v>
      </c>
      <c r="BM168" s="283" t="e">
        <f t="shared" si="21"/>
        <v>#DIV/0!</v>
      </c>
      <c r="BN168" t="e">
        <f t="shared" si="24"/>
        <v>#DIV/0!</v>
      </c>
    </row>
    <row r="169" spans="1:66" x14ac:dyDescent="0.35">
      <c r="A169" t="s">
        <v>363</v>
      </c>
      <c r="B169" s="144"/>
      <c r="C169" s="98"/>
      <c r="D169" s="43" t="str">
        <f t="shared" si="17"/>
        <v>Other</v>
      </c>
      <c r="E169" s="100"/>
      <c r="F169" s="101"/>
      <c r="G169" s="100"/>
      <c r="H169" s="101"/>
      <c r="I169" s="100"/>
      <c r="J169" s="101"/>
      <c r="K169" s="100"/>
      <c r="L169" s="101"/>
      <c r="M169" s="100"/>
      <c r="N169" s="101"/>
      <c r="O169" s="100"/>
      <c r="P169" s="101"/>
      <c r="Q169" s="100"/>
      <c r="R169" s="101"/>
      <c r="S169" s="100"/>
      <c r="T169" s="101"/>
      <c r="U169" s="118"/>
      <c r="V169" s="118"/>
      <c r="W169" s="100"/>
      <c r="X169" s="100"/>
      <c r="Y169" s="100"/>
      <c r="Z169" s="100"/>
      <c r="AA169" s="132"/>
      <c r="AB169" s="101"/>
      <c r="AC169" s="101"/>
      <c r="AD169" s="101"/>
      <c r="AE169" s="100"/>
      <c r="AF169" s="101"/>
      <c r="AG169" s="100"/>
      <c r="AH169" s="101"/>
      <c r="AI169" s="100"/>
      <c r="AJ169" s="101"/>
      <c r="AK169" s="100"/>
      <c r="AL169" s="101"/>
      <c r="AM169" s="101"/>
      <c r="AN169" s="8"/>
      <c r="AO169" s="147">
        <f>IFERROR(VLOOKUP(B169,'A2. Rate Change &amp; Enrollment'!$C$20:$K$769,3,FALSE),0)</f>
        <v>0</v>
      </c>
      <c r="AP169" s="147">
        <f>IFERROR(VLOOKUP(B169,'A2. Rate Change &amp; Enrollment'!$C$20:$K$769,7,FALSE),0)</f>
        <v>0</v>
      </c>
      <c r="AQ169" s="150" t="e">
        <f t="shared" si="22"/>
        <v>#DIV/0!</v>
      </c>
      <c r="AS169" s="177"/>
      <c r="AT169" s="177"/>
      <c r="AV169" s="153" t="e">
        <f t="shared" si="23"/>
        <v>#DIV/0!</v>
      </c>
      <c r="AW169" s="101"/>
      <c r="AY169" s="132"/>
      <c r="AZ169" s="101"/>
      <c r="BA169" s="94"/>
      <c r="BB169" s="94"/>
      <c r="BC169" s="94"/>
      <c r="BD169" s="94"/>
      <c r="BE169" s="101"/>
      <c r="BF169" s="132"/>
      <c r="BG169" s="98"/>
      <c r="BH169" s="74" t="str">
        <f t="shared" si="18"/>
        <v>N</v>
      </c>
      <c r="BI169" t="e">
        <f t="shared" si="19"/>
        <v>#DIV/0!</v>
      </c>
      <c r="BK169" s="283">
        <f>IFERROR(VLOOKUP($B169, 'A2. Rate Change &amp; Enrollment'!$C$14:$BY$769, 75, FALSE), 0)</f>
        <v>0</v>
      </c>
      <c r="BL169" s="283" t="e">
        <f t="shared" si="20"/>
        <v>#DIV/0!</v>
      </c>
      <c r="BM169" s="283" t="e">
        <f t="shared" si="21"/>
        <v>#DIV/0!</v>
      </c>
      <c r="BN169" t="e">
        <f t="shared" si="24"/>
        <v>#DIV/0!</v>
      </c>
    </row>
    <row r="170" spans="1:66" x14ac:dyDescent="0.35">
      <c r="A170" t="s">
        <v>364</v>
      </c>
      <c r="B170" s="144"/>
      <c r="C170" s="98"/>
      <c r="D170" s="43" t="str">
        <f t="shared" si="17"/>
        <v>Other</v>
      </c>
      <c r="E170" s="100"/>
      <c r="F170" s="101"/>
      <c r="G170" s="100"/>
      <c r="H170" s="101"/>
      <c r="I170" s="100"/>
      <c r="J170" s="101"/>
      <c r="K170" s="100"/>
      <c r="L170" s="101"/>
      <c r="M170" s="100"/>
      <c r="N170" s="101"/>
      <c r="O170" s="100"/>
      <c r="P170" s="101"/>
      <c r="Q170" s="100"/>
      <c r="R170" s="101"/>
      <c r="S170" s="100"/>
      <c r="T170" s="101"/>
      <c r="U170" s="118"/>
      <c r="V170" s="118"/>
      <c r="W170" s="100"/>
      <c r="X170" s="100"/>
      <c r="Y170" s="100"/>
      <c r="Z170" s="100"/>
      <c r="AA170" s="132"/>
      <c r="AB170" s="101"/>
      <c r="AC170" s="101"/>
      <c r="AD170" s="101"/>
      <c r="AE170" s="100"/>
      <c r="AF170" s="101"/>
      <c r="AG170" s="100"/>
      <c r="AH170" s="101"/>
      <c r="AI170" s="100"/>
      <c r="AJ170" s="101"/>
      <c r="AK170" s="100"/>
      <c r="AL170" s="101"/>
      <c r="AM170" s="101"/>
      <c r="AN170" s="8"/>
      <c r="AO170" s="147">
        <f>IFERROR(VLOOKUP(B170,'A2. Rate Change &amp; Enrollment'!$C$20:$K$769,3,FALSE),0)</f>
        <v>0</v>
      </c>
      <c r="AP170" s="147">
        <f>IFERROR(VLOOKUP(B170,'A2. Rate Change &amp; Enrollment'!$C$20:$K$769,7,FALSE),0)</f>
        <v>0</v>
      </c>
      <c r="AQ170" s="150" t="e">
        <f t="shared" si="22"/>
        <v>#DIV/0!</v>
      </c>
      <c r="AS170" s="177"/>
      <c r="AT170" s="177"/>
      <c r="AV170" s="153" t="e">
        <f t="shared" si="23"/>
        <v>#DIV/0!</v>
      </c>
      <c r="AW170" s="101"/>
      <c r="AY170" s="132"/>
      <c r="AZ170" s="101"/>
      <c r="BA170" s="94"/>
      <c r="BB170" s="94"/>
      <c r="BC170" s="94"/>
      <c r="BD170" s="94"/>
      <c r="BE170" s="101"/>
      <c r="BF170" s="132"/>
      <c r="BG170" s="98"/>
      <c r="BH170" s="74" t="str">
        <f t="shared" si="18"/>
        <v>N</v>
      </c>
      <c r="BI170" t="e">
        <f t="shared" si="19"/>
        <v>#DIV/0!</v>
      </c>
      <c r="BK170" s="283">
        <f>IFERROR(VLOOKUP($B170, 'A2. Rate Change &amp; Enrollment'!$C$14:$BY$769, 75, FALSE), 0)</f>
        <v>0</v>
      </c>
      <c r="BL170" s="283" t="e">
        <f t="shared" si="20"/>
        <v>#DIV/0!</v>
      </c>
      <c r="BM170" s="283" t="e">
        <f t="shared" si="21"/>
        <v>#DIV/0!</v>
      </c>
      <c r="BN170" t="e">
        <f t="shared" si="24"/>
        <v>#DIV/0!</v>
      </c>
    </row>
    <row r="171" spans="1:66" x14ac:dyDescent="0.35">
      <c r="A171" t="s">
        <v>365</v>
      </c>
      <c r="B171" s="144"/>
      <c r="C171" s="98"/>
      <c r="D171" s="43" t="str">
        <f t="shared" si="17"/>
        <v>Other</v>
      </c>
      <c r="E171" s="100"/>
      <c r="F171" s="101"/>
      <c r="G171" s="100"/>
      <c r="H171" s="101"/>
      <c r="I171" s="100"/>
      <c r="J171" s="101"/>
      <c r="K171" s="100"/>
      <c r="L171" s="101"/>
      <c r="M171" s="100"/>
      <c r="N171" s="101"/>
      <c r="O171" s="100"/>
      <c r="P171" s="101"/>
      <c r="Q171" s="100"/>
      <c r="R171" s="101"/>
      <c r="S171" s="100"/>
      <c r="T171" s="101"/>
      <c r="U171" s="118"/>
      <c r="V171" s="118"/>
      <c r="W171" s="100"/>
      <c r="X171" s="100"/>
      <c r="Y171" s="100"/>
      <c r="Z171" s="100"/>
      <c r="AA171" s="132"/>
      <c r="AB171" s="101"/>
      <c r="AC171" s="101"/>
      <c r="AD171" s="101"/>
      <c r="AE171" s="100"/>
      <c r="AF171" s="101"/>
      <c r="AG171" s="100"/>
      <c r="AH171" s="101"/>
      <c r="AI171" s="100"/>
      <c r="AJ171" s="101"/>
      <c r="AK171" s="100"/>
      <c r="AL171" s="101"/>
      <c r="AM171" s="101"/>
      <c r="AN171" s="8"/>
      <c r="AO171" s="147">
        <f>IFERROR(VLOOKUP(B171,'A2. Rate Change &amp; Enrollment'!$C$20:$K$769,3,FALSE),0)</f>
        <v>0</v>
      </c>
      <c r="AP171" s="147">
        <f>IFERROR(VLOOKUP(B171,'A2. Rate Change &amp; Enrollment'!$C$20:$K$769,7,FALSE),0)</f>
        <v>0</v>
      </c>
      <c r="AQ171" s="150" t="e">
        <f t="shared" si="22"/>
        <v>#DIV/0!</v>
      </c>
      <c r="AS171" s="177"/>
      <c r="AT171" s="177"/>
      <c r="AV171" s="153" t="e">
        <f t="shared" si="23"/>
        <v>#DIV/0!</v>
      </c>
      <c r="AW171" s="101"/>
      <c r="AY171" s="132"/>
      <c r="AZ171" s="101"/>
      <c r="BA171" s="94"/>
      <c r="BB171" s="94"/>
      <c r="BC171" s="94"/>
      <c r="BD171" s="94"/>
      <c r="BE171" s="101"/>
      <c r="BF171" s="132"/>
      <c r="BG171" s="98"/>
      <c r="BH171" s="74" t="str">
        <f t="shared" si="18"/>
        <v>N</v>
      </c>
      <c r="BI171" t="e">
        <f t="shared" si="19"/>
        <v>#DIV/0!</v>
      </c>
      <c r="BK171" s="283">
        <f>IFERROR(VLOOKUP($B171, 'A2. Rate Change &amp; Enrollment'!$C$14:$BY$769, 75, FALSE), 0)</f>
        <v>0</v>
      </c>
      <c r="BL171" s="283" t="e">
        <f t="shared" si="20"/>
        <v>#DIV/0!</v>
      </c>
      <c r="BM171" s="283" t="e">
        <f t="shared" si="21"/>
        <v>#DIV/0!</v>
      </c>
      <c r="BN171" t="e">
        <f t="shared" si="24"/>
        <v>#DIV/0!</v>
      </c>
    </row>
    <row r="172" spans="1:66" x14ac:dyDescent="0.35">
      <c r="A172" t="s">
        <v>366</v>
      </c>
      <c r="B172" s="144"/>
      <c r="C172" s="98"/>
      <c r="D172" s="43" t="str">
        <f t="shared" si="17"/>
        <v>Other</v>
      </c>
      <c r="E172" s="100"/>
      <c r="F172" s="101"/>
      <c r="G172" s="100"/>
      <c r="H172" s="101"/>
      <c r="I172" s="100"/>
      <c r="J172" s="101"/>
      <c r="K172" s="100"/>
      <c r="L172" s="101"/>
      <c r="M172" s="100"/>
      <c r="N172" s="101"/>
      <c r="O172" s="100"/>
      <c r="P172" s="101"/>
      <c r="Q172" s="100"/>
      <c r="R172" s="101"/>
      <c r="S172" s="100"/>
      <c r="T172" s="101"/>
      <c r="U172" s="118"/>
      <c r="V172" s="118"/>
      <c r="W172" s="100"/>
      <c r="X172" s="100"/>
      <c r="Y172" s="100"/>
      <c r="Z172" s="100"/>
      <c r="AA172" s="132"/>
      <c r="AB172" s="101"/>
      <c r="AC172" s="101"/>
      <c r="AD172" s="101"/>
      <c r="AE172" s="100"/>
      <c r="AF172" s="101"/>
      <c r="AG172" s="100"/>
      <c r="AH172" s="101"/>
      <c r="AI172" s="100"/>
      <c r="AJ172" s="101"/>
      <c r="AK172" s="100"/>
      <c r="AL172" s="101"/>
      <c r="AM172" s="101"/>
      <c r="AN172" s="8"/>
      <c r="AO172" s="147">
        <f>IFERROR(VLOOKUP(B172,'A2. Rate Change &amp; Enrollment'!$C$20:$K$769,3,FALSE),0)</f>
        <v>0</v>
      </c>
      <c r="AP172" s="147">
        <f>IFERROR(VLOOKUP(B172,'A2. Rate Change &amp; Enrollment'!$C$20:$K$769,7,FALSE),0)</f>
        <v>0</v>
      </c>
      <c r="AQ172" s="150" t="e">
        <f t="shared" si="22"/>
        <v>#DIV/0!</v>
      </c>
      <c r="AS172" s="177"/>
      <c r="AT172" s="177"/>
      <c r="AV172" s="153" t="e">
        <f t="shared" si="23"/>
        <v>#DIV/0!</v>
      </c>
      <c r="AW172" s="101"/>
      <c r="AY172" s="132"/>
      <c r="AZ172" s="101"/>
      <c r="BA172" s="94"/>
      <c r="BB172" s="94"/>
      <c r="BC172" s="94"/>
      <c r="BD172" s="94"/>
      <c r="BE172" s="101"/>
      <c r="BF172" s="132"/>
      <c r="BG172" s="98"/>
      <c r="BH172" s="74" t="str">
        <f t="shared" si="18"/>
        <v>N</v>
      </c>
      <c r="BI172" t="e">
        <f t="shared" si="19"/>
        <v>#DIV/0!</v>
      </c>
      <c r="BK172" s="283">
        <f>IFERROR(VLOOKUP($B172, 'A2. Rate Change &amp; Enrollment'!$C$14:$BY$769, 75, FALSE), 0)</f>
        <v>0</v>
      </c>
      <c r="BL172" s="283" t="e">
        <f t="shared" si="20"/>
        <v>#DIV/0!</v>
      </c>
      <c r="BM172" s="283" t="e">
        <f t="shared" si="21"/>
        <v>#DIV/0!</v>
      </c>
      <c r="BN172" t="e">
        <f t="shared" si="24"/>
        <v>#DIV/0!</v>
      </c>
    </row>
    <row r="173" spans="1:66" x14ac:dyDescent="0.35">
      <c r="A173" t="s">
        <v>367</v>
      </c>
      <c r="B173" s="144"/>
      <c r="C173" s="98"/>
      <c r="D173" s="43" t="str">
        <f t="shared" si="17"/>
        <v>Other</v>
      </c>
      <c r="E173" s="100"/>
      <c r="F173" s="101"/>
      <c r="G173" s="100"/>
      <c r="H173" s="101"/>
      <c r="I173" s="100"/>
      <c r="J173" s="101"/>
      <c r="K173" s="100"/>
      <c r="L173" s="101"/>
      <c r="M173" s="100"/>
      <c r="N173" s="101"/>
      <c r="O173" s="100"/>
      <c r="P173" s="101"/>
      <c r="Q173" s="100"/>
      <c r="R173" s="101"/>
      <c r="S173" s="100"/>
      <c r="T173" s="101"/>
      <c r="U173" s="118"/>
      <c r="V173" s="118"/>
      <c r="W173" s="100"/>
      <c r="X173" s="100"/>
      <c r="Y173" s="100"/>
      <c r="Z173" s="100"/>
      <c r="AA173" s="132"/>
      <c r="AB173" s="101"/>
      <c r="AC173" s="101"/>
      <c r="AD173" s="101"/>
      <c r="AE173" s="100"/>
      <c r="AF173" s="101"/>
      <c r="AG173" s="100"/>
      <c r="AH173" s="101"/>
      <c r="AI173" s="100"/>
      <c r="AJ173" s="101"/>
      <c r="AK173" s="100"/>
      <c r="AL173" s="101"/>
      <c r="AM173" s="101"/>
      <c r="AN173" s="8"/>
      <c r="AO173" s="147">
        <f>IFERROR(VLOOKUP(B173,'A2. Rate Change &amp; Enrollment'!$C$20:$K$769,3,FALSE),0)</f>
        <v>0</v>
      </c>
      <c r="AP173" s="147">
        <f>IFERROR(VLOOKUP(B173,'A2. Rate Change &amp; Enrollment'!$C$20:$K$769,7,FALSE),0)</f>
        <v>0</v>
      </c>
      <c r="AQ173" s="150" t="e">
        <f t="shared" si="22"/>
        <v>#DIV/0!</v>
      </c>
      <c r="AS173" s="177"/>
      <c r="AT173" s="177"/>
      <c r="AV173" s="153" t="e">
        <f t="shared" si="23"/>
        <v>#DIV/0!</v>
      </c>
      <c r="AW173" s="101"/>
      <c r="AY173" s="132"/>
      <c r="AZ173" s="101"/>
      <c r="BA173" s="94"/>
      <c r="BB173" s="94"/>
      <c r="BC173" s="94"/>
      <c r="BD173" s="94"/>
      <c r="BE173" s="101"/>
      <c r="BF173" s="132"/>
      <c r="BG173" s="98"/>
      <c r="BH173" s="74" t="str">
        <f t="shared" si="18"/>
        <v>N</v>
      </c>
      <c r="BI173" t="e">
        <f t="shared" si="19"/>
        <v>#DIV/0!</v>
      </c>
      <c r="BK173" s="283">
        <f>IFERROR(VLOOKUP($B173, 'A2. Rate Change &amp; Enrollment'!$C$14:$BY$769, 75, FALSE), 0)</f>
        <v>0</v>
      </c>
      <c r="BL173" s="283" t="e">
        <f t="shared" si="20"/>
        <v>#DIV/0!</v>
      </c>
      <c r="BM173" s="283" t="e">
        <f t="shared" si="21"/>
        <v>#DIV/0!</v>
      </c>
      <c r="BN173" t="e">
        <f t="shared" si="24"/>
        <v>#DIV/0!</v>
      </c>
    </row>
    <row r="174" spans="1:66" x14ac:dyDescent="0.35">
      <c r="A174" t="s">
        <v>368</v>
      </c>
      <c r="B174" s="144"/>
      <c r="C174" s="98"/>
      <c r="D174" s="43" t="str">
        <f t="shared" si="17"/>
        <v>Other</v>
      </c>
      <c r="E174" s="100"/>
      <c r="F174" s="101"/>
      <c r="G174" s="100"/>
      <c r="H174" s="101"/>
      <c r="I174" s="100"/>
      <c r="J174" s="101"/>
      <c r="K174" s="100"/>
      <c r="L174" s="101"/>
      <c r="M174" s="100"/>
      <c r="N174" s="101"/>
      <c r="O174" s="100"/>
      <c r="P174" s="101"/>
      <c r="Q174" s="100"/>
      <c r="R174" s="101"/>
      <c r="S174" s="100"/>
      <c r="T174" s="101"/>
      <c r="U174" s="118"/>
      <c r="V174" s="118"/>
      <c r="W174" s="100"/>
      <c r="X174" s="100"/>
      <c r="Y174" s="100"/>
      <c r="Z174" s="100"/>
      <c r="AA174" s="132"/>
      <c r="AB174" s="101"/>
      <c r="AC174" s="101"/>
      <c r="AD174" s="101"/>
      <c r="AE174" s="100"/>
      <c r="AF174" s="101"/>
      <c r="AG174" s="100"/>
      <c r="AH174" s="101"/>
      <c r="AI174" s="100"/>
      <c r="AJ174" s="101"/>
      <c r="AK174" s="100"/>
      <c r="AL174" s="101"/>
      <c r="AM174" s="101"/>
      <c r="AN174" s="8"/>
      <c r="AO174" s="147">
        <f>IFERROR(VLOOKUP(B174,'A2. Rate Change &amp; Enrollment'!$C$20:$K$769,3,FALSE),0)</f>
        <v>0</v>
      </c>
      <c r="AP174" s="147">
        <f>IFERROR(VLOOKUP(B174,'A2. Rate Change &amp; Enrollment'!$C$20:$K$769,7,FALSE),0)</f>
        <v>0</v>
      </c>
      <c r="AQ174" s="150" t="e">
        <f t="shared" si="22"/>
        <v>#DIV/0!</v>
      </c>
      <c r="AS174" s="177"/>
      <c r="AT174" s="177"/>
      <c r="AV174" s="153" t="e">
        <f t="shared" si="23"/>
        <v>#DIV/0!</v>
      </c>
      <c r="AW174" s="101"/>
      <c r="AY174" s="132"/>
      <c r="AZ174" s="101"/>
      <c r="BA174" s="94"/>
      <c r="BB174" s="94"/>
      <c r="BC174" s="94"/>
      <c r="BD174" s="94"/>
      <c r="BE174" s="101"/>
      <c r="BF174" s="132"/>
      <c r="BG174" s="98"/>
      <c r="BH174" s="74" t="str">
        <f t="shared" si="18"/>
        <v>N</v>
      </c>
      <c r="BI174" t="e">
        <f t="shared" si="19"/>
        <v>#DIV/0!</v>
      </c>
      <c r="BK174" s="283">
        <f>IFERROR(VLOOKUP($B174, 'A2. Rate Change &amp; Enrollment'!$C$14:$BY$769, 75, FALSE), 0)</f>
        <v>0</v>
      </c>
      <c r="BL174" s="283" t="e">
        <f t="shared" si="20"/>
        <v>#DIV/0!</v>
      </c>
      <c r="BM174" s="283" t="e">
        <f t="shared" si="21"/>
        <v>#DIV/0!</v>
      </c>
      <c r="BN174" t="e">
        <f t="shared" si="24"/>
        <v>#DIV/0!</v>
      </c>
    </row>
    <row r="175" spans="1:66" x14ac:dyDescent="0.35">
      <c r="A175" t="s">
        <v>369</v>
      </c>
      <c r="B175" s="144"/>
      <c r="C175" s="98"/>
      <c r="D175" s="43" t="str">
        <f t="shared" si="17"/>
        <v>Other</v>
      </c>
      <c r="E175" s="100"/>
      <c r="F175" s="101"/>
      <c r="G175" s="100"/>
      <c r="H175" s="101"/>
      <c r="I175" s="100"/>
      <c r="J175" s="101"/>
      <c r="K175" s="100"/>
      <c r="L175" s="101"/>
      <c r="M175" s="100"/>
      <c r="N175" s="101"/>
      <c r="O175" s="100"/>
      <c r="P175" s="101"/>
      <c r="Q175" s="100"/>
      <c r="R175" s="101"/>
      <c r="S175" s="100"/>
      <c r="T175" s="101"/>
      <c r="U175" s="118"/>
      <c r="V175" s="118"/>
      <c r="W175" s="100"/>
      <c r="X175" s="100"/>
      <c r="Y175" s="100"/>
      <c r="Z175" s="100"/>
      <c r="AA175" s="132"/>
      <c r="AB175" s="101"/>
      <c r="AC175" s="101"/>
      <c r="AD175" s="101"/>
      <c r="AE175" s="100"/>
      <c r="AF175" s="101"/>
      <c r="AG175" s="100"/>
      <c r="AH175" s="101"/>
      <c r="AI175" s="100"/>
      <c r="AJ175" s="101"/>
      <c r="AK175" s="100"/>
      <c r="AL175" s="101"/>
      <c r="AM175" s="101"/>
      <c r="AN175" s="8"/>
      <c r="AO175" s="147">
        <f>IFERROR(VLOOKUP(B175,'A2. Rate Change &amp; Enrollment'!$C$20:$K$769,3,FALSE),0)</f>
        <v>0</v>
      </c>
      <c r="AP175" s="147">
        <f>IFERROR(VLOOKUP(B175,'A2. Rate Change &amp; Enrollment'!$C$20:$K$769,7,FALSE),0)</f>
        <v>0</v>
      </c>
      <c r="AQ175" s="150" t="e">
        <f t="shared" si="22"/>
        <v>#DIV/0!</v>
      </c>
      <c r="AS175" s="177"/>
      <c r="AT175" s="177"/>
      <c r="AV175" s="153" t="e">
        <f t="shared" si="23"/>
        <v>#DIV/0!</v>
      </c>
      <c r="AW175" s="101"/>
      <c r="AY175" s="132"/>
      <c r="AZ175" s="101"/>
      <c r="BA175" s="94"/>
      <c r="BB175" s="94"/>
      <c r="BC175" s="94"/>
      <c r="BD175" s="94"/>
      <c r="BE175" s="101"/>
      <c r="BF175" s="132"/>
      <c r="BG175" s="98"/>
      <c r="BH175" s="74" t="str">
        <f t="shared" si="18"/>
        <v>N</v>
      </c>
      <c r="BI175" t="e">
        <f t="shared" si="19"/>
        <v>#DIV/0!</v>
      </c>
      <c r="BK175" s="283">
        <f>IFERROR(VLOOKUP($B175, 'A2. Rate Change &amp; Enrollment'!$C$14:$BY$769, 75, FALSE), 0)</f>
        <v>0</v>
      </c>
      <c r="BL175" s="283" t="e">
        <f t="shared" si="20"/>
        <v>#DIV/0!</v>
      </c>
      <c r="BM175" s="283" t="e">
        <f t="shared" si="21"/>
        <v>#DIV/0!</v>
      </c>
      <c r="BN175" t="e">
        <f t="shared" si="24"/>
        <v>#DIV/0!</v>
      </c>
    </row>
    <row r="176" spans="1:66" x14ac:dyDescent="0.35">
      <c r="A176" t="s">
        <v>370</v>
      </c>
      <c r="B176" s="144"/>
      <c r="C176" s="98"/>
      <c r="D176" s="43" t="str">
        <f t="shared" si="17"/>
        <v>Other</v>
      </c>
      <c r="E176" s="100"/>
      <c r="F176" s="101"/>
      <c r="G176" s="100"/>
      <c r="H176" s="101"/>
      <c r="I176" s="100"/>
      <c r="J176" s="101"/>
      <c r="K176" s="100"/>
      <c r="L176" s="101"/>
      <c r="M176" s="100"/>
      <c r="N176" s="101"/>
      <c r="O176" s="100"/>
      <c r="P176" s="101"/>
      <c r="Q176" s="100"/>
      <c r="R176" s="101"/>
      <c r="S176" s="100"/>
      <c r="T176" s="101"/>
      <c r="U176" s="118"/>
      <c r="V176" s="118"/>
      <c r="W176" s="100"/>
      <c r="X176" s="100"/>
      <c r="Y176" s="100"/>
      <c r="Z176" s="100"/>
      <c r="AA176" s="132"/>
      <c r="AB176" s="101"/>
      <c r="AC176" s="101"/>
      <c r="AD176" s="101"/>
      <c r="AE176" s="100"/>
      <c r="AF176" s="101"/>
      <c r="AG176" s="100"/>
      <c r="AH176" s="101"/>
      <c r="AI176" s="100"/>
      <c r="AJ176" s="101"/>
      <c r="AK176" s="100"/>
      <c r="AL176" s="101"/>
      <c r="AM176" s="101"/>
      <c r="AN176" s="8"/>
      <c r="AO176" s="147">
        <f>IFERROR(VLOOKUP(B176,'A2. Rate Change &amp; Enrollment'!$C$20:$K$769,3,FALSE),0)</f>
        <v>0</v>
      </c>
      <c r="AP176" s="147">
        <f>IFERROR(VLOOKUP(B176,'A2. Rate Change &amp; Enrollment'!$C$20:$K$769,7,FALSE),0)</f>
        <v>0</v>
      </c>
      <c r="AQ176" s="150" t="e">
        <f t="shared" si="22"/>
        <v>#DIV/0!</v>
      </c>
      <c r="AS176" s="177"/>
      <c r="AT176" s="177"/>
      <c r="AV176" s="153" t="e">
        <f t="shared" si="23"/>
        <v>#DIV/0!</v>
      </c>
      <c r="AW176" s="101"/>
      <c r="AY176" s="132"/>
      <c r="AZ176" s="101"/>
      <c r="BA176" s="94"/>
      <c r="BB176" s="94"/>
      <c r="BC176" s="94"/>
      <c r="BD176" s="94"/>
      <c r="BE176" s="101"/>
      <c r="BF176" s="132"/>
      <c r="BG176" s="98"/>
      <c r="BH176" s="74" t="str">
        <f t="shared" si="18"/>
        <v>N</v>
      </c>
      <c r="BI176" t="e">
        <f t="shared" si="19"/>
        <v>#DIV/0!</v>
      </c>
      <c r="BK176" s="283">
        <f>IFERROR(VLOOKUP($B176, 'A2. Rate Change &amp; Enrollment'!$C$14:$BY$769, 75, FALSE), 0)</f>
        <v>0</v>
      </c>
      <c r="BL176" s="283" t="e">
        <f t="shared" si="20"/>
        <v>#DIV/0!</v>
      </c>
      <c r="BM176" s="283" t="e">
        <f t="shared" si="21"/>
        <v>#DIV/0!</v>
      </c>
      <c r="BN176" t="e">
        <f t="shared" si="24"/>
        <v>#DIV/0!</v>
      </c>
    </row>
    <row r="177" spans="1:66" x14ac:dyDescent="0.35">
      <c r="A177" t="s">
        <v>371</v>
      </c>
      <c r="B177" s="144"/>
      <c r="C177" s="98"/>
      <c r="D177" s="43" t="str">
        <f t="shared" si="17"/>
        <v>Other</v>
      </c>
      <c r="E177" s="100"/>
      <c r="F177" s="101"/>
      <c r="G177" s="100"/>
      <c r="H177" s="101"/>
      <c r="I177" s="100"/>
      <c r="J177" s="101"/>
      <c r="K177" s="100"/>
      <c r="L177" s="101"/>
      <c r="M177" s="100"/>
      <c r="N177" s="101"/>
      <c r="O177" s="100"/>
      <c r="P177" s="101"/>
      <c r="Q177" s="100"/>
      <c r="R177" s="101"/>
      <c r="S177" s="100"/>
      <c r="T177" s="101"/>
      <c r="U177" s="118"/>
      <c r="V177" s="118"/>
      <c r="W177" s="100"/>
      <c r="X177" s="100"/>
      <c r="Y177" s="100"/>
      <c r="Z177" s="100"/>
      <c r="AA177" s="132"/>
      <c r="AB177" s="101"/>
      <c r="AC177" s="101"/>
      <c r="AD177" s="101"/>
      <c r="AE177" s="100"/>
      <c r="AF177" s="101"/>
      <c r="AG177" s="100"/>
      <c r="AH177" s="101"/>
      <c r="AI177" s="100"/>
      <c r="AJ177" s="101"/>
      <c r="AK177" s="100"/>
      <c r="AL177" s="101"/>
      <c r="AM177" s="101"/>
      <c r="AN177" s="8"/>
      <c r="AO177" s="147">
        <f>IFERROR(VLOOKUP(B177,'A2. Rate Change &amp; Enrollment'!$C$20:$K$769,3,FALSE),0)</f>
        <v>0</v>
      </c>
      <c r="AP177" s="147">
        <f>IFERROR(VLOOKUP(B177,'A2. Rate Change &amp; Enrollment'!$C$20:$K$769,7,FALSE),0)</f>
        <v>0</v>
      </c>
      <c r="AQ177" s="150" t="e">
        <f t="shared" si="22"/>
        <v>#DIV/0!</v>
      </c>
      <c r="AS177" s="177"/>
      <c r="AT177" s="177"/>
      <c r="AV177" s="153" t="e">
        <f t="shared" si="23"/>
        <v>#DIV/0!</v>
      </c>
      <c r="AW177" s="101"/>
      <c r="AY177" s="132"/>
      <c r="AZ177" s="101"/>
      <c r="BA177" s="94"/>
      <c r="BB177" s="94"/>
      <c r="BC177" s="94"/>
      <c r="BD177" s="94"/>
      <c r="BE177" s="101"/>
      <c r="BF177" s="132"/>
      <c r="BG177" s="98"/>
      <c r="BH177" s="74" t="str">
        <f t="shared" si="18"/>
        <v>N</v>
      </c>
      <c r="BI177" t="e">
        <f t="shared" si="19"/>
        <v>#DIV/0!</v>
      </c>
      <c r="BK177" s="283">
        <f>IFERROR(VLOOKUP($B177, 'A2. Rate Change &amp; Enrollment'!$C$14:$BY$769, 75, FALSE), 0)</f>
        <v>0</v>
      </c>
      <c r="BL177" s="283" t="e">
        <f t="shared" si="20"/>
        <v>#DIV/0!</v>
      </c>
      <c r="BM177" s="283" t="e">
        <f t="shared" si="21"/>
        <v>#DIV/0!</v>
      </c>
      <c r="BN177" t="e">
        <f t="shared" si="24"/>
        <v>#DIV/0!</v>
      </c>
    </row>
    <row r="178" spans="1:66" x14ac:dyDescent="0.35">
      <c r="A178" t="s">
        <v>372</v>
      </c>
      <c r="B178" s="144"/>
      <c r="C178" s="98"/>
      <c r="D178" s="43" t="str">
        <f t="shared" si="17"/>
        <v>Other</v>
      </c>
      <c r="E178" s="100"/>
      <c r="F178" s="101"/>
      <c r="G178" s="100"/>
      <c r="H178" s="101"/>
      <c r="I178" s="100"/>
      <c r="J178" s="101"/>
      <c r="K178" s="100"/>
      <c r="L178" s="101"/>
      <c r="M178" s="100"/>
      <c r="N178" s="101"/>
      <c r="O178" s="100"/>
      <c r="P178" s="101"/>
      <c r="Q178" s="100"/>
      <c r="R178" s="101"/>
      <c r="S178" s="100"/>
      <c r="T178" s="101"/>
      <c r="U178" s="118"/>
      <c r="V178" s="118"/>
      <c r="W178" s="100"/>
      <c r="X178" s="100"/>
      <c r="Y178" s="100"/>
      <c r="Z178" s="100"/>
      <c r="AA178" s="132"/>
      <c r="AB178" s="101"/>
      <c r="AC178" s="101"/>
      <c r="AD178" s="101"/>
      <c r="AE178" s="100"/>
      <c r="AF178" s="101"/>
      <c r="AG178" s="100"/>
      <c r="AH178" s="101"/>
      <c r="AI178" s="100"/>
      <c r="AJ178" s="101"/>
      <c r="AK178" s="100"/>
      <c r="AL178" s="101"/>
      <c r="AM178" s="101"/>
      <c r="AN178" s="8"/>
      <c r="AO178" s="147">
        <f>IFERROR(VLOOKUP(B178,'A2. Rate Change &amp; Enrollment'!$C$20:$K$769,3,FALSE),0)</f>
        <v>0</v>
      </c>
      <c r="AP178" s="147">
        <f>IFERROR(VLOOKUP(B178,'A2. Rate Change &amp; Enrollment'!$C$20:$K$769,7,FALSE),0)</f>
        <v>0</v>
      </c>
      <c r="AQ178" s="150" t="e">
        <f t="shared" si="22"/>
        <v>#DIV/0!</v>
      </c>
      <c r="AS178" s="177"/>
      <c r="AT178" s="177"/>
      <c r="AV178" s="153" t="e">
        <f t="shared" si="23"/>
        <v>#DIV/0!</v>
      </c>
      <c r="AW178" s="101"/>
      <c r="AY178" s="132"/>
      <c r="AZ178" s="101"/>
      <c r="BA178" s="94"/>
      <c r="BB178" s="94"/>
      <c r="BC178" s="94"/>
      <c r="BD178" s="94"/>
      <c r="BE178" s="101"/>
      <c r="BF178" s="132"/>
      <c r="BG178" s="98"/>
      <c r="BH178" s="74" t="str">
        <f t="shared" si="18"/>
        <v>N</v>
      </c>
      <c r="BI178" t="e">
        <f t="shared" si="19"/>
        <v>#DIV/0!</v>
      </c>
      <c r="BK178" s="283">
        <f>IFERROR(VLOOKUP($B178, 'A2. Rate Change &amp; Enrollment'!$C$14:$BY$769, 75, FALSE), 0)</f>
        <v>0</v>
      </c>
      <c r="BL178" s="283" t="e">
        <f t="shared" si="20"/>
        <v>#DIV/0!</v>
      </c>
      <c r="BM178" s="283" t="e">
        <f t="shared" si="21"/>
        <v>#DIV/0!</v>
      </c>
      <c r="BN178" t="e">
        <f t="shared" si="24"/>
        <v>#DIV/0!</v>
      </c>
    </row>
    <row r="179" spans="1:66" x14ac:dyDescent="0.35">
      <c r="A179" t="s">
        <v>373</v>
      </c>
      <c r="B179" s="144"/>
      <c r="C179" s="98"/>
      <c r="D179" s="43" t="str">
        <f t="shared" si="17"/>
        <v>Other</v>
      </c>
      <c r="E179" s="100"/>
      <c r="F179" s="101"/>
      <c r="G179" s="100"/>
      <c r="H179" s="101"/>
      <c r="I179" s="100"/>
      <c r="J179" s="101"/>
      <c r="K179" s="100"/>
      <c r="L179" s="101"/>
      <c r="M179" s="100"/>
      <c r="N179" s="101"/>
      <c r="O179" s="100"/>
      <c r="P179" s="101"/>
      <c r="Q179" s="100"/>
      <c r="R179" s="101"/>
      <c r="S179" s="100"/>
      <c r="T179" s="101"/>
      <c r="U179" s="118"/>
      <c r="V179" s="118"/>
      <c r="W179" s="100"/>
      <c r="X179" s="100"/>
      <c r="Y179" s="100"/>
      <c r="Z179" s="100"/>
      <c r="AA179" s="132"/>
      <c r="AB179" s="101"/>
      <c r="AC179" s="101"/>
      <c r="AD179" s="101"/>
      <c r="AE179" s="100"/>
      <c r="AF179" s="101"/>
      <c r="AG179" s="100"/>
      <c r="AH179" s="101"/>
      <c r="AI179" s="100"/>
      <c r="AJ179" s="101"/>
      <c r="AK179" s="100"/>
      <c r="AL179" s="101"/>
      <c r="AM179" s="101"/>
      <c r="AN179" s="8"/>
      <c r="AO179" s="147">
        <f>IFERROR(VLOOKUP(B179,'A2. Rate Change &amp; Enrollment'!$C$20:$K$769,3,FALSE),0)</f>
        <v>0</v>
      </c>
      <c r="AP179" s="147">
        <f>IFERROR(VLOOKUP(B179,'A2. Rate Change &amp; Enrollment'!$C$20:$K$769,7,FALSE),0)</f>
        <v>0</v>
      </c>
      <c r="AQ179" s="150" t="e">
        <f t="shared" si="22"/>
        <v>#DIV/0!</v>
      </c>
      <c r="AS179" s="177"/>
      <c r="AT179" s="177"/>
      <c r="AV179" s="153" t="e">
        <f t="shared" si="23"/>
        <v>#DIV/0!</v>
      </c>
      <c r="AW179" s="101"/>
      <c r="AY179" s="132"/>
      <c r="AZ179" s="101"/>
      <c r="BA179" s="94"/>
      <c r="BB179" s="94"/>
      <c r="BC179" s="94"/>
      <c r="BD179" s="94"/>
      <c r="BE179" s="101"/>
      <c r="BF179" s="132"/>
      <c r="BG179" s="98"/>
      <c r="BH179" s="74" t="str">
        <f t="shared" si="18"/>
        <v>N</v>
      </c>
      <c r="BI179" t="e">
        <f t="shared" si="19"/>
        <v>#DIV/0!</v>
      </c>
      <c r="BK179" s="283">
        <f>IFERROR(VLOOKUP($B179, 'A2. Rate Change &amp; Enrollment'!$C$14:$BY$769, 75, FALSE), 0)</f>
        <v>0</v>
      </c>
      <c r="BL179" s="283" t="e">
        <f t="shared" si="20"/>
        <v>#DIV/0!</v>
      </c>
      <c r="BM179" s="283" t="e">
        <f t="shared" si="21"/>
        <v>#DIV/0!</v>
      </c>
      <c r="BN179" t="e">
        <f t="shared" si="24"/>
        <v>#DIV/0!</v>
      </c>
    </row>
    <row r="180" spans="1:66" x14ac:dyDescent="0.35">
      <c r="A180" t="s">
        <v>374</v>
      </c>
      <c r="B180" s="144"/>
      <c r="C180" s="98"/>
      <c r="D180" s="43" t="str">
        <f t="shared" si="17"/>
        <v>Other</v>
      </c>
      <c r="E180" s="100"/>
      <c r="F180" s="101"/>
      <c r="G180" s="100"/>
      <c r="H180" s="101"/>
      <c r="I180" s="100"/>
      <c r="J180" s="101"/>
      <c r="K180" s="100"/>
      <c r="L180" s="101"/>
      <c r="M180" s="100"/>
      <c r="N180" s="101"/>
      <c r="O180" s="100"/>
      <c r="P180" s="101"/>
      <c r="Q180" s="100"/>
      <c r="R180" s="101"/>
      <c r="S180" s="100"/>
      <c r="T180" s="101"/>
      <c r="U180" s="118"/>
      <c r="V180" s="118"/>
      <c r="W180" s="100"/>
      <c r="X180" s="100"/>
      <c r="Y180" s="100"/>
      <c r="Z180" s="100"/>
      <c r="AA180" s="132"/>
      <c r="AB180" s="101"/>
      <c r="AC180" s="101"/>
      <c r="AD180" s="101"/>
      <c r="AE180" s="100"/>
      <c r="AF180" s="101"/>
      <c r="AG180" s="100"/>
      <c r="AH180" s="101"/>
      <c r="AI180" s="100"/>
      <c r="AJ180" s="101"/>
      <c r="AK180" s="100"/>
      <c r="AL180" s="101"/>
      <c r="AM180" s="101"/>
      <c r="AN180" s="8"/>
      <c r="AO180" s="147">
        <f>IFERROR(VLOOKUP(B180,'A2. Rate Change &amp; Enrollment'!$C$20:$K$769,3,FALSE),0)</f>
        <v>0</v>
      </c>
      <c r="AP180" s="147">
        <f>IFERROR(VLOOKUP(B180,'A2. Rate Change &amp; Enrollment'!$C$20:$K$769,7,FALSE),0)</f>
        <v>0</v>
      </c>
      <c r="AQ180" s="150" t="e">
        <f t="shared" si="22"/>
        <v>#DIV/0!</v>
      </c>
      <c r="AS180" s="177"/>
      <c r="AT180" s="177"/>
      <c r="AV180" s="153" t="e">
        <f t="shared" si="23"/>
        <v>#DIV/0!</v>
      </c>
      <c r="AW180" s="101"/>
      <c r="AY180" s="132"/>
      <c r="AZ180" s="101"/>
      <c r="BA180" s="94"/>
      <c r="BB180" s="94"/>
      <c r="BC180" s="94"/>
      <c r="BD180" s="94"/>
      <c r="BE180" s="101"/>
      <c r="BF180" s="132"/>
      <c r="BG180" s="98"/>
      <c r="BH180" s="74" t="str">
        <f t="shared" si="18"/>
        <v>N</v>
      </c>
      <c r="BI180" t="e">
        <f t="shared" si="19"/>
        <v>#DIV/0!</v>
      </c>
      <c r="BK180" s="283">
        <f>IFERROR(VLOOKUP($B180, 'A2. Rate Change &amp; Enrollment'!$C$14:$BY$769, 75, FALSE), 0)</f>
        <v>0</v>
      </c>
      <c r="BL180" s="283" t="e">
        <f t="shared" si="20"/>
        <v>#DIV/0!</v>
      </c>
      <c r="BM180" s="283" t="e">
        <f t="shared" si="21"/>
        <v>#DIV/0!</v>
      </c>
      <c r="BN180" t="e">
        <f t="shared" si="24"/>
        <v>#DIV/0!</v>
      </c>
    </row>
    <row r="181" spans="1:66" x14ac:dyDescent="0.35">
      <c r="A181" t="s">
        <v>375</v>
      </c>
      <c r="B181" s="144"/>
      <c r="C181" s="98"/>
      <c r="D181" s="43" t="str">
        <f t="shared" si="17"/>
        <v>Other</v>
      </c>
      <c r="E181" s="100"/>
      <c r="F181" s="101"/>
      <c r="G181" s="100"/>
      <c r="H181" s="101"/>
      <c r="I181" s="100"/>
      <c r="J181" s="101"/>
      <c r="K181" s="100"/>
      <c r="L181" s="101"/>
      <c r="M181" s="100"/>
      <c r="N181" s="101"/>
      <c r="O181" s="100"/>
      <c r="P181" s="101"/>
      <c r="Q181" s="100"/>
      <c r="R181" s="101"/>
      <c r="S181" s="100"/>
      <c r="T181" s="101"/>
      <c r="U181" s="118"/>
      <c r="V181" s="118"/>
      <c r="W181" s="100"/>
      <c r="X181" s="100"/>
      <c r="Y181" s="100"/>
      <c r="Z181" s="100"/>
      <c r="AA181" s="132"/>
      <c r="AB181" s="101"/>
      <c r="AC181" s="101"/>
      <c r="AD181" s="101"/>
      <c r="AE181" s="100"/>
      <c r="AF181" s="101"/>
      <c r="AG181" s="100"/>
      <c r="AH181" s="101"/>
      <c r="AI181" s="100"/>
      <c r="AJ181" s="101"/>
      <c r="AK181" s="100"/>
      <c r="AL181" s="101"/>
      <c r="AM181" s="101"/>
      <c r="AN181" s="8"/>
      <c r="AO181" s="147">
        <f>IFERROR(VLOOKUP(B181,'A2. Rate Change &amp; Enrollment'!$C$20:$K$769,3,FALSE),0)</f>
        <v>0</v>
      </c>
      <c r="AP181" s="147">
        <f>IFERROR(VLOOKUP(B181,'A2. Rate Change &amp; Enrollment'!$C$20:$K$769,7,FALSE),0)</f>
        <v>0</v>
      </c>
      <c r="AQ181" s="150" t="e">
        <f t="shared" si="22"/>
        <v>#DIV/0!</v>
      </c>
      <c r="AS181" s="177"/>
      <c r="AT181" s="177"/>
      <c r="AV181" s="153" t="e">
        <f t="shared" si="23"/>
        <v>#DIV/0!</v>
      </c>
      <c r="AW181" s="101"/>
      <c r="AY181" s="132"/>
      <c r="AZ181" s="101"/>
      <c r="BA181" s="94"/>
      <c r="BB181" s="94"/>
      <c r="BC181" s="94"/>
      <c r="BD181" s="94"/>
      <c r="BE181" s="101"/>
      <c r="BF181" s="132"/>
      <c r="BG181" s="98"/>
      <c r="BH181" s="74" t="str">
        <f t="shared" si="18"/>
        <v>N</v>
      </c>
      <c r="BI181" t="e">
        <f t="shared" si="19"/>
        <v>#DIV/0!</v>
      </c>
      <c r="BK181" s="283">
        <f>IFERROR(VLOOKUP($B181, 'A2. Rate Change &amp; Enrollment'!$C$14:$BY$769, 75, FALSE), 0)</f>
        <v>0</v>
      </c>
      <c r="BL181" s="283" t="e">
        <f t="shared" si="20"/>
        <v>#DIV/0!</v>
      </c>
      <c r="BM181" s="283" t="e">
        <f t="shared" si="21"/>
        <v>#DIV/0!</v>
      </c>
      <c r="BN181" t="e">
        <f t="shared" si="24"/>
        <v>#DIV/0!</v>
      </c>
    </row>
    <row r="182" spans="1:66" x14ac:dyDescent="0.35">
      <c r="A182" t="s">
        <v>376</v>
      </c>
      <c r="B182" s="144"/>
      <c r="C182" s="98"/>
      <c r="D182" s="43" t="str">
        <f t="shared" si="17"/>
        <v>Other</v>
      </c>
      <c r="E182" s="100"/>
      <c r="F182" s="101"/>
      <c r="G182" s="100"/>
      <c r="H182" s="101"/>
      <c r="I182" s="100"/>
      <c r="J182" s="101"/>
      <c r="K182" s="100"/>
      <c r="L182" s="101"/>
      <c r="M182" s="100"/>
      <c r="N182" s="101"/>
      <c r="O182" s="100"/>
      <c r="P182" s="101"/>
      <c r="Q182" s="100"/>
      <c r="R182" s="101"/>
      <c r="S182" s="100"/>
      <c r="T182" s="101"/>
      <c r="U182" s="118"/>
      <c r="V182" s="118"/>
      <c r="W182" s="100"/>
      <c r="X182" s="100"/>
      <c r="Y182" s="100"/>
      <c r="Z182" s="100"/>
      <c r="AA182" s="132"/>
      <c r="AB182" s="101"/>
      <c r="AC182" s="101"/>
      <c r="AD182" s="101"/>
      <c r="AE182" s="100"/>
      <c r="AF182" s="101"/>
      <c r="AG182" s="100"/>
      <c r="AH182" s="101"/>
      <c r="AI182" s="100"/>
      <c r="AJ182" s="101"/>
      <c r="AK182" s="100"/>
      <c r="AL182" s="101"/>
      <c r="AM182" s="101"/>
      <c r="AN182" s="8"/>
      <c r="AO182" s="147">
        <f>IFERROR(VLOOKUP(B182,'A2. Rate Change &amp; Enrollment'!$C$20:$K$769,3,FALSE),0)</f>
        <v>0</v>
      </c>
      <c r="AP182" s="147">
        <f>IFERROR(VLOOKUP(B182,'A2. Rate Change &amp; Enrollment'!$C$20:$K$769,7,FALSE),0)</f>
        <v>0</v>
      </c>
      <c r="AQ182" s="150" t="e">
        <f t="shared" si="22"/>
        <v>#DIV/0!</v>
      </c>
      <c r="AS182" s="177"/>
      <c r="AT182" s="177"/>
      <c r="AV182" s="153" t="e">
        <f t="shared" si="23"/>
        <v>#DIV/0!</v>
      </c>
      <c r="AW182" s="101"/>
      <c r="AY182" s="132"/>
      <c r="AZ182" s="101"/>
      <c r="BA182" s="94"/>
      <c r="BB182" s="94"/>
      <c r="BC182" s="94"/>
      <c r="BD182" s="94"/>
      <c r="BE182" s="101"/>
      <c r="BF182" s="132"/>
      <c r="BG182" s="98"/>
      <c r="BH182" s="74" t="str">
        <f t="shared" si="18"/>
        <v>N</v>
      </c>
      <c r="BI182" t="e">
        <f t="shared" si="19"/>
        <v>#DIV/0!</v>
      </c>
      <c r="BK182" s="283">
        <f>IFERROR(VLOOKUP($B182, 'A2. Rate Change &amp; Enrollment'!$C$14:$BY$769, 75, FALSE), 0)</f>
        <v>0</v>
      </c>
      <c r="BL182" s="283" t="e">
        <f t="shared" si="20"/>
        <v>#DIV/0!</v>
      </c>
      <c r="BM182" s="283" t="e">
        <f t="shared" si="21"/>
        <v>#DIV/0!</v>
      </c>
      <c r="BN182" t="e">
        <f t="shared" si="24"/>
        <v>#DIV/0!</v>
      </c>
    </row>
    <row r="183" spans="1:66" x14ac:dyDescent="0.35">
      <c r="A183" t="s">
        <v>377</v>
      </c>
      <c r="B183" s="144"/>
      <c r="C183" s="98"/>
      <c r="D183" s="43" t="str">
        <f t="shared" si="17"/>
        <v>Other</v>
      </c>
      <c r="E183" s="100"/>
      <c r="F183" s="101"/>
      <c r="G183" s="100"/>
      <c r="H183" s="101"/>
      <c r="I183" s="100"/>
      <c r="J183" s="101"/>
      <c r="K183" s="100"/>
      <c r="L183" s="101"/>
      <c r="M183" s="100"/>
      <c r="N183" s="101"/>
      <c r="O183" s="100"/>
      <c r="P183" s="101"/>
      <c r="Q183" s="100"/>
      <c r="R183" s="101"/>
      <c r="S183" s="100"/>
      <c r="T183" s="101"/>
      <c r="U183" s="118"/>
      <c r="V183" s="118"/>
      <c r="W183" s="100"/>
      <c r="X183" s="100"/>
      <c r="Y183" s="100"/>
      <c r="Z183" s="100"/>
      <c r="AA183" s="132"/>
      <c r="AB183" s="101"/>
      <c r="AC183" s="101"/>
      <c r="AD183" s="101"/>
      <c r="AE183" s="100"/>
      <c r="AF183" s="101"/>
      <c r="AG183" s="100"/>
      <c r="AH183" s="101"/>
      <c r="AI183" s="100"/>
      <c r="AJ183" s="101"/>
      <c r="AK183" s="100"/>
      <c r="AL183" s="101"/>
      <c r="AM183" s="101"/>
      <c r="AN183" s="8"/>
      <c r="AO183" s="147">
        <f>IFERROR(VLOOKUP(B183,'A2. Rate Change &amp; Enrollment'!$C$20:$K$769,3,FALSE),0)</f>
        <v>0</v>
      </c>
      <c r="AP183" s="147">
        <f>IFERROR(VLOOKUP(B183,'A2. Rate Change &amp; Enrollment'!$C$20:$K$769,7,FALSE),0)</f>
        <v>0</v>
      </c>
      <c r="AQ183" s="150" t="e">
        <f t="shared" si="22"/>
        <v>#DIV/0!</v>
      </c>
      <c r="AS183" s="177"/>
      <c r="AT183" s="177"/>
      <c r="AV183" s="153" t="e">
        <f t="shared" si="23"/>
        <v>#DIV/0!</v>
      </c>
      <c r="AW183" s="101"/>
      <c r="AY183" s="132"/>
      <c r="AZ183" s="101"/>
      <c r="BA183" s="94"/>
      <c r="BB183" s="94"/>
      <c r="BC183" s="94"/>
      <c r="BD183" s="94"/>
      <c r="BE183" s="101"/>
      <c r="BF183" s="132"/>
      <c r="BG183" s="98"/>
      <c r="BH183" s="74" t="str">
        <f t="shared" si="18"/>
        <v>N</v>
      </c>
      <c r="BI183" t="e">
        <f t="shared" si="19"/>
        <v>#DIV/0!</v>
      </c>
      <c r="BK183" s="283">
        <f>IFERROR(VLOOKUP($B183, 'A2. Rate Change &amp; Enrollment'!$C$14:$BY$769, 75, FALSE), 0)</f>
        <v>0</v>
      </c>
      <c r="BL183" s="283" t="e">
        <f t="shared" si="20"/>
        <v>#DIV/0!</v>
      </c>
      <c r="BM183" s="283" t="e">
        <f t="shared" si="21"/>
        <v>#DIV/0!</v>
      </c>
      <c r="BN183" t="e">
        <f t="shared" si="24"/>
        <v>#DIV/0!</v>
      </c>
    </row>
    <row r="184" spans="1:66" x14ac:dyDescent="0.35">
      <c r="A184" t="s">
        <v>378</v>
      </c>
      <c r="B184" s="144"/>
      <c r="C184" s="98"/>
      <c r="D184" s="43" t="str">
        <f t="shared" si="17"/>
        <v>Other</v>
      </c>
      <c r="E184" s="100"/>
      <c r="F184" s="101"/>
      <c r="G184" s="100"/>
      <c r="H184" s="101"/>
      <c r="I184" s="100"/>
      <c r="J184" s="101"/>
      <c r="K184" s="100"/>
      <c r="L184" s="101"/>
      <c r="M184" s="100"/>
      <c r="N184" s="101"/>
      <c r="O184" s="100"/>
      <c r="P184" s="101"/>
      <c r="Q184" s="100"/>
      <c r="R184" s="101"/>
      <c r="S184" s="100"/>
      <c r="T184" s="101"/>
      <c r="U184" s="118"/>
      <c r="V184" s="118"/>
      <c r="W184" s="100"/>
      <c r="X184" s="100"/>
      <c r="Y184" s="100"/>
      <c r="Z184" s="100"/>
      <c r="AA184" s="132"/>
      <c r="AB184" s="101"/>
      <c r="AC184" s="101"/>
      <c r="AD184" s="101"/>
      <c r="AE184" s="100"/>
      <c r="AF184" s="101"/>
      <c r="AG184" s="100"/>
      <c r="AH184" s="101"/>
      <c r="AI184" s="100"/>
      <c r="AJ184" s="101"/>
      <c r="AK184" s="100"/>
      <c r="AL184" s="101"/>
      <c r="AM184" s="101"/>
      <c r="AN184" s="8"/>
      <c r="AO184" s="147">
        <f>IFERROR(VLOOKUP(B184,'A2. Rate Change &amp; Enrollment'!$C$20:$K$769,3,FALSE),0)</f>
        <v>0</v>
      </c>
      <c r="AP184" s="147">
        <f>IFERROR(VLOOKUP(B184,'A2. Rate Change &amp; Enrollment'!$C$20:$K$769,7,FALSE),0)</f>
        <v>0</v>
      </c>
      <c r="AQ184" s="150" t="e">
        <f t="shared" si="22"/>
        <v>#DIV/0!</v>
      </c>
      <c r="AS184" s="177"/>
      <c r="AT184" s="177"/>
      <c r="AV184" s="153" t="e">
        <f t="shared" si="23"/>
        <v>#DIV/0!</v>
      </c>
      <c r="AW184" s="101"/>
      <c r="AY184" s="132"/>
      <c r="AZ184" s="101"/>
      <c r="BA184" s="94"/>
      <c r="BB184" s="94"/>
      <c r="BC184" s="94"/>
      <c r="BD184" s="94"/>
      <c r="BE184" s="101"/>
      <c r="BF184" s="132"/>
      <c r="BG184" s="98"/>
      <c r="BH184" s="74" t="str">
        <f t="shared" si="18"/>
        <v>N</v>
      </c>
      <c r="BI184" t="e">
        <f t="shared" si="19"/>
        <v>#DIV/0!</v>
      </c>
      <c r="BK184" s="283">
        <f>IFERROR(VLOOKUP($B184, 'A2. Rate Change &amp; Enrollment'!$C$14:$BY$769, 75, FALSE), 0)</f>
        <v>0</v>
      </c>
      <c r="BL184" s="283" t="e">
        <f t="shared" si="20"/>
        <v>#DIV/0!</v>
      </c>
      <c r="BM184" s="283" t="e">
        <f t="shared" si="21"/>
        <v>#DIV/0!</v>
      </c>
      <c r="BN184" t="e">
        <f t="shared" si="24"/>
        <v>#DIV/0!</v>
      </c>
    </row>
    <row r="185" spans="1:66" x14ac:dyDescent="0.35">
      <c r="A185" t="s">
        <v>379</v>
      </c>
      <c r="B185" s="144"/>
      <c r="C185" s="98"/>
      <c r="D185" s="43" t="str">
        <f t="shared" si="17"/>
        <v>Other</v>
      </c>
      <c r="E185" s="100"/>
      <c r="F185" s="101"/>
      <c r="G185" s="100"/>
      <c r="H185" s="101"/>
      <c r="I185" s="100"/>
      <c r="J185" s="101"/>
      <c r="K185" s="100"/>
      <c r="L185" s="101"/>
      <c r="M185" s="100"/>
      <c r="N185" s="101"/>
      <c r="O185" s="100"/>
      <c r="P185" s="101"/>
      <c r="Q185" s="100"/>
      <c r="R185" s="101"/>
      <c r="S185" s="100"/>
      <c r="T185" s="101"/>
      <c r="U185" s="118"/>
      <c r="V185" s="118"/>
      <c r="W185" s="100"/>
      <c r="X185" s="100"/>
      <c r="Y185" s="100"/>
      <c r="Z185" s="100"/>
      <c r="AA185" s="132"/>
      <c r="AB185" s="101"/>
      <c r="AC185" s="101"/>
      <c r="AD185" s="101"/>
      <c r="AE185" s="100"/>
      <c r="AF185" s="101"/>
      <c r="AG185" s="100"/>
      <c r="AH185" s="101"/>
      <c r="AI185" s="100"/>
      <c r="AJ185" s="101"/>
      <c r="AK185" s="100"/>
      <c r="AL185" s="101"/>
      <c r="AM185" s="101"/>
      <c r="AN185" s="8"/>
      <c r="AO185" s="147">
        <f>IFERROR(VLOOKUP(B185,'A2. Rate Change &amp; Enrollment'!$C$20:$K$769,3,FALSE),0)</f>
        <v>0</v>
      </c>
      <c r="AP185" s="147">
        <f>IFERROR(VLOOKUP(B185,'A2. Rate Change &amp; Enrollment'!$C$20:$K$769,7,FALSE),0)</f>
        <v>0</v>
      </c>
      <c r="AQ185" s="150" t="e">
        <f t="shared" si="22"/>
        <v>#DIV/0!</v>
      </c>
      <c r="AS185" s="177"/>
      <c r="AT185" s="177"/>
      <c r="AV185" s="153" t="e">
        <f t="shared" si="23"/>
        <v>#DIV/0!</v>
      </c>
      <c r="AW185" s="101"/>
      <c r="AY185" s="132"/>
      <c r="AZ185" s="101"/>
      <c r="BA185" s="94"/>
      <c r="BB185" s="94"/>
      <c r="BC185" s="94"/>
      <c r="BD185" s="94"/>
      <c r="BE185" s="101"/>
      <c r="BF185" s="132"/>
      <c r="BG185" s="98"/>
      <c r="BH185" s="74" t="str">
        <f t="shared" si="18"/>
        <v>N</v>
      </c>
      <c r="BI185" t="e">
        <f t="shared" si="19"/>
        <v>#DIV/0!</v>
      </c>
      <c r="BK185" s="283">
        <f>IFERROR(VLOOKUP($B185, 'A2. Rate Change &amp; Enrollment'!$C$14:$BY$769, 75, FALSE), 0)</f>
        <v>0</v>
      </c>
      <c r="BL185" s="283" t="e">
        <f t="shared" si="20"/>
        <v>#DIV/0!</v>
      </c>
      <c r="BM185" s="283" t="e">
        <f t="shared" si="21"/>
        <v>#DIV/0!</v>
      </c>
      <c r="BN185" t="e">
        <f t="shared" si="24"/>
        <v>#DIV/0!</v>
      </c>
    </row>
    <row r="186" spans="1:66" x14ac:dyDescent="0.35">
      <c r="A186" t="s">
        <v>380</v>
      </c>
      <c r="B186" s="144"/>
      <c r="C186" s="98"/>
      <c r="D186" s="43" t="str">
        <f t="shared" si="17"/>
        <v>Other</v>
      </c>
      <c r="E186" s="100"/>
      <c r="F186" s="101"/>
      <c r="G186" s="100"/>
      <c r="H186" s="101"/>
      <c r="I186" s="100"/>
      <c r="J186" s="101"/>
      <c r="K186" s="100"/>
      <c r="L186" s="101"/>
      <c r="M186" s="100"/>
      <c r="N186" s="101"/>
      <c r="O186" s="100"/>
      <c r="P186" s="101"/>
      <c r="Q186" s="100"/>
      <c r="R186" s="101"/>
      <c r="S186" s="100"/>
      <c r="T186" s="101"/>
      <c r="U186" s="118"/>
      <c r="V186" s="118"/>
      <c r="W186" s="100"/>
      <c r="X186" s="100"/>
      <c r="Y186" s="100"/>
      <c r="Z186" s="100"/>
      <c r="AA186" s="132"/>
      <c r="AB186" s="101"/>
      <c r="AC186" s="101"/>
      <c r="AD186" s="101"/>
      <c r="AE186" s="100"/>
      <c r="AF186" s="101"/>
      <c r="AG186" s="100"/>
      <c r="AH186" s="101"/>
      <c r="AI186" s="100"/>
      <c r="AJ186" s="101"/>
      <c r="AK186" s="100"/>
      <c r="AL186" s="101"/>
      <c r="AM186" s="101"/>
      <c r="AN186" s="8"/>
      <c r="AO186" s="147">
        <f>IFERROR(VLOOKUP(B186,'A2. Rate Change &amp; Enrollment'!$C$20:$K$769,3,FALSE),0)</f>
        <v>0</v>
      </c>
      <c r="AP186" s="147">
        <f>IFERROR(VLOOKUP(B186,'A2. Rate Change &amp; Enrollment'!$C$20:$K$769,7,FALSE),0)</f>
        <v>0</v>
      </c>
      <c r="AQ186" s="150" t="e">
        <f t="shared" si="22"/>
        <v>#DIV/0!</v>
      </c>
      <c r="AS186" s="177"/>
      <c r="AT186" s="177"/>
      <c r="AV186" s="153" t="e">
        <f t="shared" si="23"/>
        <v>#DIV/0!</v>
      </c>
      <c r="AW186" s="101"/>
      <c r="AY186" s="132"/>
      <c r="AZ186" s="101"/>
      <c r="BA186" s="94"/>
      <c r="BB186" s="94"/>
      <c r="BC186" s="94"/>
      <c r="BD186" s="94"/>
      <c r="BE186" s="101"/>
      <c r="BF186" s="132"/>
      <c r="BG186" s="98"/>
      <c r="BH186" s="74" t="str">
        <f t="shared" si="18"/>
        <v>N</v>
      </c>
      <c r="BI186" t="e">
        <f t="shared" si="19"/>
        <v>#DIV/0!</v>
      </c>
      <c r="BK186" s="283">
        <f>IFERROR(VLOOKUP($B186, 'A2. Rate Change &amp; Enrollment'!$C$14:$BY$769, 75, FALSE), 0)</f>
        <v>0</v>
      </c>
      <c r="BL186" s="283" t="e">
        <f t="shared" si="20"/>
        <v>#DIV/0!</v>
      </c>
      <c r="BM186" s="283" t="e">
        <f t="shared" si="21"/>
        <v>#DIV/0!</v>
      </c>
      <c r="BN186" t="e">
        <f t="shared" si="24"/>
        <v>#DIV/0!</v>
      </c>
    </row>
    <row r="187" spans="1:66" x14ac:dyDescent="0.35">
      <c r="A187" t="s">
        <v>381</v>
      </c>
      <c r="B187" s="144"/>
      <c r="C187" s="98"/>
      <c r="D187" s="43" t="str">
        <f t="shared" si="17"/>
        <v>Other</v>
      </c>
      <c r="E187" s="100"/>
      <c r="F187" s="101"/>
      <c r="G187" s="100"/>
      <c r="H187" s="101"/>
      <c r="I187" s="100"/>
      <c r="J187" s="101"/>
      <c r="K187" s="100"/>
      <c r="L187" s="101"/>
      <c r="M187" s="100"/>
      <c r="N187" s="101"/>
      <c r="O187" s="100"/>
      <c r="P187" s="101"/>
      <c r="Q187" s="100"/>
      <c r="R187" s="101"/>
      <c r="S187" s="100"/>
      <c r="T187" s="101"/>
      <c r="U187" s="118"/>
      <c r="V187" s="118"/>
      <c r="W187" s="100"/>
      <c r="X187" s="100"/>
      <c r="Y187" s="100"/>
      <c r="Z187" s="100"/>
      <c r="AA187" s="132"/>
      <c r="AB187" s="101"/>
      <c r="AC187" s="101"/>
      <c r="AD187" s="101"/>
      <c r="AE187" s="100"/>
      <c r="AF187" s="101"/>
      <c r="AG187" s="100"/>
      <c r="AH187" s="101"/>
      <c r="AI187" s="100"/>
      <c r="AJ187" s="101"/>
      <c r="AK187" s="100"/>
      <c r="AL187" s="101"/>
      <c r="AM187" s="101"/>
      <c r="AN187" s="8"/>
      <c r="AO187" s="147">
        <f>IFERROR(VLOOKUP(B187,'A2. Rate Change &amp; Enrollment'!$C$20:$K$769,3,FALSE),0)</f>
        <v>0</v>
      </c>
      <c r="AP187" s="147">
        <f>IFERROR(VLOOKUP(B187,'A2. Rate Change &amp; Enrollment'!$C$20:$K$769,7,FALSE),0)</f>
        <v>0</v>
      </c>
      <c r="AQ187" s="150" t="e">
        <f t="shared" si="22"/>
        <v>#DIV/0!</v>
      </c>
      <c r="AS187" s="177"/>
      <c r="AT187" s="177"/>
      <c r="AV187" s="153" t="e">
        <f t="shared" si="23"/>
        <v>#DIV/0!</v>
      </c>
      <c r="AW187" s="101"/>
      <c r="AY187" s="132"/>
      <c r="AZ187" s="101"/>
      <c r="BA187" s="94"/>
      <c r="BB187" s="94"/>
      <c r="BC187" s="94"/>
      <c r="BD187" s="94"/>
      <c r="BE187" s="101"/>
      <c r="BF187" s="132"/>
      <c r="BG187" s="98"/>
      <c r="BH187" s="74" t="str">
        <f t="shared" si="18"/>
        <v>N</v>
      </c>
      <c r="BI187" t="e">
        <f t="shared" si="19"/>
        <v>#DIV/0!</v>
      </c>
      <c r="BK187" s="283">
        <f>IFERROR(VLOOKUP($B187, 'A2. Rate Change &amp; Enrollment'!$C$14:$BY$769, 75, FALSE), 0)</f>
        <v>0</v>
      </c>
      <c r="BL187" s="283" t="e">
        <f t="shared" si="20"/>
        <v>#DIV/0!</v>
      </c>
      <c r="BM187" s="283" t="e">
        <f t="shared" si="21"/>
        <v>#DIV/0!</v>
      </c>
      <c r="BN187" t="e">
        <f t="shared" si="24"/>
        <v>#DIV/0!</v>
      </c>
    </row>
    <row r="188" spans="1:66" x14ac:dyDescent="0.35">
      <c r="A188" t="s">
        <v>382</v>
      </c>
      <c r="B188" s="144"/>
      <c r="C188" s="98"/>
      <c r="D188" s="43" t="str">
        <f t="shared" si="17"/>
        <v>Other</v>
      </c>
      <c r="E188" s="100"/>
      <c r="F188" s="101"/>
      <c r="G188" s="100"/>
      <c r="H188" s="101"/>
      <c r="I188" s="100"/>
      <c r="J188" s="101"/>
      <c r="K188" s="100"/>
      <c r="L188" s="101"/>
      <c r="M188" s="100"/>
      <c r="N188" s="101"/>
      <c r="O188" s="100"/>
      <c r="P188" s="101"/>
      <c r="Q188" s="100"/>
      <c r="R188" s="101"/>
      <c r="S188" s="100"/>
      <c r="T188" s="101"/>
      <c r="U188" s="118"/>
      <c r="V188" s="118"/>
      <c r="W188" s="100"/>
      <c r="X188" s="100"/>
      <c r="Y188" s="100"/>
      <c r="Z188" s="100"/>
      <c r="AA188" s="132"/>
      <c r="AB188" s="101"/>
      <c r="AC188" s="101"/>
      <c r="AD188" s="101"/>
      <c r="AE188" s="100"/>
      <c r="AF188" s="101"/>
      <c r="AG188" s="100"/>
      <c r="AH188" s="101"/>
      <c r="AI188" s="100"/>
      <c r="AJ188" s="101"/>
      <c r="AK188" s="100"/>
      <c r="AL188" s="101"/>
      <c r="AM188" s="101"/>
      <c r="AN188" s="8"/>
      <c r="AO188" s="147">
        <f>IFERROR(VLOOKUP(B188,'A2. Rate Change &amp; Enrollment'!$C$20:$K$769,3,FALSE),0)</f>
        <v>0</v>
      </c>
      <c r="AP188" s="147">
        <f>IFERROR(VLOOKUP(B188,'A2. Rate Change &amp; Enrollment'!$C$20:$K$769,7,FALSE),0)</f>
        <v>0</v>
      </c>
      <c r="AQ188" s="150" t="e">
        <f t="shared" si="22"/>
        <v>#DIV/0!</v>
      </c>
      <c r="AS188" s="177"/>
      <c r="AT188" s="177"/>
      <c r="AV188" s="153" t="e">
        <f t="shared" si="23"/>
        <v>#DIV/0!</v>
      </c>
      <c r="AW188" s="101"/>
      <c r="AY188" s="132"/>
      <c r="AZ188" s="101"/>
      <c r="BA188" s="94"/>
      <c r="BB188" s="94"/>
      <c r="BC188" s="94"/>
      <c r="BD188" s="94"/>
      <c r="BE188" s="101"/>
      <c r="BF188" s="132"/>
      <c r="BG188" s="98"/>
      <c r="BH188" s="74" t="str">
        <f t="shared" si="18"/>
        <v>N</v>
      </c>
      <c r="BI188" t="e">
        <f t="shared" si="19"/>
        <v>#DIV/0!</v>
      </c>
      <c r="BK188" s="283">
        <f>IFERROR(VLOOKUP($B188, 'A2. Rate Change &amp; Enrollment'!$C$14:$BY$769, 75, FALSE), 0)</f>
        <v>0</v>
      </c>
      <c r="BL188" s="283" t="e">
        <f t="shared" si="20"/>
        <v>#DIV/0!</v>
      </c>
      <c r="BM188" s="283" t="e">
        <f t="shared" si="21"/>
        <v>#DIV/0!</v>
      </c>
      <c r="BN188" t="e">
        <f t="shared" si="24"/>
        <v>#DIV/0!</v>
      </c>
    </row>
    <row r="189" spans="1:66" x14ac:dyDescent="0.35">
      <c r="A189" t="s">
        <v>383</v>
      </c>
      <c r="B189" s="144"/>
      <c r="C189" s="98"/>
      <c r="D189" s="43" t="str">
        <f t="shared" si="17"/>
        <v>Other</v>
      </c>
      <c r="E189" s="100"/>
      <c r="F189" s="101"/>
      <c r="G189" s="100"/>
      <c r="H189" s="101"/>
      <c r="I189" s="100"/>
      <c r="J189" s="101"/>
      <c r="K189" s="100"/>
      <c r="L189" s="101"/>
      <c r="M189" s="100"/>
      <c r="N189" s="101"/>
      <c r="O189" s="100"/>
      <c r="P189" s="101"/>
      <c r="Q189" s="100"/>
      <c r="R189" s="101"/>
      <c r="S189" s="100"/>
      <c r="T189" s="101"/>
      <c r="U189" s="118"/>
      <c r="V189" s="118"/>
      <c r="W189" s="100"/>
      <c r="X189" s="100"/>
      <c r="Y189" s="100"/>
      <c r="Z189" s="100"/>
      <c r="AA189" s="132"/>
      <c r="AB189" s="101"/>
      <c r="AC189" s="101"/>
      <c r="AD189" s="101"/>
      <c r="AE189" s="100"/>
      <c r="AF189" s="101"/>
      <c r="AG189" s="100"/>
      <c r="AH189" s="101"/>
      <c r="AI189" s="100"/>
      <c r="AJ189" s="101"/>
      <c r="AK189" s="100"/>
      <c r="AL189" s="101"/>
      <c r="AM189" s="101"/>
      <c r="AN189" s="8"/>
      <c r="AO189" s="147">
        <f>IFERROR(VLOOKUP(B189,'A2. Rate Change &amp; Enrollment'!$C$20:$K$769,3,FALSE),0)</f>
        <v>0</v>
      </c>
      <c r="AP189" s="147">
        <f>IFERROR(VLOOKUP(B189,'A2. Rate Change &amp; Enrollment'!$C$20:$K$769,7,FALSE),0)</f>
        <v>0</v>
      </c>
      <c r="AQ189" s="150" t="e">
        <f t="shared" si="22"/>
        <v>#DIV/0!</v>
      </c>
      <c r="AS189" s="177"/>
      <c r="AT189" s="177"/>
      <c r="AV189" s="153" t="e">
        <f t="shared" si="23"/>
        <v>#DIV/0!</v>
      </c>
      <c r="AW189" s="101"/>
      <c r="AY189" s="132"/>
      <c r="AZ189" s="101"/>
      <c r="BA189" s="94"/>
      <c r="BB189" s="94"/>
      <c r="BC189" s="94"/>
      <c r="BD189" s="94"/>
      <c r="BE189" s="101"/>
      <c r="BF189" s="132"/>
      <c r="BG189" s="98"/>
      <c r="BH189" s="74" t="str">
        <f t="shared" si="18"/>
        <v>N</v>
      </c>
      <c r="BI189" t="e">
        <f t="shared" si="19"/>
        <v>#DIV/0!</v>
      </c>
      <c r="BK189" s="283">
        <f>IFERROR(VLOOKUP($B189, 'A2. Rate Change &amp; Enrollment'!$C$14:$BY$769, 75, FALSE), 0)</f>
        <v>0</v>
      </c>
      <c r="BL189" s="283" t="e">
        <f t="shared" si="20"/>
        <v>#DIV/0!</v>
      </c>
      <c r="BM189" s="283" t="e">
        <f t="shared" si="21"/>
        <v>#DIV/0!</v>
      </c>
      <c r="BN189" t="e">
        <f t="shared" si="24"/>
        <v>#DIV/0!</v>
      </c>
    </row>
    <row r="190" spans="1:66" x14ac:dyDescent="0.35">
      <c r="A190" t="s">
        <v>384</v>
      </c>
      <c r="B190" s="144"/>
      <c r="C190" s="98"/>
      <c r="D190" s="43" t="str">
        <f t="shared" si="17"/>
        <v>Other</v>
      </c>
      <c r="E190" s="100"/>
      <c r="F190" s="101"/>
      <c r="G190" s="100"/>
      <c r="H190" s="101"/>
      <c r="I190" s="100"/>
      <c r="J190" s="101"/>
      <c r="K190" s="100"/>
      <c r="L190" s="101"/>
      <c r="M190" s="100"/>
      <c r="N190" s="101"/>
      <c r="O190" s="100"/>
      <c r="P190" s="101"/>
      <c r="Q190" s="100"/>
      <c r="R190" s="101"/>
      <c r="S190" s="100"/>
      <c r="T190" s="101"/>
      <c r="U190" s="118"/>
      <c r="V190" s="118"/>
      <c r="W190" s="100"/>
      <c r="X190" s="100"/>
      <c r="Y190" s="100"/>
      <c r="Z190" s="100"/>
      <c r="AA190" s="132"/>
      <c r="AB190" s="101"/>
      <c r="AC190" s="101"/>
      <c r="AD190" s="101"/>
      <c r="AE190" s="100"/>
      <c r="AF190" s="101"/>
      <c r="AG190" s="100"/>
      <c r="AH190" s="101"/>
      <c r="AI190" s="100"/>
      <c r="AJ190" s="101"/>
      <c r="AK190" s="100"/>
      <c r="AL190" s="101"/>
      <c r="AM190" s="101"/>
      <c r="AN190" s="8"/>
      <c r="AO190" s="147">
        <f>IFERROR(VLOOKUP(B190,'A2. Rate Change &amp; Enrollment'!$C$20:$K$769,3,FALSE),0)</f>
        <v>0</v>
      </c>
      <c r="AP190" s="147">
        <f>IFERROR(VLOOKUP(B190,'A2. Rate Change &amp; Enrollment'!$C$20:$K$769,7,FALSE),0)</f>
        <v>0</v>
      </c>
      <c r="AQ190" s="150" t="e">
        <f t="shared" si="22"/>
        <v>#DIV/0!</v>
      </c>
      <c r="AS190" s="177"/>
      <c r="AT190" s="177"/>
      <c r="AV190" s="153" t="e">
        <f t="shared" si="23"/>
        <v>#DIV/0!</v>
      </c>
      <c r="AW190" s="101"/>
      <c r="AY190" s="132"/>
      <c r="AZ190" s="101"/>
      <c r="BA190" s="94"/>
      <c r="BB190" s="94"/>
      <c r="BC190" s="94"/>
      <c r="BD190" s="94"/>
      <c r="BE190" s="101"/>
      <c r="BF190" s="132"/>
      <c r="BG190" s="98"/>
      <c r="BH190" s="74" t="str">
        <f t="shared" si="18"/>
        <v>N</v>
      </c>
      <c r="BI190" t="e">
        <f t="shared" si="19"/>
        <v>#DIV/0!</v>
      </c>
      <c r="BK190" s="283">
        <f>IFERROR(VLOOKUP($B190, 'A2. Rate Change &amp; Enrollment'!$C$14:$BY$769, 75, FALSE), 0)</f>
        <v>0</v>
      </c>
      <c r="BL190" s="283" t="e">
        <f t="shared" si="20"/>
        <v>#DIV/0!</v>
      </c>
      <c r="BM190" s="283" t="e">
        <f t="shared" si="21"/>
        <v>#DIV/0!</v>
      </c>
      <c r="BN190" t="e">
        <f t="shared" si="24"/>
        <v>#DIV/0!</v>
      </c>
    </row>
    <row r="191" spans="1:66" x14ac:dyDescent="0.35">
      <c r="A191" t="s">
        <v>385</v>
      </c>
      <c r="B191" s="144"/>
      <c r="C191" s="98"/>
      <c r="D191" s="43" t="str">
        <f t="shared" si="17"/>
        <v>Other</v>
      </c>
      <c r="E191" s="100"/>
      <c r="F191" s="101"/>
      <c r="G191" s="100"/>
      <c r="H191" s="101"/>
      <c r="I191" s="100"/>
      <c r="J191" s="101"/>
      <c r="K191" s="100"/>
      <c r="L191" s="101"/>
      <c r="M191" s="100"/>
      <c r="N191" s="101"/>
      <c r="O191" s="100"/>
      <c r="P191" s="101"/>
      <c r="Q191" s="100"/>
      <c r="R191" s="101"/>
      <c r="S191" s="100"/>
      <c r="T191" s="101"/>
      <c r="U191" s="118"/>
      <c r="V191" s="118"/>
      <c r="W191" s="100"/>
      <c r="X191" s="100"/>
      <c r="Y191" s="100"/>
      <c r="Z191" s="100"/>
      <c r="AA191" s="132"/>
      <c r="AB191" s="101"/>
      <c r="AC191" s="101"/>
      <c r="AD191" s="101"/>
      <c r="AE191" s="100"/>
      <c r="AF191" s="101"/>
      <c r="AG191" s="100"/>
      <c r="AH191" s="101"/>
      <c r="AI191" s="100"/>
      <c r="AJ191" s="101"/>
      <c r="AK191" s="100"/>
      <c r="AL191" s="101"/>
      <c r="AM191" s="101"/>
      <c r="AN191" s="8"/>
      <c r="AO191" s="147">
        <f>IFERROR(VLOOKUP(B191,'A2. Rate Change &amp; Enrollment'!$C$20:$K$769,3,FALSE),0)</f>
        <v>0</v>
      </c>
      <c r="AP191" s="147">
        <f>IFERROR(VLOOKUP(B191,'A2. Rate Change &amp; Enrollment'!$C$20:$K$769,7,FALSE),0)</f>
        <v>0</v>
      </c>
      <c r="AQ191" s="150" t="e">
        <f t="shared" si="22"/>
        <v>#DIV/0!</v>
      </c>
      <c r="AS191" s="177"/>
      <c r="AT191" s="177"/>
      <c r="AV191" s="153" t="e">
        <f t="shared" si="23"/>
        <v>#DIV/0!</v>
      </c>
      <c r="AW191" s="101"/>
      <c r="AY191" s="132"/>
      <c r="AZ191" s="101"/>
      <c r="BA191" s="94"/>
      <c r="BB191" s="94"/>
      <c r="BC191" s="94"/>
      <c r="BD191" s="94"/>
      <c r="BE191" s="101"/>
      <c r="BF191" s="132"/>
      <c r="BG191" s="98"/>
      <c r="BH191" s="74" t="str">
        <f t="shared" si="18"/>
        <v>N</v>
      </c>
      <c r="BI191" t="e">
        <f t="shared" si="19"/>
        <v>#DIV/0!</v>
      </c>
      <c r="BK191" s="283">
        <f>IFERROR(VLOOKUP($B191, 'A2. Rate Change &amp; Enrollment'!$C$14:$BY$769, 75, FALSE), 0)</f>
        <v>0</v>
      </c>
      <c r="BL191" s="283" t="e">
        <f t="shared" si="20"/>
        <v>#DIV/0!</v>
      </c>
      <c r="BM191" s="283" t="e">
        <f t="shared" si="21"/>
        <v>#DIV/0!</v>
      </c>
      <c r="BN191" t="e">
        <f t="shared" si="24"/>
        <v>#DIV/0!</v>
      </c>
    </row>
    <row r="192" spans="1:66" x14ac:dyDescent="0.35">
      <c r="A192" t="s">
        <v>386</v>
      </c>
      <c r="B192" s="144"/>
      <c r="C192" s="98"/>
      <c r="D192" s="43" t="str">
        <f t="shared" si="17"/>
        <v>Other</v>
      </c>
      <c r="E192" s="100"/>
      <c r="F192" s="101"/>
      <c r="G192" s="100"/>
      <c r="H192" s="101"/>
      <c r="I192" s="100"/>
      <c r="J192" s="101"/>
      <c r="K192" s="100"/>
      <c r="L192" s="101"/>
      <c r="M192" s="100"/>
      <c r="N192" s="101"/>
      <c r="O192" s="100"/>
      <c r="P192" s="101"/>
      <c r="Q192" s="100"/>
      <c r="R192" s="101"/>
      <c r="S192" s="100"/>
      <c r="T192" s="101"/>
      <c r="U192" s="118"/>
      <c r="V192" s="118"/>
      <c r="W192" s="100"/>
      <c r="X192" s="100"/>
      <c r="Y192" s="100"/>
      <c r="Z192" s="100"/>
      <c r="AA192" s="132"/>
      <c r="AB192" s="101"/>
      <c r="AC192" s="101"/>
      <c r="AD192" s="101"/>
      <c r="AE192" s="100"/>
      <c r="AF192" s="101"/>
      <c r="AG192" s="100"/>
      <c r="AH192" s="101"/>
      <c r="AI192" s="100"/>
      <c r="AJ192" s="101"/>
      <c r="AK192" s="100"/>
      <c r="AL192" s="101"/>
      <c r="AM192" s="101"/>
      <c r="AN192" s="8"/>
      <c r="AO192" s="147">
        <f>IFERROR(VLOOKUP(B192,'A2. Rate Change &amp; Enrollment'!$C$20:$K$769,3,FALSE),0)</f>
        <v>0</v>
      </c>
      <c r="AP192" s="147">
        <f>IFERROR(VLOOKUP(B192,'A2. Rate Change &amp; Enrollment'!$C$20:$K$769,7,FALSE),0)</f>
        <v>0</v>
      </c>
      <c r="AQ192" s="150" t="e">
        <f t="shared" si="22"/>
        <v>#DIV/0!</v>
      </c>
      <c r="AS192" s="177"/>
      <c r="AT192" s="177"/>
      <c r="AV192" s="153" t="e">
        <f t="shared" si="23"/>
        <v>#DIV/0!</v>
      </c>
      <c r="AW192" s="101"/>
      <c r="AY192" s="132"/>
      <c r="AZ192" s="101"/>
      <c r="BA192" s="94"/>
      <c r="BB192" s="94"/>
      <c r="BC192" s="94"/>
      <c r="BD192" s="94"/>
      <c r="BE192" s="101"/>
      <c r="BF192" s="132"/>
      <c r="BG192" s="98"/>
      <c r="BH192" s="74" t="str">
        <f t="shared" si="18"/>
        <v>N</v>
      </c>
      <c r="BI192" t="e">
        <f t="shared" si="19"/>
        <v>#DIV/0!</v>
      </c>
      <c r="BK192" s="283">
        <f>IFERROR(VLOOKUP($B192, 'A2. Rate Change &amp; Enrollment'!$C$14:$BY$769, 75, FALSE), 0)</f>
        <v>0</v>
      </c>
      <c r="BL192" s="283" t="e">
        <f t="shared" si="20"/>
        <v>#DIV/0!</v>
      </c>
      <c r="BM192" s="283" t="e">
        <f t="shared" si="21"/>
        <v>#DIV/0!</v>
      </c>
      <c r="BN192" t="e">
        <f t="shared" si="24"/>
        <v>#DIV/0!</v>
      </c>
    </row>
    <row r="193" spans="1:66" x14ac:dyDescent="0.35">
      <c r="A193" t="s">
        <v>387</v>
      </c>
      <c r="B193" s="144"/>
      <c r="C193" s="98"/>
      <c r="D193" s="43" t="str">
        <f t="shared" si="17"/>
        <v>Other</v>
      </c>
      <c r="E193" s="100"/>
      <c r="F193" s="101"/>
      <c r="G193" s="100"/>
      <c r="H193" s="101"/>
      <c r="I193" s="100"/>
      <c r="J193" s="101"/>
      <c r="K193" s="100"/>
      <c r="L193" s="101"/>
      <c r="M193" s="100"/>
      <c r="N193" s="101"/>
      <c r="O193" s="100"/>
      <c r="P193" s="101"/>
      <c r="Q193" s="100"/>
      <c r="R193" s="101"/>
      <c r="S193" s="100"/>
      <c r="T193" s="101"/>
      <c r="U193" s="118"/>
      <c r="V193" s="118"/>
      <c r="W193" s="100"/>
      <c r="X193" s="100"/>
      <c r="Y193" s="100"/>
      <c r="Z193" s="100"/>
      <c r="AA193" s="132"/>
      <c r="AB193" s="101"/>
      <c r="AC193" s="101"/>
      <c r="AD193" s="101"/>
      <c r="AE193" s="100"/>
      <c r="AF193" s="101"/>
      <c r="AG193" s="100"/>
      <c r="AH193" s="101"/>
      <c r="AI193" s="100"/>
      <c r="AJ193" s="101"/>
      <c r="AK193" s="100"/>
      <c r="AL193" s="101"/>
      <c r="AM193" s="101"/>
      <c r="AN193" s="8"/>
      <c r="AO193" s="147">
        <f>IFERROR(VLOOKUP(B193,'A2. Rate Change &amp; Enrollment'!$C$20:$K$769,3,FALSE),0)</f>
        <v>0</v>
      </c>
      <c r="AP193" s="147">
        <f>IFERROR(VLOOKUP(B193,'A2. Rate Change &amp; Enrollment'!$C$20:$K$769,7,FALSE),0)</f>
        <v>0</v>
      </c>
      <c r="AQ193" s="150" t="e">
        <f t="shared" si="22"/>
        <v>#DIV/0!</v>
      </c>
      <c r="AS193" s="177"/>
      <c r="AT193" s="177"/>
      <c r="AV193" s="153" t="e">
        <f t="shared" si="23"/>
        <v>#DIV/0!</v>
      </c>
      <c r="AW193" s="101"/>
      <c r="AY193" s="132"/>
      <c r="AZ193" s="101"/>
      <c r="BA193" s="94"/>
      <c r="BB193" s="94"/>
      <c r="BC193" s="94"/>
      <c r="BD193" s="94"/>
      <c r="BE193" s="101"/>
      <c r="BF193" s="132"/>
      <c r="BG193" s="98"/>
      <c r="BH193" s="74" t="str">
        <f t="shared" si="18"/>
        <v>N</v>
      </c>
      <c r="BI193" t="e">
        <f t="shared" si="19"/>
        <v>#DIV/0!</v>
      </c>
      <c r="BK193" s="283">
        <f>IFERROR(VLOOKUP($B193, 'A2. Rate Change &amp; Enrollment'!$C$14:$BY$769, 75, FALSE), 0)</f>
        <v>0</v>
      </c>
      <c r="BL193" s="283" t="e">
        <f t="shared" si="20"/>
        <v>#DIV/0!</v>
      </c>
      <c r="BM193" s="283" t="e">
        <f t="shared" si="21"/>
        <v>#DIV/0!</v>
      </c>
      <c r="BN193" t="e">
        <f t="shared" si="24"/>
        <v>#DIV/0!</v>
      </c>
    </row>
    <row r="194" spans="1:66" x14ac:dyDescent="0.35">
      <c r="A194" t="s">
        <v>388</v>
      </c>
      <c r="B194" s="144"/>
      <c r="C194" s="98"/>
      <c r="D194" s="43" t="str">
        <f t="shared" si="17"/>
        <v>Other</v>
      </c>
      <c r="E194" s="100"/>
      <c r="F194" s="101"/>
      <c r="G194" s="100"/>
      <c r="H194" s="101"/>
      <c r="I194" s="100"/>
      <c r="J194" s="101"/>
      <c r="K194" s="100"/>
      <c r="L194" s="101"/>
      <c r="M194" s="100"/>
      <c r="N194" s="101"/>
      <c r="O194" s="100"/>
      <c r="P194" s="101"/>
      <c r="Q194" s="100"/>
      <c r="R194" s="101"/>
      <c r="S194" s="100"/>
      <c r="T194" s="101"/>
      <c r="U194" s="118"/>
      <c r="V194" s="118"/>
      <c r="W194" s="100"/>
      <c r="X194" s="100"/>
      <c r="Y194" s="100"/>
      <c r="Z194" s="100"/>
      <c r="AA194" s="132"/>
      <c r="AB194" s="101"/>
      <c r="AC194" s="101"/>
      <c r="AD194" s="101"/>
      <c r="AE194" s="100"/>
      <c r="AF194" s="101"/>
      <c r="AG194" s="100"/>
      <c r="AH194" s="101"/>
      <c r="AI194" s="100"/>
      <c r="AJ194" s="101"/>
      <c r="AK194" s="100"/>
      <c r="AL194" s="101"/>
      <c r="AM194" s="101"/>
      <c r="AN194" s="8"/>
      <c r="AO194" s="147">
        <f>IFERROR(VLOOKUP(B194,'A2. Rate Change &amp; Enrollment'!$C$20:$K$769,3,FALSE),0)</f>
        <v>0</v>
      </c>
      <c r="AP194" s="147">
        <f>IFERROR(VLOOKUP(B194,'A2. Rate Change &amp; Enrollment'!$C$20:$K$769,7,FALSE),0)</f>
        <v>0</v>
      </c>
      <c r="AQ194" s="150" t="e">
        <f t="shared" si="22"/>
        <v>#DIV/0!</v>
      </c>
      <c r="AS194" s="177"/>
      <c r="AT194" s="177"/>
      <c r="AV194" s="153" t="e">
        <f t="shared" si="23"/>
        <v>#DIV/0!</v>
      </c>
      <c r="AW194" s="101"/>
      <c r="AY194" s="132"/>
      <c r="AZ194" s="101"/>
      <c r="BA194" s="94"/>
      <c r="BB194" s="94"/>
      <c r="BC194" s="94"/>
      <c r="BD194" s="94"/>
      <c r="BE194" s="101"/>
      <c r="BF194" s="132"/>
      <c r="BG194" s="98"/>
      <c r="BH194" s="74" t="str">
        <f t="shared" si="18"/>
        <v>N</v>
      </c>
      <c r="BI194" t="e">
        <f t="shared" si="19"/>
        <v>#DIV/0!</v>
      </c>
      <c r="BK194" s="283">
        <f>IFERROR(VLOOKUP($B194, 'A2. Rate Change &amp; Enrollment'!$C$14:$BY$769, 75, FALSE), 0)</f>
        <v>0</v>
      </c>
      <c r="BL194" s="283" t="e">
        <f t="shared" si="20"/>
        <v>#DIV/0!</v>
      </c>
      <c r="BM194" s="283" t="e">
        <f t="shared" si="21"/>
        <v>#DIV/0!</v>
      </c>
      <c r="BN194" t="e">
        <f t="shared" si="24"/>
        <v>#DIV/0!</v>
      </c>
    </row>
    <row r="195" spans="1:66" x14ac:dyDescent="0.35">
      <c r="A195" t="s">
        <v>389</v>
      </c>
      <c r="B195" s="144"/>
      <c r="C195" s="98"/>
      <c r="D195" s="43" t="str">
        <f t="shared" si="17"/>
        <v>Other</v>
      </c>
      <c r="E195" s="100"/>
      <c r="F195" s="101"/>
      <c r="G195" s="100"/>
      <c r="H195" s="101"/>
      <c r="I195" s="100"/>
      <c r="J195" s="101"/>
      <c r="K195" s="100"/>
      <c r="L195" s="101"/>
      <c r="M195" s="100"/>
      <c r="N195" s="101"/>
      <c r="O195" s="100"/>
      <c r="P195" s="101"/>
      <c r="Q195" s="100"/>
      <c r="R195" s="101"/>
      <c r="S195" s="100"/>
      <c r="T195" s="101"/>
      <c r="U195" s="118"/>
      <c r="V195" s="118"/>
      <c r="W195" s="100"/>
      <c r="X195" s="100"/>
      <c r="Y195" s="100"/>
      <c r="Z195" s="100"/>
      <c r="AA195" s="132"/>
      <c r="AB195" s="101"/>
      <c r="AC195" s="101"/>
      <c r="AD195" s="101"/>
      <c r="AE195" s="100"/>
      <c r="AF195" s="101"/>
      <c r="AG195" s="100"/>
      <c r="AH195" s="101"/>
      <c r="AI195" s="100"/>
      <c r="AJ195" s="101"/>
      <c r="AK195" s="100"/>
      <c r="AL195" s="101"/>
      <c r="AM195" s="101"/>
      <c r="AN195" s="8"/>
      <c r="AO195" s="147">
        <f>IFERROR(VLOOKUP(B195,'A2. Rate Change &amp; Enrollment'!$C$20:$K$769,3,FALSE),0)</f>
        <v>0</v>
      </c>
      <c r="AP195" s="147">
        <f>IFERROR(VLOOKUP(B195,'A2. Rate Change &amp; Enrollment'!$C$20:$K$769,7,FALSE),0)</f>
        <v>0</v>
      </c>
      <c r="AQ195" s="150" t="e">
        <f t="shared" si="22"/>
        <v>#DIV/0!</v>
      </c>
      <c r="AS195" s="177"/>
      <c r="AT195" s="177"/>
      <c r="AV195" s="153" t="e">
        <f t="shared" si="23"/>
        <v>#DIV/0!</v>
      </c>
      <c r="AW195" s="101"/>
      <c r="AY195" s="132"/>
      <c r="AZ195" s="101"/>
      <c r="BA195" s="94"/>
      <c r="BB195" s="94"/>
      <c r="BC195" s="94"/>
      <c r="BD195" s="94"/>
      <c r="BE195" s="101"/>
      <c r="BF195" s="132"/>
      <c r="BG195" s="98"/>
      <c r="BH195" s="74" t="str">
        <f t="shared" si="18"/>
        <v>N</v>
      </c>
      <c r="BI195" t="e">
        <f t="shared" si="19"/>
        <v>#DIV/0!</v>
      </c>
      <c r="BK195" s="283">
        <f>IFERROR(VLOOKUP($B195, 'A2. Rate Change &amp; Enrollment'!$C$14:$BY$769, 75, FALSE), 0)</f>
        <v>0</v>
      </c>
      <c r="BL195" s="283" t="e">
        <f t="shared" si="20"/>
        <v>#DIV/0!</v>
      </c>
      <c r="BM195" s="283" t="e">
        <f t="shared" si="21"/>
        <v>#DIV/0!</v>
      </c>
      <c r="BN195" t="e">
        <f t="shared" si="24"/>
        <v>#DIV/0!</v>
      </c>
    </row>
    <row r="196" spans="1:66" x14ac:dyDescent="0.35">
      <c r="A196" t="s">
        <v>390</v>
      </c>
      <c r="B196" s="144"/>
      <c r="C196" s="98"/>
      <c r="D196" s="43" t="str">
        <f t="shared" si="17"/>
        <v>Other</v>
      </c>
      <c r="E196" s="100"/>
      <c r="F196" s="101"/>
      <c r="G196" s="100"/>
      <c r="H196" s="101"/>
      <c r="I196" s="100"/>
      <c r="J196" s="101"/>
      <c r="K196" s="100"/>
      <c r="L196" s="101"/>
      <c r="M196" s="100"/>
      <c r="N196" s="101"/>
      <c r="O196" s="100"/>
      <c r="P196" s="101"/>
      <c r="Q196" s="100"/>
      <c r="R196" s="101"/>
      <c r="S196" s="100"/>
      <c r="T196" s="101"/>
      <c r="U196" s="118"/>
      <c r="V196" s="118"/>
      <c r="W196" s="100"/>
      <c r="X196" s="100"/>
      <c r="Y196" s="100"/>
      <c r="Z196" s="100"/>
      <c r="AA196" s="132"/>
      <c r="AB196" s="101"/>
      <c r="AC196" s="101"/>
      <c r="AD196" s="101"/>
      <c r="AE196" s="100"/>
      <c r="AF196" s="101"/>
      <c r="AG196" s="100"/>
      <c r="AH196" s="101"/>
      <c r="AI196" s="100"/>
      <c r="AJ196" s="101"/>
      <c r="AK196" s="100"/>
      <c r="AL196" s="101"/>
      <c r="AM196" s="101"/>
      <c r="AN196" s="8"/>
      <c r="AO196" s="147">
        <f>IFERROR(VLOOKUP(B196,'A2. Rate Change &amp; Enrollment'!$C$20:$K$769,3,FALSE),0)</f>
        <v>0</v>
      </c>
      <c r="AP196" s="147">
        <f>IFERROR(VLOOKUP(B196,'A2. Rate Change &amp; Enrollment'!$C$20:$K$769,7,FALSE),0)</f>
        <v>0</v>
      </c>
      <c r="AQ196" s="150" t="e">
        <f t="shared" si="22"/>
        <v>#DIV/0!</v>
      </c>
      <c r="AS196" s="177"/>
      <c r="AT196" s="177"/>
      <c r="AV196" s="153" t="e">
        <f t="shared" si="23"/>
        <v>#DIV/0!</v>
      </c>
      <c r="AW196" s="101"/>
      <c r="AY196" s="132"/>
      <c r="AZ196" s="101"/>
      <c r="BA196" s="94"/>
      <c r="BB196" s="94"/>
      <c r="BC196" s="94"/>
      <c r="BD196" s="94"/>
      <c r="BE196" s="101"/>
      <c r="BF196" s="132"/>
      <c r="BG196" s="98"/>
      <c r="BH196" s="74" t="str">
        <f t="shared" si="18"/>
        <v>N</v>
      </c>
      <c r="BI196" t="e">
        <f t="shared" si="19"/>
        <v>#DIV/0!</v>
      </c>
      <c r="BK196" s="283">
        <f>IFERROR(VLOOKUP($B196, 'A2. Rate Change &amp; Enrollment'!$C$14:$BY$769, 75, FALSE), 0)</f>
        <v>0</v>
      </c>
      <c r="BL196" s="283" t="e">
        <f t="shared" si="20"/>
        <v>#DIV/0!</v>
      </c>
      <c r="BM196" s="283" t="e">
        <f t="shared" si="21"/>
        <v>#DIV/0!</v>
      </c>
      <c r="BN196" t="e">
        <f t="shared" si="24"/>
        <v>#DIV/0!</v>
      </c>
    </row>
    <row r="197" spans="1:66" x14ac:dyDescent="0.35">
      <c r="A197" t="s">
        <v>391</v>
      </c>
      <c r="B197" s="144"/>
      <c r="C197" s="98"/>
      <c r="D197" s="43" t="str">
        <f t="shared" si="17"/>
        <v>Other</v>
      </c>
      <c r="E197" s="100"/>
      <c r="F197" s="101"/>
      <c r="G197" s="100"/>
      <c r="H197" s="101"/>
      <c r="I197" s="100"/>
      <c r="J197" s="101"/>
      <c r="K197" s="100"/>
      <c r="L197" s="101"/>
      <c r="M197" s="100"/>
      <c r="N197" s="101"/>
      <c r="O197" s="100"/>
      <c r="P197" s="101"/>
      <c r="Q197" s="100"/>
      <c r="R197" s="101"/>
      <c r="S197" s="100"/>
      <c r="T197" s="101"/>
      <c r="U197" s="118"/>
      <c r="V197" s="118"/>
      <c r="W197" s="100"/>
      <c r="X197" s="100"/>
      <c r="Y197" s="100"/>
      <c r="Z197" s="100"/>
      <c r="AA197" s="132"/>
      <c r="AB197" s="101"/>
      <c r="AC197" s="101"/>
      <c r="AD197" s="101"/>
      <c r="AE197" s="100"/>
      <c r="AF197" s="101"/>
      <c r="AG197" s="100"/>
      <c r="AH197" s="101"/>
      <c r="AI197" s="100"/>
      <c r="AJ197" s="101"/>
      <c r="AK197" s="100"/>
      <c r="AL197" s="101"/>
      <c r="AM197" s="101"/>
      <c r="AN197" s="8"/>
      <c r="AO197" s="147">
        <f>IFERROR(VLOOKUP(B197,'A2. Rate Change &amp; Enrollment'!$C$20:$K$769,3,FALSE),0)</f>
        <v>0</v>
      </c>
      <c r="AP197" s="147">
        <f>IFERROR(VLOOKUP(B197,'A2. Rate Change &amp; Enrollment'!$C$20:$K$769,7,FALSE),0)</f>
        <v>0</v>
      </c>
      <c r="AQ197" s="150" t="e">
        <f t="shared" si="22"/>
        <v>#DIV/0!</v>
      </c>
      <c r="AS197" s="177"/>
      <c r="AT197" s="177"/>
      <c r="AV197" s="153" t="e">
        <f t="shared" si="23"/>
        <v>#DIV/0!</v>
      </c>
      <c r="AW197" s="101"/>
      <c r="AY197" s="132"/>
      <c r="AZ197" s="101"/>
      <c r="BA197" s="94"/>
      <c r="BB197" s="94"/>
      <c r="BC197" s="94"/>
      <c r="BD197" s="94"/>
      <c r="BE197" s="101"/>
      <c r="BF197" s="132"/>
      <c r="BG197" s="98"/>
      <c r="BH197" s="74" t="str">
        <f t="shared" si="18"/>
        <v>N</v>
      </c>
      <c r="BI197" t="e">
        <f t="shared" si="19"/>
        <v>#DIV/0!</v>
      </c>
      <c r="BK197" s="283">
        <f>IFERROR(VLOOKUP($B197, 'A2. Rate Change &amp; Enrollment'!$C$14:$BY$769, 75, FALSE), 0)</f>
        <v>0</v>
      </c>
      <c r="BL197" s="283" t="e">
        <f t="shared" si="20"/>
        <v>#DIV/0!</v>
      </c>
      <c r="BM197" s="283" t="e">
        <f t="shared" si="21"/>
        <v>#DIV/0!</v>
      </c>
      <c r="BN197" t="e">
        <f t="shared" si="24"/>
        <v>#DIV/0!</v>
      </c>
    </row>
    <row r="198" spans="1:66" x14ac:dyDescent="0.35">
      <c r="A198" t="s">
        <v>392</v>
      </c>
      <c r="B198" s="144"/>
      <c r="C198" s="98"/>
      <c r="D198" s="43" t="str">
        <f t="shared" si="17"/>
        <v>Other</v>
      </c>
      <c r="E198" s="100"/>
      <c r="F198" s="101"/>
      <c r="G198" s="100"/>
      <c r="H198" s="101"/>
      <c r="I198" s="100"/>
      <c r="J198" s="101"/>
      <c r="K198" s="100"/>
      <c r="L198" s="101"/>
      <c r="M198" s="100"/>
      <c r="N198" s="101"/>
      <c r="O198" s="100"/>
      <c r="P198" s="101"/>
      <c r="Q198" s="100"/>
      <c r="R198" s="101"/>
      <c r="S198" s="100"/>
      <c r="T198" s="101"/>
      <c r="U198" s="118"/>
      <c r="V198" s="118"/>
      <c r="W198" s="100"/>
      <c r="X198" s="100"/>
      <c r="Y198" s="100"/>
      <c r="Z198" s="100"/>
      <c r="AA198" s="132"/>
      <c r="AB198" s="101"/>
      <c r="AC198" s="101"/>
      <c r="AD198" s="101"/>
      <c r="AE198" s="100"/>
      <c r="AF198" s="101"/>
      <c r="AG198" s="100"/>
      <c r="AH198" s="101"/>
      <c r="AI198" s="100"/>
      <c r="AJ198" s="101"/>
      <c r="AK198" s="100"/>
      <c r="AL198" s="101"/>
      <c r="AM198" s="101"/>
      <c r="AN198" s="8"/>
      <c r="AO198" s="147">
        <f>IFERROR(VLOOKUP(B198,'A2. Rate Change &amp; Enrollment'!$C$20:$K$769,3,FALSE),0)</f>
        <v>0</v>
      </c>
      <c r="AP198" s="147">
        <f>IFERROR(VLOOKUP(B198,'A2. Rate Change &amp; Enrollment'!$C$20:$K$769,7,FALSE),0)</f>
        <v>0</v>
      </c>
      <c r="AQ198" s="150" t="e">
        <f t="shared" si="22"/>
        <v>#DIV/0!</v>
      </c>
      <c r="AS198" s="177"/>
      <c r="AT198" s="177"/>
      <c r="AV198" s="153" t="e">
        <f t="shared" si="23"/>
        <v>#DIV/0!</v>
      </c>
      <c r="AW198" s="101"/>
      <c r="AY198" s="132"/>
      <c r="AZ198" s="101"/>
      <c r="BA198" s="94"/>
      <c r="BB198" s="94"/>
      <c r="BC198" s="94"/>
      <c r="BD198" s="94"/>
      <c r="BE198" s="101"/>
      <c r="BF198" s="132"/>
      <c r="BG198" s="98"/>
      <c r="BH198" s="74" t="str">
        <f t="shared" si="18"/>
        <v>N</v>
      </c>
      <c r="BI198" t="e">
        <f t="shared" si="19"/>
        <v>#DIV/0!</v>
      </c>
      <c r="BK198" s="283">
        <f>IFERROR(VLOOKUP($B198, 'A2. Rate Change &amp; Enrollment'!$C$14:$BY$769, 75, FALSE), 0)</f>
        <v>0</v>
      </c>
      <c r="BL198" s="283" t="e">
        <f t="shared" si="20"/>
        <v>#DIV/0!</v>
      </c>
      <c r="BM198" s="283" t="e">
        <f t="shared" si="21"/>
        <v>#DIV/0!</v>
      </c>
      <c r="BN198" t="e">
        <f t="shared" si="24"/>
        <v>#DIV/0!</v>
      </c>
    </row>
    <row r="199" spans="1:66" x14ac:dyDescent="0.35">
      <c r="A199" t="s">
        <v>393</v>
      </c>
      <c r="B199" s="144"/>
      <c r="C199" s="98"/>
      <c r="D199" s="43" t="str">
        <f t="shared" si="17"/>
        <v>Other</v>
      </c>
      <c r="E199" s="100"/>
      <c r="F199" s="101"/>
      <c r="G199" s="100"/>
      <c r="H199" s="101"/>
      <c r="I199" s="100"/>
      <c r="J199" s="101"/>
      <c r="K199" s="100"/>
      <c r="L199" s="101"/>
      <c r="M199" s="100"/>
      <c r="N199" s="101"/>
      <c r="O199" s="100"/>
      <c r="P199" s="101"/>
      <c r="Q199" s="100"/>
      <c r="R199" s="101"/>
      <c r="S199" s="100"/>
      <c r="T199" s="101"/>
      <c r="U199" s="118"/>
      <c r="V199" s="118"/>
      <c r="W199" s="100"/>
      <c r="X199" s="100"/>
      <c r="Y199" s="100"/>
      <c r="Z199" s="100"/>
      <c r="AA199" s="132"/>
      <c r="AB199" s="101"/>
      <c r="AC199" s="101"/>
      <c r="AD199" s="101"/>
      <c r="AE199" s="100"/>
      <c r="AF199" s="101"/>
      <c r="AG199" s="100"/>
      <c r="AH199" s="101"/>
      <c r="AI199" s="100"/>
      <c r="AJ199" s="101"/>
      <c r="AK199" s="100"/>
      <c r="AL199" s="101"/>
      <c r="AM199" s="101"/>
      <c r="AN199" s="8"/>
      <c r="AO199" s="147">
        <f>IFERROR(VLOOKUP(B199,'A2. Rate Change &amp; Enrollment'!$C$20:$K$769,3,FALSE),0)</f>
        <v>0</v>
      </c>
      <c r="AP199" s="147">
        <f>IFERROR(VLOOKUP(B199,'A2. Rate Change &amp; Enrollment'!$C$20:$K$769,7,FALSE),0)</f>
        <v>0</v>
      </c>
      <c r="AQ199" s="150" t="e">
        <f t="shared" si="22"/>
        <v>#DIV/0!</v>
      </c>
      <c r="AS199" s="177"/>
      <c r="AT199" s="177"/>
      <c r="AV199" s="153" t="e">
        <f t="shared" si="23"/>
        <v>#DIV/0!</v>
      </c>
      <c r="AW199" s="101"/>
      <c r="AY199" s="132"/>
      <c r="AZ199" s="101"/>
      <c r="BA199" s="94"/>
      <c r="BB199" s="94"/>
      <c r="BC199" s="94"/>
      <c r="BD199" s="94"/>
      <c r="BE199" s="101"/>
      <c r="BF199" s="132"/>
      <c r="BG199" s="98"/>
      <c r="BH199" s="74" t="str">
        <f t="shared" si="18"/>
        <v>N</v>
      </c>
      <c r="BI199" t="e">
        <f t="shared" si="19"/>
        <v>#DIV/0!</v>
      </c>
      <c r="BK199" s="283">
        <f>IFERROR(VLOOKUP($B199, 'A2. Rate Change &amp; Enrollment'!$C$14:$BY$769, 75, FALSE), 0)</f>
        <v>0</v>
      </c>
      <c r="BL199" s="283" t="e">
        <f t="shared" si="20"/>
        <v>#DIV/0!</v>
      </c>
      <c r="BM199" s="283" t="e">
        <f t="shared" si="21"/>
        <v>#DIV/0!</v>
      </c>
      <c r="BN199" t="e">
        <f t="shared" si="24"/>
        <v>#DIV/0!</v>
      </c>
    </row>
    <row r="200" spans="1:66" x14ac:dyDescent="0.35">
      <c r="A200" t="s">
        <v>394</v>
      </c>
      <c r="B200" s="144"/>
      <c r="C200" s="98"/>
      <c r="D200" s="43" t="str">
        <f t="shared" si="17"/>
        <v>Other</v>
      </c>
      <c r="E200" s="100"/>
      <c r="F200" s="101"/>
      <c r="G200" s="100"/>
      <c r="H200" s="101"/>
      <c r="I200" s="100"/>
      <c r="J200" s="101"/>
      <c r="K200" s="100"/>
      <c r="L200" s="101"/>
      <c r="M200" s="100"/>
      <c r="N200" s="101"/>
      <c r="O200" s="100"/>
      <c r="P200" s="101"/>
      <c r="Q200" s="100"/>
      <c r="R200" s="101"/>
      <c r="S200" s="100"/>
      <c r="T200" s="101"/>
      <c r="U200" s="118"/>
      <c r="V200" s="118"/>
      <c r="W200" s="100"/>
      <c r="X200" s="100"/>
      <c r="Y200" s="100"/>
      <c r="Z200" s="100"/>
      <c r="AA200" s="132"/>
      <c r="AB200" s="101"/>
      <c r="AC200" s="101"/>
      <c r="AD200" s="101"/>
      <c r="AE200" s="100"/>
      <c r="AF200" s="101"/>
      <c r="AG200" s="100"/>
      <c r="AH200" s="101"/>
      <c r="AI200" s="100"/>
      <c r="AJ200" s="101"/>
      <c r="AK200" s="100"/>
      <c r="AL200" s="101"/>
      <c r="AM200" s="101"/>
      <c r="AN200" s="8"/>
      <c r="AO200" s="147">
        <f>IFERROR(VLOOKUP(B200,'A2. Rate Change &amp; Enrollment'!$C$20:$K$769,3,FALSE),0)</f>
        <v>0</v>
      </c>
      <c r="AP200" s="147">
        <f>IFERROR(VLOOKUP(B200,'A2. Rate Change &amp; Enrollment'!$C$20:$K$769,7,FALSE),0)</f>
        <v>0</v>
      </c>
      <c r="AQ200" s="150" t="e">
        <f t="shared" si="22"/>
        <v>#DIV/0!</v>
      </c>
      <c r="AS200" s="177"/>
      <c r="AT200" s="177"/>
      <c r="AV200" s="153" t="e">
        <f t="shared" si="23"/>
        <v>#DIV/0!</v>
      </c>
      <c r="AW200" s="101"/>
      <c r="AY200" s="132"/>
      <c r="AZ200" s="101"/>
      <c r="BA200" s="94"/>
      <c r="BB200" s="94"/>
      <c r="BC200" s="94"/>
      <c r="BD200" s="94"/>
      <c r="BE200" s="101"/>
      <c r="BF200" s="132"/>
      <c r="BG200" s="98"/>
      <c r="BH200" s="74" t="str">
        <f t="shared" si="18"/>
        <v>N</v>
      </c>
      <c r="BI200" t="e">
        <f t="shared" si="19"/>
        <v>#DIV/0!</v>
      </c>
      <c r="BK200" s="283">
        <f>IFERROR(VLOOKUP($B200, 'A2. Rate Change &amp; Enrollment'!$C$14:$BY$769, 75, FALSE), 0)</f>
        <v>0</v>
      </c>
      <c r="BL200" s="283" t="e">
        <f t="shared" si="20"/>
        <v>#DIV/0!</v>
      </c>
      <c r="BM200" s="283" t="e">
        <f t="shared" si="21"/>
        <v>#DIV/0!</v>
      </c>
      <c r="BN200" t="e">
        <f t="shared" si="24"/>
        <v>#DIV/0!</v>
      </c>
    </row>
    <row r="201" spans="1:66" x14ac:dyDescent="0.35">
      <c r="A201" t="s">
        <v>395</v>
      </c>
      <c r="B201" s="144"/>
      <c r="C201" s="98"/>
      <c r="D201" s="43" t="str">
        <f t="shared" si="17"/>
        <v>Other</v>
      </c>
      <c r="E201" s="100"/>
      <c r="F201" s="101"/>
      <c r="G201" s="100"/>
      <c r="H201" s="101"/>
      <c r="I201" s="100"/>
      <c r="J201" s="101"/>
      <c r="K201" s="100"/>
      <c r="L201" s="101"/>
      <c r="M201" s="100"/>
      <c r="N201" s="101"/>
      <c r="O201" s="100"/>
      <c r="P201" s="101"/>
      <c r="Q201" s="100"/>
      <c r="R201" s="101"/>
      <c r="S201" s="100"/>
      <c r="T201" s="101"/>
      <c r="U201" s="118"/>
      <c r="V201" s="118"/>
      <c r="W201" s="100"/>
      <c r="X201" s="100"/>
      <c r="Y201" s="100"/>
      <c r="Z201" s="100"/>
      <c r="AA201" s="132"/>
      <c r="AB201" s="101"/>
      <c r="AC201" s="101"/>
      <c r="AD201" s="101"/>
      <c r="AE201" s="100"/>
      <c r="AF201" s="101"/>
      <c r="AG201" s="100"/>
      <c r="AH201" s="101"/>
      <c r="AI201" s="100"/>
      <c r="AJ201" s="101"/>
      <c r="AK201" s="100"/>
      <c r="AL201" s="101"/>
      <c r="AM201" s="101"/>
      <c r="AN201" s="8"/>
      <c r="AO201" s="147">
        <f>IFERROR(VLOOKUP(B201,'A2. Rate Change &amp; Enrollment'!$C$20:$K$769,3,FALSE),0)</f>
        <v>0</v>
      </c>
      <c r="AP201" s="147">
        <f>IFERROR(VLOOKUP(B201,'A2. Rate Change &amp; Enrollment'!$C$20:$K$769,7,FALSE),0)</f>
        <v>0</v>
      </c>
      <c r="AQ201" s="150" t="e">
        <f t="shared" si="22"/>
        <v>#DIV/0!</v>
      </c>
      <c r="AS201" s="177"/>
      <c r="AT201" s="177"/>
      <c r="AV201" s="153" t="e">
        <f t="shared" si="23"/>
        <v>#DIV/0!</v>
      </c>
      <c r="AW201" s="101"/>
      <c r="AY201" s="132"/>
      <c r="AZ201" s="101"/>
      <c r="BA201" s="94"/>
      <c r="BB201" s="94"/>
      <c r="BC201" s="94"/>
      <c r="BD201" s="94"/>
      <c r="BE201" s="101"/>
      <c r="BF201" s="132"/>
      <c r="BG201" s="98"/>
      <c r="BH201" s="74" t="str">
        <f t="shared" si="18"/>
        <v>N</v>
      </c>
      <c r="BI201" t="e">
        <f t="shared" si="19"/>
        <v>#DIV/0!</v>
      </c>
      <c r="BK201" s="283">
        <f>IFERROR(VLOOKUP($B201, 'A2. Rate Change &amp; Enrollment'!$C$14:$BY$769, 75, FALSE), 0)</f>
        <v>0</v>
      </c>
      <c r="BL201" s="283" t="e">
        <f t="shared" si="20"/>
        <v>#DIV/0!</v>
      </c>
      <c r="BM201" s="283" t="e">
        <f t="shared" si="21"/>
        <v>#DIV/0!</v>
      </c>
      <c r="BN201" t="e">
        <f t="shared" si="24"/>
        <v>#DIV/0!</v>
      </c>
    </row>
    <row r="202" spans="1:66" x14ac:dyDescent="0.35">
      <c r="A202" t="s">
        <v>396</v>
      </c>
      <c r="B202" s="144"/>
      <c r="C202" s="98"/>
      <c r="D202" s="43" t="str">
        <f t="shared" si="17"/>
        <v>Other</v>
      </c>
      <c r="E202" s="100"/>
      <c r="F202" s="101"/>
      <c r="G202" s="100"/>
      <c r="H202" s="101"/>
      <c r="I202" s="100"/>
      <c r="J202" s="101"/>
      <c r="K202" s="100"/>
      <c r="L202" s="101"/>
      <c r="M202" s="100"/>
      <c r="N202" s="101"/>
      <c r="O202" s="100"/>
      <c r="P202" s="101"/>
      <c r="Q202" s="100"/>
      <c r="R202" s="101"/>
      <c r="S202" s="100"/>
      <c r="T202" s="101"/>
      <c r="U202" s="118"/>
      <c r="V202" s="118"/>
      <c r="W202" s="100"/>
      <c r="X202" s="100"/>
      <c r="Y202" s="100"/>
      <c r="Z202" s="100"/>
      <c r="AA202" s="132"/>
      <c r="AB202" s="101"/>
      <c r="AC202" s="101"/>
      <c r="AD202" s="101"/>
      <c r="AE202" s="100"/>
      <c r="AF202" s="101"/>
      <c r="AG202" s="100"/>
      <c r="AH202" s="101"/>
      <c r="AI202" s="100"/>
      <c r="AJ202" s="101"/>
      <c r="AK202" s="100"/>
      <c r="AL202" s="101"/>
      <c r="AM202" s="101"/>
      <c r="AN202" s="8"/>
      <c r="AO202" s="147">
        <f>IFERROR(VLOOKUP(B202,'A2. Rate Change &amp; Enrollment'!$C$20:$K$769,3,FALSE),0)</f>
        <v>0</v>
      </c>
      <c r="AP202" s="147">
        <f>IFERROR(VLOOKUP(B202,'A2. Rate Change &amp; Enrollment'!$C$20:$K$769,7,FALSE),0)</f>
        <v>0</v>
      </c>
      <c r="AQ202" s="150" t="e">
        <f t="shared" si="22"/>
        <v>#DIV/0!</v>
      </c>
      <c r="AS202" s="177"/>
      <c r="AT202" s="177"/>
      <c r="AV202" s="153" t="e">
        <f t="shared" si="23"/>
        <v>#DIV/0!</v>
      </c>
      <c r="AW202" s="101"/>
      <c r="AY202" s="132"/>
      <c r="AZ202" s="101"/>
      <c r="BA202" s="94"/>
      <c r="BB202" s="94"/>
      <c r="BC202" s="94"/>
      <c r="BD202" s="94"/>
      <c r="BE202" s="101"/>
      <c r="BF202" s="132"/>
      <c r="BG202" s="98"/>
      <c r="BH202" s="74" t="str">
        <f t="shared" si="18"/>
        <v>N</v>
      </c>
      <c r="BI202" t="e">
        <f t="shared" si="19"/>
        <v>#DIV/0!</v>
      </c>
      <c r="BK202" s="283">
        <f>IFERROR(VLOOKUP($B202, 'A2. Rate Change &amp; Enrollment'!$C$14:$BY$769, 75, FALSE), 0)</f>
        <v>0</v>
      </c>
      <c r="BL202" s="283" t="e">
        <f t="shared" si="20"/>
        <v>#DIV/0!</v>
      </c>
      <c r="BM202" s="283" t="e">
        <f t="shared" si="21"/>
        <v>#DIV/0!</v>
      </c>
      <c r="BN202" t="e">
        <f t="shared" si="24"/>
        <v>#DIV/0!</v>
      </c>
    </row>
    <row r="203" spans="1:66" x14ac:dyDescent="0.35">
      <c r="A203" t="s">
        <v>397</v>
      </c>
      <c r="B203" s="144"/>
      <c r="C203" s="98"/>
      <c r="D203" s="43" t="str">
        <f t="shared" si="17"/>
        <v>Other</v>
      </c>
      <c r="E203" s="100"/>
      <c r="F203" s="101"/>
      <c r="G203" s="100"/>
      <c r="H203" s="101"/>
      <c r="I203" s="100"/>
      <c r="J203" s="101"/>
      <c r="K203" s="100"/>
      <c r="L203" s="101"/>
      <c r="M203" s="100"/>
      <c r="N203" s="101"/>
      <c r="O203" s="100"/>
      <c r="P203" s="101"/>
      <c r="Q203" s="100"/>
      <c r="R203" s="101"/>
      <c r="S203" s="100"/>
      <c r="T203" s="101"/>
      <c r="U203" s="118"/>
      <c r="V203" s="118"/>
      <c r="W203" s="100"/>
      <c r="X203" s="100"/>
      <c r="Y203" s="100"/>
      <c r="Z203" s="100"/>
      <c r="AA203" s="132"/>
      <c r="AB203" s="101"/>
      <c r="AC203" s="101"/>
      <c r="AD203" s="101"/>
      <c r="AE203" s="100"/>
      <c r="AF203" s="101"/>
      <c r="AG203" s="100"/>
      <c r="AH203" s="101"/>
      <c r="AI203" s="100"/>
      <c r="AJ203" s="101"/>
      <c r="AK203" s="100"/>
      <c r="AL203" s="101"/>
      <c r="AM203" s="101"/>
      <c r="AN203" s="8"/>
      <c r="AO203" s="147">
        <f>IFERROR(VLOOKUP(B203,'A2. Rate Change &amp; Enrollment'!$C$20:$K$769,3,FALSE),0)</f>
        <v>0</v>
      </c>
      <c r="AP203" s="147">
        <f>IFERROR(VLOOKUP(B203,'A2. Rate Change &amp; Enrollment'!$C$20:$K$769,7,FALSE),0)</f>
        <v>0</v>
      </c>
      <c r="AQ203" s="150" t="e">
        <f t="shared" si="22"/>
        <v>#DIV/0!</v>
      </c>
      <c r="AS203" s="177"/>
      <c r="AT203" s="177"/>
      <c r="AV203" s="153" t="e">
        <f t="shared" si="23"/>
        <v>#DIV/0!</v>
      </c>
      <c r="AW203" s="101"/>
      <c r="AY203" s="132"/>
      <c r="AZ203" s="101"/>
      <c r="BA203" s="94"/>
      <c r="BB203" s="94"/>
      <c r="BC203" s="94"/>
      <c r="BD203" s="94"/>
      <c r="BE203" s="101"/>
      <c r="BF203" s="132"/>
      <c r="BG203" s="98"/>
      <c r="BH203" s="74" t="str">
        <f t="shared" si="18"/>
        <v>N</v>
      </c>
      <c r="BI203" t="e">
        <f t="shared" si="19"/>
        <v>#DIV/0!</v>
      </c>
      <c r="BK203" s="283">
        <f>IFERROR(VLOOKUP($B203, 'A2. Rate Change &amp; Enrollment'!$C$14:$BY$769, 75, FALSE), 0)</f>
        <v>0</v>
      </c>
      <c r="BL203" s="283" t="e">
        <f t="shared" si="20"/>
        <v>#DIV/0!</v>
      </c>
      <c r="BM203" s="283" t="e">
        <f t="shared" si="21"/>
        <v>#DIV/0!</v>
      </c>
      <c r="BN203" t="e">
        <f t="shared" si="24"/>
        <v>#DIV/0!</v>
      </c>
    </row>
    <row r="204" spans="1:66" x14ac:dyDescent="0.35">
      <c r="A204" t="s">
        <v>398</v>
      </c>
      <c r="B204" s="144"/>
      <c r="C204" s="98"/>
      <c r="D204" s="43" t="str">
        <f t="shared" si="17"/>
        <v>Other</v>
      </c>
      <c r="E204" s="100"/>
      <c r="F204" s="101"/>
      <c r="G204" s="100"/>
      <c r="H204" s="101"/>
      <c r="I204" s="100"/>
      <c r="J204" s="101"/>
      <c r="K204" s="100"/>
      <c r="L204" s="101"/>
      <c r="M204" s="100"/>
      <c r="N204" s="101"/>
      <c r="O204" s="100"/>
      <c r="P204" s="101"/>
      <c r="Q204" s="100"/>
      <c r="R204" s="101"/>
      <c r="S204" s="100"/>
      <c r="T204" s="101"/>
      <c r="U204" s="118"/>
      <c r="V204" s="118"/>
      <c r="W204" s="100"/>
      <c r="X204" s="100"/>
      <c r="Y204" s="100"/>
      <c r="Z204" s="100"/>
      <c r="AA204" s="132"/>
      <c r="AB204" s="101"/>
      <c r="AC204" s="101"/>
      <c r="AD204" s="101"/>
      <c r="AE204" s="100"/>
      <c r="AF204" s="101"/>
      <c r="AG204" s="100"/>
      <c r="AH204" s="101"/>
      <c r="AI204" s="100"/>
      <c r="AJ204" s="101"/>
      <c r="AK204" s="100"/>
      <c r="AL204" s="101"/>
      <c r="AM204" s="101"/>
      <c r="AN204" s="8"/>
      <c r="AO204" s="147">
        <f>IFERROR(VLOOKUP(B204,'A2. Rate Change &amp; Enrollment'!$C$20:$K$769,3,FALSE),0)</f>
        <v>0</v>
      </c>
      <c r="AP204" s="147">
        <f>IFERROR(VLOOKUP(B204,'A2. Rate Change &amp; Enrollment'!$C$20:$K$769,7,FALSE),0)</f>
        <v>0</v>
      </c>
      <c r="AQ204" s="150" t="e">
        <f t="shared" si="22"/>
        <v>#DIV/0!</v>
      </c>
      <c r="AS204" s="177"/>
      <c r="AT204" s="177"/>
      <c r="AV204" s="153" t="e">
        <f t="shared" si="23"/>
        <v>#DIV/0!</v>
      </c>
      <c r="AW204" s="101"/>
      <c r="AY204" s="132"/>
      <c r="AZ204" s="101"/>
      <c r="BA204" s="94"/>
      <c r="BB204" s="94"/>
      <c r="BC204" s="94"/>
      <c r="BD204" s="94"/>
      <c r="BE204" s="101"/>
      <c r="BF204" s="132"/>
      <c r="BG204" s="98"/>
      <c r="BH204" s="74" t="str">
        <f t="shared" si="18"/>
        <v>N</v>
      </c>
      <c r="BI204" t="e">
        <f t="shared" si="19"/>
        <v>#DIV/0!</v>
      </c>
      <c r="BK204" s="283">
        <f>IFERROR(VLOOKUP($B204, 'A2. Rate Change &amp; Enrollment'!$C$14:$BY$769, 75, FALSE), 0)</f>
        <v>0</v>
      </c>
      <c r="BL204" s="283" t="e">
        <f t="shared" si="20"/>
        <v>#DIV/0!</v>
      </c>
      <c r="BM204" s="283" t="e">
        <f t="shared" si="21"/>
        <v>#DIV/0!</v>
      </c>
      <c r="BN204" t="e">
        <f t="shared" si="24"/>
        <v>#DIV/0!</v>
      </c>
    </row>
    <row r="205" spans="1:66" x14ac:dyDescent="0.35">
      <c r="A205" t="s">
        <v>399</v>
      </c>
      <c r="B205" s="144"/>
      <c r="C205" s="98"/>
      <c r="D205" s="43" t="str">
        <f t="shared" si="17"/>
        <v>Other</v>
      </c>
      <c r="E205" s="100"/>
      <c r="F205" s="101"/>
      <c r="G205" s="100"/>
      <c r="H205" s="101"/>
      <c r="I205" s="100"/>
      <c r="J205" s="101"/>
      <c r="K205" s="100"/>
      <c r="L205" s="101"/>
      <c r="M205" s="100"/>
      <c r="N205" s="101"/>
      <c r="O205" s="100"/>
      <c r="P205" s="101"/>
      <c r="Q205" s="100"/>
      <c r="R205" s="101"/>
      <c r="S205" s="100"/>
      <c r="T205" s="101"/>
      <c r="U205" s="118"/>
      <c r="V205" s="118"/>
      <c r="W205" s="100"/>
      <c r="X205" s="100"/>
      <c r="Y205" s="100"/>
      <c r="Z205" s="100"/>
      <c r="AA205" s="132"/>
      <c r="AB205" s="101"/>
      <c r="AC205" s="101"/>
      <c r="AD205" s="101"/>
      <c r="AE205" s="100"/>
      <c r="AF205" s="101"/>
      <c r="AG205" s="100"/>
      <c r="AH205" s="101"/>
      <c r="AI205" s="100"/>
      <c r="AJ205" s="101"/>
      <c r="AK205" s="100"/>
      <c r="AL205" s="101"/>
      <c r="AM205" s="101"/>
      <c r="AN205" s="8"/>
      <c r="AO205" s="147">
        <f>IFERROR(VLOOKUP(B205,'A2. Rate Change &amp; Enrollment'!$C$20:$K$769,3,FALSE),0)</f>
        <v>0</v>
      </c>
      <c r="AP205" s="147">
        <f>IFERROR(VLOOKUP(B205,'A2. Rate Change &amp; Enrollment'!$C$20:$K$769,7,FALSE),0)</f>
        <v>0</v>
      </c>
      <c r="AQ205" s="150" t="e">
        <f t="shared" si="22"/>
        <v>#DIV/0!</v>
      </c>
      <c r="AS205" s="177"/>
      <c r="AT205" s="177"/>
      <c r="AV205" s="153" t="e">
        <f t="shared" si="23"/>
        <v>#DIV/0!</v>
      </c>
      <c r="AW205" s="101"/>
      <c r="AY205" s="132"/>
      <c r="AZ205" s="101"/>
      <c r="BA205" s="94"/>
      <c r="BB205" s="94"/>
      <c r="BC205" s="94"/>
      <c r="BD205" s="94"/>
      <c r="BE205" s="101"/>
      <c r="BF205" s="132"/>
      <c r="BG205" s="98"/>
      <c r="BH205" s="74" t="str">
        <f t="shared" si="18"/>
        <v>N</v>
      </c>
      <c r="BI205" t="e">
        <f t="shared" si="19"/>
        <v>#DIV/0!</v>
      </c>
      <c r="BK205" s="283">
        <f>IFERROR(VLOOKUP($B205, 'A2. Rate Change &amp; Enrollment'!$C$14:$BY$769, 75, FALSE), 0)</f>
        <v>0</v>
      </c>
      <c r="BL205" s="283" t="e">
        <f t="shared" si="20"/>
        <v>#DIV/0!</v>
      </c>
      <c r="BM205" s="283" t="e">
        <f t="shared" si="21"/>
        <v>#DIV/0!</v>
      </c>
      <c r="BN205" t="e">
        <f t="shared" si="24"/>
        <v>#DIV/0!</v>
      </c>
    </row>
    <row r="206" spans="1:66" x14ac:dyDescent="0.35">
      <c r="A206" t="s">
        <v>400</v>
      </c>
      <c r="B206" s="144"/>
      <c r="C206" s="98"/>
      <c r="D206" s="43" t="str">
        <f t="shared" si="17"/>
        <v>Other</v>
      </c>
      <c r="E206" s="100"/>
      <c r="F206" s="101"/>
      <c r="G206" s="100"/>
      <c r="H206" s="101"/>
      <c r="I206" s="100"/>
      <c r="J206" s="101"/>
      <c r="K206" s="100"/>
      <c r="L206" s="101"/>
      <c r="M206" s="100"/>
      <c r="N206" s="101"/>
      <c r="O206" s="100"/>
      <c r="P206" s="101"/>
      <c r="Q206" s="100"/>
      <c r="R206" s="101"/>
      <c r="S206" s="100"/>
      <c r="T206" s="101"/>
      <c r="U206" s="118"/>
      <c r="V206" s="118"/>
      <c r="W206" s="100"/>
      <c r="X206" s="100"/>
      <c r="Y206" s="100"/>
      <c r="Z206" s="100"/>
      <c r="AA206" s="132"/>
      <c r="AB206" s="101"/>
      <c r="AC206" s="101"/>
      <c r="AD206" s="101"/>
      <c r="AE206" s="100"/>
      <c r="AF206" s="101"/>
      <c r="AG206" s="100"/>
      <c r="AH206" s="101"/>
      <c r="AI206" s="100"/>
      <c r="AJ206" s="101"/>
      <c r="AK206" s="100"/>
      <c r="AL206" s="101"/>
      <c r="AM206" s="101"/>
      <c r="AN206" s="8"/>
      <c r="AO206" s="147">
        <f>IFERROR(VLOOKUP(B206,'A2. Rate Change &amp; Enrollment'!$C$20:$K$769,3,FALSE),0)</f>
        <v>0</v>
      </c>
      <c r="AP206" s="147">
        <f>IFERROR(VLOOKUP(B206,'A2. Rate Change &amp; Enrollment'!$C$20:$K$769,7,FALSE),0)</f>
        <v>0</v>
      </c>
      <c r="AQ206" s="150" t="e">
        <f t="shared" si="22"/>
        <v>#DIV/0!</v>
      </c>
      <c r="AS206" s="177"/>
      <c r="AT206" s="177"/>
      <c r="AV206" s="153" t="e">
        <f t="shared" si="23"/>
        <v>#DIV/0!</v>
      </c>
      <c r="AW206" s="101"/>
      <c r="AY206" s="132"/>
      <c r="AZ206" s="101"/>
      <c r="BA206" s="94"/>
      <c r="BB206" s="94"/>
      <c r="BC206" s="94"/>
      <c r="BD206" s="94"/>
      <c r="BE206" s="101"/>
      <c r="BF206" s="132"/>
      <c r="BG206" s="98"/>
      <c r="BH206" s="74" t="str">
        <f t="shared" si="18"/>
        <v>N</v>
      </c>
      <c r="BI206" t="e">
        <f t="shared" si="19"/>
        <v>#DIV/0!</v>
      </c>
      <c r="BK206" s="283">
        <f>IFERROR(VLOOKUP($B206, 'A2. Rate Change &amp; Enrollment'!$C$14:$BY$769, 75, FALSE), 0)</f>
        <v>0</v>
      </c>
      <c r="BL206" s="283" t="e">
        <f t="shared" si="20"/>
        <v>#DIV/0!</v>
      </c>
      <c r="BM206" s="283" t="e">
        <f t="shared" si="21"/>
        <v>#DIV/0!</v>
      </c>
      <c r="BN206" t="e">
        <f t="shared" si="24"/>
        <v>#DIV/0!</v>
      </c>
    </row>
    <row r="207" spans="1:66" x14ac:dyDescent="0.35">
      <c r="A207" t="s">
        <v>401</v>
      </c>
      <c r="B207" s="144"/>
      <c r="C207" s="98"/>
      <c r="D207" s="43" t="str">
        <f t="shared" si="17"/>
        <v>Other</v>
      </c>
      <c r="E207" s="100"/>
      <c r="F207" s="101"/>
      <c r="G207" s="100"/>
      <c r="H207" s="101"/>
      <c r="I207" s="100"/>
      <c r="J207" s="101"/>
      <c r="K207" s="100"/>
      <c r="L207" s="101"/>
      <c r="M207" s="100"/>
      <c r="N207" s="101"/>
      <c r="O207" s="100"/>
      <c r="P207" s="101"/>
      <c r="Q207" s="100"/>
      <c r="R207" s="101"/>
      <c r="S207" s="100"/>
      <c r="T207" s="101"/>
      <c r="U207" s="118"/>
      <c r="V207" s="118"/>
      <c r="W207" s="100"/>
      <c r="X207" s="100"/>
      <c r="Y207" s="100"/>
      <c r="Z207" s="100"/>
      <c r="AA207" s="132"/>
      <c r="AB207" s="101"/>
      <c r="AC207" s="101"/>
      <c r="AD207" s="101"/>
      <c r="AE207" s="100"/>
      <c r="AF207" s="101"/>
      <c r="AG207" s="100"/>
      <c r="AH207" s="101"/>
      <c r="AI207" s="100"/>
      <c r="AJ207" s="101"/>
      <c r="AK207" s="100"/>
      <c r="AL207" s="101"/>
      <c r="AM207" s="101"/>
      <c r="AN207" s="8"/>
      <c r="AO207" s="147">
        <f>IFERROR(VLOOKUP(B207,'A2. Rate Change &amp; Enrollment'!$C$20:$K$769,3,FALSE),0)</f>
        <v>0</v>
      </c>
      <c r="AP207" s="147">
        <f>IFERROR(VLOOKUP(B207,'A2. Rate Change &amp; Enrollment'!$C$20:$K$769,7,FALSE),0)</f>
        <v>0</v>
      </c>
      <c r="AQ207" s="150" t="e">
        <f t="shared" si="22"/>
        <v>#DIV/0!</v>
      </c>
      <c r="AS207" s="177"/>
      <c r="AT207" s="177"/>
      <c r="AV207" s="153" t="e">
        <f t="shared" si="23"/>
        <v>#DIV/0!</v>
      </c>
      <c r="AW207" s="101"/>
      <c r="AY207" s="132"/>
      <c r="AZ207" s="101"/>
      <c r="BA207" s="94"/>
      <c r="BB207" s="94"/>
      <c r="BC207" s="94"/>
      <c r="BD207" s="94"/>
      <c r="BE207" s="101"/>
      <c r="BF207" s="132"/>
      <c r="BG207" s="98"/>
      <c r="BH207" s="74" t="str">
        <f t="shared" si="18"/>
        <v>N</v>
      </c>
      <c r="BI207" t="e">
        <f t="shared" si="19"/>
        <v>#DIV/0!</v>
      </c>
      <c r="BK207" s="283">
        <f>IFERROR(VLOOKUP($B207, 'A2. Rate Change &amp; Enrollment'!$C$14:$BY$769, 75, FALSE), 0)</f>
        <v>0</v>
      </c>
      <c r="BL207" s="283" t="e">
        <f t="shared" si="20"/>
        <v>#DIV/0!</v>
      </c>
      <c r="BM207" s="283" t="e">
        <f t="shared" si="21"/>
        <v>#DIV/0!</v>
      </c>
      <c r="BN207" t="e">
        <f t="shared" si="24"/>
        <v>#DIV/0!</v>
      </c>
    </row>
    <row r="208" spans="1:66" x14ac:dyDescent="0.35">
      <c r="A208" t="s">
        <v>402</v>
      </c>
      <c r="B208" s="144"/>
      <c r="C208" s="98"/>
      <c r="D208" s="43" t="str">
        <f t="shared" ref="D208:D271" si="25">$B$4</f>
        <v>Other</v>
      </c>
      <c r="E208" s="100"/>
      <c r="F208" s="101"/>
      <c r="G208" s="100"/>
      <c r="H208" s="101"/>
      <c r="I208" s="100"/>
      <c r="J208" s="101"/>
      <c r="K208" s="100"/>
      <c r="L208" s="101"/>
      <c r="M208" s="100"/>
      <c r="N208" s="101"/>
      <c r="O208" s="100"/>
      <c r="P208" s="101"/>
      <c r="Q208" s="100"/>
      <c r="R208" s="101"/>
      <c r="S208" s="100"/>
      <c r="T208" s="101"/>
      <c r="U208" s="118"/>
      <c r="V208" s="118"/>
      <c r="W208" s="100"/>
      <c r="X208" s="100"/>
      <c r="Y208" s="100"/>
      <c r="Z208" s="100"/>
      <c r="AA208" s="132"/>
      <c r="AB208" s="101"/>
      <c r="AC208" s="101"/>
      <c r="AD208" s="101"/>
      <c r="AE208" s="100"/>
      <c r="AF208" s="101"/>
      <c r="AG208" s="100"/>
      <c r="AH208" s="101"/>
      <c r="AI208" s="100"/>
      <c r="AJ208" s="101"/>
      <c r="AK208" s="100"/>
      <c r="AL208" s="101"/>
      <c r="AM208" s="101"/>
      <c r="AN208" s="8"/>
      <c r="AO208" s="147">
        <f>IFERROR(VLOOKUP(B208,'A2. Rate Change &amp; Enrollment'!$C$20:$K$769,3,FALSE),0)</f>
        <v>0</v>
      </c>
      <c r="AP208" s="147">
        <f>IFERROR(VLOOKUP(B208,'A2. Rate Change &amp; Enrollment'!$C$20:$K$769,7,FALSE),0)</f>
        <v>0</v>
      </c>
      <c r="AQ208" s="150" t="e">
        <f t="shared" si="22"/>
        <v>#DIV/0!</v>
      </c>
      <c r="AS208" s="177"/>
      <c r="AT208" s="177"/>
      <c r="AV208" s="153" t="e">
        <f t="shared" si="23"/>
        <v>#DIV/0!</v>
      </c>
      <c r="AW208" s="101"/>
      <c r="AY208" s="132"/>
      <c r="AZ208" s="101"/>
      <c r="BA208" s="94"/>
      <c r="BB208" s="94"/>
      <c r="BC208" s="94"/>
      <c r="BD208" s="94"/>
      <c r="BE208" s="101"/>
      <c r="BF208" s="132"/>
      <c r="BG208" s="98"/>
      <c r="BH208" s="74" t="str">
        <f t="shared" ref="BH208:BH271" si="26">IF(OR(AS208-AT208&gt;5%, AT208-AS208&gt;5%), "Y", "N")</f>
        <v>N</v>
      </c>
      <c r="BI208" t="e">
        <f t="shared" ref="BI208:BI271" si="27">IF(AND(AQ208&gt;5%, BH208="Y"), "Y", "N")</f>
        <v>#DIV/0!</v>
      </c>
      <c r="BK208" s="283">
        <f>IFERROR(VLOOKUP($B208, 'A2. Rate Change &amp; Enrollment'!$C$14:$BY$769, 75, FALSE), 0)</f>
        <v>0</v>
      </c>
      <c r="BL208" s="283" t="e">
        <f t="shared" ref="BL208:BL271" si="28">BK208/$BK$14</f>
        <v>#DIV/0!</v>
      </c>
      <c r="BM208" s="283" t="e">
        <f t="shared" ref="BM208:BM271" si="29">AS208/$AS$14</f>
        <v>#DIV/0!</v>
      </c>
      <c r="BN208" t="e">
        <f t="shared" si="24"/>
        <v>#DIV/0!</v>
      </c>
    </row>
    <row r="209" spans="1:66" x14ac:dyDescent="0.35">
      <c r="A209" t="s">
        <v>403</v>
      </c>
      <c r="B209" s="144"/>
      <c r="C209" s="98"/>
      <c r="D209" s="43" t="str">
        <f t="shared" si="25"/>
        <v>Other</v>
      </c>
      <c r="E209" s="100"/>
      <c r="F209" s="101"/>
      <c r="G209" s="100"/>
      <c r="H209" s="101"/>
      <c r="I209" s="100"/>
      <c r="J209" s="101"/>
      <c r="K209" s="100"/>
      <c r="L209" s="101"/>
      <c r="M209" s="100"/>
      <c r="N209" s="101"/>
      <c r="O209" s="100"/>
      <c r="P209" s="101"/>
      <c r="Q209" s="100"/>
      <c r="R209" s="101"/>
      <c r="S209" s="100"/>
      <c r="T209" s="101"/>
      <c r="U209" s="118"/>
      <c r="V209" s="118"/>
      <c r="W209" s="100"/>
      <c r="X209" s="100"/>
      <c r="Y209" s="100"/>
      <c r="Z209" s="100"/>
      <c r="AA209" s="132"/>
      <c r="AB209" s="101"/>
      <c r="AC209" s="101"/>
      <c r="AD209" s="101"/>
      <c r="AE209" s="100"/>
      <c r="AF209" s="101"/>
      <c r="AG209" s="100"/>
      <c r="AH209" s="101"/>
      <c r="AI209" s="100"/>
      <c r="AJ209" s="101"/>
      <c r="AK209" s="100"/>
      <c r="AL209" s="101"/>
      <c r="AM209" s="101"/>
      <c r="AN209" s="8"/>
      <c r="AO209" s="147">
        <f>IFERROR(VLOOKUP(B209,'A2. Rate Change &amp; Enrollment'!$C$20:$K$769,3,FALSE),0)</f>
        <v>0</v>
      </c>
      <c r="AP209" s="147">
        <f>IFERROR(VLOOKUP(B209,'A2. Rate Change &amp; Enrollment'!$C$20:$K$769,7,FALSE),0)</f>
        <v>0</v>
      </c>
      <c r="AQ209" s="150" t="e">
        <f t="shared" ref="AQ209:AQ272" si="30">AP209/$AP$11</f>
        <v>#DIV/0!</v>
      </c>
      <c r="AS209" s="177"/>
      <c r="AT209" s="177"/>
      <c r="AV209" s="153" t="e">
        <f t="shared" ref="AV209:AV272" si="31">AS209/AT209-1</f>
        <v>#DIV/0!</v>
      </c>
      <c r="AW209" s="101"/>
      <c r="AY209" s="132"/>
      <c r="AZ209" s="101"/>
      <c r="BA209" s="94"/>
      <c r="BB209" s="94"/>
      <c r="BC209" s="94"/>
      <c r="BD209" s="94"/>
      <c r="BE209" s="101"/>
      <c r="BF209" s="132"/>
      <c r="BG209" s="98"/>
      <c r="BH209" s="74" t="str">
        <f t="shared" si="26"/>
        <v>N</v>
      </c>
      <c r="BI209" t="e">
        <f t="shared" si="27"/>
        <v>#DIV/0!</v>
      </c>
      <c r="BK209" s="283">
        <f>IFERROR(VLOOKUP($B209, 'A2. Rate Change &amp; Enrollment'!$C$14:$BY$769, 75, FALSE), 0)</f>
        <v>0</v>
      </c>
      <c r="BL209" s="283" t="e">
        <f t="shared" si="28"/>
        <v>#DIV/0!</v>
      </c>
      <c r="BM209" s="283" t="e">
        <f t="shared" si="29"/>
        <v>#DIV/0!</v>
      </c>
      <c r="BN209" t="e">
        <f t="shared" ref="BN209:BN272" si="32">IF(ABS(BM209-BL209)&lt;0.001, "N", "Y")</f>
        <v>#DIV/0!</v>
      </c>
    </row>
    <row r="210" spans="1:66" x14ac:dyDescent="0.35">
      <c r="A210" t="s">
        <v>404</v>
      </c>
      <c r="B210" s="144"/>
      <c r="C210" s="98"/>
      <c r="D210" s="43" t="str">
        <f t="shared" si="25"/>
        <v>Other</v>
      </c>
      <c r="E210" s="100"/>
      <c r="F210" s="101"/>
      <c r="G210" s="100"/>
      <c r="H210" s="101"/>
      <c r="I210" s="100"/>
      <c r="J210" s="101"/>
      <c r="K210" s="100"/>
      <c r="L210" s="101"/>
      <c r="M210" s="100"/>
      <c r="N210" s="101"/>
      <c r="O210" s="100"/>
      <c r="P210" s="101"/>
      <c r="Q210" s="100"/>
      <c r="R210" s="101"/>
      <c r="S210" s="100"/>
      <c r="T210" s="101"/>
      <c r="U210" s="118"/>
      <c r="V210" s="118"/>
      <c r="W210" s="100"/>
      <c r="X210" s="100"/>
      <c r="Y210" s="100"/>
      <c r="Z210" s="100"/>
      <c r="AA210" s="132"/>
      <c r="AB210" s="101"/>
      <c r="AC210" s="101"/>
      <c r="AD210" s="101"/>
      <c r="AE210" s="100"/>
      <c r="AF210" s="101"/>
      <c r="AG210" s="100"/>
      <c r="AH210" s="101"/>
      <c r="AI210" s="100"/>
      <c r="AJ210" s="101"/>
      <c r="AK210" s="100"/>
      <c r="AL210" s="101"/>
      <c r="AM210" s="101"/>
      <c r="AN210" s="8"/>
      <c r="AO210" s="147">
        <f>IFERROR(VLOOKUP(B210,'A2. Rate Change &amp; Enrollment'!$C$20:$K$769,3,FALSE),0)</f>
        <v>0</v>
      </c>
      <c r="AP210" s="147">
        <f>IFERROR(VLOOKUP(B210,'A2. Rate Change &amp; Enrollment'!$C$20:$K$769,7,FALSE),0)</f>
        <v>0</v>
      </c>
      <c r="AQ210" s="150" t="e">
        <f t="shared" si="30"/>
        <v>#DIV/0!</v>
      </c>
      <c r="AS210" s="177"/>
      <c r="AT210" s="177"/>
      <c r="AV210" s="153" t="e">
        <f t="shared" si="31"/>
        <v>#DIV/0!</v>
      </c>
      <c r="AW210" s="101"/>
      <c r="AY210" s="132"/>
      <c r="AZ210" s="101"/>
      <c r="BA210" s="94"/>
      <c r="BB210" s="94"/>
      <c r="BC210" s="94"/>
      <c r="BD210" s="94"/>
      <c r="BE210" s="101"/>
      <c r="BF210" s="132"/>
      <c r="BG210" s="98"/>
      <c r="BH210" s="74" t="str">
        <f t="shared" si="26"/>
        <v>N</v>
      </c>
      <c r="BI210" t="e">
        <f t="shared" si="27"/>
        <v>#DIV/0!</v>
      </c>
      <c r="BK210" s="283">
        <f>IFERROR(VLOOKUP($B210, 'A2. Rate Change &amp; Enrollment'!$C$14:$BY$769, 75, FALSE), 0)</f>
        <v>0</v>
      </c>
      <c r="BL210" s="283" t="e">
        <f t="shared" si="28"/>
        <v>#DIV/0!</v>
      </c>
      <c r="BM210" s="283" t="e">
        <f t="shared" si="29"/>
        <v>#DIV/0!</v>
      </c>
      <c r="BN210" t="e">
        <f t="shared" si="32"/>
        <v>#DIV/0!</v>
      </c>
    </row>
    <row r="211" spans="1:66" x14ac:dyDescent="0.35">
      <c r="A211" t="s">
        <v>405</v>
      </c>
      <c r="B211" s="144"/>
      <c r="C211" s="98"/>
      <c r="D211" s="43" t="str">
        <f t="shared" si="25"/>
        <v>Other</v>
      </c>
      <c r="E211" s="100"/>
      <c r="F211" s="101"/>
      <c r="G211" s="100"/>
      <c r="H211" s="101"/>
      <c r="I211" s="100"/>
      <c r="J211" s="101"/>
      <c r="K211" s="100"/>
      <c r="L211" s="101"/>
      <c r="M211" s="100"/>
      <c r="N211" s="101"/>
      <c r="O211" s="100"/>
      <c r="P211" s="101"/>
      <c r="Q211" s="100"/>
      <c r="R211" s="101"/>
      <c r="S211" s="100"/>
      <c r="T211" s="101"/>
      <c r="U211" s="118"/>
      <c r="V211" s="118"/>
      <c r="W211" s="100"/>
      <c r="X211" s="100"/>
      <c r="Y211" s="100"/>
      <c r="Z211" s="100"/>
      <c r="AA211" s="132"/>
      <c r="AB211" s="101"/>
      <c r="AC211" s="101"/>
      <c r="AD211" s="101"/>
      <c r="AE211" s="100"/>
      <c r="AF211" s="101"/>
      <c r="AG211" s="100"/>
      <c r="AH211" s="101"/>
      <c r="AI211" s="100"/>
      <c r="AJ211" s="101"/>
      <c r="AK211" s="100"/>
      <c r="AL211" s="101"/>
      <c r="AM211" s="101"/>
      <c r="AN211" s="8"/>
      <c r="AO211" s="147">
        <f>IFERROR(VLOOKUP(B211,'A2. Rate Change &amp; Enrollment'!$C$20:$K$769,3,FALSE),0)</f>
        <v>0</v>
      </c>
      <c r="AP211" s="147">
        <f>IFERROR(VLOOKUP(B211,'A2. Rate Change &amp; Enrollment'!$C$20:$K$769,7,FALSE),0)</f>
        <v>0</v>
      </c>
      <c r="AQ211" s="150" t="e">
        <f t="shared" si="30"/>
        <v>#DIV/0!</v>
      </c>
      <c r="AS211" s="177"/>
      <c r="AT211" s="177"/>
      <c r="AV211" s="153" t="e">
        <f t="shared" si="31"/>
        <v>#DIV/0!</v>
      </c>
      <c r="AW211" s="101"/>
      <c r="AY211" s="132"/>
      <c r="AZ211" s="101"/>
      <c r="BA211" s="94"/>
      <c r="BB211" s="94"/>
      <c r="BC211" s="94"/>
      <c r="BD211" s="94"/>
      <c r="BE211" s="101"/>
      <c r="BF211" s="132"/>
      <c r="BG211" s="98"/>
      <c r="BH211" s="74" t="str">
        <f t="shared" si="26"/>
        <v>N</v>
      </c>
      <c r="BI211" t="e">
        <f t="shared" si="27"/>
        <v>#DIV/0!</v>
      </c>
      <c r="BK211" s="283">
        <f>IFERROR(VLOOKUP($B211, 'A2. Rate Change &amp; Enrollment'!$C$14:$BY$769, 75, FALSE), 0)</f>
        <v>0</v>
      </c>
      <c r="BL211" s="283" t="e">
        <f t="shared" si="28"/>
        <v>#DIV/0!</v>
      </c>
      <c r="BM211" s="283" t="e">
        <f t="shared" si="29"/>
        <v>#DIV/0!</v>
      </c>
      <c r="BN211" t="e">
        <f t="shared" si="32"/>
        <v>#DIV/0!</v>
      </c>
    </row>
    <row r="212" spans="1:66" x14ac:dyDescent="0.35">
      <c r="A212" t="s">
        <v>406</v>
      </c>
      <c r="B212" s="144"/>
      <c r="C212" s="98"/>
      <c r="D212" s="43" t="str">
        <f t="shared" si="25"/>
        <v>Other</v>
      </c>
      <c r="E212" s="100"/>
      <c r="F212" s="101"/>
      <c r="G212" s="100"/>
      <c r="H212" s="101"/>
      <c r="I212" s="100"/>
      <c r="J212" s="101"/>
      <c r="K212" s="100"/>
      <c r="L212" s="101"/>
      <c r="M212" s="100"/>
      <c r="N212" s="101"/>
      <c r="O212" s="100"/>
      <c r="P212" s="101"/>
      <c r="Q212" s="100"/>
      <c r="R212" s="101"/>
      <c r="S212" s="100"/>
      <c r="T212" s="101"/>
      <c r="U212" s="118"/>
      <c r="V212" s="118"/>
      <c r="W212" s="100"/>
      <c r="X212" s="100"/>
      <c r="Y212" s="100"/>
      <c r="Z212" s="100"/>
      <c r="AA212" s="132"/>
      <c r="AB212" s="101"/>
      <c r="AC212" s="101"/>
      <c r="AD212" s="101"/>
      <c r="AE212" s="100"/>
      <c r="AF212" s="101"/>
      <c r="AG212" s="100"/>
      <c r="AH212" s="101"/>
      <c r="AI212" s="100"/>
      <c r="AJ212" s="101"/>
      <c r="AK212" s="100"/>
      <c r="AL212" s="101"/>
      <c r="AM212" s="101"/>
      <c r="AN212" s="8"/>
      <c r="AO212" s="147">
        <f>IFERROR(VLOOKUP(B212,'A2. Rate Change &amp; Enrollment'!$C$20:$K$769,3,FALSE),0)</f>
        <v>0</v>
      </c>
      <c r="AP212" s="147">
        <f>IFERROR(VLOOKUP(B212,'A2. Rate Change &amp; Enrollment'!$C$20:$K$769,7,FALSE),0)</f>
        <v>0</v>
      </c>
      <c r="AQ212" s="150" t="e">
        <f t="shared" si="30"/>
        <v>#DIV/0!</v>
      </c>
      <c r="AS212" s="177"/>
      <c r="AT212" s="177"/>
      <c r="AV212" s="153" t="e">
        <f t="shared" si="31"/>
        <v>#DIV/0!</v>
      </c>
      <c r="AW212" s="101"/>
      <c r="AY212" s="132"/>
      <c r="AZ212" s="101"/>
      <c r="BA212" s="94"/>
      <c r="BB212" s="94"/>
      <c r="BC212" s="94"/>
      <c r="BD212" s="94"/>
      <c r="BE212" s="101"/>
      <c r="BF212" s="132"/>
      <c r="BG212" s="98"/>
      <c r="BH212" s="74" t="str">
        <f t="shared" si="26"/>
        <v>N</v>
      </c>
      <c r="BI212" t="e">
        <f t="shared" si="27"/>
        <v>#DIV/0!</v>
      </c>
      <c r="BK212" s="283">
        <f>IFERROR(VLOOKUP($B212, 'A2. Rate Change &amp; Enrollment'!$C$14:$BY$769, 75, FALSE), 0)</f>
        <v>0</v>
      </c>
      <c r="BL212" s="283" t="e">
        <f t="shared" si="28"/>
        <v>#DIV/0!</v>
      </c>
      <c r="BM212" s="283" t="e">
        <f t="shared" si="29"/>
        <v>#DIV/0!</v>
      </c>
      <c r="BN212" t="e">
        <f t="shared" si="32"/>
        <v>#DIV/0!</v>
      </c>
    </row>
    <row r="213" spans="1:66" x14ac:dyDescent="0.35">
      <c r="A213" t="s">
        <v>407</v>
      </c>
      <c r="B213" s="144"/>
      <c r="C213" s="98"/>
      <c r="D213" s="43" t="str">
        <f t="shared" si="25"/>
        <v>Other</v>
      </c>
      <c r="E213" s="100"/>
      <c r="F213" s="101"/>
      <c r="G213" s="100"/>
      <c r="H213" s="101"/>
      <c r="I213" s="100"/>
      <c r="J213" s="101"/>
      <c r="K213" s="100"/>
      <c r="L213" s="101"/>
      <c r="M213" s="100"/>
      <c r="N213" s="101"/>
      <c r="O213" s="100"/>
      <c r="P213" s="101"/>
      <c r="Q213" s="100"/>
      <c r="R213" s="101"/>
      <c r="S213" s="100"/>
      <c r="T213" s="101"/>
      <c r="U213" s="118"/>
      <c r="V213" s="118"/>
      <c r="W213" s="100"/>
      <c r="X213" s="100"/>
      <c r="Y213" s="100"/>
      <c r="Z213" s="100"/>
      <c r="AA213" s="132"/>
      <c r="AB213" s="101"/>
      <c r="AC213" s="101"/>
      <c r="AD213" s="101"/>
      <c r="AE213" s="100"/>
      <c r="AF213" s="101"/>
      <c r="AG213" s="100"/>
      <c r="AH213" s="101"/>
      <c r="AI213" s="100"/>
      <c r="AJ213" s="101"/>
      <c r="AK213" s="100"/>
      <c r="AL213" s="101"/>
      <c r="AM213" s="101"/>
      <c r="AN213" s="8"/>
      <c r="AO213" s="147">
        <f>IFERROR(VLOOKUP(B213,'A2. Rate Change &amp; Enrollment'!$C$20:$K$769,3,FALSE),0)</f>
        <v>0</v>
      </c>
      <c r="AP213" s="147">
        <f>IFERROR(VLOOKUP(B213,'A2. Rate Change &amp; Enrollment'!$C$20:$K$769,7,FALSE),0)</f>
        <v>0</v>
      </c>
      <c r="AQ213" s="150" t="e">
        <f t="shared" si="30"/>
        <v>#DIV/0!</v>
      </c>
      <c r="AS213" s="177"/>
      <c r="AT213" s="177"/>
      <c r="AV213" s="153" t="e">
        <f t="shared" si="31"/>
        <v>#DIV/0!</v>
      </c>
      <c r="AW213" s="101"/>
      <c r="AY213" s="132"/>
      <c r="AZ213" s="101"/>
      <c r="BA213" s="94"/>
      <c r="BB213" s="94"/>
      <c r="BC213" s="94"/>
      <c r="BD213" s="94"/>
      <c r="BE213" s="101"/>
      <c r="BF213" s="132"/>
      <c r="BG213" s="98"/>
      <c r="BH213" s="74" t="str">
        <f t="shared" si="26"/>
        <v>N</v>
      </c>
      <c r="BI213" t="e">
        <f t="shared" si="27"/>
        <v>#DIV/0!</v>
      </c>
      <c r="BK213" s="283">
        <f>IFERROR(VLOOKUP($B213, 'A2. Rate Change &amp; Enrollment'!$C$14:$BY$769, 75, FALSE), 0)</f>
        <v>0</v>
      </c>
      <c r="BL213" s="283" t="e">
        <f t="shared" si="28"/>
        <v>#DIV/0!</v>
      </c>
      <c r="BM213" s="283" t="e">
        <f t="shared" si="29"/>
        <v>#DIV/0!</v>
      </c>
      <c r="BN213" t="e">
        <f t="shared" si="32"/>
        <v>#DIV/0!</v>
      </c>
    </row>
    <row r="214" spans="1:66" x14ac:dyDescent="0.35">
      <c r="A214" t="s">
        <v>408</v>
      </c>
      <c r="B214" s="144"/>
      <c r="C214" s="98"/>
      <c r="D214" s="43" t="str">
        <f t="shared" si="25"/>
        <v>Other</v>
      </c>
      <c r="E214" s="100"/>
      <c r="F214" s="101"/>
      <c r="G214" s="100"/>
      <c r="H214" s="101"/>
      <c r="I214" s="100"/>
      <c r="J214" s="101"/>
      <c r="K214" s="100"/>
      <c r="L214" s="101"/>
      <c r="M214" s="100"/>
      <c r="N214" s="101"/>
      <c r="O214" s="100"/>
      <c r="P214" s="101"/>
      <c r="Q214" s="100"/>
      <c r="R214" s="101"/>
      <c r="S214" s="100"/>
      <c r="T214" s="101"/>
      <c r="U214" s="118"/>
      <c r="V214" s="118"/>
      <c r="W214" s="100"/>
      <c r="X214" s="100"/>
      <c r="Y214" s="100"/>
      <c r="Z214" s="100"/>
      <c r="AA214" s="132"/>
      <c r="AB214" s="101"/>
      <c r="AC214" s="101"/>
      <c r="AD214" s="101"/>
      <c r="AE214" s="100"/>
      <c r="AF214" s="101"/>
      <c r="AG214" s="100"/>
      <c r="AH214" s="101"/>
      <c r="AI214" s="100"/>
      <c r="AJ214" s="101"/>
      <c r="AK214" s="100"/>
      <c r="AL214" s="101"/>
      <c r="AM214" s="101"/>
      <c r="AN214" s="8"/>
      <c r="AO214" s="147">
        <f>IFERROR(VLOOKUP(B214,'A2. Rate Change &amp; Enrollment'!$C$20:$K$769,3,FALSE),0)</f>
        <v>0</v>
      </c>
      <c r="AP214" s="147">
        <f>IFERROR(VLOOKUP(B214,'A2. Rate Change &amp; Enrollment'!$C$20:$K$769,7,FALSE),0)</f>
        <v>0</v>
      </c>
      <c r="AQ214" s="150" t="e">
        <f t="shared" si="30"/>
        <v>#DIV/0!</v>
      </c>
      <c r="AS214" s="177"/>
      <c r="AT214" s="177"/>
      <c r="AV214" s="153" t="e">
        <f t="shared" si="31"/>
        <v>#DIV/0!</v>
      </c>
      <c r="AW214" s="101"/>
      <c r="AY214" s="132"/>
      <c r="AZ214" s="101"/>
      <c r="BA214" s="94"/>
      <c r="BB214" s="94"/>
      <c r="BC214" s="94"/>
      <c r="BD214" s="94"/>
      <c r="BE214" s="101"/>
      <c r="BF214" s="132"/>
      <c r="BG214" s="98"/>
      <c r="BH214" s="74" t="str">
        <f t="shared" si="26"/>
        <v>N</v>
      </c>
      <c r="BI214" t="e">
        <f t="shared" si="27"/>
        <v>#DIV/0!</v>
      </c>
      <c r="BK214" s="283">
        <f>IFERROR(VLOOKUP($B214, 'A2. Rate Change &amp; Enrollment'!$C$14:$BY$769, 75, FALSE), 0)</f>
        <v>0</v>
      </c>
      <c r="BL214" s="283" t="e">
        <f t="shared" si="28"/>
        <v>#DIV/0!</v>
      </c>
      <c r="BM214" s="283" t="e">
        <f t="shared" si="29"/>
        <v>#DIV/0!</v>
      </c>
      <c r="BN214" t="e">
        <f t="shared" si="32"/>
        <v>#DIV/0!</v>
      </c>
    </row>
    <row r="215" spans="1:66" x14ac:dyDescent="0.35">
      <c r="A215" t="s">
        <v>409</v>
      </c>
      <c r="B215" s="144"/>
      <c r="C215" s="98"/>
      <c r="D215" s="43" t="str">
        <f t="shared" si="25"/>
        <v>Other</v>
      </c>
      <c r="E215" s="100"/>
      <c r="F215" s="101"/>
      <c r="G215" s="100"/>
      <c r="H215" s="101"/>
      <c r="I215" s="100"/>
      <c r="J215" s="101"/>
      <c r="K215" s="100"/>
      <c r="L215" s="101"/>
      <c r="M215" s="100"/>
      <c r="N215" s="101"/>
      <c r="O215" s="100"/>
      <c r="P215" s="101"/>
      <c r="Q215" s="100"/>
      <c r="R215" s="101"/>
      <c r="S215" s="100"/>
      <c r="T215" s="101"/>
      <c r="U215" s="118"/>
      <c r="V215" s="118"/>
      <c r="W215" s="100"/>
      <c r="X215" s="100"/>
      <c r="Y215" s="100"/>
      <c r="Z215" s="100"/>
      <c r="AA215" s="132"/>
      <c r="AB215" s="101"/>
      <c r="AC215" s="101"/>
      <c r="AD215" s="101"/>
      <c r="AE215" s="100"/>
      <c r="AF215" s="101"/>
      <c r="AG215" s="100"/>
      <c r="AH215" s="101"/>
      <c r="AI215" s="100"/>
      <c r="AJ215" s="101"/>
      <c r="AK215" s="100"/>
      <c r="AL215" s="101"/>
      <c r="AM215" s="101"/>
      <c r="AN215" s="8"/>
      <c r="AO215" s="147">
        <f>IFERROR(VLOOKUP(B215,'A2. Rate Change &amp; Enrollment'!$C$20:$K$769,3,FALSE),0)</f>
        <v>0</v>
      </c>
      <c r="AP215" s="147">
        <f>IFERROR(VLOOKUP(B215,'A2. Rate Change &amp; Enrollment'!$C$20:$K$769,7,FALSE),0)</f>
        <v>0</v>
      </c>
      <c r="AQ215" s="150" t="e">
        <f t="shared" si="30"/>
        <v>#DIV/0!</v>
      </c>
      <c r="AS215" s="177"/>
      <c r="AT215" s="177"/>
      <c r="AV215" s="153" t="e">
        <f t="shared" si="31"/>
        <v>#DIV/0!</v>
      </c>
      <c r="AW215" s="101"/>
      <c r="AY215" s="132"/>
      <c r="AZ215" s="101"/>
      <c r="BA215" s="94"/>
      <c r="BB215" s="94"/>
      <c r="BC215" s="94"/>
      <c r="BD215" s="94"/>
      <c r="BE215" s="101"/>
      <c r="BF215" s="132"/>
      <c r="BG215" s="98"/>
      <c r="BH215" s="74" t="str">
        <f t="shared" si="26"/>
        <v>N</v>
      </c>
      <c r="BI215" t="e">
        <f t="shared" si="27"/>
        <v>#DIV/0!</v>
      </c>
      <c r="BK215" s="283">
        <f>IFERROR(VLOOKUP($B215, 'A2. Rate Change &amp; Enrollment'!$C$14:$BY$769, 75, FALSE), 0)</f>
        <v>0</v>
      </c>
      <c r="BL215" s="283" t="e">
        <f t="shared" si="28"/>
        <v>#DIV/0!</v>
      </c>
      <c r="BM215" s="283" t="e">
        <f t="shared" si="29"/>
        <v>#DIV/0!</v>
      </c>
      <c r="BN215" t="e">
        <f t="shared" si="32"/>
        <v>#DIV/0!</v>
      </c>
    </row>
    <row r="216" spans="1:66" x14ac:dyDescent="0.35">
      <c r="A216" t="s">
        <v>410</v>
      </c>
      <c r="B216" s="144"/>
      <c r="C216" s="98"/>
      <c r="D216" s="43" t="str">
        <f t="shared" si="25"/>
        <v>Other</v>
      </c>
      <c r="E216" s="100"/>
      <c r="F216" s="101"/>
      <c r="G216" s="100"/>
      <c r="H216" s="101"/>
      <c r="I216" s="100"/>
      <c r="J216" s="101"/>
      <c r="K216" s="100"/>
      <c r="L216" s="101"/>
      <c r="M216" s="100"/>
      <c r="N216" s="101"/>
      <c r="O216" s="100"/>
      <c r="P216" s="101"/>
      <c r="Q216" s="100"/>
      <c r="R216" s="101"/>
      <c r="S216" s="100"/>
      <c r="T216" s="101"/>
      <c r="U216" s="118"/>
      <c r="V216" s="118"/>
      <c r="W216" s="100"/>
      <c r="X216" s="100"/>
      <c r="Y216" s="100"/>
      <c r="Z216" s="100"/>
      <c r="AA216" s="132"/>
      <c r="AB216" s="101"/>
      <c r="AC216" s="101"/>
      <c r="AD216" s="101"/>
      <c r="AE216" s="100"/>
      <c r="AF216" s="101"/>
      <c r="AG216" s="100"/>
      <c r="AH216" s="101"/>
      <c r="AI216" s="100"/>
      <c r="AJ216" s="101"/>
      <c r="AK216" s="100"/>
      <c r="AL216" s="101"/>
      <c r="AM216" s="101"/>
      <c r="AN216" s="8"/>
      <c r="AO216" s="147">
        <f>IFERROR(VLOOKUP(B216,'A2. Rate Change &amp; Enrollment'!$C$20:$K$769,3,FALSE),0)</f>
        <v>0</v>
      </c>
      <c r="AP216" s="147">
        <f>IFERROR(VLOOKUP(B216,'A2. Rate Change &amp; Enrollment'!$C$20:$K$769,7,FALSE),0)</f>
        <v>0</v>
      </c>
      <c r="AQ216" s="150" t="e">
        <f t="shared" si="30"/>
        <v>#DIV/0!</v>
      </c>
      <c r="AS216" s="177"/>
      <c r="AT216" s="177"/>
      <c r="AV216" s="153" t="e">
        <f t="shared" si="31"/>
        <v>#DIV/0!</v>
      </c>
      <c r="AW216" s="101"/>
      <c r="AY216" s="132"/>
      <c r="AZ216" s="101"/>
      <c r="BA216" s="94"/>
      <c r="BB216" s="94"/>
      <c r="BC216" s="94"/>
      <c r="BD216" s="94"/>
      <c r="BE216" s="101"/>
      <c r="BF216" s="132"/>
      <c r="BG216" s="98"/>
      <c r="BH216" s="74" t="str">
        <f t="shared" si="26"/>
        <v>N</v>
      </c>
      <c r="BI216" t="e">
        <f t="shared" si="27"/>
        <v>#DIV/0!</v>
      </c>
      <c r="BK216" s="283">
        <f>IFERROR(VLOOKUP($B216, 'A2. Rate Change &amp; Enrollment'!$C$14:$BY$769, 75, FALSE), 0)</f>
        <v>0</v>
      </c>
      <c r="BL216" s="283" t="e">
        <f t="shared" si="28"/>
        <v>#DIV/0!</v>
      </c>
      <c r="BM216" s="283" t="e">
        <f t="shared" si="29"/>
        <v>#DIV/0!</v>
      </c>
      <c r="BN216" t="e">
        <f t="shared" si="32"/>
        <v>#DIV/0!</v>
      </c>
    </row>
    <row r="217" spans="1:66" x14ac:dyDescent="0.35">
      <c r="A217" t="s">
        <v>411</v>
      </c>
      <c r="B217" s="144"/>
      <c r="C217" s="98"/>
      <c r="D217" s="43" t="str">
        <f t="shared" si="25"/>
        <v>Other</v>
      </c>
      <c r="E217" s="100"/>
      <c r="F217" s="101"/>
      <c r="G217" s="100"/>
      <c r="H217" s="101"/>
      <c r="I217" s="100"/>
      <c r="J217" s="101"/>
      <c r="K217" s="100"/>
      <c r="L217" s="101"/>
      <c r="M217" s="100"/>
      <c r="N217" s="101"/>
      <c r="O217" s="100"/>
      <c r="P217" s="101"/>
      <c r="Q217" s="100"/>
      <c r="R217" s="101"/>
      <c r="S217" s="100"/>
      <c r="T217" s="101"/>
      <c r="U217" s="118"/>
      <c r="V217" s="118"/>
      <c r="W217" s="100"/>
      <c r="X217" s="100"/>
      <c r="Y217" s="100"/>
      <c r="Z217" s="100"/>
      <c r="AA217" s="132"/>
      <c r="AB217" s="101"/>
      <c r="AC217" s="101"/>
      <c r="AD217" s="101"/>
      <c r="AE217" s="100"/>
      <c r="AF217" s="101"/>
      <c r="AG217" s="100"/>
      <c r="AH217" s="101"/>
      <c r="AI217" s="100"/>
      <c r="AJ217" s="101"/>
      <c r="AK217" s="100"/>
      <c r="AL217" s="101"/>
      <c r="AM217" s="101"/>
      <c r="AN217" s="8"/>
      <c r="AO217" s="147">
        <f>IFERROR(VLOOKUP(B217,'A2. Rate Change &amp; Enrollment'!$C$20:$K$769,3,FALSE),0)</f>
        <v>0</v>
      </c>
      <c r="AP217" s="147">
        <f>IFERROR(VLOOKUP(B217,'A2. Rate Change &amp; Enrollment'!$C$20:$K$769,7,FALSE),0)</f>
        <v>0</v>
      </c>
      <c r="AQ217" s="150" t="e">
        <f t="shared" si="30"/>
        <v>#DIV/0!</v>
      </c>
      <c r="AS217" s="177"/>
      <c r="AT217" s="177"/>
      <c r="AV217" s="153" t="e">
        <f t="shared" si="31"/>
        <v>#DIV/0!</v>
      </c>
      <c r="AW217" s="101"/>
      <c r="AY217" s="132"/>
      <c r="AZ217" s="101"/>
      <c r="BA217" s="94"/>
      <c r="BB217" s="94"/>
      <c r="BC217" s="94"/>
      <c r="BD217" s="94"/>
      <c r="BE217" s="101"/>
      <c r="BF217" s="132"/>
      <c r="BG217" s="98"/>
      <c r="BH217" s="74" t="str">
        <f t="shared" si="26"/>
        <v>N</v>
      </c>
      <c r="BI217" t="e">
        <f t="shared" si="27"/>
        <v>#DIV/0!</v>
      </c>
      <c r="BK217" s="283">
        <f>IFERROR(VLOOKUP($B217, 'A2. Rate Change &amp; Enrollment'!$C$14:$BY$769, 75, FALSE), 0)</f>
        <v>0</v>
      </c>
      <c r="BL217" s="283" t="e">
        <f t="shared" si="28"/>
        <v>#DIV/0!</v>
      </c>
      <c r="BM217" s="283" t="e">
        <f t="shared" si="29"/>
        <v>#DIV/0!</v>
      </c>
      <c r="BN217" t="e">
        <f t="shared" si="32"/>
        <v>#DIV/0!</v>
      </c>
    </row>
    <row r="218" spans="1:66" x14ac:dyDescent="0.35">
      <c r="A218" t="s">
        <v>412</v>
      </c>
      <c r="B218" s="144"/>
      <c r="C218" s="98"/>
      <c r="D218" s="43" t="str">
        <f t="shared" si="25"/>
        <v>Other</v>
      </c>
      <c r="E218" s="100"/>
      <c r="F218" s="101"/>
      <c r="G218" s="100"/>
      <c r="H218" s="101"/>
      <c r="I218" s="100"/>
      <c r="J218" s="101"/>
      <c r="K218" s="100"/>
      <c r="L218" s="101"/>
      <c r="M218" s="100"/>
      <c r="N218" s="101"/>
      <c r="O218" s="100"/>
      <c r="P218" s="101"/>
      <c r="Q218" s="100"/>
      <c r="R218" s="101"/>
      <c r="S218" s="100"/>
      <c r="T218" s="101"/>
      <c r="U218" s="118"/>
      <c r="V218" s="118"/>
      <c r="W218" s="100"/>
      <c r="X218" s="100"/>
      <c r="Y218" s="100"/>
      <c r="Z218" s="100"/>
      <c r="AA218" s="132"/>
      <c r="AB218" s="101"/>
      <c r="AC218" s="101"/>
      <c r="AD218" s="101"/>
      <c r="AE218" s="100"/>
      <c r="AF218" s="101"/>
      <c r="AG218" s="100"/>
      <c r="AH218" s="101"/>
      <c r="AI218" s="100"/>
      <c r="AJ218" s="101"/>
      <c r="AK218" s="100"/>
      <c r="AL218" s="101"/>
      <c r="AM218" s="101"/>
      <c r="AN218" s="8"/>
      <c r="AO218" s="147">
        <f>IFERROR(VLOOKUP(B218,'A2. Rate Change &amp; Enrollment'!$C$20:$K$769,3,FALSE),0)</f>
        <v>0</v>
      </c>
      <c r="AP218" s="147">
        <f>IFERROR(VLOOKUP(B218,'A2. Rate Change &amp; Enrollment'!$C$20:$K$769,7,FALSE),0)</f>
        <v>0</v>
      </c>
      <c r="AQ218" s="150" t="e">
        <f t="shared" si="30"/>
        <v>#DIV/0!</v>
      </c>
      <c r="AS218" s="177"/>
      <c r="AT218" s="177"/>
      <c r="AV218" s="153" t="e">
        <f t="shared" si="31"/>
        <v>#DIV/0!</v>
      </c>
      <c r="AW218" s="101"/>
      <c r="AY218" s="132"/>
      <c r="AZ218" s="101"/>
      <c r="BA218" s="94"/>
      <c r="BB218" s="94"/>
      <c r="BC218" s="94"/>
      <c r="BD218" s="94"/>
      <c r="BE218" s="101"/>
      <c r="BF218" s="132"/>
      <c r="BG218" s="98"/>
      <c r="BH218" s="74" t="str">
        <f t="shared" si="26"/>
        <v>N</v>
      </c>
      <c r="BI218" t="e">
        <f t="shared" si="27"/>
        <v>#DIV/0!</v>
      </c>
      <c r="BK218" s="283">
        <f>IFERROR(VLOOKUP($B218, 'A2. Rate Change &amp; Enrollment'!$C$14:$BY$769, 75, FALSE), 0)</f>
        <v>0</v>
      </c>
      <c r="BL218" s="283" t="e">
        <f t="shared" si="28"/>
        <v>#DIV/0!</v>
      </c>
      <c r="BM218" s="283" t="e">
        <f t="shared" si="29"/>
        <v>#DIV/0!</v>
      </c>
      <c r="BN218" t="e">
        <f t="shared" si="32"/>
        <v>#DIV/0!</v>
      </c>
    </row>
    <row r="219" spans="1:66" x14ac:dyDescent="0.35">
      <c r="A219" t="s">
        <v>413</v>
      </c>
      <c r="B219" s="144"/>
      <c r="C219" s="98"/>
      <c r="D219" s="43" t="str">
        <f t="shared" si="25"/>
        <v>Other</v>
      </c>
      <c r="E219" s="100"/>
      <c r="F219" s="101"/>
      <c r="G219" s="100"/>
      <c r="H219" s="101"/>
      <c r="I219" s="100"/>
      <c r="J219" s="101"/>
      <c r="K219" s="100"/>
      <c r="L219" s="101"/>
      <c r="M219" s="100"/>
      <c r="N219" s="101"/>
      <c r="O219" s="100"/>
      <c r="P219" s="101"/>
      <c r="Q219" s="100"/>
      <c r="R219" s="101"/>
      <c r="S219" s="100"/>
      <c r="T219" s="101"/>
      <c r="U219" s="118"/>
      <c r="V219" s="118"/>
      <c r="W219" s="100"/>
      <c r="X219" s="100"/>
      <c r="Y219" s="100"/>
      <c r="Z219" s="100"/>
      <c r="AA219" s="132"/>
      <c r="AB219" s="101"/>
      <c r="AC219" s="101"/>
      <c r="AD219" s="101"/>
      <c r="AE219" s="100"/>
      <c r="AF219" s="101"/>
      <c r="AG219" s="100"/>
      <c r="AH219" s="101"/>
      <c r="AI219" s="100"/>
      <c r="AJ219" s="101"/>
      <c r="AK219" s="100"/>
      <c r="AL219" s="101"/>
      <c r="AM219" s="101"/>
      <c r="AN219" s="8"/>
      <c r="AO219" s="147">
        <f>IFERROR(VLOOKUP(B219,'A2. Rate Change &amp; Enrollment'!$C$20:$K$769,3,FALSE),0)</f>
        <v>0</v>
      </c>
      <c r="AP219" s="147">
        <f>IFERROR(VLOOKUP(B219,'A2. Rate Change &amp; Enrollment'!$C$20:$K$769,7,FALSE),0)</f>
        <v>0</v>
      </c>
      <c r="AQ219" s="150" t="e">
        <f t="shared" si="30"/>
        <v>#DIV/0!</v>
      </c>
      <c r="AS219" s="177"/>
      <c r="AT219" s="177"/>
      <c r="AV219" s="153" t="e">
        <f t="shared" si="31"/>
        <v>#DIV/0!</v>
      </c>
      <c r="AW219" s="101"/>
      <c r="AY219" s="132"/>
      <c r="AZ219" s="101"/>
      <c r="BA219" s="94"/>
      <c r="BB219" s="94"/>
      <c r="BC219" s="94"/>
      <c r="BD219" s="94"/>
      <c r="BE219" s="101"/>
      <c r="BF219" s="132"/>
      <c r="BG219" s="98"/>
      <c r="BH219" s="74" t="str">
        <f t="shared" si="26"/>
        <v>N</v>
      </c>
      <c r="BI219" t="e">
        <f t="shared" si="27"/>
        <v>#DIV/0!</v>
      </c>
      <c r="BK219" s="283">
        <f>IFERROR(VLOOKUP($B219, 'A2. Rate Change &amp; Enrollment'!$C$14:$BY$769, 75, FALSE), 0)</f>
        <v>0</v>
      </c>
      <c r="BL219" s="283" t="e">
        <f t="shared" si="28"/>
        <v>#DIV/0!</v>
      </c>
      <c r="BM219" s="283" t="e">
        <f t="shared" si="29"/>
        <v>#DIV/0!</v>
      </c>
      <c r="BN219" t="e">
        <f t="shared" si="32"/>
        <v>#DIV/0!</v>
      </c>
    </row>
    <row r="220" spans="1:66" x14ac:dyDescent="0.35">
      <c r="A220" t="s">
        <v>414</v>
      </c>
      <c r="B220" s="144"/>
      <c r="C220" s="98"/>
      <c r="D220" s="43" t="str">
        <f t="shared" si="25"/>
        <v>Other</v>
      </c>
      <c r="E220" s="100"/>
      <c r="F220" s="101"/>
      <c r="G220" s="100"/>
      <c r="H220" s="101"/>
      <c r="I220" s="100"/>
      <c r="J220" s="101"/>
      <c r="K220" s="100"/>
      <c r="L220" s="101"/>
      <c r="M220" s="100"/>
      <c r="N220" s="101"/>
      <c r="O220" s="100"/>
      <c r="P220" s="101"/>
      <c r="Q220" s="100"/>
      <c r="R220" s="101"/>
      <c r="S220" s="100"/>
      <c r="T220" s="101"/>
      <c r="U220" s="118"/>
      <c r="V220" s="118"/>
      <c r="W220" s="100"/>
      <c r="X220" s="100"/>
      <c r="Y220" s="100"/>
      <c r="Z220" s="100"/>
      <c r="AA220" s="132"/>
      <c r="AB220" s="101"/>
      <c r="AC220" s="101"/>
      <c r="AD220" s="101"/>
      <c r="AE220" s="100"/>
      <c r="AF220" s="101"/>
      <c r="AG220" s="100"/>
      <c r="AH220" s="101"/>
      <c r="AI220" s="100"/>
      <c r="AJ220" s="101"/>
      <c r="AK220" s="100"/>
      <c r="AL220" s="101"/>
      <c r="AM220" s="101"/>
      <c r="AN220" s="8"/>
      <c r="AO220" s="147">
        <f>IFERROR(VLOOKUP(B220,'A2. Rate Change &amp; Enrollment'!$C$20:$K$769,3,FALSE),0)</f>
        <v>0</v>
      </c>
      <c r="AP220" s="147">
        <f>IFERROR(VLOOKUP(B220,'A2. Rate Change &amp; Enrollment'!$C$20:$K$769,7,FALSE),0)</f>
        <v>0</v>
      </c>
      <c r="AQ220" s="150" t="e">
        <f t="shared" si="30"/>
        <v>#DIV/0!</v>
      </c>
      <c r="AS220" s="177"/>
      <c r="AT220" s="177"/>
      <c r="AV220" s="153" t="e">
        <f t="shared" si="31"/>
        <v>#DIV/0!</v>
      </c>
      <c r="AW220" s="101"/>
      <c r="AY220" s="132"/>
      <c r="AZ220" s="101"/>
      <c r="BA220" s="94"/>
      <c r="BB220" s="94"/>
      <c r="BC220" s="94"/>
      <c r="BD220" s="94"/>
      <c r="BE220" s="101"/>
      <c r="BF220" s="132"/>
      <c r="BG220" s="98"/>
      <c r="BH220" s="74" t="str">
        <f t="shared" si="26"/>
        <v>N</v>
      </c>
      <c r="BI220" t="e">
        <f t="shared" si="27"/>
        <v>#DIV/0!</v>
      </c>
      <c r="BK220" s="283">
        <f>IFERROR(VLOOKUP($B220, 'A2. Rate Change &amp; Enrollment'!$C$14:$BY$769, 75, FALSE), 0)</f>
        <v>0</v>
      </c>
      <c r="BL220" s="283" t="e">
        <f t="shared" si="28"/>
        <v>#DIV/0!</v>
      </c>
      <c r="BM220" s="283" t="e">
        <f t="shared" si="29"/>
        <v>#DIV/0!</v>
      </c>
      <c r="BN220" t="e">
        <f t="shared" si="32"/>
        <v>#DIV/0!</v>
      </c>
    </row>
    <row r="221" spans="1:66" x14ac:dyDescent="0.35">
      <c r="A221" t="s">
        <v>415</v>
      </c>
      <c r="B221" s="144"/>
      <c r="C221" s="98"/>
      <c r="D221" s="43" t="str">
        <f t="shared" si="25"/>
        <v>Other</v>
      </c>
      <c r="E221" s="100"/>
      <c r="F221" s="101"/>
      <c r="G221" s="100"/>
      <c r="H221" s="101"/>
      <c r="I221" s="100"/>
      <c r="J221" s="101"/>
      <c r="K221" s="100"/>
      <c r="L221" s="101"/>
      <c r="M221" s="100"/>
      <c r="N221" s="101"/>
      <c r="O221" s="100"/>
      <c r="P221" s="101"/>
      <c r="Q221" s="100"/>
      <c r="R221" s="101"/>
      <c r="S221" s="100"/>
      <c r="T221" s="101"/>
      <c r="U221" s="118"/>
      <c r="V221" s="118"/>
      <c r="W221" s="100"/>
      <c r="X221" s="100"/>
      <c r="Y221" s="100"/>
      <c r="Z221" s="100"/>
      <c r="AA221" s="132"/>
      <c r="AB221" s="101"/>
      <c r="AC221" s="101"/>
      <c r="AD221" s="101"/>
      <c r="AE221" s="100"/>
      <c r="AF221" s="101"/>
      <c r="AG221" s="100"/>
      <c r="AH221" s="101"/>
      <c r="AI221" s="100"/>
      <c r="AJ221" s="101"/>
      <c r="AK221" s="100"/>
      <c r="AL221" s="101"/>
      <c r="AM221" s="101"/>
      <c r="AN221" s="8"/>
      <c r="AO221" s="147">
        <f>IFERROR(VLOOKUP(B221,'A2. Rate Change &amp; Enrollment'!$C$20:$K$769,3,FALSE),0)</f>
        <v>0</v>
      </c>
      <c r="AP221" s="147">
        <f>IFERROR(VLOOKUP(B221,'A2. Rate Change &amp; Enrollment'!$C$20:$K$769,7,FALSE),0)</f>
        <v>0</v>
      </c>
      <c r="AQ221" s="150" t="e">
        <f t="shared" si="30"/>
        <v>#DIV/0!</v>
      </c>
      <c r="AS221" s="177"/>
      <c r="AT221" s="177"/>
      <c r="AV221" s="153" t="e">
        <f t="shared" si="31"/>
        <v>#DIV/0!</v>
      </c>
      <c r="AW221" s="101"/>
      <c r="AY221" s="132"/>
      <c r="AZ221" s="101"/>
      <c r="BA221" s="94"/>
      <c r="BB221" s="94"/>
      <c r="BC221" s="94"/>
      <c r="BD221" s="94"/>
      <c r="BE221" s="101"/>
      <c r="BF221" s="132"/>
      <c r="BG221" s="98"/>
      <c r="BH221" s="74" t="str">
        <f t="shared" si="26"/>
        <v>N</v>
      </c>
      <c r="BI221" t="e">
        <f t="shared" si="27"/>
        <v>#DIV/0!</v>
      </c>
      <c r="BK221" s="283">
        <f>IFERROR(VLOOKUP($B221, 'A2. Rate Change &amp; Enrollment'!$C$14:$BY$769, 75, FALSE), 0)</f>
        <v>0</v>
      </c>
      <c r="BL221" s="283" t="e">
        <f t="shared" si="28"/>
        <v>#DIV/0!</v>
      </c>
      <c r="BM221" s="283" t="e">
        <f t="shared" si="29"/>
        <v>#DIV/0!</v>
      </c>
      <c r="BN221" t="e">
        <f t="shared" si="32"/>
        <v>#DIV/0!</v>
      </c>
    </row>
    <row r="222" spans="1:66" x14ac:dyDescent="0.35">
      <c r="A222" t="s">
        <v>416</v>
      </c>
      <c r="B222" s="144"/>
      <c r="C222" s="98"/>
      <c r="D222" s="43" t="str">
        <f t="shared" si="25"/>
        <v>Other</v>
      </c>
      <c r="E222" s="100"/>
      <c r="F222" s="101"/>
      <c r="G222" s="100"/>
      <c r="H222" s="101"/>
      <c r="I222" s="100"/>
      <c r="J222" s="101"/>
      <c r="K222" s="100"/>
      <c r="L222" s="101"/>
      <c r="M222" s="100"/>
      <c r="N222" s="101"/>
      <c r="O222" s="100"/>
      <c r="P222" s="101"/>
      <c r="Q222" s="100"/>
      <c r="R222" s="101"/>
      <c r="S222" s="100"/>
      <c r="T222" s="101"/>
      <c r="U222" s="118"/>
      <c r="V222" s="118"/>
      <c r="W222" s="100"/>
      <c r="X222" s="100"/>
      <c r="Y222" s="100"/>
      <c r="Z222" s="100"/>
      <c r="AA222" s="132"/>
      <c r="AB222" s="101"/>
      <c r="AC222" s="101"/>
      <c r="AD222" s="101"/>
      <c r="AE222" s="100"/>
      <c r="AF222" s="101"/>
      <c r="AG222" s="100"/>
      <c r="AH222" s="101"/>
      <c r="AI222" s="100"/>
      <c r="AJ222" s="101"/>
      <c r="AK222" s="100"/>
      <c r="AL222" s="101"/>
      <c r="AM222" s="101"/>
      <c r="AN222" s="8"/>
      <c r="AO222" s="147">
        <f>IFERROR(VLOOKUP(B222,'A2. Rate Change &amp; Enrollment'!$C$20:$K$769,3,FALSE),0)</f>
        <v>0</v>
      </c>
      <c r="AP222" s="147">
        <f>IFERROR(VLOOKUP(B222,'A2. Rate Change &amp; Enrollment'!$C$20:$K$769,7,FALSE),0)</f>
        <v>0</v>
      </c>
      <c r="AQ222" s="150" t="e">
        <f t="shared" si="30"/>
        <v>#DIV/0!</v>
      </c>
      <c r="AS222" s="177"/>
      <c r="AT222" s="177"/>
      <c r="AV222" s="153" t="e">
        <f t="shared" si="31"/>
        <v>#DIV/0!</v>
      </c>
      <c r="AW222" s="101"/>
      <c r="AY222" s="132"/>
      <c r="AZ222" s="101"/>
      <c r="BA222" s="94"/>
      <c r="BB222" s="94"/>
      <c r="BC222" s="94"/>
      <c r="BD222" s="94"/>
      <c r="BE222" s="101"/>
      <c r="BF222" s="132"/>
      <c r="BG222" s="98"/>
      <c r="BH222" s="74" t="str">
        <f t="shared" si="26"/>
        <v>N</v>
      </c>
      <c r="BI222" t="e">
        <f t="shared" si="27"/>
        <v>#DIV/0!</v>
      </c>
      <c r="BK222" s="283">
        <f>IFERROR(VLOOKUP($B222, 'A2. Rate Change &amp; Enrollment'!$C$14:$BY$769, 75, FALSE), 0)</f>
        <v>0</v>
      </c>
      <c r="BL222" s="283" t="e">
        <f t="shared" si="28"/>
        <v>#DIV/0!</v>
      </c>
      <c r="BM222" s="283" t="e">
        <f t="shared" si="29"/>
        <v>#DIV/0!</v>
      </c>
      <c r="BN222" t="e">
        <f t="shared" si="32"/>
        <v>#DIV/0!</v>
      </c>
    </row>
    <row r="223" spans="1:66" x14ac:dyDescent="0.35">
      <c r="A223" t="s">
        <v>417</v>
      </c>
      <c r="B223" s="144"/>
      <c r="C223" s="98"/>
      <c r="D223" s="43" t="str">
        <f t="shared" si="25"/>
        <v>Other</v>
      </c>
      <c r="E223" s="100"/>
      <c r="F223" s="101"/>
      <c r="G223" s="100"/>
      <c r="H223" s="101"/>
      <c r="I223" s="100"/>
      <c r="J223" s="101"/>
      <c r="K223" s="100"/>
      <c r="L223" s="101"/>
      <c r="M223" s="100"/>
      <c r="N223" s="101"/>
      <c r="O223" s="100"/>
      <c r="P223" s="101"/>
      <c r="Q223" s="100"/>
      <c r="R223" s="101"/>
      <c r="S223" s="100"/>
      <c r="T223" s="101"/>
      <c r="U223" s="118"/>
      <c r="V223" s="118"/>
      <c r="W223" s="100"/>
      <c r="X223" s="100"/>
      <c r="Y223" s="100"/>
      <c r="Z223" s="100"/>
      <c r="AA223" s="132"/>
      <c r="AB223" s="101"/>
      <c r="AC223" s="101"/>
      <c r="AD223" s="101"/>
      <c r="AE223" s="100"/>
      <c r="AF223" s="101"/>
      <c r="AG223" s="100"/>
      <c r="AH223" s="101"/>
      <c r="AI223" s="100"/>
      <c r="AJ223" s="101"/>
      <c r="AK223" s="100"/>
      <c r="AL223" s="101"/>
      <c r="AM223" s="101"/>
      <c r="AN223" s="8"/>
      <c r="AO223" s="147">
        <f>IFERROR(VLOOKUP(B223,'A2. Rate Change &amp; Enrollment'!$C$20:$K$769,3,FALSE),0)</f>
        <v>0</v>
      </c>
      <c r="AP223" s="147">
        <f>IFERROR(VLOOKUP(B223,'A2. Rate Change &amp; Enrollment'!$C$20:$K$769,7,FALSE),0)</f>
        <v>0</v>
      </c>
      <c r="AQ223" s="150" t="e">
        <f t="shared" si="30"/>
        <v>#DIV/0!</v>
      </c>
      <c r="AS223" s="177"/>
      <c r="AT223" s="177"/>
      <c r="AV223" s="153" t="e">
        <f t="shared" si="31"/>
        <v>#DIV/0!</v>
      </c>
      <c r="AW223" s="101"/>
      <c r="AY223" s="132"/>
      <c r="AZ223" s="101"/>
      <c r="BA223" s="94"/>
      <c r="BB223" s="94"/>
      <c r="BC223" s="94"/>
      <c r="BD223" s="94"/>
      <c r="BE223" s="101"/>
      <c r="BF223" s="132"/>
      <c r="BG223" s="98"/>
      <c r="BH223" s="74" t="str">
        <f t="shared" si="26"/>
        <v>N</v>
      </c>
      <c r="BI223" t="e">
        <f t="shared" si="27"/>
        <v>#DIV/0!</v>
      </c>
      <c r="BK223" s="283">
        <f>IFERROR(VLOOKUP($B223, 'A2. Rate Change &amp; Enrollment'!$C$14:$BY$769, 75, FALSE), 0)</f>
        <v>0</v>
      </c>
      <c r="BL223" s="283" t="e">
        <f t="shared" si="28"/>
        <v>#DIV/0!</v>
      </c>
      <c r="BM223" s="283" t="e">
        <f t="shared" si="29"/>
        <v>#DIV/0!</v>
      </c>
      <c r="BN223" t="e">
        <f t="shared" si="32"/>
        <v>#DIV/0!</v>
      </c>
    </row>
    <row r="224" spans="1:66" x14ac:dyDescent="0.35">
      <c r="A224" t="s">
        <v>418</v>
      </c>
      <c r="B224" s="144"/>
      <c r="C224" s="98"/>
      <c r="D224" s="43" t="str">
        <f t="shared" si="25"/>
        <v>Other</v>
      </c>
      <c r="E224" s="100"/>
      <c r="F224" s="101"/>
      <c r="G224" s="100"/>
      <c r="H224" s="101"/>
      <c r="I224" s="100"/>
      <c r="J224" s="101"/>
      <c r="K224" s="100"/>
      <c r="L224" s="101"/>
      <c r="M224" s="100"/>
      <c r="N224" s="101"/>
      <c r="O224" s="100"/>
      <c r="P224" s="101"/>
      <c r="Q224" s="100"/>
      <c r="R224" s="101"/>
      <c r="S224" s="100"/>
      <c r="T224" s="101"/>
      <c r="U224" s="118"/>
      <c r="V224" s="118"/>
      <c r="W224" s="100"/>
      <c r="X224" s="100"/>
      <c r="Y224" s="100"/>
      <c r="Z224" s="100"/>
      <c r="AA224" s="132"/>
      <c r="AB224" s="101"/>
      <c r="AC224" s="101"/>
      <c r="AD224" s="101"/>
      <c r="AE224" s="100"/>
      <c r="AF224" s="101"/>
      <c r="AG224" s="100"/>
      <c r="AH224" s="101"/>
      <c r="AI224" s="100"/>
      <c r="AJ224" s="101"/>
      <c r="AK224" s="100"/>
      <c r="AL224" s="101"/>
      <c r="AM224" s="101"/>
      <c r="AN224" s="8"/>
      <c r="AO224" s="147">
        <f>IFERROR(VLOOKUP(B224,'A2. Rate Change &amp; Enrollment'!$C$20:$K$769,3,FALSE),0)</f>
        <v>0</v>
      </c>
      <c r="AP224" s="147">
        <f>IFERROR(VLOOKUP(B224,'A2. Rate Change &amp; Enrollment'!$C$20:$K$769,7,FALSE),0)</f>
        <v>0</v>
      </c>
      <c r="AQ224" s="150" t="e">
        <f t="shared" si="30"/>
        <v>#DIV/0!</v>
      </c>
      <c r="AS224" s="177"/>
      <c r="AT224" s="177"/>
      <c r="AV224" s="153" t="e">
        <f t="shared" si="31"/>
        <v>#DIV/0!</v>
      </c>
      <c r="AW224" s="101"/>
      <c r="AY224" s="132"/>
      <c r="AZ224" s="101"/>
      <c r="BA224" s="94"/>
      <c r="BB224" s="94"/>
      <c r="BC224" s="94"/>
      <c r="BD224" s="94"/>
      <c r="BE224" s="101"/>
      <c r="BF224" s="132"/>
      <c r="BG224" s="98"/>
      <c r="BH224" s="74" t="str">
        <f t="shared" si="26"/>
        <v>N</v>
      </c>
      <c r="BI224" t="e">
        <f t="shared" si="27"/>
        <v>#DIV/0!</v>
      </c>
      <c r="BK224" s="283">
        <f>IFERROR(VLOOKUP($B224, 'A2. Rate Change &amp; Enrollment'!$C$14:$BY$769, 75, FALSE), 0)</f>
        <v>0</v>
      </c>
      <c r="BL224" s="283" t="e">
        <f t="shared" si="28"/>
        <v>#DIV/0!</v>
      </c>
      <c r="BM224" s="283" t="e">
        <f t="shared" si="29"/>
        <v>#DIV/0!</v>
      </c>
      <c r="BN224" t="e">
        <f t="shared" si="32"/>
        <v>#DIV/0!</v>
      </c>
    </row>
    <row r="225" spans="1:66" x14ac:dyDescent="0.35">
      <c r="A225" t="s">
        <v>419</v>
      </c>
      <c r="B225" s="144"/>
      <c r="C225" s="98"/>
      <c r="D225" s="43" t="str">
        <f t="shared" si="25"/>
        <v>Other</v>
      </c>
      <c r="E225" s="100"/>
      <c r="F225" s="101"/>
      <c r="G225" s="100"/>
      <c r="H225" s="101"/>
      <c r="I225" s="100"/>
      <c r="J225" s="101"/>
      <c r="K225" s="100"/>
      <c r="L225" s="101"/>
      <c r="M225" s="100"/>
      <c r="N225" s="101"/>
      <c r="O225" s="100"/>
      <c r="P225" s="101"/>
      <c r="Q225" s="100"/>
      <c r="R225" s="101"/>
      <c r="S225" s="100"/>
      <c r="T225" s="101"/>
      <c r="U225" s="118"/>
      <c r="V225" s="118"/>
      <c r="W225" s="100"/>
      <c r="X225" s="100"/>
      <c r="Y225" s="100"/>
      <c r="Z225" s="100"/>
      <c r="AA225" s="132"/>
      <c r="AB225" s="101"/>
      <c r="AC225" s="101"/>
      <c r="AD225" s="101"/>
      <c r="AE225" s="100"/>
      <c r="AF225" s="101"/>
      <c r="AG225" s="100"/>
      <c r="AH225" s="101"/>
      <c r="AI225" s="100"/>
      <c r="AJ225" s="101"/>
      <c r="AK225" s="100"/>
      <c r="AL225" s="101"/>
      <c r="AM225" s="101"/>
      <c r="AN225" s="8"/>
      <c r="AO225" s="147">
        <f>IFERROR(VLOOKUP(B225,'A2. Rate Change &amp; Enrollment'!$C$20:$K$769,3,FALSE),0)</f>
        <v>0</v>
      </c>
      <c r="AP225" s="147">
        <f>IFERROR(VLOOKUP(B225,'A2. Rate Change &amp; Enrollment'!$C$20:$K$769,7,FALSE),0)</f>
        <v>0</v>
      </c>
      <c r="AQ225" s="150" t="e">
        <f t="shared" si="30"/>
        <v>#DIV/0!</v>
      </c>
      <c r="AS225" s="177"/>
      <c r="AT225" s="177"/>
      <c r="AV225" s="153" t="e">
        <f t="shared" si="31"/>
        <v>#DIV/0!</v>
      </c>
      <c r="AW225" s="101"/>
      <c r="AY225" s="132"/>
      <c r="AZ225" s="101"/>
      <c r="BA225" s="94"/>
      <c r="BB225" s="94"/>
      <c r="BC225" s="94"/>
      <c r="BD225" s="94"/>
      <c r="BE225" s="101"/>
      <c r="BF225" s="132"/>
      <c r="BG225" s="98"/>
      <c r="BH225" s="74" t="str">
        <f t="shared" si="26"/>
        <v>N</v>
      </c>
      <c r="BI225" t="e">
        <f t="shared" si="27"/>
        <v>#DIV/0!</v>
      </c>
      <c r="BK225" s="283">
        <f>IFERROR(VLOOKUP($B225, 'A2. Rate Change &amp; Enrollment'!$C$14:$BY$769, 75, FALSE), 0)</f>
        <v>0</v>
      </c>
      <c r="BL225" s="283" t="e">
        <f t="shared" si="28"/>
        <v>#DIV/0!</v>
      </c>
      <c r="BM225" s="283" t="e">
        <f t="shared" si="29"/>
        <v>#DIV/0!</v>
      </c>
      <c r="BN225" t="e">
        <f t="shared" si="32"/>
        <v>#DIV/0!</v>
      </c>
    </row>
    <row r="226" spans="1:66" x14ac:dyDescent="0.35">
      <c r="A226" t="s">
        <v>420</v>
      </c>
      <c r="B226" s="144"/>
      <c r="C226" s="98"/>
      <c r="D226" s="43" t="str">
        <f t="shared" si="25"/>
        <v>Other</v>
      </c>
      <c r="E226" s="100"/>
      <c r="F226" s="101"/>
      <c r="G226" s="100"/>
      <c r="H226" s="101"/>
      <c r="I226" s="100"/>
      <c r="J226" s="101"/>
      <c r="K226" s="100"/>
      <c r="L226" s="101"/>
      <c r="M226" s="100"/>
      <c r="N226" s="101"/>
      <c r="O226" s="100"/>
      <c r="P226" s="101"/>
      <c r="Q226" s="100"/>
      <c r="R226" s="101"/>
      <c r="S226" s="100"/>
      <c r="T226" s="101"/>
      <c r="U226" s="118"/>
      <c r="V226" s="118"/>
      <c r="W226" s="100"/>
      <c r="X226" s="100"/>
      <c r="Y226" s="100"/>
      <c r="Z226" s="100"/>
      <c r="AA226" s="132"/>
      <c r="AB226" s="101"/>
      <c r="AC226" s="101"/>
      <c r="AD226" s="101"/>
      <c r="AE226" s="100"/>
      <c r="AF226" s="101"/>
      <c r="AG226" s="100"/>
      <c r="AH226" s="101"/>
      <c r="AI226" s="100"/>
      <c r="AJ226" s="101"/>
      <c r="AK226" s="100"/>
      <c r="AL226" s="101"/>
      <c r="AM226" s="101"/>
      <c r="AN226" s="8"/>
      <c r="AO226" s="147">
        <f>IFERROR(VLOOKUP(B226,'A2. Rate Change &amp; Enrollment'!$C$20:$K$769,3,FALSE),0)</f>
        <v>0</v>
      </c>
      <c r="AP226" s="147">
        <f>IFERROR(VLOOKUP(B226,'A2. Rate Change &amp; Enrollment'!$C$20:$K$769,7,FALSE),0)</f>
        <v>0</v>
      </c>
      <c r="AQ226" s="150" t="e">
        <f t="shared" si="30"/>
        <v>#DIV/0!</v>
      </c>
      <c r="AS226" s="177"/>
      <c r="AT226" s="177"/>
      <c r="AV226" s="153" t="e">
        <f t="shared" si="31"/>
        <v>#DIV/0!</v>
      </c>
      <c r="AW226" s="101"/>
      <c r="AY226" s="132"/>
      <c r="AZ226" s="101"/>
      <c r="BA226" s="94"/>
      <c r="BB226" s="94"/>
      <c r="BC226" s="94"/>
      <c r="BD226" s="94"/>
      <c r="BE226" s="101"/>
      <c r="BF226" s="132"/>
      <c r="BG226" s="98"/>
      <c r="BH226" s="74" t="str">
        <f t="shared" si="26"/>
        <v>N</v>
      </c>
      <c r="BI226" t="e">
        <f t="shared" si="27"/>
        <v>#DIV/0!</v>
      </c>
      <c r="BK226" s="283">
        <f>IFERROR(VLOOKUP($B226, 'A2. Rate Change &amp; Enrollment'!$C$14:$BY$769, 75, FALSE), 0)</f>
        <v>0</v>
      </c>
      <c r="BL226" s="283" t="e">
        <f t="shared" si="28"/>
        <v>#DIV/0!</v>
      </c>
      <c r="BM226" s="283" t="e">
        <f t="shared" si="29"/>
        <v>#DIV/0!</v>
      </c>
      <c r="BN226" t="e">
        <f t="shared" si="32"/>
        <v>#DIV/0!</v>
      </c>
    </row>
    <row r="227" spans="1:66" x14ac:dyDescent="0.35">
      <c r="A227" t="s">
        <v>421</v>
      </c>
      <c r="B227" s="144"/>
      <c r="C227" s="98"/>
      <c r="D227" s="43" t="str">
        <f t="shared" si="25"/>
        <v>Other</v>
      </c>
      <c r="E227" s="100"/>
      <c r="F227" s="101"/>
      <c r="G227" s="100"/>
      <c r="H227" s="101"/>
      <c r="I227" s="100"/>
      <c r="J227" s="101"/>
      <c r="K227" s="100"/>
      <c r="L227" s="101"/>
      <c r="M227" s="100"/>
      <c r="N227" s="101"/>
      <c r="O227" s="100"/>
      <c r="P227" s="101"/>
      <c r="Q227" s="100"/>
      <c r="R227" s="101"/>
      <c r="S227" s="100"/>
      <c r="T227" s="101"/>
      <c r="U227" s="118"/>
      <c r="V227" s="118"/>
      <c r="W227" s="100"/>
      <c r="X227" s="100"/>
      <c r="Y227" s="100"/>
      <c r="Z227" s="100"/>
      <c r="AA227" s="132"/>
      <c r="AB227" s="101"/>
      <c r="AC227" s="101"/>
      <c r="AD227" s="101"/>
      <c r="AE227" s="100"/>
      <c r="AF227" s="101"/>
      <c r="AG227" s="100"/>
      <c r="AH227" s="101"/>
      <c r="AI227" s="100"/>
      <c r="AJ227" s="101"/>
      <c r="AK227" s="100"/>
      <c r="AL227" s="101"/>
      <c r="AM227" s="101"/>
      <c r="AN227" s="8"/>
      <c r="AO227" s="147">
        <f>IFERROR(VLOOKUP(B227,'A2. Rate Change &amp; Enrollment'!$C$20:$K$769,3,FALSE),0)</f>
        <v>0</v>
      </c>
      <c r="AP227" s="147">
        <f>IFERROR(VLOOKUP(B227,'A2. Rate Change &amp; Enrollment'!$C$20:$K$769,7,FALSE),0)</f>
        <v>0</v>
      </c>
      <c r="AQ227" s="150" t="e">
        <f t="shared" si="30"/>
        <v>#DIV/0!</v>
      </c>
      <c r="AS227" s="177"/>
      <c r="AT227" s="177"/>
      <c r="AV227" s="153" t="e">
        <f t="shared" si="31"/>
        <v>#DIV/0!</v>
      </c>
      <c r="AW227" s="101"/>
      <c r="AY227" s="132"/>
      <c r="AZ227" s="101"/>
      <c r="BA227" s="94"/>
      <c r="BB227" s="94"/>
      <c r="BC227" s="94"/>
      <c r="BD227" s="94"/>
      <c r="BE227" s="101"/>
      <c r="BF227" s="132"/>
      <c r="BG227" s="98"/>
      <c r="BH227" s="74" t="str">
        <f t="shared" si="26"/>
        <v>N</v>
      </c>
      <c r="BI227" t="e">
        <f t="shared" si="27"/>
        <v>#DIV/0!</v>
      </c>
      <c r="BK227" s="283">
        <f>IFERROR(VLOOKUP($B227, 'A2. Rate Change &amp; Enrollment'!$C$14:$BY$769, 75, FALSE), 0)</f>
        <v>0</v>
      </c>
      <c r="BL227" s="283" t="e">
        <f t="shared" si="28"/>
        <v>#DIV/0!</v>
      </c>
      <c r="BM227" s="283" t="e">
        <f t="shared" si="29"/>
        <v>#DIV/0!</v>
      </c>
      <c r="BN227" t="e">
        <f t="shared" si="32"/>
        <v>#DIV/0!</v>
      </c>
    </row>
    <row r="228" spans="1:66" x14ac:dyDescent="0.35">
      <c r="A228" t="s">
        <v>422</v>
      </c>
      <c r="B228" s="144"/>
      <c r="C228" s="98"/>
      <c r="D228" s="43" t="str">
        <f t="shared" si="25"/>
        <v>Other</v>
      </c>
      <c r="E228" s="100"/>
      <c r="F228" s="101"/>
      <c r="G228" s="100"/>
      <c r="H228" s="101"/>
      <c r="I228" s="100"/>
      <c r="J228" s="101"/>
      <c r="K228" s="100"/>
      <c r="L228" s="101"/>
      <c r="M228" s="100"/>
      <c r="N228" s="101"/>
      <c r="O228" s="100"/>
      <c r="P228" s="101"/>
      <c r="Q228" s="100"/>
      <c r="R228" s="101"/>
      <c r="S228" s="100"/>
      <c r="T228" s="101"/>
      <c r="U228" s="118"/>
      <c r="V228" s="118"/>
      <c r="W228" s="100"/>
      <c r="X228" s="100"/>
      <c r="Y228" s="100"/>
      <c r="Z228" s="100"/>
      <c r="AA228" s="132"/>
      <c r="AB228" s="101"/>
      <c r="AC228" s="101"/>
      <c r="AD228" s="101"/>
      <c r="AE228" s="100"/>
      <c r="AF228" s="101"/>
      <c r="AG228" s="100"/>
      <c r="AH228" s="101"/>
      <c r="AI228" s="100"/>
      <c r="AJ228" s="101"/>
      <c r="AK228" s="100"/>
      <c r="AL228" s="101"/>
      <c r="AM228" s="101"/>
      <c r="AN228" s="8"/>
      <c r="AO228" s="147">
        <f>IFERROR(VLOOKUP(B228,'A2. Rate Change &amp; Enrollment'!$C$20:$K$769,3,FALSE),0)</f>
        <v>0</v>
      </c>
      <c r="AP228" s="147">
        <f>IFERROR(VLOOKUP(B228,'A2. Rate Change &amp; Enrollment'!$C$20:$K$769,7,FALSE),0)</f>
        <v>0</v>
      </c>
      <c r="AQ228" s="150" t="e">
        <f t="shared" si="30"/>
        <v>#DIV/0!</v>
      </c>
      <c r="AS228" s="177"/>
      <c r="AT228" s="177"/>
      <c r="AV228" s="153" t="e">
        <f t="shared" si="31"/>
        <v>#DIV/0!</v>
      </c>
      <c r="AW228" s="101"/>
      <c r="AY228" s="132"/>
      <c r="AZ228" s="101"/>
      <c r="BA228" s="94"/>
      <c r="BB228" s="94"/>
      <c r="BC228" s="94"/>
      <c r="BD228" s="94"/>
      <c r="BE228" s="101"/>
      <c r="BF228" s="132"/>
      <c r="BG228" s="98"/>
      <c r="BH228" s="74" t="str">
        <f t="shared" si="26"/>
        <v>N</v>
      </c>
      <c r="BI228" t="e">
        <f t="shared" si="27"/>
        <v>#DIV/0!</v>
      </c>
      <c r="BK228" s="283">
        <f>IFERROR(VLOOKUP($B228, 'A2. Rate Change &amp; Enrollment'!$C$14:$BY$769, 75, FALSE), 0)</f>
        <v>0</v>
      </c>
      <c r="BL228" s="283" t="e">
        <f t="shared" si="28"/>
        <v>#DIV/0!</v>
      </c>
      <c r="BM228" s="283" t="e">
        <f t="shared" si="29"/>
        <v>#DIV/0!</v>
      </c>
      <c r="BN228" t="e">
        <f t="shared" si="32"/>
        <v>#DIV/0!</v>
      </c>
    </row>
    <row r="229" spans="1:66" x14ac:dyDescent="0.35">
      <c r="A229" t="s">
        <v>423</v>
      </c>
      <c r="B229" s="144"/>
      <c r="C229" s="98"/>
      <c r="D229" s="43" t="str">
        <f t="shared" si="25"/>
        <v>Other</v>
      </c>
      <c r="E229" s="100"/>
      <c r="F229" s="101"/>
      <c r="G229" s="100"/>
      <c r="H229" s="101"/>
      <c r="I229" s="100"/>
      <c r="J229" s="101"/>
      <c r="K229" s="100"/>
      <c r="L229" s="101"/>
      <c r="M229" s="100"/>
      <c r="N229" s="101"/>
      <c r="O229" s="100"/>
      <c r="P229" s="101"/>
      <c r="Q229" s="100"/>
      <c r="R229" s="101"/>
      <c r="S229" s="100"/>
      <c r="T229" s="101"/>
      <c r="U229" s="118"/>
      <c r="V229" s="118"/>
      <c r="W229" s="100"/>
      <c r="X229" s="100"/>
      <c r="Y229" s="100"/>
      <c r="Z229" s="100"/>
      <c r="AA229" s="132"/>
      <c r="AB229" s="101"/>
      <c r="AC229" s="101"/>
      <c r="AD229" s="101"/>
      <c r="AE229" s="100"/>
      <c r="AF229" s="101"/>
      <c r="AG229" s="100"/>
      <c r="AH229" s="101"/>
      <c r="AI229" s="100"/>
      <c r="AJ229" s="101"/>
      <c r="AK229" s="100"/>
      <c r="AL229" s="101"/>
      <c r="AM229" s="101"/>
      <c r="AN229" s="8"/>
      <c r="AO229" s="147">
        <f>IFERROR(VLOOKUP(B229,'A2. Rate Change &amp; Enrollment'!$C$20:$K$769,3,FALSE),0)</f>
        <v>0</v>
      </c>
      <c r="AP229" s="147">
        <f>IFERROR(VLOOKUP(B229,'A2. Rate Change &amp; Enrollment'!$C$20:$K$769,7,FALSE),0)</f>
        <v>0</v>
      </c>
      <c r="AQ229" s="150" t="e">
        <f t="shared" si="30"/>
        <v>#DIV/0!</v>
      </c>
      <c r="AS229" s="177"/>
      <c r="AT229" s="177"/>
      <c r="AV229" s="153" t="e">
        <f t="shared" si="31"/>
        <v>#DIV/0!</v>
      </c>
      <c r="AW229" s="101"/>
      <c r="AY229" s="132"/>
      <c r="AZ229" s="101"/>
      <c r="BA229" s="94"/>
      <c r="BB229" s="94"/>
      <c r="BC229" s="94"/>
      <c r="BD229" s="94"/>
      <c r="BE229" s="101"/>
      <c r="BF229" s="132"/>
      <c r="BG229" s="98"/>
      <c r="BH229" s="74" t="str">
        <f t="shared" si="26"/>
        <v>N</v>
      </c>
      <c r="BI229" t="e">
        <f t="shared" si="27"/>
        <v>#DIV/0!</v>
      </c>
      <c r="BK229" s="283">
        <f>IFERROR(VLOOKUP($B229, 'A2. Rate Change &amp; Enrollment'!$C$14:$BY$769, 75, FALSE), 0)</f>
        <v>0</v>
      </c>
      <c r="BL229" s="283" t="e">
        <f t="shared" si="28"/>
        <v>#DIV/0!</v>
      </c>
      <c r="BM229" s="283" t="e">
        <f t="shared" si="29"/>
        <v>#DIV/0!</v>
      </c>
      <c r="BN229" t="e">
        <f t="shared" si="32"/>
        <v>#DIV/0!</v>
      </c>
    </row>
    <row r="230" spans="1:66" x14ac:dyDescent="0.35">
      <c r="A230" t="s">
        <v>424</v>
      </c>
      <c r="B230" s="144"/>
      <c r="C230" s="98"/>
      <c r="D230" s="43" t="str">
        <f t="shared" si="25"/>
        <v>Other</v>
      </c>
      <c r="E230" s="100"/>
      <c r="F230" s="101"/>
      <c r="G230" s="100"/>
      <c r="H230" s="101"/>
      <c r="I230" s="100"/>
      <c r="J230" s="101"/>
      <c r="K230" s="100"/>
      <c r="L230" s="101"/>
      <c r="M230" s="100"/>
      <c r="N230" s="101"/>
      <c r="O230" s="100"/>
      <c r="P230" s="101"/>
      <c r="Q230" s="100"/>
      <c r="R230" s="101"/>
      <c r="S230" s="100"/>
      <c r="T230" s="101"/>
      <c r="U230" s="118"/>
      <c r="V230" s="118"/>
      <c r="W230" s="100"/>
      <c r="X230" s="100"/>
      <c r="Y230" s="100"/>
      <c r="Z230" s="100"/>
      <c r="AA230" s="132"/>
      <c r="AB230" s="101"/>
      <c r="AC230" s="101"/>
      <c r="AD230" s="101"/>
      <c r="AE230" s="100"/>
      <c r="AF230" s="101"/>
      <c r="AG230" s="100"/>
      <c r="AH230" s="101"/>
      <c r="AI230" s="100"/>
      <c r="AJ230" s="101"/>
      <c r="AK230" s="100"/>
      <c r="AL230" s="101"/>
      <c r="AM230" s="101"/>
      <c r="AN230" s="8"/>
      <c r="AO230" s="147">
        <f>IFERROR(VLOOKUP(B230,'A2. Rate Change &amp; Enrollment'!$C$20:$K$769,3,FALSE),0)</f>
        <v>0</v>
      </c>
      <c r="AP230" s="147">
        <f>IFERROR(VLOOKUP(B230,'A2. Rate Change &amp; Enrollment'!$C$20:$K$769,7,FALSE),0)</f>
        <v>0</v>
      </c>
      <c r="AQ230" s="150" t="e">
        <f t="shared" si="30"/>
        <v>#DIV/0!</v>
      </c>
      <c r="AS230" s="177"/>
      <c r="AT230" s="177"/>
      <c r="AV230" s="153" t="e">
        <f t="shared" si="31"/>
        <v>#DIV/0!</v>
      </c>
      <c r="AW230" s="101"/>
      <c r="AY230" s="132"/>
      <c r="AZ230" s="101"/>
      <c r="BA230" s="94"/>
      <c r="BB230" s="94"/>
      <c r="BC230" s="94"/>
      <c r="BD230" s="94"/>
      <c r="BE230" s="101"/>
      <c r="BF230" s="132"/>
      <c r="BG230" s="98"/>
      <c r="BH230" s="74" t="str">
        <f t="shared" si="26"/>
        <v>N</v>
      </c>
      <c r="BI230" t="e">
        <f t="shared" si="27"/>
        <v>#DIV/0!</v>
      </c>
      <c r="BK230" s="283">
        <f>IFERROR(VLOOKUP($B230, 'A2. Rate Change &amp; Enrollment'!$C$14:$BY$769, 75, FALSE), 0)</f>
        <v>0</v>
      </c>
      <c r="BL230" s="283" t="e">
        <f t="shared" si="28"/>
        <v>#DIV/0!</v>
      </c>
      <c r="BM230" s="283" t="e">
        <f t="shared" si="29"/>
        <v>#DIV/0!</v>
      </c>
      <c r="BN230" t="e">
        <f t="shared" si="32"/>
        <v>#DIV/0!</v>
      </c>
    </row>
    <row r="231" spans="1:66" x14ac:dyDescent="0.35">
      <c r="A231" t="s">
        <v>425</v>
      </c>
      <c r="B231" s="144"/>
      <c r="C231" s="98"/>
      <c r="D231" s="43" t="str">
        <f t="shared" si="25"/>
        <v>Other</v>
      </c>
      <c r="E231" s="100"/>
      <c r="F231" s="101"/>
      <c r="G231" s="100"/>
      <c r="H231" s="101"/>
      <c r="I231" s="100"/>
      <c r="J231" s="101"/>
      <c r="K231" s="100"/>
      <c r="L231" s="101"/>
      <c r="M231" s="100"/>
      <c r="N231" s="101"/>
      <c r="O231" s="100"/>
      <c r="P231" s="101"/>
      <c r="Q231" s="100"/>
      <c r="R231" s="101"/>
      <c r="S231" s="100"/>
      <c r="T231" s="101"/>
      <c r="U231" s="118"/>
      <c r="V231" s="118"/>
      <c r="W231" s="100"/>
      <c r="X231" s="100"/>
      <c r="Y231" s="100"/>
      <c r="Z231" s="100"/>
      <c r="AA231" s="132"/>
      <c r="AB231" s="101"/>
      <c r="AC231" s="101"/>
      <c r="AD231" s="101"/>
      <c r="AE231" s="100"/>
      <c r="AF231" s="101"/>
      <c r="AG231" s="100"/>
      <c r="AH231" s="101"/>
      <c r="AI231" s="100"/>
      <c r="AJ231" s="101"/>
      <c r="AK231" s="100"/>
      <c r="AL231" s="101"/>
      <c r="AM231" s="101"/>
      <c r="AN231" s="8"/>
      <c r="AO231" s="147">
        <f>IFERROR(VLOOKUP(B231,'A2. Rate Change &amp; Enrollment'!$C$20:$K$769,3,FALSE),0)</f>
        <v>0</v>
      </c>
      <c r="AP231" s="147">
        <f>IFERROR(VLOOKUP(B231,'A2. Rate Change &amp; Enrollment'!$C$20:$K$769,7,FALSE),0)</f>
        <v>0</v>
      </c>
      <c r="AQ231" s="150" t="e">
        <f t="shared" si="30"/>
        <v>#DIV/0!</v>
      </c>
      <c r="AS231" s="177"/>
      <c r="AT231" s="177"/>
      <c r="AV231" s="153" t="e">
        <f t="shared" si="31"/>
        <v>#DIV/0!</v>
      </c>
      <c r="AW231" s="101"/>
      <c r="AY231" s="132"/>
      <c r="AZ231" s="101"/>
      <c r="BA231" s="94"/>
      <c r="BB231" s="94"/>
      <c r="BC231" s="94"/>
      <c r="BD231" s="94"/>
      <c r="BE231" s="101"/>
      <c r="BF231" s="132"/>
      <c r="BG231" s="98"/>
      <c r="BH231" s="74" t="str">
        <f t="shared" si="26"/>
        <v>N</v>
      </c>
      <c r="BI231" t="e">
        <f t="shared" si="27"/>
        <v>#DIV/0!</v>
      </c>
      <c r="BK231" s="283">
        <f>IFERROR(VLOOKUP($B231, 'A2. Rate Change &amp; Enrollment'!$C$14:$BY$769, 75, FALSE), 0)</f>
        <v>0</v>
      </c>
      <c r="BL231" s="283" t="e">
        <f t="shared" si="28"/>
        <v>#DIV/0!</v>
      </c>
      <c r="BM231" s="283" t="e">
        <f t="shared" si="29"/>
        <v>#DIV/0!</v>
      </c>
      <c r="BN231" t="e">
        <f t="shared" si="32"/>
        <v>#DIV/0!</v>
      </c>
    </row>
    <row r="232" spans="1:66" x14ac:dyDescent="0.35">
      <c r="A232" t="s">
        <v>426</v>
      </c>
      <c r="B232" s="144"/>
      <c r="C232" s="98"/>
      <c r="D232" s="43" t="str">
        <f t="shared" si="25"/>
        <v>Other</v>
      </c>
      <c r="E232" s="100"/>
      <c r="F232" s="101"/>
      <c r="G232" s="100"/>
      <c r="H232" s="101"/>
      <c r="I232" s="100"/>
      <c r="J232" s="101"/>
      <c r="K232" s="100"/>
      <c r="L232" s="101"/>
      <c r="M232" s="100"/>
      <c r="N232" s="101"/>
      <c r="O232" s="100"/>
      <c r="P232" s="101"/>
      <c r="Q232" s="100"/>
      <c r="R232" s="101"/>
      <c r="S232" s="100"/>
      <c r="T232" s="101"/>
      <c r="U232" s="118"/>
      <c r="V232" s="118"/>
      <c r="W232" s="100"/>
      <c r="X232" s="100"/>
      <c r="Y232" s="100"/>
      <c r="Z232" s="100"/>
      <c r="AA232" s="132"/>
      <c r="AB232" s="101"/>
      <c r="AC232" s="101"/>
      <c r="AD232" s="101"/>
      <c r="AE232" s="100"/>
      <c r="AF232" s="101"/>
      <c r="AG232" s="100"/>
      <c r="AH232" s="101"/>
      <c r="AI232" s="100"/>
      <c r="AJ232" s="101"/>
      <c r="AK232" s="100"/>
      <c r="AL232" s="101"/>
      <c r="AM232" s="101"/>
      <c r="AN232" s="8"/>
      <c r="AO232" s="147">
        <f>IFERROR(VLOOKUP(B232,'A2. Rate Change &amp; Enrollment'!$C$20:$K$769,3,FALSE),0)</f>
        <v>0</v>
      </c>
      <c r="AP232" s="147">
        <f>IFERROR(VLOOKUP(B232,'A2. Rate Change &amp; Enrollment'!$C$20:$K$769,7,FALSE),0)</f>
        <v>0</v>
      </c>
      <c r="AQ232" s="150" t="e">
        <f t="shared" si="30"/>
        <v>#DIV/0!</v>
      </c>
      <c r="AS232" s="177"/>
      <c r="AT232" s="177"/>
      <c r="AV232" s="153" t="e">
        <f t="shared" si="31"/>
        <v>#DIV/0!</v>
      </c>
      <c r="AW232" s="101"/>
      <c r="AY232" s="132"/>
      <c r="AZ232" s="101"/>
      <c r="BA232" s="94"/>
      <c r="BB232" s="94"/>
      <c r="BC232" s="94"/>
      <c r="BD232" s="94"/>
      <c r="BE232" s="101"/>
      <c r="BF232" s="132"/>
      <c r="BG232" s="98"/>
      <c r="BH232" s="74" t="str">
        <f t="shared" si="26"/>
        <v>N</v>
      </c>
      <c r="BI232" t="e">
        <f t="shared" si="27"/>
        <v>#DIV/0!</v>
      </c>
      <c r="BK232" s="283">
        <f>IFERROR(VLOOKUP($B232, 'A2. Rate Change &amp; Enrollment'!$C$14:$BY$769, 75, FALSE), 0)</f>
        <v>0</v>
      </c>
      <c r="BL232" s="283" t="e">
        <f t="shared" si="28"/>
        <v>#DIV/0!</v>
      </c>
      <c r="BM232" s="283" t="e">
        <f t="shared" si="29"/>
        <v>#DIV/0!</v>
      </c>
      <c r="BN232" t="e">
        <f t="shared" si="32"/>
        <v>#DIV/0!</v>
      </c>
    </row>
    <row r="233" spans="1:66" x14ac:dyDescent="0.35">
      <c r="A233" t="s">
        <v>427</v>
      </c>
      <c r="B233" s="144"/>
      <c r="C233" s="98"/>
      <c r="D233" s="43" t="str">
        <f t="shared" si="25"/>
        <v>Other</v>
      </c>
      <c r="E233" s="100"/>
      <c r="F233" s="101"/>
      <c r="G233" s="100"/>
      <c r="H233" s="101"/>
      <c r="I233" s="100"/>
      <c r="J233" s="101"/>
      <c r="K233" s="100"/>
      <c r="L233" s="101"/>
      <c r="M233" s="100"/>
      <c r="N233" s="101"/>
      <c r="O233" s="100"/>
      <c r="P233" s="101"/>
      <c r="Q233" s="100"/>
      <c r="R233" s="101"/>
      <c r="S233" s="100"/>
      <c r="T233" s="101"/>
      <c r="U233" s="118"/>
      <c r="V233" s="118"/>
      <c r="W233" s="100"/>
      <c r="X233" s="100"/>
      <c r="Y233" s="100"/>
      <c r="Z233" s="100"/>
      <c r="AA233" s="132"/>
      <c r="AB233" s="101"/>
      <c r="AC233" s="101"/>
      <c r="AD233" s="101"/>
      <c r="AE233" s="100"/>
      <c r="AF233" s="101"/>
      <c r="AG233" s="100"/>
      <c r="AH233" s="101"/>
      <c r="AI233" s="100"/>
      <c r="AJ233" s="101"/>
      <c r="AK233" s="100"/>
      <c r="AL233" s="101"/>
      <c r="AM233" s="101"/>
      <c r="AN233" s="8"/>
      <c r="AO233" s="147">
        <f>IFERROR(VLOOKUP(B233,'A2. Rate Change &amp; Enrollment'!$C$20:$K$769,3,FALSE),0)</f>
        <v>0</v>
      </c>
      <c r="AP233" s="147">
        <f>IFERROR(VLOOKUP(B233,'A2. Rate Change &amp; Enrollment'!$C$20:$K$769,7,FALSE),0)</f>
        <v>0</v>
      </c>
      <c r="AQ233" s="150" t="e">
        <f t="shared" si="30"/>
        <v>#DIV/0!</v>
      </c>
      <c r="AS233" s="177"/>
      <c r="AT233" s="177"/>
      <c r="AV233" s="153" t="e">
        <f t="shared" si="31"/>
        <v>#DIV/0!</v>
      </c>
      <c r="AW233" s="101"/>
      <c r="AY233" s="132"/>
      <c r="AZ233" s="101"/>
      <c r="BA233" s="94"/>
      <c r="BB233" s="94"/>
      <c r="BC233" s="94"/>
      <c r="BD233" s="94"/>
      <c r="BE233" s="101"/>
      <c r="BF233" s="132"/>
      <c r="BG233" s="98"/>
      <c r="BH233" s="74" t="str">
        <f t="shared" si="26"/>
        <v>N</v>
      </c>
      <c r="BI233" t="e">
        <f t="shared" si="27"/>
        <v>#DIV/0!</v>
      </c>
      <c r="BK233" s="283">
        <f>IFERROR(VLOOKUP($B233, 'A2. Rate Change &amp; Enrollment'!$C$14:$BY$769, 75, FALSE), 0)</f>
        <v>0</v>
      </c>
      <c r="BL233" s="283" t="e">
        <f t="shared" si="28"/>
        <v>#DIV/0!</v>
      </c>
      <c r="BM233" s="283" t="e">
        <f t="shared" si="29"/>
        <v>#DIV/0!</v>
      </c>
      <c r="BN233" t="e">
        <f t="shared" si="32"/>
        <v>#DIV/0!</v>
      </c>
    </row>
    <row r="234" spans="1:66" x14ac:dyDescent="0.35">
      <c r="A234" t="s">
        <v>428</v>
      </c>
      <c r="B234" s="144"/>
      <c r="C234" s="98"/>
      <c r="D234" s="43" t="str">
        <f t="shared" si="25"/>
        <v>Other</v>
      </c>
      <c r="E234" s="100"/>
      <c r="F234" s="101"/>
      <c r="G234" s="100"/>
      <c r="H234" s="101"/>
      <c r="I234" s="100"/>
      <c r="J234" s="101"/>
      <c r="K234" s="100"/>
      <c r="L234" s="101"/>
      <c r="M234" s="100"/>
      <c r="N234" s="101"/>
      <c r="O234" s="100"/>
      <c r="P234" s="101"/>
      <c r="Q234" s="100"/>
      <c r="R234" s="101"/>
      <c r="S234" s="100"/>
      <c r="T234" s="101"/>
      <c r="U234" s="118"/>
      <c r="V234" s="118"/>
      <c r="W234" s="100"/>
      <c r="X234" s="100"/>
      <c r="Y234" s="100"/>
      <c r="Z234" s="100"/>
      <c r="AA234" s="132"/>
      <c r="AB234" s="101"/>
      <c r="AC234" s="101"/>
      <c r="AD234" s="101"/>
      <c r="AE234" s="100"/>
      <c r="AF234" s="101"/>
      <c r="AG234" s="100"/>
      <c r="AH234" s="101"/>
      <c r="AI234" s="100"/>
      <c r="AJ234" s="101"/>
      <c r="AK234" s="100"/>
      <c r="AL234" s="101"/>
      <c r="AM234" s="101"/>
      <c r="AN234" s="8"/>
      <c r="AO234" s="147">
        <f>IFERROR(VLOOKUP(B234,'A2. Rate Change &amp; Enrollment'!$C$20:$K$769,3,FALSE),0)</f>
        <v>0</v>
      </c>
      <c r="AP234" s="147">
        <f>IFERROR(VLOOKUP(B234,'A2. Rate Change &amp; Enrollment'!$C$20:$K$769,7,FALSE),0)</f>
        <v>0</v>
      </c>
      <c r="AQ234" s="150" t="e">
        <f t="shared" si="30"/>
        <v>#DIV/0!</v>
      </c>
      <c r="AS234" s="177"/>
      <c r="AT234" s="177"/>
      <c r="AV234" s="153" t="e">
        <f t="shared" si="31"/>
        <v>#DIV/0!</v>
      </c>
      <c r="AW234" s="101"/>
      <c r="AY234" s="132"/>
      <c r="AZ234" s="101"/>
      <c r="BA234" s="94"/>
      <c r="BB234" s="94"/>
      <c r="BC234" s="94"/>
      <c r="BD234" s="94"/>
      <c r="BE234" s="101"/>
      <c r="BF234" s="132"/>
      <c r="BG234" s="98"/>
      <c r="BH234" s="74" t="str">
        <f t="shared" si="26"/>
        <v>N</v>
      </c>
      <c r="BI234" t="e">
        <f t="shared" si="27"/>
        <v>#DIV/0!</v>
      </c>
      <c r="BK234" s="283">
        <f>IFERROR(VLOOKUP($B234, 'A2. Rate Change &amp; Enrollment'!$C$14:$BY$769, 75, FALSE), 0)</f>
        <v>0</v>
      </c>
      <c r="BL234" s="283" t="e">
        <f t="shared" si="28"/>
        <v>#DIV/0!</v>
      </c>
      <c r="BM234" s="283" t="e">
        <f t="shared" si="29"/>
        <v>#DIV/0!</v>
      </c>
      <c r="BN234" t="e">
        <f t="shared" si="32"/>
        <v>#DIV/0!</v>
      </c>
    </row>
    <row r="235" spans="1:66" x14ac:dyDescent="0.35">
      <c r="A235" t="s">
        <v>429</v>
      </c>
      <c r="B235" s="144"/>
      <c r="C235" s="98"/>
      <c r="D235" s="43" t="str">
        <f t="shared" si="25"/>
        <v>Other</v>
      </c>
      <c r="E235" s="100"/>
      <c r="F235" s="101"/>
      <c r="G235" s="100"/>
      <c r="H235" s="101"/>
      <c r="I235" s="100"/>
      <c r="J235" s="101"/>
      <c r="K235" s="100"/>
      <c r="L235" s="101"/>
      <c r="M235" s="100"/>
      <c r="N235" s="101"/>
      <c r="O235" s="100"/>
      <c r="P235" s="101"/>
      <c r="Q235" s="100"/>
      <c r="R235" s="101"/>
      <c r="S235" s="100"/>
      <c r="T235" s="101"/>
      <c r="U235" s="118"/>
      <c r="V235" s="118"/>
      <c r="W235" s="100"/>
      <c r="X235" s="100"/>
      <c r="Y235" s="100"/>
      <c r="Z235" s="100"/>
      <c r="AA235" s="132"/>
      <c r="AB235" s="101"/>
      <c r="AC235" s="101"/>
      <c r="AD235" s="101"/>
      <c r="AE235" s="100"/>
      <c r="AF235" s="101"/>
      <c r="AG235" s="100"/>
      <c r="AH235" s="101"/>
      <c r="AI235" s="100"/>
      <c r="AJ235" s="101"/>
      <c r="AK235" s="100"/>
      <c r="AL235" s="101"/>
      <c r="AM235" s="101"/>
      <c r="AN235" s="8"/>
      <c r="AO235" s="147">
        <f>IFERROR(VLOOKUP(B235,'A2. Rate Change &amp; Enrollment'!$C$20:$K$769,3,FALSE),0)</f>
        <v>0</v>
      </c>
      <c r="AP235" s="147">
        <f>IFERROR(VLOOKUP(B235,'A2. Rate Change &amp; Enrollment'!$C$20:$K$769,7,FALSE),0)</f>
        <v>0</v>
      </c>
      <c r="AQ235" s="150" t="e">
        <f t="shared" si="30"/>
        <v>#DIV/0!</v>
      </c>
      <c r="AS235" s="177"/>
      <c r="AT235" s="177"/>
      <c r="AV235" s="153" t="e">
        <f t="shared" si="31"/>
        <v>#DIV/0!</v>
      </c>
      <c r="AW235" s="101"/>
      <c r="AY235" s="132"/>
      <c r="AZ235" s="101"/>
      <c r="BA235" s="94"/>
      <c r="BB235" s="94"/>
      <c r="BC235" s="94"/>
      <c r="BD235" s="94"/>
      <c r="BE235" s="101"/>
      <c r="BF235" s="132"/>
      <c r="BG235" s="98"/>
      <c r="BH235" s="74" t="str">
        <f t="shared" si="26"/>
        <v>N</v>
      </c>
      <c r="BI235" t="e">
        <f t="shared" si="27"/>
        <v>#DIV/0!</v>
      </c>
      <c r="BK235" s="283">
        <f>IFERROR(VLOOKUP($B235, 'A2. Rate Change &amp; Enrollment'!$C$14:$BY$769, 75, FALSE), 0)</f>
        <v>0</v>
      </c>
      <c r="BL235" s="283" t="e">
        <f t="shared" si="28"/>
        <v>#DIV/0!</v>
      </c>
      <c r="BM235" s="283" t="e">
        <f t="shared" si="29"/>
        <v>#DIV/0!</v>
      </c>
      <c r="BN235" t="e">
        <f t="shared" si="32"/>
        <v>#DIV/0!</v>
      </c>
    </row>
    <row r="236" spans="1:66" x14ac:dyDescent="0.35">
      <c r="A236" t="s">
        <v>430</v>
      </c>
      <c r="B236" s="144"/>
      <c r="C236" s="98"/>
      <c r="D236" s="43" t="str">
        <f t="shared" si="25"/>
        <v>Other</v>
      </c>
      <c r="E236" s="100"/>
      <c r="F236" s="101"/>
      <c r="G236" s="100"/>
      <c r="H236" s="101"/>
      <c r="I236" s="100"/>
      <c r="J236" s="101"/>
      <c r="K236" s="100"/>
      <c r="L236" s="101"/>
      <c r="M236" s="100"/>
      <c r="N236" s="101"/>
      <c r="O236" s="100"/>
      <c r="P236" s="101"/>
      <c r="Q236" s="100"/>
      <c r="R236" s="101"/>
      <c r="S236" s="100"/>
      <c r="T236" s="101"/>
      <c r="U236" s="118"/>
      <c r="V236" s="118"/>
      <c r="W236" s="100"/>
      <c r="X236" s="100"/>
      <c r="Y236" s="100"/>
      <c r="Z236" s="100"/>
      <c r="AA236" s="132"/>
      <c r="AB236" s="101"/>
      <c r="AC236" s="101"/>
      <c r="AD236" s="101"/>
      <c r="AE236" s="100"/>
      <c r="AF236" s="101"/>
      <c r="AG236" s="100"/>
      <c r="AH236" s="101"/>
      <c r="AI236" s="100"/>
      <c r="AJ236" s="101"/>
      <c r="AK236" s="100"/>
      <c r="AL236" s="101"/>
      <c r="AM236" s="101"/>
      <c r="AN236" s="8"/>
      <c r="AO236" s="147">
        <f>IFERROR(VLOOKUP(B236,'A2. Rate Change &amp; Enrollment'!$C$20:$K$769,3,FALSE),0)</f>
        <v>0</v>
      </c>
      <c r="AP236" s="147">
        <f>IFERROR(VLOOKUP(B236,'A2. Rate Change &amp; Enrollment'!$C$20:$K$769,7,FALSE),0)</f>
        <v>0</v>
      </c>
      <c r="AQ236" s="150" t="e">
        <f t="shared" si="30"/>
        <v>#DIV/0!</v>
      </c>
      <c r="AS236" s="177"/>
      <c r="AT236" s="177"/>
      <c r="AV236" s="153" t="e">
        <f t="shared" si="31"/>
        <v>#DIV/0!</v>
      </c>
      <c r="AW236" s="101"/>
      <c r="AY236" s="132"/>
      <c r="AZ236" s="101"/>
      <c r="BA236" s="94"/>
      <c r="BB236" s="94"/>
      <c r="BC236" s="94"/>
      <c r="BD236" s="94"/>
      <c r="BE236" s="101"/>
      <c r="BF236" s="132"/>
      <c r="BG236" s="98"/>
      <c r="BH236" s="74" t="str">
        <f t="shared" si="26"/>
        <v>N</v>
      </c>
      <c r="BI236" t="e">
        <f t="shared" si="27"/>
        <v>#DIV/0!</v>
      </c>
      <c r="BK236" s="283">
        <f>IFERROR(VLOOKUP($B236, 'A2. Rate Change &amp; Enrollment'!$C$14:$BY$769, 75, FALSE), 0)</f>
        <v>0</v>
      </c>
      <c r="BL236" s="283" t="e">
        <f t="shared" si="28"/>
        <v>#DIV/0!</v>
      </c>
      <c r="BM236" s="283" t="e">
        <f t="shared" si="29"/>
        <v>#DIV/0!</v>
      </c>
      <c r="BN236" t="e">
        <f t="shared" si="32"/>
        <v>#DIV/0!</v>
      </c>
    </row>
    <row r="237" spans="1:66" x14ac:dyDescent="0.35">
      <c r="A237" t="s">
        <v>431</v>
      </c>
      <c r="B237" s="144"/>
      <c r="C237" s="98"/>
      <c r="D237" s="43" t="str">
        <f t="shared" si="25"/>
        <v>Other</v>
      </c>
      <c r="E237" s="100"/>
      <c r="F237" s="101"/>
      <c r="G237" s="100"/>
      <c r="H237" s="101"/>
      <c r="I237" s="100"/>
      <c r="J237" s="101"/>
      <c r="K237" s="100"/>
      <c r="L237" s="101"/>
      <c r="M237" s="100"/>
      <c r="N237" s="101"/>
      <c r="O237" s="100"/>
      <c r="P237" s="101"/>
      <c r="Q237" s="100"/>
      <c r="R237" s="101"/>
      <c r="S237" s="100"/>
      <c r="T237" s="101"/>
      <c r="U237" s="118"/>
      <c r="V237" s="118"/>
      <c r="W237" s="100"/>
      <c r="X237" s="100"/>
      <c r="Y237" s="100"/>
      <c r="Z237" s="100"/>
      <c r="AA237" s="132"/>
      <c r="AB237" s="101"/>
      <c r="AC237" s="101"/>
      <c r="AD237" s="101"/>
      <c r="AE237" s="100"/>
      <c r="AF237" s="101"/>
      <c r="AG237" s="100"/>
      <c r="AH237" s="101"/>
      <c r="AI237" s="100"/>
      <c r="AJ237" s="101"/>
      <c r="AK237" s="100"/>
      <c r="AL237" s="101"/>
      <c r="AM237" s="101"/>
      <c r="AN237" s="8"/>
      <c r="AO237" s="147">
        <f>IFERROR(VLOOKUP(B237,'A2. Rate Change &amp; Enrollment'!$C$20:$K$769,3,FALSE),0)</f>
        <v>0</v>
      </c>
      <c r="AP237" s="147">
        <f>IFERROR(VLOOKUP(B237,'A2. Rate Change &amp; Enrollment'!$C$20:$K$769,7,FALSE),0)</f>
        <v>0</v>
      </c>
      <c r="AQ237" s="150" t="e">
        <f t="shared" si="30"/>
        <v>#DIV/0!</v>
      </c>
      <c r="AS237" s="177"/>
      <c r="AT237" s="177"/>
      <c r="AV237" s="153" t="e">
        <f t="shared" si="31"/>
        <v>#DIV/0!</v>
      </c>
      <c r="AW237" s="101"/>
      <c r="AY237" s="132"/>
      <c r="AZ237" s="101"/>
      <c r="BA237" s="94"/>
      <c r="BB237" s="94"/>
      <c r="BC237" s="94"/>
      <c r="BD237" s="94"/>
      <c r="BE237" s="101"/>
      <c r="BF237" s="132"/>
      <c r="BG237" s="98"/>
      <c r="BH237" s="74" t="str">
        <f t="shared" si="26"/>
        <v>N</v>
      </c>
      <c r="BI237" t="e">
        <f t="shared" si="27"/>
        <v>#DIV/0!</v>
      </c>
      <c r="BK237" s="283">
        <f>IFERROR(VLOOKUP($B237, 'A2. Rate Change &amp; Enrollment'!$C$14:$BY$769, 75, FALSE), 0)</f>
        <v>0</v>
      </c>
      <c r="BL237" s="283" t="e">
        <f t="shared" si="28"/>
        <v>#DIV/0!</v>
      </c>
      <c r="BM237" s="283" t="e">
        <f t="shared" si="29"/>
        <v>#DIV/0!</v>
      </c>
      <c r="BN237" t="e">
        <f t="shared" si="32"/>
        <v>#DIV/0!</v>
      </c>
    </row>
    <row r="238" spans="1:66" x14ac:dyDescent="0.35">
      <c r="A238" t="s">
        <v>432</v>
      </c>
      <c r="B238" s="144"/>
      <c r="C238" s="98"/>
      <c r="D238" s="43" t="str">
        <f t="shared" si="25"/>
        <v>Other</v>
      </c>
      <c r="E238" s="100"/>
      <c r="F238" s="101"/>
      <c r="G238" s="100"/>
      <c r="H238" s="101"/>
      <c r="I238" s="100"/>
      <c r="J238" s="101"/>
      <c r="K238" s="100"/>
      <c r="L238" s="101"/>
      <c r="M238" s="100"/>
      <c r="N238" s="101"/>
      <c r="O238" s="100"/>
      <c r="P238" s="101"/>
      <c r="Q238" s="100"/>
      <c r="R238" s="101"/>
      <c r="S238" s="100"/>
      <c r="T238" s="101"/>
      <c r="U238" s="118"/>
      <c r="V238" s="118"/>
      <c r="W238" s="100"/>
      <c r="X238" s="100"/>
      <c r="Y238" s="100"/>
      <c r="Z238" s="100"/>
      <c r="AA238" s="132"/>
      <c r="AB238" s="101"/>
      <c r="AC238" s="101"/>
      <c r="AD238" s="101"/>
      <c r="AE238" s="100"/>
      <c r="AF238" s="101"/>
      <c r="AG238" s="100"/>
      <c r="AH238" s="101"/>
      <c r="AI238" s="100"/>
      <c r="AJ238" s="101"/>
      <c r="AK238" s="100"/>
      <c r="AL238" s="101"/>
      <c r="AM238" s="101"/>
      <c r="AN238" s="8"/>
      <c r="AO238" s="147">
        <f>IFERROR(VLOOKUP(B238,'A2. Rate Change &amp; Enrollment'!$C$20:$K$769,3,FALSE),0)</f>
        <v>0</v>
      </c>
      <c r="AP238" s="147">
        <f>IFERROR(VLOOKUP(B238,'A2. Rate Change &amp; Enrollment'!$C$20:$K$769,7,FALSE),0)</f>
        <v>0</v>
      </c>
      <c r="AQ238" s="150" t="e">
        <f t="shared" si="30"/>
        <v>#DIV/0!</v>
      </c>
      <c r="AS238" s="177"/>
      <c r="AT238" s="177"/>
      <c r="AV238" s="153" t="e">
        <f t="shared" si="31"/>
        <v>#DIV/0!</v>
      </c>
      <c r="AW238" s="101"/>
      <c r="AY238" s="132"/>
      <c r="AZ238" s="101"/>
      <c r="BA238" s="94"/>
      <c r="BB238" s="94"/>
      <c r="BC238" s="94"/>
      <c r="BD238" s="94"/>
      <c r="BE238" s="101"/>
      <c r="BF238" s="132"/>
      <c r="BG238" s="98"/>
      <c r="BH238" s="74" t="str">
        <f t="shared" si="26"/>
        <v>N</v>
      </c>
      <c r="BI238" t="e">
        <f t="shared" si="27"/>
        <v>#DIV/0!</v>
      </c>
      <c r="BK238" s="283">
        <f>IFERROR(VLOOKUP($B238, 'A2. Rate Change &amp; Enrollment'!$C$14:$BY$769, 75, FALSE), 0)</f>
        <v>0</v>
      </c>
      <c r="BL238" s="283" t="e">
        <f t="shared" si="28"/>
        <v>#DIV/0!</v>
      </c>
      <c r="BM238" s="283" t="e">
        <f t="shared" si="29"/>
        <v>#DIV/0!</v>
      </c>
      <c r="BN238" t="e">
        <f t="shared" si="32"/>
        <v>#DIV/0!</v>
      </c>
    </row>
    <row r="239" spans="1:66" x14ac:dyDescent="0.35">
      <c r="A239" t="s">
        <v>433</v>
      </c>
      <c r="B239" s="144"/>
      <c r="C239" s="98"/>
      <c r="D239" s="43" t="str">
        <f t="shared" si="25"/>
        <v>Other</v>
      </c>
      <c r="E239" s="100"/>
      <c r="F239" s="101"/>
      <c r="G239" s="100"/>
      <c r="H239" s="101"/>
      <c r="I239" s="100"/>
      <c r="J239" s="101"/>
      <c r="K239" s="100"/>
      <c r="L239" s="101"/>
      <c r="M239" s="100"/>
      <c r="N239" s="101"/>
      <c r="O239" s="100"/>
      <c r="P239" s="101"/>
      <c r="Q239" s="100"/>
      <c r="R239" s="101"/>
      <c r="S239" s="100"/>
      <c r="T239" s="101"/>
      <c r="U239" s="118"/>
      <c r="V239" s="118"/>
      <c r="W239" s="100"/>
      <c r="X239" s="100"/>
      <c r="Y239" s="100"/>
      <c r="Z239" s="100"/>
      <c r="AA239" s="132"/>
      <c r="AB239" s="101"/>
      <c r="AC239" s="101"/>
      <c r="AD239" s="101"/>
      <c r="AE239" s="100"/>
      <c r="AF239" s="101"/>
      <c r="AG239" s="100"/>
      <c r="AH239" s="101"/>
      <c r="AI239" s="100"/>
      <c r="AJ239" s="101"/>
      <c r="AK239" s="100"/>
      <c r="AL239" s="101"/>
      <c r="AM239" s="101"/>
      <c r="AN239" s="8"/>
      <c r="AO239" s="147">
        <f>IFERROR(VLOOKUP(B239,'A2. Rate Change &amp; Enrollment'!$C$20:$K$769,3,FALSE),0)</f>
        <v>0</v>
      </c>
      <c r="AP239" s="147">
        <f>IFERROR(VLOOKUP(B239,'A2. Rate Change &amp; Enrollment'!$C$20:$K$769,7,FALSE),0)</f>
        <v>0</v>
      </c>
      <c r="AQ239" s="150" t="e">
        <f t="shared" si="30"/>
        <v>#DIV/0!</v>
      </c>
      <c r="AS239" s="177"/>
      <c r="AT239" s="177"/>
      <c r="AV239" s="153" t="e">
        <f t="shared" si="31"/>
        <v>#DIV/0!</v>
      </c>
      <c r="AW239" s="101"/>
      <c r="AY239" s="132"/>
      <c r="AZ239" s="101"/>
      <c r="BA239" s="94"/>
      <c r="BB239" s="94"/>
      <c r="BC239" s="94"/>
      <c r="BD239" s="94"/>
      <c r="BE239" s="101"/>
      <c r="BF239" s="132"/>
      <c r="BG239" s="98"/>
      <c r="BH239" s="74" t="str">
        <f t="shared" si="26"/>
        <v>N</v>
      </c>
      <c r="BI239" t="e">
        <f t="shared" si="27"/>
        <v>#DIV/0!</v>
      </c>
      <c r="BK239" s="283">
        <f>IFERROR(VLOOKUP($B239, 'A2. Rate Change &amp; Enrollment'!$C$14:$BY$769, 75, FALSE), 0)</f>
        <v>0</v>
      </c>
      <c r="BL239" s="283" t="e">
        <f t="shared" si="28"/>
        <v>#DIV/0!</v>
      </c>
      <c r="BM239" s="283" t="e">
        <f t="shared" si="29"/>
        <v>#DIV/0!</v>
      </c>
      <c r="BN239" t="e">
        <f t="shared" si="32"/>
        <v>#DIV/0!</v>
      </c>
    </row>
    <row r="240" spans="1:66" x14ac:dyDescent="0.35">
      <c r="A240" t="s">
        <v>434</v>
      </c>
      <c r="B240" s="144"/>
      <c r="C240" s="98"/>
      <c r="D240" s="43" t="str">
        <f t="shared" si="25"/>
        <v>Other</v>
      </c>
      <c r="E240" s="100"/>
      <c r="F240" s="101"/>
      <c r="G240" s="100"/>
      <c r="H240" s="101"/>
      <c r="I240" s="100"/>
      <c r="J240" s="101"/>
      <c r="K240" s="100"/>
      <c r="L240" s="101"/>
      <c r="M240" s="100"/>
      <c r="N240" s="101"/>
      <c r="O240" s="100"/>
      <c r="P240" s="101"/>
      <c r="Q240" s="100"/>
      <c r="R240" s="101"/>
      <c r="S240" s="100"/>
      <c r="T240" s="101"/>
      <c r="U240" s="118"/>
      <c r="V240" s="118"/>
      <c r="W240" s="100"/>
      <c r="X240" s="100"/>
      <c r="Y240" s="100"/>
      <c r="Z240" s="100"/>
      <c r="AA240" s="132"/>
      <c r="AB240" s="101"/>
      <c r="AC240" s="101"/>
      <c r="AD240" s="101"/>
      <c r="AE240" s="100"/>
      <c r="AF240" s="101"/>
      <c r="AG240" s="100"/>
      <c r="AH240" s="101"/>
      <c r="AI240" s="100"/>
      <c r="AJ240" s="101"/>
      <c r="AK240" s="100"/>
      <c r="AL240" s="101"/>
      <c r="AM240" s="101"/>
      <c r="AN240" s="8"/>
      <c r="AO240" s="147">
        <f>IFERROR(VLOOKUP(B240,'A2. Rate Change &amp; Enrollment'!$C$20:$K$769,3,FALSE),0)</f>
        <v>0</v>
      </c>
      <c r="AP240" s="147">
        <f>IFERROR(VLOOKUP(B240,'A2. Rate Change &amp; Enrollment'!$C$20:$K$769,7,FALSE),0)</f>
        <v>0</v>
      </c>
      <c r="AQ240" s="150" t="e">
        <f t="shared" si="30"/>
        <v>#DIV/0!</v>
      </c>
      <c r="AS240" s="177"/>
      <c r="AT240" s="177"/>
      <c r="AV240" s="153" t="e">
        <f t="shared" si="31"/>
        <v>#DIV/0!</v>
      </c>
      <c r="AW240" s="101"/>
      <c r="AY240" s="132"/>
      <c r="AZ240" s="101"/>
      <c r="BA240" s="94"/>
      <c r="BB240" s="94"/>
      <c r="BC240" s="94"/>
      <c r="BD240" s="94"/>
      <c r="BE240" s="101"/>
      <c r="BF240" s="132"/>
      <c r="BG240" s="98"/>
      <c r="BH240" s="74" t="str">
        <f t="shared" si="26"/>
        <v>N</v>
      </c>
      <c r="BI240" t="e">
        <f t="shared" si="27"/>
        <v>#DIV/0!</v>
      </c>
      <c r="BK240" s="283">
        <f>IFERROR(VLOOKUP($B240, 'A2. Rate Change &amp; Enrollment'!$C$14:$BY$769, 75, FALSE), 0)</f>
        <v>0</v>
      </c>
      <c r="BL240" s="283" t="e">
        <f t="shared" si="28"/>
        <v>#DIV/0!</v>
      </c>
      <c r="BM240" s="283" t="e">
        <f t="shared" si="29"/>
        <v>#DIV/0!</v>
      </c>
      <c r="BN240" t="e">
        <f t="shared" si="32"/>
        <v>#DIV/0!</v>
      </c>
    </row>
    <row r="241" spans="1:66" x14ac:dyDescent="0.35">
      <c r="A241" t="s">
        <v>435</v>
      </c>
      <c r="B241" s="144"/>
      <c r="C241" s="98"/>
      <c r="D241" s="43" t="str">
        <f t="shared" si="25"/>
        <v>Other</v>
      </c>
      <c r="E241" s="100"/>
      <c r="F241" s="101"/>
      <c r="G241" s="100"/>
      <c r="H241" s="101"/>
      <c r="I241" s="100"/>
      <c r="J241" s="101"/>
      <c r="K241" s="100"/>
      <c r="L241" s="101"/>
      <c r="M241" s="100"/>
      <c r="N241" s="101"/>
      <c r="O241" s="100"/>
      <c r="P241" s="101"/>
      <c r="Q241" s="100"/>
      <c r="R241" s="101"/>
      <c r="S241" s="100"/>
      <c r="T241" s="101"/>
      <c r="U241" s="118"/>
      <c r="V241" s="118"/>
      <c r="W241" s="100"/>
      <c r="X241" s="100"/>
      <c r="Y241" s="100"/>
      <c r="Z241" s="100"/>
      <c r="AA241" s="132"/>
      <c r="AB241" s="101"/>
      <c r="AC241" s="101"/>
      <c r="AD241" s="101"/>
      <c r="AE241" s="100"/>
      <c r="AF241" s="101"/>
      <c r="AG241" s="100"/>
      <c r="AH241" s="101"/>
      <c r="AI241" s="100"/>
      <c r="AJ241" s="101"/>
      <c r="AK241" s="100"/>
      <c r="AL241" s="101"/>
      <c r="AM241" s="101"/>
      <c r="AN241" s="8"/>
      <c r="AO241" s="147">
        <f>IFERROR(VLOOKUP(B241,'A2. Rate Change &amp; Enrollment'!$C$20:$K$769,3,FALSE),0)</f>
        <v>0</v>
      </c>
      <c r="AP241" s="147">
        <f>IFERROR(VLOOKUP(B241,'A2. Rate Change &amp; Enrollment'!$C$20:$K$769,7,FALSE),0)</f>
        <v>0</v>
      </c>
      <c r="AQ241" s="150" t="e">
        <f t="shared" si="30"/>
        <v>#DIV/0!</v>
      </c>
      <c r="AS241" s="177"/>
      <c r="AT241" s="177"/>
      <c r="AV241" s="153" t="e">
        <f t="shared" si="31"/>
        <v>#DIV/0!</v>
      </c>
      <c r="AW241" s="101"/>
      <c r="AY241" s="132"/>
      <c r="AZ241" s="101"/>
      <c r="BA241" s="94"/>
      <c r="BB241" s="94"/>
      <c r="BC241" s="94"/>
      <c r="BD241" s="94"/>
      <c r="BE241" s="101"/>
      <c r="BF241" s="132"/>
      <c r="BG241" s="98"/>
      <c r="BH241" s="74" t="str">
        <f t="shared" si="26"/>
        <v>N</v>
      </c>
      <c r="BI241" t="e">
        <f t="shared" si="27"/>
        <v>#DIV/0!</v>
      </c>
      <c r="BK241" s="283">
        <f>IFERROR(VLOOKUP($B241, 'A2. Rate Change &amp; Enrollment'!$C$14:$BY$769, 75, FALSE), 0)</f>
        <v>0</v>
      </c>
      <c r="BL241" s="283" t="e">
        <f t="shared" si="28"/>
        <v>#DIV/0!</v>
      </c>
      <c r="BM241" s="283" t="e">
        <f t="shared" si="29"/>
        <v>#DIV/0!</v>
      </c>
      <c r="BN241" t="e">
        <f t="shared" si="32"/>
        <v>#DIV/0!</v>
      </c>
    </row>
    <row r="242" spans="1:66" x14ac:dyDescent="0.35">
      <c r="A242" t="s">
        <v>436</v>
      </c>
      <c r="B242" s="144"/>
      <c r="C242" s="98"/>
      <c r="D242" s="43" t="str">
        <f t="shared" si="25"/>
        <v>Other</v>
      </c>
      <c r="E242" s="100"/>
      <c r="F242" s="101"/>
      <c r="G242" s="100"/>
      <c r="H242" s="101"/>
      <c r="I242" s="100"/>
      <c r="J242" s="101"/>
      <c r="K242" s="100"/>
      <c r="L242" s="101"/>
      <c r="M242" s="100"/>
      <c r="N242" s="101"/>
      <c r="O242" s="100"/>
      <c r="P242" s="101"/>
      <c r="Q242" s="100"/>
      <c r="R242" s="101"/>
      <c r="S242" s="100"/>
      <c r="T242" s="101"/>
      <c r="U242" s="118"/>
      <c r="V242" s="118"/>
      <c r="W242" s="100"/>
      <c r="X242" s="100"/>
      <c r="Y242" s="100"/>
      <c r="Z242" s="100"/>
      <c r="AA242" s="132"/>
      <c r="AB242" s="101"/>
      <c r="AC242" s="101"/>
      <c r="AD242" s="101"/>
      <c r="AE242" s="100"/>
      <c r="AF242" s="101"/>
      <c r="AG242" s="100"/>
      <c r="AH242" s="101"/>
      <c r="AI242" s="100"/>
      <c r="AJ242" s="101"/>
      <c r="AK242" s="100"/>
      <c r="AL242" s="101"/>
      <c r="AM242" s="101"/>
      <c r="AN242" s="8"/>
      <c r="AO242" s="147">
        <f>IFERROR(VLOOKUP(B242,'A2. Rate Change &amp; Enrollment'!$C$20:$K$769,3,FALSE),0)</f>
        <v>0</v>
      </c>
      <c r="AP242" s="147">
        <f>IFERROR(VLOOKUP(B242,'A2. Rate Change &amp; Enrollment'!$C$20:$K$769,7,FALSE),0)</f>
        <v>0</v>
      </c>
      <c r="AQ242" s="150" t="e">
        <f t="shared" si="30"/>
        <v>#DIV/0!</v>
      </c>
      <c r="AS242" s="177"/>
      <c r="AT242" s="177"/>
      <c r="AV242" s="153" t="e">
        <f t="shared" si="31"/>
        <v>#DIV/0!</v>
      </c>
      <c r="AW242" s="101"/>
      <c r="AY242" s="132"/>
      <c r="AZ242" s="101"/>
      <c r="BA242" s="94"/>
      <c r="BB242" s="94"/>
      <c r="BC242" s="94"/>
      <c r="BD242" s="94"/>
      <c r="BE242" s="101"/>
      <c r="BF242" s="132"/>
      <c r="BG242" s="98"/>
      <c r="BH242" s="74" t="str">
        <f t="shared" si="26"/>
        <v>N</v>
      </c>
      <c r="BI242" t="e">
        <f t="shared" si="27"/>
        <v>#DIV/0!</v>
      </c>
      <c r="BK242" s="283">
        <f>IFERROR(VLOOKUP($B242, 'A2. Rate Change &amp; Enrollment'!$C$14:$BY$769, 75, FALSE), 0)</f>
        <v>0</v>
      </c>
      <c r="BL242" s="283" t="e">
        <f t="shared" si="28"/>
        <v>#DIV/0!</v>
      </c>
      <c r="BM242" s="283" t="e">
        <f t="shared" si="29"/>
        <v>#DIV/0!</v>
      </c>
      <c r="BN242" t="e">
        <f t="shared" si="32"/>
        <v>#DIV/0!</v>
      </c>
    </row>
    <row r="243" spans="1:66" x14ac:dyDescent="0.35">
      <c r="A243" t="s">
        <v>437</v>
      </c>
      <c r="B243" s="144"/>
      <c r="C243" s="98"/>
      <c r="D243" s="43" t="str">
        <f t="shared" si="25"/>
        <v>Other</v>
      </c>
      <c r="E243" s="100"/>
      <c r="F243" s="101"/>
      <c r="G243" s="100"/>
      <c r="H243" s="101"/>
      <c r="I243" s="100"/>
      <c r="J243" s="101"/>
      <c r="K243" s="100"/>
      <c r="L243" s="101"/>
      <c r="M243" s="100"/>
      <c r="N243" s="101"/>
      <c r="O243" s="100"/>
      <c r="P243" s="101"/>
      <c r="Q243" s="100"/>
      <c r="R243" s="101"/>
      <c r="S243" s="100"/>
      <c r="T243" s="101"/>
      <c r="U243" s="118"/>
      <c r="V243" s="118"/>
      <c r="W243" s="100"/>
      <c r="X243" s="100"/>
      <c r="Y243" s="100"/>
      <c r="Z243" s="100"/>
      <c r="AA243" s="132"/>
      <c r="AB243" s="101"/>
      <c r="AC243" s="101"/>
      <c r="AD243" s="101"/>
      <c r="AE243" s="100"/>
      <c r="AF243" s="101"/>
      <c r="AG243" s="100"/>
      <c r="AH243" s="101"/>
      <c r="AI243" s="100"/>
      <c r="AJ243" s="101"/>
      <c r="AK243" s="100"/>
      <c r="AL243" s="101"/>
      <c r="AM243" s="101"/>
      <c r="AN243" s="8"/>
      <c r="AO243" s="147">
        <f>IFERROR(VLOOKUP(B243,'A2. Rate Change &amp; Enrollment'!$C$20:$K$769,3,FALSE),0)</f>
        <v>0</v>
      </c>
      <c r="AP243" s="147">
        <f>IFERROR(VLOOKUP(B243,'A2. Rate Change &amp; Enrollment'!$C$20:$K$769,7,FALSE),0)</f>
        <v>0</v>
      </c>
      <c r="AQ243" s="150" t="e">
        <f t="shared" si="30"/>
        <v>#DIV/0!</v>
      </c>
      <c r="AS243" s="177"/>
      <c r="AT243" s="177"/>
      <c r="AV243" s="153" t="e">
        <f t="shared" si="31"/>
        <v>#DIV/0!</v>
      </c>
      <c r="AW243" s="101"/>
      <c r="AY243" s="132"/>
      <c r="AZ243" s="101"/>
      <c r="BA243" s="94"/>
      <c r="BB243" s="94"/>
      <c r="BC243" s="94"/>
      <c r="BD243" s="94"/>
      <c r="BE243" s="101"/>
      <c r="BF243" s="132"/>
      <c r="BG243" s="98"/>
      <c r="BH243" s="74" t="str">
        <f t="shared" si="26"/>
        <v>N</v>
      </c>
      <c r="BI243" t="e">
        <f t="shared" si="27"/>
        <v>#DIV/0!</v>
      </c>
      <c r="BK243" s="283">
        <f>IFERROR(VLOOKUP($B243, 'A2. Rate Change &amp; Enrollment'!$C$14:$BY$769, 75, FALSE), 0)</f>
        <v>0</v>
      </c>
      <c r="BL243" s="283" t="e">
        <f t="shared" si="28"/>
        <v>#DIV/0!</v>
      </c>
      <c r="BM243" s="283" t="e">
        <f t="shared" si="29"/>
        <v>#DIV/0!</v>
      </c>
      <c r="BN243" t="e">
        <f t="shared" si="32"/>
        <v>#DIV/0!</v>
      </c>
    </row>
    <row r="244" spans="1:66" x14ac:dyDescent="0.35">
      <c r="A244" t="s">
        <v>438</v>
      </c>
      <c r="B244" s="144"/>
      <c r="C244" s="98"/>
      <c r="D244" s="43" t="str">
        <f t="shared" si="25"/>
        <v>Other</v>
      </c>
      <c r="E244" s="100"/>
      <c r="F244" s="101"/>
      <c r="G244" s="100"/>
      <c r="H244" s="101"/>
      <c r="I244" s="100"/>
      <c r="J244" s="101"/>
      <c r="K244" s="100"/>
      <c r="L244" s="101"/>
      <c r="M244" s="100"/>
      <c r="N244" s="101"/>
      <c r="O244" s="100"/>
      <c r="P244" s="101"/>
      <c r="Q244" s="100"/>
      <c r="R244" s="101"/>
      <c r="S244" s="100"/>
      <c r="T244" s="101"/>
      <c r="U244" s="118"/>
      <c r="V244" s="118"/>
      <c r="W244" s="100"/>
      <c r="X244" s="100"/>
      <c r="Y244" s="100"/>
      <c r="Z244" s="100"/>
      <c r="AA244" s="132"/>
      <c r="AB244" s="101"/>
      <c r="AC244" s="101"/>
      <c r="AD244" s="101"/>
      <c r="AE244" s="100"/>
      <c r="AF244" s="101"/>
      <c r="AG244" s="100"/>
      <c r="AH244" s="101"/>
      <c r="AI244" s="100"/>
      <c r="AJ244" s="101"/>
      <c r="AK244" s="100"/>
      <c r="AL244" s="101"/>
      <c r="AM244" s="101"/>
      <c r="AN244" s="8"/>
      <c r="AO244" s="147">
        <f>IFERROR(VLOOKUP(B244,'A2. Rate Change &amp; Enrollment'!$C$20:$K$769,3,FALSE),0)</f>
        <v>0</v>
      </c>
      <c r="AP244" s="147">
        <f>IFERROR(VLOOKUP(B244,'A2. Rate Change &amp; Enrollment'!$C$20:$K$769,7,FALSE),0)</f>
        <v>0</v>
      </c>
      <c r="AQ244" s="150" t="e">
        <f t="shared" si="30"/>
        <v>#DIV/0!</v>
      </c>
      <c r="AS244" s="177"/>
      <c r="AT244" s="177"/>
      <c r="AV244" s="153" t="e">
        <f t="shared" si="31"/>
        <v>#DIV/0!</v>
      </c>
      <c r="AW244" s="101"/>
      <c r="AY244" s="132"/>
      <c r="AZ244" s="101"/>
      <c r="BA244" s="94"/>
      <c r="BB244" s="94"/>
      <c r="BC244" s="94"/>
      <c r="BD244" s="94"/>
      <c r="BE244" s="101"/>
      <c r="BF244" s="132"/>
      <c r="BG244" s="98"/>
      <c r="BH244" s="74" t="str">
        <f t="shared" si="26"/>
        <v>N</v>
      </c>
      <c r="BI244" t="e">
        <f t="shared" si="27"/>
        <v>#DIV/0!</v>
      </c>
      <c r="BK244" s="283">
        <f>IFERROR(VLOOKUP($B244, 'A2. Rate Change &amp; Enrollment'!$C$14:$BY$769, 75, FALSE), 0)</f>
        <v>0</v>
      </c>
      <c r="BL244" s="283" t="e">
        <f t="shared" si="28"/>
        <v>#DIV/0!</v>
      </c>
      <c r="BM244" s="283" t="e">
        <f t="shared" si="29"/>
        <v>#DIV/0!</v>
      </c>
      <c r="BN244" t="e">
        <f t="shared" si="32"/>
        <v>#DIV/0!</v>
      </c>
    </row>
    <row r="245" spans="1:66" x14ac:dyDescent="0.35">
      <c r="A245" t="s">
        <v>439</v>
      </c>
      <c r="B245" s="144"/>
      <c r="C245" s="98"/>
      <c r="D245" s="43" t="str">
        <f t="shared" si="25"/>
        <v>Other</v>
      </c>
      <c r="E245" s="100"/>
      <c r="F245" s="101"/>
      <c r="G245" s="100"/>
      <c r="H245" s="101"/>
      <c r="I245" s="100"/>
      <c r="J245" s="101"/>
      <c r="K245" s="100"/>
      <c r="L245" s="101"/>
      <c r="M245" s="100"/>
      <c r="N245" s="101"/>
      <c r="O245" s="100"/>
      <c r="P245" s="101"/>
      <c r="Q245" s="100"/>
      <c r="R245" s="101"/>
      <c r="S245" s="100"/>
      <c r="T245" s="101"/>
      <c r="U245" s="118"/>
      <c r="V245" s="118"/>
      <c r="W245" s="100"/>
      <c r="X245" s="100"/>
      <c r="Y245" s="100"/>
      <c r="Z245" s="100"/>
      <c r="AA245" s="132"/>
      <c r="AB245" s="101"/>
      <c r="AC245" s="101"/>
      <c r="AD245" s="101"/>
      <c r="AE245" s="100"/>
      <c r="AF245" s="101"/>
      <c r="AG245" s="100"/>
      <c r="AH245" s="101"/>
      <c r="AI245" s="100"/>
      <c r="AJ245" s="101"/>
      <c r="AK245" s="100"/>
      <c r="AL245" s="101"/>
      <c r="AM245" s="101"/>
      <c r="AN245" s="8"/>
      <c r="AO245" s="147">
        <f>IFERROR(VLOOKUP(B245,'A2. Rate Change &amp; Enrollment'!$C$20:$K$769,3,FALSE),0)</f>
        <v>0</v>
      </c>
      <c r="AP245" s="147">
        <f>IFERROR(VLOOKUP(B245,'A2. Rate Change &amp; Enrollment'!$C$20:$K$769,7,FALSE),0)</f>
        <v>0</v>
      </c>
      <c r="AQ245" s="150" t="e">
        <f t="shared" si="30"/>
        <v>#DIV/0!</v>
      </c>
      <c r="AS245" s="177"/>
      <c r="AT245" s="177"/>
      <c r="AV245" s="153" t="e">
        <f t="shared" si="31"/>
        <v>#DIV/0!</v>
      </c>
      <c r="AW245" s="101"/>
      <c r="AY245" s="132"/>
      <c r="AZ245" s="101"/>
      <c r="BA245" s="94"/>
      <c r="BB245" s="94"/>
      <c r="BC245" s="94"/>
      <c r="BD245" s="94"/>
      <c r="BE245" s="101"/>
      <c r="BF245" s="132"/>
      <c r="BG245" s="98"/>
      <c r="BH245" s="74" t="str">
        <f t="shared" si="26"/>
        <v>N</v>
      </c>
      <c r="BI245" t="e">
        <f t="shared" si="27"/>
        <v>#DIV/0!</v>
      </c>
      <c r="BK245" s="283">
        <f>IFERROR(VLOOKUP($B245, 'A2. Rate Change &amp; Enrollment'!$C$14:$BY$769, 75, FALSE), 0)</f>
        <v>0</v>
      </c>
      <c r="BL245" s="283" t="e">
        <f t="shared" si="28"/>
        <v>#DIV/0!</v>
      </c>
      <c r="BM245" s="283" t="e">
        <f t="shared" si="29"/>
        <v>#DIV/0!</v>
      </c>
      <c r="BN245" t="e">
        <f t="shared" si="32"/>
        <v>#DIV/0!</v>
      </c>
    </row>
    <row r="246" spans="1:66" x14ac:dyDescent="0.35">
      <c r="A246" t="s">
        <v>440</v>
      </c>
      <c r="B246" s="144"/>
      <c r="C246" s="98"/>
      <c r="D246" s="43" t="str">
        <f t="shared" si="25"/>
        <v>Other</v>
      </c>
      <c r="E246" s="100"/>
      <c r="F246" s="101"/>
      <c r="G246" s="100"/>
      <c r="H246" s="101"/>
      <c r="I246" s="100"/>
      <c r="J246" s="101"/>
      <c r="K246" s="100"/>
      <c r="L246" s="101"/>
      <c r="M246" s="100"/>
      <c r="N246" s="101"/>
      <c r="O246" s="100"/>
      <c r="P246" s="101"/>
      <c r="Q246" s="100"/>
      <c r="R246" s="101"/>
      <c r="S246" s="100"/>
      <c r="T246" s="101"/>
      <c r="U246" s="118"/>
      <c r="V246" s="118"/>
      <c r="W246" s="100"/>
      <c r="X246" s="100"/>
      <c r="Y246" s="100"/>
      <c r="Z246" s="100"/>
      <c r="AA246" s="132"/>
      <c r="AB246" s="101"/>
      <c r="AC246" s="101"/>
      <c r="AD246" s="101"/>
      <c r="AE246" s="100"/>
      <c r="AF246" s="101"/>
      <c r="AG246" s="100"/>
      <c r="AH246" s="101"/>
      <c r="AI246" s="100"/>
      <c r="AJ246" s="101"/>
      <c r="AK246" s="100"/>
      <c r="AL246" s="101"/>
      <c r="AM246" s="101"/>
      <c r="AN246" s="8"/>
      <c r="AO246" s="147">
        <f>IFERROR(VLOOKUP(B246,'A2. Rate Change &amp; Enrollment'!$C$20:$K$769,3,FALSE),0)</f>
        <v>0</v>
      </c>
      <c r="AP246" s="147">
        <f>IFERROR(VLOOKUP(B246,'A2. Rate Change &amp; Enrollment'!$C$20:$K$769,7,FALSE),0)</f>
        <v>0</v>
      </c>
      <c r="AQ246" s="150" t="e">
        <f t="shared" si="30"/>
        <v>#DIV/0!</v>
      </c>
      <c r="AS246" s="177"/>
      <c r="AT246" s="177"/>
      <c r="AV246" s="153" t="e">
        <f t="shared" si="31"/>
        <v>#DIV/0!</v>
      </c>
      <c r="AW246" s="101"/>
      <c r="AY246" s="132"/>
      <c r="AZ246" s="101"/>
      <c r="BA246" s="94"/>
      <c r="BB246" s="94"/>
      <c r="BC246" s="94"/>
      <c r="BD246" s="94"/>
      <c r="BE246" s="101"/>
      <c r="BF246" s="132"/>
      <c r="BG246" s="98"/>
      <c r="BH246" s="74" t="str">
        <f t="shared" si="26"/>
        <v>N</v>
      </c>
      <c r="BI246" t="e">
        <f t="shared" si="27"/>
        <v>#DIV/0!</v>
      </c>
      <c r="BK246" s="283">
        <f>IFERROR(VLOOKUP($B246, 'A2. Rate Change &amp; Enrollment'!$C$14:$BY$769, 75, FALSE), 0)</f>
        <v>0</v>
      </c>
      <c r="BL246" s="283" t="e">
        <f t="shared" si="28"/>
        <v>#DIV/0!</v>
      </c>
      <c r="BM246" s="283" t="e">
        <f t="shared" si="29"/>
        <v>#DIV/0!</v>
      </c>
      <c r="BN246" t="e">
        <f t="shared" si="32"/>
        <v>#DIV/0!</v>
      </c>
    </row>
    <row r="247" spans="1:66" x14ac:dyDescent="0.35">
      <c r="A247" t="s">
        <v>441</v>
      </c>
      <c r="B247" s="144"/>
      <c r="C247" s="98"/>
      <c r="D247" s="43" t="str">
        <f t="shared" si="25"/>
        <v>Other</v>
      </c>
      <c r="E247" s="100"/>
      <c r="F247" s="101"/>
      <c r="G247" s="100"/>
      <c r="H247" s="101"/>
      <c r="I247" s="100"/>
      <c r="J247" s="101"/>
      <c r="K247" s="100"/>
      <c r="L247" s="101"/>
      <c r="M247" s="100"/>
      <c r="N247" s="101"/>
      <c r="O247" s="100"/>
      <c r="P247" s="101"/>
      <c r="Q247" s="100"/>
      <c r="R247" s="101"/>
      <c r="S247" s="100"/>
      <c r="T247" s="101"/>
      <c r="U247" s="118"/>
      <c r="V247" s="118"/>
      <c r="W247" s="100"/>
      <c r="X247" s="100"/>
      <c r="Y247" s="100"/>
      <c r="Z247" s="100"/>
      <c r="AA247" s="132"/>
      <c r="AB247" s="101"/>
      <c r="AC247" s="101"/>
      <c r="AD247" s="101"/>
      <c r="AE247" s="100"/>
      <c r="AF247" s="101"/>
      <c r="AG247" s="100"/>
      <c r="AH247" s="101"/>
      <c r="AI247" s="100"/>
      <c r="AJ247" s="101"/>
      <c r="AK247" s="100"/>
      <c r="AL247" s="101"/>
      <c r="AM247" s="101"/>
      <c r="AN247" s="8"/>
      <c r="AO247" s="147">
        <f>IFERROR(VLOOKUP(B247,'A2. Rate Change &amp; Enrollment'!$C$20:$K$769,3,FALSE),0)</f>
        <v>0</v>
      </c>
      <c r="AP247" s="147">
        <f>IFERROR(VLOOKUP(B247,'A2. Rate Change &amp; Enrollment'!$C$20:$K$769,7,FALSE),0)</f>
        <v>0</v>
      </c>
      <c r="AQ247" s="150" t="e">
        <f t="shared" si="30"/>
        <v>#DIV/0!</v>
      </c>
      <c r="AS247" s="177"/>
      <c r="AT247" s="177"/>
      <c r="AV247" s="153" t="e">
        <f t="shared" si="31"/>
        <v>#DIV/0!</v>
      </c>
      <c r="AW247" s="101"/>
      <c r="AY247" s="132"/>
      <c r="AZ247" s="101"/>
      <c r="BA247" s="94"/>
      <c r="BB247" s="94"/>
      <c r="BC247" s="94"/>
      <c r="BD247" s="94"/>
      <c r="BE247" s="101"/>
      <c r="BF247" s="132"/>
      <c r="BG247" s="98"/>
      <c r="BH247" s="74" t="str">
        <f t="shared" si="26"/>
        <v>N</v>
      </c>
      <c r="BI247" t="e">
        <f t="shared" si="27"/>
        <v>#DIV/0!</v>
      </c>
      <c r="BK247" s="283">
        <f>IFERROR(VLOOKUP($B247, 'A2. Rate Change &amp; Enrollment'!$C$14:$BY$769, 75, FALSE), 0)</f>
        <v>0</v>
      </c>
      <c r="BL247" s="283" t="e">
        <f t="shared" si="28"/>
        <v>#DIV/0!</v>
      </c>
      <c r="BM247" s="283" t="e">
        <f t="shared" si="29"/>
        <v>#DIV/0!</v>
      </c>
      <c r="BN247" t="e">
        <f t="shared" si="32"/>
        <v>#DIV/0!</v>
      </c>
    </row>
    <row r="248" spans="1:66" x14ac:dyDescent="0.35">
      <c r="A248" t="s">
        <v>442</v>
      </c>
      <c r="B248" s="144"/>
      <c r="C248" s="98"/>
      <c r="D248" s="43" t="str">
        <f t="shared" si="25"/>
        <v>Other</v>
      </c>
      <c r="E248" s="100"/>
      <c r="F248" s="101"/>
      <c r="G248" s="100"/>
      <c r="H248" s="101"/>
      <c r="I248" s="100"/>
      <c r="J248" s="101"/>
      <c r="K248" s="100"/>
      <c r="L248" s="101"/>
      <c r="M248" s="100"/>
      <c r="N248" s="101"/>
      <c r="O248" s="100"/>
      <c r="P248" s="101"/>
      <c r="Q248" s="100"/>
      <c r="R248" s="101"/>
      <c r="S248" s="100"/>
      <c r="T248" s="101"/>
      <c r="U248" s="118"/>
      <c r="V248" s="118"/>
      <c r="W248" s="100"/>
      <c r="X248" s="100"/>
      <c r="Y248" s="100"/>
      <c r="Z248" s="100"/>
      <c r="AA248" s="132"/>
      <c r="AB248" s="101"/>
      <c r="AC248" s="101"/>
      <c r="AD248" s="101"/>
      <c r="AE248" s="100"/>
      <c r="AF248" s="101"/>
      <c r="AG248" s="100"/>
      <c r="AH248" s="101"/>
      <c r="AI248" s="100"/>
      <c r="AJ248" s="101"/>
      <c r="AK248" s="100"/>
      <c r="AL248" s="101"/>
      <c r="AM248" s="101"/>
      <c r="AN248" s="8"/>
      <c r="AO248" s="147">
        <f>IFERROR(VLOOKUP(B248,'A2. Rate Change &amp; Enrollment'!$C$20:$K$769,3,FALSE),0)</f>
        <v>0</v>
      </c>
      <c r="AP248" s="147">
        <f>IFERROR(VLOOKUP(B248,'A2. Rate Change &amp; Enrollment'!$C$20:$K$769,7,FALSE),0)</f>
        <v>0</v>
      </c>
      <c r="AQ248" s="150" t="e">
        <f t="shared" si="30"/>
        <v>#DIV/0!</v>
      </c>
      <c r="AS248" s="177"/>
      <c r="AT248" s="177"/>
      <c r="AV248" s="153" t="e">
        <f t="shared" si="31"/>
        <v>#DIV/0!</v>
      </c>
      <c r="AW248" s="101"/>
      <c r="AY248" s="132"/>
      <c r="AZ248" s="101"/>
      <c r="BA248" s="94"/>
      <c r="BB248" s="94"/>
      <c r="BC248" s="94"/>
      <c r="BD248" s="94"/>
      <c r="BE248" s="101"/>
      <c r="BF248" s="132"/>
      <c r="BG248" s="98"/>
      <c r="BH248" s="74" t="str">
        <f t="shared" si="26"/>
        <v>N</v>
      </c>
      <c r="BI248" t="e">
        <f t="shared" si="27"/>
        <v>#DIV/0!</v>
      </c>
      <c r="BK248" s="283">
        <f>IFERROR(VLOOKUP($B248, 'A2. Rate Change &amp; Enrollment'!$C$14:$BY$769, 75, FALSE), 0)</f>
        <v>0</v>
      </c>
      <c r="BL248" s="283" t="e">
        <f t="shared" si="28"/>
        <v>#DIV/0!</v>
      </c>
      <c r="BM248" s="283" t="e">
        <f t="shared" si="29"/>
        <v>#DIV/0!</v>
      </c>
      <c r="BN248" t="e">
        <f t="shared" si="32"/>
        <v>#DIV/0!</v>
      </c>
    </row>
    <row r="249" spans="1:66" x14ac:dyDescent="0.35">
      <c r="A249" t="s">
        <v>443</v>
      </c>
      <c r="B249" s="144"/>
      <c r="C249" s="98"/>
      <c r="D249" s="43" t="str">
        <f t="shared" si="25"/>
        <v>Other</v>
      </c>
      <c r="E249" s="100"/>
      <c r="F249" s="101"/>
      <c r="G249" s="100"/>
      <c r="H249" s="101"/>
      <c r="I249" s="100"/>
      <c r="J249" s="101"/>
      <c r="K249" s="100"/>
      <c r="L249" s="101"/>
      <c r="M249" s="100"/>
      <c r="N249" s="101"/>
      <c r="O249" s="100"/>
      <c r="P249" s="101"/>
      <c r="Q249" s="100"/>
      <c r="R249" s="101"/>
      <c r="S249" s="100"/>
      <c r="T249" s="101"/>
      <c r="U249" s="118"/>
      <c r="V249" s="118"/>
      <c r="W249" s="100"/>
      <c r="X249" s="100"/>
      <c r="Y249" s="100"/>
      <c r="Z249" s="100"/>
      <c r="AA249" s="132"/>
      <c r="AB249" s="101"/>
      <c r="AC249" s="101"/>
      <c r="AD249" s="101"/>
      <c r="AE249" s="100"/>
      <c r="AF249" s="101"/>
      <c r="AG249" s="100"/>
      <c r="AH249" s="101"/>
      <c r="AI249" s="100"/>
      <c r="AJ249" s="101"/>
      <c r="AK249" s="100"/>
      <c r="AL249" s="101"/>
      <c r="AM249" s="101"/>
      <c r="AN249" s="8"/>
      <c r="AO249" s="147">
        <f>IFERROR(VLOOKUP(B249,'A2. Rate Change &amp; Enrollment'!$C$20:$K$769,3,FALSE),0)</f>
        <v>0</v>
      </c>
      <c r="AP249" s="147">
        <f>IFERROR(VLOOKUP(B249,'A2. Rate Change &amp; Enrollment'!$C$20:$K$769,7,FALSE),0)</f>
        <v>0</v>
      </c>
      <c r="AQ249" s="150" t="e">
        <f t="shared" si="30"/>
        <v>#DIV/0!</v>
      </c>
      <c r="AS249" s="177"/>
      <c r="AT249" s="177"/>
      <c r="AV249" s="153" t="e">
        <f t="shared" si="31"/>
        <v>#DIV/0!</v>
      </c>
      <c r="AW249" s="101"/>
      <c r="AY249" s="132"/>
      <c r="AZ249" s="101"/>
      <c r="BA249" s="94"/>
      <c r="BB249" s="94"/>
      <c r="BC249" s="94"/>
      <c r="BD249" s="94"/>
      <c r="BE249" s="101"/>
      <c r="BF249" s="132"/>
      <c r="BG249" s="98"/>
      <c r="BH249" s="74" t="str">
        <f t="shared" si="26"/>
        <v>N</v>
      </c>
      <c r="BI249" t="e">
        <f t="shared" si="27"/>
        <v>#DIV/0!</v>
      </c>
      <c r="BK249" s="283">
        <f>IFERROR(VLOOKUP($B249, 'A2. Rate Change &amp; Enrollment'!$C$14:$BY$769, 75, FALSE), 0)</f>
        <v>0</v>
      </c>
      <c r="BL249" s="283" t="e">
        <f t="shared" si="28"/>
        <v>#DIV/0!</v>
      </c>
      <c r="BM249" s="283" t="e">
        <f t="shared" si="29"/>
        <v>#DIV/0!</v>
      </c>
      <c r="BN249" t="e">
        <f t="shared" si="32"/>
        <v>#DIV/0!</v>
      </c>
    </row>
    <row r="250" spans="1:66" x14ac:dyDescent="0.35">
      <c r="A250" t="s">
        <v>444</v>
      </c>
      <c r="B250" s="144"/>
      <c r="C250" s="98"/>
      <c r="D250" s="43" t="str">
        <f t="shared" si="25"/>
        <v>Other</v>
      </c>
      <c r="E250" s="100"/>
      <c r="F250" s="101"/>
      <c r="G250" s="100"/>
      <c r="H250" s="101"/>
      <c r="I250" s="100"/>
      <c r="J250" s="101"/>
      <c r="K250" s="100"/>
      <c r="L250" s="101"/>
      <c r="M250" s="100"/>
      <c r="N250" s="101"/>
      <c r="O250" s="100"/>
      <c r="P250" s="101"/>
      <c r="Q250" s="100"/>
      <c r="R250" s="101"/>
      <c r="S250" s="100"/>
      <c r="T250" s="101"/>
      <c r="U250" s="118"/>
      <c r="V250" s="118"/>
      <c r="W250" s="100"/>
      <c r="X250" s="100"/>
      <c r="Y250" s="100"/>
      <c r="Z250" s="100"/>
      <c r="AA250" s="132"/>
      <c r="AB250" s="101"/>
      <c r="AC250" s="101"/>
      <c r="AD250" s="101"/>
      <c r="AE250" s="100"/>
      <c r="AF250" s="101"/>
      <c r="AG250" s="100"/>
      <c r="AH250" s="101"/>
      <c r="AI250" s="100"/>
      <c r="AJ250" s="101"/>
      <c r="AK250" s="100"/>
      <c r="AL250" s="101"/>
      <c r="AM250" s="101"/>
      <c r="AN250" s="8"/>
      <c r="AO250" s="147">
        <f>IFERROR(VLOOKUP(B250,'A2. Rate Change &amp; Enrollment'!$C$20:$K$769,3,FALSE),0)</f>
        <v>0</v>
      </c>
      <c r="AP250" s="147">
        <f>IFERROR(VLOOKUP(B250,'A2. Rate Change &amp; Enrollment'!$C$20:$K$769,7,FALSE),0)</f>
        <v>0</v>
      </c>
      <c r="AQ250" s="150" t="e">
        <f t="shared" si="30"/>
        <v>#DIV/0!</v>
      </c>
      <c r="AS250" s="177"/>
      <c r="AT250" s="177"/>
      <c r="AV250" s="153" t="e">
        <f t="shared" si="31"/>
        <v>#DIV/0!</v>
      </c>
      <c r="AW250" s="101"/>
      <c r="AY250" s="132"/>
      <c r="AZ250" s="101"/>
      <c r="BA250" s="94"/>
      <c r="BB250" s="94"/>
      <c r="BC250" s="94"/>
      <c r="BD250" s="94"/>
      <c r="BE250" s="101"/>
      <c r="BF250" s="132"/>
      <c r="BG250" s="98"/>
      <c r="BH250" s="74" t="str">
        <f t="shared" si="26"/>
        <v>N</v>
      </c>
      <c r="BI250" t="e">
        <f t="shared" si="27"/>
        <v>#DIV/0!</v>
      </c>
      <c r="BK250" s="283">
        <f>IFERROR(VLOOKUP($B250, 'A2. Rate Change &amp; Enrollment'!$C$14:$BY$769, 75, FALSE), 0)</f>
        <v>0</v>
      </c>
      <c r="BL250" s="283" t="e">
        <f t="shared" si="28"/>
        <v>#DIV/0!</v>
      </c>
      <c r="BM250" s="283" t="e">
        <f t="shared" si="29"/>
        <v>#DIV/0!</v>
      </c>
      <c r="BN250" t="e">
        <f t="shared" si="32"/>
        <v>#DIV/0!</v>
      </c>
    </row>
    <row r="251" spans="1:66" x14ac:dyDescent="0.35">
      <c r="A251" t="s">
        <v>445</v>
      </c>
      <c r="B251" s="144"/>
      <c r="C251" s="98"/>
      <c r="D251" s="43" t="str">
        <f t="shared" si="25"/>
        <v>Other</v>
      </c>
      <c r="E251" s="100"/>
      <c r="F251" s="101"/>
      <c r="G251" s="100"/>
      <c r="H251" s="101"/>
      <c r="I251" s="100"/>
      <c r="J251" s="101"/>
      <c r="K251" s="100"/>
      <c r="L251" s="101"/>
      <c r="M251" s="100"/>
      <c r="N251" s="101"/>
      <c r="O251" s="100"/>
      <c r="P251" s="101"/>
      <c r="Q251" s="100"/>
      <c r="R251" s="101"/>
      <c r="S251" s="100"/>
      <c r="T251" s="101"/>
      <c r="U251" s="118"/>
      <c r="V251" s="118"/>
      <c r="W251" s="100"/>
      <c r="X251" s="100"/>
      <c r="Y251" s="100"/>
      <c r="Z251" s="100"/>
      <c r="AA251" s="132"/>
      <c r="AB251" s="101"/>
      <c r="AC251" s="101"/>
      <c r="AD251" s="101"/>
      <c r="AE251" s="100"/>
      <c r="AF251" s="101"/>
      <c r="AG251" s="100"/>
      <c r="AH251" s="101"/>
      <c r="AI251" s="100"/>
      <c r="AJ251" s="101"/>
      <c r="AK251" s="100"/>
      <c r="AL251" s="101"/>
      <c r="AM251" s="101"/>
      <c r="AN251" s="8"/>
      <c r="AO251" s="147">
        <f>IFERROR(VLOOKUP(B251,'A2. Rate Change &amp; Enrollment'!$C$20:$K$769,3,FALSE),0)</f>
        <v>0</v>
      </c>
      <c r="AP251" s="147">
        <f>IFERROR(VLOOKUP(B251,'A2. Rate Change &amp; Enrollment'!$C$20:$K$769,7,FALSE),0)</f>
        <v>0</v>
      </c>
      <c r="AQ251" s="150" t="e">
        <f t="shared" si="30"/>
        <v>#DIV/0!</v>
      </c>
      <c r="AS251" s="177"/>
      <c r="AT251" s="177"/>
      <c r="AV251" s="153" t="e">
        <f t="shared" si="31"/>
        <v>#DIV/0!</v>
      </c>
      <c r="AW251" s="101"/>
      <c r="AY251" s="132"/>
      <c r="AZ251" s="101"/>
      <c r="BA251" s="94"/>
      <c r="BB251" s="94"/>
      <c r="BC251" s="94"/>
      <c r="BD251" s="94"/>
      <c r="BE251" s="101"/>
      <c r="BF251" s="132"/>
      <c r="BG251" s="98"/>
      <c r="BH251" s="74" t="str">
        <f t="shared" si="26"/>
        <v>N</v>
      </c>
      <c r="BI251" t="e">
        <f t="shared" si="27"/>
        <v>#DIV/0!</v>
      </c>
      <c r="BK251" s="283">
        <f>IFERROR(VLOOKUP($B251, 'A2. Rate Change &amp; Enrollment'!$C$14:$BY$769, 75, FALSE), 0)</f>
        <v>0</v>
      </c>
      <c r="BL251" s="283" t="e">
        <f t="shared" si="28"/>
        <v>#DIV/0!</v>
      </c>
      <c r="BM251" s="283" t="e">
        <f t="shared" si="29"/>
        <v>#DIV/0!</v>
      </c>
      <c r="BN251" t="e">
        <f t="shared" si="32"/>
        <v>#DIV/0!</v>
      </c>
    </row>
    <row r="252" spans="1:66" x14ac:dyDescent="0.35">
      <c r="A252" t="s">
        <v>446</v>
      </c>
      <c r="B252" s="144"/>
      <c r="C252" s="98"/>
      <c r="D252" s="43" t="str">
        <f t="shared" si="25"/>
        <v>Other</v>
      </c>
      <c r="E252" s="100"/>
      <c r="F252" s="101"/>
      <c r="G252" s="100"/>
      <c r="H252" s="101"/>
      <c r="I252" s="100"/>
      <c r="J252" s="101"/>
      <c r="K252" s="100"/>
      <c r="L252" s="101"/>
      <c r="M252" s="100"/>
      <c r="N252" s="101"/>
      <c r="O252" s="100"/>
      <c r="P252" s="101"/>
      <c r="Q252" s="100"/>
      <c r="R252" s="101"/>
      <c r="S252" s="100"/>
      <c r="T252" s="101"/>
      <c r="U252" s="118"/>
      <c r="V252" s="118"/>
      <c r="W252" s="100"/>
      <c r="X252" s="100"/>
      <c r="Y252" s="100"/>
      <c r="Z252" s="100"/>
      <c r="AA252" s="132"/>
      <c r="AB252" s="101"/>
      <c r="AC252" s="101"/>
      <c r="AD252" s="101"/>
      <c r="AE252" s="100"/>
      <c r="AF252" s="101"/>
      <c r="AG252" s="100"/>
      <c r="AH252" s="101"/>
      <c r="AI252" s="100"/>
      <c r="AJ252" s="101"/>
      <c r="AK252" s="100"/>
      <c r="AL252" s="101"/>
      <c r="AM252" s="101"/>
      <c r="AN252" s="8"/>
      <c r="AO252" s="147">
        <f>IFERROR(VLOOKUP(B252,'A2. Rate Change &amp; Enrollment'!$C$20:$K$769,3,FALSE),0)</f>
        <v>0</v>
      </c>
      <c r="AP252" s="147">
        <f>IFERROR(VLOOKUP(B252,'A2. Rate Change &amp; Enrollment'!$C$20:$K$769,7,FALSE),0)</f>
        <v>0</v>
      </c>
      <c r="AQ252" s="150" t="e">
        <f t="shared" si="30"/>
        <v>#DIV/0!</v>
      </c>
      <c r="AS252" s="177"/>
      <c r="AT252" s="177"/>
      <c r="AV252" s="153" t="e">
        <f t="shared" si="31"/>
        <v>#DIV/0!</v>
      </c>
      <c r="AW252" s="101"/>
      <c r="AY252" s="132"/>
      <c r="AZ252" s="101"/>
      <c r="BA252" s="94"/>
      <c r="BB252" s="94"/>
      <c r="BC252" s="94"/>
      <c r="BD252" s="94"/>
      <c r="BE252" s="101"/>
      <c r="BF252" s="132"/>
      <c r="BG252" s="98"/>
      <c r="BH252" s="74" t="str">
        <f t="shared" si="26"/>
        <v>N</v>
      </c>
      <c r="BI252" t="e">
        <f t="shared" si="27"/>
        <v>#DIV/0!</v>
      </c>
      <c r="BK252" s="283">
        <f>IFERROR(VLOOKUP($B252, 'A2. Rate Change &amp; Enrollment'!$C$14:$BY$769, 75, FALSE), 0)</f>
        <v>0</v>
      </c>
      <c r="BL252" s="283" t="e">
        <f t="shared" si="28"/>
        <v>#DIV/0!</v>
      </c>
      <c r="BM252" s="283" t="e">
        <f t="shared" si="29"/>
        <v>#DIV/0!</v>
      </c>
      <c r="BN252" t="e">
        <f t="shared" si="32"/>
        <v>#DIV/0!</v>
      </c>
    </row>
    <row r="253" spans="1:66" x14ac:dyDescent="0.35">
      <c r="A253" t="s">
        <v>447</v>
      </c>
      <c r="B253" s="144"/>
      <c r="C253" s="98"/>
      <c r="D253" s="43" t="str">
        <f t="shared" si="25"/>
        <v>Other</v>
      </c>
      <c r="E253" s="100"/>
      <c r="F253" s="101"/>
      <c r="G253" s="100"/>
      <c r="H253" s="101"/>
      <c r="I253" s="100"/>
      <c r="J253" s="101"/>
      <c r="K253" s="100"/>
      <c r="L253" s="101"/>
      <c r="M253" s="100"/>
      <c r="N253" s="101"/>
      <c r="O253" s="100"/>
      <c r="P253" s="101"/>
      <c r="Q253" s="100"/>
      <c r="R253" s="101"/>
      <c r="S253" s="100"/>
      <c r="T253" s="101"/>
      <c r="U253" s="118"/>
      <c r="V253" s="118"/>
      <c r="W253" s="100"/>
      <c r="X253" s="100"/>
      <c r="Y253" s="100"/>
      <c r="Z253" s="100"/>
      <c r="AA253" s="132"/>
      <c r="AB253" s="101"/>
      <c r="AC253" s="101"/>
      <c r="AD253" s="101"/>
      <c r="AE253" s="100"/>
      <c r="AF253" s="101"/>
      <c r="AG253" s="100"/>
      <c r="AH253" s="101"/>
      <c r="AI253" s="100"/>
      <c r="AJ253" s="101"/>
      <c r="AK253" s="100"/>
      <c r="AL253" s="101"/>
      <c r="AM253" s="101"/>
      <c r="AN253" s="8"/>
      <c r="AO253" s="147">
        <f>IFERROR(VLOOKUP(B253,'A2. Rate Change &amp; Enrollment'!$C$20:$K$769,3,FALSE),0)</f>
        <v>0</v>
      </c>
      <c r="AP253" s="147">
        <f>IFERROR(VLOOKUP(B253,'A2. Rate Change &amp; Enrollment'!$C$20:$K$769,7,FALSE),0)</f>
        <v>0</v>
      </c>
      <c r="AQ253" s="150" t="e">
        <f t="shared" si="30"/>
        <v>#DIV/0!</v>
      </c>
      <c r="AS253" s="177"/>
      <c r="AT253" s="177"/>
      <c r="AV253" s="153" t="e">
        <f t="shared" si="31"/>
        <v>#DIV/0!</v>
      </c>
      <c r="AW253" s="101"/>
      <c r="AY253" s="132"/>
      <c r="AZ253" s="101"/>
      <c r="BA253" s="94"/>
      <c r="BB253" s="94"/>
      <c r="BC253" s="94"/>
      <c r="BD253" s="94"/>
      <c r="BE253" s="101"/>
      <c r="BF253" s="132"/>
      <c r="BG253" s="98"/>
      <c r="BH253" s="74" t="str">
        <f t="shared" si="26"/>
        <v>N</v>
      </c>
      <c r="BI253" t="e">
        <f t="shared" si="27"/>
        <v>#DIV/0!</v>
      </c>
      <c r="BK253" s="283">
        <f>IFERROR(VLOOKUP($B253, 'A2. Rate Change &amp; Enrollment'!$C$14:$BY$769, 75, FALSE), 0)</f>
        <v>0</v>
      </c>
      <c r="BL253" s="283" t="e">
        <f t="shared" si="28"/>
        <v>#DIV/0!</v>
      </c>
      <c r="BM253" s="283" t="e">
        <f t="shared" si="29"/>
        <v>#DIV/0!</v>
      </c>
      <c r="BN253" t="e">
        <f t="shared" si="32"/>
        <v>#DIV/0!</v>
      </c>
    </row>
    <row r="254" spans="1:66" x14ac:dyDescent="0.35">
      <c r="A254" t="s">
        <v>448</v>
      </c>
      <c r="B254" s="144"/>
      <c r="C254" s="98"/>
      <c r="D254" s="43" t="str">
        <f t="shared" si="25"/>
        <v>Other</v>
      </c>
      <c r="E254" s="100"/>
      <c r="F254" s="101"/>
      <c r="G254" s="100"/>
      <c r="H254" s="101"/>
      <c r="I254" s="100"/>
      <c r="J254" s="101"/>
      <c r="K254" s="100"/>
      <c r="L254" s="101"/>
      <c r="M254" s="100"/>
      <c r="N254" s="101"/>
      <c r="O254" s="100"/>
      <c r="P254" s="101"/>
      <c r="Q254" s="100"/>
      <c r="R254" s="101"/>
      <c r="S254" s="100"/>
      <c r="T254" s="101"/>
      <c r="U254" s="118"/>
      <c r="V254" s="118"/>
      <c r="W254" s="100"/>
      <c r="X254" s="100"/>
      <c r="Y254" s="100"/>
      <c r="Z254" s="100"/>
      <c r="AA254" s="132"/>
      <c r="AB254" s="101"/>
      <c r="AC254" s="101"/>
      <c r="AD254" s="101"/>
      <c r="AE254" s="100"/>
      <c r="AF254" s="101"/>
      <c r="AG254" s="100"/>
      <c r="AH254" s="101"/>
      <c r="AI254" s="100"/>
      <c r="AJ254" s="101"/>
      <c r="AK254" s="100"/>
      <c r="AL254" s="101"/>
      <c r="AM254" s="101"/>
      <c r="AN254" s="8"/>
      <c r="AO254" s="147">
        <f>IFERROR(VLOOKUP(B254,'A2. Rate Change &amp; Enrollment'!$C$20:$K$769,3,FALSE),0)</f>
        <v>0</v>
      </c>
      <c r="AP254" s="147">
        <f>IFERROR(VLOOKUP(B254,'A2. Rate Change &amp; Enrollment'!$C$20:$K$769,7,FALSE),0)</f>
        <v>0</v>
      </c>
      <c r="AQ254" s="150" t="e">
        <f t="shared" si="30"/>
        <v>#DIV/0!</v>
      </c>
      <c r="AS254" s="177"/>
      <c r="AT254" s="177"/>
      <c r="AV254" s="153" t="e">
        <f t="shared" si="31"/>
        <v>#DIV/0!</v>
      </c>
      <c r="AW254" s="101"/>
      <c r="AY254" s="132"/>
      <c r="AZ254" s="101"/>
      <c r="BA254" s="94"/>
      <c r="BB254" s="94"/>
      <c r="BC254" s="94"/>
      <c r="BD254" s="94"/>
      <c r="BE254" s="101"/>
      <c r="BF254" s="132"/>
      <c r="BG254" s="98"/>
      <c r="BH254" s="74" t="str">
        <f t="shared" si="26"/>
        <v>N</v>
      </c>
      <c r="BI254" t="e">
        <f t="shared" si="27"/>
        <v>#DIV/0!</v>
      </c>
      <c r="BK254" s="283">
        <f>IFERROR(VLOOKUP($B254, 'A2. Rate Change &amp; Enrollment'!$C$14:$BY$769, 75, FALSE), 0)</f>
        <v>0</v>
      </c>
      <c r="BL254" s="283" t="e">
        <f t="shared" si="28"/>
        <v>#DIV/0!</v>
      </c>
      <c r="BM254" s="283" t="e">
        <f t="shared" si="29"/>
        <v>#DIV/0!</v>
      </c>
      <c r="BN254" t="e">
        <f t="shared" si="32"/>
        <v>#DIV/0!</v>
      </c>
    </row>
    <row r="255" spans="1:66" x14ac:dyDescent="0.35">
      <c r="A255" t="s">
        <v>449</v>
      </c>
      <c r="B255" s="144"/>
      <c r="C255" s="98"/>
      <c r="D255" s="43" t="str">
        <f t="shared" si="25"/>
        <v>Other</v>
      </c>
      <c r="E255" s="100"/>
      <c r="F255" s="101"/>
      <c r="G255" s="100"/>
      <c r="H255" s="101"/>
      <c r="I255" s="100"/>
      <c r="J255" s="101"/>
      <c r="K255" s="100"/>
      <c r="L255" s="101"/>
      <c r="M255" s="100"/>
      <c r="N255" s="101"/>
      <c r="O255" s="100"/>
      <c r="P255" s="101"/>
      <c r="Q255" s="100"/>
      <c r="R255" s="101"/>
      <c r="S255" s="100"/>
      <c r="T255" s="101"/>
      <c r="U255" s="118"/>
      <c r="V255" s="118"/>
      <c r="W255" s="100"/>
      <c r="X255" s="100"/>
      <c r="Y255" s="100"/>
      <c r="Z255" s="100"/>
      <c r="AA255" s="132"/>
      <c r="AB255" s="101"/>
      <c r="AC255" s="101"/>
      <c r="AD255" s="101"/>
      <c r="AE255" s="100"/>
      <c r="AF255" s="101"/>
      <c r="AG255" s="100"/>
      <c r="AH255" s="101"/>
      <c r="AI255" s="100"/>
      <c r="AJ255" s="101"/>
      <c r="AK255" s="100"/>
      <c r="AL255" s="101"/>
      <c r="AM255" s="101"/>
      <c r="AN255" s="8"/>
      <c r="AO255" s="147">
        <f>IFERROR(VLOOKUP(B255,'A2. Rate Change &amp; Enrollment'!$C$20:$K$769,3,FALSE),0)</f>
        <v>0</v>
      </c>
      <c r="AP255" s="147">
        <f>IFERROR(VLOOKUP(B255,'A2. Rate Change &amp; Enrollment'!$C$20:$K$769,7,FALSE),0)</f>
        <v>0</v>
      </c>
      <c r="AQ255" s="150" t="e">
        <f t="shared" si="30"/>
        <v>#DIV/0!</v>
      </c>
      <c r="AS255" s="177"/>
      <c r="AT255" s="177"/>
      <c r="AV255" s="153" t="e">
        <f t="shared" si="31"/>
        <v>#DIV/0!</v>
      </c>
      <c r="AW255" s="101"/>
      <c r="AY255" s="132"/>
      <c r="AZ255" s="101"/>
      <c r="BA255" s="94"/>
      <c r="BB255" s="94"/>
      <c r="BC255" s="94"/>
      <c r="BD255" s="94"/>
      <c r="BE255" s="101"/>
      <c r="BF255" s="132"/>
      <c r="BG255" s="98"/>
      <c r="BH255" s="74" t="str">
        <f t="shared" si="26"/>
        <v>N</v>
      </c>
      <c r="BI255" t="e">
        <f t="shared" si="27"/>
        <v>#DIV/0!</v>
      </c>
      <c r="BK255" s="283">
        <f>IFERROR(VLOOKUP($B255, 'A2. Rate Change &amp; Enrollment'!$C$14:$BY$769, 75, FALSE), 0)</f>
        <v>0</v>
      </c>
      <c r="BL255" s="283" t="e">
        <f t="shared" si="28"/>
        <v>#DIV/0!</v>
      </c>
      <c r="BM255" s="283" t="e">
        <f t="shared" si="29"/>
        <v>#DIV/0!</v>
      </c>
      <c r="BN255" t="e">
        <f t="shared" si="32"/>
        <v>#DIV/0!</v>
      </c>
    </row>
    <row r="256" spans="1:66" x14ac:dyDescent="0.35">
      <c r="A256" t="s">
        <v>450</v>
      </c>
      <c r="B256" s="144"/>
      <c r="C256" s="98"/>
      <c r="D256" s="43" t="str">
        <f t="shared" si="25"/>
        <v>Other</v>
      </c>
      <c r="E256" s="100"/>
      <c r="F256" s="101"/>
      <c r="G256" s="100"/>
      <c r="H256" s="101"/>
      <c r="I256" s="100"/>
      <c r="J256" s="101"/>
      <c r="K256" s="100"/>
      <c r="L256" s="101"/>
      <c r="M256" s="100"/>
      <c r="N256" s="101"/>
      <c r="O256" s="100"/>
      <c r="P256" s="101"/>
      <c r="Q256" s="100"/>
      <c r="R256" s="101"/>
      <c r="S256" s="100"/>
      <c r="T256" s="101"/>
      <c r="U256" s="118"/>
      <c r="V256" s="118"/>
      <c r="W256" s="100"/>
      <c r="X256" s="100"/>
      <c r="Y256" s="100"/>
      <c r="Z256" s="100"/>
      <c r="AA256" s="132"/>
      <c r="AB256" s="101"/>
      <c r="AC256" s="101"/>
      <c r="AD256" s="101"/>
      <c r="AE256" s="100"/>
      <c r="AF256" s="101"/>
      <c r="AG256" s="100"/>
      <c r="AH256" s="101"/>
      <c r="AI256" s="100"/>
      <c r="AJ256" s="101"/>
      <c r="AK256" s="100"/>
      <c r="AL256" s="101"/>
      <c r="AM256" s="101"/>
      <c r="AN256" s="8"/>
      <c r="AO256" s="147">
        <f>IFERROR(VLOOKUP(B256,'A2. Rate Change &amp; Enrollment'!$C$20:$K$769,3,FALSE),0)</f>
        <v>0</v>
      </c>
      <c r="AP256" s="147">
        <f>IFERROR(VLOOKUP(B256,'A2. Rate Change &amp; Enrollment'!$C$20:$K$769,7,FALSE),0)</f>
        <v>0</v>
      </c>
      <c r="AQ256" s="150" t="e">
        <f t="shared" si="30"/>
        <v>#DIV/0!</v>
      </c>
      <c r="AS256" s="177"/>
      <c r="AT256" s="177"/>
      <c r="AV256" s="153" t="e">
        <f t="shared" si="31"/>
        <v>#DIV/0!</v>
      </c>
      <c r="AW256" s="101"/>
      <c r="AY256" s="132"/>
      <c r="AZ256" s="101"/>
      <c r="BA256" s="94"/>
      <c r="BB256" s="94"/>
      <c r="BC256" s="94"/>
      <c r="BD256" s="94"/>
      <c r="BE256" s="101"/>
      <c r="BF256" s="132"/>
      <c r="BG256" s="98"/>
      <c r="BH256" s="74" t="str">
        <f t="shared" si="26"/>
        <v>N</v>
      </c>
      <c r="BI256" t="e">
        <f t="shared" si="27"/>
        <v>#DIV/0!</v>
      </c>
      <c r="BK256" s="283">
        <f>IFERROR(VLOOKUP($B256, 'A2. Rate Change &amp; Enrollment'!$C$14:$BY$769, 75, FALSE), 0)</f>
        <v>0</v>
      </c>
      <c r="BL256" s="283" t="e">
        <f t="shared" si="28"/>
        <v>#DIV/0!</v>
      </c>
      <c r="BM256" s="283" t="e">
        <f t="shared" si="29"/>
        <v>#DIV/0!</v>
      </c>
      <c r="BN256" t="e">
        <f t="shared" si="32"/>
        <v>#DIV/0!</v>
      </c>
    </row>
    <row r="257" spans="1:66" x14ac:dyDescent="0.35">
      <c r="A257" t="s">
        <v>451</v>
      </c>
      <c r="B257" s="144"/>
      <c r="C257" s="98"/>
      <c r="D257" s="43" t="str">
        <f t="shared" si="25"/>
        <v>Other</v>
      </c>
      <c r="E257" s="100"/>
      <c r="F257" s="101"/>
      <c r="G257" s="100"/>
      <c r="H257" s="101"/>
      <c r="I257" s="100"/>
      <c r="J257" s="101"/>
      <c r="K257" s="100"/>
      <c r="L257" s="101"/>
      <c r="M257" s="100"/>
      <c r="N257" s="101"/>
      <c r="O257" s="100"/>
      <c r="P257" s="101"/>
      <c r="Q257" s="100"/>
      <c r="R257" s="101"/>
      <c r="S257" s="100"/>
      <c r="T257" s="101"/>
      <c r="U257" s="118"/>
      <c r="V257" s="118"/>
      <c r="W257" s="100"/>
      <c r="X257" s="100"/>
      <c r="Y257" s="100"/>
      <c r="Z257" s="100"/>
      <c r="AA257" s="132"/>
      <c r="AB257" s="101"/>
      <c r="AC257" s="101"/>
      <c r="AD257" s="101"/>
      <c r="AE257" s="100"/>
      <c r="AF257" s="101"/>
      <c r="AG257" s="100"/>
      <c r="AH257" s="101"/>
      <c r="AI257" s="100"/>
      <c r="AJ257" s="101"/>
      <c r="AK257" s="100"/>
      <c r="AL257" s="101"/>
      <c r="AM257" s="101"/>
      <c r="AN257" s="8"/>
      <c r="AO257" s="147">
        <f>IFERROR(VLOOKUP(B257,'A2. Rate Change &amp; Enrollment'!$C$20:$K$769,3,FALSE),0)</f>
        <v>0</v>
      </c>
      <c r="AP257" s="147">
        <f>IFERROR(VLOOKUP(B257,'A2. Rate Change &amp; Enrollment'!$C$20:$K$769,7,FALSE),0)</f>
        <v>0</v>
      </c>
      <c r="AQ257" s="150" t="e">
        <f t="shared" si="30"/>
        <v>#DIV/0!</v>
      </c>
      <c r="AS257" s="177"/>
      <c r="AT257" s="177"/>
      <c r="AV257" s="153" t="e">
        <f t="shared" si="31"/>
        <v>#DIV/0!</v>
      </c>
      <c r="AW257" s="101"/>
      <c r="AY257" s="132"/>
      <c r="AZ257" s="101"/>
      <c r="BA257" s="94"/>
      <c r="BB257" s="94"/>
      <c r="BC257" s="94"/>
      <c r="BD257" s="94"/>
      <c r="BE257" s="101"/>
      <c r="BF257" s="132"/>
      <c r="BG257" s="98"/>
      <c r="BH257" s="74" t="str">
        <f t="shared" si="26"/>
        <v>N</v>
      </c>
      <c r="BI257" t="e">
        <f t="shared" si="27"/>
        <v>#DIV/0!</v>
      </c>
      <c r="BK257" s="283">
        <f>IFERROR(VLOOKUP($B257, 'A2. Rate Change &amp; Enrollment'!$C$14:$BY$769, 75, FALSE), 0)</f>
        <v>0</v>
      </c>
      <c r="BL257" s="283" t="e">
        <f t="shared" si="28"/>
        <v>#DIV/0!</v>
      </c>
      <c r="BM257" s="283" t="e">
        <f t="shared" si="29"/>
        <v>#DIV/0!</v>
      </c>
      <c r="BN257" t="e">
        <f t="shared" si="32"/>
        <v>#DIV/0!</v>
      </c>
    </row>
    <row r="258" spans="1:66" x14ac:dyDescent="0.35">
      <c r="A258" t="s">
        <v>452</v>
      </c>
      <c r="B258" s="144"/>
      <c r="C258" s="98"/>
      <c r="D258" s="43" t="str">
        <f t="shared" si="25"/>
        <v>Other</v>
      </c>
      <c r="E258" s="100"/>
      <c r="F258" s="101"/>
      <c r="G258" s="100"/>
      <c r="H258" s="101"/>
      <c r="I258" s="100"/>
      <c r="J258" s="101"/>
      <c r="K258" s="100"/>
      <c r="L258" s="101"/>
      <c r="M258" s="100"/>
      <c r="N258" s="101"/>
      <c r="O258" s="100"/>
      <c r="P258" s="101"/>
      <c r="Q258" s="100"/>
      <c r="R258" s="101"/>
      <c r="S258" s="100"/>
      <c r="T258" s="101"/>
      <c r="U258" s="118"/>
      <c r="V258" s="118"/>
      <c r="W258" s="100"/>
      <c r="X258" s="100"/>
      <c r="Y258" s="100"/>
      <c r="Z258" s="100"/>
      <c r="AA258" s="132"/>
      <c r="AB258" s="101"/>
      <c r="AC258" s="101"/>
      <c r="AD258" s="101"/>
      <c r="AE258" s="100"/>
      <c r="AF258" s="101"/>
      <c r="AG258" s="100"/>
      <c r="AH258" s="101"/>
      <c r="AI258" s="100"/>
      <c r="AJ258" s="101"/>
      <c r="AK258" s="100"/>
      <c r="AL258" s="101"/>
      <c r="AM258" s="101"/>
      <c r="AN258" s="8"/>
      <c r="AO258" s="147">
        <f>IFERROR(VLOOKUP(B258,'A2. Rate Change &amp; Enrollment'!$C$20:$K$769,3,FALSE),0)</f>
        <v>0</v>
      </c>
      <c r="AP258" s="147">
        <f>IFERROR(VLOOKUP(B258,'A2. Rate Change &amp; Enrollment'!$C$20:$K$769,7,FALSE),0)</f>
        <v>0</v>
      </c>
      <c r="AQ258" s="150" t="e">
        <f t="shared" si="30"/>
        <v>#DIV/0!</v>
      </c>
      <c r="AS258" s="177"/>
      <c r="AT258" s="177"/>
      <c r="AV258" s="153" t="e">
        <f t="shared" si="31"/>
        <v>#DIV/0!</v>
      </c>
      <c r="AW258" s="101"/>
      <c r="AY258" s="132"/>
      <c r="AZ258" s="101"/>
      <c r="BA258" s="94"/>
      <c r="BB258" s="94"/>
      <c r="BC258" s="94"/>
      <c r="BD258" s="94"/>
      <c r="BE258" s="101"/>
      <c r="BF258" s="132"/>
      <c r="BG258" s="98"/>
      <c r="BH258" s="74" t="str">
        <f t="shared" si="26"/>
        <v>N</v>
      </c>
      <c r="BI258" t="e">
        <f t="shared" si="27"/>
        <v>#DIV/0!</v>
      </c>
      <c r="BK258" s="283">
        <f>IFERROR(VLOOKUP($B258, 'A2. Rate Change &amp; Enrollment'!$C$14:$BY$769, 75, FALSE), 0)</f>
        <v>0</v>
      </c>
      <c r="BL258" s="283" t="e">
        <f t="shared" si="28"/>
        <v>#DIV/0!</v>
      </c>
      <c r="BM258" s="283" t="e">
        <f t="shared" si="29"/>
        <v>#DIV/0!</v>
      </c>
      <c r="BN258" t="e">
        <f t="shared" si="32"/>
        <v>#DIV/0!</v>
      </c>
    </row>
    <row r="259" spans="1:66" x14ac:dyDescent="0.35">
      <c r="A259" t="s">
        <v>453</v>
      </c>
      <c r="B259" s="144"/>
      <c r="C259" s="98"/>
      <c r="D259" s="43" t="str">
        <f t="shared" si="25"/>
        <v>Other</v>
      </c>
      <c r="E259" s="100"/>
      <c r="F259" s="101"/>
      <c r="G259" s="100"/>
      <c r="H259" s="101"/>
      <c r="I259" s="100"/>
      <c r="J259" s="101"/>
      <c r="K259" s="100"/>
      <c r="L259" s="101"/>
      <c r="M259" s="100"/>
      <c r="N259" s="101"/>
      <c r="O259" s="100"/>
      <c r="P259" s="101"/>
      <c r="Q259" s="100"/>
      <c r="R259" s="101"/>
      <c r="S259" s="100"/>
      <c r="T259" s="101"/>
      <c r="U259" s="118"/>
      <c r="V259" s="118"/>
      <c r="W259" s="100"/>
      <c r="X259" s="100"/>
      <c r="Y259" s="100"/>
      <c r="Z259" s="100"/>
      <c r="AA259" s="132"/>
      <c r="AB259" s="101"/>
      <c r="AC259" s="101"/>
      <c r="AD259" s="101"/>
      <c r="AE259" s="100"/>
      <c r="AF259" s="101"/>
      <c r="AG259" s="100"/>
      <c r="AH259" s="101"/>
      <c r="AI259" s="100"/>
      <c r="AJ259" s="101"/>
      <c r="AK259" s="100"/>
      <c r="AL259" s="101"/>
      <c r="AM259" s="101"/>
      <c r="AN259" s="8"/>
      <c r="AO259" s="147">
        <f>IFERROR(VLOOKUP(B259,'A2. Rate Change &amp; Enrollment'!$C$20:$K$769,3,FALSE),0)</f>
        <v>0</v>
      </c>
      <c r="AP259" s="147">
        <f>IFERROR(VLOOKUP(B259,'A2. Rate Change &amp; Enrollment'!$C$20:$K$769,7,FALSE),0)</f>
        <v>0</v>
      </c>
      <c r="AQ259" s="150" t="e">
        <f t="shared" si="30"/>
        <v>#DIV/0!</v>
      </c>
      <c r="AS259" s="177"/>
      <c r="AT259" s="177"/>
      <c r="AV259" s="153" t="e">
        <f t="shared" si="31"/>
        <v>#DIV/0!</v>
      </c>
      <c r="AW259" s="101"/>
      <c r="AY259" s="132"/>
      <c r="AZ259" s="101"/>
      <c r="BA259" s="94"/>
      <c r="BB259" s="94"/>
      <c r="BC259" s="94"/>
      <c r="BD259" s="94"/>
      <c r="BE259" s="101"/>
      <c r="BF259" s="132"/>
      <c r="BG259" s="98"/>
      <c r="BH259" s="74" t="str">
        <f t="shared" si="26"/>
        <v>N</v>
      </c>
      <c r="BI259" t="e">
        <f t="shared" si="27"/>
        <v>#DIV/0!</v>
      </c>
      <c r="BK259" s="283">
        <f>IFERROR(VLOOKUP($B259, 'A2. Rate Change &amp; Enrollment'!$C$14:$BY$769, 75, FALSE), 0)</f>
        <v>0</v>
      </c>
      <c r="BL259" s="283" t="e">
        <f t="shared" si="28"/>
        <v>#DIV/0!</v>
      </c>
      <c r="BM259" s="283" t="e">
        <f t="shared" si="29"/>
        <v>#DIV/0!</v>
      </c>
      <c r="BN259" t="e">
        <f t="shared" si="32"/>
        <v>#DIV/0!</v>
      </c>
    </row>
    <row r="260" spans="1:66" x14ac:dyDescent="0.35">
      <c r="A260" t="s">
        <v>454</v>
      </c>
      <c r="B260" s="144"/>
      <c r="C260" s="98"/>
      <c r="D260" s="43" t="str">
        <f t="shared" si="25"/>
        <v>Other</v>
      </c>
      <c r="E260" s="100"/>
      <c r="F260" s="101"/>
      <c r="G260" s="100"/>
      <c r="H260" s="101"/>
      <c r="I260" s="100"/>
      <c r="J260" s="101"/>
      <c r="K260" s="100"/>
      <c r="L260" s="101"/>
      <c r="M260" s="100"/>
      <c r="N260" s="101"/>
      <c r="O260" s="100"/>
      <c r="P260" s="101"/>
      <c r="Q260" s="100"/>
      <c r="R260" s="101"/>
      <c r="S260" s="100"/>
      <c r="T260" s="101"/>
      <c r="U260" s="118"/>
      <c r="V260" s="118"/>
      <c r="W260" s="100"/>
      <c r="X260" s="100"/>
      <c r="Y260" s="100"/>
      <c r="Z260" s="100"/>
      <c r="AA260" s="132"/>
      <c r="AB260" s="101"/>
      <c r="AC260" s="101"/>
      <c r="AD260" s="101"/>
      <c r="AE260" s="100"/>
      <c r="AF260" s="101"/>
      <c r="AG260" s="100"/>
      <c r="AH260" s="101"/>
      <c r="AI260" s="100"/>
      <c r="AJ260" s="101"/>
      <c r="AK260" s="100"/>
      <c r="AL260" s="101"/>
      <c r="AM260" s="101"/>
      <c r="AN260" s="8"/>
      <c r="AO260" s="147">
        <f>IFERROR(VLOOKUP(B260,'A2. Rate Change &amp; Enrollment'!$C$20:$K$769,3,FALSE),0)</f>
        <v>0</v>
      </c>
      <c r="AP260" s="147">
        <f>IFERROR(VLOOKUP(B260,'A2. Rate Change &amp; Enrollment'!$C$20:$K$769,7,FALSE),0)</f>
        <v>0</v>
      </c>
      <c r="AQ260" s="150" t="e">
        <f t="shared" si="30"/>
        <v>#DIV/0!</v>
      </c>
      <c r="AS260" s="177"/>
      <c r="AT260" s="177"/>
      <c r="AV260" s="153" t="e">
        <f t="shared" si="31"/>
        <v>#DIV/0!</v>
      </c>
      <c r="AW260" s="101"/>
      <c r="AY260" s="132"/>
      <c r="AZ260" s="101"/>
      <c r="BA260" s="94"/>
      <c r="BB260" s="94"/>
      <c r="BC260" s="94"/>
      <c r="BD260" s="94"/>
      <c r="BE260" s="101"/>
      <c r="BF260" s="132"/>
      <c r="BG260" s="98"/>
      <c r="BH260" s="74" t="str">
        <f t="shared" si="26"/>
        <v>N</v>
      </c>
      <c r="BI260" t="e">
        <f t="shared" si="27"/>
        <v>#DIV/0!</v>
      </c>
      <c r="BK260" s="283">
        <f>IFERROR(VLOOKUP($B260, 'A2. Rate Change &amp; Enrollment'!$C$14:$BY$769, 75, FALSE), 0)</f>
        <v>0</v>
      </c>
      <c r="BL260" s="283" t="e">
        <f t="shared" si="28"/>
        <v>#DIV/0!</v>
      </c>
      <c r="BM260" s="283" t="e">
        <f t="shared" si="29"/>
        <v>#DIV/0!</v>
      </c>
      <c r="BN260" t="e">
        <f t="shared" si="32"/>
        <v>#DIV/0!</v>
      </c>
    </row>
    <row r="261" spans="1:66" x14ac:dyDescent="0.35">
      <c r="A261" t="s">
        <v>455</v>
      </c>
      <c r="B261" s="144"/>
      <c r="C261" s="98"/>
      <c r="D261" s="43" t="str">
        <f t="shared" si="25"/>
        <v>Other</v>
      </c>
      <c r="E261" s="100"/>
      <c r="F261" s="101"/>
      <c r="G261" s="100"/>
      <c r="H261" s="101"/>
      <c r="I261" s="100"/>
      <c r="J261" s="101"/>
      <c r="K261" s="100"/>
      <c r="L261" s="101"/>
      <c r="M261" s="100"/>
      <c r="N261" s="101"/>
      <c r="O261" s="100"/>
      <c r="P261" s="101"/>
      <c r="Q261" s="100"/>
      <c r="R261" s="101"/>
      <c r="S261" s="100"/>
      <c r="T261" s="101"/>
      <c r="U261" s="118"/>
      <c r="V261" s="118"/>
      <c r="W261" s="100"/>
      <c r="X261" s="100"/>
      <c r="Y261" s="100"/>
      <c r="Z261" s="100"/>
      <c r="AA261" s="132"/>
      <c r="AB261" s="101"/>
      <c r="AC261" s="101"/>
      <c r="AD261" s="101"/>
      <c r="AE261" s="100"/>
      <c r="AF261" s="101"/>
      <c r="AG261" s="100"/>
      <c r="AH261" s="101"/>
      <c r="AI261" s="100"/>
      <c r="AJ261" s="101"/>
      <c r="AK261" s="100"/>
      <c r="AL261" s="101"/>
      <c r="AM261" s="101"/>
      <c r="AN261" s="8"/>
      <c r="AO261" s="147">
        <f>IFERROR(VLOOKUP(B261,'A2. Rate Change &amp; Enrollment'!$C$20:$K$769,3,FALSE),0)</f>
        <v>0</v>
      </c>
      <c r="AP261" s="147">
        <f>IFERROR(VLOOKUP(B261,'A2. Rate Change &amp; Enrollment'!$C$20:$K$769,7,FALSE),0)</f>
        <v>0</v>
      </c>
      <c r="AQ261" s="150" t="e">
        <f t="shared" si="30"/>
        <v>#DIV/0!</v>
      </c>
      <c r="AS261" s="177"/>
      <c r="AT261" s="177"/>
      <c r="AV261" s="153" t="e">
        <f t="shared" si="31"/>
        <v>#DIV/0!</v>
      </c>
      <c r="AW261" s="101"/>
      <c r="AY261" s="132"/>
      <c r="AZ261" s="101"/>
      <c r="BA261" s="94"/>
      <c r="BB261" s="94"/>
      <c r="BC261" s="94"/>
      <c r="BD261" s="94"/>
      <c r="BE261" s="101"/>
      <c r="BF261" s="132"/>
      <c r="BG261" s="98"/>
      <c r="BH261" s="74" t="str">
        <f t="shared" si="26"/>
        <v>N</v>
      </c>
      <c r="BI261" t="e">
        <f t="shared" si="27"/>
        <v>#DIV/0!</v>
      </c>
      <c r="BK261" s="283">
        <f>IFERROR(VLOOKUP($B261, 'A2. Rate Change &amp; Enrollment'!$C$14:$BY$769, 75, FALSE), 0)</f>
        <v>0</v>
      </c>
      <c r="BL261" s="283" t="e">
        <f t="shared" si="28"/>
        <v>#DIV/0!</v>
      </c>
      <c r="BM261" s="283" t="e">
        <f t="shared" si="29"/>
        <v>#DIV/0!</v>
      </c>
      <c r="BN261" t="e">
        <f t="shared" si="32"/>
        <v>#DIV/0!</v>
      </c>
    </row>
    <row r="262" spans="1:66" x14ac:dyDescent="0.35">
      <c r="A262" t="s">
        <v>456</v>
      </c>
      <c r="B262" s="144"/>
      <c r="C262" s="98"/>
      <c r="D262" s="43" t="str">
        <f t="shared" si="25"/>
        <v>Other</v>
      </c>
      <c r="E262" s="100"/>
      <c r="F262" s="101"/>
      <c r="G262" s="100"/>
      <c r="H262" s="101"/>
      <c r="I262" s="100"/>
      <c r="J262" s="101"/>
      <c r="K262" s="100"/>
      <c r="L262" s="101"/>
      <c r="M262" s="100"/>
      <c r="N262" s="101"/>
      <c r="O262" s="100"/>
      <c r="P262" s="101"/>
      <c r="Q262" s="100"/>
      <c r="R262" s="101"/>
      <c r="S262" s="100"/>
      <c r="T262" s="101"/>
      <c r="U262" s="118"/>
      <c r="V262" s="118"/>
      <c r="W262" s="100"/>
      <c r="X262" s="100"/>
      <c r="Y262" s="100"/>
      <c r="Z262" s="100"/>
      <c r="AA262" s="132"/>
      <c r="AB262" s="101"/>
      <c r="AC262" s="101"/>
      <c r="AD262" s="101"/>
      <c r="AE262" s="100"/>
      <c r="AF262" s="101"/>
      <c r="AG262" s="100"/>
      <c r="AH262" s="101"/>
      <c r="AI262" s="100"/>
      <c r="AJ262" s="101"/>
      <c r="AK262" s="100"/>
      <c r="AL262" s="101"/>
      <c r="AM262" s="101"/>
      <c r="AN262" s="8"/>
      <c r="AO262" s="147">
        <f>IFERROR(VLOOKUP(B262,'A2. Rate Change &amp; Enrollment'!$C$20:$K$769,3,FALSE),0)</f>
        <v>0</v>
      </c>
      <c r="AP262" s="147">
        <f>IFERROR(VLOOKUP(B262,'A2. Rate Change &amp; Enrollment'!$C$20:$K$769,7,FALSE),0)</f>
        <v>0</v>
      </c>
      <c r="AQ262" s="150" t="e">
        <f t="shared" si="30"/>
        <v>#DIV/0!</v>
      </c>
      <c r="AS262" s="177"/>
      <c r="AT262" s="177"/>
      <c r="AV262" s="153" t="e">
        <f t="shared" si="31"/>
        <v>#DIV/0!</v>
      </c>
      <c r="AW262" s="101"/>
      <c r="AY262" s="132"/>
      <c r="AZ262" s="101"/>
      <c r="BA262" s="94"/>
      <c r="BB262" s="94"/>
      <c r="BC262" s="94"/>
      <c r="BD262" s="94"/>
      <c r="BE262" s="101"/>
      <c r="BF262" s="132"/>
      <c r="BG262" s="98"/>
      <c r="BH262" s="74" t="str">
        <f t="shared" si="26"/>
        <v>N</v>
      </c>
      <c r="BI262" t="e">
        <f t="shared" si="27"/>
        <v>#DIV/0!</v>
      </c>
      <c r="BK262" s="283">
        <f>IFERROR(VLOOKUP($B262, 'A2. Rate Change &amp; Enrollment'!$C$14:$BY$769, 75, FALSE), 0)</f>
        <v>0</v>
      </c>
      <c r="BL262" s="283" t="e">
        <f t="shared" si="28"/>
        <v>#DIV/0!</v>
      </c>
      <c r="BM262" s="283" t="e">
        <f t="shared" si="29"/>
        <v>#DIV/0!</v>
      </c>
      <c r="BN262" t="e">
        <f t="shared" si="32"/>
        <v>#DIV/0!</v>
      </c>
    </row>
    <row r="263" spans="1:66" x14ac:dyDescent="0.35">
      <c r="A263" t="s">
        <v>457</v>
      </c>
      <c r="B263" s="144"/>
      <c r="C263" s="98"/>
      <c r="D263" s="43" t="str">
        <f t="shared" si="25"/>
        <v>Other</v>
      </c>
      <c r="E263" s="100"/>
      <c r="F263" s="101"/>
      <c r="G263" s="100"/>
      <c r="H263" s="101"/>
      <c r="I263" s="100"/>
      <c r="J263" s="101"/>
      <c r="K263" s="100"/>
      <c r="L263" s="101"/>
      <c r="M263" s="100"/>
      <c r="N263" s="101"/>
      <c r="O263" s="100"/>
      <c r="P263" s="101"/>
      <c r="Q263" s="100"/>
      <c r="R263" s="101"/>
      <c r="S263" s="100"/>
      <c r="T263" s="101"/>
      <c r="U263" s="118"/>
      <c r="V263" s="118"/>
      <c r="W263" s="100"/>
      <c r="X263" s="100"/>
      <c r="Y263" s="100"/>
      <c r="Z263" s="100"/>
      <c r="AA263" s="132"/>
      <c r="AB263" s="101"/>
      <c r="AC263" s="101"/>
      <c r="AD263" s="101"/>
      <c r="AE263" s="100"/>
      <c r="AF263" s="101"/>
      <c r="AG263" s="100"/>
      <c r="AH263" s="101"/>
      <c r="AI263" s="100"/>
      <c r="AJ263" s="101"/>
      <c r="AK263" s="100"/>
      <c r="AL263" s="101"/>
      <c r="AM263" s="101"/>
      <c r="AN263" s="8"/>
      <c r="AO263" s="147">
        <f>IFERROR(VLOOKUP(B263,'A2. Rate Change &amp; Enrollment'!$C$20:$K$769,3,FALSE),0)</f>
        <v>0</v>
      </c>
      <c r="AP263" s="147">
        <f>IFERROR(VLOOKUP(B263,'A2. Rate Change &amp; Enrollment'!$C$20:$K$769,7,FALSE),0)</f>
        <v>0</v>
      </c>
      <c r="AQ263" s="150" t="e">
        <f t="shared" si="30"/>
        <v>#DIV/0!</v>
      </c>
      <c r="AS263" s="177"/>
      <c r="AT263" s="177"/>
      <c r="AV263" s="153" t="e">
        <f t="shared" si="31"/>
        <v>#DIV/0!</v>
      </c>
      <c r="AW263" s="101"/>
      <c r="AY263" s="132"/>
      <c r="AZ263" s="101"/>
      <c r="BA263" s="94"/>
      <c r="BB263" s="94"/>
      <c r="BC263" s="94"/>
      <c r="BD263" s="94"/>
      <c r="BE263" s="101"/>
      <c r="BF263" s="132"/>
      <c r="BG263" s="98"/>
      <c r="BH263" s="74" t="str">
        <f t="shared" si="26"/>
        <v>N</v>
      </c>
      <c r="BI263" t="e">
        <f t="shared" si="27"/>
        <v>#DIV/0!</v>
      </c>
      <c r="BK263" s="283">
        <f>IFERROR(VLOOKUP($B263, 'A2. Rate Change &amp; Enrollment'!$C$14:$BY$769, 75, FALSE), 0)</f>
        <v>0</v>
      </c>
      <c r="BL263" s="283" t="e">
        <f t="shared" si="28"/>
        <v>#DIV/0!</v>
      </c>
      <c r="BM263" s="283" t="e">
        <f t="shared" si="29"/>
        <v>#DIV/0!</v>
      </c>
      <c r="BN263" t="e">
        <f t="shared" si="32"/>
        <v>#DIV/0!</v>
      </c>
    </row>
    <row r="264" spans="1:66" x14ac:dyDescent="0.35">
      <c r="A264" t="s">
        <v>458</v>
      </c>
      <c r="B264" s="144"/>
      <c r="C264" s="98"/>
      <c r="D264" s="43" t="str">
        <f t="shared" si="25"/>
        <v>Other</v>
      </c>
      <c r="E264" s="100"/>
      <c r="F264" s="101"/>
      <c r="G264" s="100"/>
      <c r="H264" s="101"/>
      <c r="I264" s="100"/>
      <c r="J264" s="101"/>
      <c r="K264" s="100"/>
      <c r="L264" s="101"/>
      <c r="M264" s="100"/>
      <c r="N264" s="101"/>
      <c r="O264" s="100"/>
      <c r="P264" s="101"/>
      <c r="Q264" s="100"/>
      <c r="R264" s="101"/>
      <c r="S264" s="100"/>
      <c r="T264" s="101"/>
      <c r="U264" s="118"/>
      <c r="V264" s="118"/>
      <c r="W264" s="100"/>
      <c r="X264" s="100"/>
      <c r="Y264" s="100"/>
      <c r="Z264" s="100"/>
      <c r="AA264" s="132"/>
      <c r="AB264" s="101"/>
      <c r="AC264" s="101"/>
      <c r="AD264" s="101"/>
      <c r="AE264" s="100"/>
      <c r="AF264" s="101"/>
      <c r="AG264" s="100"/>
      <c r="AH264" s="101"/>
      <c r="AI264" s="100"/>
      <c r="AJ264" s="101"/>
      <c r="AK264" s="100"/>
      <c r="AL264" s="101"/>
      <c r="AM264" s="101"/>
      <c r="AN264" s="8"/>
      <c r="AO264" s="147">
        <f>IFERROR(VLOOKUP(B264,'A2. Rate Change &amp; Enrollment'!$C$20:$K$769,3,FALSE),0)</f>
        <v>0</v>
      </c>
      <c r="AP264" s="147">
        <f>IFERROR(VLOOKUP(B264,'A2. Rate Change &amp; Enrollment'!$C$20:$K$769,7,FALSE),0)</f>
        <v>0</v>
      </c>
      <c r="AQ264" s="150" t="e">
        <f t="shared" si="30"/>
        <v>#DIV/0!</v>
      </c>
      <c r="AS264" s="177"/>
      <c r="AT264" s="177"/>
      <c r="AV264" s="153" t="e">
        <f t="shared" si="31"/>
        <v>#DIV/0!</v>
      </c>
      <c r="AW264" s="101"/>
      <c r="AY264" s="132"/>
      <c r="AZ264" s="101"/>
      <c r="BA264" s="94"/>
      <c r="BB264" s="94"/>
      <c r="BC264" s="94"/>
      <c r="BD264" s="94"/>
      <c r="BE264" s="101"/>
      <c r="BF264" s="132"/>
      <c r="BG264" s="98"/>
      <c r="BH264" s="74" t="str">
        <f t="shared" si="26"/>
        <v>N</v>
      </c>
      <c r="BI264" t="e">
        <f t="shared" si="27"/>
        <v>#DIV/0!</v>
      </c>
      <c r="BK264" s="283">
        <f>IFERROR(VLOOKUP($B264, 'A2. Rate Change &amp; Enrollment'!$C$14:$BY$769, 75, FALSE), 0)</f>
        <v>0</v>
      </c>
      <c r="BL264" s="283" t="e">
        <f t="shared" si="28"/>
        <v>#DIV/0!</v>
      </c>
      <c r="BM264" s="283" t="e">
        <f t="shared" si="29"/>
        <v>#DIV/0!</v>
      </c>
      <c r="BN264" t="e">
        <f t="shared" si="32"/>
        <v>#DIV/0!</v>
      </c>
    </row>
    <row r="265" spans="1:66" x14ac:dyDescent="0.35">
      <c r="A265" t="s">
        <v>459</v>
      </c>
      <c r="B265" s="144"/>
      <c r="C265" s="98"/>
      <c r="D265" s="43" t="str">
        <f t="shared" si="25"/>
        <v>Other</v>
      </c>
      <c r="E265" s="100"/>
      <c r="F265" s="101"/>
      <c r="G265" s="100"/>
      <c r="H265" s="101"/>
      <c r="I265" s="100"/>
      <c r="J265" s="101"/>
      <c r="K265" s="100"/>
      <c r="L265" s="101"/>
      <c r="M265" s="100"/>
      <c r="N265" s="101"/>
      <c r="O265" s="100"/>
      <c r="P265" s="101"/>
      <c r="Q265" s="100"/>
      <c r="R265" s="101"/>
      <c r="S265" s="100"/>
      <c r="T265" s="101"/>
      <c r="U265" s="118"/>
      <c r="V265" s="118"/>
      <c r="W265" s="100"/>
      <c r="X265" s="100"/>
      <c r="Y265" s="100"/>
      <c r="Z265" s="100"/>
      <c r="AA265" s="132"/>
      <c r="AB265" s="101"/>
      <c r="AC265" s="101"/>
      <c r="AD265" s="101"/>
      <c r="AE265" s="100"/>
      <c r="AF265" s="101"/>
      <c r="AG265" s="100"/>
      <c r="AH265" s="101"/>
      <c r="AI265" s="100"/>
      <c r="AJ265" s="101"/>
      <c r="AK265" s="100"/>
      <c r="AL265" s="101"/>
      <c r="AM265" s="101"/>
      <c r="AN265" s="8"/>
      <c r="AO265" s="147">
        <f>IFERROR(VLOOKUP(B265,'A2. Rate Change &amp; Enrollment'!$C$20:$K$769,3,FALSE),0)</f>
        <v>0</v>
      </c>
      <c r="AP265" s="147">
        <f>IFERROR(VLOOKUP(B265,'A2. Rate Change &amp; Enrollment'!$C$20:$K$769,7,FALSE),0)</f>
        <v>0</v>
      </c>
      <c r="AQ265" s="150" t="e">
        <f t="shared" si="30"/>
        <v>#DIV/0!</v>
      </c>
      <c r="AS265" s="177"/>
      <c r="AT265" s="177"/>
      <c r="AV265" s="153" t="e">
        <f t="shared" si="31"/>
        <v>#DIV/0!</v>
      </c>
      <c r="AW265" s="101"/>
      <c r="AY265" s="132"/>
      <c r="AZ265" s="101"/>
      <c r="BA265" s="94"/>
      <c r="BB265" s="94"/>
      <c r="BC265" s="94"/>
      <c r="BD265" s="94"/>
      <c r="BE265" s="101"/>
      <c r="BF265" s="132"/>
      <c r="BG265" s="98"/>
      <c r="BH265" s="74" t="str">
        <f t="shared" si="26"/>
        <v>N</v>
      </c>
      <c r="BI265" t="e">
        <f t="shared" si="27"/>
        <v>#DIV/0!</v>
      </c>
      <c r="BK265" s="283">
        <f>IFERROR(VLOOKUP($B265, 'A2. Rate Change &amp; Enrollment'!$C$14:$BY$769, 75, FALSE), 0)</f>
        <v>0</v>
      </c>
      <c r="BL265" s="283" t="e">
        <f t="shared" si="28"/>
        <v>#DIV/0!</v>
      </c>
      <c r="BM265" s="283" t="e">
        <f t="shared" si="29"/>
        <v>#DIV/0!</v>
      </c>
      <c r="BN265" t="e">
        <f t="shared" si="32"/>
        <v>#DIV/0!</v>
      </c>
    </row>
    <row r="266" spans="1:66" x14ac:dyDescent="0.35">
      <c r="A266" t="s">
        <v>569</v>
      </c>
      <c r="B266" s="144"/>
      <c r="C266" s="98"/>
      <c r="D266" s="43" t="str">
        <f t="shared" si="25"/>
        <v>Other</v>
      </c>
      <c r="E266" s="100"/>
      <c r="F266" s="101"/>
      <c r="G266" s="100"/>
      <c r="H266" s="101"/>
      <c r="I266" s="100"/>
      <c r="J266" s="101"/>
      <c r="K266" s="100"/>
      <c r="L266" s="101"/>
      <c r="M266" s="100"/>
      <c r="N266" s="101"/>
      <c r="O266" s="100"/>
      <c r="P266" s="101"/>
      <c r="Q266" s="100"/>
      <c r="R266" s="101"/>
      <c r="S266" s="100"/>
      <c r="T266" s="101"/>
      <c r="U266" s="118"/>
      <c r="V266" s="118"/>
      <c r="W266" s="100"/>
      <c r="X266" s="100"/>
      <c r="Y266" s="100"/>
      <c r="Z266" s="100"/>
      <c r="AA266" s="132"/>
      <c r="AB266" s="101"/>
      <c r="AC266" s="101"/>
      <c r="AD266" s="101"/>
      <c r="AE266" s="100"/>
      <c r="AF266" s="101"/>
      <c r="AG266" s="100"/>
      <c r="AH266" s="101"/>
      <c r="AI266" s="100"/>
      <c r="AJ266" s="101"/>
      <c r="AK266" s="100"/>
      <c r="AL266" s="101"/>
      <c r="AM266" s="101"/>
      <c r="AN266" s="8"/>
      <c r="AO266" s="147">
        <f>IFERROR(VLOOKUP(B266,'A2. Rate Change &amp; Enrollment'!$C$20:$K$769,3,FALSE),0)</f>
        <v>0</v>
      </c>
      <c r="AP266" s="147">
        <f>IFERROR(VLOOKUP(B266,'A2. Rate Change &amp; Enrollment'!$C$20:$K$769,7,FALSE),0)</f>
        <v>0</v>
      </c>
      <c r="AQ266" s="150" t="e">
        <f t="shared" si="30"/>
        <v>#DIV/0!</v>
      </c>
      <c r="AS266" s="177"/>
      <c r="AT266" s="177"/>
      <c r="AV266" s="153" t="e">
        <f t="shared" si="31"/>
        <v>#DIV/0!</v>
      </c>
      <c r="AW266" s="101"/>
      <c r="AY266" s="132"/>
      <c r="AZ266" s="101"/>
      <c r="BA266" s="94"/>
      <c r="BB266" s="94"/>
      <c r="BC266" s="94"/>
      <c r="BD266" s="94"/>
      <c r="BE266" s="101"/>
      <c r="BF266" s="132"/>
      <c r="BG266" s="98"/>
      <c r="BH266" s="74" t="str">
        <f t="shared" si="26"/>
        <v>N</v>
      </c>
      <c r="BI266" t="e">
        <f t="shared" si="27"/>
        <v>#DIV/0!</v>
      </c>
      <c r="BK266" s="283">
        <f>IFERROR(VLOOKUP($B266, 'A2. Rate Change &amp; Enrollment'!$C$14:$BY$769, 75, FALSE), 0)</f>
        <v>0</v>
      </c>
      <c r="BL266" s="283" t="e">
        <f t="shared" si="28"/>
        <v>#DIV/0!</v>
      </c>
      <c r="BM266" s="283" t="e">
        <f t="shared" si="29"/>
        <v>#DIV/0!</v>
      </c>
      <c r="BN266" t="e">
        <f t="shared" si="32"/>
        <v>#DIV/0!</v>
      </c>
    </row>
    <row r="267" spans="1:66" x14ac:dyDescent="0.35">
      <c r="A267" t="s">
        <v>570</v>
      </c>
      <c r="B267" s="144"/>
      <c r="C267" s="98"/>
      <c r="D267" s="43" t="str">
        <f t="shared" si="25"/>
        <v>Other</v>
      </c>
      <c r="E267" s="100"/>
      <c r="F267" s="101"/>
      <c r="G267" s="100"/>
      <c r="H267" s="101"/>
      <c r="I267" s="100"/>
      <c r="J267" s="101"/>
      <c r="K267" s="100"/>
      <c r="L267" s="101"/>
      <c r="M267" s="100"/>
      <c r="N267" s="101"/>
      <c r="O267" s="100"/>
      <c r="P267" s="101"/>
      <c r="Q267" s="100"/>
      <c r="R267" s="101"/>
      <c r="S267" s="100"/>
      <c r="T267" s="101"/>
      <c r="U267" s="118"/>
      <c r="V267" s="118"/>
      <c r="W267" s="100"/>
      <c r="X267" s="100"/>
      <c r="Y267" s="100"/>
      <c r="Z267" s="100"/>
      <c r="AA267" s="132"/>
      <c r="AB267" s="101"/>
      <c r="AC267" s="101"/>
      <c r="AD267" s="101"/>
      <c r="AE267" s="100"/>
      <c r="AF267" s="101"/>
      <c r="AG267" s="100"/>
      <c r="AH267" s="101"/>
      <c r="AI267" s="100"/>
      <c r="AJ267" s="101"/>
      <c r="AK267" s="100"/>
      <c r="AL267" s="101"/>
      <c r="AM267" s="101"/>
      <c r="AN267" s="8"/>
      <c r="AO267" s="147">
        <f>IFERROR(VLOOKUP(B267,'A2. Rate Change &amp; Enrollment'!$C$20:$K$769,3,FALSE),0)</f>
        <v>0</v>
      </c>
      <c r="AP267" s="147">
        <f>IFERROR(VLOOKUP(B267,'A2. Rate Change &amp; Enrollment'!$C$20:$K$769,7,FALSE),0)</f>
        <v>0</v>
      </c>
      <c r="AQ267" s="150" t="e">
        <f t="shared" si="30"/>
        <v>#DIV/0!</v>
      </c>
      <c r="AS267" s="177"/>
      <c r="AT267" s="177"/>
      <c r="AV267" s="153" t="e">
        <f t="shared" si="31"/>
        <v>#DIV/0!</v>
      </c>
      <c r="AW267" s="101"/>
      <c r="AY267" s="132"/>
      <c r="AZ267" s="101"/>
      <c r="BA267" s="94"/>
      <c r="BB267" s="94"/>
      <c r="BC267" s="94"/>
      <c r="BD267" s="94"/>
      <c r="BE267" s="101"/>
      <c r="BF267" s="132"/>
      <c r="BG267" s="98"/>
      <c r="BH267" s="74" t="str">
        <f t="shared" si="26"/>
        <v>N</v>
      </c>
      <c r="BI267" t="e">
        <f t="shared" si="27"/>
        <v>#DIV/0!</v>
      </c>
      <c r="BK267" s="283">
        <f>IFERROR(VLOOKUP($B267, 'A2. Rate Change &amp; Enrollment'!$C$14:$BY$769, 75, FALSE), 0)</f>
        <v>0</v>
      </c>
      <c r="BL267" s="283" t="e">
        <f t="shared" si="28"/>
        <v>#DIV/0!</v>
      </c>
      <c r="BM267" s="283" t="e">
        <f t="shared" si="29"/>
        <v>#DIV/0!</v>
      </c>
      <c r="BN267" t="e">
        <f t="shared" si="32"/>
        <v>#DIV/0!</v>
      </c>
    </row>
    <row r="268" spans="1:66" x14ac:dyDescent="0.35">
      <c r="A268" t="s">
        <v>571</v>
      </c>
      <c r="B268" s="144"/>
      <c r="C268" s="98"/>
      <c r="D268" s="43" t="str">
        <f t="shared" si="25"/>
        <v>Other</v>
      </c>
      <c r="E268" s="100"/>
      <c r="F268" s="101"/>
      <c r="G268" s="100"/>
      <c r="H268" s="101"/>
      <c r="I268" s="100"/>
      <c r="J268" s="101"/>
      <c r="K268" s="100"/>
      <c r="L268" s="101"/>
      <c r="M268" s="100"/>
      <c r="N268" s="101"/>
      <c r="O268" s="100"/>
      <c r="P268" s="101"/>
      <c r="Q268" s="100"/>
      <c r="R268" s="101"/>
      <c r="S268" s="100"/>
      <c r="T268" s="101"/>
      <c r="U268" s="118"/>
      <c r="V268" s="118"/>
      <c r="W268" s="100"/>
      <c r="X268" s="100"/>
      <c r="Y268" s="100"/>
      <c r="Z268" s="100"/>
      <c r="AA268" s="132"/>
      <c r="AB268" s="101"/>
      <c r="AC268" s="101"/>
      <c r="AD268" s="101"/>
      <c r="AE268" s="100"/>
      <c r="AF268" s="101"/>
      <c r="AG268" s="100"/>
      <c r="AH268" s="101"/>
      <c r="AI268" s="100"/>
      <c r="AJ268" s="101"/>
      <c r="AK268" s="100"/>
      <c r="AL268" s="101"/>
      <c r="AM268" s="101"/>
      <c r="AN268" s="8"/>
      <c r="AO268" s="147">
        <f>IFERROR(VLOOKUP(B268,'A2. Rate Change &amp; Enrollment'!$C$20:$K$769,3,FALSE),0)</f>
        <v>0</v>
      </c>
      <c r="AP268" s="147">
        <f>IFERROR(VLOOKUP(B268,'A2. Rate Change &amp; Enrollment'!$C$20:$K$769,7,FALSE),0)</f>
        <v>0</v>
      </c>
      <c r="AQ268" s="150" t="e">
        <f t="shared" si="30"/>
        <v>#DIV/0!</v>
      </c>
      <c r="AS268" s="177"/>
      <c r="AT268" s="177"/>
      <c r="AV268" s="153" t="e">
        <f t="shared" si="31"/>
        <v>#DIV/0!</v>
      </c>
      <c r="AW268" s="101"/>
      <c r="AY268" s="132"/>
      <c r="AZ268" s="101"/>
      <c r="BA268" s="94"/>
      <c r="BB268" s="94"/>
      <c r="BC268" s="94"/>
      <c r="BD268" s="94"/>
      <c r="BE268" s="101"/>
      <c r="BF268" s="132"/>
      <c r="BG268" s="98"/>
      <c r="BH268" s="74" t="str">
        <f t="shared" si="26"/>
        <v>N</v>
      </c>
      <c r="BI268" t="e">
        <f t="shared" si="27"/>
        <v>#DIV/0!</v>
      </c>
      <c r="BK268" s="283">
        <f>IFERROR(VLOOKUP($B268, 'A2. Rate Change &amp; Enrollment'!$C$14:$BY$769, 75, FALSE), 0)</f>
        <v>0</v>
      </c>
      <c r="BL268" s="283" t="e">
        <f t="shared" si="28"/>
        <v>#DIV/0!</v>
      </c>
      <c r="BM268" s="283" t="e">
        <f t="shared" si="29"/>
        <v>#DIV/0!</v>
      </c>
      <c r="BN268" t="e">
        <f t="shared" si="32"/>
        <v>#DIV/0!</v>
      </c>
    </row>
    <row r="269" spans="1:66" x14ac:dyDescent="0.35">
      <c r="A269" t="s">
        <v>572</v>
      </c>
      <c r="B269" s="144"/>
      <c r="C269" s="98"/>
      <c r="D269" s="43" t="str">
        <f t="shared" si="25"/>
        <v>Other</v>
      </c>
      <c r="E269" s="100"/>
      <c r="F269" s="101"/>
      <c r="G269" s="100"/>
      <c r="H269" s="101"/>
      <c r="I269" s="100"/>
      <c r="J269" s="101"/>
      <c r="K269" s="100"/>
      <c r="L269" s="101"/>
      <c r="M269" s="100"/>
      <c r="N269" s="101"/>
      <c r="O269" s="100"/>
      <c r="P269" s="101"/>
      <c r="Q269" s="100"/>
      <c r="R269" s="101"/>
      <c r="S269" s="100"/>
      <c r="T269" s="101"/>
      <c r="U269" s="118"/>
      <c r="V269" s="118"/>
      <c r="W269" s="100"/>
      <c r="X269" s="100"/>
      <c r="Y269" s="100"/>
      <c r="Z269" s="100"/>
      <c r="AA269" s="132"/>
      <c r="AB269" s="101"/>
      <c r="AC269" s="101"/>
      <c r="AD269" s="101"/>
      <c r="AE269" s="100"/>
      <c r="AF269" s="101"/>
      <c r="AG269" s="100"/>
      <c r="AH269" s="101"/>
      <c r="AI269" s="100"/>
      <c r="AJ269" s="101"/>
      <c r="AK269" s="100"/>
      <c r="AL269" s="101"/>
      <c r="AM269" s="101"/>
      <c r="AN269" s="8"/>
      <c r="AO269" s="147">
        <f>IFERROR(VLOOKUP(B269,'A2. Rate Change &amp; Enrollment'!$C$20:$K$769,3,FALSE),0)</f>
        <v>0</v>
      </c>
      <c r="AP269" s="147">
        <f>IFERROR(VLOOKUP(B269,'A2. Rate Change &amp; Enrollment'!$C$20:$K$769,7,FALSE),0)</f>
        <v>0</v>
      </c>
      <c r="AQ269" s="150" t="e">
        <f t="shared" si="30"/>
        <v>#DIV/0!</v>
      </c>
      <c r="AS269" s="177"/>
      <c r="AT269" s="177"/>
      <c r="AV269" s="153" t="e">
        <f t="shared" si="31"/>
        <v>#DIV/0!</v>
      </c>
      <c r="AW269" s="101"/>
      <c r="AY269" s="132"/>
      <c r="AZ269" s="101"/>
      <c r="BA269" s="94"/>
      <c r="BB269" s="94"/>
      <c r="BC269" s="94"/>
      <c r="BD269" s="94"/>
      <c r="BE269" s="101"/>
      <c r="BF269" s="132"/>
      <c r="BG269" s="98"/>
      <c r="BH269" s="74" t="str">
        <f t="shared" si="26"/>
        <v>N</v>
      </c>
      <c r="BI269" t="e">
        <f t="shared" si="27"/>
        <v>#DIV/0!</v>
      </c>
      <c r="BK269" s="283">
        <f>IFERROR(VLOOKUP($B269, 'A2. Rate Change &amp; Enrollment'!$C$14:$BY$769, 75, FALSE), 0)</f>
        <v>0</v>
      </c>
      <c r="BL269" s="283" t="e">
        <f t="shared" si="28"/>
        <v>#DIV/0!</v>
      </c>
      <c r="BM269" s="283" t="e">
        <f t="shared" si="29"/>
        <v>#DIV/0!</v>
      </c>
      <c r="BN269" t="e">
        <f t="shared" si="32"/>
        <v>#DIV/0!</v>
      </c>
    </row>
    <row r="270" spans="1:66" x14ac:dyDescent="0.35">
      <c r="A270" t="s">
        <v>573</v>
      </c>
      <c r="B270" s="144"/>
      <c r="C270" s="98"/>
      <c r="D270" s="43" t="str">
        <f t="shared" si="25"/>
        <v>Other</v>
      </c>
      <c r="E270" s="100"/>
      <c r="F270" s="101"/>
      <c r="G270" s="100"/>
      <c r="H270" s="101"/>
      <c r="I270" s="100"/>
      <c r="J270" s="101"/>
      <c r="K270" s="100"/>
      <c r="L270" s="101"/>
      <c r="M270" s="100"/>
      <c r="N270" s="101"/>
      <c r="O270" s="100"/>
      <c r="P270" s="101"/>
      <c r="Q270" s="100"/>
      <c r="R270" s="101"/>
      <c r="S270" s="100"/>
      <c r="T270" s="101"/>
      <c r="U270" s="118"/>
      <c r="V270" s="118"/>
      <c r="W270" s="100"/>
      <c r="X270" s="100"/>
      <c r="Y270" s="100"/>
      <c r="Z270" s="100"/>
      <c r="AA270" s="132"/>
      <c r="AB270" s="101"/>
      <c r="AC270" s="101"/>
      <c r="AD270" s="101"/>
      <c r="AE270" s="100"/>
      <c r="AF270" s="101"/>
      <c r="AG270" s="100"/>
      <c r="AH270" s="101"/>
      <c r="AI270" s="100"/>
      <c r="AJ270" s="101"/>
      <c r="AK270" s="100"/>
      <c r="AL270" s="101"/>
      <c r="AM270" s="101"/>
      <c r="AN270" s="8"/>
      <c r="AO270" s="147">
        <f>IFERROR(VLOOKUP(B270,'A2. Rate Change &amp; Enrollment'!$C$20:$K$769,3,FALSE),0)</f>
        <v>0</v>
      </c>
      <c r="AP270" s="147">
        <f>IFERROR(VLOOKUP(B270,'A2. Rate Change &amp; Enrollment'!$C$20:$K$769,7,FALSE),0)</f>
        <v>0</v>
      </c>
      <c r="AQ270" s="150" t="e">
        <f t="shared" si="30"/>
        <v>#DIV/0!</v>
      </c>
      <c r="AS270" s="177"/>
      <c r="AT270" s="177"/>
      <c r="AV270" s="153" t="e">
        <f t="shared" si="31"/>
        <v>#DIV/0!</v>
      </c>
      <c r="AW270" s="101"/>
      <c r="AY270" s="132"/>
      <c r="AZ270" s="101"/>
      <c r="BA270" s="94"/>
      <c r="BB270" s="94"/>
      <c r="BC270" s="94"/>
      <c r="BD270" s="94"/>
      <c r="BE270" s="101"/>
      <c r="BF270" s="132"/>
      <c r="BG270" s="98"/>
      <c r="BH270" s="74" t="str">
        <f t="shared" si="26"/>
        <v>N</v>
      </c>
      <c r="BI270" t="e">
        <f t="shared" si="27"/>
        <v>#DIV/0!</v>
      </c>
      <c r="BK270" s="283">
        <f>IFERROR(VLOOKUP($B270, 'A2. Rate Change &amp; Enrollment'!$C$14:$BY$769, 75, FALSE), 0)</f>
        <v>0</v>
      </c>
      <c r="BL270" s="283" t="e">
        <f t="shared" si="28"/>
        <v>#DIV/0!</v>
      </c>
      <c r="BM270" s="283" t="e">
        <f t="shared" si="29"/>
        <v>#DIV/0!</v>
      </c>
      <c r="BN270" t="e">
        <f t="shared" si="32"/>
        <v>#DIV/0!</v>
      </c>
    </row>
    <row r="271" spans="1:66" x14ac:dyDescent="0.35">
      <c r="A271" t="s">
        <v>574</v>
      </c>
      <c r="B271" s="144"/>
      <c r="C271" s="98"/>
      <c r="D271" s="43" t="str">
        <f t="shared" si="25"/>
        <v>Other</v>
      </c>
      <c r="E271" s="100"/>
      <c r="F271" s="101"/>
      <c r="G271" s="100"/>
      <c r="H271" s="101"/>
      <c r="I271" s="100"/>
      <c r="J271" s="101"/>
      <c r="K271" s="100"/>
      <c r="L271" s="101"/>
      <c r="M271" s="100"/>
      <c r="N271" s="101"/>
      <c r="O271" s="100"/>
      <c r="P271" s="101"/>
      <c r="Q271" s="100"/>
      <c r="R271" s="101"/>
      <c r="S271" s="100"/>
      <c r="T271" s="101"/>
      <c r="U271" s="118"/>
      <c r="V271" s="118"/>
      <c r="W271" s="100"/>
      <c r="X271" s="100"/>
      <c r="Y271" s="100"/>
      <c r="Z271" s="100"/>
      <c r="AA271" s="132"/>
      <c r="AB271" s="101"/>
      <c r="AC271" s="101"/>
      <c r="AD271" s="101"/>
      <c r="AE271" s="100"/>
      <c r="AF271" s="101"/>
      <c r="AG271" s="100"/>
      <c r="AH271" s="101"/>
      <c r="AI271" s="100"/>
      <c r="AJ271" s="101"/>
      <c r="AK271" s="100"/>
      <c r="AL271" s="101"/>
      <c r="AM271" s="101"/>
      <c r="AN271" s="8"/>
      <c r="AO271" s="147">
        <f>IFERROR(VLOOKUP(B271,'A2. Rate Change &amp; Enrollment'!$C$20:$K$769,3,FALSE),0)</f>
        <v>0</v>
      </c>
      <c r="AP271" s="147">
        <f>IFERROR(VLOOKUP(B271,'A2. Rate Change &amp; Enrollment'!$C$20:$K$769,7,FALSE),0)</f>
        <v>0</v>
      </c>
      <c r="AQ271" s="150" t="e">
        <f t="shared" si="30"/>
        <v>#DIV/0!</v>
      </c>
      <c r="AS271" s="177"/>
      <c r="AT271" s="177"/>
      <c r="AV271" s="153" t="e">
        <f t="shared" si="31"/>
        <v>#DIV/0!</v>
      </c>
      <c r="AW271" s="101"/>
      <c r="AY271" s="132"/>
      <c r="AZ271" s="101"/>
      <c r="BA271" s="94"/>
      <c r="BB271" s="94"/>
      <c r="BC271" s="94"/>
      <c r="BD271" s="94"/>
      <c r="BE271" s="101"/>
      <c r="BF271" s="132"/>
      <c r="BG271" s="98"/>
      <c r="BH271" s="74" t="str">
        <f t="shared" si="26"/>
        <v>N</v>
      </c>
      <c r="BI271" t="e">
        <f t="shared" si="27"/>
        <v>#DIV/0!</v>
      </c>
      <c r="BK271" s="283">
        <f>IFERROR(VLOOKUP($B271, 'A2. Rate Change &amp; Enrollment'!$C$14:$BY$769, 75, FALSE), 0)</f>
        <v>0</v>
      </c>
      <c r="BL271" s="283" t="e">
        <f t="shared" si="28"/>
        <v>#DIV/0!</v>
      </c>
      <c r="BM271" s="283" t="e">
        <f t="shared" si="29"/>
        <v>#DIV/0!</v>
      </c>
      <c r="BN271" t="e">
        <f t="shared" si="32"/>
        <v>#DIV/0!</v>
      </c>
    </row>
    <row r="272" spans="1:66" x14ac:dyDescent="0.35">
      <c r="A272" t="s">
        <v>575</v>
      </c>
      <c r="B272" s="144"/>
      <c r="C272" s="98"/>
      <c r="D272" s="43" t="str">
        <f t="shared" ref="D272:D335" si="33">$B$4</f>
        <v>Other</v>
      </c>
      <c r="E272" s="100"/>
      <c r="F272" s="101"/>
      <c r="G272" s="100"/>
      <c r="H272" s="101"/>
      <c r="I272" s="100"/>
      <c r="J272" s="101"/>
      <c r="K272" s="100"/>
      <c r="L272" s="101"/>
      <c r="M272" s="100"/>
      <c r="N272" s="101"/>
      <c r="O272" s="100"/>
      <c r="P272" s="101"/>
      <c r="Q272" s="100"/>
      <c r="R272" s="101"/>
      <c r="S272" s="100"/>
      <c r="T272" s="101"/>
      <c r="U272" s="118"/>
      <c r="V272" s="118"/>
      <c r="W272" s="100"/>
      <c r="X272" s="100"/>
      <c r="Y272" s="100"/>
      <c r="Z272" s="100"/>
      <c r="AA272" s="132"/>
      <c r="AB272" s="101"/>
      <c r="AC272" s="101"/>
      <c r="AD272" s="101"/>
      <c r="AE272" s="100"/>
      <c r="AF272" s="101"/>
      <c r="AG272" s="100"/>
      <c r="AH272" s="101"/>
      <c r="AI272" s="100"/>
      <c r="AJ272" s="101"/>
      <c r="AK272" s="100"/>
      <c r="AL272" s="101"/>
      <c r="AM272" s="101"/>
      <c r="AN272" s="8"/>
      <c r="AO272" s="147">
        <f>IFERROR(VLOOKUP(B272,'A2. Rate Change &amp; Enrollment'!$C$20:$K$769,3,FALSE),0)</f>
        <v>0</v>
      </c>
      <c r="AP272" s="147">
        <f>IFERROR(VLOOKUP(B272,'A2. Rate Change &amp; Enrollment'!$C$20:$K$769,7,FALSE),0)</f>
        <v>0</v>
      </c>
      <c r="AQ272" s="150" t="e">
        <f t="shared" si="30"/>
        <v>#DIV/0!</v>
      </c>
      <c r="AS272" s="177"/>
      <c r="AT272" s="177"/>
      <c r="AV272" s="153" t="e">
        <f t="shared" si="31"/>
        <v>#DIV/0!</v>
      </c>
      <c r="AW272" s="101"/>
      <c r="AY272" s="132"/>
      <c r="AZ272" s="101"/>
      <c r="BA272" s="94"/>
      <c r="BB272" s="94"/>
      <c r="BC272" s="94"/>
      <c r="BD272" s="94"/>
      <c r="BE272" s="101"/>
      <c r="BF272" s="132"/>
      <c r="BG272" s="98"/>
      <c r="BH272" s="74" t="str">
        <f t="shared" ref="BH272:BH335" si="34">IF(OR(AS272-AT272&gt;5%, AT272-AS272&gt;5%), "Y", "N")</f>
        <v>N</v>
      </c>
      <c r="BI272" t="e">
        <f t="shared" ref="BI272:BI335" si="35">IF(AND(AQ272&gt;5%, BH272="Y"), "Y", "N")</f>
        <v>#DIV/0!</v>
      </c>
      <c r="BK272" s="283">
        <f>IFERROR(VLOOKUP($B272, 'A2. Rate Change &amp; Enrollment'!$C$14:$BY$769, 75, FALSE), 0)</f>
        <v>0</v>
      </c>
      <c r="BL272" s="283" t="e">
        <f t="shared" ref="BL272:BL335" si="36">BK272/$BK$14</f>
        <v>#DIV/0!</v>
      </c>
      <c r="BM272" s="283" t="e">
        <f t="shared" ref="BM272:BM335" si="37">AS272/$AS$14</f>
        <v>#DIV/0!</v>
      </c>
      <c r="BN272" t="e">
        <f t="shared" si="32"/>
        <v>#DIV/0!</v>
      </c>
    </row>
    <row r="273" spans="1:66" x14ac:dyDescent="0.35">
      <c r="A273" t="s">
        <v>576</v>
      </c>
      <c r="B273" s="144"/>
      <c r="C273" s="98"/>
      <c r="D273" s="43" t="str">
        <f t="shared" si="33"/>
        <v>Other</v>
      </c>
      <c r="E273" s="100"/>
      <c r="F273" s="101"/>
      <c r="G273" s="100"/>
      <c r="H273" s="101"/>
      <c r="I273" s="100"/>
      <c r="J273" s="101"/>
      <c r="K273" s="100"/>
      <c r="L273" s="101"/>
      <c r="M273" s="100"/>
      <c r="N273" s="101"/>
      <c r="O273" s="100"/>
      <c r="P273" s="101"/>
      <c r="Q273" s="100"/>
      <c r="R273" s="101"/>
      <c r="S273" s="100"/>
      <c r="T273" s="101"/>
      <c r="U273" s="118"/>
      <c r="V273" s="118"/>
      <c r="W273" s="100"/>
      <c r="X273" s="100"/>
      <c r="Y273" s="100"/>
      <c r="Z273" s="100"/>
      <c r="AA273" s="132"/>
      <c r="AB273" s="101"/>
      <c r="AC273" s="101"/>
      <c r="AD273" s="101"/>
      <c r="AE273" s="100"/>
      <c r="AF273" s="101"/>
      <c r="AG273" s="100"/>
      <c r="AH273" s="101"/>
      <c r="AI273" s="100"/>
      <c r="AJ273" s="101"/>
      <c r="AK273" s="100"/>
      <c r="AL273" s="101"/>
      <c r="AM273" s="101"/>
      <c r="AN273" s="8"/>
      <c r="AO273" s="147">
        <f>IFERROR(VLOOKUP(B273,'A2. Rate Change &amp; Enrollment'!$C$20:$K$769,3,FALSE),0)</f>
        <v>0</v>
      </c>
      <c r="AP273" s="147">
        <f>IFERROR(VLOOKUP(B273,'A2. Rate Change &amp; Enrollment'!$C$20:$K$769,7,FALSE),0)</f>
        <v>0</v>
      </c>
      <c r="AQ273" s="150" t="e">
        <f t="shared" ref="AQ273:AQ336" si="38">AP273/$AP$11</f>
        <v>#DIV/0!</v>
      </c>
      <c r="AS273" s="177"/>
      <c r="AT273" s="177"/>
      <c r="AV273" s="153" t="e">
        <f t="shared" ref="AV273:AV336" si="39">AS273/AT273-1</f>
        <v>#DIV/0!</v>
      </c>
      <c r="AW273" s="101"/>
      <c r="AY273" s="132"/>
      <c r="AZ273" s="101"/>
      <c r="BA273" s="94"/>
      <c r="BB273" s="94"/>
      <c r="BC273" s="94"/>
      <c r="BD273" s="94"/>
      <c r="BE273" s="101"/>
      <c r="BF273" s="132"/>
      <c r="BG273" s="98"/>
      <c r="BH273" s="74" t="str">
        <f t="shared" si="34"/>
        <v>N</v>
      </c>
      <c r="BI273" t="e">
        <f t="shared" si="35"/>
        <v>#DIV/0!</v>
      </c>
      <c r="BK273" s="283">
        <f>IFERROR(VLOOKUP($B273, 'A2. Rate Change &amp; Enrollment'!$C$14:$BY$769, 75, FALSE), 0)</f>
        <v>0</v>
      </c>
      <c r="BL273" s="283" t="e">
        <f t="shared" si="36"/>
        <v>#DIV/0!</v>
      </c>
      <c r="BM273" s="283" t="e">
        <f t="shared" si="37"/>
        <v>#DIV/0!</v>
      </c>
      <c r="BN273" t="e">
        <f t="shared" ref="BN273:BN336" si="40">IF(ABS(BM273-BL273)&lt;0.001, "N", "Y")</f>
        <v>#DIV/0!</v>
      </c>
    </row>
    <row r="274" spans="1:66" x14ac:dyDescent="0.35">
      <c r="A274" t="s">
        <v>577</v>
      </c>
      <c r="B274" s="144"/>
      <c r="C274" s="98"/>
      <c r="D274" s="43" t="str">
        <f t="shared" si="33"/>
        <v>Other</v>
      </c>
      <c r="E274" s="100"/>
      <c r="F274" s="101"/>
      <c r="G274" s="100"/>
      <c r="H274" s="101"/>
      <c r="I274" s="100"/>
      <c r="J274" s="101"/>
      <c r="K274" s="100"/>
      <c r="L274" s="101"/>
      <c r="M274" s="100"/>
      <c r="N274" s="101"/>
      <c r="O274" s="100"/>
      <c r="P274" s="101"/>
      <c r="Q274" s="100"/>
      <c r="R274" s="101"/>
      <c r="S274" s="100"/>
      <c r="T274" s="101"/>
      <c r="U274" s="118"/>
      <c r="V274" s="118"/>
      <c r="W274" s="100"/>
      <c r="X274" s="100"/>
      <c r="Y274" s="100"/>
      <c r="Z274" s="100"/>
      <c r="AA274" s="132"/>
      <c r="AB274" s="101"/>
      <c r="AC274" s="101"/>
      <c r="AD274" s="101"/>
      <c r="AE274" s="100"/>
      <c r="AF274" s="101"/>
      <c r="AG274" s="100"/>
      <c r="AH274" s="101"/>
      <c r="AI274" s="100"/>
      <c r="AJ274" s="101"/>
      <c r="AK274" s="100"/>
      <c r="AL274" s="101"/>
      <c r="AM274" s="101"/>
      <c r="AN274" s="8"/>
      <c r="AO274" s="147">
        <f>IFERROR(VLOOKUP(B274,'A2. Rate Change &amp; Enrollment'!$C$20:$K$769,3,FALSE),0)</f>
        <v>0</v>
      </c>
      <c r="AP274" s="147">
        <f>IFERROR(VLOOKUP(B274,'A2. Rate Change &amp; Enrollment'!$C$20:$K$769,7,FALSE),0)</f>
        <v>0</v>
      </c>
      <c r="AQ274" s="150" t="e">
        <f t="shared" si="38"/>
        <v>#DIV/0!</v>
      </c>
      <c r="AS274" s="177"/>
      <c r="AT274" s="177"/>
      <c r="AV274" s="153" t="e">
        <f t="shared" si="39"/>
        <v>#DIV/0!</v>
      </c>
      <c r="AW274" s="101"/>
      <c r="AY274" s="132"/>
      <c r="AZ274" s="101"/>
      <c r="BA274" s="94"/>
      <c r="BB274" s="94"/>
      <c r="BC274" s="94"/>
      <c r="BD274" s="94"/>
      <c r="BE274" s="101"/>
      <c r="BF274" s="132"/>
      <c r="BG274" s="98"/>
      <c r="BH274" s="74" t="str">
        <f t="shared" si="34"/>
        <v>N</v>
      </c>
      <c r="BI274" t="e">
        <f t="shared" si="35"/>
        <v>#DIV/0!</v>
      </c>
      <c r="BK274" s="283">
        <f>IFERROR(VLOOKUP($B274, 'A2. Rate Change &amp; Enrollment'!$C$14:$BY$769, 75, FALSE), 0)</f>
        <v>0</v>
      </c>
      <c r="BL274" s="283" t="e">
        <f t="shared" si="36"/>
        <v>#DIV/0!</v>
      </c>
      <c r="BM274" s="283" t="e">
        <f t="shared" si="37"/>
        <v>#DIV/0!</v>
      </c>
      <c r="BN274" t="e">
        <f t="shared" si="40"/>
        <v>#DIV/0!</v>
      </c>
    </row>
    <row r="275" spans="1:66" x14ac:dyDescent="0.35">
      <c r="A275" t="s">
        <v>578</v>
      </c>
      <c r="B275" s="144"/>
      <c r="C275" s="98"/>
      <c r="D275" s="43" t="str">
        <f t="shared" si="33"/>
        <v>Other</v>
      </c>
      <c r="E275" s="100"/>
      <c r="F275" s="101"/>
      <c r="G275" s="100"/>
      <c r="H275" s="101"/>
      <c r="I275" s="100"/>
      <c r="J275" s="101"/>
      <c r="K275" s="100"/>
      <c r="L275" s="101"/>
      <c r="M275" s="100"/>
      <c r="N275" s="101"/>
      <c r="O275" s="100"/>
      <c r="P275" s="101"/>
      <c r="Q275" s="100"/>
      <c r="R275" s="101"/>
      <c r="S275" s="100"/>
      <c r="T275" s="101"/>
      <c r="U275" s="118"/>
      <c r="V275" s="118"/>
      <c r="W275" s="100"/>
      <c r="X275" s="100"/>
      <c r="Y275" s="100"/>
      <c r="Z275" s="100"/>
      <c r="AA275" s="132"/>
      <c r="AB275" s="101"/>
      <c r="AC275" s="101"/>
      <c r="AD275" s="101"/>
      <c r="AE275" s="100"/>
      <c r="AF275" s="101"/>
      <c r="AG275" s="100"/>
      <c r="AH275" s="101"/>
      <c r="AI275" s="100"/>
      <c r="AJ275" s="101"/>
      <c r="AK275" s="100"/>
      <c r="AL275" s="101"/>
      <c r="AM275" s="101"/>
      <c r="AN275" s="8"/>
      <c r="AO275" s="147">
        <f>IFERROR(VLOOKUP(B275,'A2. Rate Change &amp; Enrollment'!$C$20:$K$769,3,FALSE),0)</f>
        <v>0</v>
      </c>
      <c r="AP275" s="147">
        <f>IFERROR(VLOOKUP(B275,'A2. Rate Change &amp; Enrollment'!$C$20:$K$769,7,FALSE),0)</f>
        <v>0</v>
      </c>
      <c r="AQ275" s="150" t="e">
        <f t="shared" si="38"/>
        <v>#DIV/0!</v>
      </c>
      <c r="AS275" s="177"/>
      <c r="AT275" s="177"/>
      <c r="AV275" s="153" t="e">
        <f t="shared" si="39"/>
        <v>#DIV/0!</v>
      </c>
      <c r="AW275" s="101"/>
      <c r="AY275" s="132"/>
      <c r="AZ275" s="101"/>
      <c r="BA275" s="94"/>
      <c r="BB275" s="94"/>
      <c r="BC275" s="94"/>
      <c r="BD275" s="94"/>
      <c r="BE275" s="101"/>
      <c r="BF275" s="132"/>
      <c r="BG275" s="98"/>
      <c r="BH275" s="74" t="str">
        <f t="shared" si="34"/>
        <v>N</v>
      </c>
      <c r="BI275" t="e">
        <f t="shared" si="35"/>
        <v>#DIV/0!</v>
      </c>
      <c r="BK275" s="283">
        <f>IFERROR(VLOOKUP($B275, 'A2. Rate Change &amp; Enrollment'!$C$14:$BY$769, 75, FALSE), 0)</f>
        <v>0</v>
      </c>
      <c r="BL275" s="283" t="e">
        <f t="shared" si="36"/>
        <v>#DIV/0!</v>
      </c>
      <c r="BM275" s="283" t="e">
        <f t="shared" si="37"/>
        <v>#DIV/0!</v>
      </c>
      <c r="BN275" t="e">
        <f t="shared" si="40"/>
        <v>#DIV/0!</v>
      </c>
    </row>
    <row r="276" spans="1:66" x14ac:dyDescent="0.35">
      <c r="A276" t="s">
        <v>579</v>
      </c>
      <c r="B276" s="144"/>
      <c r="C276" s="98"/>
      <c r="D276" s="43" t="str">
        <f t="shared" si="33"/>
        <v>Other</v>
      </c>
      <c r="E276" s="100"/>
      <c r="F276" s="101"/>
      <c r="G276" s="100"/>
      <c r="H276" s="101"/>
      <c r="I276" s="100"/>
      <c r="J276" s="101"/>
      <c r="K276" s="100"/>
      <c r="L276" s="101"/>
      <c r="M276" s="100"/>
      <c r="N276" s="101"/>
      <c r="O276" s="100"/>
      <c r="P276" s="101"/>
      <c r="Q276" s="100"/>
      <c r="R276" s="101"/>
      <c r="S276" s="100"/>
      <c r="T276" s="101"/>
      <c r="U276" s="118"/>
      <c r="V276" s="118"/>
      <c r="W276" s="100"/>
      <c r="X276" s="100"/>
      <c r="Y276" s="100"/>
      <c r="Z276" s="100"/>
      <c r="AA276" s="132"/>
      <c r="AB276" s="101"/>
      <c r="AC276" s="101"/>
      <c r="AD276" s="101"/>
      <c r="AE276" s="100"/>
      <c r="AF276" s="101"/>
      <c r="AG276" s="100"/>
      <c r="AH276" s="101"/>
      <c r="AI276" s="100"/>
      <c r="AJ276" s="101"/>
      <c r="AK276" s="100"/>
      <c r="AL276" s="101"/>
      <c r="AM276" s="101"/>
      <c r="AN276" s="8"/>
      <c r="AO276" s="147">
        <f>IFERROR(VLOOKUP(B276,'A2. Rate Change &amp; Enrollment'!$C$20:$K$769,3,FALSE),0)</f>
        <v>0</v>
      </c>
      <c r="AP276" s="147">
        <f>IFERROR(VLOOKUP(B276,'A2. Rate Change &amp; Enrollment'!$C$20:$K$769,7,FALSE),0)</f>
        <v>0</v>
      </c>
      <c r="AQ276" s="150" t="e">
        <f t="shared" si="38"/>
        <v>#DIV/0!</v>
      </c>
      <c r="AS276" s="177"/>
      <c r="AT276" s="177"/>
      <c r="AV276" s="153" t="e">
        <f t="shared" si="39"/>
        <v>#DIV/0!</v>
      </c>
      <c r="AW276" s="101"/>
      <c r="AY276" s="132"/>
      <c r="AZ276" s="101"/>
      <c r="BA276" s="94"/>
      <c r="BB276" s="94"/>
      <c r="BC276" s="94"/>
      <c r="BD276" s="94"/>
      <c r="BE276" s="101"/>
      <c r="BF276" s="132"/>
      <c r="BG276" s="98"/>
      <c r="BH276" s="74" t="str">
        <f t="shared" si="34"/>
        <v>N</v>
      </c>
      <c r="BI276" t="e">
        <f t="shared" si="35"/>
        <v>#DIV/0!</v>
      </c>
      <c r="BK276" s="283">
        <f>IFERROR(VLOOKUP($B276, 'A2. Rate Change &amp; Enrollment'!$C$14:$BY$769, 75, FALSE), 0)</f>
        <v>0</v>
      </c>
      <c r="BL276" s="283" t="e">
        <f t="shared" si="36"/>
        <v>#DIV/0!</v>
      </c>
      <c r="BM276" s="283" t="e">
        <f t="shared" si="37"/>
        <v>#DIV/0!</v>
      </c>
      <c r="BN276" t="e">
        <f t="shared" si="40"/>
        <v>#DIV/0!</v>
      </c>
    </row>
    <row r="277" spans="1:66" x14ac:dyDescent="0.35">
      <c r="A277" t="s">
        <v>580</v>
      </c>
      <c r="B277" s="144"/>
      <c r="C277" s="98"/>
      <c r="D277" s="43" t="str">
        <f t="shared" si="33"/>
        <v>Other</v>
      </c>
      <c r="E277" s="100"/>
      <c r="F277" s="101"/>
      <c r="G277" s="100"/>
      <c r="H277" s="101"/>
      <c r="I277" s="100"/>
      <c r="J277" s="101"/>
      <c r="K277" s="100"/>
      <c r="L277" s="101"/>
      <c r="M277" s="100"/>
      <c r="N277" s="101"/>
      <c r="O277" s="100"/>
      <c r="P277" s="101"/>
      <c r="Q277" s="100"/>
      <c r="R277" s="101"/>
      <c r="S277" s="100"/>
      <c r="T277" s="101"/>
      <c r="U277" s="118"/>
      <c r="V277" s="118"/>
      <c r="W277" s="100"/>
      <c r="X277" s="100"/>
      <c r="Y277" s="100"/>
      <c r="Z277" s="100"/>
      <c r="AA277" s="132"/>
      <c r="AB277" s="101"/>
      <c r="AC277" s="101"/>
      <c r="AD277" s="101"/>
      <c r="AE277" s="100"/>
      <c r="AF277" s="101"/>
      <c r="AG277" s="100"/>
      <c r="AH277" s="101"/>
      <c r="AI277" s="100"/>
      <c r="AJ277" s="101"/>
      <c r="AK277" s="100"/>
      <c r="AL277" s="101"/>
      <c r="AM277" s="101"/>
      <c r="AN277" s="8"/>
      <c r="AO277" s="147">
        <f>IFERROR(VLOOKUP(B277,'A2. Rate Change &amp; Enrollment'!$C$20:$K$769,3,FALSE),0)</f>
        <v>0</v>
      </c>
      <c r="AP277" s="147">
        <f>IFERROR(VLOOKUP(B277,'A2. Rate Change &amp; Enrollment'!$C$20:$K$769,7,FALSE),0)</f>
        <v>0</v>
      </c>
      <c r="AQ277" s="150" t="e">
        <f t="shared" si="38"/>
        <v>#DIV/0!</v>
      </c>
      <c r="AS277" s="177"/>
      <c r="AT277" s="177"/>
      <c r="AV277" s="153" t="e">
        <f t="shared" si="39"/>
        <v>#DIV/0!</v>
      </c>
      <c r="AW277" s="101"/>
      <c r="AY277" s="132"/>
      <c r="AZ277" s="101"/>
      <c r="BA277" s="94"/>
      <c r="BB277" s="94"/>
      <c r="BC277" s="94"/>
      <c r="BD277" s="94"/>
      <c r="BE277" s="101"/>
      <c r="BF277" s="132"/>
      <c r="BG277" s="98"/>
      <c r="BH277" s="74" t="str">
        <f t="shared" si="34"/>
        <v>N</v>
      </c>
      <c r="BI277" t="e">
        <f t="shared" si="35"/>
        <v>#DIV/0!</v>
      </c>
      <c r="BK277" s="283">
        <f>IFERROR(VLOOKUP($B277, 'A2. Rate Change &amp; Enrollment'!$C$14:$BY$769, 75, FALSE), 0)</f>
        <v>0</v>
      </c>
      <c r="BL277" s="283" t="e">
        <f t="shared" si="36"/>
        <v>#DIV/0!</v>
      </c>
      <c r="BM277" s="283" t="e">
        <f t="shared" si="37"/>
        <v>#DIV/0!</v>
      </c>
      <c r="BN277" t="e">
        <f t="shared" si="40"/>
        <v>#DIV/0!</v>
      </c>
    </row>
    <row r="278" spans="1:66" x14ac:dyDescent="0.35">
      <c r="A278" t="s">
        <v>581</v>
      </c>
      <c r="B278" s="144"/>
      <c r="C278" s="98"/>
      <c r="D278" s="43" t="str">
        <f t="shared" si="33"/>
        <v>Other</v>
      </c>
      <c r="E278" s="100"/>
      <c r="F278" s="101"/>
      <c r="G278" s="100"/>
      <c r="H278" s="101"/>
      <c r="I278" s="100"/>
      <c r="J278" s="101"/>
      <c r="K278" s="100"/>
      <c r="L278" s="101"/>
      <c r="M278" s="100"/>
      <c r="N278" s="101"/>
      <c r="O278" s="100"/>
      <c r="P278" s="101"/>
      <c r="Q278" s="100"/>
      <c r="R278" s="101"/>
      <c r="S278" s="100"/>
      <c r="T278" s="101"/>
      <c r="U278" s="118"/>
      <c r="V278" s="118"/>
      <c r="W278" s="100"/>
      <c r="X278" s="100"/>
      <c r="Y278" s="100"/>
      <c r="Z278" s="100"/>
      <c r="AA278" s="132"/>
      <c r="AB278" s="101"/>
      <c r="AC278" s="101"/>
      <c r="AD278" s="101"/>
      <c r="AE278" s="100"/>
      <c r="AF278" s="101"/>
      <c r="AG278" s="100"/>
      <c r="AH278" s="101"/>
      <c r="AI278" s="100"/>
      <c r="AJ278" s="101"/>
      <c r="AK278" s="100"/>
      <c r="AL278" s="101"/>
      <c r="AM278" s="101"/>
      <c r="AN278" s="8"/>
      <c r="AO278" s="147">
        <f>IFERROR(VLOOKUP(B278,'A2. Rate Change &amp; Enrollment'!$C$20:$K$769,3,FALSE),0)</f>
        <v>0</v>
      </c>
      <c r="AP278" s="147">
        <f>IFERROR(VLOOKUP(B278,'A2. Rate Change &amp; Enrollment'!$C$20:$K$769,7,FALSE),0)</f>
        <v>0</v>
      </c>
      <c r="AQ278" s="150" t="e">
        <f t="shared" si="38"/>
        <v>#DIV/0!</v>
      </c>
      <c r="AS278" s="177"/>
      <c r="AT278" s="177"/>
      <c r="AV278" s="153" t="e">
        <f t="shared" si="39"/>
        <v>#DIV/0!</v>
      </c>
      <c r="AW278" s="101"/>
      <c r="AY278" s="132"/>
      <c r="AZ278" s="101"/>
      <c r="BA278" s="94"/>
      <c r="BB278" s="94"/>
      <c r="BC278" s="94"/>
      <c r="BD278" s="94"/>
      <c r="BE278" s="101"/>
      <c r="BF278" s="132"/>
      <c r="BG278" s="98"/>
      <c r="BH278" s="74" t="str">
        <f t="shared" si="34"/>
        <v>N</v>
      </c>
      <c r="BI278" t="e">
        <f t="shared" si="35"/>
        <v>#DIV/0!</v>
      </c>
      <c r="BK278" s="283">
        <f>IFERROR(VLOOKUP($B278, 'A2. Rate Change &amp; Enrollment'!$C$14:$BY$769, 75, FALSE), 0)</f>
        <v>0</v>
      </c>
      <c r="BL278" s="283" t="e">
        <f t="shared" si="36"/>
        <v>#DIV/0!</v>
      </c>
      <c r="BM278" s="283" t="e">
        <f t="shared" si="37"/>
        <v>#DIV/0!</v>
      </c>
      <c r="BN278" t="e">
        <f t="shared" si="40"/>
        <v>#DIV/0!</v>
      </c>
    </row>
    <row r="279" spans="1:66" x14ac:dyDescent="0.35">
      <c r="A279" t="s">
        <v>582</v>
      </c>
      <c r="B279" s="144"/>
      <c r="C279" s="98"/>
      <c r="D279" s="43" t="str">
        <f t="shared" si="33"/>
        <v>Other</v>
      </c>
      <c r="E279" s="100"/>
      <c r="F279" s="101"/>
      <c r="G279" s="100"/>
      <c r="H279" s="101"/>
      <c r="I279" s="100"/>
      <c r="J279" s="101"/>
      <c r="K279" s="100"/>
      <c r="L279" s="101"/>
      <c r="M279" s="100"/>
      <c r="N279" s="101"/>
      <c r="O279" s="100"/>
      <c r="P279" s="101"/>
      <c r="Q279" s="100"/>
      <c r="R279" s="101"/>
      <c r="S279" s="100"/>
      <c r="T279" s="101"/>
      <c r="U279" s="118"/>
      <c r="V279" s="118"/>
      <c r="W279" s="100"/>
      <c r="X279" s="100"/>
      <c r="Y279" s="100"/>
      <c r="Z279" s="100"/>
      <c r="AA279" s="132"/>
      <c r="AB279" s="101"/>
      <c r="AC279" s="101"/>
      <c r="AD279" s="101"/>
      <c r="AE279" s="100"/>
      <c r="AF279" s="101"/>
      <c r="AG279" s="100"/>
      <c r="AH279" s="101"/>
      <c r="AI279" s="100"/>
      <c r="AJ279" s="101"/>
      <c r="AK279" s="100"/>
      <c r="AL279" s="101"/>
      <c r="AM279" s="101"/>
      <c r="AN279" s="8"/>
      <c r="AO279" s="147">
        <f>IFERROR(VLOOKUP(B279,'A2. Rate Change &amp; Enrollment'!$C$20:$K$769,3,FALSE),0)</f>
        <v>0</v>
      </c>
      <c r="AP279" s="147">
        <f>IFERROR(VLOOKUP(B279,'A2. Rate Change &amp; Enrollment'!$C$20:$K$769,7,FALSE),0)</f>
        <v>0</v>
      </c>
      <c r="AQ279" s="150" t="e">
        <f t="shared" si="38"/>
        <v>#DIV/0!</v>
      </c>
      <c r="AS279" s="177"/>
      <c r="AT279" s="177"/>
      <c r="AV279" s="153" t="e">
        <f t="shared" si="39"/>
        <v>#DIV/0!</v>
      </c>
      <c r="AW279" s="101"/>
      <c r="AY279" s="132"/>
      <c r="AZ279" s="101"/>
      <c r="BA279" s="94"/>
      <c r="BB279" s="94"/>
      <c r="BC279" s="94"/>
      <c r="BD279" s="94"/>
      <c r="BE279" s="101"/>
      <c r="BF279" s="132"/>
      <c r="BG279" s="98"/>
      <c r="BH279" s="74" t="str">
        <f t="shared" si="34"/>
        <v>N</v>
      </c>
      <c r="BI279" t="e">
        <f t="shared" si="35"/>
        <v>#DIV/0!</v>
      </c>
      <c r="BK279" s="283">
        <f>IFERROR(VLOOKUP($B279, 'A2. Rate Change &amp; Enrollment'!$C$14:$BY$769, 75, FALSE), 0)</f>
        <v>0</v>
      </c>
      <c r="BL279" s="283" t="e">
        <f t="shared" si="36"/>
        <v>#DIV/0!</v>
      </c>
      <c r="BM279" s="283" t="e">
        <f t="shared" si="37"/>
        <v>#DIV/0!</v>
      </c>
      <c r="BN279" t="e">
        <f t="shared" si="40"/>
        <v>#DIV/0!</v>
      </c>
    </row>
    <row r="280" spans="1:66" x14ac:dyDescent="0.35">
      <c r="A280" t="s">
        <v>583</v>
      </c>
      <c r="B280" s="144"/>
      <c r="C280" s="98"/>
      <c r="D280" s="43" t="str">
        <f t="shared" si="33"/>
        <v>Other</v>
      </c>
      <c r="E280" s="100"/>
      <c r="F280" s="101"/>
      <c r="G280" s="100"/>
      <c r="H280" s="101"/>
      <c r="I280" s="100"/>
      <c r="J280" s="101"/>
      <c r="K280" s="100"/>
      <c r="L280" s="101"/>
      <c r="M280" s="100"/>
      <c r="N280" s="101"/>
      <c r="O280" s="100"/>
      <c r="P280" s="101"/>
      <c r="Q280" s="100"/>
      <c r="R280" s="101"/>
      <c r="S280" s="100"/>
      <c r="T280" s="101"/>
      <c r="U280" s="118"/>
      <c r="V280" s="118"/>
      <c r="W280" s="100"/>
      <c r="X280" s="100"/>
      <c r="Y280" s="100"/>
      <c r="Z280" s="100"/>
      <c r="AA280" s="132"/>
      <c r="AB280" s="101"/>
      <c r="AC280" s="101"/>
      <c r="AD280" s="101"/>
      <c r="AE280" s="100"/>
      <c r="AF280" s="101"/>
      <c r="AG280" s="100"/>
      <c r="AH280" s="101"/>
      <c r="AI280" s="100"/>
      <c r="AJ280" s="101"/>
      <c r="AK280" s="100"/>
      <c r="AL280" s="101"/>
      <c r="AM280" s="101"/>
      <c r="AN280" s="8"/>
      <c r="AO280" s="147">
        <f>IFERROR(VLOOKUP(B280,'A2. Rate Change &amp; Enrollment'!$C$20:$K$769,3,FALSE),0)</f>
        <v>0</v>
      </c>
      <c r="AP280" s="147">
        <f>IFERROR(VLOOKUP(B280,'A2. Rate Change &amp; Enrollment'!$C$20:$K$769,7,FALSE),0)</f>
        <v>0</v>
      </c>
      <c r="AQ280" s="150" t="e">
        <f t="shared" si="38"/>
        <v>#DIV/0!</v>
      </c>
      <c r="AS280" s="177"/>
      <c r="AT280" s="177"/>
      <c r="AV280" s="153" t="e">
        <f t="shared" si="39"/>
        <v>#DIV/0!</v>
      </c>
      <c r="AW280" s="101"/>
      <c r="AY280" s="132"/>
      <c r="AZ280" s="101"/>
      <c r="BA280" s="94"/>
      <c r="BB280" s="94"/>
      <c r="BC280" s="94"/>
      <c r="BD280" s="94"/>
      <c r="BE280" s="101"/>
      <c r="BF280" s="132"/>
      <c r="BG280" s="98"/>
      <c r="BH280" s="74" t="str">
        <f t="shared" si="34"/>
        <v>N</v>
      </c>
      <c r="BI280" t="e">
        <f t="shared" si="35"/>
        <v>#DIV/0!</v>
      </c>
      <c r="BK280" s="283">
        <f>IFERROR(VLOOKUP($B280, 'A2. Rate Change &amp; Enrollment'!$C$14:$BY$769, 75, FALSE), 0)</f>
        <v>0</v>
      </c>
      <c r="BL280" s="283" t="e">
        <f t="shared" si="36"/>
        <v>#DIV/0!</v>
      </c>
      <c r="BM280" s="283" t="e">
        <f t="shared" si="37"/>
        <v>#DIV/0!</v>
      </c>
      <c r="BN280" t="e">
        <f t="shared" si="40"/>
        <v>#DIV/0!</v>
      </c>
    </row>
    <row r="281" spans="1:66" x14ac:dyDescent="0.35">
      <c r="A281" t="s">
        <v>584</v>
      </c>
      <c r="B281" s="144"/>
      <c r="C281" s="98"/>
      <c r="D281" s="43" t="str">
        <f t="shared" si="33"/>
        <v>Other</v>
      </c>
      <c r="E281" s="100"/>
      <c r="F281" s="101"/>
      <c r="G281" s="100"/>
      <c r="H281" s="101"/>
      <c r="I281" s="100"/>
      <c r="J281" s="101"/>
      <c r="K281" s="100"/>
      <c r="L281" s="101"/>
      <c r="M281" s="100"/>
      <c r="N281" s="101"/>
      <c r="O281" s="100"/>
      <c r="P281" s="101"/>
      <c r="Q281" s="100"/>
      <c r="R281" s="101"/>
      <c r="S281" s="100"/>
      <c r="T281" s="101"/>
      <c r="U281" s="118"/>
      <c r="V281" s="118"/>
      <c r="W281" s="100"/>
      <c r="X281" s="100"/>
      <c r="Y281" s="100"/>
      <c r="Z281" s="100"/>
      <c r="AA281" s="132"/>
      <c r="AB281" s="101"/>
      <c r="AC281" s="101"/>
      <c r="AD281" s="101"/>
      <c r="AE281" s="100"/>
      <c r="AF281" s="101"/>
      <c r="AG281" s="100"/>
      <c r="AH281" s="101"/>
      <c r="AI281" s="100"/>
      <c r="AJ281" s="101"/>
      <c r="AK281" s="100"/>
      <c r="AL281" s="101"/>
      <c r="AM281" s="101"/>
      <c r="AN281" s="8"/>
      <c r="AO281" s="147">
        <f>IFERROR(VLOOKUP(B281,'A2. Rate Change &amp; Enrollment'!$C$20:$K$769,3,FALSE),0)</f>
        <v>0</v>
      </c>
      <c r="AP281" s="147">
        <f>IFERROR(VLOOKUP(B281,'A2. Rate Change &amp; Enrollment'!$C$20:$K$769,7,FALSE),0)</f>
        <v>0</v>
      </c>
      <c r="AQ281" s="150" t="e">
        <f t="shared" si="38"/>
        <v>#DIV/0!</v>
      </c>
      <c r="AS281" s="177"/>
      <c r="AT281" s="177"/>
      <c r="AV281" s="153" t="e">
        <f t="shared" si="39"/>
        <v>#DIV/0!</v>
      </c>
      <c r="AW281" s="101"/>
      <c r="AY281" s="132"/>
      <c r="AZ281" s="101"/>
      <c r="BA281" s="94"/>
      <c r="BB281" s="94"/>
      <c r="BC281" s="94"/>
      <c r="BD281" s="94"/>
      <c r="BE281" s="101"/>
      <c r="BF281" s="132"/>
      <c r="BG281" s="98"/>
      <c r="BH281" s="74" t="str">
        <f t="shared" si="34"/>
        <v>N</v>
      </c>
      <c r="BI281" t="e">
        <f t="shared" si="35"/>
        <v>#DIV/0!</v>
      </c>
      <c r="BK281" s="283">
        <f>IFERROR(VLOOKUP($B281, 'A2. Rate Change &amp; Enrollment'!$C$14:$BY$769, 75, FALSE), 0)</f>
        <v>0</v>
      </c>
      <c r="BL281" s="283" t="e">
        <f t="shared" si="36"/>
        <v>#DIV/0!</v>
      </c>
      <c r="BM281" s="283" t="e">
        <f t="shared" si="37"/>
        <v>#DIV/0!</v>
      </c>
      <c r="BN281" t="e">
        <f t="shared" si="40"/>
        <v>#DIV/0!</v>
      </c>
    </row>
    <row r="282" spans="1:66" x14ac:dyDescent="0.35">
      <c r="A282" t="s">
        <v>585</v>
      </c>
      <c r="B282" s="144"/>
      <c r="C282" s="98"/>
      <c r="D282" s="43" t="str">
        <f t="shared" si="33"/>
        <v>Other</v>
      </c>
      <c r="E282" s="100"/>
      <c r="F282" s="101"/>
      <c r="G282" s="100"/>
      <c r="H282" s="101"/>
      <c r="I282" s="100"/>
      <c r="J282" s="101"/>
      <c r="K282" s="100"/>
      <c r="L282" s="101"/>
      <c r="M282" s="100"/>
      <c r="N282" s="101"/>
      <c r="O282" s="100"/>
      <c r="P282" s="101"/>
      <c r="Q282" s="100"/>
      <c r="R282" s="101"/>
      <c r="S282" s="100"/>
      <c r="T282" s="101"/>
      <c r="U282" s="118"/>
      <c r="V282" s="118"/>
      <c r="W282" s="100"/>
      <c r="X282" s="100"/>
      <c r="Y282" s="100"/>
      <c r="Z282" s="100"/>
      <c r="AA282" s="132"/>
      <c r="AB282" s="101"/>
      <c r="AC282" s="101"/>
      <c r="AD282" s="101"/>
      <c r="AE282" s="100"/>
      <c r="AF282" s="101"/>
      <c r="AG282" s="100"/>
      <c r="AH282" s="101"/>
      <c r="AI282" s="100"/>
      <c r="AJ282" s="101"/>
      <c r="AK282" s="100"/>
      <c r="AL282" s="101"/>
      <c r="AM282" s="101"/>
      <c r="AN282" s="8"/>
      <c r="AO282" s="147">
        <f>IFERROR(VLOOKUP(B282,'A2. Rate Change &amp; Enrollment'!$C$20:$K$769,3,FALSE),0)</f>
        <v>0</v>
      </c>
      <c r="AP282" s="147">
        <f>IFERROR(VLOOKUP(B282,'A2. Rate Change &amp; Enrollment'!$C$20:$K$769,7,FALSE),0)</f>
        <v>0</v>
      </c>
      <c r="AQ282" s="150" t="e">
        <f t="shared" si="38"/>
        <v>#DIV/0!</v>
      </c>
      <c r="AS282" s="177"/>
      <c r="AT282" s="177"/>
      <c r="AV282" s="153" t="e">
        <f t="shared" si="39"/>
        <v>#DIV/0!</v>
      </c>
      <c r="AW282" s="101"/>
      <c r="AY282" s="132"/>
      <c r="AZ282" s="101"/>
      <c r="BA282" s="94"/>
      <c r="BB282" s="94"/>
      <c r="BC282" s="94"/>
      <c r="BD282" s="94"/>
      <c r="BE282" s="101"/>
      <c r="BF282" s="132"/>
      <c r="BG282" s="98"/>
      <c r="BH282" s="74" t="str">
        <f t="shared" si="34"/>
        <v>N</v>
      </c>
      <c r="BI282" t="e">
        <f t="shared" si="35"/>
        <v>#DIV/0!</v>
      </c>
      <c r="BK282" s="283">
        <f>IFERROR(VLOOKUP($B282, 'A2. Rate Change &amp; Enrollment'!$C$14:$BY$769, 75, FALSE), 0)</f>
        <v>0</v>
      </c>
      <c r="BL282" s="283" t="e">
        <f t="shared" si="36"/>
        <v>#DIV/0!</v>
      </c>
      <c r="BM282" s="283" t="e">
        <f t="shared" si="37"/>
        <v>#DIV/0!</v>
      </c>
      <c r="BN282" t="e">
        <f t="shared" si="40"/>
        <v>#DIV/0!</v>
      </c>
    </row>
    <row r="283" spans="1:66" x14ac:dyDescent="0.35">
      <c r="A283" t="s">
        <v>586</v>
      </c>
      <c r="B283" s="144"/>
      <c r="C283" s="98"/>
      <c r="D283" s="43" t="str">
        <f t="shared" si="33"/>
        <v>Other</v>
      </c>
      <c r="E283" s="100"/>
      <c r="F283" s="101"/>
      <c r="G283" s="100"/>
      <c r="H283" s="101"/>
      <c r="I283" s="100"/>
      <c r="J283" s="101"/>
      <c r="K283" s="100"/>
      <c r="L283" s="101"/>
      <c r="M283" s="100"/>
      <c r="N283" s="101"/>
      <c r="O283" s="100"/>
      <c r="P283" s="101"/>
      <c r="Q283" s="100"/>
      <c r="R283" s="101"/>
      <c r="S283" s="100"/>
      <c r="T283" s="101"/>
      <c r="U283" s="118"/>
      <c r="V283" s="118"/>
      <c r="W283" s="100"/>
      <c r="X283" s="100"/>
      <c r="Y283" s="100"/>
      <c r="Z283" s="100"/>
      <c r="AA283" s="132"/>
      <c r="AB283" s="101"/>
      <c r="AC283" s="101"/>
      <c r="AD283" s="101"/>
      <c r="AE283" s="100"/>
      <c r="AF283" s="101"/>
      <c r="AG283" s="100"/>
      <c r="AH283" s="101"/>
      <c r="AI283" s="100"/>
      <c r="AJ283" s="101"/>
      <c r="AK283" s="100"/>
      <c r="AL283" s="101"/>
      <c r="AM283" s="101"/>
      <c r="AN283" s="8"/>
      <c r="AO283" s="147">
        <f>IFERROR(VLOOKUP(B283,'A2. Rate Change &amp; Enrollment'!$C$20:$K$769,3,FALSE),0)</f>
        <v>0</v>
      </c>
      <c r="AP283" s="147">
        <f>IFERROR(VLOOKUP(B283,'A2. Rate Change &amp; Enrollment'!$C$20:$K$769,7,FALSE),0)</f>
        <v>0</v>
      </c>
      <c r="AQ283" s="150" t="e">
        <f t="shared" si="38"/>
        <v>#DIV/0!</v>
      </c>
      <c r="AS283" s="177"/>
      <c r="AT283" s="177"/>
      <c r="AV283" s="153" t="e">
        <f t="shared" si="39"/>
        <v>#DIV/0!</v>
      </c>
      <c r="AW283" s="101"/>
      <c r="AY283" s="132"/>
      <c r="AZ283" s="101"/>
      <c r="BA283" s="94"/>
      <c r="BB283" s="94"/>
      <c r="BC283" s="94"/>
      <c r="BD283" s="94"/>
      <c r="BE283" s="101"/>
      <c r="BF283" s="132"/>
      <c r="BG283" s="98"/>
      <c r="BH283" s="74" t="str">
        <f t="shared" si="34"/>
        <v>N</v>
      </c>
      <c r="BI283" t="e">
        <f t="shared" si="35"/>
        <v>#DIV/0!</v>
      </c>
      <c r="BK283" s="283">
        <f>IFERROR(VLOOKUP($B283, 'A2. Rate Change &amp; Enrollment'!$C$14:$BY$769, 75, FALSE), 0)</f>
        <v>0</v>
      </c>
      <c r="BL283" s="283" t="e">
        <f t="shared" si="36"/>
        <v>#DIV/0!</v>
      </c>
      <c r="BM283" s="283" t="e">
        <f t="shared" si="37"/>
        <v>#DIV/0!</v>
      </c>
      <c r="BN283" t="e">
        <f t="shared" si="40"/>
        <v>#DIV/0!</v>
      </c>
    </row>
    <row r="284" spans="1:66" x14ac:dyDescent="0.35">
      <c r="A284" t="s">
        <v>587</v>
      </c>
      <c r="B284" s="144"/>
      <c r="C284" s="98"/>
      <c r="D284" s="43" t="str">
        <f t="shared" si="33"/>
        <v>Other</v>
      </c>
      <c r="E284" s="100"/>
      <c r="F284" s="101"/>
      <c r="G284" s="100"/>
      <c r="H284" s="101"/>
      <c r="I284" s="100"/>
      <c r="J284" s="101"/>
      <c r="K284" s="100"/>
      <c r="L284" s="101"/>
      <c r="M284" s="100"/>
      <c r="N284" s="101"/>
      <c r="O284" s="100"/>
      <c r="P284" s="101"/>
      <c r="Q284" s="100"/>
      <c r="R284" s="101"/>
      <c r="S284" s="100"/>
      <c r="T284" s="101"/>
      <c r="U284" s="118"/>
      <c r="V284" s="118"/>
      <c r="W284" s="100"/>
      <c r="X284" s="100"/>
      <c r="Y284" s="100"/>
      <c r="Z284" s="100"/>
      <c r="AA284" s="132"/>
      <c r="AB284" s="101"/>
      <c r="AC284" s="101"/>
      <c r="AD284" s="101"/>
      <c r="AE284" s="100"/>
      <c r="AF284" s="101"/>
      <c r="AG284" s="100"/>
      <c r="AH284" s="101"/>
      <c r="AI284" s="100"/>
      <c r="AJ284" s="101"/>
      <c r="AK284" s="100"/>
      <c r="AL284" s="101"/>
      <c r="AM284" s="101"/>
      <c r="AN284" s="8"/>
      <c r="AO284" s="147">
        <f>IFERROR(VLOOKUP(B284,'A2. Rate Change &amp; Enrollment'!$C$20:$K$769,3,FALSE),0)</f>
        <v>0</v>
      </c>
      <c r="AP284" s="147">
        <f>IFERROR(VLOOKUP(B284,'A2. Rate Change &amp; Enrollment'!$C$20:$K$769,7,FALSE),0)</f>
        <v>0</v>
      </c>
      <c r="AQ284" s="150" t="e">
        <f t="shared" si="38"/>
        <v>#DIV/0!</v>
      </c>
      <c r="AS284" s="177"/>
      <c r="AT284" s="177"/>
      <c r="AV284" s="153" t="e">
        <f t="shared" si="39"/>
        <v>#DIV/0!</v>
      </c>
      <c r="AW284" s="101"/>
      <c r="AY284" s="132"/>
      <c r="AZ284" s="101"/>
      <c r="BA284" s="94"/>
      <c r="BB284" s="94"/>
      <c r="BC284" s="94"/>
      <c r="BD284" s="94"/>
      <c r="BE284" s="101"/>
      <c r="BF284" s="132"/>
      <c r="BG284" s="98"/>
      <c r="BH284" s="74" t="str">
        <f t="shared" si="34"/>
        <v>N</v>
      </c>
      <c r="BI284" t="e">
        <f t="shared" si="35"/>
        <v>#DIV/0!</v>
      </c>
      <c r="BK284" s="283">
        <f>IFERROR(VLOOKUP($B284, 'A2. Rate Change &amp; Enrollment'!$C$14:$BY$769, 75, FALSE), 0)</f>
        <v>0</v>
      </c>
      <c r="BL284" s="283" t="e">
        <f t="shared" si="36"/>
        <v>#DIV/0!</v>
      </c>
      <c r="BM284" s="283" t="e">
        <f t="shared" si="37"/>
        <v>#DIV/0!</v>
      </c>
      <c r="BN284" t="e">
        <f t="shared" si="40"/>
        <v>#DIV/0!</v>
      </c>
    </row>
    <row r="285" spans="1:66" x14ac:dyDescent="0.35">
      <c r="A285" t="s">
        <v>588</v>
      </c>
      <c r="B285" s="144"/>
      <c r="C285" s="98"/>
      <c r="D285" s="43" t="str">
        <f t="shared" si="33"/>
        <v>Other</v>
      </c>
      <c r="E285" s="100"/>
      <c r="F285" s="101"/>
      <c r="G285" s="100"/>
      <c r="H285" s="101"/>
      <c r="I285" s="100"/>
      <c r="J285" s="101"/>
      <c r="K285" s="100"/>
      <c r="L285" s="101"/>
      <c r="M285" s="100"/>
      <c r="N285" s="101"/>
      <c r="O285" s="100"/>
      <c r="P285" s="101"/>
      <c r="Q285" s="100"/>
      <c r="R285" s="101"/>
      <c r="S285" s="100"/>
      <c r="T285" s="101"/>
      <c r="U285" s="118"/>
      <c r="V285" s="118"/>
      <c r="W285" s="100"/>
      <c r="X285" s="100"/>
      <c r="Y285" s="100"/>
      <c r="Z285" s="100"/>
      <c r="AA285" s="132"/>
      <c r="AB285" s="101"/>
      <c r="AC285" s="101"/>
      <c r="AD285" s="101"/>
      <c r="AE285" s="100"/>
      <c r="AF285" s="101"/>
      <c r="AG285" s="100"/>
      <c r="AH285" s="101"/>
      <c r="AI285" s="100"/>
      <c r="AJ285" s="101"/>
      <c r="AK285" s="100"/>
      <c r="AL285" s="101"/>
      <c r="AM285" s="101"/>
      <c r="AN285" s="8"/>
      <c r="AO285" s="147">
        <f>IFERROR(VLOOKUP(B285,'A2. Rate Change &amp; Enrollment'!$C$20:$K$769,3,FALSE),0)</f>
        <v>0</v>
      </c>
      <c r="AP285" s="147">
        <f>IFERROR(VLOOKUP(B285,'A2. Rate Change &amp; Enrollment'!$C$20:$K$769,7,FALSE),0)</f>
        <v>0</v>
      </c>
      <c r="AQ285" s="150" t="e">
        <f t="shared" si="38"/>
        <v>#DIV/0!</v>
      </c>
      <c r="AS285" s="177"/>
      <c r="AT285" s="177"/>
      <c r="AV285" s="153" t="e">
        <f t="shared" si="39"/>
        <v>#DIV/0!</v>
      </c>
      <c r="AW285" s="101"/>
      <c r="AY285" s="132"/>
      <c r="AZ285" s="101"/>
      <c r="BA285" s="94"/>
      <c r="BB285" s="94"/>
      <c r="BC285" s="94"/>
      <c r="BD285" s="94"/>
      <c r="BE285" s="101"/>
      <c r="BF285" s="132"/>
      <c r="BG285" s="98"/>
      <c r="BH285" s="74" t="str">
        <f t="shared" si="34"/>
        <v>N</v>
      </c>
      <c r="BI285" t="e">
        <f t="shared" si="35"/>
        <v>#DIV/0!</v>
      </c>
      <c r="BK285" s="283">
        <f>IFERROR(VLOOKUP($B285, 'A2. Rate Change &amp; Enrollment'!$C$14:$BY$769, 75, FALSE), 0)</f>
        <v>0</v>
      </c>
      <c r="BL285" s="283" t="e">
        <f t="shared" si="36"/>
        <v>#DIV/0!</v>
      </c>
      <c r="BM285" s="283" t="e">
        <f t="shared" si="37"/>
        <v>#DIV/0!</v>
      </c>
      <c r="BN285" t="e">
        <f t="shared" si="40"/>
        <v>#DIV/0!</v>
      </c>
    </row>
    <row r="286" spans="1:66" x14ac:dyDescent="0.35">
      <c r="A286" t="s">
        <v>589</v>
      </c>
      <c r="B286" s="144"/>
      <c r="C286" s="98"/>
      <c r="D286" s="43" t="str">
        <f t="shared" si="33"/>
        <v>Other</v>
      </c>
      <c r="E286" s="100"/>
      <c r="F286" s="101"/>
      <c r="G286" s="100"/>
      <c r="H286" s="101"/>
      <c r="I286" s="100"/>
      <c r="J286" s="101"/>
      <c r="K286" s="100"/>
      <c r="L286" s="101"/>
      <c r="M286" s="100"/>
      <c r="N286" s="101"/>
      <c r="O286" s="100"/>
      <c r="P286" s="101"/>
      <c r="Q286" s="100"/>
      <c r="R286" s="101"/>
      <c r="S286" s="100"/>
      <c r="T286" s="101"/>
      <c r="U286" s="118"/>
      <c r="V286" s="118"/>
      <c r="W286" s="100"/>
      <c r="X286" s="100"/>
      <c r="Y286" s="100"/>
      <c r="Z286" s="100"/>
      <c r="AA286" s="132"/>
      <c r="AB286" s="101"/>
      <c r="AC286" s="101"/>
      <c r="AD286" s="101"/>
      <c r="AE286" s="100"/>
      <c r="AF286" s="101"/>
      <c r="AG286" s="100"/>
      <c r="AH286" s="101"/>
      <c r="AI286" s="100"/>
      <c r="AJ286" s="101"/>
      <c r="AK286" s="100"/>
      <c r="AL286" s="101"/>
      <c r="AM286" s="101"/>
      <c r="AN286" s="8"/>
      <c r="AO286" s="147">
        <f>IFERROR(VLOOKUP(B286,'A2. Rate Change &amp; Enrollment'!$C$20:$K$769,3,FALSE),0)</f>
        <v>0</v>
      </c>
      <c r="AP286" s="147">
        <f>IFERROR(VLOOKUP(B286,'A2. Rate Change &amp; Enrollment'!$C$20:$K$769,7,FALSE),0)</f>
        <v>0</v>
      </c>
      <c r="AQ286" s="150" t="e">
        <f t="shared" si="38"/>
        <v>#DIV/0!</v>
      </c>
      <c r="AS286" s="177"/>
      <c r="AT286" s="177"/>
      <c r="AV286" s="153" t="e">
        <f t="shared" si="39"/>
        <v>#DIV/0!</v>
      </c>
      <c r="AW286" s="101"/>
      <c r="AY286" s="132"/>
      <c r="AZ286" s="101"/>
      <c r="BA286" s="94"/>
      <c r="BB286" s="94"/>
      <c r="BC286" s="94"/>
      <c r="BD286" s="94"/>
      <c r="BE286" s="101"/>
      <c r="BF286" s="132"/>
      <c r="BG286" s="98"/>
      <c r="BH286" s="74" t="str">
        <f t="shared" si="34"/>
        <v>N</v>
      </c>
      <c r="BI286" t="e">
        <f t="shared" si="35"/>
        <v>#DIV/0!</v>
      </c>
      <c r="BK286" s="283">
        <f>IFERROR(VLOOKUP($B286, 'A2. Rate Change &amp; Enrollment'!$C$14:$BY$769, 75, FALSE), 0)</f>
        <v>0</v>
      </c>
      <c r="BL286" s="283" t="e">
        <f t="shared" si="36"/>
        <v>#DIV/0!</v>
      </c>
      <c r="BM286" s="283" t="e">
        <f t="shared" si="37"/>
        <v>#DIV/0!</v>
      </c>
      <c r="BN286" t="e">
        <f t="shared" si="40"/>
        <v>#DIV/0!</v>
      </c>
    </row>
    <row r="287" spans="1:66" x14ac:dyDescent="0.35">
      <c r="A287" t="s">
        <v>590</v>
      </c>
      <c r="B287" s="144"/>
      <c r="C287" s="98"/>
      <c r="D287" s="43" t="str">
        <f t="shared" si="33"/>
        <v>Other</v>
      </c>
      <c r="E287" s="100"/>
      <c r="F287" s="101"/>
      <c r="G287" s="100"/>
      <c r="H287" s="101"/>
      <c r="I287" s="100"/>
      <c r="J287" s="101"/>
      <c r="K287" s="100"/>
      <c r="L287" s="101"/>
      <c r="M287" s="100"/>
      <c r="N287" s="101"/>
      <c r="O287" s="100"/>
      <c r="P287" s="101"/>
      <c r="Q287" s="100"/>
      <c r="R287" s="101"/>
      <c r="S287" s="100"/>
      <c r="T287" s="101"/>
      <c r="U287" s="118"/>
      <c r="V287" s="118"/>
      <c r="W287" s="100"/>
      <c r="X287" s="100"/>
      <c r="Y287" s="100"/>
      <c r="Z287" s="100"/>
      <c r="AA287" s="132"/>
      <c r="AB287" s="101"/>
      <c r="AC287" s="101"/>
      <c r="AD287" s="101"/>
      <c r="AE287" s="100"/>
      <c r="AF287" s="101"/>
      <c r="AG287" s="100"/>
      <c r="AH287" s="101"/>
      <c r="AI287" s="100"/>
      <c r="AJ287" s="101"/>
      <c r="AK287" s="100"/>
      <c r="AL287" s="101"/>
      <c r="AM287" s="101"/>
      <c r="AN287" s="8"/>
      <c r="AO287" s="147">
        <f>IFERROR(VLOOKUP(B287,'A2. Rate Change &amp; Enrollment'!$C$20:$K$769,3,FALSE),0)</f>
        <v>0</v>
      </c>
      <c r="AP287" s="147">
        <f>IFERROR(VLOOKUP(B287,'A2. Rate Change &amp; Enrollment'!$C$20:$K$769,7,FALSE),0)</f>
        <v>0</v>
      </c>
      <c r="AQ287" s="150" t="e">
        <f t="shared" si="38"/>
        <v>#DIV/0!</v>
      </c>
      <c r="AS287" s="177"/>
      <c r="AT287" s="177"/>
      <c r="AV287" s="153" t="e">
        <f t="shared" si="39"/>
        <v>#DIV/0!</v>
      </c>
      <c r="AW287" s="101"/>
      <c r="AY287" s="132"/>
      <c r="AZ287" s="101"/>
      <c r="BA287" s="94"/>
      <c r="BB287" s="94"/>
      <c r="BC287" s="94"/>
      <c r="BD287" s="94"/>
      <c r="BE287" s="101"/>
      <c r="BF287" s="132"/>
      <c r="BG287" s="98"/>
      <c r="BH287" s="74" t="str">
        <f t="shared" si="34"/>
        <v>N</v>
      </c>
      <c r="BI287" t="e">
        <f t="shared" si="35"/>
        <v>#DIV/0!</v>
      </c>
      <c r="BK287" s="283">
        <f>IFERROR(VLOOKUP($B287, 'A2. Rate Change &amp; Enrollment'!$C$14:$BY$769, 75, FALSE), 0)</f>
        <v>0</v>
      </c>
      <c r="BL287" s="283" t="e">
        <f t="shared" si="36"/>
        <v>#DIV/0!</v>
      </c>
      <c r="BM287" s="283" t="e">
        <f t="shared" si="37"/>
        <v>#DIV/0!</v>
      </c>
      <c r="BN287" t="e">
        <f t="shared" si="40"/>
        <v>#DIV/0!</v>
      </c>
    </row>
    <row r="288" spans="1:66" x14ac:dyDescent="0.35">
      <c r="A288" t="s">
        <v>591</v>
      </c>
      <c r="B288" s="144"/>
      <c r="C288" s="98"/>
      <c r="D288" s="43" t="str">
        <f t="shared" si="33"/>
        <v>Other</v>
      </c>
      <c r="E288" s="100"/>
      <c r="F288" s="101"/>
      <c r="G288" s="100"/>
      <c r="H288" s="101"/>
      <c r="I288" s="100"/>
      <c r="J288" s="101"/>
      <c r="K288" s="100"/>
      <c r="L288" s="101"/>
      <c r="M288" s="100"/>
      <c r="N288" s="101"/>
      <c r="O288" s="100"/>
      <c r="P288" s="101"/>
      <c r="Q288" s="100"/>
      <c r="R288" s="101"/>
      <c r="S288" s="100"/>
      <c r="T288" s="101"/>
      <c r="U288" s="118"/>
      <c r="V288" s="118"/>
      <c r="W288" s="100"/>
      <c r="X288" s="100"/>
      <c r="Y288" s="100"/>
      <c r="Z288" s="100"/>
      <c r="AA288" s="132"/>
      <c r="AB288" s="101"/>
      <c r="AC288" s="101"/>
      <c r="AD288" s="101"/>
      <c r="AE288" s="100"/>
      <c r="AF288" s="101"/>
      <c r="AG288" s="100"/>
      <c r="AH288" s="101"/>
      <c r="AI288" s="100"/>
      <c r="AJ288" s="101"/>
      <c r="AK288" s="100"/>
      <c r="AL288" s="101"/>
      <c r="AM288" s="101"/>
      <c r="AN288" s="8"/>
      <c r="AO288" s="147">
        <f>IFERROR(VLOOKUP(B288,'A2. Rate Change &amp; Enrollment'!$C$20:$K$769,3,FALSE),0)</f>
        <v>0</v>
      </c>
      <c r="AP288" s="147">
        <f>IFERROR(VLOOKUP(B288,'A2. Rate Change &amp; Enrollment'!$C$20:$K$769,7,FALSE),0)</f>
        <v>0</v>
      </c>
      <c r="AQ288" s="150" t="e">
        <f t="shared" si="38"/>
        <v>#DIV/0!</v>
      </c>
      <c r="AS288" s="177"/>
      <c r="AT288" s="177"/>
      <c r="AV288" s="153" t="e">
        <f t="shared" si="39"/>
        <v>#DIV/0!</v>
      </c>
      <c r="AW288" s="101"/>
      <c r="AY288" s="132"/>
      <c r="AZ288" s="101"/>
      <c r="BA288" s="94"/>
      <c r="BB288" s="94"/>
      <c r="BC288" s="94"/>
      <c r="BD288" s="94"/>
      <c r="BE288" s="101"/>
      <c r="BF288" s="132"/>
      <c r="BG288" s="98"/>
      <c r="BH288" s="74" t="str">
        <f t="shared" si="34"/>
        <v>N</v>
      </c>
      <c r="BI288" t="e">
        <f t="shared" si="35"/>
        <v>#DIV/0!</v>
      </c>
      <c r="BK288" s="283">
        <f>IFERROR(VLOOKUP($B288, 'A2. Rate Change &amp; Enrollment'!$C$14:$BY$769, 75, FALSE), 0)</f>
        <v>0</v>
      </c>
      <c r="BL288" s="283" t="e">
        <f t="shared" si="36"/>
        <v>#DIV/0!</v>
      </c>
      <c r="BM288" s="283" t="e">
        <f t="shared" si="37"/>
        <v>#DIV/0!</v>
      </c>
      <c r="BN288" t="e">
        <f t="shared" si="40"/>
        <v>#DIV/0!</v>
      </c>
    </row>
    <row r="289" spans="1:66" x14ac:dyDescent="0.35">
      <c r="A289" t="s">
        <v>592</v>
      </c>
      <c r="B289" s="144"/>
      <c r="C289" s="98"/>
      <c r="D289" s="43" t="str">
        <f t="shared" si="33"/>
        <v>Other</v>
      </c>
      <c r="E289" s="100"/>
      <c r="F289" s="101"/>
      <c r="G289" s="100"/>
      <c r="H289" s="101"/>
      <c r="I289" s="100"/>
      <c r="J289" s="101"/>
      <c r="K289" s="100"/>
      <c r="L289" s="101"/>
      <c r="M289" s="100"/>
      <c r="N289" s="101"/>
      <c r="O289" s="100"/>
      <c r="P289" s="101"/>
      <c r="Q289" s="100"/>
      <c r="R289" s="101"/>
      <c r="S289" s="100"/>
      <c r="T289" s="101"/>
      <c r="U289" s="118"/>
      <c r="V289" s="118"/>
      <c r="W289" s="100"/>
      <c r="X289" s="100"/>
      <c r="Y289" s="100"/>
      <c r="Z289" s="100"/>
      <c r="AA289" s="132"/>
      <c r="AB289" s="101"/>
      <c r="AC289" s="101"/>
      <c r="AD289" s="101"/>
      <c r="AE289" s="100"/>
      <c r="AF289" s="101"/>
      <c r="AG289" s="100"/>
      <c r="AH289" s="101"/>
      <c r="AI289" s="100"/>
      <c r="AJ289" s="101"/>
      <c r="AK289" s="100"/>
      <c r="AL289" s="101"/>
      <c r="AM289" s="101"/>
      <c r="AN289" s="8"/>
      <c r="AO289" s="147">
        <f>IFERROR(VLOOKUP(B289,'A2. Rate Change &amp; Enrollment'!$C$20:$K$769,3,FALSE),0)</f>
        <v>0</v>
      </c>
      <c r="AP289" s="147">
        <f>IFERROR(VLOOKUP(B289,'A2. Rate Change &amp; Enrollment'!$C$20:$K$769,7,FALSE),0)</f>
        <v>0</v>
      </c>
      <c r="AQ289" s="150" t="e">
        <f t="shared" si="38"/>
        <v>#DIV/0!</v>
      </c>
      <c r="AS289" s="177"/>
      <c r="AT289" s="177"/>
      <c r="AV289" s="153" t="e">
        <f t="shared" si="39"/>
        <v>#DIV/0!</v>
      </c>
      <c r="AW289" s="101"/>
      <c r="AY289" s="132"/>
      <c r="AZ289" s="101"/>
      <c r="BA289" s="94"/>
      <c r="BB289" s="94"/>
      <c r="BC289" s="94"/>
      <c r="BD289" s="94"/>
      <c r="BE289" s="101"/>
      <c r="BF289" s="132"/>
      <c r="BG289" s="98"/>
      <c r="BH289" s="74" t="str">
        <f t="shared" si="34"/>
        <v>N</v>
      </c>
      <c r="BI289" t="e">
        <f t="shared" si="35"/>
        <v>#DIV/0!</v>
      </c>
      <c r="BK289" s="283">
        <f>IFERROR(VLOOKUP($B289, 'A2. Rate Change &amp; Enrollment'!$C$14:$BY$769, 75, FALSE), 0)</f>
        <v>0</v>
      </c>
      <c r="BL289" s="283" t="e">
        <f t="shared" si="36"/>
        <v>#DIV/0!</v>
      </c>
      <c r="BM289" s="283" t="e">
        <f t="shared" si="37"/>
        <v>#DIV/0!</v>
      </c>
      <c r="BN289" t="e">
        <f t="shared" si="40"/>
        <v>#DIV/0!</v>
      </c>
    </row>
    <row r="290" spans="1:66" x14ac:dyDescent="0.35">
      <c r="A290" t="s">
        <v>593</v>
      </c>
      <c r="B290" s="144"/>
      <c r="C290" s="98"/>
      <c r="D290" s="43" t="str">
        <f t="shared" si="33"/>
        <v>Other</v>
      </c>
      <c r="E290" s="100"/>
      <c r="F290" s="101"/>
      <c r="G290" s="100"/>
      <c r="H290" s="101"/>
      <c r="I290" s="100"/>
      <c r="J290" s="101"/>
      <c r="K290" s="100"/>
      <c r="L290" s="101"/>
      <c r="M290" s="100"/>
      <c r="N290" s="101"/>
      <c r="O290" s="100"/>
      <c r="P290" s="101"/>
      <c r="Q290" s="100"/>
      <c r="R290" s="101"/>
      <c r="S290" s="100"/>
      <c r="T290" s="101"/>
      <c r="U290" s="118"/>
      <c r="V290" s="118"/>
      <c r="W290" s="100"/>
      <c r="X290" s="100"/>
      <c r="Y290" s="100"/>
      <c r="Z290" s="100"/>
      <c r="AA290" s="132"/>
      <c r="AB290" s="101"/>
      <c r="AC290" s="101"/>
      <c r="AD290" s="101"/>
      <c r="AE290" s="100"/>
      <c r="AF290" s="101"/>
      <c r="AG290" s="100"/>
      <c r="AH290" s="101"/>
      <c r="AI290" s="100"/>
      <c r="AJ290" s="101"/>
      <c r="AK290" s="100"/>
      <c r="AL290" s="101"/>
      <c r="AM290" s="101"/>
      <c r="AN290" s="8"/>
      <c r="AO290" s="147">
        <f>IFERROR(VLOOKUP(B290,'A2. Rate Change &amp; Enrollment'!$C$20:$K$769,3,FALSE),0)</f>
        <v>0</v>
      </c>
      <c r="AP290" s="147">
        <f>IFERROR(VLOOKUP(B290,'A2. Rate Change &amp; Enrollment'!$C$20:$K$769,7,FALSE),0)</f>
        <v>0</v>
      </c>
      <c r="AQ290" s="150" t="e">
        <f t="shared" si="38"/>
        <v>#DIV/0!</v>
      </c>
      <c r="AS290" s="177"/>
      <c r="AT290" s="177"/>
      <c r="AV290" s="153" t="e">
        <f t="shared" si="39"/>
        <v>#DIV/0!</v>
      </c>
      <c r="AW290" s="101"/>
      <c r="AY290" s="132"/>
      <c r="AZ290" s="101"/>
      <c r="BA290" s="94"/>
      <c r="BB290" s="94"/>
      <c r="BC290" s="94"/>
      <c r="BD290" s="94"/>
      <c r="BE290" s="101"/>
      <c r="BF290" s="132"/>
      <c r="BG290" s="98"/>
      <c r="BH290" s="74" t="str">
        <f t="shared" si="34"/>
        <v>N</v>
      </c>
      <c r="BI290" t="e">
        <f t="shared" si="35"/>
        <v>#DIV/0!</v>
      </c>
      <c r="BK290" s="283">
        <f>IFERROR(VLOOKUP($B290, 'A2. Rate Change &amp; Enrollment'!$C$14:$BY$769, 75, FALSE), 0)</f>
        <v>0</v>
      </c>
      <c r="BL290" s="283" t="e">
        <f t="shared" si="36"/>
        <v>#DIV/0!</v>
      </c>
      <c r="BM290" s="283" t="e">
        <f t="shared" si="37"/>
        <v>#DIV/0!</v>
      </c>
      <c r="BN290" t="e">
        <f t="shared" si="40"/>
        <v>#DIV/0!</v>
      </c>
    </row>
    <row r="291" spans="1:66" x14ac:dyDescent="0.35">
      <c r="A291" t="s">
        <v>594</v>
      </c>
      <c r="B291" s="144"/>
      <c r="C291" s="98"/>
      <c r="D291" s="43" t="str">
        <f t="shared" si="33"/>
        <v>Other</v>
      </c>
      <c r="E291" s="100"/>
      <c r="F291" s="101"/>
      <c r="G291" s="100"/>
      <c r="H291" s="101"/>
      <c r="I291" s="100"/>
      <c r="J291" s="101"/>
      <c r="K291" s="100"/>
      <c r="L291" s="101"/>
      <c r="M291" s="100"/>
      <c r="N291" s="101"/>
      <c r="O291" s="100"/>
      <c r="P291" s="101"/>
      <c r="Q291" s="100"/>
      <c r="R291" s="101"/>
      <c r="S291" s="100"/>
      <c r="T291" s="101"/>
      <c r="U291" s="118"/>
      <c r="V291" s="118"/>
      <c r="W291" s="100"/>
      <c r="X291" s="100"/>
      <c r="Y291" s="100"/>
      <c r="Z291" s="100"/>
      <c r="AA291" s="132"/>
      <c r="AB291" s="101"/>
      <c r="AC291" s="101"/>
      <c r="AD291" s="101"/>
      <c r="AE291" s="100"/>
      <c r="AF291" s="101"/>
      <c r="AG291" s="100"/>
      <c r="AH291" s="101"/>
      <c r="AI291" s="100"/>
      <c r="AJ291" s="101"/>
      <c r="AK291" s="100"/>
      <c r="AL291" s="101"/>
      <c r="AM291" s="101"/>
      <c r="AN291" s="8"/>
      <c r="AO291" s="147">
        <f>IFERROR(VLOOKUP(B291,'A2. Rate Change &amp; Enrollment'!$C$20:$K$769,3,FALSE),0)</f>
        <v>0</v>
      </c>
      <c r="AP291" s="147">
        <f>IFERROR(VLOOKUP(B291,'A2. Rate Change &amp; Enrollment'!$C$20:$K$769,7,FALSE),0)</f>
        <v>0</v>
      </c>
      <c r="AQ291" s="150" t="e">
        <f t="shared" si="38"/>
        <v>#DIV/0!</v>
      </c>
      <c r="AS291" s="177"/>
      <c r="AT291" s="177"/>
      <c r="AV291" s="153" t="e">
        <f t="shared" si="39"/>
        <v>#DIV/0!</v>
      </c>
      <c r="AW291" s="101"/>
      <c r="AY291" s="132"/>
      <c r="AZ291" s="101"/>
      <c r="BA291" s="94"/>
      <c r="BB291" s="94"/>
      <c r="BC291" s="94"/>
      <c r="BD291" s="94"/>
      <c r="BE291" s="101"/>
      <c r="BF291" s="132"/>
      <c r="BG291" s="98"/>
      <c r="BH291" s="74" t="str">
        <f t="shared" si="34"/>
        <v>N</v>
      </c>
      <c r="BI291" t="e">
        <f t="shared" si="35"/>
        <v>#DIV/0!</v>
      </c>
      <c r="BK291" s="283">
        <f>IFERROR(VLOOKUP($B291, 'A2. Rate Change &amp; Enrollment'!$C$14:$BY$769, 75, FALSE), 0)</f>
        <v>0</v>
      </c>
      <c r="BL291" s="283" t="e">
        <f t="shared" si="36"/>
        <v>#DIV/0!</v>
      </c>
      <c r="BM291" s="283" t="e">
        <f t="shared" si="37"/>
        <v>#DIV/0!</v>
      </c>
      <c r="BN291" t="e">
        <f t="shared" si="40"/>
        <v>#DIV/0!</v>
      </c>
    </row>
    <row r="292" spans="1:66" x14ac:dyDescent="0.35">
      <c r="A292" t="s">
        <v>595</v>
      </c>
      <c r="B292" s="144"/>
      <c r="C292" s="98"/>
      <c r="D292" s="43" t="str">
        <f t="shared" si="33"/>
        <v>Other</v>
      </c>
      <c r="E292" s="100"/>
      <c r="F292" s="101"/>
      <c r="G292" s="100"/>
      <c r="H292" s="101"/>
      <c r="I292" s="100"/>
      <c r="J292" s="101"/>
      <c r="K292" s="100"/>
      <c r="L292" s="101"/>
      <c r="M292" s="100"/>
      <c r="N292" s="101"/>
      <c r="O292" s="100"/>
      <c r="P292" s="101"/>
      <c r="Q292" s="100"/>
      <c r="R292" s="101"/>
      <c r="S292" s="100"/>
      <c r="T292" s="101"/>
      <c r="U292" s="118"/>
      <c r="V292" s="118"/>
      <c r="W292" s="100"/>
      <c r="X292" s="100"/>
      <c r="Y292" s="100"/>
      <c r="Z292" s="100"/>
      <c r="AA292" s="132"/>
      <c r="AB292" s="101"/>
      <c r="AC292" s="101"/>
      <c r="AD292" s="101"/>
      <c r="AE292" s="100"/>
      <c r="AF292" s="101"/>
      <c r="AG292" s="100"/>
      <c r="AH292" s="101"/>
      <c r="AI292" s="100"/>
      <c r="AJ292" s="101"/>
      <c r="AK292" s="100"/>
      <c r="AL292" s="101"/>
      <c r="AM292" s="101"/>
      <c r="AN292" s="8"/>
      <c r="AO292" s="147">
        <f>IFERROR(VLOOKUP(B292,'A2. Rate Change &amp; Enrollment'!$C$20:$K$769,3,FALSE),0)</f>
        <v>0</v>
      </c>
      <c r="AP292" s="147">
        <f>IFERROR(VLOOKUP(B292,'A2. Rate Change &amp; Enrollment'!$C$20:$K$769,7,FALSE),0)</f>
        <v>0</v>
      </c>
      <c r="AQ292" s="150" t="e">
        <f t="shared" si="38"/>
        <v>#DIV/0!</v>
      </c>
      <c r="AS292" s="177"/>
      <c r="AT292" s="177"/>
      <c r="AV292" s="153" t="e">
        <f t="shared" si="39"/>
        <v>#DIV/0!</v>
      </c>
      <c r="AW292" s="101"/>
      <c r="AY292" s="132"/>
      <c r="AZ292" s="101"/>
      <c r="BA292" s="94"/>
      <c r="BB292" s="94"/>
      <c r="BC292" s="94"/>
      <c r="BD292" s="94"/>
      <c r="BE292" s="101"/>
      <c r="BF292" s="132"/>
      <c r="BG292" s="98"/>
      <c r="BH292" s="74" t="str">
        <f t="shared" si="34"/>
        <v>N</v>
      </c>
      <c r="BI292" t="e">
        <f t="shared" si="35"/>
        <v>#DIV/0!</v>
      </c>
      <c r="BK292" s="283">
        <f>IFERROR(VLOOKUP($B292, 'A2. Rate Change &amp; Enrollment'!$C$14:$BY$769, 75, FALSE), 0)</f>
        <v>0</v>
      </c>
      <c r="BL292" s="283" t="e">
        <f t="shared" si="36"/>
        <v>#DIV/0!</v>
      </c>
      <c r="BM292" s="283" t="e">
        <f t="shared" si="37"/>
        <v>#DIV/0!</v>
      </c>
      <c r="BN292" t="e">
        <f t="shared" si="40"/>
        <v>#DIV/0!</v>
      </c>
    </row>
    <row r="293" spans="1:66" x14ac:dyDescent="0.35">
      <c r="A293" t="s">
        <v>596</v>
      </c>
      <c r="B293" s="144"/>
      <c r="C293" s="98"/>
      <c r="D293" s="43" t="str">
        <f t="shared" si="33"/>
        <v>Other</v>
      </c>
      <c r="E293" s="100"/>
      <c r="F293" s="101"/>
      <c r="G293" s="100"/>
      <c r="H293" s="101"/>
      <c r="I293" s="100"/>
      <c r="J293" s="101"/>
      <c r="K293" s="100"/>
      <c r="L293" s="101"/>
      <c r="M293" s="100"/>
      <c r="N293" s="101"/>
      <c r="O293" s="100"/>
      <c r="P293" s="101"/>
      <c r="Q293" s="100"/>
      <c r="R293" s="101"/>
      <c r="S293" s="100"/>
      <c r="T293" s="101"/>
      <c r="U293" s="118"/>
      <c r="V293" s="118"/>
      <c r="W293" s="100"/>
      <c r="X293" s="100"/>
      <c r="Y293" s="100"/>
      <c r="Z293" s="100"/>
      <c r="AA293" s="132"/>
      <c r="AB293" s="101"/>
      <c r="AC293" s="101"/>
      <c r="AD293" s="101"/>
      <c r="AE293" s="100"/>
      <c r="AF293" s="101"/>
      <c r="AG293" s="100"/>
      <c r="AH293" s="101"/>
      <c r="AI293" s="100"/>
      <c r="AJ293" s="101"/>
      <c r="AK293" s="100"/>
      <c r="AL293" s="101"/>
      <c r="AM293" s="101"/>
      <c r="AN293" s="8"/>
      <c r="AO293" s="147">
        <f>IFERROR(VLOOKUP(B293,'A2. Rate Change &amp; Enrollment'!$C$20:$K$769,3,FALSE),0)</f>
        <v>0</v>
      </c>
      <c r="AP293" s="147">
        <f>IFERROR(VLOOKUP(B293,'A2. Rate Change &amp; Enrollment'!$C$20:$K$769,7,FALSE),0)</f>
        <v>0</v>
      </c>
      <c r="AQ293" s="150" t="e">
        <f t="shared" si="38"/>
        <v>#DIV/0!</v>
      </c>
      <c r="AS293" s="177"/>
      <c r="AT293" s="177"/>
      <c r="AV293" s="153" t="e">
        <f t="shared" si="39"/>
        <v>#DIV/0!</v>
      </c>
      <c r="AW293" s="101"/>
      <c r="AY293" s="132"/>
      <c r="AZ293" s="101"/>
      <c r="BA293" s="94"/>
      <c r="BB293" s="94"/>
      <c r="BC293" s="94"/>
      <c r="BD293" s="94"/>
      <c r="BE293" s="101"/>
      <c r="BF293" s="132"/>
      <c r="BG293" s="98"/>
      <c r="BH293" s="74" t="str">
        <f t="shared" si="34"/>
        <v>N</v>
      </c>
      <c r="BI293" t="e">
        <f t="shared" si="35"/>
        <v>#DIV/0!</v>
      </c>
      <c r="BK293" s="283">
        <f>IFERROR(VLOOKUP($B293, 'A2. Rate Change &amp; Enrollment'!$C$14:$BY$769, 75, FALSE), 0)</f>
        <v>0</v>
      </c>
      <c r="BL293" s="283" t="e">
        <f t="shared" si="36"/>
        <v>#DIV/0!</v>
      </c>
      <c r="BM293" s="283" t="e">
        <f t="shared" si="37"/>
        <v>#DIV/0!</v>
      </c>
      <c r="BN293" t="e">
        <f t="shared" si="40"/>
        <v>#DIV/0!</v>
      </c>
    </row>
    <row r="294" spans="1:66" x14ac:dyDescent="0.35">
      <c r="A294" t="s">
        <v>597</v>
      </c>
      <c r="B294" s="144"/>
      <c r="C294" s="98"/>
      <c r="D294" s="43" t="str">
        <f t="shared" si="33"/>
        <v>Other</v>
      </c>
      <c r="E294" s="100"/>
      <c r="F294" s="101"/>
      <c r="G294" s="100"/>
      <c r="H294" s="101"/>
      <c r="I294" s="100"/>
      <c r="J294" s="101"/>
      <c r="K294" s="100"/>
      <c r="L294" s="101"/>
      <c r="M294" s="100"/>
      <c r="N294" s="101"/>
      <c r="O294" s="100"/>
      <c r="P294" s="101"/>
      <c r="Q294" s="100"/>
      <c r="R294" s="101"/>
      <c r="S294" s="100"/>
      <c r="T294" s="101"/>
      <c r="U294" s="118"/>
      <c r="V294" s="118"/>
      <c r="W294" s="100"/>
      <c r="X294" s="100"/>
      <c r="Y294" s="100"/>
      <c r="Z294" s="100"/>
      <c r="AA294" s="132"/>
      <c r="AB294" s="101"/>
      <c r="AC294" s="101"/>
      <c r="AD294" s="101"/>
      <c r="AE294" s="100"/>
      <c r="AF294" s="101"/>
      <c r="AG294" s="100"/>
      <c r="AH294" s="101"/>
      <c r="AI294" s="100"/>
      <c r="AJ294" s="101"/>
      <c r="AK294" s="100"/>
      <c r="AL294" s="101"/>
      <c r="AM294" s="101"/>
      <c r="AN294" s="8"/>
      <c r="AO294" s="147">
        <f>IFERROR(VLOOKUP(B294,'A2. Rate Change &amp; Enrollment'!$C$20:$K$769,3,FALSE),0)</f>
        <v>0</v>
      </c>
      <c r="AP294" s="147">
        <f>IFERROR(VLOOKUP(B294,'A2. Rate Change &amp; Enrollment'!$C$20:$K$769,7,FALSE),0)</f>
        <v>0</v>
      </c>
      <c r="AQ294" s="150" t="e">
        <f t="shared" si="38"/>
        <v>#DIV/0!</v>
      </c>
      <c r="AS294" s="177"/>
      <c r="AT294" s="177"/>
      <c r="AV294" s="153" t="e">
        <f t="shared" si="39"/>
        <v>#DIV/0!</v>
      </c>
      <c r="AW294" s="101"/>
      <c r="AY294" s="132"/>
      <c r="AZ294" s="101"/>
      <c r="BA294" s="94"/>
      <c r="BB294" s="94"/>
      <c r="BC294" s="94"/>
      <c r="BD294" s="94"/>
      <c r="BE294" s="101"/>
      <c r="BF294" s="132"/>
      <c r="BG294" s="98"/>
      <c r="BH294" s="74" t="str">
        <f t="shared" si="34"/>
        <v>N</v>
      </c>
      <c r="BI294" t="e">
        <f t="shared" si="35"/>
        <v>#DIV/0!</v>
      </c>
      <c r="BK294" s="283">
        <f>IFERROR(VLOOKUP($B294, 'A2. Rate Change &amp; Enrollment'!$C$14:$BY$769, 75, FALSE), 0)</f>
        <v>0</v>
      </c>
      <c r="BL294" s="283" t="e">
        <f t="shared" si="36"/>
        <v>#DIV/0!</v>
      </c>
      <c r="BM294" s="283" t="e">
        <f t="shared" si="37"/>
        <v>#DIV/0!</v>
      </c>
      <c r="BN294" t="e">
        <f t="shared" si="40"/>
        <v>#DIV/0!</v>
      </c>
    </row>
    <row r="295" spans="1:66" x14ac:dyDescent="0.35">
      <c r="A295" t="s">
        <v>598</v>
      </c>
      <c r="B295" s="144"/>
      <c r="C295" s="98"/>
      <c r="D295" s="43" t="str">
        <f t="shared" si="33"/>
        <v>Other</v>
      </c>
      <c r="E295" s="100"/>
      <c r="F295" s="101"/>
      <c r="G295" s="100"/>
      <c r="H295" s="101"/>
      <c r="I295" s="100"/>
      <c r="J295" s="101"/>
      <c r="K295" s="100"/>
      <c r="L295" s="101"/>
      <c r="M295" s="100"/>
      <c r="N295" s="101"/>
      <c r="O295" s="100"/>
      <c r="P295" s="101"/>
      <c r="Q295" s="100"/>
      <c r="R295" s="101"/>
      <c r="S295" s="100"/>
      <c r="T295" s="101"/>
      <c r="U295" s="118"/>
      <c r="V295" s="118"/>
      <c r="W295" s="100"/>
      <c r="X295" s="100"/>
      <c r="Y295" s="100"/>
      <c r="Z295" s="100"/>
      <c r="AA295" s="132"/>
      <c r="AB295" s="101"/>
      <c r="AC295" s="101"/>
      <c r="AD295" s="101"/>
      <c r="AE295" s="100"/>
      <c r="AF295" s="101"/>
      <c r="AG295" s="100"/>
      <c r="AH295" s="101"/>
      <c r="AI295" s="100"/>
      <c r="AJ295" s="101"/>
      <c r="AK295" s="100"/>
      <c r="AL295" s="101"/>
      <c r="AM295" s="101"/>
      <c r="AN295" s="8"/>
      <c r="AO295" s="147">
        <f>IFERROR(VLOOKUP(B295,'A2. Rate Change &amp; Enrollment'!$C$20:$K$769,3,FALSE),0)</f>
        <v>0</v>
      </c>
      <c r="AP295" s="147">
        <f>IFERROR(VLOOKUP(B295,'A2. Rate Change &amp; Enrollment'!$C$20:$K$769,7,FALSE),0)</f>
        <v>0</v>
      </c>
      <c r="AQ295" s="150" t="e">
        <f t="shared" si="38"/>
        <v>#DIV/0!</v>
      </c>
      <c r="AS295" s="177"/>
      <c r="AT295" s="177"/>
      <c r="AV295" s="153" t="e">
        <f t="shared" si="39"/>
        <v>#DIV/0!</v>
      </c>
      <c r="AW295" s="101"/>
      <c r="AY295" s="132"/>
      <c r="AZ295" s="101"/>
      <c r="BA295" s="94"/>
      <c r="BB295" s="94"/>
      <c r="BC295" s="94"/>
      <c r="BD295" s="94"/>
      <c r="BE295" s="101"/>
      <c r="BF295" s="132"/>
      <c r="BG295" s="98"/>
      <c r="BH295" s="74" t="str">
        <f t="shared" si="34"/>
        <v>N</v>
      </c>
      <c r="BI295" t="e">
        <f t="shared" si="35"/>
        <v>#DIV/0!</v>
      </c>
      <c r="BK295" s="283">
        <f>IFERROR(VLOOKUP($B295, 'A2. Rate Change &amp; Enrollment'!$C$14:$BY$769, 75, FALSE), 0)</f>
        <v>0</v>
      </c>
      <c r="BL295" s="283" t="e">
        <f t="shared" si="36"/>
        <v>#DIV/0!</v>
      </c>
      <c r="BM295" s="283" t="e">
        <f t="shared" si="37"/>
        <v>#DIV/0!</v>
      </c>
      <c r="BN295" t="e">
        <f t="shared" si="40"/>
        <v>#DIV/0!</v>
      </c>
    </row>
    <row r="296" spans="1:66" x14ac:dyDescent="0.35">
      <c r="A296" t="s">
        <v>599</v>
      </c>
      <c r="B296" s="144"/>
      <c r="C296" s="98"/>
      <c r="D296" s="43" t="str">
        <f t="shared" si="33"/>
        <v>Other</v>
      </c>
      <c r="E296" s="100"/>
      <c r="F296" s="101"/>
      <c r="G296" s="100"/>
      <c r="H296" s="101"/>
      <c r="I296" s="100"/>
      <c r="J296" s="101"/>
      <c r="K296" s="100"/>
      <c r="L296" s="101"/>
      <c r="M296" s="100"/>
      <c r="N296" s="101"/>
      <c r="O296" s="100"/>
      <c r="P296" s="101"/>
      <c r="Q296" s="100"/>
      <c r="R296" s="101"/>
      <c r="S296" s="100"/>
      <c r="T296" s="101"/>
      <c r="U296" s="118"/>
      <c r="V296" s="118"/>
      <c r="W296" s="100"/>
      <c r="X296" s="100"/>
      <c r="Y296" s="100"/>
      <c r="Z296" s="100"/>
      <c r="AA296" s="132"/>
      <c r="AB296" s="101"/>
      <c r="AC296" s="101"/>
      <c r="AD296" s="101"/>
      <c r="AE296" s="100"/>
      <c r="AF296" s="101"/>
      <c r="AG296" s="100"/>
      <c r="AH296" s="101"/>
      <c r="AI296" s="100"/>
      <c r="AJ296" s="101"/>
      <c r="AK296" s="100"/>
      <c r="AL296" s="101"/>
      <c r="AM296" s="101"/>
      <c r="AN296" s="8"/>
      <c r="AO296" s="147">
        <f>IFERROR(VLOOKUP(B296,'A2. Rate Change &amp; Enrollment'!$C$20:$K$769,3,FALSE),0)</f>
        <v>0</v>
      </c>
      <c r="AP296" s="147">
        <f>IFERROR(VLOOKUP(B296,'A2. Rate Change &amp; Enrollment'!$C$20:$K$769,7,FALSE),0)</f>
        <v>0</v>
      </c>
      <c r="AQ296" s="150" t="e">
        <f t="shared" si="38"/>
        <v>#DIV/0!</v>
      </c>
      <c r="AS296" s="177"/>
      <c r="AT296" s="177"/>
      <c r="AV296" s="153" t="e">
        <f t="shared" si="39"/>
        <v>#DIV/0!</v>
      </c>
      <c r="AW296" s="101"/>
      <c r="AY296" s="132"/>
      <c r="AZ296" s="101"/>
      <c r="BA296" s="94"/>
      <c r="BB296" s="94"/>
      <c r="BC296" s="94"/>
      <c r="BD296" s="94"/>
      <c r="BE296" s="101"/>
      <c r="BF296" s="132"/>
      <c r="BG296" s="98"/>
      <c r="BH296" s="74" t="str">
        <f t="shared" si="34"/>
        <v>N</v>
      </c>
      <c r="BI296" t="e">
        <f t="shared" si="35"/>
        <v>#DIV/0!</v>
      </c>
      <c r="BK296" s="283">
        <f>IFERROR(VLOOKUP($B296, 'A2. Rate Change &amp; Enrollment'!$C$14:$BY$769, 75, FALSE), 0)</f>
        <v>0</v>
      </c>
      <c r="BL296" s="283" t="e">
        <f t="shared" si="36"/>
        <v>#DIV/0!</v>
      </c>
      <c r="BM296" s="283" t="e">
        <f t="shared" si="37"/>
        <v>#DIV/0!</v>
      </c>
      <c r="BN296" t="e">
        <f t="shared" si="40"/>
        <v>#DIV/0!</v>
      </c>
    </row>
    <row r="297" spans="1:66" x14ac:dyDescent="0.35">
      <c r="A297" t="s">
        <v>600</v>
      </c>
      <c r="B297" s="144"/>
      <c r="C297" s="98"/>
      <c r="D297" s="43" t="str">
        <f t="shared" si="33"/>
        <v>Other</v>
      </c>
      <c r="E297" s="100"/>
      <c r="F297" s="101"/>
      <c r="G297" s="100"/>
      <c r="H297" s="101"/>
      <c r="I297" s="100"/>
      <c r="J297" s="101"/>
      <c r="K297" s="100"/>
      <c r="L297" s="101"/>
      <c r="M297" s="100"/>
      <c r="N297" s="101"/>
      <c r="O297" s="100"/>
      <c r="P297" s="101"/>
      <c r="Q297" s="100"/>
      <c r="R297" s="101"/>
      <c r="S297" s="100"/>
      <c r="T297" s="101"/>
      <c r="U297" s="118"/>
      <c r="V297" s="118"/>
      <c r="W297" s="100"/>
      <c r="X297" s="100"/>
      <c r="Y297" s="100"/>
      <c r="Z297" s="100"/>
      <c r="AA297" s="132"/>
      <c r="AB297" s="101"/>
      <c r="AC297" s="101"/>
      <c r="AD297" s="101"/>
      <c r="AE297" s="100"/>
      <c r="AF297" s="101"/>
      <c r="AG297" s="100"/>
      <c r="AH297" s="101"/>
      <c r="AI297" s="100"/>
      <c r="AJ297" s="101"/>
      <c r="AK297" s="100"/>
      <c r="AL297" s="101"/>
      <c r="AM297" s="101"/>
      <c r="AN297" s="8"/>
      <c r="AO297" s="147">
        <f>IFERROR(VLOOKUP(B297,'A2. Rate Change &amp; Enrollment'!$C$20:$K$769,3,FALSE),0)</f>
        <v>0</v>
      </c>
      <c r="AP297" s="147">
        <f>IFERROR(VLOOKUP(B297,'A2. Rate Change &amp; Enrollment'!$C$20:$K$769,7,FALSE),0)</f>
        <v>0</v>
      </c>
      <c r="AQ297" s="150" t="e">
        <f t="shared" si="38"/>
        <v>#DIV/0!</v>
      </c>
      <c r="AS297" s="177"/>
      <c r="AT297" s="177"/>
      <c r="AV297" s="153" t="e">
        <f t="shared" si="39"/>
        <v>#DIV/0!</v>
      </c>
      <c r="AW297" s="101"/>
      <c r="AY297" s="132"/>
      <c r="AZ297" s="101"/>
      <c r="BA297" s="94"/>
      <c r="BB297" s="94"/>
      <c r="BC297" s="94"/>
      <c r="BD297" s="94"/>
      <c r="BE297" s="101"/>
      <c r="BF297" s="132"/>
      <c r="BG297" s="98"/>
      <c r="BH297" s="74" t="str">
        <f t="shared" si="34"/>
        <v>N</v>
      </c>
      <c r="BI297" t="e">
        <f t="shared" si="35"/>
        <v>#DIV/0!</v>
      </c>
      <c r="BK297" s="283">
        <f>IFERROR(VLOOKUP($B297, 'A2. Rate Change &amp; Enrollment'!$C$14:$BY$769, 75, FALSE), 0)</f>
        <v>0</v>
      </c>
      <c r="BL297" s="283" t="e">
        <f t="shared" si="36"/>
        <v>#DIV/0!</v>
      </c>
      <c r="BM297" s="283" t="e">
        <f t="shared" si="37"/>
        <v>#DIV/0!</v>
      </c>
      <c r="BN297" t="e">
        <f t="shared" si="40"/>
        <v>#DIV/0!</v>
      </c>
    </row>
    <row r="298" spans="1:66" x14ac:dyDescent="0.35">
      <c r="A298" t="s">
        <v>601</v>
      </c>
      <c r="B298" s="144"/>
      <c r="C298" s="98"/>
      <c r="D298" s="43" t="str">
        <f t="shared" si="33"/>
        <v>Other</v>
      </c>
      <c r="E298" s="100"/>
      <c r="F298" s="101"/>
      <c r="G298" s="100"/>
      <c r="H298" s="101"/>
      <c r="I298" s="100"/>
      <c r="J298" s="101"/>
      <c r="K298" s="100"/>
      <c r="L298" s="101"/>
      <c r="M298" s="100"/>
      <c r="N298" s="101"/>
      <c r="O298" s="100"/>
      <c r="P298" s="101"/>
      <c r="Q298" s="100"/>
      <c r="R298" s="101"/>
      <c r="S298" s="100"/>
      <c r="T298" s="101"/>
      <c r="U298" s="118"/>
      <c r="V298" s="118"/>
      <c r="W298" s="100"/>
      <c r="X298" s="100"/>
      <c r="Y298" s="100"/>
      <c r="Z298" s="100"/>
      <c r="AA298" s="132"/>
      <c r="AB298" s="101"/>
      <c r="AC298" s="101"/>
      <c r="AD298" s="101"/>
      <c r="AE298" s="100"/>
      <c r="AF298" s="101"/>
      <c r="AG298" s="100"/>
      <c r="AH298" s="101"/>
      <c r="AI298" s="100"/>
      <c r="AJ298" s="101"/>
      <c r="AK298" s="100"/>
      <c r="AL298" s="101"/>
      <c r="AM298" s="101"/>
      <c r="AN298" s="8"/>
      <c r="AO298" s="147">
        <f>IFERROR(VLOOKUP(B298,'A2. Rate Change &amp; Enrollment'!$C$20:$K$769,3,FALSE),0)</f>
        <v>0</v>
      </c>
      <c r="AP298" s="147">
        <f>IFERROR(VLOOKUP(B298,'A2. Rate Change &amp; Enrollment'!$C$20:$K$769,7,FALSE),0)</f>
        <v>0</v>
      </c>
      <c r="AQ298" s="150" t="e">
        <f t="shared" si="38"/>
        <v>#DIV/0!</v>
      </c>
      <c r="AS298" s="177"/>
      <c r="AT298" s="177"/>
      <c r="AV298" s="153" t="e">
        <f t="shared" si="39"/>
        <v>#DIV/0!</v>
      </c>
      <c r="AW298" s="101"/>
      <c r="AY298" s="132"/>
      <c r="AZ298" s="101"/>
      <c r="BA298" s="94"/>
      <c r="BB298" s="94"/>
      <c r="BC298" s="94"/>
      <c r="BD298" s="94"/>
      <c r="BE298" s="101"/>
      <c r="BF298" s="132"/>
      <c r="BG298" s="98"/>
      <c r="BH298" s="74" t="str">
        <f t="shared" si="34"/>
        <v>N</v>
      </c>
      <c r="BI298" t="e">
        <f t="shared" si="35"/>
        <v>#DIV/0!</v>
      </c>
      <c r="BK298" s="283">
        <f>IFERROR(VLOOKUP($B298, 'A2. Rate Change &amp; Enrollment'!$C$14:$BY$769, 75, FALSE), 0)</f>
        <v>0</v>
      </c>
      <c r="BL298" s="283" t="e">
        <f t="shared" si="36"/>
        <v>#DIV/0!</v>
      </c>
      <c r="BM298" s="283" t="e">
        <f t="shared" si="37"/>
        <v>#DIV/0!</v>
      </c>
      <c r="BN298" t="e">
        <f t="shared" si="40"/>
        <v>#DIV/0!</v>
      </c>
    </row>
    <row r="299" spans="1:66" x14ac:dyDescent="0.35">
      <c r="A299" t="s">
        <v>602</v>
      </c>
      <c r="B299" s="144"/>
      <c r="C299" s="98"/>
      <c r="D299" s="43" t="str">
        <f t="shared" si="33"/>
        <v>Other</v>
      </c>
      <c r="E299" s="100"/>
      <c r="F299" s="101"/>
      <c r="G299" s="100"/>
      <c r="H299" s="101"/>
      <c r="I299" s="100"/>
      <c r="J299" s="101"/>
      <c r="K299" s="100"/>
      <c r="L299" s="101"/>
      <c r="M299" s="100"/>
      <c r="N299" s="101"/>
      <c r="O299" s="100"/>
      <c r="P299" s="101"/>
      <c r="Q299" s="100"/>
      <c r="R299" s="101"/>
      <c r="S299" s="100"/>
      <c r="T299" s="101"/>
      <c r="U299" s="118"/>
      <c r="V299" s="118"/>
      <c r="W299" s="100"/>
      <c r="X299" s="100"/>
      <c r="Y299" s="100"/>
      <c r="Z299" s="100"/>
      <c r="AA299" s="132"/>
      <c r="AB299" s="101"/>
      <c r="AC299" s="101"/>
      <c r="AD299" s="101"/>
      <c r="AE299" s="100"/>
      <c r="AF299" s="101"/>
      <c r="AG299" s="100"/>
      <c r="AH299" s="101"/>
      <c r="AI299" s="100"/>
      <c r="AJ299" s="101"/>
      <c r="AK299" s="100"/>
      <c r="AL299" s="101"/>
      <c r="AM299" s="101"/>
      <c r="AN299" s="8"/>
      <c r="AO299" s="147">
        <f>IFERROR(VLOOKUP(B299,'A2. Rate Change &amp; Enrollment'!$C$20:$K$769,3,FALSE),0)</f>
        <v>0</v>
      </c>
      <c r="AP299" s="147">
        <f>IFERROR(VLOOKUP(B299,'A2. Rate Change &amp; Enrollment'!$C$20:$K$769,7,FALSE),0)</f>
        <v>0</v>
      </c>
      <c r="AQ299" s="150" t="e">
        <f t="shared" si="38"/>
        <v>#DIV/0!</v>
      </c>
      <c r="AS299" s="177"/>
      <c r="AT299" s="177"/>
      <c r="AV299" s="153" t="e">
        <f t="shared" si="39"/>
        <v>#DIV/0!</v>
      </c>
      <c r="AW299" s="101"/>
      <c r="AY299" s="132"/>
      <c r="AZ299" s="101"/>
      <c r="BA299" s="94"/>
      <c r="BB299" s="94"/>
      <c r="BC299" s="94"/>
      <c r="BD299" s="94"/>
      <c r="BE299" s="101"/>
      <c r="BF299" s="132"/>
      <c r="BG299" s="98"/>
      <c r="BH299" s="74" t="str">
        <f t="shared" si="34"/>
        <v>N</v>
      </c>
      <c r="BI299" t="e">
        <f t="shared" si="35"/>
        <v>#DIV/0!</v>
      </c>
      <c r="BK299" s="283">
        <f>IFERROR(VLOOKUP($B299, 'A2. Rate Change &amp; Enrollment'!$C$14:$BY$769, 75, FALSE), 0)</f>
        <v>0</v>
      </c>
      <c r="BL299" s="283" t="e">
        <f t="shared" si="36"/>
        <v>#DIV/0!</v>
      </c>
      <c r="BM299" s="283" t="e">
        <f t="shared" si="37"/>
        <v>#DIV/0!</v>
      </c>
      <c r="BN299" t="e">
        <f t="shared" si="40"/>
        <v>#DIV/0!</v>
      </c>
    </row>
    <row r="300" spans="1:66" x14ac:dyDescent="0.35">
      <c r="A300" t="s">
        <v>603</v>
      </c>
      <c r="B300" s="144"/>
      <c r="C300" s="98"/>
      <c r="D300" s="43" t="str">
        <f t="shared" si="33"/>
        <v>Other</v>
      </c>
      <c r="E300" s="100"/>
      <c r="F300" s="101"/>
      <c r="G300" s="100"/>
      <c r="H300" s="101"/>
      <c r="I300" s="100"/>
      <c r="J300" s="101"/>
      <c r="K300" s="100"/>
      <c r="L300" s="101"/>
      <c r="M300" s="100"/>
      <c r="N300" s="101"/>
      <c r="O300" s="100"/>
      <c r="P300" s="101"/>
      <c r="Q300" s="100"/>
      <c r="R300" s="101"/>
      <c r="S300" s="100"/>
      <c r="T300" s="101"/>
      <c r="U300" s="118"/>
      <c r="V300" s="118"/>
      <c r="W300" s="100"/>
      <c r="X300" s="100"/>
      <c r="Y300" s="100"/>
      <c r="Z300" s="100"/>
      <c r="AA300" s="132"/>
      <c r="AB300" s="101"/>
      <c r="AC300" s="101"/>
      <c r="AD300" s="101"/>
      <c r="AE300" s="100"/>
      <c r="AF300" s="101"/>
      <c r="AG300" s="100"/>
      <c r="AH300" s="101"/>
      <c r="AI300" s="100"/>
      <c r="AJ300" s="101"/>
      <c r="AK300" s="100"/>
      <c r="AL300" s="101"/>
      <c r="AM300" s="101"/>
      <c r="AN300" s="8"/>
      <c r="AO300" s="147">
        <f>IFERROR(VLOOKUP(B300,'A2. Rate Change &amp; Enrollment'!$C$20:$K$769,3,FALSE),0)</f>
        <v>0</v>
      </c>
      <c r="AP300" s="147">
        <f>IFERROR(VLOOKUP(B300,'A2. Rate Change &amp; Enrollment'!$C$20:$K$769,7,FALSE),0)</f>
        <v>0</v>
      </c>
      <c r="AQ300" s="150" t="e">
        <f t="shared" si="38"/>
        <v>#DIV/0!</v>
      </c>
      <c r="AS300" s="177"/>
      <c r="AT300" s="177"/>
      <c r="AV300" s="153" t="e">
        <f t="shared" si="39"/>
        <v>#DIV/0!</v>
      </c>
      <c r="AW300" s="101"/>
      <c r="AY300" s="132"/>
      <c r="AZ300" s="101"/>
      <c r="BA300" s="94"/>
      <c r="BB300" s="94"/>
      <c r="BC300" s="94"/>
      <c r="BD300" s="94"/>
      <c r="BE300" s="101"/>
      <c r="BF300" s="132"/>
      <c r="BG300" s="98"/>
      <c r="BH300" s="74" t="str">
        <f t="shared" si="34"/>
        <v>N</v>
      </c>
      <c r="BI300" t="e">
        <f t="shared" si="35"/>
        <v>#DIV/0!</v>
      </c>
      <c r="BK300" s="283">
        <f>IFERROR(VLOOKUP($B300, 'A2. Rate Change &amp; Enrollment'!$C$14:$BY$769, 75, FALSE), 0)</f>
        <v>0</v>
      </c>
      <c r="BL300" s="283" t="e">
        <f t="shared" si="36"/>
        <v>#DIV/0!</v>
      </c>
      <c r="BM300" s="283" t="e">
        <f t="shared" si="37"/>
        <v>#DIV/0!</v>
      </c>
      <c r="BN300" t="e">
        <f t="shared" si="40"/>
        <v>#DIV/0!</v>
      </c>
    </row>
    <row r="301" spans="1:66" x14ac:dyDescent="0.35">
      <c r="A301" t="s">
        <v>604</v>
      </c>
      <c r="B301" s="144"/>
      <c r="C301" s="98"/>
      <c r="D301" s="43" t="str">
        <f t="shared" si="33"/>
        <v>Other</v>
      </c>
      <c r="E301" s="100"/>
      <c r="F301" s="101"/>
      <c r="G301" s="100"/>
      <c r="H301" s="101"/>
      <c r="I301" s="100"/>
      <c r="J301" s="101"/>
      <c r="K301" s="100"/>
      <c r="L301" s="101"/>
      <c r="M301" s="100"/>
      <c r="N301" s="101"/>
      <c r="O301" s="100"/>
      <c r="P301" s="101"/>
      <c r="Q301" s="100"/>
      <c r="R301" s="101"/>
      <c r="S301" s="100"/>
      <c r="T301" s="101"/>
      <c r="U301" s="118"/>
      <c r="V301" s="118"/>
      <c r="W301" s="100"/>
      <c r="X301" s="100"/>
      <c r="Y301" s="100"/>
      <c r="Z301" s="100"/>
      <c r="AA301" s="132"/>
      <c r="AB301" s="101"/>
      <c r="AC301" s="101"/>
      <c r="AD301" s="101"/>
      <c r="AE301" s="100"/>
      <c r="AF301" s="101"/>
      <c r="AG301" s="100"/>
      <c r="AH301" s="101"/>
      <c r="AI301" s="100"/>
      <c r="AJ301" s="101"/>
      <c r="AK301" s="100"/>
      <c r="AL301" s="101"/>
      <c r="AM301" s="101"/>
      <c r="AN301" s="8"/>
      <c r="AO301" s="147">
        <f>IFERROR(VLOOKUP(B301,'A2. Rate Change &amp; Enrollment'!$C$20:$K$769,3,FALSE),0)</f>
        <v>0</v>
      </c>
      <c r="AP301" s="147">
        <f>IFERROR(VLOOKUP(B301,'A2. Rate Change &amp; Enrollment'!$C$20:$K$769,7,FALSE),0)</f>
        <v>0</v>
      </c>
      <c r="AQ301" s="150" t="e">
        <f t="shared" si="38"/>
        <v>#DIV/0!</v>
      </c>
      <c r="AS301" s="177"/>
      <c r="AT301" s="177"/>
      <c r="AV301" s="153" t="e">
        <f t="shared" si="39"/>
        <v>#DIV/0!</v>
      </c>
      <c r="AW301" s="101"/>
      <c r="AY301" s="132"/>
      <c r="AZ301" s="101"/>
      <c r="BA301" s="94"/>
      <c r="BB301" s="94"/>
      <c r="BC301" s="94"/>
      <c r="BD301" s="94"/>
      <c r="BE301" s="101"/>
      <c r="BF301" s="132"/>
      <c r="BG301" s="98"/>
      <c r="BH301" s="74" t="str">
        <f t="shared" si="34"/>
        <v>N</v>
      </c>
      <c r="BI301" t="e">
        <f t="shared" si="35"/>
        <v>#DIV/0!</v>
      </c>
      <c r="BK301" s="283">
        <f>IFERROR(VLOOKUP($B301, 'A2. Rate Change &amp; Enrollment'!$C$14:$BY$769, 75, FALSE), 0)</f>
        <v>0</v>
      </c>
      <c r="BL301" s="283" t="e">
        <f t="shared" si="36"/>
        <v>#DIV/0!</v>
      </c>
      <c r="BM301" s="283" t="e">
        <f t="shared" si="37"/>
        <v>#DIV/0!</v>
      </c>
      <c r="BN301" t="e">
        <f t="shared" si="40"/>
        <v>#DIV/0!</v>
      </c>
    </row>
    <row r="302" spans="1:66" x14ac:dyDescent="0.35">
      <c r="A302" t="s">
        <v>605</v>
      </c>
      <c r="B302" s="144"/>
      <c r="C302" s="98"/>
      <c r="D302" s="43" t="str">
        <f t="shared" si="33"/>
        <v>Other</v>
      </c>
      <c r="E302" s="100"/>
      <c r="F302" s="101"/>
      <c r="G302" s="100"/>
      <c r="H302" s="101"/>
      <c r="I302" s="100"/>
      <c r="J302" s="101"/>
      <c r="K302" s="100"/>
      <c r="L302" s="101"/>
      <c r="M302" s="100"/>
      <c r="N302" s="101"/>
      <c r="O302" s="100"/>
      <c r="P302" s="101"/>
      <c r="Q302" s="100"/>
      <c r="R302" s="101"/>
      <c r="S302" s="100"/>
      <c r="T302" s="101"/>
      <c r="U302" s="118"/>
      <c r="V302" s="118"/>
      <c r="W302" s="100"/>
      <c r="X302" s="100"/>
      <c r="Y302" s="100"/>
      <c r="Z302" s="100"/>
      <c r="AA302" s="132"/>
      <c r="AB302" s="101"/>
      <c r="AC302" s="101"/>
      <c r="AD302" s="101"/>
      <c r="AE302" s="100"/>
      <c r="AF302" s="101"/>
      <c r="AG302" s="100"/>
      <c r="AH302" s="101"/>
      <c r="AI302" s="100"/>
      <c r="AJ302" s="101"/>
      <c r="AK302" s="100"/>
      <c r="AL302" s="101"/>
      <c r="AM302" s="101"/>
      <c r="AN302" s="8"/>
      <c r="AO302" s="147">
        <f>IFERROR(VLOOKUP(B302,'A2. Rate Change &amp; Enrollment'!$C$20:$K$769,3,FALSE),0)</f>
        <v>0</v>
      </c>
      <c r="AP302" s="147">
        <f>IFERROR(VLOOKUP(B302,'A2. Rate Change &amp; Enrollment'!$C$20:$K$769,7,FALSE),0)</f>
        <v>0</v>
      </c>
      <c r="AQ302" s="150" t="e">
        <f t="shared" si="38"/>
        <v>#DIV/0!</v>
      </c>
      <c r="AS302" s="177"/>
      <c r="AT302" s="177"/>
      <c r="AV302" s="153" t="e">
        <f t="shared" si="39"/>
        <v>#DIV/0!</v>
      </c>
      <c r="AW302" s="101"/>
      <c r="AY302" s="132"/>
      <c r="AZ302" s="101"/>
      <c r="BA302" s="94"/>
      <c r="BB302" s="94"/>
      <c r="BC302" s="94"/>
      <c r="BD302" s="94"/>
      <c r="BE302" s="101"/>
      <c r="BF302" s="132"/>
      <c r="BG302" s="98"/>
      <c r="BH302" s="74" t="str">
        <f t="shared" si="34"/>
        <v>N</v>
      </c>
      <c r="BI302" t="e">
        <f t="shared" si="35"/>
        <v>#DIV/0!</v>
      </c>
      <c r="BK302" s="283">
        <f>IFERROR(VLOOKUP($B302, 'A2. Rate Change &amp; Enrollment'!$C$14:$BY$769, 75, FALSE), 0)</f>
        <v>0</v>
      </c>
      <c r="BL302" s="283" t="e">
        <f t="shared" si="36"/>
        <v>#DIV/0!</v>
      </c>
      <c r="BM302" s="283" t="e">
        <f t="shared" si="37"/>
        <v>#DIV/0!</v>
      </c>
      <c r="BN302" t="e">
        <f t="shared" si="40"/>
        <v>#DIV/0!</v>
      </c>
    </row>
    <row r="303" spans="1:66" x14ac:dyDescent="0.35">
      <c r="A303" t="s">
        <v>606</v>
      </c>
      <c r="B303" s="144"/>
      <c r="C303" s="98"/>
      <c r="D303" s="43" t="str">
        <f t="shared" si="33"/>
        <v>Other</v>
      </c>
      <c r="E303" s="100"/>
      <c r="F303" s="101"/>
      <c r="G303" s="100"/>
      <c r="H303" s="101"/>
      <c r="I303" s="100"/>
      <c r="J303" s="101"/>
      <c r="K303" s="100"/>
      <c r="L303" s="101"/>
      <c r="M303" s="100"/>
      <c r="N303" s="101"/>
      <c r="O303" s="100"/>
      <c r="P303" s="101"/>
      <c r="Q303" s="100"/>
      <c r="R303" s="101"/>
      <c r="S303" s="100"/>
      <c r="T303" s="101"/>
      <c r="U303" s="118"/>
      <c r="V303" s="118"/>
      <c r="W303" s="100"/>
      <c r="X303" s="100"/>
      <c r="Y303" s="100"/>
      <c r="Z303" s="100"/>
      <c r="AA303" s="132"/>
      <c r="AB303" s="101"/>
      <c r="AC303" s="101"/>
      <c r="AD303" s="101"/>
      <c r="AE303" s="100"/>
      <c r="AF303" s="101"/>
      <c r="AG303" s="100"/>
      <c r="AH303" s="101"/>
      <c r="AI303" s="100"/>
      <c r="AJ303" s="101"/>
      <c r="AK303" s="100"/>
      <c r="AL303" s="101"/>
      <c r="AM303" s="101"/>
      <c r="AN303" s="8"/>
      <c r="AO303" s="147">
        <f>IFERROR(VLOOKUP(B303,'A2. Rate Change &amp; Enrollment'!$C$20:$K$769,3,FALSE),0)</f>
        <v>0</v>
      </c>
      <c r="AP303" s="147">
        <f>IFERROR(VLOOKUP(B303,'A2. Rate Change &amp; Enrollment'!$C$20:$K$769,7,FALSE),0)</f>
        <v>0</v>
      </c>
      <c r="AQ303" s="150" t="e">
        <f t="shared" si="38"/>
        <v>#DIV/0!</v>
      </c>
      <c r="AS303" s="177"/>
      <c r="AT303" s="177"/>
      <c r="AV303" s="153" t="e">
        <f t="shared" si="39"/>
        <v>#DIV/0!</v>
      </c>
      <c r="AW303" s="101"/>
      <c r="AY303" s="132"/>
      <c r="AZ303" s="101"/>
      <c r="BA303" s="94"/>
      <c r="BB303" s="94"/>
      <c r="BC303" s="94"/>
      <c r="BD303" s="94"/>
      <c r="BE303" s="101"/>
      <c r="BF303" s="132"/>
      <c r="BG303" s="98"/>
      <c r="BH303" s="74" t="str">
        <f t="shared" si="34"/>
        <v>N</v>
      </c>
      <c r="BI303" t="e">
        <f t="shared" si="35"/>
        <v>#DIV/0!</v>
      </c>
      <c r="BK303" s="283">
        <f>IFERROR(VLOOKUP($B303, 'A2. Rate Change &amp; Enrollment'!$C$14:$BY$769, 75, FALSE), 0)</f>
        <v>0</v>
      </c>
      <c r="BL303" s="283" t="e">
        <f t="shared" si="36"/>
        <v>#DIV/0!</v>
      </c>
      <c r="BM303" s="283" t="e">
        <f t="shared" si="37"/>
        <v>#DIV/0!</v>
      </c>
      <c r="BN303" t="e">
        <f t="shared" si="40"/>
        <v>#DIV/0!</v>
      </c>
    </row>
    <row r="304" spans="1:66" x14ac:dyDescent="0.35">
      <c r="A304" t="s">
        <v>607</v>
      </c>
      <c r="B304" s="144"/>
      <c r="C304" s="98"/>
      <c r="D304" s="43" t="str">
        <f t="shared" si="33"/>
        <v>Other</v>
      </c>
      <c r="E304" s="100"/>
      <c r="F304" s="101"/>
      <c r="G304" s="100"/>
      <c r="H304" s="101"/>
      <c r="I304" s="100"/>
      <c r="J304" s="101"/>
      <c r="K304" s="100"/>
      <c r="L304" s="101"/>
      <c r="M304" s="100"/>
      <c r="N304" s="101"/>
      <c r="O304" s="100"/>
      <c r="P304" s="101"/>
      <c r="Q304" s="100"/>
      <c r="R304" s="101"/>
      <c r="S304" s="100"/>
      <c r="T304" s="101"/>
      <c r="U304" s="118"/>
      <c r="V304" s="118"/>
      <c r="W304" s="100"/>
      <c r="X304" s="100"/>
      <c r="Y304" s="100"/>
      <c r="Z304" s="100"/>
      <c r="AA304" s="132"/>
      <c r="AB304" s="101"/>
      <c r="AC304" s="101"/>
      <c r="AD304" s="101"/>
      <c r="AE304" s="100"/>
      <c r="AF304" s="101"/>
      <c r="AG304" s="100"/>
      <c r="AH304" s="101"/>
      <c r="AI304" s="100"/>
      <c r="AJ304" s="101"/>
      <c r="AK304" s="100"/>
      <c r="AL304" s="101"/>
      <c r="AM304" s="101"/>
      <c r="AN304" s="8"/>
      <c r="AO304" s="147">
        <f>IFERROR(VLOOKUP(B304,'A2. Rate Change &amp; Enrollment'!$C$20:$K$769,3,FALSE),0)</f>
        <v>0</v>
      </c>
      <c r="AP304" s="147">
        <f>IFERROR(VLOOKUP(B304,'A2. Rate Change &amp; Enrollment'!$C$20:$K$769,7,FALSE),0)</f>
        <v>0</v>
      </c>
      <c r="AQ304" s="150" t="e">
        <f t="shared" si="38"/>
        <v>#DIV/0!</v>
      </c>
      <c r="AS304" s="177"/>
      <c r="AT304" s="177"/>
      <c r="AV304" s="153" t="e">
        <f t="shared" si="39"/>
        <v>#DIV/0!</v>
      </c>
      <c r="AW304" s="101"/>
      <c r="AY304" s="132"/>
      <c r="AZ304" s="101"/>
      <c r="BA304" s="94"/>
      <c r="BB304" s="94"/>
      <c r="BC304" s="94"/>
      <c r="BD304" s="94"/>
      <c r="BE304" s="101"/>
      <c r="BF304" s="132"/>
      <c r="BG304" s="98"/>
      <c r="BH304" s="74" t="str">
        <f t="shared" si="34"/>
        <v>N</v>
      </c>
      <c r="BI304" t="e">
        <f t="shared" si="35"/>
        <v>#DIV/0!</v>
      </c>
      <c r="BK304" s="283">
        <f>IFERROR(VLOOKUP($B304, 'A2. Rate Change &amp; Enrollment'!$C$14:$BY$769, 75, FALSE), 0)</f>
        <v>0</v>
      </c>
      <c r="BL304" s="283" t="e">
        <f t="shared" si="36"/>
        <v>#DIV/0!</v>
      </c>
      <c r="BM304" s="283" t="e">
        <f t="shared" si="37"/>
        <v>#DIV/0!</v>
      </c>
      <c r="BN304" t="e">
        <f t="shared" si="40"/>
        <v>#DIV/0!</v>
      </c>
    </row>
    <row r="305" spans="1:66" x14ac:dyDescent="0.35">
      <c r="A305" t="s">
        <v>608</v>
      </c>
      <c r="B305" s="144"/>
      <c r="C305" s="98"/>
      <c r="D305" s="43" t="str">
        <f t="shared" si="33"/>
        <v>Other</v>
      </c>
      <c r="E305" s="100"/>
      <c r="F305" s="101"/>
      <c r="G305" s="100"/>
      <c r="H305" s="101"/>
      <c r="I305" s="100"/>
      <c r="J305" s="101"/>
      <c r="K305" s="100"/>
      <c r="L305" s="101"/>
      <c r="M305" s="100"/>
      <c r="N305" s="101"/>
      <c r="O305" s="100"/>
      <c r="P305" s="101"/>
      <c r="Q305" s="100"/>
      <c r="R305" s="101"/>
      <c r="S305" s="100"/>
      <c r="T305" s="101"/>
      <c r="U305" s="118"/>
      <c r="V305" s="118"/>
      <c r="W305" s="100"/>
      <c r="X305" s="100"/>
      <c r="Y305" s="100"/>
      <c r="Z305" s="100"/>
      <c r="AA305" s="132"/>
      <c r="AB305" s="101"/>
      <c r="AC305" s="101"/>
      <c r="AD305" s="101"/>
      <c r="AE305" s="100"/>
      <c r="AF305" s="101"/>
      <c r="AG305" s="100"/>
      <c r="AH305" s="101"/>
      <c r="AI305" s="100"/>
      <c r="AJ305" s="101"/>
      <c r="AK305" s="100"/>
      <c r="AL305" s="101"/>
      <c r="AM305" s="101"/>
      <c r="AN305" s="8"/>
      <c r="AO305" s="147">
        <f>IFERROR(VLOOKUP(B305,'A2. Rate Change &amp; Enrollment'!$C$20:$K$769,3,FALSE),0)</f>
        <v>0</v>
      </c>
      <c r="AP305" s="147">
        <f>IFERROR(VLOOKUP(B305,'A2. Rate Change &amp; Enrollment'!$C$20:$K$769,7,FALSE),0)</f>
        <v>0</v>
      </c>
      <c r="AQ305" s="150" t="e">
        <f t="shared" si="38"/>
        <v>#DIV/0!</v>
      </c>
      <c r="AS305" s="177"/>
      <c r="AT305" s="177"/>
      <c r="AV305" s="153" t="e">
        <f t="shared" si="39"/>
        <v>#DIV/0!</v>
      </c>
      <c r="AW305" s="101"/>
      <c r="AY305" s="132"/>
      <c r="AZ305" s="101"/>
      <c r="BA305" s="94"/>
      <c r="BB305" s="94"/>
      <c r="BC305" s="94"/>
      <c r="BD305" s="94"/>
      <c r="BE305" s="101"/>
      <c r="BF305" s="132"/>
      <c r="BG305" s="98"/>
      <c r="BH305" s="74" t="str">
        <f t="shared" si="34"/>
        <v>N</v>
      </c>
      <c r="BI305" t="e">
        <f t="shared" si="35"/>
        <v>#DIV/0!</v>
      </c>
      <c r="BK305" s="283">
        <f>IFERROR(VLOOKUP($B305, 'A2. Rate Change &amp; Enrollment'!$C$14:$BY$769, 75, FALSE), 0)</f>
        <v>0</v>
      </c>
      <c r="BL305" s="283" t="e">
        <f t="shared" si="36"/>
        <v>#DIV/0!</v>
      </c>
      <c r="BM305" s="283" t="e">
        <f t="shared" si="37"/>
        <v>#DIV/0!</v>
      </c>
      <c r="BN305" t="e">
        <f t="shared" si="40"/>
        <v>#DIV/0!</v>
      </c>
    </row>
    <row r="306" spans="1:66" x14ac:dyDescent="0.35">
      <c r="A306" t="s">
        <v>609</v>
      </c>
      <c r="B306" s="144"/>
      <c r="C306" s="98"/>
      <c r="D306" s="43" t="str">
        <f t="shared" si="33"/>
        <v>Other</v>
      </c>
      <c r="E306" s="100"/>
      <c r="F306" s="101"/>
      <c r="G306" s="100"/>
      <c r="H306" s="101"/>
      <c r="I306" s="100"/>
      <c r="J306" s="101"/>
      <c r="K306" s="100"/>
      <c r="L306" s="101"/>
      <c r="M306" s="100"/>
      <c r="N306" s="101"/>
      <c r="O306" s="100"/>
      <c r="P306" s="101"/>
      <c r="Q306" s="100"/>
      <c r="R306" s="101"/>
      <c r="S306" s="100"/>
      <c r="T306" s="101"/>
      <c r="U306" s="118"/>
      <c r="V306" s="118"/>
      <c r="W306" s="100"/>
      <c r="X306" s="100"/>
      <c r="Y306" s="100"/>
      <c r="Z306" s="100"/>
      <c r="AA306" s="132"/>
      <c r="AB306" s="101"/>
      <c r="AC306" s="101"/>
      <c r="AD306" s="101"/>
      <c r="AE306" s="100"/>
      <c r="AF306" s="101"/>
      <c r="AG306" s="100"/>
      <c r="AH306" s="101"/>
      <c r="AI306" s="100"/>
      <c r="AJ306" s="101"/>
      <c r="AK306" s="100"/>
      <c r="AL306" s="101"/>
      <c r="AM306" s="101"/>
      <c r="AN306" s="8"/>
      <c r="AO306" s="147">
        <f>IFERROR(VLOOKUP(B306,'A2. Rate Change &amp; Enrollment'!$C$20:$K$769,3,FALSE),0)</f>
        <v>0</v>
      </c>
      <c r="AP306" s="147">
        <f>IFERROR(VLOOKUP(B306,'A2. Rate Change &amp; Enrollment'!$C$20:$K$769,7,FALSE),0)</f>
        <v>0</v>
      </c>
      <c r="AQ306" s="150" t="e">
        <f t="shared" si="38"/>
        <v>#DIV/0!</v>
      </c>
      <c r="AS306" s="177"/>
      <c r="AT306" s="177"/>
      <c r="AV306" s="153" t="e">
        <f t="shared" si="39"/>
        <v>#DIV/0!</v>
      </c>
      <c r="AW306" s="101"/>
      <c r="AY306" s="132"/>
      <c r="AZ306" s="101"/>
      <c r="BA306" s="94"/>
      <c r="BB306" s="94"/>
      <c r="BC306" s="94"/>
      <c r="BD306" s="94"/>
      <c r="BE306" s="101"/>
      <c r="BF306" s="132"/>
      <c r="BG306" s="98"/>
      <c r="BH306" s="74" t="str">
        <f t="shared" si="34"/>
        <v>N</v>
      </c>
      <c r="BI306" t="e">
        <f t="shared" si="35"/>
        <v>#DIV/0!</v>
      </c>
      <c r="BK306" s="283">
        <f>IFERROR(VLOOKUP($B306, 'A2. Rate Change &amp; Enrollment'!$C$14:$BY$769, 75, FALSE), 0)</f>
        <v>0</v>
      </c>
      <c r="BL306" s="283" t="e">
        <f t="shared" si="36"/>
        <v>#DIV/0!</v>
      </c>
      <c r="BM306" s="283" t="e">
        <f t="shared" si="37"/>
        <v>#DIV/0!</v>
      </c>
      <c r="BN306" t="e">
        <f t="shared" si="40"/>
        <v>#DIV/0!</v>
      </c>
    </row>
    <row r="307" spans="1:66" x14ac:dyDescent="0.35">
      <c r="A307" t="s">
        <v>610</v>
      </c>
      <c r="B307" s="144"/>
      <c r="C307" s="98"/>
      <c r="D307" s="43" t="str">
        <f t="shared" si="33"/>
        <v>Other</v>
      </c>
      <c r="E307" s="100"/>
      <c r="F307" s="101"/>
      <c r="G307" s="100"/>
      <c r="H307" s="101"/>
      <c r="I307" s="100"/>
      <c r="J307" s="101"/>
      <c r="K307" s="100"/>
      <c r="L307" s="101"/>
      <c r="M307" s="100"/>
      <c r="N307" s="101"/>
      <c r="O307" s="100"/>
      <c r="P307" s="101"/>
      <c r="Q307" s="100"/>
      <c r="R307" s="101"/>
      <c r="S307" s="100"/>
      <c r="T307" s="101"/>
      <c r="U307" s="118"/>
      <c r="V307" s="118"/>
      <c r="W307" s="100"/>
      <c r="X307" s="100"/>
      <c r="Y307" s="100"/>
      <c r="Z307" s="100"/>
      <c r="AA307" s="132"/>
      <c r="AB307" s="101"/>
      <c r="AC307" s="101"/>
      <c r="AD307" s="101"/>
      <c r="AE307" s="100"/>
      <c r="AF307" s="101"/>
      <c r="AG307" s="100"/>
      <c r="AH307" s="101"/>
      <c r="AI307" s="100"/>
      <c r="AJ307" s="101"/>
      <c r="AK307" s="100"/>
      <c r="AL307" s="101"/>
      <c r="AM307" s="101"/>
      <c r="AN307" s="8"/>
      <c r="AO307" s="147">
        <f>IFERROR(VLOOKUP(B307,'A2. Rate Change &amp; Enrollment'!$C$20:$K$769,3,FALSE),0)</f>
        <v>0</v>
      </c>
      <c r="AP307" s="147">
        <f>IFERROR(VLOOKUP(B307,'A2. Rate Change &amp; Enrollment'!$C$20:$K$769,7,FALSE),0)</f>
        <v>0</v>
      </c>
      <c r="AQ307" s="150" t="e">
        <f t="shared" si="38"/>
        <v>#DIV/0!</v>
      </c>
      <c r="AS307" s="177"/>
      <c r="AT307" s="177"/>
      <c r="AV307" s="153" t="e">
        <f t="shared" si="39"/>
        <v>#DIV/0!</v>
      </c>
      <c r="AW307" s="101"/>
      <c r="AY307" s="132"/>
      <c r="AZ307" s="101"/>
      <c r="BA307" s="94"/>
      <c r="BB307" s="94"/>
      <c r="BC307" s="94"/>
      <c r="BD307" s="94"/>
      <c r="BE307" s="101"/>
      <c r="BF307" s="132"/>
      <c r="BG307" s="98"/>
      <c r="BH307" s="74" t="str">
        <f t="shared" si="34"/>
        <v>N</v>
      </c>
      <c r="BI307" t="e">
        <f t="shared" si="35"/>
        <v>#DIV/0!</v>
      </c>
      <c r="BK307" s="283">
        <f>IFERROR(VLOOKUP($B307, 'A2. Rate Change &amp; Enrollment'!$C$14:$BY$769, 75, FALSE), 0)</f>
        <v>0</v>
      </c>
      <c r="BL307" s="283" t="e">
        <f t="shared" si="36"/>
        <v>#DIV/0!</v>
      </c>
      <c r="BM307" s="283" t="e">
        <f t="shared" si="37"/>
        <v>#DIV/0!</v>
      </c>
      <c r="BN307" t="e">
        <f t="shared" si="40"/>
        <v>#DIV/0!</v>
      </c>
    </row>
    <row r="308" spans="1:66" x14ac:dyDescent="0.35">
      <c r="A308" t="s">
        <v>611</v>
      </c>
      <c r="B308" s="144"/>
      <c r="C308" s="98"/>
      <c r="D308" s="43" t="str">
        <f t="shared" si="33"/>
        <v>Other</v>
      </c>
      <c r="E308" s="100"/>
      <c r="F308" s="101"/>
      <c r="G308" s="100"/>
      <c r="H308" s="101"/>
      <c r="I308" s="100"/>
      <c r="J308" s="101"/>
      <c r="K308" s="100"/>
      <c r="L308" s="101"/>
      <c r="M308" s="100"/>
      <c r="N308" s="101"/>
      <c r="O308" s="100"/>
      <c r="P308" s="101"/>
      <c r="Q308" s="100"/>
      <c r="R308" s="101"/>
      <c r="S308" s="100"/>
      <c r="T308" s="101"/>
      <c r="U308" s="118"/>
      <c r="V308" s="118"/>
      <c r="W308" s="100"/>
      <c r="X308" s="100"/>
      <c r="Y308" s="100"/>
      <c r="Z308" s="100"/>
      <c r="AA308" s="132"/>
      <c r="AB308" s="101"/>
      <c r="AC308" s="101"/>
      <c r="AD308" s="101"/>
      <c r="AE308" s="100"/>
      <c r="AF308" s="101"/>
      <c r="AG308" s="100"/>
      <c r="AH308" s="101"/>
      <c r="AI308" s="100"/>
      <c r="AJ308" s="101"/>
      <c r="AK308" s="100"/>
      <c r="AL308" s="101"/>
      <c r="AM308" s="101"/>
      <c r="AN308" s="8"/>
      <c r="AO308" s="147">
        <f>IFERROR(VLOOKUP(B308,'A2. Rate Change &amp; Enrollment'!$C$20:$K$769,3,FALSE),0)</f>
        <v>0</v>
      </c>
      <c r="AP308" s="147">
        <f>IFERROR(VLOOKUP(B308,'A2. Rate Change &amp; Enrollment'!$C$20:$K$769,7,FALSE),0)</f>
        <v>0</v>
      </c>
      <c r="AQ308" s="150" t="e">
        <f t="shared" si="38"/>
        <v>#DIV/0!</v>
      </c>
      <c r="AS308" s="177"/>
      <c r="AT308" s="177"/>
      <c r="AV308" s="153" t="e">
        <f t="shared" si="39"/>
        <v>#DIV/0!</v>
      </c>
      <c r="AW308" s="101"/>
      <c r="AY308" s="132"/>
      <c r="AZ308" s="101"/>
      <c r="BA308" s="94"/>
      <c r="BB308" s="94"/>
      <c r="BC308" s="94"/>
      <c r="BD308" s="94"/>
      <c r="BE308" s="101"/>
      <c r="BF308" s="132"/>
      <c r="BG308" s="98"/>
      <c r="BH308" s="74" t="str">
        <f t="shared" si="34"/>
        <v>N</v>
      </c>
      <c r="BI308" t="e">
        <f t="shared" si="35"/>
        <v>#DIV/0!</v>
      </c>
      <c r="BK308" s="283">
        <f>IFERROR(VLOOKUP($B308, 'A2. Rate Change &amp; Enrollment'!$C$14:$BY$769, 75, FALSE), 0)</f>
        <v>0</v>
      </c>
      <c r="BL308" s="283" t="e">
        <f t="shared" si="36"/>
        <v>#DIV/0!</v>
      </c>
      <c r="BM308" s="283" t="e">
        <f t="shared" si="37"/>
        <v>#DIV/0!</v>
      </c>
      <c r="BN308" t="e">
        <f t="shared" si="40"/>
        <v>#DIV/0!</v>
      </c>
    </row>
    <row r="309" spans="1:66" x14ac:dyDescent="0.35">
      <c r="A309" t="s">
        <v>612</v>
      </c>
      <c r="B309" s="144"/>
      <c r="C309" s="98"/>
      <c r="D309" s="43" t="str">
        <f t="shared" si="33"/>
        <v>Other</v>
      </c>
      <c r="E309" s="100"/>
      <c r="F309" s="101"/>
      <c r="G309" s="100"/>
      <c r="H309" s="101"/>
      <c r="I309" s="100"/>
      <c r="J309" s="101"/>
      <c r="K309" s="100"/>
      <c r="L309" s="101"/>
      <c r="M309" s="100"/>
      <c r="N309" s="101"/>
      <c r="O309" s="100"/>
      <c r="P309" s="101"/>
      <c r="Q309" s="100"/>
      <c r="R309" s="101"/>
      <c r="S309" s="100"/>
      <c r="T309" s="101"/>
      <c r="U309" s="118"/>
      <c r="V309" s="118"/>
      <c r="W309" s="100"/>
      <c r="X309" s="100"/>
      <c r="Y309" s="100"/>
      <c r="Z309" s="100"/>
      <c r="AA309" s="132"/>
      <c r="AB309" s="101"/>
      <c r="AC309" s="101"/>
      <c r="AD309" s="101"/>
      <c r="AE309" s="100"/>
      <c r="AF309" s="101"/>
      <c r="AG309" s="100"/>
      <c r="AH309" s="101"/>
      <c r="AI309" s="100"/>
      <c r="AJ309" s="101"/>
      <c r="AK309" s="100"/>
      <c r="AL309" s="101"/>
      <c r="AM309" s="101"/>
      <c r="AN309" s="8"/>
      <c r="AO309" s="147">
        <f>IFERROR(VLOOKUP(B309,'A2. Rate Change &amp; Enrollment'!$C$20:$K$769,3,FALSE),0)</f>
        <v>0</v>
      </c>
      <c r="AP309" s="147">
        <f>IFERROR(VLOOKUP(B309,'A2. Rate Change &amp; Enrollment'!$C$20:$K$769,7,FALSE),0)</f>
        <v>0</v>
      </c>
      <c r="AQ309" s="150" t="e">
        <f t="shared" si="38"/>
        <v>#DIV/0!</v>
      </c>
      <c r="AS309" s="177"/>
      <c r="AT309" s="177"/>
      <c r="AV309" s="153" t="e">
        <f t="shared" si="39"/>
        <v>#DIV/0!</v>
      </c>
      <c r="AW309" s="101"/>
      <c r="AY309" s="132"/>
      <c r="AZ309" s="101"/>
      <c r="BA309" s="94"/>
      <c r="BB309" s="94"/>
      <c r="BC309" s="94"/>
      <c r="BD309" s="94"/>
      <c r="BE309" s="101"/>
      <c r="BF309" s="132"/>
      <c r="BG309" s="98"/>
      <c r="BH309" s="74" t="str">
        <f t="shared" si="34"/>
        <v>N</v>
      </c>
      <c r="BI309" t="e">
        <f t="shared" si="35"/>
        <v>#DIV/0!</v>
      </c>
      <c r="BK309" s="283">
        <f>IFERROR(VLOOKUP($B309, 'A2. Rate Change &amp; Enrollment'!$C$14:$BY$769, 75, FALSE), 0)</f>
        <v>0</v>
      </c>
      <c r="BL309" s="283" t="e">
        <f t="shared" si="36"/>
        <v>#DIV/0!</v>
      </c>
      <c r="BM309" s="283" t="e">
        <f t="shared" si="37"/>
        <v>#DIV/0!</v>
      </c>
      <c r="BN309" t="e">
        <f t="shared" si="40"/>
        <v>#DIV/0!</v>
      </c>
    </row>
    <row r="310" spans="1:66" x14ac:dyDescent="0.35">
      <c r="A310" t="s">
        <v>613</v>
      </c>
      <c r="B310" s="144"/>
      <c r="C310" s="98"/>
      <c r="D310" s="43" t="str">
        <f t="shared" si="33"/>
        <v>Other</v>
      </c>
      <c r="E310" s="100"/>
      <c r="F310" s="101"/>
      <c r="G310" s="100"/>
      <c r="H310" s="101"/>
      <c r="I310" s="100"/>
      <c r="J310" s="101"/>
      <c r="K310" s="100"/>
      <c r="L310" s="101"/>
      <c r="M310" s="100"/>
      <c r="N310" s="101"/>
      <c r="O310" s="100"/>
      <c r="P310" s="101"/>
      <c r="Q310" s="100"/>
      <c r="R310" s="101"/>
      <c r="S310" s="100"/>
      <c r="T310" s="101"/>
      <c r="U310" s="118"/>
      <c r="V310" s="118"/>
      <c r="W310" s="100"/>
      <c r="X310" s="100"/>
      <c r="Y310" s="100"/>
      <c r="Z310" s="100"/>
      <c r="AA310" s="132"/>
      <c r="AB310" s="101"/>
      <c r="AC310" s="101"/>
      <c r="AD310" s="101"/>
      <c r="AE310" s="100"/>
      <c r="AF310" s="101"/>
      <c r="AG310" s="100"/>
      <c r="AH310" s="101"/>
      <c r="AI310" s="100"/>
      <c r="AJ310" s="101"/>
      <c r="AK310" s="100"/>
      <c r="AL310" s="101"/>
      <c r="AM310" s="101"/>
      <c r="AN310" s="8"/>
      <c r="AO310" s="147">
        <f>IFERROR(VLOOKUP(B310,'A2. Rate Change &amp; Enrollment'!$C$20:$K$769,3,FALSE),0)</f>
        <v>0</v>
      </c>
      <c r="AP310" s="147">
        <f>IFERROR(VLOOKUP(B310,'A2. Rate Change &amp; Enrollment'!$C$20:$K$769,7,FALSE),0)</f>
        <v>0</v>
      </c>
      <c r="AQ310" s="150" t="e">
        <f t="shared" si="38"/>
        <v>#DIV/0!</v>
      </c>
      <c r="AS310" s="177"/>
      <c r="AT310" s="177"/>
      <c r="AV310" s="153" t="e">
        <f t="shared" si="39"/>
        <v>#DIV/0!</v>
      </c>
      <c r="AW310" s="101"/>
      <c r="AY310" s="132"/>
      <c r="AZ310" s="101"/>
      <c r="BA310" s="94"/>
      <c r="BB310" s="94"/>
      <c r="BC310" s="94"/>
      <c r="BD310" s="94"/>
      <c r="BE310" s="101"/>
      <c r="BF310" s="132"/>
      <c r="BG310" s="98"/>
      <c r="BH310" s="74" t="str">
        <f t="shared" si="34"/>
        <v>N</v>
      </c>
      <c r="BI310" t="e">
        <f t="shared" si="35"/>
        <v>#DIV/0!</v>
      </c>
      <c r="BK310" s="283">
        <f>IFERROR(VLOOKUP($B310, 'A2. Rate Change &amp; Enrollment'!$C$14:$BY$769, 75, FALSE), 0)</f>
        <v>0</v>
      </c>
      <c r="BL310" s="283" t="e">
        <f t="shared" si="36"/>
        <v>#DIV/0!</v>
      </c>
      <c r="BM310" s="283" t="e">
        <f t="shared" si="37"/>
        <v>#DIV/0!</v>
      </c>
      <c r="BN310" t="e">
        <f t="shared" si="40"/>
        <v>#DIV/0!</v>
      </c>
    </row>
    <row r="311" spans="1:66" x14ac:dyDescent="0.35">
      <c r="A311" t="s">
        <v>614</v>
      </c>
      <c r="B311" s="144"/>
      <c r="C311" s="98"/>
      <c r="D311" s="43" t="str">
        <f t="shared" si="33"/>
        <v>Other</v>
      </c>
      <c r="E311" s="100"/>
      <c r="F311" s="101"/>
      <c r="G311" s="100"/>
      <c r="H311" s="101"/>
      <c r="I311" s="100"/>
      <c r="J311" s="101"/>
      <c r="K311" s="100"/>
      <c r="L311" s="101"/>
      <c r="M311" s="100"/>
      <c r="N311" s="101"/>
      <c r="O311" s="100"/>
      <c r="P311" s="101"/>
      <c r="Q311" s="100"/>
      <c r="R311" s="101"/>
      <c r="S311" s="100"/>
      <c r="T311" s="101"/>
      <c r="U311" s="118"/>
      <c r="V311" s="118"/>
      <c r="W311" s="100"/>
      <c r="X311" s="100"/>
      <c r="Y311" s="100"/>
      <c r="Z311" s="100"/>
      <c r="AA311" s="132"/>
      <c r="AB311" s="101"/>
      <c r="AC311" s="101"/>
      <c r="AD311" s="101"/>
      <c r="AE311" s="100"/>
      <c r="AF311" s="101"/>
      <c r="AG311" s="100"/>
      <c r="AH311" s="101"/>
      <c r="AI311" s="100"/>
      <c r="AJ311" s="101"/>
      <c r="AK311" s="100"/>
      <c r="AL311" s="101"/>
      <c r="AM311" s="101"/>
      <c r="AN311" s="8"/>
      <c r="AO311" s="147">
        <f>IFERROR(VLOOKUP(B311,'A2. Rate Change &amp; Enrollment'!$C$20:$K$769,3,FALSE),0)</f>
        <v>0</v>
      </c>
      <c r="AP311" s="147">
        <f>IFERROR(VLOOKUP(B311,'A2. Rate Change &amp; Enrollment'!$C$20:$K$769,7,FALSE),0)</f>
        <v>0</v>
      </c>
      <c r="AQ311" s="150" t="e">
        <f t="shared" si="38"/>
        <v>#DIV/0!</v>
      </c>
      <c r="AS311" s="177"/>
      <c r="AT311" s="177"/>
      <c r="AV311" s="153" t="e">
        <f t="shared" si="39"/>
        <v>#DIV/0!</v>
      </c>
      <c r="AW311" s="101"/>
      <c r="AY311" s="132"/>
      <c r="AZ311" s="101"/>
      <c r="BA311" s="94"/>
      <c r="BB311" s="94"/>
      <c r="BC311" s="94"/>
      <c r="BD311" s="94"/>
      <c r="BE311" s="101"/>
      <c r="BF311" s="132"/>
      <c r="BG311" s="98"/>
      <c r="BH311" s="74" t="str">
        <f t="shared" si="34"/>
        <v>N</v>
      </c>
      <c r="BI311" t="e">
        <f t="shared" si="35"/>
        <v>#DIV/0!</v>
      </c>
      <c r="BK311" s="283">
        <f>IFERROR(VLOOKUP($B311, 'A2. Rate Change &amp; Enrollment'!$C$14:$BY$769, 75, FALSE), 0)</f>
        <v>0</v>
      </c>
      <c r="BL311" s="283" t="e">
        <f t="shared" si="36"/>
        <v>#DIV/0!</v>
      </c>
      <c r="BM311" s="283" t="e">
        <f t="shared" si="37"/>
        <v>#DIV/0!</v>
      </c>
      <c r="BN311" t="e">
        <f t="shared" si="40"/>
        <v>#DIV/0!</v>
      </c>
    </row>
    <row r="312" spans="1:66" x14ac:dyDescent="0.35">
      <c r="A312" t="s">
        <v>615</v>
      </c>
      <c r="B312" s="144"/>
      <c r="C312" s="98"/>
      <c r="D312" s="43" t="str">
        <f t="shared" si="33"/>
        <v>Other</v>
      </c>
      <c r="E312" s="100"/>
      <c r="F312" s="101"/>
      <c r="G312" s="100"/>
      <c r="H312" s="101"/>
      <c r="I312" s="100"/>
      <c r="J312" s="101"/>
      <c r="K312" s="100"/>
      <c r="L312" s="101"/>
      <c r="M312" s="100"/>
      <c r="N312" s="101"/>
      <c r="O312" s="100"/>
      <c r="P312" s="101"/>
      <c r="Q312" s="100"/>
      <c r="R312" s="101"/>
      <c r="S312" s="100"/>
      <c r="T312" s="101"/>
      <c r="U312" s="118"/>
      <c r="V312" s="118"/>
      <c r="W312" s="100"/>
      <c r="X312" s="100"/>
      <c r="Y312" s="100"/>
      <c r="Z312" s="100"/>
      <c r="AA312" s="132"/>
      <c r="AB312" s="101"/>
      <c r="AC312" s="101"/>
      <c r="AD312" s="101"/>
      <c r="AE312" s="100"/>
      <c r="AF312" s="101"/>
      <c r="AG312" s="100"/>
      <c r="AH312" s="101"/>
      <c r="AI312" s="100"/>
      <c r="AJ312" s="101"/>
      <c r="AK312" s="100"/>
      <c r="AL312" s="101"/>
      <c r="AM312" s="101"/>
      <c r="AN312" s="8"/>
      <c r="AO312" s="147">
        <f>IFERROR(VLOOKUP(B312,'A2. Rate Change &amp; Enrollment'!$C$20:$K$769,3,FALSE),0)</f>
        <v>0</v>
      </c>
      <c r="AP312" s="147">
        <f>IFERROR(VLOOKUP(B312,'A2. Rate Change &amp; Enrollment'!$C$20:$K$769,7,FALSE),0)</f>
        <v>0</v>
      </c>
      <c r="AQ312" s="150" t="e">
        <f t="shared" si="38"/>
        <v>#DIV/0!</v>
      </c>
      <c r="AS312" s="177"/>
      <c r="AT312" s="177"/>
      <c r="AV312" s="153" t="e">
        <f t="shared" si="39"/>
        <v>#DIV/0!</v>
      </c>
      <c r="AW312" s="101"/>
      <c r="AY312" s="132"/>
      <c r="AZ312" s="101"/>
      <c r="BA312" s="94"/>
      <c r="BB312" s="94"/>
      <c r="BC312" s="94"/>
      <c r="BD312" s="94"/>
      <c r="BE312" s="101"/>
      <c r="BF312" s="132"/>
      <c r="BG312" s="98"/>
      <c r="BH312" s="74" t="str">
        <f t="shared" si="34"/>
        <v>N</v>
      </c>
      <c r="BI312" t="e">
        <f t="shared" si="35"/>
        <v>#DIV/0!</v>
      </c>
      <c r="BK312" s="283">
        <f>IFERROR(VLOOKUP($B312, 'A2. Rate Change &amp; Enrollment'!$C$14:$BY$769, 75, FALSE), 0)</f>
        <v>0</v>
      </c>
      <c r="BL312" s="283" t="e">
        <f t="shared" si="36"/>
        <v>#DIV/0!</v>
      </c>
      <c r="BM312" s="283" t="e">
        <f t="shared" si="37"/>
        <v>#DIV/0!</v>
      </c>
      <c r="BN312" t="e">
        <f t="shared" si="40"/>
        <v>#DIV/0!</v>
      </c>
    </row>
    <row r="313" spans="1:66" x14ac:dyDescent="0.35">
      <c r="A313" t="s">
        <v>616</v>
      </c>
      <c r="B313" s="144"/>
      <c r="C313" s="98"/>
      <c r="D313" s="43" t="str">
        <f t="shared" si="33"/>
        <v>Other</v>
      </c>
      <c r="E313" s="100"/>
      <c r="F313" s="101"/>
      <c r="G313" s="100"/>
      <c r="H313" s="101"/>
      <c r="I313" s="100"/>
      <c r="J313" s="101"/>
      <c r="K313" s="100"/>
      <c r="L313" s="101"/>
      <c r="M313" s="100"/>
      <c r="N313" s="101"/>
      <c r="O313" s="100"/>
      <c r="P313" s="101"/>
      <c r="Q313" s="100"/>
      <c r="R313" s="101"/>
      <c r="S313" s="100"/>
      <c r="T313" s="101"/>
      <c r="U313" s="118"/>
      <c r="V313" s="118"/>
      <c r="W313" s="100"/>
      <c r="X313" s="100"/>
      <c r="Y313" s="100"/>
      <c r="Z313" s="100"/>
      <c r="AA313" s="132"/>
      <c r="AB313" s="101"/>
      <c r="AC313" s="101"/>
      <c r="AD313" s="101"/>
      <c r="AE313" s="100"/>
      <c r="AF313" s="101"/>
      <c r="AG313" s="100"/>
      <c r="AH313" s="101"/>
      <c r="AI313" s="100"/>
      <c r="AJ313" s="101"/>
      <c r="AK313" s="100"/>
      <c r="AL313" s="101"/>
      <c r="AM313" s="101"/>
      <c r="AN313" s="8"/>
      <c r="AO313" s="147">
        <f>IFERROR(VLOOKUP(B313,'A2. Rate Change &amp; Enrollment'!$C$20:$K$769,3,FALSE),0)</f>
        <v>0</v>
      </c>
      <c r="AP313" s="147">
        <f>IFERROR(VLOOKUP(B313,'A2. Rate Change &amp; Enrollment'!$C$20:$K$769,7,FALSE),0)</f>
        <v>0</v>
      </c>
      <c r="AQ313" s="150" t="e">
        <f t="shared" si="38"/>
        <v>#DIV/0!</v>
      </c>
      <c r="AS313" s="177"/>
      <c r="AT313" s="177"/>
      <c r="AV313" s="153" t="e">
        <f t="shared" si="39"/>
        <v>#DIV/0!</v>
      </c>
      <c r="AW313" s="101"/>
      <c r="AY313" s="132"/>
      <c r="AZ313" s="101"/>
      <c r="BA313" s="94"/>
      <c r="BB313" s="94"/>
      <c r="BC313" s="94"/>
      <c r="BD313" s="94"/>
      <c r="BE313" s="101"/>
      <c r="BF313" s="132"/>
      <c r="BG313" s="98"/>
      <c r="BH313" s="74" t="str">
        <f t="shared" si="34"/>
        <v>N</v>
      </c>
      <c r="BI313" t="e">
        <f t="shared" si="35"/>
        <v>#DIV/0!</v>
      </c>
      <c r="BK313" s="283">
        <f>IFERROR(VLOOKUP($B313, 'A2. Rate Change &amp; Enrollment'!$C$14:$BY$769, 75, FALSE), 0)</f>
        <v>0</v>
      </c>
      <c r="BL313" s="283" t="e">
        <f t="shared" si="36"/>
        <v>#DIV/0!</v>
      </c>
      <c r="BM313" s="283" t="e">
        <f t="shared" si="37"/>
        <v>#DIV/0!</v>
      </c>
      <c r="BN313" t="e">
        <f t="shared" si="40"/>
        <v>#DIV/0!</v>
      </c>
    </row>
    <row r="314" spans="1:66" x14ac:dyDescent="0.35">
      <c r="A314" t="s">
        <v>617</v>
      </c>
      <c r="B314" s="144"/>
      <c r="C314" s="98"/>
      <c r="D314" s="43" t="str">
        <f t="shared" si="33"/>
        <v>Other</v>
      </c>
      <c r="E314" s="100"/>
      <c r="F314" s="101"/>
      <c r="G314" s="100"/>
      <c r="H314" s="101"/>
      <c r="I314" s="100"/>
      <c r="J314" s="101"/>
      <c r="K314" s="100"/>
      <c r="L314" s="101"/>
      <c r="M314" s="100"/>
      <c r="N314" s="101"/>
      <c r="O314" s="100"/>
      <c r="P314" s="101"/>
      <c r="Q314" s="100"/>
      <c r="R314" s="101"/>
      <c r="S314" s="100"/>
      <c r="T314" s="101"/>
      <c r="U314" s="118"/>
      <c r="V314" s="118"/>
      <c r="W314" s="100"/>
      <c r="X314" s="100"/>
      <c r="Y314" s="100"/>
      <c r="Z314" s="100"/>
      <c r="AA314" s="132"/>
      <c r="AB314" s="101"/>
      <c r="AC314" s="101"/>
      <c r="AD314" s="101"/>
      <c r="AE314" s="100"/>
      <c r="AF314" s="101"/>
      <c r="AG314" s="100"/>
      <c r="AH314" s="101"/>
      <c r="AI314" s="100"/>
      <c r="AJ314" s="101"/>
      <c r="AK314" s="100"/>
      <c r="AL314" s="101"/>
      <c r="AM314" s="101"/>
      <c r="AN314" s="8"/>
      <c r="AO314" s="147">
        <f>IFERROR(VLOOKUP(B314,'A2. Rate Change &amp; Enrollment'!$C$20:$K$769,3,FALSE),0)</f>
        <v>0</v>
      </c>
      <c r="AP314" s="147">
        <f>IFERROR(VLOOKUP(B314,'A2. Rate Change &amp; Enrollment'!$C$20:$K$769,7,FALSE),0)</f>
        <v>0</v>
      </c>
      <c r="AQ314" s="150" t="e">
        <f t="shared" si="38"/>
        <v>#DIV/0!</v>
      </c>
      <c r="AS314" s="177"/>
      <c r="AT314" s="177"/>
      <c r="AV314" s="153" t="e">
        <f t="shared" si="39"/>
        <v>#DIV/0!</v>
      </c>
      <c r="AW314" s="101"/>
      <c r="AY314" s="132"/>
      <c r="AZ314" s="101"/>
      <c r="BA314" s="94"/>
      <c r="BB314" s="94"/>
      <c r="BC314" s="94"/>
      <c r="BD314" s="94"/>
      <c r="BE314" s="101"/>
      <c r="BF314" s="132"/>
      <c r="BG314" s="98"/>
      <c r="BH314" s="74" t="str">
        <f t="shared" si="34"/>
        <v>N</v>
      </c>
      <c r="BI314" t="e">
        <f t="shared" si="35"/>
        <v>#DIV/0!</v>
      </c>
      <c r="BK314" s="283">
        <f>IFERROR(VLOOKUP($B314, 'A2. Rate Change &amp; Enrollment'!$C$14:$BY$769, 75, FALSE), 0)</f>
        <v>0</v>
      </c>
      <c r="BL314" s="283" t="e">
        <f t="shared" si="36"/>
        <v>#DIV/0!</v>
      </c>
      <c r="BM314" s="283" t="e">
        <f t="shared" si="37"/>
        <v>#DIV/0!</v>
      </c>
      <c r="BN314" t="e">
        <f t="shared" si="40"/>
        <v>#DIV/0!</v>
      </c>
    </row>
    <row r="315" spans="1:66" x14ac:dyDescent="0.35">
      <c r="A315" t="s">
        <v>618</v>
      </c>
      <c r="B315" s="144"/>
      <c r="C315" s="98"/>
      <c r="D315" s="43" t="str">
        <f t="shared" si="33"/>
        <v>Other</v>
      </c>
      <c r="E315" s="100"/>
      <c r="F315" s="101"/>
      <c r="G315" s="100"/>
      <c r="H315" s="101"/>
      <c r="I315" s="100"/>
      <c r="J315" s="101"/>
      <c r="K315" s="100"/>
      <c r="L315" s="101"/>
      <c r="M315" s="100"/>
      <c r="N315" s="101"/>
      <c r="O315" s="100"/>
      <c r="P315" s="101"/>
      <c r="Q315" s="100"/>
      <c r="R315" s="101"/>
      <c r="S315" s="100"/>
      <c r="T315" s="101"/>
      <c r="U315" s="118"/>
      <c r="V315" s="118"/>
      <c r="W315" s="100"/>
      <c r="X315" s="100"/>
      <c r="Y315" s="100"/>
      <c r="Z315" s="100"/>
      <c r="AA315" s="132"/>
      <c r="AB315" s="101"/>
      <c r="AC315" s="101"/>
      <c r="AD315" s="101"/>
      <c r="AE315" s="100"/>
      <c r="AF315" s="101"/>
      <c r="AG315" s="100"/>
      <c r="AH315" s="101"/>
      <c r="AI315" s="100"/>
      <c r="AJ315" s="101"/>
      <c r="AK315" s="100"/>
      <c r="AL315" s="101"/>
      <c r="AM315" s="101"/>
      <c r="AN315" s="8"/>
      <c r="AO315" s="147">
        <f>IFERROR(VLOOKUP(B315,'A2. Rate Change &amp; Enrollment'!$C$20:$K$769,3,FALSE),0)</f>
        <v>0</v>
      </c>
      <c r="AP315" s="147">
        <f>IFERROR(VLOOKUP(B315,'A2. Rate Change &amp; Enrollment'!$C$20:$K$769,7,FALSE),0)</f>
        <v>0</v>
      </c>
      <c r="AQ315" s="150" t="e">
        <f t="shared" si="38"/>
        <v>#DIV/0!</v>
      </c>
      <c r="AS315" s="177"/>
      <c r="AT315" s="177"/>
      <c r="AV315" s="153" t="e">
        <f t="shared" si="39"/>
        <v>#DIV/0!</v>
      </c>
      <c r="AW315" s="101"/>
      <c r="AY315" s="132"/>
      <c r="AZ315" s="101"/>
      <c r="BA315" s="94"/>
      <c r="BB315" s="94"/>
      <c r="BC315" s="94"/>
      <c r="BD315" s="94"/>
      <c r="BE315" s="101"/>
      <c r="BF315" s="132"/>
      <c r="BG315" s="98"/>
      <c r="BH315" s="74" t="str">
        <f t="shared" si="34"/>
        <v>N</v>
      </c>
      <c r="BI315" t="e">
        <f t="shared" si="35"/>
        <v>#DIV/0!</v>
      </c>
      <c r="BK315" s="283">
        <f>IFERROR(VLOOKUP($B315, 'A2. Rate Change &amp; Enrollment'!$C$14:$BY$769, 75, FALSE), 0)</f>
        <v>0</v>
      </c>
      <c r="BL315" s="283" t="e">
        <f t="shared" si="36"/>
        <v>#DIV/0!</v>
      </c>
      <c r="BM315" s="283" t="e">
        <f t="shared" si="37"/>
        <v>#DIV/0!</v>
      </c>
      <c r="BN315" t="e">
        <f t="shared" si="40"/>
        <v>#DIV/0!</v>
      </c>
    </row>
    <row r="316" spans="1:66" x14ac:dyDescent="0.35">
      <c r="A316" t="s">
        <v>619</v>
      </c>
      <c r="B316" s="144"/>
      <c r="C316" s="98"/>
      <c r="D316" s="43" t="str">
        <f t="shared" si="33"/>
        <v>Other</v>
      </c>
      <c r="E316" s="100"/>
      <c r="F316" s="101"/>
      <c r="G316" s="100"/>
      <c r="H316" s="101"/>
      <c r="I316" s="100"/>
      <c r="J316" s="101"/>
      <c r="K316" s="100"/>
      <c r="L316" s="101"/>
      <c r="M316" s="100"/>
      <c r="N316" s="101"/>
      <c r="O316" s="100"/>
      <c r="P316" s="101"/>
      <c r="Q316" s="100"/>
      <c r="R316" s="101"/>
      <c r="S316" s="100"/>
      <c r="T316" s="101"/>
      <c r="U316" s="118"/>
      <c r="V316" s="118"/>
      <c r="W316" s="100"/>
      <c r="X316" s="100"/>
      <c r="Y316" s="100"/>
      <c r="Z316" s="100"/>
      <c r="AA316" s="132"/>
      <c r="AB316" s="101"/>
      <c r="AC316" s="101"/>
      <c r="AD316" s="101"/>
      <c r="AE316" s="100"/>
      <c r="AF316" s="101"/>
      <c r="AG316" s="100"/>
      <c r="AH316" s="101"/>
      <c r="AI316" s="100"/>
      <c r="AJ316" s="101"/>
      <c r="AK316" s="100"/>
      <c r="AL316" s="101"/>
      <c r="AM316" s="101"/>
      <c r="AN316" s="8"/>
      <c r="AO316" s="147">
        <f>IFERROR(VLOOKUP(B316,'A2. Rate Change &amp; Enrollment'!$C$20:$K$769,3,FALSE),0)</f>
        <v>0</v>
      </c>
      <c r="AP316" s="147">
        <f>IFERROR(VLOOKUP(B316,'A2. Rate Change &amp; Enrollment'!$C$20:$K$769,7,FALSE),0)</f>
        <v>0</v>
      </c>
      <c r="AQ316" s="150" t="e">
        <f t="shared" si="38"/>
        <v>#DIV/0!</v>
      </c>
      <c r="AS316" s="177"/>
      <c r="AT316" s="177"/>
      <c r="AV316" s="153" t="e">
        <f t="shared" si="39"/>
        <v>#DIV/0!</v>
      </c>
      <c r="AW316" s="101"/>
      <c r="AY316" s="132"/>
      <c r="AZ316" s="101"/>
      <c r="BA316" s="94"/>
      <c r="BB316" s="94"/>
      <c r="BC316" s="94"/>
      <c r="BD316" s="94"/>
      <c r="BE316" s="101"/>
      <c r="BF316" s="132"/>
      <c r="BG316" s="98"/>
      <c r="BH316" s="74" t="str">
        <f t="shared" si="34"/>
        <v>N</v>
      </c>
      <c r="BI316" t="e">
        <f t="shared" si="35"/>
        <v>#DIV/0!</v>
      </c>
      <c r="BK316" s="283">
        <f>IFERROR(VLOOKUP($B316, 'A2. Rate Change &amp; Enrollment'!$C$14:$BY$769, 75, FALSE), 0)</f>
        <v>0</v>
      </c>
      <c r="BL316" s="283" t="e">
        <f t="shared" si="36"/>
        <v>#DIV/0!</v>
      </c>
      <c r="BM316" s="283" t="e">
        <f t="shared" si="37"/>
        <v>#DIV/0!</v>
      </c>
      <c r="BN316" t="e">
        <f t="shared" si="40"/>
        <v>#DIV/0!</v>
      </c>
    </row>
    <row r="317" spans="1:66" x14ac:dyDescent="0.35">
      <c r="A317" t="s">
        <v>620</v>
      </c>
      <c r="B317" s="144"/>
      <c r="C317" s="98"/>
      <c r="D317" s="43" t="str">
        <f t="shared" si="33"/>
        <v>Other</v>
      </c>
      <c r="E317" s="100"/>
      <c r="F317" s="101"/>
      <c r="G317" s="100"/>
      <c r="H317" s="101"/>
      <c r="I317" s="100"/>
      <c r="J317" s="101"/>
      <c r="K317" s="100"/>
      <c r="L317" s="101"/>
      <c r="M317" s="100"/>
      <c r="N317" s="101"/>
      <c r="O317" s="100"/>
      <c r="P317" s="101"/>
      <c r="Q317" s="100"/>
      <c r="R317" s="101"/>
      <c r="S317" s="100"/>
      <c r="T317" s="101"/>
      <c r="U317" s="118"/>
      <c r="V317" s="118"/>
      <c r="W317" s="100"/>
      <c r="X317" s="100"/>
      <c r="Y317" s="100"/>
      <c r="Z317" s="100"/>
      <c r="AA317" s="132"/>
      <c r="AB317" s="101"/>
      <c r="AC317" s="101"/>
      <c r="AD317" s="101"/>
      <c r="AE317" s="100"/>
      <c r="AF317" s="101"/>
      <c r="AG317" s="100"/>
      <c r="AH317" s="101"/>
      <c r="AI317" s="100"/>
      <c r="AJ317" s="101"/>
      <c r="AK317" s="100"/>
      <c r="AL317" s="101"/>
      <c r="AM317" s="101"/>
      <c r="AN317" s="8"/>
      <c r="AO317" s="147">
        <f>IFERROR(VLOOKUP(B317,'A2. Rate Change &amp; Enrollment'!$C$20:$K$769,3,FALSE),0)</f>
        <v>0</v>
      </c>
      <c r="AP317" s="147">
        <f>IFERROR(VLOOKUP(B317,'A2. Rate Change &amp; Enrollment'!$C$20:$K$769,7,FALSE),0)</f>
        <v>0</v>
      </c>
      <c r="AQ317" s="150" t="e">
        <f t="shared" si="38"/>
        <v>#DIV/0!</v>
      </c>
      <c r="AS317" s="177"/>
      <c r="AT317" s="177"/>
      <c r="AV317" s="153" t="e">
        <f t="shared" si="39"/>
        <v>#DIV/0!</v>
      </c>
      <c r="AW317" s="101"/>
      <c r="AY317" s="132"/>
      <c r="AZ317" s="101"/>
      <c r="BA317" s="94"/>
      <c r="BB317" s="94"/>
      <c r="BC317" s="94"/>
      <c r="BD317" s="94"/>
      <c r="BE317" s="101"/>
      <c r="BF317" s="132"/>
      <c r="BG317" s="98"/>
      <c r="BH317" s="74" t="str">
        <f t="shared" si="34"/>
        <v>N</v>
      </c>
      <c r="BI317" t="e">
        <f t="shared" si="35"/>
        <v>#DIV/0!</v>
      </c>
      <c r="BK317" s="283">
        <f>IFERROR(VLOOKUP($B317, 'A2. Rate Change &amp; Enrollment'!$C$14:$BY$769, 75, FALSE), 0)</f>
        <v>0</v>
      </c>
      <c r="BL317" s="283" t="e">
        <f t="shared" si="36"/>
        <v>#DIV/0!</v>
      </c>
      <c r="BM317" s="283" t="e">
        <f t="shared" si="37"/>
        <v>#DIV/0!</v>
      </c>
      <c r="BN317" t="e">
        <f t="shared" si="40"/>
        <v>#DIV/0!</v>
      </c>
    </row>
    <row r="318" spans="1:66" x14ac:dyDescent="0.35">
      <c r="A318" t="s">
        <v>621</v>
      </c>
      <c r="B318" s="144"/>
      <c r="C318" s="98"/>
      <c r="D318" s="43" t="str">
        <f t="shared" si="33"/>
        <v>Other</v>
      </c>
      <c r="E318" s="100"/>
      <c r="F318" s="101"/>
      <c r="G318" s="100"/>
      <c r="H318" s="101"/>
      <c r="I318" s="100"/>
      <c r="J318" s="101"/>
      <c r="K318" s="100"/>
      <c r="L318" s="101"/>
      <c r="M318" s="100"/>
      <c r="N318" s="101"/>
      <c r="O318" s="100"/>
      <c r="P318" s="101"/>
      <c r="Q318" s="100"/>
      <c r="R318" s="101"/>
      <c r="S318" s="100"/>
      <c r="T318" s="101"/>
      <c r="U318" s="118"/>
      <c r="V318" s="118"/>
      <c r="W318" s="100"/>
      <c r="X318" s="100"/>
      <c r="Y318" s="100"/>
      <c r="Z318" s="100"/>
      <c r="AA318" s="132"/>
      <c r="AB318" s="101"/>
      <c r="AC318" s="101"/>
      <c r="AD318" s="101"/>
      <c r="AE318" s="100"/>
      <c r="AF318" s="101"/>
      <c r="AG318" s="100"/>
      <c r="AH318" s="101"/>
      <c r="AI318" s="100"/>
      <c r="AJ318" s="101"/>
      <c r="AK318" s="100"/>
      <c r="AL318" s="101"/>
      <c r="AM318" s="101"/>
      <c r="AN318" s="8"/>
      <c r="AO318" s="147">
        <f>IFERROR(VLOOKUP(B318,'A2. Rate Change &amp; Enrollment'!$C$20:$K$769,3,FALSE),0)</f>
        <v>0</v>
      </c>
      <c r="AP318" s="147">
        <f>IFERROR(VLOOKUP(B318,'A2. Rate Change &amp; Enrollment'!$C$20:$K$769,7,FALSE),0)</f>
        <v>0</v>
      </c>
      <c r="AQ318" s="150" t="e">
        <f t="shared" si="38"/>
        <v>#DIV/0!</v>
      </c>
      <c r="AS318" s="177"/>
      <c r="AT318" s="177"/>
      <c r="AV318" s="153" t="e">
        <f t="shared" si="39"/>
        <v>#DIV/0!</v>
      </c>
      <c r="AW318" s="101"/>
      <c r="AY318" s="132"/>
      <c r="AZ318" s="101"/>
      <c r="BA318" s="94"/>
      <c r="BB318" s="94"/>
      <c r="BC318" s="94"/>
      <c r="BD318" s="94"/>
      <c r="BE318" s="101"/>
      <c r="BF318" s="132"/>
      <c r="BG318" s="98"/>
      <c r="BH318" s="74" t="str">
        <f t="shared" si="34"/>
        <v>N</v>
      </c>
      <c r="BI318" t="e">
        <f t="shared" si="35"/>
        <v>#DIV/0!</v>
      </c>
      <c r="BK318" s="283">
        <f>IFERROR(VLOOKUP($B318, 'A2. Rate Change &amp; Enrollment'!$C$14:$BY$769, 75, FALSE), 0)</f>
        <v>0</v>
      </c>
      <c r="BL318" s="283" t="e">
        <f t="shared" si="36"/>
        <v>#DIV/0!</v>
      </c>
      <c r="BM318" s="283" t="e">
        <f t="shared" si="37"/>
        <v>#DIV/0!</v>
      </c>
      <c r="BN318" t="e">
        <f t="shared" si="40"/>
        <v>#DIV/0!</v>
      </c>
    </row>
    <row r="319" spans="1:66" x14ac:dyDescent="0.35">
      <c r="A319" t="s">
        <v>622</v>
      </c>
      <c r="B319" s="144"/>
      <c r="C319" s="98"/>
      <c r="D319" s="43" t="str">
        <f t="shared" si="33"/>
        <v>Other</v>
      </c>
      <c r="E319" s="100"/>
      <c r="F319" s="101"/>
      <c r="G319" s="100"/>
      <c r="H319" s="101"/>
      <c r="I319" s="100"/>
      <c r="J319" s="101"/>
      <c r="K319" s="100"/>
      <c r="L319" s="101"/>
      <c r="M319" s="100"/>
      <c r="N319" s="101"/>
      <c r="O319" s="100"/>
      <c r="P319" s="101"/>
      <c r="Q319" s="100"/>
      <c r="R319" s="101"/>
      <c r="S319" s="100"/>
      <c r="T319" s="101"/>
      <c r="U319" s="118"/>
      <c r="V319" s="118"/>
      <c r="W319" s="100"/>
      <c r="X319" s="100"/>
      <c r="Y319" s="100"/>
      <c r="Z319" s="100"/>
      <c r="AA319" s="132"/>
      <c r="AB319" s="101"/>
      <c r="AC319" s="101"/>
      <c r="AD319" s="101"/>
      <c r="AE319" s="100"/>
      <c r="AF319" s="101"/>
      <c r="AG319" s="100"/>
      <c r="AH319" s="101"/>
      <c r="AI319" s="100"/>
      <c r="AJ319" s="101"/>
      <c r="AK319" s="100"/>
      <c r="AL319" s="101"/>
      <c r="AM319" s="101"/>
      <c r="AN319" s="8"/>
      <c r="AO319" s="147">
        <f>IFERROR(VLOOKUP(B319,'A2. Rate Change &amp; Enrollment'!$C$20:$K$769,3,FALSE),0)</f>
        <v>0</v>
      </c>
      <c r="AP319" s="147">
        <f>IFERROR(VLOOKUP(B319,'A2. Rate Change &amp; Enrollment'!$C$20:$K$769,7,FALSE),0)</f>
        <v>0</v>
      </c>
      <c r="AQ319" s="150" t="e">
        <f t="shared" si="38"/>
        <v>#DIV/0!</v>
      </c>
      <c r="AS319" s="177"/>
      <c r="AT319" s="177"/>
      <c r="AV319" s="153" t="e">
        <f t="shared" si="39"/>
        <v>#DIV/0!</v>
      </c>
      <c r="AW319" s="101"/>
      <c r="AY319" s="132"/>
      <c r="AZ319" s="101"/>
      <c r="BA319" s="94"/>
      <c r="BB319" s="94"/>
      <c r="BC319" s="94"/>
      <c r="BD319" s="94"/>
      <c r="BE319" s="101"/>
      <c r="BF319" s="132"/>
      <c r="BG319" s="98"/>
      <c r="BH319" s="74" t="str">
        <f t="shared" si="34"/>
        <v>N</v>
      </c>
      <c r="BI319" t="e">
        <f t="shared" si="35"/>
        <v>#DIV/0!</v>
      </c>
      <c r="BK319" s="283">
        <f>IFERROR(VLOOKUP($B319, 'A2. Rate Change &amp; Enrollment'!$C$14:$BY$769, 75, FALSE), 0)</f>
        <v>0</v>
      </c>
      <c r="BL319" s="283" t="e">
        <f t="shared" si="36"/>
        <v>#DIV/0!</v>
      </c>
      <c r="BM319" s="283" t="e">
        <f t="shared" si="37"/>
        <v>#DIV/0!</v>
      </c>
      <c r="BN319" t="e">
        <f t="shared" si="40"/>
        <v>#DIV/0!</v>
      </c>
    </row>
    <row r="320" spans="1:66" x14ac:dyDescent="0.35">
      <c r="A320" t="s">
        <v>623</v>
      </c>
      <c r="B320" s="144"/>
      <c r="C320" s="98"/>
      <c r="D320" s="43" t="str">
        <f t="shared" si="33"/>
        <v>Other</v>
      </c>
      <c r="E320" s="100"/>
      <c r="F320" s="101"/>
      <c r="G320" s="100"/>
      <c r="H320" s="101"/>
      <c r="I320" s="100"/>
      <c r="J320" s="101"/>
      <c r="K320" s="100"/>
      <c r="L320" s="101"/>
      <c r="M320" s="100"/>
      <c r="N320" s="101"/>
      <c r="O320" s="100"/>
      <c r="P320" s="101"/>
      <c r="Q320" s="100"/>
      <c r="R320" s="101"/>
      <c r="S320" s="100"/>
      <c r="T320" s="101"/>
      <c r="U320" s="118"/>
      <c r="V320" s="118"/>
      <c r="W320" s="100"/>
      <c r="X320" s="100"/>
      <c r="Y320" s="100"/>
      <c r="Z320" s="100"/>
      <c r="AA320" s="132"/>
      <c r="AB320" s="101"/>
      <c r="AC320" s="101"/>
      <c r="AD320" s="101"/>
      <c r="AE320" s="100"/>
      <c r="AF320" s="101"/>
      <c r="AG320" s="100"/>
      <c r="AH320" s="101"/>
      <c r="AI320" s="100"/>
      <c r="AJ320" s="101"/>
      <c r="AK320" s="100"/>
      <c r="AL320" s="101"/>
      <c r="AM320" s="101"/>
      <c r="AN320" s="8"/>
      <c r="AO320" s="147">
        <f>IFERROR(VLOOKUP(B320,'A2. Rate Change &amp; Enrollment'!$C$20:$K$769,3,FALSE),0)</f>
        <v>0</v>
      </c>
      <c r="AP320" s="147">
        <f>IFERROR(VLOOKUP(B320,'A2. Rate Change &amp; Enrollment'!$C$20:$K$769,7,FALSE),0)</f>
        <v>0</v>
      </c>
      <c r="AQ320" s="150" t="e">
        <f t="shared" si="38"/>
        <v>#DIV/0!</v>
      </c>
      <c r="AS320" s="177"/>
      <c r="AT320" s="177"/>
      <c r="AV320" s="153" t="e">
        <f t="shared" si="39"/>
        <v>#DIV/0!</v>
      </c>
      <c r="AW320" s="101"/>
      <c r="AY320" s="132"/>
      <c r="AZ320" s="101"/>
      <c r="BA320" s="94"/>
      <c r="BB320" s="94"/>
      <c r="BC320" s="94"/>
      <c r="BD320" s="94"/>
      <c r="BE320" s="101"/>
      <c r="BF320" s="132"/>
      <c r="BG320" s="98"/>
      <c r="BH320" s="74" t="str">
        <f t="shared" si="34"/>
        <v>N</v>
      </c>
      <c r="BI320" t="e">
        <f t="shared" si="35"/>
        <v>#DIV/0!</v>
      </c>
      <c r="BK320" s="283">
        <f>IFERROR(VLOOKUP($B320, 'A2. Rate Change &amp; Enrollment'!$C$14:$BY$769, 75, FALSE), 0)</f>
        <v>0</v>
      </c>
      <c r="BL320" s="283" t="e">
        <f t="shared" si="36"/>
        <v>#DIV/0!</v>
      </c>
      <c r="BM320" s="283" t="e">
        <f t="shared" si="37"/>
        <v>#DIV/0!</v>
      </c>
      <c r="BN320" t="e">
        <f t="shared" si="40"/>
        <v>#DIV/0!</v>
      </c>
    </row>
    <row r="321" spans="1:66" x14ac:dyDescent="0.35">
      <c r="A321" t="s">
        <v>624</v>
      </c>
      <c r="B321" s="144"/>
      <c r="C321" s="98"/>
      <c r="D321" s="43" t="str">
        <f t="shared" si="33"/>
        <v>Other</v>
      </c>
      <c r="E321" s="100"/>
      <c r="F321" s="101"/>
      <c r="G321" s="100"/>
      <c r="H321" s="101"/>
      <c r="I321" s="100"/>
      <c r="J321" s="101"/>
      <c r="K321" s="100"/>
      <c r="L321" s="101"/>
      <c r="M321" s="100"/>
      <c r="N321" s="101"/>
      <c r="O321" s="100"/>
      <c r="P321" s="101"/>
      <c r="Q321" s="100"/>
      <c r="R321" s="101"/>
      <c r="S321" s="100"/>
      <c r="T321" s="101"/>
      <c r="U321" s="118"/>
      <c r="V321" s="118"/>
      <c r="W321" s="100"/>
      <c r="X321" s="100"/>
      <c r="Y321" s="100"/>
      <c r="Z321" s="100"/>
      <c r="AA321" s="132"/>
      <c r="AB321" s="101"/>
      <c r="AC321" s="101"/>
      <c r="AD321" s="101"/>
      <c r="AE321" s="100"/>
      <c r="AF321" s="101"/>
      <c r="AG321" s="100"/>
      <c r="AH321" s="101"/>
      <c r="AI321" s="100"/>
      <c r="AJ321" s="101"/>
      <c r="AK321" s="100"/>
      <c r="AL321" s="101"/>
      <c r="AM321" s="101"/>
      <c r="AN321" s="8"/>
      <c r="AO321" s="147">
        <f>IFERROR(VLOOKUP(B321,'A2. Rate Change &amp; Enrollment'!$C$20:$K$769,3,FALSE),0)</f>
        <v>0</v>
      </c>
      <c r="AP321" s="147">
        <f>IFERROR(VLOOKUP(B321,'A2. Rate Change &amp; Enrollment'!$C$20:$K$769,7,FALSE),0)</f>
        <v>0</v>
      </c>
      <c r="AQ321" s="150" t="e">
        <f t="shared" si="38"/>
        <v>#DIV/0!</v>
      </c>
      <c r="AS321" s="177"/>
      <c r="AT321" s="177"/>
      <c r="AV321" s="153" t="e">
        <f t="shared" si="39"/>
        <v>#DIV/0!</v>
      </c>
      <c r="AW321" s="101"/>
      <c r="AY321" s="132"/>
      <c r="AZ321" s="101"/>
      <c r="BA321" s="94"/>
      <c r="BB321" s="94"/>
      <c r="BC321" s="94"/>
      <c r="BD321" s="94"/>
      <c r="BE321" s="101"/>
      <c r="BF321" s="132"/>
      <c r="BG321" s="98"/>
      <c r="BH321" s="74" t="str">
        <f t="shared" si="34"/>
        <v>N</v>
      </c>
      <c r="BI321" t="e">
        <f t="shared" si="35"/>
        <v>#DIV/0!</v>
      </c>
      <c r="BK321" s="283">
        <f>IFERROR(VLOOKUP($B321, 'A2. Rate Change &amp; Enrollment'!$C$14:$BY$769, 75, FALSE), 0)</f>
        <v>0</v>
      </c>
      <c r="BL321" s="283" t="e">
        <f t="shared" si="36"/>
        <v>#DIV/0!</v>
      </c>
      <c r="BM321" s="283" t="e">
        <f t="shared" si="37"/>
        <v>#DIV/0!</v>
      </c>
      <c r="BN321" t="e">
        <f t="shared" si="40"/>
        <v>#DIV/0!</v>
      </c>
    </row>
    <row r="322" spans="1:66" x14ac:dyDescent="0.35">
      <c r="A322" t="s">
        <v>625</v>
      </c>
      <c r="B322" s="144"/>
      <c r="C322" s="98"/>
      <c r="D322" s="43" t="str">
        <f t="shared" si="33"/>
        <v>Other</v>
      </c>
      <c r="E322" s="100"/>
      <c r="F322" s="101"/>
      <c r="G322" s="100"/>
      <c r="H322" s="101"/>
      <c r="I322" s="100"/>
      <c r="J322" s="101"/>
      <c r="K322" s="100"/>
      <c r="L322" s="101"/>
      <c r="M322" s="100"/>
      <c r="N322" s="101"/>
      <c r="O322" s="100"/>
      <c r="P322" s="101"/>
      <c r="Q322" s="100"/>
      <c r="R322" s="101"/>
      <c r="S322" s="100"/>
      <c r="T322" s="101"/>
      <c r="U322" s="118"/>
      <c r="V322" s="118"/>
      <c r="W322" s="100"/>
      <c r="X322" s="100"/>
      <c r="Y322" s="100"/>
      <c r="Z322" s="100"/>
      <c r="AA322" s="132"/>
      <c r="AB322" s="101"/>
      <c r="AC322" s="101"/>
      <c r="AD322" s="101"/>
      <c r="AE322" s="100"/>
      <c r="AF322" s="101"/>
      <c r="AG322" s="100"/>
      <c r="AH322" s="101"/>
      <c r="AI322" s="100"/>
      <c r="AJ322" s="101"/>
      <c r="AK322" s="100"/>
      <c r="AL322" s="101"/>
      <c r="AM322" s="101"/>
      <c r="AN322" s="8"/>
      <c r="AO322" s="147">
        <f>IFERROR(VLOOKUP(B322,'A2. Rate Change &amp; Enrollment'!$C$20:$K$769,3,FALSE),0)</f>
        <v>0</v>
      </c>
      <c r="AP322" s="147">
        <f>IFERROR(VLOOKUP(B322,'A2. Rate Change &amp; Enrollment'!$C$20:$K$769,7,FALSE),0)</f>
        <v>0</v>
      </c>
      <c r="AQ322" s="150" t="e">
        <f t="shared" si="38"/>
        <v>#DIV/0!</v>
      </c>
      <c r="AS322" s="177"/>
      <c r="AT322" s="177"/>
      <c r="AV322" s="153" t="e">
        <f t="shared" si="39"/>
        <v>#DIV/0!</v>
      </c>
      <c r="AW322" s="101"/>
      <c r="AY322" s="132"/>
      <c r="AZ322" s="101"/>
      <c r="BA322" s="94"/>
      <c r="BB322" s="94"/>
      <c r="BC322" s="94"/>
      <c r="BD322" s="94"/>
      <c r="BE322" s="101"/>
      <c r="BF322" s="132"/>
      <c r="BG322" s="98"/>
      <c r="BH322" s="74" t="str">
        <f t="shared" si="34"/>
        <v>N</v>
      </c>
      <c r="BI322" t="e">
        <f t="shared" si="35"/>
        <v>#DIV/0!</v>
      </c>
      <c r="BK322" s="283">
        <f>IFERROR(VLOOKUP($B322, 'A2. Rate Change &amp; Enrollment'!$C$14:$BY$769, 75, FALSE), 0)</f>
        <v>0</v>
      </c>
      <c r="BL322" s="283" t="e">
        <f t="shared" si="36"/>
        <v>#DIV/0!</v>
      </c>
      <c r="BM322" s="283" t="e">
        <f t="shared" si="37"/>
        <v>#DIV/0!</v>
      </c>
      <c r="BN322" t="e">
        <f t="shared" si="40"/>
        <v>#DIV/0!</v>
      </c>
    </row>
    <row r="323" spans="1:66" x14ac:dyDescent="0.35">
      <c r="A323" t="s">
        <v>626</v>
      </c>
      <c r="B323" s="144"/>
      <c r="C323" s="98"/>
      <c r="D323" s="43" t="str">
        <f t="shared" si="33"/>
        <v>Other</v>
      </c>
      <c r="E323" s="100"/>
      <c r="F323" s="101"/>
      <c r="G323" s="100"/>
      <c r="H323" s="101"/>
      <c r="I323" s="100"/>
      <c r="J323" s="101"/>
      <c r="K323" s="100"/>
      <c r="L323" s="101"/>
      <c r="M323" s="100"/>
      <c r="N323" s="101"/>
      <c r="O323" s="100"/>
      <c r="P323" s="101"/>
      <c r="Q323" s="100"/>
      <c r="R323" s="101"/>
      <c r="S323" s="100"/>
      <c r="T323" s="101"/>
      <c r="U323" s="118"/>
      <c r="V323" s="118"/>
      <c r="W323" s="100"/>
      <c r="X323" s="100"/>
      <c r="Y323" s="100"/>
      <c r="Z323" s="100"/>
      <c r="AA323" s="132"/>
      <c r="AB323" s="101"/>
      <c r="AC323" s="101"/>
      <c r="AD323" s="101"/>
      <c r="AE323" s="100"/>
      <c r="AF323" s="101"/>
      <c r="AG323" s="100"/>
      <c r="AH323" s="101"/>
      <c r="AI323" s="100"/>
      <c r="AJ323" s="101"/>
      <c r="AK323" s="100"/>
      <c r="AL323" s="101"/>
      <c r="AM323" s="101"/>
      <c r="AN323" s="8"/>
      <c r="AO323" s="147">
        <f>IFERROR(VLOOKUP(B323,'A2. Rate Change &amp; Enrollment'!$C$20:$K$769,3,FALSE),0)</f>
        <v>0</v>
      </c>
      <c r="AP323" s="147">
        <f>IFERROR(VLOOKUP(B323,'A2. Rate Change &amp; Enrollment'!$C$20:$K$769,7,FALSE),0)</f>
        <v>0</v>
      </c>
      <c r="AQ323" s="150" t="e">
        <f t="shared" si="38"/>
        <v>#DIV/0!</v>
      </c>
      <c r="AS323" s="177"/>
      <c r="AT323" s="177"/>
      <c r="AV323" s="153" t="e">
        <f t="shared" si="39"/>
        <v>#DIV/0!</v>
      </c>
      <c r="AW323" s="101"/>
      <c r="AY323" s="132"/>
      <c r="AZ323" s="101"/>
      <c r="BA323" s="94"/>
      <c r="BB323" s="94"/>
      <c r="BC323" s="94"/>
      <c r="BD323" s="94"/>
      <c r="BE323" s="101"/>
      <c r="BF323" s="132"/>
      <c r="BG323" s="98"/>
      <c r="BH323" s="74" t="str">
        <f t="shared" si="34"/>
        <v>N</v>
      </c>
      <c r="BI323" t="e">
        <f t="shared" si="35"/>
        <v>#DIV/0!</v>
      </c>
      <c r="BK323" s="283">
        <f>IFERROR(VLOOKUP($B323, 'A2. Rate Change &amp; Enrollment'!$C$14:$BY$769, 75, FALSE), 0)</f>
        <v>0</v>
      </c>
      <c r="BL323" s="283" t="e">
        <f t="shared" si="36"/>
        <v>#DIV/0!</v>
      </c>
      <c r="BM323" s="283" t="e">
        <f t="shared" si="37"/>
        <v>#DIV/0!</v>
      </c>
      <c r="BN323" t="e">
        <f t="shared" si="40"/>
        <v>#DIV/0!</v>
      </c>
    </row>
    <row r="324" spans="1:66" x14ac:dyDescent="0.35">
      <c r="A324" t="s">
        <v>627</v>
      </c>
      <c r="B324" s="144"/>
      <c r="C324" s="98"/>
      <c r="D324" s="43" t="str">
        <f t="shared" si="33"/>
        <v>Other</v>
      </c>
      <c r="E324" s="100"/>
      <c r="F324" s="101"/>
      <c r="G324" s="100"/>
      <c r="H324" s="101"/>
      <c r="I324" s="100"/>
      <c r="J324" s="101"/>
      <c r="K324" s="100"/>
      <c r="L324" s="101"/>
      <c r="M324" s="100"/>
      <c r="N324" s="101"/>
      <c r="O324" s="100"/>
      <c r="P324" s="101"/>
      <c r="Q324" s="100"/>
      <c r="R324" s="101"/>
      <c r="S324" s="100"/>
      <c r="T324" s="101"/>
      <c r="U324" s="118"/>
      <c r="V324" s="118"/>
      <c r="W324" s="100"/>
      <c r="X324" s="100"/>
      <c r="Y324" s="100"/>
      <c r="Z324" s="100"/>
      <c r="AA324" s="132"/>
      <c r="AB324" s="101"/>
      <c r="AC324" s="101"/>
      <c r="AD324" s="101"/>
      <c r="AE324" s="100"/>
      <c r="AF324" s="101"/>
      <c r="AG324" s="100"/>
      <c r="AH324" s="101"/>
      <c r="AI324" s="100"/>
      <c r="AJ324" s="101"/>
      <c r="AK324" s="100"/>
      <c r="AL324" s="101"/>
      <c r="AM324" s="101"/>
      <c r="AN324" s="8"/>
      <c r="AO324" s="147">
        <f>IFERROR(VLOOKUP(B324,'A2. Rate Change &amp; Enrollment'!$C$20:$K$769,3,FALSE),0)</f>
        <v>0</v>
      </c>
      <c r="AP324" s="147">
        <f>IFERROR(VLOOKUP(B324,'A2. Rate Change &amp; Enrollment'!$C$20:$K$769,7,FALSE),0)</f>
        <v>0</v>
      </c>
      <c r="AQ324" s="150" t="e">
        <f t="shared" si="38"/>
        <v>#DIV/0!</v>
      </c>
      <c r="AS324" s="177"/>
      <c r="AT324" s="177"/>
      <c r="AV324" s="153" t="e">
        <f t="shared" si="39"/>
        <v>#DIV/0!</v>
      </c>
      <c r="AW324" s="101"/>
      <c r="AY324" s="132"/>
      <c r="AZ324" s="101"/>
      <c r="BA324" s="94"/>
      <c r="BB324" s="94"/>
      <c r="BC324" s="94"/>
      <c r="BD324" s="94"/>
      <c r="BE324" s="101"/>
      <c r="BF324" s="132"/>
      <c r="BG324" s="98"/>
      <c r="BH324" s="74" t="str">
        <f t="shared" si="34"/>
        <v>N</v>
      </c>
      <c r="BI324" t="e">
        <f t="shared" si="35"/>
        <v>#DIV/0!</v>
      </c>
      <c r="BK324" s="283">
        <f>IFERROR(VLOOKUP($B324, 'A2. Rate Change &amp; Enrollment'!$C$14:$BY$769, 75, FALSE), 0)</f>
        <v>0</v>
      </c>
      <c r="BL324" s="283" t="e">
        <f t="shared" si="36"/>
        <v>#DIV/0!</v>
      </c>
      <c r="BM324" s="283" t="e">
        <f t="shared" si="37"/>
        <v>#DIV/0!</v>
      </c>
      <c r="BN324" t="e">
        <f t="shared" si="40"/>
        <v>#DIV/0!</v>
      </c>
    </row>
    <row r="325" spans="1:66" x14ac:dyDescent="0.35">
      <c r="A325" t="s">
        <v>628</v>
      </c>
      <c r="B325" s="144"/>
      <c r="C325" s="98"/>
      <c r="D325" s="43" t="str">
        <f t="shared" si="33"/>
        <v>Other</v>
      </c>
      <c r="E325" s="100"/>
      <c r="F325" s="101"/>
      <c r="G325" s="100"/>
      <c r="H325" s="101"/>
      <c r="I325" s="100"/>
      <c r="J325" s="101"/>
      <c r="K325" s="100"/>
      <c r="L325" s="101"/>
      <c r="M325" s="100"/>
      <c r="N325" s="101"/>
      <c r="O325" s="100"/>
      <c r="P325" s="101"/>
      <c r="Q325" s="100"/>
      <c r="R325" s="101"/>
      <c r="S325" s="100"/>
      <c r="T325" s="101"/>
      <c r="U325" s="118"/>
      <c r="V325" s="118"/>
      <c r="W325" s="100"/>
      <c r="X325" s="100"/>
      <c r="Y325" s="100"/>
      <c r="Z325" s="100"/>
      <c r="AA325" s="132"/>
      <c r="AB325" s="101"/>
      <c r="AC325" s="101"/>
      <c r="AD325" s="101"/>
      <c r="AE325" s="100"/>
      <c r="AF325" s="101"/>
      <c r="AG325" s="100"/>
      <c r="AH325" s="101"/>
      <c r="AI325" s="100"/>
      <c r="AJ325" s="101"/>
      <c r="AK325" s="100"/>
      <c r="AL325" s="101"/>
      <c r="AM325" s="101"/>
      <c r="AN325" s="8"/>
      <c r="AO325" s="147">
        <f>IFERROR(VLOOKUP(B325,'A2. Rate Change &amp; Enrollment'!$C$20:$K$769,3,FALSE),0)</f>
        <v>0</v>
      </c>
      <c r="AP325" s="147">
        <f>IFERROR(VLOOKUP(B325,'A2. Rate Change &amp; Enrollment'!$C$20:$K$769,7,FALSE),0)</f>
        <v>0</v>
      </c>
      <c r="AQ325" s="150" t="e">
        <f t="shared" si="38"/>
        <v>#DIV/0!</v>
      </c>
      <c r="AS325" s="177"/>
      <c r="AT325" s="177"/>
      <c r="AV325" s="153" t="e">
        <f t="shared" si="39"/>
        <v>#DIV/0!</v>
      </c>
      <c r="AW325" s="101"/>
      <c r="AY325" s="132"/>
      <c r="AZ325" s="101"/>
      <c r="BA325" s="94"/>
      <c r="BB325" s="94"/>
      <c r="BC325" s="94"/>
      <c r="BD325" s="94"/>
      <c r="BE325" s="101"/>
      <c r="BF325" s="132"/>
      <c r="BG325" s="98"/>
      <c r="BH325" s="74" t="str">
        <f t="shared" si="34"/>
        <v>N</v>
      </c>
      <c r="BI325" t="e">
        <f t="shared" si="35"/>
        <v>#DIV/0!</v>
      </c>
      <c r="BK325" s="283">
        <f>IFERROR(VLOOKUP($B325, 'A2. Rate Change &amp; Enrollment'!$C$14:$BY$769, 75, FALSE), 0)</f>
        <v>0</v>
      </c>
      <c r="BL325" s="283" t="e">
        <f t="shared" si="36"/>
        <v>#DIV/0!</v>
      </c>
      <c r="BM325" s="283" t="e">
        <f t="shared" si="37"/>
        <v>#DIV/0!</v>
      </c>
      <c r="BN325" t="e">
        <f t="shared" si="40"/>
        <v>#DIV/0!</v>
      </c>
    </row>
    <row r="326" spans="1:66" x14ac:dyDescent="0.35">
      <c r="A326" t="s">
        <v>629</v>
      </c>
      <c r="B326" s="144"/>
      <c r="C326" s="98"/>
      <c r="D326" s="43" t="str">
        <f t="shared" si="33"/>
        <v>Other</v>
      </c>
      <c r="E326" s="100"/>
      <c r="F326" s="101"/>
      <c r="G326" s="100"/>
      <c r="H326" s="101"/>
      <c r="I326" s="100"/>
      <c r="J326" s="101"/>
      <c r="K326" s="100"/>
      <c r="L326" s="101"/>
      <c r="M326" s="100"/>
      <c r="N326" s="101"/>
      <c r="O326" s="100"/>
      <c r="P326" s="101"/>
      <c r="Q326" s="100"/>
      <c r="R326" s="101"/>
      <c r="S326" s="100"/>
      <c r="T326" s="101"/>
      <c r="U326" s="118"/>
      <c r="V326" s="118"/>
      <c r="W326" s="100"/>
      <c r="X326" s="100"/>
      <c r="Y326" s="100"/>
      <c r="Z326" s="100"/>
      <c r="AA326" s="132"/>
      <c r="AB326" s="101"/>
      <c r="AC326" s="101"/>
      <c r="AD326" s="101"/>
      <c r="AE326" s="100"/>
      <c r="AF326" s="101"/>
      <c r="AG326" s="100"/>
      <c r="AH326" s="101"/>
      <c r="AI326" s="100"/>
      <c r="AJ326" s="101"/>
      <c r="AK326" s="100"/>
      <c r="AL326" s="101"/>
      <c r="AM326" s="101"/>
      <c r="AN326" s="8"/>
      <c r="AO326" s="147">
        <f>IFERROR(VLOOKUP(B326,'A2. Rate Change &amp; Enrollment'!$C$20:$K$769,3,FALSE),0)</f>
        <v>0</v>
      </c>
      <c r="AP326" s="147">
        <f>IFERROR(VLOOKUP(B326,'A2. Rate Change &amp; Enrollment'!$C$20:$K$769,7,FALSE),0)</f>
        <v>0</v>
      </c>
      <c r="AQ326" s="150" t="e">
        <f t="shared" si="38"/>
        <v>#DIV/0!</v>
      </c>
      <c r="AS326" s="177"/>
      <c r="AT326" s="177"/>
      <c r="AV326" s="153" t="e">
        <f t="shared" si="39"/>
        <v>#DIV/0!</v>
      </c>
      <c r="AW326" s="101"/>
      <c r="AY326" s="132"/>
      <c r="AZ326" s="101"/>
      <c r="BA326" s="94"/>
      <c r="BB326" s="94"/>
      <c r="BC326" s="94"/>
      <c r="BD326" s="94"/>
      <c r="BE326" s="101"/>
      <c r="BF326" s="132"/>
      <c r="BG326" s="98"/>
      <c r="BH326" s="74" t="str">
        <f t="shared" si="34"/>
        <v>N</v>
      </c>
      <c r="BI326" t="e">
        <f t="shared" si="35"/>
        <v>#DIV/0!</v>
      </c>
      <c r="BK326" s="283">
        <f>IFERROR(VLOOKUP($B326, 'A2. Rate Change &amp; Enrollment'!$C$14:$BY$769, 75, FALSE), 0)</f>
        <v>0</v>
      </c>
      <c r="BL326" s="283" t="e">
        <f t="shared" si="36"/>
        <v>#DIV/0!</v>
      </c>
      <c r="BM326" s="283" t="e">
        <f t="shared" si="37"/>
        <v>#DIV/0!</v>
      </c>
      <c r="BN326" t="e">
        <f t="shared" si="40"/>
        <v>#DIV/0!</v>
      </c>
    </row>
    <row r="327" spans="1:66" x14ac:dyDescent="0.35">
      <c r="A327" t="s">
        <v>630</v>
      </c>
      <c r="B327" s="144"/>
      <c r="C327" s="98"/>
      <c r="D327" s="43" t="str">
        <f t="shared" si="33"/>
        <v>Other</v>
      </c>
      <c r="E327" s="100"/>
      <c r="F327" s="101"/>
      <c r="G327" s="100"/>
      <c r="H327" s="101"/>
      <c r="I327" s="100"/>
      <c r="J327" s="101"/>
      <c r="K327" s="100"/>
      <c r="L327" s="101"/>
      <c r="M327" s="100"/>
      <c r="N327" s="101"/>
      <c r="O327" s="100"/>
      <c r="P327" s="101"/>
      <c r="Q327" s="100"/>
      <c r="R327" s="101"/>
      <c r="S327" s="100"/>
      <c r="T327" s="101"/>
      <c r="U327" s="118"/>
      <c r="V327" s="118"/>
      <c r="W327" s="100"/>
      <c r="X327" s="100"/>
      <c r="Y327" s="100"/>
      <c r="Z327" s="100"/>
      <c r="AA327" s="132"/>
      <c r="AB327" s="101"/>
      <c r="AC327" s="101"/>
      <c r="AD327" s="101"/>
      <c r="AE327" s="100"/>
      <c r="AF327" s="101"/>
      <c r="AG327" s="100"/>
      <c r="AH327" s="101"/>
      <c r="AI327" s="100"/>
      <c r="AJ327" s="101"/>
      <c r="AK327" s="100"/>
      <c r="AL327" s="101"/>
      <c r="AM327" s="101"/>
      <c r="AN327" s="8"/>
      <c r="AO327" s="147">
        <f>IFERROR(VLOOKUP(B327,'A2. Rate Change &amp; Enrollment'!$C$20:$K$769,3,FALSE),0)</f>
        <v>0</v>
      </c>
      <c r="AP327" s="147">
        <f>IFERROR(VLOOKUP(B327,'A2. Rate Change &amp; Enrollment'!$C$20:$K$769,7,FALSE),0)</f>
        <v>0</v>
      </c>
      <c r="AQ327" s="150" t="e">
        <f t="shared" si="38"/>
        <v>#DIV/0!</v>
      </c>
      <c r="AS327" s="177"/>
      <c r="AT327" s="177"/>
      <c r="AV327" s="153" t="e">
        <f t="shared" si="39"/>
        <v>#DIV/0!</v>
      </c>
      <c r="AW327" s="101"/>
      <c r="AY327" s="132"/>
      <c r="AZ327" s="101"/>
      <c r="BA327" s="94"/>
      <c r="BB327" s="94"/>
      <c r="BC327" s="94"/>
      <c r="BD327" s="94"/>
      <c r="BE327" s="101"/>
      <c r="BF327" s="132"/>
      <c r="BG327" s="98"/>
      <c r="BH327" s="74" t="str">
        <f t="shared" si="34"/>
        <v>N</v>
      </c>
      <c r="BI327" t="e">
        <f t="shared" si="35"/>
        <v>#DIV/0!</v>
      </c>
      <c r="BK327" s="283">
        <f>IFERROR(VLOOKUP($B327, 'A2. Rate Change &amp; Enrollment'!$C$14:$BY$769, 75, FALSE), 0)</f>
        <v>0</v>
      </c>
      <c r="BL327" s="283" t="e">
        <f t="shared" si="36"/>
        <v>#DIV/0!</v>
      </c>
      <c r="BM327" s="283" t="e">
        <f t="shared" si="37"/>
        <v>#DIV/0!</v>
      </c>
      <c r="BN327" t="e">
        <f t="shared" si="40"/>
        <v>#DIV/0!</v>
      </c>
    </row>
    <row r="328" spans="1:66" x14ac:dyDescent="0.35">
      <c r="A328" t="s">
        <v>631</v>
      </c>
      <c r="B328" s="144"/>
      <c r="C328" s="98"/>
      <c r="D328" s="43" t="str">
        <f t="shared" si="33"/>
        <v>Other</v>
      </c>
      <c r="E328" s="100"/>
      <c r="F328" s="101"/>
      <c r="G328" s="100"/>
      <c r="H328" s="101"/>
      <c r="I328" s="100"/>
      <c r="J328" s="101"/>
      <c r="K328" s="100"/>
      <c r="L328" s="101"/>
      <c r="M328" s="100"/>
      <c r="N328" s="101"/>
      <c r="O328" s="100"/>
      <c r="P328" s="101"/>
      <c r="Q328" s="100"/>
      <c r="R328" s="101"/>
      <c r="S328" s="100"/>
      <c r="T328" s="101"/>
      <c r="U328" s="118"/>
      <c r="V328" s="118"/>
      <c r="W328" s="100"/>
      <c r="X328" s="100"/>
      <c r="Y328" s="100"/>
      <c r="Z328" s="100"/>
      <c r="AA328" s="132"/>
      <c r="AB328" s="101"/>
      <c r="AC328" s="101"/>
      <c r="AD328" s="101"/>
      <c r="AE328" s="100"/>
      <c r="AF328" s="101"/>
      <c r="AG328" s="100"/>
      <c r="AH328" s="101"/>
      <c r="AI328" s="100"/>
      <c r="AJ328" s="101"/>
      <c r="AK328" s="100"/>
      <c r="AL328" s="101"/>
      <c r="AM328" s="101"/>
      <c r="AN328" s="8"/>
      <c r="AO328" s="147">
        <f>IFERROR(VLOOKUP(B328,'A2. Rate Change &amp; Enrollment'!$C$20:$K$769,3,FALSE),0)</f>
        <v>0</v>
      </c>
      <c r="AP328" s="147">
        <f>IFERROR(VLOOKUP(B328,'A2. Rate Change &amp; Enrollment'!$C$20:$K$769,7,FALSE),0)</f>
        <v>0</v>
      </c>
      <c r="AQ328" s="150" t="e">
        <f t="shared" si="38"/>
        <v>#DIV/0!</v>
      </c>
      <c r="AS328" s="177"/>
      <c r="AT328" s="177"/>
      <c r="AV328" s="153" t="e">
        <f t="shared" si="39"/>
        <v>#DIV/0!</v>
      </c>
      <c r="AW328" s="101"/>
      <c r="AY328" s="132"/>
      <c r="AZ328" s="101"/>
      <c r="BA328" s="94"/>
      <c r="BB328" s="94"/>
      <c r="BC328" s="94"/>
      <c r="BD328" s="94"/>
      <c r="BE328" s="101"/>
      <c r="BF328" s="132"/>
      <c r="BG328" s="98"/>
      <c r="BH328" s="74" t="str">
        <f t="shared" si="34"/>
        <v>N</v>
      </c>
      <c r="BI328" t="e">
        <f t="shared" si="35"/>
        <v>#DIV/0!</v>
      </c>
      <c r="BK328" s="283">
        <f>IFERROR(VLOOKUP($B328, 'A2. Rate Change &amp; Enrollment'!$C$14:$BY$769, 75, FALSE), 0)</f>
        <v>0</v>
      </c>
      <c r="BL328" s="283" t="e">
        <f t="shared" si="36"/>
        <v>#DIV/0!</v>
      </c>
      <c r="BM328" s="283" t="e">
        <f t="shared" si="37"/>
        <v>#DIV/0!</v>
      </c>
      <c r="BN328" t="e">
        <f t="shared" si="40"/>
        <v>#DIV/0!</v>
      </c>
    </row>
    <row r="329" spans="1:66" x14ac:dyDescent="0.35">
      <c r="A329" t="s">
        <v>632</v>
      </c>
      <c r="B329" s="144"/>
      <c r="C329" s="98"/>
      <c r="D329" s="43" t="str">
        <f t="shared" si="33"/>
        <v>Other</v>
      </c>
      <c r="E329" s="100"/>
      <c r="F329" s="101"/>
      <c r="G329" s="100"/>
      <c r="H329" s="101"/>
      <c r="I329" s="100"/>
      <c r="J329" s="101"/>
      <c r="K329" s="100"/>
      <c r="L329" s="101"/>
      <c r="M329" s="100"/>
      <c r="N329" s="101"/>
      <c r="O329" s="100"/>
      <c r="P329" s="101"/>
      <c r="Q329" s="100"/>
      <c r="R329" s="101"/>
      <c r="S329" s="100"/>
      <c r="T329" s="101"/>
      <c r="U329" s="118"/>
      <c r="V329" s="118"/>
      <c r="W329" s="100"/>
      <c r="X329" s="100"/>
      <c r="Y329" s="100"/>
      <c r="Z329" s="100"/>
      <c r="AA329" s="132"/>
      <c r="AB329" s="101"/>
      <c r="AC329" s="101"/>
      <c r="AD329" s="101"/>
      <c r="AE329" s="100"/>
      <c r="AF329" s="101"/>
      <c r="AG329" s="100"/>
      <c r="AH329" s="101"/>
      <c r="AI329" s="100"/>
      <c r="AJ329" s="101"/>
      <c r="AK329" s="100"/>
      <c r="AL329" s="101"/>
      <c r="AM329" s="101"/>
      <c r="AN329" s="8"/>
      <c r="AO329" s="147">
        <f>IFERROR(VLOOKUP(B329,'A2. Rate Change &amp; Enrollment'!$C$20:$K$769,3,FALSE),0)</f>
        <v>0</v>
      </c>
      <c r="AP329" s="147">
        <f>IFERROR(VLOOKUP(B329,'A2. Rate Change &amp; Enrollment'!$C$20:$K$769,7,FALSE),0)</f>
        <v>0</v>
      </c>
      <c r="AQ329" s="150" t="e">
        <f t="shared" si="38"/>
        <v>#DIV/0!</v>
      </c>
      <c r="AS329" s="177"/>
      <c r="AT329" s="177"/>
      <c r="AV329" s="153" t="e">
        <f t="shared" si="39"/>
        <v>#DIV/0!</v>
      </c>
      <c r="AW329" s="101"/>
      <c r="AY329" s="132"/>
      <c r="AZ329" s="101"/>
      <c r="BA329" s="94"/>
      <c r="BB329" s="94"/>
      <c r="BC329" s="94"/>
      <c r="BD329" s="94"/>
      <c r="BE329" s="101"/>
      <c r="BF329" s="132"/>
      <c r="BG329" s="98"/>
      <c r="BH329" s="74" t="str">
        <f t="shared" si="34"/>
        <v>N</v>
      </c>
      <c r="BI329" t="e">
        <f t="shared" si="35"/>
        <v>#DIV/0!</v>
      </c>
      <c r="BK329" s="283">
        <f>IFERROR(VLOOKUP($B329, 'A2. Rate Change &amp; Enrollment'!$C$14:$BY$769, 75, FALSE), 0)</f>
        <v>0</v>
      </c>
      <c r="BL329" s="283" t="e">
        <f t="shared" si="36"/>
        <v>#DIV/0!</v>
      </c>
      <c r="BM329" s="283" t="e">
        <f t="shared" si="37"/>
        <v>#DIV/0!</v>
      </c>
      <c r="BN329" t="e">
        <f t="shared" si="40"/>
        <v>#DIV/0!</v>
      </c>
    </row>
    <row r="330" spans="1:66" x14ac:dyDescent="0.35">
      <c r="A330" t="s">
        <v>633</v>
      </c>
      <c r="B330" s="144"/>
      <c r="C330" s="98"/>
      <c r="D330" s="43" t="str">
        <f t="shared" si="33"/>
        <v>Other</v>
      </c>
      <c r="E330" s="100"/>
      <c r="F330" s="101"/>
      <c r="G330" s="100"/>
      <c r="H330" s="101"/>
      <c r="I330" s="100"/>
      <c r="J330" s="101"/>
      <c r="K330" s="100"/>
      <c r="L330" s="101"/>
      <c r="M330" s="100"/>
      <c r="N330" s="101"/>
      <c r="O330" s="100"/>
      <c r="P330" s="101"/>
      <c r="Q330" s="100"/>
      <c r="R330" s="101"/>
      <c r="S330" s="100"/>
      <c r="T330" s="101"/>
      <c r="U330" s="118"/>
      <c r="V330" s="118"/>
      <c r="W330" s="100"/>
      <c r="X330" s="100"/>
      <c r="Y330" s="100"/>
      <c r="Z330" s="100"/>
      <c r="AA330" s="132"/>
      <c r="AB330" s="101"/>
      <c r="AC330" s="101"/>
      <c r="AD330" s="101"/>
      <c r="AE330" s="100"/>
      <c r="AF330" s="101"/>
      <c r="AG330" s="100"/>
      <c r="AH330" s="101"/>
      <c r="AI330" s="100"/>
      <c r="AJ330" s="101"/>
      <c r="AK330" s="100"/>
      <c r="AL330" s="101"/>
      <c r="AM330" s="101"/>
      <c r="AN330" s="8"/>
      <c r="AO330" s="147">
        <f>IFERROR(VLOOKUP(B330,'A2. Rate Change &amp; Enrollment'!$C$20:$K$769,3,FALSE),0)</f>
        <v>0</v>
      </c>
      <c r="AP330" s="147">
        <f>IFERROR(VLOOKUP(B330,'A2. Rate Change &amp; Enrollment'!$C$20:$K$769,7,FALSE),0)</f>
        <v>0</v>
      </c>
      <c r="AQ330" s="150" t="e">
        <f t="shared" si="38"/>
        <v>#DIV/0!</v>
      </c>
      <c r="AS330" s="177"/>
      <c r="AT330" s="177"/>
      <c r="AV330" s="153" t="e">
        <f t="shared" si="39"/>
        <v>#DIV/0!</v>
      </c>
      <c r="AW330" s="101"/>
      <c r="AY330" s="132"/>
      <c r="AZ330" s="101"/>
      <c r="BA330" s="94"/>
      <c r="BB330" s="94"/>
      <c r="BC330" s="94"/>
      <c r="BD330" s="94"/>
      <c r="BE330" s="101"/>
      <c r="BF330" s="132"/>
      <c r="BG330" s="98"/>
      <c r="BH330" s="74" t="str">
        <f t="shared" si="34"/>
        <v>N</v>
      </c>
      <c r="BI330" t="e">
        <f t="shared" si="35"/>
        <v>#DIV/0!</v>
      </c>
      <c r="BK330" s="283">
        <f>IFERROR(VLOOKUP($B330, 'A2. Rate Change &amp; Enrollment'!$C$14:$BY$769, 75, FALSE), 0)</f>
        <v>0</v>
      </c>
      <c r="BL330" s="283" t="e">
        <f t="shared" si="36"/>
        <v>#DIV/0!</v>
      </c>
      <c r="BM330" s="283" t="e">
        <f t="shared" si="37"/>
        <v>#DIV/0!</v>
      </c>
      <c r="BN330" t="e">
        <f t="shared" si="40"/>
        <v>#DIV/0!</v>
      </c>
    </row>
    <row r="331" spans="1:66" x14ac:dyDescent="0.35">
      <c r="A331" t="s">
        <v>634</v>
      </c>
      <c r="B331" s="144"/>
      <c r="C331" s="98"/>
      <c r="D331" s="43" t="str">
        <f t="shared" si="33"/>
        <v>Other</v>
      </c>
      <c r="E331" s="100"/>
      <c r="F331" s="101"/>
      <c r="G331" s="100"/>
      <c r="H331" s="101"/>
      <c r="I331" s="100"/>
      <c r="J331" s="101"/>
      <c r="K331" s="100"/>
      <c r="L331" s="101"/>
      <c r="M331" s="100"/>
      <c r="N331" s="101"/>
      <c r="O331" s="100"/>
      <c r="P331" s="101"/>
      <c r="Q331" s="100"/>
      <c r="R331" s="101"/>
      <c r="S331" s="100"/>
      <c r="T331" s="101"/>
      <c r="U331" s="118"/>
      <c r="V331" s="118"/>
      <c r="W331" s="100"/>
      <c r="X331" s="100"/>
      <c r="Y331" s="100"/>
      <c r="Z331" s="100"/>
      <c r="AA331" s="132"/>
      <c r="AB331" s="101"/>
      <c r="AC331" s="101"/>
      <c r="AD331" s="101"/>
      <c r="AE331" s="100"/>
      <c r="AF331" s="101"/>
      <c r="AG331" s="100"/>
      <c r="AH331" s="101"/>
      <c r="AI331" s="100"/>
      <c r="AJ331" s="101"/>
      <c r="AK331" s="100"/>
      <c r="AL331" s="101"/>
      <c r="AM331" s="101"/>
      <c r="AN331" s="8"/>
      <c r="AO331" s="147">
        <f>IFERROR(VLOOKUP(B331,'A2. Rate Change &amp; Enrollment'!$C$20:$K$769,3,FALSE),0)</f>
        <v>0</v>
      </c>
      <c r="AP331" s="147">
        <f>IFERROR(VLOOKUP(B331,'A2. Rate Change &amp; Enrollment'!$C$20:$K$769,7,FALSE),0)</f>
        <v>0</v>
      </c>
      <c r="AQ331" s="150" t="e">
        <f t="shared" si="38"/>
        <v>#DIV/0!</v>
      </c>
      <c r="AS331" s="177"/>
      <c r="AT331" s="177"/>
      <c r="AV331" s="153" t="e">
        <f t="shared" si="39"/>
        <v>#DIV/0!</v>
      </c>
      <c r="AW331" s="101"/>
      <c r="AY331" s="132"/>
      <c r="AZ331" s="101"/>
      <c r="BA331" s="94"/>
      <c r="BB331" s="94"/>
      <c r="BC331" s="94"/>
      <c r="BD331" s="94"/>
      <c r="BE331" s="101"/>
      <c r="BF331" s="132"/>
      <c r="BG331" s="98"/>
      <c r="BH331" s="74" t="str">
        <f t="shared" si="34"/>
        <v>N</v>
      </c>
      <c r="BI331" t="e">
        <f t="shared" si="35"/>
        <v>#DIV/0!</v>
      </c>
      <c r="BK331" s="283">
        <f>IFERROR(VLOOKUP($B331, 'A2. Rate Change &amp; Enrollment'!$C$14:$BY$769, 75, FALSE), 0)</f>
        <v>0</v>
      </c>
      <c r="BL331" s="283" t="e">
        <f t="shared" si="36"/>
        <v>#DIV/0!</v>
      </c>
      <c r="BM331" s="283" t="e">
        <f t="shared" si="37"/>
        <v>#DIV/0!</v>
      </c>
      <c r="BN331" t="e">
        <f t="shared" si="40"/>
        <v>#DIV/0!</v>
      </c>
    </row>
    <row r="332" spans="1:66" x14ac:dyDescent="0.35">
      <c r="A332" t="s">
        <v>635</v>
      </c>
      <c r="B332" s="144"/>
      <c r="C332" s="98"/>
      <c r="D332" s="43" t="str">
        <f t="shared" si="33"/>
        <v>Other</v>
      </c>
      <c r="E332" s="100"/>
      <c r="F332" s="101"/>
      <c r="G332" s="100"/>
      <c r="H332" s="101"/>
      <c r="I332" s="100"/>
      <c r="J332" s="101"/>
      <c r="K332" s="100"/>
      <c r="L332" s="101"/>
      <c r="M332" s="100"/>
      <c r="N332" s="101"/>
      <c r="O332" s="100"/>
      <c r="P332" s="101"/>
      <c r="Q332" s="100"/>
      <c r="R332" s="101"/>
      <c r="S332" s="100"/>
      <c r="T332" s="101"/>
      <c r="U332" s="118"/>
      <c r="V332" s="118"/>
      <c r="W332" s="100"/>
      <c r="X332" s="100"/>
      <c r="Y332" s="100"/>
      <c r="Z332" s="100"/>
      <c r="AA332" s="132"/>
      <c r="AB332" s="101"/>
      <c r="AC332" s="101"/>
      <c r="AD332" s="101"/>
      <c r="AE332" s="100"/>
      <c r="AF332" s="101"/>
      <c r="AG332" s="100"/>
      <c r="AH332" s="101"/>
      <c r="AI332" s="100"/>
      <c r="AJ332" s="101"/>
      <c r="AK332" s="100"/>
      <c r="AL332" s="101"/>
      <c r="AM332" s="101"/>
      <c r="AN332" s="8"/>
      <c r="AO332" s="147">
        <f>IFERROR(VLOOKUP(B332,'A2. Rate Change &amp; Enrollment'!$C$20:$K$769,3,FALSE),0)</f>
        <v>0</v>
      </c>
      <c r="AP332" s="147">
        <f>IFERROR(VLOOKUP(B332,'A2. Rate Change &amp; Enrollment'!$C$20:$K$769,7,FALSE),0)</f>
        <v>0</v>
      </c>
      <c r="AQ332" s="150" t="e">
        <f t="shared" si="38"/>
        <v>#DIV/0!</v>
      </c>
      <c r="AS332" s="177"/>
      <c r="AT332" s="177"/>
      <c r="AV332" s="153" t="e">
        <f t="shared" si="39"/>
        <v>#DIV/0!</v>
      </c>
      <c r="AW332" s="101"/>
      <c r="AY332" s="132"/>
      <c r="AZ332" s="101"/>
      <c r="BA332" s="94"/>
      <c r="BB332" s="94"/>
      <c r="BC332" s="94"/>
      <c r="BD332" s="94"/>
      <c r="BE332" s="101"/>
      <c r="BF332" s="132"/>
      <c r="BG332" s="98"/>
      <c r="BH332" s="74" t="str">
        <f t="shared" si="34"/>
        <v>N</v>
      </c>
      <c r="BI332" t="e">
        <f t="shared" si="35"/>
        <v>#DIV/0!</v>
      </c>
      <c r="BK332" s="283">
        <f>IFERROR(VLOOKUP($B332, 'A2. Rate Change &amp; Enrollment'!$C$14:$BY$769, 75, FALSE), 0)</f>
        <v>0</v>
      </c>
      <c r="BL332" s="283" t="e">
        <f t="shared" si="36"/>
        <v>#DIV/0!</v>
      </c>
      <c r="BM332" s="283" t="e">
        <f t="shared" si="37"/>
        <v>#DIV/0!</v>
      </c>
      <c r="BN332" t="e">
        <f t="shared" si="40"/>
        <v>#DIV/0!</v>
      </c>
    </row>
    <row r="333" spans="1:66" x14ac:dyDescent="0.35">
      <c r="A333" t="s">
        <v>636</v>
      </c>
      <c r="B333" s="144"/>
      <c r="C333" s="98"/>
      <c r="D333" s="43" t="str">
        <f t="shared" si="33"/>
        <v>Other</v>
      </c>
      <c r="E333" s="100"/>
      <c r="F333" s="101"/>
      <c r="G333" s="100"/>
      <c r="H333" s="101"/>
      <c r="I333" s="100"/>
      <c r="J333" s="101"/>
      <c r="K333" s="100"/>
      <c r="L333" s="101"/>
      <c r="M333" s="100"/>
      <c r="N333" s="101"/>
      <c r="O333" s="100"/>
      <c r="P333" s="101"/>
      <c r="Q333" s="100"/>
      <c r="R333" s="101"/>
      <c r="S333" s="100"/>
      <c r="T333" s="101"/>
      <c r="U333" s="118"/>
      <c r="V333" s="118"/>
      <c r="W333" s="100"/>
      <c r="X333" s="100"/>
      <c r="Y333" s="100"/>
      <c r="Z333" s="100"/>
      <c r="AA333" s="132"/>
      <c r="AB333" s="101"/>
      <c r="AC333" s="101"/>
      <c r="AD333" s="101"/>
      <c r="AE333" s="100"/>
      <c r="AF333" s="101"/>
      <c r="AG333" s="100"/>
      <c r="AH333" s="101"/>
      <c r="AI333" s="100"/>
      <c r="AJ333" s="101"/>
      <c r="AK333" s="100"/>
      <c r="AL333" s="101"/>
      <c r="AM333" s="101"/>
      <c r="AN333" s="8"/>
      <c r="AO333" s="147">
        <f>IFERROR(VLOOKUP(B333,'A2. Rate Change &amp; Enrollment'!$C$20:$K$769,3,FALSE),0)</f>
        <v>0</v>
      </c>
      <c r="AP333" s="147">
        <f>IFERROR(VLOOKUP(B333,'A2. Rate Change &amp; Enrollment'!$C$20:$K$769,7,FALSE),0)</f>
        <v>0</v>
      </c>
      <c r="AQ333" s="150" t="e">
        <f t="shared" si="38"/>
        <v>#DIV/0!</v>
      </c>
      <c r="AS333" s="177"/>
      <c r="AT333" s="177"/>
      <c r="AV333" s="153" t="e">
        <f t="shared" si="39"/>
        <v>#DIV/0!</v>
      </c>
      <c r="AW333" s="101"/>
      <c r="AY333" s="132"/>
      <c r="AZ333" s="101"/>
      <c r="BA333" s="94"/>
      <c r="BB333" s="94"/>
      <c r="BC333" s="94"/>
      <c r="BD333" s="94"/>
      <c r="BE333" s="101"/>
      <c r="BF333" s="132"/>
      <c r="BG333" s="98"/>
      <c r="BH333" s="74" t="str">
        <f t="shared" si="34"/>
        <v>N</v>
      </c>
      <c r="BI333" t="e">
        <f t="shared" si="35"/>
        <v>#DIV/0!</v>
      </c>
      <c r="BK333" s="283">
        <f>IFERROR(VLOOKUP($B333, 'A2. Rate Change &amp; Enrollment'!$C$14:$BY$769, 75, FALSE), 0)</f>
        <v>0</v>
      </c>
      <c r="BL333" s="283" t="e">
        <f t="shared" si="36"/>
        <v>#DIV/0!</v>
      </c>
      <c r="BM333" s="283" t="e">
        <f t="shared" si="37"/>
        <v>#DIV/0!</v>
      </c>
      <c r="BN333" t="e">
        <f t="shared" si="40"/>
        <v>#DIV/0!</v>
      </c>
    </row>
    <row r="334" spans="1:66" x14ac:dyDescent="0.35">
      <c r="A334" t="s">
        <v>637</v>
      </c>
      <c r="B334" s="144"/>
      <c r="C334" s="98"/>
      <c r="D334" s="43" t="str">
        <f t="shared" si="33"/>
        <v>Other</v>
      </c>
      <c r="E334" s="100"/>
      <c r="F334" s="101"/>
      <c r="G334" s="100"/>
      <c r="H334" s="101"/>
      <c r="I334" s="100"/>
      <c r="J334" s="101"/>
      <c r="K334" s="100"/>
      <c r="L334" s="101"/>
      <c r="M334" s="100"/>
      <c r="N334" s="101"/>
      <c r="O334" s="100"/>
      <c r="P334" s="101"/>
      <c r="Q334" s="100"/>
      <c r="R334" s="101"/>
      <c r="S334" s="100"/>
      <c r="T334" s="101"/>
      <c r="U334" s="118"/>
      <c r="V334" s="118"/>
      <c r="W334" s="100"/>
      <c r="X334" s="100"/>
      <c r="Y334" s="100"/>
      <c r="Z334" s="100"/>
      <c r="AA334" s="132"/>
      <c r="AB334" s="101"/>
      <c r="AC334" s="101"/>
      <c r="AD334" s="101"/>
      <c r="AE334" s="100"/>
      <c r="AF334" s="101"/>
      <c r="AG334" s="100"/>
      <c r="AH334" s="101"/>
      <c r="AI334" s="100"/>
      <c r="AJ334" s="101"/>
      <c r="AK334" s="100"/>
      <c r="AL334" s="101"/>
      <c r="AM334" s="101"/>
      <c r="AN334" s="8"/>
      <c r="AO334" s="147">
        <f>IFERROR(VLOOKUP(B334,'A2. Rate Change &amp; Enrollment'!$C$20:$K$769,3,FALSE),0)</f>
        <v>0</v>
      </c>
      <c r="AP334" s="147">
        <f>IFERROR(VLOOKUP(B334,'A2. Rate Change &amp; Enrollment'!$C$20:$K$769,7,FALSE),0)</f>
        <v>0</v>
      </c>
      <c r="AQ334" s="150" t="e">
        <f t="shared" si="38"/>
        <v>#DIV/0!</v>
      </c>
      <c r="AS334" s="177"/>
      <c r="AT334" s="177"/>
      <c r="AV334" s="153" t="e">
        <f t="shared" si="39"/>
        <v>#DIV/0!</v>
      </c>
      <c r="AW334" s="101"/>
      <c r="AY334" s="132"/>
      <c r="AZ334" s="101"/>
      <c r="BA334" s="94"/>
      <c r="BB334" s="94"/>
      <c r="BC334" s="94"/>
      <c r="BD334" s="94"/>
      <c r="BE334" s="101"/>
      <c r="BF334" s="132"/>
      <c r="BG334" s="98"/>
      <c r="BH334" s="74" t="str">
        <f t="shared" si="34"/>
        <v>N</v>
      </c>
      <c r="BI334" t="e">
        <f t="shared" si="35"/>
        <v>#DIV/0!</v>
      </c>
      <c r="BK334" s="283">
        <f>IFERROR(VLOOKUP($B334, 'A2. Rate Change &amp; Enrollment'!$C$14:$BY$769, 75, FALSE), 0)</f>
        <v>0</v>
      </c>
      <c r="BL334" s="283" t="e">
        <f t="shared" si="36"/>
        <v>#DIV/0!</v>
      </c>
      <c r="BM334" s="283" t="e">
        <f t="shared" si="37"/>
        <v>#DIV/0!</v>
      </c>
      <c r="BN334" t="e">
        <f t="shared" si="40"/>
        <v>#DIV/0!</v>
      </c>
    </row>
    <row r="335" spans="1:66" x14ac:dyDescent="0.35">
      <c r="A335" t="s">
        <v>638</v>
      </c>
      <c r="B335" s="144"/>
      <c r="C335" s="98"/>
      <c r="D335" s="43" t="str">
        <f t="shared" si="33"/>
        <v>Other</v>
      </c>
      <c r="E335" s="100"/>
      <c r="F335" s="101"/>
      <c r="G335" s="100"/>
      <c r="H335" s="101"/>
      <c r="I335" s="100"/>
      <c r="J335" s="101"/>
      <c r="K335" s="100"/>
      <c r="L335" s="101"/>
      <c r="M335" s="100"/>
      <c r="N335" s="101"/>
      <c r="O335" s="100"/>
      <c r="P335" s="101"/>
      <c r="Q335" s="100"/>
      <c r="R335" s="101"/>
      <c r="S335" s="100"/>
      <c r="T335" s="101"/>
      <c r="U335" s="118"/>
      <c r="V335" s="118"/>
      <c r="W335" s="100"/>
      <c r="X335" s="100"/>
      <c r="Y335" s="100"/>
      <c r="Z335" s="100"/>
      <c r="AA335" s="132"/>
      <c r="AB335" s="101"/>
      <c r="AC335" s="101"/>
      <c r="AD335" s="101"/>
      <c r="AE335" s="100"/>
      <c r="AF335" s="101"/>
      <c r="AG335" s="100"/>
      <c r="AH335" s="101"/>
      <c r="AI335" s="100"/>
      <c r="AJ335" s="101"/>
      <c r="AK335" s="100"/>
      <c r="AL335" s="101"/>
      <c r="AM335" s="101"/>
      <c r="AN335" s="8"/>
      <c r="AO335" s="147">
        <f>IFERROR(VLOOKUP(B335,'A2. Rate Change &amp; Enrollment'!$C$20:$K$769,3,FALSE),0)</f>
        <v>0</v>
      </c>
      <c r="AP335" s="147">
        <f>IFERROR(VLOOKUP(B335,'A2. Rate Change &amp; Enrollment'!$C$20:$K$769,7,FALSE),0)</f>
        <v>0</v>
      </c>
      <c r="AQ335" s="150" t="e">
        <f t="shared" si="38"/>
        <v>#DIV/0!</v>
      </c>
      <c r="AS335" s="177"/>
      <c r="AT335" s="177"/>
      <c r="AV335" s="153" t="e">
        <f t="shared" si="39"/>
        <v>#DIV/0!</v>
      </c>
      <c r="AW335" s="101"/>
      <c r="AY335" s="132"/>
      <c r="AZ335" s="101"/>
      <c r="BA335" s="94"/>
      <c r="BB335" s="94"/>
      <c r="BC335" s="94"/>
      <c r="BD335" s="94"/>
      <c r="BE335" s="101"/>
      <c r="BF335" s="132"/>
      <c r="BG335" s="98"/>
      <c r="BH335" s="74" t="str">
        <f t="shared" si="34"/>
        <v>N</v>
      </c>
      <c r="BI335" t="e">
        <f t="shared" si="35"/>
        <v>#DIV/0!</v>
      </c>
      <c r="BK335" s="283">
        <f>IFERROR(VLOOKUP($B335, 'A2. Rate Change &amp; Enrollment'!$C$14:$BY$769, 75, FALSE), 0)</f>
        <v>0</v>
      </c>
      <c r="BL335" s="283" t="e">
        <f t="shared" si="36"/>
        <v>#DIV/0!</v>
      </c>
      <c r="BM335" s="283" t="e">
        <f t="shared" si="37"/>
        <v>#DIV/0!</v>
      </c>
      <c r="BN335" t="e">
        <f t="shared" si="40"/>
        <v>#DIV/0!</v>
      </c>
    </row>
    <row r="336" spans="1:66" x14ac:dyDescent="0.35">
      <c r="A336" t="s">
        <v>639</v>
      </c>
      <c r="B336" s="144"/>
      <c r="C336" s="98"/>
      <c r="D336" s="43" t="str">
        <f t="shared" ref="D336:D399" si="41">$B$4</f>
        <v>Other</v>
      </c>
      <c r="E336" s="100"/>
      <c r="F336" s="101"/>
      <c r="G336" s="100"/>
      <c r="H336" s="101"/>
      <c r="I336" s="100"/>
      <c r="J336" s="101"/>
      <c r="K336" s="100"/>
      <c r="L336" s="101"/>
      <c r="M336" s="100"/>
      <c r="N336" s="101"/>
      <c r="O336" s="100"/>
      <c r="P336" s="101"/>
      <c r="Q336" s="100"/>
      <c r="R336" s="101"/>
      <c r="S336" s="100"/>
      <c r="T336" s="101"/>
      <c r="U336" s="118"/>
      <c r="V336" s="118"/>
      <c r="W336" s="100"/>
      <c r="X336" s="100"/>
      <c r="Y336" s="100"/>
      <c r="Z336" s="100"/>
      <c r="AA336" s="132"/>
      <c r="AB336" s="101"/>
      <c r="AC336" s="101"/>
      <c r="AD336" s="101"/>
      <c r="AE336" s="100"/>
      <c r="AF336" s="101"/>
      <c r="AG336" s="100"/>
      <c r="AH336" s="101"/>
      <c r="AI336" s="100"/>
      <c r="AJ336" s="101"/>
      <c r="AK336" s="100"/>
      <c r="AL336" s="101"/>
      <c r="AM336" s="101"/>
      <c r="AN336" s="8"/>
      <c r="AO336" s="147">
        <f>IFERROR(VLOOKUP(B336,'A2. Rate Change &amp; Enrollment'!$C$20:$K$769,3,FALSE),0)</f>
        <v>0</v>
      </c>
      <c r="AP336" s="147">
        <f>IFERROR(VLOOKUP(B336,'A2. Rate Change &amp; Enrollment'!$C$20:$K$769,7,FALSE),0)</f>
        <v>0</v>
      </c>
      <c r="AQ336" s="150" t="e">
        <f t="shared" si="38"/>
        <v>#DIV/0!</v>
      </c>
      <c r="AS336" s="177"/>
      <c r="AT336" s="177"/>
      <c r="AV336" s="153" t="e">
        <f t="shared" si="39"/>
        <v>#DIV/0!</v>
      </c>
      <c r="AW336" s="101"/>
      <c r="AY336" s="132"/>
      <c r="AZ336" s="101"/>
      <c r="BA336" s="94"/>
      <c r="BB336" s="94"/>
      <c r="BC336" s="94"/>
      <c r="BD336" s="94"/>
      <c r="BE336" s="101"/>
      <c r="BF336" s="132"/>
      <c r="BG336" s="98"/>
      <c r="BH336" s="74" t="str">
        <f t="shared" ref="BH336:BH399" si="42">IF(OR(AS336-AT336&gt;5%, AT336-AS336&gt;5%), "Y", "N")</f>
        <v>N</v>
      </c>
      <c r="BI336" t="e">
        <f t="shared" ref="BI336:BI399" si="43">IF(AND(AQ336&gt;5%, BH336="Y"), "Y", "N")</f>
        <v>#DIV/0!</v>
      </c>
      <c r="BK336" s="283">
        <f>IFERROR(VLOOKUP($B336, 'A2. Rate Change &amp; Enrollment'!$C$14:$BY$769, 75, FALSE), 0)</f>
        <v>0</v>
      </c>
      <c r="BL336" s="283" t="e">
        <f t="shared" ref="BL336:BL399" si="44">BK336/$BK$14</f>
        <v>#DIV/0!</v>
      </c>
      <c r="BM336" s="283" t="e">
        <f t="shared" ref="BM336:BM399" si="45">AS336/$AS$14</f>
        <v>#DIV/0!</v>
      </c>
      <c r="BN336" t="e">
        <f t="shared" si="40"/>
        <v>#DIV/0!</v>
      </c>
    </row>
    <row r="337" spans="1:66" x14ac:dyDescent="0.35">
      <c r="A337" t="s">
        <v>640</v>
      </c>
      <c r="B337" s="144"/>
      <c r="C337" s="98"/>
      <c r="D337" s="43" t="str">
        <f t="shared" si="41"/>
        <v>Other</v>
      </c>
      <c r="E337" s="100"/>
      <c r="F337" s="101"/>
      <c r="G337" s="100"/>
      <c r="H337" s="101"/>
      <c r="I337" s="100"/>
      <c r="J337" s="101"/>
      <c r="K337" s="100"/>
      <c r="L337" s="101"/>
      <c r="M337" s="100"/>
      <c r="N337" s="101"/>
      <c r="O337" s="100"/>
      <c r="P337" s="101"/>
      <c r="Q337" s="100"/>
      <c r="R337" s="101"/>
      <c r="S337" s="100"/>
      <c r="T337" s="101"/>
      <c r="U337" s="118"/>
      <c r="V337" s="118"/>
      <c r="W337" s="100"/>
      <c r="X337" s="100"/>
      <c r="Y337" s="100"/>
      <c r="Z337" s="100"/>
      <c r="AA337" s="132"/>
      <c r="AB337" s="101"/>
      <c r="AC337" s="101"/>
      <c r="AD337" s="101"/>
      <c r="AE337" s="100"/>
      <c r="AF337" s="101"/>
      <c r="AG337" s="100"/>
      <c r="AH337" s="101"/>
      <c r="AI337" s="100"/>
      <c r="AJ337" s="101"/>
      <c r="AK337" s="100"/>
      <c r="AL337" s="101"/>
      <c r="AM337" s="101"/>
      <c r="AN337" s="8"/>
      <c r="AO337" s="147">
        <f>IFERROR(VLOOKUP(B337,'A2. Rate Change &amp; Enrollment'!$C$20:$K$769,3,FALSE),0)</f>
        <v>0</v>
      </c>
      <c r="AP337" s="147">
        <f>IFERROR(VLOOKUP(B337,'A2. Rate Change &amp; Enrollment'!$C$20:$K$769,7,FALSE),0)</f>
        <v>0</v>
      </c>
      <c r="AQ337" s="150" t="e">
        <f t="shared" ref="AQ337:AQ400" si="46">AP337/$AP$11</f>
        <v>#DIV/0!</v>
      </c>
      <c r="AS337" s="177"/>
      <c r="AT337" s="177"/>
      <c r="AV337" s="153" t="e">
        <f t="shared" ref="AV337:AV400" si="47">AS337/AT337-1</f>
        <v>#DIV/0!</v>
      </c>
      <c r="AW337" s="101"/>
      <c r="AY337" s="132"/>
      <c r="AZ337" s="101"/>
      <c r="BA337" s="94"/>
      <c r="BB337" s="94"/>
      <c r="BC337" s="94"/>
      <c r="BD337" s="94"/>
      <c r="BE337" s="101"/>
      <c r="BF337" s="132"/>
      <c r="BG337" s="98"/>
      <c r="BH337" s="74" t="str">
        <f t="shared" si="42"/>
        <v>N</v>
      </c>
      <c r="BI337" t="e">
        <f t="shared" si="43"/>
        <v>#DIV/0!</v>
      </c>
      <c r="BK337" s="283">
        <f>IFERROR(VLOOKUP($B337, 'A2. Rate Change &amp; Enrollment'!$C$14:$BY$769, 75, FALSE), 0)</f>
        <v>0</v>
      </c>
      <c r="BL337" s="283" t="e">
        <f t="shared" si="44"/>
        <v>#DIV/0!</v>
      </c>
      <c r="BM337" s="283" t="e">
        <f t="shared" si="45"/>
        <v>#DIV/0!</v>
      </c>
      <c r="BN337" t="e">
        <f t="shared" ref="BN337:BN400" si="48">IF(ABS(BM337-BL337)&lt;0.001, "N", "Y")</f>
        <v>#DIV/0!</v>
      </c>
    </row>
    <row r="338" spans="1:66" x14ac:dyDescent="0.35">
      <c r="A338" t="s">
        <v>641</v>
      </c>
      <c r="B338" s="144"/>
      <c r="C338" s="98"/>
      <c r="D338" s="43" t="str">
        <f t="shared" si="41"/>
        <v>Other</v>
      </c>
      <c r="E338" s="100"/>
      <c r="F338" s="101"/>
      <c r="G338" s="100"/>
      <c r="H338" s="101"/>
      <c r="I338" s="100"/>
      <c r="J338" s="101"/>
      <c r="K338" s="100"/>
      <c r="L338" s="101"/>
      <c r="M338" s="100"/>
      <c r="N338" s="101"/>
      <c r="O338" s="100"/>
      <c r="P338" s="101"/>
      <c r="Q338" s="100"/>
      <c r="R338" s="101"/>
      <c r="S338" s="100"/>
      <c r="T338" s="101"/>
      <c r="U338" s="118"/>
      <c r="V338" s="118"/>
      <c r="W338" s="100"/>
      <c r="X338" s="100"/>
      <c r="Y338" s="100"/>
      <c r="Z338" s="100"/>
      <c r="AA338" s="132"/>
      <c r="AB338" s="101"/>
      <c r="AC338" s="101"/>
      <c r="AD338" s="101"/>
      <c r="AE338" s="100"/>
      <c r="AF338" s="101"/>
      <c r="AG338" s="100"/>
      <c r="AH338" s="101"/>
      <c r="AI338" s="100"/>
      <c r="AJ338" s="101"/>
      <c r="AK338" s="100"/>
      <c r="AL338" s="101"/>
      <c r="AM338" s="101"/>
      <c r="AN338" s="8"/>
      <c r="AO338" s="147">
        <f>IFERROR(VLOOKUP(B338,'A2. Rate Change &amp; Enrollment'!$C$20:$K$769,3,FALSE),0)</f>
        <v>0</v>
      </c>
      <c r="AP338" s="147">
        <f>IFERROR(VLOOKUP(B338,'A2. Rate Change &amp; Enrollment'!$C$20:$K$769,7,FALSE),0)</f>
        <v>0</v>
      </c>
      <c r="AQ338" s="150" t="e">
        <f t="shared" si="46"/>
        <v>#DIV/0!</v>
      </c>
      <c r="AS338" s="177"/>
      <c r="AT338" s="177"/>
      <c r="AV338" s="153" t="e">
        <f t="shared" si="47"/>
        <v>#DIV/0!</v>
      </c>
      <c r="AW338" s="101"/>
      <c r="AY338" s="132"/>
      <c r="AZ338" s="101"/>
      <c r="BA338" s="94"/>
      <c r="BB338" s="94"/>
      <c r="BC338" s="94"/>
      <c r="BD338" s="94"/>
      <c r="BE338" s="101"/>
      <c r="BF338" s="132"/>
      <c r="BG338" s="98"/>
      <c r="BH338" s="74" t="str">
        <f t="shared" si="42"/>
        <v>N</v>
      </c>
      <c r="BI338" t="e">
        <f t="shared" si="43"/>
        <v>#DIV/0!</v>
      </c>
      <c r="BK338" s="283">
        <f>IFERROR(VLOOKUP($B338, 'A2. Rate Change &amp; Enrollment'!$C$14:$BY$769, 75, FALSE), 0)</f>
        <v>0</v>
      </c>
      <c r="BL338" s="283" t="e">
        <f t="shared" si="44"/>
        <v>#DIV/0!</v>
      </c>
      <c r="BM338" s="283" t="e">
        <f t="shared" si="45"/>
        <v>#DIV/0!</v>
      </c>
      <c r="BN338" t="e">
        <f t="shared" si="48"/>
        <v>#DIV/0!</v>
      </c>
    </row>
    <row r="339" spans="1:66" x14ac:dyDescent="0.35">
      <c r="A339" t="s">
        <v>642</v>
      </c>
      <c r="B339" s="144"/>
      <c r="C339" s="98"/>
      <c r="D339" s="43" t="str">
        <f t="shared" si="41"/>
        <v>Other</v>
      </c>
      <c r="E339" s="100"/>
      <c r="F339" s="101"/>
      <c r="G339" s="100"/>
      <c r="H339" s="101"/>
      <c r="I339" s="100"/>
      <c r="J339" s="101"/>
      <c r="K339" s="100"/>
      <c r="L339" s="101"/>
      <c r="M339" s="100"/>
      <c r="N339" s="101"/>
      <c r="O339" s="100"/>
      <c r="P339" s="101"/>
      <c r="Q339" s="100"/>
      <c r="R339" s="101"/>
      <c r="S339" s="100"/>
      <c r="T339" s="101"/>
      <c r="U339" s="118"/>
      <c r="V339" s="118"/>
      <c r="W339" s="100"/>
      <c r="X339" s="100"/>
      <c r="Y339" s="100"/>
      <c r="Z339" s="100"/>
      <c r="AA339" s="132"/>
      <c r="AB339" s="101"/>
      <c r="AC339" s="101"/>
      <c r="AD339" s="101"/>
      <c r="AE339" s="100"/>
      <c r="AF339" s="101"/>
      <c r="AG339" s="100"/>
      <c r="AH339" s="101"/>
      <c r="AI339" s="100"/>
      <c r="AJ339" s="101"/>
      <c r="AK339" s="100"/>
      <c r="AL339" s="101"/>
      <c r="AM339" s="101"/>
      <c r="AN339" s="8"/>
      <c r="AO339" s="147">
        <f>IFERROR(VLOOKUP(B339,'A2. Rate Change &amp; Enrollment'!$C$20:$K$769,3,FALSE),0)</f>
        <v>0</v>
      </c>
      <c r="AP339" s="147">
        <f>IFERROR(VLOOKUP(B339,'A2. Rate Change &amp; Enrollment'!$C$20:$K$769,7,FALSE),0)</f>
        <v>0</v>
      </c>
      <c r="AQ339" s="150" t="e">
        <f t="shared" si="46"/>
        <v>#DIV/0!</v>
      </c>
      <c r="AS339" s="177"/>
      <c r="AT339" s="177"/>
      <c r="AV339" s="153" t="e">
        <f t="shared" si="47"/>
        <v>#DIV/0!</v>
      </c>
      <c r="AW339" s="101"/>
      <c r="AY339" s="132"/>
      <c r="AZ339" s="101"/>
      <c r="BA339" s="94"/>
      <c r="BB339" s="94"/>
      <c r="BC339" s="94"/>
      <c r="BD339" s="94"/>
      <c r="BE339" s="101"/>
      <c r="BF339" s="132"/>
      <c r="BG339" s="98"/>
      <c r="BH339" s="74" t="str">
        <f t="shared" si="42"/>
        <v>N</v>
      </c>
      <c r="BI339" t="e">
        <f t="shared" si="43"/>
        <v>#DIV/0!</v>
      </c>
      <c r="BK339" s="283">
        <f>IFERROR(VLOOKUP($B339, 'A2. Rate Change &amp; Enrollment'!$C$14:$BY$769, 75, FALSE), 0)</f>
        <v>0</v>
      </c>
      <c r="BL339" s="283" t="e">
        <f t="shared" si="44"/>
        <v>#DIV/0!</v>
      </c>
      <c r="BM339" s="283" t="e">
        <f t="shared" si="45"/>
        <v>#DIV/0!</v>
      </c>
      <c r="BN339" t="e">
        <f t="shared" si="48"/>
        <v>#DIV/0!</v>
      </c>
    </row>
    <row r="340" spans="1:66" x14ac:dyDescent="0.35">
      <c r="A340" t="s">
        <v>643</v>
      </c>
      <c r="B340" s="144"/>
      <c r="C340" s="98"/>
      <c r="D340" s="43" t="str">
        <f t="shared" si="41"/>
        <v>Other</v>
      </c>
      <c r="E340" s="100"/>
      <c r="F340" s="101"/>
      <c r="G340" s="100"/>
      <c r="H340" s="101"/>
      <c r="I340" s="100"/>
      <c r="J340" s="101"/>
      <c r="K340" s="100"/>
      <c r="L340" s="101"/>
      <c r="M340" s="100"/>
      <c r="N340" s="101"/>
      <c r="O340" s="100"/>
      <c r="P340" s="101"/>
      <c r="Q340" s="100"/>
      <c r="R340" s="101"/>
      <c r="S340" s="100"/>
      <c r="T340" s="101"/>
      <c r="U340" s="118"/>
      <c r="V340" s="118"/>
      <c r="W340" s="100"/>
      <c r="X340" s="100"/>
      <c r="Y340" s="100"/>
      <c r="Z340" s="100"/>
      <c r="AA340" s="132"/>
      <c r="AB340" s="101"/>
      <c r="AC340" s="101"/>
      <c r="AD340" s="101"/>
      <c r="AE340" s="100"/>
      <c r="AF340" s="101"/>
      <c r="AG340" s="100"/>
      <c r="AH340" s="101"/>
      <c r="AI340" s="100"/>
      <c r="AJ340" s="101"/>
      <c r="AK340" s="100"/>
      <c r="AL340" s="101"/>
      <c r="AM340" s="101"/>
      <c r="AN340" s="8"/>
      <c r="AO340" s="147">
        <f>IFERROR(VLOOKUP(B340,'A2. Rate Change &amp; Enrollment'!$C$20:$K$769,3,FALSE),0)</f>
        <v>0</v>
      </c>
      <c r="AP340" s="147">
        <f>IFERROR(VLOOKUP(B340,'A2. Rate Change &amp; Enrollment'!$C$20:$K$769,7,FALSE),0)</f>
        <v>0</v>
      </c>
      <c r="AQ340" s="150" t="e">
        <f t="shared" si="46"/>
        <v>#DIV/0!</v>
      </c>
      <c r="AS340" s="177"/>
      <c r="AT340" s="177"/>
      <c r="AV340" s="153" t="e">
        <f t="shared" si="47"/>
        <v>#DIV/0!</v>
      </c>
      <c r="AW340" s="101"/>
      <c r="AY340" s="132"/>
      <c r="AZ340" s="101"/>
      <c r="BA340" s="94"/>
      <c r="BB340" s="94"/>
      <c r="BC340" s="94"/>
      <c r="BD340" s="94"/>
      <c r="BE340" s="101"/>
      <c r="BF340" s="132"/>
      <c r="BG340" s="98"/>
      <c r="BH340" s="74" t="str">
        <f t="shared" si="42"/>
        <v>N</v>
      </c>
      <c r="BI340" t="e">
        <f t="shared" si="43"/>
        <v>#DIV/0!</v>
      </c>
      <c r="BK340" s="283">
        <f>IFERROR(VLOOKUP($B340, 'A2. Rate Change &amp; Enrollment'!$C$14:$BY$769, 75, FALSE), 0)</f>
        <v>0</v>
      </c>
      <c r="BL340" s="283" t="e">
        <f t="shared" si="44"/>
        <v>#DIV/0!</v>
      </c>
      <c r="BM340" s="283" t="e">
        <f t="shared" si="45"/>
        <v>#DIV/0!</v>
      </c>
      <c r="BN340" t="e">
        <f t="shared" si="48"/>
        <v>#DIV/0!</v>
      </c>
    </row>
    <row r="341" spans="1:66" x14ac:dyDescent="0.35">
      <c r="A341" t="s">
        <v>644</v>
      </c>
      <c r="B341" s="144"/>
      <c r="C341" s="98"/>
      <c r="D341" s="43" t="str">
        <f t="shared" si="41"/>
        <v>Other</v>
      </c>
      <c r="E341" s="100"/>
      <c r="F341" s="101"/>
      <c r="G341" s="100"/>
      <c r="H341" s="101"/>
      <c r="I341" s="100"/>
      <c r="J341" s="101"/>
      <c r="K341" s="100"/>
      <c r="L341" s="101"/>
      <c r="M341" s="100"/>
      <c r="N341" s="101"/>
      <c r="O341" s="100"/>
      <c r="P341" s="101"/>
      <c r="Q341" s="100"/>
      <c r="R341" s="101"/>
      <c r="S341" s="100"/>
      <c r="T341" s="101"/>
      <c r="U341" s="118"/>
      <c r="V341" s="118"/>
      <c r="W341" s="100"/>
      <c r="X341" s="100"/>
      <c r="Y341" s="100"/>
      <c r="Z341" s="100"/>
      <c r="AA341" s="132"/>
      <c r="AB341" s="101"/>
      <c r="AC341" s="101"/>
      <c r="AD341" s="101"/>
      <c r="AE341" s="100"/>
      <c r="AF341" s="101"/>
      <c r="AG341" s="100"/>
      <c r="AH341" s="101"/>
      <c r="AI341" s="100"/>
      <c r="AJ341" s="101"/>
      <c r="AK341" s="100"/>
      <c r="AL341" s="101"/>
      <c r="AM341" s="101"/>
      <c r="AN341" s="8"/>
      <c r="AO341" s="147">
        <f>IFERROR(VLOOKUP(B341,'A2. Rate Change &amp; Enrollment'!$C$20:$K$769,3,FALSE),0)</f>
        <v>0</v>
      </c>
      <c r="AP341" s="147">
        <f>IFERROR(VLOOKUP(B341,'A2. Rate Change &amp; Enrollment'!$C$20:$K$769,7,FALSE),0)</f>
        <v>0</v>
      </c>
      <c r="AQ341" s="150" t="e">
        <f t="shared" si="46"/>
        <v>#DIV/0!</v>
      </c>
      <c r="AS341" s="177"/>
      <c r="AT341" s="177"/>
      <c r="AV341" s="153" t="e">
        <f t="shared" si="47"/>
        <v>#DIV/0!</v>
      </c>
      <c r="AW341" s="101"/>
      <c r="AY341" s="132"/>
      <c r="AZ341" s="101"/>
      <c r="BA341" s="94"/>
      <c r="BB341" s="94"/>
      <c r="BC341" s="94"/>
      <c r="BD341" s="94"/>
      <c r="BE341" s="101"/>
      <c r="BF341" s="132"/>
      <c r="BG341" s="98"/>
      <c r="BH341" s="74" t="str">
        <f t="shared" si="42"/>
        <v>N</v>
      </c>
      <c r="BI341" t="e">
        <f t="shared" si="43"/>
        <v>#DIV/0!</v>
      </c>
      <c r="BK341" s="283">
        <f>IFERROR(VLOOKUP($B341, 'A2. Rate Change &amp; Enrollment'!$C$14:$BY$769, 75, FALSE), 0)</f>
        <v>0</v>
      </c>
      <c r="BL341" s="283" t="e">
        <f t="shared" si="44"/>
        <v>#DIV/0!</v>
      </c>
      <c r="BM341" s="283" t="e">
        <f t="shared" si="45"/>
        <v>#DIV/0!</v>
      </c>
      <c r="BN341" t="e">
        <f t="shared" si="48"/>
        <v>#DIV/0!</v>
      </c>
    </row>
    <row r="342" spans="1:66" x14ac:dyDescent="0.35">
      <c r="A342" t="s">
        <v>645</v>
      </c>
      <c r="B342" s="144"/>
      <c r="C342" s="98"/>
      <c r="D342" s="43" t="str">
        <f t="shared" si="41"/>
        <v>Other</v>
      </c>
      <c r="E342" s="100"/>
      <c r="F342" s="101"/>
      <c r="G342" s="100"/>
      <c r="H342" s="101"/>
      <c r="I342" s="100"/>
      <c r="J342" s="101"/>
      <c r="K342" s="100"/>
      <c r="L342" s="101"/>
      <c r="M342" s="100"/>
      <c r="N342" s="101"/>
      <c r="O342" s="100"/>
      <c r="P342" s="101"/>
      <c r="Q342" s="100"/>
      <c r="R342" s="101"/>
      <c r="S342" s="100"/>
      <c r="T342" s="101"/>
      <c r="U342" s="118"/>
      <c r="V342" s="118"/>
      <c r="W342" s="100"/>
      <c r="X342" s="100"/>
      <c r="Y342" s="100"/>
      <c r="Z342" s="100"/>
      <c r="AA342" s="132"/>
      <c r="AB342" s="101"/>
      <c r="AC342" s="101"/>
      <c r="AD342" s="101"/>
      <c r="AE342" s="100"/>
      <c r="AF342" s="101"/>
      <c r="AG342" s="100"/>
      <c r="AH342" s="101"/>
      <c r="AI342" s="100"/>
      <c r="AJ342" s="101"/>
      <c r="AK342" s="100"/>
      <c r="AL342" s="101"/>
      <c r="AM342" s="101"/>
      <c r="AN342" s="8"/>
      <c r="AO342" s="147">
        <f>IFERROR(VLOOKUP(B342,'A2. Rate Change &amp; Enrollment'!$C$20:$K$769,3,FALSE),0)</f>
        <v>0</v>
      </c>
      <c r="AP342" s="147">
        <f>IFERROR(VLOOKUP(B342,'A2. Rate Change &amp; Enrollment'!$C$20:$K$769,7,FALSE),0)</f>
        <v>0</v>
      </c>
      <c r="AQ342" s="150" t="e">
        <f t="shared" si="46"/>
        <v>#DIV/0!</v>
      </c>
      <c r="AS342" s="177"/>
      <c r="AT342" s="177"/>
      <c r="AV342" s="153" t="e">
        <f t="shared" si="47"/>
        <v>#DIV/0!</v>
      </c>
      <c r="AW342" s="101"/>
      <c r="AY342" s="132"/>
      <c r="AZ342" s="101"/>
      <c r="BA342" s="94"/>
      <c r="BB342" s="94"/>
      <c r="BC342" s="94"/>
      <c r="BD342" s="94"/>
      <c r="BE342" s="101"/>
      <c r="BF342" s="132"/>
      <c r="BG342" s="98"/>
      <c r="BH342" s="74" t="str">
        <f t="shared" si="42"/>
        <v>N</v>
      </c>
      <c r="BI342" t="e">
        <f t="shared" si="43"/>
        <v>#DIV/0!</v>
      </c>
      <c r="BK342" s="283">
        <f>IFERROR(VLOOKUP($B342, 'A2. Rate Change &amp; Enrollment'!$C$14:$BY$769, 75, FALSE), 0)</f>
        <v>0</v>
      </c>
      <c r="BL342" s="283" t="e">
        <f t="shared" si="44"/>
        <v>#DIV/0!</v>
      </c>
      <c r="BM342" s="283" t="e">
        <f t="shared" si="45"/>
        <v>#DIV/0!</v>
      </c>
      <c r="BN342" t="e">
        <f t="shared" si="48"/>
        <v>#DIV/0!</v>
      </c>
    </row>
    <row r="343" spans="1:66" x14ac:dyDescent="0.35">
      <c r="A343" t="s">
        <v>646</v>
      </c>
      <c r="B343" s="144"/>
      <c r="C343" s="98"/>
      <c r="D343" s="43" t="str">
        <f t="shared" si="41"/>
        <v>Other</v>
      </c>
      <c r="E343" s="100"/>
      <c r="F343" s="101"/>
      <c r="G343" s="100"/>
      <c r="H343" s="101"/>
      <c r="I343" s="100"/>
      <c r="J343" s="101"/>
      <c r="K343" s="100"/>
      <c r="L343" s="101"/>
      <c r="M343" s="100"/>
      <c r="N343" s="101"/>
      <c r="O343" s="100"/>
      <c r="P343" s="101"/>
      <c r="Q343" s="100"/>
      <c r="R343" s="101"/>
      <c r="S343" s="100"/>
      <c r="T343" s="101"/>
      <c r="U343" s="118"/>
      <c r="V343" s="118"/>
      <c r="W343" s="100"/>
      <c r="X343" s="100"/>
      <c r="Y343" s="100"/>
      <c r="Z343" s="100"/>
      <c r="AA343" s="132"/>
      <c r="AB343" s="101"/>
      <c r="AC343" s="101"/>
      <c r="AD343" s="101"/>
      <c r="AE343" s="100"/>
      <c r="AF343" s="101"/>
      <c r="AG343" s="100"/>
      <c r="AH343" s="101"/>
      <c r="AI343" s="100"/>
      <c r="AJ343" s="101"/>
      <c r="AK343" s="100"/>
      <c r="AL343" s="101"/>
      <c r="AM343" s="101"/>
      <c r="AN343" s="8"/>
      <c r="AO343" s="147">
        <f>IFERROR(VLOOKUP(B343,'A2. Rate Change &amp; Enrollment'!$C$20:$K$769,3,FALSE),0)</f>
        <v>0</v>
      </c>
      <c r="AP343" s="147">
        <f>IFERROR(VLOOKUP(B343,'A2. Rate Change &amp; Enrollment'!$C$20:$K$769,7,FALSE),0)</f>
        <v>0</v>
      </c>
      <c r="AQ343" s="150" t="e">
        <f t="shared" si="46"/>
        <v>#DIV/0!</v>
      </c>
      <c r="AS343" s="177"/>
      <c r="AT343" s="177"/>
      <c r="AV343" s="153" t="e">
        <f t="shared" si="47"/>
        <v>#DIV/0!</v>
      </c>
      <c r="AW343" s="101"/>
      <c r="AY343" s="132"/>
      <c r="AZ343" s="101"/>
      <c r="BA343" s="94"/>
      <c r="BB343" s="94"/>
      <c r="BC343" s="94"/>
      <c r="BD343" s="94"/>
      <c r="BE343" s="101"/>
      <c r="BF343" s="132"/>
      <c r="BG343" s="98"/>
      <c r="BH343" s="74" t="str">
        <f t="shared" si="42"/>
        <v>N</v>
      </c>
      <c r="BI343" t="e">
        <f t="shared" si="43"/>
        <v>#DIV/0!</v>
      </c>
      <c r="BK343" s="283">
        <f>IFERROR(VLOOKUP($B343, 'A2. Rate Change &amp; Enrollment'!$C$14:$BY$769, 75, FALSE), 0)</f>
        <v>0</v>
      </c>
      <c r="BL343" s="283" t="e">
        <f t="shared" si="44"/>
        <v>#DIV/0!</v>
      </c>
      <c r="BM343" s="283" t="e">
        <f t="shared" si="45"/>
        <v>#DIV/0!</v>
      </c>
      <c r="BN343" t="e">
        <f t="shared" si="48"/>
        <v>#DIV/0!</v>
      </c>
    </row>
    <row r="344" spans="1:66" x14ac:dyDescent="0.35">
      <c r="A344" t="s">
        <v>647</v>
      </c>
      <c r="B344" s="144"/>
      <c r="C344" s="98"/>
      <c r="D344" s="43" t="str">
        <f t="shared" si="41"/>
        <v>Other</v>
      </c>
      <c r="E344" s="100"/>
      <c r="F344" s="101"/>
      <c r="G344" s="100"/>
      <c r="H344" s="101"/>
      <c r="I344" s="100"/>
      <c r="J344" s="101"/>
      <c r="K344" s="100"/>
      <c r="L344" s="101"/>
      <c r="M344" s="100"/>
      <c r="N344" s="101"/>
      <c r="O344" s="100"/>
      <c r="P344" s="101"/>
      <c r="Q344" s="100"/>
      <c r="R344" s="101"/>
      <c r="S344" s="100"/>
      <c r="T344" s="101"/>
      <c r="U344" s="118"/>
      <c r="V344" s="118"/>
      <c r="W344" s="100"/>
      <c r="X344" s="100"/>
      <c r="Y344" s="100"/>
      <c r="Z344" s="100"/>
      <c r="AA344" s="132"/>
      <c r="AB344" s="101"/>
      <c r="AC344" s="101"/>
      <c r="AD344" s="101"/>
      <c r="AE344" s="100"/>
      <c r="AF344" s="101"/>
      <c r="AG344" s="100"/>
      <c r="AH344" s="101"/>
      <c r="AI344" s="100"/>
      <c r="AJ344" s="101"/>
      <c r="AK344" s="100"/>
      <c r="AL344" s="101"/>
      <c r="AM344" s="101"/>
      <c r="AN344" s="8"/>
      <c r="AO344" s="147">
        <f>IFERROR(VLOOKUP(B344,'A2. Rate Change &amp; Enrollment'!$C$20:$K$769,3,FALSE),0)</f>
        <v>0</v>
      </c>
      <c r="AP344" s="147">
        <f>IFERROR(VLOOKUP(B344,'A2. Rate Change &amp; Enrollment'!$C$20:$K$769,7,FALSE),0)</f>
        <v>0</v>
      </c>
      <c r="AQ344" s="150" t="e">
        <f t="shared" si="46"/>
        <v>#DIV/0!</v>
      </c>
      <c r="AS344" s="177"/>
      <c r="AT344" s="177"/>
      <c r="AV344" s="153" t="e">
        <f t="shared" si="47"/>
        <v>#DIV/0!</v>
      </c>
      <c r="AW344" s="101"/>
      <c r="AY344" s="132"/>
      <c r="AZ344" s="101"/>
      <c r="BA344" s="94"/>
      <c r="BB344" s="94"/>
      <c r="BC344" s="94"/>
      <c r="BD344" s="94"/>
      <c r="BE344" s="101"/>
      <c r="BF344" s="132"/>
      <c r="BG344" s="98"/>
      <c r="BH344" s="74" t="str">
        <f t="shared" si="42"/>
        <v>N</v>
      </c>
      <c r="BI344" t="e">
        <f t="shared" si="43"/>
        <v>#DIV/0!</v>
      </c>
      <c r="BK344" s="283">
        <f>IFERROR(VLOOKUP($B344, 'A2. Rate Change &amp; Enrollment'!$C$14:$BY$769, 75, FALSE), 0)</f>
        <v>0</v>
      </c>
      <c r="BL344" s="283" t="e">
        <f t="shared" si="44"/>
        <v>#DIV/0!</v>
      </c>
      <c r="BM344" s="283" t="e">
        <f t="shared" si="45"/>
        <v>#DIV/0!</v>
      </c>
      <c r="BN344" t="e">
        <f t="shared" si="48"/>
        <v>#DIV/0!</v>
      </c>
    </row>
    <row r="345" spans="1:66" x14ac:dyDescent="0.35">
      <c r="A345" t="s">
        <v>648</v>
      </c>
      <c r="B345" s="144"/>
      <c r="C345" s="98"/>
      <c r="D345" s="43" t="str">
        <f t="shared" si="41"/>
        <v>Other</v>
      </c>
      <c r="E345" s="100"/>
      <c r="F345" s="101"/>
      <c r="G345" s="100"/>
      <c r="H345" s="101"/>
      <c r="I345" s="100"/>
      <c r="J345" s="101"/>
      <c r="K345" s="100"/>
      <c r="L345" s="101"/>
      <c r="M345" s="100"/>
      <c r="N345" s="101"/>
      <c r="O345" s="100"/>
      <c r="P345" s="101"/>
      <c r="Q345" s="100"/>
      <c r="R345" s="101"/>
      <c r="S345" s="100"/>
      <c r="T345" s="101"/>
      <c r="U345" s="118"/>
      <c r="V345" s="118"/>
      <c r="W345" s="100"/>
      <c r="X345" s="100"/>
      <c r="Y345" s="100"/>
      <c r="Z345" s="100"/>
      <c r="AA345" s="132"/>
      <c r="AB345" s="101"/>
      <c r="AC345" s="101"/>
      <c r="AD345" s="101"/>
      <c r="AE345" s="100"/>
      <c r="AF345" s="101"/>
      <c r="AG345" s="100"/>
      <c r="AH345" s="101"/>
      <c r="AI345" s="100"/>
      <c r="AJ345" s="101"/>
      <c r="AK345" s="100"/>
      <c r="AL345" s="101"/>
      <c r="AM345" s="101"/>
      <c r="AN345" s="8"/>
      <c r="AO345" s="147">
        <f>IFERROR(VLOOKUP(B345,'A2. Rate Change &amp; Enrollment'!$C$20:$K$769,3,FALSE),0)</f>
        <v>0</v>
      </c>
      <c r="AP345" s="147">
        <f>IFERROR(VLOOKUP(B345,'A2. Rate Change &amp; Enrollment'!$C$20:$K$769,7,FALSE),0)</f>
        <v>0</v>
      </c>
      <c r="AQ345" s="150" t="e">
        <f t="shared" si="46"/>
        <v>#DIV/0!</v>
      </c>
      <c r="AS345" s="177"/>
      <c r="AT345" s="177"/>
      <c r="AV345" s="153" t="e">
        <f t="shared" si="47"/>
        <v>#DIV/0!</v>
      </c>
      <c r="AW345" s="101"/>
      <c r="AY345" s="132"/>
      <c r="AZ345" s="101"/>
      <c r="BA345" s="94"/>
      <c r="BB345" s="94"/>
      <c r="BC345" s="94"/>
      <c r="BD345" s="94"/>
      <c r="BE345" s="101"/>
      <c r="BF345" s="132"/>
      <c r="BG345" s="98"/>
      <c r="BH345" s="74" t="str">
        <f t="shared" si="42"/>
        <v>N</v>
      </c>
      <c r="BI345" t="e">
        <f t="shared" si="43"/>
        <v>#DIV/0!</v>
      </c>
      <c r="BK345" s="283">
        <f>IFERROR(VLOOKUP($B345, 'A2. Rate Change &amp; Enrollment'!$C$14:$BY$769, 75, FALSE), 0)</f>
        <v>0</v>
      </c>
      <c r="BL345" s="283" t="e">
        <f t="shared" si="44"/>
        <v>#DIV/0!</v>
      </c>
      <c r="BM345" s="283" t="e">
        <f t="shared" si="45"/>
        <v>#DIV/0!</v>
      </c>
      <c r="BN345" t="e">
        <f t="shared" si="48"/>
        <v>#DIV/0!</v>
      </c>
    </row>
    <row r="346" spans="1:66" x14ac:dyDescent="0.35">
      <c r="A346" t="s">
        <v>649</v>
      </c>
      <c r="B346" s="144"/>
      <c r="C346" s="98"/>
      <c r="D346" s="43" t="str">
        <f t="shared" si="41"/>
        <v>Other</v>
      </c>
      <c r="E346" s="100"/>
      <c r="F346" s="101"/>
      <c r="G346" s="100"/>
      <c r="H346" s="101"/>
      <c r="I346" s="100"/>
      <c r="J346" s="101"/>
      <c r="K346" s="100"/>
      <c r="L346" s="101"/>
      <c r="M346" s="100"/>
      <c r="N346" s="101"/>
      <c r="O346" s="100"/>
      <c r="P346" s="101"/>
      <c r="Q346" s="100"/>
      <c r="R346" s="101"/>
      <c r="S346" s="100"/>
      <c r="T346" s="101"/>
      <c r="U346" s="118"/>
      <c r="V346" s="118"/>
      <c r="W346" s="100"/>
      <c r="X346" s="100"/>
      <c r="Y346" s="100"/>
      <c r="Z346" s="100"/>
      <c r="AA346" s="132"/>
      <c r="AB346" s="101"/>
      <c r="AC346" s="101"/>
      <c r="AD346" s="101"/>
      <c r="AE346" s="100"/>
      <c r="AF346" s="101"/>
      <c r="AG346" s="100"/>
      <c r="AH346" s="101"/>
      <c r="AI346" s="100"/>
      <c r="AJ346" s="101"/>
      <c r="AK346" s="100"/>
      <c r="AL346" s="101"/>
      <c r="AM346" s="101"/>
      <c r="AN346" s="8"/>
      <c r="AO346" s="147">
        <f>IFERROR(VLOOKUP(B346,'A2. Rate Change &amp; Enrollment'!$C$20:$K$769,3,FALSE),0)</f>
        <v>0</v>
      </c>
      <c r="AP346" s="147">
        <f>IFERROR(VLOOKUP(B346,'A2. Rate Change &amp; Enrollment'!$C$20:$K$769,7,FALSE),0)</f>
        <v>0</v>
      </c>
      <c r="AQ346" s="150" t="e">
        <f t="shared" si="46"/>
        <v>#DIV/0!</v>
      </c>
      <c r="AS346" s="177"/>
      <c r="AT346" s="177"/>
      <c r="AV346" s="153" t="e">
        <f t="shared" si="47"/>
        <v>#DIV/0!</v>
      </c>
      <c r="AW346" s="101"/>
      <c r="AY346" s="132"/>
      <c r="AZ346" s="101"/>
      <c r="BA346" s="94"/>
      <c r="BB346" s="94"/>
      <c r="BC346" s="94"/>
      <c r="BD346" s="94"/>
      <c r="BE346" s="101"/>
      <c r="BF346" s="132"/>
      <c r="BG346" s="98"/>
      <c r="BH346" s="74" t="str">
        <f t="shared" si="42"/>
        <v>N</v>
      </c>
      <c r="BI346" t="e">
        <f t="shared" si="43"/>
        <v>#DIV/0!</v>
      </c>
      <c r="BK346" s="283">
        <f>IFERROR(VLOOKUP($B346, 'A2. Rate Change &amp; Enrollment'!$C$14:$BY$769, 75, FALSE), 0)</f>
        <v>0</v>
      </c>
      <c r="BL346" s="283" t="e">
        <f t="shared" si="44"/>
        <v>#DIV/0!</v>
      </c>
      <c r="BM346" s="283" t="e">
        <f t="shared" si="45"/>
        <v>#DIV/0!</v>
      </c>
      <c r="BN346" t="e">
        <f t="shared" si="48"/>
        <v>#DIV/0!</v>
      </c>
    </row>
    <row r="347" spans="1:66" x14ac:dyDescent="0.35">
      <c r="A347" t="s">
        <v>650</v>
      </c>
      <c r="B347" s="144"/>
      <c r="C347" s="98"/>
      <c r="D347" s="43" t="str">
        <f t="shared" si="41"/>
        <v>Other</v>
      </c>
      <c r="E347" s="100"/>
      <c r="F347" s="101"/>
      <c r="G347" s="100"/>
      <c r="H347" s="101"/>
      <c r="I347" s="100"/>
      <c r="J347" s="101"/>
      <c r="K347" s="100"/>
      <c r="L347" s="101"/>
      <c r="M347" s="100"/>
      <c r="N347" s="101"/>
      <c r="O347" s="100"/>
      <c r="P347" s="101"/>
      <c r="Q347" s="100"/>
      <c r="R347" s="101"/>
      <c r="S347" s="100"/>
      <c r="T347" s="101"/>
      <c r="U347" s="118"/>
      <c r="V347" s="118"/>
      <c r="W347" s="100"/>
      <c r="X347" s="100"/>
      <c r="Y347" s="100"/>
      <c r="Z347" s="100"/>
      <c r="AA347" s="132"/>
      <c r="AB347" s="101"/>
      <c r="AC347" s="101"/>
      <c r="AD347" s="101"/>
      <c r="AE347" s="100"/>
      <c r="AF347" s="101"/>
      <c r="AG347" s="100"/>
      <c r="AH347" s="101"/>
      <c r="AI347" s="100"/>
      <c r="AJ347" s="101"/>
      <c r="AK347" s="100"/>
      <c r="AL347" s="101"/>
      <c r="AM347" s="101"/>
      <c r="AN347" s="8"/>
      <c r="AO347" s="147">
        <f>IFERROR(VLOOKUP(B347,'A2. Rate Change &amp; Enrollment'!$C$20:$K$769,3,FALSE),0)</f>
        <v>0</v>
      </c>
      <c r="AP347" s="147">
        <f>IFERROR(VLOOKUP(B347,'A2. Rate Change &amp; Enrollment'!$C$20:$K$769,7,FALSE),0)</f>
        <v>0</v>
      </c>
      <c r="AQ347" s="150" t="e">
        <f t="shared" si="46"/>
        <v>#DIV/0!</v>
      </c>
      <c r="AS347" s="177"/>
      <c r="AT347" s="177"/>
      <c r="AV347" s="153" t="e">
        <f t="shared" si="47"/>
        <v>#DIV/0!</v>
      </c>
      <c r="AW347" s="101"/>
      <c r="AY347" s="132"/>
      <c r="AZ347" s="101"/>
      <c r="BA347" s="94"/>
      <c r="BB347" s="94"/>
      <c r="BC347" s="94"/>
      <c r="BD347" s="94"/>
      <c r="BE347" s="101"/>
      <c r="BF347" s="132"/>
      <c r="BG347" s="98"/>
      <c r="BH347" s="74" t="str">
        <f t="shared" si="42"/>
        <v>N</v>
      </c>
      <c r="BI347" t="e">
        <f t="shared" si="43"/>
        <v>#DIV/0!</v>
      </c>
      <c r="BK347" s="283">
        <f>IFERROR(VLOOKUP($B347, 'A2. Rate Change &amp; Enrollment'!$C$14:$BY$769, 75, FALSE), 0)</f>
        <v>0</v>
      </c>
      <c r="BL347" s="283" t="e">
        <f t="shared" si="44"/>
        <v>#DIV/0!</v>
      </c>
      <c r="BM347" s="283" t="e">
        <f t="shared" si="45"/>
        <v>#DIV/0!</v>
      </c>
      <c r="BN347" t="e">
        <f t="shared" si="48"/>
        <v>#DIV/0!</v>
      </c>
    </row>
    <row r="348" spans="1:66" x14ac:dyDescent="0.35">
      <c r="A348" t="s">
        <v>651</v>
      </c>
      <c r="B348" s="144"/>
      <c r="C348" s="98"/>
      <c r="D348" s="43" t="str">
        <f t="shared" si="41"/>
        <v>Other</v>
      </c>
      <c r="E348" s="100"/>
      <c r="F348" s="101"/>
      <c r="G348" s="100"/>
      <c r="H348" s="101"/>
      <c r="I348" s="100"/>
      <c r="J348" s="101"/>
      <c r="K348" s="100"/>
      <c r="L348" s="101"/>
      <c r="M348" s="100"/>
      <c r="N348" s="101"/>
      <c r="O348" s="100"/>
      <c r="P348" s="101"/>
      <c r="Q348" s="100"/>
      <c r="R348" s="101"/>
      <c r="S348" s="100"/>
      <c r="T348" s="101"/>
      <c r="U348" s="118"/>
      <c r="V348" s="118"/>
      <c r="W348" s="100"/>
      <c r="X348" s="100"/>
      <c r="Y348" s="100"/>
      <c r="Z348" s="100"/>
      <c r="AA348" s="132"/>
      <c r="AB348" s="101"/>
      <c r="AC348" s="101"/>
      <c r="AD348" s="101"/>
      <c r="AE348" s="100"/>
      <c r="AF348" s="101"/>
      <c r="AG348" s="100"/>
      <c r="AH348" s="101"/>
      <c r="AI348" s="100"/>
      <c r="AJ348" s="101"/>
      <c r="AK348" s="100"/>
      <c r="AL348" s="101"/>
      <c r="AM348" s="101"/>
      <c r="AN348" s="8"/>
      <c r="AO348" s="147">
        <f>IFERROR(VLOOKUP(B348,'A2. Rate Change &amp; Enrollment'!$C$20:$K$769,3,FALSE),0)</f>
        <v>0</v>
      </c>
      <c r="AP348" s="147">
        <f>IFERROR(VLOOKUP(B348,'A2. Rate Change &amp; Enrollment'!$C$20:$K$769,7,FALSE),0)</f>
        <v>0</v>
      </c>
      <c r="AQ348" s="150" t="e">
        <f t="shared" si="46"/>
        <v>#DIV/0!</v>
      </c>
      <c r="AS348" s="177"/>
      <c r="AT348" s="177"/>
      <c r="AV348" s="153" t="e">
        <f t="shared" si="47"/>
        <v>#DIV/0!</v>
      </c>
      <c r="AW348" s="101"/>
      <c r="AY348" s="132"/>
      <c r="AZ348" s="101"/>
      <c r="BA348" s="94"/>
      <c r="BB348" s="94"/>
      <c r="BC348" s="94"/>
      <c r="BD348" s="94"/>
      <c r="BE348" s="101"/>
      <c r="BF348" s="132"/>
      <c r="BG348" s="98"/>
      <c r="BH348" s="74" t="str">
        <f t="shared" si="42"/>
        <v>N</v>
      </c>
      <c r="BI348" t="e">
        <f t="shared" si="43"/>
        <v>#DIV/0!</v>
      </c>
      <c r="BK348" s="283">
        <f>IFERROR(VLOOKUP($B348, 'A2. Rate Change &amp; Enrollment'!$C$14:$BY$769, 75, FALSE), 0)</f>
        <v>0</v>
      </c>
      <c r="BL348" s="283" t="e">
        <f t="shared" si="44"/>
        <v>#DIV/0!</v>
      </c>
      <c r="BM348" s="283" t="e">
        <f t="shared" si="45"/>
        <v>#DIV/0!</v>
      </c>
      <c r="BN348" t="e">
        <f t="shared" si="48"/>
        <v>#DIV/0!</v>
      </c>
    </row>
    <row r="349" spans="1:66" x14ac:dyDescent="0.35">
      <c r="A349" t="s">
        <v>652</v>
      </c>
      <c r="B349" s="144"/>
      <c r="C349" s="98"/>
      <c r="D349" s="43" t="str">
        <f t="shared" si="41"/>
        <v>Other</v>
      </c>
      <c r="E349" s="100"/>
      <c r="F349" s="101"/>
      <c r="G349" s="100"/>
      <c r="H349" s="101"/>
      <c r="I349" s="100"/>
      <c r="J349" s="101"/>
      <c r="K349" s="100"/>
      <c r="L349" s="101"/>
      <c r="M349" s="100"/>
      <c r="N349" s="101"/>
      <c r="O349" s="100"/>
      <c r="P349" s="101"/>
      <c r="Q349" s="100"/>
      <c r="R349" s="101"/>
      <c r="S349" s="100"/>
      <c r="T349" s="101"/>
      <c r="U349" s="118"/>
      <c r="V349" s="118"/>
      <c r="W349" s="100"/>
      <c r="X349" s="100"/>
      <c r="Y349" s="100"/>
      <c r="Z349" s="100"/>
      <c r="AA349" s="132"/>
      <c r="AB349" s="101"/>
      <c r="AC349" s="101"/>
      <c r="AD349" s="101"/>
      <c r="AE349" s="100"/>
      <c r="AF349" s="101"/>
      <c r="AG349" s="100"/>
      <c r="AH349" s="101"/>
      <c r="AI349" s="100"/>
      <c r="AJ349" s="101"/>
      <c r="AK349" s="100"/>
      <c r="AL349" s="101"/>
      <c r="AM349" s="101"/>
      <c r="AN349" s="8"/>
      <c r="AO349" s="147">
        <f>IFERROR(VLOOKUP(B349,'A2. Rate Change &amp; Enrollment'!$C$20:$K$769,3,FALSE),0)</f>
        <v>0</v>
      </c>
      <c r="AP349" s="147">
        <f>IFERROR(VLOOKUP(B349,'A2. Rate Change &amp; Enrollment'!$C$20:$K$769,7,FALSE),0)</f>
        <v>0</v>
      </c>
      <c r="AQ349" s="150" t="e">
        <f t="shared" si="46"/>
        <v>#DIV/0!</v>
      </c>
      <c r="AS349" s="177"/>
      <c r="AT349" s="177"/>
      <c r="AV349" s="153" t="e">
        <f t="shared" si="47"/>
        <v>#DIV/0!</v>
      </c>
      <c r="AW349" s="101"/>
      <c r="AY349" s="132"/>
      <c r="AZ349" s="101"/>
      <c r="BA349" s="94"/>
      <c r="BB349" s="94"/>
      <c r="BC349" s="94"/>
      <c r="BD349" s="94"/>
      <c r="BE349" s="101"/>
      <c r="BF349" s="132"/>
      <c r="BG349" s="98"/>
      <c r="BH349" s="74" t="str">
        <f t="shared" si="42"/>
        <v>N</v>
      </c>
      <c r="BI349" t="e">
        <f t="shared" si="43"/>
        <v>#DIV/0!</v>
      </c>
      <c r="BK349" s="283">
        <f>IFERROR(VLOOKUP($B349, 'A2. Rate Change &amp; Enrollment'!$C$14:$BY$769, 75, FALSE), 0)</f>
        <v>0</v>
      </c>
      <c r="BL349" s="283" t="e">
        <f t="shared" si="44"/>
        <v>#DIV/0!</v>
      </c>
      <c r="BM349" s="283" t="e">
        <f t="shared" si="45"/>
        <v>#DIV/0!</v>
      </c>
      <c r="BN349" t="e">
        <f t="shared" si="48"/>
        <v>#DIV/0!</v>
      </c>
    </row>
    <row r="350" spans="1:66" x14ac:dyDescent="0.35">
      <c r="A350" t="s">
        <v>653</v>
      </c>
      <c r="B350" s="144"/>
      <c r="C350" s="98"/>
      <c r="D350" s="43" t="str">
        <f t="shared" si="41"/>
        <v>Other</v>
      </c>
      <c r="E350" s="100"/>
      <c r="F350" s="101"/>
      <c r="G350" s="100"/>
      <c r="H350" s="101"/>
      <c r="I350" s="100"/>
      <c r="J350" s="101"/>
      <c r="K350" s="100"/>
      <c r="L350" s="101"/>
      <c r="M350" s="100"/>
      <c r="N350" s="101"/>
      <c r="O350" s="100"/>
      <c r="P350" s="101"/>
      <c r="Q350" s="100"/>
      <c r="R350" s="101"/>
      <c r="S350" s="100"/>
      <c r="T350" s="101"/>
      <c r="U350" s="118"/>
      <c r="V350" s="118"/>
      <c r="W350" s="100"/>
      <c r="X350" s="100"/>
      <c r="Y350" s="100"/>
      <c r="Z350" s="100"/>
      <c r="AA350" s="132"/>
      <c r="AB350" s="101"/>
      <c r="AC350" s="101"/>
      <c r="AD350" s="101"/>
      <c r="AE350" s="100"/>
      <c r="AF350" s="101"/>
      <c r="AG350" s="100"/>
      <c r="AH350" s="101"/>
      <c r="AI350" s="100"/>
      <c r="AJ350" s="101"/>
      <c r="AK350" s="100"/>
      <c r="AL350" s="101"/>
      <c r="AM350" s="101"/>
      <c r="AN350" s="8"/>
      <c r="AO350" s="147">
        <f>IFERROR(VLOOKUP(B350,'A2. Rate Change &amp; Enrollment'!$C$20:$K$769,3,FALSE),0)</f>
        <v>0</v>
      </c>
      <c r="AP350" s="147">
        <f>IFERROR(VLOOKUP(B350,'A2. Rate Change &amp; Enrollment'!$C$20:$K$769,7,FALSE),0)</f>
        <v>0</v>
      </c>
      <c r="AQ350" s="150" t="e">
        <f t="shared" si="46"/>
        <v>#DIV/0!</v>
      </c>
      <c r="AS350" s="177"/>
      <c r="AT350" s="177"/>
      <c r="AV350" s="153" t="e">
        <f t="shared" si="47"/>
        <v>#DIV/0!</v>
      </c>
      <c r="AW350" s="101"/>
      <c r="AY350" s="132"/>
      <c r="AZ350" s="101"/>
      <c r="BA350" s="94"/>
      <c r="BB350" s="94"/>
      <c r="BC350" s="94"/>
      <c r="BD350" s="94"/>
      <c r="BE350" s="101"/>
      <c r="BF350" s="132"/>
      <c r="BG350" s="98"/>
      <c r="BH350" s="74" t="str">
        <f t="shared" si="42"/>
        <v>N</v>
      </c>
      <c r="BI350" t="e">
        <f t="shared" si="43"/>
        <v>#DIV/0!</v>
      </c>
      <c r="BK350" s="283">
        <f>IFERROR(VLOOKUP($B350, 'A2. Rate Change &amp; Enrollment'!$C$14:$BY$769, 75, FALSE), 0)</f>
        <v>0</v>
      </c>
      <c r="BL350" s="283" t="e">
        <f t="shared" si="44"/>
        <v>#DIV/0!</v>
      </c>
      <c r="BM350" s="283" t="e">
        <f t="shared" si="45"/>
        <v>#DIV/0!</v>
      </c>
      <c r="BN350" t="e">
        <f t="shared" si="48"/>
        <v>#DIV/0!</v>
      </c>
    </row>
    <row r="351" spans="1:66" x14ac:dyDescent="0.35">
      <c r="A351" t="s">
        <v>654</v>
      </c>
      <c r="B351" s="144"/>
      <c r="C351" s="98"/>
      <c r="D351" s="43" t="str">
        <f t="shared" si="41"/>
        <v>Other</v>
      </c>
      <c r="E351" s="100"/>
      <c r="F351" s="101"/>
      <c r="G351" s="100"/>
      <c r="H351" s="101"/>
      <c r="I351" s="100"/>
      <c r="J351" s="101"/>
      <c r="K351" s="100"/>
      <c r="L351" s="101"/>
      <c r="M351" s="100"/>
      <c r="N351" s="101"/>
      <c r="O351" s="100"/>
      <c r="P351" s="101"/>
      <c r="Q351" s="100"/>
      <c r="R351" s="101"/>
      <c r="S351" s="100"/>
      <c r="T351" s="101"/>
      <c r="U351" s="118"/>
      <c r="V351" s="118"/>
      <c r="W351" s="100"/>
      <c r="X351" s="100"/>
      <c r="Y351" s="100"/>
      <c r="Z351" s="100"/>
      <c r="AA351" s="132"/>
      <c r="AB351" s="101"/>
      <c r="AC351" s="101"/>
      <c r="AD351" s="101"/>
      <c r="AE351" s="100"/>
      <c r="AF351" s="101"/>
      <c r="AG351" s="100"/>
      <c r="AH351" s="101"/>
      <c r="AI351" s="100"/>
      <c r="AJ351" s="101"/>
      <c r="AK351" s="100"/>
      <c r="AL351" s="101"/>
      <c r="AM351" s="101"/>
      <c r="AN351" s="8"/>
      <c r="AO351" s="147">
        <f>IFERROR(VLOOKUP(B351,'A2. Rate Change &amp; Enrollment'!$C$20:$K$769,3,FALSE),0)</f>
        <v>0</v>
      </c>
      <c r="AP351" s="147">
        <f>IFERROR(VLOOKUP(B351,'A2. Rate Change &amp; Enrollment'!$C$20:$K$769,7,FALSE),0)</f>
        <v>0</v>
      </c>
      <c r="AQ351" s="150" t="e">
        <f t="shared" si="46"/>
        <v>#DIV/0!</v>
      </c>
      <c r="AS351" s="177"/>
      <c r="AT351" s="177"/>
      <c r="AV351" s="153" t="e">
        <f t="shared" si="47"/>
        <v>#DIV/0!</v>
      </c>
      <c r="AW351" s="101"/>
      <c r="AY351" s="132"/>
      <c r="AZ351" s="101"/>
      <c r="BA351" s="94"/>
      <c r="BB351" s="94"/>
      <c r="BC351" s="94"/>
      <c r="BD351" s="94"/>
      <c r="BE351" s="101"/>
      <c r="BF351" s="132"/>
      <c r="BG351" s="98"/>
      <c r="BH351" s="74" t="str">
        <f t="shared" si="42"/>
        <v>N</v>
      </c>
      <c r="BI351" t="e">
        <f t="shared" si="43"/>
        <v>#DIV/0!</v>
      </c>
      <c r="BK351" s="283">
        <f>IFERROR(VLOOKUP($B351, 'A2. Rate Change &amp; Enrollment'!$C$14:$BY$769, 75, FALSE), 0)</f>
        <v>0</v>
      </c>
      <c r="BL351" s="283" t="e">
        <f t="shared" si="44"/>
        <v>#DIV/0!</v>
      </c>
      <c r="BM351" s="283" t="e">
        <f t="shared" si="45"/>
        <v>#DIV/0!</v>
      </c>
      <c r="BN351" t="e">
        <f t="shared" si="48"/>
        <v>#DIV/0!</v>
      </c>
    </row>
    <row r="352" spans="1:66" x14ac:dyDescent="0.35">
      <c r="A352" t="s">
        <v>655</v>
      </c>
      <c r="B352" s="144"/>
      <c r="C352" s="98"/>
      <c r="D352" s="43" t="str">
        <f t="shared" si="41"/>
        <v>Other</v>
      </c>
      <c r="E352" s="100"/>
      <c r="F352" s="101"/>
      <c r="G352" s="100"/>
      <c r="H352" s="101"/>
      <c r="I352" s="100"/>
      <c r="J352" s="101"/>
      <c r="K352" s="100"/>
      <c r="L352" s="101"/>
      <c r="M352" s="100"/>
      <c r="N352" s="101"/>
      <c r="O352" s="100"/>
      <c r="P352" s="101"/>
      <c r="Q352" s="100"/>
      <c r="R352" s="101"/>
      <c r="S352" s="100"/>
      <c r="T352" s="101"/>
      <c r="U352" s="118"/>
      <c r="V352" s="118"/>
      <c r="W352" s="100"/>
      <c r="X352" s="100"/>
      <c r="Y352" s="100"/>
      <c r="Z352" s="100"/>
      <c r="AA352" s="132"/>
      <c r="AB352" s="101"/>
      <c r="AC352" s="101"/>
      <c r="AD352" s="101"/>
      <c r="AE352" s="100"/>
      <c r="AF352" s="101"/>
      <c r="AG352" s="100"/>
      <c r="AH352" s="101"/>
      <c r="AI352" s="100"/>
      <c r="AJ352" s="101"/>
      <c r="AK352" s="100"/>
      <c r="AL352" s="101"/>
      <c r="AM352" s="101"/>
      <c r="AN352" s="8"/>
      <c r="AO352" s="147">
        <f>IFERROR(VLOOKUP(B352,'A2. Rate Change &amp; Enrollment'!$C$20:$K$769,3,FALSE),0)</f>
        <v>0</v>
      </c>
      <c r="AP352" s="147">
        <f>IFERROR(VLOOKUP(B352,'A2. Rate Change &amp; Enrollment'!$C$20:$K$769,7,FALSE),0)</f>
        <v>0</v>
      </c>
      <c r="AQ352" s="150" t="e">
        <f t="shared" si="46"/>
        <v>#DIV/0!</v>
      </c>
      <c r="AS352" s="177"/>
      <c r="AT352" s="177"/>
      <c r="AV352" s="153" t="e">
        <f t="shared" si="47"/>
        <v>#DIV/0!</v>
      </c>
      <c r="AW352" s="101"/>
      <c r="AY352" s="132"/>
      <c r="AZ352" s="101"/>
      <c r="BA352" s="94"/>
      <c r="BB352" s="94"/>
      <c r="BC352" s="94"/>
      <c r="BD352" s="94"/>
      <c r="BE352" s="101"/>
      <c r="BF352" s="132"/>
      <c r="BG352" s="98"/>
      <c r="BH352" s="74" t="str">
        <f t="shared" si="42"/>
        <v>N</v>
      </c>
      <c r="BI352" t="e">
        <f t="shared" si="43"/>
        <v>#DIV/0!</v>
      </c>
      <c r="BK352" s="283">
        <f>IFERROR(VLOOKUP($B352, 'A2. Rate Change &amp; Enrollment'!$C$14:$BY$769, 75, FALSE), 0)</f>
        <v>0</v>
      </c>
      <c r="BL352" s="283" t="e">
        <f t="shared" si="44"/>
        <v>#DIV/0!</v>
      </c>
      <c r="BM352" s="283" t="e">
        <f t="shared" si="45"/>
        <v>#DIV/0!</v>
      </c>
      <c r="BN352" t="e">
        <f t="shared" si="48"/>
        <v>#DIV/0!</v>
      </c>
    </row>
    <row r="353" spans="1:66" x14ac:dyDescent="0.35">
      <c r="A353" t="s">
        <v>656</v>
      </c>
      <c r="B353" s="144"/>
      <c r="C353" s="98"/>
      <c r="D353" s="43" t="str">
        <f t="shared" si="41"/>
        <v>Other</v>
      </c>
      <c r="E353" s="100"/>
      <c r="F353" s="101"/>
      <c r="G353" s="100"/>
      <c r="H353" s="101"/>
      <c r="I353" s="100"/>
      <c r="J353" s="101"/>
      <c r="K353" s="100"/>
      <c r="L353" s="101"/>
      <c r="M353" s="100"/>
      <c r="N353" s="101"/>
      <c r="O353" s="100"/>
      <c r="P353" s="101"/>
      <c r="Q353" s="100"/>
      <c r="R353" s="101"/>
      <c r="S353" s="100"/>
      <c r="T353" s="101"/>
      <c r="U353" s="118"/>
      <c r="V353" s="118"/>
      <c r="W353" s="100"/>
      <c r="X353" s="100"/>
      <c r="Y353" s="100"/>
      <c r="Z353" s="100"/>
      <c r="AA353" s="132"/>
      <c r="AB353" s="101"/>
      <c r="AC353" s="101"/>
      <c r="AD353" s="101"/>
      <c r="AE353" s="100"/>
      <c r="AF353" s="101"/>
      <c r="AG353" s="100"/>
      <c r="AH353" s="101"/>
      <c r="AI353" s="100"/>
      <c r="AJ353" s="101"/>
      <c r="AK353" s="100"/>
      <c r="AL353" s="101"/>
      <c r="AM353" s="101"/>
      <c r="AN353" s="8"/>
      <c r="AO353" s="147">
        <f>IFERROR(VLOOKUP(B353,'A2. Rate Change &amp; Enrollment'!$C$20:$K$769,3,FALSE),0)</f>
        <v>0</v>
      </c>
      <c r="AP353" s="147">
        <f>IFERROR(VLOOKUP(B353,'A2. Rate Change &amp; Enrollment'!$C$20:$K$769,7,FALSE),0)</f>
        <v>0</v>
      </c>
      <c r="AQ353" s="150" t="e">
        <f t="shared" si="46"/>
        <v>#DIV/0!</v>
      </c>
      <c r="AS353" s="177"/>
      <c r="AT353" s="177"/>
      <c r="AV353" s="153" t="e">
        <f t="shared" si="47"/>
        <v>#DIV/0!</v>
      </c>
      <c r="AW353" s="101"/>
      <c r="AY353" s="132"/>
      <c r="AZ353" s="101"/>
      <c r="BA353" s="94"/>
      <c r="BB353" s="94"/>
      <c r="BC353" s="94"/>
      <c r="BD353" s="94"/>
      <c r="BE353" s="101"/>
      <c r="BF353" s="132"/>
      <c r="BG353" s="98"/>
      <c r="BH353" s="74" t="str">
        <f t="shared" si="42"/>
        <v>N</v>
      </c>
      <c r="BI353" t="e">
        <f t="shared" si="43"/>
        <v>#DIV/0!</v>
      </c>
      <c r="BK353" s="283">
        <f>IFERROR(VLOOKUP($B353, 'A2. Rate Change &amp; Enrollment'!$C$14:$BY$769, 75, FALSE), 0)</f>
        <v>0</v>
      </c>
      <c r="BL353" s="283" t="e">
        <f t="shared" si="44"/>
        <v>#DIV/0!</v>
      </c>
      <c r="BM353" s="283" t="e">
        <f t="shared" si="45"/>
        <v>#DIV/0!</v>
      </c>
      <c r="BN353" t="e">
        <f t="shared" si="48"/>
        <v>#DIV/0!</v>
      </c>
    </row>
    <row r="354" spans="1:66" x14ac:dyDescent="0.35">
      <c r="A354" t="s">
        <v>657</v>
      </c>
      <c r="B354" s="144"/>
      <c r="C354" s="98"/>
      <c r="D354" s="43" t="str">
        <f t="shared" si="41"/>
        <v>Other</v>
      </c>
      <c r="E354" s="100"/>
      <c r="F354" s="101"/>
      <c r="G354" s="100"/>
      <c r="H354" s="101"/>
      <c r="I354" s="100"/>
      <c r="J354" s="101"/>
      <c r="K354" s="100"/>
      <c r="L354" s="101"/>
      <c r="M354" s="100"/>
      <c r="N354" s="101"/>
      <c r="O354" s="100"/>
      <c r="P354" s="101"/>
      <c r="Q354" s="100"/>
      <c r="R354" s="101"/>
      <c r="S354" s="100"/>
      <c r="T354" s="101"/>
      <c r="U354" s="118"/>
      <c r="V354" s="118"/>
      <c r="W354" s="100"/>
      <c r="X354" s="100"/>
      <c r="Y354" s="100"/>
      <c r="Z354" s="100"/>
      <c r="AA354" s="132"/>
      <c r="AB354" s="101"/>
      <c r="AC354" s="101"/>
      <c r="AD354" s="101"/>
      <c r="AE354" s="100"/>
      <c r="AF354" s="101"/>
      <c r="AG354" s="100"/>
      <c r="AH354" s="101"/>
      <c r="AI354" s="100"/>
      <c r="AJ354" s="101"/>
      <c r="AK354" s="100"/>
      <c r="AL354" s="101"/>
      <c r="AM354" s="101"/>
      <c r="AN354" s="8"/>
      <c r="AO354" s="147">
        <f>IFERROR(VLOOKUP(B354,'A2. Rate Change &amp; Enrollment'!$C$20:$K$769,3,FALSE),0)</f>
        <v>0</v>
      </c>
      <c r="AP354" s="147">
        <f>IFERROR(VLOOKUP(B354,'A2. Rate Change &amp; Enrollment'!$C$20:$K$769,7,FALSE),0)</f>
        <v>0</v>
      </c>
      <c r="AQ354" s="150" t="e">
        <f t="shared" si="46"/>
        <v>#DIV/0!</v>
      </c>
      <c r="AS354" s="177"/>
      <c r="AT354" s="177"/>
      <c r="AV354" s="153" t="e">
        <f t="shared" si="47"/>
        <v>#DIV/0!</v>
      </c>
      <c r="AW354" s="101"/>
      <c r="AY354" s="132"/>
      <c r="AZ354" s="101"/>
      <c r="BA354" s="94"/>
      <c r="BB354" s="94"/>
      <c r="BC354" s="94"/>
      <c r="BD354" s="94"/>
      <c r="BE354" s="101"/>
      <c r="BF354" s="132"/>
      <c r="BG354" s="98"/>
      <c r="BH354" s="74" t="str">
        <f t="shared" si="42"/>
        <v>N</v>
      </c>
      <c r="BI354" t="e">
        <f t="shared" si="43"/>
        <v>#DIV/0!</v>
      </c>
      <c r="BK354" s="283">
        <f>IFERROR(VLOOKUP($B354, 'A2. Rate Change &amp; Enrollment'!$C$14:$BY$769, 75, FALSE), 0)</f>
        <v>0</v>
      </c>
      <c r="BL354" s="283" t="e">
        <f t="shared" si="44"/>
        <v>#DIV/0!</v>
      </c>
      <c r="BM354" s="283" t="e">
        <f t="shared" si="45"/>
        <v>#DIV/0!</v>
      </c>
      <c r="BN354" t="e">
        <f t="shared" si="48"/>
        <v>#DIV/0!</v>
      </c>
    </row>
    <row r="355" spans="1:66" x14ac:dyDescent="0.35">
      <c r="A355" t="s">
        <v>658</v>
      </c>
      <c r="B355" s="144"/>
      <c r="C355" s="98"/>
      <c r="D355" s="43" t="str">
        <f t="shared" si="41"/>
        <v>Other</v>
      </c>
      <c r="E355" s="100"/>
      <c r="F355" s="101"/>
      <c r="G355" s="100"/>
      <c r="H355" s="101"/>
      <c r="I355" s="100"/>
      <c r="J355" s="101"/>
      <c r="K355" s="100"/>
      <c r="L355" s="101"/>
      <c r="M355" s="100"/>
      <c r="N355" s="101"/>
      <c r="O355" s="100"/>
      <c r="P355" s="101"/>
      <c r="Q355" s="100"/>
      <c r="R355" s="101"/>
      <c r="S355" s="100"/>
      <c r="T355" s="101"/>
      <c r="U355" s="118"/>
      <c r="V355" s="118"/>
      <c r="W355" s="100"/>
      <c r="X355" s="100"/>
      <c r="Y355" s="100"/>
      <c r="Z355" s="100"/>
      <c r="AA355" s="132"/>
      <c r="AB355" s="101"/>
      <c r="AC355" s="101"/>
      <c r="AD355" s="101"/>
      <c r="AE355" s="100"/>
      <c r="AF355" s="101"/>
      <c r="AG355" s="100"/>
      <c r="AH355" s="101"/>
      <c r="AI355" s="100"/>
      <c r="AJ355" s="101"/>
      <c r="AK355" s="100"/>
      <c r="AL355" s="101"/>
      <c r="AM355" s="101"/>
      <c r="AN355" s="8"/>
      <c r="AO355" s="147">
        <f>IFERROR(VLOOKUP(B355,'A2. Rate Change &amp; Enrollment'!$C$20:$K$769,3,FALSE),0)</f>
        <v>0</v>
      </c>
      <c r="AP355" s="147">
        <f>IFERROR(VLOOKUP(B355,'A2. Rate Change &amp; Enrollment'!$C$20:$K$769,7,FALSE),0)</f>
        <v>0</v>
      </c>
      <c r="AQ355" s="150" t="e">
        <f t="shared" si="46"/>
        <v>#DIV/0!</v>
      </c>
      <c r="AS355" s="177"/>
      <c r="AT355" s="177"/>
      <c r="AV355" s="153" t="e">
        <f t="shared" si="47"/>
        <v>#DIV/0!</v>
      </c>
      <c r="AW355" s="101"/>
      <c r="AY355" s="132"/>
      <c r="AZ355" s="101"/>
      <c r="BA355" s="94"/>
      <c r="BB355" s="94"/>
      <c r="BC355" s="94"/>
      <c r="BD355" s="94"/>
      <c r="BE355" s="101"/>
      <c r="BF355" s="132"/>
      <c r="BG355" s="98"/>
      <c r="BH355" s="74" t="str">
        <f t="shared" si="42"/>
        <v>N</v>
      </c>
      <c r="BI355" t="e">
        <f t="shared" si="43"/>
        <v>#DIV/0!</v>
      </c>
      <c r="BK355" s="283">
        <f>IFERROR(VLOOKUP($B355, 'A2. Rate Change &amp; Enrollment'!$C$14:$BY$769, 75, FALSE), 0)</f>
        <v>0</v>
      </c>
      <c r="BL355" s="283" t="e">
        <f t="shared" si="44"/>
        <v>#DIV/0!</v>
      </c>
      <c r="BM355" s="283" t="e">
        <f t="shared" si="45"/>
        <v>#DIV/0!</v>
      </c>
      <c r="BN355" t="e">
        <f t="shared" si="48"/>
        <v>#DIV/0!</v>
      </c>
    </row>
    <row r="356" spans="1:66" x14ac:dyDescent="0.35">
      <c r="A356" t="s">
        <v>659</v>
      </c>
      <c r="B356" s="144"/>
      <c r="C356" s="98"/>
      <c r="D356" s="43" t="str">
        <f t="shared" si="41"/>
        <v>Other</v>
      </c>
      <c r="E356" s="100"/>
      <c r="F356" s="101"/>
      <c r="G356" s="100"/>
      <c r="H356" s="101"/>
      <c r="I356" s="100"/>
      <c r="J356" s="101"/>
      <c r="K356" s="100"/>
      <c r="L356" s="101"/>
      <c r="M356" s="100"/>
      <c r="N356" s="101"/>
      <c r="O356" s="100"/>
      <c r="P356" s="101"/>
      <c r="Q356" s="100"/>
      <c r="R356" s="101"/>
      <c r="S356" s="100"/>
      <c r="T356" s="101"/>
      <c r="U356" s="118"/>
      <c r="V356" s="118"/>
      <c r="W356" s="100"/>
      <c r="X356" s="100"/>
      <c r="Y356" s="100"/>
      <c r="Z356" s="100"/>
      <c r="AA356" s="132"/>
      <c r="AB356" s="101"/>
      <c r="AC356" s="101"/>
      <c r="AD356" s="101"/>
      <c r="AE356" s="100"/>
      <c r="AF356" s="101"/>
      <c r="AG356" s="100"/>
      <c r="AH356" s="101"/>
      <c r="AI356" s="100"/>
      <c r="AJ356" s="101"/>
      <c r="AK356" s="100"/>
      <c r="AL356" s="101"/>
      <c r="AM356" s="101"/>
      <c r="AN356" s="8"/>
      <c r="AO356" s="147">
        <f>IFERROR(VLOOKUP(B356,'A2. Rate Change &amp; Enrollment'!$C$20:$K$769,3,FALSE),0)</f>
        <v>0</v>
      </c>
      <c r="AP356" s="147">
        <f>IFERROR(VLOOKUP(B356,'A2. Rate Change &amp; Enrollment'!$C$20:$K$769,7,FALSE),0)</f>
        <v>0</v>
      </c>
      <c r="AQ356" s="150" t="e">
        <f t="shared" si="46"/>
        <v>#DIV/0!</v>
      </c>
      <c r="AS356" s="177"/>
      <c r="AT356" s="177"/>
      <c r="AV356" s="153" t="e">
        <f t="shared" si="47"/>
        <v>#DIV/0!</v>
      </c>
      <c r="AW356" s="101"/>
      <c r="AY356" s="132"/>
      <c r="AZ356" s="101"/>
      <c r="BA356" s="94"/>
      <c r="BB356" s="94"/>
      <c r="BC356" s="94"/>
      <c r="BD356" s="94"/>
      <c r="BE356" s="101"/>
      <c r="BF356" s="132"/>
      <c r="BG356" s="98"/>
      <c r="BH356" s="74" t="str">
        <f t="shared" si="42"/>
        <v>N</v>
      </c>
      <c r="BI356" t="e">
        <f t="shared" si="43"/>
        <v>#DIV/0!</v>
      </c>
      <c r="BK356" s="283">
        <f>IFERROR(VLOOKUP($B356, 'A2. Rate Change &amp; Enrollment'!$C$14:$BY$769, 75, FALSE), 0)</f>
        <v>0</v>
      </c>
      <c r="BL356" s="283" t="e">
        <f t="shared" si="44"/>
        <v>#DIV/0!</v>
      </c>
      <c r="BM356" s="283" t="e">
        <f t="shared" si="45"/>
        <v>#DIV/0!</v>
      </c>
      <c r="BN356" t="e">
        <f t="shared" si="48"/>
        <v>#DIV/0!</v>
      </c>
    </row>
    <row r="357" spans="1:66" x14ac:dyDescent="0.35">
      <c r="A357" t="s">
        <v>660</v>
      </c>
      <c r="B357" s="144"/>
      <c r="C357" s="98"/>
      <c r="D357" s="43" t="str">
        <f t="shared" si="41"/>
        <v>Other</v>
      </c>
      <c r="E357" s="100"/>
      <c r="F357" s="101"/>
      <c r="G357" s="100"/>
      <c r="H357" s="101"/>
      <c r="I357" s="100"/>
      <c r="J357" s="101"/>
      <c r="K357" s="100"/>
      <c r="L357" s="101"/>
      <c r="M357" s="100"/>
      <c r="N357" s="101"/>
      <c r="O357" s="100"/>
      <c r="P357" s="101"/>
      <c r="Q357" s="100"/>
      <c r="R357" s="101"/>
      <c r="S357" s="100"/>
      <c r="T357" s="101"/>
      <c r="U357" s="118"/>
      <c r="V357" s="118"/>
      <c r="W357" s="100"/>
      <c r="X357" s="100"/>
      <c r="Y357" s="100"/>
      <c r="Z357" s="100"/>
      <c r="AA357" s="132"/>
      <c r="AB357" s="101"/>
      <c r="AC357" s="101"/>
      <c r="AD357" s="101"/>
      <c r="AE357" s="100"/>
      <c r="AF357" s="101"/>
      <c r="AG357" s="100"/>
      <c r="AH357" s="101"/>
      <c r="AI357" s="100"/>
      <c r="AJ357" s="101"/>
      <c r="AK357" s="100"/>
      <c r="AL357" s="101"/>
      <c r="AM357" s="101"/>
      <c r="AN357" s="8"/>
      <c r="AO357" s="147">
        <f>IFERROR(VLOOKUP(B357,'A2. Rate Change &amp; Enrollment'!$C$20:$K$769,3,FALSE),0)</f>
        <v>0</v>
      </c>
      <c r="AP357" s="147">
        <f>IFERROR(VLOOKUP(B357,'A2. Rate Change &amp; Enrollment'!$C$20:$K$769,7,FALSE),0)</f>
        <v>0</v>
      </c>
      <c r="AQ357" s="150" t="e">
        <f t="shared" si="46"/>
        <v>#DIV/0!</v>
      </c>
      <c r="AS357" s="177"/>
      <c r="AT357" s="177"/>
      <c r="AV357" s="153" t="e">
        <f t="shared" si="47"/>
        <v>#DIV/0!</v>
      </c>
      <c r="AW357" s="101"/>
      <c r="AY357" s="132"/>
      <c r="AZ357" s="101"/>
      <c r="BA357" s="94"/>
      <c r="BB357" s="94"/>
      <c r="BC357" s="94"/>
      <c r="BD357" s="94"/>
      <c r="BE357" s="101"/>
      <c r="BF357" s="132"/>
      <c r="BG357" s="98"/>
      <c r="BH357" s="74" t="str">
        <f t="shared" si="42"/>
        <v>N</v>
      </c>
      <c r="BI357" t="e">
        <f t="shared" si="43"/>
        <v>#DIV/0!</v>
      </c>
      <c r="BK357" s="283">
        <f>IFERROR(VLOOKUP($B357, 'A2. Rate Change &amp; Enrollment'!$C$14:$BY$769, 75, FALSE), 0)</f>
        <v>0</v>
      </c>
      <c r="BL357" s="283" t="e">
        <f t="shared" si="44"/>
        <v>#DIV/0!</v>
      </c>
      <c r="BM357" s="283" t="e">
        <f t="shared" si="45"/>
        <v>#DIV/0!</v>
      </c>
      <c r="BN357" t="e">
        <f t="shared" si="48"/>
        <v>#DIV/0!</v>
      </c>
    </row>
    <row r="358" spans="1:66" x14ac:dyDescent="0.35">
      <c r="A358" t="s">
        <v>661</v>
      </c>
      <c r="B358" s="144"/>
      <c r="C358" s="98"/>
      <c r="D358" s="43" t="str">
        <f t="shared" si="41"/>
        <v>Other</v>
      </c>
      <c r="E358" s="100"/>
      <c r="F358" s="101"/>
      <c r="G358" s="100"/>
      <c r="H358" s="101"/>
      <c r="I358" s="100"/>
      <c r="J358" s="101"/>
      <c r="K358" s="100"/>
      <c r="L358" s="101"/>
      <c r="M358" s="100"/>
      <c r="N358" s="101"/>
      <c r="O358" s="100"/>
      <c r="P358" s="101"/>
      <c r="Q358" s="100"/>
      <c r="R358" s="101"/>
      <c r="S358" s="100"/>
      <c r="T358" s="101"/>
      <c r="U358" s="118"/>
      <c r="V358" s="118"/>
      <c r="W358" s="100"/>
      <c r="X358" s="100"/>
      <c r="Y358" s="100"/>
      <c r="Z358" s="100"/>
      <c r="AA358" s="132"/>
      <c r="AB358" s="101"/>
      <c r="AC358" s="101"/>
      <c r="AD358" s="101"/>
      <c r="AE358" s="100"/>
      <c r="AF358" s="101"/>
      <c r="AG358" s="100"/>
      <c r="AH358" s="101"/>
      <c r="AI358" s="100"/>
      <c r="AJ358" s="101"/>
      <c r="AK358" s="100"/>
      <c r="AL358" s="101"/>
      <c r="AM358" s="101"/>
      <c r="AN358" s="8"/>
      <c r="AO358" s="147">
        <f>IFERROR(VLOOKUP(B358,'A2. Rate Change &amp; Enrollment'!$C$20:$K$769,3,FALSE),0)</f>
        <v>0</v>
      </c>
      <c r="AP358" s="147">
        <f>IFERROR(VLOOKUP(B358,'A2. Rate Change &amp; Enrollment'!$C$20:$K$769,7,FALSE),0)</f>
        <v>0</v>
      </c>
      <c r="AQ358" s="150" t="e">
        <f t="shared" si="46"/>
        <v>#DIV/0!</v>
      </c>
      <c r="AS358" s="177"/>
      <c r="AT358" s="177"/>
      <c r="AV358" s="153" t="e">
        <f t="shared" si="47"/>
        <v>#DIV/0!</v>
      </c>
      <c r="AW358" s="101"/>
      <c r="AY358" s="132"/>
      <c r="AZ358" s="101"/>
      <c r="BA358" s="94"/>
      <c r="BB358" s="94"/>
      <c r="BC358" s="94"/>
      <c r="BD358" s="94"/>
      <c r="BE358" s="101"/>
      <c r="BF358" s="132"/>
      <c r="BG358" s="98"/>
      <c r="BH358" s="74" t="str">
        <f t="shared" si="42"/>
        <v>N</v>
      </c>
      <c r="BI358" t="e">
        <f t="shared" si="43"/>
        <v>#DIV/0!</v>
      </c>
      <c r="BK358" s="283">
        <f>IFERROR(VLOOKUP($B358, 'A2. Rate Change &amp; Enrollment'!$C$14:$BY$769, 75, FALSE), 0)</f>
        <v>0</v>
      </c>
      <c r="BL358" s="283" t="e">
        <f t="shared" si="44"/>
        <v>#DIV/0!</v>
      </c>
      <c r="BM358" s="283" t="e">
        <f t="shared" si="45"/>
        <v>#DIV/0!</v>
      </c>
      <c r="BN358" t="e">
        <f t="shared" si="48"/>
        <v>#DIV/0!</v>
      </c>
    </row>
    <row r="359" spans="1:66" x14ac:dyDescent="0.35">
      <c r="A359" t="s">
        <v>662</v>
      </c>
      <c r="B359" s="144"/>
      <c r="C359" s="98"/>
      <c r="D359" s="43" t="str">
        <f t="shared" si="41"/>
        <v>Other</v>
      </c>
      <c r="E359" s="100"/>
      <c r="F359" s="101"/>
      <c r="G359" s="100"/>
      <c r="H359" s="101"/>
      <c r="I359" s="100"/>
      <c r="J359" s="101"/>
      <c r="K359" s="100"/>
      <c r="L359" s="101"/>
      <c r="M359" s="100"/>
      <c r="N359" s="101"/>
      <c r="O359" s="100"/>
      <c r="P359" s="101"/>
      <c r="Q359" s="100"/>
      <c r="R359" s="101"/>
      <c r="S359" s="100"/>
      <c r="T359" s="101"/>
      <c r="U359" s="118"/>
      <c r="V359" s="118"/>
      <c r="W359" s="100"/>
      <c r="X359" s="100"/>
      <c r="Y359" s="100"/>
      <c r="Z359" s="100"/>
      <c r="AA359" s="132"/>
      <c r="AB359" s="101"/>
      <c r="AC359" s="101"/>
      <c r="AD359" s="101"/>
      <c r="AE359" s="100"/>
      <c r="AF359" s="101"/>
      <c r="AG359" s="100"/>
      <c r="AH359" s="101"/>
      <c r="AI359" s="100"/>
      <c r="AJ359" s="101"/>
      <c r="AK359" s="100"/>
      <c r="AL359" s="101"/>
      <c r="AM359" s="101"/>
      <c r="AN359" s="8"/>
      <c r="AO359" s="147">
        <f>IFERROR(VLOOKUP(B359,'A2. Rate Change &amp; Enrollment'!$C$20:$K$769,3,FALSE),0)</f>
        <v>0</v>
      </c>
      <c r="AP359" s="147">
        <f>IFERROR(VLOOKUP(B359,'A2. Rate Change &amp; Enrollment'!$C$20:$K$769,7,FALSE),0)</f>
        <v>0</v>
      </c>
      <c r="AQ359" s="150" t="e">
        <f t="shared" si="46"/>
        <v>#DIV/0!</v>
      </c>
      <c r="AS359" s="177"/>
      <c r="AT359" s="177"/>
      <c r="AV359" s="153" t="e">
        <f t="shared" si="47"/>
        <v>#DIV/0!</v>
      </c>
      <c r="AW359" s="101"/>
      <c r="AY359" s="132"/>
      <c r="AZ359" s="101"/>
      <c r="BA359" s="94"/>
      <c r="BB359" s="94"/>
      <c r="BC359" s="94"/>
      <c r="BD359" s="94"/>
      <c r="BE359" s="101"/>
      <c r="BF359" s="132"/>
      <c r="BG359" s="98"/>
      <c r="BH359" s="74" t="str">
        <f t="shared" si="42"/>
        <v>N</v>
      </c>
      <c r="BI359" t="e">
        <f t="shared" si="43"/>
        <v>#DIV/0!</v>
      </c>
      <c r="BK359" s="283">
        <f>IFERROR(VLOOKUP($B359, 'A2. Rate Change &amp; Enrollment'!$C$14:$BY$769, 75, FALSE), 0)</f>
        <v>0</v>
      </c>
      <c r="BL359" s="283" t="e">
        <f t="shared" si="44"/>
        <v>#DIV/0!</v>
      </c>
      <c r="BM359" s="283" t="e">
        <f t="shared" si="45"/>
        <v>#DIV/0!</v>
      </c>
      <c r="BN359" t="e">
        <f t="shared" si="48"/>
        <v>#DIV/0!</v>
      </c>
    </row>
    <row r="360" spans="1:66" x14ac:dyDescent="0.35">
      <c r="A360" t="s">
        <v>663</v>
      </c>
      <c r="B360" s="144"/>
      <c r="C360" s="98"/>
      <c r="D360" s="43" t="str">
        <f t="shared" si="41"/>
        <v>Other</v>
      </c>
      <c r="E360" s="100"/>
      <c r="F360" s="101"/>
      <c r="G360" s="100"/>
      <c r="H360" s="101"/>
      <c r="I360" s="100"/>
      <c r="J360" s="101"/>
      <c r="K360" s="100"/>
      <c r="L360" s="101"/>
      <c r="M360" s="100"/>
      <c r="N360" s="101"/>
      <c r="O360" s="100"/>
      <c r="P360" s="101"/>
      <c r="Q360" s="100"/>
      <c r="R360" s="101"/>
      <c r="S360" s="100"/>
      <c r="T360" s="101"/>
      <c r="U360" s="118"/>
      <c r="V360" s="118"/>
      <c r="W360" s="100"/>
      <c r="X360" s="100"/>
      <c r="Y360" s="100"/>
      <c r="Z360" s="100"/>
      <c r="AA360" s="132"/>
      <c r="AB360" s="101"/>
      <c r="AC360" s="101"/>
      <c r="AD360" s="101"/>
      <c r="AE360" s="100"/>
      <c r="AF360" s="101"/>
      <c r="AG360" s="100"/>
      <c r="AH360" s="101"/>
      <c r="AI360" s="100"/>
      <c r="AJ360" s="101"/>
      <c r="AK360" s="100"/>
      <c r="AL360" s="101"/>
      <c r="AM360" s="101"/>
      <c r="AN360" s="8"/>
      <c r="AO360" s="147">
        <f>IFERROR(VLOOKUP(B360,'A2. Rate Change &amp; Enrollment'!$C$20:$K$769,3,FALSE),0)</f>
        <v>0</v>
      </c>
      <c r="AP360" s="147">
        <f>IFERROR(VLOOKUP(B360,'A2. Rate Change &amp; Enrollment'!$C$20:$K$769,7,FALSE),0)</f>
        <v>0</v>
      </c>
      <c r="AQ360" s="150" t="e">
        <f t="shared" si="46"/>
        <v>#DIV/0!</v>
      </c>
      <c r="AS360" s="177"/>
      <c r="AT360" s="177"/>
      <c r="AV360" s="153" t="e">
        <f t="shared" si="47"/>
        <v>#DIV/0!</v>
      </c>
      <c r="AW360" s="101"/>
      <c r="AY360" s="132"/>
      <c r="AZ360" s="101"/>
      <c r="BA360" s="94"/>
      <c r="BB360" s="94"/>
      <c r="BC360" s="94"/>
      <c r="BD360" s="94"/>
      <c r="BE360" s="101"/>
      <c r="BF360" s="132"/>
      <c r="BG360" s="98"/>
      <c r="BH360" s="74" t="str">
        <f t="shared" si="42"/>
        <v>N</v>
      </c>
      <c r="BI360" t="e">
        <f t="shared" si="43"/>
        <v>#DIV/0!</v>
      </c>
      <c r="BK360" s="283">
        <f>IFERROR(VLOOKUP($B360, 'A2. Rate Change &amp; Enrollment'!$C$14:$BY$769, 75, FALSE), 0)</f>
        <v>0</v>
      </c>
      <c r="BL360" s="283" t="e">
        <f t="shared" si="44"/>
        <v>#DIV/0!</v>
      </c>
      <c r="BM360" s="283" t="e">
        <f t="shared" si="45"/>
        <v>#DIV/0!</v>
      </c>
      <c r="BN360" t="e">
        <f t="shared" si="48"/>
        <v>#DIV/0!</v>
      </c>
    </row>
    <row r="361" spans="1:66" x14ac:dyDescent="0.35">
      <c r="A361" t="s">
        <v>664</v>
      </c>
      <c r="B361" s="144"/>
      <c r="C361" s="98"/>
      <c r="D361" s="43" t="str">
        <f t="shared" si="41"/>
        <v>Other</v>
      </c>
      <c r="E361" s="100"/>
      <c r="F361" s="101"/>
      <c r="G361" s="100"/>
      <c r="H361" s="101"/>
      <c r="I361" s="100"/>
      <c r="J361" s="101"/>
      <c r="K361" s="100"/>
      <c r="L361" s="101"/>
      <c r="M361" s="100"/>
      <c r="N361" s="101"/>
      <c r="O361" s="100"/>
      <c r="P361" s="101"/>
      <c r="Q361" s="100"/>
      <c r="R361" s="101"/>
      <c r="S361" s="100"/>
      <c r="T361" s="101"/>
      <c r="U361" s="118"/>
      <c r="V361" s="118"/>
      <c r="W361" s="100"/>
      <c r="X361" s="100"/>
      <c r="Y361" s="100"/>
      <c r="Z361" s="100"/>
      <c r="AA361" s="132"/>
      <c r="AB361" s="101"/>
      <c r="AC361" s="101"/>
      <c r="AD361" s="101"/>
      <c r="AE361" s="100"/>
      <c r="AF361" s="101"/>
      <c r="AG361" s="100"/>
      <c r="AH361" s="101"/>
      <c r="AI361" s="100"/>
      <c r="AJ361" s="101"/>
      <c r="AK361" s="100"/>
      <c r="AL361" s="101"/>
      <c r="AM361" s="101"/>
      <c r="AN361" s="8"/>
      <c r="AO361" s="147">
        <f>IFERROR(VLOOKUP(B361,'A2. Rate Change &amp; Enrollment'!$C$20:$K$769,3,FALSE),0)</f>
        <v>0</v>
      </c>
      <c r="AP361" s="147">
        <f>IFERROR(VLOOKUP(B361,'A2. Rate Change &amp; Enrollment'!$C$20:$K$769,7,FALSE),0)</f>
        <v>0</v>
      </c>
      <c r="AQ361" s="150" t="e">
        <f t="shared" si="46"/>
        <v>#DIV/0!</v>
      </c>
      <c r="AS361" s="177"/>
      <c r="AT361" s="177"/>
      <c r="AV361" s="153" t="e">
        <f t="shared" si="47"/>
        <v>#DIV/0!</v>
      </c>
      <c r="AW361" s="101"/>
      <c r="AY361" s="132"/>
      <c r="AZ361" s="101"/>
      <c r="BA361" s="94"/>
      <c r="BB361" s="94"/>
      <c r="BC361" s="94"/>
      <c r="BD361" s="94"/>
      <c r="BE361" s="101"/>
      <c r="BF361" s="132"/>
      <c r="BG361" s="98"/>
      <c r="BH361" s="74" t="str">
        <f t="shared" si="42"/>
        <v>N</v>
      </c>
      <c r="BI361" t="e">
        <f t="shared" si="43"/>
        <v>#DIV/0!</v>
      </c>
      <c r="BK361" s="283">
        <f>IFERROR(VLOOKUP($B361, 'A2. Rate Change &amp; Enrollment'!$C$14:$BY$769, 75, FALSE), 0)</f>
        <v>0</v>
      </c>
      <c r="BL361" s="283" t="e">
        <f t="shared" si="44"/>
        <v>#DIV/0!</v>
      </c>
      <c r="BM361" s="283" t="e">
        <f t="shared" si="45"/>
        <v>#DIV/0!</v>
      </c>
      <c r="BN361" t="e">
        <f t="shared" si="48"/>
        <v>#DIV/0!</v>
      </c>
    </row>
    <row r="362" spans="1:66" x14ac:dyDescent="0.35">
      <c r="A362" t="s">
        <v>665</v>
      </c>
      <c r="B362" s="144"/>
      <c r="C362" s="98"/>
      <c r="D362" s="43" t="str">
        <f t="shared" si="41"/>
        <v>Other</v>
      </c>
      <c r="E362" s="100"/>
      <c r="F362" s="101"/>
      <c r="G362" s="100"/>
      <c r="H362" s="101"/>
      <c r="I362" s="100"/>
      <c r="J362" s="101"/>
      <c r="K362" s="100"/>
      <c r="L362" s="101"/>
      <c r="M362" s="100"/>
      <c r="N362" s="101"/>
      <c r="O362" s="100"/>
      <c r="P362" s="101"/>
      <c r="Q362" s="100"/>
      <c r="R362" s="101"/>
      <c r="S362" s="100"/>
      <c r="T362" s="101"/>
      <c r="U362" s="118"/>
      <c r="V362" s="118"/>
      <c r="W362" s="100"/>
      <c r="X362" s="100"/>
      <c r="Y362" s="100"/>
      <c r="Z362" s="100"/>
      <c r="AA362" s="132"/>
      <c r="AB362" s="101"/>
      <c r="AC362" s="101"/>
      <c r="AD362" s="101"/>
      <c r="AE362" s="100"/>
      <c r="AF362" s="101"/>
      <c r="AG362" s="100"/>
      <c r="AH362" s="101"/>
      <c r="AI362" s="100"/>
      <c r="AJ362" s="101"/>
      <c r="AK362" s="100"/>
      <c r="AL362" s="101"/>
      <c r="AM362" s="101"/>
      <c r="AN362" s="8"/>
      <c r="AO362" s="147">
        <f>IFERROR(VLOOKUP(B362,'A2. Rate Change &amp; Enrollment'!$C$20:$K$769,3,FALSE),0)</f>
        <v>0</v>
      </c>
      <c r="AP362" s="147">
        <f>IFERROR(VLOOKUP(B362,'A2. Rate Change &amp; Enrollment'!$C$20:$K$769,7,FALSE),0)</f>
        <v>0</v>
      </c>
      <c r="AQ362" s="150" t="e">
        <f t="shared" si="46"/>
        <v>#DIV/0!</v>
      </c>
      <c r="AS362" s="177"/>
      <c r="AT362" s="177"/>
      <c r="AV362" s="153" t="e">
        <f t="shared" si="47"/>
        <v>#DIV/0!</v>
      </c>
      <c r="AW362" s="101"/>
      <c r="AY362" s="132"/>
      <c r="AZ362" s="101"/>
      <c r="BA362" s="94"/>
      <c r="BB362" s="94"/>
      <c r="BC362" s="94"/>
      <c r="BD362" s="94"/>
      <c r="BE362" s="101"/>
      <c r="BF362" s="132"/>
      <c r="BG362" s="98"/>
      <c r="BH362" s="74" t="str">
        <f t="shared" si="42"/>
        <v>N</v>
      </c>
      <c r="BI362" t="e">
        <f t="shared" si="43"/>
        <v>#DIV/0!</v>
      </c>
      <c r="BK362" s="283">
        <f>IFERROR(VLOOKUP($B362, 'A2. Rate Change &amp; Enrollment'!$C$14:$BY$769, 75, FALSE), 0)</f>
        <v>0</v>
      </c>
      <c r="BL362" s="283" t="e">
        <f t="shared" si="44"/>
        <v>#DIV/0!</v>
      </c>
      <c r="BM362" s="283" t="e">
        <f t="shared" si="45"/>
        <v>#DIV/0!</v>
      </c>
      <c r="BN362" t="e">
        <f t="shared" si="48"/>
        <v>#DIV/0!</v>
      </c>
    </row>
    <row r="363" spans="1:66" x14ac:dyDescent="0.35">
      <c r="A363" t="s">
        <v>666</v>
      </c>
      <c r="B363" s="144"/>
      <c r="C363" s="98"/>
      <c r="D363" s="43" t="str">
        <f t="shared" si="41"/>
        <v>Other</v>
      </c>
      <c r="E363" s="100"/>
      <c r="F363" s="101"/>
      <c r="G363" s="100"/>
      <c r="H363" s="101"/>
      <c r="I363" s="100"/>
      <c r="J363" s="101"/>
      <c r="K363" s="100"/>
      <c r="L363" s="101"/>
      <c r="M363" s="100"/>
      <c r="N363" s="101"/>
      <c r="O363" s="100"/>
      <c r="P363" s="101"/>
      <c r="Q363" s="100"/>
      <c r="R363" s="101"/>
      <c r="S363" s="100"/>
      <c r="T363" s="101"/>
      <c r="U363" s="118"/>
      <c r="V363" s="118"/>
      <c r="W363" s="100"/>
      <c r="X363" s="100"/>
      <c r="Y363" s="100"/>
      <c r="Z363" s="100"/>
      <c r="AA363" s="132"/>
      <c r="AB363" s="101"/>
      <c r="AC363" s="101"/>
      <c r="AD363" s="101"/>
      <c r="AE363" s="100"/>
      <c r="AF363" s="101"/>
      <c r="AG363" s="100"/>
      <c r="AH363" s="101"/>
      <c r="AI363" s="100"/>
      <c r="AJ363" s="101"/>
      <c r="AK363" s="100"/>
      <c r="AL363" s="101"/>
      <c r="AM363" s="101"/>
      <c r="AN363" s="8"/>
      <c r="AO363" s="147">
        <f>IFERROR(VLOOKUP(B363,'A2. Rate Change &amp; Enrollment'!$C$20:$K$769,3,FALSE),0)</f>
        <v>0</v>
      </c>
      <c r="AP363" s="147">
        <f>IFERROR(VLOOKUP(B363,'A2. Rate Change &amp; Enrollment'!$C$20:$K$769,7,FALSE),0)</f>
        <v>0</v>
      </c>
      <c r="AQ363" s="150" t="e">
        <f t="shared" si="46"/>
        <v>#DIV/0!</v>
      </c>
      <c r="AS363" s="177"/>
      <c r="AT363" s="177"/>
      <c r="AV363" s="153" t="e">
        <f t="shared" si="47"/>
        <v>#DIV/0!</v>
      </c>
      <c r="AW363" s="101"/>
      <c r="AY363" s="132"/>
      <c r="AZ363" s="101"/>
      <c r="BA363" s="94"/>
      <c r="BB363" s="94"/>
      <c r="BC363" s="94"/>
      <c r="BD363" s="94"/>
      <c r="BE363" s="101"/>
      <c r="BF363" s="132"/>
      <c r="BG363" s="98"/>
      <c r="BH363" s="74" t="str">
        <f t="shared" si="42"/>
        <v>N</v>
      </c>
      <c r="BI363" t="e">
        <f t="shared" si="43"/>
        <v>#DIV/0!</v>
      </c>
      <c r="BK363" s="283">
        <f>IFERROR(VLOOKUP($B363, 'A2. Rate Change &amp; Enrollment'!$C$14:$BY$769, 75, FALSE), 0)</f>
        <v>0</v>
      </c>
      <c r="BL363" s="283" t="e">
        <f t="shared" si="44"/>
        <v>#DIV/0!</v>
      </c>
      <c r="BM363" s="283" t="e">
        <f t="shared" si="45"/>
        <v>#DIV/0!</v>
      </c>
      <c r="BN363" t="e">
        <f t="shared" si="48"/>
        <v>#DIV/0!</v>
      </c>
    </row>
    <row r="364" spans="1:66" x14ac:dyDescent="0.35">
      <c r="A364" t="s">
        <v>667</v>
      </c>
      <c r="B364" s="144"/>
      <c r="C364" s="98"/>
      <c r="D364" s="43" t="str">
        <f t="shared" si="41"/>
        <v>Other</v>
      </c>
      <c r="E364" s="100"/>
      <c r="F364" s="101"/>
      <c r="G364" s="100"/>
      <c r="H364" s="101"/>
      <c r="I364" s="100"/>
      <c r="J364" s="101"/>
      <c r="K364" s="100"/>
      <c r="L364" s="101"/>
      <c r="M364" s="100"/>
      <c r="N364" s="101"/>
      <c r="O364" s="100"/>
      <c r="P364" s="101"/>
      <c r="Q364" s="100"/>
      <c r="R364" s="101"/>
      <c r="S364" s="100"/>
      <c r="T364" s="101"/>
      <c r="U364" s="118"/>
      <c r="V364" s="118"/>
      <c r="W364" s="100"/>
      <c r="X364" s="100"/>
      <c r="Y364" s="100"/>
      <c r="Z364" s="100"/>
      <c r="AA364" s="132"/>
      <c r="AB364" s="101"/>
      <c r="AC364" s="101"/>
      <c r="AD364" s="101"/>
      <c r="AE364" s="100"/>
      <c r="AF364" s="101"/>
      <c r="AG364" s="100"/>
      <c r="AH364" s="101"/>
      <c r="AI364" s="100"/>
      <c r="AJ364" s="101"/>
      <c r="AK364" s="100"/>
      <c r="AL364" s="101"/>
      <c r="AM364" s="101"/>
      <c r="AN364" s="8"/>
      <c r="AO364" s="147">
        <f>IFERROR(VLOOKUP(B364,'A2. Rate Change &amp; Enrollment'!$C$20:$K$769,3,FALSE),0)</f>
        <v>0</v>
      </c>
      <c r="AP364" s="147">
        <f>IFERROR(VLOOKUP(B364,'A2. Rate Change &amp; Enrollment'!$C$20:$K$769,7,FALSE),0)</f>
        <v>0</v>
      </c>
      <c r="AQ364" s="150" t="e">
        <f t="shared" si="46"/>
        <v>#DIV/0!</v>
      </c>
      <c r="AS364" s="177"/>
      <c r="AT364" s="177"/>
      <c r="AV364" s="153" t="e">
        <f t="shared" si="47"/>
        <v>#DIV/0!</v>
      </c>
      <c r="AW364" s="101"/>
      <c r="AY364" s="132"/>
      <c r="AZ364" s="101"/>
      <c r="BA364" s="94"/>
      <c r="BB364" s="94"/>
      <c r="BC364" s="94"/>
      <c r="BD364" s="94"/>
      <c r="BE364" s="101"/>
      <c r="BF364" s="132"/>
      <c r="BG364" s="98"/>
      <c r="BH364" s="74" t="str">
        <f t="shared" si="42"/>
        <v>N</v>
      </c>
      <c r="BI364" t="e">
        <f t="shared" si="43"/>
        <v>#DIV/0!</v>
      </c>
      <c r="BK364" s="283">
        <f>IFERROR(VLOOKUP($B364, 'A2. Rate Change &amp; Enrollment'!$C$14:$BY$769, 75, FALSE), 0)</f>
        <v>0</v>
      </c>
      <c r="BL364" s="283" t="e">
        <f t="shared" si="44"/>
        <v>#DIV/0!</v>
      </c>
      <c r="BM364" s="283" t="e">
        <f t="shared" si="45"/>
        <v>#DIV/0!</v>
      </c>
      <c r="BN364" t="e">
        <f t="shared" si="48"/>
        <v>#DIV/0!</v>
      </c>
    </row>
    <row r="365" spans="1:66" x14ac:dyDescent="0.35">
      <c r="A365" t="s">
        <v>668</v>
      </c>
      <c r="B365" s="144"/>
      <c r="C365" s="98"/>
      <c r="D365" s="43" t="str">
        <f t="shared" si="41"/>
        <v>Other</v>
      </c>
      <c r="E365" s="100"/>
      <c r="F365" s="101"/>
      <c r="G365" s="100"/>
      <c r="H365" s="101"/>
      <c r="I365" s="100"/>
      <c r="J365" s="101"/>
      <c r="K365" s="100"/>
      <c r="L365" s="101"/>
      <c r="M365" s="100"/>
      <c r="N365" s="101"/>
      <c r="O365" s="100"/>
      <c r="P365" s="101"/>
      <c r="Q365" s="100"/>
      <c r="R365" s="101"/>
      <c r="S365" s="100"/>
      <c r="T365" s="101"/>
      <c r="U365" s="118"/>
      <c r="V365" s="118"/>
      <c r="W365" s="100"/>
      <c r="X365" s="100"/>
      <c r="Y365" s="100"/>
      <c r="Z365" s="100"/>
      <c r="AA365" s="132"/>
      <c r="AB365" s="101"/>
      <c r="AC365" s="101"/>
      <c r="AD365" s="101"/>
      <c r="AE365" s="100"/>
      <c r="AF365" s="101"/>
      <c r="AG365" s="100"/>
      <c r="AH365" s="101"/>
      <c r="AI365" s="100"/>
      <c r="AJ365" s="101"/>
      <c r="AK365" s="100"/>
      <c r="AL365" s="101"/>
      <c r="AM365" s="101"/>
      <c r="AN365" s="8"/>
      <c r="AO365" s="147">
        <f>IFERROR(VLOOKUP(B365,'A2. Rate Change &amp; Enrollment'!$C$20:$K$769,3,FALSE),0)</f>
        <v>0</v>
      </c>
      <c r="AP365" s="147">
        <f>IFERROR(VLOOKUP(B365,'A2. Rate Change &amp; Enrollment'!$C$20:$K$769,7,FALSE),0)</f>
        <v>0</v>
      </c>
      <c r="AQ365" s="150" t="e">
        <f t="shared" si="46"/>
        <v>#DIV/0!</v>
      </c>
      <c r="AS365" s="177"/>
      <c r="AT365" s="177"/>
      <c r="AV365" s="153" t="e">
        <f t="shared" si="47"/>
        <v>#DIV/0!</v>
      </c>
      <c r="AW365" s="101"/>
      <c r="AY365" s="132"/>
      <c r="AZ365" s="101"/>
      <c r="BA365" s="94"/>
      <c r="BB365" s="94"/>
      <c r="BC365" s="94"/>
      <c r="BD365" s="94"/>
      <c r="BE365" s="101"/>
      <c r="BF365" s="132"/>
      <c r="BG365" s="98"/>
      <c r="BH365" s="74" t="str">
        <f t="shared" si="42"/>
        <v>N</v>
      </c>
      <c r="BI365" t="e">
        <f t="shared" si="43"/>
        <v>#DIV/0!</v>
      </c>
      <c r="BK365" s="283">
        <f>IFERROR(VLOOKUP($B365, 'A2. Rate Change &amp; Enrollment'!$C$14:$BY$769, 75, FALSE), 0)</f>
        <v>0</v>
      </c>
      <c r="BL365" s="283" t="e">
        <f t="shared" si="44"/>
        <v>#DIV/0!</v>
      </c>
      <c r="BM365" s="283" t="e">
        <f t="shared" si="45"/>
        <v>#DIV/0!</v>
      </c>
      <c r="BN365" t="e">
        <f t="shared" si="48"/>
        <v>#DIV/0!</v>
      </c>
    </row>
    <row r="366" spans="1:66" x14ac:dyDescent="0.35">
      <c r="A366" t="s">
        <v>669</v>
      </c>
      <c r="B366" s="144"/>
      <c r="C366" s="98"/>
      <c r="D366" s="43" t="str">
        <f t="shared" si="41"/>
        <v>Other</v>
      </c>
      <c r="E366" s="100"/>
      <c r="F366" s="101"/>
      <c r="G366" s="100"/>
      <c r="H366" s="101"/>
      <c r="I366" s="100"/>
      <c r="J366" s="101"/>
      <c r="K366" s="100"/>
      <c r="L366" s="101"/>
      <c r="M366" s="100"/>
      <c r="N366" s="101"/>
      <c r="O366" s="100"/>
      <c r="P366" s="101"/>
      <c r="Q366" s="100"/>
      <c r="R366" s="101"/>
      <c r="S366" s="100"/>
      <c r="T366" s="101"/>
      <c r="U366" s="118"/>
      <c r="V366" s="118"/>
      <c r="W366" s="100"/>
      <c r="X366" s="100"/>
      <c r="Y366" s="100"/>
      <c r="Z366" s="100"/>
      <c r="AA366" s="132"/>
      <c r="AB366" s="101"/>
      <c r="AC366" s="101"/>
      <c r="AD366" s="101"/>
      <c r="AE366" s="100"/>
      <c r="AF366" s="101"/>
      <c r="AG366" s="100"/>
      <c r="AH366" s="101"/>
      <c r="AI366" s="100"/>
      <c r="AJ366" s="101"/>
      <c r="AK366" s="100"/>
      <c r="AL366" s="101"/>
      <c r="AM366" s="101"/>
      <c r="AN366" s="8"/>
      <c r="AO366" s="147">
        <f>IFERROR(VLOOKUP(B366,'A2. Rate Change &amp; Enrollment'!$C$20:$K$769,3,FALSE),0)</f>
        <v>0</v>
      </c>
      <c r="AP366" s="147">
        <f>IFERROR(VLOOKUP(B366,'A2. Rate Change &amp; Enrollment'!$C$20:$K$769,7,FALSE),0)</f>
        <v>0</v>
      </c>
      <c r="AQ366" s="150" t="e">
        <f t="shared" si="46"/>
        <v>#DIV/0!</v>
      </c>
      <c r="AS366" s="177"/>
      <c r="AT366" s="177"/>
      <c r="AV366" s="153" t="e">
        <f t="shared" si="47"/>
        <v>#DIV/0!</v>
      </c>
      <c r="AW366" s="101"/>
      <c r="AY366" s="132"/>
      <c r="AZ366" s="101"/>
      <c r="BA366" s="94"/>
      <c r="BB366" s="94"/>
      <c r="BC366" s="94"/>
      <c r="BD366" s="94"/>
      <c r="BE366" s="101"/>
      <c r="BF366" s="132"/>
      <c r="BG366" s="98"/>
      <c r="BH366" s="74" t="str">
        <f t="shared" si="42"/>
        <v>N</v>
      </c>
      <c r="BI366" t="e">
        <f t="shared" si="43"/>
        <v>#DIV/0!</v>
      </c>
      <c r="BK366" s="283">
        <f>IFERROR(VLOOKUP($B366, 'A2. Rate Change &amp; Enrollment'!$C$14:$BY$769, 75, FALSE), 0)</f>
        <v>0</v>
      </c>
      <c r="BL366" s="283" t="e">
        <f t="shared" si="44"/>
        <v>#DIV/0!</v>
      </c>
      <c r="BM366" s="283" t="e">
        <f t="shared" si="45"/>
        <v>#DIV/0!</v>
      </c>
      <c r="BN366" t="e">
        <f t="shared" si="48"/>
        <v>#DIV/0!</v>
      </c>
    </row>
    <row r="367" spans="1:66" x14ac:dyDescent="0.35">
      <c r="A367" t="s">
        <v>670</v>
      </c>
      <c r="B367" s="144"/>
      <c r="C367" s="98"/>
      <c r="D367" s="43" t="str">
        <f t="shared" si="41"/>
        <v>Other</v>
      </c>
      <c r="E367" s="100"/>
      <c r="F367" s="101"/>
      <c r="G367" s="100"/>
      <c r="H367" s="101"/>
      <c r="I367" s="100"/>
      <c r="J367" s="101"/>
      <c r="K367" s="100"/>
      <c r="L367" s="101"/>
      <c r="M367" s="100"/>
      <c r="N367" s="101"/>
      <c r="O367" s="100"/>
      <c r="P367" s="101"/>
      <c r="Q367" s="100"/>
      <c r="R367" s="101"/>
      <c r="S367" s="100"/>
      <c r="T367" s="101"/>
      <c r="U367" s="118"/>
      <c r="V367" s="118"/>
      <c r="W367" s="100"/>
      <c r="X367" s="100"/>
      <c r="Y367" s="100"/>
      <c r="Z367" s="100"/>
      <c r="AA367" s="132"/>
      <c r="AB367" s="101"/>
      <c r="AC367" s="101"/>
      <c r="AD367" s="101"/>
      <c r="AE367" s="100"/>
      <c r="AF367" s="101"/>
      <c r="AG367" s="100"/>
      <c r="AH367" s="101"/>
      <c r="AI367" s="100"/>
      <c r="AJ367" s="101"/>
      <c r="AK367" s="100"/>
      <c r="AL367" s="101"/>
      <c r="AM367" s="101"/>
      <c r="AN367" s="8"/>
      <c r="AO367" s="147">
        <f>IFERROR(VLOOKUP(B367,'A2. Rate Change &amp; Enrollment'!$C$20:$K$769,3,FALSE),0)</f>
        <v>0</v>
      </c>
      <c r="AP367" s="147">
        <f>IFERROR(VLOOKUP(B367,'A2. Rate Change &amp; Enrollment'!$C$20:$K$769,7,FALSE),0)</f>
        <v>0</v>
      </c>
      <c r="AQ367" s="150" t="e">
        <f t="shared" si="46"/>
        <v>#DIV/0!</v>
      </c>
      <c r="AS367" s="177"/>
      <c r="AT367" s="177"/>
      <c r="AV367" s="153" t="e">
        <f t="shared" si="47"/>
        <v>#DIV/0!</v>
      </c>
      <c r="AW367" s="101"/>
      <c r="AY367" s="132"/>
      <c r="AZ367" s="101"/>
      <c r="BA367" s="94"/>
      <c r="BB367" s="94"/>
      <c r="BC367" s="94"/>
      <c r="BD367" s="94"/>
      <c r="BE367" s="101"/>
      <c r="BF367" s="132"/>
      <c r="BG367" s="98"/>
      <c r="BH367" s="74" t="str">
        <f t="shared" si="42"/>
        <v>N</v>
      </c>
      <c r="BI367" t="e">
        <f t="shared" si="43"/>
        <v>#DIV/0!</v>
      </c>
      <c r="BK367" s="283">
        <f>IFERROR(VLOOKUP($B367, 'A2. Rate Change &amp; Enrollment'!$C$14:$BY$769, 75, FALSE), 0)</f>
        <v>0</v>
      </c>
      <c r="BL367" s="283" t="e">
        <f t="shared" si="44"/>
        <v>#DIV/0!</v>
      </c>
      <c r="BM367" s="283" t="e">
        <f t="shared" si="45"/>
        <v>#DIV/0!</v>
      </c>
      <c r="BN367" t="e">
        <f t="shared" si="48"/>
        <v>#DIV/0!</v>
      </c>
    </row>
    <row r="368" spans="1:66" x14ac:dyDescent="0.35">
      <c r="A368" t="s">
        <v>671</v>
      </c>
      <c r="B368" s="144"/>
      <c r="C368" s="98"/>
      <c r="D368" s="43" t="str">
        <f t="shared" si="41"/>
        <v>Other</v>
      </c>
      <c r="E368" s="100"/>
      <c r="F368" s="101"/>
      <c r="G368" s="100"/>
      <c r="H368" s="101"/>
      <c r="I368" s="100"/>
      <c r="J368" s="101"/>
      <c r="K368" s="100"/>
      <c r="L368" s="101"/>
      <c r="M368" s="100"/>
      <c r="N368" s="101"/>
      <c r="O368" s="100"/>
      <c r="P368" s="101"/>
      <c r="Q368" s="100"/>
      <c r="R368" s="101"/>
      <c r="S368" s="100"/>
      <c r="T368" s="101"/>
      <c r="U368" s="118"/>
      <c r="V368" s="118"/>
      <c r="W368" s="100"/>
      <c r="X368" s="100"/>
      <c r="Y368" s="100"/>
      <c r="Z368" s="100"/>
      <c r="AA368" s="132"/>
      <c r="AB368" s="101"/>
      <c r="AC368" s="101"/>
      <c r="AD368" s="101"/>
      <c r="AE368" s="100"/>
      <c r="AF368" s="101"/>
      <c r="AG368" s="100"/>
      <c r="AH368" s="101"/>
      <c r="AI368" s="100"/>
      <c r="AJ368" s="101"/>
      <c r="AK368" s="100"/>
      <c r="AL368" s="101"/>
      <c r="AM368" s="101"/>
      <c r="AN368" s="8"/>
      <c r="AO368" s="147">
        <f>IFERROR(VLOOKUP(B368,'A2. Rate Change &amp; Enrollment'!$C$20:$K$769,3,FALSE),0)</f>
        <v>0</v>
      </c>
      <c r="AP368" s="147">
        <f>IFERROR(VLOOKUP(B368,'A2. Rate Change &amp; Enrollment'!$C$20:$K$769,7,FALSE),0)</f>
        <v>0</v>
      </c>
      <c r="AQ368" s="150" t="e">
        <f t="shared" si="46"/>
        <v>#DIV/0!</v>
      </c>
      <c r="AS368" s="177"/>
      <c r="AT368" s="177"/>
      <c r="AV368" s="153" t="e">
        <f t="shared" si="47"/>
        <v>#DIV/0!</v>
      </c>
      <c r="AW368" s="101"/>
      <c r="AY368" s="132"/>
      <c r="AZ368" s="101"/>
      <c r="BA368" s="94"/>
      <c r="BB368" s="94"/>
      <c r="BC368" s="94"/>
      <c r="BD368" s="94"/>
      <c r="BE368" s="101"/>
      <c r="BF368" s="132"/>
      <c r="BG368" s="98"/>
      <c r="BH368" s="74" t="str">
        <f t="shared" si="42"/>
        <v>N</v>
      </c>
      <c r="BI368" t="e">
        <f t="shared" si="43"/>
        <v>#DIV/0!</v>
      </c>
      <c r="BK368" s="283">
        <f>IFERROR(VLOOKUP($B368, 'A2. Rate Change &amp; Enrollment'!$C$14:$BY$769, 75, FALSE), 0)</f>
        <v>0</v>
      </c>
      <c r="BL368" s="283" t="e">
        <f t="shared" si="44"/>
        <v>#DIV/0!</v>
      </c>
      <c r="BM368" s="283" t="e">
        <f t="shared" si="45"/>
        <v>#DIV/0!</v>
      </c>
      <c r="BN368" t="e">
        <f t="shared" si="48"/>
        <v>#DIV/0!</v>
      </c>
    </row>
    <row r="369" spans="1:66" x14ac:dyDescent="0.35">
      <c r="A369" t="s">
        <v>672</v>
      </c>
      <c r="B369" s="144"/>
      <c r="C369" s="98"/>
      <c r="D369" s="43" t="str">
        <f t="shared" si="41"/>
        <v>Other</v>
      </c>
      <c r="E369" s="100"/>
      <c r="F369" s="101"/>
      <c r="G369" s="100"/>
      <c r="H369" s="101"/>
      <c r="I369" s="100"/>
      <c r="J369" s="101"/>
      <c r="K369" s="100"/>
      <c r="L369" s="101"/>
      <c r="M369" s="100"/>
      <c r="N369" s="101"/>
      <c r="O369" s="100"/>
      <c r="P369" s="101"/>
      <c r="Q369" s="100"/>
      <c r="R369" s="101"/>
      <c r="S369" s="100"/>
      <c r="T369" s="101"/>
      <c r="U369" s="118"/>
      <c r="V369" s="118"/>
      <c r="W369" s="100"/>
      <c r="X369" s="100"/>
      <c r="Y369" s="100"/>
      <c r="Z369" s="100"/>
      <c r="AA369" s="132"/>
      <c r="AB369" s="101"/>
      <c r="AC369" s="101"/>
      <c r="AD369" s="101"/>
      <c r="AE369" s="100"/>
      <c r="AF369" s="101"/>
      <c r="AG369" s="100"/>
      <c r="AH369" s="101"/>
      <c r="AI369" s="100"/>
      <c r="AJ369" s="101"/>
      <c r="AK369" s="100"/>
      <c r="AL369" s="101"/>
      <c r="AM369" s="101"/>
      <c r="AN369" s="8"/>
      <c r="AO369" s="147">
        <f>IFERROR(VLOOKUP(B369,'A2. Rate Change &amp; Enrollment'!$C$20:$K$769,3,FALSE),0)</f>
        <v>0</v>
      </c>
      <c r="AP369" s="147">
        <f>IFERROR(VLOOKUP(B369,'A2. Rate Change &amp; Enrollment'!$C$20:$K$769,7,FALSE),0)</f>
        <v>0</v>
      </c>
      <c r="AQ369" s="150" t="e">
        <f t="shared" si="46"/>
        <v>#DIV/0!</v>
      </c>
      <c r="AS369" s="177"/>
      <c r="AT369" s="177"/>
      <c r="AV369" s="153" t="e">
        <f t="shared" si="47"/>
        <v>#DIV/0!</v>
      </c>
      <c r="AW369" s="101"/>
      <c r="AY369" s="132"/>
      <c r="AZ369" s="101"/>
      <c r="BA369" s="94"/>
      <c r="BB369" s="94"/>
      <c r="BC369" s="94"/>
      <c r="BD369" s="94"/>
      <c r="BE369" s="101"/>
      <c r="BF369" s="132"/>
      <c r="BG369" s="98"/>
      <c r="BH369" s="74" t="str">
        <f t="shared" si="42"/>
        <v>N</v>
      </c>
      <c r="BI369" t="e">
        <f t="shared" si="43"/>
        <v>#DIV/0!</v>
      </c>
      <c r="BK369" s="283">
        <f>IFERROR(VLOOKUP($B369, 'A2. Rate Change &amp; Enrollment'!$C$14:$BY$769, 75, FALSE), 0)</f>
        <v>0</v>
      </c>
      <c r="BL369" s="283" t="e">
        <f t="shared" si="44"/>
        <v>#DIV/0!</v>
      </c>
      <c r="BM369" s="283" t="e">
        <f t="shared" si="45"/>
        <v>#DIV/0!</v>
      </c>
      <c r="BN369" t="e">
        <f t="shared" si="48"/>
        <v>#DIV/0!</v>
      </c>
    </row>
    <row r="370" spans="1:66" x14ac:dyDescent="0.35">
      <c r="A370" t="s">
        <v>673</v>
      </c>
      <c r="B370" s="144"/>
      <c r="C370" s="98"/>
      <c r="D370" s="43" t="str">
        <f t="shared" si="41"/>
        <v>Other</v>
      </c>
      <c r="E370" s="100"/>
      <c r="F370" s="101"/>
      <c r="G370" s="100"/>
      <c r="H370" s="101"/>
      <c r="I370" s="100"/>
      <c r="J370" s="101"/>
      <c r="K370" s="100"/>
      <c r="L370" s="101"/>
      <c r="M370" s="100"/>
      <c r="N370" s="101"/>
      <c r="O370" s="100"/>
      <c r="P370" s="101"/>
      <c r="Q370" s="100"/>
      <c r="R370" s="101"/>
      <c r="S370" s="100"/>
      <c r="T370" s="101"/>
      <c r="U370" s="118"/>
      <c r="V370" s="118"/>
      <c r="W370" s="100"/>
      <c r="X370" s="100"/>
      <c r="Y370" s="100"/>
      <c r="Z370" s="100"/>
      <c r="AA370" s="132"/>
      <c r="AB370" s="101"/>
      <c r="AC370" s="101"/>
      <c r="AD370" s="101"/>
      <c r="AE370" s="100"/>
      <c r="AF370" s="101"/>
      <c r="AG370" s="100"/>
      <c r="AH370" s="101"/>
      <c r="AI370" s="100"/>
      <c r="AJ370" s="101"/>
      <c r="AK370" s="100"/>
      <c r="AL370" s="101"/>
      <c r="AM370" s="101"/>
      <c r="AN370" s="8"/>
      <c r="AO370" s="147">
        <f>IFERROR(VLOOKUP(B370,'A2. Rate Change &amp; Enrollment'!$C$20:$K$769,3,FALSE),0)</f>
        <v>0</v>
      </c>
      <c r="AP370" s="147">
        <f>IFERROR(VLOOKUP(B370,'A2. Rate Change &amp; Enrollment'!$C$20:$K$769,7,FALSE),0)</f>
        <v>0</v>
      </c>
      <c r="AQ370" s="150" t="e">
        <f t="shared" si="46"/>
        <v>#DIV/0!</v>
      </c>
      <c r="AS370" s="177"/>
      <c r="AT370" s="177"/>
      <c r="AV370" s="153" t="e">
        <f t="shared" si="47"/>
        <v>#DIV/0!</v>
      </c>
      <c r="AW370" s="101"/>
      <c r="AY370" s="132"/>
      <c r="AZ370" s="101"/>
      <c r="BA370" s="94"/>
      <c r="BB370" s="94"/>
      <c r="BC370" s="94"/>
      <c r="BD370" s="94"/>
      <c r="BE370" s="101"/>
      <c r="BF370" s="132"/>
      <c r="BG370" s="98"/>
      <c r="BH370" s="74" t="str">
        <f t="shared" si="42"/>
        <v>N</v>
      </c>
      <c r="BI370" t="e">
        <f t="shared" si="43"/>
        <v>#DIV/0!</v>
      </c>
      <c r="BK370" s="283">
        <f>IFERROR(VLOOKUP($B370, 'A2. Rate Change &amp; Enrollment'!$C$14:$BY$769, 75, FALSE), 0)</f>
        <v>0</v>
      </c>
      <c r="BL370" s="283" t="e">
        <f t="shared" si="44"/>
        <v>#DIV/0!</v>
      </c>
      <c r="BM370" s="283" t="e">
        <f t="shared" si="45"/>
        <v>#DIV/0!</v>
      </c>
      <c r="BN370" t="e">
        <f t="shared" si="48"/>
        <v>#DIV/0!</v>
      </c>
    </row>
    <row r="371" spans="1:66" x14ac:dyDescent="0.35">
      <c r="A371" t="s">
        <v>674</v>
      </c>
      <c r="B371" s="144"/>
      <c r="C371" s="98"/>
      <c r="D371" s="43" t="str">
        <f t="shared" si="41"/>
        <v>Other</v>
      </c>
      <c r="E371" s="100"/>
      <c r="F371" s="101"/>
      <c r="G371" s="100"/>
      <c r="H371" s="101"/>
      <c r="I371" s="100"/>
      <c r="J371" s="101"/>
      <c r="K371" s="100"/>
      <c r="L371" s="101"/>
      <c r="M371" s="100"/>
      <c r="N371" s="101"/>
      <c r="O371" s="100"/>
      <c r="P371" s="101"/>
      <c r="Q371" s="100"/>
      <c r="R371" s="101"/>
      <c r="S371" s="100"/>
      <c r="T371" s="101"/>
      <c r="U371" s="118"/>
      <c r="V371" s="118"/>
      <c r="W371" s="100"/>
      <c r="X371" s="100"/>
      <c r="Y371" s="100"/>
      <c r="Z371" s="100"/>
      <c r="AA371" s="132"/>
      <c r="AB371" s="101"/>
      <c r="AC371" s="101"/>
      <c r="AD371" s="101"/>
      <c r="AE371" s="100"/>
      <c r="AF371" s="101"/>
      <c r="AG371" s="100"/>
      <c r="AH371" s="101"/>
      <c r="AI371" s="100"/>
      <c r="AJ371" s="101"/>
      <c r="AK371" s="100"/>
      <c r="AL371" s="101"/>
      <c r="AM371" s="101"/>
      <c r="AN371" s="8"/>
      <c r="AO371" s="147">
        <f>IFERROR(VLOOKUP(B371,'A2. Rate Change &amp; Enrollment'!$C$20:$K$769,3,FALSE),0)</f>
        <v>0</v>
      </c>
      <c r="AP371" s="147">
        <f>IFERROR(VLOOKUP(B371,'A2. Rate Change &amp; Enrollment'!$C$20:$K$769,7,FALSE),0)</f>
        <v>0</v>
      </c>
      <c r="AQ371" s="150" t="e">
        <f t="shared" si="46"/>
        <v>#DIV/0!</v>
      </c>
      <c r="AS371" s="177"/>
      <c r="AT371" s="177"/>
      <c r="AV371" s="153" t="e">
        <f t="shared" si="47"/>
        <v>#DIV/0!</v>
      </c>
      <c r="AW371" s="101"/>
      <c r="AY371" s="132"/>
      <c r="AZ371" s="101"/>
      <c r="BA371" s="94"/>
      <c r="BB371" s="94"/>
      <c r="BC371" s="94"/>
      <c r="BD371" s="94"/>
      <c r="BE371" s="101"/>
      <c r="BF371" s="132"/>
      <c r="BG371" s="98"/>
      <c r="BH371" s="74" t="str">
        <f t="shared" si="42"/>
        <v>N</v>
      </c>
      <c r="BI371" t="e">
        <f t="shared" si="43"/>
        <v>#DIV/0!</v>
      </c>
      <c r="BK371" s="283">
        <f>IFERROR(VLOOKUP($B371, 'A2. Rate Change &amp; Enrollment'!$C$14:$BY$769, 75, FALSE), 0)</f>
        <v>0</v>
      </c>
      <c r="BL371" s="283" t="e">
        <f t="shared" si="44"/>
        <v>#DIV/0!</v>
      </c>
      <c r="BM371" s="283" t="e">
        <f t="shared" si="45"/>
        <v>#DIV/0!</v>
      </c>
      <c r="BN371" t="e">
        <f t="shared" si="48"/>
        <v>#DIV/0!</v>
      </c>
    </row>
    <row r="372" spans="1:66" x14ac:dyDescent="0.35">
      <c r="A372" t="s">
        <v>675</v>
      </c>
      <c r="B372" s="144"/>
      <c r="C372" s="98"/>
      <c r="D372" s="43" t="str">
        <f t="shared" si="41"/>
        <v>Other</v>
      </c>
      <c r="E372" s="100"/>
      <c r="F372" s="101"/>
      <c r="G372" s="100"/>
      <c r="H372" s="101"/>
      <c r="I372" s="100"/>
      <c r="J372" s="101"/>
      <c r="K372" s="100"/>
      <c r="L372" s="101"/>
      <c r="M372" s="100"/>
      <c r="N372" s="101"/>
      <c r="O372" s="100"/>
      <c r="P372" s="101"/>
      <c r="Q372" s="100"/>
      <c r="R372" s="101"/>
      <c r="S372" s="100"/>
      <c r="T372" s="101"/>
      <c r="U372" s="118"/>
      <c r="V372" s="118"/>
      <c r="W372" s="100"/>
      <c r="X372" s="100"/>
      <c r="Y372" s="100"/>
      <c r="Z372" s="100"/>
      <c r="AA372" s="132"/>
      <c r="AB372" s="101"/>
      <c r="AC372" s="101"/>
      <c r="AD372" s="101"/>
      <c r="AE372" s="100"/>
      <c r="AF372" s="101"/>
      <c r="AG372" s="100"/>
      <c r="AH372" s="101"/>
      <c r="AI372" s="100"/>
      <c r="AJ372" s="101"/>
      <c r="AK372" s="100"/>
      <c r="AL372" s="101"/>
      <c r="AM372" s="101"/>
      <c r="AN372" s="8"/>
      <c r="AO372" s="147">
        <f>IFERROR(VLOOKUP(B372,'A2. Rate Change &amp; Enrollment'!$C$20:$K$769,3,FALSE),0)</f>
        <v>0</v>
      </c>
      <c r="AP372" s="147">
        <f>IFERROR(VLOOKUP(B372,'A2. Rate Change &amp; Enrollment'!$C$20:$K$769,7,FALSE),0)</f>
        <v>0</v>
      </c>
      <c r="AQ372" s="150" t="e">
        <f t="shared" si="46"/>
        <v>#DIV/0!</v>
      </c>
      <c r="AS372" s="177"/>
      <c r="AT372" s="177"/>
      <c r="AV372" s="153" t="e">
        <f t="shared" si="47"/>
        <v>#DIV/0!</v>
      </c>
      <c r="AW372" s="101"/>
      <c r="AY372" s="132"/>
      <c r="AZ372" s="101"/>
      <c r="BA372" s="94"/>
      <c r="BB372" s="94"/>
      <c r="BC372" s="94"/>
      <c r="BD372" s="94"/>
      <c r="BE372" s="101"/>
      <c r="BF372" s="132"/>
      <c r="BG372" s="98"/>
      <c r="BH372" s="74" t="str">
        <f t="shared" si="42"/>
        <v>N</v>
      </c>
      <c r="BI372" t="e">
        <f t="shared" si="43"/>
        <v>#DIV/0!</v>
      </c>
      <c r="BK372" s="283">
        <f>IFERROR(VLOOKUP($B372, 'A2. Rate Change &amp; Enrollment'!$C$14:$BY$769, 75, FALSE), 0)</f>
        <v>0</v>
      </c>
      <c r="BL372" s="283" t="e">
        <f t="shared" si="44"/>
        <v>#DIV/0!</v>
      </c>
      <c r="BM372" s="283" t="e">
        <f t="shared" si="45"/>
        <v>#DIV/0!</v>
      </c>
      <c r="BN372" t="e">
        <f t="shared" si="48"/>
        <v>#DIV/0!</v>
      </c>
    </row>
    <row r="373" spans="1:66" x14ac:dyDescent="0.35">
      <c r="A373" t="s">
        <v>676</v>
      </c>
      <c r="B373" s="144"/>
      <c r="C373" s="98"/>
      <c r="D373" s="43" t="str">
        <f t="shared" si="41"/>
        <v>Other</v>
      </c>
      <c r="E373" s="100"/>
      <c r="F373" s="101"/>
      <c r="G373" s="100"/>
      <c r="H373" s="101"/>
      <c r="I373" s="100"/>
      <c r="J373" s="101"/>
      <c r="K373" s="100"/>
      <c r="L373" s="101"/>
      <c r="M373" s="100"/>
      <c r="N373" s="101"/>
      <c r="O373" s="100"/>
      <c r="P373" s="101"/>
      <c r="Q373" s="100"/>
      <c r="R373" s="101"/>
      <c r="S373" s="100"/>
      <c r="T373" s="101"/>
      <c r="U373" s="118"/>
      <c r="V373" s="118"/>
      <c r="W373" s="100"/>
      <c r="X373" s="100"/>
      <c r="Y373" s="100"/>
      <c r="Z373" s="100"/>
      <c r="AA373" s="132"/>
      <c r="AB373" s="101"/>
      <c r="AC373" s="101"/>
      <c r="AD373" s="101"/>
      <c r="AE373" s="100"/>
      <c r="AF373" s="101"/>
      <c r="AG373" s="100"/>
      <c r="AH373" s="101"/>
      <c r="AI373" s="100"/>
      <c r="AJ373" s="101"/>
      <c r="AK373" s="100"/>
      <c r="AL373" s="101"/>
      <c r="AM373" s="101"/>
      <c r="AN373" s="8"/>
      <c r="AO373" s="147">
        <f>IFERROR(VLOOKUP(B373,'A2. Rate Change &amp; Enrollment'!$C$20:$K$769,3,FALSE),0)</f>
        <v>0</v>
      </c>
      <c r="AP373" s="147">
        <f>IFERROR(VLOOKUP(B373,'A2. Rate Change &amp; Enrollment'!$C$20:$K$769,7,FALSE),0)</f>
        <v>0</v>
      </c>
      <c r="AQ373" s="150" t="e">
        <f t="shared" si="46"/>
        <v>#DIV/0!</v>
      </c>
      <c r="AS373" s="177"/>
      <c r="AT373" s="177"/>
      <c r="AV373" s="153" t="e">
        <f t="shared" si="47"/>
        <v>#DIV/0!</v>
      </c>
      <c r="AW373" s="101"/>
      <c r="AY373" s="132"/>
      <c r="AZ373" s="101"/>
      <c r="BA373" s="94"/>
      <c r="BB373" s="94"/>
      <c r="BC373" s="94"/>
      <c r="BD373" s="94"/>
      <c r="BE373" s="101"/>
      <c r="BF373" s="132"/>
      <c r="BG373" s="98"/>
      <c r="BH373" s="74" t="str">
        <f t="shared" si="42"/>
        <v>N</v>
      </c>
      <c r="BI373" t="e">
        <f t="shared" si="43"/>
        <v>#DIV/0!</v>
      </c>
      <c r="BK373" s="283">
        <f>IFERROR(VLOOKUP($B373, 'A2. Rate Change &amp; Enrollment'!$C$14:$BY$769, 75, FALSE), 0)</f>
        <v>0</v>
      </c>
      <c r="BL373" s="283" t="e">
        <f t="shared" si="44"/>
        <v>#DIV/0!</v>
      </c>
      <c r="BM373" s="283" t="e">
        <f t="shared" si="45"/>
        <v>#DIV/0!</v>
      </c>
      <c r="BN373" t="e">
        <f t="shared" si="48"/>
        <v>#DIV/0!</v>
      </c>
    </row>
    <row r="374" spans="1:66" x14ac:dyDescent="0.35">
      <c r="A374" t="s">
        <v>677</v>
      </c>
      <c r="B374" s="144"/>
      <c r="C374" s="98"/>
      <c r="D374" s="43" t="str">
        <f t="shared" si="41"/>
        <v>Other</v>
      </c>
      <c r="E374" s="100"/>
      <c r="F374" s="101"/>
      <c r="G374" s="100"/>
      <c r="H374" s="101"/>
      <c r="I374" s="100"/>
      <c r="J374" s="101"/>
      <c r="K374" s="100"/>
      <c r="L374" s="101"/>
      <c r="M374" s="100"/>
      <c r="N374" s="101"/>
      <c r="O374" s="100"/>
      <c r="P374" s="101"/>
      <c r="Q374" s="100"/>
      <c r="R374" s="101"/>
      <c r="S374" s="100"/>
      <c r="T374" s="101"/>
      <c r="U374" s="118"/>
      <c r="V374" s="118"/>
      <c r="W374" s="100"/>
      <c r="X374" s="100"/>
      <c r="Y374" s="100"/>
      <c r="Z374" s="100"/>
      <c r="AA374" s="132"/>
      <c r="AB374" s="101"/>
      <c r="AC374" s="101"/>
      <c r="AD374" s="101"/>
      <c r="AE374" s="100"/>
      <c r="AF374" s="101"/>
      <c r="AG374" s="100"/>
      <c r="AH374" s="101"/>
      <c r="AI374" s="100"/>
      <c r="AJ374" s="101"/>
      <c r="AK374" s="100"/>
      <c r="AL374" s="101"/>
      <c r="AM374" s="101"/>
      <c r="AN374" s="8"/>
      <c r="AO374" s="147">
        <f>IFERROR(VLOOKUP(B374,'A2. Rate Change &amp; Enrollment'!$C$20:$K$769,3,FALSE),0)</f>
        <v>0</v>
      </c>
      <c r="AP374" s="147">
        <f>IFERROR(VLOOKUP(B374,'A2. Rate Change &amp; Enrollment'!$C$20:$K$769,7,FALSE),0)</f>
        <v>0</v>
      </c>
      <c r="AQ374" s="150" t="e">
        <f t="shared" si="46"/>
        <v>#DIV/0!</v>
      </c>
      <c r="AS374" s="177"/>
      <c r="AT374" s="177"/>
      <c r="AV374" s="153" t="e">
        <f t="shared" si="47"/>
        <v>#DIV/0!</v>
      </c>
      <c r="AW374" s="101"/>
      <c r="AY374" s="132"/>
      <c r="AZ374" s="101"/>
      <c r="BA374" s="94"/>
      <c r="BB374" s="94"/>
      <c r="BC374" s="94"/>
      <c r="BD374" s="94"/>
      <c r="BE374" s="101"/>
      <c r="BF374" s="132"/>
      <c r="BG374" s="98"/>
      <c r="BH374" s="74" t="str">
        <f t="shared" si="42"/>
        <v>N</v>
      </c>
      <c r="BI374" t="e">
        <f t="shared" si="43"/>
        <v>#DIV/0!</v>
      </c>
      <c r="BK374" s="283">
        <f>IFERROR(VLOOKUP($B374, 'A2. Rate Change &amp; Enrollment'!$C$14:$BY$769, 75, FALSE), 0)</f>
        <v>0</v>
      </c>
      <c r="BL374" s="283" t="e">
        <f t="shared" si="44"/>
        <v>#DIV/0!</v>
      </c>
      <c r="BM374" s="283" t="e">
        <f t="shared" si="45"/>
        <v>#DIV/0!</v>
      </c>
      <c r="BN374" t="e">
        <f t="shared" si="48"/>
        <v>#DIV/0!</v>
      </c>
    </row>
    <row r="375" spans="1:66" x14ac:dyDescent="0.35">
      <c r="A375" t="s">
        <v>678</v>
      </c>
      <c r="B375" s="144"/>
      <c r="C375" s="98"/>
      <c r="D375" s="43" t="str">
        <f t="shared" si="41"/>
        <v>Other</v>
      </c>
      <c r="E375" s="100"/>
      <c r="F375" s="101"/>
      <c r="G375" s="100"/>
      <c r="H375" s="101"/>
      <c r="I375" s="100"/>
      <c r="J375" s="101"/>
      <c r="K375" s="100"/>
      <c r="L375" s="101"/>
      <c r="M375" s="100"/>
      <c r="N375" s="101"/>
      <c r="O375" s="100"/>
      <c r="P375" s="101"/>
      <c r="Q375" s="100"/>
      <c r="R375" s="101"/>
      <c r="S375" s="100"/>
      <c r="T375" s="101"/>
      <c r="U375" s="118"/>
      <c r="V375" s="118"/>
      <c r="W375" s="100"/>
      <c r="X375" s="100"/>
      <c r="Y375" s="100"/>
      <c r="Z375" s="100"/>
      <c r="AA375" s="132"/>
      <c r="AB375" s="101"/>
      <c r="AC375" s="101"/>
      <c r="AD375" s="101"/>
      <c r="AE375" s="100"/>
      <c r="AF375" s="101"/>
      <c r="AG375" s="100"/>
      <c r="AH375" s="101"/>
      <c r="AI375" s="100"/>
      <c r="AJ375" s="101"/>
      <c r="AK375" s="100"/>
      <c r="AL375" s="101"/>
      <c r="AM375" s="101"/>
      <c r="AN375" s="8"/>
      <c r="AO375" s="147">
        <f>IFERROR(VLOOKUP(B375,'A2. Rate Change &amp; Enrollment'!$C$20:$K$769,3,FALSE),0)</f>
        <v>0</v>
      </c>
      <c r="AP375" s="147">
        <f>IFERROR(VLOOKUP(B375,'A2. Rate Change &amp; Enrollment'!$C$20:$K$769,7,FALSE),0)</f>
        <v>0</v>
      </c>
      <c r="AQ375" s="150" t="e">
        <f t="shared" si="46"/>
        <v>#DIV/0!</v>
      </c>
      <c r="AS375" s="177"/>
      <c r="AT375" s="177"/>
      <c r="AV375" s="153" t="e">
        <f t="shared" si="47"/>
        <v>#DIV/0!</v>
      </c>
      <c r="AW375" s="101"/>
      <c r="AY375" s="132"/>
      <c r="AZ375" s="101"/>
      <c r="BA375" s="94"/>
      <c r="BB375" s="94"/>
      <c r="BC375" s="94"/>
      <c r="BD375" s="94"/>
      <c r="BE375" s="101"/>
      <c r="BF375" s="132"/>
      <c r="BG375" s="98"/>
      <c r="BH375" s="74" t="str">
        <f t="shared" si="42"/>
        <v>N</v>
      </c>
      <c r="BI375" t="e">
        <f t="shared" si="43"/>
        <v>#DIV/0!</v>
      </c>
      <c r="BK375" s="283">
        <f>IFERROR(VLOOKUP($B375, 'A2. Rate Change &amp; Enrollment'!$C$14:$BY$769, 75, FALSE), 0)</f>
        <v>0</v>
      </c>
      <c r="BL375" s="283" t="e">
        <f t="shared" si="44"/>
        <v>#DIV/0!</v>
      </c>
      <c r="BM375" s="283" t="e">
        <f t="shared" si="45"/>
        <v>#DIV/0!</v>
      </c>
      <c r="BN375" t="e">
        <f t="shared" si="48"/>
        <v>#DIV/0!</v>
      </c>
    </row>
    <row r="376" spans="1:66" x14ac:dyDescent="0.35">
      <c r="A376" t="s">
        <v>679</v>
      </c>
      <c r="B376" s="144"/>
      <c r="C376" s="98"/>
      <c r="D376" s="43" t="str">
        <f t="shared" si="41"/>
        <v>Other</v>
      </c>
      <c r="E376" s="100"/>
      <c r="F376" s="101"/>
      <c r="G376" s="100"/>
      <c r="H376" s="101"/>
      <c r="I376" s="100"/>
      <c r="J376" s="101"/>
      <c r="K376" s="100"/>
      <c r="L376" s="101"/>
      <c r="M376" s="100"/>
      <c r="N376" s="101"/>
      <c r="O376" s="100"/>
      <c r="P376" s="101"/>
      <c r="Q376" s="100"/>
      <c r="R376" s="101"/>
      <c r="S376" s="100"/>
      <c r="T376" s="101"/>
      <c r="U376" s="118"/>
      <c r="V376" s="118"/>
      <c r="W376" s="100"/>
      <c r="X376" s="100"/>
      <c r="Y376" s="100"/>
      <c r="Z376" s="100"/>
      <c r="AA376" s="132"/>
      <c r="AB376" s="101"/>
      <c r="AC376" s="101"/>
      <c r="AD376" s="101"/>
      <c r="AE376" s="100"/>
      <c r="AF376" s="101"/>
      <c r="AG376" s="100"/>
      <c r="AH376" s="101"/>
      <c r="AI376" s="100"/>
      <c r="AJ376" s="101"/>
      <c r="AK376" s="100"/>
      <c r="AL376" s="101"/>
      <c r="AM376" s="101"/>
      <c r="AN376" s="8"/>
      <c r="AO376" s="147">
        <f>IFERROR(VLOOKUP(B376,'A2. Rate Change &amp; Enrollment'!$C$20:$K$769,3,FALSE),0)</f>
        <v>0</v>
      </c>
      <c r="AP376" s="147">
        <f>IFERROR(VLOOKUP(B376,'A2. Rate Change &amp; Enrollment'!$C$20:$K$769,7,FALSE),0)</f>
        <v>0</v>
      </c>
      <c r="AQ376" s="150" t="e">
        <f t="shared" si="46"/>
        <v>#DIV/0!</v>
      </c>
      <c r="AS376" s="177"/>
      <c r="AT376" s="177"/>
      <c r="AV376" s="153" t="e">
        <f t="shared" si="47"/>
        <v>#DIV/0!</v>
      </c>
      <c r="AW376" s="101"/>
      <c r="AY376" s="132"/>
      <c r="AZ376" s="101"/>
      <c r="BA376" s="94"/>
      <c r="BB376" s="94"/>
      <c r="BC376" s="94"/>
      <c r="BD376" s="94"/>
      <c r="BE376" s="101"/>
      <c r="BF376" s="132"/>
      <c r="BG376" s="98"/>
      <c r="BH376" s="74" t="str">
        <f t="shared" si="42"/>
        <v>N</v>
      </c>
      <c r="BI376" t="e">
        <f t="shared" si="43"/>
        <v>#DIV/0!</v>
      </c>
      <c r="BK376" s="283">
        <f>IFERROR(VLOOKUP($B376, 'A2. Rate Change &amp; Enrollment'!$C$14:$BY$769, 75, FALSE), 0)</f>
        <v>0</v>
      </c>
      <c r="BL376" s="283" t="e">
        <f t="shared" si="44"/>
        <v>#DIV/0!</v>
      </c>
      <c r="BM376" s="283" t="e">
        <f t="shared" si="45"/>
        <v>#DIV/0!</v>
      </c>
      <c r="BN376" t="e">
        <f t="shared" si="48"/>
        <v>#DIV/0!</v>
      </c>
    </row>
    <row r="377" spans="1:66" x14ac:dyDescent="0.35">
      <c r="A377" t="s">
        <v>680</v>
      </c>
      <c r="B377" s="144"/>
      <c r="C377" s="98"/>
      <c r="D377" s="43" t="str">
        <f t="shared" si="41"/>
        <v>Other</v>
      </c>
      <c r="E377" s="100"/>
      <c r="F377" s="101"/>
      <c r="G377" s="100"/>
      <c r="H377" s="101"/>
      <c r="I377" s="100"/>
      <c r="J377" s="101"/>
      <c r="K377" s="100"/>
      <c r="L377" s="101"/>
      <c r="M377" s="100"/>
      <c r="N377" s="101"/>
      <c r="O377" s="100"/>
      <c r="P377" s="101"/>
      <c r="Q377" s="100"/>
      <c r="R377" s="101"/>
      <c r="S377" s="100"/>
      <c r="T377" s="101"/>
      <c r="U377" s="118"/>
      <c r="V377" s="118"/>
      <c r="W377" s="100"/>
      <c r="X377" s="100"/>
      <c r="Y377" s="100"/>
      <c r="Z377" s="100"/>
      <c r="AA377" s="132"/>
      <c r="AB377" s="101"/>
      <c r="AC377" s="101"/>
      <c r="AD377" s="101"/>
      <c r="AE377" s="100"/>
      <c r="AF377" s="101"/>
      <c r="AG377" s="100"/>
      <c r="AH377" s="101"/>
      <c r="AI377" s="100"/>
      <c r="AJ377" s="101"/>
      <c r="AK377" s="100"/>
      <c r="AL377" s="101"/>
      <c r="AM377" s="101"/>
      <c r="AN377" s="8"/>
      <c r="AO377" s="147">
        <f>IFERROR(VLOOKUP(B377,'A2. Rate Change &amp; Enrollment'!$C$20:$K$769,3,FALSE),0)</f>
        <v>0</v>
      </c>
      <c r="AP377" s="147">
        <f>IFERROR(VLOOKUP(B377,'A2. Rate Change &amp; Enrollment'!$C$20:$K$769,7,FALSE),0)</f>
        <v>0</v>
      </c>
      <c r="AQ377" s="150" t="e">
        <f t="shared" si="46"/>
        <v>#DIV/0!</v>
      </c>
      <c r="AS377" s="177"/>
      <c r="AT377" s="177"/>
      <c r="AV377" s="153" t="e">
        <f t="shared" si="47"/>
        <v>#DIV/0!</v>
      </c>
      <c r="AW377" s="101"/>
      <c r="AY377" s="132"/>
      <c r="AZ377" s="101"/>
      <c r="BA377" s="94"/>
      <c r="BB377" s="94"/>
      <c r="BC377" s="94"/>
      <c r="BD377" s="94"/>
      <c r="BE377" s="101"/>
      <c r="BF377" s="132"/>
      <c r="BG377" s="98"/>
      <c r="BH377" s="74" t="str">
        <f t="shared" si="42"/>
        <v>N</v>
      </c>
      <c r="BI377" t="e">
        <f t="shared" si="43"/>
        <v>#DIV/0!</v>
      </c>
      <c r="BK377" s="283">
        <f>IFERROR(VLOOKUP($B377, 'A2. Rate Change &amp; Enrollment'!$C$14:$BY$769, 75, FALSE), 0)</f>
        <v>0</v>
      </c>
      <c r="BL377" s="283" t="e">
        <f t="shared" si="44"/>
        <v>#DIV/0!</v>
      </c>
      <c r="BM377" s="283" t="e">
        <f t="shared" si="45"/>
        <v>#DIV/0!</v>
      </c>
      <c r="BN377" t="e">
        <f t="shared" si="48"/>
        <v>#DIV/0!</v>
      </c>
    </row>
    <row r="378" spans="1:66" x14ac:dyDescent="0.35">
      <c r="A378" t="s">
        <v>681</v>
      </c>
      <c r="B378" s="144"/>
      <c r="C378" s="98"/>
      <c r="D378" s="43" t="str">
        <f t="shared" si="41"/>
        <v>Other</v>
      </c>
      <c r="E378" s="100"/>
      <c r="F378" s="101"/>
      <c r="G378" s="100"/>
      <c r="H378" s="101"/>
      <c r="I378" s="100"/>
      <c r="J378" s="101"/>
      <c r="K378" s="100"/>
      <c r="L378" s="101"/>
      <c r="M378" s="100"/>
      <c r="N378" s="101"/>
      <c r="O378" s="100"/>
      <c r="P378" s="101"/>
      <c r="Q378" s="100"/>
      <c r="R378" s="101"/>
      <c r="S378" s="100"/>
      <c r="T378" s="101"/>
      <c r="U378" s="118"/>
      <c r="V378" s="118"/>
      <c r="W378" s="100"/>
      <c r="X378" s="100"/>
      <c r="Y378" s="100"/>
      <c r="Z378" s="100"/>
      <c r="AA378" s="132"/>
      <c r="AB378" s="101"/>
      <c r="AC378" s="101"/>
      <c r="AD378" s="101"/>
      <c r="AE378" s="100"/>
      <c r="AF378" s="101"/>
      <c r="AG378" s="100"/>
      <c r="AH378" s="101"/>
      <c r="AI378" s="100"/>
      <c r="AJ378" s="101"/>
      <c r="AK378" s="100"/>
      <c r="AL378" s="101"/>
      <c r="AM378" s="101"/>
      <c r="AN378" s="8"/>
      <c r="AO378" s="147">
        <f>IFERROR(VLOOKUP(B378,'A2. Rate Change &amp; Enrollment'!$C$20:$K$769,3,FALSE),0)</f>
        <v>0</v>
      </c>
      <c r="AP378" s="147">
        <f>IFERROR(VLOOKUP(B378,'A2. Rate Change &amp; Enrollment'!$C$20:$K$769,7,FALSE),0)</f>
        <v>0</v>
      </c>
      <c r="AQ378" s="150" t="e">
        <f t="shared" si="46"/>
        <v>#DIV/0!</v>
      </c>
      <c r="AS378" s="177"/>
      <c r="AT378" s="177"/>
      <c r="AV378" s="153" t="e">
        <f t="shared" si="47"/>
        <v>#DIV/0!</v>
      </c>
      <c r="AW378" s="101"/>
      <c r="AY378" s="132"/>
      <c r="AZ378" s="101"/>
      <c r="BA378" s="94"/>
      <c r="BB378" s="94"/>
      <c r="BC378" s="94"/>
      <c r="BD378" s="94"/>
      <c r="BE378" s="101"/>
      <c r="BF378" s="132"/>
      <c r="BG378" s="98"/>
      <c r="BH378" s="74" t="str">
        <f t="shared" si="42"/>
        <v>N</v>
      </c>
      <c r="BI378" t="e">
        <f t="shared" si="43"/>
        <v>#DIV/0!</v>
      </c>
      <c r="BK378" s="283">
        <f>IFERROR(VLOOKUP($B378, 'A2. Rate Change &amp; Enrollment'!$C$14:$BY$769, 75, FALSE), 0)</f>
        <v>0</v>
      </c>
      <c r="BL378" s="283" t="e">
        <f t="shared" si="44"/>
        <v>#DIV/0!</v>
      </c>
      <c r="BM378" s="283" t="e">
        <f t="shared" si="45"/>
        <v>#DIV/0!</v>
      </c>
      <c r="BN378" t="e">
        <f t="shared" si="48"/>
        <v>#DIV/0!</v>
      </c>
    </row>
    <row r="379" spans="1:66" x14ac:dyDescent="0.35">
      <c r="A379" t="s">
        <v>682</v>
      </c>
      <c r="B379" s="144"/>
      <c r="C379" s="98"/>
      <c r="D379" s="43" t="str">
        <f t="shared" si="41"/>
        <v>Other</v>
      </c>
      <c r="E379" s="100"/>
      <c r="F379" s="101"/>
      <c r="G379" s="100"/>
      <c r="H379" s="101"/>
      <c r="I379" s="100"/>
      <c r="J379" s="101"/>
      <c r="K379" s="100"/>
      <c r="L379" s="101"/>
      <c r="M379" s="100"/>
      <c r="N379" s="101"/>
      <c r="O379" s="100"/>
      <c r="P379" s="101"/>
      <c r="Q379" s="100"/>
      <c r="R379" s="101"/>
      <c r="S379" s="100"/>
      <c r="T379" s="101"/>
      <c r="U379" s="118"/>
      <c r="V379" s="118"/>
      <c r="W379" s="100"/>
      <c r="X379" s="100"/>
      <c r="Y379" s="100"/>
      <c r="Z379" s="100"/>
      <c r="AA379" s="132"/>
      <c r="AB379" s="101"/>
      <c r="AC379" s="101"/>
      <c r="AD379" s="101"/>
      <c r="AE379" s="100"/>
      <c r="AF379" s="101"/>
      <c r="AG379" s="100"/>
      <c r="AH379" s="101"/>
      <c r="AI379" s="100"/>
      <c r="AJ379" s="101"/>
      <c r="AK379" s="100"/>
      <c r="AL379" s="101"/>
      <c r="AM379" s="101"/>
      <c r="AN379" s="8"/>
      <c r="AO379" s="147">
        <f>IFERROR(VLOOKUP(B379,'A2. Rate Change &amp; Enrollment'!$C$20:$K$769,3,FALSE),0)</f>
        <v>0</v>
      </c>
      <c r="AP379" s="147">
        <f>IFERROR(VLOOKUP(B379,'A2. Rate Change &amp; Enrollment'!$C$20:$K$769,7,FALSE),0)</f>
        <v>0</v>
      </c>
      <c r="AQ379" s="150" t="e">
        <f t="shared" si="46"/>
        <v>#DIV/0!</v>
      </c>
      <c r="AS379" s="177"/>
      <c r="AT379" s="177"/>
      <c r="AV379" s="153" t="e">
        <f t="shared" si="47"/>
        <v>#DIV/0!</v>
      </c>
      <c r="AW379" s="101"/>
      <c r="AY379" s="132"/>
      <c r="AZ379" s="101"/>
      <c r="BA379" s="94"/>
      <c r="BB379" s="94"/>
      <c r="BC379" s="94"/>
      <c r="BD379" s="94"/>
      <c r="BE379" s="101"/>
      <c r="BF379" s="132"/>
      <c r="BG379" s="98"/>
      <c r="BH379" s="74" t="str">
        <f t="shared" si="42"/>
        <v>N</v>
      </c>
      <c r="BI379" t="e">
        <f t="shared" si="43"/>
        <v>#DIV/0!</v>
      </c>
      <c r="BK379" s="283">
        <f>IFERROR(VLOOKUP($B379, 'A2. Rate Change &amp; Enrollment'!$C$14:$BY$769, 75, FALSE), 0)</f>
        <v>0</v>
      </c>
      <c r="BL379" s="283" t="e">
        <f t="shared" si="44"/>
        <v>#DIV/0!</v>
      </c>
      <c r="BM379" s="283" t="e">
        <f t="shared" si="45"/>
        <v>#DIV/0!</v>
      </c>
      <c r="BN379" t="e">
        <f t="shared" si="48"/>
        <v>#DIV/0!</v>
      </c>
    </row>
    <row r="380" spans="1:66" x14ac:dyDescent="0.35">
      <c r="A380" t="s">
        <v>683</v>
      </c>
      <c r="B380" s="144"/>
      <c r="C380" s="98"/>
      <c r="D380" s="43" t="str">
        <f t="shared" si="41"/>
        <v>Other</v>
      </c>
      <c r="E380" s="100"/>
      <c r="F380" s="101"/>
      <c r="G380" s="100"/>
      <c r="H380" s="101"/>
      <c r="I380" s="100"/>
      <c r="J380" s="101"/>
      <c r="K380" s="100"/>
      <c r="L380" s="101"/>
      <c r="M380" s="100"/>
      <c r="N380" s="101"/>
      <c r="O380" s="100"/>
      <c r="P380" s="101"/>
      <c r="Q380" s="100"/>
      <c r="R380" s="101"/>
      <c r="S380" s="100"/>
      <c r="T380" s="101"/>
      <c r="U380" s="118"/>
      <c r="V380" s="118"/>
      <c r="W380" s="100"/>
      <c r="X380" s="100"/>
      <c r="Y380" s="100"/>
      <c r="Z380" s="100"/>
      <c r="AA380" s="132"/>
      <c r="AB380" s="101"/>
      <c r="AC380" s="101"/>
      <c r="AD380" s="101"/>
      <c r="AE380" s="100"/>
      <c r="AF380" s="101"/>
      <c r="AG380" s="100"/>
      <c r="AH380" s="101"/>
      <c r="AI380" s="100"/>
      <c r="AJ380" s="101"/>
      <c r="AK380" s="100"/>
      <c r="AL380" s="101"/>
      <c r="AM380" s="101"/>
      <c r="AN380" s="8"/>
      <c r="AO380" s="147">
        <f>IFERROR(VLOOKUP(B380,'A2. Rate Change &amp; Enrollment'!$C$20:$K$769,3,FALSE),0)</f>
        <v>0</v>
      </c>
      <c r="AP380" s="147">
        <f>IFERROR(VLOOKUP(B380,'A2. Rate Change &amp; Enrollment'!$C$20:$K$769,7,FALSE),0)</f>
        <v>0</v>
      </c>
      <c r="AQ380" s="150" t="e">
        <f t="shared" si="46"/>
        <v>#DIV/0!</v>
      </c>
      <c r="AS380" s="177"/>
      <c r="AT380" s="177"/>
      <c r="AV380" s="153" t="e">
        <f t="shared" si="47"/>
        <v>#DIV/0!</v>
      </c>
      <c r="AW380" s="101"/>
      <c r="AY380" s="132"/>
      <c r="AZ380" s="101"/>
      <c r="BA380" s="94"/>
      <c r="BB380" s="94"/>
      <c r="BC380" s="94"/>
      <c r="BD380" s="94"/>
      <c r="BE380" s="101"/>
      <c r="BF380" s="132"/>
      <c r="BG380" s="98"/>
      <c r="BH380" s="74" t="str">
        <f t="shared" si="42"/>
        <v>N</v>
      </c>
      <c r="BI380" t="e">
        <f t="shared" si="43"/>
        <v>#DIV/0!</v>
      </c>
      <c r="BK380" s="283">
        <f>IFERROR(VLOOKUP($B380, 'A2. Rate Change &amp; Enrollment'!$C$14:$BY$769, 75, FALSE), 0)</f>
        <v>0</v>
      </c>
      <c r="BL380" s="283" t="e">
        <f t="shared" si="44"/>
        <v>#DIV/0!</v>
      </c>
      <c r="BM380" s="283" t="e">
        <f t="shared" si="45"/>
        <v>#DIV/0!</v>
      </c>
      <c r="BN380" t="e">
        <f t="shared" si="48"/>
        <v>#DIV/0!</v>
      </c>
    </row>
    <row r="381" spans="1:66" x14ac:dyDescent="0.35">
      <c r="A381" t="s">
        <v>684</v>
      </c>
      <c r="B381" s="144"/>
      <c r="C381" s="98"/>
      <c r="D381" s="43" t="str">
        <f t="shared" si="41"/>
        <v>Other</v>
      </c>
      <c r="E381" s="100"/>
      <c r="F381" s="101"/>
      <c r="G381" s="100"/>
      <c r="H381" s="101"/>
      <c r="I381" s="100"/>
      <c r="J381" s="101"/>
      <c r="K381" s="100"/>
      <c r="L381" s="101"/>
      <c r="M381" s="100"/>
      <c r="N381" s="101"/>
      <c r="O381" s="100"/>
      <c r="P381" s="101"/>
      <c r="Q381" s="100"/>
      <c r="R381" s="101"/>
      <c r="S381" s="100"/>
      <c r="T381" s="101"/>
      <c r="U381" s="118"/>
      <c r="V381" s="118"/>
      <c r="W381" s="100"/>
      <c r="X381" s="100"/>
      <c r="Y381" s="100"/>
      <c r="Z381" s="100"/>
      <c r="AA381" s="132"/>
      <c r="AB381" s="101"/>
      <c r="AC381" s="101"/>
      <c r="AD381" s="101"/>
      <c r="AE381" s="100"/>
      <c r="AF381" s="101"/>
      <c r="AG381" s="100"/>
      <c r="AH381" s="101"/>
      <c r="AI381" s="100"/>
      <c r="AJ381" s="101"/>
      <c r="AK381" s="100"/>
      <c r="AL381" s="101"/>
      <c r="AM381" s="101"/>
      <c r="AN381" s="8"/>
      <c r="AO381" s="147">
        <f>IFERROR(VLOOKUP(B381,'A2. Rate Change &amp; Enrollment'!$C$20:$K$769,3,FALSE),0)</f>
        <v>0</v>
      </c>
      <c r="AP381" s="147">
        <f>IFERROR(VLOOKUP(B381,'A2. Rate Change &amp; Enrollment'!$C$20:$K$769,7,FALSE),0)</f>
        <v>0</v>
      </c>
      <c r="AQ381" s="150" t="e">
        <f t="shared" si="46"/>
        <v>#DIV/0!</v>
      </c>
      <c r="AS381" s="177"/>
      <c r="AT381" s="177"/>
      <c r="AV381" s="153" t="e">
        <f t="shared" si="47"/>
        <v>#DIV/0!</v>
      </c>
      <c r="AW381" s="101"/>
      <c r="AY381" s="132"/>
      <c r="AZ381" s="101"/>
      <c r="BA381" s="94"/>
      <c r="BB381" s="94"/>
      <c r="BC381" s="94"/>
      <c r="BD381" s="94"/>
      <c r="BE381" s="101"/>
      <c r="BF381" s="132"/>
      <c r="BG381" s="98"/>
      <c r="BH381" s="74" t="str">
        <f t="shared" si="42"/>
        <v>N</v>
      </c>
      <c r="BI381" t="e">
        <f t="shared" si="43"/>
        <v>#DIV/0!</v>
      </c>
      <c r="BK381" s="283">
        <f>IFERROR(VLOOKUP($B381, 'A2. Rate Change &amp; Enrollment'!$C$14:$BY$769, 75, FALSE), 0)</f>
        <v>0</v>
      </c>
      <c r="BL381" s="283" t="e">
        <f t="shared" si="44"/>
        <v>#DIV/0!</v>
      </c>
      <c r="BM381" s="283" t="e">
        <f t="shared" si="45"/>
        <v>#DIV/0!</v>
      </c>
      <c r="BN381" t="e">
        <f t="shared" si="48"/>
        <v>#DIV/0!</v>
      </c>
    </row>
    <row r="382" spans="1:66" x14ac:dyDescent="0.35">
      <c r="A382" t="s">
        <v>685</v>
      </c>
      <c r="B382" s="144"/>
      <c r="C382" s="98"/>
      <c r="D382" s="43" t="str">
        <f t="shared" si="41"/>
        <v>Other</v>
      </c>
      <c r="E382" s="100"/>
      <c r="F382" s="101"/>
      <c r="G382" s="100"/>
      <c r="H382" s="101"/>
      <c r="I382" s="100"/>
      <c r="J382" s="101"/>
      <c r="K382" s="100"/>
      <c r="L382" s="101"/>
      <c r="M382" s="100"/>
      <c r="N382" s="101"/>
      <c r="O382" s="100"/>
      <c r="P382" s="101"/>
      <c r="Q382" s="100"/>
      <c r="R382" s="101"/>
      <c r="S382" s="100"/>
      <c r="T382" s="101"/>
      <c r="U382" s="118"/>
      <c r="V382" s="118"/>
      <c r="W382" s="100"/>
      <c r="X382" s="100"/>
      <c r="Y382" s="100"/>
      <c r="Z382" s="100"/>
      <c r="AA382" s="132"/>
      <c r="AB382" s="101"/>
      <c r="AC382" s="101"/>
      <c r="AD382" s="101"/>
      <c r="AE382" s="100"/>
      <c r="AF382" s="101"/>
      <c r="AG382" s="100"/>
      <c r="AH382" s="101"/>
      <c r="AI382" s="100"/>
      <c r="AJ382" s="101"/>
      <c r="AK382" s="100"/>
      <c r="AL382" s="101"/>
      <c r="AM382" s="101"/>
      <c r="AN382" s="8"/>
      <c r="AO382" s="147">
        <f>IFERROR(VLOOKUP(B382,'A2. Rate Change &amp; Enrollment'!$C$20:$K$769,3,FALSE),0)</f>
        <v>0</v>
      </c>
      <c r="AP382" s="147">
        <f>IFERROR(VLOOKUP(B382,'A2. Rate Change &amp; Enrollment'!$C$20:$K$769,7,FALSE),0)</f>
        <v>0</v>
      </c>
      <c r="AQ382" s="150" t="e">
        <f t="shared" si="46"/>
        <v>#DIV/0!</v>
      </c>
      <c r="AS382" s="177"/>
      <c r="AT382" s="177"/>
      <c r="AV382" s="153" t="e">
        <f t="shared" si="47"/>
        <v>#DIV/0!</v>
      </c>
      <c r="AW382" s="101"/>
      <c r="AY382" s="132"/>
      <c r="AZ382" s="101"/>
      <c r="BA382" s="94"/>
      <c r="BB382" s="94"/>
      <c r="BC382" s="94"/>
      <c r="BD382" s="94"/>
      <c r="BE382" s="101"/>
      <c r="BF382" s="132"/>
      <c r="BG382" s="98"/>
      <c r="BH382" s="74" t="str">
        <f t="shared" si="42"/>
        <v>N</v>
      </c>
      <c r="BI382" t="e">
        <f t="shared" si="43"/>
        <v>#DIV/0!</v>
      </c>
      <c r="BK382" s="283">
        <f>IFERROR(VLOOKUP($B382, 'A2. Rate Change &amp; Enrollment'!$C$14:$BY$769, 75, FALSE), 0)</f>
        <v>0</v>
      </c>
      <c r="BL382" s="283" t="e">
        <f t="shared" si="44"/>
        <v>#DIV/0!</v>
      </c>
      <c r="BM382" s="283" t="e">
        <f t="shared" si="45"/>
        <v>#DIV/0!</v>
      </c>
      <c r="BN382" t="e">
        <f t="shared" si="48"/>
        <v>#DIV/0!</v>
      </c>
    </row>
    <row r="383" spans="1:66" x14ac:dyDescent="0.35">
      <c r="A383" t="s">
        <v>686</v>
      </c>
      <c r="B383" s="144"/>
      <c r="C383" s="98"/>
      <c r="D383" s="43" t="str">
        <f t="shared" si="41"/>
        <v>Other</v>
      </c>
      <c r="E383" s="100"/>
      <c r="F383" s="101"/>
      <c r="G383" s="100"/>
      <c r="H383" s="101"/>
      <c r="I383" s="100"/>
      <c r="J383" s="101"/>
      <c r="K383" s="100"/>
      <c r="L383" s="101"/>
      <c r="M383" s="100"/>
      <c r="N383" s="101"/>
      <c r="O383" s="100"/>
      <c r="P383" s="101"/>
      <c r="Q383" s="100"/>
      <c r="R383" s="101"/>
      <c r="S383" s="100"/>
      <c r="T383" s="101"/>
      <c r="U383" s="118"/>
      <c r="V383" s="118"/>
      <c r="W383" s="100"/>
      <c r="X383" s="100"/>
      <c r="Y383" s="100"/>
      <c r="Z383" s="100"/>
      <c r="AA383" s="132"/>
      <c r="AB383" s="101"/>
      <c r="AC383" s="101"/>
      <c r="AD383" s="101"/>
      <c r="AE383" s="100"/>
      <c r="AF383" s="101"/>
      <c r="AG383" s="100"/>
      <c r="AH383" s="101"/>
      <c r="AI383" s="100"/>
      <c r="AJ383" s="101"/>
      <c r="AK383" s="100"/>
      <c r="AL383" s="101"/>
      <c r="AM383" s="101"/>
      <c r="AN383" s="8"/>
      <c r="AO383" s="147">
        <f>IFERROR(VLOOKUP(B383,'A2. Rate Change &amp; Enrollment'!$C$20:$K$769,3,FALSE),0)</f>
        <v>0</v>
      </c>
      <c r="AP383" s="147">
        <f>IFERROR(VLOOKUP(B383,'A2. Rate Change &amp; Enrollment'!$C$20:$K$769,7,FALSE),0)</f>
        <v>0</v>
      </c>
      <c r="AQ383" s="150" t="e">
        <f t="shared" si="46"/>
        <v>#DIV/0!</v>
      </c>
      <c r="AS383" s="177"/>
      <c r="AT383" s="177"/>
      <c r="AV383" s="153" t="e">
        <f t="shared" si="47"/>
        <v>#DIV/0!</v>
      </c>
      <c r="AW383" s="101"/>
      <c r="AY383" s="132"/>
      <c r="AZ383" s="101"/>
      <c r="BA383" s="94"/>
      <c r="BB383" s="94"/>
      <c r="BC383" s="94"/>
      <c r="BD383" s="94"/>
      <c r="BE383" s="101"/>
      <c r="BF383" s="132"/>
      <c r="BG383" s="98"/>
      <c r="BH383" s="74" t="str">
        <f t="shared" si="42"/>
        <v>N</v>
      </c>
      <c r="BI383" t="e">
        <f t="shared" si="43"/>
        <v>#DIV/0!</v>
      </c>
      <c r="BK383" s="283">
        <f>IFERROR(VLOOKUP($B383, 'A2. Rate Change &amp; Enrollment'!$C$14:$BY$769, 75, FALSE), 0)</f>
        <v>0</v>
      </c>
      <c r="BL383" s="283" t="e">
        <f t="shared" si="44"/>
        <v>#DIV/0!</v>
      </c>
      <c r="BM383" s="283" t="e">
        <f t="shared" si="45"/>
        <v>#DIV/0!</v>
      </c>
      <c r="BN383" t="e">
        <f t="shared" si="48"/>
        <v>#DIV/0!</v>
      </c>
    </row>
    <row r="384" spans="1:66" x14ac:dyDescent="0.35">
      <c r="A384" t="s">
        <v>687</v>
      </c>
      <c r="B384" s="144"/>
      <c r="C384" s="98"/>
      <c r="D384" s="43" t="str">
        <f t="shared" si="41"/>
        <v>Other</v>
      </c>
      <c r="E384" s="100"/>
      <c r="F384" s="101"/>
      <c r="G384" s="100"/>
      <c r="H384" s="101"/>
      <c r="I384" s="100"/>
      <c r="J384" s="101"/>
      <c r="K384" s="100"/>
      <c r="L384" s="101"/>
      <c r="M384" s="100"/>
      <c r="N384" s="101"/>
      <c r="O384" s="100"/>
      <c r="P384" s="101"/>
      <c r="Q384" s="100"/>
      <c r="R384" s="101"/>
      <c r="S384" s="100"/>
      <c r="T384" s="101"/>
      <c r="U384" s="118"/>
      <c r="V384" s="118"/>
      <c r="W384" s="100"/>
      <c r="X384" s="100"/>
      <c r="Y384" s="100"/>
      <c r="Z384" s="100"/>
      <c r="AA384" s="132"/>
      <c r="AB384" s="101"/>
      <c r="AC384" s="101"/>
      <c r="AD384" s="101"/>
      <c r="AE384" s="100"/>
      <c r="AF384" s="101"/>
      <c r="AG384" s="100"/>
      <c r="AH384" s="101"/>
      <c r="AI384" s="100"/>
      <c r="AJ384" s="101"/>
      <c r="AK384" s="100"/>
      <c r="AL384" s="101"/>
      <c r="AM384" s="101"/>
      <c r="AN384" s="8"/>
      <c r="AO384" s="147">
        <f>IFERROR(VLOOKUP(B384,'A2. Rate Change &amp; Enrollment'!$C$20:$K$769,3,FALSE),0)</f>
        <v>0</v>
      </c>
      <c r="AP384" s="147">
        <f>IFERROR(VLOOKUP(B384,'A2. Rate Change &amp; Enrollment'!$C$20:$K$769,7,FALSE),0)</f>
        <v>0</v>
      </c>
      <c r="AQ384" s="150" t="e">
        <f t="shared" si="46"/>
        <v>#DIV/0!</v>
      </c>
      <c r="AS384" s="177"/>
      <c r="AT384" s="177"/>
      <c r="AV384" s="153" t="e">
        <f t="shared" si="47"/>
        <v>#DIV/0!</v>
      </c>
      <c r="AW384" s="101"/>
      <c r="AY384" s="132"/>
      <c r="AZ384" s="101"/>
      <c r="BA384" s="94"/>
      <c r="BB384" s="94"/>
      <c r="BC384" s="94"/>
      <c r="BD384" s="94"/>
      <c r="BE384" s="101"/>
      <c r="BF384" s="132"/>
      <c r="BG384" s="98"/>
      <c r="BH384" s="74" t="str">
        <f t="shared" si="42"/>
        <v>N</v>
      </c>
      <c r="BI384" t="e">
        <f t="shared" si="43"/>
        <v>#DIV/0!</v>
      </c>
      <c r="BK384" s="283">
        <f>IFERROR(VLOOKUP($B384, 'A2. Rate Change &amp; Enrollment'!$C$14:$BY$769, 75, FALSE), 0)</f>
        <v>0</v>
      </c>
      <c r="BL384" s="283" t="e">
        <f t="shared" si="44"/>
        <v>#DIV/0!</v>
      </c>
      <c r="BM384" s="283" t="e">
        <f t="shared" si="45"/>
        <v>#DIV/0!</v>
      </c>
      <c r="BN384" t="e">
        <f t="shared" si="48"/>
        <v>#DIV/0!</v>
      </c>
    </row>
    <row r="385" spans="1:66" x14ac:dyDescent="0.35">
      <c r="A385" t="s">
        <v>688</v>
      </c>
      <c r="B385" s="144"/>
      <c r="C385" s="98"/>
      <c r="D385" s="43" t="str">
        <f t="shared" si="41"/>
        <v>Other</v>
      </c>
      <c r="E385" s="100"/>
      <c r="F385" s="101"/>
      <c r="G385" s="100"/>
      <c r="H385" s="101"/>
      <c r="I385" s="100"/>
      <c r="J385" s="101"/>
      <c r="K385" s="100"/>
      <c r="L385" s="101"/>
      <c r="M385" s="100"/>
      <c r="N385" s="101"/>
      <c r="O385" s="100"/>
      <c r="P385" s="101"/>
      <c r="Q385" s="100"/>
      <c r="R385" s="101"/>
      <c r="S385" s="100"/>
      <c r="T385" s="101"/>
      <c r="U385" s="118"/>
      <c r="V385" s="118"/>
      <c r="W385" s="100"/>
      <c r="X385" s="100"/>
      <c r="Y385" s="100"/>
      <c r="Z385" s="100"/>
      <c r="AA385" s="132"/>
      <c r="AB385" s="101"/>
      <c r="AC385" s="101"/>
      <c r="AD385" s="101"/>
      <c r="AE385" s="100"/>
      <c r="AF385" s="101"/>
      <c r="AG385" s="100"/>
      <c r="AH385" s="101"/>
      <c r="AI385" s="100"/>
      <c r="AJ385" s="101"/>
      <c r="AK385" s="100"/>
      <c r="AL385" s="101"/>
      <c r="AM385" s="101"/>
      <c r="AN385" s="8"/>
      <c r="AO385" s="147">
        <f>IFERROR(VLOOKUP(B385,'A2. Rate Change &amp; Enrollment'!$C$20:$K$769,3,FALSE),0)</f>
        <v>0</v>
      </c>
      <c r="AP385" s="147">
        <f>IFERROR(VLOOKUP(B385,'A2. Rate Change &amp; Enrollment'!$C$20:$K$769,7,FALSE),0)</f>
        <v>0</v>
      </c>
      <c r="AQ385" s="150" t="e">
        <f t="shared" si="46"/>
        <v>#DIV/0!</v>
      </c>
      <c r="AS385" s="177"/>
      <c r="AT385" s="177"/>
      <c r="AV385" s="153" t="e">
        <f t="shared" si="47"/>
        <v>#DIV/0!</v>
      </c>
      <c r="AW385" s="101"/>
      <c r="AY385" s="132"/>
      <c r="AZ385" s="101"/>
      <c r="BA385" s="94"/>
      <c r="BB385" s="94"/>
      <c r="BC385" s="94"/>
      <c r="BD385" s="94"/>
      <c r="BE385" s="101"/>
      <c r="BF385" s="132"/>
      <c r="BG385" s="98"/>
      <c r="BH385" s="74" t="str">
        <f t="shared" si="42"/>
        <v>N</v>
      </c>
      <c r="BI385" t="e">
        <f t="shared" si="43"/>
        <v>#DIV/0!</v>
      </c>
      <c r="BK385" s="283">
        <f>IFERROR(VLOOKUP($B385, 'A2. Rate Change &amp; Enrollment'!$C$14:$BY$769, 75, FALSE), 0)</f>
        <v>0</v>
      </c>
      <c r="BL385" s="283" t="e">
        <f t="shared" si="44"/>
        <v>#DIV/0!</v>
      </c>
      <c r="BM385" s="283" t="e">
        <f t="shared" si="45"/>
        <v>#DIV/0!</v>
      </c>
      <c r="BN385" t="e">
        <f t="shared" si="48"/>
        <v>#DIV/0!</v>
      </c>
    </row>
    <row r="386" spans="1:66" x14ac:dyDescent="0.35">
      <c r="A386" t="s">
        <v>689</v>
      </c>
      <c r="B386" s="144"/>
      <c r="C386" s="98"/>
      <c r="D386" s="43" t="str">
        <f t="shared" si="41"/>
        <v>Other</v>
      </c>
      <c r="E386" s="100"/>
      <c r="F386" s="101"/>
      <c r="G386" s="100"/>
      <c r="H386" s="101"/>
      <c r="I386" s="100"/>
      <c r="J386" s="101"/>
      <c r="K386" s="100"/>
      <c r="L386" s="101"/>
      <c r="M386" s="100"/>
      <c r="N386" s="101"/>
      <c r="O386" s="100"/>
      <c r="P386" s="101"/>
      <c r="Q386" s="100"/>
      <c r="R386" s="101"/>
      <c r="S386" s="100"/>
      <c r="T386" s="101"/>
      <c r="U386" s="118"/>
      <c r="V386" s="118"/>
      <c r="W386" s="100"/>
      <c r="X386" s="100"/>
      <c r="Y386" s="100"/>
      <c r="Z386" s="100"/>
      <c r="AA386" s="132"/>
      <c r="AB386" s="101"/>
      <c r="AC386" s="101"/>
      <c r="AD386" s="101"/>
      <c r="AE386" s="100"/>
      <c r="AF386" s="101"/>
      <c r="AG386" s="100"/>
      <c r="AH386" s="101"/>
      <c r="AI386" s="100"/>
      <c r="AJ386" s="101"/>
      <c r="AK386" s="100"/>
      <c r="AL386" s="101"/>
      <c r="AM386" s="101"/>
      <c r="AN386" s="8"/>
      <c r="AO386" s="147">
        <f>IFERROR(VLOOKUP(B386,'A2. Rate Change &amp; Enrollment'!$C$20:$K$769,3,FALSE),0)</f>
        <v>0</v>
      </c>
      <c r="AP386" s="147">
        <f>IFERROR(VLOOKUP(B386,'A2. Rate Change &amp; Enrollment'!$C$20:$K$769,7,FALSE),0)</f>
        <v>0</v>
      </c>
      <c r="AQ386" s="150" t="e">
        <f t="shared" si="46"/>
        <v>#DIV/0!</v>
      </c>
      <c r="AS386" s="177"/>
      <c r="AT386" s="177"/>
      <c r="AV386" s="153" t="e">
        <f t="shared" si="47"/>
        <v>#DIV/0!</v>
      </c>
      <c r="AW386" s="101"/>
      <c r="AY386" s="132"/>
      <c r="AZ386" s="101"/>
      <c r="BA386" s="94"/>
      <c r="BB386" s="94"/>
      <c r="BC386" s="94"/>
      <c r="BD386" s="94"/>
      <c r="BE386" s="101"/>
      <c r="BF386" s="132"/>
      <c r="BG386" s="98"/>
      <c r="BH386" s="74" t="str">
        <f t="shared" si="42"/>
        <v>N</v>
      </c>
      <c r="BI386" t="e">
        <f t="shared" si="43"/>
        <v>#DIV/0!</v>
      </c>
      <c r="BK386" s="283">
        <f>IFERROR(VLOOKUP($B386, 'A2. Rate Change &amp; Enrollment'!$C$14:$BY$769, 75, FALSE), 0)</f>
        <v>0</v>
      </c>
      <c r="BL386" s="283" t="e">
        <f t="shared" si="44"/>
        <v>#DIV/0!</v>
      </c>
      <c r="BM386" s="283" t="e">
        <f t="shared" si="45"/>
        <v>#DIV/0!</v>
      </c>
      <c r="BN386" t="e">
        <f t="shared" si="48"/>
        <v>#DIV/0!</v>
      </c>
    </row>
    <row r="387" spans="1:66" x14ac:dyDescent="0.35">
      <c r="A387" t="s">
        <v>690</v>
      </c>
      <c r="B387" s="144"/>
      <c r="C387" s="98"/>
      <c r="D387" s="43" t="str">
        <f t="shared" si="41"/>
        <v>Other</v>
      </c>
      <c r="E387" s="100"/>
      <c r="F387" s="101"/>
      <c r="G387" s="100"/>
      <c r="H387" s="101"/>
      <c r="I387" s="100"/>
      <c r="J387" s="101"/>
      <c r="K387" s="100"/>
      <c r="L387" s="101"/>
      <c r="M387" s="100"/>
      <c r="N387" s="101"/>
      <c r="O387" s="100"/>
      <c r="P387" s="101"/>
      <c r="Q387" s="100"/>
      <c r="R387" s="101"/>
      <c r="S387" s="100"/>
      <c r="T387" s="101"/>
      <c r="U387" s="118"/>
      <c r="V387" s="118"/>
      <c r="W387" s="100"/>
      <c r="X387" s="100"/>
      <c r="Y387" s="100"/>
      <c r="Z387" s="100"/>
      <c r="AA387" s="132"/>
      <c r="AB387" s="101"/>
      <c r="AC387" s="101"/>
      <c r="AD387" s="101"/>
      <c r="AE387" s="100"/>
      <c r="AF387" s="101"/>
      <c r="AG387" s="100"/>
      <c r="AH387" s="101"/>
      <c r="AI387" s="100"/>
      <c r="AJ387" s="101"/>
      <c r="AK387" s="100"/>
      <c r="AL387" s="101"/>
      <c r="AM387" s="101"/>
      <c r="AN387" s="8"/>
      <c r="AO387" s="147">
        <f>IFERROR(VLOOKUP(B387,'A2. Rate Change &amp; Enrollment'!$C$20:$K$769,3,FALSE),0)</f>
        <v>0</v>
      </c>
      <c r="AP387" s="147">
        <f>IFERROR(VLOOKUP(B387,'A2. Rate Change &amp; Enrollment'!$C$20:$K$769,7,FALSE),0)</f>
        <v>0</v>
      </c>
      <c r="AQ387" s="150" t="e">
        <f t="shared" si="46"/>
        <v>#DIV/0!</v>
      </c>
      <c r="AS387" s="177"/>
      <c r="AT387" s="177"/>
      <c r="AV387" s="153" t="e">
        <f t="shared" si="47"/>
        <v>#DIV/0!</v>
      </c>
      <c r="AW387" s="101"/>
      <c r="AY387" s="132"/>
      <c r="AZ387" s="101"/>
      <c r="BA387" s="94"/>
      <c r="BB387" s="94"/>
      <c r="BC387" s="94"/>
      <c r="BD387" s="94"/>
      <c r="BE387" s="101"/>
      <c r="BF387" s="132"/>
      <c r="BG387" s="98"/>
      <c r="BH387" s="74" t="str">
        <f t="shared" si="42"/>
        <v>N</v>
      </c>
      <c r="BI387" t="e">
        <f t="shared" si="43"/>
        <v>#DIV/0!</v>
      </c>
      <c r="BK387" s="283">
        <f>IFERROR(VLOOKUP($B387, 'A2. Rate Change &amp; Enrollment'!$C$14:$BY$769, 75, FALSE), 0)</f>
        <v>0</v>
      </c>
      <c r="BL387" s="283" t="e">
        <f t="shared" si="44"/>
        <v>#DIV/0!</v>
      </c>
      <c r="BM387" s="283" t="e">
        <f t="shared" si="45"/>
        <v>#DIV/0!</v>
      </c>
      <c r="BN387" t="e">
        <f t="shared" si="48"/>
        <v>#DIV/0!</v>
      </c>
    </row>
    <row r="388" spans="1:66" x14ac:dyDescent="0.35">
      <c r="A388" t="s">
        <v>691</v>
      </c>
      <c r="B388" s="144"/>
      <c r="C388" s="98"/>
      <c r="D388" s="43" t="str">
        <f t="shared" si="41"/>
        <v>Other</v>
      </c>
      <c r="E388" s="100"/>
      <c r="F388" s="101"/>
      <c r="G388" s="100"/>
      <c r="H388" s="101"/>
      <c r="I388" s="100"/>
      <c r="J388" s="101"/>
      <c r="K388" s="100"/>
      <c r="L388" s="101"/>
      <c r="M388" s="100"/>
      <c r="N388" s="101"/>
      <c r="O388" s="100"/>
      <c r="P388" s="101"/>
      <c r="Q388" s="100"/>
      <c r="R388" s="101"/>
      <c r="S388" s="100"/>
      <c r="T388" s="101"/>
      <c r="U388" s="118"/>
      <c r="V388" s="118"/>
      <c r="W388" s="100"/>
      <c r="X388" s="100"/>
      <c r="Y388" s="100"/>
      <c r="Z388" s="100"/>
      <c r="AA388" s="132"/>
      <c r="AB388" s="101"/>
      <c r="AC388" s="101"/>
      <c r="AD388" s="101"/>
      <c r="AE388" s="100"/>
      <c r="AF388" s="101"/>
      <c r="AG388" s="100"/>
      <c r="AH388" s="101"/>
      <c r="AI388" s="100"/>
      <c r="AJ388" s="101"/>
      <c r="AK388" s="100"/>
      <c r="AL388" s="101"/>
      <c r="AM388" s="101"/>
      <c r="AN388" s="8"/>
      <c r="AO388" s="147">
        <f>IFERROR(VLOOKUP(B388,'A2. Rate Change &amp; Enrollment'!$C$20:$K$769,3,FALSE),0)</f>
        <v>0</v>
      </c>
      <c r="AP388" s="147">
        <f>IFERROR(VLOOKUP(B388,'A2. Rate Change &amp; Enrollment'!$C$20:$K$769,7,FALSE),0)</f>
        <v>0</v>
      </c>
      <c r="AQ388" s="150" t="e">
        <f t="shared" si="46"/>
        <v>#DIV/0!</v>
      </c>
      <c r="AS388" s="177"/>
      <c r="AT388" s="177"/>
      <c r="AV388" s="153" t="e">
        <f t="shared" si="47"/>
        <v>#DIV/0!</v>
      </c>
      <c r="AW388" s="101"/>
      <c r="AY388" s="132"/>
      <c r="AZ388" s="101"/>
      <c r="BA388" s="94"/>
      <c r="BB388" s="94"/>
      <c r="BC388" s="94"/>
      <c r="BD388" s="94"/>
      <c r="BE388" s="101"/>
      <c r="BF388" s="132"/>
      <c r="BG388" s="98"/>
      <c r="BH388" s="74" t="str">
        <f t="shared" si="42"/>
        <v>N</v>
      </c>
      <c r="BI388" t="e">
        <f t="shared" si="43"/>
        <v>#DIV/0!</v>
      </c>
      <c r="BK388" s="283">
        <f>IFERROR(VLOOKUP($B388, 'A2. Rate Change &amp; Enrollment'!$C$14:$BY$769, 75, FALSE), 0)</f>
        <v>0</v>
      </c>
      <c r="BL388" s="283" t="e">
        <f t="shared" si="44"/>
        <v>#DIV/0!</v>
      </c>
      <c r="BM388" s="283" t="e">
        <f t="shared" si="45"/>
        <v>#DIV/0!</v>
      </c>
      <c r="BN388" t="e">
        <f t="shared" si="48"/>
        <v>#DIV/0!</v>
      </c>
    </row>
    <row r="389" spans="1:66" x14ac:dyDescent="0.35">
      <c r="A389" t="s">
        <v>692</v>
      </c>
      <c r="B389" s="144"/>
      <c r="C389" s="98"/>
      <c r="D389" s="43" t="str">
        <f t="shared" si="41"/>
        <v>Other</v>
      </c>
      <c r="E389" s="100"/>
      <c r="F389" s="101"/>
      <c r="G389" s="100"/>
      <c r="H389" s="101"/>
      <c r="I389" s="100"/>
      <c r="J389" s="101"/>
      <c r="K389" s="100"/>
      <c r="L389" s="101"/>
      <c r="M389" s="100"/>
      <c r="N389" s="101"/>
      <c r="O389" s="100"/>
      <c r="P389" s="101"/>
      <c r="Q389" s="100"/>
      <c r="R389" s="101"/>
      <c r="S389" s="100"/>
      <c r="T389" s="101"/>
      <c r="U389" s="118"/>
      <c r="V389" s="118"/>
      <c r="W389" s="100"/>
      <c r="X389" s="100"/>
      <c r="Y389" s="100"/>
      <c r="Z389" s="100"/>
      <c r="AA389" s="132"/>
      <c r="AB389" s="101"/>
      <c r="AC389" s="101"/>
      <c r="AD389" s="101"/>
      <c r="AE389" s="100"/>
      <c r="AF389" s="101"/>
      <c r="AG389" s="100"/>
      <c r="AH389" s="101"/>
      <c r="AI389" s="100"/>
      <c r="AJ389" s="101"/>
      <c r="AK389" s="100"/>
      <c r="AL389" s="101"/>
      <c r="AM389" s="101"/>
      <c r="AN389" s="8"/>
      <c r="AO389" s="147">
        <f>IFERROR(VLOOKUP(B389,'A2. Rate Change &amp; Enrollment'!$C$20:$K$769,3,FALSE),0)</f>
        <v>0</v>
      </c>
      <c r="AP389" s="147">
        <f>IFERROR(VLOOKUP(B389,'A2. Rate Change &amp; Enrollment'!$C$20:$K$769,7,FALSE),0)</f>
        <v>0</v>
      </c>
      <c r="AQ389" s="150" t="e">
        <f t="shared" si="46"/>
        <v>#DIV/0!</v>
      </c>
      <c r="AS389" s="177"/>
      <c r="AT389" s="177"/>
      <c r="AV389" s="153" t="e">
        <f t="shared" si="47"/>
        <v>#DIV/0!</v>
      </c>
      <c r="AW389" s="101"/>
      <c r="AY389" s="132"/>
      <c r="AZ389" s="101"/>
      <c r="BA389" s="94"/>
      <c r="BB389" s="94"/>
      <c r="BC389" s="94"/>
      <c r="BD389" s="94"/>
      <c r="BE389" s="101"/>
      <c r="BF389" s="132"/>
      <c r="BG389" s="98"/>
      <c r="BH389" s="74" t="str">
        <f t="shared" si="42"/>
        <v>N</v>
      </c>
      <c r="BI389" t="e">
        <f t="shared" si="43"/>
        <v>#DIV/0!</v>
      </c>
      <c r="BK389" s="283">
        <f>IFERROR(VLOOKUP($B389, 'A2. Rate Change &amp; Enrollment'!$C$14:$BY$769, 75, FALSE), 0)</f>
        <v>0</v>
      </c>
      <c r="BL389" s="283" t="e">
        <f t="shared" si="44"/>
        <v>#DIV/0!</v>
      </c>
      <c r="BM389" s="283" t="e">
        <f t="shared" si="45"/>
        <v>#DIV/0!</v>
      </c>
      <c r="BN389" t="e">
        <f t="shared" si="48"/>
        <v>#DIV/0!</v>
      </c>
    </row>
    <row r="390" spans="1:66" x14ac:dyDescent="0.35">
      <c r="A390" t="s">
        <v>693</v>
      </c>
      <c r="B390" s="144"/>
      <c r="C390" s="98"/>
      <c r="D390" s="43" t="str">
        <f t="shared" si="41"/>
        <v>Other</v>
      </c>
      <c r="E390" s="100"/>
      <c r="F390" s="101"/>
      <c r="G390" s="100"/>
      <c r="H390" s="101"/>
      <c r="I390" s="100"/>
      <c r="J390" s="101"/>
      <c r="K390" s="100"/>
      <c r="L390" s="101"/>
      <c r="M390" s="100"/>
      <c r="N390" s="101"/>
      <c r="O390" s="100"/>
      <c r="P390" s="101"/>
      <c r="Q390" s="100"/>
      <c r="R390" s="101"/>
      <c r="S390" s="100"/>
      <c r="T390" s="101"/>
      <c r="U390" s="118"/>
      <c r="V390" s="118"/>
      <c r="W390" s="100"/>
      <c r="X390" s="100"/>
      <c r="Y390" s="100"/>
      <c r="Z390" s="100"/>
      <c r="AA390" s="132"/>
      <c r="AB390" s="101"/>
      <c r="AC390" s="101"/>
      <c r="AD390" s="101"/>
      <c r="AE390" s="100"/>
      <c r="AF390" s="101"/>
      <c r="AG390" s="100"/>
      <c r="AH390" s="101"/>
      <c r="AI390" s="100"/>
      <c r="AJ390" s="101"/>
      <c r="AK390" s="100"/>
      <c r="AL390" s="101"/>
      <c r="AM390" s="101"/>
      <c r="AN390" s="8"/>
      <c r="AO390" s="147">
        <f>IFERROR(VLOOKUP(B390,'A2. Rate Change &amp; Enrollment'!$C$20:$K$769,3,FALSE),0)</f>
        <v>0</v>
      </c>
      <c r="AP390" s="147">
        <f>IFERROR(VLOOKUP(B390,'A2. Rate Change &amp; Enrollment'!$C$20:$K$769,7,FALSE),0)</f>
        <v>0</v>
      </c>
      <c r="AQ390" s="150" t="e">
        <f t="shared" si="46"/>
        <v>#DIV/0!</v>
      </c>
      <c r="AS390" s="177"/>
      <c r="AT390" s="177"/>
      <c r="AV390" s="153" t="e">
        <f t="shared" si="47"/>
        <v>#DIV/0!</v>
      </c>
      <c r="AW390" s="101"/>
      <c r="AY390" s="132"/>
      <c r="AZ390" s="101"/>
      <c r="BA390" s="94"/>
      <c r="BB390" s="94"/>
      <c r="BC390" s="94"/>
      <c r="BD390" s="94"/>
      <c r="BE390" s="101"/>
      <c r="BF390" s="132"/>
      <c r="BG390" s="98"/>
      <c r="BH390" s="74" t="str">
        <f t="shared" si="42"/>
        <v>N</v>
      </c>
      <c r="BI390" t="e">
        <f t="shared" si="43"/>
        <v>#DIV/0!</v>
      </c>
      <c r="BK390" s="283">
        <f>IFERROR(VLOOKUP($B390, 'A2. Rate Change &amp; Enrollment'!$C$14:$BY$769, 75, FALSE), 0)</f>
        <v>0</v>
      </c>
      <c r="BL390" s="283" t="e">
        <f t="shared" si="44"/>
        <v>#DIV/0!</v>
      </c>
      <c r="BM390" s="283" t="e">
        <f t="shared" si="45"/>
        <v>#DIV/0!</v>
      </c>
      <c r="BN390" t="e">
        <f t="shared" si="48"/>
        <v>#DIV/0!</v>
      </c>
    </row>
    <row r="391" spans="1:66" x14ac:dyDescent="0.35">
      <c r="A391" t="s">
        <v>694</v>
      </c>
      <c r="B391" s="144"/>
      <c r="C391" s="98"/>
      <c r="D391" s="43" t="str">
        <f t="shared" si="41"/>
        <v>Other</v>
      </c>
      <c r="E391" s="100"/>
      <c r="F391" s="101"/>
      <c r="G391" s="100"/>
      <c r="H391" s="101"/>
      <c r="I391" s="100"/>
      <c r="J391" s="101"/>
      <c r="K391" s="100"/>
      <c r="L391" s="101"/>
      <c r="M391" s="100"/>
      <c r="N391" s="101"/>
      <c r="O391" s="100"/>
      <c r="P391" s="101"/>
      <c r="Q391" s="100"/>
      <c r="R391" s="101"/>
      <c r="S391" s="100"/>
      <c r="T391" s="101"/>
      <c r="U391" s="118"/>
      <c r="V391" s="118"/>
      <c r="W391" s="100"/>
      <c r="X391" s="100"/>
      <c r="Y391" s="100"/>
      <c r="Z391" s="100"/>
      <c r="AA391" s="132"/>
      <c r="AB391" s="101"/>
      <c r="AC391" s="101"/>
      <c r="AD391" s="101"/>
      <c r="AE391" s="100"/>
      <c r="AF391" s="101"/>
      <c r="AG391" s="100"/>
      <c r="AH391" s="101"/>
      <c r="AI391" s="100"/>
      <c r="AJ391" s="101"/>
      <c r="AK391" s="100"/>
      <c r="AL391" s="101"/>
      <c r="AM391" s="101"/>
      <c r="AN391" s="8"/>
      <c r="AO391" s="147">
        <f>IFERROR(VLOOKUP(B391,'A2. Rate Change &amp; Enrollment'!$C$20:$K$769,3,FALSE),0)</f>
        <v>0</v>
      </c>
      <c r="AP391" s="147">
        <f>IFERROR(VLOOKUP(B391,'A2. Rate Change &amp; Enrollment'!$C$20:$K$769,7,FALSE),0)</f>
        <v>0</v>
      </c>
      <c r="AQ391" s="150" t="e">
        <f t="shared" si="46"/>
        <v>#DIV/0!</v>
      </c>
      <c r="AS391" s="177"/>
      <c r="AT391" s="177"/>
      <c r="AV391" s="153" t="e">
        <f t="shared" si="47"/>
        <v>#DIV/0!</v>
      </c>
      <c r="AW391" s="101"/>
      <c r="AY391" s="132"/>
      <c r="AZ391" s="101"/>
      <c r="BA391" s="94"/>
      <c r="BB391" s="94"/>
      <c r="BC391" s="94"/>
      <c r="BD391" s="94"/>
      <c r="BE391" s="101"/>
      <c r="BF391" s="132"/>
      <c r="BG391" s="98"/>
      <c r="BH391" s="74" t="str">
        <f t="shared" si="42"/>
        <v>N</v>
      </c>
      <c r="BI391" t="e">
        <f t="shared" si="43"/>
        <v>#DIV/0!</v>
      </c>
      <c r="BK391" s="283">
        <f>IFERROR(VLOOKUP($B391, 'A2. Rate Change &amp; Enrollment'!$C$14:$BY$769, 75, FALSE), 0)</f>
        <v>0</v>
      </c>
      <c r="BL391" s="283" t="e">
        <f t="shared" si="44"/>
        <v>#DIV/0!</v>
      </c>
      <c r="BM391" s="283" t="e">
        <f t="shared" si="45"/>
        <v>#DIV/0!</v>
      </c>
      <c r="BN391" t="e">
        <f t="shared" si="48"/>
        <v>#DIV/0!</v>
      </c>
    </row>
    <row r="392" spans="1:66" x14ac:dyDescent="0.35">
      <c r="A392" t="s">
        <v>695</v>
      </c>
      <c r="B392" s="144"/>
      <c r="C392" s="98"/>
      <c r="D392" s="43" t="str">
        <f t="shared" si="41"/>
        <v>Other</v>
      </c>
      <c r="E392" s="100"/>
      <c r="F392" s="101"/>
      <c r="G392" s="100"/>
      <c r="H392" s="101"/>
      <c r="I392" s="100"/>
      <c r="J392" s="101"/>
      <c r="K392" s="100"/>
      <c r="L392" s="101"/>
      <c r="M392" s="100"/>
      <c r="N392" s="101"/>
      <c r="O392" s="100"/>
      <c r="P392" s="101"/>
      <c r="Q392" s="100"/>
      <c r="R392" s="101"/>
      <c r="S392" s="100"/>
      <c r="T392" s="101"/>
      <c r="U392" s="118"/>
      <c r="V392" s="118"/>
      <c r="W392" s="100"/>
      <c r="X392" s="100"/>
      <c r="Y392" s="100"/>
      <c r="Z392" s="100"/>
      <c r="AA392" s="132"/>
      <c r="AB392" s="101"/>
      <c r="AC392" s="101"/>
      <c r="AD392" s="101"/>
      <c r="AE392" s="100"/>
      <c r="AF392" s="101"/>
      <c r="AG392" s="100"/>
      <c r="AH392" s="101"/>
      <c r="AI392" s="100"/>
      <c r="AJ392" s="101"/>
      <c r="AK392" s="100"/>
      <c r="AL392" s="101"/>
      <c r="AM392" s="101"/>
      <c r="AN392" s="8"/>
      <c r="AO392" s="147">
        <f>IFERROR(VLOOKUP(B392,'A2. Rate Change &amp; Enrollment'!$C$20:$K$769,3,FALSE),0)</f>
        <v>0</v>
      </c>
      <c r="AP392" s="147">
        <f>IFERROR(VLOOKUP(B392,'A2. Rate Change &amp; Enrollment'!$C$20:$K$769,7,FALSE),0)</f>
        <v>0</v>
      </c>
      <c r="AQ392" s="150" t="e">
        <f t="shared" si="46"/>
        <v>#DIV/0!</v>
      </c>
      <c r="AS392" s="177"/>
      <c r="AT392" s="177"/>
      <c r="AV392" s="153" t="e">
        <f t="shared" si="47"/>
        <v>#DIV/0!</v>
      </c>
      <c r="AW392" s="101"/>
      <c r="AY392" s="132"/>
      <c r="AZ392" s="101"/>
      <c r="BA392" s="94"/>
      <c r="BB392" s="94"/>
      <c r="BC392" s="94"/>
      <c r="BD392" s="94"/>
      <c r="BE392" s="101"/>
      <c r="BF392" s="132"/>
      <c r="BG392" s="98"/>
      <c r="BH392" s="74" t="str">
        <f t="shared" si="42"/>
        <v>N</v>
      </c>
      <c r="BI392" t="e">
        <f t="shared" si="43"/>
        <v>#DIV/0!</v>
      </c>
      <c r="BK392" s="283">
        <f>IFERROR(VLOOKUP($B392, 'A2. Rate Change &amp; Enrollment'!$C$14:$BY$769, 75, FALSE), 0)</f>
        <v>0</v>
      </c>
      <c r="BL392" s="283" t="e">
        <f t="shared" si="44"/>
        <v>#DIV/0!</v>
      </c>
      <c r="BM392" s="283" t="e">
        <f t="shared" si="45"/>
        <v>#DIV/0!</v>
      </c>
      <c r="BN392" t="e">
        <f t="shared" si="48"/>
        <v>#DIV/0!</v>
      </c>
    </row>
    <row r="393" spans="1:66" x14ac:dyDescent="0.35">
      <c r="A393" t="s">
        <v>696</v>
      </c>
      <c r="B393" s="144"/>
      <c r="C393" s="98"/>
      <c r="D393" s="43" t="str">
        <f t="shared" si="41"/>
        <v>Other</v>
      </c>
      <c r="E393" s="100"/>
      <c r="F393" s="101"/>
      <c r="G393" s="100"/>
      <c r="H393" s="101"/>
      <c r="I393" s="100"/>
      <c r="J393" s="101"/>
      <c r="K393" s="100"/>
      <c r="L393" s="101"/>
      <c r="M393" s="100"/>
      <c r="N393" s="101"/>
      <c r="O393" s="100"/>
      <c r="P393" s="101"/>
      <c r="Q393" s="100"/>
      <c r="R393" s="101"/>
      <c r="S393" s="100"/>
      <c r="T393" s="101"/>
      <c r="U393" s="118"/>
      <c r="V393" s="118"/>
      <c r="W393" s="100"/>
      <c r="X393" s="100"/>
      <c r="Y393" s="100"/>
      <c r="Z393" s="100"/>
      <c r="AA393" s="132"/>
      <c r="AB393" s="101"/>
      <c r="AC393" s="101"/>
      <c r="AD393" s="101"/>
      <c r="AE393" s="100"/>
      <c r="AF393" s="101"/>
      <c r="AG393" s="100"/>
      <c r="AH393" s="101"/>
      <c r="AI393" s="100"/>
      <c r="AJ393" s="101"/>
      <c r="AK393" s="100"/>
      <c r="AL393" s="101"/>
      <c r="AM393" s="101"/>
      <c r="AN393" s="8"/>
      <c r="AO393" s="147">
        <f>IFERROR(VLOOKUP(B393,'A2. Rate Change &amp; Enrollment'!$C$20:$K$769,3,FALSE),0)</f>
        <v>0</v>
      </c>
      <c r="AP393" s="147">
        <f>IFERROR(VLOOKUP(B393,'A2. Rate Change &amp; Enrollment'!$C$20:$K$769,7,FALSE),0)</f>
        <v>0</v>
      </c>
      <c r="AQ393" s="150" t="e">
        <f t="shared" si="46"/>
        <v>#DIV/0!</v>
      </c>
      <c r="AS393" s="177"/>
      <c r="AT393" s="177"/>
      <c r="AV393" s="153" t="e">
        <f t="shared" si="47"/>
        <v>#DIV/0!</v>
      </c>
      <c r="AW393" s="101"/>
      <c r="AY393" s="132"/>
      <c r="AZ393" s="101"/>
      <c r="BA393" s="94"/>
      <c r="BB393" s="94"/>
      <c r="BC393" s="94"/>
      <c r="BD393" s="94"/>
      <c r="BE393" s="101"/>
      <c r="BF393" s="132"/>
      <c r="BG393" s="98"/>
      <c r="BH393" s="74" t="str">
        <f t="shared" si="42"/>
        <v>N</v>
      </c>
      <c r="BI393" t="e">
        <f t="shared" si="43"/>
        <v>#DIV/0!</v>
      </c>
      <c r="BK393" s="283">
        <f>IFERROR(VLOOKUP($B393, 'A2. Rate Change &amp; Enrollment'!$C$14:$BY$769, 75, FALSE), 0)</f>
        <v>0</v>
      </c>
      <c r="BL393" s="283" t="e">
        <f t="shared" si="44"/>
        <v>#DIV/0!</v>
      </c>
      <c r="BM393" s="283" t="e">
        <f t="shared" si="45"/>
        <v>#DIV/0!</v>
      </c>
      <c r="BN393" t="e">
        <f t="shared" si="48"/>
        <v>#DIV/0!</v>
      </c>
    </row>
    <row r="394" spans="1:66" x14ac:dyDescent="0.35">
      <c r="A394" t="s">
        <v>697</v>
      </c>
      <c r="B394" s="144"/>
      <c r="C394" s="98"/>
      <c r="D394" s="43" t="str">
        <f t="shared" si="41"/>
        <v>Other</v>
      </c>
      <c r="E394" s="100"/>
      <c r="F394" s="101"/>
      <c r="G394" s="100"/>
      <c r="H394" s="101"/>
      <c r="I394" s="100"/>
      <c r="J394" s="101"/>
      <c r="K394" s="100"/>
      <c r="L394" s="101"/>
      <c r="M394" s="100"/>
      <c r="N394" s="101"/>
      <c r="O394" s="100"/>
      <c r="P394" s="101"/>
      <c r="Q394" s="100"/>
      <c r="R394" s="101"/>
      <c r="S394" s="100"/>
      <c r="T394" s="101"/>
      <c r="U394" s="118"/>
      <c r="V394" s="118"/>
      <c r="W394" s="100"/>
      <c r="X394" s="100"/>
      <c r="Y394" s="100"/>
      <c r="Z394" s="100"/>
      <c r="AA394" s="132"/>
      <c r="AB394" s="101"/>
      <c r="AC394" s="101"/>
      <c r="AD394" s="101"/>
      <c r="AE394" s="100"/>
      <c r="AF394" s="101"/>
      <c r="AG394" s="100"/>
      <c r="AH394" s="101"/>
      <c r="AI394" s="100"/>
      <c r="AJ394" s="101"/>
      <c r="AK394" s="100"/>
      <c r="AL394" s="101"/>
      <c r="AM394" s="101"/>
      <c r="AN394" s="8"/>
      <c r="AO394" s="147">
        <f>IFERROR(VLOOKUP(B394,'A2. Rate Change &amp; Enrollment'!$C$20:$K$769,3,FALSE),0)</f>
        <v>0</v>
      </c>
      <c r="AP394" s="147">
        <f>IFERROR(VLOOKUP(B394,'A2. Rate Change &amp; Enrollment'!$C$20:$K$769,7,FALSE),0)</f>
        <v>0</v>
      </c>
      <c r="AQ394" s="150" t="e">
        <f t="shared" si="46"/>
        <v>#DIV/0!</v>
      </c>
      <c r="AS394" s="177"/>
      <c r="AT394" s="177"/>
      <c r="AV394" s="153" t="e">
        <f t="shared" si="47"/>
        <v>#DIV/0!</v>
      </c>
      <c r="AW394" s="101"/>
      <c r="AY394" s="132"/>
      <c r="AZ394" s="101"/>
      <c r="BA394" s="94"/>
      <c r="BB394" s="94"/>
      <c r="BC394" s="94"/>
      <c r="BD394" s="94"/>
      <c r="BE394" s="101"/>
      <c r="BF394" s="132"/>
      <c r="BG394" s="98"/>
      <c r="BH394" s="74" t="str">
        <f t="shared" si="42"/>
        <v>N</v>
      </c>
      <c r="BI394" t="e">
        <f t="shared" si="43"/>
        <v>#DIV/0!</v>
      </c>
      <c r="BK394" s="283">
        <f>IFERROR(VLOOKUP($B394, 'A2. Rate Change &amp; Enrollment'!$C$14:$BY$769, 75, FALSE), 0)</f>
        <v>0</v>
      </c>
      <c r="BL394" s="283" t="e">
        <f t="shared" si="44"/>
        <v>#DIV/0!</v>
      </c>
      <c r="BM394" s="283" t="e">
        <f t="shared" si="45"/>
        <v>#DIV/0!</v>
      </c>
      <c r="BN394" t="e">
        <f t="shared" si="48"/>
        <v>#DIV/0!</v>
      </c>
    </row>
    <row r="395" spans="1:66" x14ac:dyDescent="0.35">
      <c r="A395" t="s">
        <v>698</v>
      </c>
      <c r="B395" s="144"/>
      <c r="C395" s="98"/>
      <c r="D395" s="43" t="str">
        <f t="shared" si="41"/>
        <v>Other</v>
      </c>
      <c r="E395" s="100"/>
      <c r="F395" s="101"/>
      <c r="G395" s="100"/>
      <c r="H395" s="101"/>
      <c r="I395" s="100"/>
      <c r="J395" s="101"/>
      <c r="K395" s="100"/>
      <c r="L395" s="101"/>
      <c r="M395" s="100"/>
      <c r="N395" s="101"/>
      <c r="O395" s="100"/>
      <c r="P395" s="101"/>
      <c r="Q395" s="100"/>
      <c r="R395" s="101"/>
      <c r="S395" s="100"/>
      <c r="T395" s="101"/>
      <c r="U395" s="118"/>
      <c r="V395" s="118"/>
      <c r="W395" s="100"/>
      <c r="X395" s="100"/>
      <c r="Y395" s="100"/>
      <c r="Z395" s="100"/>
      <c r="AA395" s="132"/>
      <c r="AB395" s="101"/>
      <c r="AC395" s="101"/>
      <c r="AD395" s="101"/>
      <c r="AE395" s="100"/>
      <c r="AF395" s="101"/>
      <c r="AG395" s="100"/>
      <c r="AH395" s="101"/>
      <c r="AI395" s="100"/>
      <c r="AJ395" s="101"/>
      <c r="AK395" s="100"/>
      <c r="AL395" s="101"/>
      <c r="AM395" s="101"/>
      <c r="AN395" s="8"/>
      <c r="AO395" s="147">
        <f>IFERROR(VLOOKUP(B395,'A2. Rate Change &amp; Enrollment'!$C$20:$K$769,3,FALSE),0)</f>
        <v>0</v>
      </c>
      <c r="AP395" s="147">
        <f>IFERROR(VLOOKUP(B395,'A2. Rate Change &amp; Enrollment'!$C$20:$K$769,7,FALSE),0)</f>
        <v>0</v>
      </c>
      <c r="AQ395" s="150" t="e">
        <f t="shared" si="46"/>
        <v>#DIV/0!</v>
      </c>
      <c r="AS395" s="177"/>
      <c r="AT395" s="177"/>
      <c r="AV395" s="153" t="e">
        <f t="shared" si="47"/>
        <v>#DIV/0!</v>
      </c>
      <c r="AW395" s="101"/>
      <c r="AY395" s="132"/>
      <c r="AZ395" s="101"/>
      <c r="BA395" s="94"/>
      <c r="BB395" s="94"/>
      <c r="BC395" s="94"/>
      <c r="BD395" s="94"/>
      <c r="BE395" s="101"/>
      <c r="BF395" s="132"/>
      <c r="BG395" s="98"/>
      <c r="BH395" s="74" t="str">
        <f t="shared" si="42"/>
        <v>N</v>
      </c>
      <c r="BI395" t="e">
        <f t="shared" si="43"/>
        <v>#DIV/0!</v>
      </c>
      <c r="BK395" s="283">
        <f>IFERROR(VLOOKUP($B395, 'A2. Rate Change &amp; Enrollment'!$C$14:$BY$769, 75, FALSE), 0)</f>
        <v>0</v>
      </c>
      <c r="BL395" s="283" t="e">
        <f t="shared" si="44"/>
        <v>#DIV/0!</v>
      </c>
      <c r="BM395" s="283" t="e">
        <f t="shared" si="45"/>
        <v>#DIV/0!</v>
      </c>
      <c r="BN395" t="e">
        <f t="shared" si="48"/>
        <v>#DIV/0!</v>
      </c>
    </row>
    <row r="396" spans="1:66" x14ac:dyDescent="0.35">
      <c r="A396" t="s">
        <v>699</v>
      </c>
      <c r="B396" s="144"/>
      <c r="C396" s="98"/>
      <c r="D396" s="43" t="str">
        <f t="shared" si="41"/>
        <v>Other</v>
      </c>
      <c r="E396" s="100"/>
      <c r="F396" s="101"/>
      <c r="G396" s="100"/>
      <c r="H396" s="101"/>
      <c r="I396" s="100"/>
      <c r="J396" s="101"/>
      <c r="K396" s="100"/>
      <c r="L396" s="101"/>
      <c r="M396" s="100"/>
      <c r="N396" s="101"/>
      <c r="O396" s="100"/>
      <c r="P396" s="101"/>
      <c r="Q396" s="100"/>
      <c r="R396" s="101"/>
      <c r="S396" s="100"/>
      <c r="T396" s="101"/>
      <c r="U396" s="118"/>
      <c r="V396" s="118"/>
      <c r="W396" s="100"/>
      <c r="X396" s="100"/>
      <c r="Y396" s="100"/>
      <c r="Z396" s="100"/>
      <c r="AA396" s="132"/>
      <c r="AB396" s="101"/>
      <c r="AC396" s="101"/>
      <c r="AD396" s="101"/>
      <c r="AE396" s="100"/>
      <c r="AF396" s="101"/>
      <c r="AG396" s="100"/>
      <c r="AH396" s="101"/>
      <c r="AI396" s="100"/>
      <c r="AJ396" s="101"/>
      <c r="AK396" s="100"/>
      <c r="AL396" s="101"/>
      <c r="AM396" s="101"/>
      <c r="AN396" s="8"/>
      <c r="AO396" s="147">
        <f>IFERROR(VLOOKUP(B396,'A2. Rate Change &amp; Enrollment'!$C$20:$K$769,3,FALSE),0)</f>
        <v>0</v>
      </c>
      <c r="AP396" s="147">
        <f>IFERROR(VLOOKUP(B396,'A2. Rate Change &amp; Enrollment'!$C$20:$K$769,7,FALSE),0)</f>
        <v>0</v>
      </c>
      <c r="AQ396" s="150" t="e">
        <f t="shared" si="46"/>
        <v>#DIV/0!</v>
      </c>
      <c r="AS396" s="177"/>
      <c r="AT396" s="177"/>
      <c r="AV396" s="153" t="e">
        <f t="shared" si="47"/>
        <v>#DIV/0!</v>
      </c>
      <c r="AW396" s="101"/>
      <c r="AY396" s="132"/>
      <c r="AZ396" s="101"/>
      <c r="BA396" s="94"/>
      <c r="BB396" s="94"/>
      <c r="BC396" s="94"/>
      <c r="BD396" s="94"/>
      <c r="BE396" s="101"/>
      <c r="BF396" s="132"/>
      <c r="BG396" s="98"/>
      <c r="BH396" s="74" t="str">
        <f t="shared" si="42"/>
        <v>N</v>
      </c>
      <c r="BI396" t="e">
        <f t="shared" si="43"/>
        <v>#DIV/0!</v>
      </c>
      <c r="BK396" s="283">
        <f>IFERROR(VLOOKUP($B396, 'A2. Rate Change &amp; Enrollment'!$C$14:$BY$769, 75, FALSE), 0)</f>
        <v>0</v>
      </c>
      <c r="BL396" s="283" t="e">
        <f t="shared" si="44"/>
        <v>#DIV/0!</v>
      </c>
      <c r="BM396" s="283" t="e">
        <f t="shared" si="45"/>
        <v>#DIV/0!</v>
      </c>
      <c r="BN396" t="e">
        <f t="shared" si="48"/>
        <v>#DIV/0!</v>
      </c>
    </row>
    <row r="397" spans="1:66" x14ac:dyDescent="0.35">
      <c r="A397" t="s">
        <v>700</v>
      </c>
      <c r="B397" s="144"/>
      <c r="C397" s="98"/>
      <c r="D397" s="43" t="str">
        <f t="shared" si="41"/>
        <v>Other</v>
      </c>
      <c r="E397" s="100"/>
      <c r="F397" s="101"/>
      <c r="G397" s="100"/>
      <c r="H397" s="101"/>
      <c r="I397" s="100"/>
      <c r="J397" s="101"/>
      <c r="K397" s="100"/>
      <c r="L397" s="101"/>
      <c r="M397" s="100"/>
      <c r="N397" s="101"/>
      <c r="O397" s="100"/>
      <c r="P397" s="101"/>
      <c r="Q397" s="100"/>
      <c r="R397" s="101"/>
      <c r="S397" s="100"/>
      <c r="T397" s="101"/>
      <c r="U397" s="118"/>
      <c r="V397" s="118"/>
      <c r="W397" s="100"/>
      <c r="X397" s="100"/>
      <c r="Y397" s="100"/>
      <c r="Z397" s="100"/>
      <c r="AA397" s="132"/>
      <c r="AB397" s="101"/>
      <c r="AC397" s="101"/>
      <c r="AD397" s="101"/>
      <c r="AE397" s="100"/>
      <c r="AF397" s="101"/>
      <c r="AG397" s="100"/>
      <c r="AH397" s="101"/>
      <c r="AI397" s="100"/>
      <c r="AJ397" s="101"/>
      <c r="AK397" s="100"/>
      <c r="AL397" s="101"/>
      <c r="AM397" s="101"/>
      <c r="AN397" s="8"/>
      <c r="AO397" s="147">
        <f>IFERROR(VLOOKUP(B397,'A2. Rate Change &amp; Enrollment'!$C$20:$K$769,3,FALSE),0)</f>
        <v>0</v>
      </c>
      <c r="AP397" s="147">
        <f>IFERROR(VLOOKUP(B397,'A2. Rate Change &amp; Enrollment'!$C$20:$K$769,7,FALSE),0)</f>
        <v>0</v>
      </c>
      <c r="AQ397" s="150" t="e">
        <f t="shared" si="46"/>
        <v>#DIV/0!</v>
      </c>
      <c r="AS397" s="177"/>
      <c r="AT397" s="177"/>
      <c r="AV397" s="153" t="e">
        <f t="shared" si="47"/>
        <v>#DIV/0!</v>
      </c>
      <c r="AW397" s="101"/>
      <c r="AY397" s="132"/>
      <c r="AZ397" s="101"/>
      <c r="BA397" s="94"/>
      <c r="BB397" s="94"/>
      <c r="BC397" s="94"/>
      <c r="BD397" s="94"/>
      <c r="BE397" s="101"/>
      <c r="BF397" s="132"/>
      <c r="BG397" s="98"/>
      <c r="BH397" s="74" t="str">
        <f t="shared" si="42"/>
        <v>N</v>
      </c>
      <c r="BI397" t="e">
        <f t="shared" si="43"/>
        <v>#DIV/0!</v>
      </c>
      <c r="BK397" s="283">
        <f>IFERROR(VLOOKUP($B397, 'A2. Rate Change &amp; Enrollment'!$C$14:$BY$769, 75, FALSE), 0)</f>
        <v>0</v>
      </c>
      <c r="BL397" s="283" t="e">
        <f t="shared" si="44"/>
        <v>#DIV/0!</v>
      </c>
      <c r="BM397" s="283" t="e">
        <f t="shared" si="45"/>
        <v>#DIV/0!</v>
      </c>
      <c r="BN397" t="e">
        <f t="shared" si="48"/>
        <v>#DIV/0!</v>
      </c>
    </row>
    <row r="398" spans="1:66" x14ac:dyDescent="0.35">
      <c r="A398" t="s">
        <v>701</v>
      </c>
      <c r="B398" s="144"/>
      <c r="C398" s="98"/>
      <c r="D398" s="43" t="str">
        <f t="shared" si="41"/>
        <v>Other</v>
      </c>
      <c r="E398" s="100"/>
      <c r="F398" s="101"/>
      <c r="G398" s="100"/>
      <c r="H398" s="101"/>
      <c r="I398" s="100"/>
      <c r="J398" s="101"/>
      <c r="K398" s="100"/>
      <c r="L398" s="101"/>
      <c r="M398" s="100"/>
      <c r="N398" s="101"/>
      <c r="O398" s="100"/>
      <c r="P398" s="101"/>
      <c r="Q398" s="100"/>
      <c r="R398" s="101"/>
      <c r="S398" s="100"/>
      <c r="T398" s="101"/>
      <c r="U398" s="118"/>
      <c r="V398" s="118"/>
      <c r="W398" s="100"/>
      <c r="X398" s="100"/>
      <c r="Y398" s="100"/>
      <c r="Z398" s="100"/>
      <c r="AA398" s="132"/>
      <c r="AB398" s="101"/>
      <c r="AC398" s="101"/>
      <c r="AD398" s="101"/>
      <c r="AE398" s="100"/>
      <c r="AF398" s="101"/>
      <c r="AG398" s="100"/>
      <c r="AH398" s="101"/>
      <c r="AI398" s="100"/>
      <c r="AJ398" s="101"/>
      <c r="AK398" s="100"/>
      <c r="AL398" s="101"/>
      <c r="AM398" s="101"/>
      <c r="AN398" s="8"/>
      <c r="AO398" s="147">
        <f>IFERROR(VLOOKUP(B398,'A2. Rate Change &amp; Enrollment'!$C$20:$K$769,3,FALSE),0)</f>
        <v>0</v>
      </c>
      <c r="AP398" s="147">
        <f>IFERROR(VLOOKUP(B398,'A2. Rate Change &amp; Enrollment'!$C$20:$K$769,7,FALSE),0)</f>
        <v>0</v>
      </c>
      <c r="AQ398" s="150" t="e">
        <f t="shared" si="46"/>
        <v>#DIV/0!</v>
      </c>
      <c r="AS398" s="177"/>
      <c r="AT398" s="177"/>
      <c r="AV398" s="153" t="e">
        <f t="shared" si="47"/>
        <v>#DIV/0!</v>
      </c>
      <c r="AW398" s="101"/>
      <c r="AY398" s="132"/>
      <c r="AZ398" s="101"/>
      <c r="BA398" s="94"/>
      <c r="BB398" s="94"/>
      <c r="BC398" s="94"/>
      <c r="BD398" s="94"/>
      <c r="BE398" s="101"/>
      <c r="BF398" s="132"/>
      <c r="BG398" s="98"/>
      <c r="BH398" s="74" t="str">
        <f t="shared" si="42"/>
        <v>N</v>
      </c>
      <c r="BI398" t="e">
        <f t="shared" si="43"/>
        <v>#DIV/0!</v>
      </c>
      <c r="BK398" s="283">
        <f>IFERROR(VLOOKUP($B398, 'A2. Rate Change &amp; Enrollment'!$C$14:$BY$769, 75, FALSE), 0)</f>
        <v>0</v>
      </c>
      <c r="BL398" s="283" t="e">
        <f t="shared" si="44"/>
        <v>#DIV/0!</v>
      </c>
      <c r="BM398" s="283" t="e">
        <f t="shared" si="45"/>
        <v>#DIV/0!</v>
      </c>
      <c r="BN398" t="e">
        <f t="shared" si="48"/>
        <v>#DIV/0!</v>
      </c>
    </row>
    <row r="399" spans="1:66" x14ac:dyDescent="0.35">
      <c r="A399" t="s">
        <v>702</v>
      </c>
      <c r="B399" s="144"/>
      <c r="C399" s="98"/>
      <c r="D399" s="43" t="str">
        <f t="shared" si="41"/>
        <v>Other</v>
      </c>
      <c r="E399" s="100"/>
      <c r="F399" s="101"/>
      <c r="G399" s="100"/>
      <c r="H399" s="101"/>
      <c r="I399" s="100"/>
      <c r="J399" s="101"/>
      <c r="K399" s="100"/>
      <c r="L399" s="101"/>
      <c r="M399" s="100"/>
      <c r="N399" s="101"/>
      <c r="O399" s="100"/>
      <c r="P399" s="101"/>
      <c r="Q399" s="100"/>
      <c r="R399" s="101"/>
      <c r="S399" s="100"/>
      <c r="T399" s="101"/>
      <c r="U399" s="118"/>
      <c r="V399" s="118"/>
      <c r="W399" s="100"/>
      <c r="X399" s="100"/>
      <c r="Y399" s="100"/>
      <c r="Z399" s="100"/>
      <c r="AA399" s="132"/>
      <c r="AB399" s="101"/>
      <c r="AC399" s="101"/>
      <c r="AD399" s="101"/>
      <c r="AE399" s="100"/>
      <c r="AF399" s="101"/>
      <c r="AG399" s="100"/>
      <c r="AH399" s="101"/>
      <c r="AI399" s="100"/>
      <c r="AJ399" s="101"/>
      <c r="AK399" s="100"/>
      <c r="AL399" s="101"/>
      <c r="AM399" s="101"/>
      <c r="AN399" s="8"/>
      <c r="AO399" s="147">
        <f>IFERROR(VLOOKUP(B399,'A2. Rate Change &amp; Enrollment'!$C$20:$K$769,3,FALSE),0)</f>
        <v>0</v>
      </c>
      <c r="AP399" s="147">
        <f>IFERROR(VLOOKUP(B399,'A2. Rate Change &amp; Enrollment'!$C$20:$K$769,7,FALSE),0)</f>
        <v>0</v>
      </c>
      <c r="AQ399" s="150" t="e">
        <f t="shared" si="46"/>
        <v>#DIV/0!</v>
      </c>
      <c r="AS399" s="177"/>
      <c r="AT399" s="177"/>
      <c r="AV399" s="153" t="e">
        <f t="shared" si="47"/>
        <v>#DIV/0!</v>
      </c>
      <c r="AW399" s="101"/>
      <c r="AY399" s="132"/>
      <c r="AZ399" s="101"/>
      <c r="BA399" s="94"/>
      <c r="BB399" s="94"/>
      <c r="BC399" s="94"/>
      <c r="BD399" s="94"/>
      <c r="BE399" s="101"/>
      <c r="BF399" s="132"/>
      <c r="BG399" s="98"/>
      <c r="BH399" s="74" t="str">
        <f t="shared" si="42"/>
        <v>N</v>
      </c>
      <c r="BI399" t="e">
        <f t="shared" si="43"/>
        <v>#DIV/0!</v>
      </c>
      <c r="BK399" s="283">
        <f>IFERROR(VLOOKUP($B399, 'A2. Rate Change &amp; Enrollment'!$C$14:$BY$769, 75, FALSE), 0)</f>
        <v>0</v>
      </c>
      <c r="BL399" s="283" t="e">
        <f t="shared" si="44"/>
        <v>#DIV/0!</v>
      </c>
      <c r="BM399" s="283" t="e">
        <f t="shared" si="45"/>
        <v>#DIV/0!</v>
      </c>
      <c r="BN399" t="e">
        <f t="shared" si="48"/>
        <v>#DIV/0!</v>
      </c>
    </row>
    <row r="400" spans="1:66" x14ac:dyDescent="0.35">
      <c r="A400" t="s">
        <v>703</v>
      </c>
      <c r="B400" s="144"/>
      <c r="C400" s="98"/>
      <c r="D400" s="43" t="str">
        <f t="shared" ref="D400:D463" si="49">$B$4</f>
        <v>Other</v>
      </c>
      <c r="E400" s="100"/>
      <c r="F400" s="101"/>
      <c r="G400" s="100"/>
      <c r="H400" s="101"/>
      <c r="I400" s="100"/>
      <c r="J400" s="101"/>
      <c r="K400" s="100"/>
      <c r="L400" s="101"/>
      <c r="M400" s="100"/>
      <c r="N400" s="101"/>
      <c r="O400" s="100"/>
      <c r="P400" s="101"/>
      <c r="Q400" s="100"/>
      <c r="R400" s="101"/>
      <c r="S400" s="100"/>
      <c r="T400" s="101"/>
      <c r="U400" s="118"/>
      <c r="V400" s="118"/>
      <c r="W400" s="100"/>
      <c r="X400" s="100"/>
      <c r="Y400" s="100"/>
      <c r="Z400" s="100"/>
      <c r="AA400" s="132"/>
      <c r="AB400" s="101"/>
      <c r="AC400" s="101"/>
      <c r="AD400" s="101"/>
      <c r="AE400" s="100"/>
      <c r="AF400" s="101"/>
      <c r="AG400" s="100"/>
      <c r="AH400" s="101"/>
      <c r="AI400" s="100"/>
      <c r="AJ400" s="101"/>
      <c r="AK400" s="100"/>
      <c r="AL400" s="101"/>
      <c r="AM400" s="101"/>
      <c r="AN400" s="8"/>
      <c r="AO400" s="147">
        <f>IFERROR(VLOOKUP(B400,'A2. Rate Change &amp; Enrollment'!$C$20:$K$769,3,FALSE),0)</f>
        <v>0</v>
      </c>
      <c r="AP400" s="147">
        <f>IFERROR(VLOOKUP(B400,'A2. Rate Change &amp; Enrollment'!$C$20:$K$769,7,FALSE),0)</f>
        <v>0</v>
      </c>
      <c r="AQ400" s="150" t="e">
        <f t="shared" si="46"/>
        <v>#DIV/0!</v>
      </c>
      <c r="AS400" s="177"/>
      <c r="AT400" s="177"/>
      <c r="AV400" s="153" t="e">
        <f t="shared" si="47"/>
        <v>#DIV/0!</v>
      </c>
      <c r="AW400" s="101"/>
      <c r="AY400" s="132"/>
      <c r="AZ400" s="101"/>
      <c r="BA400" s="94"/>
      <c r="BB400" s="94"/>
      <c r="BC400" s="94"/>
      <c r="BD400" s="94"/>
      <c r="BE400" s="101"/>
      <c r="BF400" s="132"/>
      <c r="BG400" s="98"/>
      <c r="BH400" s="74" t="str">
        <f t="shared" ref="BH400:BH463" si="50">IF(OR(AS400-AT400&gt;5%, AT400-AS400&gt;5%), "Y", "N")</f>
        <v>N</v>
      </c>
      <c r="BI400" t="e">
        <f t="shared" ref="BI400:BI463" si="51">IF(AND(AQ400&gt;5%, BH400="Y"), "Y", "N")</f>
        <v>#DIV/0!</v>
      </c>
      <c r="BK400" s="283">
        <f>IFERROR(VLOOKUP($B400, 'A2. Rate Change &amp; Enrollment'!$C$14:$BY$769, 75, FALSE), 0)</f>
        <v>0</v>
      </c>
      <c r="BL400" s="283" t="e">
        <f t="shared" ref="BL400:BL463" si="52">BK400/$BK$14</f>
        <v>#DIV/0!</v>
      </c>
      <c r="BM400" s="283" t="e">
        <f t="shared" ref="BM400:BM463" si="53">AS400/$AS$14</f>
        <v>#DIV/0!</v>
      </c>
      <c r="BN400" t="e">
        <f t="shared" si="48"/>
        <v>#DIV/0!</v>
      </c>
    </row>
    <row r="401" spans="1:66" x14ac:dyDescent="0.35">
      <c r="A401" t="s">
        <v>704</v>
      </c>
      <c r="B401" s="144"/>
      <c r="C401" s="98"/>
      <c r="D401" s="43" t="str">
        <f t="shared" si="49"/>
        <v>Other</v>
      </c>
      <c r="E401" s="100"/>
      <c r="F401" s="101"/>
      <c r="G401" s="100"/>
      <c r="H401" s="101"/>
      <c r="I401" s="100"/>
      <c r="J401" s="101"/>
      <c r="K401" s="100"/>
      <c r="L401" s="101"/>
      <c r="M401" s="100"/>
      <c r="N401" s="101"/>
      <c r="O401" s="100"/>
      <c r="P401" s="101"/>
      <c r="Q401" s="100"/>
      <c r="R401" s="101"/>
      <c r="S401" s="100"/>
      <c r="T401" s="101"/>
      <c r="U401" s="118"/>
      <c r="V401" s="118"/>
      <c r="W401" s="100"/>
      <c r="X401" s="100"/>
      <c r="Y401" s="100"/>
      <c r="Z401" s="100"/>
      <c r="AA401" s="132"/>
      <c r="AB401" s="101"/>
      <c r="AC401" s="101"/>
      <c r="AD401" s="101"/>
      <c r="AE401" s="100"/>
      <c r="AF401" s="101"/>
      <c r="AG401" s="100"/>
      <c r="AH401" s="101"/>
      <c r="AI401" s="100"/>
      <c r="AJ401" s="101"/>
      <c r="AK401" s="100"/>
      <c r="AL401" s="101"/>
      <c r="AM401" s="101"/>
      <c r="AN401" s="8"/>
      <c r="AO401" s="147">
        <f>IFERROR(VLOOKUP(B401,'A2. Rate Change &amp; Enrollment'!$C$20:$K$769,3,FALSE),0)</f>
        <v>0</v>
      </c>
      <c r="AP401" s="147">
        <f>IFERROR(VLOOKUP(B401,'A2. Rate Change &amp; Enrollment'!$C$20:$K$769,7,FALSE),0)</f>
        <v>0</v>
      </c>
      <c r="AQ401" s="150" t="e">
        <f t="shared" ref="AQ401:AQ464" si="54">AP401/$AP$11</f>
        <v>#DIV/0!</v>
      </c>
      <c r="AS401" s="177"/>
      <c r="AT401" s="177"/>
      <c r="AV401" s="153" t="e">
        <f t="shared" ref="AV401:AV464" si="55">AS401/AT401-1</f>
        <v>#DIV/0!</v>
      </c>
      <c r="AW401" s="101"/>
      <c r="AY401" s="132"/>
      <c r="AZ401" s="101"/>
      <c r="BA401" s="94"/>
      <c r="BB401" s="94"/>
      <c r="BC401" s="94"/>
      <c r="BD401" s="94"/>
      <c r="BE401" s="101"/>
      <c r="BF401" s="132"/>
      <c r="BG401" s="98"/>
      <c r="BH401" s="74" t="str">
        <f t="shared" si="50"/>
        <v>N</v>
      </c>
      <c r="BI401" t="e">
        <f t="shared" si="51"/>
        <v>#DIV/0!</v>
      </c>
      <c r="BK401" s="283">
        <f>IFERROR(VLOOKUP($B401, 'A2. Rate Change &amp; Enrollment'!$C$14:$BY$769, 75, FALSE), 0)</f>
        <v>0</v>
      </c>
      <c r="BL401" s="283" t="e">
        <f t="shared" si="52"/>
        <v>#DIV/0!</v>
      </c>
      <c r="BM401" s="283" t="e">
        <f t="shared" si="53"/>
        <v>#DIV/0!</v>
      </c>
      <c r="BN401" t="e">
        <f t="shared" ref="BN401:BN464" si="56">IF(ABS(BM401-BL401)&lt;0.001, "N", "Y")</f>
        <v>#DIV/0!</v>
      </c>
    </row>
    <row r="402" spans="1:66" x14ac:dyDescent="0.35">
      <c r="A402" t="s">
        <v>705</v>
      </c>
      <c r="B402" s="144"/>
      <c r="C402" s="98"/>
      <c r="D402" s="43" t="str">
        <f t="shared" si="49"/>
        <v>Other</v>
      </c>
      <c r="E402" s="100"/>
      <c r="F402" s="101"/>
      <c r="G402" s="100"/>
      <c r="H402" s="101"/>
      <c r="I402" s="100"/>
      <c r="J402" s="101"/>
      <c r="K402" s="100"/>
      <c r="L402" s="101"/>
      <c r="M402" s="100"/>
      <c r="N402" s="101"/>
      <c r="O402" s="100"/>
      <c r="P402" s="101"/>
      <c r="Q402" s="100"/>
      <c r="R402" s="101"/>
      <c r="S402" s="100"/>
      <c r="T402" s="101"/>
      <c r="U402" s="118"/>
      <c r="V402" s="118"/>
      <c r="W402" s="100"/>
      <c r="X402" s="100"/>
      <c r="Y402" s="100"/>
      <c r="Z402" s="100"/>
      <c r="AA402" s="132"/>
      <c r="AB402" s="101"/>
      <c r="AC402" s="101"/>
      <c r="AD402" s="101"/>
      <c r="AE402" s="100"/>
      <c r="AF402" s="101"/>
      <c r="AG402" s="100"/>
      <c r="AH402" s="101"/>
      <c r="AI402" s="100"/>
      <c r="AJ402" s="101"/>
      <c r="AK402" s="100"/>
      <c r="AL402" s="101"/>
      <c r="AM402" s="101"/>
      <c r="AN402" s="8"/>
      <c r="AO402" s="147">
        <f>IFERROR(VLOOKUP(B402,'A2. Rate Change &amp; Enrollment'!$C$20:$K$769,3,FALSE),0)</f>
        <v>0</v>
      </c>
      <c r="AP402" s="147">
        <f>IFERROR(VLOOKUP(B402,'A2. Rate Change &amp; Enrollment'!$C$20:$K$769,7,FALSE),0)</f>
        <v>0</v>
      </c>
      <c r="AQ402" s="150" t="e">
        <f t="shared" si="54"/>
        <v>#DIV/0!</v>
      </c>
      <c r="AS402" s="177"/>
      <c r="AT402" s="177"/>
      <c r="AV402" s="153" t="e">
        <f t="shared" si="55"/>
        <v>#DIV/0!</v>
      </c>
      <c r="AW402" s="101"/>
      <c r="AY402" s="132"/>
      <c r="AZ402" s="101"/>
      <c r="BA402" s="94"/>
      <c r="BB402" s="94"/>
      <c r="BC402" s="94"/>
      <c r="BD402" s="94"/>
      <c r="BE402" s="101"/>
      <c r="BF402" s="132"/>
      <c r="BG402" s="98"/>
      <c r="BH402" s="74" t="str">
        <f t="shared" si="50"/>
        <v>N</v>
      </c>
      <c r="BI402" t="e">
        <f t="shared" si="51"/>
        <v>#DIV/0!</v>
      </c>
      <c r="BK402" s="283">
        <f>IFERROR(VLOOKUP($B402, 'A2. Rate Change &amp; Enrollment'!$C$14:$BY$769, 75, FALSE), 0)</f>
        <v>0</v>
      </c>
      <c r="BL402" s="283" t="e">
        <f t="shared" si="52"/>
        <v>#DIV/0!</v>
      </c>
      <c r="BM402" s="283" t="e">
        <f t="shared" si="53"/>
        <v>#DIV/0!</v>
      </c>
      <c r="BN402" t="e">
        <f t="shared" si="56"/>
        <v>#DIV/0!</v>
      </c>
    </row>
    <row r="403" spans="1:66" x14ac:dyDescent="0.35">
      <c r="A403" t="s">
        <v>706</v>
      </c>
      <c r="B403" s="144"/>
      <c r="C403" s="98"/>
      <c r="D403" s="43" t="str">
        <f t="shared" si="49"/>
        <v>Other</v>
      </c>
      <c r="E403" s="100"/>
      <c r="F403" s="101"/>
      <c r="G403" s="100"/>
      <c r="H403" s="101"/>
      <c r="I403" s="100"/>
      <c r="J403" s="101"/>
      <c r="K403" s="100"/>
      <c r="L403" s="101"/>
      <c r="M403" s="100"/>
      <c r="N403" s="101"/>
      <c r="O403" s="100"/>
      <c r="P403" s="101"/>
      <c r="Q403" s="100"/>
      <c r="R403" s="101"/>
      <c r="S403" s="100"/>
      <c r="T403" s="101"/>
      <c r="U403" s="118"/>
      <c r="V403" s="118"/>
      <c r="W403" s="100"/>
      <c r="X403" s="100"/>
      <c r="Y403" s="100"/>
      <c r="Z403" s="100"/>
      <c r="AA403" s="132"/>
      <c r="AB403" s="101"/>
      <c r="AC403" s="101"/>
      <c r="AD403" s="101"/>
      <c r="AE403" s="100"/>
      <c r="AF403" s="101"/>
      <c r="AG403" s="100"/>
      <c r="AH403" s="101"/>
      <c r="AI403" s="100"/>
      <c r="AJ403" s="101"/>
      <c r="AK403" s="100"/>
      <c r="AL403" s="101"/>
      <c r="AM403" s="101"/>
      <c r="AN403" s="8"/>
      <c r="AO403" s="147">
        <f>IFERROR(VLOOKUP(B403,'A2. Rate Change &amp; Enrollment'!$C$20:$K$769,3,FALSE),0)</f>
        <v>0</v>
      </c>
      <c r="AP403" s="147">
        <f>IFERROR(VLOOKUP(B403,'A2. Rate Change &amp; Enrollment'!$C$20:$K$769,7,FALSE),0)</f>
        <v>0</v>
      </c>
      <c r="AQ403" s="150" t="e">
        <f t="shared" si="54"/>
        <v>#DIV/0!</v>
      </c>
      <c r="AS403" s="177"/>
      <c r="AT403" s="177"/>
      <c r="AV403" s="153" t="e">
        <f t="shared" si="55"/>
        <v>#DIV/0!</v>
      </c>
      <c r="AW403" s="101"/>
      <c r="AY403" s="132"/>
      <c r="AZ403" s="101"/>
      <c r="BA403" s="94"/>
      <c r="BB403" s="94"/>
      <c r="BC403" s="94"/>
      <c r="BD403" s="94"/>
      <c r="BE403" s="101"/>
      <c r="BF403" s="132"/>
      <c r="BG403" s="98"/>
      <c r="BH403" s="74" t="str">
        <f t="shared" si="50"/>
        <v>N</v>
      </c>
      <c r="BI403" t="e">
        <f t="shared" si="51"/>
        <v>#DIV/0!</v>
      </c>
      <c r="BK403" s="283">
        <f>IFERROR(VLOOKUP($B403, 'A2. Rate Change &amp; Enrollment'!$C$14:$BY$769, 75, FALSE), 0)</f>
        <v>0</v>
      </c>
      <c r="BL403" s="283" t="e">
        <f t="shared" si="52"/>
        <v>#DIV/0!</v>
      </c>
      <c r="BM403" s="283" t="e">
        <f t="shared" si="53"/>
        <v>#DIV/0!</v>
      </c>
      <c r="BN403" t="e">
        <f t="shared" si="56"/>
        <v>#DIV/0!</v>
      </c>
    </row>
    <row r="404" spans="1:66" x14ac:dyDescent="0.35">
      <c r="A404" t="s">
        <v>707</v>
      </c>
      <c r="B404" s="144"/>
      <c r="C404" s="98"/>
      <c r="D404" s="43" t="str">
        <f t="shared" si="49"/>
        <v>Other</v>
      </c>
      <c r="E404" s="100"/>
      <c r="F404" s="101"/>
      <c r="G404" s="100"/>
      <c r="H404" s="101"/>
      <c r="I404" s="100"/>
      <c r="J404" s="101"/>
      <c r="K404" s="100"/>
      <c r="L404" s="101"/>
      <c r="M404" s="100"/>
      <c r="N404" s="101"/>
      <c r="O404" s="100"/>
      <c r="P404" s="101"/>
      <c r="Q404" s="100"/>
      <c r="R404" s="101"/>
      <c r="S404" s="100"/>
      <c r="T404" s="101"/>
      <c r="U404" s="118"/>
      <c r="V404" s="118"/>
      <c r="W404" s="100"/>
      <c r="X404" s="100"/>
      <c r="Y404" s="100"/>
      <c r="Z404" s="100"/>
      <c r="AA404" s="132"/>
      <c r="AB404" s="101"/>
      <c r="AC404" s="101"/>
      <c r="AD404" s="101"/>
      <c r="AE404" s="100"/>
      <c r="AF404" s="101"/>
      <c r="AG404" s="100"/>
      <c r="AH404" s="101"/>
      <c r="AI404" s="100"/>
      <c r="AJ404" s="101"/>
      <c r="AK404" s="100"/>
      <c r="AL404" s="101"/>
      <c r="AM404" s="101"/>
      <c r="AN404" s="8"/>
      <c r="AO404" s="147">
        <f>IFERROR(VLOOKUP(B404,'A2. Rate Change &amp; Enrollment'!$C$20:$K$769,3,FALSE),0)</f>
        <v>0</v>
      </c>
      <c r="AP404" s="147">
        <f>IFERROR(VLOOKUP(B404,'A2. Rate Change &amp; Enrollment'!$C$20:$K$769,7,FALSE),0)</f>
        <v>0</v>
      </c>
      <c r="AQ404" s="150" t="e">
        <f t="shared" si="54"/>
        <v>#DIV/0!</v>
      </c>
      <c r="AS404" s="177"/>
      <c r="AT404" s="177"/>
      <c r="AV404" s="153" t="e">
        <f t="shared" si="55"/>
        <v>#DIV/0!</v>
      </c>
      <c r="AW404" s="101"/>
      <c r="AY404" s="132"/>
      <c r="AZ404" s="101"/>
      <c r="BA404" s="94"/>
      <c r="BB404" s="94"/>
      <c r="BC404" s="94"/>
      <c r="BD404" s="94"/>
      <c r="BE404" s="101"/>
      <c r="BF404" s="132"/>
      <c r="BG404" s="98"/>
      <c r="BH404" s="74" t="str">
        <f t="shared" si="50"/>
        <v>N</v>
      </c>
      <c r="BI404" t="e">
        <f t="shared" si="51"/>
        <v>#DIV/0!</v>
      </c>
      <c r="BK404" s="283">
        <f>IFERROR(VLOOKUP($B404, 'A2. Rate Change &amp; Enrollment'!$C$14:$BY$769, 75, FALSE), 0)</f>
        <v>0</v>
      </c>
      <c r="BL404" s="283" t="e">
        <f t="shared" si="52"/>
        <v>#DIV/0!</v>
      </c>
      <c r="BM404" s="283" t="e">
        <f t="shared" si="53"/>
        <v>#DIV/0!</v>
      </c>
      <c r="BN404" t="e">
        <f t="shared" si="56"/>
        <v>#DIV/0!</v>
      </c>
    </row>
    <row r="405" spans="1:66" x14ac:dyDescent="0.35">
      <c r="A405" t="s">
        <v>708</v>
      </c>
      <c r="B405" s="144"/>
      <c r="C405" s="98"/>
      <c r="D405" s="43" t="str">
        <f t="shared" si="49"/>
        <v>Other</v>
      </c>
      <c r="E405" s="100"/>
      <c r="F405" s="101"/>
      <c r="G405" s="100"/>
      <c r="H405" s="101"/>
      <c r="I405" s="100"/>
      <c r="J405" s="101"/>
      <c r="K405" s="100"/>
      <c r="L405" s="101"/>
      <c r="M405" s="100"/>
      <c r="N405" s="101"/>
      <c r="O405" s="100"/>
      <c r="P405" s="101"/>
      <c r="Q405" s="100"/>
      <c r="R405" s="101"/>
      <c r="S405" s="100"/>
      <c r="T405" s="101"/>
      <c r="U405" s="118"/>
      <c r="V405" s="118"/>
      <c r="W405" s="100"/>
      <c r="X405" s="100"/>
      <c r="Y405" s="100"/>
      <c r="Z405" s="100"/>
      <c r="AA405" s="132"/>
      <c r="AB405" s="101"/>
      <c r="AC405" s="101"/>
      <c r="AD405" s="101"/>
      <c r="AE405" s="100"/>
      <c r="AF405" s="101"/>
      <c r="AG405" s="100"/>
      <c r="AH405" s="101"/>
      <c r="AI405" s="100"/>
      <c r="AJ405" s="101"/>
      <c r="AK405" s="100"/>
      <c r="AL405" s="101"/>
      <c r="AM405" s="101"/>
      <c r="AN405" s="8"/>
      <c r="AO405" s="147">
        <f>IFERROR(VLOOKUP(B405,'A2. Rate Change &amp; Enrollment'!$C$20:$K$769,3,FALSE),0)</f>
        <v>0</v>
      </c>
      <c r="AP405" s="147">
        <f>IFERROR(VLOOKUP(B405,'A2. Rate Change &amp; Enrollment'!$C$20:$K$769,7,FALSE),0)</f>
        <v>0</v>
      </c>
      <c r="AQ405" s="150" t="e">
        <f t="shared" si="54"/>
        <v>#DIV/0!</v>
      </c>
      <c r="AS405" s="177"/>
      <c r="AT405" s="177"/>
      <c r="AV405" s="153" t="e">
        <f t="shared" si="55"/>
        <v>#DIV/0!</v>
      </c>
      <c r="AW405" s="101"/>
      <c r="AY405" s="132"/>
      <c r="AZ405" s="101"/>
      <c r="BA405" s="94"/>
      <c r="BB405" s="94"/>
      <c r="BC405" s="94"/>
      <c r="BD405" s="94"/>
      <c r="BE405" s="101"/>
      <c r="BF405" s="132"/>
      <c r="BG405" s="98"/>
      <c r="BH405" s="74" t="str">
        <f t="shared" si="50"/>
        <v>N</v>
      </c>
      <c r="BI405" t="e">
        <f t="shared" si="51"/>
        <v>#DIV/0!</v>
      </c>
      <c r="BK405" s="283">
        <f>IFERROR(VLOOKUP($B405, 'A2. Rate Change &amp; Enrollment'!$C$14:$BY$769, 75, FALSE), 0)</f>
        <v>0</v>
      </c>
      <c r="BL405" s="283" t="e">
        <f t="shared" si="52"/>
        <v>#DIV/0!</v>
      </c>
      <c r="BM405" s="283" t="e">
        <f t="shared" si="53"/>
        <v>#DIV/0!</v>
      </c>
      <c r="BN405" t="e">
        <f t="shared" si="56"/>
        <v>#DIV/0!</v>
      </c>
    </row>
    <row r="406" spans="1:66" x14ac:dyDescent="0.35">
      <c r="A406" t="s">
        <v>709</v>
      </c>
      <c r="B406" s="144"/>
      <c r="C406" s="98"/>
      <c r="D406" s="43" t="str">
        <f t="shared" si="49"/>
        <v>Other</v>
      </c>
      <c r="E406" s="100"/>
      <c r="F406" s="101"/>
      <c r="G406" s="100"/>
      <c r="H406" s="101"/>
      <c r="I406" s="100"/>
      <c r="J406" s="101"/>
      <c r="K406" s="100"/>
      <c r="L406" s="101"/>
      <c r="M406" s="100"/>
      <c r="N406" s="101"/>
      <c r="O406" s="100"/>
      <c r="P406" s="101"/>
      <c r="Q406" s="100"/>
      <c r="R406" s="101"/>
      <c r="S406" s="100"/>
      <c r="T406" s="101"/>
      <c r="U406" s="118"/>
      <c r="V406" s="118"/>
      <c r="W406" s="100"/>
      <c r="X406" s="100"/>
      <c r="Y406" s="100"/>
      <c r="Z406" s="100"/>
      <c r="AA406" s="132"/>
      <c r="AB406" s="101"/>
      <c r="AC406" s="101"/>
      <c r="AD406" s="101"/>
      <c r="AE406" s="100"/>
      <c r="AF406" s="101"/>
      <c r="AG406" s="100"/>
      <c r="AH406" s="101"/>
      <c r="AI406" s="100"/>
      <c r="AJ406" s="101"/>
      <c r="AK406" s="100"/>
      <c r="AL406" s="101"/>
      <c r="AM406" s="101"/>
      <c r="AN406" s="8"/>
      <c r="AO406" s="147">
        <f>IFERROR(VLOOKUP(B406,'A2. Rate Change &amp; Enrollment'!$C$20:$K$769,3,FALSE),0)</f>
        <v>0</v>
      </c>
      <c r="AP406" s="147">
        <f>IFERROR(VLOOKUP(B406,'A2. Rate Change &amp; Enrollment'!$C$20:$K$769,7,FALSE),0)</f>
        <v>0</v>
      </c>
      <c r="AQ406" s="150" t="e">
        <f t="shared" si="54"/>
        <v>#DIV/0!</v>
      </c>
      <c r="AS406" s="177"/>
      <c r="AT406" s="177"/>
      <c r="AV406" s="153" t="e">
        <f t="shared" si="55"/>
        <v>#DIV/0!</v>
      </c>
      <c r="AW406" s="101"/>
      <c r="AY406" s="132"/>
      <c r="AZ406" s="101"/>
      <c r="BA406" s="94"/>
      <c r="BB406" s="94"/>
      <c r="BC406" s="94"/>
      <c r="BD406" s="94"/>
      <c r="BE406" s="101"/>
      <c r="BF406" s="132"/>
      <c r="BG406" s="98"/>
      <c r="BH406" s="74" t="str">
        <f t="shared" si="50"/>
        <v>N</v>
      </c>
      <c r="BI406" t="e">
        <f t="shared" si="51"/>
        <v>#DIV/0!</v>
      </c>
      <c r="BK406" s="283">
        <f>IFERROR(VLOOKUP($B406, 'A2. Rate Change &amp; Enrollment'!$C$14:$BY$769, 75, FALSE), 0)</f>
        <v>0</v>
      </c>
      <c r="BL406" s="283" t="e">
        <f t="shared" si="52"/>
        <v>#DIV/0!</v>
      </c>
      <c r="BM406" s="283" t="e">
        <f t="shared" si="53"/>
        <v>#DIV/0!</v>
      </c>
      <c r="BN406" t="e">
        <f t="shared" si="56"/>
        <v>#DIV/0!</v>
      </c>
    </row>
    <row r="407" spans="1:66" x14ac:dyDescent="0.35">
      <c r="A407" t="s">
        <v>710</v>
      </c>
      <c r="B407" s="144"/>
      <c r="C407" s="98"/>
      <c r="D407" s="43" t="str">
        <f t="shared" si="49"/>
        <v>Other</v>
      </c>
      <c r="E407" s="100"/>
      <c r="F407" s="101"/>
      <c r="G407" s="100"/>
      <c r="H407" s="101"/>
      <c r="I407" s="100"/>
      <c r="J407" s="101"/>
      <c r="K407" s="100"/>
      <c r="L407" s="101"/>
      <c r="M407" s="100"/>
      <c r="N407" s="101"/>
      <c r="O407" s="100"/>
      <c r="P407" s="101"/>
      <c r="Q407" s="100"/>
      <c r="R407" s="101"/>
      <c r="S407" s="100"/>
      <c r="T407" s="101"/>
      <c r="U407" s="118"/>
      <c r="V407" s="118"/>
      <c r="W407" s="100"/>
      <c r="X407" s="100"/>
      <c r="Y407" s="100"/>
      <c r="Z407" s="100"/>
      <c r="AA407" s="132"/>
      <c r="AB407" s="101"/>
      <c r="AC407" s="101"/>
      <c r="AD407" s="101"/>
      <c r="AE407" s="100"/>
      <c r="AF407" s="101"/>
      <c r="AG407" s="100"/>
      <c r="AH407" s="101"/>
      <c r="AI407" s="100"/>
      <c r="AJ407" s="101"/>
      <c r="AK407" s="100"/>
      <c r="AL407" s="101"/>
      <c r="AM407" s="101"/>
      <c r="AN407" s="8"/>
      <c r="AO407" s="147">
        <f>IFERROR(VLOOKUP(B407,'A2. Rate Change &amp; Enrollment'!$C$20:$K$769,3,FALSE),0)</f>
        <v>0</v>
      </c>
      <c r="AP407" s="147">
        <f>IFERROR(VLOOKUP(B407,'A2. Rate Change &amp; Enrollment'!$C$20:$K$769,7,FALSE),0)</f>
        <v>0</v>
      </c>
      <c r="AQ407" s="150" t="e">
        <f t="shared" si="54"/>
        <v>#DIV/0!</v>
      </c>
      <c r="AS407" s="177"/>
      <c r="AT407" s="177"/>
      <c r="AV407" s="153" t="e">
        <f t="shared" si="55"/>
        <v>#DIV/0!</v>
      </c>
      <c r="AW407" s="101"/>
      <c r="AY407" s="132"/>
      <c r="AZ407" s="101"/>
      <c r="BA407" s="94"/>
      <c r="BB407" s="94"/>
      <c r="BC407" s="94"/>
      <c r="BD407" s="94"/>
      <c r="BE407" s="101"/>
      <c r="BF407" s="132"/>
      <c r="BG407" s="98"/>
      <c r="BH407" s="74" t="str">
        <f t="shared" si="50"/>
        <v>N</v>
      </c>
      <c r="BI407" t="e">
        <f t="shared" si="51"/>
        <v>#DIV/0!</v>
      </c>
      <c r="BK407" s="283">
        <f>IFERROR(VLOOKUP($B407, 'A2. Rate Change &amp; Enrollment'!$C$14:$BY$769, 75, FALSE), 0)</f>
        <v>0</v>
      </c>
      <c r="BL407" s="283" t="e">
        <f t="shared" si="52"/>
        <v>#DIV/0!</v>
      </c>
      <c r="BM407" s="283" t="e">
        <f t="shared" si="53"/>
        <v>#DIV/0!</v>
      </c>
      <c r="BN407" t="e">
        <f t="shared" si="56"/>
        <v>#DIV/0!</v>
      </c>
    </row>
    <row r="408" spans="1:66" x14ac:dyDescent="0.35">
      <c r="A408" t="s">
        <v>711</v>
      </c>
      <c r="B408" s="144"/>
      <c r="C408" s="98"/>
      <c r="D408" s="43" t="str">
        <f t="shared" si="49"/>
        <v>Other</v>
      </c>
      <c r="E408" s="100"/>
      <c r="F408" s="101"/>
      <c r="G408" s="100"/>
      <c r="H408" s="101"/>
      <c r="I408" s="100"/>
      <c r="J408" s="101"/>
      <c r="K408" s="100"/>
      <c r="L408" s="101"/>
      <c r="M408" s="100"/>
      <c r="N408" s="101"/>
      <c r="O408" s="100"/>
      <c r="P408" s="101"/>
      <c r="Q408" s="100"/>
      <c r="R408" s="101"/>
      <c r="S408" s="100"/>
      <c r="T408" s="101"/>
      <c r="U408" s="118"/>
      <c r="V408" s="118"/>
      <c r="W408" s="100"/>
      <c r="X408" s="100"/>
      <c r="Y408" s="100"/>
      <c r="Z408" s="100"/>
      <c r="AA408" s="132"/>
      <c r="AB408" s="101"/>
      <c r="AC408" s="101"/>
      <c r="AD408" s="101"/>
      <c r="AE408" s="100"/>
      <c r="AF408" s="101"/>
      <c r="AG408" s="100"/>
      <c r="AH408" s="101"/>
      <c r="AI408" s="100"/>
      <c r="AJ408" s="101"/>
      <c r="AK408" s="100"/>
      <c r="AL408" s="101"/>
      <c r="AM408" s="101"/>
      <c r="AN408" s="8"/>
      <c r="AO408" s="147">
        <f>IFERROR(VLOOKUP(B408,'A2. Rate Change &amp; Enrollment'!$C$20:$K$769,3,FALSE),0)</f>
        <v>0</v>
      </c>
      <c r="AP408" s="147">
        <f>IFERROR(VLOOKUP(B408,'A2. Rate Change &amp; Enrollment'!$C$20:$K$769,7,FALSE),0)</f>
        <v>0</v>
      </c>
      <c r="AQ408" s="150" t="e">
        <f t="shared" si="54"/>
        <v>#DIV/0!</v>
      </c>
      <c r="AS408" s="177"/>
      <c r="AT408" s="177"/>
      <c r="AV408" s="153" t="e">
        <f t="shared" si="55"/>
        <v>#DIV/0!</v>
      </c>
      <c r="AW408" s="101"/>
      <c r="AY408" s="132"/>
      <c r="AZ408" s="101"/>
      <c r="BA408" s="94"/>
      <c r="BB408" s="94"/>
      <c r="BC408" s="94"/>
      <c r="BD408" s="94"/>
      <c r="BE408" s="101"/>
      <c r="BF408" s="132"/>
      <c r="BG408" s="98"/>
      <c r="BH408" s="74" t="str">
        <f t="shared" si="50"/>
        <v>N</v>
      </c>
      <c r="BI408" t="e">
        <f t="shared" si="51"/>
        <v>#DIV/0!</v>
      </c>
      <c r="BK408" s="283">
        <f>IFERROR(VLOOKUP($B408, 'A2. Rate Change &amp; Enrollment'!$C$14:$BY$769, 75, FALSE), 0)</f>
        <v>0</v>
      </c>
      <c r="BL408" s="283" t="e">
        <f t="shared" si="52"/>
        <v>#DIV/0!</v>
      </c>
      <c r="BM408" s="283" t="e">
        <f t="shared" si="53"/>
        <v>#DIV/0!</v>
      </c>
      <c r="BN408" t="e">
        <f t="shared" si="56"/>
        <v>#DIV/0!</v>
      </c>
    </row>
    <row r="409" spans="1:66" x14ac:dyDescent="0.35">
      <c r="A409" t="s">
        <v>712</v>
      </c>
      <c r="B409" s="144"/>
      <c r="C409" s="98"/>
      <c r="D409" s="43" t="str">
        <f t="shared" si="49"/>
        <v>Other</v>
      </c>
      <c r="E409" s="100"/>
      <c r="F409" s="101"/>
      <c r="G409" s="100"/>
      <c r="H409" s="101"/>
      <c r="I409" s="100"/>
      <c r="J409" s="101"/>
      <c r="K409" s="100"/>
      <c r="L409" s="101"/>
      <c r="M409" s="100"/>
      <c r="N409" s="101"/>
      <c r="O409" s="100"/>
      <c r="P409" s="101"/>
      <c r="Q409" s="100"/>
      <c r="R409" s="101"/>
      <c r="S409" s="100"/>
      <c r="T409" s="101"/>
      <c r="U409" s="118"/>
      <c r="V409" s="118"/>
      <c r="W409" s="100"/>
      <c r="X409" s="100"/>
      <c r="Y409" s="100"/>
      <c r="Z409" s="100"/>
      <c r="AA409" s="132"/>
      <c r="AB409" s="101"/>
      <c r="AC409" s="101"/>
      <c r="AD409" s="101"/>
      <c r="AE409" s="100"/>
      <c r="AF409" s="101"/>
      <c r="AG409" s="100"/>
      <c r="AH409" s="101"/>
      <c r="AI409" s="100"/>
      <c r="AJ409" s="101"/>
      <c r="AK409" s="100"/>
      <c r="AL409" s="101"/>
      <c r="AM409" s="101"/>
      <c r="AN409" s="8"/>
      <c r="AO409" s="147">
        <f>IFERROR(VLOOKUP(B409,'A2. Rate Change &amp; Enrollment'!$C$20:$K$769,3,FALSE),0)</f>
        <v>0</v>
      </c>
      <c r="AP409" s="147">
        <f>IFERROR(VLOOKUP(B409,'A2. Rate Change &amp; Enrollment'!$C$20:$K$769,7,FALSE),0)</f>
        <v>0</v>
      </c>
      <c r="AQ409" s="150" t="e">
        <f t="shared" si="54"/>
        <v>#DIV/0!</v>
      </c>
      <c r="AS409" s="177"/>
      <c r="AT409" s="177"/>
      <c r="AV409" s="153" t="e">
        <f t="shared" si="55"/>
        <v>#DIV/0!</v>
      </c>
      <c r="AW409" s="101"/>
      <c r="AY409" s="132"/>
      <c r="AZ409" s="101"/>
      <c r="BA409" s="94"/>
      <c r="BB409" s="94"/>
      <c r="BC409" s="94"/>
      <c r="BD409" s="94"/>
      <c r="BE409" s="101"/>
      <c r="BF409" s="132"/>
      <c r="BG409" s="98"/>
      <c r="BH409" s="74" t="str">
        <f t="shared" si="50"/>
        <v>N</v>
      </c>
      <c r="BI409" t="e">
        <f t="shared" si="51"/>
        <v>#DIV/0!</v>
      </c>
      <c r="BK409" s="283">
        <f>IFERROR(VLOOKUP($B409, 'A2. Rate Change &amp; Enrollment'!$C$14:$BY$769, 75, FALSE), 0)</f>
        <v>0</v>
      </c>
      <c r="BL409" s="283" t="e">
        <f t="shared" si="52"/>
        <v>#DIV/0!</v>
      </c>
      <c r="BM409" s="283" t="e">
        <f t="shared" si="53"/>
        <v>#DIV/0!</v>
      </c>
      <c r="BN409" t="e">
        <f t="shared" si="56"/>
        <v>#DIV/0!</v>
      </c>
    </row>
    <row r="410" spans="1:66" x14ac:dyDescent="0.35">
      <c r="A410" t="s">
        <v>713</v>
      </c>
      <c r="B410" s="144"/>
      <c r="C410" s="98"/>
      <c r="D410" s="43" t="str">
        <f t="shared" si="49"/>
        <v>Other</v>
      </c>
      <c r="E410" s="100"/>
      <c r="F410" s="101"/>
      <c r="G410" s="100"/>
      <c r="H410" s="101"/>
      <c r="I410" s="100"/>
      <c r="J410" s="101"/>
      <c r="K410" s="100"/>
      <c r="L410" s="101"/>
      <c r="M410" s="100"/>
      <c r="N410" s="101"/>
      <c r="O410" s="100"/>
      <c r="P410" s="101"/>
      <c r="Q410" s="100"/>
      <c r="R410" s="101"/>
      <c r="S410" s="100"/>
      <c r="T410" s="101"/>
      <c r="U410" s="118"/>
      <c r="V410" s="118"/>
      <c r="W410" s="100"/>
      <c r="X410" s="100"/>
      <c r="Y410" s="100"/>
      <c r="Z410" s="100"/>
      <c r="AA410" s="132"/>
      <c r="AB410" s="101"/>
      <c r="AC410" s="101"/>
      <c r="AD410" s="101"/>
      <c r="AE410" s="100"/>
      <c r="AF410" s="101"/>
      <c r="AG410" s="100"/>
      <c r="AH410" s="101"/>
      <c r="AI410" s="100"/>
      <c r="AJ410" s="101"/>
      <c r="AK410" s="100"/>
      <c r="AL410" s="101"/>
      <c r="AM410" s="101"/>
      <c r="AN410" s="8"/>
      <c r="AO410" s="147">
        <f>IFERROR(VLOOKUP(B410,'A2. Rate Change &amp; Enrollment'!$C$20:$K$769,3,FALSE),0)</f>
        <v>0</v>
      </c>
      <c r="AP410" s="147">
        <f>IFERROR(VLOOKUP(B410,'A2. Rate Change &amp; Enrollment'!$C$20:$K$769,7,FALSE),0)</f>
        <v>0</v>
      </c>
      <c r="AQ410" s="150" t="e">
        <f t="shared" si="54"/>
        <v>#DIV/0!</v>
      </c>
      <c r="AS410" s="177"/>
      <c r="AT410" s="177"/>
      <c r="AV410" s="153" t="e">
        <f t="shared" si="55"/>
        <v>#DIV/0!</v>
      </c>
      <c r="AW410" s="101"/>
      <c r="AY410" s="132"/>
      <c r="AZ410" s="101"/>
      <c r="BA410" s="94"/>
      <c r="BB410" s="94"/>
      <c r="BC410" s="94"/>
      <c r="BD410" s="94"/>
      <c r="BE410" s="101"/>
      <c r="BF410" s="132"/>
      <c r="BG410" s="98"/>
      <c r="BH410" s="74" t="str">
        <f t="shared" si="50"/>
        <v>N</v>
      </c>
      <c r="BI410" t="e">
        <f t="shared" si="51"/>
        <v>#DIV/0!</v>
      </c>
      <c r="BK410" s="283">
        <f>IFERROR(VLOOKUP($B410, 'A2. Rate Change &amp; Enrollment'!$C$14:$BY$769, 75, FALSE), 0)</f>
        <v>0</v>
      </c>
      <c r="BL410" s="283" t="e">
        <f t="shared" si="52"/>
        <v>#DIV/0!</v>
      </c>
      <c r="BM410" s="283" t="e">
        <f t="shared" si="53"/>
        <v>#DIV/0!</v>
      </c>
      <c r="BN410" t="e">
        <f t="shared" si="56"/>
        <v>#DIV/0!</v>
      </c>
    </row>
    <row r="411" spans="1:66" x14ac:dyDescent="0.35">
      <c r="A411" t="s">
        <v>714</v>
      </c>
      <c r="B411" s="144"/>
      <c r="C411" s="98"/>
      <c r="D411" s="43" t="str">
        <f t="shared" si="49"/>
        <v>Other</v>
      </c>
      <c r="E411" s="100"/>
      <c r="F411" s="101"/>
      <c r="G411" s="100"/>
      <c r="H411" s="101"/>
      <c r="I411" s="100"/>
      <c r="J411" s="101"/>
      <c r="K411" s="100"/>
      <c r="L411" s="101"/>
      <c r="M411" s="100"/>
      <c r="N411" s="101"/>
      <c r="O411" s="100"/>
      <c r="P411" s="101"/>
      <c r="Q411" s="100"/>
      <c r="R411" s="101"/>
      <c r="S411" s="100"/>
      <c r="T411" s="101"/>
      <c r="U411" s="118"/>
      <c r="V411" s="118"/>
      <c r="W411" s="100"/>
      <c r="X411" s="100"/>
      <c r="Y411" s="100"/>
      <c r="Z411" s="100"/>
      <c r="AA411" s="132"/>
      <c r="AB411" s="101"/>
      <c r="AC411" s="101"/>
      <c r="AD411" s="101"/>
      <c r="AE411" s="100"/>
      <c r="AF411" s="101"/>
      <c r="AG411" s="100"/>
      <c r="AH411" s="101"/>
      <c r="AI411" s="100"/>
      <c r="AJ411" s="101"/>
      <c r="AK411" s="100"/>
      <c r="AL411" s="101"/>
      <c r="AM411" s="101"/>
      <c r="AN411" s="8"/>
      <c r="AO411" s="147">
        <f>IFERROR(VLOOKUP(B411,'A2. Rate Change &amp; Enrollment'!$C$20:$K$769,3,FALSE),0)</f>
        <v>0</v>
      </c>
      <c r="AP411" s="147">
        <f>IFERROR(VLOOKUP(B411,'A2. Rate Change &amp; Enrollment'!$C$20:$K$769,7,FALSE),0)</f>
        <v>0</v>
      </c>
      <c r="AQ411" s="150" t="e">
        <f t="shared" si="54"/>
        <v>#DIV/0!</v>
      </c>
      <c r="AS411" s="177"/>
      <c r="AT411" s="177"/>
      <c r="AV411" s="153" t="e">
        <f t="shared" si="55"/>
        <v>#DIV/0!</v>
      </c>
      <c r="AW411" s="101"/>
      <c r="AY411" s="132"/>
      <c r="AZ411" s="101"/>
      <c r="BA411" s="94"/>
      <c r="BB411" s="94"/>
      <c r="BC411" s="94"/>
      <c r="BD411" s="94"/>
      <c r="BE411" s="101"/>
      <c r="BF411" s="132"/>
      <c r="BG411" s="98"/>
      <c r="BH411" s="74" t="str">
        <f t="shared" si="50"/>
        <v>N</v>
      </c>
      <c r="BI411" t="e">
        <f t="shared" si="51"/>
        <v>#DIV/0!</v>
      </c>
      <c r="BK411" s="283">
        <f>IFERROR(VLOOKUP($B411, 'A2. Rate Change &amp; Enrollment'!$C$14:$BY$769, 75, FALSE), 0)</f>
        <v>0</v>
      </c>
      <c r="BL411" s="283" t="e">
        <f t="shared" si="52"/>
        <v>#DIV/0!</v>
      </c>
      <c r="BM411" s="283" t="e">
        <f t="shared" si="53"/>
        <v>#DIV/0!</v>
      </c>
      <c r="BN411" t="e">
        <f t="shared" si="56"/>
        <v>#DIV/0!</v>
      </c>
    </row>
    <row r="412" spans="1:66" x14ac:dyDescent="0.35">
      <c r="A412" t="s">
        <v>715</v>
      </c>
      <c r="B412" s="144"/>
      <c r="C412" s="98"/>
      <c r="D412" s="43" t="str">
        <f t="shared" si="49"/>
        <v>Other</v>
      </c>
      <c r="E412" s="100"/>
      <c r="F412" s="101"/>
      <c r="G412" s="100"/>
      <c r="H412" s="101"/>
      <c r="I412" s="100"/>
      <c r="J412" s="101"/>
      <c r="K412" s="100"/>
      <c r="L412" s="101"/>
      <c r="M412" s="100"/>
      <c r="N412" s="101"/>
      <c r="O412" s="100"/>
      <c r="P412" s="101"/>
      <c r="Q412" s="100"/>
      <c r="R412" s="101"/>
      <c r="S412" s="100"/>
      <c r="T412" s="101"/>
      <c r="U412" s="118"/>
      <c r="V412" s="118"/>
      <c r="W412" s="100"/>
      <c r="X412" s="100"/>
      <c r="Y412" s="100"/>
      <c r="Z412" s="100"/>
      <c r="AA412" s="132"/>
      <c r="AB412" s="101"/>
      <c r="AC412" s="101"/>
      <c r="AD412" s="101"/>
      <c r="AE412" s="100"/>
      <c r="AF412" s="101"/>
      <c r="AG412" s="100"/>
      <c r="AH412" s="101"/>
      <c r="AI412" s="100"/>
      <c r="AJ412" s="101"/>
      <c r="AK412" s="100"/>
      <c r="AL412" s="101"/>
      <c r="AM412" s="101"/>
      <c r="AN412" s="8"/>
      <c r="AO412" s="147">
        <f>IFERROR(VLOOKUP(B412,'A2. Rate Change &amp; Enrollment'!$C$20:$K$769,3,FALSE),0)</f>
        <v>0</v>
      </c>
      <c r="AP412" s="147">
        <f>IFERROR(VLOOKUP(B412,'A2. Rate Change &amp; Enrollment'!$C$20:$K$769,7,FALSE),0)</f>
        <v>0</v>
      </c>
      <c r="AQ412" s="150" t="e">
        <f t="shared" si="54"/>
        <v>#DIV/0!</v>
      </c>
      <c r="AS412" s="177"/>
      <c r="AT412" s="177"/>
      <c r="AV412" s="153" t="e">
        <f t="shared" si="55"/>
        <v>#DIV/0!</v>
      </c>
      <c r="AW412" s="101"/>
      <c r="AY412" s="132"/>
      <c r="AZ412" s="101"/>
      <c r="BA412" s="94"/>
      <c r="BB412" s="94"/>
      <c r="BC412" s="94"/>
      <c r="BD412" s="94"/>
      <c r="BE412" s="101"/>
      <c r="BF412" s="132"/>
      <c r="BG412" s="98"/>
      <c r="BH412" s="74" t="str">
        <f t="shared" si="50"/>
        <v>N</v>
      </c>
      <c r="BI412" t="e">
        <f t="shared" si="51"/>
        <v>#DIV/0!</v>
      </c>
      <c r="BK412" s="283">
        <f>IFERROR(VLOOKUP($B412, 'A2. Rate Change &amp; Enrollment'!$C$14:$BY$769, 75, FALSE), 0)</f>
        <v>0</v>
      </c>
      <c r="BL412" s="283" t="e">
        <f t="shared" si="52"/>
        <v>#DIV/0!</v>
      </c>
      <c r="BM412" s="283" t="e">
        <f t="shared" si="53"/>
        <v>#DIV/0!</v>
      </c>
      <c r="BN412" t="e">
        <f t="shared" si="56"/>
        <v>#DIV/0!</v>
      </c>
    </row>
    <row r="413" spans="1:66" x14ac:dyDescent="0.35">
      <c r="A413" t="s">
        <v>716</v>
      </c>
      <c r="B413" s="144"/>
      <c r="C413" s="98"/>
      <c r="D413" s="43" t="str">
        <f t="shared" si="49"/>
        <v>Other</v>
      </c>
      <c r="E413" s="100"/>
      <c r="F413" s="101"/>
      <c r="G413" s="100"/>
      <c r="H413" s="101"/>
      <c r="I413" s="100"/>
      <c r="J413" s="101"/>
      <c r="K413" s="100"/>
      <c r="L413" s="101"/>
      <c r="M413" s="100"/>
      <c r="N413" s="101"/>
      <c r="O413" s="100"/>
      <c r="P413" s="101"/>
      <c r="Q413" s="100"/>
      <c r="R413" s="101"/>
      <c r="S413" s="100"/>
      <c r="T413" s="101"/>
      <c r="U413" s="118"/>
      <c r="V413" s="118"/>
      <c r="W413" s="100"/>
      <c r="X413" s="100"/>
      <c r="Y413" s="100"/>
      <c r="Z413" s="100"/>
      <c r="AA413" s="132"/>
      <c r="AB413" s="101"/>
      <c r="AC413" s="101"/>
      <c r="AD413" s="101"/>
      <c r="AE413" s="100"/>
      <c r="AF413" s="101"/>
      <c r="AG413" s="100"/>
      <c r="AH413" s="101"/>
      <c r="AI413" s="100"/>
      <c r="AJ413" s="101"/>
      <c r="AK413" s="100"/>
      <c r="AL413" s="101"/>
      <c r="AM413" s="101"/>
      <c r="AN413" s="8"/>
      <c r="AO413" s="147">
        <f>IFERROR(VLOOKUP(B413,'A2. Rate Change &amp; Enrollment'!$C$20:$K$769,3,FALSE),0)</f>
        <v>0</v>
      </c>
      <c r="AP413" s="147">
        <f>IFERROR(VLOOKUP(B413,'A2. Rate Change &amp; Enrollment'!$C$20:$K$769,7,FALSE),0)</f>
        <v>0</v>
      </c>
      <c r="AQ413" s="150" t="e">
        <f t="shared" si="54"/>
        <v>#DIV/0!</v>
      </c>
      <c r="AS413" s="177"/>
      <c r="AT413" s="177"/>
      <c r="AV413" s="153" t="e">
        <f t="shared" si="55"/>
        <v>#DIV/0!</v>
      </c>
      <c r="AW413" s="101"/>
      <c r="AY413" s="132"/>
      <c r="AZ413" s="101"/>
      <c r="BA413" s="94"/>
      <c r="BB413" s="94"/>
      <c r="BC413" s="94"/>
      <c r="BD413" s="94"/>
      <c r="BE413" s="101"/>
      <c r="BF413" s="132"/>
      <c r="BG413" s="98"/>
      <c r="BH413" s="74" t="str">
        <f t="shared" si="50"/>
        <v>N</v>
      </c>
      <c r="BI413" t="e">
        <f t="shared" si="51"/>
        <v>#DIV/0!</v>
      </c>
      <c r="BK413" s="283">
        <f>IFERROR(VLOOKUP($B413, 'A2. Rate Change &amp; Enrollment'!$C$14:$BY$769, 75, FALSE), 0)</f>
        <v>0</v>
      </c>
      <c r="BL413" s="283" t="e">
        <f t="shared" si="52"/>
        <v>#DIV/0!</v>
      </c>
      <c r="BM413" s="283" t="e">
        <f t="shared" si="53"/>
        <v>#DIV/0!</v>
      </c>
      <c r="BN413" t="e">
        <f t="shared" si="56"/>
        <v>#DIV/0!</v>
      </c>
    </row>
    <row r="414" spans="1:66" x14ac:dyDescent="0.35">
      <c r="A414" t="s">
        <v>717</v>
      </c>
      <c r="B414" s="144"/>
      <c r="C414" s="98"/>
      <c r="D414" s="43" t="str">
        <f t="shared" si="49"/>
        <v>Other</v>
      </c>
      <c r="E414" s="100"/>
      <c r="F414" s="101"/>
      <c r="G414" s="100"/>
      <c r="H414" s="101"/>
      <c r="I414" s="100"/>
      <c r="J414" s="101"/>
      <c r="K414" s="100"/>
      <c r="L414" s="101"/>
      <c r="M414" s="100"/>
      <c r="N414" s="101"/>
      <c r="O414" s="100"/>
      <c r="P414" s="101"/>
      <c r="Q414" s="100"/>
      <c r="R414" s="101"/>
      <c r="S414" s="100"/>
      <c r="T414" s="101"/>
      <c r="U414" s="118"/>
      <c r="V414" s="118"/>
      <c r="W414" s="100"/>
      <c r="X414" s="100"/>
      <c r="Y414" s="100"/>
      <c r="Z414" s="100"/>
      <c r="AA414" s="132"/>
      <c r="AB414" s="101"/>
      <c r="AC414" s="101"/>
      <c r="AD414" s="101"/>
      <c r="AE414" s="100"/>
      <c r="AF414" s="101"/>
      <c r="AG414" s="100"/>
      <c r="AH414" s="101"/>
      <c r="AI414" s="100"/>
      <c r="AJ414" s="101"/>
      <c r="AK414" s="100"/>
      <c r="AL414" s="101"/>
      <c r="AM414" s="101"/>
      <c r="AN414" s="8"/>
      <c r="AO414" s="147">
        <f>IFERROR(VLOOKUP(B414,'A2. Rate Change &amp; Enrollment'!$C$20:$K$769,3,FALSE),0)</f>
        <v>0</v>
      </c>
      <c r="AP414" s="147">
        <f>IFERROR(VLOOKUP(B414,'A2. Rate Change &amp; Enrollment'!$C$20:$K$769,7,FALSE),0)</f>
        <v>0</v>
      </c>
      <c r="AQ414" s="150" t="e">
        <f t="shared" si="54"/>
        <v>#DIV/0!</v>
      </c>
      <c r="AS414" s="177"/>
      <c r="AT414" s="177"/>
      <c r="AV414" s="153" t="e">
        <f t="shared" si="55"/>
        <v>#DIV/0!</v>
      </c>
      <c r="AW414" s="101"/>
      <c r="AY414" s="132"/>
      <c r="AZ414" s="101"/>
      <c r="BA414" s="94"/>
      <c r="BB414" s="94"/>
      <c r="BC414" s="94"/>
      <c r="BD414" s="94"/>
      <c r="BE414" s="101"/>
      <c r="BF414" s="132"/>
      <c r="BG414" s="98"/>
      <c r="BH414" s="74" t="str">
        <f t="shared" si="50"/>
        <v>N</v>
      </c>
      <c r="BI414" t="e">
        <f t="shared" si="51"/>
        <v>#DIV/0!</v>
      </c>
      <c r="BK414" s="283">
        <f>IFERROR(VLOOKUP($B414, 'A2. Rate Change &amp; Enrollment'!$C$14:$BY$769, 75, FALSE), 0)</f>
        <v>0</v>
      </c>
      <c r="BL414" s="283" t="e">
        <f t="shared" si="52"/>
        <v>#DIV/0!</v>
      </c>
      <c r="BM414" s="283" t="e">
        <f t="shared" si="53"/>
        <v>#DIV/0!</v>
      </c>
      <c r="BN414" t="e">
        <f t="shared" si="56"/>
        <v>#DIV/0!</v>
      </c>
    </row>
    <row r="415" spans="1:66" x14ac:dyDescent="0.35">
      <c r="A415" t="s">
        <v>718</v>
      </c>
      <c r="B415" s="144"/>
      <c r="C415" s="98"/>
      <c r="D415" s="43" t="str">
        <f t="shared" si="49"/>
        <v>Other</v>
      </c>
      <c r="E415" s="100"/>
      <c r="F415" s="101"/>
      <c r="G415" s="100"/>
      <c r="H415" s="101"/>
      <c r="I415" s="100"/>
      <c r="J415" s="101"/>
      <c r="K415" s="100"/>
      <c r="L415" s="101"/>
      <c r="M415" s="100"/>
      <c r="N415" s="101"/>
      <c r="O415" s="100"/>
      <c r="P415" s="101"/>
      <c r="Q415" s="100"/>
      <c r="R415" s="101"/>
      <c r="S415" s="100"/>
      <c r="T415" s="101"/>
      <c r="U415" s="118"/>
      <c r="V415" s="118"/>
      <c r="W415" s="100"/>
      <c r="X415" s="100"/>
      <c r="Y415" s="100"/>
      <c r="Z415" s="100"/>
      <c r="AA415" s="132"/>
      <c r="AB415" s="101"/>
      <c r="AC415" s="101"/>
      <c r="AD415" s="101"/>
      <c r="AE415" s="100"/>
      <c r="AF415" s="101"/>
      <c r="AG415" s="100"/>
      <c r="AH415" s="101"/>
      <c r="AI415" s="100"/>
      <c r="AJ415" s="101"/>
      <c r="AK415" s="100"/>
      <c r="AL415" s="101"/>
      <c r="AM415" s="101"/>
      <c r="AN415" s="8"/>
      <c r="AO415" s="147">
        <f>IFERROR(VLOOKUP(B415,'A2. Rate Change &amp; Enrollment'!$C$20:$K$769,3,FALSE),0)</f>
        <v>0</v>
      </c>
      <c r="AP415" s="147">
        <f>IFERROR(VLOOKUP(B415,'A2. Rate Change &amp; Enrollment'!$C$20:$K$769,7,FALSE),0)</f>
        <v>0</v>
      </c>
      <c r="AQ415" s="150" t="e">
        <f t="shared" si="54"/>
        <v>#DIV/0!</v>
      </c>
      <c r="AS415" s="177"/>
      <c r="AT415" s="177"/>
      <c r="AV415" s="153" t="e">
        <f t="shared" si="55"/>
        <v>#DIV/0!</v>
      </c>
      <c r="AW415" s="101"/>
      <c r="AY415" s="132"/>
      <c r="AZ415" s="101"/>
      <c r="BA415" s="94"/>
      <c r="BB415" s="94"/>
      <c r="BC415" s="94"/>
      <c r="BD415" s="94"/>
      <c r="BE415" s="101"/>
      <c r="BF415" s="132"/>
      <c r="BG415" s="98"/>
      <c r="BH415" s="74" t="str">
        <f t="shared" si="50"/>
        <v>N</v>
      </c>
      <c r="BI415" t="e">
        <f t="shared" si="51"/>
        <v>#DIV/0!</v>
      </c>
      <c r="BK415" s="283">
        <f>IFERROR(VLOOKUP($B415, 'A2. Rate Change &amp; Enrollment'!$C$14:$BY$769, 75, FALSE), 0)</f>
        <v>0</v>
      </c>
      <c r="BL415" s="283" t="e">
        <f t="shared" si="52"/>
        <v>#DIV/0!</v>
      </c>
      <c r="BM415" s="283" t="e">
        <f t="shared" si="53"/>
        <v>#DIV/0!</v>
      </c>
      <c r="BN415" t="e">
        <f t="shared" si="56"/>
        <v>#DIV/0!</v>
      </c>
    </row>
    <row r="416" spans="1:66" x14ac:dyDescent="0.35">
      <c r="A416" t="s">
        <v>719</v>
      </c>
      <c r="B416" s="144"/>
      <c r="C416" s="98"/>
      <c r="D416" s="43" t="str">
        <f t="shared" si="49"/>
        <v>Other</v>
      </c>
      <c r="E416" s="100"/>
      <c r="F416" s="101"/>
      <c r="G416" s="100"/>
      <c r="H416" s="101"/>
      <c r="I416" s="100"/>
      <c r="J416" s="101"/>
      <c r="K416" s="100"/>
      <c r="L416" s="101"/>
      <c r="M416" s="100"/>
      <c r="N416" s="101"/>
      <c r="O416" s="100"/>
      <c r="P416" s="101"/>
      <c r="Q416" s="100"/>
      <c r="R416" s="101"/>
      <c r="S416" s="100"/>
      <c r="T416" s="101"/>
      <c r="U416" s="118"/>
      <c r="V416" s="118"/>
      <c r="W416" s="100"/>
      <c r="X416" s="100"/>
      <c r="Y416" s="100"/>
      <c r="Z416" s="100"/>
      <c r="AA416" s="132"/>
      <c r="AB416" s="101"/>
      <c r="AC416" s="101"/>
      <c r="AD416" s="101"/>
      <c r="AE416" s="100"/>
      <c r="AF416" s="101"/>
      <c r="AG416" s="100"/>
      <c r="AH416" s="101"/>
      <c r="AI416" s="100"/>
      <c r="AJ416" s="101"/>
      <c r="AK416" s="100"/>
      <c r="AL416" s="101"/>
      <c r="AM416" s="101"/>
      <c r="AN416" s="8"/>
      <c r="AO416" s="147">
        <f>IFERROR(VLOOKUP(B416,'A2. Rate Change &amp; Enrollment'!$C$20:$K$769,3,FALSE),0)</f>
        <v>0</v>
      </c>
      <c r="AP416" s="147">
        <f>IFERROR(VLOOKUP(B416,'A2. Rate Change &amp; Enrollment'!$C$20:$K$769,7,FALSE),0)</f>
        <v>0</v>
      </c>
      <c r="AQ416" s="150" t="e">
        <f t="shared" si="54"/>
        <v>#DIV/0!</v>
      </c>
      <c r="AS416" s="177"/>
      <c r="AT416" s="177"/>
      <c r="AV416" s="153" t="e">
        <f t="shared" si="55"/>
        <v>#DIV/0!</v>
      </c>
      <c r="AW416" s="101"/>
      <c r="AY416" s="132"/>
      <c r="AZ416" s="101"/>
      <c r="BA416" s="94"/>
      <c r="BB416" s="94"/>
      <c r="BC416" s="94"/>
      <c r="BD416" s="94"/>
      <c r="BE416" s="101"/>
      <c r="BF416" s="132"/>
      <c r="BG416" s="98"/>
      <c r="BH416" s="74" t="str">
        <f t="shared" si="50"/>
        <v>N</v>
      </c>
      <c r="BI416" t="e">
        <f t="shared" si="51"/>
        <v>#DIV/0!</v>
      </c>
      <c r="BK416" s="283">
        <f>IFERROR(VLOOKUP($B416, 'A2. Rate Change &amp; Enrollment'!$C$14:$BY$769, 75, FALSE), 0)</f>
        <v>0</v>
      </c>
      <c r="BL416" s="283" t="e">
        <f t="shared" si="52"/>
        <v>#DIV/0!</v>
      </c>
      <c r="BM416" s="283" t="e">
        <f t="shared" si="53"/>
        <v>#DIV/0!</v>
      </c>
      <c r="BN416" t="e">
        <f t="shared" si="56"/>
        <v>#DIV/0!</v>
      </c>
    </row>
    <row r="417" spans="1:66" x14ac:dyDescent="0.35">
      <c r="A417" t="s">
        <v>720</v>
      </c>
      <c r="B417" s="144"/>
      <c r="C417" s="98"/>
      <c r="D417" s="43" t="str">
        <f t="shared" si="49"/>
        <v>Other</v>
      </c>
      <c r="E417" s="100"/>
      <c r="F417" s="101"/>
      <c r="G417" s="100"/>
      <c r="H417" s="101"/>
      <c r="I417" s="100"/>
      <c r="J417" s="101"/>
      <c r="K417" s="100"/>
      <c r="L417" s="101"/>
      <c r="M417" s="100"/>
      <c r="N417" s="101"/>
      <c r="O417" s="100"/>
      <c r="P417" s="101"/>
      <c r="Q417" s="100"/>
      <c r="R417" s="101"/>
      <c r="S417" s="100"/>
      <c r="T417" s="101"/>
      <c r="U417" s="118"/>
      <c r="V417" s="118"/>
      <c r="W417" s="100"/>
      <c r="X417" s="100"/>
      <c r="Y417" s="100"/>
      <c r="Z417" s="100"/>
      <c r="AA417" s="132"/>
      <c r="AB417" s="101"/>
      <c r="AC417" s="101"/>
      <c r="AD417" s="101"/>
      <c r="AE417" s="100"/>
      <c r="AF417" s="101"/>
      <c r="AG417" s="100"/>
      <c r="AH417" s="101"/>
      <c r="AI417" s="100"/>
      <c r="AJ417" s="101"/>
      <c r="AK417" s="100"/>
      <c r="AL417" s="101"/>
      <c r="AM417" s="101"/>
      <c r="AN417" s="8"/>
      <c r="AO417" s="147">
        <f>IFERROR(VLOOKUP(B417,'A2. Rate Change &amp; Enrollment'!$C$20:$K$769,3,FALSE),0)</f>
        <v>0</v>
      </c>
      <c r="AP417" s="147">
        <f>IFERROR(VLOOKUP(B417,'A2. Rate Change &amp; Enrollment'!$C$20:$K$769,7,FALSE),0)</f>
        <v>0</v>
      </c>
      <c r="AQ417" s="150" t="e">
        <f t="shared" si="54"/>
        <v>#DIV/0!</v>
      </c>
      <c r="AS417" s="177"/>
      <c r="AT417" s="177"/>
      <c r="AV417" s="153" t="e">
        <f t="shared" si="55"/>
        <v>#DIV/0!</v>
      </c>
      <c r="AW417" s="101"/>
      <c r="AY417" s="132"/>
      <c r="AZ417" s="101"/>
      <c r="BA417" s="94"/>
      <c r="BB417" s="94"/>
      <c r="BC417" s="94"/>
      <c r="BD417" s="94"/>
      <c r="BE417" s="101"/>
      <c r="BF417" s="132"/>
      <c r="BG417" s="98"/>
      <c r="BH417" s="74" t="str">
        <f t="shared" si="50"/>
        <v>N</v>
      </c>
      <c r="BI417" t="e">
        <f t="shared" si="51"/>
        <v>#DIV/0!</v>
      </c>
      <c r="BK417" s="283">
        <f>IFERROR(VLOOKUP($B417, 'A2. Rate Change &amp; Enrollment'!$C$14:$BY$769, 75, FALSE), 0)</f>
        <v>0</v>
      </c>
      <c r="BL417" s="283" t="e">
        <f t="shared" si="52"/>
        <v>#DIV/0!</v>
      </c>
      <c r="BM417" s="283" t="e">
        <f t="shared" si="53"/>
        <v>#DIV/0!</v>
      </c>
      <c r="BN417" t="e">
        <f t="shared" si="56"/>
        <v>#DIV/0!</v>
      </c>
    </row>
    <row r="418" spans="1:66" x14ac:dyDescent="0.35">
      <c r="A418" t="s">
        <v>721</v>
      </c>
      <c r="B418" s="144"/>
      <c r="C418" s="98"/>
      <c r="D418" s="43" t="str">
        <f t="shared" si="49"/>
        <v>Other</v>
      </c>
      <c r="E418" s="100"/>
      <c r="F418" s="101"/>
      <c r="G418" s="100"/>
      <c r="H418" s="101"/>
      <c r="I418" s="100"/>
      <c r="J418" s="101"/>
      <c r="K418" s="100"/>
      <c r="L418" s="101"/>
      <c r="M418" s="100"/>
      <c r="N418" s="101"/>
      <c r="O418" s="100"/>
      <c r="P418" s="101"/>
      <c r="Q418" s="100"/>
      <c r="R418" s="101"/>
      <c r="S418" s="100"/>
      <c r="T418" s="101"/>
      <c r="U418" s="118"/>
      <c r="V418" s="118"/>
      <c r="W418" s="100"/>
      <c r="X418" s="100"/>
      <c r="Y418" s="100"/>
      <c r="Z418" s="100"/>
      <c r="AA418" s="132"/>
      <c r="AB418" s="101"/>
      <c r="AC418" s="101"/>
      <c r="AD418" s="101"/>
      <c r="AE418" s="100"/>
      <c r="AF418" s="101"/>
      <c r="AG418" s="100"/>
      <c r="AH418" s="101"/>
      <c r="AI418" s="100"/>
      <c r="AJ418" s="101"/>
      <c r="AK418" s="100"/>
      <c r="AL418" s="101"/>
      <c r="AM418" s="101"/>
      <c r="AN418" s="8"/>
      <c r="AO418" s="147">
        <f>IFERROR(VLOOKUP(B418,'A2. Rate Change &amp; Enrollment'!$C$20:$K$769,3,FALSE),0)</f>
        <v>0</v>
      </c>
      <c r="AP418" s="147">
        <f>IFERROR(VLOOKUP(B418,'A2. Rate Change &amp; Enrollment'!$C$20:$K$769,7,FALSE),0)</f>
        <v>0</v>
      </c>
      <c r="AQ418" s="150" t="e">
        <f t="shared" si="54"/>
        <v>#DIV/0!</v>
      </c>
      <c r="AS418" s="177"/>
      <c r="AT418" s="177"/>
      <c r="AV418" s="153" t="e">
        <f t="shared" si="55"/>
        <v>#DIV/0!</v>
      </c>
      <c r="AW418" s="101"/>
      <c r="AY418" s="132"/>
      <c r="AZ418" s="101"/>
      <c r="BA418" s="94"/>
      <c r="BB418" s="94"/>
      <c r="BC418" s="94"/>
      <c r="BD418" s="94"/>
      <c r="BE418" s="101"/>
      <c r="BF418" s="132"/>
      <c r="BG418" s="98"/>
      <c r="BH418" s="74" t="str">
        <f t="shared" si="50"/>
        <v>N</v>
      </c>
      <c r="BI418" t="e">
        <f t="shared" si="51"/>
        <v>#DIV/0!</v>
      </c>
      <c r="BK418" s="283">
        <f>IFERROR(VLOOKUP($B418, 'A2. Rate Change &amp; Enrollment'!$C$14:$BY$769, 75, FALSE), 0)</f>
        <v>0</v>
      </c>
      <c r="BL418" s="283" t="e">
        <f t="shared" si="52"/>
        <v>#DIV/0!</v>
      </c>
      <c r="BM418" s="283" t="e">
        <f t="shared" si="53"/>
        <v>#DIV/0!</v>
      </c>
      <c r="BN418" t="e">
        <f t="shared" si="56"/>
        <v>#DIV/0!</v>
      </c>
    </row>
    <row r="419" spans="1:66" x14ac:dyDescent="0.35">
      <c r="A419" t="s">
        <v>722</v>
      </c>
      <c r="B419" s="144"/>
      <c r="C419" s="98"/>
      <c r="D419" s="43" t="str">
        <f t="shared" si="49"/>
        <v>Other</v>
      </c>
      <c r="E419" s="100"/>
      <c r="F419" s="101"/>
      <c r="G419" s="100"/>
      <c r="H419" s="101"/>
      <c r="I419" s="100"/>
      <c r="J419" s="101"/>
      <c r="K419" s="100"/>
      <c r="L419" s="101"/>
      <c r="M419" s="100"/>
      <c r="N419" s="101"/>
      <c r="O419" s="100"/>
      <c r="P419" s="101"/>
      <c r="Q419" s="100"/>
      <c r="R419" s="101"/>
      <c r="S419" s="100"/>
      <c r="T419" s="101"/>
      <c r="U419" s="118"/>
      <c r="V419" s="118"/>
      <c r="W419" s="100"/>
      <c r="X419" s="100"/>
      <c r="Y419" s="100"/>
      <c r="Z419" s="100"/>
      <c r="AA419" s="132"/>
      <c r="AB419" s="101"/>
      <c r="AC419" s="101"/>
      <c r="AD419" s="101"/>
      <c r="AE419" s="100"/>
      <c r="AF419" s="101"/>
      <c r="AG419" s="100"/>
      <c r="AH419" s="101"/>
      <c r="AI419" s="100"/>
      <c r="AJ419" s="101"/>
      <c r="AK419" s="100"/>
      <c r="AL419" s="101"/>
      <c r="AM419" s="101"/>
      <c r="AN419" s="8"/>
      <c r="AO419" s="147">
        <f>IFERROR(VLOOKUP(B419,'A2. Rate Change &amp; Enrollment'!$C$20:$K$769,3,FALSE),0)</f>
        <v>0</v>
      </c>
      <c r="AP419" s="147">
        <f>IFERROR(VLOOKUP(B419,'A2. Rate Change &amp; Enrollment'!$C$20:$K$769,7,FALSE),0)</f>
        <v>0</v>
      </c>
      <c r="AQ419" s="150" t="e">
        <f t="shared" si="54"/>
        <v>#DIV/0!</v>
      </c>
      <c r="AS419" s="177"/>
      <c r="AT419" s="177"/>
      <c r="AV419" s="153" t="e">
        <f t="shared" si="55"/>
        <v>#DIV/0!</v>
      </c>
      <c r="AW419" s="101"/>
      <c r="AY419" s="132"/>
      <c r="AZ419" s="101"/>
      <c r="BA419" s="94"/>
      <c r="BB419" s="94"/>
      <c r="BC419" s="94"/>
      <c r="BD419" s="94"/>
      <c r="BE419" s="101"/>
      <c r="BF419" s="132"/>
      <c r="BG419" s="98"/>
      <c r="BH419" s="74" t="str">
        <f t="shared" si="50"/>
        <v>N</v>
      </c>
      <c r="BI419" t="e">
        <f t="shared" si="51"/>
        <v>#DIV/0!</v>
      </c>
      <c r="BK419" s="283">
        <f>IFERROR(VLOOKUP($B419, 'A2. Rate Change &amp; Enrollment'!$C$14:$BY$769, 75, FALSE), 0)</f>
        <v>0</v>
      </c>
      <c r="BL419" s="283" t="e">
        <f t="shared" si="52"/>
        <v>#DIV/0!</v>
      </c>
      <c r="BM419" s="283" t="e">
        <f t="shared" si="53"/>
        <v>#DIV/0!</v>
      </c>
      <c r="BN419" t="e">
        <f t="shared" si="56"/>
        <v>#DIV/0!</v>
      </c>
    </row>
    <row r="420" spans="1:66" x14ac:dyDescent="0.35">
      <c r="A420" t="s">
        <v>723</v>
      </c>
      <c r="B420" s="144"/>
      <c r="C420" s="98"/>
      <c r="D420" s="43" t="str">
        <f t="shared" si="49"/>
        <v>Other</v>
      </c>
      <c r="E420" s="100"/>
      <c r="F420" s="101"/>
      <c r="G420" s="100"/>
      <c r="H420" s="101"/>
      <c r="I420" s="100"/>
      <c r="J420" s="101"/>
      <c r="K420" s="100"/>
      <c r="L420" s="101"/>
      <c r="M420" s="100"/>
      <c r="N420" s="101"/>
      <c r="O420" s="100"/>
      <c r="P420" s="101"/>
      <c r="Q420" s="100"/>
      <c r="R420" s="101"/>
      <c r="S420" s="100"/>
      <c r="T420" s="101"/>
      <c r="U420" s="118"/>
      <c r="V420" s="118"/>
      <c r="W420" s="100"/>
      <c r="X420" s="100"/>
      <c r="Y420" s="100"/>
      <c r="Z420" s="100"/>
      <c r="AA420" s="132"/>
      <c r="AB420" s="101"/>
      <c r="AC420" s="101"/>
      <c r="AD420" s="101"/>
      <c r="AE420" s="100"/>
      <c r="AF420" s="101"/>
      <c r="AG420" s="100"/>
      <c r="AH420" s="101"/>
      <c r="AI420" s="100"/>
      <c r="AJ420" s="101"/>
      <c r="AK420" s="100"/>
      <c r="AL420" s="101"/>
      <c r="AM420" s="101"/>
      <c r="AN420" s="8"/>
      <c r="AO420" s="147">
        <f>IFERROR(VLOOKUP(B420,'A2. Rate Change &amp; Enrollment'!$C$20:$K$769,3,FALSE),0)</f>
        <v>0</v>
      </c>
      <c r="AP420" s="147">
        <f>IFERROR(VLOOKUP(B420,'A2. Rate Change &amp; Enrollment'!$C$20:$K$769,7,FALSE),0)</f>
        <v>0</v>
      </c>
      <c r="AQ420" s="150" t="e">
        <f t="shared" si="54"/>
        <v>#DIV/0!</v>
      </c>
      <c r="AS420" s="177"/>
      <c r="AT420" s="177"/>
      <c r="AV420" s="153" t="e">
        <f t="shared" si="55"/>
        <v>#DIV/0!</v>
      </c>
      <c r="AW420" s="101"/>
      <c r="AY420" s="132"/>
      <c r="AZ420" s="101"/>
      <c r="BA420" s="94"/>
      <c r="BB420" s="94"/>
      <c r="BC420" s="94"/>
      <c r="BD420" s="94"/>
      <c r="BE420" s="101"/>
      <c r="BF420" s="132"/>
      <c r="BG420" s="98"/>
      <c r="BH420" s="74" t="str">
        <f t="shared" si="50"/>
        <v>N</v>
      </c>
      <c r="BI420" t="e">
        <f t="shared" si="51"/>
        <v>#DIV/0!</v>
      </c>
      <c r="BK420" s="283">
        <f>IFERROR(VLOOKUP($B420, 'A2. Rate Change &amp; Enrollment'!$C$14:$BY$769, 75, FALSE), 0)</f>
        <v>0</v>
      </c>
      <c r="BL420" s="283" t="e">
        <f t="shared" si="52"/>
        <v>#DIV/0!</v>
      </c>
      <c r="BM420" s="283" t="e">
        <f t="shared" si="53"/>
        <v>#DIV/0!</v>
      </c>
      <c r="BN420" t="e">
        <f t="shared" si="56"/>
        <v>#DIV/0!</v>
      </c>
    </row>
    <row r="421" spans="1:66" x14ac:dyDescent="0.35">
      <c r="A421" t="s">
        <v>724</v>
      </c>
      <c r="B421" s="144"/>
      <c r="C421" s="98"/>
      <c r="D421" s="43" t="str">
        <f t="shared" si="49"/>
        <v>Other</v>
      </c>
      <c r="E421" s="100"/>
      <c r="F421" s="101"/>
      <c r="G421" s="100"/>
      <c r="H421" s="101"/>
      <c r="I421" s="100"/>
      <c r="J421" s="101"/>
      <c r="K421" s="100"/>
      <c r="L421" s="101"/>
      <c r="M421" s="100"/>
      <c r="N421" s="101"/>
      <c r="O421" s="100"/>
      <c r="P421" s="101"/>
      <c r="Q421" s="100"/>
      <c r="R421" s="101"/>
      <c r="S421" s="100"/>
      <c r="T421" s="101"/>
      <c r="U421" s="118"/>
      <c r="V421" s="118"/>
      <c r="W421" s="100"/>
      <c r="X421" s="100"/>
      <c r="Y421" s="100"/>
      <c r="Z421" s="100"/>
      <c r="AA421" s="132"/>
      <c r="AB421" s="101"/>
      <c r="AC421" s="101"/>
      <c r="AD421" s="101"/>
      <c r="AE421" s="100"/>
      <c r="AF421" s="101"/>
      <c r="AG421" s="100"/>
      <c r="AH421" s="101"/>
      <c r="AI421" s="100"/>
      <c r="AJ421" s="101"/>
      <c r="AK421" s="100"/>
      <c r="AL421" s="101"/>
      <c r="AM421" s="101"/>
      <c r="AN421" s="8"/>
      <c r="AO421" s="147">
        <f>IFERROR(VLOOKUP(B421,'A2. Rate Change &amp; Enrollment'!$C$20:$K$769,3,FALSE),0)</f>
        <v>0</v>
      </c>
      <c r="AP421" s="147">
        <f>IFERROR(VLOOKUP(B421,'A2. Rate Change &amp; Enrollment'!$C$20:$K$769,7,FALSE),0)</f>
        <v>0</v>
      </c>
      <c r="AQ421" s="150" t="e">
        <f t="shared" si="54"/>
        <v>#DIV/0!</v>
      </c>
      <c r="AS421" s="177"/>
      <c r="AT421" s="177"/>
      <c r="AV421" s="153" t="e">
        <f t="shared" si="55"/>
        <v>#DIV/0!</v>
      </c>
      <c r="AW421" s="101"/>
      <c r="AY421" s="132"/>
      <c r="AZ421" s="101"/>
      <c r="BA421" s="94"/>
      <c r="BB421" s="94"/>
      <c r="BC421" s="94"/>
      <c r="BD421" s="94"/>
      <c r="BE421" s="101"/>
      <c r="BF421" s="132"/>
      <c r="BG421" s="98"/>
      <c r="BH421" s="74" t="str">
        <f t="shared" si="50"/>
        <v>N</v>
      </c>
      <c r="BI421" t="e">
        <f t="shared" si="51"/>
        <v>#DIV/0!</v>
      </c>
      <c r="BK421" s="283">
        <f>IFERROR(VLOOKUP($B421, 'A2. Rate Change &amp; Enrollment'!$C$14:$BY$769, 75, FALSE), 0)</f>
        <v>0</v>
      </c>
      <c r="BL421" s="283" t="e">
        <f t="shared" si="52"/>
        <v>#DIV/0!</v>
      </c>
      <c r="BM421" s="283" t="e">
        <f t="shared" si="53"/>
        <v>#DIV/0!</v>
      </c>
      <c r="BN421" t="e">
        <f t="shared" si="56"/>
        <v>#DIV/0!</v>
      </c>
    </row>
    <row r="422" spans="1:66" x14ac:dyDescent="0.35">
      <c r="A422" t="s">
        <v>725</v>
      </c>
      <c r="B422" s="144"/>
      <c r="C422" s="98"/>
      <c r="D422" s="43" t="str">
        <f t="shared" si="49"/>
        <v>Other</v>
      </c>
      <c r="E422" s="100"/>
      <c r="F422" s="101"/>
      <c r="G422" s="100"/>
      <c r="H422" s="101"/>
      <c r="I422" s="100"/>
      <c r="J422" s="101"/>
      <c r="K422" s="100"/>
      <c r="L422" s="101"/>
      <c r="M422" s="100"/>
      <c r="N422" s="101"/>
      <c r="O422" s="100"/>
      <c r="P422" s="101"/>
      <c r="Q422" s="100"/>
      <c r="R422" s="101"/>
      <c r="S422" s="100"/>
      <c r="T422" s="101"/>
      <c r="U422" s="118"/>
      <c r="V422" s="118"/>
      <c r="W422" s="100"/>
      <c r="X422" s="100"/>
      <c r="Y422" s="100"/>
      <c r="Z422" s="100"/>
      <c r="AA422" s="132"/>
      <c r="AB422" s="101"/>
      <c r="AC422" s="101"/>
      <c r="AD422" s="101"/>
      <c r="AE422" s="100"/>
      <c r="AF422" s="101"/>
      <c r="AG422" s="100"/>
      <c r="AH422" s="101"/>
      <c r="AI422" s="100"/>
      <c r="AJ422" s="101"/>
      <c r="AK422" s="100"/>
      <c r="AL422" s="101"/>
      <c r="AM422" s="101"/>
      <c r="AN422" s="8"/>
      <c r="AO422" s="147">
        <f>IFERROR(VLOOKUP(B422,'A2. Rate Change &amp; Enrollment'!$C$20:$K$769,3,FALSE),0)</f>
        <v>0</v>
      </c>
      <c r="AP422" s="147">
        <f>IFERROR(VLOOKUP(B422,'A2. Rate Change &amp; Enrollment'!$C$20:$K$769,7,FALSE),0)</f>
        <v>0</v>
      </c>
      <c r="AQ422" s="150" t="e">
        <f t="shared" si="54"/>
        <v>#DIV/0!</v>
      </c>
      <c r="AS422" s="177"/>
      <c r="AT422" s="177"/>
      <c r="AV422" s="153" t="e">
        <f t="shared" si="55"/>
        <v>#DIV/0!</v>
      </c>
      <c r="AW422" s="101"/>
      <c r="AY422" s="132"/>
      <c r="AZ422" s="101"/>
      <c r="BA422" s="94"/>
      <c r="BB422" s="94"/>
      <c r="BC422" s="94"/>
      <c r="BD422" s="94"/>
      <c r="BE422" s="101"/>
      <c r="BF422" s="132"/>
      <c r="BG422" s="98"/>
      <c r="BH422" s="74" t="str">
        <f t="shared" si="50"/>
        <v>N</v>
      </c>
      <c r="BI422" t="e">
        <f t="shared" si="51"/>
        <v>#DIV/0!</v>
      </c>
      <c r="BK422" s="283">
        <f>IFERROR(VLOOKUP($B422, 'A2. Rate Change &amp; Enrollment'!$C$14:$BY$769, 75, FALSE), 0)</f>
        <v>0</v>
      </c>
      <c r="BL422" s="283" t="e">
        <f t="shared" si="52"/>
        <v>#DIV/0!</v>
      </c>
      <c r="BM422" s="283" t="e">
        <f t="shared" si="53"/>
        <v>#DIV/0!</v>
      </c>
      <c r="BN422" t="e">
        <f t="shared" si="56"/>
        <v>#DIV/0!</v>
      </c>
    </row>
    <row r="423" spans="1:66" x14ac:dyDescent="0.35">
      <c r="A423" t="s">
        <v>726</v>
      </c>
      <c r="B423" s="144"/>
      <c r="C423" s="98"/>
      <c r="D423" s="43" t="str">
        <f t="shared" si="49"/>
        <v>Other</v>
      </c>
      <c r="E423" s="100"/>
      <c r="F423" s="101"/>
      <c r="G423" s="100"/>
      <c r="H423" s="101"/>
      <c r="I423" s="100"/>
      <c r="J423" s="101"/>
      <c r="K423" s="100"/>
      <c r="L423" s="101"/>
      <c r="M423" s="100"/>
      <c r="N423" s="101"/>
      <c r="O423" s="100"/>
      <c r="P423" s="101"/>
      <c r="Q423" s="100"/>
      <c r="R423" s="101"/>
      <c r="S423" s="100"/>
      <c r="T423" s="101"/>
      <c r="U423" s="118"/>
      <c r="V423" s="118"/>
      <c r="W423" s="100"/>
      <c r="X423" s="100"/>
      <c r="Y423" s="100"/>
      <c r="Z423" s="100"/>
      <c r="AA423" s="132"/>
      <c r="AB423" s="101"/>
      <c r="AC423" s="101"/>
      <c r="AD423" s="101"/>
      <c r="AE423" s="100"/>
      <c r="AF423" s="101"/>
      <c r="AG423" s="100"/>
      <c r="AH423" s="101"/>
      <c r="AI423" s="100"/>
      <c r="AJ423" s="101"/>
      <c r="AK423" s="100"/>
      <c r="AL423" s="101"/>
      <c r="AM423" s="101"/>
      <c r="AN423" s="8"/>
      <c r="AO423" s="147">
        <f>IFERROR(VLOOKUP(B423,'A2. Rate Change &amp; Enrollment'!$C$20:$K$769,3,FALSE),0)</f>
        <v>0</v>
      </c>
      <c r="AP423" s="147">
        <f>IFERROR(VLOOKUP(B423,'A2. Rate Change &amp; Enrollment'!$C$20:$K$769,7,FALSE),0)</f>
        <v>0</v>
      </c>
      <c r="AQ423" s="150" t="e">
        <f t="shared" si="54"/>
        <v>#DIV/0!</v>
      </c>
      <c r="AS423" s="177"/>
      <c r="AT423" s="177"/>
      <c r="AV423" s="153" t="e">
        <f t="shared" si="55"/>
        <v>#DIV/0!</v>
      </c>
      <c r="AW423" s="101"/>
      <c r="AY423" s="132"/>
      <c r="AZ423" s="101"/>
      <c r="BA423" s="94"/>
      <c r="BB423" s="94"/>
      <c r="BC423" s="94"/>
      <c r="BD423" s="94"/>
      <c r="BE423" s="101"/>
      <c r="BF423" s="132"/>
      <c r="BG423" s="98"/>
      <c r="BH423" s="74" t="str">
        <f t="shared" si="50"/>
        <v>N</v>
      </c>
      <c r="BI423" t="e">
        <f t="shared" si="51"/>
        <v>#DIV/0!</v>
      </c>
      <c r="BK423" s="283">
        <f>IFERROR(VLOOKUP($B423, 'A2. Rate Change &amp; Enrollment'!$C$14:$BY$769, 75, FALSE), 0)</f>
        <v>0</v>
      </c>
      <c r="BL423" s="283" t="e">
        <f t="shared" si="52"/>
        <v>#DIV/0!</v>
      </c>
      <c r="BM423" s="283" t="e">
        <f t="shared" si="53"/>
        <v>#DIV/0!</v>
      </c>
      <c r="BN423" t="e">
        <f t="shared" si="56"/>
        <v>#DIV/0!</v>
      </c>
    </row>
    <row r="424" spans="1:66" x14ac:dyDescent="0.35">
      <c r="A424" t="s">
        <v>727</v>
      </c>
      <c r="B424" s="144"/>
      <c r="C424" s="98"/>
      <c r="D424" s="43" t="str">
        <f t="shared" si="49"/>
        <v>Other</v>
      </c>
      <c r="E424" s="100"/>
      <c r="F424" s="101"/>
      <c r="G424" s="100"/>
      <c r="H424" s="101"/>
      <c r="I424" s="100"/>
      <c r="J424" s="101"/>
      <c r="K424" s="100"/>
      <c r="L424" s="101"/>
      <c r="M424" s="100"/>
      <c r="N424" s="101"/>
      <c r="O424" s="100"/>
      <c r="P424" s="101"/>
      <c r="Q424" s="100"/>
      <c r="R424" s="101"/>
      <c r="S424" s="100"/>
      <c r="T424" s="101"/>
      <c r="U424" s="118"/>
      <c r="V424" s="118"/>
      <c r="W424" s="100"/>
      <c r="X424" s="100"/>
      <c r="Y424" s="100"/>
      <c r="Z424" s="100"/>
      <c r="AA424" s="132"/>
      <c r="AB424" s="101"/>
      <c r="AC424" s="101"/>
      <c r="AD424" s="101"/>
      <c r="AE424" s="100"/>
      <c r="AF424" s="101"/>
      <c r="AG424" s="100"/>
      <c r="AH424" s="101"/>
      <c r="AI424" s="100"/>
      <c r="AJ424" s="101"/>
      <c r="AK424" s="100"/>
      <c r="AL424" s="101"/>
      <c r="AM424" s="101"/>
      <c r="AN424" s="8"/>
      <c r="AO424" s="147">
        <f>IFERROR(VLOOKUP(B424,'A2. Rate Change &amp; Enrollment'!$C$20:$K$769,3,FALSE),0)</f>
        <v>0</v>
      </c>
      <c r="AP424" s="147">
        <f>IFERROR(VLOOKUP(B424,'A2. Rate Change &amp; Enrollment'!$C$20:$K$769,7,FALSE),0)</f>
        <v>0</v>
      </c>
      <c r="AQ424" s="150" t="e">
        <f t="shared" si="54"/>
        <v>#DIV/0!</v>
      </c>
      <c r="AS424" s="177"/>
      <c r="AT424" s="177"/>
      <c r="AV424" s="153" t="e">
        <f t="shared" si="55"/>
        <v>#DIV/0!</v>
      </c>
      <c r="AW424" s="101"/>
      <c r="AY424" s="132"/>
      <c r="AZ424" s="101"/>
      <c r="BA424" s="94"/>
      <c r="BB424" s="94"/>
      <c r="BC424" s="94"/>
      <c r="BD424" s="94"/>
      <c r="BE424" s="101"/>
      <c r="BF424" s="132"/>
      <c r="BG424" s="98"/>
      <c r="BH424" s="74" t="str">
        <f t="shared" si="50"/>
        <v>N</v>
      </c>
      <c r="BI424" t="e">
        <f t="shared" si="51"/>
        <v>#DIV/0!</v>
      </c>
      <c r="BK424" s="283">
        <f>IFERROR(VLOOKUP($B424, 'A2. Rate Change &amp; Enrollment'!$C$14:$BY$769, 75, FALSE), 0)</f>
        <v>0</v>
      </c>
      <c r="BL424" s="283" t="e">
        <f t="shared" si="52"/>
        <v>#DIV/0!</v>
      </c>
      <c r="BM424" s="283" t="e">
        <f t="shared" si="53"/>
        <v>#DIV/0!</v>
      </c>
      <c r="BN424" t="e">
        <f t="shared" si="56"/>
        <v>#DIV/0!</v>
      </c>
    </row>
    <row r="425" spans="1:66" x14ac:dyDescent="0.35">
      <c r="A425" t="s">
        <v>728</v>
      </c>
      <c r="B425" s="144"/>
      <c r="C425" s="98"/>
      <c r="D425" s="43" t="str">
        <f t="shared" si="49"/>
        <v>Other</v>
      </c>
      <c r="E425" s="100"/>
      <c r="F425" s="101"/>
      <c r="G425" s="100"/>
      <c r="H425" s="101"/>
      <c r="I425" s="100"/>
      <c r="J425" s="101"/>
      <c r="K425" s="100"/>
      <c r="L425" s="101"/>
      <c r="M425" s="100"/>
      <c r="N425" s="101"/>
      <c r="O425" s="100"/>
      <c r="P425" s="101"/>
      <c r="Q425" s="100"/>
      <c r="R425" s="101"/>
      <c r="S425" s="100"/>
      <c r="T425" s="101"/>
      <c r="U425" s="118"/>
      <c r="V425" s="118"/>
      <c r="W425" s="100"/>
      <c r="X425" s="100"/>
      <c r="Y425" s="100"/>
      <c r="Z425" s="100"/>
      <c r="AA425" s="132"/>
      <c r="AB425" s="101"/>
      <c r="AC425" s="101"/>
      <c r="AD425" s="101"/>
      <c r="AE425" s="100"/>
      <c r="AF425" s="101"/>
      <c r="AG425" s="100"/>
      <c r="AH425" s="101"/>
      <c r="AI425" s="100"/>
      <c r="AJ425" s="101"/>
      <c r="AK425" s="100"/>
      <c r="AL425" s="101"/>
      <c r="AM425" s="101"/>
      <c r="AN425" s="8"/>
      <c r="AO425" s="147">
        <f>IFERROR(VLOOKUP(B425,'A2. Rate Change &amp; Enrollment'!$C$20:$K$769,3,FALSE),0)</f>
        <v>0</v>
      </c>
      <c r="AP425" s="147">
        <f>IFERROR(VLOOKUP(B425,'A2. Rate Change &amp; Enrollment'!$C$20:$K$769,7,FALSE),0)</f>
        <v>0</v>
      </c>
      <c r="AQ425" s="150" t="e">
        <f t="shared" si="54"/>
        <v>#DIV/0!</v>
      </c>
      <c r="AS425" s="177"/>
      <c r="AT425" s="177"/>
      <c r="AV425" s="153" t="e">
        <f t="shared" si="55"/>
        <v>#DIV/0!</v>
      </c>
      <c r="AW425" s="101"/>
      <c r="AY425" s="132"/>
      <c r="AZ425" s="101"/>
      <c r="BA425" s="94"/>
      <c r="BB425" s="94"/>
      <c r="BC425" s="94"/>
      <c r="BD425" s="94"/>
      <c r="BE425" s="101"/>
      <c r="BF425" s="132"/>
      <c r="BG425" s="98"/>
      <c r="BH425" s="74" t="str">
        <f t="shared" si="50"/>
        <v>N</v>
      </c>
      <c r="BI425" t="e">
        <f t="shared" si="51"/>
        <v>#DIV/0!</v>
      </c>
      <c r="BK425" s="283">
        <f>IFERROR(VLOOKUP($B425, 'A2. Rate Change &amp; Enrollment'!$C$14:$BY$769, 75, FALSE), 0)</f>
        <v>0</v>
      </c>
      <c r="BL425" s="283" t="e">
        <f t="shared" si="52"/>
        <v>#DIV/0!</v>
      </c>
      <c r="BM425" s="283" t="e">
        <f t="shared" si="53"/>
        <v>#DIV/0!</v>
      </c>
      <c r="BN425" t="e">
        <f t="shared" si="56"/>
        <v>#DIV/0!</v>
      </c>
    </row>
    <row r="426" spans="1:66" x14ac:dyDescent="0.35">
      <c r="A426" t="s">
        <v>729</v>
      </c>
      <c r="B426" s="144"/>
      <c r="C426" s="98"/>
      <c r="D426" s="43" t="str">
        <f t="shared" si="49"/>
        <v>Other</v>
      </c>
      <c r="E426" s="100"/>
      <c r="F426" s="101"/>
      <c r="G426" s="100"/>
      <c r="H426" s="101"/>
      <c r="I426" s="100"/>
      <c r="J426" s="101"/>
      <c r="K426" s="100"/>
      <c r="L426" s="101"/>
      <c r="M426" s="100"/>
      <c r="N426" s="101"/>
      <c r="O426" s="100"/>
      <c r="P426" s="101"/>
      <c r="Q426" s="100"/>
      <c r="R426" s="101"/>
      <c r="S426" s="100"/>
      <c r="T426" s="101"/>
      <c r="U426" s="118"/>
      <c r="V426" s="118"/>
      <c r="W426" s="100"/>
      <c r="X426" s="100"/>
      <c r="Y426" s="100"/>
      <c r="Z426" s="100"/>
      <c r="AA426" s="132"/>
      <c r="AB426" s="101"/>
      <c r="AC426" s="101"/>
      <c r="AD426" s="101"/>
      <c r="AE426" s="100"/>
      <c r="AF426" s="101"/>
      <c r="AG426" s="100"/>
      <c r="AH426" s="101"/>
      <c r="AI426" s="100"/>
      <c r="AJ426" s="101"/>
      <c r="AK426" s="100"/>
      <c r="AL426" s="101"/>
      <c r="AM426" s="101"/>
      <c r="AN426" s="8"/>
      <c r="AO426" s="147">
        <f>IFERROR(VLOOKUP(B426,'A2. Rate Change &amp; Enrollment'!$C$20:$K$769,3,FALSE),0)</f>
        <v>0</v>
      </c>
      <c r="AP426" s="147">
        <f>IFERROR(VLOOKUP(B426,'A2. Rate Change &amp; Enrollment'!$C$20:$K$769,7,FALSE),0)</f>
        <v>0</v>
      </c>
      <c r="AQ426" s="150" t="e">
        <f t="shared" si="54"/>
        <v>#DIV/0!</v>
      </c>
      <c r="AS426" s="177"/>
      <c r="AT426" s="177"/>
      <c r="AV426" s="153" t="e">
        <f t="shared" si="55"/>
        <v>#DIV/0!</v>
      </c>
      <c r="AW426" s="101"/>
      <c r="AY426" s="132"/>
      <c r="AZ426" s="101"/>
      <c r="BA426" s="94"/>
      <c r="BB426" s="94"/>
      <c r="BC426" s="94"/>
      <c r="BD426" s="94"/>
      <c r="BE426" s="101"/>
      <c r="BF426" s="132"/>
      <c r="BG426" s="98"/>
      <c r="BH426" s="74" t="str">
        <f t="shared" si="50"/>
        <v>N</v>
      </c>
      <c r="BI426" t="e">
        <f t="shared" si="51"/>
        <v>#DIV/0!</v>
      </c>
      <c r="BK426" s="283">
        <f>IFERROR(VLOOKUP($B426, 'A2. Rate Change &amp; Enrollment'!$C$14:$BY$769, 75, FALSE), 0)</f>
        <v>0</v>
      </c>
      <c r="BL426" s="283" t="e">
        <f t="shared" si="52"/>
        <v>#DIV/0!</v>
      </c>
      <c r="BM426" s="283" t="e">
        <f t="shared" si="53"/>
        <v>#DIV/0!</v>
      </c>
      <c r="BN426" t="e">
        <f t="shared" si="56"/>
        <v>#DIV/0!</v>
      </c>
    </row>
    <row r="427" spans="1:66" x14ac:dyDescent="0.35">
      <c r="A427" t="s">
        <v>730</v>
      </c>
      <c r="B427" s="144"/>
      <c r="C427" s="98"/>
      <c r="D427" s="43" t="str">
        <f t="shared" si="49"/>
        <v>Other</v>
      </c>
      <c r="E427" s="100"/>
      <c r="F427" s="101"/>
      <c r="G427" s="100"/>
      <c r="H427" s="101"/>
      <c r="I427" s="100"/>
      <c r="J427" s="101"/>
      <c r="K427" s="100"/>
      <c r="L427" s="101"/>
      <c r="M427" s="100"/>
      <c r="N427" s="101"/>
      <c r="O427" s="100"/>
      <c r="P427" s="101"/>
      <c r="Q427" s="100"/>
      <c r="R427" s="101"/>
      <c r="S427" s="100"/>
      <c r="T427" s="101"/>
      <c r="U427" s="118"/>
      <c r="V427" s="118"/>
      <c r="W427" s="100"/>
      <c r="X427" s="100"/>
      <c r="Y427" s="100"/>
      <c r="Z427" s="100"/>
      <c r="AA427" s="132"/>
      <c r="AB427" s="101"/>
      <c r="AC427" s="101"/>
      <c r="AD427" s="101"/>
      <c r="AE427" s="100"/>
      <c r="AF427" s="101"/>
      <c r="AG427" s="100"/>
      <c r="AH427" s="101"/>
      <c r="AI427" s="100"/>
      <c r="AJ427" s="101"/>
      <c r="AK427" s="100"/>
      <c r="AL427" s="101"/>
      <c r="AM427" s="101"/>
      <c r="AN427" s="8"/>
      <c r="AO427" s="147">
        <f>IFERROR(VLOOKUP(B427,'A2. Rate Change &amp; Enrollment'!$C$20:$K$769,3,FALSE),0)</f>
        <v>0</v>
      </c>
      <c r="AP427" s="147">
        <f>IFERROR(VLOOKUP(B427,'A2. Rate Change &amp; Enrollment'!$C$20:$K$769,7,FALSE),0)</f>
        <v>0</v>
      </c>
      <c r="AQ427" s="150" t="e">
        <f t="shared" si="54"/>
        <v>#DIV/0!</v>
      </c>
      <c r="AS427" s="177"/>
      <c r="AT427" s="177"/>
      <c r="AV427" s="153" t="e">
        <f t="shared" si="55"/>
        <v>#DIV/0!</v>
      </c>
      <c r="AW427" s="101"/>
      <c r="AY427" s="132"/>
      <c r="AZ427" s="101"/>
      <c r="BA427" s="94"/>
      <c r="BB427" s="94"/>
      <c r="BC427" s="94"/>
      <c r="BD427" s="94"/>
      <c r="BE427" s="101"/>
      <c r="BF427" s="132"/>
      <c r="BG427" s="98"/>
      <c r="BH427" s="74" t="str">
        <f t="shared" si="50"/>
        <v>N</v>
      </c>
      <c r="BI427" t="e">
        <f t="shared" si="51"/>
        <v>#DIV/0!</v>
      </c>
      <c r="BK427" s="283">
        <f>IFERROR(VLOOKUP($B427, 'A2. Rate Change &amp; Enrollment'!$C$14:$BY$769, 75, FALSE), 0)</f>
        <v>0</v>
      </c>
      <c r="BL427" s="283" t="e">
        <f t="shared" si="52"/>
        <v>#DIV/0!</v>
      </c>
      <c r="BM427" s="283" t="e">
        <f t="shared" si="53"/>
        <v>#DIV/0!</v>
      </c>
      <c r="BN427" t="e">
        <f t="shared" si="56"/>
        <v>#DIV/0!</v>
      </c>
    </row>
    <row r="428" spans="1:66" x14ac:dyDescent="0.35">
      <c r="A428" t="s">
        <v>731</v>
      </c>
      <c r="B428" s="144"/>
      <c r="C428" s="98"/>
      <c r="D428" s="43" t="str">
        <f t="shared" si="49"/>
        <v>Other</v>
      </c>
      <c r="E428" s="100"/>
      <c r="F428" s="101"/>
      <c r="G428" s="100"/>
      <c r="H428" s="101"/>
      <c r="I428" s="100"/>
      <c r="J428" s="101"/>
      <c r="K428" s="100"/>
      <c r="L428" s="101"/>
      <c r="M428" s="100"/>
      <c r="N428" s="101"/>
      <c r="O428" s="100"/>
      <c r="P428" s="101"/>
      <c r="Q428" s="100"/>
      <c r="R428" s="101"/>
      <c r="S428" s="100"/>
      <c r="T428" s="101"/>
      <c r="U428" s="118"/>
      <c r="V428" s="118"/>
      <c r="W428" s="100"/>
      <c r="X428" s="100"/>
      <c r="Y428" s="100"/>
      <c r="Z428" s="100"/>
      <c r="AA428" s="132"/>
      <c r="AB428" s="101"/>
      <c r="AC428" s="101"/>
      <c r="AD428" s="101"/>
      <c r="AE428" s="100"/>
      <c r="AF428" s="101"/>
      <c r="AG428" s="100"/>
      <c r="AH428" s="101"/>
      <c r="AI428" s="100"/>
      <c r="AJ428" s="101"/>
      <c r="AK428" s="100"/>
      <c r="AL428" s="101"/>
      <c r="AM428" s="101"/>
      <c r="AN428" s="8"/>
      <c r="AO428" s="147">
        <f>IFERROR(VLOOKUP(B428,'A2. Rate Change &amp; Enrollment'!$C$20:$K$769,3,FALSE),0)</f>
        <v>0</v>
      </c>
      <c r="AP428" s="147">
        <f>IFERROR(VLOOKUP(B428,'A2. Rate Change &amp; Enrollment'!$C$20:$K$769,7,FALSE),0)</f>
        <v>0</v>
      </c>
      <c r="AQ428" s="150" t="e">
        <f t="shared" si="54"/>
        <v>#DIV/0!</v>
      </c>
      <c r="AS428" s="177"/>
      <c r="AT428" s="177"/>
      <c r="AV428" s="153" t="e">
        <f t="shared" si="55"/>
        <v>#DIV/0!</v>
      </c>
      <c r="AW428" s="101"/>
      <c r="AY428" s="132"/>
      <c r="AZ428" s="101"/>
      <c r="BA428" s="94"/>
      <c r="BB428" s="94"/>
      <c r="BC428" s="94"/>
      <c r="BD428" s="94"/>
      <c r="BE428" s="101"/>
      <c r="BF428" s="132"/>
      <c r="BG428" s="98"/>
      <c r="BH428" s="74" t="str">
        <f t="shared" si="50"/>
        <v>N</v>
      </c>
      <c r="BI428" t="e">
        <f t="shared" si="51"/>
        <v>#DIV/0!</v>
      </c>
      <c r="BK428" s="283">
        <f>IFERROR(VLOOKUP($B428, 'A2. Rate Change &amp; Enrollment'!$C$14:$BY$769, 75, FALSE), 0)</f>
        <v>0</v>
      </c>
      <c r="BL428" s="283" t="e">
        <f t="shared" si="52"/>
        <v>#DIV/0!</v>
      </c>
      <c r="BM428" s="283" t="e">
        <f t="shared" si="53"/>
        <v>#DIV/0!</v>
      </c>
      <c r="BN428" t="e">
        <f t="shared" si="56"/>
        <v>#DIV/0!</v>
      </c>
    </row>
    <row r="429" spans="1:66" x14ac:dyDescent="0.35">
      <c r="A429" t="s">
        <v>732</v>
      </c>
      <c r="B429" s="144"/>
      <c r="C429" s="98"/>
      <c r="D429" s="43" t="str">
        <f t="shared" si="49"/>
        <v>Other</v>
      </c>
      <c r="E429" s="100"/>
      <c r="F429" s="101"/>
      <c r="G429" s="100"/>
      <c r="H429" s="101"/>
      <c r="I429" s="100"/>
      <c r="J429" s="101"/>
      <c r="K429" s="100"/>
      <c r="L429" s="101"/>
      <c r="M429" s="100"/>
      <c r="N429" s="101"/>
      <c r="O429" s="100"/>
      <c r="P429" s="101"/>
      <c r="Q429" s="100"/>
      <c r="R429" s="101"/>
      <c r="S429" s="100"/>
      <c r="T429" s="101"/>
      <c r="U429" s="118"/>
      <c r="V429" s="118"/>
      <c r="W429" s="100"/>
      <c r="X429" s="100"/>
      <c r="Y429" s="100"/>
      <c r="Z429" s="100"/>
      <c r="AA429" s="132"/>
      <c r="AB429" s="101"/>
      <c r="AC429" s="101"/>
      <c r="AD429" s="101"/>
      <c r="AE429" s="100"/>
      <c r="AF429" s="101"/>
      <c r="AG429" s="100"/>
      <c r="AH429" s="101"/>
      <c r="AI429" s="100"/>
      <c r="AJ429" s="101"/>
      <c r="AK429" s="100"/>
      <c r="AL429" s="101"/>
      <c r="AM429" s="101"/>
      <c r="AN429" s="8"/>
      <c r="AO429" s="147">
        <f>IFERROR(VLOOKUP(B429,'A2. Rate Change &amp; Enrollment'!$C$20:$K$769,3,FALSE),0)</f>
        <v>0</v>
      </c>
      <c r="AP429" s="147">
        <f>IFERROR(VLOOKUP(B429,'A2. Rate Change &amp; Enrollment'!$C$20:$K$769,7,FALSE),0)</f>
        <v>0</v>
      </c>
      <c r="AQ429" s="150" t="e">
        <f t="shared" si="54"/>
        <v>#DIV/0!</v>
      </c>
      <c r="AS429" s="177"/>
      <c r="AT429" s="177"/>
      <c r="AV429" s="153" t="e">
        <f t="shared" si="55"/>
        <v>#DIV/0!</v>
      </c>
      <c r="AW429" s="101"/>
      <c r="AY429" s="132"/>
      <c r="AZ429" s="101"/>
      <c r="BA429" s="94"/>
      <c r="BB429" s="94"/>
      <c r="BC429" s="94"/>
      <c r="BD429" s="94"/>
      <c r="BE429" s="101"/>
      <c r="BF429" s="132"/>
      <c r="BG429" s="98"/>
      <c r="BH429" s="74" t="str">
        <f t="shared" si="50"/>
        <v>N</v>
      </c>
      <c r="BI429" t="e">
        <f t="shared" si="51"/>
        <v>#DIV/0!</v>
      </c>
      <c r="BK429" s="283">
        <f>IFERROR(VLOOKUP($B429, 'A2. Rate Change &amp; Enrollment'!$C$14:$BY$769, 75, FALSE), 0)</f>
        <v>0</v>
      </c>
      <c r="BL429" s="283" t="e">
        <f t="shared" si="52"/>
        <v>#DIV/0!</v>
      </c>
      <c r="BM429" s="283" t="e">
        <f t="shared" si="53"/>
        <v>#DIV/0!</v>
      </c>
      <c r="BN429" t="e">
        <f t="shared" si="56"/>
        <v>#DIV/0!</v>
      </c>
    </row>
    <row r="430" spans="1:66" x14ac:dyDescent="0.35">
      <c r="A430" t="s">
        <v>733</v>
      </c>
      <c r="B430" s="144"/>
      <c r="C430" s="98"/>
      <c r="D430" s="43" t="str">
        <f t="shared" si="49"/>
        <v>Other</v>
      </c>
      <c r="E430" s="100"/>
      <c r="F430" s="101"/>
      <c r="G430" s="100"/>
      <c r="H430" s="101"/>
      <c r="I430" s="100"/>
      <c r="J430" s="101"/>
      <c r="K430" s="100"/>
      <c r="L430" s="101"/>
      <c r="M430" s="100"/>
      <c r="N430" s="101"/>
      <c r="O430" s="100"/>
      <c r="P430" s="101"/>
      <c r="Q430" s="100"/>
      <c r="R430" s="101"/>
      <c r="S430" s="100"/>
      <c r="T430" s="101"/>
      <c r="U430" s="118"/>
      <c r="V430" s="118"/>
      <c r="W430" s="100"/>
      <c r="X430" s="100"/>
      <c r="Y430" s="100"/>
      <c r="Z430" s="100"/>
      <c r="AA430" s="132"/>
      <c r="AB430" s="101"/>
      <c r="AC430" s="101"/>
      <c r="AD430" s="101"/>
      <c r="AE430" s="100"/>
      <c r="AF430" s="101"/>
      <c r="AG430" s="100"/>
      <c r="AH430" s="101"/>
      <c r="AI430" s="100"/>
      <c r="AJ430" s="101"/>
      <c r="AK430" s="100"/>
      <c r="AL430" s="101"/>
      <c r="AM430" s="101"/>
      <c r="AN430" s="8"/>
      <c r="AO430" s="147">
        <f>IFERROR(VLOOKUP(B430,'A2. Rate Change &amp; Enrollment'!$C$20:$K$769,3,FALSE),0)</f>
        <v>0</v>
      </c>
      <c r="AP430" s="147">
        <f>IFERROR(VLOOKUP(B430,'A2. Rate Change &amp; Enrollment'!$C$20:$K$769,7,FALSE),0)</f>
        <v>0</v>
      </c>
      <c r="AQ430" s="150" t="e">
        <f t="shared" si="54"/>
        <v>#DIV/0!</v>
      </c>
      <c r="AS430" s="177"/>
      <c r="AT430" s="177"/>
      <c r="AV430" s="153" t="e">
        <f t="shared" si="55"/>
        <v>#DIV/0!</v>
      </c>
      <c r="AW430" s="101"/>
      <c r="AY430" s="132"/>
      <c r="AZ430" s="101"/>
      <c r="BA430" s="94"/>
      <c r="BB430" s="94"/>
      <c r="BC430" s="94"/>
      <c r="BD430" s="94"/>
      <c r="BE430" s="101"/>
      <c r="BF430" s="132"/>
      <c r="BG430" s="98"/>
      <c r="BH430" s="74" t="str">
        <f t="shared" si="50"/>
        <v>N</v>
      </c>
      <c r="BI430" t="e">
        <f t="shared" si="51"/>
        <v>#DIV/0!</v>
      </c>
      <c r="BK430" s="283">
        <f>IFERROR(VLOOKUP($B430, 'A2. Rate Change &amp; Enrollment'!$C$14:$BY$769, 75, FALSE), 0)</f>
        <v>0</v>
      </c>
      <c r="BL430" s="283" t="e">
        <f t="shared" si="52"/>
        <v>#DIV/0!</v>
      </c>
      <c r="BM430" s="283" t="e">
        <f t="shared" si="53"/>
        <v>#DIV/0!</v>
      </c>
      <c r="BN430" t="e">
        <f t="shared" si="56"/>
        <v>#DIV/0!</v>
      </c>
    </row>
    <row r="431" spans="1:66" x14ac:dyDescent="0.35">
      <c r="A431" t="s">
        <v>734</v>
      </c>
      <c r="B431" s="144"/>
      <c r="C431" s="98"/>
      <c r="D431" s="43" t="str">
        <f t="shared" si="49"/>
        <v>Other</v>
      </c>
      <c r="E431" s="100"/>
      <c r="F431" s="101"/>
      <c r="G431" s="100"/>
      <c r="H431" s="101"/>
      <c r="I431" s="100"/>
      <c r="J431" s="101"/>
      <c r="K431" s="100"/>
      <c r="L431" s="101"/>
      <c r="M431" s="100"/>
      <c r="N431" s="101"/>
      <c r="O431" s="100"/>
      <c r="P431" s="101"/>
      <c r="Q431" s="100"/>
      <c r="R431" s="101"/>
      <c r="S431" s="100"/>
      <c r="T431" s="101"/>
      <c r="U431" s="118"/>
      <c r="V431" s="118"/>
      <c r="W431" s="100"/>
      <c r="X431" s="100"/>
      <c r="Y431" s="100"/>
      <c r="Z431" s="100"/>
      <c r="AA431" s="132"/>
      <c r="AB431" s="101"/>
      <c r="AC431" s="101"/>
      <c r="AD431" s="101"/>
      <c r="AE431" s="100"/>
      <c r="AF431" s="101"/>
      <c r="AG431" s="100"/>
      <c r="AH431" s="101"/>
      <c r="AI431" s="100"/>
      <c r="AJ431" s="101"/>
      <c r="AK431" s="100"/>
      <c r="AL431" s="101"/>
      <c r="AM431" s="101"/>
      <c r="AN431" s="8"/>
      <c r="AO431" s="147">
        <f>IFERROR(VLOOKUP(B431,'A2. Rate Change &amp; Enrollment'!$C$20:$K$769,3,FALSE),0)</f>
        <v>0</v>
      </c>
      <c r="AP431" s="147">
        <f>IFERROR(VLOOKUP(B431,'A2. Rate Change &amp; Enrollment'!$C$20:$K$769,7,FALSE),0)</f>
        <v>0</v>
      </c>
      <c r="AQ431" s="150" t="e">
        <f t="shared" si="54"/>
        <v>#DIV/0!</v>
      </c>
      <c r="AS431" s="177"/>
      <c r="AT431" s="177"/>
      <c r="AV431" s="153" t="e">
        <f t="shared" si="55"/>
        <v>#DIV/0!</v>
      </c>
      <c r="AW431" s="101"/>
      <c r="AY431" s="132"/>
      <c r="AZ431" s="101"/>
      <c r="BA431" s="94"/>
      <c r="BB431" s="94"/>
      <c r="BC431" s="94"/>
      <c r="BD431" s="94"/>
      <c r="BE431" s="101"/>
      <c r="BF431" s="132"/>
      <c r="BG431" s="98"/>
      <c r="BH431" s="74" t="str">
        <f t="shared" si="50"/>
        <v>N</v>
      </c>
      <c r="BI431" t="e">
        <f t="shared" si="51"/>
        <v>#DIV/0!</v>
      </c>
      <c r="BK431" s="283">
        <f>IFERROR(VLOOKUP($B431, 'A2. Rate Change &amp; Enrollment'!$C$14:$BY$769, 75, FALSE), 0)</f>
        <v>0</v>
      </c>
      <c r="BL431" s="283" t="e">
        <f t="shared" si="52"/>
        <v>#DIV/0!</v>
      </c>
      <c r="BM431" s="283" t="e">
        <f t="shared" si="53"/>
        <v>#DIV/0!</v>
      </c>
      <c r="BN431" t="e">
        <f t="shared" si="56"/>
        <v>#DIV/0!</v>
      </c>
    </row>
    <row r="432" spans="1:66" x14ac:dyDescent="0.35">
      <c r="A432" t="s">
        <v>735</v>
      </c>
      <c r="B432" s="144"/>
      <c r="C432" s="98"/>
      <c r="D432" s="43" t="str">
        <f t="shared" si="49"/>
        <v>Other</v>
      </c>
      <c r="E432" s="100"/>
      <c r="F432" s="101"/>
      <c r="G432" s="100"/>
      <c r="H432" s="101"/>
      <c r="I432" s="100"/>
      <c r="J432" s="101"/>
      <c r="K432" s="100"/>
      <c r="L432" s="101"/>
      <c r="M432" s="100"/>
      <c r="N432" s="101"/>
      <c r="O432" s="100"/>
      <c r="P432" s="101"/>
      <c r="Q432" s="100"/>
      <c r="R432" s="101"/>
      <c r="S432" s="100"/>
      <c r="T432" s="101"/>
      <c r="U432" s="118"/>
      <c r="V432" s="118"/>
      <c r="W432" s="100"/>
      <c r="X432" s="100"/>
      <c r="Y432" s="100"/>
      <c r="Z432" s="100"/>
      <c r="AA432" s="132"/>
      <c r="AB432" s="101"/>
      <c r="AC432" s="101"/>
      <c r="AD432" s="101"/>
      <c r="AE432" s="100"/>
      <c r="AF432" s="101"/>
      <c r="AG432" s="100"/>
      <c r="AH432" s="101"/>
      <c r="AI432" s="100"/>
      <c r="AJ432" s="101"/>
      <c r="AK432" s="100"/>
      <c r="AL432" s="101"/>
      <c r="AM432" s="101"/>
      <c r="AN432" s="8"/>
      <c r="AO432" s="147">
        <f>IFERROR(VLOOKUP(B432,'A2. Rate Change &amp; Enrollment'!$C$20:$K$769,3,FALSE),0)</f>
        <v>0</v>
      </c>
      <c r="AP432" s="147">
        <f>IFERROR(VLOOKUP(B432,'A2. Rate Change &amp; Enrollment'!$C$20:$K$769,7,FALSE),0)</f>
        <v>0</v>
      </c>
      <c r="AQ432" s="150" t="e">
        <f t="shared" si="54"/>
        <v>#DIV/0!</v>
      </c>
      <c r="AS432" s="177"/>
      <c r="AT432" s="177"/>
      <c r="AV432" s="153" t="e">
        <f t="shared" si="55"/>
        <v>#DIV/0!</v>
      </c>
      <c r="AW432" s="101"/>
      <c r="AY432" s="132"/>
      <c r="AZ432" s="101"/>
      <c r="BA432" s="94"/>
      <c r="BB432" s="94"/>
      <c r="BC432" s="94"/>
      <c r="BD432" s="94"/>
      <c r="BE432" s="101"/>
      <c r="BF432" s="132"/>
      <c r="BG432" s="98"/>
      <c r="BH432" s="74" t="str">
        <f t="shared" si="50"/>
        <v>N</v>
      </c>
      <c r="BI432" t="e">
        <f t="shared" si="51"/>
        <v>#DIV/0!</v>
      </c>
      <c r="BK432" s="283">
        <f>IFERROR(VLOOKUP($B432, 'A2. Rate Change &amp; Enrollment'!$C$14:$BY$769, 75, FALSE), 0)</f>
        <v>0</v>
      </c>
      <c r="BL432" s="283" t="e">
        <f t="shared" si="52"/>
        <v>#DIV/0!</v>
      </c>
      <c r="BM432" s="283" t="e">
        <f t="shared" si="53"/>
        <v>#DIV/0!</v>
      </c>
      <c r="BN432" t="e">
        <f t="shared" si="56"/>
        <v>#DIV/0!</v>
      </c>
    </row>
    <row r="433" spans="1:66" x14ac:dyDescent="0.35">
      <c r="A433" t="s">
        <v>736</v>
      </c>
      <c r="B433" s="144"/>
      <c r="C433" s="98"/>
      <c r="D433" s="43" t="str">
        <f t="shared" si="49"/>
        <v>Other</v>
      </c>
      <c r="E433" s="100"/>
      <c r="F433" s="101"/>
      <c r="G433" s="100"/>
      <c r="H433" s="101"/>
      <c r="I433" s="100"/>
      <c r="J433" s="101"/>
      <c r="K433" s="100"/>
      <c r="L433" s="101"/>
      <c r="M433" s="100"/>
      <c r="N433" s="101"/>
      <c r="O433" s="100"/>
      <c r="P433" s="101"/>
      <c r="Q433" s="100"/>
      <c r="R433" s="101"/>
      <c r="S433" s="100"/>
      <c r="T433" s="101"/>
      <c r="U433" s="118"/>
      <c r="V433" s="118"/>
      <c r="W433" s="100"/>
      <c r="X433" s="100"/>
      <c r="Y433" s="100"/>
      <c r="Z433" s="100"/>
      <c r="AA433" s="132"/>
      <c r="AB433" s="101"/>
      <c r="AC433" s="101"/>
      <c r="AD433" s="101"/>
      <c r="AE433" s="100"/>
      <c r="AF433" s="101"/>
      <c r="AG433" s="100"/>
      <c r="AH433" s="101"/>
      <c r="AI433" s="100"/>
      <c r="AJ433" s="101"/>
      <c r="AK433" s="100"/>
      <c r="AL433" s="101"/>
      <c r="AM433" s="101"/>
      <c r="AN433" s="8"/>
      <c r="AO433" s="147">
        <f>IFERROR(VLOOKUP(B433,'A2. Rate Change &amp; Enrollment'!$C$20:$K$769,3,FALSE),0)</f>
        <v>0</v>
      </c>
      <c r="AP433" s="147">
        <f>IFERROR(VLOOKUP(B433,'A2. Rate Change &amp; Enrollment'!$C$20:$K$769,7,FALSE),0)</f>
        <v>0</v>
      </c>
      <c r="AQ433" s="150" t="e">
        <f t="shared" si="54"/>
        <v>#DIV/0!</v>
      </c>
      <c r="AS433" s="177"/>
      <c r="AT433" s="177"/>
      <c r="AV433" s="153" t="e">
        <f t="shared" si="55"/>
        <v>#DIV/0!</v>
      </c>
      <c r="AW433" s="101"/>
      <c r="AY433" s="132"/>
      <c r="AZ433" s="101"/>
      <c r="BA433" s="94"/>
      <c r="BB433" s="94"/>
      <c r="BC433" s="94"/>
      <c r="BD433" s="94"/>
      <c r="BE433" s="101"/>
      <c r="BF433" s="132"/>
      <c r="BG433" s="98"/>
      <c r="BH433" s="74" t="str">
        <f t="shared" si="50"/>
        <v>N</v>
      </c>
      <c r="BI433" t="e">
        <f t="shared" si="51"/>
        <v>#DIV/0!</v>
      </c>
      <c r="BK433" s="283">
        <f>IFERROR(VLOOKUP($B433, 'A2. Rate Change &amp; Enrollment'!$C$14:$BY$769, 75, FALSE), 0)</f>
        <v>0</v>
      </c>
      <c r="BL433" s="283" t="e">
        <f t="shared" si="52"/>
        <v>#DIV/0!</v>
      </c>
      <c r="BM433" s="283" t="e">
        <f t="shared" si="53"/>
        <v>#DIV/0!</v>
      </c>
      <c r="BN433" t="e">
        <f t="shared" si="56"/>
        <v>#DIV/0!</v>
      </c>
    </row>
    <row r="434" spans="1:66" x14ac:dyDescent="0.35">
      <c r="A434" t="s">
        <v>737</v>
      </c>
      <c r="B434" s="144"/>
      <c r="C434" s="98"/>
      <c r="D434" s="43" t="str">
        <f t="shared" si="49"/>
        <v>Other</v>
      </c>
      <c r="E434" s="100"/>
      <c r="F434" s="101"/>
      <c r="G434" s="100"/>
      <c r="H434" s="101"/>
      <c r="I434" s="100"/>
      <c r="J434" s="101"/>
      <c r="K434" s="100"/>
      <c r="L434" s="101"/>
      <c r="M434" s="100"/>
      <c r="N434" s="101"/>
      <c r="O434" s="100"/>
      <c r="P434" s="101"/>
      <c r="Q434" s="100"/>
      <c r="R434" s="101"/>
      <c r="S434" s="100"/>
      <c r="T434" s="101"/>
      <c r="U434" s="118"/>
      <c r="V434" s="118"/>
      <c r="W434" s="100"/>
      <c r="X434" s="100"/>
      <c r="Y434" s="100"/>
      <c r="Z434" s="100"/>
      <c r="AA434" s="132"/>
      <c r="AB434" s="101"/>
      <c r="AC434" s="101"/>
      <c r="AD434" s="101"/>
      <c r="AE434" s="100"/>
      <c r="AF434" s="101"/>
      <c r="AG434" s="100"/>
      <c r="AH434" s="101"/>
      <c r="AI434" s="100"/>
      <c r="AJ434" s="101"/>
      <c r="AK434" s="100"/>
      <c r="AL434" s="101"/>
      <c r="AM434" s="101"/>
      <c r="AN434" s="8"/>
      <c r="AO434" s="147">
        <f>IFERROR(VLOOKUP(B434,'A2. Rate Change &amp; Enrollment'!$C$20:$K$769,3,FALSE),0)</f>
        <v>0</v>
      </c>
      <c r="AP434" s="147">
        <f>IFERROR(VLOOKUP(B434,'A2. Rate Change &amp; Enrollment'!$C$20:$K$769,7,FALSE),0)</f>
        <v>0</v>
      </c>
      <c r="AQ434" s="150" t="e">
        <f t="shared" si="54"/>
        <v>#DIV/0!</v>
      </c>
      <c r="AS434" s="177"/>
      <c r="AT434" s="177"/>
      <c r="AV434" s="153" t="e">
        <f t="shared" si="55"/>
        <v>#DIV/0!</v>
      </c>
      <c r="AW434" s="101"/>
      <c r="AY434" s="132"/>
      <c r="AZ434" s="101"/>
      <c r="BA434" s="94"/>
      <c r="BB434" s="94"/>
      <c r="BC434" s="94"/>
      <c r="BD434" s="94"/>
      <c r="BE434" s="101"/>
      <c r="BF434" s="132"/>
      <c r="BG434" s="98"/>
      <c r="BH434" s="74" t="str">
        <f t="shared" si="50"/>
        <v>N</v>
      </c>
      <c r="BI434" t="e">
        <f t="shared" si="51"/>
        <v>#DIV/0!</v>
      </c>
      <c r="BK434" s="283">
        <f>IFERROR(VLOOKUP($B434, 'A2. Rate Change &amp; Enrollment'!$C$14:$BY$769, 75, FALSE), 0)</f>
        <v>0</v>
      </c>
      <c r="BL434" s="283" t="e">
        <f t="shared" si="52"/>
        <v>#DIV/0!</v>
      </c>
      <c r="BM434" s="283" t="e">
        <f t="shared" si="53"/>
        <v>#DIV/0!</v>
      </c>
      <c r="BN434" t="e">
        <f t="shared" si="56"/>
        <v>#DIV/0!</v>
      </c>
    </row>
    <row r="435" spans="1:66" x14ac:dyDescent="0.35">
      <c r="A435" t="s">
        <v>738</v>
      </c>
      <c r="B435" s="144"/>
      <c r="C435" s="98"/>
      <c r="D435" s="43" t="str">
        <f t="shared" si="49"/>
        <v>Other</v>
      </c>
      <c r="E435" s="100"/>
      <c r="F435" s="101"/>
      <c r="G435" s="100"/>
      <c r="H435" s="101"/>
      <c r="I435" s="100"/>
      <c r="J435" s="101"/>
      <c r="K435" s="100"/>
      <c r="L435" s="101"/>
      <c r="M435" s="100"/>
      <c r="N435" s="101"/>
      <c r="O435" s="100"/>
      <c r="P435" s="101"/>
      <c r="Q435" s="100"/>
      <c r="R435" s="101"/>
      <c r="S435" s="100"/>
      <c r="T435" s="101"/>
      <c r="U435" s="118"/>
      <c r="V435" s="118"/>
      <c r="W435" s="100"/>
      <c r="X435" s="100"/>
      <c r="Y435" s="100"/>
      <c r="Z435" s="100"/>
      <c r="AA435" s="132"/>
      <c r="AB435" s="101"/>
      <c r="AC435" s="101"/>
      <c r="AD435" s="101"/>
      <c r="AE435" s="100"/>
      <c r="AF435" s="101"/>
      <c r="AG435" s="100"/>
      <c r="AH435" s="101"/>
      <c r="AI435" s="100"/>
      <c r="AJ435" s="101"/>
      <c r="AK435" s="100"/>
      <c r="AL435" s="101"/>
      <c r="AM435" s="101"/>
      <c r="AN435" s="8"/>
      <c r="AO435" s="147">
        <f>IFERROR(VLOOKUP(B435,'A2. Rate Change &amp; Enrollment'!$C$20:$K$769,3,FALSE),0)</f>
        <v>0</v>
      </c>
      <c r="AP435" s="147">
        <f>IFERROR(VLOOKUP(B435,'A2. Rate Change &amp; Enrollment'!$C$20:$K$769,7,FALSE),0)</f>
        <v>0</v>
      </c>
      <c r="AQ435" s="150" t="e">
        <f t="shared" si="54"/>
        <v>#DIV/0!</v>
      </c>
      <c r="AS435" s="177"/>
      <c r="AT435" s="177"/>
      <c r="AV435" s="153" t="e">
        <f t="shared" si="55"/>
        <v>#DIV/0!</v>
      </c>
      <c r="AW435" s="101"/>
      <c r="AY435" s="132"/>
      <c r="AZ435" s="101"/>
      <c r="BA435" s="94"/>
      <c r="BB435" s="94"/>
      <c r="BC435" s="94"/>
      <c r="BD435" s="94"/>
      <c r="BE435" s="101"/>
      <c r="BF435" s="132"/>
      <c r="BG435" s="98"/>
      <c r="BH435" s="74" t="str">
        <f t="shared" si="50"/>
        <v>N</v>
      </c>
      <c r="BI435" t="e">
        <f t="shared" si="51"/>
        <v>#DIV/0!</v>
      </c>
      <c r="BK435" s="283">
        <f>IFERROR(VLOOKUP($B435, 'A2. Rate Change &amp; Enrollment'!$C$14:$BY$769, 75, FALSE), 0)</f>
        <v>0</v>
      </c>
      <c r="BL435" s="283" t="e">
        <f t="shared" si="52"/>
        <v>#DIV/0!</v>
      </c>
      <c r="BM435" s="283" t="e">
        <f t="shared" si="53"/>
        <v>#DIV/0!</v>
      </c>
      <c r="BN435" t="e">
        <f t="shared" si="56"/>
        <v>#DIV/0!</v>
      </c>
    </row>
    <row r="436" spans="1:66" x14ac:dyDescent="0.35">
      <c r="A436" t="s">
        <v>739</v>
      </c>
      <c r="B436" s="144"/>
      <c r="C436" s="98"/>
      <c r="D436" s="43" t="str">
        <f t="shared" si="49"/>
        <v>Other</v>
      </c>
      <c r="E436" s="100"/>
      <c r="F436" s="101"/>
      <c r="G436" s="100"/>
      <c r="H436" s="101"/>
      <c r="I436" s="100"/>
      <c r="J436" s="101"/>
      <c r="K436" s="100"/>
      <c r="L436" s="101"/>
      <c r="M436" s="100"/>
      <c r="N436" s="101"/>
      <c r="O436" s="100"/>
      <c r="P436" s="101"/>
      <c r="Q436" s="100"/>
      <c r="R436" s="101"/>
      <c r="S436" s="100"/>
      <c r="T436" s="101"/>
      <c r="U436" s="118"/>
      <c r="V436" s="118"/>
      <c r="W436" s="100"/>
      <c r="X436" s="100"/>
      <c r="Y436" s="100"/>
      <c r="Z436" s="100"/>
      <c r="AA436" s="132"/>
      <c r="AB436" s="101"/>
      <c r="AC436" s="101"/>
      <c r="AD436" s="101"/>
      <c r="AE436" s="100"/>
      <c r="AF436" s="101"/>
      <c r="AG436" s="100"/>
      <c r="AH436" s="101"/>
      <c r="AI436" s="100"/>
      <c r="AJ436" s="101"/>
      <c r="AK436" s="100"/>
      <c r="AL436" s="101"/>
      <c r="AM436" s="101"/>
      <c r="AN436" s="8"/>
      <c r="AO436" s="147">
        <f>IFERROR(VLOOKUP(B436,'A2. Rate Change &amp; Enrollment'!$C$20:$K$769,3,FALSE),0)</f>
        <v>0</v>
      </c>
      <c r="AP436" s="147">
        <f>IFERROR(VLOOKUP(B436,'A2. Rate Change &amp; Enrollment'!$C$20:$K$769,7,FALSE),0)</f>
        <v>0</v>
      </c>
      <c r="AQ436" s="150" t="e">
        <f t="shared" si="54"/>
        <v>#DIV/0!</v>
      </c>
      <c r="AS436" s="177"/>
      <c r="AT436" s="177"/>
      <c r="AV436" s="153" t="e">
        <f t="shared" si="55"/>
        <v>#DIV/0!</v>
      </c>
      <c r="AW436" s="101"/>
      <c r="AY436" s="132"/>
      <c r="AZ436" s="101"/>
      <c r="BA436" s="94"/>
      <c r="BB436" s="94"/>
      <c r="BC436" s="94"/>
      <c r="BD436" s="94"/>
      <c r="BE436" s="101"/>
      <c r="BF436" s="132"/>
      <c r="BG436" s="98"/>
      <c r="BH436" s="74" t="str">
        <f t="shared" si="50"/>
        <v>N</v>
      </c>
      <c r="BI436" t="e">
        <f t="shared" si="51"/>
        <v>#DIV/0!</v>
      </c>
      <c r="BK436" s="283">
        <f>IFERROR(VLOOKUP($B436, 'A2. Rate Change &amp; Enrollment'!$C$14:$BY$769, 75, FALSE), 0)</f>
        <v>0</v>
      </c>
      <c r="BL436" s="283" t="e">
        <f t="shared" si="52"/>
        <v>#DIV/0!</v>
      </c>
      <c r="BM436" s="283" t="e">
        <f t="shared" si="53"/>
        <v>#DIV/0!</v>
      </c>
      <c r="BN436" t="e">
        <f t="shared" si="56"/>
        <v>#DIV/0!</v>
      </c>
    </row>
    <row r="437" spans="1:66" x14ac:dyDescent="0.35">
      <c r="A437" t="s">
        <v>740</v>
      </c>
      <c r="B437" s="144"/>
      <c r="C437" s="98"/>
      <c r="D437" s="43" t="str">
        <f t="shared" si="49"/>
        <v>Other</v>
      </c>
      <c r="E437" s="100"/>
      <c r="F437" s="101"/>
      <c r="G437" s="100"/>
      <c r="H437" s="101"/>
      <c r="I437" s="100"/>
      <c r="J437" s="101"/>
      <c r="K437" s="100"/>
      <c r="L437" s="101"/>
      <c r="M437" s="100"/>
      <c r="N437" s="101"/>
      <c r="O437" s="100"/>
      <c r="P437" s="101"/>
      <c r="Q437" s="100"/>
      <c r="R437" s="101"/>
      <c r="S437" s="100"/>
      <c r="T437" s="101"/>
      <c r="U437" s="118"/>
      <c r="V437" s="118"/>
      <c r="W437" s="100"/>
      <c r="X437" s="100"/>
      <c r="Y437" s="100"/>
      <c r="Z437" s="100"/>
      <c r="AA437" s="132"/>
      <c r="AB437" s="101"/>
      <c r="AC437" s="101"/>
      <c r="AD437" s="101"/>
      <c r="AE437" s="100"/>
      <c r="AF437" s="101"/>
      <c r="AG437" s="100"/>
      <c r="AH437" s="101"/>
      <c r="AI437" s="100"/>
      <c r="AJ437" s="101"/>
      <c r="AK437" s="100"/>
      <c r="AL437" s="101"/>
      <c r="AM437" s="101"/>
      <c r="AN437" s="8"/>
      <c r="AO437" s="147">
        <f>IFERROR(VLOOKUP(B437,'A2. Rate Change &amp; Enrollment'!$C$20:$K$769,3,FALSE),0)</f>
        <v>0</v>
      </c>
      <c r="AP437" s="147">
        <f>IFERROR(VLOOKUP(B437,'A2. Rate Change &amp; Enrollment'!$C$20:$K$769,7,FALSE),0)</f>
        <v>0</v>
      </c>
      <c r="AQ437" s="150" t="e">
        <f t="shared" si="54"/>
        <v>#DIV/0!</v>
      </c>
      <c r="AS437" s="177"/>
      <c r="AT437" s="177"/>
      <c r="AV437" s="153" t="e">
        <f t="shared" si="55"/>
        <v>#DIV/0!</v>
      </c>
      <c r="AW437" s="101"/>
      <c r="AY437" s="132"/>
      <c r="AZ437" s="101"/>
      <c r="BA437" s="94"/>
      <c r="BB437" s="94"/>
      <c r="BC437" s="94"/>
      <c r="BD437" s="94"/>
      <c r="BE437" s="101"/>
      <c r="BF437" s="132"/>
      <c r="BG437" s="98"/>
      <c r="BH437" s="74" t="str">
        <f t="shared" si="50"/>
        <v>N</v>
      </c>
      <c r="BI437" t="e">
        <f t="shared" si="51"/>
        <v>#DIV/0!</v>
      </c>
      <c r="BK437" s="283">
        <f>IFERROR(VLOOKUP($B437, 'A2. Rate Change &amp; Enrollment'!$C$14:$BY$769, 75, FALSE), 0)</f>
        <v>0</v>
      </c>
      <c r="BL437" s="283" t="e">
        <f t="shared" si="52"/>
        <v>#DIV/0!</v>
      </c>
      <c r="BM437" s="283" t="e">
        <f t="shared" si="53"/>
        <v>#DIV/0!</v>
      </c>
      <c r="BN437" t="e">
        <f t="shared" si="56"/>
        <v>#DIV/0!</v>
      </c>
    </row>
    <row r="438" spans="1:66" x14ac:dyDescent="0.35">
      <c r="A438" t="s">
        <v>741</v>
      </c>
      <c r="B438" s="144"/>
      <c r="C438" s="98"/>
      <c r="D438" s="43" t="str">
        <f t="shared" si="49"/>
        <v>Other</v>
      </c>
      <c r="E438" s="100"/>
      <c r="F438" s="101"/>
      <c r="G438" s="100"/>
      <c r="H438" s="101"/>
      <c r="I438" s="100"/>
      <c r="J438" s="101"/>
      <c r="K438" s="100"/>
      <c r="L438" s="101"/>
      <c r="M438" s="100"/>
      <c r="N438" s="101"/>
      <c r="O438" s="100"/>
      <c r="P438" s="101"/>
      <c r="Q438" s="100"/>
      <c r="R438" s="101"/>
      <c r="S438" s="100"/>
      <c r="T438" s="101"/>
      <c r="U438" s="118"/>
      <c r="V438" s="118"/>
      <c r="W438" s="100"/>
      <c r="X438" s="100"/>
      <c r="Y438" s="100"/>
      <c r="Z438" s="100"/>
      <c r="AA438" s="132"/>
      <c r="AB438" s="101"/>
      <c r="AC438" s="101"/>
      <c r="AD438" s="101"/>
      <c r="AE438" s="100"/>
      <c r="AF438" s="101"/>
      <c r="AG438" s="100"/>
      <c r="AH438" s="101"/>
      <c r="AI438" s="100"/>
      <c r="AJ438" s="101"/>
      <c r="AK438" s="100"/>
      <c r="AL438" s="101"/>
      <c r="AM438" s="101"/>
      <c r="AN438" s="8"/>
      <c r="AO438" s="147">
        <f>IFERROR(VLOOKUP(B438,'A2. Rate Change &amp; Enrollment'!$C$20:$K$769,3,FALSE),0)</f>
        <v>0</v>
      </c>
      <c r="AP438" s="147">
        <f>IFERROR(VLOOKUP(B438,'A2. Rate Change &amp; Enrollment'!$C$20:$K$769,7,FALSE),0)</f>
        <v>0</v>
      </c>
      <c r="AQ438" s="150" t="e">
        <f t="shared" si="54"/>
        <v>#DIV/0!</v>
      </c>
      <c r="AS438" s="177"/>
      <c r="AT438" s="177"/>
      <c r="AV438" s="153" t="e">
        <f t="shared" si="55"/>
        <v>#DIV/0!</v>
      </c>
      <c r="AW438" s="101"/>
      <c r="AY438" s="132"/>
      <c r="AZ438" s="101"/>
      <c r="BA438" s="94"/>
      <c r="BB438" s="94"/>
      <c r="BC438" s="94"/>
      <c r="BD438" s="94"/>
      <c r="BE438" s="101"/>
      <c r="BF438" s="132"/>
      <c r="BG438" s="98"/>
      <c r="BH438" s="74" t="str">
        <f t="shared" si="50"/>
        <v>N</v>
      </c>
      <c r="BI438" t="e">
        <f t="shared" si="51"/>
        <v>#DIV/0!</v>
      </c>
      <c r="BK438" s="283">
        <f>IFERROR(VLOOKUP($B438, 'A2. Rate Change &amp; Enrollment'!$C$14:$BY$769, 75, FALSE), 0)</f>
        <v>0</v>
      </c>
      <c r="BL438" s="283" t="e">
        <f t="shared" si="52"/>
        <v>#DIV/0!</v>
      </c>
      <c r="BM438" s="283" t="e">
        <f t="shared" si="53"/>
        <v>#DIV/0!</v>
      </c>
      <c r="BN438" t="e">
        <f t="shared" si="56"/>
        <v>#DIV/0!</v>
      </c>
    </row>
    <row r="439" spans="1:66" x14ac:dyDescent="0.35">
      <c r="A439" t="s">
        <v>742</v>
      </c>
      <c r="B439" s="144"/>
      <c r="C439" s="98"/>
      <c r="D439" s="43" t="str">
        <f t="shared" si="49"/>
        <v>Other</v>
      </c>
      <c r="E439" s="100"/>
      <c r="F439" s="101"/>
      <c r="G439" s="100"/>
      <c r="H439" s="101"/>
      <c r="I439" s="100"/>
      <c r="J439" s="101"/>
      <c r="K439" s="100"/>
      <c r="L439" s="101"/>
      <c r="M439" s="100"/>
      <c r="N439" s="101"/>
      <c r="O439" s="100"/>
      <c r="P439" s="101"/>
      <c r="Q439" s="100"/>
      <c r="R439" s="101"/>
      <c r="S439" s="100"/>
      <c r="T439" s="101"/>
      <c r="U439" s="118"/>
      <c r="V439" s="118"/>
      <c r="W439" s="100"/>
      <c r="X439" s="100"/>
      <c r="Y439" s="100"/>
      <c r="Z439" s="100"/>
      <c r="AA439" s="132"/>
      <c r="AB439" s="101"/>
      <c r="AC439" s="101"/>
      <c r="AD439" s="101"/>
      <c r="AE439" s="100"/>
      <c r="AF439" s="101"/>
      <c r="AG439" s="100"/>
      <c r="AH439" s="101"/>
      <c r="AI439" s="100"/>
      <c r="AJ439" s="101"/>
      <c r="AK439" s="100"/>
      <c r="AL439" s="101"/>
      <c r="AM439" s="101"/>
      <c r="AN439" s="8"/>
      <c r="AO439" s="147">
        <f>IFERROR(VLOOKUP(B439,'A2. Rate Change &amp; Enrollment'!$C$20:$K$769,3,FALSE),0)</f>
        <v>0</v>
      </c>
      <c r="AP439" s="147">
        <f>IFERROR(VLOOKUP(B439,'A2. Rate Change &amp; Enrollment'!$C$20:$K$769,7,FALSE),0)</f>
        <v>0</v>
      </c>
      <c r="AQ439" s="150" t="e">
        <f t="shared" si="54"/>
        <v>#DIV/0!</v>
      </c>
      <c r="AS439" s="177"/>
      <c r="AT439" s="177"/>
      <c r="AV439" s="153" t="e">
        <f t="shared" si="55"/>
        <v>#DIV/0!</v>
      </c>
      <c r="AW439" s="101"/>
      <c r="AY439" s="132"/>
      <c r="AZ439" s="101"/>
      <c r="BA439" s="94"/>
      <c r="BB439" s="94"/>
      <c r="BC439" s="94"/>
      <c r="BD439" s="94"/>
      <c r="BE439" s="101"/>
      <c r="BF439" s="132"/>
      <c r="BG439" s="98"/>
      <c r="BH439" s="74" t="str">
        <f t="shared" si="50"/>
        <v>N</v>
      </c>
      <c r="BI439" t="e">
        <f t="shared" si="51"/>
        <v>#DIV/0!</v>
      </c>
      <c r="BK439" s="283">
        <f>IFERROR(VLOOKUP($B439, 'A2. Rate Change &amp; Enrollment'!$C$14:$BY$769, 75, FALSE), 0)</f>
        <v>0</v>
      </c>
      <c r="BL439" s="283" t="e">
        <f t="shared" si="52"/>
        <v>#DIV/0!</v>
      </c>
      <c r="BM439" s="283" t="e">
        <f t="shared" si="53"/>
        <v>#DIV/0!</v>
      </c>
      <c r="BN439" t="e">
        <f t="shared" si="56"/>
        <v>#DIV/0!</v>
      </c>
    </row>
    <row r="440" spans="1:66" x14ac:dyDescent="0.35">
      <c r="A440" t="s">
        <v>743</v>
      </c>
      <c r="B440" s="144"/>
      <c r="C440" s="98"/>
      <c r="D440" s="43" t="str">
        <f t="shared" si="49"/>
        <v>Other</v>
      </c>
      <c r="E440" s="100"/>
      <c r="F440" s="101"/>
      <c r="G440" s="100"/>
      <c r="H440" s="101"/>
      <c r="I440" s="100"/>
      <c r="J440" s="101"/>
      <c r="K440" s="100"/>
      <c r="L440" s="101"/>
      <c r="M440" s="100"/>
      <c r="N440" s="101"/>
      <c r="O440" s="100"/>
      <c r="P440" s="101"/>
      <c r="Q440" s="100"/>
      <c r="R440" s="101"/>
      <c r="S440" s="100"/>
      <c r="T440" s="101"/>
      <c r="U440" s="118"/>
      <c r="V440" s="118"/>
      <c r="W440" s="100"/>
      <c r="X440" s="100"/>
      <c r="Y440" s="100"/>
      <c r="Z440" s="100"/>
      <c r="AA440" s="132"/>
      <c r="AB440" s="101"/>
      <c r="AC440" s="101"/>
      <c r="AD440" s="101"/>
      <c r="AE440" s="100"/>
      <c r="AF440" s="101"/>
      <c r="AG440" s="100"/>
      <c r="AH440" s="101"/>
      <c r="AI440" s="100"/>
      <c r="AJ440" s="101"/>
      <c r="AK440" s="100"/>
      <c r="AL440" s="101"/>
      <c r="AM440" s="101"/>
      <c r="AN440" s="8"/>
      <c r="AO440" s="147">
        <f>IFERROR(VLOOKUP(B440,'A2. Rate Change &amp; Enrollment'!$C$20:$K$769,3,FALSE),0)</f>
        <v>0</v>
      </c>
      <c r="AP440" s="147">
        <f>IFERROR(VLOOKUP(B440,'A2. Rate Change &amp; Enrollment'!$C$20:$K$769,7,FALSE),0)</f>
        <v>0</v>
      </c>
      <c r="AQ440" s="150" t="e">
        <f t="shared" si="54"/>
        <v>#DIV/0!</v>
      </c>
      <c r="AS440" s="177"/>
      <c r="AT440" s="177"/>
      <c r="AV440" s="153" t="e">
        <f t="shared" si="55"/>
        <v>#DIV/0!</v>
      </c>
      <c r="AW440" s="101"/>
      <c r="AY440" s="132"/>
      <c r="AZ440" s="101"/>
      <c r="BA440" s="94"/>
      <c r="BB440" s="94"/>
      <c r="BC440" s="94"/>
      <c r="BD440" s="94"/>
      <c r="BE440" s="101"/>
      <c r="BF440" s="132"/>
      <c r="BG440" s="98"/>
      <c r="BH440" s="74" t="str">
        <f t="shared" si="50"/>
        <v>N</v>
      </c>
      <c r="BI440" t="e">
        <f t="shared" si="51"/>
        <v>#DIV/0!</v>
      </c>
      <c r="BK440" s="283">
        <f>IFERROR(VLOOKUP($B440, 'A2. Rate Change &amp; Enrollment'!$C$14:$BY$769, 75, FALSE), 0)</f>
        <v>0</v>
      </c>
      <c r="BL440" s="283" t="e">
        <f t="shared" si="52"/>
        <v>#DIV/0!</v>
      </c>
      <c r="BM440" s="283" t="e">
        <f t="shared" si="53"/>
        <v>#DIV/0!</v>
      </c>
      <c r="BN440" t="e">
        <f t="shared" si="56"/>
        <v>#DIV/0!</v>
      </c>
    </row>
    <row r="441" spans="1:66" x14ac:dyDescent="0.35">
      <c r="A441" t="s">
        <v>744</v>
      </c>
      <c r="B441" s="144"/>
      <c r="C441" s="98"/>
      <c r="D441" s="43" t="str">
        <f t="shared" si="49"/>
        <v>Other</v>
      </c>
      <c r="E441" s="100"/>
      <c r="F441" s="101"/>
      <c r="G441" s="100"/>
      <c r="H441" s="101"/>
      <c r="I441" s="100"/>
      <c r="J441" s="101"/>
      <c r="K441" s="100"/>
      <c r="L441" s="101"/>
      <c r="M441" s="100"/>
      <c r="N441" s="101"/>
      <c r="O441" s="100"/>
      <c r="P441" s="101"/>
      <c r="Q441" s="100"/>
      <c r="R441" s="101"/>
      <c r="S441" s="100"/>
      <c r="T441" s="101"/>
      <c r="U441" s="118"/>
      <c r="V441" s="118"/>
      <c r="W441" s="100"/>
      <c r="X441" s="100"/>
      <c r="Y441" s="100"/>
      <c r="Z441" s="100"/>
      <c r="AA441" s="132"/>
      <c r="AB441" s="101"/>
      <c r="AC441" s="101"/>
      <c r="AD441" s="101"/>
      <c r="AE441" s="100"/>
      <c r="AF441" s="101"/>
      <c r="AG441" s="100"/>
      <c r="AH441" s="101"/>
      <c r="AI441" s="100"/>
      <c r="AJ441" s="101"/>
      <c r="AK441" s="100"/>
      <c r="AL441" s="101"/>
      <c r="AM441" s="101"/>
      <c r="AN441" s="8"/>
      <c r="AO441" s="147">
        <f>IFERROR(VLOOKUP(B441,'A2. Rate Change &amp; Enrollment'!$C$20:$K$769,3,FALSE),0)</f>
        <v>0</v>
      </c>
      <c r="AP441" s="147">
        <f>IFERROR(VLOOKUP(B441,'A2. Rate Change &amp; Enrollment'!$C$20:$K$769,7,FALSE),0)</f>
        <v>0</v>
      </c>
      <c r="AQ441" s="150" t="e">
        <f t="shared" si="54"/>
        <v>#DIV/0!</v>
      </c>
      <c r="AS441" s="177"/>
      <c r="AT441" s="177"/>
      <c r="AV441" s="153" t="e">
        <f t="shared" si="55"/>
        <v>#DIV/0!</v>
      </c>
      <c r="AW441" s="101"/>
      <c r="AY441" s="132"/>
      <c r="AZ441" s="101"/>
      <c r="BA441" s="94"/>
      <c r="BB441" s="94"/>
      <c r="BC441" s="94"/>
      <c r="BD441" s="94"/>
      <c r="BE441" s="101"/>
      <c r="BF441" s="132"/>
      <c r="BG441" s="98"/>
      <c r="BH441" s="74" t="str">
        <f t="shared" si="50"/>
        <v>N</v>
      </c>
      <c r="BI441" t="e">
        <f t="shared" si="51"/>
        <v>#DIV/0!</v>
      </c>
      <c r="BK441" s="283">
        <f>IFERROR(VLOOKUP($B441, 'A2. Rate Change &amp; Enrollment'!$C$14:$BY$769, 75, FALSE), 0)</f>
        <v>0</v>
      </c>
      <c r="BL441" s="283" t="e">
        <f t="shared" si="52"/>
        <v>#DIV/0!</v>
      </c>
      <c r="BM441" s="283" t="e">
        <f t="shared" si="53"/>
        <v>#DIV/0!</v>
      </c>
      <c r="BN441" t="e">
        <f t="shared" si="56"/>
        <v>#DIV/0!</v>
      </c>
    </row>
    <row r="442" spans="1:66" x14ac:dyDescent="0.35">
      <c r="A442" t="s">
        <v>745</v>
      </c>
      <c r="B442" s="144"/>
      <c r="C442" s="98"/>
      <c r="D442" s="43" t="str">
        <f t="shared" si="49"/>
        <v>Other</v>
      </c>
      <c r="E442" s="100"/>
      <c r="F442" s="101"/>
      <c r="G442" s="100"/>
      <c r="H442" s="101"/>
      <c r="I442" s="100"/>
      <c r="J442" s="101"/>
      <c r="K442" s="100"/>
      <c r="L442" s="101"/>
      <c r="M442" s="100"/>
      <c r="N442" s="101"/>
      <c r="O442" s="100"/>
      <c r="P442" s="101"/>
      <c r="Q442" s="100"/>
      <c r="R442" s="101"/>
      <c r="S442" s="100"/>
      <c r="T442" s="101"/>
      <c r="U442" s="118"/>
      <c r="V442" s="118"/>
      <c r="W442" s="100"/>
      <c r="X442" s="100"/>
      <c r="Y442" s="100"/>
      <c r="Z442" s="100"/>
      <c r="AA442" s="132"/>
      <c r="AB442" s="101"/>
      <c r="AC442" s="101"/>
      <c r="AD442" s="101"/>
      <c r="AE442" s="100"/>
      <c r="AF442" s="101"/>
      <c r="AG442" s="100"/>
      <c r="AH442" s="101"/>
      <c r="AI442" s="100"/>
      <c r="AJ442" s="101"/>
      <c r="AK442" s="100"/>
      <c r="AL442" s="101"/>
      <c r="AM442" s="101"/>
      <c r="AN442" s="8"/>
      <c r="AO442" s="147">
        <f>IFERROR(VLOOKUP(B442,'A2. Rate Change &amp; Enrollment'!$C$20:$K$769,3,FALSE),0)</f>
        <v>0</v>
      </c>
      <c r="AP442" s="147">
        <f>IFERROR(VLOOKUP(B442,'A2. Rate Change &amp; Enrollment'!$C$20:$K$769,7,FALSE),0)</f>
        <v>0</v>
      </c>
      <c r="AQ442" s="150" t="e">
        <f t="shared" si="54"/>
        <v>#DIV/0!</v>
      </c>
      <c r="AS442" s="177"/>
      <c r="AT442" s="177"/>
      <c r="AV442" s="153" t="e">
        <f t="shared" si="55"/>
        <v>#DIV/0!</v>
      </c>
      <c r="AW442" s="101"/>
      <c r="AY442" s="132"/>
      <c r="AZ442" s="101"/>
      <c r="BA442" s="94"/>
      <c r="BB442" s="94"/>
      <c r="BC442" s="94"/>
      <c r="BD442" s="94"/>
      <c r="BE442" s="101"/>
      <c r="BF442" s="132"/>
      <c r="BG442" s="98"/>
      <c r="BH442" s="74" t="str">
        <f t="shared" si="50"/>
        <v>N</v>
      </c>
      <c r="BI442" t="e">
        <f t="shared" si="51"/>
        <v>#DIV/0!</v>
      </c>
      <c r="BK442" s="283">
        <f>IFERROR(VLOOKUP($B442, 'A2. Rate Change &amp; Enrollment'!$C$14:$BY$769, 75, FALSE), 0)</f>
        <v>0</v>
      </c>
      <c r="BL442" s="283" t="e">
        <f t="shared" si="52"/>
        <v>#DIV/0!</v>
      </c>
      <c r="BM442" s="283" t="e">
        <f t="shared" si="53"/>
        <v>#DIV/0!</v>
      </c>
      <c r="BN442" t="e">
        <f t="shared" si="56"/>
        <v>#DIV/0!</v>
      </c>
    </row>
    <row r="443" spans="1:66" x14ac:dyDescent="0.35">
      <c r="A443" t="s">
        <v>746</v>
      </c>
      <c r="B443" s="144"/>
      <c r="C443" s="98"/>
      <c r="D443" s="43" t="str">
        <f t="shared" si="49"/>
        <v>Other</v>
      </c>
      <c r="E443" s="100"/>
      <c r="F443" s="101"/>
      <c r="G443" s="100"/>
      <c r="H443" s="101"/>
      <c r="I443" s="100"/>
      <c r="J443" s="101"/>
      <c r="K443" s="100"/>
      <c r="L443" s="101"/>
      <c r="M443" s="100"/>
      <c r="N443" s="101"/>
      <c r="O443" s="100"/>
      <c r="P443" s="101"/>
      <c r="Q443" s="100"/>
      <c r="R443" s="101"/>
      <c r="S443" s="100"/>
      <c r="T443" s="101"/>
      <c r="U443" s="118"/>
      <c r="V443" s="118"/>
      <c r="W443" s="100"/>
      <c r="X443" s="100"/>
      <c r="Y443" s="100"/>
      <c r="Z443" s="100"/>
      <c r="AA443" s="132"/>
      <c r="AB443" s="101"/>
      <c r="AC443" s="101"/>
      <c r="AD443" s="101"/>
      <c r="AE443" s="100"/>
      <c r="AF443" s="101"/>
      <c r="AG443" s="100"/>
      <c r="AH443" s="101"/>
      <c r="AI443" s="100"/>
      <c r="AJ443" s="101"/>
      <c r="AK443" s="100"/>
      <c r="AL443" s="101"/>
      <c r="AM443" s="101"/>
      <c r="AN443" s="8"/>
      <c r="AO443" s="147">
        <f>IFERROR(VLOOKUP(B443,'A2. Rate Change &amp; Enrollment'!$C$20:$K$769,3,FALSE),0)</f>
        <v>0</v>
      </c>
      <c r="AP443" s="147">
        <f>IFERROR(VLOOKUP(B443,'A2. Rate Change &amp; Enrollment'!$C$20:$K$769,7,FALSE),0)</f>
        <v>0</v>
      </c>
      <c r="AQ443" s="150" t="e">
        <f t="shared" si="54"/>
        <v>#DIV/0!</v>
      </c>
      <c r="AS443" s="177"/>
      <c r="AT443" s="177"/>
      <c r="AV443" s="153" t="e">
        <f t="shared" si="55"/>
        <v>#DIV/0!</v>
      </c>
      <c r="AW443" s="101"/>
      <c r="AY443" s="132"/>
      <c r="AZ443" s="101"/>
      <c r="BA443" s="94"/>
      <c r="BB443" s="94"/>
      <c r="BC443" s="94"/>
      <c r="BD443" s="94"/>
      <c r="BE443" s="101"/>
      <c r="BF443" s="132"/>
      <c r="BG443" s="98"/>
      <c r="BH443" s="74" t="str">
        <f t="shared" si="50"/>
        <v>N</v>
      </c>
      <c r="BI443" t="e">
        <f t="shared" si="51"/>
        <v>#DIV/0!</v>
      </c>
      <c r="BK443" s="283">
        <f>IFERROR(VLOOKUP($B443, 'A2. Rate Change &amp; Enrollment'!$C$14:$BY$769, 75, FALSE), 0)</f>
        <v>0</v>
      </c>
      <c r="BL443" s="283" t="e">
        <f t="shared" si="52"/>
        <v>#DIV/0!</v>
      </c>
      <c r="BM443" s="283" t="e">
        <f t="shared" si="53"/>
        <v>#DIV/0!</v>
      </c>
      <c r="BN443" t="e">
        <f t="shared" si="56"/>
        <v>#DIV/0!</v>
      </c>
    </row>
    <row r="444" spans="1:66" x14ac:dyDescent="0.35">
      <c r="A444" t="s">
        <v>747</v>
      </c>
      <c r="B444" s="144"/>
      <c r="C444" s="98"/>
      <c r="D444" s="43" t="str">
        <f t="shared" si="49"/>
        <v>Other</v>
      </c>
      <c r="E444" s="100"/>
      <c r="F444" s="101"/>
      <c r="G444" s="100"/>
      <c r="H444" s="101"/>
      <c r="I444" s="100"/>
      <c r="J444" s="101"/>
      <c r="K444" s="100"/>
      <c r="L444" s="101"/>
      <c r="M444" s="100"/>
      <c r="N444" s="101"/>
      <c r="O444" s="100"/>
      <c r="P444" s="101"/>
      <c r="Q444" s="100"/>
      <c r="R444" s="101"/>
      <c r="S444" s="100"/>
      <c r="T444" s="101"/>
      <c r="U444" s="118"/>
      <c r="V444" s="118"/>
      <c r="W444" s="100"/>
      <c r="X444" s="100"/>
      <c r="Y444" s="100"/>
      <c r="Z444" s="100"/>
      <c r="AA444" s="132"/>
      <c r="AB444" s="101"/>
      <c r="AC444" s="101"/>
      <c r="AD444" s="101"/>
      <c r="AE444" s="100"/>
      <c r="AF444" s="101"/>
      <c r="AG444" s="100"/>
      <c r="AH444" s="101"/>
      <c r="AI444" s="100"/>
      <c r="AJ444" s="101"/>
      <c r="AK444" s="100"/>
      <c r="AL444" s="101"/>
      <c r="AM444" s="101"/>
      <c r="AN444" s="8"/>
      <c r="AO444" s="147">
        <f>IFERROR(VLOOKUP(B444,'A2. Rate Change &amp; Enrollment'!$C$20:$K$769,3,FALSE),0)</f>
        <v>0</v>
      </c>
      <c r="AP444" s="147">
        <f>IFERROR(VLOOKUP(B444,'A2. Rate Change &amp; Enrollment'!$C$20:$K$769,7,FALSE),0)</f>
        <v>0</v>
      </c>
      <c r="AQ444" s="150" t="e">
        <f t="shared" si="54"/>
        <v>#DIV/0!</v>
      </c>
      <c r="AS444" s="177"/>
      <c r="AT444" s="177"/>
      <c r="AV444" s="153" t="e">
        <f t="shared" si="55"/>
        <v>#DIV/0!</v>
      </c>
      <c r="AW444" s="101"/>
      <c r="AY444" s="132"/>
      <c r="AZ444" s="101"/>
      <c r="BA444" s="94"/>
      <c r="BB444" s="94"/>
      <c r="BC444" s="94"/>
      <c r="BD444" s="94"/>
      <c r="BE444" s="101"/>
      <c r="BF444" s="132"/>
      <c r="BG444" s="98"/>
      <c r="BH444" s="74" t="str">
        <f t="shared" si="50"/>
        <v>N</v>
      </c>
      <c r="BI444" t="e">
        <f t="shared" si="51"/>
        <v>#DIV/0!</v>
      </c>
      <c r="BK444" s="283">
        <f>IFERROR(VLOOKUP($B444, 'A2. Rate Change &amp; Enrollment'!$C$14:$BY$769, 75, FALSE), 0)</f>
        <v>0</v>
      </c>
      <c r="BL444" s="283" t="e">
        <f t="shared" si="52"/>
        <v>#DIV/0!</v>
      </c>
      <c r="BM444" s="283" t="e">
        <f t="shared" si="53"/>
        <v>#DIV/0!</v>
      </c>
      <c r="BN444" t="e">
        <f t="shared" si="56"/>
        <v>#DIV/0!</v>
      </c>
    </row>
    <row r="445" spans="1:66" x14ac:dyDescent="0.35">
      <c r="A445" t="s">
        <v>748</v>
      </c>
      <c r="B445" s="144"/>
      <c r="C445" s="98"/>
      <c r="D445" s="43" t="str">
        <f t="shared" si="49"/>
        <v>Other</v>
      </c>
      <c r="E445" s="100"/>
      <c r="F445" s="101"/>
      <c r="G445" s="100"/>
      <c r="H445" s="101"/>
      <c r="I445" s="100"/>
      <c r="J445" s="101"/>
      <c r="K445" s="100"/>
      <c r="L445" s="101"/>
      <c r="M445" s="100"/>
      <c r="N445" s="101"/>
      <c r="O445" s="100"/>
      <c r="P445" s="101"/>
      <c r="Q445" s="100"/>
      <c r="R445" s="101"/>
      <c r="S445" s="100"/>
      <c r="T445" s="101"/>
      <c r="U445" s="118"/>
      <c r="V445" s="118"/>
      <c r="W445" s="100"/>
      <c r="X445" s="100"/>
      <c r="Y445" s="100"/>
      <c r="Z445" s="100"/>
      <c r="AA445" s="132"/>
      <c r="AB445" s="101"/>
      <c r="AC445" s="101"/>
      <c r="AD445" s="101"/>
      <c r="AE445" s="100"/>
      <c r="AF445" s="101"/>
      <c r="AG445" s="100"/>
      <c r="AH445" s="101"/>
      <c r="AI445" s="100"/>
      <c r="AJ445" s="101"/>
      <c r="AK445" s="100"/>
      <c r="AL445" s="101"/>
      <c r="AM445" s="101"/>
      <c r="AN445" s="8"/>
      <c r="AO445" s="147">
        <f>IFERROR(VLOOKUP(B445,'A2. Rate Change &amp; Enrollment'!$C$20:$K$769,3,FALSE),0)</f>
        <v>0</v>
      </c>
      <c r="AP445" s="147">
        <f>IFERROR(VLOOKUP(B445,'A2. Rate Change &amp; Enrollment'!$C$20:$K$769,7,FALSE),0)</f>
        <v>0</v>
      </c>
      <c r="AQ445" s="150" t="e">
        <f t="shared" si="54"/>
        <v>#DIV/0!</v>
      </c>
      <c r="AS445" s="177"/>
      <c r="AT445" s="177"/>
      <c r="AV445" s="153" t="e">
        <f t="shared" si="55"/>
        <v>#DIV/0!</v>
      </c>
      <c r="AW445" s="101"/>
      <c r="AY445" s="132"/>
      <c r="AZ445" s="101"/>
      <c r="BA445" s="94"/>
      <c r="BB445" s="94"/>
      <c r="BC445" s="94"/>
      <c r="BD445" s="94"/>
      <c r="BE445" s="101"/>
      <c r="BF445" s="132"/>
      <c r="BG445" s="98"/>
      <c r="BH445" s="74" t="str">
        <f t="shared" si="50"/>
        <v>N</v>
      </c>
      <c r="BI445" t="e">
        <f t="shared" si="51"/>
        <v>#DIV/0!</v>
      </c>
      <c r="BK445" s="283">
        <f>IFERROR(VLOOKUP($B445, 'A2. Rate Change &amp; Enrollment'!$C$14:$BY$769, 75, FALSE), 0)</f>
        <v>0</v>
      </c>
      <c r="BL445" s="283" t="e">
        <f t="shared" si="52"/>
        <v>#DIV/0!</v>
      </c>
      <c r="BM445" s="283" t="e">
        <f t="shared" si="53"/>
        <v>#DIV/0!</v>
      </c>
      <c r="BN445" t="e">
        <f t="shared" si="56"/>
        <v>#DIV/0!</v>
      </c>
    </row>
    <row r="446" spans="1:66" x14ac:dyDescent="0.35">
      <c r="A446" t="s">
        <v>749</v>
      </c>
      <c r="B446" s="144"/>
      <c r="C446" s="98"/>
      <c r="D446" s="43" t="str">
        <f t="shared" si="49"/>
        <v>Other</v>
      </c>
      <c r="E446" s="100"/>
      <c r="F446" s="101"/>
      <c r="G446" s="100"/>
      <c r="H446" s="101"/>
      <c r="I446" s="100"/>
      <c r="J446" s="101"/>
      <c r="K446" s="100"/>
      <c r="L446" s="101"/>
      <c r="M446" s="100"/>
      <c r="N446" s="101"/>
      <c r="O446" s="100"/>
      <c r="P446" s="101"/>
      <c r="Q446" s="100"/>
      <c r="R446" s="101"/>
      <c r="S446" s="100"/>
      <c r="T446" s="101"/>
      <c r="U446" s="118"/>
      <c r="V446" s="118"/>
      <c r="W446" s="100"/>
      <c r="X446" s="100"/>
      <c r="Y446" s="100"/>
      <c r="Z446" s="100"/>
      <c r="AA446" s="132"/>
      <c r="AB446" s="101"/>
      <c r="AC446" s="101"/>
      <c r="AD446" s="101"/>
      <c r="AE446" s="100"/>
      <c r="AF446" s="101"/>
      <c r="AG446" s="100"/>
      <c r="AH446" s="101"/>
      <c r="AI446" s="100"/>
      <c r="AJ446" s="101"/>
      <c r="AK446" s="100"/>
      <c r="AL446" s="101"/>
      <c r="AM446" s="101"/>
      <c r="AN446" s="8"/>
      <c r="AO446" s="147">
        <f>IFERROR(VLOOKUP(B446,'A2. Rate Change &amp; Enrollment'!$C$20:$K$769,3,FALSE),0)</f>
        <v>0</v>
      </c>
      <c r="AP446" s="147">
        <f>IFERROR(VLOOKUP(B446,'A2. Rate Change &amp; Enrollment'!$C$20:$K$769,7,FALSE),0)</f>
        <v>0</v>
      </c>
      <c r="AQ446" s="150" t="e">
        <f t="shared" si="54"/>
        <v>#DIV/0!</v>
      </c>
      <c r="AS446" s="177"/>
      <c r="AT446" s="177"/>
      <c r="AV446" s="153" t="e">
        <f t="shared" si="55"/>
        <v>#DIV/0!</v>
      </c>
      <c r="AW446" s="101"/>
      <c r="AY446" s="132"/>
      <c r="AZ446" s="101"/>
      <c r="BA446" s="94"/>
      <c r="BB446" s="94"/>
      <c r="BC446" s="94"/>
      <c r="BD446" s="94"/>
      <c r="BE446" s="101"/>
      <c r="BF446" s="132"/>
      <c r="BG446" s="98"/>
      <c r="BH446" s="74" t="str">
        <f t="shared" si="50"/>
        <v>N</v>
      </c>
      <c r="BI446" t="e">
        <f t="shared" si="51"/>
        <v>#DIV/0!</v>
      </c>
      <c r="BK446" s="283">
        <f>IFERROR(VLOOKUP($B446, 'A2. Rate Change &amp; Enrollment'!$C$14:$BY$769, 75, FALSE), 0)</f>
        <v>0</v>
      </c>
      <c r="BL446" s="283" t="e">
        <f t="shared" si="52"/>
        <v>#DIV/0!</v>
      </c>
      <c r="BM446" s="283" t="e">
        <f t="shared" si="53"/>
        <v>#DIV/0!</v>
      </c>
      <c r="BN446" t="e">
        <f t="shared" si="56"/>
        <v>#DIV/0!</v>
      </c>
    </row>
    <row r="447" spans="1:66" x14ac:dyDescent="0.35">
      <c r="A447" t="s">
        <v>750</v>
      </c>
      <c r="B447" s="144"/>
      <c r="C447" s="98"/>
      <c r="D447" s="43" t="str">
        <f t="shared" si="49"/>
        <v>Other</v>
      </c>
      <c r="E447" s="100"/>
      <c r="F447" s="101"/>
      <c r="G447" s="100"/>
      <c r="H447" s="101"/>
      <c r="I447" s="100"/>
      <c r="J447" s="101"/>
      <c r="K447" s="100"/>
      <c r="L447" s="101"/>
      <c r="M447" s="100"/>
      <c r="N447" s="101"/>
      <c r="O447" s="100"/>
      <c r="P447" s="101"/>
      <c r="Q447" s="100"/>
      <c r="R447" s="101"/>
      <c r="S447" s="100"/>
      <c r="T447" s="101"/>
      <c r="U447" s="118"/>
      <c r="V447" s="118"/>
      <c r="W447" s="100"/>
      <c r="X447" s="100"/>
      <c r="Y447" s="100"/>
      <c r="Z447" s="100"/>
      <c r="AA447" s="132"/>
      <c r="AB447" s="101"/>
      <c r="AC447" s="101"/>
      <c r="AD447" s="101"/>
      <c r="AE447" s="100"/>
      <c r="AF447" s="101"/>
      <c r="AG447" s="100"/>
      <c r="AH447" s="101"/>
      <c r="AI447" s="100"/>
      <c r="AJ447" s="101"/>
      <c r="AK447" s="100"/>
      <c r="AL447" s="101"/>
      <c r="AM447" s="101"/>
      <c r="AN447" s="8"/>
      <c r="AO447" s="147">
        <f>IFERROR(VLOOKUP(B447,'A2. Rate Change &amp; Enrollment'!$C$20:$K$769,3,FALSE),0)</f>
        <v>0</v>
      </c>
      <c r="AP447" s="147">
        <f>IFERROR(VLOOKUP(B447,'A2. Rate Change &amp; Enrollment'!$C$20:$K$769,7,FALSE),0)</f>
        <v>0</v>
      </c>
      <c r="AQ447" s="150" t="e">
        <f t="shared" si="54"/>
        <v>#DIV/0!</v>
      </c>
      <c r="AS447" s="177"/>
      <c r="AT447" s="177"/>
      <c r="AV447" s="153" t="e">
        <f t="shared" si="55"/>
        <v>#DIV/0!</v>
      </c>
      <c r="AW447" s="101"/>
      <c r="AY447" s="132"/>
      <c r="AZ447" s="101"/>
      <c r="BA447" s="94"/>
      <c r="BB447" s="94"/>
      <c r="BC447" s="94"/>
      <c r="BD447" s="94"/>
      <c r="BE447" s="101"/>
      <c r="BF447" s="132"/>
      <c r="BG447" s="98"/>
      <c r="BH447" s="74" t="str">
        <f t="shared" si="50"/>
        <v>N</v>
      </c>
      <c r="BI447" t="e">
        <f t="shared" si="51"/>
        <v>#DIV/0!</v>
      </c>
      <c r="BK447" s="283">
        <f>IFERROR(VLOOKUP($B447, 'A2. Rate Change &amp; Enrollment'!$C$14:$BY$769, 75, FALSE), 0)</f>
        <v>0</v>
      </c>
      <c r="BL447" s="283" t="e">
        <f t="shared" si="52"/>
        <v>#DIV/0!</v>
      </c>
      <c r="BM447" s="283" t="e">
        <f t="shared" si="53"/>
        <v>#DIV/0!</v>
      </c>
      <c r="BN447" t="e">
        <f t="shared" si="56"/>
        <v>#DIV/0!</v>
      </c>
    </row>
    <row r="448" spans="1:66" x14ac:dyDescent="0.35">
      <c r="A448" t="s">
        <v>751</v>
      </c>
      <c r="B448" s="144"/>
      <c r="C448" s="98"/>
      <c r="D448" s="43" t="str">
        <f t="shared" si="49"/>
        <v>Other</v>
      </c>
      <c r="E448" s="100"/>
      <c r="F448" s="101"/>
      <c r="G448" s="100"/>
      <c r="H448" s="101"/>
      <c r="I448" s="100"/>
      <c r="J448" s="101"/>
      <c r="K448" s="100"/>
      <c r="L448" s="101"/>
      <c r="M448" s="100"/>
      <c r="N448" s="101"/>
      <c r="O448" s="100"/>
      <c r="P448" s="101"/>
      <c r="Q448" s="100"/>
      <c r="R448" s="101"/>
      <c r="S448" s="100"/>
      <c r="T448" s="101"/>
      <c r="U448" s="118"/>
      <c r="V448" s="118"/>
      <c r="W448" s="100"/>
      <c r="X448" s="100"/>
      <c r="Y448" s="100"/>
      <c r="Z448" s="100"/>
      <c r="AA448" s="132"/>
      <c r="AB448" s="101"/>
      <c r="AC448" s="101"/>
      <c r="AD448" s="101"/>
      <c r="AE448" s="100"/>
      <c r="AF448" s="101"/>
      <c r="AG448" s="100"/>
      <c r="AH448" s="101"/>
      <c r="AI448" s="100"/>
      <c r="AJ448" s="101"/>
      <c r="AK448" s="100"/>
      <c r="AL448" s="101"/>
      <c r="AM448" s="101"/>
      <c r="AN448" s="8"/>
      <c r="AO448" s="147">
        <f>IFERROR(VLOOKUP(B448,'A2. Rate Change &amp; Enrollment'!$C$20:$K$769,3,FALSE),0)</f>
        <v>0</v>
      </c>
      <c r="AP448" s="147">
        <f>IFERROR(VLOOKUP(B448,'A2. Rate Change &amp; Enrollment'!$C$20:$K$769,7,FALSE),0)</f>
        <v>0</v>
      </c>
      <c r="AQ448" s="150" t="e">
        <f t="shared" si="54"/>
        <v>#DIV/0!</v>
      </c>
      <c r="AS448" s="177"/>
      <c r="AT448" s="177"/>
      <c r="AV448" s="153" t="e">
        <f t="shared" si="55"/>
        <v>#DIV/0!</v>
      </c>
      <c r="AW448" s="101"/>
      <c r="AY448" s="132"/>
      <c r="AZ448" s="101"/>
      <c r="BA448" s="94"/>
      <c r="BB448" s="94"/>
      <c r="BC448" s="94"/>
      <c r="BD448" s="94"/>
      <c r="BE448" s="101"/>
      <c r="BF448" s="132"/>
      <c r="BG448" s="98"/>
      <c r="BH448" s="74" t="str">
        <f t="shared" si="50"/>
        <v>N</v>
      </c>
      <c r="BI448" t="e">
        <f t="shared" si="51"/>
        <v>#DIV/0!</v>
      </c>
      <c r="BK448" s="283">
        <f>IFERROR(VLOOKUP($B448, 'A2. Rate Change &amp; Enrollment'!$C$14:$BY$769, 75, FALSE), 0)</f>
        <v>0</v>
      </c>
      <c r="BL448" s="283" t="e">
        <f t="shared" si="52"/>
        <v>#DIV/0!</v>
      </c>
      <c r="BM448" s="283" t="e">
        <f t="shared" si="53"/>
        <v>#DIV/0!</v>
      </c>
      <c r="BN448" t="e">
        <f t="shared" si="56"/>
        <v>#DIV/0!</v>
      </c>
    </row>
    <row r="449" spans="1:66" x14ac:dyDescent="0.35">
      <c r="A449" t="s">
        <v>752</v>
      </c>
      <c r="B449" s="144"/>
      <c r="C449" s="98"/>
      <c r="D449" s="43" t="str">
        <f t="shared" si="49"/>
        <v>Other</v>
      </c>
      <c r="E449" s="100"/>
      <c r="F449" s="101"/>
      <c r="G449" s="100"/>
      <c r="H449" s="101"/>
      <c r="I449" s="100"/>
      <c r="J449" s="101"/>
      <c r="K449" s="100"/>
      <c r="L449" s="101"/>
      <c r="M449" s="100"/>
      <c r="N449" s="101"/>
      <c r="O449" s="100"/>
      <c r="P449" s="101"/>
      <c r="Q449" s="100"/>
      <c r="R449" s="101"/>
      <c r="S449" s="100"/>
      <c r="T449" s="101"/>
      <c r="U449" s="118"/>
      <c r="V449" s="118"/>
      <c r="W449" s="100"/>
      <c r="X449" s="100"/>
      <c r="Y449" s="100"/>
      <c r="Z449" s="100"/>
      <c r="AA449" s="132"/>
      <c r="AB449" s="101"/>
      <c r="AC449" s="101"/>
      <c r="AD449" s="101"/>
      <c r="AE449" s="100"/>
      <c r="AF449" s="101"/>
      <c r="AG449" s="100"/>
      <c r="AH449" s="101"/>
      <c r="AI449" s="100"/>
      <c r="AJ449" s="101"/>
      <c r="AK449" s="100"/>
      <c r="AL449" s="101"/>
      <c r="AM449" s="101"/>
      <c r="AN449" s="8"/>
      <c r="AO449" s="147">
        <f>IFERROR(VLOOKUP(B449,'A2. Rate Change &amp; Enrollment'!$C$20:$K$769,3,FALSE),0)</f>
        <v>0</v>
      </c>
      <c r="AP449" s="147">
        <f>IFERROR(VLOOKUP(B449,'A2. Rate Change &amp; Enrollment'!$C$20:$K$769,7,FALSE),0)</f>
        <v>0</v>
      </c>
      <c r="AQ449" s="150" t="e">
        <f t="shared" si="54"/>
        <v>#DIV/0!</v>
      </c>
      <c r="AS449" s="177"/>
      <c r="AT449" s="177"/>
      <c r="AV449" s="153" t="e">
        <f t="shared" si="55"/>
        <v>#DIV/0!</v>
      </c>
      <c r="AW449" s="101"/>
      <c r="AY449" s="132"/>
      <c r="AZ449" s="101"/>
      <c r="BA449" s="94"/>
      <c r="BB449" s="94"/>
      <c r="BC449" s="94"/>
      <c r="BD449" s="94"/>
      <c r="BE449" s="101"/>
      <c r="BF449" s="132"/>
      <c r="BG449" s="98"/>
      <c r="BH449" s="74" t="str">
        <f t="shared" si="50"/>
        <v>N</v>
      </c>
      <c r="BI449" t="e">
        <f t="shared" si="51"/>
        <v>#DIV/0!</v>
      </c>
      <c r="BK449" s="283">
        <f>IFERROR(VLOOKUP($B449, 'A2. Rate Change &amp; Enrollment'!$C$14:$BY$769, 75, FALSE), 0)</f>
        <v>0</v>
      </c>
      <c r="BL449" s="283" t="e">
        <f t="shared" si="52"/>
        <v>#DIV/0!</v>
      </c>
      <c r="BM449" s="283" t="e">
        <f t="shared" si="53"/>
        <v>#DIV/0!</v>
      </c>
      <c r="BN449" t="e">
        <f t="shared" si="56"/>
        <v>#DIV/0!</v>
      </c>
    </row>
    <row r="450" spans="1:66" x14ac:dyDescent="0.35">
      <c r="A450" t="s">
        <v>753</v>
      </c>
      <c r="B450" s="144"/>
      <c r="C450" s="98"/>
      <c r="D450" s="43" t="str">
        <f t="shared" si="49"/>
        <v>Other</v>
      </c>
      <c r="E450" s="100"/>
      <c r="F450" s="101"/>
      <c r="G450" s="100"/>
      <c r="H450" s="101"/>
      <c r="I450" s="100"/>
      <c r="J450" s="101"/>
      <c r="K450" s="100"/>
      <c r="L450" s="101"/>
      <c r="M450" s="100"/>
      <c r="N450" s="101"/>
      <c r="O450" s="100"/>
      <c r="P450" s="101"/>
      <c r="Q450" s="100"/>
      <c r="R450" s="101"/>
      <c r="S450" s="100"/>
      <c r="T450" s="101"/>
      <c r="U450" s="118"/>
      <c r="V450" s="118"/>
      <c r="W450" s="100"/>
      <c r="X450" s="100"/>
      <c r="Y450" s="100"/>
      <c r="Z450" s="100"/>
      <c r="AA450" s="132"/>
      <c r="AB450" s="101"/>
      <c r="AC450" s="101"/>
      <c r="AD450" s="101"/>
      <c r="AE450" s="100"/>
      <c r="AF450" s="101"/>
      <c r="AG450" s="100"/>
      <c r="AH450" s="101"/>
      <c r="AI450" s="100"/>
      <c r="AJ450" s="101"/>
      <c r="AK450" s="100"/>
      <c r="AL450" s="101"/>
      <c r="AM450" s="101"/>
      <c r="AN450" s="8"/>
      <c r="AO450" s="147">
        <f>IFERROR(VLOOKUP(B450,'A2. Rate Change &amp; Enrollment'!$C$20:$K$769,3,FALSE),0)</f>
        <v>0</v>
      </c>
      <c r="AP450" s="147">
        <f>IFERROR(VLOOKUP(B450,'A2. Rate Change &amp; Enrollment'!$C$20:$K$769,7,FALSE),0)</f>
        <v>0</v>
      </c>
      <c r="AQ450" s="150" t="e">
        <f t="shared" si="54"/>
        <v>#DIV/0!</v>
      </c>
      <c r="AS450" s="177"/>
      <c r="AT450" s="177"/>
      <c r="AV450" s="153" t="e">
        <f t="shared" si="55"/>
        <v>#DIV/0!</v>
      </c>
      <c r="AW450" s="101"/>
      <c r="AY450" s="132"/>
      <c r="AZ450" s="101"/>
      <c r="BA450" s="94"/>
      <c r="BB450" s="94"/>
      <c r="BC450" s="94"/>
      <c r="BD450" s="94"/>
      <c r="BE450" s="101"/>
      <c r="BF450" s="132"/>
      <c r="BG450" s="98"/>
      <c r="BH450" s="74" t="str">
        <f t="shared" si="50"/>
        <v>N</v>
      </c>
      <c r="BI450" t="e">
        <f t="shared" si="51"/>
        <v>#DIV/0!</v>
      </c>
      <c r="BK450" s="283">
        <f>IFERROR(VLOOKUP($B450, 'A2. Rate Change &amp; Enrollment'!$C$14:$BY$769, 75, FALSE), 0)</f>
        <v>0</v>
      </c>
      <c r="BL450" s="283" t="e">
        <f t="shared" si="52"/>
        <v>#DIV/0!</v>
      </c>
      <c r="BM450" s="283" t="e">
        <f t="shared" si="53"/>
        <v>#DIV/0!</v>
      </c>
      <c r="BN450" t="e">
        <f t="shared" si="56"/>
        <v>#DIV/0!</v>
      </c>
    </row>
    <row r="451" spans="1:66" x14ac:dyDescent="0.35">
      <c r="A451" t="s">
        <v>754</v>
      </c>
      <c r="B451" s="144"/>
      <c r="C451" s="98"/>
      <c r="D451" s="43" t="str">
        <f t="shared" si="49"/>
        <v>Other</v>
      </c>
      <c r="E451" s="100"/>
      <c r="F451" s="101"/>
      <c r="G451" s="100"/>
      <c r="H451" s="101"/>
      <c r="I451" s="100"/>
      <c r="J451" s="101"/>
      <c r="K451" s="100"/>
      <c r="L451" s="101"/>
      <c r="M451" s="100"/>
      <c r="N451" s="101"/>
      <c r="O451" s="100"/>
      <c r="P451" s="101"/>
      <c r="Q451" s="100"/>
      <c r="R451" s="101"/>
      <c r="S451" s="100"/>
      <c r="T451" s="101"/>
      <c r="U451" s="118"/>
      <c r="V451" s="118"/>
      <c r="W451" s="100"/>
      <c r="X451" s="100"/>
      <c r="Y451" s="100"/>
      <c r="Z451" s="100"/>
      <c r="AA451" s="132"/>
      <c r="AB451" s="101"/>
      <c r="AC451" s="101"/>
      <c r="AD451" s="101"/>
      <c r="AE451" s="100"/>
      <c r="AF451" s="101"/>
      <c r="AG451" s="100"/>
      <c r="AH451" s="101"/>
      <c r="AI451" s="100"/>
      <c r="AJ451" s="101"/>
      <c r="AK451" s="100"/>
      <c r="AL451" s="101"/>
      <c r="AM451" s="101"/>
      <c r="AN451" s="8"/>
      <c r="AO451" s="147">
        <f>IFERROR(VLOOKUP(B451,'A2. Rate Change &amp; Enrollment'!$C$20:$K$769,3,FALSE),0)</f>
        <v>0</v>
      </c>
      <c r="AP451" s="147">
        <f>IFERROR(VLOOKUP(B451,'A2. Rate Change &amp; Enrollment'!$C$20:$K$769,7,FALSE),0)</f>
        <v>0</v>
      </c>
      <c r="AQ451" s="150" t="e">
        <f t="shared" si="54"/>
        <v>#DIV/0!</v>
      </c>
      <c r="AS451" s="177"/>
      <c r="AT451" s="177"/>
      <c r="AV451" s="153" t="e">
        <f t="shared" si="55"/>
        <v>#DIV/0!</v>
      </c>
      <c r="AW451" s="101"/>
      <c r="AY451" s="132"/>
      <c r="AZ451" s="101"/>
      <c r="BA451" s="94"/>
      <c r="BB451" s="94"/>
      <c r="BC451" s="94"/>
      <c r="BD451" s="94"/>
      <c r="BE451" s="101"/>
      <c r="BF451" s="132"/>
      <c r="BG451" s="98"/>
      <c r="BH451" s="74" t="str">
        <f t="shared" si="50"/>
        <v>N</v>
      </c>
      <c r="BI451" t="e">
        <f t="shared" si="51"/>
        <v>#DIV/0!</v>
      </c>
      <c r="BK451" s="283">
        <f>IFERROR(VLOOKUP($B451, 'A2. Rate Change &amp; Enrollment'!$C$14:$BY$769, 75, FALSE), 0)</f>
        <v>0</v>
      </c>
      <c r="BL451" s="283" t="e">
        <f t="shared" si="52"/>
        <v>#DIV/0!</v>
      </c>
      <c r="BM451" s="283" t="e">
        <f t="shared" si="53"/>
        <v>#DIV/0!</v>
      </c>
      <c r="BN451" t="e">
        <f t="shared" si="56"/>
        <v>#DIV/0!</v>
      </c>
    </row>
    <row r="452" spans="1:66" x14ac:dyDescent="0.35">
      <c r="A452" t="s">
        <v>755</v>
      </c>
      <c r="B452" s="144"/>
      <c r="C452" s="98"/>
      <c r="D452" s="43" t="str">
        <f t="shared" si="49"/>
        <v>Other</v>
      </c>
      <c r="E452" s="100"/>
      <c r="F452" s="101"/>
      <c r="G452" s="100"/>
      <c r="H452" s="101"/>
      <c r="I452" s="100"/>
      <c r="J452" s="101"/>
      <c r="K452" s="100"/>
      <c r="L452" s="101"/>
      <c r="M452" s="100"/>
      <c r="N452" s="101"/>
      <c r="O452" s="100"/>
      <c r="P452" s="101"/>
      <c r="Q452" s="100"/>
      <c r="R452" s="101"/>
      <c r="S452" s="100"/>
      <c r="T452" s="101"/>
      <c r="U452" s="118"/>
      <c r="V452" s="118"/>
      <c r="W452" s="100"/>
      <c r="X452" s="100"/>
      <c r="Y452" s="100"/>
      <c r="Z452" s="100"/>
      <c r="AA452" s="132"/>
      <c r="AB452" s="101"/>
      <c r="AC452" s="101"/>
      <c r="AD452" s="101"/>
      <c r="AE452" s="100"/>
      <c r="AF452" s="101"/>
      <c r="AG452" s="100"/>
      <c r="AH452" s="101"/>
      <c r="AI452" s="100"/>
      <c r="AJ452" s="101"/>
      <c r="AK452" s="100"/>
      <c r="AL452" s="101"/>
      <c r="AM452" s="101"/>
      <c r="AN452" s="8"/>
      <c r="AO452" s="147">
        <f>IFERROR(VLOOKUP(B452,'A2. Rate Change &amp; Enrollment'!$C$20:$K$769,3,FALSE),0)</f>
        <v>0</v>
      </c>
      <c r="AP452" s="147">
        <f>IFERROR(VLOOKUP(B452,'A2. Rate Change &amp; Enrollment'!$C$20:$K$769,7,FALSE),0)</f>
        <v>0</v>
      </c>
      <c r="AQ452" s="150" t="e">
        <f t="shared" si="54"/>
        <v>#DIV/0!</v>
      </c>
      <c r="AS452" s="177"/>
      <c r="AT452" s="177"/>
      <c r="AV452" s="153" t="e">
        <f t="shared" si="55"/>
        <v>#DIV/0!</v>
      </c>
      <c r="AW452" s="101"/>
      <c r="AY452" s="132"/>
      <c r="AZ452" s="101"/>
      <c r="BA452" s="94"/>
      <c r="BB452" s="94"/>
      <c r="BC452" s="94"/>
      <c r="BD452" s="94"/>
      <c r="BE452" s="101"/>
      <c r="BF452" s="132"/>
      <c r="BG452" s="98"/>
      <c r="BH452" s="74" t="str">
        <f t="shared" si="50"/>
        <v>N</v>
      </c>
      <c r="BI452" t="e">
        <f t="shared" si="51"/>
        <v>#DIV/0!</v>
      </c>
      <c r="BK452" s="283">
        <f>IFERROR(VLOOKUP($B452, 'A2. Rate Change &amp; Enrollment'!$C$14:$BY$769, 75, FALSE), 0)</f>
        <v>0</v>
      </c>
      <c r="BL452" s="283" t="e">
        <f t="shared" si="52"/>
        <v>#DIV/0!</v>
      </c>
      <c r="BM452" s="283" t="e">
        <f t="shared" si="53"/>
        <v>#DIV/0!</v>
      </c>
      <c r="BN452" t="e">
        <f t="shared" si="56"/>
        <v>#DIV/0!</v>
      </c>
    </row>
    <row r="453" spans="1:66" x14ac:dyDescent="0.35">
      <c r="A453" t="s">
        <v>756</v>
      </c>
      <c r="B453" s="144"/>
      <c r="C453" s="98"/>
      <c r="D453" s="43" t="str">
        <f t="shared" si="49"/>
        <v>Other</v>
      </c>
      <c r="E453" s="100"/>
      <c r="F453" s="101"/>
      <c r="G453" s="100"/>
      <c r="H453" s="101"/>
      <c r="I453" s="100"/>
      <c r="J453" s="101"/>
      <c r="K453" s="100"/>
      <c r="L453" s="101"/>
      <c r="M453" s="100"/>
      <c r="N453" s="101"/>
      <c r="O453" s="100"/>
      <c r="P453" s="101"/>
      <c r="Q453" s="100"/>
      <c r="R453" s="101"/>
      <c r="S453" s="100"/>
      <c r="T453" s="101"/>
      <c r="U453" s="118"/>
      <c r="V453" s="118"/>
      <c r="W453" s="100"/>
      <c r="X453" s="100"/>
      <c r="Y453" s="100"/>
      <c r="Z453" s="100"/>
      <c r="AA453" s="132"/>
      <c r="AB453" s="101"/>
      <c r="AC453" s="101"/>
      <c r="AD453" s="101"/>
      <c r="AE453" s="100"/>
      <c r="AF453" s="101"/>
      <c r="AG453" s="100"/>
      <c r="AH453" s="101"/>
      <c r="AI453" s="100"/>
      <c r="AJ453" s="101"/>
      <c r="AK453" s="100"/>
      <c r="AL453" s="101"/>
      <c r="AM453" s="101"/>
      <c r="AN453" s="8"/>
      <c r="AO453" s="147">
        <f>IFERROR(VLOOKUP(B453,'A2. Rate Change &amp; Enrollment'!$C$20:$K$769,3,FALSE),0)</f>
        <v>0</v>
      </c>
      <c r="AP453" s="147">
        <f>IFERROR(VLOOKUP(B453,'A2. Rate Change &amp; Enrollment'!$C$20:$K$769,7,FALSE),0)</f>
        <v>0</v>
      </c>
      <c r="AQ453" s="150" t="e">
        <f t="shared" si="54"/>
        <v>#DIV/0!</v>
      </c>
      <c r="AS453" s="177"/>
      <c r="AT453" s="177"/>
      <c r="AV453" s="153" t="e">
        <f t="shared" si="55"/>
        <v>#DIV/0!</v>
      </c>
      <c r="AW453" s="101"/>
      <c r="AY453" s="132"/>
      <c r="AZ453" s="101"/>
      <c r="BA453" s="94"/>
      <c r="BB453" s="94"/>
      <c r="BC453" s="94"/>
      <c r="BD453" s="94"/>
      <c r="BE453" s="101"/>
      <c r="BF453" s="132"/>
      <c r="BG453" s="98"/>
      <c r="BH453" s="74" t="str">
        <f t="shared" si="50"/>
        <v>N</v>
      </c>
      <c r="BI453" t="e">
        <f t="shared" si="51"/>
        <v>#DIV/0!</v>
      </c>
      <c r="BK453" s="283">
        <f>IFERROR(VLOOKUP($B453, 'A2. Rate Change &amp; Enrollment'!$C$14:$BY$769, 75, FALSE), 0)</f>
        <v>0</v>
      </c>
      <c r="BL453" s="283" t="e">
        <f t="shared" si="52"/>
        <v>#DIV/0!</v>
      </c>
      <c r="BM453" s="283" t="e">
        <f t="shared" si="53"/>
        <v>#DIV/0!</v>
      </c>
      <c r="BN453" t="e">
        <f t="shared" si="56"/>
        <v>#DIV/0!</v>
      </c>
    </row>
    <row r="454" spans="1:66" x14ac:dyDescent="0.35">
      <c r="A454" t="s">
        <v>757</v>
      </c>
      <c r="B454" s="144"/>
      <c r="C454" s="98"/>
      <c r="D454" s="43" t="str">
        <f t="shared" si="49"/>
        <v>Other</v>
      </c>
      <c r="E454" s="100"/>
      <c r="F454" s="101"/>
      <c r="G454" s="100"/>
      <c r="H454" s="101"/>
      <c r="I454" s="100"/>
      <c r="J454" s="101"/>
      <c r="K454" s="100"/>
      <c r="L454" s="101"/>
      <c r="M454" s="100"/>
      <c r="N454" s="101"/>
      <c r="O454" s="100"/>
      <c r="P454" s="101"/>
      <c r="Q454" s="100"/>
      <c r="R454" s="101"/>
      <c r="S454" s="100"/>
      <c r="T454" s="101"/>
      <c r="U454" s="118"/>
      <c r="V454" s="118"/>
      <c r="W454" s="100"/>
      <c r="X454" s="100"/>
      <c r="Y454" s="100"/>
      <c r="Z454" s="100"/>
      <c r="AA454" s="132"/>
      <c r="AB454" s="101"/>
      <c r="AC454" s="101"/>
      <c r="AD454" s="101"/>
      <c r="AE454" s="100"/>
      <c r="AF454" s="101"/>
      <c r="AG454" s="100"/>
      <c r="AH454" s="101"/>
      <c r="AI454" s="100"/>
      <c r="AJ454" s="101"/>
      <c r="AK454" s="100"/>
      <c r="AL454" s="101"/>
      <c r="AM454" s="101"/>
      <c r="AN454" s="8"/>
      <c r="AO454" s="147">
        <f>IFERROR(VLOOKUP(B454,'A2. Rate Change &amp; Enrollment'!$C$20:$K$769,3,FALSE),0)</f>
        <v>0</v>
      </c>
      <c r="AP454" s="147">
        <f>IFERROR(VLOOKUP(B454,'A2. Rate Change &amp; Enrollment'!$C$20:$K$769,7,FALSE),0)</f>
        <v>0</v>
      </c>
      <c r="AQ454" s="150" t="e">
        <f t="shared" si="54"/>
        <v>#DIV/0!</v>
      </c>
      <c r="AS454" s="177"/>
      <c r="AT454" s="177"/>
      <c r="AV454" s="153" t="e">
        <f t="shared" si="55"/>
        <v>#DIV/0!</v>
      </c>
      <c r="AW454" s="101"/>
      <c r="AY454" s="132"/>
      <c r="AZ454" s="101"/>
      <c r="BA454" s="94"/>
      <c r="BB454" s="94"/>
      <c r="BC454" s="94"/>
      <c r="BD454" s="94"/>
      <c r="BE454" s="101"/>
      <c r="BF454" s="132"/>
      <c r="BG454" s="98"/>
      <c r="BH454" s="74" t="str">
        <f t="shared" si="50"/>
        <v>N</v>
      </c>
      <c r="BI454" t="e">
        <f t="shared" si="51"/>
        <v>#DIV/0!</v>
      </c>
      <c r="BK454" s="283">
        <f>IFERROR(VLOOKUP($B454, 'A2. Rate Change &amp; Enrollment'!$C$14:$BY$769, 75, FALSE), 0)</f>
        <v>0</v>
      </c>
      <c r="BL454" s="283" t="e">
        <f t="shared" si="52"/>
        <v>#DIV/0!</v>
      </c>
      <c r="BM454" s="283" t="e">
        <f t="shared" si="53"/>
        <v>#DIV/0!</v>
      </c>
      <c r="BN454" t="e">
        <f t="shared" si="56"/>
        <v>#DIV/0!</v>
      </c>
    </row>
    <row r="455" spans="1:66" x14ac:dyDescent="0.35">
      <c r="A455" t="s">
        <v>758</v>
      </c>
      <c r="B455" s="144"/>
      <c r="C455" s="98"/>
      <c r="D455" s="43" t="str">
        <f t="shared" si="49"/>
        <v>Other</v>
      </c>
      <c r="E455" s="100"/>
      <c r="F455" s="101"/>
      <c r="G455" s="100"/>
      <c r="H455" s="101"/>
      <c r="I455" s="100"/>
      <c r="J455" s="101"/>
      <c r="K455" s="100"/>
      <c r="L455" s="101"/>
      <c r="M455" s="100"/>
      <c r="N455" s="101"/>
      <c r="O455" s="100"/>
      <c r="P455" s="101"/>
      <c r="Q455" s="100"/>
      <c r="R455" s="101"/>
      <c r="S455" s="100"/>
      <c r="T455" s="101"/>
      <c r="U455" s="118"/>
      <c r="V455" s="118"/>
      <c r="W455" s="100"/>
      <c r="X455" s="100"/>
      <c r="Y455" s="100"/>
      <c r="Z455" s="100"/>
      <c r="AA455" s="132"/>
      <c r="AB455" s="101"/>
      <c r="AC455" s="101"/>
      <c r="AD455" s="101"/>
      <c r="AE455" s="100"/>
      <c r="AF455" s="101"/>
      <c r="AG455" s="100"/>
      <c r="AH455" s="101"/>
      <c r="AI455" s="100"/>
      <c r="AJ455" s="101"/>
      <c r="AK455" s="100"/>
      <c r="AL455" s="101"/>
      <c r="AM455" s="101"/>
      <c r="AN455" s="8"/>
      <c r="AO455" s="147">
        <f>IFERROR(VLOOKUP(B455,'A2. Rate Change &amp; Enrollment'!$C$20:$K$769,3,FALSE),0)</f>
        <v>0</v>
      </c>
      <c r="AP455" s="147">
        <f>IFERROR(VLOOKUP(B455,'A2. Rate Change &amp; Enrollment'!$C$20:$K$769,7,FALSE),0)</f>
        <v>0</v>
      </c>
      <c r="AQ455" s="150" t="e">
        <f t="shared" si="54"/>
        <v>#DIV/0!</v>
      </c>
      <c r="AS455" s="177"/>
      <c r="AT455" s="177"/>
      <c r="AV455" s="153" t="e">
        <f t="shared" si="55"/>
        <v>#DIV/0!</v>
      </c>
      <c r="AW455" s="101"/>
      <c r="AY455" s="132"/>
      <c r="AZ455" s="101"/>
      <c r="BA455" s="94"/>
      <c r="BB455" s="94"/>
      <c r="BC455" s="94"/>
      <c r="BD455" s="94"/>
      <c r="BE455" s="101"/>
      <c r="BF455" s="132"/>
      <c r="BG455" s="98"/>
      <c r="BH455" s="74" t="str">
        <f t="shared" si="50"/>
        <v>N</v>
      </c>
      <c r="BI455" t="e">
        <f t="shared" si="51"/>
        <v>#DIV/0!</v>
      </c>
      <c r="BK455" s="283">
        <f>IFERROR(VLOOKUP($B455, 'A2. Rate Change &amp; Enrollment'!$C$14:$BY$769, 75, FALSE), 0)</f>
        <v>0</v>
      </c>
      <c r="BL455" s="283" t="e">
        <f t="shared" si="52"/>
        <v>#DIV/0!</v>
      </c>
      <c r="BM455" s="283" t="e">
        <f t="shared" si="53"/>
        <v>#DIV/0!</v>
      </c>
      <c r="BN455" t="e">
        <f t="shared" si="56"/>
        <v>#DIV/0!</v>
      </c>
    </row>
    <row r="456" spans="1:66" x14ac:dyDescent="0.35">
      <c r="A456" t="s">
        <v>759</v>
      </c>
      <c r="B456" s="144"/>
      <c r="C456" s="98"/>
      <c r="D456" s="43" t="str">
        <f t="shared" si="49"/>
        <v>Other</v>
      </c>
      <c r="E456" s="100"/>
      <c r="F456" s="101"/>
      <c r="G456" s="100"/>
      <c r="H456" s="101"/>
      <c r="I456" s="100"/>
      <c r="J456" s="101"/>
      <c r="K456" s="100"/>
      <c r="L456" s="101"/>
      <c r="M456" s="100"/>
      <c r="N456" s="101"/>
      <c r="O456" s="100"/>
      <c r="P456" s="101"/>
      <c r="Q456" s="100"/>
      <c r="R456" s="101"/>
      <c r="S456" s="100"/>
      <c r="T456" s="101"/>
      <c r="U456" s="118"/>
      <c r="V456" s="118"/>
      <c r="W456" s="100"/>
      <c r="X456" s="100"/>
      <c r="Y456" s="100"/>
      <c r="Z456" s="100"/>
      <c r="AA456" s="132"/>
      <c r="AB456" s="101"/>
      <c r="AC456" s="101"/>
      <c r="AD456" s="101"/>
      <c r="AE456" s="100"/>
      <c r="AF456" s="101"/>
      <c r="AG456" s="100"/>
      <c r="AH456" s="101"/>
      <c r="AI456" s="100"/>
      <c r="AJ456" s="101"/>
      <c r="AK456" s="100"/>
      <c r="AL456" s="101"/>
      <c r="AM456" s="101"/>
      <c r="AN456" s="8"/>
      <c r="AO456" s="147">
        <f>IFERROR(VLOOKUP(B456,'A2. Rate Change &amp; Enrollment'!$C$20:$K$769,3,FALSE),0)</f>
        <v>0</v>
      </c>
      <c r="AP456" s="147">
        <f>IFERROR(VLOOKUP(B456,'A2. Rate Change &amp; Enrollment'!$C$20:$K$769,7,FALSE),0)</f>
        <v>0</v>
      </c>
      <c r="AQ456" s="150" t="e">
        <f t="shared" si="54"/>
        <v>#DIV/0!</v>
      </c>
      <c r="AS456" s="177"/>
      <c r="AT456" s="177"/>
      <c r="AV456" s="153" t="e">
        <f t="shared" si="55"/>
        <v>#DIV/0!</v>
      </c>
      <c r="AW456" s="101"/>
      <c r="AY456" s="132"/>
      <c r="AZ456" s="101"/>
      <c r="BA456" s="94"/>
      <c r="BB456" s="94"/>
      <c r="BC456" s="94"/>
      <c r="BD456" s="94"/>
      <c r="BE456" s="101"/>
      <c r="BF456" s="132"/>
      <c r="BG456" s="98"/>
      <c r="BH456" s="74" t="str">
        <f t="shared" si="50"/>
        <v>N</v>
      </c>
      <c r="BI456" t="e">
        <f t="shared" si="51"/>
        <v>#DIV/0!</v>
      </c>
      <c r="BK456" s="283">
        <f>IFERROR(VLOOKUP($B456, 'A2. Rate Change &amp; Enrollment'!$C$14:$BY$769, 75, FALSE), 0)</f>
        <v>0</v>
      </c>
      <c r="BL456" s="283" t="e">
        <f t="shared" si="52"/>
        <v>#DIV/0!</v>
      </c>
      <c r="BM456" s="283" t="e">
        <f t="shared" si="53"/>
        <v>#DIV/0!</v>
      </c>
      <c r="BN456" t="e">
        <f t="shared" si="56"/>
        <v>#DIV/0!</v>
      </c>
    </row>
    <row r="457" spans="1:66" x14ac:dyDescent="0.35">
      <c r="A457" t="s">
        <v>760</v>
      </c>
      <c r="B457" s="144"/>
      <c r="C457" s="98"/>
      <c r="D457" s="43" t="str">
        <f t="shared" si="49"/>
        <v>Other</v>
      </c>
      <c r="E457" s="100"/>
      <c r="F457" s="101"/>
      <c r="G457" s="100"/>
      <c r="H457" s="101"/>
      <c r="I457" s="100"/>
      <c r="J457" s="101"/>
      <c r="K457" s="100"/>
      <c r="L457" s="101"/>
      <c r="M457" s="100"/>
      <c r="N457" s="101"/>
      <c r="O457" s="100"/>
      <c r="P457" s="101"/>
      <c r="Q457" s="100"/>
      <c r="R457" s="101"/>
      <c r="S457" s="100"/>
      <c r="T457" s="101"/>
      <c r="U457" s="118"/>
      <c r="V457" s="118"/>
      <c r="W457" s="100"/>
      <c r="X457" s="100"/>
      <c r="Y457" s="100"/>
      <c r="Z457" s="100"/>
      <c r="AA457" s="132"/>
      <c r="AB457" s="101"/>
      <c r="AC457" s="101"/>
      <c r="AD457" s="101"/>
      <c r="AE457" s="100"/>
      <c r="AF457" s="101"/>
      <c r="AG457" s="100"/>
      <c r="AH457" s="101"/>
      <c r="AI457" s="100"/>
      <c r="AJ457" s="101"/>
      <c r="AK457" s="100"/>
      <c r="AL457" s="101"/>
      <c r="AM457" s="101"/>
      <c r="AN457" s="8"/>
      <c r="AO457" s="147">
        <f>IFERROR(VLOOKUP(B457,'A2. Rate Change &amp; Enrollment'!$C$20:$K$769,3,FALSE),0)</f>
        <v>0</v>
      </c>
      <c r="AP457" s="147">
        <f>IFERROR(VLOOKUP(B457,'A2. Rate Change &amp; Enrollment'!$C$20:$K$769,7,FALSE),0)</f>
        <v>0</v>
      </c>
      <c r="AQ457" s="150" t="e">
        <f t="shared" si="54"/>
        <v>#DIV/0!</v>
      </c>
      <c r="AS457" s="177"/>
      <c r="AT457" s="177"/>
      <c r="AV457" s="153" t="e">
        <f t="shared" si="55"/>
        <v>#DIV/0!</v>
      </c>
      <c r="AW457" s="101"/>
      <c r="AY457" s="132"/>
      <c r="AZ457" s="101"/>
      <c r="BA457" s="94"/>
      <c r="BB457" s="94"/>
      <c r="BC457" s="94"/>
      <c r="BD457" s="94"/>
      <c r="BE457" s="101"/>
      <c r="BF457" s="132"/>
      <c r="BG457" s="98"/>
      <c r="BH457" s="74" t="str">
        <f t="shared" si="50"/>
        <v>N</v>
      </c>
      <c r="BI457" t="e">
        <f t="shared" si="51"/>
        <v>#DIV/0!</v>
      </c>
      <c r="BK457" s="283">
        <f>IFERROR(VLOOKUP($B457, 'A2. Rate Change &amp; Enrollment'!$C$14:$BY$769, 75, FALSE), 0)</f>
        <v>0</v>
      </c>
      <c r="BL457" s="283" t="e">
        <f t="shared" si="52"/>
        <v>#DIV/0!</v>
      </c>
      <c r="BM457" s="283" t="e">
        <f t="shared" si="53"/>
        <v>#DIV/0!</v>
      </c>
      <c r="BN457" t="e">
        <f t="shared" si="56"/>
        <v>#DIV/0!</v>
      </c>
    </row>
    <row r="458" spans="1:66" x14ac:dyDescent="0.35">
      <c r="A458" t="s">
        <v>761</v>
      </c>
      <c r="B458" s="144"/>
      <c r="C458" s="98"/>
      <c r="D458" s="43" t="str">
        <f t="shared" si="49"/>
        <v>Other</v>
      </c>
      <c r="E458" s="100"/>
      <c r="F458" s="101"/>
      <c r="G458" s="100"/>
      <c r="H458" s="101"/>
      <c r="I458" s="100"/>
      <c r="J458" s="101"/>
      <c r="K458" s="100"/>
      <c r="L458" s="101"/>
      <c r="M458" s="100"/>
      <c r="N458" s="101"/>
      <c r="O458" s="100"/>
      <c r="P458" s="101"/>
      <c r="Q458" s="100"/>
      <c r="R458" s="101"/>
      <c r="S458" s="100"/>
      <c r="T458" s="101"/>
      <c r="U458" s="118"/>
      <c r="V458" s="118"/>
      <c r="W458" s="100"/>
      <c r="X458" s="100"/>
      <c r="Y458" s="100"/>
      <c r="Z458" s="100"/>
      <c r="AA458" s="132"/>
      <c r="AB458" s="101"/>
      <c r="AC458" s="101"/>
      <c r="AD458" s="101"/>
      <c r="AE458" s="100"/>
      <c r="AF458" s="101"/>
      <c r="AG458" s="100"/>
      <c r="AH458" s="101"/>
      <c r="AI458" s="100"/>
      <c r="AJ458" s="101"/>
      <c r="AK458" s="100"/>
      <c r="AL458" s="101"/>
      <c r="AM458" s="101"/>
      <c r="AN458" s="8"/>
      <c r="AO458" s="147">
        <f>IFERROR(VLOOKUP(B458,'A2. Rate Change &amp; Enrollment'!$C$20:$K$769,3,FALSE),0)</f>
        <v>0</v>
      </c>
      <c r="AP458" s="147">
        <f>IFERROR(VLOOKUP(B458,'A2. Rate Change &amp; Enrollment'!$C$20:$K$769,7,FALSE),0)</f>
        <v>0</v>
      </c>
      <c r="AQ458" s="150" t="e">
        <f t="shared" si="54"/>
        <v>#DIV/0!</v>
      </c>
      <c r="AS458" s="177"/>
      <c r="AT458" s="177"/>
      <c r="AV458" s="153" t="e">
        <f t="shared" si="55"/>
        <v>#DIV/0!</v>
      </c>
      <c r="AW458" s="101"/>
      <c r="AY458" s="132"/>
      <c r="AZ458" s="101"/>
      <c r="BA458" s="94"/>
      <c r="BB458" s="94"/>
      <c r="BC458" s="94"/>
      <c r="BD458" s="94"/>
      <c r="BE458" s="101"/>
      <c r="BF458" s="132"/>
      <c r="BG458" s="98"/>
      <c r="BH458" s="74" t="str">
        <f t="shared" si="50"/>
        <v>N</v>
      </c>
      <c r="BI458" t="e">
        <f t="shared" si="51"/>
        <v>#DIV/0!</v>
      </c>
      <c r="BK458" s="283">
        <f>IFERROR(VLOOKUP($B458, 'A2. Rate Change &amp; Enrollment'!$C$14:$BY$769, 75, FALSE), 0)</f>
        <v>0</v>
      </c>
      <c r="BL458" s="283" t="e">
        <f t="shared" si="52"/>
        <v>#DIV/0!</v>
      </c>
      <c r="BM458" s="283" t="e">
        <f t="shared" si="53"/>
        <v>#DIV/0!</v>
      </c>
      <c r="BN458" t="e">
        <f t="shared" si="56"/>
        <v>#DIV/0!</v>
      </c>
    </row>
    <row r="459" spans="1:66" x14ac:dyDescent="0.35">
      <c r="A459" t="s">
        <v>762</v>
      </c>
      <c r="B459" s="144"/>
      <c r="C459" s="98"/>
      <c r="D459" s="43" t="str">
        <f t="shared" si="49"/>
        <v>Other</v>
      </c>
      <c r="E459" s="100"/>
      <c r="F459" s="101"/>
      <c r="G459" s="100"/>
      <c r="H459" s="101"/>
      <c r="I459" s="100"/>
      <c r="J459" s="101"/>
      <c r="K459" s="100"/>
      <c r="L459" s="101"/>
      <c r="M459" s="100"/>
      <c r="N459" s="101"/>
      <c r="O459" s="100"/>
      <c r="P459" s="101"/>
      <c r="Q459" s="100"/>
      <c r="R459" s="101"/>
      <c r="S459" s="100"/>
      <c r="T459" s="101"/>
      <c r="U459" s="118"/>
      <c r="V459" s="118"/>
      <c r="W459" s="100"/>
      <c r="X459" s="100"/>
      <c r="Y459" s="100"/>
      <c r="Z459" s="100"/>
      <c r="AA459" s="132"/>
      <c r="AB459" s="101"/>
      <c r="AC459" s="101"/>
      <c r="AD459" s="101"/>
      <c r="AE459" s="100"/>
      <c r="AF459" s="101"/>
      <c r="AG459" s="100"/>
      <c r="AH459" s="101"/>
      <c r="AI459" s="100"/>
      <c r="AJ459" s="101"/>
      <c r="AK459" s="100"/>
      <c r="AL459" s="101"/>
      <c r="AM459" s="101"/>
      <c r="AN459" s="8"/>
      <c r="AO459" s="147">
        <f>IFERROR(VLOOKUP(B459,'A2. Rate Change &amp; Enrollment'!$C$20:$K$769,3,FALSE),0)</f>
        <v>0</v>
      </c>
      <c r="AP459" s="147">
        <f>IFERROR(VLOOKUP(B459,'A2. Rate Change &amp; Enrollment'!$C$20:$K$769,7,FALSE),0)</f>
        <v>0</v>
      </c>
      <c r="AQ459" s="150" t="e">
        <f t="shared" si="54"/>
        <v>#DIV/0!</v>
      </c>
      <c r="AS459" s="177"/>
      <c r="AT459" s="177"/>
      <c r="AV459" s="153" t="e">
        <f t="shared" si="55"/>
        <v>#DIV/0!</v>
      </c>
      <c r="AW459" s="101"/>
      <c r="AY459" s="132"/>
      <c r="AZ459" s="101"/>
      <c r="BA459" s="94"/>
      <c r="BB459" s="94"/>
      <c r="BC459" s="94"/>
      <c r="BD459" s="94"/>
      <c r="BE459" s="101"/>
      <c r="BF459" s="132"/>
      <c r="BG459" s="98"/>
      <c r="BH459" s="74" t="str">
        <f t="shared" si="50"/>
        <v>N</v>
      </c>
      <c r="BI459" t="e">
        <f t="shared" si="51"/>
        <v>#DIV/0!</v>
      </c>
      <c r="BK459" s="283">
        <f>IFERROR(VLOOKUP($B459, 'A2. Rate Change &amp; Enrollment'!$C$14:$BY$769, 75, FALSE), 0)</f>
        <v>0</v>
      </c>
      <c r="BL459" s="283" t="e">
        <f t="shared" si="52"/>
        <v>#DIV/0!</v>
      </c>
      <c r="BM459" s="283" t="e">
        <f t="shared" si="53"/>
        <v>#DIV/0!</v>
      </c>
      <c r="BN459" t="e">
        <f t="shared" si="56"/>
        <v>#DIV/0!</v>
      </c>
    </row>
    <row r="460" spans="1:66" x14ac:dyDescent="0.35">
      <c r="A460" t="s">
        <v>763</v>
      </c>
      <c r="B460" s="144"/>
      <c r="C460" s="98"/>
      <c r="D460" s="43" t="str">
        <f t="shared" si="49"/>
        <v>Other</v>
      </c>
      <c r="E460" s="100"/>
      <c r="F460" s="101"/>
      <c r="G460" s="100"/>
      <c r="H460" s="101"/>
      <c r="I460" s="100"/>
      <c r="J460" s="101"/>
      <c r="K460" s="100"/>
      <c r="L460" s="101"/>
      <c r="M460" s="100"/>
      <c r="N460" s="101"/>
      <c r="O460" s="100"/>
      <c r="P460" s="101"/>
      <c r="Q460" s="100"/>
      <c r="R460" s="101"/>
      <c r="S460" s="100"/>
      <c r="T460" s="101"/>
      <c r="U460" s="118"/>
      <c r="V460" s="118"/>
      <c r="W460" s="100"/>
      <c r="X460" s="100"/>
      <c r="Y460" s="100"/>
      <c r="Z460" s="100"/>
      <c r="AA460" s="132"/>
      <c r="AB460" s="101"/>
      <c r="AC460" s="101"/>
      <c r="AD460" s="101"/>
      <c r="AE460" s="100"/>
      <c r="AF460" s="101"/>
      <c r="AG460" s="100"/>
      <c r="AH460" s="101"/>
      <c r="AI460" s="100"/>
      <c r="AJ460" s="101"/>
      <c r="AK460" s="100"/>
      <c r="AL460" s="101"/>
      <c r="AM460" s="101"/>
      <c r="AN460" s="8"/>
      <c r="AO460" s="147">
        <f>IFERROR(VLOOKUP(B460,'A2. Rate Change &amp; Enrollment'!$C$20:$K$769,3,FALSE),0)</f>
        <v>0</v>
      </c>
      <c r="AP460" s="147">
        <f>IFERROR(VLOOKUP(B460,'A2. Rate Change &amp; Enrollment'!$C$20:$K$769,7,FALSE),0)</f>
        <v>0</v>
      </c>
      <c r="AQ460" s="150" t="e">
        <f t="shared" si="54"/>
        <v>#DIV/0!</v>
      </c>
      <c r="AS460" s="177"/>
      <c r="AT460" s="177"/>
      <c r="AV460" s="153" t="e">
        <f t="shared" si="55"/>
        <v>#DIV/0!</v>
      </c>
      <c r="AW460" s="101"/>
      <c r="AY460" s="132"/>
      <c r="AZ460" s="101"/>
      <c r="BA460" s="94"/>
      <c r="BB460" s="94"/>
      <c r="BC460" s="94"/>
      <c r="BD460" s="94"/>
      <c r="BE460" s="101"/>
      <c r="BF460" s="132"/>
      <c r="BG460" s="98"/>
      <c r="BH460" s="74" t="str">
        <f t="shared" si="50"/>
        <v>N</v>
      </c>
      <c r="BI460" t="e">
        <f t="shared" si="51"/>
        <v>#DIV/0!</v>
      </c>
      <c r="BK460" s="283">
        <f>IFERROR(VLOOKUP($B460, 'A2. Rate Change &amp; Enrollment'!$C$14:$BY$769, 75, FALSE), 0)</f>
        <v>0</v>
      </c>
      <c r="BL460" s="283" t="e">
        <f t="shared" si="52"/>
        <v>#DIV/0!</v>
      </c>
      <c r="BM460" s="283" t="e">
        <f t="shared" si="53"/>
        <v>#DIV/0!</v>
      </c>
      <c r="BN460" t="e">
        <f t="shared" si="56"/>
        <v>#DIV/0!</v>
      </c>
    </row>
    <row r="461" spans="1:66" x14ac:dyDescent="0.35">
      <c r="A461" t="s">
        <v>764</v>
      </c>
      <c r="B461" s="144"/>
      <c r="C461" s="98"/>
      <c r="D461" s="43" t="str">
        <f t="shared" si="49"/>
        <v>Other</v>
      </c>
      <c r="E461" s="100"/>
      <c r="F461" s="101"/>
      <c r="G461" s="100"/>
      <c r="H461" s="101"/>
      <c r="I461" s="100"/>
      <c r="J461" s="101"/>
      <c r="K461" s="100"/>
      <c r="L461" s="101"/>
      <c r="M461" s="100"/>
      <c r="N461" s="101"/>
      <c r="O461" s="100"/>
      <c r="P461" s="101"/>
      <c r="Q461" s="100"/>
      <c r="R461" s="101"/>
      <c r="S461" s="100"/>
      <c r="T461" s="101"/>
      <c r="U461" s="118"/>
      <c r="V461" s="118"/>
      <c r="W461" s="100"/>
      <c r="X461" s="100"/>
      <c r="Y461" s="100"/>
      <c r="Z461" s="100"/>
      <c r="AA461" s="132"/>
      <c r="AB461" s="101"/>
      <c r="AC461" s="101"/>
      <c r="AD461" s="101"/>
      <c r="AE461" s="100"/>
      <c r="AF461" s="101"/>
      <c r="AG461" s="100"/>
      <c r="AH461" s="101"/>
      <c r="AI461" s="100"/>
      <c r="AJ461" s="101"/>
      <c r="AK461" s="100"/>
      <c r="AL461" s="101"/>
      <c r="AM461" s="101"/>
      <c r="AN461" s="8"/>
      <c r="AO461" s="147">
        <f>IFERROR(VLOOKUP(B461,'A2. Rate Change &amp; Enrollment'!$C$20:$K$769,3,FALSE),0)</f>
        <v>0</v>
      </c>
      <c r="AP461" s="147">
        <f>IFERROR(VLOOKUP(B461,'A2. Rate Change &amp; Enrollment'!$C$20:$K$769,7,FALSE),0)</f>
        <v>0</v>
      </c>
      <c r="AQ461" s="150" t="e">
        <f t="shared" si="54"/>
        <v>#DIV/0!</v>
      </c>
      <c r="AS461" s="177"/>
      <c r="AT461" s="177"/>
      <c r="AV461" s="153" t="e">
        <f t="shared" si="55"/>
        <v>#DIV/0!</v>
      </c>
      <c r="AW461" s="101"/>
      <c r="AY461" s="132"/>
      <c r="AZ461" s="101"/>
      <c r="BA461" s="94"/>
      <c r="BB461" s="94"/>
      <c r="BC461" s="94"/>
      <c r="BD461" s="94"/>
      <c r="BE461" s="101"/>
      <c r="BF461" s="132"/>
      <c r="BG461" s="98"/>
      <c r="BH461" s="74" t="str">
        <f t="shared" si="50"/>
        <v>N</v>
      </c>
      <c r="BI461" t="e">
        <f t="shared" si="51"/>
        <v>#DIV/0!</v>
      </c>
      <c r="BK461" s="283">
        <f>IFERROR(VLOOKUP($B461, 'A2. Rate Change &amp; Enrollment'!$C$14:$BY$769, 75, FALSE), 0)</f>
        <v>0</v>
      </c>
      <c r="BL461" s="283" t="e">
        <f t="shared" si="52"/>
        <v>#DIV/0!</v>
      </c>
      <c r="BM461" s="283" t="e">
        <f t="shared" si="53"/>
        <v>#DIV/0!</v>
      </c>
      <c r="BN461" t="e">
        <f t="shared" si="56"/>
        <v>#DIV/0!</v>
      </c>
    </row>
    <row r="462" spans="1:66" x14ac:dyDescent="0.35">
      <c r="A462" t="s">
        <v>765</v>
      </c>
      <c r="B462" s="144"/>
      <c r="C462" s="98"/>
      <c r="D462" s="43" t="str">
        <f t="shared" si="49"/>
        <v>Other</v>
      </c>
      <c r="E462" s="100"/>
      <c r="F462" s="101"/>
      <c r="G462" s="100"/>
      <c r="H462" s="101"/>
      <c r="I462" s="100"/>
      <c r="J462" s="101"/>
      <c r="K462" s="100"/>
      <c r="L462" s="101"/>
      <c r="M462" s="100"/>
      <c r="N462" s="101"/>
      <c r="O462" s="100"/>
      <c r="P462" s="101"/>
      <c r="Q462" s="100"/>
      <c r="R462" s="101"/>
      <c r="S462" s="100"/>
      <c r="T462" s="101"/>
      <c r="U462" s="118"/>
      <c r="V462" s="118"/>
      <c r="W462" s="100"/>
      <c r="X462" s="100"/>
      <c r="Y462" s="100"/>
      <c r="Z462" s="100"/>
      <c r="AA462" s="132"/>
      <c r="AB462" s="101"/>
      <c r="AC462" s="101"/>
      <c r="AD462" s="101"/>
      <c r="AE462" s="100"/>
      <c r="AF462" s="101"/>
      <c r="AG462" s="100"/>
      <c r="AH462" s="101"/>
      <c r="AI462" s="100"/>
      <c r="AJ462" s="101"/>
      <c r="AK462" s="100"/>
      <c r="AL462" s="101"/>
      <c r="AM462" s="101"/>
      <c r="AN462" s="8"/>
      <c r="AO462" s="147">
        <f>IFERROR(VLOOKUP(B462,'A2. Rate Change &amp; Enrollment'!$C$20:$K$769,3,FALSE),0)</f>
        <v>0</v>
      </c>
      <c r="AP462" s="147">
        <f>IFERROR(VLOOKUP(B462,'A2. Rate Change &amp; Enrollment'!$C$20:$K$769,7,FALSE),0)</f>
        <v>0</v>
      </c>
      <c r="AQ462" s="150" t="e">
        <f t="shared" si="54"/>
        <v>#DIV/0!</v>
      </c>
      <c r="AS462" s="177"/>
      <c r="AT462" s="177"/>
      <c r="AV462" s="153" t="e">
        <f t="shared" si="55"/>
        <v>#DIV/0!</v>
      </c>
      <c r="AW462" s="101"/>
      <c r="AY462" s="132"/>
      <c r="AZ462" s="101"/>
      <c r="BA462" s="94"/>
      <c r="BB462" s="94"/>
      <c r="BC462" s="94"/>
      <c r="BD462" s="94"/>
      <c r="BE462" s="101"/>
      <c r="BF462" s="132"/>
      <c r="BG462" s="98"/>
      <c r="BH462" s="74" t="str">
        <f t="shared" si="50"/>
        <v>N</v>
      </c>
      <c r="BI462" t="e">
        <f t="shared" si="51"/>
        <v>#DIV/0!</v>
      </c>
      <c r="BK462" s="283">
        <f>IFERROR(VLOOKUP($B462, 'A2. Rate Change &amp; Enrollment'!$C$14:$BY$769, 75, FALSE), 0)</f>
        <v>0</v>
      </c>
      <c r="BL462" s="283" t="e">
        <f t="shared" si="52"/>
        <v>#DIV/0!</v>
      </c>
      <c r="BM462" s="283" t="e">
        <f t="shared" si="53"/>
        <v>#DIV/0!</v>
      </c>
      <c r="BN462" t="e">
        <f t="shared" si="56"/>
        <v>#DIV/0!</v>
      </c>
    </row>
    <row r="463" spans="1:66" x14ac:dyDescent="0.35">
      <c r="A463" t="s">
        <v>766</v>
      </c>
      <c r="B463" s="144"/>
      <c r="C463" s="98"/>
      <c r="D463" s="43" t="str">
        <f t="shared" si="49"/>
        <v>Other</v>
      </c>
      <c r="E463" s="100"/>
      <c r="F463" s="101"/>
      <c r="G463" s="100"/>
      <c r="H463" s="101"/>
      <c r="I463" s="100"/>
      <c r="J463" s="101"/>
      <c r="K463" s="100"/>
      <c r="L463" s="101"/>
      <c r="M463" s="100"/>
      <c r="N463" s="101"/>
      <c r="O463" s="100"/>
      <c r="P463" s="101"/>
      <c r="Q463" s="100"/>
      <c r="R463" s="101"/>
      <c r="S463" s="100"/>
      <c r="T463" s="101"/>
      <c r="U463" s="118"/>
      <c r="V463" s="118"/>
      <c r="W463" s="100"/>
      <c r="X463" s="100"/>
      <c r="Y463" s="100"/>
      <c r="Z463" s="100"/>
      <c r="AA463" s="132"/>
      <c r="AB463" s="101"/>
      <c r="AC463" s="101"/>
      <c r="AD463" s="101"/>
      <c r="AE463" s="100"/>
      <c r="AF463" s="101"/>
      <c r="AG463" s="100"/>
      <c r="AH463" s="101"/>
      <c r="AI463" s="100"/>
      <c r="AJ463" s="101"/>
      <c r="AK463" s="100"/>
      <c r="AL463" s="101"/>
      <c r="AM463" s="101"/>
      <c r="AN463" s="8"/>
      <c r="AO463" s="147">
        <f>IFERROR(VLOOKUP(B463,'A2. Rate Change &amp; Enrollment'!$C$20:$K$769,3,FALSE),0)</f>
        <v>0</v>
      </c>
      <c r="AP463" s="147">
        <f>IFERROR(VLOOKUP(B463,'A2. Rate Change &amp; Enrollment'!$C$20:$K$769,7,FALSE),0)</f>
        <v>0</v>
      </c>
      <c r="AQ463" s="150" t="e">
        <f t="shared" si="54"/>
        <v>#DIV/0!</v>
      </c>
      <c r="AS463" s="177"/>
      <c r="AT463" s="177"/>
      <c r="AV463" s="153" t="e">
        <f t="shared" si="55"/>
        <v>#DIV/0!</v>
      </c>
      <c r="AW463" s="101"/>
      <c r="AY463" s="132"/>
      <c r="AZ463" s="101"/>
      <c r="BA463" s="94"/>
      <c r="BB463" s="94"/>
      <c r="BC463" s="94"/>
      <c r="BD463" s="94"/>
      <c r="BE463" s="101"/>
      <c r="BF463" s="132"/>
      <c r="BG463" s="98"/>
      <c r="BH463" s="74" t="str">
        <f t="shared" si="50"/>
        <v>N</v>
      </c>
      <c r="BI463" t="e">
        <f t="shared" si="51"/>
        <v>#DIV/0!</v>
      </c>
      <c r="BK463" s="283">
        <f>IFERROR(VLOOKUP($B463, 'A2. Rate Change &amp; Enrollment'!$C$14:$BY$769, 75, FALSE), 0)</f>
        <v>0</v>
      </c>
      <c r="BL463" s="283" t="e">
        <f t="shared" si="52"/>
        <v>#DIV/0!</v>
      </c>
      <c r="BM463" s="283" t="e">
        <f t="shared" si="53"/>
        <v>#DIV/0!</v>
      </c>
      <c r="BN463" t="e">
        <f t="shared" si="56"/>
        <v>#DIV/0!</v>
      </c>
    </row>
    <row r="464" spans="1:66" x14ac:dyDescent="0.35">
      <c r="A464" t="s">
        <v>767</v>
      </c>
      <c r="B464" s="144"/>
      <c r="C464" s="98"/>
      <c r="D464" s="43" t="str">
        <f t="shared" ref="D464:D527" si="57">$B$4</f>
        <v>Other</v>
      </c>
      <c r="E464" s="100"/>
      <c r="F464" s="101"/>
      <c r="G464" s="100"/>
      <c r="H464" s="101"/>
      <c r="I464" s="100"/>
      <c r="J464" s="101"/>
      <c r="K464" s="100"/>
      <c r="L464" s="101"/>
      <c r="M464" s="100"/>
      <c r="N464" s="101"/>
      <c r="O464" s="100"/>
      <c r="P464" s="101"/>
      <c r="Q464" s="100"/>
      <c r="R464" s="101"/>
      <c r="S464" s="100"/>
      <c r="T464" s="101"/>
      <c r="U464" s="118"/>
      <c r="V464" s="118"/>
      <c r="W464" s="100"/>
      <c r="X464" s="100"/>
      <c r="Y464" s="100"/>
      <c r="Z464" s="100"/>
      <c r="AA464" s="132"/>
      <c r="AB464" s="101"/>
      <c r="AC464" s="101"/>
      <c r="AD464" s="101"/>
      <c r="AE464" s="100"/>
      <c r="AF464" s="101"/>
      <c r="AG464" s="100"/>
      <c r="AH464" s="101"/>
      <c r="AI464" s="100"/>
      <c r="AJ464" s="101"/>
      <c r="AK464" s="100"/>
      <c r="AL464" s="101"/>
      <c r="AM464" s="101"/>
      <c r="AN464" s="8"/>
      <c r="AO464" s="147">
        <f>IFERROR(VLOOKUP(B464,'A2. Rate Change &amp; Enrollment'!$C$20:$K$769,3,FALSE),0)</f>
        <v>0</v>
      </c>
      <c r="AP464" s="147">
        <f>IFERROR(VLOOKUP(B464,'A2. Rate Change &amp; Enrollment'!$C$20:$K$769,7,FALSE),0)</f>
        <v>0</v>
      </c>
      <c r="AQ464" s="150" t="e">
        <f t="shared" si="54"/>
        <v>#DIV/0!</v>
      </c>
      <c r="AS464" s="177"/>
      <c r="AT464" s="177"/>
      <c r="AV464" s="153" t="e">
        <f t="shared" si="55"/>
        <v>#DIV/0!</v>
      </c>
      <c r="AW464" s="101"/>
      <c r="AY464" s="132"/>
      <c r="AZ464" s="101"/>
      <c r="BA464" s="94"/>
      <c r="BB464" s="94"/>
      <c r="BC464" s="94"/>
      <c r="BD464" s="94"/>
      <c r="BE464" s="101"/>
      <c r="BF464" s="132"/>
      <c r="BG464" s="98"/>
      <c r="BH464" s="74" t="str">
        <f t="shared" ref="BH464:BH527" si="58">IF(OR(AS464-AT464&gt;5%, AT464-AS464&gt;5%), "Y", "N")</f>
        <v>N</v>
      </c>
      <c r="BI464" t="e">
        <f t="shared" ref="BI464:BI527" si="59">IF(AND(AQ464&gt;5%, BH464="Y"), "Y", "N")</f>
        <v>#DIV/0!</v>
      </c>
      <c r="BK464" s="283">
        <f>IFERROR(VLOOKUP($B464, 'A2. Rate Change &amp; Enrollment'!$C$14:$BY$769, 75, FALSE), 0)</f>
        <v>0</v>
      </c>
      <c r="BL464" s="283" t="e">
        <f t="shared" ref="BL464:BL527" si="60">BK464/$BK$14</f>
        <v>#DIV/0!</v>
      </c>
      <c r="BM464" s="283" t="e">
        <f t="shared" ref="BM464:BM527" si="61">AS464/$AS$14</f>
        <v>#DIV/0!</v>
      </c>
      <c r="BN464" t="e">
        <f t="shared" si="56"/>
        <v>#DIV/0!</v>
      </c>
    </row>
    <row r="465" spans="1:66" x14ac:dyDescent="0.35">
      <c r="A465" t="s">
        <v>768</v>
      </c>
      <c r="B465" s="144"/>
      <c r="C465" s="98"/>
      <c r="D465" s="43" t="str">
        <f t="shared" si="57"/>
        <v>Other</v>
      </c>
      <c r="E465" s="100"/>
      <c r="F465" s="101"/>
      <c r="G465" s="100"/>
      <c r="H465" s="101"/>
      <c r="I465" s="100"/>
      <c r="J465" s="101"/>
      <c r="K465" s="100"/>
      <c r="L465" s="101"/>
      <c r="M465" s="100"/>
      <c r="N465" s="101"/>
      <c r="O465" s="100"/>
      <c r="P465" s="101"/>
      <c r="Q465" s="100"/>
      <c r="R465" s="101"/>
      <c r="S465" s="100"/>
      <c r="T465" s="101"/>
      <c r="U465" s="118"/>
      <c r="V465" s="118"/>
      <c r="W465" s="100"/>
      <c r="X465" s="100"/>
      <c r="Y465" s="100"/>
      <c r="Z465" s="100"/>
      <c r="AA465" s="132"/>
      <c r="AB465" s="101"/>
      <c r="AC465" s="101"/>
      <c r="AD465" s="101"/>
      <c r="AE465" s="100"/>
      <c r="AF465" s="101"/>
      <c r="AG465" s="100"/>
      <c r="AH465" s="101"/>
      <c r="AI465" s="100"/>
      <c r="AJ465" s="101"/>
      <c r="AK465" s="100"/>
      <c r="AL465" s="101"/>
      <c r="AM465" s="101"/>
      <c r="AN465" s="8"/>
      <c r="AO465" s="147">
        <f>IFERROR(VLOOKUP(B465,'A2. Rate Change &amp; Enrollment'!$C$20:$K$769,3,FALSE),0)</f>
        <v>0</v>
      </c>
      <c r="AP465" s="147">
        <f>IFERROR(VLOOKUP(B465,'A2. Rate Change &amp; Enrollment'!$C$20:$K$769,7,FALSE),0)</f>
        <v>0</v>
      </c>
      <c r="AQ465" s="150" t="e">
        <f t="shared" ref="AQ465:AQ528" si="62">AP465/$AP$11</f>
        <v>#DIV/0!</v>
      </c>
      <c r="AS465" s="177"/>
      <c r="AT465" s="177"/>
      <c r="AV465" s="153" t="e">
        <f t="shared" ref="AV465:AV528" si="63">AS465/AT465-1</f>
        <v>#DIV/0!</v>
      </c>
      <c r="AW465" s="101"/>
      <c r="AY465" s="132"/>
      <c r="AZ465" s="101"/>
      <c r="BA465" s="94"/>
      <c r="BB465" s="94"/>
      <c r="BC465" s="94"/>
      <c r="BD465" s="94"/>
      <c r="BE465" s="101"/>
      <c r="BF465" s="132"/>
      <c r="BG465" s="98"/>
      <c r="BH465" s="74" t="str">
        <f t="shared" si="58"/>
        <v>N</v>
      </c>
      <c r="BI465" t="e">
        <f t="shared" si="59"/>
        <v>#DIV/0!</v>
      </c>
      <c r="BK465" s="283">
        <f>IFERROR(VLOOKUP($B465, 'A2. Rate Change &amp; Enrollment'!$C$14:$BY$769, 75, FALSE), 0)</f>
        <v>0</v>
      </c>
      <c r="BL465" s="283" t="e">
        <f t="shared" si="60"/>
        <v>#DIV/0!</v>
      </c>
      <c r="BM465" s="283" t="e">
        <f t="shared" si="61"/>
        <v>#DIV/0!</v>
      </c>
      <c r="BN465" t="e">
        <f t="shared" ref="BN465:BN528" si="64">IF(ABS(BM465-BL465)&lt;0.001, "N", "Y")</f>
        <v>#DIV/0!</v>
      </c>
    </row>
    <row r="466" spans="1:66" x14ac:dyDescent="0.35">
      <c r="A466" t="s">
        <v>769</v>
      </c>
      <c r="B466" s="144"/>
      <c r="C466" s="98"/>
      <c r="D466" s="43" t="str">
        <f t="shared" si="57"/>
        <v>Other</v>
      </c>
      <c r="E466" s="100"/>
      <c r="F466" s="101"/>
      <c r="G466" s="100"/>
      <c r="H466" s="101"/>
      <c r="I466" s="100"/>
      <c r="J466" s="101"/>
      <c r="K466" s="100"/>
      <c r="L466" s="101"/>
      <c r="M466" s="100"/>
      <c r="N466" s="101"/>
      <c r="O466" s="100"/>
      <c r="P466" s="101"/>
      <c r="Q466" s="100"/>
      <c r="R466" s="101"/>
      <c r="S466" s="100"/>
      <c r="T466" s="101"/>
      <c r="U466" s="118"/>
      <c r="V466" s="118"/>
      <c r="W466" s="100"/>
      <c r="X466" s="100"/>
      <c r="Y466" s="100"/>
      <c r="Z466" s="100"/>
      <c r="AA466" s="132"/>
      <c r="AB466" s="101"/>
      <c r="AC466" s="101"/>
      <c r="AD466" s="101"/>
      <c r="AE466" s="100"/>
      <c r="AF466" s="101"/>
      <c r="AG466" s="100"/>
      <c r="AH466" s="101"/>
      <c r="AI466" s="100"/>
      <c r="AJ466" s="101"/>
      <c r="AK466" s="100"/>
      <c r="AL466" s="101"/>
      <c r="AM466" s="101"/>
      <c r="AN466" s="8"/>
      <c r="AO466" s="147">
        <f>IFERROR(VLOOKUP(B466,'A2. Rate Change &amp; Enrollment'!$C$20:$K$769,3,FALSE),0)</f>
        <v>0</v>
      </c>
      <c r="AP466" s="147">
        <f>IFERROR(VLOOKUP(B466,'A2. Rate Change &amp; Enrollment'!$C$20:$K$769,7,FALSE),0)</f>
        <v>0</v>
      </c>
      <c r="AQ466" s="150" t="e">
        <f t="shared" si="62"/>
        <v>#DIV/0!</v>
      </c>
      <c r="AS466" s="177"/>
      <c r="AT466" s="177"/>
      <c r="AV466" s="153" t="e">
        <f t="shared" si="63"/>
        <v>#DIV/0!</v>
      </c>
      <c r="AW466" s="101"/>
      <c r="AY466" s="132"/>
      <c r="AZ466" s="101"/>
      <c r="BA466" s="94"/>
      <c r="BB466" s="94"/>
      <c r="BC466" s="94"/>
      <c r="BD466" s="94"/>
      <c r="BE466" s="101"/>
      <c r="BF466" s="132"/>
      <c r="BG466" s="98"/>
      <c r="BH466" s="74" t="str">
        <f t="shared" si="58"/>
        <v>N</v>
      </c>
      <c r="BI466" t="e">
        <f t="shared" si="59"/>
        <v>#DIV/0!</v>
      </c>
      <c r="BK466" s="283">
        <f>IFERROR(VLOOKUP($B466, 'A2. Rate Change &amp; Enrollment'!$C$14:$BY$769, 75, FALSE), 0)</f>
        <v>0</v>
      </c>
      <c r="BL466" s="283" t="e">
        <f t="shared" si="60"/>
        <v>#DIV/0!</v>
      </c>
      <c r="BM466" s="283" t="e">
        <f t="shared" si="61"/>
        <v>#DIV/0!</v>
      </c>
      <c r="BN466" t="e">
        <f t="shared" si="64"/>
        <v>#DIV/0!</v>
      </c>
    </row>
    <row r="467" spans="1:66" x14ac:dyDescent="0.35">
      <c r="A467" t="s">
        <v>770</v>
      </c>
      <c r="B467" s="144"/>
      <c r="C467" s="98"/>
      <c r="D467" s="43" t="str">
        <f t="shared" si="57"/>
        <v>Other</v>
      </c>
      <c r="E467" s="100"/>
      <c r="F467" s="101"/>
      <c r="G467" s="100"/>
      <c r="H467" s="101"/>
      <c r="I467" s="100"/>
      <c r="J467" s="101"/>
      <c r="K467" s="100"/>
      <c r="L467" s="101"/>
      <c r="M467" s="100"/>
      <c r="N467" s="101"/>
      <c r="O467" s="100"/>
      <c r="P467" s="101"/>
      <c r="Q467" s="100"/>
      <c r="R467" s="101"/>
      <c r="S467" s="100"/>
      <c r="T467" s="101"/>
      <c r="U467" s="118"/>
      <c r="V467" s="118"/>
      <c r="W467" s="100"/>
      <c r="X467" s="100"/>
      <c r="Y467" s="100"/>
      <c r="Z467" s="100"/>
      <c r="AA467" s="132"/>
      <c r="AB467" s="101"/>
      <c r="AC467" s="101"/>
      <c r="AD467" s="101"/>
      <c r="AE467" s="100"/>
      <c r="AF467" s="101"/>
      <c r="AG467" s="100"/>
      <c r="AH467" s="101"/>
      <c r="AI467" s="100"/>
      <c r="AJ467" s="101"/>
      <c r="AK467" s="100"/>
      <c r="AL467" s="101"/>
      <c r="AM467" s="101"/>
      <c r="AN467" s="8"/>
      <c r="AO467" s="147">
        <f>IFERROR(VLOOKUP(B467,'A2. Rate Change &amp; Enrollment'!$C$20:$K$769,3,FALSE),0)</f>
        <v>0</v>
      </c>
      <c r="AP467" s="147">
        <f>IFERROR(VLOOKUP(B467,'A2. Rate Change &amp; Enrollment'!$C$20:$K$769,7,FALSE),0)</f>
        <v>0</v>
      </c>
      <c r="AQ467" s="150" t="e">
        <f t="shared" si="62"/>
        <v>#DIV/0!</v>
      </c>
      <c r="AS467" s="177"/>
      <c r="AT467" s="177"/>
      <c r="AV467" s="153" t="e">
        <f t="shared" si="63"/>
        <v>#DIV/0!</v>
      </c>
      <c r="AW467" s="101"/>
      <c r="AY467" s="132"/>
      <c r="AZ467" s="101"/>
      <c r="BA467" s="94"/>
      <c r="BB467" s="94"/>
      <c r="BC467" s="94"/>
      <c r="BD467" s="94"/>
      <c r="BE467" s="101"/>
      <c r="BF467" s="132"/>
      <c r="BG467" s="98"/>
      <c r="BH467" s="74" t="str">
        <f t="shared" si="58"/>
        <v>N</v>
      </c>
      <c r="BI467" t="e">
        <f t="shared" si="59"/>
        <v>#DIV/0!</v>
      </c>
      <c r="BK467" s="283">
        <f>IFERROR(VLOOKUP($B467, 'A2. Rate Change &amp; Enrollment'!$C$14:$BY$769, 75, FALSE), 0)</f>
        <v>0</v>
      </c>
      <c r="BL467" s="283" t="e">
        <f t="shared" si="60"/>
        <v>#DIV/0!</v>
      </c>
      <c r="BM467" s="283" t="e">
        <f t="shared" si="61"/>
        <v>#DIV/0!</v>
      </c>
      <c r="BN467" t="e">
        <f t="shared" si="64"/>
        <v>#DIV/0!</v>
      </c>
    </row>
    <row r="468" spans="1:66" x14ac:dyDescent="0.35">
      <c r="A468" t="s">
        <v>771</v>
      </c>
      <c r="B468" s="144"/>
      <c r="C468" s="98"/>
      <c r="D468" s="43" t="str">
        <f t="shared" si="57"/>
        <v>Other</v>
      </c>
      <c r="E468" s="100"/>
      <c r="F468" s="101"/>
      <c r="G468" s="100"/>
      <c r="H468" s="101"/>
      <c r="I468" s="100"/>
      <c r="J468" s="101"/>
      <c r="K468" s="100"/>
      <c r="L468" s="101"/>
      <c r="M468" s="100"/>
      <c r="N468" s="101"/>
      <c r="O468" s="100"/>
      <c r="P468" s="101"/>
      <c r="Q468" s="100"/>
      <c r="R468" s="101"/>
      <c r="S468" s="100"/>
      <c r="T468" s="101"/>
      <c r="U468" s="118"/>
      <c r="V468" s="118"/>
      <c r="W468" s="100"/>
      <c r="X468" s="100"/>
      <c r="Y468" s="100"/>
      <c r="Z468" s="100"/>
      <c r="AA468" s="132"/>
      <c r="AB468" s="101"/>
      <c r="AC468" s="101"/>
      <c r="AD468" s="101"/>
      <c r="AE468" s="100"/>
      <c r="AF468" s="101"/>
      <c r="AG468" s="100"/>
      <c r="AH468" s="101"/>
      <c r="AI468" s="100"/>
      <c r="AJ468" s="101"/>
      <c r="AK468" s="100"/>
      <c r="AL468" s="101"/>
      <c r="AM468" s="101"/>
      <c r="AN468" s="8"/>
      <c r="AO468" s="147">
        <f>IFERROR(VLOOKUP(B468,'A2. Rate Change &amp; Enrollment'!$C$20:$K$769,3,FALSE),0)</f>
        <v>0</v>
      </c>
      <c r="AP468" s="147">
        <f>IFERROR(VLOOKUP(B468,'A2. Rate Change &amp; Enrollment'!$C$20:$K$769,7,FALSE),0)</f>
        <v>0</v>
      </c>
      <c r="AQ468" s="150" t="e">
        <f t="shared" si="62"/>
        <v>#DIV/0!</v>
      </c>
      <c r="AS468" s="177"/>
      <c r="AT468" s="177"/>
      <c r="AV468" s="153" t="e">
        <f t="shared" si="63"/>
        <v>#DIV/0!</v>
      </c>
      <c r="AW468" s="101"/>
      <c r="AY468" s="132"/>
      <c r="AZ468" s="101"/>
      <c r="BA468" s="94"/>
      <c r="BB468" s="94"/>
      <c r="BC468" s="94"/>
      <c r="BD468" s="94"/>
      <c r="BE468" s="101"/>
      <c r="BF468" s="132"/>
      <c r="BG468" s="98"/>
      <c r="BH468" s="74" t="str">
        <f t="shared" si="58"/>
        <v>N</v>
      </c>
      <c r="BI468" t="e">
        <f t="shared" si="59"/>
        <v>#DIV/0!</v>
      </c>
      <c r="BK468" s="283">
        <f>IFERROR(VLOOKUP($B468, 'A2. Rate Change &amp; Enrollment'!$C$14:$BY$769, 75, FALSE), 0)</f>
        <v>0</v>
      </c>
      <c r="BL468" s="283" t="e">
        <f t="shared" si="60"/>
        <v>#DIV/0!</v>
      </c>
      <c r="BM468" s="283" t="e">
        <f t="shared" si="61"/>
        <v>#DIV/0!</v>
      </c>
      <c r="BN468" t="e">
        <f t="shared" si="64"/>
        <v>#DIV/0!</v>
      </c>
    </row>
    <row r="469" spans="1:66" x14ac:dyDescent="0.35">
      <c r="A469" t="s">
        <v>772</v>
      </c>
      <c r="B469" s="144"/>
      <c r="C469" s="98"/>
      <c r="D469" s="43" t="str">
        <f t="shared" si="57"/>
        <v>Other</v>
      </c>
      <c r="E469" s="100"/>
      <c r="F469" s="101"/>
      <c r="G469" s="100"/>
      <c r="H469" s="101"/>
      <c r="I469" s="100"/>
      <c r="J469" s="101"/>
      <c r="K469" s="100"/>
      <c r="L469" s="101"/>
      <c r="M469" s="100"/>
      <c r="N469" s="101"/>
      <c r="O469" s="100"/>
      <c r="P469" s="101"/>
      <c r="Q469" s="100"/>
      <c r="R469" s="101"/>
      <c r="S469" s="100"/>
      <c r="T469" s="101"/>
      <c r="U469" s="118"/>
      <c r="V469" s="118"/>
      <c r="W469" s="100"/>
      <c r="X469" s="100"/>
      <c r="Y469" s="100"/>
      <c r="Z469" s="100"/>
      <c r="AA469" s="132"/>
      <c r="AB469" s="101"/>
      <c r="AC469" s="101"/>
      <c r="AD469" s="101"/>
      <c r="AE469" s="100"/>
      <c r="AF469" s="101"/>
      <c r="AG469" s="100"/>
      <c r="AH469" s="101"/>
      <c r="AI469" s="100"/>
      <c r="AJ469" s="101"/>
      <c r="AK469" s="100"/>
      <c r="AL469" s="101"/>
      <c r="AM469" s="101"/>
      <c r="AN469" s="8"/>
      <c r="AO469" s="147">
        <f>IFERROR(VLOOKUP(B469,'A2. Rate Change &amp; Enrollment'!$C$20:$K$769,3,FALSE),0)</f>
        <v>0</v>
      </c>
      <c r="AP469" s="147">
        <f>IFERROR(VLOOKUP(B469,'A2. Rate Change &amp; Enrollment'!$C$20:$K$769,7,FALSE),0)</f>
        <v>0</v>
      </c>
      <c r="AQ469" s="150" t="e">
        <f t="shared" si="62"/>
        <v>#DIV/0!</v>
      </c>
      <c r="AS469" s="177"/>
      <c r="AT469" s="177"/>
      <c r="AV469" s="153" t="e">
        <f t="shared" si="63"/>
        <v>#DIV/0!</v>
      </c>
      <c r="AW469" s="101"/>
      <c r="AY469" s="132"/>
      <c r="AZ469" s="101"/>
      <c r="BA469" s="94"/>
      <c r="BB469" s="94"/>
      <c r="BC469" s="94"/>
      <c r="BD469" s="94"/>
      <c r="BE469" s="101"/>
      <c r="BF469" s="132"/>
      <c r="BG469" s="98"/>
      <c r="BH469" s="74" t="str">
        <f t="shared" si="58"/>
        <v>N</v>
      </c>
      <c r="BI469" t="e">
        <f t="shared" si="59"/>
        <v>#DIV/0!</v>
      </c>
      <c r="BK469" s="283">
        <f>IFERROR(VLOOKUP($B469, 'A2. Rate Change &amp; Enrollment'!$C$14:$BY$769, 75, FALSE), 0)</f>
        <v>0</v>
      </c>
      <c r="BL469" s="283" t="e">
        <f t="shared" si="60"/>
        <v>#DIV/0!</v>
      </c>
      <c r="BM469" s="283" t="e">
        <f t="shared" si="61"/>
        <v>#DIV/0!</v>
      </c>
      <c r="BN469" t="e">
        <f t="shared" si="64"/>
        <v>#DIV/0!</v>
      </c>
    </row>
    <row r="470" spans="1:66" x14ac:dyDescent="0.35">
      <c r="A470" t="s">
        <v>773</v>
      </c>
      <c r="B470" s="144"/>
      <c r="C470" s="98"/>
      <c r="D470" s="43" t="str">
        <f t="shared" si="57"/>
        <v>Other</v>
      </c>
      <c r="E470" s="100"/>
      <c r="F470" s="101"/>
      <c r="G470" s="100"/>
      <c r="H470" s="101"/>
      <c r="I470" s="100"/>
      <c r="J470" s="101"/>
      <c r="K470" s="100"/>
      <c r="L470" s="101"/>
      <c r="M470" s="100"/>
      <c r="N470" s="101"/>
      <c r="O470" s="100"/>
      <c r="P470" s="101"/>
      <c r="Q470" s="100"/>
      <c r="R470" s="101"/>
      <c r="S470" s="100"/>
      <c r="T470" s="101"/>
      <c r="U470" s="118"/>
      <c r="V470" s="118"/>
      <c r="W470" s="100"/>
      <c r="X470" s="100"/>
      <c r="Y470" s="100"/>
      <c r="Z470" s="100"/>
      <c r="AA470" s="132"/>
      <c r="AB470" s="101"/>
      <c r="AC470" s="101"/>
      <c r="AD470" s="101"/>
      <c r="AE470" s="100"/>
      <c r="AF470" s="101"/>
      <c r="AG470" s="100"/>
      <c r="AH470" s="101"/>
      <c r="AI470" s="100"/>
      <c r="AJ470" s="101"/>
      <c r="AK470" s="100"/>
      <c r="AL470" s="101"/>
      <c r="AM470" s="101"/>
      <c r="AN470" s="8"/>
      <c r="AO470" s="147">
        <f>IFERROR(VLOOKUP(B470,'A2. Rate Change &amp; Enrollment'!$C$20:$K$769,3,FALSE),0)</f>
        <v>0</v>
      </c>
      <c r="AP470" s="147">
        <f>IFERROR(VLOOKUP(B470,'A2. Rate Change &amp; Enrollment'!$C$20:$K$769,7,FALSE),0)</f>
        <v>0</v>
      </c>
      <c r="AQ470" s="150" t="e">
        <f t="shared" si="62"/>
        <v>#DIV/0!</v>
      </c>
      <c r="AS470" s="177"/>
      <c r="AT470" s="177"/>
      <c r="AV470" s="153" t="e">
        <f t="shared" si="63"/>
        <v>#DIV/0!</v>
      </c>
      <c r="AW470" s="101"/>
      <c r="AY470" s="132"/>
      <c r="AZ470" s="101"/>
      <c r="BA470" s="94"/>
      <c r="BB470" s="94"/>
      <c r="BC470" s="94"/>
      <c r="BD470" s="94"/>
      <c r="BE470" s="101"/>
      <c r="BF470" s="132"/>
      <c r="BG470" s="98"/>
      <c r="BH470" s="74" t="str">
        <f t="shared" si="58"/>
        <v>N</v>
      </c>
      <c r="BI470" t="e">
        <f t="shared" si="59"/>
        <v>#DIV/0!</v>
      </c>
      <c r="BK470" s="283">
        <f>IFERROR(VLOOKUP($B470, 'A2. Rate Change &amp; Enrollment'!$C$14:$BY$769, 75, FALSE), 0)</f>
        <v>0</v>
      </c>
      <c r="BL470" s="283" t="e">
        <f t="shared" si="60"/>
        <v>#DIV/0!</v>
      </c>
      <c r="BM470" s="283" t="e">
        <f t="shared" si="61"/>
        <v>#DIV/0!</v>
      </c>
      <c r="BN470" t="e">
        <f t="shared" si="64"/>
        <v>#DIV/0!</v>
      </c>
    </row>
    <row r="471" spans="1:66" x14ac:dyDescent="0.35">
      <c r="A471" t="s">
        <v>774</v>
      </c>
      <c r="B471" s="144"/>
      <c r="C471" s="98"/>
      <c r="D471" s="43" t="str">
        <f t="shared" si="57"/>
        <v>Other</v>
      </c>
      <c r="E471" s="100"/>
      <c r="F471" s="101"/>
      <c r="G471" s="100"/>
      <c r="H471" s="101"/>
      <c r="I471" s="100"/>
      <c r="J471" s="101"/>
      <c r="K471" s="100"/>
      <c r="L471" s="101"/>
      <c r="M471" s="100"/>
      <c r="N471" s="101"/>
      <c r="O471" s="100"/>
      <c r="P471" s="101"/>
      <c r="Q471" s="100"/>
      <c r="R471" s="101"/>
      <c r="S471" s="100"/>
      <c r="T471" s="101"/>
      <c r="U471" s="118"/>
      <c r="V471" s="118"/>
      <c r="W471" s="100"/>
      <c r="X471" s="100"/>
      <c r="Y471" s="100"/>
      <c r="Z471" s="100"/>
      <c r="AA471" s="132"/>
      <c r="AB471" s="101"/>
      <c r="AC471" s="101"/>
      <c r="AD471" s="101"/>
      <c r="AE471" s="100"/>
      <c r="AF471" s="101"/>
      <c r="AG471" s="100"/>
      <c r="AH471" s="101"/>
      <c r="AI471" s="100"/>
      <c r="AJ471" s="101"/>
      <c r="AK471" s="100"/>
      <c r="AL471" s="101"/>
      <c r="AM471" s="101"/>
      <c r="AN471" s="8"/>
      <c r="AO471" s="147">
        <f>IFERROR(VLOOKUP(B471,'A2. Rate Change &amp; Enrollment'!$C$20:$K$769,3,FALSE),0)</f>
        <v>0</v>
      </c>
      <c r="AP471" s="147">
        <f>IFERROR(VLOOKUP(B471,'A2. Rate Change &amp; Enrollment'!$C$20:$K$769,7,FALSE),0)</f>
        <v>0</v>
      </c>
      <c r="AQ471" s="150" t="e">
        <f t="shared" si="62"/>
        <v>#DIV/0!</v>
      </c>
      <c r="AS471" s="177"/>
      <c r="AT471" s="177"/>
      <c r="AV471" s="153" t="e">
        <f t="shared" si="63"/>
        <v>#DIV/0!</v>
      </c>
      <c r="AW471" s="101"/>
      <c r="AY471" s="132"/>
      <c r="AZ471" s="101"/>
      <c r="BA471" s="94"/>
      <c r="BB471" s="94"/>
      <c r="BC471" s="94"/>
      <c r="BD471" s="94"/>
      <c r="BE471" s="101"/>
      <c r="BF471" s="132"/>
      <c r="BG471" s="98"/>
      <c r="BH471" s="74" t="str">
        <f t="shared" si="58"/>
        <v>N</v>
      </c>
      <c r="BI471" t="e">
        <f t="shared" si="59"/>
        <v>#DIV/0!</v>
      </c>
      <c r="BK471" s="283">
        <f>IFERROR(VLOOKUP($B471, 'A2. Rate Change &amp; Enrollment'!$C$14:$BY$769, 75, FALSE), 0)</f>
        <v>0</v>
      </c>
      <c r="BL471" s="283" t="e">
        <f t="shared" si="60"/>
        <v>#DIV/0!</v>
      </c>
      <c r="BM471" s="283" t="e">
        <f t="shared" si="61"/>
        <v>#DIV/0!</v>
      </c>
      <c r="BN471" t="e">
        <f t="shared" si="64"/>
        <v>#DIV/0!</v>
      </c>
    </row>
    <row r="472" spans="1:66" x14ac:dyDescent="0.35">
      <c r="A472" t="s">
        <v>775</v>
      </c>
      <c r="B472" s="144"/>
      <c r="C472" s="98"/>
      <c r="D472" s="43" t="str">
        <f t="shared" si="57"/>
        <v>Other</v>
      </c>
      <c r="E472" s="100"/>
      <c r="F472" s="101"/>
      <c r="G472" s="100"/>
      <c r="H472" s="101"/>
      <c r="I472" s="100"/>
      <c r="J472" s="101"/>
      <c r="K472" s="100"/>
      <c r="L472" s="101"/>
      <c r="M472" s="100"/>
      <c r="N472" s="101"/>
      <c r="O472" s="100"/>
      <c r="P472" s="101"/>
      <c r="Q472" s="100"/>
      <c r="R472" s="101"/>
      <c r="S472" s="100"/>
      <c r="T472" s="101"/>
      <c r="U472" s="118"/>
      <c r="V472" s="118"/>
      <c r="W472" s="100"/>
      <c r="X472" s="100"/>
      <c r="Y472" s="100"/>
      <c r="Z472" s="100"/>
      <c r="AA472" s="132"/>
      <c r="AB472" s="101"/>
      <c r="AC472" s="101"/>
      <c r="AD472" s="101"/>
      <c r="AE472" s="100"/>
      <c r="AF472" s="101"/>
      <c r="AG472" s="100"/>
      <c r="AH472" s="101"/>
      <c r="AI472" s="100"/>
      <c r="AJ472" s="101"/>
      <c r="AK472" s="100"/>
      <c r="AL472" s="101"/>
      <c r="AM472" s="101"/>
      <c r="AN472" s="8"/>
      <c r="AO472" s="147">
        <f>IFERROR(VLOOKUP(B472,'A2. Rate Change &amp; Enrollment'!$C$20:$K$769,3,FALSE),0)</f>
        <v>0</v>
      </c>
      <c r="AP472" s="147">
        <f>IFERROR(VLOOKUP(B472,'A2. Rate Change &amp; Enrollment'!$C$20:$K$769,7,FALSE),0)</f>
        <v>0</v>
      </c>
      <c r="AQ472" s="150" t="e">
        <f t="shared" si="62"/>
        <v>#DIV/0!</v>
      </c>
      <c r="AS472" s="177"/>
      <c r="AT472" s="177"/>
      <c r="AV472" s="153" t="e">
        <f t="shared" si="63"/>
        <v>#DIV/0!</v>
      </c>
      <c r="AW472" s="101"/>
      <c r="AY472" s="132"/>
      <c r="AZ472" s="101"/>
      <c r="BA472" s="94"/>
      <c r="BB472" s="94"/>
      <c r="BC472" s="94"/>
      <c r="BD472" s="94"/>
      <c r="BE472" s="101"/>
      <c r="BF472" s="132"/>
      <c r="BG472" s="98"/>
      <c r="BH472" s="74" t="str">
        <f t="shared" si="58"/>
        <v>N</v>
      </c>
      <c r="BI472" t="e">
        <f t="shared" si="59"/>
        <v>#DIV/0!</v>
      </c>
      <c r="BK472" s="283">
        <f>IFERROR(VLOOKUP($B472, 'A2. Rate Change &amp; Enrollment'!$C$14:$BY$769, 75, FALSE), 0)</f>
        <v>0</v>
      </c>
      <c r="BL472" s="283" t="e">
        <f t="shared" si="60"/>
        <v>#DIV/0!</v>
      </c>
      <c r="BM472" s="283" t="e">
        <f t="shared" si="61"/>
        <v>#DIV/0!</v>
      </c>
      <c r="BN472" t="e">
        <f t="shared" si="64"/>
        <v>#DIV/0!</v>
      </c>
    </row>
    <row r="473" spans="1:66" x14ac:dyDescent="0.35">
      <c r="A473" t="s">
        <v>776</v>
      </c>
      <c r="B473" s="144"/>
      <c r="C473" s="98"/>
      <c r="D473" s="43" t="str">
        <f t="shared" si="57"/>
        <v>Other</v>
      </c>
      <c r="E473" s="100"/>
      <c r="F473" s="101"/>
      <c r="G473" s="100"/>
      <c r="H473" s="101"/>
      <c r="I473" s="100"/>
      <c r="J473" s="101"/>
      <c r="K473" s="100"/>
      <c r="L473" s="101"/>
      <c r="M473" s="100"/>
      <c r="N473" s="101"/>
      <c r="O473" s="100"/>
      <c r="P473" s="101"/>
      <c r="Q473" s="100"/>
      <c r="R473" s="101"/>
      <c r="S473" s="100"/>
      <c r="T473" s="101"/>
      <c r="U473" s="118"/>
      <c r="V473" s="118"/>
      <c r="W473" s="100"/>
      <c r="X473" s="100"/>
      <c r="Y473" s="100"/>
      <c r="Z473" s="100"/>
      <c r="AA473" s="132"/>
      <c r="AB473" s="101"/>
      <c r="AC473" s="101"/>
      <c r="AD473" s="101"/>
      <c r="AE473" s="100"/>
      <c r="AF473" s="101"/>
      <c r="AG473" s="100"/>
      <c r="AH473" s="101"/>
      <c r="AI473" s="100"/>
      <c r="AJ473" s="101"/>
      <c r="AK473" s="100"/>
      <c r="AL473" s="101"/>
      <c r="AM473" s="101"/>
      <c r="AN473" s="8"/>
      <c r="AO473" s="147">
        <f>IFERROR(VLOOKUP(B473,'A2. Rate Change &amp; Enrollment'!$C$20:$K$769,3,FALSE),0)</f>
        <v>0</v>
      </c>
      <c r="AP473" s="147">
        <f>IFERROR(VLOOKUP(B473,'A2. Rate Change &amp; Enrollment'!$C$20:$K$769,7,FALSE),0)</f>
        <v>0</v>
      </c>
      <c r="AQ473" s="150" t="e">
        <f t="shared" si="62"/>
        <v>#DIV/0!</v>
      </c>
      <c r="AS473" s="177"/>
      <c r="AT473" s="177"/>
      <c r="AV473" s="153" t="e">
        <f t="shared" si="63"/>
        <v>#DIV/0!</v>
      </c>
      <c r="AW473" s="101"/>
      <c r="AY473" s="132"/>
      <c r="AZ473" s="101"/>
      <c r="BA473" s="94"/>
      <c r="BB473" s="94"/>
      <c r="BC473" s="94"/>
      <c r="BD473" s="94"/>
      <c r="BE473" s="101"/>
      <c r="BF473" s="132"/>
      <c r="BG473" s="98"/>
      <c r="BH473" s="74" t="str">
        <f t="shared" si="58"/>
        <v>N</v>
      </c>
      <c r="BI473" t="e">
        <f t="shared" si="59"/>
        <v>#DIV/0!</v>
      </c>
      <c r="BK473" s="283">
        <f>IFERROR(VLOOKUP($B473, 'A2. Rate Change &amp; Enrollment'!$C$14:$BY$769, 75, FALSE), 0)</f>
        <v>0</v>
      </c>
      <c r="BL473" s="283" t="e">
        <f t="shared" si="60"/>
        <v>#DIV/0!</v>
      </c>
      <c r="BM473" s="283" t="e">
        <f t="shared" si="61"/>
        <v>#DIV/0!</v>
      </c>
      <c r="BN473" t="e">
        <f t="shared" si="64"/>
        <v>#DIV/0!</v>
      </c>
    </row>
    <row r="474" spans="1:66" x14ac:dyDescent="0.35">
      <c r="A474" t="s">
        <v>777</v>
      </c>
      <c r="B474" s="144"/>
      <c r="C474" s="98"/>
      <c r="D474" s="43" t="str">
        <f t="shared" si="57"/>
        <v>Other</v>
      </c>
      <c r="E474" s="100"/>
      <c r="F474" s="101"/>
      <c r="G474" s="100"/>
      <c r="H474" s="101"/>
      <c r="I474" s="100"/>
      <c r="J474" s="101"/>
      <c r="K474" s="100"/>
      <c r="L474" s="101"/>
      <c r="M474" s="100"/>
      <c r="N474" s="101"/>
      <c r="O474" s="100"/>
      <c r="P474" s="101"/>
      <c r="Q474" s="100"/>
      <c r="R474" s="101"/>
      <c r="S474" s="100"/>
      <c r="T474" s="101"/>
      <c r="U474" s="118"/>
      <c r="V474" s="118"/>
      <c r="W474" s="100"/>
      <c r="X474" s="100"/>
      <c r="Y474" s="100"/>
      <c r="Z474" s="100"/>
      <c r="AA474" s="132"/>
      <c r="AB474" s="101"/>
      <c r="AC474" s="101"/>
      <c r="AD474" s="101"/>
      <c r="AE474" s="100"/>
      <c r="AF474" s="101"/>
      <c r="AG474" s="100"/>
      <c r="AH474" s="101"/>
      <c r="AI474" s="100"/>
      <c r="AJ474" s="101"/>
      <c r="AK474" s="100"/>
      <c r="AL474" s="101"/>
      <c r="AM474" s="101"/>
      <c r="AN474" s="8"/>
      <c r="AO474" s="147">
        <f>IFERROR(VLOOKUP(B474,'A2. Rate Change &amp; Enrollment'!$C$20:$K$769,3,FALSE),0)</f>
        <v>0</v>
      </c>
      <c r="AP474" s="147">
        <f>IFERROR(VLOOKUP(B474,'A2. Rate Change &amp; Enrollment'!$C$20:$K$769,7,FALSE),0)</f>
        <v>0</v>
      </c>
      <c r="AQ474" s="150" t="e">
        <f t="shared" si="62"/>
        <v>#DIV/0!</v>
      </c>
      <c r="AS474" s="177"/>
      <c r="AT474" s="177"/>
      <c r="AV474" s="153" t="e">
        <f t="shared" si="63"/>
        <v>#DIV/0!</v>
      </c>
      <c r="AW474" s="101"/>
      <c r="AY474" s="132"/>
      <c r="AZ474" s="101"/>
      <c r="BA474" s="94"/>
      <c r="BB474" s="94"/>
      <c r="BC474" s="94"/>
      <c r="BD474" s="94"/>
      <c r="BE474" s="101"/>
      <c r="BF474" s="132"/>
      <c r="BG474" s="98"/>
      <c r="BH474" s="74" t="str">
        <f t="shared" si="58"/>
        <v>N</v>
      </c>
      <c r="BI474" t="e">
        <f t="shared" si="59"/>
        <v>#DIV/0!</v>
      </c>
      <c r="BK474" s="283">
        <f>IFERROR(VLOOKUP($B474, 'A2. Rate Change &amp; Enrollment'!$C$14:$BY$769, 75, FALSE), 0)</f>
        <v>0</v>
      </c>
      <c r="BL474" s="283" t="e">
        <f t="shared" si="60"/>
        <v>#DIV/0!</v>
      </c>
      <c r="BM474" s="283" t="e">
        <f t="shared" si="61"/>
        <v>#DIV/0!</v>
      </c>
      <c r="BN474" t="e">
        <f t="shared" si="64"/>
        <v>#DIV/0!</v>
      </c>
    </row>
    <row r="475" spans="1:66" x14ac:dyDescent="0.35">
      <c r="A475" t="s">
        <v>778</v>
      </c>
      <c r="B475" s="144"/>
      <c r="C475" s="98"/>
      <c r="D475" s="43" t="str">
        <f t="shared" si="57"/>
        <v>Other</v>
      </c>
      <c r="E475" s="100"/>
      <c r="F475" s="101"/>
      <c r="G475" s="100"/>
      <c r="H475" s="101"/>
      <c r="I475" s="100"/>
      <c r="J475" s="101"/>
      <c r="K475" s="100"/>
      <c r="L475" s="101"/>
      <c r="M475" s="100"/>
      <c r="N475" s="101"/>
      <c r="O475" s="100"/>
      <c r="P475" s="101"/>
      <c r="Q475" s="100"/>
      <c r="R475" s="101"/>
      <c r="S475" s="100"/>
      <c r="T475" s="101"/>
      <c r="U475" s="118"/>
      <c r="V475" s="118"/>
      <c r="W475" s="100"/>
      <c r="X475" s="100"/>
      <c r="Y475" s="100"/>
      <c r="Z475" s="100"/>
      <c r="AA475" s="132"/>
      <c r="AB475" s="101"/>
      <c r="AC475" s="101"/>
      <c r="AD475" s="101"/>
      <c r="AE475" s="100"/>
      <c r="AF475" s="101"/>
      <c r="AG475" s="100"/>
      <c r="AH475" s="101"/>
      <c r="AI475" s="100"/>
      <c r="AJ475" s="101"/>
      <c r="AK475" s="100"/>
      <c r="AL475" s="101"/>
      <c r="AM475" s="101"/>
      <c r="AN475" s="8"/>
      <c r="AO475" s="147">
        <f>IFERROR(VLOOKUP(B475,'A2. Rate Change &amp; Enrollment'!$C$20:$K$769,3,FALSE),0)</f>
        <v>0</v>
      </c>
      <c r="AP475" s="147">
        <f>IFERROR(VLOOKUP(B475,'A2. Rate Change &amp; Enrollment'!$C$20:$K$769,7,FALSE),0)</f>
        <v>0</v>
      </c>
      <c r="AQ475" s="150" t="e">
        <f t="shared" si="62"/>
        <v>#DIV/0!</v>
      </c>
      <c r="AS475" s="177"/>
      <c r="AT475" s="177"/>
      <c r="AV475" s="153" t="e">
        <f t="shared" si="63"/>
        <v>#DIV/0!</v>
      </c>
      <c r="AW475" s="101"/>
      <c r="AY475" s="132"/>
      <c r="AZ475" s="101"/>
      <c r="BA475" s="94"/>
      <c r="BB475" s="94"/>
      <c r="BC475" s="94"/>
      <c r="BD475" s="94"/>
      <c r="BE475" s="101"/>
      <c r="BF475" s="132"/>
      <c r="BG475" s="98"/>
      <c r="BH475" s="74" t="str">
        <f t="shared" si="58"/>
        <v>N</v>
      </c>
      <c r="BI475" t="e">
        <f t="shared" si="59"/>
        <v>#DIV/0!</v>
      </c>
      <c r="BK475" s="283">
        <f>IFERROR(VLOOKUP($B475, 'A2. Rate Change &amp; Enrollment'!$C$14:$BY$769, 75, FALSE), 0)</f>
        <v>0</v>
      </c>
      <c r="BL475" s="283" t="e">
        <f t="shared" si="60"/>
        <v>#DIV/0!</v>
      </c>
      <c r="BM475" s="283" t="e">
        <f t="shared" si="61"/>
        <v>#DIV/0!</v>
      </c>
      <c r="BN475" t="e">
        <f t="shared" si="64"/>
        <v>#DIV/0!</v>
      </c>
    </row>
    <row r="476" spans="1:66" x14ac:dyDescent="0.35">
      <c r="A476" t="s">
        <v>779</v>
      </c>
      <c r="B476" s="144"/>
      <c r="C476" s="98"/>
      <c r="D476" s="43" t="str">
        <f t="shared" si="57"/>
        <v>Other</v>
      </c>
      <c r="E476" s="100"/>
      <c r="F476" s="101"/>
      <c r="G476" s="100"/>
      <c r="H476" s="101"/>
      <c r="I476" s="100"/>
      <c r="J476" s="101"/>
      <c r="K476" s="100"/>
      <c r="L476" s="101"/>
      <c r="M476" s="100"/>
      <c r="N476" s="101"/>
      <c r="O476" s="100"/>
      <c r="P476" s="101"/>
      <c r="Q476" s="100"/>
      <c r="R476" s="101"/>
      <c r="S476" s="100"/>
      <c r="T476" s="101"/>
      <c r="U476" s="118"/>
      <c r="V476" s="118"/>
      <c r="W476" s="100"/>
      <c r="X476" s="100"/>
      <c r="Y476" s="100"/>
      <c r="Z476" s="100"/>
      <c r="AA476" s="132"/>
      <c r="AB476" s="101"/>
      <c r="AC476" s="101"/>
      <c r="AD476" s="101"/>
      <c r="AE476" s="100"/>
      <c r="AF476" s="101"/>
      <c r="AG476" s="100"/>
      <c r="AH476" s="101"/>
      <c r="AI476" s="100"/>
      <c r="AJ476" s="101"/>
      <c r="AK476" s="100"/>
      <c r="AL476" s="101"/>
      <c r="AM476" s="101"/>
      <c r="AN476" s="8"/>
      <c r="AO476" s="147">
        <f>IFERROR(VLOOKUP(B476,'A2. Rate Change &amp; Enrollment'!$C$20:$K$769,3,FALSE),0)</f>
        <v>0</v>
      </c>
      <c r="AP476" s="147">
        <f>IFERROR(VLOOKUP(B476,'A2. Rate Change &amp; Enrollment'!$C$20:$K$769,7,FALSE),0)</f>
        <v>0</v>
      </c>
      <c r="AQ476" s="150" t="e">
        <f t="shared" si="62"/>
        <v>#DIV/0!</v>
      </c>
      <c r="AS476" s="177"/>
      <c r="AT476" s="177"/>
      <c r="AV476" s="153" t="e">
        <f t="shared" si="63"/>
        <v>#DIV/0!</v>
      </c>
      <c r="AW476" s="101"/>
      <c r="AY476" s="132"/>
      <c r="AZ476" s="101"/>
      <c r="BA476" s="94"/>
      <c r="BB476" s="94"/>
      <c r="BC476" s="94"/>
      <c r="BD476" s="94"/>
      <c r="BE476" s="101"/>
      <c r="BF476" s="132"/>
      <c r="BG476" s="98"/>
      <c r="BH476" s="74" t="str">
        <f t="shared" si="58"/>
        <v>N</v>
      </c>
      <c r="BI476" t="e">
        <f t="shared" si="59"/>
        <v>#DIV/0!</v>
      </c>
      <c r="BK476" s="283">
        <f>IFERROR(VLOOKUP($B476, 'A2. Rate Change &amp; Enrollment'!$C$14:$BY$769, 75, FALSE), 0)</f>
        <v>0</v>
      </c>
      <c r="BL476" s="283" t="e">
        <f t="shared" si="60"/>
        <v>#DIV/0!</v>
      </c>
      <c r="BM476" s="283" t="e">
        <f t="shared" si="61"/>
        <v>#DIV/0!</v>
      </c>
      <c r="BN476" t="e">
        <f t="shared" si="64"/>
        <v>#DIV/0!</v>
      </c>
    </row>
    <row r="477" spans="1:66" x14ac:dyDescent="0.35">
      <c r="A477" t="s">
        <v>780</v>
      </c>
      <c r="B477" s="144"/>
      <c r="C477" s="98"/>
      <c r="D477" s="43" t="str">
        <f t="shared" si="57"/>
        <v>Other</v>
      </c>
      <c r="E477" s="100"/>
      <c r="F477" s="101"/>
      <c r="G477" s="100"/>
      <c r="H477" s="101"/>
      <c r="I477" s="100"/>
      <c r="J477" s="101"/>
      <c r="K477" s="100"/>
      <c r="L477" s="101"/>
      <c r="M477" s="100"/>
      <c r="N477" s="101"/>
      <c r="O477" s="100"/>
      <c r="P477" s="101"/>
      <c r="Q477" s="100"/>
      <c r="R477" s="101"/>
      <c r="S477" s="100"/>
      <c r="T477" s="101"/>
      <c r="U477" s="118"/>
      <c r="V477" s="118"/>
      <c r="W477" s="100"/>
      <c r="X477" s="100"/>
      <c r="Y477" s="100"/>
      <c r="Z477" s="100"/>
      <c r="AA477" s="132"/>
      <c r="AB477" s="101"/>
      <c r="AC477" s="101"/>
      <c r="AD477" s="101"/>
      <c r="AE477" s="100"/>
      <c r="AF477" s="101"/>
      <c r="AG477" s="100"/>
      <c r="AH477" s="101"/>
      <c r="AI477" s="100"/>
      <c r="AJ477" s="101"/>
      <c r="AK477" s="100"/>
      <c r="AL477" s="101"/>
      <c r="AM477" s="101"/>
      <c r="AN477" s="8"/>
      <c r="AO477" s="147">
        <f>IFERROR(VLOOKUP(B477,'A2. Rate Change &amp; Enrollment'!$C$20:$K$769,3,FALSE),0)</f>
        <v>0</v>
      </c>
      <c r="AP477" s="147">
        <f>IFERROR(VLOOKUP(B477,'A2. Rate Change &amp; Enrollment'!$C$20:$K$769,7,FALSE),0)</f>
        <v>0</v>
      </c>
      <c r="AQ477" s="150" t="e">
        <f t="shared" si="62"/>
        <v>#DIV/0!</v>
      </c>
      <c r="AS477" s="177"/>
      <c r="AT477" s="177"/>
      <c r="AV477" s="153" t="e">
        <f t="shared" si="63"/>
        <v>#DIV/0!</v>
      </c>
      <c r="AW477" s="101"/>
      <c r="AY477" s="132"/>
      <c r="AZ477" s="101"/>
      <c r="BA477" s="94"/>
      <c r="BB477" s="94"/>
      <c r="BC477" s="94"/>
      <c r="BD477" s="94"/>
      <c r="BE477" s="101"/>
      <c r="BF477" s="132"/>
      <c r="BG477" s="98"/>
      <c r="BH477" s="74" t="str">
        <f t="shared" si="58"/>
        <v>N</v>
      </c>
      <c r="BI477" t="e">
        <f t="shared" si="59"/>
        <v>#DIV/0!</v>
      </c>
      <c r="BK477" s="283">
        <f>IFERROR(VLOOKUP($B477, 'A2. Rate Change &amp; Enrollment'!$C$14:$BY$769, 75, FALSE), 0)</f>
        <v>0</v>
      </c>
      <c r="BL477" s="283" t="e">
        <f t="shared" si="60"/>
        <v>#DIV/0!</v>
      </c>
      <c r="BM477" s="283" t="e">
        <f t="shared" si="61"/>
        <v>#DIV/0!</v>
      </c>
      <c r="BN477" t="e">
        <f t="shared" si="64"/>
        <v>#DIV/0!</v>
      </c>
    </row>
    <row r="478" spans="1:66" x14ac:dyDescent="0.35">
      <c r="A478" t="s">
        <v>781</v>
      </c>
      <c r="B478" s="144"/>
      <c r="C478" s="98"/>
      <c r="D478" s="43" t="str">
        <f t="shared" si="57"/>
        <v>Other</v>
      </c>
      <c r="E478" s="100"/>
      <c r="F478" s="101"/>
      <c r="G478" s="100"/>
      <c r="H478" s="101"/>
      <c r="I478" s="100"/>
      <c r="J478" s="101"/>
      <c r="K478" s="100"/>
      <c r="L478" s="101"/>
      <c r="M478" s="100"/>
      <c r="N478" s="101"/>
      <c r="O478" s="100"/>
      <c r="P478" s="101"/>
      <c r="Q478" s="100"/>
      <c r="R478" s="101"/>
      <c r="S478" s="100"/>
      <c r="T478" s="101"/>
      <c r="U478" s="118"/>
      <c r="V478" s="118"/>
      <c r="W478" s="100"/>
      <c r="X478" s="100"/>
      <c r="Y478" s="100"/>
      <c r="Z478" s="100"/>
      <c r="AA478" s="132"/>
      <c r="AB478" s="101"/>
      <c r="AC478" s="101"/>
      <c r="AD478" s="101"/>
      <c r="AE478" s="100"/>
      <c r="AF478" s="101"/>
      <c r="AG478" s="100"/>
      <c r="AH478" s="101"/>
      <c r="AI478" s="100"/>
      <c r="AJ478" s="101"/>
      <c r="AK478" s="100"/>
      <c r="AL478" s="101"/>
      <c r="AM478" s="101"/>
      <c r="AN478" s="8"/>
      <c r="AO478" s="147">
        <f>IFERROR(VLOOKUP(B478,'A2. Rate Change &amp; Enrollment'!$C$20:$K$769,3,FALSE),0)</f>
        <v>0</v>
      </c>
      <c r="AP478" s="147">
        <f>IFERROR(VLOOKUP(B478,'A2. Rate Change &amp; Enrollment'!$C$20:$K$769,7,FALSE),0)</f>
        <v>0</v>
      </c>
      <c r="AQ478" s="150" t="e">
        <f t="shared" si="62"/>
        <v>#DIV/0!</v>
      </c>
      <c r="AS478" s="177"/>
      <c r="AT478" s="177"/>
      <c r="AV478" s="153" t="e">
        <f t="shared" si="63"/>
        <v>#DIV/0!</v>
      </c>
      <c r="AW478" s="101"/>
      <c r="AY478" s="132"/>
      <c r="AZ478" s="101"/>
      <c r="BA478" s="94"/>
      <c r="BB478" s="94"/>
      <c r="BC478" s="94"/>
      <c r="BD478" s="94"/>
      <c r="BE478" s="101"/>
      <c r="BF478" s="132"/>
      <c r="BG478" s="98"/>
      <c r="BH478" s="74" t="str">
        <f t="shared" si="58"/>
        <v>N</v>
      </c>
      <c r="BI478" t="e">
        <f t="shared" si="59"/>
        <v>#DIV/0!</v>
      </c>
      <c r="BK478" s="283">
        <f>IFERROR(VLOOKUP($B478, 'A2. Rate Change &amp; Enrollment'!$C$14:$BY$769, 75, FALSE), 0)</f>
        <v>0</v>
      </c>
      <c r="BL478" s="283" t="e">
        <f t="shared" si="60"/>
        <v>#DIV/0!</v>
      </c>
      <c r="BM478" s="283" t="e">
        <f t="shared" si="61"/>
        <v>#DIV/0!</v>
      </c>
      <c r="BN478" t="e">
        <f t="shared" si="64"/>
        <v>#DIV/0!</v>
      </c>
    </row>
    <row r="479" spans="1:66" x14ac:dyDescent="0.35">
      <c r="A479" t="s">
        <v>782</v>
      </c>
      <c r="B479" s="144"/>
      <c r="C479" s="98"/>
      <c r="D479" s="43" t="str">
        <f t="shared" si="57"/>
        <v>Other</v>
      </c>
      <c r="E479" s="100"/>
      <c r="F479" s="101"/>
      <c r="G479" s="100"/>
      <c r="H479" s="101"/>
      <c r="I479" s="100"/>
      <c r="J479" s="101"/>
      <c r="K479" s="100"/>
      <c r="L479" s="101"/>
      <c r="M479" s="100"/>
      <c r="N479" s="101"/>
      <c r="O479" s="100"/>
      <c r="P479" s="101"/>
      <c r="Q479" s="100"/>
      <c r="R479" s="101"/>
      <c r="S479" s="100"/>
      <c r="T479" s="101"/>
      <c r="U479" s="118"/>
      <c r="V479" s="118"/>
      <c r="W479" s="100"/>
      <c r="X479" s="100"/>
      <c r="Y479" s="100"/>
      <c r="Z479" s="100"/>
      <c r="AA479" s="132"/>
      <c r="AB479" s="101"/>
      <c r="AC479" s="101"/>
      <c r="AD479" s="101"/>
      <c r="AE479" s="100"/>
      <c r="AF479" s="101"/>
      <c r="AG479" s="100"/>
      <c r="AH479" s="101"/>
      <c r="AI479" s="100"/>
      <c r="AJ479" s="101"/>
      <c r="AK479" s="100"/>
      <c r="AL479" s="101"/>
      <c r="AM479" s="101"/>
      <c r="AN479" s="8"/>
      <c r="AO479" s="147">
        <f>IFERROR(VLOOKUP(B479,'A2. Rate Change &amp; Enrollment'!$C$20:$K$769,3,FALSE),0)</f>
        <v>0</v>
      </c>
      <c r="AP479" s="147">
        <f>IFERROR(VLOOKUP(B479,'A2. Rate Change &amp; Enrollment'!$C$20:$K$769,7,FALSE),0)</f>
        <v>0</v>
      </c>
      <c r="AQ479" s="150" t="e">
        <f t="shared" si="62"/>
        <v>#DIV/0!</v>
      </c>
      <c r="AS479" s="177"/>
      <c r="AT479" s="177"/>
      <c r="AV479" s="153" t="e">
        <f t="shared" si="63"/>
        <v>#DIV/0!</v>
      </c>
      <c r="AW479" s="101"/>
      <c r="AY479" s="132"/>
      <c r="AZ479" s="101"/>
      <c r="BA479" s="94"/>
      <c r="BB479" s="94"/>
      <c r="BC479" s="94"/>
      <c r="BD479" s="94"/>
      <c r="BE479" s="101"/>
      <c r="BF479" s="132"/>
      <c r="BG479" s="98"/>
      <c r="BH479" s="74" t="str">
        <f t="shared" si="58"/>
        <v>N</v>
      </c>
      <c r="BI479" t="e">
        <f t="shared" si="59"/>
        <v>#DIV/0!</v>
      </c>
      <c r="BK479" s="283">
        <f>IFERROR(VLOOKUP($B479, 'A2. Rate Change &amp; Enrollment'!$C$14:$BY$769, 75, FALSE), 0)</f>
        <v>0</v>
      </c>
      <c r="BL479" s="283" t="e">
        <f t="shared" si="60"/>
        <v>#DIV/0!</v>
      </c>
      <c r="BM479" s="283" t="e">
        <f t="shared" si="61"/>
        <v>#DIV/0!</v>
      </c>
      <c r="BN479" t="e">
        <f t="shared" si="64"/>
        <v>#DIV/0!</v>
      </c>
    </row>
    <row r="480" spans="1:66" x14ac:dyDescent="0.35">
      <c r="A480" t="s">
        <v>783</v>
      </c>
      <c r="B480" s="144"/>
      <c r="C480" s="98"/>
      <c r="D480" s="43" t="str">
        <f t="shared" si="57"/>
        <v>Other</v>
      </c>
      <c r="E480" s="100"/>
      <c r="F480" s="101"/>
      <c r="G480" s="100"/>
      <c r="H480" s="101"/>
      <c r="I480" s="100"/>
      <c r="J480" s="101"/>
      <c r="K480" s="100"/>
      <c r="L480" s="101"/>
      <c r="M480" s="100"/>
      <c r="N480" s="101"/>
      <c r="O480" s="100"/>
      <c r="P480" s="101"/>
      <c r="Q480" s="100"/>
      <c r="R480" s="101"/>
      <c r="S480" s="100"/>
      <c r="T480" s="101"/>
      <c r="U480" s="118"/>
      <c r="V480" s="118"/>
      <c r="W480" s="100"/>
      <c r="X480" s="100"/>
      <c r="Y480" s="100"/>
      <c r="Z480" s="100"/>
      <c r="AA480" s="132"/>
      <c r="AB480" s="101"/>
      <c r="AC480" s="101"/>
      <c r="AD480" s="101"/>
      <c r="AE480" s="100"/>
      <c r="AF480" s="101"/>
      <c r="AG480" s="100"/>
      <c r="AH480" s="101"/>
      <c r="AI480" s="100"/>
      <c r="AJ480" s="101"/>
      <c r="AK480" s="100"/>
      <c r="AL480" s="101"/>
      <c r="AM480" s="101"/>
      <c r="AN480" s="8"/>
      <c r="AO480" s="147">
        <f>IFERROR(VLOOKUP(B480,'A2. Rate Change &amp; Enrollment'!$C$20:$K$769,3,FALSE),0)</f>
        <v>0</v>
      </c>
      <c r="AP480" s="147">
        <f>IFERROR(VLOOKUP(B480,'A2. Rate Change &amp; Enrollment'!$C$20:$K$769,7,FALSE),0)</f>
        <v>0</v>
      </c>
      <c r="AQ480" s="150" t="e">
        <f t="shared" si="62"/>
        <v>#DIV/0!</v>
      </c>
      <c r="AS480" s="177"/>
      <c r="AT480" s="177"/>
      <c r="AV480" s="153" t="e">
        <f t="shared" si="63"/>
        <v>#DIV/0!</v>
      </c>
      <c r="AW480" s="101"/>
      <c r="AY480" s="132"/>
      <c r="AZ480" s="101"/>
      <c r="BA480" s="94"/>
      <c r="BB480" s="94"/>
      <c r="BC480" s="94"/>
      <c r="BD480" s="94"/>
      <c r="BE480" s="101"/>
      <c r="BF480" s="132"/>
      <c r="BG480" s="98"/>
      <c r="BH480" s="74" t="str">
        <f t="shared" si="58"/>
        <v>N</v>
      </c>
      <c r="BI480" t="e">
        <f t="shared" si="59"/>
        <v>#DIV/0!</v>
      </c>
      <c r="BK480" s="283">
        <f>IFERROR(VLOOKUP($B480, 'A2. Rate Change &amp; Enrollment'!$C$14:$BY$769, 75, FALSE), 0)</f>
        <v>0</v>
      </c>
      <c r="BL480" s="283" t="e">
        <f t="shared" si="60"/>
        <v>#DIV/0!</v>
      </c>
      <c r="BM480" s="283" t="e">
        <f t="shared" si="61"/>
        <v>#DIV/0!</v>
      </c>
      <c r="BN480" t="e">
        <f t="shared" si="64"/>
        <v>#DIV/0!</v>
      </c>
    </row>
    <row r="481" spans="1:66" x14ac:dyDescent="0.35">
      <c r="A481" t="s">
        <v>784</v>
      </c>
      <c r="B481" s="144"/>
      <c r="C481" s="98"/>
      <c r="D481" s="43" t="str">
        <f t="shared" si="57"/>
        <v>Other</v>
      </c>
      <c r="E481" s="100"/>
      <c r="F481" s="101"/>
      <c r="G481" s="100"/>
      <c r="H481" s="101"/>
      <c r="I481" s="100"/>
      <c r="J481" s="101"/>
      <c r="K481" s="100"/>
      <c r="L481" s="101"/>
      <c r="M481" s="100"/>
      <c r="N481" s="101"/>
      <c r="O481" s="100"/>
      <c r="P481" s="101"/>
      <c r="Q481" s="100"/>
      <c r="R481" s="101"/>
      <c r="S481" s="100"/>
      <c r="T481" s="101"/>
      <c r="U481" s="118"/>
      <c r="V481" s="118"/>
      <c r="W481" s="100"/>
      <c r="X481" s="100"/>
      <c r="Y481" s="100"/>
      <c r="Z481" s="100"/>
      <c r="AA481" s="132"/>
      <c r="AB481" s="101"/>
      <c r="AC481" s="101"/>
      <c r="AD481" s="101"/>
      <c r="AE481" s="100"/>
      <c r="AF481" s="101"/>
      <c r="AG481" s="100"/>
      <c r="AH481" s="101"/>
      <c r="AI481" s="100"/>
      <c r="AJ481" s="101"/>
      <c r="AK481" s="100"/>
      <c r="AL481" s="101"/>
      <c r="AM481" s="101"/>
      <c r="AN481" s="8"/>
      <c r="AO481" s="147">
        <f>IFERROR(VLOOKUP(B481,'A2. Rate Change &amp; Enrollment'!$C$20:$K$769,3,FALSE),0)</f>
        <v>0</v>
      </c>
      <c r="AP481" s="147">
        <f>IFERROR(VLOOKUP(B481,'A2. Rate Change &amp; Enrollment'!$C$20:$K$769,7,FALSE),0)</f>
        <v>0</v>
      </c>
      <c r="AQ481" s="150" t="e">
        <f t="shared" si="62"/>
        <v>#DIV/0!</v>
      </c>
      <c r="AS481" s="177"/>
      <c r="AT481" s="177"/>
      <c r="AV481" s="153" t="e">
        <f t="shared" si="63"/>
        <v>#DIV/0!</v>
      </c>
      <c r="AW481" s="101"/>
      <c r="AY481" s="132"/>
      <c r="AZ481" s="101"/>
      <c r="BA481" s="94"/>
      <c r="BB481" s="94"/>
      <c r="BC481" s="94"/>
      <c r="BD481" s="94"/>
      <c r="BE481" s="101"/>
      <c r="BF481" s="132"/>
      <c r="BG481" s="98"/>
      <c r="BH481" s="74" t="str">
        <f t="shared" si="58"/>
        <v>N</v>
      </c>
      <c r="BI481" t="e">
        <f t="shared" si="59"/>
        <v>#DIV/0!</v>
      </c>
      <c r="BK481" s="283">
        <f>IFERROR(VLOOKUP($B481, 'A2. Rate Change &amp; Enrollment'!$C$14:$BY$769, 75, FALSE), 0)</f>
        <v>0</v>
      </c>
      <c r="BL481" s="283" t="e">
        <f t="shared" si="60"/>
        <v>#DIV/0!</v>
      </c>
      <c r="BM481" s="283" t="e">
        <f t="shared" si="61"/>
        <v>#DIV/0!</v>
      </c>
      <c r="BN481" t="e">
        <f t="shared" si="64"/>
        <v>#DIV/0!</v>
      </c>
    </row>
    <row r="482" spans="1:66" x14ac:dyDescent="0.35">
      <c r="A482" t="s">
        <v>785</v>
      </c>
      <c r="B482" s="144"/>
      <c r="C482" s="98"/>
      <c r="D482" s="43" t="str">
        <f t="shared" si="57"/>
        <v>Other</v>
      </c>
      <c r="E482" s="100"/>
      <c r="F482" s="101"/>
      <c r="G482" s="100"/>
      <c r="H482" s="101"/>
      <c r="I482" s="100"/>
      <c r="J482" s="101"/>
      <c r="K482" s="100"/>
      <c r="L482" s="101"/>
      <c r="M482" s="100"/>
      <c r="N482" s="101"/>
      <c r="O482" s="100"/>
      <c r="P482" s="101"/>
      <c r="Q482" s="100"/>
      <c r="R482" s="101"/>
      <c r="S482" s="100"/>
      <c r="T482" s="101"/>
      <c r="U482" s="118"/>
      <c r="V482" s="118"/>
      <c r="W482" s="100"/>
      <c r="X482" s="100"/>
      <c r="Y482" s="100"/>
      <c r="Z482" s="100"/>
      <c r="AA482" s="132"/>
      <c r="AB482" s="101"/>
      <c r="AC482" s="101"/>
      <c r="AD482" s="101"/>
      <c r="AE482" s="100"/>
      <c r="AF482" s="101"/>
      <c r="AG482" s="100"/>
      <c r="AH482" s="101"/>
      <c r="AI482" s="100"/>
      <c r="AJ482" s="101"/>
      <c r="AK482" s="100"/>
      <c r="AL482" s="101"/>
      <c r="AM482" s="101"/>
      <c r="AN482" s="8"/>
      <c r="AO482" s="147">
        <f>IFERROR(VLOOKUP(B482,'A2. Rate Change &amp; Enrollment'!$C$20:$K$769,3,FALSE),0)</f>
        <v>0</v>
      </c>
      <c r="AP482" s="147">
        <f>IFERROR(VLOOKUP(B482,'A2. Rate Change &amp; Enrollment'!$C$20:$K$769,7,FALSE),0)</f>
        <v>0</v>
      </c>
      <c r="AQ482" s="150" t="e">
        <f t="shared" si="62"/>
        <v>#DIV/0!</v>
      </c>
      <c r="AS482" s="177"/>
      <c r="AT482" s="177"/>
      <c r="AV482" s="153" t="e">
        <f t="shared" si="63"/>
        <v>#DIV/0!</v>
      </c>
      <c r="AW482" s="101"/>
      <c r="AY482" s="132"/>
      <c r="AZ482" s="101"/>
      <c r="BA482" s="94"/>
      <c r="BB482" s="94"/>
      <c r="BC482" s="94"/>
      <c r="BD482" s="94"/>
      <c r="BE482" s="101"/>
      <c r="BF482" s="132"/>
      <c r="BG482" s="98"/>
      <c r="BH482" s="74" t="str">
        <f t="shared" si="58"/>
        <v>N</v>
      </c>
      <c r="BI482" t="e">
        <f t="shared" si="59"/>
        <v>#DIV/0!</v>
      </c>
      <c r="BK482" s="283">
        <f>IFERROR(VLOOKUP($B482, 'A2. Rate Change &amp; Enrollment'!$C$14:$BY$769, 75, FALSE), 0)</f>
        <v>0</v>
      </c>
      <c r="BL482" s="283" t="e">
        <f t="shared" si="60"/>
        <v>#DIV/0!</v>
      </c>
      <c r="BM482" s="283" t="e">
        <f t="shared" si="61"/>
        <v>#DIV/0!</v>
      </c>
      <c r="BN482" t="e">
        <f t="shared" si="64"/>
        <v>#DIV/0!</v>
      </c>
    </row>
    <row r="483" spans="1:66" x14ac:dyDescent="0.35">
      <c r="A483" t="s">
        <v>786</v>
      </c>
      <c r="B483" s="144"/>
      <c r="C483" s="98"/>
      <c r="D483" s="43" t="str">
        <f t="shared" si="57"/>
        <v>Other</v>
      </c>
      <c r="E483" s="100"/>
      <c r="F483" s="101"/>
      <c r="G483" s="100"/>
      <c r="H483" s="101"/>
      <c r="I483" s="100"/>
      <c r="J483" s="101"/>
      <c r="K483" s="100"/>
      <c r="L483" s="101"/>
      <c r="M483" s="100"/>
      <c r="N483" s="101"/>
      <c r="O483" s="100"/>
      <c r="P483" s="101"/>
      <c r="Q483" s="100"/>
      <c r="R483" s="101"/>
      <c r="S483" s="100"/>
      <c r="T483" s="101"/>
      <c r="U483" s="118"/>
      <c r="V483" s="118"/>
      <c r="W483" s="100"/>
      <c r="X483" s="100"/>
      <c r="Y483" s="100"/>
      <c r="Z483" s="100"/>
      <c r="AA483" s="132"/>
      <c r="AB483" s="101"/>
      <c r="AC483" s="101"/>
      <c r="AD483" s="101"/>
      <c r="AE483" s="100"/>
      <c r="AF483" s="101"/>
      <c r="AG483" s="100"/>
      <c r="AH483" s="101"/>
      <c r="AI483" s="100"/>
      <c r="AJ483" s="101"/>
      <c r="AK483" s="100"/>
      <c r="AL483" s="101"/>
      <c r="AM483" s="101"/>
      <c r="AN483" s="8"/>
      <c r="AO483" s="147">
        <f>IFERROR(VLOOKUP(B483,'A2. Rate Change &amp; Enrollment'!$C$20:$K$769,3,FALSE),0)</f>
        <v>0</v>
      </c>
      <c r="AP483" s="147">
        <f>IFERROR(VLOOKUP(B483,'A2. Rate Change &amp; Enrollment'!$C$20:$K$769,7,FALSE),0)</f>
        <v>0</v>
      </c>
      <c r="AQ483" s="150" t="e">
        <f t="shared" si="62"/>
        <v>#DIV/0!</v>
      </c>
      <c r="AS483" s="177"/>
      <c r="AT483" s="177"/>
      <c r="AV483" s="153" t="e">
        <f t="shared" si="63"/>
        <v>#DIV/0!</v>
      </c>
      <c r="AW483" s="101"/>
      <c r="AY483" s="132"/>
      <c r="AZ483" s="101"/>
      <c r="BA483" s="94"/>
      <c r="BB483" s="94"/>
      <c r="BC483" s="94"/>
      <c r="BD483" s="94"/>
      <c r="BE483" s="101"/>
      <c r="BF483" s="132"/>
      <c r="BG483" s="98"/>
      <c r="BH483" s="74" t="str">
        <f t="shared" si="58"/>
        <v>N</v>
      </c>
      <c r="BI483" t="e">
        <f t="shared" si="59"/>
        <v>#DIV/0!</v>
      </c>
      <c r="BK483" s="283">
        <f>IFERROR(VLOOKUP($B483, 'A2. Rate Change &amp; Enrollment'!$C$14:$BY$769, 75, FALSE), 0)</f>
        <v>0</v>
      </c>
      <c r="BL483" s="283" t="e">
        <f t="shared" si="60"/>
        <v>#DIV/0!</v>
      </c>
      <c r="BM483" s="283" t="e">
        <f t="shared" si="61"/>
        <v>#DIV/0!</v>
      </c>
      <c r="BN483" t="e">
        <f t="shared" si="64"/>
        <v>#DIV/0!</v>
      </c>
    </row>
    <row r="484" spans="1:66" x14ac:dyDescent="0.35">
      <c r="A484" t="s">
        <v>787</v>
      </c>
      <c r="B484" s="144"/>
      <c r="C484" s="98"/>
      <c r="D484" s="43" t="str">
        <f t="shared" si="57"/>
        <v>Other</v>
      </c>
      <c r="E484" s="100"/>
      <c r="F484" s="101"/>
      <c r="G484" s="100"/>
      <c r="H484" s="101"/>
      <c r="I484" s="100"/>
      <c r="J484" s="101"/>
      <c r="K484" s="100"/>
      <c r="L484" s="101"/>
      <c r="M484" s="100"/>
      <c r="N484" s="101"/>
      <c r="O484" s="100"/>
      <c r="P484" s="101"/>
      <c r="Q484" s="100"/>
      <c r="R484" s="101"/>
      <c r="S484" s="100"/>
      <c r="T484" s="101"/>
      <c r="U484" s="118"/>
      <c r="V484" s="118"/>
      <c r="W484" s="100"/>
      <c r="X484" s="100"/>
      <c r="Y484" s="100"/>
      <c r="Z484" s="100"/>
      <c r="AA484" s="132"/>
      <c r="AB484" s="101"/>
      <c r="AC484" s="101"/>
      <c r="AD484" s="101"/>
      <c r="AE484" s="100"/>
      <c r="AF484" s="101"/>
      <c r="AG484" s="100"/>
      <c r="AH484" s="101"/>
      <c r="AI484" s="100"/>
      <c r="AJ484" s="101"/>
      <c r="AK484" s="100"/>
      <c r="AL484" s="101"/>
      <c r="AM484" s="101"/>
      <c r="AN484" s="8"/>
      <c r="AO484" s="147">
        <f>IFERROR(VLOOKUP(B484,'A2. Rate Change &amp; Enrollment'!$C$20:$K$769,3,FALSE),0)</f>
        <v>0</v>
      </c>
      <c r="AP484" s="147">
        <f>IFERROR(VLOOKUP(B484,'A2. Rate Change &amp; Enrollment'!$C$20:$K$769,7,FALSE),0)</f>
        <v>0</v>
      </c>
      <c r="AQ484" s="150" t="e">
        <f t="shared" si="62"/>
        <v>#DIV/0!</v>
      </c>
      <c r="AS484" s="177"/>
      <c r="AT484" s="177"/>
      <c r="AV484" s="153" t="e">
        <f t="shared" si="63"/>
        <v>#DIV/0!</v>
      </c>
      <c r="AW484" s="101"/>
      <c r="AY484" s="132"/>
      <c r="AZ484" s="101"/>
      <c r="BA484" s="94"/>
      <c r="BB484" s="94"/>
      <c r="BC484" s="94"/>
      <c r="BD484" s="94"/>
      <c r="BE484" s="101"/>
      <c r="BF484" s="132"/>
      <c r="BG484" s="98"/>
      <c r="BH484" s="74" t="str">
        <f t="shared" si="58"/>
        <v>N</v>
      </c>
      <c r="BI484" t="e">
        <f t="shared" si="59"/>
        <v>#DIV/0!</v>
      </c>
      <c r="BK484" s="283">
        <f>IFERROR(VLOOKUP($B484, 'A2. Rate Change &amp; Enrollment'!$C$14:$BY$769, 75, FALSE), 0)</f>
        <v>0</v>
      </c>
      <c r="BL484" s="283" t="e">
        <f t="shared" si="60"/>
        <v>#DIV/0!</v>
      </c>
      <c r="BM484" s="283" t="e">
        <f t="shared" si="61"/>
        <v>#DIV/0!</v>
      </c>
      <c r="BN484" t="e">
        <f t="shared" si="64"/>
        <v>#DIV/0!</v>
      </c>
    </row>
    <row r="485" spans="1:66" x14ac:dyDescent="0.35">
      <c r="A485" t="s">
        <v>788</v>
      </c>
      <c r="B485" s="144"/>
      <c r="C485" s="98"/>
      <c r="D485" s="43" t="str">
        <f t="shared" si="57"/>
        <v>Other</v>
      </c>
      <c r="E485" s="100"/>
      <c r="F485" s="101"/>
      <c r="G485" s="100"/>
      <c r="H485" s="101"/>
      <c r="I485" s="100"/>
      <c r="J485" s="101"/>
      <c r="K485" s="100"/>
      <c r="L485" s="101"/>
      <c r="M485" s="100"/>
      <c r="N485" s="101"/>
      <c r="O485" s="100"/>
      <c r="P485" s="101"/>
      <c r="Q485" s="100"/>
      <c r="R485" s="101"/>
      <c r="S485" s="100"/>
      <c r="T485" s="101"/>
      <c r="U485" s="118"/>
      <c r="V485" s="118"/>
      <c r="W485" s="100"/>
      <c r="X485" s="100"/>
      <c r="Y485" s="100"/>
      <c r="Z485" s="100"/>
      <c r="AA485" s="132"/>
      <c r="AB485" s="101"/>
      <c r="AC485" s="101"/>
      <c r="AD485" s="101"/>
      <c r="AE485" s="100"/>
      <c r="AF485" s="101"/>
      <c r="AG485" s="100"/>
      <c r="AH485" s="101"/>
      <c r="AI485" s="100"/>
      <c r="AJ485" s="101"/>
      <c r="AK485" s="100"/>
      <c r="AL485" s="101"/>
      <c r="AM485" s="101"/>
      <c r="AN485" s="8"/>
      <c r="AO485" s="147">
        <f>IFERROR(VLOOKUP(B485,'A2. Rate Change &amp; Enrollment'!$C$20:$K$769,3,FALSE),0)</f>
        <v>0</v>
      </c>
      <c r="AP485" s="147">
        <f>IFERROR(VLOOKUP(B485,'A2. Rate Change &amp; Enrollment'!$C$20:$K$769,7,FALSE),0)</f>
        <v>0</v>
      </c>
      <c r="AQ485" s="150" t="e">
        <f t="shared" si="62"/>
        <v>#DIV/0!</v>
      </c>
      <c r="AS485" s="177"/>
      <c r="AT485" s="177"/>
      <c r="AV485" s="153" t="e">
        <f t="shared" si="63"/>
        <v>#DIV/0!</v>
      </c>
      <c r="AW485" s="101"/>
      <c r="AY485" s="132"/>
      <c r="AZ485" s="101"/>
      <c r="BA485" s="94"/>
      <c r="BB485" s="94"/>
      <c r="BC485" s="94"/>
      <c r="BD485" s="94"/>
      <c r="BE485" s="101"/>
      <c r="BF485" s="132"/>
      <c r="BG485" s="98"/>
      <c r="BH485" s="74" t="str">
        <f t="shared" si="58"/>
        <v>N</v>
      </c>
      <c r="BI485" t="e">
        <f t="shared" si="59"/>
        <v>#DIV/0!</v>
      </c>
      <c r="BK485" s="283">
        <f>IFERROR(VLOOKUP($B485, 'A2. Rate Change &amp; Enrollment'!$C$14:$BY$769, 75, FALSE), 0)</f>
        <v>0</v>
      </c>
      <c r="BL485" s="283" t="e">
        <f t="shared" si="60"/>
        <v>#DIV/0!</v>
      </c>
      <c r="BM485" s="283" t="e">
        <f t="shared" si="61"/>
        <v>#DIV/0!</v>
      </c>
      <c r="BN485" t="e">
        <f t="shared" si="64"/>
        <v>#DIV/0!</v>
      </c>
    </row>
    <row r="486" spans="1:66" x14ac:dyDescent="0.35">
      <c r="A486" t="s">
        <v>789</v>
      </c>
      <c r="B486" s="144"/>
      <c r="C486" s="98"/>
      <c r="D486" s="43" t="str">
        <f t="shared" si="57"/>
        <v>Other</v>
      </c>
      <c r="E486" s="100"/>
      <c r="F486" s="101"/>
      <c r="G486" s="100"/>
      <c r="H486" s="101"/>
      <c r="I486" s="100"/>
      <c r="J486" s="101"/>
      <c r="K486" s="100"/>
      <c r="L486" s="101"/>
      <c r="M486" s="100"/>
      <c r="N486" s="101"/>
      <c r="O486" s="100"/>
      <c r="P486" s="101"/>
      <c r="Q486" s="100"/>
      <c r="R486" s="101"/>
      <c r="S486" s="100"/>
      <c r="T486" s="101"/>
      <c r="U486" s="118"/>
      <c r="V486" s="118"/>
      <c r="W486" s="100"/>
      <c r="X486" s="100"/>
      <c r="Y486" s="100"/>
      <c r="Z486" s="100"/>
      <c r="AA486" s="132"/>
      <c r="AB486" s="101"/>
      <c r="AC486" s="101"/>
      <c r="AD486" s="101"/>
      <c r="AE486" s="100"/>
      <c r="AF486" s="101"/>
      <c r="AG486" s="100"/>
      <c r="AH486" s="101"/>
      <c r="AI486" s="100"/>
      <c r="AJ486" s="101"/>
      <c r="AK486" s="100"/>
      <c r="AL486" s="101"/>
      <c r="AM486" s="101"/>
      <c r="AN486" s="8"/>
      <c r="AO486" s="147">
        <f>IFERROR(VLOOKUP(B486,'A2. Rate Change &amp; Enrollment'!$C$20:$K$769,3,FALSE),0)</f>
        <v>0</v>
      </c>
      <c r="AP486" s="147">
        <f>IFERROR(VLOOKUP(B486,'A2. Rate Change &amp; Enrollment'!$C$20:$K$769,7,FALSE),0)</f>
        <v>0</v>
      </c>
      <c r="AQ486" s="150" t="e">
        <f t="shared" si="62"/>
        <v>#DIV/0!</v>
      </c>
      <c r="AS486" s="177"/>
      <c r="AT486" s="177"/>
      <c r="AV486" s="153" t="e">
        <f t="shared" si="63"/>
        <v>#DIV/0!</v>
      </c>
      <c r="AW486" s="101"/>
      <c r="AY486" s="132"/>
      <c r="AZ486" s="101"/>
      <c r="BA486" s="94"/>
      <c r="BB486" s="94"/>
      <c r="BC486" s="94"/>
      <c r="BD486" s="94"/>
      <c r="BE486" s="101"/>
      <c r="BF486" s="132"/>
      <c r="BG486" s="98"/>
      <c r="BH486" s="74" t="str">
        <f t="shared" si="58"/>
        <v>N</v>
      </c>
      <c r="BI486" t="e">
        <f t="shared" si="59"/>
        <v>#DIV/0!</v>
      </c>
      <c r="BK486" s="283">
        <f>IFERROR(VLOOKUP($B486, 'A2. Rate Change &amp; Enrollment'!$C$14:$BY$769, 75, FALSE), 0)</f>
        <v>0</v>
      </c>
      <c r="BL486" s="283" t="e">
        <f t="shared" si="60"/>
        <v>#DIV/0!</v>
      </c>
      <c r="BM486" s="283" t="e">
        <f t="shared" si="61"/>
        <v>#DIV/0!</v>
      </c>
      <c r="BN486" t="e">
        <f t="shared" si="64"/>
        <v>#DIV/0!</v>
      </c>
    </row>
    <row r="487" spans="1:66" x14ac:dyDescent="0.35">
      <c r="A487" t="s">
        <v>790</v>
      </c>
      <c r="B487" s="144"/>
      <c r="C487" s="98"/>
      <c r="D487" s="43" t="str">
        <f t="shared" si="57"/>
        <v>Other</v>
      </c>
      <c r="E487" s="100"/>
      <c r="F487" s="101"/>
      <c r="G487" s="100"/>
      <c r="H487" s="101"/>
      <c r="I487" s="100"/>
      <c r="J487" s="101"/>
      <c r="K487" s="100"/>
      <c r="L487" s="101"/>
      <c r="M487" s="100"/>
      <c r="N487" s="101"/>
      <c r="O487" s="100"/>
      <c r="P487" s="101"/>
      <c r="Q487" s="100"/>
      <c r="R487" s="101"/>
      <c r="S487" s="100"/>
      <c r="T487" s="101"/>
      <c r="U487" s="118"/>
      <c r="V487" s="118"/>
      <c r="W487" s="100"/>
      <c r="X487" s="100"/>
      <c r="Y487" s="100"/>
      <c r="Z487" s="100"/>
      <c r="AA487" s="132"/>
      <c r="AB487" s="101"/>
      <c r="AC487" s="101"/>
      <c r="AD487" s="101"/>
      <c r="AE487" s="100"/>
      <c r="AF487" s="101"/>
      <c r="AG487" s="100"/>
      <c r="AH487" s="101"/>
      <c r="AI487" s="100"/>
      <c r="AJ487" s="101"/>
      <c r="AK487" s="100"/>
      <c r="AL487" s="101"/>
      <c r="AM487" s="101"/>
      <c r="AN487" s="8"/>
      <c r="AO487" s="147">
        <f>IFERROR(VLOOKUP(B487,'A2. Rate Change &amp; Enrollment'!$C$20:$K$769,3,FALSE),0)</f>
        <v>0</v>
      </c>
      <c r="AP487" s="147">
        <f>IFERROR(VLOOKUP(B487,'A2. Rate Change &amp; Enrollment'!$C$20:$K$769,7,FALSE),0)</f>
        <v>0</v>
      </c>
      <c r="AQ487" s="150" t="e">
        <f t="shared" si="62"/>
        <v>#DIV/0!</v>
      </c>
      <c r="AS487" s="177"/>
      <c r="AT487" s="177"/>
      <c r="AV487" s="153" t="e">
        <f t="shared" si="63"/>
        <v>#DIV/0!</v>
      </c>
      <c r="AW487" s="101"/>
      <c r="AY487" s="132"/>
      <c r="AZ487" s="101"/>
      <c r="BA487" s="94"/>
      <c r="BB487" s="94"/>
      <c r="BC487" s="94"/>
      <c r="BD487" s="94"/>
      <c r="BE487" s="101"/>
      <c r="BF487" s="132"/>
      <c r="BG487" s="98"/>
      <c r="BH487" s="74" t="str">
        <f t="shared" si="58"/>
        <v>N</v>
      </c>
      <c r="BI487" t="e">
        <f t="shared" si="59"/>
        <v>#DIV/0!</v>
      </c>
      <c r="BK487" s="283">
        <f>IFERROR(VLOOKUP($B487, 'A2. Rate Change &amp; Enrollment'!$C$14:$BY$769, 75, FALSE), 0)</f>
        <v>0</v>
      </c>
      <c r="BL487" s="283" t="e">
        <f t="shared" si="60"/>
        <v>#DIV/0!</v>
      </c>
      <c r="BM487" s="283" t="e">
        <f t="shared" si="61"/>
        <v>#DIV/0!</v>
      </c>
      <c r="BN487" t="e">
        <f t="shared" si="64"/>
        <v>#DIV/0!</v>
      </c>
    </row>
    <row r="488" spans="1:66" x14ac:dyDescent="0.35">
      <c r="A488" t="s">
        <v>791</v>
      </c>
      <c r="B488" s="144"/>
      <c r="C488" s="98"/>
      <c r="D488" s="43" t="str">
        <f t="shared" si="57"/>
        <v>Other</v>
      </c>
      <c r="E488" s="100"/>
      <c r="F488" s="101"/>
      <c r="G488" s="100"/>
      <c r="H488" s="101"/>
      <c r="I488" s="100"/>
      <c r="J488" s="101"/>
      <c r="K488" s="100"/>
      <c r="L488" s="101"/>
      <c r="M488" s="100"/>
      <c r="N488" s="101"/>
      <c r="O488" s="100"/>
      <c r="P488" s="101"/>
      <c r="Q488" s="100"/>
      <c r="R488" s="101"/>
      <c r="S488" s="100"/>
      <c r="T488" s="101"/>
      <c r="U488" s="118"/>
      <c r="V488" s="118"/>
      <c r="W488" s="100"/>
      <c r="X488" s="100"/>
      <c r="Y488" s="100"/>
      <c r="Z488" s="100"/>
      <c r="AA488" s="132"/>
      <c r="AB488" s="101"/>
      <c r="AC488" s="101"/>
      <c r="AD488" s="101"/>
      <c r="AE488" s="100"/>
      <c r="AF488" s="101"/>
      <c r="AG488" s="100"/>
      <c r="AH488" s="101"/>
      <c r="AI488" s="100"/>
      <c r="AJ488" s="101"/>
      <c r="AK488" s="100"/>
      <c r="AL488" s="101"/>
      <c r="AM488" s="101"/>
      <c r="AN488" s="8"/>
      <c r="AO488" s="147">
        <f>IFERROR(VLOOKUP(B488,'A2. Rate Change &amp; Enrollment'!$C$20:$K$769,3,FALSE),0)</f>
        <v>0</v>
      </c>
      <c r="AP488" s="147">
        <f>IFERROR(VLOOKUP(B488,'A2. Rate Change &amp; Enrollment'!$C$20:$K$769,7,FALSE),0)</f>
        <v>0</v>
      </c>
      <c r="AQ488" s="150" t="e">
        <f t="shared" si="62"/>
        <v>#DIV/0!</v>
      </c>
      <c r="AS488" s="177"/>
      <c r="AT488" s="177"/>
      <c r="AV488" s="153" t="e">
        <f t="shared" si="63"/>
        <v>#DIV/0!</v>
      </c>
      <c r="AW488" s="101"/>
      <c r="AY488" s="132"/>
      <c r="AZ488" s="101"/>
      <c r="BA488" s="94"/>
      <c r="BB488" s="94"/>
      <c r="BC488" s="94"/>
      <c r="BD488" s="94"/>
      <c r="BE488" s="101"/>
      <c r="BF488" s="132"/>
      <c r="BG488" s="98"/>
      <c r="BH488" s="74" t="str">
        <f t="shared" si="58"/>
        <v>N</v>
      </c>
      <c r="BI488" t="e">
        <f t="shared" si="59"/>
        <v>#DIV/0!</v>
      </c>
      <c r="BK488" s="283">
        <f>IFERROR(VLOOKUP($B488, 'A2. Rate Change &amp; Enrollment'!$C$14:$BY$769, 75, FALSE), 0)</f>
        <v>0</v>
      </c>
      <c r="BL488" s="283" t="e">
        <f t="shared" si="60"/>
        <v>#DIV/0!</v>
      </c>
      <c r="BM488" s="283" t="e">
        <f t="shared" si="61"/>
        <v>#DIV/0!</v>
      </c>
      <c r="BN488" t="e">
        <f t="shared" si="64"/>
        <v>#DIV/0!</v>
      </c>
    </row>
    <row r="489" spans="1:66" x14ac:dyDescent="0.35">
      <c r="A489" t="s">
        <v>792</v>
      </c>
      <c r="B489" s="144"/>
      <c r="C489" s="98"/>
      <c r="D489" s="43" t="str">
        <f t="shared" si="57"/>
        <v>Other</v>
      </c>
      <c r="E489" s="100"/>
      <c r="F489" s="101"/>
      <c r="G489" s="100"/>
      <c r="H489" s="101"/>
      <c r="I489" s="100"/>
      <c r="J489" s="101"/>
      <c r="K489" s="100"/>
      <c r="L489" s="101"/>
      <c r="M489" s="100"/>
      <c r="N489" s="101"/>
      <c r="O489" s="100"/>
      <c r="P489" s="101"/>
      <c r="Q489" s="100"/>
      <c r="R489" s="101"/>
      <c r="S489" s="100"/>
      <c r="T489" s="101"/>
      <c r="U489" s="118"/>
      <c r="V489" s="118"/>
      <c r="W489" s="100"/>
      <c r="X489" s="100"/>
      <c r="Y489" s="100"/>
      <c r="Z489" s="100"/>
      <c r="AA489" s="132"/>
      <c r="AB489" s="101"/>
      <c r="AC489" s="101"/>
      <c r="AD489" s="101"/>
      <c r="AE489" s="100"/>
      <c r="AF489" s="101"/>
      <c r="AG489" s="100"/>
      <c r="AH489" s="101"/>
      <c r="AI489" s="100"/>
      <c r="AJ489" s="101"/>
      <c r="AK489" s="100"/>
      <c r="AL489" s="101"/>
      <c r="AM489" s="101"/>
      <c r="AN489" s="8"/>
      <c r="AO489" s="147">
        <f>IFERROR(VLOOKUP(B489,'A2. Rate Change &amp; Enrollment'!$C$20:$K$769,3,FALSE),0)</f>
        <v>0</v>
      </c>
      <c r="AP489" s="147">
        <f>IFERROR(VLOOKUP(B489,'A2. Rate Change &amp; Enrollment'!$C$20:$K$769,7,FALSE),0)</f>
        <v>0</v>
      </c>
      <c r="AQ489" s="150" t="e">
        <f t="shared" si="62"/>
        <v>#DIV/0!</v>
      </c>
      <c r="AS489" s="177"/>
      <c r="AT489" s="177"/>
      <c r="AV489" s="153" t="e">
        <f t="shared" si="63"/>
        <v>#DIV/0!</v>
      </c>
      <c r="AW489" s="101"/>
      <c r="AY489" s="132"/>
      <c r="AZ489" s="101"/>
      <c r="BA489" s="94"/>
      <c r="BB489" s="94"/>
      <c r="BC489" s="94"/>
      <c r="BD489" s="94"/>
      <c r="BE489" s="101"/>
      <c r="BF489" s="132"/>
      <c r="BG489" s="98"/>
      <c r="BH489" s="74" t="str">
        <f t="shared" si="58"/>
        <v>N</v>
      </c>
      <c r="BI489" t="e">
        <f t="shared" si="59"/>
        <v>#DIV/0!</v>
      </c>
      <c r="BK489" s="283">
        <f>IFERROR(VLOOKUP($B489, 'A2. Rate Change &amp; Enrollment'!$C$14:$BY$769, 75, FALSE), 0)</f>
        <v>0</v>
      </c>
      <c r="BL489" s="283" t="e">
        <f t="shared" si="60"/>
        <v>#DIV/0!</v>
      </c>
      <c r="BM489" s="283" t="e">
        <f t="shared" si="61"/>
        <v>#DIV/0!</v>
      </c>
      <c r="BN489" t="e">
        <f t="shared" si="64"/>
        <v>#DIV/0!</v>
      </c>
    </row>
    <row r="490" spans="1:66" x14ac:dyDescent="0.35">
      <c r="A490" t="s">
        <v>793</v>
      </c>
      <c r="B490" s="144"/>
      <c r="C490" s="98"/>
      <c r="D490" s="43" t="str">
        <f t="shared" si="57"/>
        <v>Other</v>
      </c>
      <c r="E490" s="100"/>
      <c r="F490" s="101"/>
      <c r="G490" s="100"/>
      <c r="H490" s="101"/>
      <c r="I490" s="100"/>
      <c r="J490" s="101"/>
      <c r="K490" s="100"/>
      <c r="L490" s="101"/>
      <c r="M490" s="100"/>
      <c r="N490" s="101"/>
      <c r="O490" s="100"/>
      <c r="P490" s="101"/>
      <c r="Q490" s="100"/>
      <c r="R490" s="101"/>
      <c r="S490" s="100"/>
      <c r="T490" s="101"/>
      <c r="U490" s="118"/>
      <c r="V490" s="118"/>
      <c r="W490" s="100"/>
      <c r="X490" s="100"/>
      <c r="Y490" s="100"/>
      <c r="Z490" s="100"/>
      <c r="AA490" s="132"/>
      <c r="AB490" s="101"/>
      <c r="AC490" s="101"/>
      <c r="AD490" s="101"/>
      <c r="AE490" s="100"/>
      <c r="AF490" s="101"/>
      <c r="AG490" s="100"/>
      <c r="AH490" s="101"/>
      <c r="AI490" s="100"/>
      <c r="AJ490" s="101"/>
      <c r="AK490" s="100"/>
      <c r="AL490" s="101"/>
      <c r="AM490" s="101"/>
      <c r="AN490" s="8"/>
      <c r="AO490" s="147">
        <f>IFERROR(VLOOKUP(B490,'A2. Rate Change &amp; Enrollment'!$C$20:$K$769,3,FALSE),0)</f>
        <v>0</v>
      </c>
      <c r="AP490" s="147">
        <f>IFERROR(VLOOKUP(B490,'A2. Rate Change &amp; Enrollment'!$C$20:$K$769,7,FALSE),0)</f>
        <v>0</v>
      </c>
      <c r="AQ490" s="150" t="e">
        <f t="shared" si="62"/>
        <v>#DIV/0!</v>
      </c>
      <c r="AS490" s="177"/>
      <c r="AT490" s="177"/>
      <c r="AV490" s="153" t="e">
        <f t="shared" si="63"/>
        <v>#DIV/0!</v>
      </c>
      <c r="AW490" s="101"/>
      <c r="AY490" s="132"/>
      <c r="AZ490" s="101"/>
      <c r="BA490" s="94"/>
      <c r="BB490" s="94"/>
      <c r="BC490" s="94"/>
      <c r="BD490" s="94"/>
      <c r="BE490" s="101"/>
      <c r="BF490" s="132"/>
      <c r="BG490" s="98"/>
      <c r="BH490" s="74" t="str">
        <f t="shared" si="58"/>
        <v>N</v>
      </c>
      <c r="BI490" t="e">
        <f t="shared" si="59"/>
        <v>#DIV/0!</v>
      </c>
      <c r="BK490" s="283">
        <f>IFERROR(VLOOKUP($B490, 'A2. Rate Change &amp; Enrollment'!$C$14:$BY$769, 75, FALSE), 0)</f>
        <v>0</v>
      </c>
      <c r="BL490" s="283" t="e">
        <f t="shared" si="60"/>
        <v>#DIV/0!</v>
      </c>
      <c r="BM490" s="283" t="e">
        <f t="shared" si="61"/>
        <v>#DIV/0!</v>
      </c>
      <c r="BN490" t="e">
        <f t="shared" si="64"/>
        <v>#DIV/0!</v>
      </c>
    </row>
    <row r="491" spans="1:66" x14ac:dyDescent="0.35">
      <c r="A491" t="s">
        <v>794</v>
      </c>
      <c r="B491" s="144"/>
      <c r="C491" s="98"/>
      <c r="D491" s="43" t="str">
        <f t="shared" si="57"/>
        <v>Other</v>
      </c>
      <c r="E491" s="100"/>
      <c r="F491" s="101"/>
      <c r="G491" s="100"/>
      <c r="H491" s="101"/>
      <c r="I491" s="100"/>
      <c r="J491" s="101"/>
      <c r="K491" s="100"/>
      <c r="L491" s="101"/>
      <c r="M491" s="100"/>
      <c r="N491" s="101"/>
      <c r="O491" s="100"/>
      <c r="P491" s="101"/>
      <c r="Q491" s="100"/>
      <c r="R491" s="101"/>
      <c r="S491" s="100"/>
      <c r="T491" s="101"/>
      <c r="U491" s="118"/>
      <c r="V491" s="118"/>
      <c r="W491" s="100"/>
      <c r="X491" s="100"/>
      <c r="Y491" s="100"/>
      <c r="Z491" s="100"/>
      <c r="AA491" s="132"/>
      <c r="AB491" s="101"/>
      <c r="AC491" s="101"/>
      <c r="AD491" s="101"/>
      <c r="AE491" s="100"/>
      <c r="AF491" s="101"/>
      <c r="AG491" s="100"/>
      <c r="AH491" s="101"/>
      <c r="AI491" s="100"/>
      <c r="AJ491" s="101"/>
      <c r="AK491" s="100"/>
      <c r="AL491" s="101"/>
      <c r="AM491" s="101"/>
      <c r="AN491" s="8"/>
      <c r="AO491" s="147">
        <f>IFERROR(VLOOKUP(B491,'A2. Rate Change &amp; Enrollment'!$C$20:$K$769,3,FALSE),0)</f>
        <v>0</v>
      </c>
      <c r="AP491" s="147">
        <f>IFERROR(VLOOKUP(B491,'A2. Rate Change &amp; Enrollment'!$C$20:$K$769,7,FALSE),0)</f>
        <v>0</v>
      </c>
      <c r="AQ491" s="150" t="e">
        <f t="shared" si="62"/>
        <v>#DIV/0!</v>
      </c>
      <c r="AS491" s="177"/>
      <c r="AT491" s="177"/>
      <c r="AV491" s="153" t="e">
        <f t="shared" si="63"/>
        <v>#DIV/0!</v>
      </c>
      <c r="AW491" s="101"/>
      <c r="AY491" s="132"/>
      <c r="AZ491" s="101"/>
      <c r="BA491" s="94"/>
      <c r="BB491" s="94"/>
      <c r="BC491" s="94"/>
      <c r="BD491" s="94"/>
      <c r="BE491" s="101"/>
      <c r="BF491" s="132"/>
      <c r="BG491" s="98"/>
      <c r="BH491" s="74" t="str">
        <f t="shared" si="58"/>
        <v>N</v>
      </c>
      <c r="BI491" t="e">
        <f t="shared" si="59"/>
        <v>#DIV/0!</v>
      </c>
      <c r="BK491" s="283">
        <f>IFERROR(VLOOKUP($B491, 'A2. Rate Change &amp; Enrollment'!$C$14:$BY$769, 75, FALSE), 0)</f>
        <v>0</v>
      </c>
      <c r="BL491" s="283" t="e">
        <f t="shared" si="60"/>
        <v>#DIV/0!</v>
      </c>
      <c r="BM491" s="283" t="e">
        <f t="shared" si="61"/>
        <v>#DIV/0!</v>
      </c>
      <c r="BN491" t="e">
        <f t="shared" si="64"/>
        <v>#DIV/0!</v>
      </c>
    </row>
    <row r="492" spans="1:66" x14ac:dyDescent="0.35">
      <c r="A492" t="s">
        <v>795</v>
      </c>
      <c r="B492" s="144"/>
      <c r="C492" s="98"/>
      <c r="D492" s="43" t="str">
        <f t="shared" si="57"/>
        <v>Other</v>
      </c>
      <c r="E492" s="100"/>
      <c r="F492" s="101"/>
      <c r="G492" s="100"/>
      <c r="H492" s="101"/>
      <c r="I492" s="100"/>
      <c r="J492" s="101"/>
      <c r="K492" s="100"/>
      <c r="L492" s="101"/>
      <c r="M492" s="100"/>
      <c r="N492" s="101"/>
      <c r="O492" s="100"/>
      <c r="P492" s="101"/>
      <c r="Q492" s="100"/>
      <c r="R492" s="101"/>
      <c r="S492" s="100"/>
      <c r="T492" s="101"/>
      <c r="U492" s="118"/>
      <c r="V492" s="118"/>
      <c r="W492" s="100"/>
      <c r="X492" s="100"/>
      <c r="Y492" s="100"/>
      <c r="Z492" s="100"/>
      <c r="AA492" s="132"/>
      <c r="AB492" s="101"/>
      <c r="AC492" s="101"/>
      <c r="AD492" s="101"/>
      <c r="AE492" s="100"/>
      <c r="AF492" s="101"/>
      <c r="AG492" s="100"/>
      <c r="AH492" s="101"/>
      <c r="AI492" s="100"/>
      <c r="AJ492" s="101"/>
      <c r="AK492" s="100"/>
      <c r="AL492" s="101"/>
      <c r="AM492" s="101"/>
      <c r="AN492" s="8"/>
      <c r="AO492" s="147">
        <f>IFERROR(VLOOKUP(B492,'A2. Rate Change &amp; Enrollment'!$C$20:$K$769,3,FALSE),0)</f>
        <v>0</v>
      </c>
      <c r="AP492" s="147">
        <f>IFERROR(VLOOKUP(B492,'A2. Rate Change &amp; Enrollment'!$C$20:$K$769,7,FALSE),0)</f>
        <v>0</v>
      </c>
      <c r="AQ492" s="150" t="e">
        <f t="shared" si="62"/>
        <v>#DIV/0!</v>
      </c>
      <c r="AS492" s="177"/>
      <c r="AT492" s="177"/>
      <c r="AV492" s="153" t="e">
        <f t="shared" si="63"/>
        <v>#DIV/0!</v>
      </c>
      <c r="AW492" s="101"/>
      <c r="AY492" s="132"/>
      <c r="AZ492" s="101"/>
      <c r="BA492" s="94"/>
      <c r="BB492" s="94"/>
      <c r="BC492" s="94"/>
      <c r="BD492" s="94"/>
      <c r="BE492" s="101"/>
      <c r="BF492" s="132"/>
      <c r="BG492" s="98"/>
      <c r="BH492" s="74" t="str">
        <f t="shared" si="58"/>
        <v>N</v>
      </c>
      <c r="BI492" t="e">
        <f t="shared" si="59"/>
        <v>#DIV/0!</v>
      </c>
      <c r="BK492" s="283">
        <f>IFERROR(VLOOKUP($B492, 'A2. Rate Change &amp; Enrollment'!$C$14:$BY$769, 75, FALSE), 0)</f>
        <v>0</v>
      </c>
      <c r="BL492" s="283" t="e">
        <f t="shared" si="60"/>
        <v>#DIV/0!</v>
      </c>
      <c r="BM492" s="283" t="e">
        <f t="shared" si="61"/>
        <v>#DIV/0!</v>
      </c>
      <c r="BN492" t="e">
        <f t="shared" si="64"/>
        <v>#DIV/0!</v>
      </c>
    </row>
    <row r="493" spans="1:66" x14ac:dyDescent="0.35">
      <c r="A493" t="s">
        <v>796</v>
      </c>
      <c r="B493" s="144"/>
      <c r="C493" s="98"/>
      <c r="D493" s="43" t="str">
        <f t="shared" si="57"/>
        <v>Other</v>
      </c>
      <c r="E493" s="100"/>
      <c r="F493" s="101"/>
      <c r="G493" s="100"/>
      <c r="H493" s="101"/>
      <c r="I493" s="100"/>
      <c r="J493" s="101"/>
      <c r="K493" s="100"/>
      <c r="L493" s="101"/>
      <c r="M493" s="100"/>
      <c r="N493" s="101"/>
      <c r="O493" s="100"/>
      <c r="P493" s="101"/>
      <c r="Q493" s="100"/>
      <c r="R493" s="101"/>
      <c r="S493" s="100"/>
      <c r="T493" s="101"/>
      <c r="U493" s="118"/>
      <c r="V493" s="118"/>
      <c r="W493" s="100"/>
      <c r="X493" s="100"/>
      <c r="Y493" s="100"/>
      <c r="Z493" s="100"/>
      <c r="AA493" s="132"/>
      <c r="AB493" s="101"/>
      <c r="AC493" s="101"/>
      <c r="AD493" s="101"/>
      <c r="AE493" s="100"/>
      <c r="AF493" s="101"/>
      <c r="AG493" s="100"/>
      <c r="AH493" s="101"/>
      <c r="AI493" s="100"/>
      <c r="AJ493" s="101"/>
      <c r="AK493" s="100"/>
      <c r="AL493" s="101"/>
      <c r="AM493" s="101"/>
      <c r="AN493" s="8"/>
      <c r="AO493" s="147">
        <f>IFERROR(VLOOKUP(B493,'A2. Rate Change &amp; Enrollment'!$C$20:$K$769,3,FALSE),0)</f>
        <v>0</v>
      </c>
      <c r="AP493" s="147">
        <f>IFERROR(VLOOKUP(B493,'A2. Rate Change &amp; Enrollment'!$C$20:$K$769,7,FALSE),0)</f>
        <v>0</v>
      </c>
      <c r="AQ493" s="150" t="e">
        <f t="shared" si="62"/>
        <v>#DIV/0!</v>
      </c>
      <c r="AS493" s="177"/>
      <c r="AT493" s="177"/>
      <c r="AV493" s="153" t="e">
        <f t="shared" si="63"/>
        <v>#DIV/0!</v>
      </c>
      <c r="AW493" s="101"/>
      <c r="AY493" s="132"/>
      <c r="AZ493" s="101"/>
      <c r="BA493" s="94"/>
      <c r="BB493" s="94"/>
      <c r="BC493" s="94"/>
      <c r="BD493" s="94"/>
      <c r="BE493" s="101"/>
      <c r="BF493" s="132"/>
      <c r="BG493" s="98"/>
      <c r="BH493" s="74" t="str">
        <f t="shared" si="58"/>
        <v>N</v>
      </c>
      <c r="BI493" t="e">
        <f t="shared" si="59"/>
        <v>#DIV/0!</v>
      </c>
      <c r="BK493" s="283">
        <f>IFERROR(VLOOKUP($B493, 'A2. Rate Change &amp; Enrollment'!$C$14:$BY$769, 75, FALSE), 0)</f>
        <v>0</v>
      </c>
      <c r="BL493" s="283" t="e">
        <f t="shared" si="60"/>
        <v>#DIV/0!</v>
      </c>
      <c r="BM493" s="283" t="e">
        <f t="shared" si="61"/>
        <v>#DIV/0!</v>
      </c>
      <c r="BN493" t="e">
        <f t="shared" si="64"/>
        <v>#DIV/0!</v>
      </c>
    </row>
    <row r="494" spans="1:66" x14ac:dyDescent="0.35">
      <c r="A494" t="s">
        <v>797</v>
      </c>
      <c r="B494" s="144"/>
      <c r="C494" s="98"/>
      <c r="D494" s="43" t="str">
        <f t="shared" si="57"/>
        <v>Other</v>
      </c>
      <c r="E494" s="100"/>
      <c r="F494" s="101"/>
      <c r="G494" s="100"/>
      <c r="H494" s="101"/>
      <c r="I494" s="100"/>
      <c r="J494" s="101"/>
      <c r="K494" s="100"/>
      <c r="L494" s="101"/>
      <c r="M494" s="100"/>
      <c r="N494" s="101"/>
      <c r="O494" s="100"/>
      <c r="P494" s="101"/>
      <c r="Q494" s="100"/>
      <c r="R494" s="101"/>
      <c r="S494" s="100"/>
      <c r="T494" s="101"/>
      <c r="U494" s="118"/>
      <c r="V494" s="118"/>
      <c r="W494" s="100"/>
      <c r="X494" s="100"/>
      <c r="Y494" s="100"/>
      <c r="Z494" s="100"/>
      <c r="AA494" s="132"/>
      <c r="AB494" s="101"/>
      <c r="AC494" s="101"/>
      <c r="AD494" s="101"/>
      <c r="AE494" s="100"/>
      <c r="AF494" s="101"/>
      <c r="AG494" s="100"/>
      <c r="AH494" s="101"/>
      <c r="AI494" s="100"/>
      <c r="AJ494" s="101"/>
      <c r="AK494" s="100"/>
      <c r="AL494" s="101"/>
      <c r="AM494" s="101"/>
      <c r="AN494" s="8"/>
      <c r="AO494" s="147">
        <f>IFERROR(VLOOKUP(B494,'A2. Rate Change &amp; Enrollment'!$C$20:$K$769,3,FALSE),0)</f>
        <v>0</v>
      </c>
      <c r="AP494" s="147">
        <f>IFERROR(VLOOKUP(B494,'A2. Rate Change &amp; Enrollment'!$C$20:$K$769,7,FALSE),0)</f>
        <v>0</v>
      </c>
      <c r="AQ494" s="150" t="e">
        <f t="shared" si="62"/>
        <v>#DIV/0!</v>
      </c>
      <c r="AS494" s="177"/>
      <c r="AT494" s="177"/>
      <c r="AV494" s="153" t="e">
        <f t="shared" si="63"/>
        <v>#DIV/0!</v>
      </c>
      <c r="AW494" s="101"/>
      <c r="AY494" s="132"/>
      <c r="AZ494" s="101"/>
      <c r="BA494" s="94"/>
      <c r="BB494" s="94"/>
      <c r="BC494" s="94"/>
      <c r="BD494" s="94"/>
      <c r="BE494" s="101"/>
      <c r="BF494" s="132"/>
      <c r="BG494" s="98"/>
      <c r="BH494" s="74" t="str">
        <f t="shared" si="58"/>
        <v>N</v>
      </c>
      <c r="BI494" t="e">
        <f t="shared" si="59"/>
        <v>#DIV/0!</v>
      </c>
      <c r="BK494" s="283">
        <f>IFERROR(VLOOKUP($B494, 'A2. Rate Change &amp; Enrollment'!$C$14:$BY$769, 75, FALSE), 0)</f>
        <v>0</v>
      </c>
      <c r="BL494" s="283" t="e">
        <f t="shared" si="60"/>
        <v>#DIV/0!</v>
      </c>
      <c r="BM494" s="283" t="e">
        <f t="shared" si="61"/>
        <v>#DIV/0!</v>
      </c>
      <c r="BN494" t="e">
        <f t="shared" si="64"/>
        <v>#DIV/0!</v>
      </c>
    </row>
    <row r="495" spans="1:66" x14ac:dyDescent="0.35">
      <c r="A495" t="s">
        <v>798</v>
      </c>
      <c r="B495" s="144"/>
      <c r="C495" s="98"/>
      <c r="D495" s="43" t="str">
        <f t="shared" si="57"/>
        <v>Other</v>
      </c>
      <c r="E495" s="100"/>
      <c r="F495" s="101"/>
      <c r="G495" s="100"/>
      <c r="H495" s="101"/>
      <c r="I495" s="100"/>
      <c r="J495" s="101"/>
      <c r="K495" s="100"/>
      <c r="L495" s="101"/>
      <c r="M495" s="100"/>
      <c r="N495" s="101"/>
      <c r="O495" s="100"/>
      <c r="P495" s="101"/>
      <c r="Q495" s="100"/>
      <c r="R495" s="101"/>
      <c r="S495" s="100"/>
      <c r="T495" s="101"/>
      <c r="U495" s="118"/>
      <c r="V495" s="118"/>
      <c r="W495" s="100"/>
      <c r="X495" s="100"/>
      <c r="Y495" s="100"/>
      <c r="Z495" s="100"/>
      <c r="AA495" s="132"/>
      <c r="AB495" s="101"/>
      <c r="AC495" s="101"/>
      <c r="AD495" s="101"/>
      <c r="AE495" s="100"/>
      <c r="AF495" s="101"/>
      <c r="AG495" s="100"/>
      <c r="AH495" s="101"/>
      <c r="AI495" s="100"/>
      <c r="AJ495" s="101"/>
      <c r="AK495" s="100"/>
      <c r="AL495" s="101"/>
      <c r="AM495" s="101"/>
      <c r="AN495" s="8"/>
      <c r="AO495" s="147">
        <f>IFERROR(VLOOKUP(B495,'A2. Rate Change &amp; Enrollment'!$C$20:$K$769,3,FALSE),0)</f>
        <v>0</v>
      </c>
      <c r="AP495" s="147">
        <f>IFERROR(VLOOKUP(B495,'A2. Rate Change &amp; Enrollment'!$C$20:$K$769,7,FALSE),0)</f>
        <v>0</v>
      </c>
      <c r="AQ495" s="150" t="e">
        <f t="shared" si="62"/>
        <v>#DIV/0!</v>
      </c>
      <c r="AS495" s="177"/>
      <c r="AT495" s="177"/>
      <c r="AV495" s="153" t="e">
        <f t="shared" si="63"/>
        <v>#DIV/0!</v>
      </c>
      <c r="AW495" s="101"/>
      <c r="AY495" s="132"/>
      <c r="AZ495" s="101"/>
      <c r="BA495" s="94"/>
      <c r="BB495" s="94"/>
      <c r="BC495" s="94"/>
      <c r="BD495" s="94"/>
      <c r="BE495" s="101"/>
      <c r="BF495" s="132"/>
      <c r="BG495" s="98"/>
      <c r="BH495" s="74" t="str">
        <f t="shared" si="58"/>
        <v>N</v>
      </c>
      <c r="BI495" t="e">
        <f t="shared" si="59"/>
        <v>#DIV/0!</v>
      </c>
      <c r="BK495" s="283">
        <f>IFERROR(VLOOKUP($B495, 'A2. Rate Change &amp; Enrollment'!$C$14:$BY$769, 75, FALSE), 0)</f>
        <v>0</v>
      </c>
      <c r="BL495" s="283" t="e">
        <f t="shared" si="60"/>
        <v>#DIV/0!</v>
      </c>
      <c r="BM495" s="283" t="e">
        <f t="shared" si="61"/>
        <v>#DIV/0!</v>
      </c>
      <c r="BN495" t="e">
        <f t="shared" si="64"/>
        <v>#DIV/0!</v>
      </c>
    </row>
    <row r="496" spans="1:66" x14ac:dyDescent="0.35">
      <c r="A496" t="s">
        <v>799</v>
      </c>
      <c r="B496" s="144"/>
      <c r="C496" s="98"/>
      <c r="D496" s="43" t="str">
        <f t="shared" si="57"/>
        <v>Other</v>
      </c>
      <c r="E496" s="100"/>
      <c r="F496" s="101"/>
      <c r="G496" s="100"/>
      <c r="H496" s="101"/>
      <c r="I496" s="100"/>
      <c r="J496" s="101"/>
      <c r="K496" s="100"/>
      <c r="L496" s="101"/>
      <c r="M496" s="100"/>
      <c r="N496" s="101"/>
      <c r="O496" s="100"/>
      <c r="P496" s="101"/>
      <c r="Q496" s="100"/>
      <c r="R496" s="101"/>
      <c r="S496" s="100"/>
      <c r="T496" s="101"/>
      <c r="U496" s="118"/>
      <c r="V496" s="118"/>
      <c r="W496" s="100"/>
      <c r="X496" s="100"/>
      <c r="Y496" s="100"/>
      <c r="Z496" s="100"/>
      <c r="AA496" s="132"/>
      <c r="AB496" s="101"/>
      <c r="AC496" s="101"/>
      <c r="AD496" s="101"/>
      <c r="AE496" s="100"/>
      <c r="AF496" s="101"/>
      <c r="AG496" s="100"/>
      <c r="AH496" s="101"/>
      <c r="AI496" s="100"/>
      <c r="AJ496" s="101"/>
      <c r="AK496" s="100"/>
      <c r="AL496" s="101"/>
      <c r="AM496" s="101"/>
      <c r="AN496" s="8"/>
      <c r="AO496" s="147">
        <f>IFERROR(VLOOKUP(B496,'A2. Rate Change &amp; Enrollment'!$C$20:$K$769,3,FALSE),0)</f>
        <v>0</v>
      </c>
      <c r="AP496" s="147">
        <f>IFERROR(VLOOKUP(B496,'A2. Rate Change &amp; Enrollment'!$C$20:$K$769,7,FALSE),0)</f>
        <v>0</v>
      </c>
      <c r="AQ496" s="150" t="e">
        <f t="shared" si="62"/>
        <v>#DIV/0!</v>
      </c>
      <c r="AS496" s="177"/>
      <c r="AT496" s="177"/>
      <c r="AV496" s="153" t="e">
        <f t="shared" si="63"/>
        <v>#DIV/0!</v>
      </c>
      <c r="AW496" s="101"/>
      <c r="AY496" s="132"/>
      <c r="AZ496" s="101"/>
      <c r="BA496" s="94"/>
      <c r="BB496" s="94"/>
      <c r="BC496" s="94"/>
      <c r="BD496" s="94"/>
      <c r="BE496" s="101"/>
      <c r="BF496" s="132"/>
      <c r="BG496" s="98"/>
      <c r="BH496" s="74" t="str">
        <f t="shared" si="58"/>
        <v>N</v>
      </c>
      <c r="BI496" t="e">
        <f t="shared" si="59"/>
        <v>#DIV/0!</v>
      </c>
      <c r="BK496" s="283">
        <f>IFERROR(VLOOKUP($B496, 'A2. Rate Change &amp; Enrollment'!$C$14:$BY$769, 75, FALSE), 0)</f>
        <v>0</v>
      </c>
      <c r="BL496" s="283" t="e">
        <f t="shared" si="60"/>
        <v>#DIV/0!</v>
      </c>
      <c r="BM496" s="283" t="e">
        <f t="shared" si="61"/>
        <v>#DIV/0!</v>
      </c>
      <c r="BN496" t="e">
        <f t="shared" si="64"/>
        <v>#DIV/0!</v>
      </c>
    </row>
    <row r="497" spans="1:66" x14ac:dyDescent="0.35">
      <c r="A497" t="s">
        <v>800</v>
      </c>
      <c r="B497" s="144"/>
      <c r="C497" s="98"/>
      <c r="D497" s="43" t="str">
        <f t="shared" si="57"/>
        <v>Other</v>
      </c>
      <c r="E497" s="100"/>
      <c r="F497" s="101"/>
      <c r="G497" s="100"/>
      <c r="H497" s="101"/>
      <c r="I497" s="100"/>
      <c r="J497" s="101"/>
      <c r="K497" s="100"/>
      <c r="L497" s="101"/>
      <c r="M497" s="100"/>
      <c r="N497" s="101"/>
      <c r="O497" s="100"/>
      <c r="P497" s="101"/>
      <c r="Q497" s="100"/>
      <c r="R497" s="101"/>
      <c r="S497" s="100"/>
      <c r="T497" s="101"/>
      <c r="U497" s="118"/>
      <c r="V497" s="118"/>
      <c r="W497" s="100"/>
      <c r="X497" s="100"/>
      <c r="Y497" s="100"/>
      <c r="Z497" s="100"/>
      <c r="AA497" s="132"/>
      <c r="AB497" s="101"/>
      <c r="AC497" s="101"/>
      <c r="AD497" s="101"/>
      <c r="AE497" s="100"/>
      <c r="AF497" s="101"/>
      <c r="AG497" s="100"/>
      <c r="AH497" s="101"/>
      <c r="AI497" s="100"/>
      <c r="AJ497" s="101"/>
      <c r="AK497" s="100"/>
      <c r="AL497" s="101"/>
      <c r="AM497" s="101"/>
      <c r="AN497" s="8"/>
      <c r="AO497" s="147">
        <f>IFERROR(VLOOKUP(B497,'A2. Rate Change &amp; Enrollment'!$C$20:$K$769,3,FALSE),0)</f>
        <v>0</v>
      </c>
      <c r="AP497" s="147">
        <f>IFERROR(VLOOKUP(B497,'A2. Rate Change &amp; Enrollment'!$C$20:$K$769,7,FALSE),0)</f>
        <v>0</v>
      </c>
      <c r="AQ497" s="150" t="e">
        <f t="shared" si="62"/>
        <v>#DIV/0!</v>
      </c>
      <c r="AS497" s="177"/>
      <c r="AT497" s="177"/>
      <c r="AV497" s="153" t="e">
        <f t="shared" si="63"/>
        <v>#DIV/0!</v>
      </c>
      <c r="AW497" s="101"/>
      <c r="AY497" s="132"/>
      <c r="AZ497" s="101"/>
      <c r="BA497" s="94"/>
      <c r="BB497" s="94"/>
      <c r="BC497" s="94"/>
      <c r="BD497" s="94"/>
      <c r="BE497" s="101"/>
      <c r="BF497" s="132"/>
      <c r="BG497" s="98"/>
      <c r="BH497" s="74" t="str">
        <f t="shared" si="58"/>
        <v>N</v>
      </c>
      <c r="BI497" t="e">
        <f t="shared" si="59"/>
        <v>#DIV/0!</v>
      </c>
      <c r="BK497" s="283">
        <f>IFERROR(VLOOKUP($B497, 'A2. Rate Change &amp; Enrollment'!$C$14:$BY$769, 75, FALSE), 0)</f>
        <v>0</v>
      </c>
      <c r="BL497" s="283" t="e">
        <f t="shared" si="60"/>
        <v>#DIV/0!</v>
      </c>
      <c r="BM497" s="283" t="e">
        <f t="shared" si="61"/>
        <v>#DIV/0!</v>
      </c>
      <c r="BN497" t="e">
        <f t="shared" si="64"/>
        <v>#DIV/0!</v>
      </c>
    </row>
    <row r="498" spans="1:66" x14ac:dyDescent="0.35">
      <c r="A498" t="s">
        <v>801</v>
      </c>
      <c r="B498" s="144"/>
      <c r="C498" s="98"/>
      <c r="D498" s="43" t="str">
        <f t="shared" si="57"/>
        <v>Other</v>
      </c>
      <c r="E498" s="100"/>
      <c r="F498" s="101"/>
      <c r="G498" s="100"/>
      <c r="H498" s="101"/>
      <c r="I498" s="100"/>
      <c r="J498" s="101"/>
      <c r="K498" s="100"/>
      <c r="L498" s="101"/>
      <c r="M498" s="100"/>
      <c r="N498" s="101"/>
      <c r="O498" s="100"/>
      <c r="P498" s="101"/>
      <c r="Q498" s="100"/>
      <c r="R498" s="101"/>
      <c r="S498" s="100"/>
      <c r="T498" s="101"/>
      <c r="U498" s="118"/>
      <c r="V498" s="118"/>
      <c r="W498" s="100"/>
      <c r="X498" s="100"/>
      <c r="Y498" s="100"/>
      <c r="Z498" s="100"/>
      <c r="AA498" s="132"/>
      <c r="AB498" s="101"/>
      <c r="AC498" s="101"/>
      <c r="AD498" s="101"/>
      <c r="AE498" s="100"/>
      <c r="AF498" s="101"/>
      <c r="AG498" s="100"/>
      <c r="AH498" s="101"/>
      <c r="AI498" s="100"/>
      <c r="AJ498" s="101"/>
      <c r="AK498" s="100"/>
      <c r="AL498" s="101"/>
      <c r="AM498" s="101"/>
      <c r="AN498" s="8"/>
      <c r="AO498" s="147">
        <f>IFERROR(VLOOKUP(B498,'A2. Rate Change &amp; Enrollment'!$C$20:$K$769,3,FALSE),0)</f>
        <v>0</v>
      </c>
      <c r="AP498" s="147">
        <f>IFERROR(VLOOKUP(B498,'A2. Rate Change &amp; Enrollment'!$C$20:$K$769,7,FALSE),0)</f>
        <v>0</v>
      </c>
      <c r="AQ498" s="150" t="e">
        <f t="shared" si="62"/>
        <v>#DIV/0!</v>
      </c>
      <c r="AS498" s="177"/>
      <c r="AT498" s="177"/>
      <c r="AV498" s="153" t="e">
        <f t="shared" si="63"/>
        <v>#DIV/0!</v>
      </c>
      <c r="AW498" s="101"/>
      <c r="AY498" s="132"/>
      <c r="AZ498" s="101"/>
      <c r="BA498" s="94"/>
      <c r="BB498" s="94"/>
      <c r="BC498" s="94"/>
      <c r="BD498" s="94"/>
      <c r="BE498" s="101"/>
      <c r="BF498" s="132"/>
      <c r="BG498" s="98"/>
      <c r="BH498" s="74" t="str">
        <f t="shared" si="58"/>
        <v>N</v>
      </c>
      <c r="BI498" t="e">
        <f t="shared" si="59"/>
        <v>#DIV/0!</v>
      </c>
      <c r="BK498" s="283">
        <f>IFERROR(VLOOKUP($B498, 'A2. Rate Change &amp; Enrollment'!$C$14:$BY$769, 75, FALSE), 0)</f>
        <v>0</v>
      </c>
      <c r="BL498" s="283" t="e">
        <f t="shared" si="60"/>
        <v>#DIV/0!</v>
      </c>
      <c r="BM498" s="283" t="e">
        <f t="shared" si="61"/>
        <v>#DIV/0!</v>
      </c>
      <c r="BN498" t="e">
        <f t="shared" si="64"/>
        <v>#DIV/0!</v>
      </c>
    </row>
    <row r="499" spans="1:66" x14ac:dyDescent="0.35">
      <c r="A499" t="s">
        <v>802</v>
      </c>
      <c r="B499" s="144"/>
      <c r="C499" s="98"/>
      <c r="D499" s="43" t="str">
        <f t="shared" si="57"/>
        <v>Other</v>
      </c>
      <c r="E499" s="100"/>
      <c r="F499" s="101"/>
      <c r="G499" s="100"/>
      <c r="H499" s="101"/>
      <c r="I499" s="100"/>
      <c r="J499" s="101"/>
      <c r="K499" s="100"/>
      <c r="L499" s="101"/>
      <c r="M499" s="100"/>
      <c r="N499" s="101"/>
      <c r="O499" s="100"/>
      <c r="P499" s="101"/>
      <c r="Q499" s="100"/>
      <c r="R499" s="101"/>
      <c r="S499" s="100"/>
      <c r="T499" s="101"/>
      <c r="U499" s="118"/>
      <c r="V499" s="118"/>
      <c r="W499" s="100"/>
      <c r="X499" s="100"/>
      <c r="Y499" s="100"/>
      <c r="Z499" s="100"/>
      <c r="AA499" s="132"/>
      <c r="AB499" s="101"/>
      <c r="AC499" s="101"/>
      <c r="AD499" s="101"/>
      <c r="AE499" s="100"/>
      <c r="AF499" s="101"/>
      <c r="AG499" s="100"/>
      <c r="AH499" s="101"/>
      <c r="AI499" s="100"/>
      <c r="AJ499" s="101"/>
      <c r="AK499" s="100"/>
      <c r="AL499" s="101"/>
      <c r="AM499" s="101"/>
      <c r="AN499" s="8"/>
      <c r="AO499" s="147">
        <f>IFERROR(VLOOKUP(B499,'A2. Rate Change &amp; Enrollment'!$C$20:$K$769,3,FALSE),0)</f>
        <v>0</v>
      </c>
      <c r="AP499" s="147">
        <f>IFERROR(VLOOKUP(B499,'A2. Rate Change &amp; Enrollment'!$C$20:$K$769,7,FALSE),0)</f>
        <v>0</v>
      </c>
      <c r="AQ499" s="150" t="e">
        <f t="shared" si="62"/>
        <v>#DIV/0!</v>
      </c>
      <c r="AS499" s="177"/>
      <c r="AT499" s="177"/>
      <c r="AV499" s="153" t="e">
        <f t="shared" si="63"/>
        <v>#DIV/0!</v>
      </c>
      <c r="AW499" s="101"/>
      <c r="AY499" s="132"/>
      <c r="AZ499" s="101"/>
      <c r="BA499" s="94"/>
      <c r="BB499" s="94"/>
      <c r="BC499" s="94"/>
      <c r="BD499" s="94"/>
      <c r="BE499" s="101"/>
      <c r="BF499" s="132"/>
      <c r="BG499" s="98"/>
      <c r="BH499" s="74" t="str">
        <f t="shared" si="58"/>
        <v>N</v>
      </c>
      <c r="BI499" t="e">
        <f t="shared" si="59"/>
        <v>#DIV/0!</v>
      </c>
      <c r="BK499" s="283">
        <f>IFERROR(VLOOKUP($B499, 'A2. Rate Change &amp; Enrollment'!$C$14:$BY$769, 75, FALSE), 0)</f>
        <v>0</v>
      </c>
      <c r="BL499" s="283" t="e">
        <f t="shared" si="60"/>
        <v>#DIV/0!</v>
      </c>
      <c r="BM499" s="283" t="e">
        <f t="shared" si="61"/>
        <v>#DIV/0!</v>
      </c>
      <c r="BN499" t="e">
        <f t="shared" si="64"/>
        <v>#DIV/0!</v>
      </c>
    </row>
    <row r="500" spans="1:66" x14ac:dyDescent="0.35">
      <c r="A500" t="s">
        <v>803</v>
      </c>
      <c r="B500" s="144"/>
      <c r="C500" s="98"/>
      <c r="D500" s="43" t="str">
        <f t="shared" si="57"/>
        <v>Other</v>
      </c>
      <c r="E500" s="100"/>
      <c r="F500" s="101"/>
      <c r="G500" s="100"/>
      <c r="H500" s="101"/>
      <c r="I500" s="100"/>
      <c r="J500" s="101"/>
      <c r="K500" s="100"/>
      <c r="L500" s="101"/>
      <c r="M500" s="100"/>
      <c r="N500" s="101"/>
      <c r="O500" s="100"/>
      <c r="P500" s="101"/>
      <c r="Q500" s="100"/>
      <c r="R500" s="101"/>
      <c r="S500" s="100"/>
      <c r="T500" s="101"/>
      <c r="U500" s="118"/>
      <c r="V500" s="118"/>
      <c r="W500" s="100"/>
      <c r="X500" s="100"/>
      <c r="Y500" s="100"/>
      <c r="Z500" s="100"/>
      <c r="AA500" s="132"/>
      <c r="AB500" s="101"/>
      <c r="AC500" s="101"/>
      <c r="AD500" s="101"/>
      <c r="AE500" s="100"/>
      <c r="AF500" s="101"/>
      <c r="AG500" s="100"/>
      <c r="AH500" s="101"/>
      <c r="AI500" s="100"/>
      <c r="AJ500" s="101"/>
      <c r="AK500" s="100"/>
      <c r="AL500" s="101"/>
      <c r="AM500" s="101"/>
      <c r="AN500" s="8"/>
      <c r="AO500" s="147">
        <f>IFERROR(VLOOKUP(B500,'A2. Rate Change &amp; Enrollment'!$C$20:$K$769,3,FALSE),0)</f>
        <v>0</v>
      </c>
      <c r="AP500" s="147">
        <f>IFERROR(VLOOKUP(B500,'A2. Rate Change &amp; Enrollment'!$C$20:$K$769,7,FALSE),0)</f>
        <v>0</v>
      </c>
      <c r="AQ500" s="150" t="e">
        <f t="shared" si="62"/>
        <v>#DIV/0!</v>
      </c>
      <c r="AS500" s="177"/>
      <c r="AT500" s="177"/>
      <c r="AV500" s="153" t="e">
        <f t="shared" si="63"/>
        <v>#DIV/0!</v>
      </c>
      <c r="AW500" s="101"/>
      <c r="AY500" s="132"/>
      <c r="AZ500" s="101"/>
      <c r="BA500" s="94"/>
      <c r="BB500" s="94"/>
      <c r="BC500" s="94"/>
      <c r="BD500" s="94"/>
      <c r="BE500" s="101"/>
      <c r="BF500" s="132"/>
      <c r="BG500" s="98"/>
      <c r="BH500" s="74" t="str">
        <f t="shared" si="58"/>
        <v>N</v>
      </c>
      <c r="BI500" t="e">
        <f t="shared" si="59"/>
        <v>#DIV/0!</v>
      </c>
      <c r="BK500" s="283">
        <f>IFERROR(VLOOKUP($B500, 'A2. Rate Change &amp; Enrollment'!$C$14:$BY$769, 75, FALSE), 0)</f>
        <v>0</v>
      </c>
      <c r="BL500" s="283" t="e">
        <f t="shared" si="60"/>
        <v>#DIV/0!</v>
      </c>
      <c r="BM500" s="283" t="e">
        <f t="shared" si="61"/>
        <v>#DIV/0!</v>
      </c>
      <c r="BN500" t="e">
        <f t="shared" si="64"/>
        <v>#DIV/0!</v>
      </c>
    </row>
    <row r="501" spans="1:66" x14ac:dyDescent="0.35">
      <c r="A501" t="s">
        <v>804</v>
      </c>
      <c r="B501" s="144"/>
      <c r="C501" s="98"/>
      <c r="D501" s="43" t="str">
        <f t="shared" si="57"/>
        <v>Other</v>
      </c>
      <c r="E501" s="100"/>
      <c r="F501" s="101"/>
      <c r="G501" s="100"/>
      <c r="H501" s="101"/>
      <c r="I501" s="100"/>
      <c r="J501" s="101"/>
      <c r="K501" s="100"/>
      <c r="L501" s="101"/>
      <c r="M501" s="100"/>
      <c r="N501" s="101"/>
      <c r="O501" s="100"/>
      <c r="P501" s="101"/>
      <c r="Q501" s="100"/>
      <c r="R501" s="101"/>
      <c r="S501" s="100"/>
      <c r="T501" s="101"/>
      <c r="U501" s="118"/>
      <c r="V501" s="118"/>
      <c r="W501" s="100"/>
      <c r="X501" s="100"/>
      <c r="Y501" s="100"/>
      <c r="Z501" s="100"/>
      <c r="AA501" s="132"/>
      <c r="AB501" s="101"/>
      <c r="AC501" s="101"/>
      <c r="AD501" s="101"/>
      <c r="AE501" s="100"/>
      <c r="AF501" s="101"/>
      <c r="AG501" s="100"/>
      <c r="AH501" s="101"/>
      <c r="AI501" s="100"/>
      <c r="AJ501" s="101"/>
      <c r="AK501" s="100"/>
      <c r="AL501" s="101"/>
      <c r="AM501" s="101"/>
      <c r="AN501" s="8"/>
      <c r="AO501" s="147">
        <f>IFERROR(VLOOKUP(B501,'A2. Rate Change &amp; Enrollment'!$C$20:$K$769,3,FALSE),0)</f>
        <v>0</v>
      </c>
      <c r="AP501" s="147">
        <f>IFERROR(VLOOKUP(B501,'A2. Rate Change &amp; Enrollment'!$C$20:$K$769,7,FALSE),0)</f>
        <v>0</v>
      </c>
      <c r="AQ501" s="150" t="e">
        <f t="shared" si="62"/>
        <v>#DIV/0!</v>
      </c>
      <c r="AS501" s="177"/>
      <c r="AT501" s="177"/>
      <c r="AV501" s="153" t="e">
        <f t="shared" si="63"/>
        <v>#DIV/0!</v>
      </c>
      <c r="AW501" s="101"/>
      <c r="AY501" s="132"/>
      <c r="AZ501" s="101"/>
      <c r="BA501" s="94"/>
      <c r="BB501" s="94"/>
      <c r="BC501" s="94"/>
      <c r="BD501" s="94"/>
      <c r="BE501" s="101"/>
      <c r="BF501" s="132"/>
      <c r="BG501" s="98"/>
      <c r="BH501" s="74" t="str">
        <f t="shared" si="58"/>
        <v>N</v>
      </c>
      <c r="BI501" t="e">
        <f t="shared" si="59"/>
        <v>#DIV/0!</v>
      </c>
      <c r="BK501" s="283">
        <f>IFERROR(VLOOKUP($B501, 'A2. Rate Change &amp; Enrollment'!$C$14:$BY$769, 75, FALSE), 0)</f>
        <v>0</v>
      </c>
      <c r="BL501" s="283" t="e">
        <f t="shared" si="60"/>
        <v>#DIV/0!</v>
      </c>
      <c r="BM501" s="283" t="e">
        <f t="shared" si="61"/>
        <v>#DIV/0!</v>
      </c>
      <c r="BN501" t="e">
        <f t="shared" si="64"/>
        <v>#DIV/0!</v>
      </c>
    </row>
    <row r="502" spans="1:66" x14ac:dyDescent="0.35">
      <c r="A502" t="s">
        <v>805</v>
      </c>
      <c r="B502" s="144"/>
      <c r="C502" s="98"/>
      <c r="D502" s="43" t="str">
        <f t="shared" si="57"/>
        <v>Other</v>
      </c>
      <c r="E502" s="100"/>
      <c r="F502" s="101"/>
      <c r="G502" s="100"/>
      <c r="H502" s="101"/>
      <c r="I502" s="100"/>
      <c r="J502" s="101"/>
      <c r="K502" s="100"/>
      <c r="L502" s="101"/>
      <c r="M502" s="100"/>
      <c r="N502" s="101"/>
      <c r="O502" s="100"/>
      <c r="P502" s="101"/>
      <c r="Q502" s="100"/>
      <c r="R502" s="101"/>
      <c r="S502" s="100"/>
      <c r="T502" s="101"/>
      <c r="U502" s="118"/>
      <c r="V502" s="118"/>
      <c r="W502" s="100"/>
      <c r="X502" s="100"/>
      <c r="Y502" s="100"/>
      <c r="Z502" s="100"/>
      <c r="AA502" s="132"/>
      <c r="AB502" s="101"/>
      <c r="AC502" s="101"/>
      <c r="AD502" s="101"/>
      <c r="AE502" s="100"/>
      <c r="AF502" s="101"/>
      <c r="AG502" s="100"/>
      <c r="AH502" s="101"/>
      <c r="AI502" s="100"/>
      <c r="AJ502" s="101"/>
      <c r="AK502" s="100"/>
      <c r="AL502" s="101"/>
      <c r="AM502" s="101"/>
      <c r="AN502" s="8"/>
      <c r="AO502" s="147">
        <f>IFERROR(VLOOKUP(B502,'A2. Rate Change &amp; Enrollment'!$C$20:$K$769,3,FALSE),0)</f>
        <v>0</v>
      </c>
      <c r="AP502" s="147">
        <f>IFERROR(VLOOKUP(B502,'A2. Rate Change &amp; Enrollment'!$C$20:$K$769,7,FALSE),0)</f>
        <v>0</v>
      </c>
      <c r="AQ502" s="150" t="e">
        <f t="shared" si="62"/>
        <v>#DIV/0!</v>
      </c>
      <c r="AS502" s="177"/>
      <c r="AT502" s="177"/>
      <c r="AV502" s="153" t="e">
        <f t="shared" si="63"/>
        <v>#DIV/0!</v>
      </c>
      <c r="AW502" s="101"/>
      <c r="AY502" s="132"/>
      <c r="AZ502" s="101"/>
      <c r="BA502" s="94"/>
      <c r="BB502" s="94"/>
      <c r="BC502" s="94"/>
      <c r="BD502" s="94"/>
      <c r="BE502" s="101"/>
      <c r="BF502" s="132"/>
      <c r="BG502" s="98"/>
      <c r="BH502" s="74" t="str">
        <f t="shared" si="58"/>
        <v>N</v>
      </c>
      <c r="BI502" t="e">
        <f t="shared" si="59"/>
        <v>#DIV/0!</v>
      </c>
      <c r="BK502" s="283">
        <f>IFERROR(VLOOKUP($B502, 'A2. Rate Change &amp; Enrollment'!$C$14:$BY$769, 75, FALSE), 0)</f>
        <v>0</v>
      </c>
      <c r="BL502" s="283" t="e">
        <f t="shared" si="60"/>
        <v>#DIV/0!</v>
      </c>
      <c r="BM502" s="283" t="e">
        <f t="shared" si="61"/>
        <v>#DIV/0!</v>
      </c>
      <c r="BN502" t="e">
        <f t="shared" si="64"/>
        <v>#DIV/0!</v>
      </c>
    </row>
    <row r="503" spans="1:66" x14ac:dyDescent="0.35">
      <c r="A503" t="s">
        <v>806</v>
      </c>
      <c r="B503" s="144"/>
      <c r="C503" s="98"/>
      <c r="D503" s="43" t="str">
        <f t="shared" si="57"/>
        <v>Other</v>
      </c>
      <c r="E503" s="100"/>
      <c r="F503" s="101"/>
      <c r="G503" s="100"/>
      <c r="H503" s="101"/>
      <c r="I503" s="100"/>
      <c r="J503" s="101"/>
      <c r="K503" s="100"/>
      <c r="L503" s="101"/>
      <c r="M503" s="100"/>
      <c r="N503" s="101"/>
      <c r="O503" s="100"/>
      <c r="P503" s="101"/>
      <c r="Q503" s="100"/>
      <c r="R503" s="101"/>
      <c r="S503" s="100"/>
      <c r="T503" s="101"/>
      <c r="U503" s="118"/>
      <c r="V503" s="118"/>
      <c r="W503" s="100"/>
      <c r="X503" s="100"/>
      <c r="Y503" s="100"/>
      <c r="Z503" s="100"/>
      <c r="AA503" s="132"/>
      <c r="AB503" s="101"/>
      <c r="AC503" s="101"/>
      <c r="AD503" s="101"/>
      <c r="AE503" s="100"/>
      <c r="AF503" s="101"/>
      <c r="AG503" s="100"/>
      <c r="AH503" s="101"/>
      <c r="AI503" s="100"/>
      <c r="AJ503" s="101"/>
      <c r="AK503" s="100"/>
      <c r="AL503" s="101"/>
      <c r="AM503" s="101"/>
      <c r="AN503" s="8"/>
      <c r="AO503" s="147">
        <f>IFERROR(VLOOKUP(B503,'A2. Rate Change &amp; Enrollment'!$C$20:$K$769,3,FALSE),0)</f>
        <v>0</v>
      </c>
      <c r="AP503" s="147">
        <f>IFERROR(VLOOKUP(B503,'A2. Rate Change &amp; Enrollment'!$C$20:$K$769,7,FALSE),0)</f>
        <v>0</v>
      </c>
      <c r="AQ503" s="150" t="e">
        <f t="shared" si="62"/>
        <v>#DIV/0!</v>
      </c>
      <c r="AS503" s="177"/>
      <c r="AT503" s="177"/>
      <c r="AV503" s="153" t="e">
        <f t="shared" si="63"/>
        <v>#DIV/0!</v>
      </c>
      <c r="AW503" s="101"/>
      <c r="AY503" s="132"/>
      <c r="AZ503" s="101"/>
      <c r="BA503" s="94"/>
      <c r="BB503" s="94"/>
      <c r="BC503" s="94"/>
      <c r="BD503" s="94"/>
      <c r="BE503" s="101"/>
      <c r="BF503" s="132"/>
      <c r="BG503" s="98"/>
      <c r="BH503" s="74" t="str">
        <f t="shared" si="58"/>
        <v>N</v>
      </c>
      <c r="BI503" t="e">
        <f t="shared" si="59"/>
        <v>#DIV/0!</v>
      </c>
      <c r="BK503" s="283">
        <f>IFERROR(VLOOKUP($B503, 'A2. Rate Change &amp; Enrollment'!$C$14:$BY$769, 75, FALSE), 0)</f>
        <v>0</v>
      </c>
      <c r="BL503" s="283" t="e">
        <f t="shared" si="60"/>
        <v>#DIV/0!</v>
      </c>
      <c r="BM503" s="283" t="e">
        <f t="shared" si="61"/>
        <v>#DIV/0!</v>
      </c>
      <c r="BN503" t="e">
        <f t="shared" si="64"/>
        <v>#DIV/0!</v>
      </c>
    </row>
    <row r="504" spans="1:66" x14ac:dyDescent="0.35">
      <c r="A504" t="s">
        <v>807</v>
      </c>
      <c r="B504" s="144"/>
      <c r="C504" s="98"/>
      <c r="D504" s="43" t="str">
        <f t="shared" si="57"/>
        <v>Other</v>
      </c>
      <c r="E504" s="100"/>
      <c r="F504" s="101"/>
      <c r="G504" s="100"/>
      <c r="H504" s="101"/>
      <c r="I504" s="100"/>
      <c r="J504" s="101"/>
      <c r="K504" s="100"/>
      <c r="L504" s="101"/>
      <c r="M504" s="100"/>
      <c r="N504" s="101"/>
      <c r="O504" s="100"/>
      <c r="P504" s="101"/>
      <c r="Q504" s="100"/>
      <c r="R504" s="101"/>
      <c r="S504" s="100"/>
      <c r="T504" s="101"/>
      <c r="U504" s="118"/>
      <c r="V504" s="118"/>
      <c r="W504" s="100"/>
      <c r="X504" s="100"/>
      <c r="Y504" s="100"/>
      <c r="Z504" s="100"/>
      <c r="AA504" s="132"/>
      <c r="AB504" s="101"/>
      <c r="AC504" s="101"/>
      <c r="AD504" s="101"/>
      <c r="AE504" s="100"/>
      <c r="AF504" s="101"/>
      <c r="AG504" s="100"/>
      <c r="AH504" s="101"/>
      <c r="AI504" s="100"/>
      <c r="AJ504" s="101"/>
      <c r="AK504" s="100"/>
      <c r="AL504" s="101"/>
      <c r="AM504" s="101"/>
      <c r="AN504" s="8"/>
      <c r="AO504" s="147">
        <f>IFERROR(VLOOKUP(B504,'A2. Rate Change &amp; Enrollment'!$C$20:$K$769,3,FALSE),0)</f>
        <v>0</v>
      </c>
      <c r="AP504" s="147">
        <f>IFERROR(VLOOKUP(B504,'A2. Rate Change &amp; Enrollment'!$C$20:$K$769,7,FALSE),0)</f>
        <v>0</v>
      </c>
      <c r="AQ504" s="150" t="e">
        <f t="shared" si="62"/>
        <v>#DIV/0!</v>
      </c>
      <c r="AS504" s="177"/>
      <c r="AT504" s="177"/>
      <c r="AV504" s="153" t="e">
        <f t="shared" si="63"/>
        <v>#DIV/0!</v>
      </c>
      <c r="AW504" s="101"/>
      <c r="AY504" s="132"/>
      <c r="AZ504" s="101"/>
      <c r="BA504" s="94"/>
      <c r="BB504" s="94"/>
      <c r="BC504" s="94"/>
      <c r="BD504" s="94"/>
      <c r="BE504" s="101"/>
      <c r="BF504" s="132"/>
      <c r="BG504" s="98"/>
      <c r="BH504" s="74" t="str">
        <f t="shared" si="58"/>
        <v>N</v>
      </c>
      <c r="BI504" t="e">
        <f t="shared" si="59"/>
        <v>#DIV/0!</v>
      </c>
      <c r="BK504" s="283">
        <f>IFERROR(VLOOKUP($B504, 'A2. Rate Change &amp; Enrollment'!$C$14:$BY$769, 75, FALSE), 0)</f>
        <v>0</v>
      </c>
      <c r="BL504" s="283" t="e">
        <f t="shared" si="60"/>
        <v>#DIV/0!</v>
      </c>
      <c r="BM504" s="283" t="e">
        <f t="shared" si="61"/>
        <v>#DIV/0!</v>
      </c>
      <c r="BN504" t="e">
        <f t="shared" si="64"/>
        <v>#DIV/0!</v>
      </c>
    </row>
    <row r="505" spans="1:66" x14ac:dyDescent="0.35">
      <c r="A505" t="s">
        <v>808</v>
      </c>
      <c r="B505" s="144"/>
      <c r="C505" s="98"/>
      <c r="D505" s="43" t="str">
        <f t="shared" si="57"/>
        <v>Other</v>
      </c>
      <c r="E505" s="100"/>
      <c r="F505" s="101"/>
      <c r="G505" s="100"/>
      <c r="H505" s="101"/>
      <c r="I505" s="100"/>
      <c r="J505" s="101"/>
      <c r="K505" s="100"/>
      <c r="L505" s="101"/>
      <c r="M505" s="100"/>
      <c r="N505" s="101"/>
      <c r="O505" s="100"/>
      <c r="P505" s="101"/>
      <c r="Q505" s="100"/>
      <c r="R505" s="101"/>
      <c r="S505" s="100"/>
      <c r="T505" s="101"/>
      <c r="U505" s="118"/>
      <c r="V505" s="118"/>
      <c r="W505" s="100"/>
      <c r="X505" s="100"/>
      <c r="Y505" s="100"/>
      <c r="Z505" s="100"/>
      <c r="AA505" s="132"/>
      <c r="AB505" s="101"/>
      <c r="AC505" s="101"/>
      <c r="AD505" s="101"/>
      <c r="AE505" s="100"/>
      <c r="AF505" s="101"/>
      <c r="AG505" s="100"/>
      <c r="AH505" s="101"/>
      <c r="AI505" s="100"/>
      <c r="AJ505" s="101"/>
      <c r="AK505" s="100"/>
      <c r="AL505" s="101"/>
      <c r="AM505" s="101"/>
      <c r="AN505" s="8"/>
      <c r="AO505" s="147">
        <f>IFERROR(VLOOKUP(B505,'A2. Rate Change &amp; Enrollment'!$C$20:$K$769,3,FALSE),0)</f>
        <v>0</v>
      </c>
      <c r="AP505" s="147">
        <f>IFERROR(VLOOKUP(B505,'A2. Rate Change &amp; Enrollment'!$C$20:$K$769,7,FALSE),0)</f>
        <v>0</v>
      </c>
      <c r="AQ505" s="150" t="e">
        <f t="shared" si="62"/>
        <v>#DIV/0!</v>
      </c>
      <c r="AS505" s="177"/>
      <c r="AT505" s="177"/>
      <c r="AV505" s="153" t="e">
        <f t="shared" si="63"/>
        <v>#DIV/0!</v>
      </c>
      <c r="AW505" s="101"/>
      <c r="AY505" s="132"/>
      <c r="AZ505" s="101"/>
      <c r="BA505" s="94"/>
      <c r="BB505" s="94"/>
      <c r="BC505" s="94"/>
      <c r="BD505" s="94"/>
      <c r="BE505" s="101"/>
      <c r="BF505" s="132"/>
      <c r="BG505" s="98"/>
      <c r="BH505" s="74" t="str">
        <f t="shared" si="58"/>
        <v>N</v>
      </c>
      <c r="BI505" t="e">
        <f t="shared" si="59"/>
        <v>#DIV/0!</v>
      </c>
      <c r="BK505" s="283">
        <f>IFERROR(VLOOKUP($B505, 'A2. Rate Change &amp; Enrollment'!$C$14:$BY$769, 75, FALSE), 0)</f>
        <v>0</v>
      </c>
      <c r="BL505" s="283" t="e">
        <f t="shared" si="60"/>
        <v>#DIV/0!</v>
      </c>
      <c r="BM505" s="283" t="e">
        <f t="shared" si="61"/>
        <v>#DIV/0!</v>
      </c>
      <c r="BN505" t="e">
        <f t="shared" si="64"/>
        <v>#DIV/0!</v>
      </c>
    </row>
    <row r="506" spans="1:66" x14ac:dyDescent="0.35">
      <c r="A506" t="s">
        <v>809</v>
      </c>
      <c r="B506" s="144"/>
      <c r="C506" s="98"/>
      <c r="D506" s="43" t="str">
        <f t="shared" si="57"/>
        <v>Other</v>
      </c>
      <c r="E506" s="100"/>
      <c r="F506" s="101"/>
      <c r="G506" s="100"/>
      <c r="H506" s="101"/>
      <c r="I506" s="100"/>
      <c r="J506" s="101"/>
      <c r="K506" s="100"/>
      <c r="L506" s="101"/>
      <c r="M506" s="100"/>
      <c r="N506" s="101"/>
      <c r="O506" s="100"/>
      <c r="P506" s="101"/>
      <c r="Q506" s="100"/>
      <c r="R506" s="101"/>
      <c r="S506" s="100"/>
      <c r="T506" s="101"/>
      <c r="U506" s="118"/>
      <c r="V506" s="118"/>
      <c r="W506" s="100"/>
      <c r="X506" s="100"/>
      <c r="Y506" s="100"/>
      <c r="Z506" s="100"/>
      <c r="AA506" s="132"/>
      <c r="AB506" s="101"/>
      <c r="AC506" s="101"/>
      <c r="AD506" s="101"/>
      <c r="AE506" s="100"/>
      <c r="AF506" s="101"/>
      <c r="AG506" s="100"/>
      <c r="AH506" s="101"/>
      <c r="AI506" s="100"/>
      <c r="AJ506" s="101"/>
      <c r="AK506" s="100"/>
      <c r="AL506" s="101"/>
      <c r="AM506" s="101"/>
      <c r="AN506" s="8"/>
      <c r="AO506" s="147">
        <f>IFERROR(VLOOKUP(B506,'A2. Rate Change &amp; Enrollment'!$C$20:$K$769,3,FALSE),0)</f>
        <v>0</v>
      </c>
      <c r="AP506" s="147">
        <f>IFERROR(VLOOKUP(B506,'A2. Rate Change &amp; Enrollment'!$C$20:$K$769,7,FALSE),0)</f>
        <v>0</v>
      </c>
      <c r="AQ506" s="150" t="e">
        <f t="shared" si="62"/>
        <v>#DIV/0!</v>
      </c>
      <c r="AS506" s="177"/>
      <c r="AT506" s="177"/>
      <c r="AV506" s="153" t="e">
        <f t="shared" si="63"/>
        <v>#DIV/0!</v>
      </c>
      <c r="AW506" s="101"/>
      <c r="AY506" s="132"/>
      <c r="AZ506" s="101"/>
      <c r="BA506" s="94"/>
      <c r="BB506" s="94"/>
      <c r="BC506" s="94"/>
      <c r="BD506" s="94"/>
      <c r="BE506" s="101"/>
      <c r="BF506" s="132"/>
      <c r="BG506" s="98"/>
      <c r="BH506" s="74" t="str">
        <f t="shared" si="58"/>
        <v>N</v>
      </c>
      <c r="BI506" t="e">
        <f t="shared" si="59"/>
        <v>#DIV/0!</v>
      </c>
      <c r="BK506" s="283">
        <f>IFERROR(VLOOKUP($B506, 'A2. Rate Change &amp; Enrollment'!$C$14:$BY$769, 75, FALSE), 0)</f>
        <v>0</v>
      </c>
      <c r="BL506" s="283" t="e">
        <f t="shared" si="60"/>
        <v>#DIV/0!</v>
      </c>
      <c r="BM506" s="283" t="e">
        <f t="shared" si="61"/>
        <v>#DIV/0!</v>
      </c>
      <c r="BN506" t="e">
        <f t="shared" si="64"/>
        <v>#DIV/0!</v>
      </c>
    </row>
    <row r="507" spans="1:66" x14ac:dyDescent="0.35">
      <c r="A507" t="s">
        <v>810</v>
      </c>
      <c r="B507" s="144"/>
      <c r="C507" s="98"/>
      <c r="D507" s="43" t="str">
        <f t="shared" si="57"/>
        <v>Other</v>
      </c>
      <c r="E507" s="100"/>
      <c r="F507" s="101"/>
      <c r="G507" s="100"/>
      <c r="H507" s="101"/>
      <c r="I507" s="100"/>
      <c r="J507" s="101"/>
      <c r="K507" s="100"/>
      <c r="L507" s="101"/>
      <c r="M507" s="100"/>
      <c r="N507" s="101"/>
      <c r="O507" s="100"/>
      <c r="P507" s="101"/>
      <c r="Q507" s="100"/>
      <c r="R507" s="101"/>
      <c r="S507" s="100"/>
      <c r="T507" s="101"/>
      <c r="U507" s="118"/>
      <c r="V507" s="118"/>
      <c r="W507" s="100"/>
      <c r="X507" s="100"/>
      <c r="Y507" s="100"/>
      <c r="Z507" s="100"/>
      <c r="AA507" s="132"/>
      <c r="AB507" s="101"/>
      <c r="AC507" s="101"/>
      <c r="AD507" s="101"/>
      <c r="AE507" s="100"/>
      <c r="AF507" s="101"/>
      <c r="AG507" s="100"/>
      <c r="AH507" s="101"/>
      <c r="AI507" s="100"/>
      <c r="AJ507" s="101"/>
      <c r="AK507" s="100"/>
      <c r="AL507" s="101"/>
      <c r="AM507" s="101"/>
      <c r="AN507" s="8"/>
      <c r="AO507" s="147">
        <f>IFERROR(VLOOKUP(B507,'A2. Rate Change &amp; Enrollment'!$C$20:$K$769,3,FALSE),0)</f>
        <v>0</v>
      </c>
      <c r="AP507" s="147">
        <f>IFERROR(VLOOKUP(B507,'A2. Rate Change &amp; Enrollment'!$C$20:$K$769,7,FALSE),0)</f>
        <v>0</v>
      </c>
      <c r="AQ507" s="150" t="e">
        <f t="shared" si="62"/>
        <v>#DIV/0!</v>
      </c>
      <c r="AS507" s="177"/>
      <c r="AT507" s="177"/>
      <c r="AV507" s="153" t="e">
        <f t="shared" si="63"/>
        <v>#DIV/0!</v>
      </c>
      <c r="AW507" s="101"/>
      <c r="AY507" s="132"/>
      <c r="AZ507" s="101"/>
      <c r="BA507" s="94"/>
      <c r="BB507" s="94"/>
      <c r="BC507" s="94"/>
      <c r="BD507" s="94"/>
      <c r="BE507" s="101"/>
      <c r="BF507" s="132"/>
      <c r="BG507" s="98"/>
      <c r="BH507" s="74" t="str">
        <f t="shared" si="58"/>
        <v>N</v>
      </c>
      <c r="BI507" t="e">
        <f t="shared" si="59"/>
        <v>#DIV/0!</v>
      </c>
      <c r="BK507" s="283">
        <f>IFERROR(VLOOKUP($B507, 'A2. Rate Change &amp; Enrollment'!$C$14:$BY$769, 75, FALSE), 0)</f>
        <v>0</v>
      </c>
      <c r="BL507" s="283" t="e">
        <f t="shared" si="60"/>
        <v>#DIV/0!</v>
      </c>
      <c r="BM507" s="283" t="e">
        <f t="shared" si="61"/>
        <v>#DIV/0!</v>
      </c>
      <c r="BN507" t="e">
        <f t="shared" si="64"/>
        <v>#DIV/0!</v>
      </c>
    </row>
    <row r="508" spans="1:66" x14ac:dyDescent="0.35">
      <c r="A508" t="s">
        <v>811</v>
      </c>
      <c r="B508" s="144"/>
      <c r="C508" s="98"/>
      <c r="D508" s="43" t="str">
        <f t="shared" si="57"/>
        <v>Other</v>
      </c>
      <c r="E508" s="100"/>
      <c r="F508" s="101"/>
      <c r="G508" s="100"/>
      <c r="H508" s="101"/>
      <c r="I508" s="100"/>
      <c r="J508" s="101"/>
      <c r="K508" s="100"/>
      <c r="L508" s="101"/>
      <c r="M508" s="100"/>
      <c r="N508" s="101"/>
      <c r="O508" s="100"/>
      <c r="P508" s="101"/>
      <c r="Q508" s="100"/>
      <c r="R508" s="101"/>
      <c r="S508" s="100"/>
      <c r="T508" s="101"/>
      <c r="U508" s="118"/>
      <c r="V508" s="118"/>
      <c r="W508" s="100"/>
      <c r="X508" s="100"/>
      <c r="Y508" s="100"/>
      <c r="Z508" s="100"/>
      <c r="AA508" s="132"/>
      <c r="AB508" s="101"/>
      <c r="AC508" s="101"/>
      <c r="AD508" s="101"/>
      <c r="AE508" s="100"/>
      <c r="AF508" s="101"/>
      <c r="AG508" s="100"/>
      <c r="AH508" s="101"/>
      <c r="AI508" s="100"/>
      <c r="AJ508" s="101"/>
      <c r="AK508" s="100"/>
      <c r="AL508" s="101"/>
      <c r="AM508" s="101"/>
      <c r="AN508" s="8"/>
      <c r="AO508" s="147">
        <f>IFERROR(VLOOKUP(B508,'A2. Rate Change &amp; Enrollment'!$C$20:$K$769,3,FALSE),0)</f>
        <v>0</v>
      </c>
      <c r="AP508" s="147">
        <f>IFERROR(VLOOKUP(B508,'A2. Rate Change &amp; Enrollment'!$C$20:$K$769,7,FALSE),0)</f>
        <v>0</v>
      </c>
      <c r="AQ508" s="150" t="e">
        <f t="shared" si="62"/>
        <v>#DIV/0!</v>
      </c>
      <c r="AS508" s="177"/>
      <c r="AT508" s="177"/>
      <c r="AV508" s="153" t="e">
        <f t="shared" si="63"/>
        <v>#DIV/0!</v>
      </c>
      <c r="AW508" s="101"/>
      <c r="AY508" s="132"/>
      <c r="AZ508" s="101"/>
      <c r="BA508" s="94"/>
      <c r="BB508" s="94"/>
      <c r="BC508" s="94"/>
      <c r="BD508" s="94"/>
      <c r="BE508" s="101"/>
      <c r="BF508" s="132"/>
      <c r="BG508" s="98"/>
      <c r="BH508" s="74" t="str">
        <f t="shared" si="58"/>
        <v>N</v>
      </c>
      <c r="BI508" t="e">
        <f t="shared" si="59"/>
        <v>#DIV/0!</v>
      </c>
      <c r="BK508" s="283">
        <f>IFERROR(VLOOKUP($B508, 'A2. Rate Change &amp; Enrollment'!$C$14:$BY$769, 75, FALSE), 0)</f>
        <v>0</v>
      </c>
      <c r="BL508" s="283" t="e">
        <f t="shared" si="60"/>
        <v>#DIV/0!</v>
      </c>
      <c r="BM508" s="283" t="e">
        <f t="shared" si="61"/>
        <v>#DIV/0!</v>
      </c>
      <c r="BN508" t="e">
        <f t="shared" si="64"/>
        <v>#DIV/0!</v>
      </c>
    </row>
    <row r="509" spans="1:66" x14ac:dyDescent="0.35">
      <c r="A509" t="s">
        <v>812</v>
      </c>
      <c r="B509" s="144"/>
      <c r="C509" s="98"/>
      <c r="D509" s="43" t="str">
        <f t="shared" si="57"/>
        <v>Other</v>
      </c>
      <c r="E509" s="100"/>
      <c r="F509" s="101"/>
      <c r="G509" s="100"/>
      <c r="H509" s="101"/>
      <c r="I509" s="100"/>
      <c r="J509" s="101"/>
      <c r="K509" s="100"/>
      <c r="L509" s="101"/>
      <c r="M509" s="100"/>
      <c r="N509" s="101"/>
      <c r="O509" s="100"/>
      <c r="P509" s="101"/>
      <c r="Q509" s="100"/>
      <c r="R509" s="101"/>
      <c r="S509" s="100"/>
      <c r="T509" s="101"/>
      <c r="U509" s="118"/>
      <c r="V509" s="118"/>
      <c r="W509" s="100"/>
      <c r="X509" s="100"/>
      <c r="Y509" s="100"/>
      <c r="Z509" s="100"/>
      <c r="AA509" s="132"/>
      <c r="AB509" s="101"/>
      <c r="AC509" s="101"/>
      <c r="AD509" s="101"/>
      <c r="AE509" s="100"/>
      <c r="AF509" s="101"/>
      <c r="AG509" s="100"/>
      <c r="AH509" s="101"/>
      <c r="AI509" s="100"/>
      <c r="AJ509" s="101"/>
      <c r="AK509" s="100"/>
      <c r="AL509" s="101"/>
      <c r="AM509" s="101"/>
      <c r="AN509" s="8"/>
      <c r="AO509" s="147">
        <f>IFERROR(VLOOKUP(B509,'A2. Rate Change &amp; Enrollment'!$C$20:$K$769,3,FALSE),0)</f>
        <v>0</v>
      </c>
      <c r="AP509" s="147">
        <f>IFERROR(VLOOKUP(B509,'A2. Rate Change &amp; Enrollment'!$C$20:$K$769,7,FALSE),0)</f>
        <v>0</v>
      </c>
      <c r="AQ509" s="150" t="e">
        <f t="shared" si="62"/>
        <v>#DIV/0!</v>
      </c>
      <c r="AS509" s="177"/>
      <c r="AT509" s="177"/>
      <c r="AV509" s="153" t="e">
        <f t="shared" si="63"/>
        <v>#DIV/0!</v>
      </c>
      <c r="AW509" s="101"/>
      <c r="AY509" s="132"/>
      <c r="AZ509" s="101"/>
      <c r="BA509" s="94"/>
      <c r="BB509" s="94"/>
      <c r="BC509" s="94"/>
      <c r="BD509" s="94"/>
      <c r="BE509" s="101"/>
      <c r="BF509" s="132"/>
      <c r="BG509" s="98"/>
      <c r="BH509" s="74" t="str">
        <f t="shared" si="58"/>
        <v>N</v>
      </c>
      <c r="BI509" t="e">
        <f t="shared" si="59"/>
        <v>#DIV/0!</v>
      </c>
      <c r="BK509" s="283">
        <f>IFERROR(VLOOKUP($B509, 'A2. Rate Change &amp; Enrollment'!$C$14:$BY$769, 75, FALSE), 0)</f>
        <v>0</v>
      </c>
      <c r="BL509" s="283" t="e">
        <f t="shared" si="60"/>
        <v>#DIV/0!</v>
      </c>
      <c r="BM509" s="283" t="e">
        <f t="shared" si="61"/>
        <v>#DIV/0!</v>
      </c>
      <c r="BN509" t="e">
        <f t="shared" si="64"/>
        <v>#DIV/0!</v>
      </c>
    </row>
    <row r="510" spans="1:66" x14ac:dyDescent="0.35">
      <c r="A510" t="s">
        <v>813</v>
      </c>
      <c r="B510" s="144"/>
      <c r="C510" s="98"/>
      <c r="D510" s="43" t="str">
        <f t="shared" si="57"/>
        <v>Other</v>
      </c>
      <c r="E510" s="100"/>
      <c r="F510" s="101"/>
      <c r="G510" s="100"/>
      <c r="H510" s="101"/>
      <c r="I510" s="100"/>
      <c r="J510" s="101"/>
      <c r="K510" s="100"/>
      <c r="L510" s="101"/>
      <c r="M510" s="100"/>
      <c r="N510" s="101"/>
      <c r="O510" s="100"/>
      <c r="P510" s="101"/>
      <c r="Q510" s="100"/>
      <c r="R510" s="101"/>
      <c r="S510" s="100"/>
      <c r="T510" s="101"/>
      <c r="U510" s="118"/>
      <c r="V510" s="118"/>
      <c r="W510" s="100"/>
      <c r="X510" s="100"/>
      <c r="Y510" s="100"/>
      <c r="Z510" s="100"/>
      <c r="AA510" s="132"/>
      <c r="AB510" s="101"/>
      <c r="AC510" s="101"/>
      <c r="AD510" s="101"/>
      <c r="AE510" s="100"/>
      <c r="AF510" s="101"/>
      <c r="AG510" s="100"/>
      <c r="AH510" s="101"/>
      <c r="AI510" s="100"/>
      <c r="AJ510" s="101"/>
      <c r="AK510" s="100"/>
      <c r="AL510" s="101"/>
      <c r="AM510" s="101"/>
      <c r="AN510" s="8"/>
      <c r="AO510" s="147">
        <f>IFERROR(VLOOKUP(B510,'A2. Rate Change &amp; Enrollment'!$C$20:$K$769,3,FALSE),0)</f>
        <v>0</v>
      </c>
      <c r="AP510" s="147">
        <f>IFERROR(VLOOKUP(B510,'A2. Rate Change &amp; Enrollment'!$C$20:$K$769,7,FALSE),0)</f>
        <v>0</v>
      </c>
      <c r="AQ510" s="150" t="e">
        <f t="shared" si="62"/>
        <v>#DIV/0!</v>
      </c>
      <c r="AS510" s="177"/>
      <c r="AT510" s="177"/>
      <c r="AV510" s="153" t="e">
        <f t="shared" si="63"/>
        <v>#DIV/0!</v>
      </c>
      <c r="AW510" s="101"/>
      <c r="AY510" s="132"/>
      <c r="AZ510" s="101"/>
      <c r="BA510" s="94"/>
      <c r="BB510" s="94"/>
      <c r="BC510" s="94"/>
      <c r="BD510" s="94"/>
      <c r="BE510" s="101"/>
      <c r="BF510" s="132"/>
      <c r="BG510" s="98"/>
      <c r="BH510" s="74" t="str">
        <f t="shared" si="58"/>
        <v>N</v>
      </c>
      <c r="BI510" t="e">
        <f t="shared" si="59"/>
        <v>#DIV/0!</v>
      </c>
      <c r="BK510" s="283">
        <f>IFERROR(VLOOKUP($B510, 'A2. Rate Change &amp; Enrollment'!$C$14:$BY$769, 75, FALSE), 0)</f>
        <v>0</v>
      </c>
      <c r="BL510" s="283" t="e">
        <f t="shared" si="60"/>
        <v>#DIV/0!</v>
      </c>
      <c r="BM510" s="283" t="e">
        <f t="shared" si="61"/>
        <v>#DIV/0!</v>
      </c>
      <c r="BN510" t="e">
        <f t="shared" si="64"/>
        <v>#DIV/0!</v>
      </c>
    </row>
    <row r="511" spans="1:66" x14ac:dyDescent="0.35">
      <c r="A511" t="s">
        <v>814</v>
      </c>
      <c r="B511" s="144"/>
      <c r="C511" s="98"/>
      <c r="D511" s="43" t="str">
        <f t="shared" si="57"/>
        <v>Other</v>
      </c>
      <c r="E511" s="100"/>
      <c r="F511" s="101"/>
      <c r="G511" s="100"/>
      <c r="H511" s="101"/>
      <c r="I511" s="100"/>
      <c r="J511" s="101"/>
      <c r="K511" s="100"/>
      <c r="L511" s="101"/>
      <c r="M511" s="100"/>
      <c r="N511" s="101"/>
      <c r="O511" s="100"/>
      <c r="P511" s="101"/>
      <c r="Q511" s="100"/>
      <c r="R511" s="101"/>
      <c r="S511" s="100"/>
      <c r="T511" s="101"/>
      <c r="U511" s="118"/>
      <c r="V511" s="118"/>
      <c r="W511" s="100"/>
      <c r="X511" s="100"/>
      <c r="Y511" s="100"/>
      <c r="Z511" s="100"/>
      <c r="AA511" s="132"/>
      <c r="AB511" s="101"/>
      <c r="AC511" s="101"/>
      <c r="AD511" s="101"/>
      <c r="AE511" s="100"/>
      <c r="AF511" s="101"/>
      <c r="AG511" s="100"/>
      <c r="AH511" s="101"/>
      <c r="AI511" s="100"/>
      <c r="AJ511" s="101"/>
      <c r="AK511" s="100"/>
      <c r="AL511" s="101"/>
      <c r="AM511" s="101"/>
      <c r="AN511" s="8"/>
      <c r="AO511" s="147">
        <f>IFERROR(VLOOKUP(B511,'A2. Rate Change &amp; Enrollment'!$C$20:$K$769,3,FALSE),0)</f>
        <v>0</v>
      </c>
      <c r="AP511" s="147">
        <f>IFERROR(VLOOKUP(B511,'A2. Rate Change &amp; Enrollment'!$C$20:$K$769,7,FALSE),0)</f>
        <v>0</v>
      </c>
      <c r="AQ511" s="150" t="e">
        <f t="shared" si="62"/>
        <v>#DIV/0!</v>
      </c>
      <c r="AS511" s="177"/>
      <c r="AT511" s="177"/>
      <c r="AV511" s="153" t="e">
        <f t="shared" si="63"/>
        <v>#DIV/0!</v>
      </c>
      <c r="AW511" s="101"/>
      <c r="AY511" s="132"/>
      <c r="AZ511" s="101"/>
      <c r="BA511" s="94"/>
      <c r="BB511" s="94"/>
      <c r="BC511" s="94"/>
      <c r="BD511" s="94"/>
      <c r="BE511" s="101"/>
      <c r="BF511" s="132"/>
      <c r="BG511" s="98"/>
      <c r="BH511" s="74" t="str">
        <f t="shared" si="58"/>
        <v>N</v>
      </c>
      <c r="BI511" t="e">
        <f t="shared" si="59"/>
        <v>#DIV/0!</v>
      </c>
      <c r="BK511" s="283">
        <f>IFERROR(VLOOKUP($B511, 'A2. Rate Change &amp; Enrollment'!$C$14:$BY$769, 75, FALSE), 0)</f>
        <v>0</v>
      </c>
      <c r="BL511" s="283" t="e">
        <f t="shared" si="60"/>
        <v>#DIV/0!</v>
      </c>
      <c r="BM511" s="283" t="e">
        <f t="shared" si="61"/>
        <v>#DIV/0!</v>
      </c>
      <c r="BN511" t="e">
        <f t="shared" si="64"/>
        <v>#DIV/0!</v>
      </c>
    </row>
    <row r="512" spans="1:66" x14ac:dyDescent="0.35">
      <c r="A512" t="s">
        <v>815</v>
      </c>
      <c r="B512" s="144"/>
      <c r="C512" s="98"/>
      <c r="D512" s="43" t="str">
        <f t="shared" si="57"/>
        <v>Other</v>
      </c>
      <c r="E512" s="100"/>
      <c r="F512" s="101"/>
      <c r="G512" s="100"/>
      <c r="H512" s="101"/>
      <c r="I512" s="100"/>
      <c r="J512" s="101"/>
      <c r="K512" s="100"/>
      <c r="L512" s="101"/>
      <c r="M512" s="100"/>
      <c r="N512" s="101"/>
      <c r="O512" s="100"/>
      <c r="P512" s="101"/>
      <c r="Q512" s="100"/>
      <c r="R512" s="101"/>
      <c r="S512" s="100"/>
      <c r="T512" s="101"/>
      <c r="U512" s="118"/>
      <c r="V512" s="118"/>
      <c r="W512" s="100"/>
      <c r="X512" s="100"/>
      <c r="Y512" s="100"/>
      <c r="Z512" s="100"/>
      <c r="AA512" s="132"/>
      <c r="AB512" s="101"/>
      <c r="AC512" s="101"/>
      <c r="AD512" s="101"/>
      <c r="AE512" s="100"/>
      <c r="AF512" s="101"/>
      <c r="AG512" s="100"/>
      <c r="AH512" s="101"/>
      <c r="AI512" s="100"/>
      <c r="AJ512" s="101"/>
      <c r="AK512" s="100"/>
      <c r="AL512" s="101"/>
      <c r="AM512" s="101"/>
      <c r="AN512" s="8"/>
      <c r="AO512" s="147">
        <f>IFERROR(VLOOKUP(B512,'A2. Rate Change &amp; Enrollment'!$C$20:$K$769,3,FALSE),0)</f>
        <v>0</v>
      </c>
      <c r="AP512" s="147">
        <f>IFERROR(VLOOKUP(B512,'A2. Rate Change &amp; Enrollment'!$C$20:$K$769,7,FALSE),0)</f>
        <v>0</v>
      </c>
      <c r="AQ512" s="150" t="e">
        <f t="shared" si="62"/>
        <v>#DIV/0!</v>
      </c>
      <c r="AS512" s="177"/>
      <c r="AT512" s="177"/>
      <c r="AV512" s="153" t="e">
        <f t="shared" si="63"/>
        <v>#DIV/0!</v>
      </c>
      <c r="AW512" s="101"/>
      <c r="AY512" s="132"/>
      <c r="AZ512" s="101"/>
      <c r="BA512" s="94"/>
      <c r="BB512" s="94"/>
      <c r="BC512" s="94"/>
      <c r="BD512" s="94"/>
      <c r="BE512" s="101"/>
      <c r="BF512" s="132"/>
      <c r="BG512" s="98"/>
      <c r="BH512" s="74" t="str">
        <f t="shared" si="58"/>
        <v>N</v>
      </c>
      <c r="BI512" t="e">
        <f t="shared" si="59"/>
        <v>#DIV/0!</v>
      </c>
      <c r="BK512" s="283">
        <f>IFERROR(VLOOKUP($B512, 'A2. Rate Change &amp; Enrollment'!$C$14:$BY$769, 75, FALSE), 0)</f>
        <v>0</v>
      </c>
      <c r="BL512" s="283" t="e">
        <f t="shared" si="60"/>
        <v>#DIV/0!</v>
      </c>
      <c r="BM512" s="283" t="e">
        <f t="shared" si="61"/>
        <v>#DIV/0!</v>
      </c>
      <c r="BN512" t="e">
        <f t="shared" si="64"/>
        <v>#DIV/0!</v>
      </c>
    </row>
    <row r="513" spans="1:66" x14ac:dyDescent="0.35">
      <c r="A513" t="s">
        <v>816</v>
      </c>
      <c r="B513" s="144"/>
      <c r="C513" s="98"/>
      <c r="D513" s="43" t="str">
        <f t="shared" si="57"/>
        <v>Other</v>
      </c>
      <c r="E513" s="100"/>
      <c r="F513" s="101"/>
      <c r="G513" s="100"/>
      <c r="H513" s="101"/>
      <c r="I513" s="100"/>
      <c r="J513" s="101"/>
      <c r="K513" s="100"/>
      <c r="L513" s="101"/>
      <c r="M513" s="100"/>
      <c r="N513" s="101"/>
      <c r="O513" s="100"/>
      <c r="P513" s="101"/>
      <c r="Q513" s="100"/>
      <c r="R513" s="101"/>
      <c r="S513" s="100"/>
      <c r="T513" s="101"/>
      <c r="U513" s="118"/>
      <c r="V513" s="118"/>
      <c r="W513" s="100"/>
      <c r="X513" s="100"/>
      <c r="Y513" s="100"/>
      <c r="Z513" s="100"/>
      <c r="AA513" s="132"/>
      <c r="AB513" s="101"/>
      <c r="AC513" s="101"/>
      <c r="AD513" s="101"/>
      <c r="AE513" s="100"/>
      <c r="AF513" s="101"/>
      <c r="AG513" s="100"/>
      <c r="AH513" s="101"/>
      <c r="AI513" s="100"/>
      <c r="AJ513" s="101"/>
      <c r="AK513" s="100"/>
      <c r="AL513" s="101"/>
      <c r="AM513" s="101"/>
      <c r="AN513" s="8"/>
      <c r="AO513" s="147">
        <f>IFERROR(VLOOKUP(B513,'A2. Rate Change &amp; Enrollment'!$C$20:$K$769,3,FALSE),0)</f>
        <v>0</v>
      </c>
      <c r="AP513" s="147">
        <f>IFERROR(VLOOKUP(B513,'A2. Rate Change &amp; Enrollment'!$C$20:$K$769,7,FALSE),0)</f>
        <v>0</v>
      </c>
      <c r="AQ513" s="150" t="e">
        <f t="shared" si="62"/>
        <v>#DIV/0!</v>
      </c>
      <c r="AS513" s="177"/>
      <c r="AT513" s="177"/>
      <c r="AV513" s="153" t="e">
        <f t="shared" si="63"/>
        <v>#DIV/0!</v>
      </c>
      <c r="AW513" s="101"/>
      <c r="AY513" s="132"/>
      <c r="AZ513" s="101"/>
      <c r="BA513" s="94"/>
      <c r="BB513" s="94"/>
      <c r="BC513" s="94"/>
      <c r="BD513" s="94"/>
      <c r="BE513" s="101"/>
      <c r="BF513" s="132"/>
      <c r="BG513" s="98"/>
      <c r="BH513" s="74" t="str">
        <f t="shared" si="58"/>
        <v>N</v>
      </c>
      <c r="BI513" t="e">
        <f t="shared" si="59"/>
        <v>#DIV/0!</v>
      </c>
      <c r="BK513" s="283">
        <f>IFERROR(VLOOKUP($B513, 'A2. Rate Change &amp; Enrollment'!$C$14:$BY$769, 75, FALSE), 0)</f>
        <v>0</v>
      </c>
      <c r="BL513" s="283" t="e">
        <f t="shared" si="60"/>
        <v>#DIV/0!</v>
      </c>
      <c r="BM513" s="283" t="e">
        <f t="shared" si="61"/>
        <v>#DIV/0!</v>
      </c>
      <c r="BN513" t="e">
        <f t="shared" si="64"/>
        <v>#DIV/0!</v>
      </c>
    </row>
    <row r="514" spans="1:66" x14ac:dyDescent="0.35">
      <c r="A514" t="s">
        <v>817</v>
      </c>
      <c r="B514" s="144"/>
      <c r="C514" s="98"/>
      <c r="D514" s="43" t="str">
        <f t="shared" si="57"/>
        <v>Other</v>
      </c>
      <c r="E514" s="100"/>
      <c r="F514" s="101"/>
      <c r="G514" s="100"/>
      <c r="H514" s="101"/>
      <c r="I514" s="100"/>
      <c r="J514" s="101"/>
      <c r="K514" s="100"/>
      <c r="L514" s="101"/>
      <c r="M514" s="100"/>
      <c r="N514" s="101"/>
      <c r="O514" s="100"/>
      <c r="P514" s="101"/>
      <c r="Q514" s="100"/>
      <c r="R514" s="101"/>
      <c r="S514" s="100"/>
      <c r="T514" s="101"/>
      <c r="U514" s="118"/>
      <c r="V514" s="118"/>
      <c r="W514" s="100"/>
      <c r="X514" s="100"/>
      <c r="Y514" s="100"/>
      <c r="Z514" s="100"/>
      <c r="AA514" s="132"/>
      <c r="AB514" s="101"/>
      <c r="AC514" s="101"/>
      <c r="AD514" s="101"/>
      <c r="AE514" s="100"/>
      <c r="AF514" s="101"/>
      <c r="AG514" s="100"/>
      <c r="AH514" s="101"/>
      <c r="AI514" s="100"/>
      <c r="AJ514" s="101"/>
      <c r="AK514" s="100"/>
      <c r="AL514" s="101"/>
      <c r="AM514" s="101"/>
      <c r="AN514" s="8"/>
      <c r="AO514" s="147">
        <f>IFERROR(VLOOKUP(B514,'A2. Rate Change &amp; Enrollment'!$C$20:$K$769,3,FALSE),0)</f>
        <v>0</v>
      </c>
      <c r="AP514" s="147">
        <f>IFERROR(VLOOKUP(B514,'A2. Rate Change &amp; Enrollment'!$C$20:$K$769,7,FALSE),0)</f>
        <v>0</v>
      </c>
      <c r="AQ514" s="150" t="e">
        <f t="shared" si="62"/>
        <v>#DIV/0!</v>
      </c>
      <c r="AS514" s="177"/>
      <c r="AT514" s="177"/>
      <c r="AV514" s="153" t="e">
        <f t="shared" si="63"/>
        <v>#DIV/0!</v>
      </c>
      <c r="AW514" s="101"/>
      <c r="AY514" s="132"/>
      <c r="AZ514" s="101"/>
      <c r="BA514" s="94"/>
      <c r="BB514" s="94"/>
      <c r="BC514" s="94"/>
      <c r="BD514" s="94"/>
      <c r="BE514" s="101"/>
      <c r="BF514" s="132"/>
      <c r="BG514" s="98"/>
      <c r="BH514" s="74" t="str">
        <f t="shared" si="58"/>
        <v>N</v>
      </c>
      <c r="BI514" t="e">
        <f t="shared" si="59"/>
        <v>#DIV/0!</v>
      </c>
      <c r="BK514" s="283">
        <f>IFERROR(VLOOKUP($B514, 'A2. Rate Change &amp; Enrollment'!$C$14:$BY$769, 75, FALSE), 0)</f>
        <v>0</v>
      </c>
      <c r="BL514" s="283" t="e">
        <f t="shared" si="60"/>
        <v>#DIV/0!</v>
      </c>
      <c r="BM514" s="283" t="e">
        <f t="shared" si="61"/>
        <v>#DIV/0!</v>
      </c>
      <c r="BN514" t="e">
        <f t="shared" si="64"/>
        <v>#DIV/0!</v>
      </c>
    </row>
    <row r="515" spans="1:66" x14ac:dyDescent="0.35">
      <c r="A515" t="s">
        <v>818</v>
      </c>
      <c r="B515" s="144"/>
      <c r="C515" s="98"/>
      <c r="D515" s="43" t="str">
        <f t="shared" si="57"/>
        <v>Other</v>
      </c>
      <c r="E515" s="100"/>
      <c r="F515" s="101"/>
      <c r="G515" s="100"/>
      <c r="H515" s="101"/>
      <c r="I515" s="100"/>
      <c r="J515" s="101"/>
      <c r="K515" s="100"/>
      <c r="L515" s="101"/>
      <c r="M515" s="100"/>
      <c r="N515" s="101"/>
      <c r="O515" s="100"/>
      <c r="P515" s="101"/>
      <c r="Q515" s="100"/>
      <c r="R515" s="101"/>
      <c r="S515" s="100"/>
      <c r="T515" s="101"/>
      <c r="U515" s="118"/>
      <c r="V515" s="118"/>
      <c r="W515" s="100"/>
      <c r="X515" s="100"/>
      <c r="Y515" s="100"/>
      <c r="Z515" s="100"/>
      <c r="AA515" s="132"/>
      <c r="AB515" s="101"/>
      <c r="AC515" s="101"/>
      <c r="AD515" s="101"/>
      <c r="AE515" s="100"/>
      <c r="AF515" s="101"/>
      <c r="AG515" s="100"/>
      <c r="AH515" s="101"/>
      <c r="AI515" s="100"/>
      <c r="AJ515" s="101"/>
      <c r="AK515" s="100"/>
      <c r="AL515" s="101"/>
      <c r="AM515" s="101"/>
      <c r="AN515" s="8"/>
      <c r="AO515" s="147">
        <f>IFERROR(VLOOKUP(B515,'A2. Rate Change &amp; Enrollment'!$C$20:$K$769,3,FALSE),0)</f>
        <v>0</v>
      </c>
      <c r="AP515" s="147">
        <f>IFERROR(VLOOKUP(B515,'A2. Rate Change &amp; Enrollment'!$C$20:$K$769,7,FALSE),0)</f>
        <v>0</v>
      </c>
      <c r="AQ515" s="150" t="e">
        <f t="shared" si="62"/>
        <v>#DIV/0!</v>
      </c>
      <c r="AS515" s="177"/>
      <c r="AT515" s="177"/>
      <c r="AV515" s="153" t="e">
        <f t="shared" si="63"/>
        <v>#DIV/0!</v>
      </c>
      <c r="AW515" s="101"/>
      <c r="AY515" s="132"/>
      <c r="AZ515" s="101"/>
      <c r="BA515" s="94"/>
      <c r="BB515" s="94"/>
      <c r="BC515" s="94"/>
      <c r="BD515" s="94"/>
      <c r="BE515" s="101"/>
      <c r="BF515" s="132"/>
      <c r="BG515" s="98"/>
      <c r="BH515" s="74" t="str">
        <f t="shared" si="58"/>
        <v>N</v>
      </c>
      <c r="BI515" t="e">
        <f t="shared" si="59"/>
        <v>#DIV/0!</v>
      </c>
      <c r="BK515" s="283">
        <f>IFERROR(VLOOKUP($B515, 'A2. Rate Change &amp; Enrollment'!$C$14:$BY$769, 75, FALSE), 0)</f>
        <v>0</v>
      </c>
      <c r="BL515" s="283" t="e">
        <f t="shared" si="60"/>
        <v>#DIV/0!</v>
      </c>
      <c r="BM515" s="283" t="e">
        <f t="shared" si="61"/>
        <v>#DIV/0!</v>
      </c>
      <c r="BN515" t="e">
        <f t="shared" si="64"/>
        <v>#DIV/0!</v>
      </c>
    </row>
    <row r="516" spans="1:66" x14ac:dyDescent="0.35">
      <c r="A516" t="s">
        <v>819</v>
      </c>
      <c r="B516" s="144"/>
      <c r="C516" s="98"/>
      <c r="D516" s="43" t="str">
        <f t="shared" si="57"/>
        <v>Other</v>
      </c>
      <c r="E516" s="100"/>
      <c r="F516" s="101"/>
      <c r="G516" s="100"/>
      <c r="H516" s="101"/>
      <c r="I516" s="100"/>
      <c r="J516" s="101"/>
      <c r="K516" s="100"/>
      <c r="L516" s="101"/>
      <c r="M516" s="100"/>
      <c r="N516" s="101"/>
      <c r="O516" s="100"/>
      <c r="P516" s="101"/>
      <c r="Q516" s="100"/>
      <c r="R516" s="101"/>
      <c r="S516" s="100"/>
      <c r="T516" s="101"/>
      <c r="U516" s="118"/>
      <c r="V516" s="118"/>
      <c r="W516" s="100"/>
      <c r="X516" s="100"/>
      <c r="Y516" s="100"/>
      <c r="Z516" s="100"/>
      <c r="AA516" s="132"/>
      <c r="AB516" s="101"/>
      <c r="AC516" s="101"/>
      <c r="AD516" s="101"/>
      <c r="AE516" s="100"/>
      <c r="AF516" s="101"/>
      <c r="AG516" s="100"/>
      <c r="AH516" s="101"/>
      <c r="AI516" s="100"/>
      <c r="AJ516" s="101"/>
      <c r="AK516" s="100"/>
      <c r="AL516" s="101"/>
      <c r="AM516" s="101"/>
      <c r="AN516" s="8"/>
      <c r="AO516" s="147">
        <f>IFERROR(VLOOKUP(B516,'A2. Rate Change &amp; Enrollment'!$C$20:$K$769,3,FALSE),0)</f>
        <v>0</v>
      </c>
      <c r="AP516" s="147">
        <f>IFERROR(VLOOKUP(B516,'A2. Rate Change &amp; Enrollment'!$C$20:$K$769,7,FALSE),0)</f>
        <v>0</v>
      </c>
      <c r="AQ516" s="150" t="e">
        <f t="shared" si="62"/>
        <v>#DIV/0!</v>
      </c>
      <c r="AS516" s="177"/>
      <c r="AT516" s="177"/>
      <c r="AV516" s="153" t="e">
        <f t="shared" si="63"/>
        <v>#DIV/0!</v>
      </c>
      <c r="AW516" s="101"/>
      <c r="AY516" s="132"/>
      <c r="AZ516" s="101"/>
      <c r="BA516" s="94"/>
      <c r="BB516" s="94"/>
      <c r="BC516" s="94"/>
      <c r="BD516" s="94"/>
      <c r="BE516" s="101"/>
      <c r="BF516" s="132"/>
      <c r="BG516" s="98"/>
      <c r="BH516" s="74" t="str">
        <f t="shared" si="58"/>
        <v>N</v>
      </c>
      <c r="BI516" t="e">
        <f t="shared" si="59"/>
        <v>#DIV/0!</v>
      </c>
      <c r="BK516" s="283">
        <f>IFERROR(VLOOKUP($B516, 'A2. Rate Change &amp; Enrollment'!$C$14:$BY$769, 75, FALSE), 0)</f>
        <v>0</v>
      </c>
      <c r="BL516" s="283" t="e">
        <f t="shared" si="60"/>
        <v>#DIV/0!</v>
      </c>
      <c r="BM516" s="283" t="e">
        <f t="shared" si="61"/>
        <v>#DIV/0!</v>
      </c>
      <c r="BN516" t="e">
        <f t="shared" si="64"/>
        <v>#DIV/0!</v>
      </c>
    </row>
    <row r="517" spans="1:66" x14ac:dyDescent="0.35">
      <c r="A517" t="s">
        <v>820</v>
      </c>
      <c r="B517" s="144"/>
      <c r="C517" s="98"/>
      <c r="D517" s="43" t="str">
        <f t="shared" si="57"/>
        <v>Other</v>
      </c>
      <c r="E517" s="100"/>
      <c r="F517" s="101"/>
      <c r="G517" s="100"/>
      <c r="H517" s="101"/>
      <c r="I517" s="100"/>
      <c r="J517" s="101"/>
      <c r="K517" s="100"/>
      <c r="L517" s="101"/>
      <c r="M517" s="100"/>
      <c r="N517" s="101"/>
      <c r="O517" s="100"/>
      <c r="P517" s="101"/>
      <c r="Q517" s="100"/>
      <c r="R517" s="101"/>
      <c r="S517" s="100"/>
      <c r="T517" s="101"/>
      <c r="U517" s="118"/>
      <c r="V517" s="118"/>
      <c r="W517" s="100"/>
      <c r="X517" s="100"/>
      <c r="Y517" s="100"/>
      <c r="Z517" s="100"/>
      <c r="AA517" s="132"/>
      <c r="AB517" s="101"/>
      <c r="AC517" s="101"/>
      <c r="AD517" s="101"/>
      <c r="AE517" s="100"/>
      <c r="AF517" s="101"/>
      <c r="AG517" s="100"/>
      <c r="AH517" s="101"/>
      <c r="AI517" s="100"/>
      <c r="AJ517" s="101"/>
      <c r="AK517" s="100"/>
      <c r="AL517" s="101"/>
      <c r="AM517" s="101"/>
      <c r="AN517" s="8"/>
      <c r="AO517" s="147">
        <f>IFERROR(VLOOKUP(B517,'A2. Rate Change &amp; Enrollment'!$C$20:$K$769,3,FALSE),0)</f>
        <v>0</v>
      </c>
      <c r="AP517" s="147">
        <f>IFERROR(VLOOKUP(B517,'A2. Rate Change &amp; Enrollment'!$C$20:$K$769,7,FALSE),0)</f>
        <v>0</v>
      </c>
      <c r="AQ517" s="150" t="e">
        <f t="shared" si="62"/>
        <v>#DIV/0!</v>
      </c>
      <c r="AS517" s="177"/>
      <c r="AT517" s="177"/>
      <c r="AV517" s="153" t="e">
        <f t="shared" si="63"/>
        <v>#DIV/0!</v>
      </c>
      <c r="AW517" s="101"/>
      <c r="AY517" s="132"/>
      <c r="AZ517" s="101"/>
      <c r="BA517" s="94"/>
      <c r="BB517" s="94"/>
      <c r="BC517" s="94"/>
      <c r="BD517" s="94"/>
      <c r="BE517" s="101"/>
      <c r="BF517" s="132"/>
      <c r="BG517" s="98"/>
      <c r="BH517" s="74" t="str">
        <f t="shared" si="58"/>
        <v>N</v>
      </c>
      <c r="BI517" t="e">
        <f t="shared" si="59"/>
        <v>#DIV/0!</v>
      </c>
      <c r="BK517" s="283">
        <f>IFERROR(VLOOKUP($B517, 'A2. Rate Change &amp; Enrollment'!$C$14:$BY$769, 75, FALSE), 0)</f>
        <v>0</v>
      </c>
      <c r="BL517" s="283" t="e">
        <f t="shared" si="60"/>
        <v>#DIV/0!</v>
      </c>
      <c r="BM517" s="283" t="e">
        <f t="shared" si="61"/>
        <v>#DIV/0!</v>
      </c>
      <c r="BN517" t="e">
        <f t="shared" si="64"/>
        <v>#DIV/0!</v>
      </c>
    </row>
    <row r="518" spans="1:66" x14ac:dyDescent="0.35">
      <c r="A518" t="s">
        <v>821</v>
      </c>
      <c r="B518" s="144"/>
      <c r="C518" s="98"/>
      <c r="D518" s="43" t="str">
        <f t="shared" si="57"/>
        <v>Other</v>
      </c>
      <c r="E518" s="100"/>
      <c r="F518" s="101"/>
      <c r="G518" s="100"/>
      <c r="H518" s="101"/>
      <c r="I518" s="100"/>
      <c r="J518" s="101"/>
      <c r="K518" s="100"/>
      <c r="L518" s="101"/>
      <c r="M518" s="100"/>
      <c r="N518" s="101"/>
      <c r="O518" s="100"/>
      <c r="P518" s="101"/>
      <c r="Q518" s="100"/>
      <c r="R518" s="101"/>
      <c r="S518" s="100"/>
      <c r="T518" s="101"/>
      <c r="U518" s="118"/>
      <c r="V518" s="118"/>
      <c r="W518" s="100"/>
      <c r="X518" s="100"/>
      <c r="Y518" s="100"/>
      <c r="Z518" s="100"/>
      <c r="AA518" s="132"/>
      <c r="AB518" s="101"/>
      <c r="AC518" s="101"/>
      <c r="AD518" s="101"/>
      <c r="AE518" s="100"/>
      <c r="AF518" s="101"/>
      <c r="AG518" s="100"/>
      <c r="AH518" s="101"/>
      <c r="AI518" s="100"/>
      <c r="AJ518" s="101"/>
      <c r="AK518" s="100"/>
      <c r="AL518" s="101"/>
      <c r="AM518" s="101"/>
      <c r="AN518" s="8"/>
      <c r="AO518" s="147">
        <f>IFERROR(VLOOKUP(B518,'A2. Rate Change &amp; Enrollment'!$C$20:$K$769,3,FALSE),0)</f>
        <v>0</v>
      </c>
      <c r="AP518" s="147">
        <f>IFERROR(VLOOKUP(B518,'A2. Rate Change &amp; Enrollment'!$C$20:$K$769,7,FALSE),0)</f>
        <v>0</v>
      </c>
      <c r="AQ518" s="150" t="e">
        <f t="shared" si="62"/>
        <v>#DIV/0!</v>
      </c>
      <c r="AS518" s="177"/>
      <c r="AT518" s="177"/>
      <c r="AV518" s="153" t="e">
        <f t="shared" si="63"/>
        <v>#DIV/0!</v>
      </c>
      <c r="AW518" s="101"/>
      <c r="AY518" s="132"/>
      <c r="AZ518" s="101"/>
      <c r="BA518" s="94"/>
      <c r="BB518" s="94"/>
      <c r="BC518" s="94"/>
      <c r="BD518" s="94"/>
      <c r="BE518" s="101"/>
      <c r="BF518" s="132"/>
      <c r="BG518" s="98"/>
      <c r="BH518" s="74" t="str">
        <f t="shared" si="58"/>
        <v>N</v>
      </c>
      <c r="BI518" t="e">
        <f t="shared" si="59"/>
        <v>#DIV/0!</v>
      </c>
      <c r="BK518" s="283">
        <f>IFERROR(VLOOKUP($B518, 'A2. Rate Change &amp; Enrollment'!$C$14:$BY$769, 75, FALSE), 0)</f>
        <v>0</v>
      </c>
      <c r="BL518" s="283" t="e">
        <f t="shared" si="60"/>
        <v>#DIV/0!</v>
      </c>
      <c r="BM518" s="283" t="e">
        <f t="shared" si="61"/>
        <v>#DIV/0!</v>
      </c>
      <c r="BN518" t="e">
        <f t="shared" si="64"/>
        <v>#DIV/0!</v>
      </c>
    </row>
    <row r="519" spans="1:66" x14ac:dyDescent="0.35">
      <c r="A519" t="s">
        <v>822</v>
      </c>
      <c r="B519" s="144"/>
      <c r="C519" s="98"/>
      <c r="D519" s="43" t="str">
        <f t="shared" si="57"/>
        <v>Other</v>
      </c>
      <c r="E519" s="100"/>
      <c r="F519" s="101"/>
      <c r="G519" s="100"/>
      <c r="H519" s="101"/>
      <c r="I519" s="100"/>
      <c r="J519" s="101"/>
      <c r="K519" s="100"/>
      <c r="L519" s="101"/>
      <c r="M519" s="100"/>
      <c r="N519" s="101"/>
      <c r="O519" s="100"/>
      <c r="P519" s="101"/>
      <c r="Q519" s="100"/>
      <c r="R519" s="101"/>
      <c r="S519" s="100"/>
      <c r="T519" s="101"/>
      <c r="U519" s="118"/>
      <c r="V519" s="118"/>
      <c r="W519" s="100"/>
      <c r="X519" s="100"/>
      <c r="Y519" s="100"/>
      <c r="Z519" s="100"/>
      <c r="AA519" s="132"/>
      <c r="AB519" s="101"/>
      <c r="AC519" s="101"/>
      <c r="AD519" s="101"/>
      <c r="AE519" s="100"/>
      <c r="AF519" s="101"/>
      <c r="AG519" s="100"/>
      <c r="AH519" s="101"/>
      <c r="AI519" s="100"/>
      <c r="AJ519" s="101"/>
      <c r="AK519" s="100"/>
      <c r="AL519" s="101"/>
      <c r="AM519" s="101"/>
      <c r="AN519" s="8"/>
      <c r="AO519" s="147">
        <f>IFERROR(VLOOKUP(B519,'A2. Rate Change &amp; Enrollment'!$C$20:$K$769,3,FALSE),0)</f>
        <v>0</v>
      </c>
      <c r="AP519" s="147">
        <f>IFERROR(VLOOKUP(B519,'A2. Rate Change &amp; Enrollment'!$C$20:$K$769,7,FALSE),0)</f>
        <v>0</v>
      </c>
      <c r="AQ519" s="150" t="e">
        <f t="shared" si="62"/>
        <v>#DIV/0!</v>
      </c>
      <c r="AS519" s="177"/>
      <c r="AT519" s="177"/>
      <c r="AV519" s="153" t="e">
        <f t="shared" si="63"/>
        <v>#DIV/0!</v>
      </c>
      <c r="AW519" s="101"/>
      <c r="AY519" s="132"/>
      <c r="AZ519" s="101"/>
      <c r="BA519" s="94"/>
      <c r="BB519" s="94"/>
      <c r="BC519" s="94"/>
      <c r="BD519" s="94"/>
      <c r="BE519" s="101"/>
      <c r="BF519" s="132"/>
      <c r="BG519" s="98"/>
      <c r="BH519" s="74" t="str">
        <f t="shared" si="58"/>
        <v>N</v>
      </c>
      <c r="BI519" t="e">
        <f t="shared" si="59"/>
        <v>#DIV/0!</v>
      </c>
      <c r="BK519" s="283">
        <f>IFERROR(VLOOKUP($B519, 'A2. Rate Change &amp; Enrollment'!$C$14:$BY$769, 75, FALSE), 0)</f>
        <v>0</v>
      </c>
      <c r="BL519" s="283" t="e">
        <f t="shared" si="60"/>
        <v>#DIV/0!</v>
      </c>
      <c r="BM519" s="283" t="e">
        <f t="shared" si="61"/>
        <v>#DIV/0!</v>
      </c>
      <c r="BN519" t="e">
        <f t="shared" si="64"/>
        <v>#DIV/0!</v>
      </c>
    </row>
    <row r="520" spans="1:66" x14ac:dyDescent="0.35">
      <c r="A520" t="s">
        <v>823</v>
      </c>
      <c r="B520" s="144"/>
      <c r="C520" s="98"/>
      <c r="D520" s="43" t="str">
        <f t="shared" si="57"/>
        <v>Other</v>
      </c>
      <c r="E520" s="100"/>
      <c r="F520" s="101"/>
      <c r="G520" s="100"/>
      <c r="H520" s="101"/>
      <c r="I520" s="100"/>
      <c r="J520" s="101"/>
      <c r="K520" s="100"/>
      <c r="L520" s="101"/>
      <c r="M520" s="100"/>
      <c r="N520" s="101"/>
      <c r="O520" s="100"/>
      <c r="P520" s="101"/>
      <c r="Q520" s="100"/>
      <c r="R520" s="101"/>
      <c r="S520" s="100"/>
      <c r="T520" s="101"/>
      <c r="U520" s="118"/>
      <c r="V520" s="118"/>
      <c r="W520" s="100"/>
      <c r="X520" s="100"/>
      <c r="Y520" s="100"/>
      <c r="Z520" s="100"/>
      <c r="AA520" s="132"/>
      <c r="AB520" s="101"/>
      <c r="AC520" s="101"/>
      <c r="AD520" s="101"/>
      <c r="AE520" s="100"/>
      <c r="AF520" s="101"/>
      <c r="AG520" s="100"/>
      <c r="AH520" s="101"/>
      <c r="AI520" s="100"/>
      <c r="AJ520" s="101"/>
      <c r="AK520" s="100"/>
      <c r="AL520" s="101"/>
      <c r="AM520" s="101"/>
      <c r="AN520" s="8"/>
      <c r="AO520" s="147">
        <f>IFERROR(VLOOKUP(B520,'A2. Rate Change &amp; Enrollment'!$C$20:$K$769,3,FALSE),0)</f>
        <v>0</v>
      </c>
      <c r="AP520" s="147">
        <f>IFERROR(VLOOKUP(B520,'A2. Rate Change &amp; Enrollment'!$C$20:$K$769,7,FALSE),0)</f>
        <v>0</v>
      </c>
      <c r="AQ520" s="150" t="e">
        <f t="shared" si="62"/>
        <v>#DIV/0!</v>
      </c>
      <c r="AS520" s="177"/>
      <c r="AT520" s="177"/>
      <c r="AV520" s="153" t="e">
        <f t="shared" si="63"/>
        <v>#DIV/0!</v>
      </c>
      <c r="AW520" s="101"/>
      <c r="AY520" s="132"/>
      <c r="AZ520" s="101"/>
      <c r="BA520" s="94"/>
      <c r="BB520" s="94"/>
      <c r="BC520" s="94"/>
      <c r="BD520" s="94"/>
      <c r="BE520" s="101"/>
      <c r="BF520" s="132"/>
      <c r="BG520" s="98"/>
      <c r="BH520" s="74" t="str">
        <f t="shared" si="58"/>
        <v>N</v>
      </c>
      <c r="BI520" t="e">
        <f t="shared" si="59"/>
        <v>#DIV/0!</v>
      </c>
      <c r="BK520" s="283">
        <f>IFERROR(VLOOKUP($B520, 'A2. Rate Change &amp; Enrollment'!$C$14:$BY$769, 75, FALSE), 0)</f>
        <v>0</v>
      </c>
      <c r="BL520" s="283" t="e">
        <f t="shared" si="60"/>
        <v>#DIV/0!</v>
      </c>
      <c r="BM520" s="283" t="e">
        <f t="shared" si="61"/>
        <v>#DIV/0!</v>
      </c>
      <c r="BN520" t="e">
        <f t="shared" si="64"/>
        <v>#DIV/0!</v>
      </c>
    </row>
    <row r="521" spans="1:66" x14ac:dyDescent="0.35">
      <c r="A521" t="s">
        <v>824</v>
      </c>
      <c r="B521" s="144"/>
      <c r="C521" s="98"/>
      <c r="D521" s="43" t="str">
        <f t="shared" si="57"/>
        <v>Other</v>
      </c>
      <c r="E521" s="100"/>
      <c r="F521" s="101"/>
      <c r="G521" s="100"/>
      <c r="H521" s="101"/>
      <c r="I521" s="100"/>
      <c r="J521" s="101"/>
      <c r="K521" s="100"/>
      <c r="L521" s="101"/>
      <c r="M521" s="100"/>
      <c r="N521" s="101"/>
      <c r="O521" s="100"/>
      <c r="P521" s="101"/>
      <c r="Q521" s="100"/>
      <c r="R521" s="101"/>
      <c r="S521" s="100"/>
      <c r="T521" s="101"/>
      <c r="U521" s="118"/>
      <c r="V521" s="118"/>
      <c r="W521" s="100"/>
      <c r="X521" s="100"/>
      <c r="Y521" s="100"/>
      <c r="Z521" s="100"/>
      <c r="AA521" s="132"/>
      <c r="AB521" s="101"/>
      <c r="AC521" s="101"/>
      <c r="AD521" s="101"/>
      <c r="AE521" s="100"/>
      <c r="AF521" s="101"/>
      <c r="AG521" s="100"/>
      <c r="AH521" s="101"/>
      <c r="AI521" s="100"/>
      <c r="AJ521" s="101"/>
      <c r="AK521" s="100"/>
      <c r="AL521" s="101"/>
      <c r="AM521" s="101"/>
      <c r="AN521" s="8"/>
      <c r="AO521" s="147">
        <f>IFERROR(VLOOKUP(B521,'A2. Rate Change &amp; Enrollment'!$C$20:$K$769,3,FALSE),0)</f>
        <v>0</v>
      </c>
      <c r="AP521" s="147">
        <f>IFERROR(VLOOKUP(B521,'A2. Rate Change &amp; Enrollment'!$C$20:$K$769,7,FALSE),0)</f>
        <v>0</v>
      </c>
      <c r="AQ521" s="150" t="e">
        <f t="shared" si="62"/>
        <v>#DIV/0!</v>
      </c>
      <c r="AS521" s="177"/>
      <c r="AT521" s="177"/>
      <c r="AV521" s="153" t="e">
        <f t="shared" si="63"/>
        <v>#DIV/0!</v>
      </c>
      <c r="AW521" s="101"/>
      <c r="AY521" s="132"/>
      <c r="AZ521" s="101"/>
      <c r="BA521" s="94"/>
      <c r="BB521" s="94"/>
      <c r="BC521" s="94"/>
      <c r="BD521" s="94"/>
      <c r="BE521" s="101"/>
      <c r="BF521" s="132"/>
      <c r="BG521" s="98"/>
      <c r="BH521" s="74" t="str">
        <f t="shared" si="58"/>
        <v>N</v>
      </c>
      <c r="BI521" t="e">
        <f t="shared" si="59"/>
        <v>#DIV/0!</v>
      </c>
      <c r="BK521" s="283">
        <f>IFERROR(VLOOKUP($B521, 'A2. Rate Change &amp; Enrollment'!$C$14:$BY$769, 75, FALSE), 0)</f>
        <v>0</v>
      </c>
      <c r="BL521" s="283" t="e">
        <f t="shared" si="60"/>
        <v>#DIV/0!</v>
      </c>
      <c r="BM521" s="283" t="e">
        <f t="shared" si="61"/>
        <v>#DIV/0!</v>
      </c>
      <c r="BN521" t="e">
        <f t="shared" si="64"/>
        <v>#DIV/0!</v>
      </c>
    </row>
    <row r="522" spans="1:66" x14ac:dyDescent="0.35">
      <c r="A522" t="s">
        <v>825</v>
      </c>
      <c r="B522" s="144"/>
      <c r="C522" s="98"/>
      <c r="D522" s="43" t="str">
        <f t="shared" si="57"/>
        <v>Other</v>
      </c>
      <c r="E522" s="100"/>
      <c r="F522" s="101"/>
      <c r="G522" s="100"/>
      <c r="H522" s="101"/>
      <c r="I522" s="100"/>
      <c r="J522" s="101"/>
      <c r="K522" s="100"/>
      <c r="L522" s="101"/>
      <c r="M522" s="100"/>
      <c r="N522" s="101"/>
      <c r="O522" s="100"/>
      <c r="P522" s="101"/>
      <c r="Q522" s="100"/>
      <c r="R522" s="101"/>
      <c r="S522" s="100"/>
      <c r="T522" s="101"/>
      <c r="U522" s="118"/>
      <c r="V522" s="118"/>
      <c r="W522" s="100"/>
      <c r="X522" s="100"/>
      <c r="Y522" s="100"/>
      <c r="Z522" s="100"/>
      <c r="AA522" s="132"/>
      <c r="AB522" s="101"/>
      <c r="AC522" s="101"/>
      <c r="AD522" s="101"/>
      <c r="AE522" s="100"/>
      <c r="AF522" s="101"/>
      <c r="AG522" s="100"/>
      <c r="AH522" s="101"/>
      <c r="AI522" s="100"/>
      <c r="AJ522" s="101"/>
      <c r="AK522" s="100"/>
      <c r="AL522" s="101"/>
      <c r="AM522" s="101"/>
      <c r="AN522" s="8"/>
      <c r="AO522" s="147">
        <f>IFERROR(VLOOKUP(B522,'A2. Rate Change &amp; Enrollment'!$C$20:$K$769,3,FALSE),0)</f>
        <v>0</v>
      </c>
      <c r="AP522" s="147">
        <f>IFERROR(VLOOKUP(B522,'A2. Rate Change &amp; Enrollment'!$C$20:$K$769,7,FALSE),0)</f>
        <v>0</v>
      </c>
      <c r="AQ522" s="150" t="e">
        <f t="shared" si="62"/>
        <v>#DIV/0!</v>
      </c>
      <c r="AS522" s="177"/>
      <c r="AT522" s="177"/>
      <c r="AV522" s="153" t="e">
        <f t="shared" si="63"/>
        <v>#DIV/0!</v>
      </c>
      <c r="AW522" s="101"/>
      <c r="AY522" s="132"/>
      <c r="AZ522" s="101"/>
      <c r="BA522" s="94"/>
      <c r="BB522" s="94"/>
      <c r="BC522" s="94"/>
      <c r="BD522" s="94"/>
      <c r="BE522" s="101"/>
      <c r="BF522" s="132"/>
      <c r="BG522" s="98"/>
      <c r="BH522" s="74" t="str">
        <f t="shared" si="58"/>
        <v>N</v>
      </c>
      <c r="BI522" t="e">
        <f t="shared" si="59"/>
        <v>#DIV/0!</v>
      </c>
      <c r="BK522" s="283">
        <f>IFERROR(VLOOKUP($B522, 'A2. Rate Change &amp; Enrollment'!$C$14:$BY$769, 75, FALSE), 0)</f>
        <v>0</v>
      </c>
      <c r="BL522" s="283" t="e">
        <f t="shared" si="60"/>
        <v>#DIV/0!</v>
      </c>
      <c r="BM522" s="283" t="e">
        <f t="shared" si="61"/>
        <v>#DIV/0!</v>
      </c>
      <c r="BN522" t="e">
        <f t="shared" si="64"/>
        <v>#DIV/0!</v>
      </c>
    </row>
    <row r="523" spans="1:66" x14ac:dyDescent="0.35">
      <c r="A523" t="s">
        <v>826</v>
      </c>
      <c r="B523" s="144"/>
      <c r="C523" s="98"/>
      <c r="D523" s="43" t="str">
        <f t="shared" si="57"/>
        <v>Other</v>
      </c>
      <c r="E523" s="100"/>
      <c r="F523" s="101"/>
      <c r="G523" s="100"/>
      <c r="H523" s="101"/>
      <c r="I523" s="100"/>
      <c r="J523" s="101"/>
      <c r="K523" s="100"/>
      <c r="L523" s="101"/>
      <c r="M523" s="100"/>
      <c r="N523" s="101"/>
      <c r="O523" s="100"/>
      <c r="P523" s="101"/>
      <c r="Q523" s="100"/>
      <c r="R523" s="101"/>
      <c r="S523" s="100"/>
      <c r="T523" s="101"/>
      <c r="U523" s="118"/>
      <c r="V523" s="118"/>
      <c r="W523" s="100"/>
      <c r="X523" s="100"/>
      <c r="Y523" s="100"/>
      <c r="Z523" s="100"/>
      <c r="AA523" s="132"/>
      <c r="AB523" s="101"/>
      <c r="AC523" s="101"/>
      <c r="AD523" s="101"/>
      <c r="AE523" s="100"/>
      <c r="AF523" s="101"/>
      <c r="AG523" s="100"/>
      <c r="AH523" s="101"/>
      <c r="AI523" s="100"/>
      <c r="AJ523" s="101"/>
      <c r="AK523" s="100"/>
      <c r="AL523" s="101"/>
      <c r="AM523" s="101"/>
      <c r="AN523" s="8"/>
      <c r="AO523" s="147">
        <f>IFERROR(VLOOKUP(B523,'A2. Rate Change &amp; Enrollment'!$C$20:$K$769,3,FALSE),0)</f>
        <v>0</v>
      </c>
      <c r="AP523" s="147">
        <f>IFERROR(VLOOKUP(B523,'A2. Rate Change &amp; Enrollment'!$C$20:$K$769,7,FALSE),0)</f>
        <v>0</v>
      </c>
      <c r="AQ523" s="150" t="e">
        <f t="shared" si="62"/>
        <v>#DIV/0!</v>
      </c>
      <c r="AS523" s="177"/>
      <c r="AT523" s="177"/>
      <c r="AV523" s="153" t="e">
        <f t="shared" si="63"/>
        <v>#DIV/0!</v>
      </c>
      <c r="AW523" s="101"/>
      <c r="AY523" s="132"/>
      <c r="AZ523" s="101"/>
      <c r="BA523" s="94"/>
      <c r="BB523" s="94"/>
      <c r="BC523" s="94"/>
      <c r="BD523" s="94"/>
      <c r="BE523" s="101"/>
      <c r="BF523" s="132"/>
      <c r="BG523" s="98"/>
      <c r="BH523" s="74" t="str">
        <f t="shared" si="58"/>
        <v>N</v>
      </c>
      <c r="BI523" t="e">
        <f t="shared" si="59"/>
        <v>#DIV/0!</v>
      </c>
      <c r="BK523" s="283">
        <f>IFERROR(VLOOKUP($B523, 'A2. Rate Change &amp; Enrollment'!$C$14:$BY$769, 75, FALSE), 0)</f>
        <v>0</v>
      </c>
      <c r="BL523" s="283" t="e">
        <f t="shared" si="60"/>
        <v>#DIV/0!</v>
      </c>
      <c r="BM523" s="283" t="e">
        <f t="shared" si="61"/>
        <v>#DIV/0!</v>
      </c>
      <c r="BN523" t="e">
        <f t="shared" si="64"/>
        <v>#DIV/0!</v>
      </c>
    </row>
    <row r="524" spans="1:66" x14ac:dyDescent="0.35">
      <c r="A524" t="s">
        <v>827</v>
      </c>
      <c r="B524" s="144"/>
      <c r="C524" s="98"/>
      <c r="D524" s="43" t="str">
        <f t="shared" si="57"/>
        <v>Other</v>
      </c>
      <c r="E524" s="100"/>
      <c r="F524" s="101"/>
      <c r="G524" s="100"/>
      <c r="H524" s="101"/>
      <c r="I524" s="100"/>
      <c r="J524" s="101"/>
      <c r="K524" s="100"/>
      <c r="L524" s="101"/>
      <c r="M524" s="100"/>
      <c r="N524" s="101"/>
      <c r="O524" s="100"/>
      <c r="P524" s="101"/>
      <c r="Q524" s="100"/>
      <c r="R524" s="101"/>
      <c r="S524" s="100"/>
      <c r="T524" s="101"/>
      <c r="U524" s="118"/>
      <c r="V524" s="118"/>
      <c r="W524" s="100"/>
      <c r="X524" s="100"/>
      <c r="Y524" s="100"/>
      <c r="Z524" s="100"/>
      <c r="AA524" s="132"/>
      <c r="AB524" s="101"/>
      <c r="AC524" s="101"/>
      <c r="AD524" s="101"/>
      <c r="AE524" s="100"/>
      <c r="AF524" s="101"/>
      <c r="AG524" s="100"/>
      <c r="AH524" s="101"/>
      <c r="AI524" s="100"/>
      <c r="AJ524" s="101"/>
      <c r="AK524" s="100"/>
      <c r="AL524" s="101"/>
      <c r="AM524" s="101"/>
      <c r="AN524" s="8"/>
      <c r="AO524" s="147">
        <f>IFERROR(VLOOKUP(B524,'A2. Rate Change &amp; Enrollment'!$C$20:$K$769,3,FALSE),0)</f>
        <v>0</v>
      </c>
      <c r="AP524" s="147">
        <f>IFERROR(VLOOKUP(B524,'A2. Rate Change &amp; Enrollment'!$C$20:$K$769,7,FALSE),0)</f>
        <v>0</v>
      </c>
      <c r="AQ524" s="150" t="e">
        <f t="shared" si="62"/>
        <v>#DIV/0!</v>
      </c>
      <c r="AS524" s="177"/>
      <c r="AT524" s="177"/>
      <c r="AV524" s="153" t="e">
        <f t="shared" si="63"/>
        <v>#DIV/0!</v>
      </c>
      <c r="AW524" s="101"/>
      <c r="AY524" s="132"/>
      <c r="AZ524" s="101"/>
      <c r="BA524" s="94"/>
      <c r="BB524" s="94"/>
      <c r="BC524" s="94"/>
      <c r="BD524" s="94"/>
      <c r="BE524" s="101"/>
      <c r="BF524" s="132"/>
      <c r="BG524" s="98"/>
      <c r="BH524" s="74" t="str">
        <f t="shared" si="58"/>
        <v>N</v>
      </c>
      <c r="BI524" t="e">
        <f t="shared" si="59"/>
        <v>#DIV/0!</v>
      </c>
      <c r="BK524" s="283">
        <f>IFERROR(VLOOKUP($B524, 'A2. Rate Change &amp; Enrollment'!$C$14:$BY$769, 75, FALSE), 0)</f>
        <v>0</v>
      </c>
      <c r="BL524" s="283" t="e">
        <f t="shared" si="60"/>
        <v>#DIV/0!</v>
      </c>
      <c r="BM524" s="283" t="e">
        <f t="shared" si="61"/>
        <v>#DIV/0!</v>
      </c>
      <c r="BN524" t="e">
        <f t="shared" si="64"/>
        <v>#DIV/0!</v>
      </c>
    </row>
    <row r="525" spans="1:66" x14ac:dyDescent="0.35">
      <c r="A525" t="s">
        <v>828</v>
      </c>
      <c r="B525" s="144"/>
      <c r="C525" s="98"/>
      <c r="D525" s="43" t="str">
        <f t="shared" si="57"/>
        <v>Other</v>
      </c>
      <c r="E525" s="100"/>
      <c r="F525" s="101"/>
      <c r="G525" s="100"/>
      <c r="H525" s="101"/>
      <c r="I525" s="100"/>
      <c r="J525" s="101"/>
      <c r="K525" s="100"/>
      <c r="L525" s="101"/>
      <c r="M525" s="100"/>
      <c r="N525" s="101"/>
      <c r="O525" s="100"/>
      <c r="P525" s="101"/>
      <c r="Q525" s="100"/>
      <c r="R525" s="101"/>
      <c r="S525" s="100"/>
      <c r="T525" s="101"/>
      <c r="U525" s="118"/>
      <c r="V525" s="118"/>
      <c r="W525" s="100"/>
      <c r="X525" s="100"/>
      <c r="Y525" s="100"/>
      <c r="Z525" s="100"/>
      <c r="AA525" s="132"/>
      <c r="AB525" s="101"/>
      <c r="AC525" s="101"/>
      <c r="AD525" s="101"/>
      <c r="AE525" s="100"/>
      <c r="AF525" s="101"/>
      <c r="AG525" s="100"/>
      <c r="AH525" s="101"/>
      <c r="AI525" s="100"/>
      <c r="AJ525" s="101"/>
      <c r="AK525" s="100"/>
      <c r="AL525" s="101"/>
      <c r="AM525" s="101"/>
      <c r="AN525" s="8"/>
      <c r="AO525" s="147">
        <f>IFERROR(VLOOKUP(B525,'A2. Rate Change &amp; Enrollment'!$C$20:$K$769,3,FALSE),0)</f>
        <v>0</v>
      </c>
      <c r="AP525" s="147">
        <f>IFERROR(VLOOKUP(B525,'A2. Rate Change &amp; Enrollment'!$C$20:$K$769,7,FALSE),0)</f>
        <v>0</v>
      </c>
      <c r="AQ525" s="150" t="e">
        <f t="shared" si="62"/>
        <v>#DIV/0!</v>
      </c>
      <c r="AS525" s="177"/>
      <c r="AT525" s="177"/>
      <c r="AV525" s="153" t="e">
        <f t="shared" si="63"/>
        <v>#DIV/0!</v>
      </c>
      <c r="AW525" s="101"/>
      <c r="AY525" s="132"/>
      <c r="AZ525" s="101"/>
      <c r="BA525" s="94"/>
      <c r="BB525" s="94"/>
      <c r="BC525" s="94"/>
      <c r="BD525" s="94"/>
      <c r="BE525" s="101"/>
      <c r="BF525" s="132"/>
      <c r="BG525" s="98"/>
      <c r="BH525" s="74" t="str">
        <f t="shared" si="58"/>
        <v>N</v>
      </c>
      <c r="BI525" t="e">
        <f t="shared" si="59"/>
        <v>#DIV/0!</v>
      </c>
      <c r="BK525" s="283">
        <f>IFERROR(VLOOKUP($B525, 'A2. Rate Change &amp; Enrollment'!$C$14:$BY$769, 75, FALSE), 0)</f>
        <v>0</v>
      </c>
      <c r="BL525" s="283" t="e">
        <f t="shared" si="60"/>
        <v>#DIV/0!</v>
      </c>
      <c r="BM525" s="283" t="e">
        <f t="shared" si="61"/>
        <v>#DIV/0!</v>
      </c>
      <c r="BN525" t="e">
        <f t="shared" si="64"/>
        <v>#DIV/0!</v>
      </c>
    </row>
    <row r="526" spans="1:66" x14ac:dyDescent="0.35">
      <c r="A526" t="s">
        <v>829</v>
      </c>
      <c r="B526" s="144"/>
      <c r="C526" s="98"/>
      <c r="D526" s="43" t="str">
        <f t="shared" si="57"/>
        <v>Other</v>
      </c>
      <c r="E526" s="100"/>
      <c r="F526" s="101"/>
      <c r="G526" s="100"/>
      <c r="H526" s="101"/>
      <c r="I526" s="100"/>
      <c r="J526" s="101"/>
      <c r="K526" s="100"/>
      <c r="L526" s="101"/>
      <c r="M526" s="100"/>
      <c r="N526" s="101"/>
      <c r="O526" s="100"/>
      <c r="P526" s="101"/>
      <c r="Q526" s="100"/>
      <c r="R526" s="101"/>
      <c r="S526" s="100"/>
      <c r="T526" s="101"/>
      <c r="U526" s="118"/>
      <c r="V526" s="118"/>
      <c r="W526" s="100"/>
      <c r="X526" s="100"/>
      <c r="Y526" s="100"/>
      <c r="Z526" s="100"/>
      <c r="AA526" s="132"/>
      <c r="AB526" s="101"/>
      <c r="AC526" s="101"/>
      <c r="AD526" s="101"/>
      <c r="AE526" s="100"/>
      <c r="AF526" s="101"/>
      <c r="AG526" s="100"/>
      <c r="AH526" s="101"/>
      <c r="AI526" s="100"/>
      <c r="AJ526" s="101"/>
      <c r="AK526" s="100"/>
      <c r="AL526" s="101"/>
      <c r="AM526" s="101"/>
      <c r="AN526" s="8"/>
      <c r="AO526" s="147">
        <f>IFERROR(VLOOKUP(B526,'A2. Rate Change &amp; Enrollment'!$C$20:$K$769,3,FALSE),0)</f>
        <v>0</v>
      </c>
      <c r="AP526" s="147">
        <f>IFERROR(VLOOKUP(B526,'A2. Rate Change &amp; Enrollment'!$C$20:$K$769,7,FALSE),0)</f>
        <v>0</v>
      </c>
      <c r="AQ526" s="150" t="e">
        <f t="shared" si="62"/>
        <v>#DIV/0!</v>
      </c>
      <c r="AS526" s="177"/>
      <c r="AT526" s="177"/>
      <c r="AV526" s="153" t="e">
        <f t="shared" si="63"/>
        <v>#DIV/0!</v>
      </c>
      <c r="AW526" s="101"/>
      <c r="AY526" s="132"/>
      <c r="AZ526" s="101"/>
      <c r="BA526" s="94"/>
      <c r="BB526" s="94"/>
      <c r="BC526" s="94"/>
      <c r="BD526" s="94"/>
      <c r="BE526" s="101"/>
      <c r="BF526" s="132"/>
      <c r="BG526" s="98"/>
      <c r="BH526" s="74" t="str">
        <f t="shared" si="58"/>
        <v>N</v>
      </c>
      <c r="BI526" t="e">
        <f t="shared" si="59"/>
        <v>#DIV/0!</v>
      </c>
      <c r="BK526" s="283">
        <f>IFERROR(VLOOKUP($B526, 'A2. Rate Change &amp; Enrollment'!$C$14:$BY$769, 75, FALSE), 0)</f>
        <v>0</v>
      </c>
      <c r="BL526" s="283" t="e">
        <f t="shared" si="60"/>
        <v>#DIV/0!</v>
      </c>
      <c r="BM526" s="283" t="e">
        <f t="shared" si="61"/>
        <v>#DIV/0!</v>
      </c>
      <c r="BN526" t="e">
        <f t="shared" si="64"/>
        <v>#DIV/0!</v>
      </c>
    </row>
    <row r="527" spans="1:66" x14ac:dyDescent="0.35">
      <c r="A527" t="s">
        <v>830</v>
      </c>
      <c r="B527" s="144"/>
      <c r="C527" s="98"/>
      <c r="D527" s="43" t="str">
        <f t="shared" si="57"/>
        <v>Other</v>
      </c>
      <c r="E527" s="100"/>
      <c r="F527" s="101"/>
      <c r="G527" s="100"/>
      <c r="H527" s="101"/>
      <c r="I527" s="100"/>
      <c r="J527" s="101"/>
      <c r="K527" s="100"/>
      <c r="L527" s="101"/>
      <c r="M527" s="100"/>
      <c r="N527" s="101"/>
      <c r="O527" s="100"/>
      <c r="P527" s="101"/>
      <c r="Q527" s="100"/>
      <c r="R527" s="101"/>
      <c r="S527" s="100"/>
      <c r="T527" s="101"/>
      <c r="U527" s="118"/>
      <c r="V527" s="118"/>
      <c r="W527" s="100"/>
      <c r="X527" s="100"/>
      <c r="Y527" s="100"/>
      <c r="Z527" s="100"/>
      <c r="AA527" s="132"/>
      <c r="AB527" s="101"/>
      <c r="AC527" s="101"/>
      <c r="AD527" s="101"/>
      <c r="AE527" s="100"/>
      <c r="AF527" s="101"/>
      <c r="AG527" s="100"/>
      <c r="AH527" s="101"/>
      <c r="AI527" s="100"/>
      <c r="AJ527" s="101"/>
      <c r="AK527" s="100"/>
      <c r="AL527" s="101"/>
      <c r="AM527" s="101"/>
      <c r="AN527" s="8"/>
      <c r="AO527" s="147">
        <f>IFERROR(VLOOKUP(B527,'A2. Rate Change &amp; Enrollment'!$C$20:$K$769,3,FALSE),0)</f>
        <v>0</v>
      </c>
      <c r="AP527" s="147">
        <f>IFERROR(VLOOKUP(B527,'A2. Rate Change &amp; Enrollment'!$C$20:$K$769,7,FALSE),0)</f>
        <v>0</v>
      </c>
      <c r="AQ527" s="150" t="e">
        <f t="shared" si="62"/>
        <v>#DIV/0!</v>
      </c>
      <c r="AS527" s="177"/>
      <c r="AT527" s="177"/>
      <c r="AV527" s="153" t="e">
        <f t="shared" si="63"/>
        <v>#DIV/0!</v>
      </c>
      <c r="AW527" s="101"/>
      <c r="AY527" s="132"/>
      <c r="AZ527" s="101"/>
      <c r="BA527" s="94"/>
      <c r="BB527" s="94"/>
      <c r="BC527" s="94"/>
      <c r="BD527" s="94"/>
      <c r="BE527" s="101"/>
      <c r="BF527" s="132"/>
      <c r="BG527" s="98"/>
      <c r="BH527" s="74" t="str">
        <f t="shared" si="58"/>
        <v>N</v>
      </c>
      <c r="BI527" t="e">
        <f t="shared" si="59"/>
        <v>#DIV/0!</v>
      </c>
      <c r="BK527" s="283">
        <f>IFERROR(VLOOKUP($B527, 'A2. Rate Change &amp; Enrollment'!$C$14:$BY$769, 75, FALSE), 0)</f>
        <v>0</v>
      </c>
      <c r="BL527" s="283" t="e">
        <f t="shared" si="60"/>
        <v>#DIV/0!</v>
      </c>
      <c r="BM527" s="283" t="e">
        <f t="shared" si="61"/>
        <v>#DIV/0!</v>
      </c>
      <c r="BN527" t="e">
        <f t="shared" si="64"/>
        <v>#DIV/0!</v>
      </c>
    </row>
    <row r="528" spans="1:66" x14ac:dyDescent="0.35">
      <c r="A528" t="s">
        <v>831</v>
      </c>
      <c r="B528" s="144"/>
      <c r="C528" s="98"/>
      <c r="D528" s="43" t="str">
        <f t="shared" ref="D528:D591" si="65">$B$4</f>
        <v>Other</v>
      </c>
      <c r="E528" s="100"/>
      <c r="F528" s="101"/>
      <c r="G528" s="100"/>
      <c r="H528" s="101"/>
      <c r="I528" s="100"/>
      <c r="J528" s="101"/>
      <c r="K528" s="100"/>
      <c r="L528" s="101"/>
      <c r="M528" s="100"/>
      <c r="N528" s="101"/>
      <c r="O528" s="100"/>
      <c r="P528" s="101"/>
      <c r="Q528" s="100"/>
      <c r="R528" s="101"/>
      <c r="S528" s="100"/>
      <c r="T528" s="101"/>
      <c r="U528" s="118"/>
      <c r="V528" s="118"/>
      <c r="W528" s="100"/>
      <c r="X528" s="100"/>
      <c r="Y528" s="100"/>
      <c r="Z528" s="100"/>
      <c r="AA528" s="132"/>
      <c r="AB528" s="101"/>
      <c r="AC528" s="101"/>
      <c r="AD528" s="101"/>
      <c r="AE528" s="100"/>
      <c r="AF528" s="101"/>
      <c r="AG528" s="100"/>
      <c r="AH528" s="101"/>
      <c r="AI528" s="100"/>
      <c r="AJ528" s="101"/>
      <c r="AK528" s="100"/>
      <c r="AL528" s="101"/>
      <c r="AM528" s="101"/>
      <c r="AN528" s="8"/>
      <c r="AO528" s="147">
        <f>IFERROR(VLOOKUP(B528,'A2. Rate Change &amp; Enrollment'!$C$20:$K$769,3,FALSE),0)</f>
        <v>0</v>
      </c>
      <c r="AP528" s="147">
        <f>IFERROR(VLOOKUP(B528,'A2. Rate Change &amp; Enrollment'!$C$20:$K$769,7,FALSE),0)</f>
        <v>0</v>
      </c>
      <c r="AQ528" s="150" t="e">
        <f t="shared" si="62"/>
        <v>#DIV/0!</v>
      </c>
      <c r="AS528" s="177"/>
      <c r="AT528" s="177"/>
      <c r="AV528" s="153" t="e">
        <f t="shared" si="63"/>
        <v>#DIV/0!</v>
      </c>
      <c r="AW528" s="101"/>
      <c r="AY528" s="132"/>
      <c r="AZ528" s="101"/>
      <c r="BA528" s="94"/>
      <c r="BB528" s="94"/>
      <c r="BC528" s="94"/>
      <c r="BD528" s="94"/>
      <c r="BE528" s="101"/>
      <c r="BF528" s="132"/>
      <c r="BG528" s="98"/>
      <c r="BH528" s="74" t="str">
        <f t="shared" ref="BH528:BH591" si="66">IF(OR(AS528-AT528&gt;5%, AT528-AS528&gt;5%), "Y", "N")</f>
        <v>N</v>
      </c>
      <c r="BI528" t="e">
        <f t="shared" ref="BI528:BI591" si="67">IF(AND(AQ528&gt;5%, BH528="Y"), "Y", "N")</f>
        <v>#DIV/0!</v>
      </c>
      <c r="BK528" s="283">
        <f>IFERROR(VLOOKUP($B528, 'A2. Rate Change &amp; Enrollment'!$C$14:$BY$769, 75, FALSE), 0)</f>
        <v>0</v>
      </c>
      <c r="BL528" s="283" t="e">
        <f t="shared" ref="BL528:BL591" si="68">BK528/$BK$14</f>
        <v>#DIV/0!</v>
      </c>
      <c r="BM528" s="283" t="e">
        <f t="shared" ref="BM528:BM591" si="69">AS528/$AS$14</f>
        <v>#DIV/0!</v>
      </c>
      <c r="BN528" t="e">
        <f t="shared" si="64"/>
        <v>#DIV/0!</v>
      </c>
    </row>
    <row r="529" spans="1:66" x14ac:dyDescent="0.35">
      <c r="A529" t="s">
        <v>832</v>
      </c>
      <c r="B529" s="144"/>
      <c r="C529" s="98"/>
      <c r="D529" s="43" t="str">
        <f t="shared" si="65"/>
        <v>Other</v>
      </c>
      <c r="E529" s="100"/>
      <c r="F529" s="101"/>
      <c r="G529" s="100"/>
      <c r="H529" s="101"/>
      <c r="I529" s="100"/>
      <c r="J529" s="101"/>
      <c r="K529" s="100"/>
      <c r="L529" s="101"/>
      <c r="M529" s="100"/>
      <c r="N529" s="101"/>
      <c r="O529" s="100"/>
      <c r="P529" s="101"/>
      <c r="Q529" s="100"/>
      <c r="R529" s="101"/>
      <c r="S529" s="100"/>
      <c r="T529" s="101"/>
      <c r="U529" s="118"/>
      <c r="V529" s="118"/>
      <c r="W529" s="100"/>
      <c r="X529" s="100"/>
      <c r="Y529" s="100"/>
      <c r="Z529" s="100"/>
      <c r="AA529" s="132"/>
      <c r="AB529" s="101"/>
      <c r="AC529" s="101"/>
      <c r="AD529" s="101"/>
      <c r="AE529" s="100"/>
      <c r="AF529" s="101"/>
      <c r="AG529" s="100"/>
      <c r="AH529" s="101"/>
      <c r="AI529" s="100"/>
      <c r="AJ529" s="101"/>
      <c r="AK529" s="100"/>
      <c r="AL529" s="101"/>
      <c r="AM529" s="101"/>
      <c r="AN529" s="8"/>
      <c r="AO529" s="147">
        <f>IFERROR(VLOOKUP(B529,'A2. Rate Change &amp; Enrollment'!$C$20:$K$769,3,FALSE),0)</f>
        <v>0</v>
      </c>
      <c r="AP529" s="147">
        <f>IFERROR(VLOOKUP(B529,'A2. Rate Change &amp; Enrollment'!$C$20:$K$769,7,FALSE),0)</f>
        <v>0</v>
      </c>
      <c r="AQ529" s="150" t="e">
        <f t="shared" ref="AQ529:AQ592" si="70">AP529/$AP$11</f>
        <v>#DIV/0!</v>
      </c>
      <c r="AS529" s="177"/>
      <c r="AT529" s="177"/>
      <c r="AV529" s="153" t="e">
        <f t="shared" ref="AV529:AV592" si="71">AS529/AT529-1</f>
        <v>#DIV/0!</v>
      </c>
      <c r="AW529" s="101"/>
      <c r="AY529" s="132"/>
      <c r="AZ529" s="101"/>
      <c r="BA529" s="94"/>
      <c r="BB529" s="94"/>
      <c r="BC529" s="94"/>
      <c r="BD529" s="94"/>
      <c r="BE529" s="101"/>
      <c r="BF529" s="132"/>
      <c r="BG529" s="98"/>
      <c r="BH529" s="74" t="str">
        <f t="shared" si="66"/>
        <v>N</v>
      </c>
      <c r="BI529" t="e">
        <f t="shared" si="67"/>
        <v>#DIV/0!</v>
      </c>
      <c r="BK529" s="283">
        <f>IFERROR(VLOOKUP($B529, 'A2. Rate Change &amp; Enrollment'!$C$14:$BY$769, 75, FALSE), 0)</f>
        <v>0</v>
      </c>
      <c r="BL529" s="283" t="e">
        <f t="shared" si="68"/>
        <v>#DIV/0!</v>
      </c>
      <c r="BM529" s="283" t="e">
        <f t="shared" si="69"/>
        <v>#DIV/0!</v>
      </c>
      <c r="BN529" t="e">
        <f t="shared" ref="BN529:BN592" si="72">IF(ABS(BM529-BL529)&lt;0.001, "N", "Y")</f>
        <v>#DIV/0!</v>
      </c>
    </row>
    <row r="530" spans="1:66" x14ac:dyDescent="0.35">
      <c r="A530" t="s">
        <v>833</v>
      </c>
      <c r="B530" s="144"/>
      <c r="C530" s="98"/>
      <c r="D530" s="43" t="str">
        <f t="shared" si="65"/>
        <v>Other</v>
      </c>
      <c r="E530" s="100"/>
      <c r="F530" s="101"/>
      <c r="G530" s="100"/>
      <c r="H530" s="101"/>
      <c r="I530" s="100"/>
      <c r="J530" s="101"/>
      <c r="K530" s="100"/>
      <c r="L530" s="101"/>
      <c r="M530" s="100"/>
      <c r="N530" s="101"/>
      <c r="O530" s="100"/>
      <c r="P530" s="101"/>
      <c r="Q530" s="100"/>
      <c r="R530" s="101"/>
      <c r="S530" s="100"/>
      <c r="T530" s="101"/>
      <c r="U530" s="118"/>
      <c r="V530" s="118"/>
      <c r="W530" s="100"/>
      <c r="X530" s="100"/>
      <c r="Y530" s="100"/>
      <c r="Z530" s="100"/>
      <c r="AA530" s="132"/>
      <c r="AB530" s="101"/>
      <c r="AC530" s="101"/>
      <c r="AD530" s="101"/>
      <c r="AE530" s="100"/>
      <c r="AF530" s="101"/>
      <c r="AG530" s="100"/>
      <c r="AH530" s="101"/>
      <c r="AI530" s="100"/>
      <c r="AJ530" s="101"/>
      <c r="AK530" s="100"/>
      <c r="AL530" s="101"/>
      <c r="AM530" s="101"/>
      <c r="AN530" s="8"/>
      <c r="AO530" s="147">
        <f>IFERROR(VLOOKUP(B530,'A2. Rate Change &amp; Enrollment'!$C$20:$K$769,3,FALSE),0)</f>
        <v>0</v>
      </c>
      <c r="AP530" s="147">
        <f>IFERROR(VLOOKUP(B530,'A2. Rate Change &amp; Enrollment'!$C$20:$K$769,7,FALSE),0)</f>
        <v>0</v>
      </c>
      <c r="AQ530" s="150" t="e">
        <f t="shared" si="70"/>
        <v>#DIV/0!</v>
      </c>
      <c r="AS530" s="177"/>
      <c r="AT530" s="177"/>
      <c r="AV530" s="153" t="e">
        <f t="shared" si="71"/>
        <v>#DIV/0!</v>
      </c>
      <c r="AW530" s="101"/>
      <c r="AY530" s="132"/>
      <c r="AZ530" s="101"/>
      <c r="BA530" s="94"/>
      <c r="BB530" s="94"/>
      <c r="BC530" s="94"/>
      <c r="BD530" s="94"/>
      <c r="BE530" s="101"/>
      <c r="BF530" s="132"/>
      <c r="BG530" s="98"/>
      <c r="BH530" s="74" t="str">
        <f t="shared" si="66"/>
        <v>N</v>
      </c>
      <c r="BI530" t="e">
        <f t="shared" si="67"/>
        <v>#DIV/0!</v>
      </c>
      <c r="BK530" s="283">
        <f>IFERROR(VLOOKUP($B530, 'A2. Rate Change &amp; Enrollment'!$C$14:$BY$769, 75, FALSE), 0)</f>
        <v>0</v>
      </c>
      <c r="BL530" s="283" t="e">
        <f t="shared" si="68"/>
        <v>#DIV/0!</v>
      </c>
      <c r="BM530" s="283" t="e">
        <f t="shared" si="69"/>
        <v>#DIV/0!</v>
      </c>
      <c r="BN530" t="e">
        <f t="shared" si="72"/>
        <v>#DIV/0!</v>
      </c>
    </row>
    <row r="531" spans="1:66" x14ac:dyDescent="0.35">
      <c r="A531" t="s">
        <v>834</v>
      </c>
      <c r="B531" s="144"/>
      <c r="C531" s="98"/>
      <c r="D531" s="43" t="str">
        <f t="shared" si="65"/>
        <v>Other</v>
      </c>
      <c r="E531" s="100"/>
      <c r="F531" s="101"/>
      <c r="G531" s="100"/>
      <c r="H531" s="101"/>
      <c r="I531" s="100"/>
      <c r="J531" s="101"/>
      <c r="K531" s="100"/>
      <c r="L531" s="101"/>
      <c r="M531" s="100"/>
      <c r="N531" s="101"/>
      <c r="O531" s="100"/>
      <c r="P531" s="101"/>
      <c r="Q531" s="100"/>
      <c r="R531" s="101"/>
      <c r="S531" s="100"/>
      <c r="T531" s="101"/>
      <c r="U531" s="118"/>
      <c r="V531" s="118"/>
      <c r="W531" s="100"/>
      <c r="X531" s="100"/>
      <c r="Y531" s="100"/>
      <c r="Z531" s="100"/>
      <c r="AA531" s="132"/>
      <c r="AB531" s="101"/>
      <c r="AC531" s="101"/>
      <c r="AD531" s="101"/>
      <c r="AE531" s="100"/>
      <c r="AF531" s="101"/>
      <c r="AG531" s="100"/>
      <c r="AH531" s="101"/>
      <c r="AI531" s="100"/>
      <c r="AJ531" s="101"/>
      <c r="AK531" s="100"/>
      <c r="AL531" s="101"/>
      <c r="AM531" s="101"/>
      <c r="AN531" s="8"/>
      <c r="AO531" s="147">
        <f>IFERROR(VLOOKUP(B531,'A2. Rate Change &amp; Enrollment'!$C$20:$K$769,3,FALSE),0)</f>
        <v>0</v>
      </c>
      <c r="AP531" s="147">
        <f>IFERROR(VLOOKUP(B531,'A2. Rate Change &amp; Enrollment'!$C$20:$K$769,7,FALSE),0)</f>
        <v>0</v>
      </c>
      <c r="AQ531" s="150" t="e">
        <f t="shared" si="70"/>
        <v>#DIV/0!</v>
      </c>
      <c r="AS531" s="177"/>
      <c r="AT531" s="177"/>
      <c r="AV531" s="153" t="e">
        <f t="shared" si="71"/>
        <v>#DIV/0!</v>
      </c>
      <c r="AW531" s="101"/>
      <c r="AY531" s="132"/>
      <c r="AZ531" s="101"/>
      <c r="BA531" s="94"/>
      <c r="BB531" s="94"/>
      <c r="BC531" s="94"/>
      <c r="BD531" s="94"/>
      <c r="BE531" s="101"/>
      <c r="BF531" s="132"/>
      <c r="BG531" s="98"/>
      <c r="BH531" s="74" t="str">
        <f t="shared" si="66"/>
        <v>N</v>
      </c>
      <c r="BI531" t="e">
        <f t="shared" si="67"/>
        <v>#DIV/0!</v>
      </c>
      <c r="BK531" s="283">
        <f>IFERROR(VLOOKUP($B531, 'A2. Rate Change &amp; Enrollment'!$C$14:$BY$769, 75, FALSE), 0)</f>
        <v>0</v>
      </c>
      <c r="BL531" s="283" t="e">
        <f t="shared" si="68"/>
        <v>#DIV/0!</v>
      </c>
      <c r="BM531" s="283" t="e">
        <f t="shared" si="69"/>
        <v>#DIV/0!</v>
      </c>
      <c r="BN531" t="e">
        <f t="shared" si="72"/>
        <v>#DIV/0!</v>
      </c>
    </row>
    <row r="532" spans="1:66" x14ac:dyDescent="0.35">
      <c r="A532" t="s">
        <v>835</v>
      </c>
      <c r="B532" s="144"/>
      <c r="C532" s="98"/>
      <c r="D532" s="43" t="str">
        <f t="shared" si="65"/>
        <v>Other</v>
      </c>
      <c r="E532" s="100"/>
      <c r="F532" s="101"/>
      <c r="G532" s="100"/>
      <c r="H532" s="101"/>
      <c r="I532" s="100"/>
      <c r="J532" s="101"/>
      <c r="K532" s="100"/>
      <c r="L532" s="101"/>
      <c r="M532" s="100"/>
      <c r="N532" s="101"/>
      <c r="O532" s="100"/>
      <c r="P532" s="101"/>
      <c r="Q532" s="100"/>
      <c r="R532" s="101"/>
      <c r="S532" s="100"/>
      <c r="T532" s="101"/>
      <c r="U532" s="118"/>
      <c r="V532" s="118"/>
      <c r="W532" s="100"/>
      <c r="X532" s="100"/>
      <c r="Y532" s="100"/>
      <c r="Z532" s="100"/>
      <c r="AA532" s="132"/>
      <c r="AB532" s="101"/>
      <c r="AC532" s="101"/>
      <c r="AD532" s="101"/>
      <c r="AE532" s="100"/>
      <c r="AF532" s="101"/>
      <c r="AG532" s="100"/>
      <c r="AH532" s="101"/>
      <c r="AI532" s="100"/>
      <c r="AJ532" s="101"/>
      <c r="AK532" s="100"/>
      <c r="AL532" s="101"/>
      <c r="AM532" s="101"/>
      <c r="AN532" s="8"/>
      <c r="AO532" s="147">
        <f>IFERROR(VLOOKUP(B532,'A2. Rate Change &amp; Enrollment'!$C$20:$K$769,3,FALSE),0)</f>
        <v>0</v>
      </c>
      <c r="AP532" s="147">
        <f>IFERROR(VLOOKUP(B532,'A2. Rate Change &amp; Enrollment'!$C$20:$K$769,7,FALSE),0)</f>
        <v>0</v>
      </c>
      <c r="AQ532" s="150" t="e">
        <f t="shared" si="70"/>
        <v>#DIV/0!</v>
      </c>
      <c r="AS532" s="177"/>
      <c r="AT532" s="177"/>
      <c r="AV532" s="153" t="e">
        <f t="shared" si="71"/>
        <v>#DIV/0!</v>
      </c>
      <c r="AW532" s="101"/>
      <c r="AY532" s="132"/>
      <c r="AZ532" s="101"/>
      <c r="BA532" s="94"/>
      <c r="BB532" s="94"/>
      <c r="BC532" s="94"/>
      <c r="BD532" s="94"/>
      <c r="BE532" s="101"/>
      <c r="BF532" s="132"/>
      <c r="BG532" s="98"/>
      <c r="BH532" s="74" t="str">
        <f t="shared" si="66"/>
        <v>N</v>
      </c>
      <c r="BI532" t="e">
        <f t="shared" si="67"/>
        <v>#DIV/0!</v>
      </c>
      <c r="BK532" s="283">
        <f>IFERROR(VLOOKUP($B532, 'A2. Rate Change &amp; Enrollment'!$C$14:$BY$769, 75, FALSE), 0)</f>
        <v>0</v>
      </c>
      <c r="BL532" s="283" t="e">
        <f t="shared" si="68"/>
        <v>#DIV/0!</v>
      </c>
      <c r="BM532" s="283" t="e">
        <f t="shared" si="69"/>
        <v>#DIV/0!</v>
      </c>
      <c r="BN532" t="e">
        <f t="shared" si="72"/>
        <v>#DIV/0!</v>
      </c>
    </row>
    <row r="533" spans="1:66" x14ac:dyDescent="0.35">
      <c r="A533" t="s">
        <v>836</v>
      </c>
      <c r="B533" s="144"/>
      <c r="C533" s="98"/>
      <c r="D533" s="43" t="str">
        <f t="shared" si="65"/>
        <v>Other</v>
      </c>
      <c r="E533" s="100"/>
      <c r="F533" s="101"/>
      <c r="G533" s="100"/>
      <c r="H533" s="101"/>
      <c r="I533" s="100"/>
      <c r="J533" s="101"/>
      <c r="K533" s="100"/>
      <c r="L533" s="101"/>
      <c r="M533" s="100"/>
      <c r="N533" s="101"/>
      <c r="O533" s="100"/>
      <c r="P533" s="101"/>
      <c r="Q533" s="100"/>
      <c r="R533" s="101"/>
      <c r="S533" s="100"/>
      <c r="T533" s="101"/>
      <c r="U533" s="118"/>
      <c r="V533" s="118"/>
      <c r="W533" s="100"/>
      <c r="X533" s="100"/>
      <c r="Y533" s="100"/>
      <c r="Z533" s="100"/>
      <c r="AA533" s="132"/>
      <c r="AB533" s="101"/>
      <c r="AC533" s="101"/>
      <c r="AD533" s="101"/>
      <c r="AE533" s="100"/>
      <c r="AF533" s="101"/>
      <c r="AG533" s="100"/>
      <c r="AH533" s="101"/>
      <c r="AI533" s="100"/>
      <c r="AJ533" s="101"/>
      <c r="AK533" s="100"/>
      <c r="AL533" s="101"/>
      <c r="AM533" s="101"/>
      <c r="AN533" s="8"/>
      <c r="AO533" s="147">
        <f>IFERROR(VLOOKUP(B533,'A2. Rate Change &amp; Enrollment'!$C$20:$K$769,3,FALSE),0)</f>
        <v>0</v>
      </c>
      <c r="AP533" s="147">
        <f>IFERROR(VLOOKUP(B533,'A2. Rate Change &amp; Enrollment'!$C$20:$K$769,7,FALSE),0)</f>
        <v>0</v>
      </c>
      <c r="AQ533" s="150" t="e">
        <f t="shared" si="70"/>
        <v>#DIV/0!</v>
      </c>
      <c r="AS533" s="177"/>
      <c r="AT533" s="177"/>
      <c r="AV533" s="153" t="e">
        <f t="shared" si="71"/>
        <v>#DIV/0!</v>
      </c>
      <c r="AW533" s="101"/>
      <c r="AY533" s="132"/>
      <c r="AZ533" s="101"/>
      <c r="BA533" s="94"/>
      <c r="BB533" s="94"/>
      <c r="BC533" s="94"/>
      <c r="BD533" s="94"/>
      <c r="BE533" s="101"/>
      <c r="BF533" s="132"/>
      <c r="BG533" s="98"/>
      <c r="BH533" s="74" t="str">
        <f t="shared" si="66"/>
        <v>N</v>
      </c>
      <c r="BI533" t="e">
        <f t="shared" si="67"/>
        <v>#DIV/0!</v>
      </c>
      <c r="BK533" s="283">
        <f>IFERROR(VLOOKUP($B533, 'A2. Rate Change &amp; Enrollment'!$C$14:$BY$769, 75, FALSE), 0)</f>
        <v>0</v>
      </c>
      <c r="BL533" s="283" t="e">
        <f t="shared" si="68"/>
        <v>#DIV/0!</v>
      </c>
      <c r="BM533" s="283" t="e">
        <f t="shared" si="69"/>
        <v>#DIV/0!</v>
      </c>
      <c r="BN533" t="e">
        <f t="shared" si="72"/>
        <v>#DIV/0!</v>
      </c>
    </row>
    <row r="534" spans="1:66" x14ac:dyDescent="0.35">
      <c r="A534" t="s">
        <v>837</v>
      </c>
      <c r="B534" s="144"/>
      <c r="C534" s="98"/>
      <c r="D534" s="43" t="str">
        <f t="shared" si="65"/>
        <v>Other</v>
      </c>
      <c r="E534" s="100"/>
      <c r="F534" s="101"/>
      <c r="G534" s="100"/>
      <c r="H534" s="101"/>
      <c r="I534" s="100"/>
      <c r="J534" s="101"/>
      <c r="K534" s="100"/>
      <c r="L534" s="101"/>
      <c r="M534" s="100"/>
      <c r="N534" s="101"/>
      <c r="O534" s="100"/>
      <c r="P534" s="101"/>
      <c r="Q534" s="100"/>
      <c r="R534" s="101"/>
      <c r="S534" s="100"/>
      <c r="T534" s="101"/>
      <c r="U534" s="118"/>
      <c r="V534" s="118"/>
      <c r="W534" s="100"/>
      <c r="X534" s="100"/>
      <c r="Y534" s="100"/>
      <c r="Z534" s="100"/>
      <c r="AA534" s="132"/>
      <c r="AB534" s="101"/>
      <c r="AC534" s="101"/>
      <c r="AD534" s="101"/>
      <c r="AE534" s="100"/>
      <c r="AF534" s="101"/>
      <c r="AG534" s="100"/>
      <c r="AH534" s="101"/>
      <c r="AI534" s="100"/>
      <c r="AJ534" s="101"/>
      <c r="AK534" s="100"/>
      <c r="AL534" s="101"/>
      <c r="AM534" s="101"/>
      <c r="AN534" s="8"/>
      <c r="AO534" s="147">
        <f>IFERROR(VLOOKUP(B534,'A2. Rate Change &amp; Enrollment'!$C$20:$K$769,3,FALSE),0)</f>
        <v>0</v>
      </c>
      <c r="AP534" s="147">
        <f>IFERROR(VLOOKUP(B534,'A2. Rate Change &amp; Enrollment'!$C$20:$K$769,7,FALSE),0)</f>
        <v>0</v>
      </c>
      <c r="AQ534" s="150" t="e">
        <f t="shared" si="70"/>
        <v>#DIV/0!</v>
      </c>
      <c r="AS534" s="177"/>
      <c r="AT534" s="177"/>
      <c r="AV534" s="153" t="e">
        <f t="shared" si="71"/>
        <v>#DIV/0!</v>
      </c>
      <c r="AW534" s="101"/>
      <c r="AY534" s="132"/>
      <c r="AZ534" s="101"/>
      <c r="BA534" s="94"/>
      <c r="BB534" s="94"/>
      <c r="BC534" s="94"/>
      <c r="BD534" s="94"/>
      <c r="BE534" s="101"/>
      <c r="BF534" s="132"/>
      <c r="BG534" s="98"/>
      <c r="BH534" s="74" t="str">
        <f t="shared" si="66"/>
        <v>N</v>
      </c>
      <c r="BI534" t="e">
        <f t="shared" si="67"/>
        <v>#DIV/0!</v>
      </c>
      <c r="BK534" s="283">
        <f>IFERROR(VLOOKUP($B534, 'A2. Rate Change &amp; Enrollment'!$C$14:$BY$769, 75, FALSE), 0)</f>
        <v>0</v>
      </c>
      <c r="BL534" s="283" t="e">
        <f t="shared" si="68"/>
        <v>#DIV/0!</v>
      </c>
      <c r="BM534" s="283" t="e">
        <f t="shared" si="69"/>
        <v>#DIV/0!</v>
      </c>
      <c r="BN534" t="e">
        <f t="shared" si="72"/>
        <v>#DIV/0!</v>
      </c>
    </row>
    <row r="535" spans="1:66" x14ac:dyDescent="0.35">
      <c r="A535" t="s">
        <v>838</v>
      </c>
      <c r="B535" s="144"/>
      <c r="C535" s="98"/>
      <c r="D535" s="43" t="str">
        <f t="shared" si="65"/>
        <v>Other</v>
      </c>
      <c r="E535" s="100"/>
      <c r="F535" s="101"/>
      <c r="G535" s="100"/>
      <c r="H535" s="101"/>
      <c r="I535" s="100"/>
      <c r="J535" s="101"/>
      <c r="K535" s="100"/>
      <c r="L535" s="101"/>
      <c r="M535" s="100"/>
      <c r="N535" s="101"/>
      <c r="O535" s="100"/>
      <c r="P535" s="101"/>
      <c r="Q535" s="100"/>
      <c r="R535" s="101"/>
      <c r="S535" s="100"/>
      <c r="T535" s="101"/>
      <c r="U535" s="118"/>
      <c r="V535" s="118"/>
      <c r="W535" s="100"/>
      <c r="X535" s="100"/>
      <c r="Y535" s="100"/>
      <c r="Z535" s="100"/>
      <c r="AA535" s="132"/>
      <c r="AB535" s="101"/>
      <c r="AC535" s="101"/>
      <c r="AD535" s="101"/>
      <c r="AE535" s="100"/>
      <c r="AF535" s="101"/>
      <c r="AG535" s="100"/>
      <c r="AH535" s="101"/>
      <c r="AI535" s="100"/>
      <c r="AJ535" s="101"/>
      <c r="AK535" s="100"/>
      <c r="AL535" s="101"/>
      <c r="AM535" s="101"/>
      <c r="AN535" s="8"/>
      <c r="AO535" s="147">
        <f>IFERROR(VLOOKUP(B535,'A2. Rate Change &amp; Enrollment'!$C$20:$K$769,3,FALSE),0)</f>
        <v>0</v>
      </c>
      <c r="AP535" s="147">
        <f>IFERROR(VLOOKUP(B535,'A2. Rate Change &amp; Enrollment'!$C$20:$K$769,7,FALSE),0)</f>
        <v>0</v>
      </c>
      <c r="AQ535" s="150" t="e">
        <f t="shared" si="70"/>
        <v>#DIV/0!</v>
      </c>
      <c r="AS535" s="177"/>
      <c r="AT535" s="177"/>
      <c r="AV535" s="153" t="e">
        <f t="shared" si="71"/>
        <v>#DIV/0!</v>
      </c>
      <c r="AW535" s="101"/>
      <c r="AY535" s="132"/>
      <c r="AZ535" s="101"/>
      <c r="BA535" s="94"/>
      <c r="BB535" s="94"/>
      <c r="BC535" s="94"/>
      <c r="BD535" s="94"/>
      <c r="BE535" s="101"/>
      <c r="BF535" s="132"/>
      <c r="BG535" s="98"/>
      <c r="BH535" s="74" t="str">
        <f t="shared" si="66"/>
        <v>N</v>
      </c>
      <c r="BI535" t="e">
        <f t="shared" si="67"/>
        <v>#DIV/0!</v>
      </c>
      <c r="BK535" s="283">
        <f>IFERROR(VLOOKUP($B535, 'A2. Rate Change &amp; Enrollment'!$C$14:$BY$769, 75, FALSE), 0)</f>
        <v>0</v>
      </c>
      <c r="BL535" s="283" t="e">
        <f t="shared" si="68"/>
        <v>#DIV/0!</v>
      </c>
      <c r="BM535" s="283" t="e">
        <f t="shared" si="69"/>
        <v>#DIV/0!</v>
      </c>
      <c r="BN535" t="e">
        <f t="shared" si="72"/>
        <v>#DIV/0!</v>
      </c>
    </row>
    <row r="536" spans="1:66" x14ac:dyDescent="0.35">
      <c r="A536" t="s">
        <v>839</v>
      </c>
      <c r="B536" s="144"/>
      <c r="C536" s="98"/>
      <c r="D536" s="43" t="str">
        <f t="shared" si="65"/>
        <v>Other</v>
      </c>
      <c r="E536" s="100"/>
      <c r="F536" s="101"/>
      <c r="G536" s="100"/>
      <c r="H536" s="101"/>
      <c r="I536" s="100"/>
      <c r="J536" s="101"/>
      <c r="K536" s="100"/>
      <c r="L536" s="101"/>
      <c r="M536" s="100"/>
      <c r="N536" s="101"/>
      <c r="O536" s="100"/>
      <c r="P536" s="101"/>
      <c r="Q536" s="100"/>
      <c r="R536" s="101"/>
      <c r="S536" s="100"/>
      <c r="T536" s="101"/>
      <c r="U536" s="118"/>
      <c r="V536" s="118"/>
      <c r="W536" s="100"/>
      <c r="X536" s="100"/>
      <c r="Y536" s="100"/>
      <c r="Z536" s="100"/>
      <c r="AA536" s="132"/>
      <c r="AB536" s="101"/>
      <c r="AC536" s="101"/>
      <c r="AD536" s="101"/>
      <c r="AE536" s="100"/>
      <c r="AF536" s="101"/>
      <c r="AG536" s="100"/>
      <c r="AH536" s="101"/>
      <c r="AI536" s="100"/>
      <c r="AJ536" s="101"/>
      <c r="AK536" s="100"/>
      <c r="AL536" s="101"/>
      <c r="AM536" s="101"/>
      <c r="AN536" s="8"/>
      <c r="AO536" s="147">
        <f>IFERROR(VLOOKUP(B536,'A2. Rate Change &amp; Enrollment'!$C$20:$K$769,3,FALSE),0)</f>
        <v>0</v>
      </c>
      <c r="AP536" s="147">
        <f>IFERROR(VLOOKUP(B536,'A2. Rate Change &amp; Enrollment'!$C$20:$K$769,7,FALSE),0)</f>
        <v>0</v>
      </c>
      <c r="AQ536" s="150" t="e">
        <f t="shared" si="70"/>
        <v>#DIV/0!</v>
      </c>
      <c r="AS536" s="177"/>
      <c r="AT536" s="177"/>
      <c r="AV536" s="153" t="e">
        <f t="shared" si="71"/>
        <v>#DIV/0!</v>
      </c>
      <c r="AW536" s="101"/>
      <c r="AY536" s="132"/>
      <c r="AZ536" s="101"/>
      <c r="BA536" s="94"/>
      <c r="BB536" s="94"/>
      <c r="BC536" s="94"/>
      <c r="BD536" s="94"/>
      <c r="BE536" s="101"/>
      <c r="BF536" s="132"/>
      <c r="BG536" s="98"/>
      <c r="BH536" s="74" t="str">
        <f t="shared" si="66"/>
        <v>N</v>
      </c>
      <c r="BI536" t="e">
        <f t="shared" si="67"/>
        <v>#DIV/0!</v>
      </c>
      <c r="BK536" s="283">
        <f>IFERROR(VLOOKUP($B536, 'A2. Rate Change &amp; Enrollment'!$C$14:$BY$769, 75, FALSE), 0)</f>
        <v>0</v>
      </c>
      <c r="BL536" s="283" t="e">
        <f t="shared" si="68"/>
        <v>#DIV/0!</v>
      </c>
      <c r="BM536" s="283" t="e">
        <f t="shared" si="69"/>
        <v>#DIV/0!</v>
      </c>
      <c r="BN536" t="e">
        <f t="shared" si="72"/>
        <v>#DIV/0!</v>
      </c>
    </row>
    <row r="537" spans="1:66" x14ac:dyDescent="0.35">
      <c r="A537" t="s">
        <v>840</v>
      </c>
      <c r="B537" s="144"/>
      <c r="C537" s="98"/>
      <c r="D537" s="43" t="str">
        <f t="shared" si="65"/>
        <v>Other</v>
      </c>
      <c r="E537" s="100"/>
      <c r="F537" s="101"/>
      <c r="G537" s="100"/>
      <c r="H537" s="101"/>
      <c r="I537" s="100"/>
      <c r="J537" s="101"/>
      <c r="K537" s="100"/>
      <c r="L537" s="101"/>
      <c r="M537" s="100"/>
      <c r="N537" s="101"/>
      <c r="O537" s="100"/>
      <c r="P537" s="101"/>
      <c r="Q537" s="100"/>
      <c r="R537" s="101"/>
      <c r="S537" s="100"/>
      <c r="T537" s="101"/>
      <c r="U537" s="118"/>
      <c r="V537" s="118"/>
      <c r="W537" s="100"/>
      <c r="X537" s="100"/>
      <c r="Y537" s="100"/>
      <c r="Z537" s="100"/>
      <c r="AA537" s="132"/>
      <c r="AB537" s="101"/>
      <c r="AC537" s="101"/>
      <c r="AD537" s="101"/>
      <c r="AE537" s="100"/>
      <c r="AF537" s="101"/>
      <c r="AG537" s="100"/>
      <c r="AH537" s="101"/>
      <c r="AI537" s="100"/>
      <c r="AJ537" s="101"/>
      <c r="AK537" s="100"/>
      <c r="AL537" s="101"/>
      <c r="AM537" s="101"/>
      <c r="AN537" s="8"/>
      <c r="AO537" s="147">
        <f>IFERROR(VLOOKUP(B537,'A2. Rate Change &amp; Enrollment'!$C$20:$K$769,3,FALSE),0)</f>
        <v>0</v>
      </c>
      <c r="AP537" s="147">
        <f>IFERROR(VLOOKUP(B537,'A2. Rate Change &amp; Enrollment'!$C$20:$K$769,7,FALSE),0)</f>
        <v>0</v>
      </c>
      <c r="AQ537" s="150" t="e">
        <f t="shared" si="70"/>
        <v>#DIV/0!</v>
      </c>
      <c r="AS537" s="177"/>
      <c r="AT537" s="177"/>
      <c r="AV537" s="153" t="e">
        <f t="shared" si="71"/>
        <v>#DIV/0!</v>
      </c>
      <c r="AW537" s="101"/>
      <c r="AY537" s="132"/>
      <c r="AZ537" s="101"/>
      <c r="BA537" s="94"/>
      <c r="BB537" s="94"/>
      <c r="BC537" s="94"/>
      <c r="BD537" s="94"/>
      <c r="BE537" s="101"/>
      <c r="BF537" s="132"/>
      <c r="BG537" s="98"/>
      <c r="BH537" s="74" t="str">
        <f t="shared" si="66"/>
        <v>N</v>
      </c>
      <c r="BI537" t="e">
        <f t="shared" si="67"/>
        <v>#DIV/0!</v>
      </c>
      <c r="BK537" s="283">
        <f>IFERROR(VLOOKUP($B537, 'A2. Rate Change &amp; Enrollment'!$C$14:$BY$769, 75, FALSE), 0)</f>
        <v>0</v>
      </c>
      <c r="BL537" s="283" t="e">
        <f t="shared" si="68"/>
        <v>#DIV/0!</v>
      </c>
      <c r="BM537" s="283" t="e">
        <f t="shared" si="69"/>
        <v>#DIV/0!</v>
      </c>
      <c r="BN537" t="e">
        <f t="shared" si="72"/>
        <v>#DIV/0!</v>
      </c>
    </row>
    <row r="538" spans="1:66" x14ac:dyDescent="0.35">
      <c r="A538" t="s">
        <v>841</v>
      </c>
      <c r="B538" s="144"/>
      <c r="C538" s="98"/>
      <c r="D538" s="43" t="str">
        <f t="shared" si="65"/>
        <v>Other</v>
      </c>
      <c r="E538" s="100"/>
      <c r="F538" s="101"/>
      <c r="G538" s="100"/>
      <c r="H538" s="101"/>
      <c r="I538" s="100"/>
      <c r="J538" s="101"/>
      <c r="K538" s="100"/>
      <c r="L538" s="101"/>
      <c r="M538" s="100"/>
      <c r="N538" s="101"/>
      <c r="O538" s="100"/>
      <c r="P538" s="101"/>
      <c r="Q538" s="100"/>
      <c r="R538" s="101"/>
      <c r="S538" s="100"/>
      <c r="T538" s="101"/>
      <c r="U538" s="118"/>
      <c r="V538" s="118"/>
      <c r="W538" s="100"/>
      <c r="X538" s="100"/>
      <c r="Y538" s="100"/>
      <c r="Z538" s="100"/>
      <c r="AA538" s="132"/>
      <c r="AB538" s="101"/>
      <c r="AC538" s="101"/>
      <c r="AD538" s="101"/>
      <c r="AE538" s="100"/>
      <c r="AF538" s="101"/>
      <c r="AG538" s="100"/>
      <c r="AH538" s="101"/>
      <c r="AI538" s="100"/>
      <c r="AJ538" s="101"/>
      <c r="AK538" s="100"/>
      <c r="AL538" s="101"/>
      <c r="AM538" s="101"/>
      <c r="AN538" s="8"/>
      <c r="AO538" s="147">
        <f>IFERROR(VLOOKUP(B538,'A2. Rate Change &amp; Enrollment'!$C$20:$K$769,3,FALSE),0)</f>
        <v>0</v>
      </c>
      <c r="AP538" s="147">
        <f>IFERROR(VLOOKUP(B538,'A2. Rate Change &amp; Enrollment'!$C$20:$K$769,7,FALSE),0)</f>
        <v>0</v>
      </c>
      <c r="AQ538" s="150" t="e">
        <f t="shared" si="70"/>
        <v>#DIV/0!</v>
      </c>
      <c r="AS538" s="177"/>
      <c r="AT538" s="177"/>
      <c r="AV538" s="153" t="e">
        <f t="shared" si="71"/>
        <v>#DIV/0!</v>
      </c>
      <c r="AW538" s="101"/>
      <c r="AY538" s="132"/>
      <c r="AZ538" s="101"/>
      <c r="BA538" s="94"/>
      <c r="BB538" s="94"/>
      <c r="BC538" s="94"/>
      <c r="BD538" s="94"/>
      <c r="BE538" s="101"/>
      <c r="BF538" s="132"/>
      <c r="BG538" s="98"/>
      <c r="BH538" s="74" t="str">
        <f t="shared" si="66"/>
        <v>N</v>
      </c>
      <c r="BI538" t="e">
        <f t="shared" si="67"/>
        <v>#DIV/0!</v>
      </c>
      <c r="BK538" s="283">
        <f>IFERROR(VLOOKUP($B538, 'A2. Rate Change &amp; Enrollment'!$C$14:$BY$769, 75, FALSE), 0)</f>
        <v>0</v>
      </c>
      <c r="BL538" s="283" t="e">
        <f t="shared" si="68"/>
        <v>#DIV/0!</v>
      </c>
      <c r="BM538" s="283" t="e">
        <f t="shared" si="69"/>
        <v>#DIV/0!</v>
      </c>
      <c r="BN538" t="e">
        <f t="shared" si="72"/>
        <v>#DIV/0!</v>
      </c>
    </row>
    <row r="539" spans="1:66" x14ac:dyDescent="0.35">
      <c r="A539" t="s">
        <v>842</v>
      </c>
      <c r="B539" s="144"/>
      <c r="C539" s="98"/>
      <c r="D539" s="43" t="str">
        <f t="shared" si="65"/>
        <v>Other</v>
      </c>
      <c r="E539" s="100"/>
      <c r="F539" s="101"/>
      <c r="G539" s="100"/>
      <c r="H539" s="101"/>
      <c r="I539" s="100"/>
      <c r="J539" s="101"/>
      <c r="K539" s="100"/>
      <c r="L539" s="101"/>
      <c r="M539" s="100"/>
      <c r="N539" s="101"/>
      <c r="O539" s="100"/>
      <c r="P539" s="101"/>
      <c r="Q539" s="100"/>
      <c r="R539" s="101"/>
      <c r="S539" s="100"/>
      <c r="T539" s="101"/>
      <c r="U539" s="118"/>
      <c r="V539" s="118"/>
      <c r="W539" s="100"/>
      <c r="X539" s="100"/>
      <c r="Y539" s="100"/>
      <c r="Z539" s="100"/>
      <c r="AA539" s="132"/>
      <c r="AB539" s="101"/>
      <c r="AC539" s="101"/>
      <c r="AD539" s="101"/>
      <c r="AE539" s="100"/>
      <c r="AF539" s="101"/>
      <c r="AG539" s="100"/>
      <c r="AH539" s="101"/>
      <c r="AI539" s="100"/>
      <c r="AJ539" s="101"/>
      <c r="AK539" s="100"/>
      <c r="AL539" s="101"/>
      <c r="AM539" s="101"/>
      <c r="AN539" s="8"/>
      <c r="AO539" s="147">
        <f>IFERROR(VLOOKUP(B539,'A2. Rate Change &amp; Enrollment'!$C$20:$K$769,3,FALSE),0)</f>
        <v>0</v>
      </c>
      <c r="AP539" s="147">
        <f>IFERROR(VLOOKUP(B539,'A2. Rate Change &amp; Enrollment'!$C$20:$K$769,7,FALSE),0)</f>
        <v>0</v>
      </c>
      <c r="AQ539" s="150" t="e">
        <f t="shared" si="70"/>
        <v>#DIV/0!</v>
      </c>
      <c r="AS539" s="177"/>
      <c r="AT539" s="177"/>
      <c r="AV539" s="153" t="e">
        <f t="shared" si="71"/>
        <v>#DIV/0!</v>
      </c>
      <c r="AW539" s="101"/>
      <c r="AY539" s="132"/>
      <c r="AZ539" s="101"/>
      <c r="BA539" s="94"/>
      <c r="BB539" s="94"/>
      <c r="BC539" s="94"/>
      <c r="BD539" s="94"/>
      <c r="BE539" s="101"/>
      <c r="BF539" s="132"/>
      <c r="BG539" s="98"/>
      <c r="BH539" s="74" t="str">
        <f t="shared" si="66"/>
        <v>N</v>
      </c>
      <c r="BI539" t="e">
        <f t="shared" si="67"/>
        <v>#DIV/0!</v>
      </c>
      <c r="BK539" s="283">
        <f>IFERROR(VLOOKUP($B539, 'A2. Rate Change &amp; Enrollment'!$C$14:$BY$769, 75, FALSE), 0)</f>
        <v>0</v>
      </c>
      <c r="BL539" s="283" t="e">
        <f t="shared" si="68"/>
        <v>#DIV/0!</v>
      </c>
      <c r="BM539" s="283" t="e">
        <f t="shared" si="69"/>
        <v>#DIV/0!</v>
      </c>
      <c r="BN539" t="e">
        <f t="shared" si="72"/>
        <v>#DIV/0!</v>
      </c>
    </row>
    <row r="540" spans="1:66" x14ac:dyDescent="0.35">
      <c r="A540" t="s">
        <v>843</v>
      </c>
      <c r="B540" s="144"/>
      <c r="C540" s="98"/>
      <c r="D540" s="43" t="str">
        <f t="shared" si="65"/>
        <v>Other</v>
      </c>
      <c r="E540" s="100"/>
      <c r="F540" s="101"/>
      <c r="G540" s="100"/>
      <c r="H540" s="101"/>
      <c r="I540" s="100"/>
      <c r="J540" s="101"/>
      <c r="K540" s="100"/>
      <c r="L540" s="101"/>
      <c r="M540" s="100"/>
      <c r="N540" s="101"/>
      <c r="O540" s="100"/>
      <c r="P540" s="101"/>
      <c r="Q540" s="100"/>
      <c r="R540" s="101"/>
      <c r="S540" s="100"/>
      <c r="T540" s="101"/>
      <c r="U540" s="118"/>
      <c r="V540" s="118"/>
      <c r="W540" s="100"/>
      <c r="X540" s="100"/>
      <c r="Y540" s="100"/>
      <c r="Z540" s="100"/>
      <c r="AA540" s="132"/>
      <c r="AB540" s="101"/>
      <c r="AC540" s="101"/>
      <c r="AD540" s="101"/>
      <c r="AE540" s="100"/>
      <c r="AF540" s="101"/>
      <c r="AG540" s="100"/>
      <c r="AH540" s="101"/>
      <c r="AI540" s="100"/>
      <c r="AJ540" s="101"/>
      <c r="AK540" s="100"/>
      <c r="AL540" s="101"/>
      <c r="AM540" s="101"/>
      <c r="AN540" s="8"/>
      <c r="AO540" s="147">
        <f>IFERROR(VLOOKUP(B540,'A2. Rate Change &amp; Enrollment'!$C$20:$K$769,3,FALSE),0)</f>
        <v>0</v>
      </c>
      <c r="AP540" s="147">
        <f>IFERROR(VLOOKUP(B540,'A2. Rate Change &amp; Enrollment'!$C$20:$K$769,7,FALSE),0)</f>
        <v>0</v>
      </c>
      <c r="AQ540" s="150" t="e">
        <f t="shared" si="70"/>
        <v>#DIV/0!</v>
      </c>
      <c r="AS540" s="177"/>
      <c r="AT540" s="177"/>
      <c r="AV540" s="153" t="e">
        <f t="shared" si="71"/>
        <v>#DIV/0!</v>
      </c>
      <c r="AW540" s="101"/>
      <c r="AY540" s="132"/>
      <c r="AZ540" s="101"/>
      <c r="BA540" s="94"/>
      <c r="BB540" s="94"/>
      <c r="BC540" s="94"/>
      <c r="BD540" s="94"/>
      <c r="BE540" s="101"/>
      <c r="BF540" s="132"/>
      <c r="BG540" s="98"/>
      <c r="BH540" s="74" t="str">
        <f t="shared" si="66"/>
        <v>N</v>
      </c>
      <c r="BI540" t="e">
        <f t="shared" si="67"/>
        <v>#DIV/0!</v>
      </c>
      <c r="BK540" s="283">
        <f>IFERROR(VLOOKUP($B540, 'A2. Rate Change &amp; Enrollment'!$C$14:$BY$769, 75, FALSE), 0)</f>
        <v>0</v>
      </c>
      <c r="BL540" s="283" t="e">
        <f t="shared" si="68"/>
        <v>#DIV/0!</v>
      </c>
      <c r="BM540" s="283" t="e">
        <f t="shared" si="69"/>
        <v>#DIV/0!</v>
      </c>
      <c r="BN540" t="e">
        <f t="shared" si="72"/>
        <v>#DIV/0!</v>
      </c>
    </row>
    <row r="541" spans="1:66" x14ac:dyDescent="0.35">
      <c r="A541" t="s">
        <v>844</v>
      </c>
      <c r="B541" s="144"/>
      <c r="C541" s="98"/>
      <c r="D541" s="43" t="str">
        <f t="shared" si="65"/>
        <v>Other</v>
      </c>
      <c r="E541" s="100"/>
      <c r="F541" s="101"/>
      <c r="G541" s="100"/>
      <c r="H541" s="101"/>
      <c r="I541" s="100"/>
      <c r="J541" s="101"/>
      <c r="K541" s="100"/>
      <c r="L541" s="101"/>
      <c r="M541" s="100"/>
      <c r="N541" s="101"/>
      <c r="O541" s="100"/>
      <c r="P541" s="101"/>
      <c r="Q541" s="100"/>
      <c r="R541" s="101"/>
      <c r="S541" s="100"/>
      <c r="T541" s="101"/>
      <c r="U541" s="118"/>
      <c r="V541" s="118"/>
      <c r="W541" s="100"/>
      <c r="X541" s="100"/>
      <c r="Y541" s="100"/>
      <c r="Z541" s="100"/>
      <c r="AA541" s="132"/>
      <c r="AB541" s="101"/>
      <c r="AC541" s="101"/>
      <c r="AD541" s="101"/>
      <c r="AE541" s="100"/>
      <c r="AF541" s="101"/>
      <c r="AG541" s="100"/>
      <c r="AH541" s="101"/>
      <c r="AI541" s="100"/>
      <c r="AJ541" s="101"/>
      <c r="AK541" s="100"/>
      <c r="AL541" s="101"/>
      <c r="AM541" s="101"/>
      <c r="AN541" s="8"/>
      <c r="AO541" s="147">
        <f>IFERROR(VLOOKUP(B541,'A2. Rate Change &amp; Enrollment'!$C$20:$K$769,3,FALSE),0)</f>
        <v>0</v>
      </c>
      <c r="AP541" s="147">
        <f>IFERROR(VLOOKUP(B541,'A2. Rate Change &amp; Enrollment'!$C$20:$K$769,7,FALSE),0)</f>
        <v>0</v>
      </c>
      <c r="AQ541" s="150" t="e">
        <f t="shared" si="70"/>
        <v>#DIV/0!</v>
      </c>
      <c r="AS541" s="177"/>
      <c r="AT541" s="177"/>
      <c r="AV541" s="153" t="e">
        <f t="shared" si="71"/>
        <v>#DIV/0!</v>
      </c>
      <c r="AW541" s="101"/>
      <c r="AY541" s="132"/>
      <c r="AZ541" s="101"/>
      <c r="BA541" s="94"/>
      <c r="BB541" s="94"/>
      <c r="BC541" s="94"/>
      <c r="BD541" s="94"/>
      <c r="BE541" s="101"/>
      <c r="BF541" s="132"/>
      <c r="BG541" s="98"/>
      <c r="BH541" s="74" t="str">
        <f t="shared" si="66"/>
        <v>N</v>
      </c>
      <c r="BI541" t="e">
        <f t="shared" si="67"/>
        <v>#DIV/0!</v>
      </c>
      <c r="BK541" s="283">
        <f>IFERROR(VLOOKUP($B541, 'A2. Rate Change &amp; Enrollment'!$C$14:$BY$769, 75, FALSE), 0)</f>
        <v>0</v>
      </c>
      <c r="BL541" s="283" t="e">
        <f t="shared" si="68"/>
        <v>#DIV/0!</v>
      </c>
      <c r="BM541" s="283" t="e">
        <f t="shared" si="69"/>
        <v>#DIV/0!</v>
      </c>
      <c r="BN541" t="e">
        <f t="shared" si="72"/>
        <v>#DIV/0!</v>
      </c>
    </row>
    <row r="542" spans="1:66" x14ac:dyDescent="0.35">
      <c r="A542" t="s">
        <v>845</v>
      </c>
      <c r="B542" s="144"/>
      <c r="C542" s="98"/>
      <c r="D542" s="43" t="str">
        <f t="shared" si="65"/>
        <v>Other</v>
      </c>
      <c r="E542" s="100"/>
      <c r="F542" s="101"/>
      <c r="G542" s="100"/>
      <c r="H542" s="101"/>
      <c r="I542" s="100"/>
      <c r="J542" s="101"/>
      <c r="K542" s="100"/>
      <c r="L542" s="101"/>
      <c r="M542" s="100"/>
      <c r="N542" s="101"/>
      <c r="O542" s="100"/>
      <c r="P542" s="101"/>
      <c r="Q542" s="100"/>
      <c r="R542" s="101"/>
      <c r="S542" s="100"/>
      <c r="T542" s="101"/>
      <c r="U542" s="118"/>
      <c r="V542" s="118"/>
      <c r="W542" s="100"/>
      <c r="X542" s="100"/>
      <c r="Y542" s="100"/>
      <c r="Z542" s="100"/>
      <c r="AA542" s="132"/>
      <c r="AB542" s="101"/>
      <c r="AC542" s="101"/>
      <c r="AD542" s="101"/>
      <c r="AE542" s="100"/>
      <c r="AF542" s="101"/>
      <c r="AG542" s="100"/>
      <c r="AH542" s="101"/>
      <c r="AI542" s="100"/>
      <c r="AJ542" s="101"/>
      <c r="AK542" s="100"/>
      <c r="AL542" s="101"/>
      <c r="AM542" s="101"/>
      <c r="AN542" s="8"/>
      <c r="AO542" s="147">
        <f>IFERROR(VLOOKUP(B542,'A2. Rate Change &amp; Enrollment'!$C$20:$K$769,3,FALSE),0)</f>
        <v>0</v>
      </c>
      <c r="AP542" s="147">
        <f>IFERROR(VLOOKUP(B542,'A2. Rate Change &amp; Enrollment'!$C$20:$K$769,7,FALSE),0)</f>
        <v>0</v>
      </c>
      <c r="AQ542" s="150" t="e">
        <f t="shared" si="70"/>
        <v>#DIV/0!</v>
      </c>
      <c r="AS542" s="177"/>
      <c r="AT542" s="177"/>
      <c r="AV542" s="153" t="e">
        <f t="shared" si="71"/>
        <v>#DIV/0!</v>
      </c>
      <c r="AW542" s="101"/>
      <c r="AY542" s="132"/>
      <c r="AZ542" s="101"/>
      <c r="BA542" s="94"/>
      <c r="BB542" s="94"/>
      <c r="BC542" s="94"/>
      <c r="BD542" s="94"/>
      <c r="BE542" s="101"/>
      <c r="BF542" s="132"/>
      <c r="BG542" s="98"/>
      <c r="BH542" s="74" t="str">
        <f t="shared" si="66"/>
        <v>N</v>
      </c>
      <c r="BI542" t="e">
        <f t="shared" si="67"/>
        <v>#DIV/0!</v>
      </c>
      <c r="BK542" s="283">
        <f>IFERROR(VLOOKUP($B542, 'A2. Rate Change &amp; Enrollment'!$C$14:$BY$769, 75, FALSE), 0)</f>
        <v>0</v>
      </c>
      <c r="BL542" s="283" t="e">
        <f t="shared" si="68"/>
        <v>#DIV/0!</v>
      </c>
      <c r="BM542" s="283" t="e">
        <f t="shared" si="69"/>
        <v>#DIV/0!</v>
      </c>
      <c r="BN542" t="e">
        <f t="shared" si="72"/>
        <v>#DIV/0!</v>
      </c>
    </row>
    <row r="543" spans="1:66" x14ac:dyDescent="0.35">
      <c r="A543" t="s">
        <v>846</v>
      </c>
      <c r="B543" s="144"/>
      <c r="C543" s="98"/>
      <c r="D543" s="43" t="str">
        <f t="shared" si="65"/>
        <v>Other</v>
      </c>
      <c r="E543" s="100"/>
      <c r="F543" s="101"/>
      <c r="G543" s="100"/>
      <c r="H543" s="101"/>
      <c r="I543" s="100"/>
      <c r="J543" s="101"/>
      <c r="K543" s="100"/>
      <c r="L543" s="101"/>
      <c r="M543" s="100"/>
      <c r="N543" s="101"/>
      <c r="O543" s="100"/>
      <c r="P543" s="101"/>
      <c r="Q543" s="100"/>
      <c r="R543" s="101"/>
      <c r="S543" s="100"/>
      <c r="T543" s="101"/>
      <c r="U543" s="118"/>
      <c r="V543" s="118"/>
      <c r="W543" s="100"/>
      <c r="X543" s="100"/>
      <c r="Y543" s="100"/>
      <c r="Z543" s="100"/>
      <c r="AA543" s="132"/>
      <c r="AB543" s="101"/>
      <c r="AC543" s="101"/>
      <c r="AD543" s="101"/>
      <c r="AE543" s="100"/>
      <c r="AF543" s="101"/>
      <c r="AG543" s="100"/>
      <c r="AH543" s="101"/>
      <c r="AI543" s="100"/>
      <c r="AJ543" s="101"/>
      <c r="AK543" s="100"/>
      <c r="AL543" s="101"/>
      <c r="AM543" s="101"/>
      <c r="AN543" s="8"/>
      <c r="AO543" s="147">
        <f>IFERROR(VLOOKUP(B543,'A2. Rate Change &amp; Enrollment'!$C$20:$K$769,3,FALSE),0)</f>
        <v>0</v>
      </c>
      <c r="AP543" s="147">
        <f>IFERROR(VLOOKUP(B543,'A2. Rate Change &amp; Enrollment'!$C$20:$K$769,7,FALSE),0)</f>
        <v>0</v>
      </c>
      <c r="AQ543" s="150" t="e">
        <f t="shared" si="70"/>
        <v>#DIV/0!</v>
      </c>
      <c r="AS543" s="177"/>
      <c r="AT543" s="177"/>
      <c r="AV543" s="153" t="e">
        <f t="shared" si="71"/>
        <v>#DIV/0!</v>
      </c>
      <c r="AW543" s="101"/>
      <c r="AY543" s="132"/>
      <c r="AZ543" s="101"/>
      <c r="BA543" s="94"/>
      <c r="BB543" s="94"/>
      <c r="BC543" s="94"/>
      <c r="BD543" s="94"/>
      <c r="BE543" s="101"/>
      <c r="BF543" s="132"/>
      <c r="BG543" s="98"/>
      <c r="BH543" s="74" t="str">
        <f t="shared" si="66"/>
        <v>N</v>
      </c>
      <c r="BI543" t="e">
        <f t="shared" si="67"/>
        <v>#DIV/0!</v>
      </c>
      <c r="BK543" s="283">
        <f>IFERROR(VLOOKUP($B543, 'A2. Rate Change &amp; Enrollment'!$C$14:$BY$769, 75, FALSE), 0)</f>
        <v>0</v>
      </c>
      <c r="BL543" s="283" t="e">
        <f t="shared" si="68"/>
        <v>#DIV/0!</v>
      </c>
      <c r="BM543" s="283" t="e">
        <f t="shared" si="69"/>
        <v>#DIV/0!</v>
      </c>
      <c r="BN543" t="e">
        <f t="shared" si="72"/>
        <v>#DIV/0!</v>
      </c>
    </row>
    <row r="544" spans="1:66" x14ac:dyDescent="0.35">
      <c r="A544" t="s">
        <v>847</v>
      </c>
      <c r="B544" s="144"/>
      <c r="C544" s="98"/>
      <c r="D544" s="43" t="str">
        <f t="shared" si="65"/>
        <v>Other</v>
      </c>
      <c r="E544" s="100"/>
      <c r="F544" s="101"/>
      <c r="G544" s="100"/>
      <c r="H544" s="101"/>
      <c r="I544" s="100"/>
      <c r="J544" s="101"/>
      <c r="K544" s="100"/>
      <c r="L544" s="101"/>
      <c r="M544" s="100"/>
      <c r="N544" s="101"/>
      <c r="O544" s="100"/>
      <c r="P544" s="101"/>
      <c r="Q544" s="100"/>
      <c r="R544" s="101"/>
      <c r="S544" s="100"/>
      <c r="T544" s="101"/>
      <c r="U544" s="118"/>
      <c r="V544" s="118"/>
      <c r="W544" s="100"/>
      <c r="X544" s="100"/>
      <c r="Y544" s="100"/>
      <c r="Z544" s="100"/>
      <c r="AA544" s="132"/>
      <c r="AB544" s="101"/>
      <c r="AC544" s="101"/>
      <c r="AD544" s="101"/>
      <c r="AE544" s="100"/>
      <c r="AF544" s="101"/>
      <c r="AG544" s="100"/>
      <c r="AH544" s="101"/>
      <c r="AI544" s="100"/>
      <c r="AJ544" s="101"/>
      <c r="AK544" s="100"/>
      <c r="AL544" s="101"/>
      <c r="AM544" s="101"/>
      <c r="AN544" s="8"/>
      <c r="AO544" s="147">
        <f>IFERROR(VLOOKUP(B544,'A2. Rate Change &amp; Enrollment'!$C$20:$K$769,3,FALSE),0)</f>
        <v>0</v>
      </c>
      <c r="AP544" s="147">
        <f>IFERROR(VLOOKUP(B544,'A2. Rate Change &amp; Enrollment'!$C$20:$K$769,7,FALSE),0)</f>
        <v>0</v>
      </c>
      <c r="AQ544" s="150" t="e">
        <f t="shared" si="70"/>
        <v>#DIV/0!</v>
      </c>
      <c r="AS544" s="177"/>
      <c r="AT544" s="177"/>
      <c r="AV544" s="153" t="e">
        <f t="shared" si="71"/>
        <v>#DIV/0!</v>
      </c>
      <c r="AW544" s="101"/>
      <c r="AY544" s="132"/>
      <c r="AZ544" s="101"/>
      <c r="BA544" s="94"/>
      <c r="BB544" s="94"/>
      <c r="BC544" s="94"/>
      <c r="BD544" s="94"/>
      <c r="BE544" s="101"/>
      <c r="BF544" s="132"/>
      <c r="BG544" s="98"/>
      <c r="BH544" s="74" t="str">
        <f t="shared" si="66"/>
        <v>N</v>
      </c>
      <c r="BI544" t="e">
        <f t="shared" si="67"/>
        <v>#DIV/0!</v>
      </c>
      <c r="BK544" s="283">
        <f>IFERROR(VLOOKUP($B544, 'A2. Rate Change &amp; Enrollment'!$C$14:$BY$769, 75, FALSE), 0)</f>
        <v>0</v>
      </c>
      <c r="BL544" s="283" t="e">
        <f t="shared" si="68"/>
        <v>#DIV/0!</v>
      </c>
      <c r="BM544" s="283" t="e">
        <f t="shared" si="69"/>
        <v>#DIV/0!</v>
      </c>
      <c r="BN544" t="e">
        <f t="shared" si="72"/>
        <v>#DIV/0!</v>
      </c>
    </row>
    <row r="545" spans="1:66" x14ac:dyDescent="0.35">
      <c r="A545" t="s">
        <v>848</v>
      </c>
      <c r="B545" s="144"/>
      <c r="C545" s="98"/>
      <c r="D545" s="43" t="str">
        <f t="shared" si="65"/>
        <v>Other</v>
      </c>
      <c r="E545" s="100"/>
      <c r="F545" s="101"/>
      <c r="G545" s="100"/>
      <c r="H545" s="101"/>
      <c r="I545" s="100"/>
      <c r="J545" s="101"/>
      <c r="K545" s="100"/>
      <c r="L545" s="101"/>
      <c r="M545" s="100"/>
      <c r="N545" s="101"/>
      <c r="O545" s="100"/>
      <c r="P545" s="101"/>
      <c r="Q545" s="100"/>
      <c r="R545" s="101"/>
      <c r="S545" s="100"/>
      <c r="T545" s="101"/>
      <c r="U545" s="118"/>
      <c r="V545" s="118"/>
      <c r="W545" s="100"/>
      <c r="X545" s="100"/>
      <c r="Y545" s="100"/>
      <c r="Z545" s="100"/>
      <c r="AA545" s="132"/>
      <c r="AB545" s="101"/>
      <c r="AC545" s="101"/>
      <c r="AD545" s="101"/>
      <c r="AE545" s="100"/>
      <c r="AF545" s="101"/>
      <c r="AG545" s="100"/>
      <c r="AH545" s="101"/>
      <c r="AI545" s="100"/>
      <c r="AJ545" s="101"/>
      <c r="AK545" s="100"/>
      <c r="AL545" s="101"/>
      <c r="AM545" s="101"/>
      <c r="AN545" s="8"/>
      <c r="AO545" s="147">
        <f>IFERROR(VLOOKUP(B545,'A2. Rate Change &amp; Enrollment'!$C$20:$K$769,3,FALSE),0)</f>
        <v>0</v>
      </c>
      <c r="AP545" s="147">
        <f>IFERROR(VLOOKUP(B545,'A2. Rate Change &amp; Enrollment'!$C$20:$K$769,7,FALSE),0)</f>
        <v>0</v>
      </c>
      <c r="AQ545" s="150" t="e">
        <f t="shared" si="70"/>
        <v>#DIV/0!</v>
      </c>
      <c r="AS545" s="177"/>
      <c r="AT545" s="177"/>
      <c r="AV545" s="153" t="e">
        <f t="shared" si="71"/>
        <v>#DIV/0!</v>
      </c>
      <c r="AW545" s="101"/>
      <c r="AY545" s="132"/>
      <c r="AZ545" s="101"/>
      <c r="BA545" s="94"/>
      <c r="BB545" s="94"/>
      <c r="BC545" s="94"/>
      <c r="BD545" s="94"/>
      <c r="BE545" s="101"/>
      <c r="BF545" s="132"/>
      <c r="BG545" s="98"/>
      <c r="BH545" s="74" t="str">
        <f t="shared" si="66"/>
        <v>N</v>
      </c>
      <c r="BI545" t="e">
        <f t="shared" si="67"/>
        <v>#DIV/0!</v>
      </c>
      <c r="BK545" s="283">
        <f>IFERROR(VLOOKUP($B545, 'A2. Rate Change &amp; Enrollment'!$C$14:$BY$769, 75, FALSE), 0)</f>
        <v>0</v>
      </c>
      <c r="BL545" s="283" t="e">
        <f t="shared" si="68"/>
        <v>#DIV/0!</v>
      </c>
      <c r="BM545" s="283" t="e">
        <f t="shared" si="69"/>
        <v>#DIV/0!</v>
      </c>
      <c r="BN545" t="e">
        <f t="shared" si="72"/>
        <v>#DIV/0!</v>
      </c>
    </row>
    <row r="546" spans="1:66" x14ac:dyDescent="0.35">
      <c r="A546" t="s">
        <v>849</v>
      </c>
      <c r="B546" s="144"/>
      <c r="C546" s="98"/>
      <c r="D546" s="43" t="str">
        <f t="shared" si="65"/>
        <v>Other</v>
      </c>
      <c r="E546" s="100"/>
      <c r="F546" s="101"/>
      <c r="G546" s="100"/>
      <c r="H546" s="101"/>
      <c r="I546" s="100"/>
      <c r="J546" s="101"/>
      <c r="K546" s="100"/>
      <c r="L546" s="101"/>
      <c r="M546" s="100"/>
      <c r="N546" s="101"/>
      <c r="O546" s="100"/>
      <c r="P546" s="101"/>
      <c r="Q546" s="100"/>
      <c r="R546" s="101"/>
      <c r="S546" s="100"/>
      <c r="T546" s="101"/>
      <c r="U546" s="118"/>
      <c r="V546" s="118"/>
      <c r="W546" s="100"/>
      <c r="X546" s="100"/>
      <c r="Y546" s="100"/>
      <c r="Z546" s="100"/>
      <c r="AA546" s="132"/>
      <c r="AB546" s="101"/>
      <c r="AC546" s="101"/>
      <c r="AD546" s="101"/>
      <c r="AE546" s="100"/>
      <c r="AF546" s="101"/>
      <c r="AG546" s="100"/>
      <c r="AH546" s="101"/>
      <c r="AI546" s="100"/>
      <c r="AJ546" s="101"/>
      <c r="AK546" s="100"/>
      <c r="AL546" s="101"/>
      <c r="AM546" s="101"/>
      <c r="AN546" s="8"/>
      <c r="AO546" s="147">
        <f>IFERROR(VLOOKUP(B546,'A2. Rate Change &amp; Enrollment'!$C$20:$K$769,3,FALSE),0)</f>
        <v>0</v>
      </c>
      <c r="AP546" s="147">
        <f>IFERROR(VLOOKUP(B546,'A2. Rate Change &amp; Enrollment'!$C$20:$K$769,7,FALSE),0)</f>
        <v>0</v>
      </c>
      <c r="AQ546" s="150" t="e">
        <f t="shared" si="70"/>
        <v>#DIV/0!</v>
      </c>
      <c r="AS546" s="177"/>
      <c r="AT546" s="177"/>
      <c r="AV546" s="153" t="e">
        <f t="shared" si="71"/>
        <v>#DIV/0!</v>
      </c>
      <c r="AW546" s="101"/>
      <c r="AY546" s="132"/>
      <c r="AZ546" s="101"/>
      <c r="BA546" s="94"/>
      <c r="BB546" s="94"/>
      <c r="BC546" s="94"/>
      <c r="BD546" s="94"/>
      <c r="BE546" s="101"/>
      <c r="BF546" s="132"/>
      <c r="BG546" s="98"/>
      <c r="BH546" s="74" t="str">
        <f t="shared" si="66"/>
        <v>N</v>
      </c>
      <c r="BI546" t="e">
        <f t="shared" si="67"/>
        <v>#DIV/0!</v>
      </c>
      <c r="BK546" s="283">
        <f>IFERROR(VLOOKUP($B546, 'A2. Rate Change &amp; Enrollment'!$C$14:$BY$769, 75, FALSE), 0)</f>
        <v>0</v>
      </c>
      <c r="BL546" s="283" t="e">
        <f t="shared" si="68"/>
        <v>#DIV/0!</v>
      </c>
      <c r="BM546" s="283" t="e">
        <f t="shared" si="69"/>
        <v>#DIV/0!</v>
      </c>
      <c r="BN546" t="e">
        <f t="shared" si="72"/>
        <v>#DIV/0!</v>
      </c>
    </row>
    <row r="547" spans="1:66" x14ac:dyDescent="0.35">
      <c r="A547" t="s">
        <v>850</v>
      </c>
      <c r="B547" s="144"/>
      <c r="C547" s="98"/>
      <c r="D547" s="43" t="str">
        <f t="shared" si="65"/>
        <v>Other</v>
      </c>
      <c r="E547" s="100"/>
      <c r="F547" s="101"/>
      <c r="G547" s="100"/>
      <c r="H547" s="101"/>
      <c r="I547" s="100"/>
      <c r="J547" s="101"/>
      <c r="K547" s="100"/>
      <c r="L547" s="101"/>
      <c r="M547" s="100"/>
      <c r="N547" s="101"/>
      <c r="O547" s="100"/>
      <c r="P547" s="101"/>
      <c r="Q547" s="100"/>
      <c r="R547" s="101"/>
      <c r="S547" s="100"/>
      <c r="T547" s="101"/>
      <c r="U547" s="118"/>
      <c r="V547" s="118"/>
      <c r="W547" s="100"/>
      <c r="X547" s="100"/>
      <c r="Y547" s="100"/>
      <c r="Z547" s="100"/>
      <c r="AA547" s="132"/>
      <c r="AB547" s="101"/>
      <c r="AC547" s="101"/>
      <c r="AD547" s="101"/>
      <c r="AE547" s="100"/>
      <c r="AF547" s="101"/>
      <c r="AG547" s="100"/>
      <c r="AH547" s="101"/>
      <c r="AI547" s="100"/>
      <c r="AJ547" s="101"/>
      <c r="AK547" s="100"/>
      <c r="AL547" s="101"/>
      <c r="AM547" s="101"/>
      <c r="AN547" s="8"/>
      <c r="AO547" s="147">
        <f>IFERROR(VLOOKUP(B547,'A2. Rate Change &amp; Enrollment'!$C$20:$K$769,3,FALSE),0)</f>
        <v>0</v>
      </c>
      <c r="AP547" s="147">
        <f>IFERROR(VLOOKUP(B547,'A2. Rate Change &amp; Enrollment'!$C$20:$K$769,7,FALSE),0)</f>
        <v>0</v>
      </c>
      <c r="AQ547" s="150" t="e">
        <f t="shared" si="70"/>
        <v>#DIV/0!</v>
      </c>
      <c r="AS547" s="177"/>
      <c r="AT547" s="177"/>
      <c r="AV547" s="153" t="e">
        <f t="shared" si="71"/>
        <v>#DIV/0!</v>
      </c>
      <c r="AW547" s="101"/>
      <c r="AY547" s="132"/>
      <c r="AZ547" s="101"/>
      <c r="BA547" s="94"/>
      <c r="BB547" s="94"/>
      <c r="BC547" s="94"/>
      <c r="BD547" s="94"/>
      <c r="BE547" s="101"/>
      <c r="BF547" s="132"/>
      <c r="BG547" s="98"/>
      <c r="BH547" s="74" t="str">
        <f t="shared" si="66"/>
        <v>N</v>
      </c>
      <c r="BI547" t="e">
        <f t="shared" si="67"/>
        <v>#DIV/0!</v>
      </c>
      <c r="BK547" s="283">
        <f>IFERROR(VLOOKUP($B547, 'A2. Rate Change &amp; Enrollment'!$C$14:$BY$769, 75, FALSE), 0)</f>
        <v>0</v>
      </c>
      <c r="BL547" s="283" t="e">
        <f t="shared" si="68"/>
        <v>#DIV/0!</v>
      </c>
      <c r="BM547" s="283" t="e">
        <f t="shared" si="69"/>
        <v>#DIV/0!</v>
      </c>
      <c r="BN547" t="e">
        <f t="shared" si="72"/>
        <v>#DIV/0!</v>
      </c>
    </row>
    <row r="548" spans="1:66" x14ac:dyDescent="0.35">
      <c r="A548" t="s">
        <v>851</v>
      </c>
      <c r="B548" s="144"/>
      <c r="C548" s="98"/>
      <c r="D548" s="43" t="str">
        <f t="shared" si="65"/>
        <v>Other</v>
      </c>
      <c r="E548" s="100"/>
      <c r="F548" s="101"/>
      <c r="G548" s="100"/>
      <c r="H548" s="101"/>
      <c r="I548" s="100"/>
      <c r="J548" s="101"/>
      <c r="K548" s="100"/>
      <c r="L548" s="101"/>
      <c r="M548" s="100"/>
      <c r="N548" s="101"/>
      <c r="O548" s="100"/>
      <c r="P548" s="101"/>
      <c r="Q548" s="100"/>
      <c r="R548" s="101"/>
      <c r="S548" s="100"/>
      <c r="T548" s="101"/>
      <c r="U548" s="118"/>
      <c r="V548" s="118"/>
      <c r="W548" s="100"/>
      <c r="X548" s="100"/>
      <c r="Y548" s="100"/>
      <c r="Z548" s="100"/>
      <c r="AA548" s="132"/>
      <c r="AB548" s="101"/>
      <c r="AC548" s="101"/>
      <c r="AD548" s="101"/>
      <c r="AE548" s="100"/>
      <c r="AF548" s="101"/>
      <c r="AG548" s="100"/>
      <c r="AH548" s="101"/>
      <c r="AI548" s="100"/>
      <c r="AJ548" s="101"/>
      <c r="AK548" s="100"/>
      <c r="AL548" s="101"/>
      <c r="AM548" s="101"/>
      <c r="AN548" s="8"/>
      <c r="AO548" s="147">
        <f>IFERROR(VLOOKUP(B548,'A2. Rate Change &amp; Enrollment'!$C$20:$K$769,3,FALSE),0)</f>
        <v>0</v>
      </c>
      <c r="AP548" s="147">
        <f>IFERROR(VLOOKUP(B548,'A2. Rate Change &amp; Enrollment'!$C$20:$K$769,7,FALSE),0)</f>
        <v>0</v>
      </c>
      <c r="AQ548" s="150" t="e">
        <f t="shared" si="70"/>
        <v>#DIV/0!</v>
      </c>
      <c r="AS548" s="177"/>
      <c r="AT548" s="177"/>
      <c r="AV548" s="153" t="e">
        <f t="shared" si="71"/>
        <v>#DIV/0!</v>
      </c>
      <c r="AW548" s="101"/>
      <c r="AY548" s="132"/>
      <c r="AZ548" s="101"/>
      <c r="BA548" s="94"/>
      <c r="BB548" s="94"/>
      <c r="BC548" s="94"/>
      <c r="BD548" s="94"/>
      <c r="BE548" s="101"/>
      <c r="BF548" s="132"/>
      <c r="BG548" s="98"/>
      <c r="BH548" s="74" t="str">
        <f t="shared" si="66"/>
        <v>N</v>
      </c>
      <c r="BI548" t="e">
        <f t="shared" si="67"/>
        <v>#DIV/0!</v>
      </c>
      <c r="BK548" s="283">
        <f>IFERROR(VLOOKUP($B548, 'A2. Rate Change &amp; Enrollment'!$C$14:$BY$769, 75, FALSE), 0)</f>
        <v>0</v>
      </c>
      <c r="BL548" s="283" t="e">
        <f t="shared" si="68"/>
        <v>#DIV/0!</v>
      </c>
      <c r="BM548" s="283" t="e">
        <f t="shared" si="69"/>
        <v>#DIV/0!</v>
      </c>
      <c r="BN548" t="e">
        <f t="shared" si="72"/>
        <v>#DIV/0!</v>
      </c>
    </row>
    <row r="549" spans="1:66" x14ac:dyDescent="0.35">
      <c r="A549" t="s">
        <v>852</v>
      </c>
      <c r="B549" s="144"/>
      <c r="C549" s="98"/>
      <c r="D549" s="43" t="str">
        <f t="shared" si="65"/>
        <v>Other</v>
      </c>
      <c r="E549" s="100"/>
      <c r="F549" s="101"/>
      <c r="G549" s="100"/>
      <c r="H549" s="101"/>
      <c r="I549" s="100"/>
      <c r="J549" s="101"/>
      <c r="K549" s="100"/>
      <c r="L549" s="101"/>
      <c r="M549" s="100"/>
      <c r="N549" s="101"/>
      <c r="O549" s="100"/>
      <c r="P549" s="101"/>
      <c r="Q549" s="100"/>
      <c r="R549" s="101"/>
      <c r="S549" s="100"/>
      <c r="T549" s="101"/>
      <c r="U549" s="118"/>
      <c r="V549" s="118"/>
      <c r="W549" s="100"/>
      <c r="X549" s="100"/>
      <c r="Y549" s="100"/>
      <c r="Z549" s="100"/>
      <c r="AA549" s="132"/>
      <c r="AB549" s="101"/>
      <c r="AC549" s="101"/>
      <c r="AD549" s="101"/>
      <c r="AE549" s="100"/>
      <c r="AF549" s="101"/>
      <c r="AG549" s="100"/>
      <c r="AH549" s="101"/>
      <c r="AI549" s="100"/>
      <c r="AJ549" s="101"/>
      <c r="AK549" s="100"/>
      <c r="AL549" s="101"/>
      <c r="AM549" s="101"/>
      <c r="AN549" s="8"/>
      <c r="AO549" s="147">
        <f>IFERROR(VLOOKUP(B549,'A2. Rate Change &amp; Enrollment'!$C$20:$K$769,3,FALSE),0)</f>
        <v>0</v>
      </c>
      <c r="AP549" s="147">
        <f>IFERROR(VLOOKUP(B549,'A2. Rate Change &amp; Enrollment'!$C$20:$K$769,7,FALSE),0)</f>
        <v>0</v>
      </c>
      <c r="AQ549" s="150" t="e">
        <f t="shared" si="70"/>
        <v>#DIV/0!</v>
      </c>
      <c r="AS549" s="177"/>
      <c r="AT549" s="177"/>
      <c r="AV549" s="153" t="e">
        <f t="shared" si="71"/>
        <v>#DIV/0!</v>
      </c>
      <c r="AW549" s="101"/>
      <c r="AY549" s="132"/>
      <c r="AZ549" s="101"/>
      <c r="BA549" s="94"/>
      <c r="BB549" s="94"/>
      <c r="BC549" s="94"/>
      <c r="BD549" s="94"/>
      <c r="BE549" s="101"/>
      <c r="BF549" s="132"/>
      <c r="BG549" s="98"/>
      <c r="BH549" s="74" t="str">
        <f t="shared" si="66"/>
        <v>N</v>
      </c>
      <c r="BI549" t="e">
        <f t="shared" si="67"/>
        <v>#DIV/0!</v>
      </c>
      <c r="BK549" s="283">
        <f>IFERROR(VLOOKUP($B549, 'A2. Rate Change &amp; Enrollment'!$C$14:$BY$769, 75, FALSE), 0)</f>
        <v>0</v>
      </c>
      <c r="BL549" s="283" t="e">
        <f t="shared" si="68"/>
        <v>#DIV/0!</v>
      </c>
      <c r="BM549" s="283" t="e">
        <f t="shared" si="69"/>
        <v>#DIV/0!</v>
      </c>
      <c r="BN549" t="e">
        <f t="shared" si="72"/>
        <v>#DIV/0!</v>
      </c>
    </row>
    <row r="550" spans="1:66" x14ac:dyDescent="0.35">
      <c r="A550" t="s">
        <v>853</v>
      </c>
      <c r="B550" s="144"/>
      <c r="C550" s="98"/>
      <c r="D550" s="43" t="str">
        <f t="shared" si="65"/>
        <v>Other</v>
      </c>
      <c r="E550" s="100"/>
      <c r="F550" s="101"/>
      <c r="G550" s="100"/>
      <c r="H550" s="101"/>
      <c r="I550" s="100"/>
      <c r="J550" s="101"/>
      <c r="K550" s="100"/>
      <c r="L550" s="101"/>
      <c r="M550" s="100"/>
      <c r="N550" s="101"/>
      <c r="O550" s="100"/>
      <c r="P550" s="101"/>
      <c r="Q550" s="100"/>
      <c r="R550" s="101"/>
      <c r="S550" s="100"/>
      <c r="T550" s="101"/>
      <c r="U550" s="118"/>
      <c r="V550" s="118"/>
      <c r="W550" s="100"/>
      <c r="X550" s="100"/>
      <c r="Y550" s="100"/>
      <c r="Z550" s="100"/>
      <c r="AA550" s="132"/>
      <c r="AB550" s="101"/>
      <c r="AC550" s="101"/>
      <c r="AD550" s="101"/>
      <c r="AE550" s="100"/>
      <c r="AF550" s="101"/>
      <c r="AG550" s="100"/>
      <c r="AH550" s="101"/>
      <c r="AI550" s="100"/>
      <c r="AJ550" s="101"/>
      <c r="AK550" s="100"/>
      <c r="AL550" s="101"/>
      <c r="AM550" s="101"/>
      <c r="AN550" s="8"/>
      <c r="AO550" s="147">
        <f>IFERROR(VLOOKUP(B550,'A2. Rate Change &amp; Enrollment'!$C$20:$K$769,3,FALSE),0)</f>
        <v>0</v>
      </c>
      <c r="AP550" s="147">
        <f>IFERROR(VLOOKUP(B550,'A2. Rate Change &amp; Enrollment'!$C$20:$K$769,7,FALSE),0)</f>
        <v>0</v>
      </c>
      <c r="AQ550" s="150" t="e">
        <f t="shared" si="70"/>
        <v>#DIV/0!</v>
      </c>
      <c r="AS550" s="177"/>
      <c r="AT550" s="177"/>
      <c r="AV550" s="153" t="e">
        <f t="shared" si="71"/>
        <v>#DIV/0!</v>
      </c>
      <c r="AW550" s="101"/>
      <c r="AY550" s="132"/>
      <c r="AZ550" s="101"/>
      <c r="BA550" s="94"/>
      <c r="BB550" s="94"/>
      <c r="BC550" s="94"/>
      <c r="BD550" s="94"/>
      <c r="BE550" s="101"/>
      <c r="BF550" s="132"/>
      <c r="BG550" s="98"/>
      <c r="BH550" s="74" t="str">
        <f t="shared" si="66"/>
        <v>N</v>
      </c>
      <c r="BI550" t="e">
        <f t="shared" si="67"/>
        <v>#DIV/0!</v>
      </c>
      <c r="BK550" s="283">
        <f>IFERROR(VLOOKUP($B550, 'A2. Rate Change &amp; Enrollment'!$C$14:$BY$769, 75, FALSE), 0)</f>
        <v>0</v>
      </c>
      <c r="BL550" s="283" t="e">
        <f t="shared" si="68"/>
        <v>#DIV/0!</v>
      </c>
      <c r="BM550" s="283" t="e">
        <f t="shared" si="69"/>
        <v>#DIV/0!</v>
      </c>
      <c r="BN550" t="e">
        <f t="shared" si="72"/>
        <v>#DIV/0!</v>
      </c>
    </row>
    <row r="551" spans="1:66" x14ac:dyDescent="0.35">
      <c r="A551" t="s">
        <v>854</v>
      </c>
      <c r="B551" s="144"/>
      <c r="C551" s="98"/>
      <c r="D551" s="43" t="str">
        <f t="shared" si="65"/>
        <v>Other</v>
      </c>
      <c r="E551" s="100"/>
      <c r="F551" s="101"/>
      <c r="G551" s="100"/>
      <c r="H551" s="101"/>
      <c r="I551" s="100"/>
      <c r="J551" s="101"/>
      <c r="K551" s="100"/>
      <c r="L551" s="101"/>
      <c r="M551" s="100"/>
      <c r="N551" s="101"/>
      <c r="O551" s="100"/>
      <c r="P551" s="101"/>
      <c r="Q551" s="100"/>
      <c r="R551" s="101"/>
      <c r="S551" s="100"/>
      <c r="T551" s="101"/>
      <c r="U551" s="118"/>
      <c r="V551" s="118"/>
      <c r="W551" s="100"/>
      <c r="X551" s="100"/>
      <c r="Y551" s="100"/>
      <c r="Z551" s="100"/>
      <c r="AA551" s="132"/>
      <c r="AB551" s="101"/>
      <c r="AC551" s="101"/>
      <c r="AD551" s="101"/>
      <c r="AE551" s="100"/>
      <c r="AF551" s="101"/>
      <c r="AG551" s="100"/>
      <c r="AH551" s="101"/>
      <c r="AI551" s="100"/>
      <c r="AJ551" s="101"/>
      <c r="AK551" s="100"/>
      <c r="AL551" s="101"/>
      <c r="AM551" s="101"/>
      <c r="AN551" s="8"/>
      <c r="AO551" s="147">
        <f>IFERROR(VLOOKUP(B551,'A2. Rate Change &amp; Enrollment'!$C$20:$K$769,3,FALSE),0)</f>
        <v>0</v>
      </c>
      <c r="AP551" s="147">
        <f>IFERROR(VLOOKUP(B551,'A2. Rate Change &amp; Enrollment'!$C$20:$K$769,7,FALSE),0)</f>
        <v>0</v>
      </c>
      <c r="AQ551" s="150" t="e">
        <f t="shared" si="70"/>
        <v>#DIV/0!</v>
      </c>
      <c r="AS551" s="177"/>
      <c r="AT551" s="177"/>
      <c r="AV551" s="153" t="e">
        <f t="shared" si="71"/>
        <v>#DIV/0!</v>
      </c>
      <c r="AW551" s="101"/>
      <c r="AY551" s="132"/>
      <c r="AZ551" s="101"/>
      <c r="BA551" s="94"/>
      <c r="BB551" s="94"/>
      <c r="BC551" s="94"/>
      <c r="BD551" s="94"/>
      <c r="BE551" s="101"/>
      <c r="BF551" s="132"/>
      <c r="BG551" s="98"/>
      <c r="BH551" s="74" t="str">
        <f t="shared" si="66"/>
        <v>N</v>
      </c>
      <c r="BI551" t="e">
        <f t="shared" si="67"/>
        <v>#DIV/0!</v>
      </c>
      <c r="BK551" s="283">
        <f>IFERROR(VLOOKUP($B551, 'A2. Rate Change &amp; Enrollment'!$C$14:$BY$769, 75, FALSE), 0)</f>
        <v>0</v>
      </c>
      <c r="BL551" s="283" t="e">
        <f t="shared" si="68"/>
        <v>#DIV/0!</v>
      </c>
      <c r="BM551" s="283" t="e">
        <f t="shared" si="69"/>
        <v>#DIV/0!</v>
      </c>
      <c r="BN551" t="e">
        <f t="shared" si="72"/>
        <v>#DIV/0!</v>
      </c>
    </row>
    <row r="552" spans="1:66" x14ac:dyDescent="0.35">
      <c r="A552" t="s">
        <v>855</v>
      </c>
      <c r="B552" s="144"/>
      <c r="C552" s="98"/>
      <c r="D552" s="43" t="str">
        <f t="shared" si="65"/>
        <v>Other</v>
      </c>
      <c r="E552" s="100"/>
      <c r="F552" s="101"/>
      <c r="G552" s="100"/>
      <c r="H552" s="101"/>
      <c r="I552" s="100"/>
      <c r="J552" s="101"/>
      <c r="K552" s="100"/>
      <c r="L552" s="101"/>
      <c r="M552" s="100"/>
      <c r="N552" s="101"/>
      <c r="O552" s="100"/>
      <c r="P552" s="101"/>
      <c r="Q552" s="100"/>
      <c r="R552" s="101"/>
      <c r="S552" s="100"/>
      <c r="T552" s="101"/>
      <c r="U552" s="118"/>
      <c r="V552" s="118"/>
      <c r="W552" s="100"/>
      <c r="X552" s="100"/>
      <c r="Y552" s="100"/>
      <c r="Z552" s="100"/>
      <c r="AA552" s="132"/>
      <c r="AB552" s="101"/>
      <c r="AC552" s="101"/>
      <c r="AD552" s="101"/>
      <c r="AE552" s="100"/>
      <c r="AF552" s="101"/>
      <c r="AG552" s="100"/>
      <c r="AH552" s="101"/>
      <c r="AI552" s="100"/>
      <c r="AJ552" s="101"/>
      <c r="AK552" s="100"/>
      <c r="AL552" s="101"/>
      <c r="AM552" s="101"/>
      <c r="AN552" s="8"/>
      <c r="AO552" s="147">
        <f>IFERROR(VLOOKUP(B552,'A2. Rate Change &amp; Enrollment'!$C$20:$K$769,3,FALSE),0)</f>
        <v>0</v>
      </c>
      <c r="AP552" s="147">
        <f>IFERROR(VLOOKUP(B552,'A2. Rate Change &amp; Enrollment'!$C$20:$K$769,7,FALSE),0)</f>
        <v>0</v>
      </c>
      <c r="AQ552" s="150" t="e">
        <f t="shared" si="70"/>
        <v>#DIV/0!</v>
      </c>
      <c r="AS552" s="177"/>
      <c r="AT552" s="177"/>
      <c r="AV552" s="153" t="e">
        <f t="shared" si="71"/>
        <v>#DIV/0!</v>
      </c>
      <c r="AW552" s="101"/>
      <c r="AY552" s="132"/>
      <c r="AZ552" s="101"/>
      <c r="BA552" s="94"/>
      <c r="BB552" s="94"/>
      <c r="BC552" s="94"/>
      <c r="BD552" s="94"/>
      <c r="BE552" s="101"/>
      <c r="BF552" s="132"/>
      <c r="BG552" s="98"/>
      <c r="BH552" s="74" t="str">
        <f t="shared" si="66"/>
        <v>N</v>
      </c>
      <c r="BI552" t="e">
        <f t="shared" si="67"/>
        <v>#DIV/0!</v>
      </c>
      <c r="BK552" s="283">
        <f>IFERROR(VLOOKUP($B552, 'A2. Rate Change &amp; Enrollment'!$C$14:$BY$769, 75, FALSE), 0)</f>
        <v>0</v>
      </c>
      <c r="BL552" s="283" t="e">
        <f t="shared" si="68"/>
        <v>#DIV/0!</v>
      </c>
      <c r="BM552" s="283" t="e">
        <f t="shared" si="69"/>
        <v>#DIV/0!</v>
      </c>
      <c r="BN552" t="e">
        <f t="shared" si="72"/>
        <v>#DIV/0!</v>
      </c>
    </row>
    <row r="553" spans="1:66" x14ac:dyDescent="0.35">
      <c r="A553" t="s">
        <v>856</v>
      </c>
      <c r="B553" s="144"/>
      <c r="C553" s="98"/>
      <c r="D553" s="43" t="str">
        <f t="shared" si="65"/>
        <v>Other</v>
      </c>
      <c r="E553" s="100"/>
      <c r="F553" s="101"/>
      <c r="G553" s="100"/>
      <c r="H553" s="101"/>
      <c r="I553" s="100"/>
      <c r="J553" s="101"/>
      <c r="K553" s="100"/>
      <c r="L553" s="101"/>
      <c r="M553" s="100"/>
      <c r="N553" s="101"/>
      <c r="O553" s="100"/>
      <c r="P553" s="101"/>
      <c r="Q553" s="100"/>
      <c r="R553" s="101"/>
      <c r="S553" s="100"/>
      <c r="T553" s="101"/>
      <c r="U553" s="118"/>
      <c r="V553" s="118"/>
      <c r="W553" s="100"/>
      <c r="X553" s="100"/>
      <c r="Y553" s="100"/>
      <c r="Z553" s="100"/>
      <c r="AA553" s="132"/>
      <c r="AB553" s="101"/>
      <c r="AC553" s="101"/>
      <c r="AD553" s="101"/>
      <c r="AE553" s="100"/>
      <c r="AF553" s="101"/>
      <c r="AG553" s="100"/>
      <c r="AH553" s="101"/>
      <c r="AI553" s="100"/>
      <c r="AJ553" s="101"/>
      <c r="AK553" s="100"/>
      <c r="AL553" s="101"/>
      <c r="AM553" s="101"/>
      <c r="AN553" s="8"/>
      <c r="AO553" s="147">
        <f>IFERROR(VLOOKUP(B553,'A2. Rate Change &amp; Enrollment'!$C$20:$K$769,3,FALSE),0)</f>
        <v>0</v>
      </c>
      <c r="AP553" s="147">
        <f>IFERROR(VLOOKUP(B553,'A2. Rate Change &amp; Enrollment'!$C$20:$K$769,7,FALSE),0)</f>
        <v>0</v>
      </c>
      <c r="AQ553" s="150" t="e">
        <f t="shared" si="70"/>
        <v>#DIV/0!</v>
      </c>
      <c r="AS553" s="177"/>
      <c r="AT553" s="177"/>
      <c r="AV553" s="153" t="e">
        <f t="shared" si="71"/>
        <v>#DIV/0!</v>
      </c>
      <c r="AW553" s="101"/>
      <c r="AY553" s="132"/>
      <c r="AZ553" s="101"/>
      <c r="BA553" s="94"/>
      <c r="BB553" s="94"/>
      <c r="BC553" s="94"/>
      <c r="BD553" s="94"/>
      <c r="BE553" s="101"/>
      <c r="BF553" s="132"/>
      <c r="BG553" s="98"/>
      <c r="BH553" s="74" t="str">
        <f t="shared" si="66"/>
        <v>N</v>
      </c>
      <c r="BI553" t="e">
        <f t="shared" si="67"/>
        <v>#DIV/0!</v>
      </c>
      <c r="BK553" s="283">
        <f>IFERROR(VLOOKUP($B553, 'A2. Rate Change &amp; Enrollment'!$C$14:$BY$769, 75, FALSE), 0)</f>
        <v>0</v>
      </c>
      <c r="BL553" s="283" t="e">
        <f t="shared" si="68"/>
        <v>#DIV/0!</v>
      </c>
      <c r="BM553" s="283" t="e">
        <f t="shared" si="69"/>
        <v>#DIV/0!</v>
      </c>
      <c r="BN553" t="e">
        <f t="shared" si="72"/>
        <v>#DIV/0!</v>
      </c>
    </row>
    <row r="554" spans="1:66" x14ac:dyDescent="0.35">
      <c r="A554" t="s">
        <v>857</v>
      </c>
      <c r="B554" s="144"/>
      <c r="C554" s="98"/>
      <c r="D554" s="43" t="str">
        <f t="shared" si="65"/>
        <v>Other</v>
      </c>
      <c r="E554" s="100"/>
      <c r="F554" s="101"/>
      <c r="G554" s="100"/>
      <c r="H554" s="101"/>
      <c r="I554" s="100"/>
      <c r="J554" s="101"/>
      <c r="K554" s="100"/>
      <c r="L554" s="101"/>
      <c r="M554" s="100"/>
      <c r="N554" s="101"/>
      <c r="O554" s="100"/>
      <c r="P554" s="101"/>
      <c r="Q554" s="100"/>
      <c r="R554" s="101"/>
      <c r="S554" s="100"/>
      <c r="T554" s="101"/>
      <c r="U554" s="118"/>
      <c r="V554" s="118"/>
      <c r="W554" s="100"/>
      <c r="X554" s="100"/>
      <c r="Y554" s="100"/>
      <c r="Z554" s="100"/>
      <c r="AA554" s="132"/>
      <c r="AB554" s="101"/>
      <c r="AC554" s="101"/>
      <c r="AD554" s="101"/>
      <c r="AE554" s="100"/>
      <c r="AF554" s="101"/>
      <c r="AG554" s="100"/>
      <c r="AH554" s="101"/>
      <c r="AI554" s="100"/>
      <c r="AJ554" s="101"/>
      <c r="AK554" s="100"/>
      <c r="AL554" s="101"/>
      <c r="AM554" s="101"/>
      <c r="AN554" s="8"/>
      <c r="AO554" s="147">
        <f>IFERROR(VLOOKUP(B554,'A2. Rate Change &amp; Enrollment'!$C$20:$K$769,3,FALSE),0)</f>
        <v>0</v>
      </c>
      <c r="AP554" s="147">
        <f>IFERROR(VLOOKUP(B554,'A2. Rate Change &amp; Enrollment'!$C$20:$K$769,7,FALSE),0)</f>
        <v>0</v>
      </c>
      <c r="AQ554" s="150" t="e">
        <f t="shared" si="70"/>
        <v>#DIV/0!</v>
      </c>
      <c r="AS554" s="177"/>
      <c r="AT554" s="177"/>
      <c r="AV554" s="153" t="e">
        <f t="shared" si="71"/>
        <v>#DIV/0!</v>
      </c>
      <c r="AW554" s="101"/>
      <c r="AY554" s="132"/>
      <c r="AZ554" s="101"/>
      <c r="BA554" s="94"/>
      <c r="BB554" s="94"/>
      <c r="BC554" s="94"/>
      <c r="BD554" s="94"/>
      <c r="BE554" s="101"/>
      <c r="BF554" s="132"/>
      <c r="BG554" s="98"/>
      <c r="BH554" s="74" t="str">
        <f t="shared" si="66"/>
        <v>N</v>
      </c>
      <c r="BI554" t="e">
        <f t="shared" si="67"/>
        <v>#DIV/0!</v>
      </c>
      <c r="BK554" s="283">
        <f>IFERROR(VLOOKUP($B554, 'A2. Rate Change &amp; Enrollment'!$C$14:$BY$769, 75, FALSE), 0)</f>
        <v>0</v>
      </c>
      <c r="BL554" s="283" t="e">
        <f t="shared" si="68"/>
        <v>#DIV/0!</v>
      </c>
      <c r="BM554" s="283" t="e">
        <f t="shared" si="69"/>
        <v>#DIV/0!</v>
      </c>
      <c r="BN554" t="e">
        <f t="shared" si="72"/>
        <v>#DIV/0!</v>
      </c>
    </row>
    <row r="555" spans="1:66" x14ac:dyDescent="0.35">
      <c r="A555" t="s">
        <v>858</v>
      </c>
      <c r="B555" s="144"/>
      <c r="C555" s="98"/>
      <c r="D555" s="43" t="str">
        <f t="shared" si="65"/>
        <v>Other</v>
      </c>
      <c r="E555" s="100"/>
      <c r="F555" s="101"/>
      <c r="G555" s="100"/>
      <c r="H555" s="101"/>
      <c r="I555" s="100"/>
      <c r="J555" s="101"/>
      <c r="K555" s="100"/>
      <c r="L555" s="101"/>
      <c r="M555" s="100"/>
      <c r="N555" s="101"/>
      <c r="O555" s="100"/>
      <c r="P555" s="101"/>
      <c r="Q555" s="100"/>
      <c r="R555" s="101"/>
      <c r="S555" s="100"/>
      <c r="T555" s="101"/>
      <c r="U555" s="118"/>
      <c r="V555" s="118"/>
      <c r="W555" s="100"/>
      <c r="X555" s="100"/>
      <c r="Y555" s="100"/>
      <c r="Z555" s="100"/>
      <c r="AA555" s="132"/>
      <c r="AB555" s="101"/>
      <c r="AC555" s="101"/>
      <c r="AD555" s="101"/>
      <c r="AE555" s="100"/>
      <c r="AF555" s="101"/>
      <c r="AG555" s="100"/>
      <c r="AH555" s="101"/>
      <c r="AI555" s="100"/>
      <c r="AJ555" s="101"/>
      <c r="AK555" s="100"/>
      <c r="AL555" s="101"/>
      <c r="AM555" s="101"/>
      <c r="AN555" s="8"/>
      <c r="AO555" s="147">
        <f>IFERROR(VLOOKUP(B555,'A2. Rate Change &amp; Enrollment'!$C$20:$K$769,3,FALSE),0)</f>
        <v>0</v>
      </c>
      <c r="AP555" s="147">
        <f>IFERROR(VLOOKUP(B555,'A2. Rate Change &amp; Enrollment'!$C$20:$K$769,7,FALSE),0)</f>
        <v>0</v>
      </c>
      <c r="AQ555" s="150" t="e">
        <f t="shared" si="70"/>
        <v>#DIV/0!</v>
      </c>
      <c r="AS555" s="177"/>
      <c r="AT555" s="177"/>
      <c r="AV555" s="153" t="e">
        <f t="shared" si="71"/>
        <v>#DIV/0!</v>
      </c>
      <c r="AW555" s="101"/>
      <c r="AY555" s="132"/>
      <c r="AZ555" s="101"/>
      <c r="BA555" s="94"/>
      <c r="BB555" s="94"/>
      <c r="BC555" s="94"/>
      <c r="BD555" s="94"/>
      <c r="BE555" s="101"/>
      <c r="BF555" s="132"/>
      <c r="BG555" s="98"/>
      <c r="BH555" s="74" t="str">
        <f t="shared" si="66"/>
        <v>N</v>
      </c>
      <c r="BI555" t="e">
        <f t="shared" si="67"/>
        <v>#DIV/0!</v>
      </c>
      <c r="BK555" s="283">
        <f>IFERROR(VLOOKUP($B555, 'A2. Rate Change &amp; Enrollment'!$C$14:$BY$769, 75, FALSE), 0)</f>
        <v>0</v>
      </c>
      <c r="BL555" s="283" t="e">
        <f t="shared" si="68"/>
        <v>#DIV/0!</v>
      </c>
      <c r="BM555" s="283" t="e">
        <f t="shared" si="69"/>
        <v>#DIV/0!</v>
      </c>
      <c r="BN555" t="e">
        <f t="shared" si="72"/>
        <v>#DIV/0!</v>
      </c>
    </row>
    <row r="556" spans="1:66" x14ac:dyDescent="0.35">
      <c r="A556" t="s">
        <v>859</v>
      </c>
      <c r="B556" s="144"/>
      <c r="C556" s="98"/>
      <c r="D556" s="43" t="str">
        <f t="shared" si="65"/>
        <v>Other</v>
      </c>
      <c r="E556" s="100"/>
      <c r="F556" s="101"/>
      <c r="G556" s="100"/>
      <c r="H556" s="101"/>
      <c r="I556" s="100"/>
      <c r="J556" s="101"/>
      <c r="K556" s="100"/>
      <c r="L556" s="101"/>
      <c r="M556" s="100"/>
      <c r="N556" s="101"/>
      <c r="O556" s="100"/>
      <c r="P556" s="101"/>
      <c r="Q556" s="100"/>
      <c r="R556" s="101"/>
      <c r="S556" s="100"/>
      <c r="T556" s="101"/>
      <c r="U556" s="118"/>
      <c r="V556" s="118"/>
      <c r="W556" s="100"/>
      <c r="X556" s="100"/>
      <c r="Y556" s="100"/>
      <c r="Z556" s="100"/>
      <c r="AA556" s="132"/>
      <c r="AB556" s="101"/>
      <c r="AC556" s="101"/>
      <c r="AD556" s="101"/>
      <c r="AE556" s="100"/>
      <c r="AF556" s="101"/>
      <c r="AG556" s="100"/>
      <c r="AH556" s="101"/>
      <c r="AI556" s="100"/>
      <c r="AJ556" s="101"/>
      <c r="AK556" s="100"/>
      <c r="AL556" s="101"/>
      <c r="AM556" s="101"/>
      <c r="AN556" s="8"/>
      <c r="AO556" s="147">
        <f>IFERROR(VLOOKUP(B556,'A2. Rate Change &amp; Enrollment'!$C$20:$K$769,3,FALSE),0)</f>
        <v>0</v>
      </c>
      <c r="AP556" s="147">
        <f>IFERROR(VLOOKUP(B556,'A2. Rate Change &amp; Enrollment'!$C$20:$K$769,7,FALSE),0)</f>
        <v>0</v>
      </c>
      <c r="AQ556" s="150" t="e">
        <f t="shared" si="70"/>
        <v>#DIV/0!</v>
      </c>
      <c r="AS556" s="177"/>
      <c r="AT556" s="177"/>
      <c r="AV556" s="153" t="e">
        <f t="shared" si="71"/>
        <v>#DIV/0!</v>
      </c>
      <c r="AW556" s="101"/>
      <c r="AY556" s="132"/>
      <c r="AZ556" s="101"/>
      <c r="BA556" s="94"/>
      <c r="BB556" s="94"/>
      <c r="BC556" s="94"/>
      <c r="BD556" s="94"/>
      <c r="BE556" s="101"/>
      <c r="BF556" s="132"/>
      <c r="BG556" s="98"/>
      <c r="BH556" s="74" t="str">
        <f t="shared" si="66"/>
        <v>N</v>
      </c>
      <c r="BI556" t="e">
        <f t="shared" si="67"/>
        <v>#DIV/0!</v>
      </c>
      <c r="BK556" s="283">
        <f>IFERROR(VLOOKUP($B556, 'A2. Rate Change &amp; Enrollment'!$C$14:$BY$769, 75, FALSE), 0)</f>
        <v>0</v>
      </c>
      <c r="BL556" s="283" t="e">
        <f t="shared" si="68"/>
        <v>#DIV/0!</v>
      </c>
      <c r="BM556" s="283" t="e">
        <f t="shared" si="69"/>
        <v>#DIV/0!</v>
      </c>
      <c r="BN556" t="e">
        <f t="shared" si="72"/>
        <v>#DIV/0!</v>
      </c>
    </row>
    <row r="557" spans="1:66" x14ac:dyDescent="0.35">
      <c r="A557" t="s">
        <v>860</v>
      </c>
      <c r="B557" s="144"/>
      <c r="C557" s="98"/>
      <c r="D557" s="43" t="str">
        <f t="shared" si="65"/>
        <v>Other</v>
      </c>
      <c r="E557" s="100"/>
      <c r="F557" s="101"/>
      <c r="G557" s="100"/>
      <c r="H557" s="101"/>
      <c r="I557" s="100"/>
      <c r="J557" s="101"/>
      <c r="K557" s="100"/>
      <c r="L557" s="101"/>
      <c r="M557" s="100"/>
      <c r="N557" s="101"/>
      <c r="O557" s="100"/>
      <c r="P557" s="101"/>
      <c r="Q557" s="100"/>
      <c r="R557" s="101"/>
      <c r="S557" s="100"/>
      <c r="T557" s="101"/>
      <c r="U557" s="118"/>
      <c r="V557" s="118"/>
      <c r="W557" s="100"/>
      <c r="X557" s="100"/>
      <c r="Y557" s="100"/>
      <c r="Z557" s="100"/>
      <c r="AA557" s="132"/>
      <c r="AB557" s="101"/>
      <c r="AC557" s="101"/>
      <c r="AD557" s="101"/>
      <c r="AE557" s="100"/>
      <c r="AF557" s="101"/>
      <c r="AG557" s="100"/>
      <c r="AH557" s="101"/>
      <c r="AI557" s="100"/>
      <c r="AJ557" s="101"/>
      <c r="AK557" s="100"/>
      <c r="AL557" s="101"/>
      <c r="AM557" s="101"/>
      <c r="AN557" s="8"/>
      <c r="AO557" s="147">
        <f>IFERROR(VLOOKUP(B557,'A2. Rate Change &amp; Enrollment'!$C$20:$K$769,3,FALSE),0)</f>
        <v>0</v>
      </c>
      <c r="AP557" s="147">
        <f>IFERROR(VLOOKUP(B557,'A2. Rate Change &amp; Enrollment'!$C$20:$K$769,7,FALSE),0)</f>
        <v>0</v>
      </c>
      <c r="AQ557" s="150" t="e">
        <f t="shared" si="70"/>
        <v>#DIV/0!</v>
      </c>
      <c r="AS557" s="177"/>
      <c r="AT557" s="177"/>
      <c r="AV557" s="153" t="e">
        <f t="shared" si="71"/>
        <v>#DIV/0!</v>
      </c>
      <c r="AW557" s="101"/>
      <c r="AY557" s="132"/>
      <c r="AZ557" s="101"/>
      <c r="BA557" s="94"/>
      <c r="BB557" s="94"/>
      <c r="BC557" s="94"/>
      <c r="BD557" s="94"/>
      <c r="BE557" s="101"/>
      <c r="BF557" s="132"/>
      <c r="BG557" s="98"/>
      <c r="BH557" s="74" t="str">
        <f t="shared" si="66"/>
        <v>N</v>
      </c>
      <c r="BI557" t="e">
        <f t="shared" si="67"/>
        <v>#DIV/0!</v>
      </c>
      <c r="BK557" s="283">
        <f>IFERROR(VLOOKUP($B557, 'A2. Rate Change &amp; Enrollment'!$C$14:$BY$769, 75, FALSE), 0)</f>
        <v>0</v>
      </c>
      <c r="BL557" s="283" t="e">
        <f t="shared" si="68"/>
        <v>#DIV/0!</v>
      </c>
      <c r="BM557" s="283" t="e">
        <f t="shared" si="69"/>
        <v>#DIV/0!</v>
      </c>
      <c r="BN557" t="e">
        <f t="shared" si="72"/>
        <v>#DIV/0!</v>
      </c>
    </row>
    <row r="558" spans="1:66" x14ac:dyDescent="0.35">
      <c r="A558" t="s">
        <v>861</v>
      </c>
      <c r="B558" s="144"/>
      <c r="C558" s="98"/>
      <c r="D558" s="43" t="str">
        <f t="shared" si="65"/>
        <v>Other</v>
      </c>
      <c r="E558" s="100"/>
      <c r="F558" s="101"/>
      <c r="G558" s="100"/>
      <c r="H558" s="101"/>
      <c r="I558" s="100"/>
      <c r="J558" s="101"/>
      <c r="K558" s="100"/>
      <c r="L558" s="101"/>
      <c r="M558" s="100"/>
      <c r="N558" s="101"/>
      <c r="O558" s="100"/>
      <c r="P558" s="101"/>
      <c r="Q558" s="100"/>
      <c r="R558" s="101"/>
      <c r="S558" s="100"/>
      <c r="T558" s="101"/>
      <c r="U558" s="118"/>
      <c r="V558" s="118"/>
      <c r="W558" s="100"/>
      <c r="X558" s="100"/>
      <c r="Y558" s="100"/>
      <c r="Z558" s="100"/>
      <c r="AA558" s="132"/>
      <c r="AB558" s="101"/>
      <c r="AC558" s="101"/>
      <c r="AD558" s="101"/>
      <c r="AE558" s="100"/>
      <c r="AF558" s="101"/>
      <c r="AG558" s="100"/>
      <c r="AH558" s="101"/>
      <c r="AI558" s="100"/>
      <c r="AJ558" s="101"/>
      <c r="AK558" s="100"/>
      <c r="AL558" s="101"/>
      <c r="AM558" s="101"/>
      <c r="AN558" s="8"/>
      <c r="AO558" s="147">
        <f>IFERROR(VLOOKUP(B558,'A2. Rate Change &amp; Enrollment'!$C$20:$K$769,3,FALSE),0)</f>
        <v>0</v>
      </c>
      <c r="AP558" s="147">
        <f>IFERROR(VLOOKUP(B558,'A2. Rate Change &amp; Enrollment'!$C$20:$K$769,7,FALSE),0)</f>
        <v>0</v>
      </c>
      <c r="AQ558" s="150" t="e">
        <f t="shared" si="70"/>
        <v>#DIV/0!</v>
      </c>
      <c r="AS558" s="177"/>
      <c r="AT558" s="177"/>
      <c r="AV558" s="153" t="e">
        <f t="shared" si="71"/>
        <v>#DIV/0!</v>
      </c>
      <c r="AW558" s="101"/>
      <c r="AY558" s="132"/>
      <c r="AZ558" s="101"/>
      <c r="BA558" s="94"/>
      <c r="BB558" s="94"/>
      <c r="BC558" s="94"/>
      <c r="BD558" s="94"/>
      <c r="BE558" s="101"/>
      <c r="BF558" s="132"/>
      <c r="BG558" s="98"/>
      <c r="BH558" s="74" t="str">
        <f t="shared" si="66"/>
        <v>N</v>
      </c>
      <c r="BI558" t="e">
        <f t="shared" si="67"/>
        <v>#DIV/0!</v>
      </c>
      <c r="BK558" s="283">
        <f>IFERROR(VLOOKUP($B558, 'A2. Rate Change &amp; Enrollment'!$C$14:$BY$769, 75, FALSE), 0)</f>
        <v>0</v>
      </c>
      <c r="BL558" s="283" t="e">
        <f t="shared" si="68"/>
        <v>#DIV/0!</v>
      </c>
      <c r="BM558" s="283" t="e">
        <f t="shared" si="69"/>
        <v>#DIV/0!</v>
      </c>
      <c r="BN558" t="e">
        <f t="shared" si="72"/>
        <v>#DIV/0!</v>
      </c>
    </row>
    <row r="559" spans="1:66" x14ac:dyDescent="0.35">
      <c r="A559" t="s">
        <v>862</v>
      </c>
      <c r="B559" s="144"/>
      <c r="C559" s="98"/>
      <c r="D559" s="43" t="str">
        <f t="shared" si="65"/>
        <v>Other</v>
      </c>
      <c r="E559" s="100"/>
      <c r="F559" s="101"/>
      <c r="G559" s="100"/>
      <c r="H559" s="101"/>
      <c r="I559" s="100"/>
      <c r="J559" s="101"/>
      <c r="K559" s="100"/>
      <c r="L559" s="101"/>
      <c r="M559" s="100"/>
      <c r="N559" s="101"/>
      <c r="O559" s="100"/>
      <c r="P559" s="101"/>
      <c r="Q559" s="100"/>
      <c r="R559" s="101"/>
      <c r="S559" s="100"/>
      <c r="T559" s="101"/>
      <c r="U559" s="118"/>
      <c r="V559" s="118"/>
      <c r="W559" s="100"/>
      <c r="X559" s="100"/>
      <c r="Y559" s="100"/>
      <c r="Z559" s="100"/>
      <c r="AA559" s="132"/>
      <c r="AB559" s="101"/>
      <c r="AC559" s="101"/>
      <c r="AD559" s="101"/>
      <c r="AE559" s="100"/>
      <c r="AF559" s="101"/>
      <c r="AG559" s="100"/>
      <c r="AH559" s="101"/>
      <c r="AI559" s="100"/>
      <c r="AJ559" s="101"/>
      <c r="AK559" s="100"/>
      <c r="AL559" s="101"/>
      <c r="AM559" s="101"/>
      <c r="AN559" s="8"/>
      <c r="AO559" s="147">
        <f>IFERROR(VLOOKUP(B559,'A2. Rate Change &amp; Enrollment'!$C$20:$K$769,3,FALSE),0)</f>
        <v>0</v>
      </c>
      <c r="AP559" s="147">
        <f>IFERROR(VLOOKUP(B559,'A2. Rate Change &amp; Enrollment'!$C$20:$K$769,7,FALSE),0)</f>
        <v>0</v>
      </c>
      <c r="AQ559" s="150" t="e">
        <f t="shared" si="70"/>
        <v>#DIV/0!</v>
      </c>
      <c r="AS559" s="177"/>
      <c r="AT559" s="177"/>
      <c r="AV559" s="153" t="e">
        <f t="shared" si="71"/>
        <v>#DIV/0!</v>
      </c>
      <c r="AW559" s="101"/>
      <c r="AY559" s="132"/>
      <c r="AZ559" s="101"/>
      <c r="BA559" s="94"/>
      <c r="BB559" s="94"/>
      <c r="BC559" s="94"/>
      <c r="BD559" s="94"/>
      <c r="BE559" s="101"/>
      <c r="BF559" s="132"/>
      <c r="BG559" s="98"/>
      <c r="BH559" s="74" t="str">
        <f t="shared" si="66"/>
        <v>N</v>
      </c>
      <c r="BI559" t="e">
        <f t="shared" si="67"/>
        <v>#DIV/0!</v>
      </c>
      <c r="BK559" s="283">
        <f>IFERROR(VLOOKUP($B559, 'A2. Rate Change &amp; Enrollment'!$C$14:$BY$769, 75, FALSE), 0)</f>
        <v>0</v>
      </c>
      <c r="BL559" s="283" t="e">
        <f t="shared" si="68"/>
        <v>#DIV/0!</v>
      </c>
      <c r="BM559" s="283" t="e">
        <f t="shared" si="69"/>
        <v>#DIV/0!</v>
      </c>
      <c r="BN559" t="e">
        <f t="shared" si="72"/>
        <v>#DIV/0!</v>
      </c>
    </row>
    <row r="560" spans="1:66" x14ac:dyDescent="0.35">
      <c r="A560" t="s">
        <v>863</v>
      </c>
      <c r="B560" s="144"/>
      <c r="C560" s="98"/>
      <c r="D560" s="43" t="str">
        <f t="shared" si="65"/>
        <v>Other</v>
      </c>
      <c r="E560" s="100"/>
      <c r="F560" s="101"/>
      <c r="G560" s="100"/>
      <c r="H560" s="101"/>
      <c r="I560" s="100"/>
      <c r="J560" s="101"/>
      <c r="K560" s="100"/>
      <c r="L560" s="101"/>
      <c r="M560" s="100"/>
      <c r="N560" s="101"/>
      <c r="O560" s="100"/>
      <c r="P560" s="101"/>
      <c r="Q560" s="100"/>
      <c r="R560" s="101"/>
      <c r="S560" s="100"/>
      <c r="T560" s="101"/>
      <c r="U560" s="118"/>
      <c r="V560" s="118"/>
      <c r="W560" s="100"/>
      <c r="X560" s="100"/>
      <c r="Y560" s="100"/>
      <c r="Z560" s="100"/>
      <c r="AA560" s="132"/>
      <c r="AB560" s="101"/>
      <c r="AC560" s="101"/>
      <c r="AD560" s="101"/>
      <c r="AE560" s="100"/>
      <c r="AF560" s="101"/>
      <c r="AG560" s="100"/>
      <c r="AH560" s="101"/>
      <c r="AI560" s="100"/>
      <c r="AJ560" s="101"/>
      <c r="AK560" s="100"/>
      <c r="AL560" s="101"/>
      <c r="AM560" s="101"/>
      <c r="AN560" s="8"/>
      <c r="AO560" s="147">
        <f>IFERROR(VLOOKUP(B560,'A2. Rate Change &amp; Enrollment'!$C$20:$K$769,3,FALSE),0)</f>
        <v>0</v>
      </c>
      <c r="AP560" s="147">
        <f>IFERROR(VLOOKUP(B560,'A2. Rate Change &amp; Enrollment'!$C$20:$K$769,7,FALSE),0)</f>
        <v>0</v>
      </c>
      <c r="AQ560" s="150" t="e">
        <f t="shared" si="70"/>
        <v>#DIV/0!</v>
      </c>
      <c r="AS560" s="177"/>
      <c r="AT560" s="177"/>
      <c r="AV560" s="153" t="e">
        <f t="shared" si="71"/>
        <v>#DIV/0!</v>
      </c>
      <c r="AW560" s="101"/>
      <c r="AY560" s="132"/>
      <c r="AZ560" s="101"/>
      <c r="BA560" s="94"/>
      <c r="BB560" s="94"/>
      <c r="BC560" s="94"/>
      <c r="BD560" s="94"/>
      <c r="BE560" s="101"/>
      <c r="BF560" s="132"/>
      <c r="BG560" s="98"/>
      <c r="BH560" s="74" t="str">
        <f t="shared" si="66"/>
        <v>N</v>
      </c>
      <c r="BI560" t="e">
        <f t="shared" si="67"/>
        <v>#DIV/0!</v>
      </c>
      <c r="BK560" s="283">
        <f>IFERROR(VLOOKUP($B560, 'A2. Rate Change &amp; Enrollment'!$C$14:$BY$769, 75, FALSE), 0)</f>
        <v>0</v>
      </c>
      <c r="BL560" s="283" t="e">
        <f t="shared" si="68"/>
        <v>#DIV/0!</v>
      </c>
      <c r="BM560" s="283" t="e">
        <f t="shared" si="69"/>
        <v>#DIV/0!</v>
      </c>
      <c r="BN560" t="e">
        <f t="shared" si="72"/>
        <v>#DIV/0!</v>
      </c>
    </row>
    <row r="561" spans="1:66" x14ac:dyDescent="0.35">
      <c r="A561" t="s">
        <v>864</v>
      </c>
      <c r="B561" s="144"/>
      <c r="C561" s="98"/>
      <c r="D561" s="43" t="str">
        <f t="shared" si="65"/>
        <v>Other</v>
      </c>
      <c r="E561" s="100"/>
      <c r="F561" s="101"/>
      <c r="G561" s="100"/>
      <c r="H561" s="101"/>
      <c r="I561" s="100"/>
      <c r="J561" s="101"/>
      <c r="K561" s="100"/>
      <c r="L561" s="101"/>
      <c r="M561" s="100"/>
      <c r="N561" s="101"/>
      <c r="O561" s="100"/>
      <c r="P561" s="101"/>
      <c r="Q561" s="100"/>
      <c r="R561" s="101"/>
      <c r="S561" s="100"/>
      <c r="T561" s="101"/>
      <c r="U561" s="118"/>
      <c r="V561" s="118"/>
      <c r="W561" s="100"/>
      <c r="X561" s="100"/>
      <c r="Y561" s="100"/>
      <c r="Z561" s="100"/>
      <c r="AA561" s="132"/>
      <c r="AB561" s="101"/>
      <c r="AC561" s="101"/>
      <c r="AD561" s="101"/>
      <c r="AE561" s="100"/>
      <c r="AF561" s="101"/>
      <c r="AG561" s="100"/>
      <c r="AH561" s="101"/>
      <c r="AI561" s="100"/>
      <c r="AJ561" s="101"/>
      <c r="AK561" s="100"/>
      <c r="AL561" s="101"/>
      <c r="AM561" s="101"/>
      <c r="AN561" s="8"/>
      <c r="AO561" s="147">
        <f>IFERROR(VLOOKUP(B561,'A2. Rate Change &amp; Enrollment'!$C$20:$K$769,3,FALSE),0)</f>
        <v>0</v>
      </c>
      <c r="AP561" s="147">
        <f>IFERROR(VLOOKUP(B561,'A2. Rate Change &amp; Enrollment'!$C$20:$K$769,7,FALSE),0)</f>
        <v>0</v>
      </c>
      <c r="AQ561" s="150" t="e">
        <f t="shared" si="70"/>
        <v>#DIV/0!</v>
      </c>
      <c r="AS561" s="177"/>
      <c r="AT561" s="177"/>
      <c r="AV561" s="153" t="e">
        <f t="shared" si="71"/>
        <v>#DIV/0!</v>
      </c>
      <c r="AW561" s="101"/>
      <c r="AY561" s="132"/>
      <c r="AZ561" s="101"/>
      <c r="BA561" s="94"/>
      <c r="BB561" s="94"/>
      <c r="BC561" s="94"/>
      <c r="BD561" s="94"/>
      <c r="BE561" s="101"/>
      <c r="BF561" s="132"/>
      <c r="BG561" s="98"/>
      <c r="BH561" s="74" t="str">
        <f t="shared" si="66"/>
        <v>N</v>
      </c>
      <c r="BI561" t="e">
        <f t="shared" si="67"/>
        <v>#DIV/0!</v>
      </c>
      <c r="BK561" s="283">
        <f>IFERROR(VLOOKUP($B561, 'A2. Rate Change &amp; Enrollment'!$C$14:$BY$769, 75, FALSE), 0)</f>
        <v>0</v>
      </c>
      <c r="BL561" s="283" t="e">
        <f t="shared" si="68"/>
        <v>#DIV/0!</v>
      </c>
      <c r="BM561" s="283" t="e">
        <f t="shared" si="69"/>
        <v>#DIV/0!</v>
      </c>
      <c r="BN561" t="e">
        <f t="shared" si="72"/>
        <v>#DIV/0!</v>
      </c>
    </row>
    <row r="562" spans="1:66" x14ac:dyDescent="0.35">
      <c r="A562" t="s">
        <v>865</v>
      </c>
      <c r="B562" s="144"/>
      <c r="C562" s="98"/>
      <c r="D562" s="43" t="str">
        <f t="shared" si="65"/>
        <v>Other</v>
      </c>
      <c r="E562" s="100"/>
      <c r="F562" s="101"/>
      <c r="G562" s="100"/>
      <c r="H562" s="101"/>
      <c r="I562" s="100"/>
      <c r="J562" s="101"/>
      <c r="K562" s="100"/>
      <c r="L562" s="101"/>
      <c r="M562" s="100"/>
      <c r="N562" s="101"/>
      <c r="O562" s="100"/>
      <c r="P562" s="101"/>
      <c r="Q562" s="100"/>
      <c r="R562" s="101"/>
      <c r="S562" s="100"/>
      <c r="T562" s="101"/>
      <c r="U562" s="118"/>
      <c r="V562" s="118"/>
      <c r="W562" s="100"/>
      <c r="X562" s="100"/>
      <c r="Y562" s="100"/>
      <c r="Z562" s="100"/>
      <c r="AA562" s="132"/>
      <c r="AB562" s="101"/>
      <c r="AC562" s="101"/>
      <c r="AD562" s="101"/>
      <c r="AE562" s="100"/>
      <c r="AF562" s="101"/>
      <c r="AG562" s="100"/>
      <c r="AH562" s="101"/>
      <c r="AI562" s="100"/>
      <c r="AJ562" s="101"/>
      <c r="AK562" s="100"/>
      <c r="AL562" s="101"/>
      <c r="AM562" s="101"/>
      <c r="AN562" s="8"/>
      <c r="AO562" s="147">
        <f>IFERROR(VLOOKUP(B562,'A2. Rate Change &amp; Enrollment'!$C$20:$K$769,3,FALSE),0)</f>
        <v>0</v>
      </c>
      <c r="AP562" s="147">
        <f>IFERROR(VLOOKUP(B562,'A2. Rate Change &amp; Enrollment'!$C$20:$K$769,7,FALSE),0)</f>
        <v>0</v>
      </c>
      <c r="AQ562" s="150" t="e">
        <f t="shared" si="70"/>
        <v>#DIV/0!</v>
      </c>
      <c r="AS562" s="177"/>
      <c r="AT562" s="177"/>
      <c r="AV562" s="153" t="e">
        <f t="shared" si="71"/>
        <v>#DIV/0!</v>
      </c>
      <c r="AW562" s="101"/>
      <c r="AY562" s="132"/>
      <c r="AZ562" s="101"/>
      <c r="BA562" s="94"/>
      <c r="BB562" s="94"/>
      <c r="BC562" s="94"/>
      <c r="BD562" s="94"/>
      <c r="BE562" s="101"/>
      <c r="BF562" s="132"/>
      <c r="BG562" s="98"/>
      <c r="BH562" s="74" t="str">
        <f t="shared" si="66"/>
        <v>N</v>
      </c>
      <c r="BI562" t="e">
        <f t="shared" si="67"/>
        <v>#DIV/0!</v>
      </c>
      <c r="BK562" s="283">
        <f>IFERROR(VLOOKUP($B562, 'A2. Rate Change &amp; Enrollment'!$C$14:$BY$769, 75, FALSE), 0)</f>
        <v>0</v>
      </c>
      <c r="BL562" s="283" t="e">
        <f t="shared" si="68"/>
        <v>#DIV/0!</v>
      </c>
      <c r="BM562" s="283" t="e">
        <f t="shared" si="69"/>
        <v>#DIV/0!</v>
      </c>
      <c r="BN562" t="e">
        <f t="shared" si="72"/>
        <v>#DIV/0!</v>
      </c>
    </row>
    <row r="563" spans="1:66" x14ac:dyDescent="0.35">
      <c r="A563" t="s">
        <v>866</v>
      </c>
      <c r="B563" s="144"/>
      <c r="C563" s="98"/>
      <c r="D563" s="43" t="str">
        <f t="shared" si="65"/>
        <v>Other</v>
      </c>
      <c r="E563" s="100"/>
      <c r="F563" s="101"/>
      <c r="G563" s="100"/>
      <c r="H563" s="101"/>
      <c r="I563" s="100"/>
      <c r="J563" s="101"/>
      <c r="K563" s="100"/>
      <c r="L563" s="101"/>
      <c r="M563" s="100"/>
      <c r="N563" s="101"/>
      <c r="O563" s="100"/>
      <c r="P563" s="101"/>
      <c r="Q563" s="100"/>
      <c r="R563" s="101"/>
      <c r="S563" s="100"/>
      <c r="T563" s="101"/>
      <c r="U563" s="118"/>
      <c r="V563" s="118"/>
      <c r="W563" s="100"/>
      <c r="X563" s="100"/>
      <c r="Y563" s="100"/>
      <c r="Z563" s="100"/>
      <c r="AA563" s="132"/>
      <c r="AB563" s="101"/>
      <c r="AC563" s="101"/>
      <c r="AD563" s="101"/>
      <c r="AE563" s="100"/>
      <c r="AF563" s="101"/>
      <c r="AG563" s="100"/>
      <c r="AH563" s="101"/>
      <c r="AI563" s="100"/>
      <c r="AJ563" s="101"/>
      <c r="AK563" s="100"/>
      <c r="AL563" s="101"/>
      <c r="AM563" s="101"/>
      <c r="AN563" s="8"/>
      <c r="AO563" s="147">
        <f>IFERROR(VLOOKUP(B563,'A2. Rate Change &amp; Enrollment'!$C$20:$K$769,3,FALSE),0)</f>
        <v>0</v>
      </c>
      <c r="AP563" s="147">
        <f>IFERROR(VLOOKUP(B563,'A2. Rate Change &amp; Enrollment'!$C$20:$K$769,7,FALSE),0)</f>
        <v>0</v>
      </c>
      <c r="AQ563" s="150" t="e">
        <f t="shared" si="70"/>
        <v>#DIV/0!</v>
      </c>
      <c r="AS563" s="177"/>
      <c r="AT563" s="177"/>
      <c r="AV563" s="153" t="e">
        <f t="shared" si="71"/>
        <v>#DIV/0!</v>
      </c>
      <c r="AW563" s="101"/>
      <c r="AY563" s="132"/>
      <c r="AZ563" s="101"/>
      <c r="BA563" s="94"/>
      <c r="BB563" s="94"/>
      <c r="BC563" s="94"/>
      <c r="BD563" s="94"/>
      <c r="BE563" s="101"/>
      <c r="BF563" s="132"/>
      <c r="BG563" s="98"/>
      <c r="BH563" s="74" t="str">
        <f t="shared" si="66"/>
        <v>N</v>
      </c>
      <c r="BI563" t="e">
        <f t="shared" si="67"/>
        <v>#DIV/0!</v>
      </c>
      <c r="BK563" s="283">
        <f>IFERROR(VLOOKUP($B563, 'A2. Rate Change &amp; Enrollment'!$C$14:$BY$769, 75, FALSE), 0)</f>
        <v>0</v>
      </c>
      <c r="BL563" s="283" t="e">
        <f t="shared" si="68"/>
        <v>#DIV/0!</v>
      </c>
      <c r="BM563" s="283" t="e">
        <f t="shared" si="69"/>
        <v>#DIV/0!</v>
      </c>
      <c r="BN563" t="e">
        <f t="shared" si="72"/>
        <v>#DIV/0!</v>
      </c>
    </row>
    <row r="564" spans="1:66" x14ac:dyDescent="0.35">
      <c r="A564" t="s">
        <v>867</v>
      </c>
      <c r="B564" s="144"/>
      <c r="C564" s="98"/>
      <c r="D564" s="43" t="str">
        <f t="shared" si="65"/>
        <v>Other</v>
      </c>
      <c r="E564" s="100"/>
      <c r="F564" s="101"/>
      <c r="G564" s="100"/>
      <c r="H564" s="101"/>
      <c r="I564" s="100"/>
      <c r="J564" s="101"/>
      <c r="K564" s="100"/>
      <c r="L564" s="101"/>
      <c r="M564" s="100"/>
      <c r="N564" s="101"/>
      <c r="O564" s="100"/>
      <c r="P564" s="101"/>
      <c r="Q564" s="100"/>
      <c r="R564" s="101"/>
      <c r="S564" s="100"/>
      <c r="T564" s="101"/>
      <c r="U564" s="118"/>
      <c r="V564" s="118"/>
      <c r="W564" s="100"/>
      <c r="X564" s="100"/>
      <c r="Y564" s="100"/>
      <c r="Z564" s="100"/>
      <c r="AA564" s="132"/>
      <c r="AB564" s="101"/>
      <c r="AC564" s="101"/>
      <c r="AD564" s="101"/>
      <c r="AE564" s="100"/>
      <c r="AF564" s="101"/>
      <c r="AG564" s="100"/>
      <c r="AH564" s="101"/>
      <c r="AI564" s="100"/>
      <c r="AJ564" s="101"/>
      <c r="AK564" s="100"/>
      <c r="AL564" s="101"/>
      <c r="AM564" s="101"/>
      <c r="AN564" s="8"/>
      <c r="AO564" s="147">
        <f>IFERROR(VLOOKUP(B564,'A2. Rate Change &amp; Enrollment'!$C$20:$K$769,3,FALSE),0)</f>
        <v>0</v>
      </c>
      <c r="AP564" s="147">
        <f>IFERROR(VLOOKUP(B564,'A2. Rate Change &amp; Enrollment'!$C$20:$K$769,7,FALSE),0)</f>
        <v>0</v>
      </c>
      <c r="AQ564" s="150" t="e">
        <f t="shared" si="70"/>
        <v>#DIV/0!</v>
      </c>
      <c r="AS564" s="177"/>
      <c r="AT564" s="177"/>
      <c r="AV564" s="153" t="e">
        <f t="shared" si="71"/>
        <v>#DIV/0!</v>
      </c>
      <c r="AW564" s="101"/>
      <c r="AY564" s="132"/>
      <c r="AZ564" s="101"/>
      <c r="BA564" s="94"/>
      <c r="BB564" s="94"/>
      <c r="BC564" s="94"/>
      <c r="BD564" s="94"/>
      <c r="BE564" s="101"/>
      <c r="BF564" s="132"/>
      <c r="BG564" s="98"/>
      <c r="BH564" s="74" t="str">
        <f t="shared" si="66"/>
        <v>N</v>
      </c>
      <c r="BI564" t="e">
        <f t="shared" si="67"/>
        <v>#DIV/0!</v>
      </c>
      <c r="BK564" s="283">
        <f>IFERROR(VLOOKUP($B564, 'A2. Rate Change &amp; Enrollment'!$C$14:$BY$769, 75, FALSE), 0)</f>
        <v>0</v>
      </c>
      <c r="BL564" s="283" t="e">
        <f t="shared" si="68"/>
        <v>#DIV/0!</v>
      </c>
      <c r="BM564" s="283" t="e">
        <f t="shared" si="69"/>
        <v>#DIV/0!</v>
      </c>
      <c r="BN564" t="e">
        <f t="shared" si="72"/>
        <v>#DIV/0!</v>
      </c>
    </row>
    <row r="565" spans="1:66" x14ac:dyDescent="0.35">
      <c r="A565" t="s">
        <v>868</v>
      </c>
      <c r="B565" s="144"/>
      <c r="C565" s="98"/>
      <c r="D565" s="43" t="str">
        <f t="shared" si="65"/>
        <v>Other</v>
      </c>
      <c r="E565" s="100"/>
      <c r="F565" s="101"/>
      <c r="G565" s="100"/>
      <c r="H565" s="101"/>
      <c r="I565" s="100"/>
      <c r="J565" s="101"/>
      <c r="K565" s="100"/>
      <c r="L565" s="101"/>
      <c r="M565" s="100"/>
      <c r="N565" s="101"/>
      <c r="O565" s="100"/>
      <c r="P565" s="101"/>
      <c r="Q565" s="100"/>
      <c r="R565" s="101"/>
      <c r="S565" s="100"/>
      <c r="T565" s="101"/>
      <c r="U565" s="118"/>
      <c r="V565" s="118"/>
      <c r="W565" s="100"/>
      <c r="X565" s="100"/>
      <c r="Y565" s="100"/>
      <c r="Z565" s="100"/>
      <c r="AA565" s="132"/>
      <c r="AB565" s="101"/>
      <c r="AC565" s="101"/>
      <c r="AD565" s="101"/>
      <c r="AE565" s="100"/>
      <c r="AF565" s="101"/>
      <c r="AG565" s="100"/>
      <c r="AH565" s="101"/>
      <c r="AI565" s="100"/>
      <c r="AJ565" s="101"/>
      <c r="AK565" s="100"/>
      <c r="AL565" s="101"/>
      <c r="AM565" s="101"/>
      <c r="AN565" s="8"/>
      <c r="AO565" s="147">
        <f>IFERROR(VLOOKUP(B565,'A2. Rate Change &amp; Enrollment'!$C$20:$K$769,3,FALSE),0)</f>
        <v>0</v>
      </c>
      <c r="AP565" s="147">
        <f>IFERROR(VLOOKUP(B565,'A2. Rate Change &amp; Enrollment'!$C$20:$K$769,7,FALSE),0)</f>
        <v>0</v>
      </c>
      <c r="AQ565" s="150" t="e">
        <f t="shared" si="70"/>
        <v>#DIV/0!</v>
      </c>
      <c r="AS565" s="177"/>
      <c r="AT565" s="177"/>
      <c r="AV565" s="153" t="e">
        <f t="shared" si="71"/>
        <v>#DIV/0!</v>
      </c>
      <c r="AW565" s="101"/>
      <c r="AY565" s="132"/>
      <c r="AZ565" s="101"/>
      <c r="BA565" s="94"/>
      <c r="BB565" s="94"/>
      <c r="BC565" s="94"/>
      <c r="BD565" s="94"/>
      <c r="BE565" s="101"/>
      <c r="BF565" s="132"/>
      <c r="BG565" s="98"/>
      <c r="BH565" s="74" t="str">
        <f t="shared" si="66"/>
        <v>N</v>
      </c>
      <c r="BI565" t="e">
        <f t="shared" si="67"/>
        <v>#DIV/0!</v>
      </c>
      <c r="BK565" s="283">
        <f>IFERROR(VLOOKUP($B565, 'A2. Rate Change &amp; Enrollment'!$C$14:$BY$769, 75, FALSE), 0)</f>
        <v>0</v>
      </c>
      <c r="BL565" s="283" t="e">
        <f t="shared" si="68"/>
        <v>#DIV/0!</v>
      </c>
      <c r="BM565" s="283" t="e">
        <f t="shared" si="69"/>
        <v>#DIV/0!</v>
      </c>
      <c r="BN565" t="e">
        <f t="shared" si="72"/>
        <v>#DIV/0!</v>
      </c>
    </row>
    <row r="566" spans="1:66" x14ac:dyDescent="0.35">
      <c r="A566" t="s">
        <v>869</v>
      </c>
      <c r="B566" s="144"/>
      <c r="C566" s="98"/>
      <c r="D566" s="43" t="str">
        <f t="shared" si="65"/>
        <v>Other</v>
      </c>
      <c r="E566" s="100"/>
      <c r="F566" s="101"/>
      <c r="G566" s="100"/>
      <c r="H566" s="101"/>
      <c r="I566" s="100"/>
      <c r="J566" s="101"/>
      <c r="K566" s="100"/>
      <c r="L566" s="101"/>
      <c r="M566" s="100"/>
      <c r="N566" s="101"/>
      <c r="O566" s="100"/>
      <c r="P566" s="101"/>
      <c r="Q566" s="100"/>
      <c r="R566" s="101"/>
      <c r="S566" s="100"/>
      <c r="T566" s="101"/>
      <c r="U566" s="118"/>
      <c r="V566" s="118"/>
      <c r="W566" s="100"/>
      <c r="X566" s="100"/>
      <c r="Y566" s="100"/>
      <c r="Z566" s="100"/>
      <c r="AA566" s="132"/>
      <c r="AB566" s="101"/>
      <c r="AC566" s="101"/>
      <c r="AD566" s="101"/>
      <c r="AE566" s="100"/>
      <c r="AF566" s="101"/>
      <c r="AG566" s="100"/>
      <c r="AH566" s="101"/>
      <c r="AI566" s="100"/>
      <c r="AJ566" s="101"/>
      <c r="AK566" s="100"/>
      <c r="AL566" s="101"/>
      <c r="AM566" s="101"/>
      <c r="AN566" s="8"/>
      <c r="AO566" s="147">
        <f>IFERROR(VLOOKUP(B566,'A2. Rate Change &amp; Enrollment'!$C$20:$K$769,3,FALSE),0)</f>
        <v>0</v>
      </c>
      <c r="AP566" s="147">
        <f>IFERROR(VLOOKUP(B566,'A2. Rate Change &amp; Enrollment'!$C$20:$K$769,7,FALSE),0)</f>
        <v>0</v>
      </c>
      <c r="AQ566" s="150" t="e">
        <f t="shared" si="70"/>
        <v>#DIV/0!</v>
      </c>
      <c r="AS566" s="177"/>
      <c r="AT566" s="177"/>
      <c r="AV566" s="153" t="e">
        <f t="shared" si="71"/>
        <v>#DIV/0!</v>
      </c>
      <c r="AW566" s="101"/>
      <c r="AY566" s="132"/>
      <c r="AZ566" s="101"/>
      <c r="BA566" s="94"/>
      <c r="BB566" s="94"/>
      <c r="BC566" s="94"/>
      <c r="BD566" s="94"/>
      <c r="BE566" s="101"/>
      <c r="BF566" s="132"/>
      <c r="BG566" s="98"/>
      <c r="BH566" s="74" t="str">
        <f t="shared" si="66"/>
        <v>N</v>
      </c>
      <c r="BI566" t="e">
        <f t="shared" si="67"/>
        <v>#DIV/0!</v>
      </c>
      <c r="BK566" s="283">
        <f>IFERROR(VLOOKUP($B566, 'A2. Rate Change &amp; Enrollment'!$C$14:$BY$769, 75, FALSE), 0)</f>
        <v>0</v>
      </c>
      <c r="BL566" s="283" t="e">
        <f t="shared" si="68"/>
        <v>#DIV/0!</v>
      </c>
      <c r="BM566" s="283" t="e">
        <f t="shared" si="69"/>
        <v>#DIV/0!</v>
      </c>
      <c r="BN566" t="e">
        <f t="shared" si="72"/>
        <v>#DIV/0!</v>
      </c>
    </row>
    <row r="567" spans="1:66" x14ac:dyDescent="0.35">
      <c r="A567" t="s">
        <v>870</v>
      </c>
      <c r="B567" s="144"/>
      <c r="C567" s="98"/>
      <c r="D567" s="43" t="str">
        <f t="shared" si="65"/>
        <v>Other</v>
      </c>
      <c r="E567" s="100"/>
      <c r="F567" s="101"/>
      <c r="G567" s="100"/>
      <c r="H567" s="101"/>
      <c r="I567" s="100"/>
      <c r="J567" s="101"/>
      <c r="K567" s="100"/>
      <c r="L567" s="101"/>
      <c r="M567" s="100"/>
      <c r="N567" s="101"/>
      <c r="O567" s="100"/>
      <c r="P567" s="101"/>
      <c r="Q567" s="100"/>
      <c r="R567" s="101"/>
      <c r="S567" s="100"/>
      <c r="T567" s="101"/>
      <c r="U567" s="118"/>
      <c r="V567" s="118"/>
      <c r="W567" s="100"/>
      <c r="X567" s="100"/>
      <c r="Y567" s="100"/>
      <c r="Z567" s="100"/>
      <c r="AA567" s="132"/>
      <c r="AB567" s="101"/>
      <c r="AC567" s="101"/>
      <c r="AD567" s="101"/>
      <c r="AE567" s="100"/>
      <c r="AF567" s="101"/>
      <c r="AG567" s="100"/>
      <c r="AH567" s="101"/>
      <c r="AI567" s="100"/>
      <c r="AJ567" s="101"/>
      <c r="AK567" s="100"/>
      <c r="AL567" s="101"/>
      <c r="AM567" s="101"/>
      <c r="AN567" s="8"/>
      <c r="AO567" s="147">
        <f>IFERROR(VLOOKUP(B567,'A2. Rate Change &amp; Enrollment'!$C$20:$K$769,3,FALSE),0)</f>
        <v>0</v>
      </c>
      <c r="AP567" s="147">
        <f>IFERROR(VLOOKUP(B567,'A2. Rate Change &amp; Enrollment'!$C$20:$K$769,7,FALSE),0)</f>
        <v>0</v>
      </c>
      <c r="AQ567" s="150" t="e">
        <f t="shared" si="70"/>
        <v>#DIV/0!</v>
      </c>
      <c r="AS567" s="177"/>
      <c r="AT567" s="177"/>
      <c r="AV567" s="153" t="e">
        <f t="shared" si="71"/>
        <v>#DIV/0!</v>
      </c>
      <c r="AW567" s="101"/>
      <c r="AY567" s="132"/>
      <c r="AZ567" s="101"/>
      <c r="BA567" s="94"/>
      <c r="BB567" s="94"/>
      <c r="BC567" s="94"/>
      <c r="BD567" s="94"/>
      <c r="BE567" s="101"/>
      <c r="BF567" s="132"/>
      <c r="BG567" s="98"/>
      <c r="BH567" s="74" t="str">
        <f t="shared" si="66"/>
        <v>N</v>
      </c>
      <c r="BI567" t="e">
        <f t="shared" si="67"/>
        <v>#DIV/0!</v>
      </c>
      <c r="BK567" s="283">
        <f>IFERROR(VLOOKUP($B567, 'A2. Rate Change &amp; Enrollment'!$C$14:$BY$769, 75, FALSE), 0)</f>
        <v>0</v>
      </c>
      <c r="BL567" s="283" t="e">
        <f t="shared" si="68"/>
        <v>#DIV/0!</v>
      </c>
      <c r="BM567" s="283" t="e">
        <f t="shared" si="69"/>
        <v>#DIV/0!</v>
      </c>
      <c r="BN567" t="e">
        <f t="shared" si="72"/>
        <v>#DIV/0!</v>
      </c>
    </row>
    <row r="568" spans="1:66" x14ac:dyDescent="0.35">
      <c r="A568" t="s">
        <v>871</v>
      </c>
      <c r="B568" s="144"/>
      <c r="C568" s="98"/>
      <c r="D568" s="43" t="str">
        <f t="shared" si="65"/>
        <v>Other</v>
      </c>
      <c r="E568" s="100"/>
      <c r="F568" s="101"/>
      <c r="G568" s="100"/>
      <c r="H568" s="101"/>
      <c r="I568" s="100"/>
      <c r="J568" s="101"/>
      <c r="K568" s="100"/>
      <c r="L568" s="101"/>
      <c r="M568" s="100"/>
      <c r="N568" s="101"/>
      <c r="O568" s="100"/>
      <c r="P568" s="101"/>
      <c r="Q568" s="100"/>
      <c r="R568" s="101"/>
      <c r="S568" s="100"/>
      <c r="T568" s="101"/>
      <c r="U568" s="118"/>
      <c r="V568" s="118"/>
      <c r="W568" s="100"/>
      <c r="X568" s="100"/>
      <c r="Y568" s="100"/>
      <c r="Z568" s="100"/>
      <c r="AA568" s="132"/>
      <c r="AB568" s="101"/>
      <c r="AC568" s="101"/>
      <c r="AD568" s="101"/>
      <c r="AE568" s="100"/>
      <c r="AF568" s="101"/>
      <c r="AG568" s="100"/>
      <c r="AH568" s="101"/>
      <c r="AI568" s="100"/>
      <c r="AJ568" s="101"/>
      <c r="AK568" s="100"/>
      <c r="AL568" s="101"/>
      <c r="AM568" s="101"/>
      <c r="AN568" s="8"/>
      <c r="AO568" s="147">
        <f>IFERROR(VLOOKUP(B568,'A2. Rate Change &amp; Enrollment'!$C$20:$K$769,3,FALSE),0)</f>
        <v>0</v>
      </c>
      <c r="AP568" s="147">
        <f>IFERROR(VLOOKUP(B568,'A2. Rate Change &amp; Enrollment'!$C$20:$K$769,7,FALSE),0)</f>
        <v>0</v>
      </c>
      <c r="AQ568" s="150" t="e">
        <f t="shared" si="70"/>
        <v>#DIV/0!</v>
      </c>
      <c r="AS568" s="177"/>
      <c r="AT568" s="177"/>
      <c r="AV568" s="153" t="e">
        <f t="shared" si="71"/>
        <v>#DIV/0!</v>
      </c>
      <c r="AW568" s="101"/>
      <c r="AY568" s="132"/>
      <c r="AZ568" s="101"/>
      <c r="BA568" s="94"/>
      <c r="BB568" s="94"/>
      <c r="BC568" s="94"/>
      <c r="BD568" s="94"/>
      <c r="BE568" s="101"/>
      <c r="BF568" s="132"/>
      <c r="BG568" s="98"/>
      <c r="BH568" s="74" t="str">
        <f t="shared" si="66"/>
        <v>N</v>
      </c>
      <c r="BI568" t="e">
        <f t="shared" si="67"/>
        <v>#DIV/0!</v>
      </c>
      <c r="BK568" s="283">
        <f>IFERROR(VLOOKUP($B568, 'A2. Rate Change &amp; Enrollment'!$C$14:$BY$769, 75, FALSE), 0)</f>
        <v>0</v>
      </c>
      <c r="BL568" s="283" t="e">
        <f t="shared" si="68"/>
        <v>#DIV/0!</v>
      </c>
      <c r="BM568" s="283" t="e">
        <f t="shared" si="69"/>
        <v>#DIV/0!</v>
      </c>
      <c r="BN568" t="e">
        <f t="shared" si="72"/>
        <v>#DIV/0!</v>
      </c>
    </row>
    <row r="569" spans="1:66" x14ac:dyDescent="0.35">
      <c r="A569" t="s">
        <v>872</v>
      </c>
      <c r="B569" s="144"/>
      <c r="C569" s="98"/>
      <c r="D569" s="43" t="str">
        <f t="shared" si="65"/>
        <v>Other</v>
      </c>
      <c r="E569" s="100"/>
      <c r="F569" s="101"/>
      <c r="G569" s="100"/>
      <c r="H569" s="101"/>
      <c r="I569" s="100"/>
      <c r="J569" s="101"/>
      <c r="K569" s="100"/>
      <c r="L569" s="101"/>
      <c r="M569" s="100"/>
      <c r="N569" s="101"/>
      <c r="O569" s="100"/>
      <c r="P569" s="101"/>
      <c r="Q569" s="100"/>
      <c r="R569" s="101"/>
      <c r="S569" s="100"/>
      <c r="T569" s="101"/>
      <c r="U569" s="118"/>
      <c r="V569" s="118"/>
      <c r="W569" s="100"/>
      <c r="X569" s="100"/>
      <c r="Y569" s="100"/>
      <c r="Z569" s="100"/>
      <c r="AA569" s="132"/>
      <c r="AB569" s="101"/>
      <c r="AC569" s="101"/>
      <c r="AD569" s="101"/>
      <c r="AE569" s="100"/>
      <c r="AF569" s="101"/>
      <c r="AG569" s="100"/>
      <c r="AH569" s="101"/>
      <c r="AI569" s="100"/>
      <c r="AJ569" s="101"/>
      <c r="AK569" s="100"/>
      <c r="AL569" s="101"/>
      <c r="AM569" s="101"/>
      <c r="AN569" s="8"/>
      <c r="AO569" s="147">
        <f>IFERROR(VLOOKUP(B569,'A2. Rate Change &amp; Enrollment'!$C$20:$K$769,3,FALSE),0)</f>
        <v>0</v>
      </c>
      <c r="AP569" s="147">
        <f>IFERROR(VLOOKUP(B569,'A2. Rate Change &amp; Enrollment'!$C$20:$K$769,7,FALSE),0)</f>
        <v>0</v>
      </c>
      <c r="AQ569" s="150" t="e">
        <f t="shared" si="70"/>
        <v>#DIV/0!</v>
      </c>
      <c r="AS569" s="177"/>
      <c r="AT569" s="177"/>
      <c r="AV569" s="153" t="e">
        <f t="shared" si="71"/>
        <v>#DIV/0!</v>
      </c>
      <c r="AW569" s="101"/>
      <c r="AY569" s="132"/>
      <c r="AZ569" s="101"/>
      <c r="BA569" s="94"/>
      <c r="BB569" s="94"/>
      <c r="BC569" s="94"/>
      <c r="BD569" s="94"/>
      <c r="BE569" s="101"/>
      <c r="BF569" s="132"/>
      <c r="BG569" s="98"/>
      <c r="BH569" s="74" t="str">
        <f t="shared" si="66"/>
        <v>N</v>
      </c>
      <c r="BI569" t="e">
        <f t="shared" si="67"/>
        <v>#DIV/0!</v>
      </c>
      <c r="BK569" s="283">
        <f>IFERROR(VLOOKUP($B569, 'A2. Rate Change &amp; Enrollment'!$C$14:$BY$769, 75, FALSE), 0)</f>
        <v>0</v>
      </c>
      <c r="BL569" s="283" t="e">
        <f t="shared" si="68"/>
        <v>#DIV/0!</v>
      </c>
      <c r="BM569" s="283" t="e">
        <f t="shared" si="69"/>
        <v>#DIV/0!</v>
      </c>
      <c r="BN569" t="e">
        <f t="shared" si="72"/>
        <v>#DIV/0!</v>
      </c>
    </row>
    <row r="570" spans="1:66" x14ac:dyDescent="0.35">
      <c r="A570" t="s">
        <v>873</v>
      </c>
      <c r="B570" s="144"/>
      <c r="C570" s="98"/>
      <c r="D570" s="43" t="str">
        <f t="shared" si="65"/>
        <v>Other</v>
      </c>
      <c r="E570" s="100"/>
      <c r="F570" s="101"/>
      <c r="G570" s="100"/>
      <c r="H570" s="101"/>
      <c r="I570" s="100"/>
      <c r="J570" s="101"/>
      <c r="K570" s="100"/>
      <c r="L570" s="101"/>
      <c r="M570" s="100"/>
      <c r="N570" s="101"/>
      <c r="O570" s="100"/>
      <c r="P570" s="101"/>
      <c r="Q570" s="100"/>
      <c r="R570" s="101"/>
      <c r="S570" s="100"/>
      <c r="T570" s="101"/>
      <c r="U570" s="118"/>
      <c r="V570" s="118"/>
      <c r="W570" s="100"/>
      <c r="X570" s="100"/>
      <c r="Y570" s="100"/>
      <c r="Z570" s="100"/>
      <c r="AA570" s="132"/>
      <c r="AB570" s="101"/>
      <c r="AC570" s="101"/>
      <c r="AD570" s="101"/>
      <c r="AE570" s="100"/>
      <c r="AF570" s="101"/>
      <c r="AG570" s="100"/>
      <c r="AH570" s="101"/>
      <c r="AI570" s="100"/>
      <c r="AJ570" s="101"/>
      <c r="AK570" s="100"/>
      <c r="AL570" s="101"/>
      <c r="AM570" s="101"/>
      <c r="AN570" s="8"/>
      <c r="AO570" s="147">
        <f>IFERROR(VLOOKUP(B570,'A2. Rate Change &amp; Enrollment'!$C$20:$K$769,3,FALSE),0)</f>
        <v>0</v>
      </c>
      <c r="AP570" s="147">
        <f>IFERROR(VLOOKUP(B570,'A2. Rate Change &amp; Enrollment'!$C$20:$K$769,7,FALSE),0)</f>
        <v>0</v>
      </c>
      <c r="AQ570" s="150" t="e">
        <f t="shared" si="70"/>
        <v>#DIV/0!</v>
      </c>
      <c r="AS570" s="177"/>
      <c r="AT570" s="177"/>
      <c r="AV570" s="153" t="e">
        <f t="shared" si="71"/>
        <v>#DIV/0!</v>
      </c>
      <c r="AW570" s="101"/>
      <c r="AY570" s="132"/>
      <c r="AZ570" s="101"/>
      <c r="BA570" s="94"/>
      <c r="BB570" s="94"/>
      <c r="BC570" s="94"/>
      <c r="BD570" s="94"/>
      <c r="BE570" s="101"/>
      <c r="BF570" s="132"/>
      <c r="BG570" s="98"/>
      <c r="BH570" s="74" t="str">
        <f t="shared" si="66"/>
        <v>N</v>
      </c>
      <c r="BI570" t="e">
        <f t="shared" si="67"/>
        <v>#DIV/0!</v>
      </c>
      <c r="BK570" s="283">
        <f>IFERROR(VLOOKUP($B570, 'A2. Rate Change &amp; Enrollment'!$C$14:$BY$769, 75, FALSE), 0)</f>
        <v>0</v>
      </c>
      <c r="BL570" s="283" t="e">
        <f t="shared" si="68"/>
        <v>#DIV/0!</v>
      </c>
      <c r="BM570" s="283" t="e">
        <f t="shared" si="69"/>
        <v>#DIV/0!</v>
      </c>
      <c r="BN570" t="e">
        <f t="shared" si="72"/>
        <v>#DIV/0!</v>
      </c>
    </row>
    <row r="571" spans="1:66" x14ac:dyDescent="0.35">
      <c r="A571" t="s">
        <v>874</v>
      </c>
      <c r="B571" s="144"/>
      <c r="C571" s="98"/>
      <c r="D571" s="43" t="str">
        <f t="shared" si="65"/>
        <v>Other</v>
      </c>
      <c r="E571" s="100"/>
      <c r="F571" s="101"/>
      <c r="G571" s="100"/>
      <c r="H571" s="101"/>
      <c r="I571" s="100"/>
      <c r="J571" s="101"/>
      <c r="K571" s="100"/>
      <c r="L571" s="101"/>
      <c r="M571" s="100"/>
      <c r="N571" s="101"/>
      <c r="O571" s="100"/>
      <c r="P571" s="101"/>
      <c r="Q571" s="100"/>
      <c r="R571" s="101"/>
      <c r="S571" s="100"/>
      <c r="T571" s="101"/>
      <c r="U571" s="118"/>
      <c r="V571" s="118"/>
      <c r="W571" s="100"/>
      <c r="X571" s="100"/>
      <c r="Y571" s="100"/>
      <c r="Z571" s="100"/>
      <c r="AA571" s="132"/>
      <c r="AB571" s="101"/>
      <c r="AC571" s="101"/>
      <c r="AD571" s="101"/>
      <c r="AE571" s="100"/>
      <c r="AF571" s="101"/>
      <c r="AG571" s="100"/>
      <c r="AH571" s="101"/>
      <c r="AI571" s="100"/>
      <c r="AJ571" s="101"/>
      <c r="AK571" s="100"/>
      <c r="AL571" s="101"/>
      <c r="AM571" s="101"/>
      <c r="AN571" s="8"/>
      <c r="AO571" s="147">
        <f>IFERROR(VLOOKUP(B571,'A2. Rate Change &amp; Enrollment'!$C$20:$K$769,3,FALSE),0)</f>
        <v>0</v>
      </c>
      <c r="AP571" s="147">
        <f>IFERROR(VLOOKUP(B571,'A2. Rate Change &amp; Enrollment'!$C$20:$K$769,7,FALSE),0)</f>
        <v>0</v>
      </c>
      <c r="AQ571" s="150" t="e">
        <f t="shared" si="70"/>
        <v>#DIV/0!</v>
      </c>
      <c r="AS571" s="177"/>
      <c r="AT571" s="177"/>
      <c r="AV571" s="153" t="e">
        <f t="shared" si="71"/>
        <v>#DIV/0!</v>
      </c>
      <c r="AW571" s="101"/>
      <c r="AY571" s="132"/>
      <c r="AZ571" s="101"/>
      <c r="BA571" s="94"/>
      <c r="BB571" s="94"/>
      <c r="BC571" s="94"/>
      <c r="BD571" s="94"/>
      <c r="BE571" s="101"/>
      <c r="BF571" s="132"/>
      <c r="BG571" s="98"/>
      <c r="BH571" s="74" t="str">
        <f t="shared" si="66"/>
        <v>N</v>
      </c>
      <c r="BI571" t="e">
        <f t="shared" si="67"/>
        <v>#DIV/0!</v>
      </c>
      <c r="BK571" s="283">
        <f>IFERROR(VLOOKUP($B571, 'A2. Rate Change &amp; Enrollment'!$C$14:$BY$769, 75, FALSE), 0)</f>
        <v>0</v>
      </c>
      <c r="BL571" s="283" t="e">
        <f t="shared" si="68"/>
        <v>#DIV/0!</v>
      </c>
      <c r="BM571" s="283" t="e">
        <f t="shared" si="69"/>
        <v>#DIV/0!</v>
      </c>
      <c r="BN571" t="e">
        <f t="shared" si="72"/>
        <v>#DIV/0!</v>
      </c>
    </row>
    <row r="572" spans="1:66" x14ac:dyDescent="0.35">
      <c r="A572" t="s">
        <v>875</v>
      </c>
      <c r="B572" s="144"/>
      <c r="C572" s="98"/>
      <c r="D572" s="43" t="str">
        <f t="shared" si="65"/>
        <v>Other</v>
      </c>
      <c r="E572" s="100"/>
      <c r="F572" s="101"/>
      <c r="G572" s="100"/>
      <c r="H572" s="101"/>
      <c r="I572" s="100"/>
      <c r="J572" s="101"/>
      <c r="K572" s="100"/>
      <c r="L572" s="101"/>
      <c r="M572" s="100"/>
      <c r="N572" s="101"/>
      <c r="O572" s="100"/>
      <c r="P572" s="101"/>
      <c r="Q572" s="100"/>
      <c r="R572" s="101"/>
      <c r="S572" s="100"/>
      <c r="T572" s="101"/>
      <c r="U572" s="118"/>
      <c r="V572" s="118"/>
      <c r="W572" s="100"/>
      <c r="X572" s="100"/>
      <c r="Y572" s="100"/>
      <c r="Z572" s="100"/>
      <c r="AA572" s="132"/>
      <c r="AB572" s="101"/>
      <c r="AC572" s="101"/>
      <c r="AD572" s="101"/>
      <c r="AE572" s="100"/>
      <c r="AF572" s="101"/>
      <c r="AG572" s="100"/>
      <c r="AH572" s="101"/>
      <c r="AI572" s="100"/>
      <c r="AJ572" s="101"/>
      <c r="AK572" s="100"/>
      <c r="AL572" s="101"/>
      <c r="AM572" s="101"/>
      <c r="AN572" s="8"/>
      <c r="AO572" s="147">
        <f>IFERROR(VLOOKUP(B572,'A2. Rate Change &amp; Enrollment'!$C$20:$K$769,3,FALSE),0)</f>
        <v>0</v>
      </c>
      <c r="AP572" s="147">
        <f>IFERROR(VLOOKUP(B572,'A2. Rate Change &amp; Enrollment'!$C$20:$K$769,7,FALSE),0)</f>
        <v>0</v>
      </c>
      <c r="AQ572" s="150" t="e">
        <f t="shared" si="70"/>
        <v>#DIV/0!</v>
      </c>
      <c r="AS572" s="177"/>
      <c r="AT572" s="177"/>
      <c r="AV572" s="153" t="e">
        <f t="shared" si="71"/>
        <v>#DIV/0!</v>
      </c>
      <c r="AW572" s="101"/>
      <c r="AY572" s="132"/>
      <c r="AZ572" s="101"/>
      <c r="BA572" s="94"/>
      <c r="BB572" s="94"/>
      <c r="BC572" s="94"/>
      <c r="BD572" s="94"/>
      <c r="BE572" s="101"/>
      <c r="BF572" s="132"/>
      <c r="BG572" s="98"/>
      <c r="BH572" s="74" t="str">
        <f t="shared" si="66"/>
        <v>N</v>
      </c>
      <c r="BI572" t="e">
        <f t="shared" si="67"/>
        <v>#DIV/0!</v>
      </c>
      <c r="BK572" s="283">
        <f>IFERROR(VLOOKUP($B572, 'A2. Rate Change &amp; Enrollment'!$C$14:$BY$769, 75, FALSE), 0)</f>
        <v>0</v>
      </c>
      <c r="BL572" s="283" t="e">
        <f t="shared" si="68"/>
        <v>#DIV/0!</v>
      </c>
      <c r="BM572" s="283" t="e">
        <f t="shared" si="69"/>
        <v>#DIV/0!</v>
      </c>
      <c r="BN572" t="e">
        <f t="shared" si="72"/>
        <v>#DIV/0!</v>
      </c>
    </row>
    <row r="573" spans="1:66" x14ac:dyDescent="0.35">
      <c r="A573" t="s">
        <v>876</v>
      </c>
      <c r="B573" s="144"/>
      <c r="C573" s="98"/>
      <c r="D573" s="43" t="str">
        <f t="shared" si="65"/>
        <v>Other</v>
      </c>
      <c r="E573" s="100"/>
      <c r="F573" s="101"/>
      <c r="G573" s="100"/>
      <c r="H573" s="101"/>
      <c r="I573" s="100"/>
      <c r="J573" s="101"/>
      <c r="K573" s="100"/>
      <c r="L573" s="101"/>
      <c r="M573" s="100"/>
      <c r="N573" s="101"/>
      <c r="O573" s="100"/>
      <c r="P573" s="101"/>
      <c r="Q573" s="100"/>
      <c r="R573" s="101"/>
      <c r="S573" s="100"/>
      <c r="T573" s="101"/>
      <c r="U573" s="118"/>
      <c r="V573" s="118"/>
      <c r="W573" s="100"/>
      <c r="X573" s="100"/>
      <c r="Y573" s="100"/>
      <c r="Z573" s="100"/>
      <c r="AA573" s="132"/>
      <c r="AB573" s="101"/>
      <c r="AC573" s="101"/>
      <c r="AD573" s="101"/>
      <c r="AE573" s="100"/>
      <c r="AF573" s="101"/>
      <c r="AG573" s="100"/>
      <c r="AH573" s="101"/>
      <c r="AI573" s="100"/>
      <c r="AJ573" s="101"/>
      <c r="AK573" s="100"/>
      <c r="AL573" s="101"/>
      <c r="AM573" s="101"/>
      <c r="AN573" s="8"/>
      <c r="AO573" s="147">
        <f>IFERROR(VLOOKUP(B573,'A2. Rate Change &amp; Enrollment'!$C$20:$K$769,3,FALSE),0)</f>
        <v>0</v>
      </c>
      <c r="AP573" s="147">
        <f>IFERROR(VLOOKUP(B573,'A2. Rate Change &amp; Enrollment'!$C$20:$K$769,7,FALSE),0)</f>
        <v>0</v>
      </c>
      <c r="AQ573" s="150" t="e">
        <f t="shared" si="70"/>
        <v>#DIV/0!</v>
      </c>
      <c r="AS573" s="177"/>
      <c r="AT573" s="177"/>
      <c r="AV573" s="153" t="e">
        <f t="shared" si="71"/>
        <v>#DIV/0!</v>
      </c>
      <c r="AW573" s="101"/>
      <c r="AY573" s="132"/>
      <c r="AZ573" s="101"/>
      <c r="BA573" s="94"/>
      <c r="BB573" s="94"/>
      <c r="BC573" s="94"/>
      <c r="BD573" s="94"/>
      <c r="BE573" s="101"/>
      <c r="BF573" s="132"/>
      <c r="BG573" s="98"/>
      <c r="BH573" s="74" t="str">
        <f t="shared" si="66"/>
        <v>N</v>
      </c>
      <c r="BI573" t="e">
        <f t="shared" si="67"/>
        <v>#DIV/0!</v>
      </c>
      <c r="BK573" s="283">
        <f>IFERROR(VLOOKUP($B573, 'A2. Rate Change &amp; Enrollment'!$C$14:$BY$769, 75, FALSE), 0)</f>
        <v>0</v>
      </c>
      <c r="BL573" s="283" t="e">
        <f t="shared" si="68"/>
        <v>#DIV/0!</v>
      </c>
      <c r="BM573" s="283" t="e">
        <f t="shared" si="69"/>
        <v>#DIV/0!</v>
      </c>
      <c r="BN573" t="e">
        <f t="shared" si="72"/>
        <v>#DIV/0!</v>
      </c>
    </row>
    <row r="574" spans="1:66" x14ac:dyDescent="0.35">
      <c r="A574" t="s">
        <v>877</v>
      </c>
      <c r="B574" s="144"/>
      <c r="C574" s="98"/>
      <c r="D574" s="43" t="str">
        <f t="shared" si="65"/>
        <v>Other</v>
      </c>
      <c r="E574" s="100"/>
      <c r="F574" s="101"/>
      <c r="G574" s="100"/>
      <c r="H574" s="101"/>
      <c r="I574" s="100"/>
      <c r="J574" s="101"/>
      <c r="K574" s="100"/>
      <c r="L574" s="101"/>
      <c r="M574" s="100"/>
      <c r="N574" s="101"/>
      <c r="O574" s="100"/>
      <c r="P574" s="101"/>
      <c r="Q574" s="100"/>
      <c r="R574" s="101"/>
      <c r="S574" s="100"/>
      <c r="T574" s="101"/>
      <c r="U574" s="118"/>
      <c r="V574" s="118"/>
      <c r="W574" s="100"/>
      <c r="X574" s="100"/>
      <c r="Y574" s="100"/>
      <c r="Z574" s="100"/>
      <c r="AA574" s="132"/>
      <c r="AB574" s="101"/>
      <c r="AC574" s="101"/>
      <c r="AD574" s="101"/>
      <c r="AE574" s="100"/>
      <c r="AF574" s="101"/>
      <c r="AG574" s="100"/>
      <c r="AH574" s="101"/>
      <c r="AI574" s="100"/>
      <c r="AJ574" s="101"/>
      <c r="AK574" s="100"/>
      <c r="AL574" s="101"/>
      <c r="AM574" s="101"/>
      <c r="AN574" s="8"/>
      <c r="AO574" s="147">
        <f>IFERROR(VLOOKUP(B574,'A2. Rate Change &amp; Enrollment'!$C$20:$K$769,3,FALSE),0)</f>
        <v>0</v>
      </c>
      <c r="AP574" s="147">
        <f>IFERROR(VLOOKUP(B574,'A2. Rate Change &amp; Enrollment'!$C$20:$K$769,7,FALSE),0)</f>
        <v>0</v>
      </c>
      <c r="AQ574" s="150" t="e">
        <f t="shared" si="70"/>
        <v>#DIV/0!</v>
      </c>
      <c r="AS574" s="177"/>
      <c r="AT574" s="177"/>
      <c r="AV574" s="153" t="e">
        <f t="shared" si="71"/>
        <v>#DIV/0!</v>
      </c>
      <c r="AW574" s="101"/>
      <c r="AY574" s="132"/>
      <c r="AZ574" s="101"/>
      <c r="BA574" s="94"/>
      <c r="BB574" s="94"/>
      <c r="BC574" s="94"/>
      <c r="BD574" s="94"/>
      <c r="BE574" s="101"/>
      <c r="BF574" s="132"/>
      <c r="BG574" s="98"/>
      <c r="BH574" s="74" t="str">
        <f t="shared" si="66"/>
        <v>N</v>
      </c>
      <c r="BI574" t="e">
        <f t="shared" si="67"/>
        <v>#DIV/0!</v>
      </c>
      <c r="BK574" s="283">
        <f>IFERROR(VLOOKUP($B574, 'A2. Rate Change &amp; Enrollment'!$C$14:$BY$769, 75, FALSE), 0)</f>
        <v>0</v>
      </c>
      <c r="BL574" s="283" t="e">
        <f t="shared" si="68"/>
        <v>#DIV/0!</v>
      </c>
      <c r="BM574" s="283" t="e">
        <f t="shared" si="69"/>
        <v>#DIV/0!</v>
      </c>
      <c r="BN574" t="e">
        <f t="shared" si="72"/>
        <v>#DIV/0!</v>
      </c>
    </row>
    <row r="575" spans="1:66" x14ac:dyDescent="0.35">
      <c r="A575" t="s">
        <v>878</v>
      </c>
      <c r="B575" s="144"/>
      <c r="C575" s="98"/>
      <c r="D575" s="43" t="str">
        <f t="shared" si="65"/>
        <v>Other</v>
      </c>
      <c r="E575" s="100"/>
      <c r="F575" s="101"/>
      <c r="G575" s="100"/>
      <c r="H575" s="101"/>
      <c r="I575" s="100"/>
      <c r="J575" s="101"/>
      <c r="K575" s="100"/>
      <c r="L575" s="101"/>
      <c r="M575" s="100"/>
      <c r="N575" s="101"/>
      <c r="O575" s="100"/>
      <c r="P575" s="101"/>
      <c r="Q575" s="100"/>
      <c r="R575" s="101"/>
      <c r="S575" s="100"/>
      <c r="T575" s="101"/>
      <c r="U575" s="118"/>
      <c r="V575" s="118"/>
      <c r="W575" s="100"/>
      <c r="X575" s="100"/>
      <c r="Y575" s="100"/>
      <c r="Z575" s="100"/>
      <c r="AA575" s="132"/>
      <c r="AB575" s="101"/>
      <c r="AC575" s="101"/>
      <c r="AD575" s="101"/>
      <c r="AE575" s="100"/>
      <c r="AF575" s="101"/>
      <c r="AG575" s="100"/>
      <c r="AH575" s="101"/>
      <c r="AI575" s="100"/>
      <c r="AJ575" s="101"/>
      <c r="AK575" s="100"/>
      <c r="AL575" s="101"/>
      <c r="AM575" s="101"/>
      <c r="AN575" s="8"/>
      <c r="AO575" s="147">
        <f>IFERROR(VLOOKUP(B575,'A2. Rate Change &amp; Enrollment'!$C$20:$K$769,3,FALSE),0)</f>
        <v>0</v>
      </c>
      <c r="AP575" s="147">
        <f>IFERROR(VLOOKUP(B575,'A2. Rate Change &amp; Enrollment'!$C$20:$K$769,7,FALSE),0)</f>
        <v>0</v>
      </c>
      <c r="AQ575" s="150" t="e">
        <f t="shared" si="70"/>
        <v>#DIV/0!</v>
      </c>
      <c r="AS575" s="177"/>
      <c r="AT575" s="177"/>
      <c r="AV575" s="153" t="e">
        <f t="shared" si="71"/>
        <v>#DIV/0!</v>
      </c>
      <c r="AW575" s="101"/>
      <c r="AY575" s="132"/>
      <c r="AZ575" s="101"/>
      <c r="BA575" s="94"/>
      <c r="BB575" s="94"/>
      <c r="BC575" s="94"/>
      <c r="BD575" s="94"/>
      <c r="BE575" s="101"/>
      <c r="BF575" s="132"/>
      <c r="BG575" s="98"/>
      <c r="BH575" s="74" t="str">
        <f t="shared" si="66"/>
        <v>N</v>
      </c>
      <c r="BI575" t="e">
        <f t="shared" si="67"/>
        <v>#DIV/0!</v>
      </c>
      <c r="BK575" s="283">
        <f>IFERROR(VLOOKUP($B575, 'A2. Rate Change &amp; Enrollment'!$C$14:$BY$769, 75, FALSE), 0)</f>
        <v>0</v>
      </c>
      <c r="BL575" s="283" t="e">
        <f t="shared" si="68"/>
        <v>#DIV/0!</v>
      </c>
      <c r="BM575" s="283" t="e">
        <f t="shared" si="69"/>
        <v>#DIV/0!</v>
      </c>
      <c r="BN575" t="e">
        <f t="shared" si="72"/>
        <v>#DIV/0!</v>
      </c>
    </row>
    <row r="576" spans="1:66" x14ac:dyDescent="0.35">
      <c r="A576" t="s">
        <v>879</v>
      </c>
      <c r="B576" s="144"/>
      <c r="C576" s="98"/>
      <c r="D576" s="43" t="str">
        <f t="shared" si="65"/>
        <v>Other</v>
      </c>
      <c r="E576" s="100"/>
      <c r="F576" s="101"/>
      <c r="G576" s="100"/>
      <c r="H576" s="101"/>
      <c r="I576" s="100"/>
      <c r="J576" s="101"/>
      <c r="K576" s="100"/>
      <c r="L576" s="101"/>
      <c r="M576" s="100"/>
      <c r="N576" s="101"/>
      <c r="O576" s="100"/>
      <c r="P576" s="101"/>
      <c r="Q576" s="100"/>
      <c r="R576" s="101"/>
      <c r="S576" s="100"/>
      <c r="T576" s="101"/>
      <c r="U576" s="118"/>
      <c r="V576" s="118"/>
      <c r="W576" s="100"/>
      <c r="X576" s="100"/>
      <c r="Y576" s="100"/>
      <c r="Z576" s="100"/>
      <c r="AA576" s="132"/>
      <c r="AB576" s="101"/>
      <c r="AC576" s="101"/>
      <c r="AD576" s="101"/>
      <c r="AE576" s="100"/>
      <c r="AF576" s="101"/>
      <c r="AG576" s="100"/>
      <c r="AH576" s="101"/>
      <c r="AI576" s="100"/>
      <c r="AJ576" s="101"/>
      <c r="AK576" s="100"/>
      <c r="AL576" s="101"/>
      <c r="AM576" s="101"/>
      <c r="AN576" s="8"/>
      <c r="AO576" s="147">
        <f>IFERROR(VLOOKUP(B576,'A2. Rate Change &amp; Enrollment'!$C$20:$K$769,3,FALSE),0)</f>
        <v>0</v>
      </c>
      <c r="AP576" s="147">
        <f>IFERROR(VLOOKUP(B576,'A2. Rate Change &amp; Enrollment'!$C$20:$K$769,7,FALSE),0)</f>
        <v>0</v>
      </c>
      <c r="AQ576" s="150" t="e">
        <f t="shared" si="70"/>
        <v>#DIV/0!</v>
      </c>
      <c r="AS576" s="177"/>
      <c r="AT576" s="177"/>
      <c r="AV576" s="153" t="e">
        <f t="shared" si="71"/>
        <v>#DIV/0!</v>
      </c>
      <c r="AW576" s="101"/>
      <c r="AY576" s="132"/>
      <c r="AZ576" s="101"/>
      <c r="BA576" s="94"/>
      <c r="BB576" s="94"/>
      <c r="BC576" s="94"/>
      <c r="BD576" s="94"/>
      <c r="BE576" s="101"/>
      <c r="BF576" s="132"/>
      <c r="BG576" s="98"/>
      <c r="BH576" s="74" t="str">
        <f t="shared" si="66"/>
        <v>N</v>
      </c>
      <c r="BI576" t="e">
        <f t="shared" si="67"/>
        <v>#DIV/0!</v>
      </c>
      <c r="BK576" s="283">
        <f>IFERROR(VLOOKUP($B576, 'A2. Rate Change &amp; Enrollment'!$C$14:$BY$769, 75, FALSE), 0)</f>
        <v>0</v>
      </c>
      <c r="BL576" s="283" t="e">
        <f t="shared" si="68"/>
        <v>#DIV/0!</v>
      </c>
      <c r="BM576" s="283" t="e">
        <f t="shared" si="69"/>
        <v>#DIV/0!</v>
      </c>
      <c r="BN576" t="e">
        <f t="shared" si="72"/>
        <v>#DIV/0!</v>
      </c>
    </row>
    <row r="577" spans="1:66" x14ac:dyDescent="0.35">
      <c r="A577" t="s">
        <v>880</v>
      </c>
      <c r="B577" s="144"/>
      <c r="C577" s="98"/>
      <c r="D577" s="43" t="str">
        <f t="shared" si="65"/>
        <v>Other</v>
      </c>
      <c r="E577" s="100"/>
      <c r="F577" s="101"/>
      <c r="G577" s="100"/>
      <c r="H577" s="101"/>
      <c r="I577" s="100"/>
      <c r="J577" s="101"/>
      <c r="K577" s="100"/>
      <c r="L577" s="101"/>
      <c r="M577" s="100"/>
      <c r="N577" s="101"/>
      <c r="O577" s="100"/>
      <c r="P577" s="101"/>
      <c r="Q577" s="100"/>
      <c r="R577" s="101"/>
      <c r="S577" s="100"/>
      <c r="T577" s="101"/>
      <c r="U577" s="118"/>
      <c r="V577" s="118"/>
      <c r="W577" s="100"/>
      <c r="X577" s="100"/>
      <c r="Y577" s="100"/>
      <c r="Z577" s="100"/>
      <c r="AA577" s="132"/>
      <c r="AB577" s="101"/>
      <c r="AC577" s="101"/>
      <c r="AD577" s="101"/>
      <c r="AE577" s="100"/>
      <c r="AF577" s="101"/>
      <c r="AG577" s="100"/>
      <c r="AH577" s="101"/>
      <c r="AI577" s="100"/>
      <c r="AJ577" s="101"/>
      <c r="AK577" s="100"/>
      <c r="AL577" s="101"/>
      <c r="AM577" s="101"/>
      <c r="AN577" s="8"/>
      <c r="AO577" s="147">
        <f>IFERROR(VLOOKUP(B577,'A2. Rate Change &amp; Enrollment'!$C$20:$K$769,3,FALSE),0)</f>
        <v>0</v>
      </c>
      <c r="AP577" s="147">
        <f>IFERROR(VLOOKUP(B577,'A2. Rate Change &amp; Enrollment'!$C$20:$K$769,7,FALSE),0)</f>
        <v>0</v>
      </c>
      <c r="AQ577" s="150" t="e">
        <f t="shared" si="70"/>
        <v>#DIV/0!</v>
      </c>
      <c r="AS577" s="177"/>
      <c r="AT577" s="177"/>
      <c r="AV577" s="153" t="e">
        <f t="shared" si="71"/>
        <v>#DIV/0!</v>
      </c>
      <c r="AW577" s="101"/>
      <c r="AY577" s="132"/>
      <c r="AZ577" s="101"/>
      <c r="BA577" s="94"/>
      <c r="BB577" s="94"/>
      <c r="BC577" s="94"/>
      <c r="BD577" s="94"/>
      <c r="BE577" s="101"/>
      <c r="BF577" s="132"/>
      <c r="BG577" s="98"/>
      <c r="BH577" s="74" t="str">
        <f t="shared" si="66"/>
        <v>N</v>
      </c>
      <c r="BI577" t="e">
        <f t="shared" si="67"/>
        <v>#DIV/0!</v>
      </c>
      <c r="BK577" s="283">
        <f>IFERROR(VLOOKUP($B577, 'A2. Rate Change &amp; Enrollment'!$C$14:$BY$769, 75, FALSE), 0)</f>
        <v>0</v>
      </c>
      <c r="BL577" s="283" t="e">
        <f t="shared" si="68"/>
        <v>#DIV/0!</v>
      </c>
      <c r="BM577" s="283" t="e">
        <f t="shared" si="69"/>
        <v>#DIV/0!</v>
      </c>
      <c r="BN577" t="e">
        <f t="shared" si="72"/>
        <v>#DIV/0!</v>
      </c>
    </row>
    <row r="578" spans="1:66" x14ac:dyDescent="0.35">
      <c r="A578" t="s">
        <v>881</v>
      </c>
      <c r="B578" s="144"/>
      <c r="C578" s="98"/>
      <c r="D578" s="43" t="str">
        <f t="shared" si="65"/>
        <v>Other</v>
      </c>
      <c r="E578" s="100"/>
      <c r="F578" s="101"/>
      <c r="G578" s="100"/>
      <c r="H578" s="101"/>
      <c r="I578" s="100"/>
      <c r="J578" s="101"/>
      <c r="K578" s="100"/>
      <c r="L578" s="101"/>
      <c r="M578" s="100"/>
      <c r="N578" s="101"/>
      <c r="O578" s="100"/>
      <c r="P578" s="101"/>
      <c r="Q578" s="100"/>
      <c r="R578" s="101"/>
      <c r="S578" s="100"/>
      <c r="T578" s="101"/>
      <c r="U578" s="118"/>
      <c r="V578" s="118"/>
      <c r="W578" s="100"/>
      <c r="X578" s="100"/>
      <c r="Y578" s="100"/>
      <c r="Z578" s="100"/>
      <c r="AA578" s="132"/>
      <c r="AB578" s="101"/>
      <c r="AC578" s="101"/>
      <c r="AD578" s="101"/>
      <c r="AE578" s="100"/>
      <c r="AF578" s="101"/>
      <c r="AG578" s="100"/>
      <c r="AH578" s="101"/>
      <c r="AI578" s="100"/>
      <c r="AJ578" s="101"/>
      <c r="AK578" s="100"/>
      <c r="AL578" s="101"/>
      <c r="AM578" s="101"/>
      <c r="AN578" s="8"/>
      <c r="AO578" s="147">
        <f>IFERROR(VLOOKUP(B578,'A2. Rate Change &amp; Enrollment'!$C$20:$K$769,3,FALSE),0)</f>
        <v>0</v>
      </c>
      <c r="AP578" s="147">
        <f>IFERROR(VLOOKUP(B578,'A2. Rate Change &amp; Enrollment'!$C$20:$K$769,7,FALSE),0)</f>
        <v>0</v>
      </c>
      <c r="AQ578" s="150" t="e">
        <f t="shared" si="70"/>
        <v>#DIV/0!</v>
      </c>
      <c r="AS578" s="177"/>
      <c r="AT578" s="177"/>
      <c r="AV578" s="153" t="e">
        <f t="shared" si="71"/>
        <v>#DIV/0!</v>
      </c>
      <c r="AW578" s="101"/>
      <c r="AY578" s="132"/>
      <c r="AZ578" s="101"/>
      <c r="BA578" s="94"/>
      <c r="BB578" s="94"/>
      <c r="BC578" s="94"/>
      <c r="BD578" s="94"/>
      <c r="BE578" s="101"/>
      <c r="BF578" s="132"/>
      <c r="BG578" s="98"/>
      <c r="BH578" s="74" t="str">
        <f t="shared" si="66"/>
        <v>N</v>
      </c>
      <c r="BI578" t="e">
        <f t="shared" si="67"/>
        <v>#DIV/0!</v>
      </c>
      <c r="BK578" s="283">
        <f>IFERROR(VLOOKUP($B578, 'A2. Rate Change &amp; Enrollment'!$C$14:$BY$769, 75, FALSE), 0)</f>
        <v>0</v>
      </c>
      <c r="BL578" s="283" t="e">
        <f t="shared" si="68"/>
        <v>#DIV/0!</v>
      </c>
      <c r="BM578" s="283" t="e">
        <f t="shared" si="69"/>
        <v>#DIV/0!</v>
      </c>
      <c r="BN578" t="e">
        <f t="shared" si="72"/>
        <v>#DIV/0!</v>
      </c>
    </row>
    <row r="579" spans="1:66" x14ac:dyDescent="0.35">
      <c r="A579" t="s">
        <v>882</v>
      </c>
      <c r="B579" s="144"/>
      <c r="C579" s="98"/>
      <c r="D579" s="43" t="str">
        <f t="shared" si="65"/>
        <v>Other</v>
      </c>
      <c r="E579" s="100"/>
      <c r="F579" s="101"/>
      <c r="G579" s="100"/>
      <c r="H579" s="101"/>
      <c r="I579" s="100"/>
      <c r="J579" s="101"/>
      <c r="K579" s="100"/>
      <c r="L579" s="101"/>
      <c r="M579" s="100"/>
      <c r="N579" s="101"/>
      <c r="O579" s="100"/>
      <c r="P579" s="101"/>
      <c r="Q579" s="100"/>
      <c r="R579" s="101"/>
      <c r="S579" s="100"/>
      <c r="T579" s="101"/>
      <c r="U579" s="118"/>
      <c r="V579" s="118"/>
      <c r="W579" s="100"/>
      <c r="X579" s="100"/>
      <c r="Y579" s="100"/>
      <c r="Z579" s="100"/>
      <c r="AA579" s="132"/>
      <c r="AB579" s="101"/>
      <c r="AC579" s="101"/>
      <c r="AD579" s="101"/>
      <c r="AE579" s="100"/>
      <c r="AF579" s="101"/>
      <c r="AG579" s="100"/>
      <c r="AH579" s="101"/>
      <c r="AI579" s="100"/>
      <c r="AJ579" s="101"/>
      <c r="AK579" s="100"/>
      <c r="AL579" s="101"/>
      <c r="AM579" s="101"/>
      <c r="AN579" s="8"/>
      <c r="AO579" s="147">
        <f>IFERROR(VLOOKUP(B579,'A2. Rate Change &amp; Enrollment'!$C$20:$K$769,3,FALSE),0)</f>
        <v>0</v>
      </c>
      <c r="AP579" s="147">
        <f>IFERROR(VLOOKUP(B579,'A2. Rate Change &amp; Enrollment'!$C$20:$K$769,7,FALSE),0)</f>
        <v>0</v>
      </c>
      <c r="AQ579" s="150" t="e">
        <f t="shared" si="70"/>
        <v>#DIV/0!</v>
      </c>
      <c r="AS579" s="177"/>
      <c r="AT579" s="177"/>
      <c r="AV579" s="153" t="e">
        <f t="shared" si="71"/>
        <v>#DIV/0!</v>
      </c>
      <c r="AW579" s="101"/>
      <c r="AY579" s="132"/>
      <c r="AZ579" s="101"/>
      <c r="BA579" s="94"/>
      <c r="BB579" s="94"/>
      <c r="BC579" s="94"/>
      <c r="BD579" s="94"/>
      <c r="BE579" s="101"/>
      <c r="BF579" s="132"/>
      <c r="BG579" s="98"/>
      <c r="BH579" s="74" t="str">
        <f t="shared" si="66"/>
        <v>N</v>
      </c>
      <c r="BI579" t="e">
        <f t="shared" si="67"/>
        <v>#DIV/0!</v>
      </c>
      <c r="BK579" s="283">
        <f>IFERROR(VLOOKUP($B579, 'A2. Rate Change &amp; Enrollment'!$C$14:$BY$769, 75, FALSE), 0)</f>
        <v>0</v>
      </c>
      <c r="BL579" s="283" t="e">
        <f t="shared" si="68"/>
        <v>#DIV/0!</v>
      </c>
      <c r="BM579" s="283" t="e">
        <f t="shared" si="69"/>
        <v>#DIV/0!</v>
      </c>
      <c r="BN579" t="e">
        <f t="shared" si="72"/>
        <v>#DIV/0!</v>
      </c>
    </row>
    <row r="580" spans="1:66" x14ac:dyDescent="0.35">
      <c r="A580" t="s">
        <v>883</v>
      </c>
      <c r="B580" s="144"/>
      <c r="C580" s="98"/>
      <c r="D580" s="43" t="str">
        <f t="shared" si="65"/>
        <v>Other</v>
      </c>
      <c r="E580" s="100"/>
      <c r="F580" s="101"/>
      <c r="G580" s="100"/>
      <c r="H580" s="101"/>
      <c r="I580" s="100"/>
      <c r="J580" s="101"/>
      <c r="K580" s="100"/>
      <c r="L580" s="101"/>
      <c r="M580" s="100"/>
      <c r="N580" s="101"/>
      <c r="O580" s="100"/>
      <c r="P580" s="101"/>
      <c r="Q580" s="100"/>
      <c r="R580" s="101"/>
      <c r="S580" s="100"/>
      <c r="T580" s="101"/>
      <c r="U580" s="118"/>
      <c r="V580" s="118"/>
      <c r="W580" s="100"/>
      <c r="X580" s="100"/>
      <c r="Y580" s="100"/>
      <c r="Z580" s="100"/>
      <c r="AA580" s="132"/>
      <c r="AB580" s="101"/>
      <c r="AC580" s="101"/>
      <c r="AD580" s="101"/>
      <c r="AE580" s="100"/>
      <c r="AF580" s="101"/>
      <c r="AG580" s="100"/>
      <c r="AH580" s="101"/>
      <c r="AI580" s="100"/>
      <c r="AJ580" s="101"/>
      <c r="AK580" s="100"/>
      <c r="AL580" s="101"/>
      <c r="AM580" s="101"/>
      <c r="AN580" s="8"/>
      <c r="AO580" s="147">
        <f>IFERROR(VLOOKUP(B580,'A2. Rate Change &amp; Enrollment'!$C$20:$K$769,3,FALSE),0)</f>
        <v>0</v>
      </c>
      <c r="AP580" s="147">
        <f>IFERROR(VLOOKUP(B580,'A2. Rate Change &amp; Enrollment'!$C$20:$K$769,7,FALSE),0)</f>
        <v>0</v>
      </c>
      <c r="AQ580" s="150" t="e">
        <f t="shared" si="70"/>
        <v>#DIV/0!</v>
      </c>
      <c r="AS580" s="177"/>
      <c r="AT580" s="177"/>
      <c r="AV580" s="153" t="e">
        <f t="shared" si="71"/>
        <v>#DIV/0!</v>
      </c>
      <c r="AW580" s="101"/>
      <c r="AY580" s="132"/>
      <c r="AZ580" s="101"/>
      <c r="BA580" s="94"/>
      <c r="BB580" s="94"/>
      <c r="BC580" s="94"/>
      <c r="BD580" s="94"/>
      <c r="BE580" s="101"/>
      <c r="BF580" s="132"/>
      <c r="BG580" s="98"/>
      <c r="BH580" s="74" t="str">
        <f t="shared" si="66"/>
        <v>N</v>
      </c>
      <c r="BI580" t="e">
        <f t="shared" si="67"/>
        <v>#DIV/0!</v>
      </c>
      <c r="BK580" s="283">
        <f>IFERROR(VLOOKUP($B580, 'A2. Rate Change &amp; Enrollment'!$C$14:$BY$769, 75, FALSE), 0)</f>
        <v>0</v>
      </c>
      <c r="BL580" s="283" t="e">
        <f t="shared" si="68"/>
        <v>#DIV/0!</v>
      </c>
      <c r="BM580" s="283" t="e">
        <f t="shared" si="69"/>
        <v>#DIV/0!</v>
      </c>
      <c r="BN580" t="e">
        <f t="shared" si="72"/>
        <v>#DIV/0!</v>
      </c>
    </row>
    <row r="581" spans="1:66" x14ac:dyDescent="0.35">
      <c r="A581" t="s">
        <v>884</v>
      </c>
      <c r="B581" s="144"/>
      <c r="C581" s="98"/>
      <c r="D581" s="43" t="str">
        <f t="shared" si="65"/>
        <v>Other</v>
      </c>
      <c r="E581" s="100"/>
      <c r="F581" s="101"/>
      <c r="G581" s="100"/>
      <c r="H581" s="101"/>
      <c r="I581" s="100"/>
      <c r="J581" s="101"/>
      <c r="K581" s="100"/>
      <c r="L581" s="101"/>
      <c r="M581" s="100"/>
      <c r="N581" s="101"/>
      <c r="O581" s="100"/>
      <c r="P581" s="101"/>
      <c r="Q581" s="100"/>
      <c r="R581" s="101"/>
      <c r="S581" s="100"/>
      <c r="T581" s="101"/>
      <c r="U581" s="118"/>
      <c r="V581" s="118"/>
      <c r="W581" s="100"/>
      <c r="X581" s="100"/>
      <c r="Y581" s="100"/>
      <c r="Z581" s="100"/>
      <c r="AA581" s="132"/>
      <c r="AB581" s="101"/>
      <c r="AC581" s="101"/>
      <c r="AD581" s="101"/>
      <c r="AE581" s="100"/>
      <c r="AF581" s="101"/>
      <c r="AG581" s="100"/>
      <c r="AH581" s="101"/>
      <c r="AI581" s="100"/>
      <c r="AJ581" s="101"/>
      <c r="AK581" s="100"/>
      <c r="AL581" s="101"/>
      <c r="AM581" s="101"/>
      <c r="AN581" s="8"/>
      <c r="AO581" s="147">
        <f>IFERROR(VLOOKUP(B581,'A2. Rate Change &amp; Enrollment'!$C$20:$K$769,3,FALSE),0)</f>
        <v>0</v>
      </c>
      <c r="AP581" s="147">
        <f>IFERROR(VLOOKUP(B581,'A2. Rate Change &amp; Enrollment'!$C$20:$K$769,7,FALSE),0)</f>
        <v>0</v>
      </c>
      <c r="AQ581" s="150" t="e">
        <f t="shared" si="70"/>
        <v>#DIV/0!</v>
      </c>
      <c r="AS581" s="177"/>
      <c r="AT581" s="177"/>
      <c r="AV581" s="153" t="e">
        <f t="shared" si="71"/>
        <v>#DIV/0!</v>
      </c>
      <c r="AW581" s="101"/>
      <c r="AY581" s="132"/>
      <c r="AZ581" s="101"/>
      <c r="BA581" s="94"/>
      <c r="BB581" s="94"/>
      <c r="BC581" s="94"/>
      <c r="BD581" s="94"/>
      <c r="BE581" s="101"/>
      <c r="BF581" s="132"/>
      <c r="BG581" s="98"/>
      <c r="BH581" s="74" t="str">
        <f t="shared" si="66"/>
        <v>N</v>
      </c>
      <c r="BI581" t="e">
        <f t="shared" si="67"/>
        <v>#DIV/0!</v>
      </c>
      <c r="BK581" s="283">
        <f>IFERROR(VLOOKUP($B581, 'A2. Rate Change &amp; Enrollment'!$C$14:$BY$769, 75, FALSE), 0)</f>
        <v>0</v>
      </c>
      <c r="BL581" s="283" t="e">
        <f t="shared" si="68"/>
        <v>#DIV/0!</v>
      </c>
      <c r="BM581" s="283" t="e">
        <f t="shared" si="69"/>
        <v>#DIV/0!</v>
      </c>
      <c r="BN581" t="e">
        <f t="shared" si="72"/>
        <v>#DIV/0!</v>
      </c>
    </row>
    <row r="582" spans="1:66" x14ac:dyDescent="0.35">
      <c r="A582" t="s">
        <v>885</v>
      </c>
      <c r="B582" s="144"/>
      <c r="C582" s="98"/>
      <c r="D582" s="43" t="str">
        <f t="shared" si="65"/>
        <v>Other</v>
      </c>
      <c r="E582" s="100"/>
      <c r="F582" s="101"/>
      <c r="G582" s="100"/>
      <c r="H582" s="101"/>
      <c r="I582" s="100"/>
      <c r="J582" s="101"/>
      <c r="K582" s="100"/>
      <c r="L582" s="101"/>
      <c r="M582" s="100"/>
      <c r="N582" s="101"/>
      <c r="O582" s="100"/>
      <c r="P582" s="101"/>
      <c r="Q582" s="100"/>
      <c r="R582" s="101"/>
      <c r="S582" s="100"/>
      <c r="T582" s="101"/>
      <c r="U582" s="118"/>
      <c r="V582" s="118"/>
      <c r="W582" s="100"/>
      <c r="X582" s="100"/>
      <c r="Y582" s="100"/>
      <c r="Z582" s="100"/>
      <c r="AA582" s="132"/>
      <c r="AB582" s="101"/>
      <c r="AC582" s="101"/>
      <c r="AD582" s="101"/>
      <c r="AE582" s="100"/>
      <c r="AF582" s="101"/>
      <c r="AG582" s="100"/>
      <c r="AH582" s="101"/>
      <c r="AI582" s="100"/>
      <c r="AJ582" s="101"/>
      <c r="AK582" s="100"/>
      <c r="AL582" s="101"/>
      <c r="AM582" s="101"/>
      <c r="AN582" s="8"/>
      <c r="AO582" s="147">
        <f>IFERROR(VLOOKUP(B582,'A2. Rate Change &amp; Enrollment'!$C$20:$K$769,3,FALSE),0)</f>
        <v>0</v>
      </c>
      <c r="AP582" s="147">
        <f>IFERROR(VLOOKUP(B582,'A2. Rate Change &amp; Enrollment'!$C$20:$K$769,7,FALSE),0)</f>
        <v>0</v>
      </c>
      <c r="AQ582" s="150" t="e">
        <f t="shared" si="70"/>
        <v>#DIV/0!</v>
      </c>
      <c r="AS582" s="177"/>
      <c r="AT582" s="177"/>
      <c r="AV582" s="153" t="e">
        <f t="shared" si="71"/>
        <v>#DIV/0!</v>
      </c>
      <c r="AW582" s="101"/>
      <c r="AY582" s="132"/>
      <c r="AZ582" s="101"/>
      <c r="BA582" s="94"/>
      <c r="BB582" s="94"/>
      <c r="BC582" s="94"/>
      <c r="BD582" s="94"/>
      <c r="BE582" s="101"/>
      <c r="BF582" s="132"/>
      <c r="BG582" s="98"/>
      <c r="BH582" s="74" t="str">
        <f t="shared" si="66"/>
        <v>N</v>
      </c>
      <c r="BI582" t="e">
        <f t="shared" si="67"/>
        <v>#DIV/0!</v>
      </c>
      <c r="BK582" s="283">
        <f>IFERROR(VLOOKUP($B582, 'A2. Rate Change &amp; Enrollment'!$C$14:$BY$769, 75, FALSE), 0)</f>
        <v>0</v>
      </c>
      <c r="BL582" s="283" t="e">
        <f t="shared" si="68"/>
        <v>#DIV/0!</v>
      </c>
      <c r="BM582" s="283" t="e">
        <f t="shared" si="69"/>
        <v>#DIV/0!</v>
      </c>
      <c r="BN582" t="e">
        <f t="shared" si="72"/>
        <v>#DIV/0!</v>
      </c>
    </row>
    <row r="583" spans="1:66" x14ac:dyDescent="0.35">
      <c r="A583" t="s">
        <v>886</v>
      </c>
      <c r="B583" s="144"/>
      <c r="C583" s="98"/>
      <c r="D583" s="43" t="str">
        <f t="shared" si="65"/>
        <v>Other</v>
      </c>
      <c r="E583" s="100"/>
      <c r="F583" s="101"/>
      <c r="G583" s="100"/>
      <c r="H583" s="101"/>
      <c r="I583" s="100"/>
      <c r="J583" s="101"/>
      <c r="K583" s="100"/>
      <c r="L583" s="101"/>
      <c r="M583" s="100"/>
      <c r="N583" s="101"/>
      <c r="O583" s="100"/>
      <c r="P583" s="101"/>
      <c r="Q583" s="100"/>
      <c r="R583" s="101"/>
      <c r="S583" s="100"/>
      <c r="T583" s="101"/>
      <c r="U583" s="118"/>
      <c r="V583" s="118"/>
      <c r="W583" s="100"/>
      <c r="X583" s="100"/>
      <c r="Y583" s="100"/>
      <c r="Z583" s="100"/>
      <c r="AA583" s="132"/>
      <c r="AB583" s="101"/>
      <c r="AC583" s="101"/>
      <c r="AD583" s="101"/>
      <c r="AE583" s="100"/>
      <c r="AF583" s="101"/>
      <c r="AG583" s="100"/>
      <c r="AH583" s="101"/>
      <c r="AI583" s="100"/>
      <c r="AJ583" s="101"/>
      <c r="AK583" s="100"/>
      <c r="AL583" s="101"/>
      <c r="AM583" s="101"/>
      <c r="AN583" s="8"/>
      <c r="AO583" s="147">
        <f>IFERROR(VLOOKUP(B583,'A2. Rate Change &amp; Enrollment'!$C$20:$K$769,3,FALSE),0)</f>
        <v>0</v>
      </c>
      <c r="AP583" s="147">
        <f>IFERROR(VLOOKUP(B583,'A2. Rate Change &amp; Enrollment'!$C$20:$K$769,7,FALSE),0)</f>
        <v>0</v>
      </c>
      <c r="AQ583" s="150" t="e">
        <f t="shared" si="70"/>
        <v>#DIV/0!</v>
      </c>
      <c r="AS583" s="177"/>
      <c r="AT583" s="177"/>
      <c r="AV583" s="153" t="e">
        <f t="shared" si="71"/>
        <v>#DIV/0!</v>
      </c>
      <c r="AW583" s="101"/>
      <c r="AY583" s="132"/>
      <c r="AZ583" s="101"/>
      <c r="BA583" s="94"/>
      <c r="BB583" s="94"/>
      <c r="BC583" s="94"/>
      <c r="BD583" s="94"/>
      <c r="BE583" s="101"/>
      <c r="BF583" s="132"/>
      <c r="BG583" s="98"/>
      <c r="BH583" s="74" t="str">
        <f t="shared" si="66"/>
        <v>N</v>
      </c>
      <c r="BI583" t="e">
        <f t="shared" si="67"/>
        <v>#DIV/0!</v>
      </c>
      <c r="BK583" s="283">
        <f>IFERROR(VLOOKUP($B583, 'A2. Rate Change &amp; Enrollment'!$C$14:$BY$769, 75, FALSE), 0)</f>
        <v>0</v>
      </c>
      <c r="BL583" s="283" t="e">
        <f t="shared" si="68"/>
        <v>#DIV/0!</v>
      </c>
      <c r="BM583" s="283" t="e">
        <f t="shared" si="69"/>
        <v>#DIV/0!</v>
      </c>
      <c r="BN583" t="e">
        <f t="shared" si="72"/>
        <v>#DIV/0!</v>
      </c>
    </row>
    <row r="584" spans="1:66" x14ac:dyDescent="0.35">
      <c r="A584" t="s">
        <v>887</v>
      </c>
      <c r="B584" s="144"/>
      <c r="C584" s="98"/>
      <c r="D584" s="43" t="str">
        <f t="shared" si="65"/>
        <v>Other</v>
      </c>
      <c r="E584" s="100"/>
      <c r="F584" s="101"/>
      <c r="G584" s="100"/>
      <c r="H584" s="101"/>
      <c r="I584" s="100"/>
      <c r="J584" s="101"/>
      <c r="K584" s="100"/>
      <c r="L584" s="101"/>
      <c r="M584" s="100"/>
      <c r="N584" s="101"/>
      <c r="O584" s="100"/>
      <c r="P584" s="101"/>
      <c r="Q584" s="100"/>
      <c r="R584" s="101"/>
      <c r="S584" s="100"/>
      <c r="T584" s="101"/>
      <c r="U584" s="118"/>
      <c r="V584" s="118"/>
      <c r="W584" s="100"/>
      <c r="X584" s="100"/>
      <c r="Y584" s="100"/>
      <c r="Z584" s="100"/>
      <c r="AA584" s="132"/>
      <c r="AB584" s="101"/>
      <c r="AC584" s="101"/>
      <c r="AD584" s="101"/>
      <c r="AE584" s="100"/>
      <c r="AF584" s="101"/>
      <c r="AG584" s="100"/>
      <c r="AH584" s="101"/>
      <c r="AI584" s="100"/>
      <c r="AJ584" s="101"/>
      <c r="AK584" s="100"/>
      <c r="AL584" s="101"/>
      <c r="AM584" s="101"/>
      <c r="AN584" s="8"/>
      <c r="AO584" s="147">
        <f>IFERROR(VLOOKUP(B584,'A2. Rate Change &amp; Enrollment'!$C$20:$K$769,3,FALSE),0)</f>
        <v>0</v>
      </c>
      <c r="AP584" s="147">
        <f>IFERROR(VLOOKUP(B584,'A2. Rate Change &amp; Enrollment'!$C$20:$K$769,7,FALSE),0)</f>
        <v>0</v>
      </c>
      <c r="AQ584" s="150" t="e">
        <f t="shared" si="70"/>
        <v>#DIV/0!</v>
      </c>
      <c r="AS584" s="177"/>
      <c r="AT584" s="177"/>
      <c r="AV584" s="153" t="e">
        <f t="shared" si="71"/>
        <v>#DIV/0!</v>
      </c>
      <c r="AW584" s="101"/>
      <c r="AY584" s="132"/>
      <c r="AZ584" s="101"/>
      <c r="BA584" s="94"/>
      <c r="BB584" s="94"/>
      <c r="BC584" s="94"/>
      <c r="BD584" s="94"/>
      <c r="BE584" s="101"/>
      <c r="BF584" s="132"/>
      <c r="BG584" s="98"/>
      <c r="BH584" s="74" t="str">
        <f t="shared" si="66"/>
        <v>N</v>
      </c>
      <c r="BI584" t="e">
        <f t="shared" si="67"/>
        <v>#DIV/0!</v>
      </c>
      <c r="BK584" s="283">
        <f>IFERROR(VLOOKUP($B584, 'A2. Rate Change &amp; Enrollment'!$C$14:$BY$769, 75, FALSE), 0)</f>
        <v>0</v>
      </c>
      <c r="BL584" s="283" t="e">
        <f t="shared" si="68"/>
        <v>#DIV/0!</v>
      </c>
      <c r="BM584" s="283" t="e">
        <f t="shared" si="69"/>
        <v>#DIV/0!</v>
      </c>
      <c r="BN584" t="e">
        <f t="shared" si="72"/>
        <v>#DIV/0!</v>
      </c>
    </row>
    <row r="585" spans="1:66" x14ac:dyDescent="0.35">
      <c r="A585" t="s">
        <v>888</v>
      </c>
      <c r="B585" s="144"/>
      <c r="C585" s="98"/>
      <c r="D585" s="43" t="str">
        <f t="shared" si="65"/>
        <v>Other</v>
      </c>
      <c r="E585" s="100"/>
      <c r="F585" s="101"/>
      <c r="G585" s="100"/>
      <c r="H585" s="101"/>
      <c r="I585" s="100"/>
      <c r="J585" s="101"/>
      <c r="K585" s="100"/>
      <c r="L585" s="101"/>
      <c r="M585" s="100"/>
      <c r="N585" s="101"/>
      <c r="O585" s="100"/>
      <c r="P585" s="101"/>
      <c r="Q585" s="100"/>
      <c r="R585" s="101"/>
      <c r="S585" s="100"/>
      <c r="T585" s="101"/>
      <c r="U585" s="118"/>
      <c r="V585" s="118"/>
      <c r="W585" s="100"/>
      <c r="X585" s="100"/>
      <c r="Y585" s="100"/>
      <c r="Z585" s="100"/>
      <c r="AA585" s="132"/>
      <c r="AB585" s="101"/>
      <c r="AC585" s="101"/>
      <c r="AD585" s="101"/>
      <c r="AE585" s="100"/>
      <c r="AF585" s="101"/>
      <c r="AG585" s="100"/>
      <c r="AH585" s="101"/>
      <c r="AI585" s="100"/>
      <c r="AJ585" s="101"/>
      <c r="AK585" s="100"/>
      <c r="AL585" s="101"/>
      <c r="AM585" s="101"/>
      <c r="AN585" s="8"/>
      <c r="AO585" s="147">
        <f>IFERROR(VLOOKUP(B585,'A2. Rate Change &amp; Enrollment'!$C$20:$K$769,3,FALSE),0)</f>
        <v>0</v>
      </c>
      <c r="AP585" s="147">
        <f>IFERROR(VLOOKUP(B585,'A2. Rate Change &amp; Enrollment'!$C$20:$K$769,7,FALSE),0)</f>
        <v>0</v>
      </c>
      <c r="AQ585" s="150" t="e">
        <f t="shared" si="70"/>
        <v>#DIV/0!</v>
      </c>
      <c r="AS585" s="177"/>
      <c r="AT585" s="177"/>
      <c r="AV585" s="153" t="e">
        <f t="shared" si="71"/>
        <v>#DIV/0!</v>
      </c>
      <c r="AW585" s="101"/>
      <c r="AY585" s="132"/>
      <c r="AZ585" s="101"/>
      <c r="BA585" s="94"/>
      <c r="BB585" s="94"/>
      <c r="BC585" s="94"/>
      <c r="BD585" s="94"/>
      <c r="BE585" s="101"/>
      <c r="BF585" s="132"/>
      <c r="BG585" s="98"/>
      <c r="BH585" s="74" t="str">
        <f t="shared" si="66"/>
        <v>N</v>
      </c>
      <c r="BI585" t="e">
        <f t="shared" si="67"/>
        <v>#DIV/0!</v>
      </c>
      <c r="BK585" s="283">
        <f>IFERROR(VLOOKUP($B585, 'A2. Rate Change &amp; Enrollment'!$C$14:$BY$769, 75, FALSE), 0)</f>
        <v>0</v>
      </c>
      <c r="BL585" s="283" t="e">
        <f t="shared" si="68"/>
        <v>#DIV/0!</v>
      </c>
      <c r="BM585" s="283" t="e">
        <f t="shared" si="69"/>
        <v>#DIV/0!</v>
      </c>
      <c r="BN585" t="e">
        <f t="shared" si="72"/>
        <v>#DIV/0!</v>
      </c>
    </row>
    <row r="586" spans="1:66" x14ac:dyDescent="0.35">
      <c r="A586" t="s">
        <v>889</v>
      </c>
      <c r="B586" s="144"/>
      <c r="C586" s="98"/>
      <c r="D586" s="43" t="str">
        <f t="shared" si="65"/>
        <v>Other</v>
      </c>
      <c r="E586" s="100"/>
      <c r="F586" s="101"/>
      <c r="G586" s="100"/>
      <c r="H586" s="101"/>
      <c r="I586" s="100"/>
      <c r="J586" s="101"/>
      <c r="K586" s="100"/>
      <c r="L586" s="101"/>
      <c r="M586" s="100"/>
      <c r="N586" s="101"/>
      <c r="O586" s="100"/>
      <c r="P586" s="101"/>
      <c r="Q586" s="100"/>
      <c r="R586" s="101"/>
      <c r="S586" s="100"/>
      <c r="T586" s="101"/>
      <c r="U586" s="118"/>
      <c r="V586" s="118"/>
      <c r="W586" s="100"/>
      <c r="X586" s="100"/>
      <c r="Y586" s="100"/>
      <c r="Z586" s="100"/>
      <c r="AA586" s="132"/>
      <c r="AB586" s="101"/>
      <c r="AC586" s="101"/>
      <c r="AD586" s="101"/>
      <c r="AE586" s="100"/>
      <c r="AF586" s="101"/>
      <c r="AG586" s="100"/>
      <c r="AH586" s="101"/>
      <c r="AI586" s="100"/>
      <c r="AJ586" s="101"/>
      <c r="AK586" s="100"/>
      <c r="AL586" s="101"/>
      <c r="AM586" s="101"/>
      <c r="AN586" s="8"/>
      <c r="AO586" s="147">
        <f>IFERROR(VLOOKUP(B586,'A2. Rate Change &amp; Enrollment'!$C$20:$K$769,3,FALSE),0)</f>
        <v>0</v>
      </c>
      <c r="AP586" s="147">
        <f>IFERROR(VLOOKUP(B586,'A2. Rate Change &amp; Enrollment'!$C$20:$K$769,7,FALSE),0)</f>
        <v>0</v>
      </c>
      <c r="AQ586" s="150" t="e">
        <f t="shared" si="70"/>
        <v>#DIV/0!</v>
      </c>
      <c r="AS586" s="177"/>
      <c r="AT586" s="177"/>
      <c r="AV586" s="153" t="e">
        <f t="shared" si="71"/>
        <v>#DIV/0!</v>
      </c>
      <c r="AW586" s="101"/>
      <c r="AY586" s="132"/>
      <c r="AZ586" s="101"/>
      <c r="BA586" s="94"/>
      <c r="BB586" s="94"/>
      <c r="BC586" s="94"/>
      <c r="BD586" s="94"/>
      <c r="BE586" s="101"/>
      <c r="BF586" s="132"/>
      <c r="BG586" s="98"/>
      <c r="BH586" s="74" t="str">
        <f t="shared" si="66"/>
        <v>N</v>
      </c>
      <c r="BI586" t="e">
        <f t="shared" si="67"/>
        <v>#DIV/0!</v>
      </c>
      <c r="BK586" s="283">
        <f>IFERROR(VLOOKUP($B586, 'A2. Rate Change &amp; Enrollment'!$C$14:$BY$769, 75, FALSE), 0)</f>
        <v>0</v>
      </c>
      <c r="BL586" s="283" t="e">
        <f t="shared" si="68"/>
        <v>#DIV/0!</v>
      </c>
      <c r="BM586" s="283" t="e">
        <f t="shared" si="69"/>
        <v>#DIV/0!</v>
      </c>
      <c r="BN586" t="e">
        <f t="shared" si="72"/>
        <v>#DIV/0!</v>
      </c>
    </row>
    <row r="587" spans="1:66" x14ac:dyDescent="0.35">
      <c r="A587" t="s">
        <v>890</v>
      </c>
      <c r="B587" s="144"/>
      <c r="C587" s="98"/>
      <c r="D587" s="43" t="str">
        <f t="shared" si="65"/>
        <v>Other</v>
      </c>
      <c r="E587" s="100"/>
      <c r="F587" s="101"/>
      <c r="G587" s="100"/>
      <c r="H587" s="101"/>
      <c r="I587" s="100"/>
      <c r="J587" s="101"/>
      <c r="K587" s="100"/>
      <c r="L587" s="101"/>
      <c r="M587" s="100"/>
      <c r="N587" s="101"/>
      <c r="O587" s="100"/>
      <c r="P587" s="101"/>
      <c r="Q587" s="100"/>
      <c r="R587" s="101"/>
      <c r="S587" s="100"/>
      <c r="T587" s="101"/>
      <c r="U587" s="118"/>
      <c r="V587" s="118"/>
      <c r="W587" s="100"/>
      <c r="X587" s="100"/>
      <c r="Y587" s="100"/>
      <c r="Z587" s="100"/>
      <c r="AA587" s="132"/>
      <c r="AB587" s="101"/>
      <c r="AC587" s="101"/>
      <c r="AD587" s="101"/>
      <c r="AE587" s="100"/>
      <c r="AF587" s="101"/>
      <c r="AG587" s="100"/>
      <c r="AH587" s="101"/>
      <c r="AI587" s="100"/>
      <c r="AJ587" s="101"/>
      <c r="AK587" s="100"/>
      <c r="AL587" s="101"/>
      <c r="AM587" s="101"/>
      <c r="AN587" s="8"/>
      <c r="AO587" s="147">
        <f>IFERROR(VLOOKUP(B587,'A2. Rate Change &amp; Enrollment'!$C$20:$K$769,3,FALSE),0)</f>
        <v>0</v>
      </c>
      <c r="AP587" s="147">
        <f>IFERROR(VLOOKUP(B587,'A2. Rate Change &amp; Enrollment'!$C$20:$K$769,7,FALSE),0)</f>
        <v>0</v>
      </c>
      <c r="AQ587" s="150" t="e">
        <f t="shared" si="70"/>
        <v>#DIV/0!</v>
      </c>
      <c r="AS587" s="177"/>
      <c r="AT587" s="177"/>
      <c r="AV587" s="153" t="e">
        <f t="shared" si="71"/>
        <v>#DIV/0!</v>
      </c>
      <c r="AW587" s="101"/>
      <c r="AY587" s="132"/>
      <c r="AZ587" s="101"/>
      <c r="BA587" s="94"/>
      <c r="BB587" s="94"/>
      <c r="BC587" s="94"/>
      <c r="BD587" s="94"/>
      <c r="BE587" s="101"/>
      <c r="BF587" s="132"/>
      <c r="BG587" s="98"/>
      <c r="BH587" s="74" t="str">
        <f t="shared" si="66"/>
        <v>N</v>
      </c>
      <c r="BI587" t="e">
        <f t="shared" si="67"/>
        <v>#DIV/0!</v>
      </c>
      <c r="BK587" s="283">
        <f>IFERROR(VLOOKUP($B587, 'A2. Rate Change &amp; Enrollment'!$C$14:$BY$769, 75, FALSE), 0)</f>
        <v>0</v>
      </c>
      <c r="BL587" s="283" t="e">
        <f t="shared" si="68"/>
        <v>#DIV/0!</v>
      </c>
      <c r="BM587" s="283" t="e">
        <f t="shared" si="69"/>
        <v>#DIV/0!</v>
      </c>
      <c r="BN587" t="e">
        <f t="shared" si="72"/>
        <v>#DIV/0!</v>
      </c>
    </row>
    <row r="588" spans="1:66" x14ac:dyDescent="0.35">
      <c r="A588" t="s">
        <v>891</v>
      </c>
      <c r="B588" s="144"/>
      <c r="C588" s="98"/>
      <c r="D588" s="43" t="str">
        <f t="shared" si="65"/>
        <v>Other</v>
      </c>
      <c r="E588" s="100"/>
      <c r="F588" s="101"/>
      <c r="G588" s="100"/>
      <c r="H588" s="101"/>
      <c r="I588" s="100"/>
      <c r="J588" s="101"/>
      <c r="K588" s="100"/>
      <c r="L588" s="101"/>
      <c r="M588" s="100"/>
      <c r="N588" s="101"/>
      <c r="O588" s="100"/>
      <c r="P588" s="101"/>
      <c r="Q588" s="100"/>
      <c r="R588" s="101"/>
      <c r="S588" s="100"/>
      <c r="T588" s="101"/>
      <c r="U588" s="118"/>
      <c r="V588" s="118"/>
      <c r="W588" s="100"/>
      <c r="X588" s="100"/>
      <c r="Y588" s="100"/>
      <c r="Z588" s="100"/>
      <c r="AA588" s="132"/>
      <c r="AB588" s="101"/>
      <c r="AC588" s="101"/>
      <c r="AD588" s="101"/>
      <c r="AE588" s="100"/>
      <c r="AF588" s="101"/>
      <c r="AG588" s="100"/>
      <c r="AH588" s="101"/>
      <c r="AI588" s="100"/>
      <c r="AJ588" s="101"/>
      <c r="AK588" s="100"/>
      <c r="AL588" s="101"/>
      <c r="AM588" s="101"/>
      <c r="AN588" s="8"/>
      <c r="AO588" s="147">
        <f>IFERROR(VLOOKUP(B588,'A2. Rate Change &amp; Enrollment'!$C$20:$K$769,3,FALSE),0)</f>
        <v>0</v>
      </c>
      <c r="AP588" s="147">
        <f>IFERROR(VLOOKUP(B588,'A2. Rate Change &amp; Enrollment'!$C$20:$K$769,7,FALSE),0)</f>
        <v>0</v>
      </c>
      <c r="AQ588" s="150" t="e">
        <f t="shared" si="70"/>
        <v>#DIV/0!</v>
      </c>
      <c r="AS588" s="177"/>
      <c r="AT588" s="177"/>
      <c r="AV588" s="153" t="e">
        <f t="shared" si="71"/>
        <v>#DIV/0!</v>
      </c>
      <c r="AW588" s="101"/>
      <c r="AY588" s="132"/>
      <c r="AZ588" s="101"/>
      <c r="BA588" s="94"/>
      <c r="BB588" s="94"/>
      <c r="BC588" s="94"/>
      <c r="BD588" s="94"/>
      <c r="BE588" s="101"/>
      <c r="BF588" s="132"/>
      <c r="BG588" s="98"/>
      <c r="BH588" s="74" t="str">
        <f t="shared" si="66"/>
        <v>N</v>
      </c>
      <c r="BI588" t="e">
        <f t="shared" si="67"/>
        <v>#DIV/0!</v>
      </c>
      <c r="BK588" s="283">
        <f>IFERROR(VLOOKUP($B588, 'A2. Rate Change &amp; Enrollment'!$C$14:$BY$769, 75, FALSE), 0)</f>
        <v>0</v>
      </c>
      <c r="BL588" s="283" t="e">
        <f t="shared" si="68"/>
        <v>#DIV/0!</v>
      </c>
      <c r="BM588" s="283" t="e">
        <f t="shared" si="69"/>
        <v>#DIV/0!</v>
      </c>
      <c r="BN588" t="e">
        <f t="shared" si="72"/>
        <v>#DIV/0!</v>
      </c>
    </row>
    <row r="589" spans="1:66" x14ac:dyDescent="0.35">
      <c r="A589" t="s">
        <v>892</v>
      </c>
      <c r="B589" s="144"/>
      <c r="C589" s="98"/>
      <c r="D589" s="43" t="str">
        <f t="shared" si="65"/>
        <v>Other</v>
      </c>
      <c r="E589" s="100"/>
      <c r="F589" s="101"/>
      <c r="G589" s="100"/>
      <c r="H589" s="101"/>
      <c r="I589" s="100"/>
      <c r="J589" s="101"/>
      <c r="K589" s="100"/>
      <c r="L589" s="101"/>
      <c r="M589" s="100"/>
      <c r="N589" s="101"/>
      <c r="O589" s="100"/>
      <c r="P589" s="101"/>
      <c r="Q589" s="100"/>
      <c r="R589" s="101"/>
      <c r="S589" s="100"/>
      <c r="T589" s="101"/>
      <c r="U589" s="118"/>
      <c r="V589" s="118"/>
      <c r="W589" s="100"/>
      <c r="X589" s="100"/>
      <c r="Y589" s="100"/>
      <c r="Z589" s="100"/>
      <c r="AA589" s="132"/>
      <c r="AB589" s="101"/>
      <c r="AC589" s="101"/>
      <c r="AD589" s="101"/>
      <c r="AE589" s="100"/>
      <c r="AF589" s="101"/>
      <c r="AG589" s="100"/>
      <c r="AH589" s="101"/>
      <c r="AI589" s="100"/>
      <c r="AJ589" s="101"/>
      <c r="AK589" s="100"/>
      <c r="AL589" s="101"/>
      <c r="AM589" s="101"/>
      <c r="AN589" s="8"/>
      <c r="AO589" s="147">
        <f>IFERROR(VLOOKUP(B589,'A2. Rate Change &amp; Enrollment'!$C$20:$K$769,3,FALSE),0)</f>
        <v>0</v>
      </c>
      <c r="AP589" s="147">
        <f>IFERROR(VLOOKUP(B589,'A2. Rate Change &amp; Enrollment'!$C$20:$K$769,7,FALSE),0)</f>
        <v>0</v>
      </c>
      <c r="AQ589" s="150" t="e">
        <f t="shared" si="70"/>
        <v>#DIV/0!</v>
      </c>
      <c r="AS589" s="177"/>
      <c r="AT589" s="177"/>
      <c r="AV589" s="153" t="e">
        <f t="shared" si="71"/>
        <v>#DIV/0!</v>
      </c>
      <c r="AW589" s="101"/>
      <c r="AY589" s="132"/>
      <c r="AZ589" s="101"/>
      <c r="BA589" s="94"/>
      <c r="BB589" s="94"/>
      <c r="BC589" s="94"/>
      <c r="BD589" s="94"/>
      <c r="BE589" s="101"/>
      <c r="BF589" s="132"/>
      <c r="BG589" s="98"/>
      <c r="BH589" s="74" t="str">
        <f t="shared" si="66"/>
        <v>N</v>
      </c>
      <c r="BI589" t="e">
        <f t="shared" si="67"/>
        <v>#DIV/0!</v>
      </c>
      <c r="BK589" s="283">
        <f>IFERROR(VLOOKUP($B589, 'A2. Rate Change &amp; Enrollment'!$C$14:$BY$769, 75, FALSE), 0)</f>
        <v>0</v>
      </c>
      <c r="BL589" s="283" t="e">
        <f t="shared" si="68"/>
        <v>#DIV/0!</v>
      </c>
      <c r="BM589" s="283" t="e">
        <f t="shared" si="69"/>
        <v>#DIV/0!</v>
      </c>
      <c r="BN589" t="e">
        <f t="shared" si="72"/>
        <v>#DIV/0!</v>
      </c>
    </row>
    <row r="590" spans="1:66" x14ac:dyDescent="0.35">
      <c r="A590" t="s">
        <v>893</v>
      </c>
      <c r="B590" s="144"/>
      <c r="C590" s="98"/>
      <c r="D590" s="43" t="str">
        <f t="shared" si="65"/>
        <v>Other</v>
      </c>
      <c r="E590" s="100"/>
      <c r="F590" s="101"/>
      <c r="G590" s="100"/>
      <c r="H590" s="101"/>
      <c r="I590" s="100"/>
      <c r="J590" s="101"/>
      <c r="K590" s="100"/>
      <c r="L590" s="101"/>
      <c r="M590" s="100"/>
      <c r="N590" s="101"/>
      <c r="O590" s="100"/>
      <c r="P590" s="101"/>
      <c r="Q590" s="100"/>
      <c r="R590" s="101"/>
      <c r="S590" s="100"/>
      <c r="T590" s="101"/>
      <c r="U590" s="118"/>
      <c r="V590" s="118"/>
      <c r="W590" s="100"/>
      <c r="X590" s="100"/>
      <c r="Y590" s="100"/>
      <c r="Z590" s="100"/>
      <c r="AA590" s="132"/>
      <c r="AB590" s="101"/>
      <c r="AC590" s="101"/>
      <c r="AD590" s="101"/>
      <c r="AE590" s="100"/>
      <c r="AF590" s="101"/>
      <c r="AG590" s="100"/>
      <c r="AH590" s="101"/>
      <c r="AI590" s="100"/>
      <c r="AJ590" s="101"/>
      <c r="AK590" s="100"/>
      <c r="AL590" s="101"/>
      <c r="AM590" s="101"/>
      <c r="AN590" s="8"/>
      <c r="AO590" s="147">
        <f>IFERROR(VLOOKUP(B590,'A2. Rate Change &amp; Enrollment'!$C$20:$K$769,3,FALSE),0)</f>
        <v>0</v>
      </c>
      <c r="AP590" s="147">
        <f>IFERROR(VLOOKUP(B590,'A2. Rate Change &amp; Enrollment'!$C$20:$K$769,7,FALSE),0)</f>
        <v>0</v>
      </c>
      <c r="AQ590" s="150" t="e">
        <f t="shared" si="70"/>
        <v>#DIV/0!</v>
      </c>
      <c r="AS590" s="177"/>
      <c r="AT590" s="177"/>
      <c r="AV590" s="153" t="e">
        <f t="shared" si="71"/>
        <v>#DIV/0!</v>
      </c>
      <c r="AW590" s="101"/>
      <c r="AY590" s="132"/>
      <c r="AZ590" s="101"/>
      <c r="BA590" s="94"/>
      <c r="BB590" s="94"/>
      <c r="BC590" s="94"/>
      <c r="BD590" s="94"/>
      <c r="BE590" s="101"/>
      <c r="BF590" s="132"/>
      <c r="BG590" s="98"/>
      <c r="BH590" s="74" t="str">
        <f t="shared" si="66"/>
        <v>N</v>
      </c>
      <c r="BI590" t="e">
        <f t="shared" si="67"/>
        <v>#DIV/0!</v>
      </c>
      <c r="BK590" s="283">
        <f>IFERROR(VLOOKUP($B590, 'A2. Rate Change &amp; Enrollment'!$C$14:$BY$769, 75, FALSE), 0)</f>
        <v>0</v>
      </c>
      <c r="BL590" s="283" t="e">
        <f t="shared" si="68"/>
        <v>#DIV/0!</v>
      </c>
      <c r="BM590" s="283" t="e">
        <f t="shared" si="69"/>
        <v>#DIV/0!</v>
      </c>
      <c r="BN590" t="e">
        <f t="shared" si="72"/>
        <v>#DIV/0!</v>
      </c>
    </row>
    <row r="591" spans="1:66" x14ac:dyDescent="0.35">
      <c r="A591" t="s">
        <v>894</v>
      </c>
      <c r="B591" s="144"/>
      <c r="C591" s="98"/>
      <c r="D591" s="43" t="str">
        <f t="shared" si="65"/>
        <v>Other</v>
      </c>
      <c r="E591" s="100"/>
      <c r="F591" s="101"/>
      <c r="G591" s="100"/>
      <c r="H591" s="101"/>
      <c r="I591" s="100"/>
      <c r="J591" s="101"/>
      <c r="K591" s="100"/>
      <c r="L591" s="101"/>
      <c r="M591" s="100"/>
      <c r="N591" s="101"/>
      <c r="O591" s="100"/>
      <c r="P591" s="101"/>
      <c r="Q591" s="100"/>
      <c r="R591" s="101"/>
      <c r="S591" s="100"/>
      <c r="T591" s="101"/>
      <c r="U591" s="118"/>
      <c r="V591" s="118"/>
      <c r="W591" s="100"/>
      <c r="X591" s="100"/>
      <c r="Y591" s="100"/>
      <c r="Z591" s="100"/>
      <c r="AA591" s="132"/>
      <c r="AB591" s="101"/>
      <c r="AC591" s="101"/>
      <c r="AD591" s="101"/>
      <c r="AE591" s="100"/>
      <c r="AF591" s="101"/>
      <c r="AG591" s="100"/>
      <c r="AH591" s="101"/>
      <c r="AI591" s="100"/>
      <c r="AJ591" s="101"/>
      <c r="AK591" s="100"/>
      <c r="AL591" s="101"/>
      <c r="AM591" s="101"/>
      <c r="AN591" s="8"/>
      <c r="AO591" s="147">
        <f>IFERROR(VLOOKUP(B591,'A2. Rate Change &amp; Enrollment'!$C$20:$K$769,3,FALSE),0)</f>
        <v>0</v>
      </c>
      <c r="AP591" s="147">
        <f>IFERROR(VLOOKUP(B591,'A2. Rate Change &amp; Enrollment'!$C$20:$K$769,7,FALSE),0)</f>
        <v>0</v>
      </c>
      <c r="AQ591" s="150" t="e">
        <f t="shared" si="70"/>
        <v>#DIV/0!</v>
      </c>
      <c r="AS591" s="177"/>
      <c r="AT591" s="177"/>
      <c r="AV591" s="153" t="e">
        <f t="shared" si="71"/>
        <v>#DIV/0!</v>
      </c>
      <c r="AW591" s="101"/>
      <c r="AY591" s="132"/>
      <c r="AZ591" s="101"/>
      <c r="BA591" s="94"/>
      <c r="BB591" s="94"/>
      <c r="BC591" s="94"/>
      <c r="BD591" s="94"/>
      <c r="BE591" s="101"/>
      <c r="BF591" s="132"/>
      <c r="BG591" s="98"/>
      <c r="BH591" s="74" t="str">
        <f t="shared" si="66"/>
        <v>N</v>
      </c>
      <c r="BI591" t="e">
        <f t="shared" si="67"/>
        <v>#DIV/0!</v>
      </c>
      <c r="BK591" s="283">
        <f>IFERROR(VLOOKUP($B591, 'A2. Rate Change &amp; Enrollment'!$C$14:$BY$769, 75, FALSE), 0)</f>
        <v>0</v>
      </c>
      <c r="BL591" s="283" t="e">
        <f t="shared" si="68"/>
        <v>#DIV/0!</v>
      </c>
      <c r="BM591" s="283" t="e">
        <f t="shared" si="69"/>
        <v>#DIV/0!</v>
      </c>
      <c r="BN591" t="e">
        <f t="shared" si="72"/>
        <v>#DIV/0!</v>
      </c>
    </row>
    <row r="592" spans="1:66" x14ac:dyDescent="0.35">
      <c r="A592" t="s">
        <v>895</v>
      </c>
      <c r="B592" s="144"/>
      <c r="C592" s="98"/>
      <c r="D592" s="43" t="str">
        <f t="shared" ref="D592:D655" si="73">$B$4</f>
        <v>Other</v>
      </c>
      <c r="E592" s="100"/>
      <c r="F592" s="101"/>
      <c r="G592" s="100"/>
      <c r="H592" s="101"/>
      <c r="I592" s="100"/>
      <c r="J592" s="101"/>
      <c r="K592" s="100"/>
      <c r="L592" s="101"/>
      <c r="M592" s="100"/>
      <c r="N592" s="101"/>
      <c r="O592" s="100"/>
      <c r="P592" s="101"/>
      <c r="Q592" s="100"/>
      <c r="R592" s="101"/>
      <c r="S592" s="100"/>
      <c r="T592" s="101"/>
      <c r="U592" s="118"/>
      <c r="V592" s="118"/>
      <c r="W592" s="100"/>
      <c r="X592" s="100"/>
      <c r="Y592" s="100"/>
      <c r="Z592" s="100"/>
      <c r="AA592" s="132"/>
      <c r="AB592" s="101"/>
      <c r="AC592" s="101"/>
      <c r="AD592" s="101"/>
      <c r="AE592" s="100"/>
      <c r="AF592" s="101"/>
      <c r="AG592" s="100"/>
      <c r="AH592" s="101"/>
      <c r="AI592" s="100"/>
      <c r="AJ592" s="101"/>
      <c r="AK592" s="100"/>
      <c r="AL592" s="101"/>
      <c r="AM592" s="101"/>
      <c r="AN592" s="8"/>
      <c r="AO592" s="147">
        <f>IFERROR(VLOOKUP(B592,'A2. Rate Change &amp; Enrollment'!$C$20:$K$769,3,FALSE),0)</f>
        <v>0</v>
      </c>
      <c r="AP592" s="147">
        <f>IFERROR(VLOOKUP(B592,'A2. Rate Change &amp; Enrollment'!$C$20:$K$769,7,FALSE),0)</f>
        <v>0</v>
      </c>
      <c r="AQ592" s="150" t="e">
        <f t="shared" si="70"/>
        <v>#DIV/0!</v>
      </c>
      <c r="AS592" s="177"/>
      <c r="AT592" s="177"/>
      <c r="AV592" s="153" t="e">
        <f t="shared" si="71"/>
        <v>#DIV/0!</v>
      </c>
      <c r="AW592" s="101"/>
      <c r="AY592" s="132"/>
      <c r="AZ592" s="101"/>
      <c r="BA592" s="94"/>
      <c r="BB592" s="94"/>
      <c r="BC592" s="94"/>
      <c r="BD592" s="94"/>
      <c r="BE592" s="101"/>
      <c r="BF592" s="132"/>
      <c r="BG592" s="98"/>
      <c r="BH592" s="74" t="str">
        <f t="shared" ref="BH592:BH655" si="74">IF(OR(AS592-AT592&gt;5%, AT592-AS592&gt;5%), "Y", "N")</f>
        <v>N</v>
      </c>
      <c r="BI592" t="e">
        <f t="shared" ref="BI592:BI655" si="75">IF(AND(AQ592&gt;5%, BH592="Y"), "Y", "N")</f>
        <v>#DIV/0!</v>
      </c>
      <c r="BK592" s="283">
        <f>IFERROR(VLOOKUP($B592, 'A2. Rate Change &amp; Enrollment'!$C$14:$BY$769, 75, FALSE), 0)</f>
        <v>0</v>
      </c>
      <c r="BL592" s="283" t="e">
        <f t="shared" ref="BL592:BL655" si="76">BK592/$BK$14</f>
        <v>#DIV/0!</v>
      </c>
      <c r="BM592" s="283" t="e">
        <f t="shared" ref="BM592:BM655" si="77">AS592/$AS$14</f>
        <v>#DIV/0!</v>
      </c>
      <c r="BN592" t="e">
        <f t="shared" si="72"/>
        <v>#DIV/0!</v>
      </c>
    </row>
    <row r="593" spans="1:66" x14ac:dyDescent="0.35">
      <c r="A593" t="s">
        <v>896</v>
      </c>
      <c r="B593" s="144"/>
      <c r="C593" s="98"/>
      <c r="D593" s="43" t="str">
        <f t="shared" si="73"/>
        <v>Other</v>
      </c>
      <c r="E593" s="100"/>
      <c r="F593" s="101"/>
      <c r="G593" s="100"/>
      <c r="H593" s="101"/>
      <c r="I593" s="100"/>
      <c r="J593" s="101"/>
      <c r="K593" s="100"/>
      <c r="L593" s="101"/>
      <c r="M593" s="100"/>
      <c r="N593" s="101"/>
      <c r="O593" s="100"/>
      <c r="P593" s="101"/>
      <c r="Q593" s="100"/>
      <c r="R593" s="101"/>
      <c r="S593" s="100"/>
      <c r="T593" s="101"/>
      <c r="U593" s="118"/>
      <c r="V593" s="118"/>
      <c r="W593" s="100"/>
      <c r="X593" s="100"/>
      <c r="Y593" s="100"/>
      <c r="Z593" s="100"/>
      <c r="AA593" s="132"/>
      <c r="AB593" s="101"/>
      <c r="AC593" s="101"/>
      <c r="AD593" s="101"/>
      <c r="AE593" s="100"/>
      <c r="AF593" s="101"/>
      <c r="AG593" s="100"/>
      <c r="AH593" s="101"/>
      <c r="AI593" s="100"/>
      <c r="AJ593" s="101"/>
      <c r="AK593" s="100"/>
      <c r="AL593" s="101"/>
      <c r="AM593" s="101"/>
      <c r="AN593" s="8"/>
      <c r="AO593" s="147">
        <f>IFERROR(VLOOKUP(B593,'A2. Rate Change &amp; Enrollment'!$C$20:$K$769,3,FALSE),0)</f>
        <v>0</v>
      </c>
      <c r="AP593" s="147">
        <f>IFERROR(VLOOKUP(B593,'A2. Rate Change &amp; Enrollment'!$C$20:$K$769,7,FALSE),0)</f>
        <v>0</v>
      </c>
      <c r="AQ593" s="150" t="e">
        <f t="shared" ref="AQ593:AQ656" si="78">AP593/$AP$11</f>
        <v>#DIV/0!</v>
      </c>
      <c r="AS593" s="177"/>
      <c r="AT593" s="177"/>
      <c r="AV593" s="153" t="e">
        <f t="shared" ref="AV593:AV656" si="79">AS593/AT593-1</f>
        <v>#DIV/0!</v>
      </c>
      <c r="AW593" s="101"/>
      <c r="AY593" s="132"/>
      <c r="AZ593" s="101"/>
      <c r="BA593" s="94"/>
      <c r="BB593" s="94"/>
      <c r="BC593" s="94"/>
      <c r="BD593" s="94"/>
      <c r="BE593" s="101"/>
      <c r="BF593" s="132"/>
      <c r="BG593" s="98"/>
      <c r="BH593" s="74" t="str">
        <f t="shared" si="74"/>
        <v>N</v>
      </c>
      <c r="BI593" t="e">
        <f t="shared" si="75"/>
        <v>#DIV/0!</v>
      </c>
      <c r="BK593" s="283">
        <f>IFERROR(VLOOKUP($B593, 'A2. Rate Change &amp; Enrollment'!$C$14:$BY$769, 75, FALSE), 0)</f>
        <v>0</v>
      </c>
      <c r="BL593" s="283" t="e">
        <f t="shared" si="76"/>
        <v>#DIV/0!</v>
      </c>
      <c r="BM593" s="283" t="e">
        <f t="shared" si="77"/>
        <v>#DIV/0!</v>
      </c>
      <c r="BN593" t="e">
        <f t="shared" ref="BN593:BN656" si="80">IF(ABS(BM593-BL593)&lt;0.001, "N", "Y")</f>
        <v>#DIV/0!</v>
      </c>
    </row>
    <row r="594" spans="1:66" x14ac:dyDescent="0.35">
      <c r="A594" t="s">
        <v>897</v>
      </c>
      <c r="B594" s="144"/>
      <c r="C594" s="98"/>
      <c r="D594" s="43" t="str">
        <f t="shared" si="73"/>
        <v>Other</v>
      </c>
      <c r="E594" s="100"/>
      <c r="F594" s="101"/>
      <c r="G594" s="100"/>
      <c r="H594" s="101"/>
      <c r="I594" s="100"/>
      <c r="J594" s="101"/>
      <c r="K594" s="100"/>
      <c r="L594" s="101"/>
      <c r="M594" s="100"/>
      <c r="N594" s="101"/>
      <c r="O594" s="100"/>
      <c r="P594" s="101"/>
      <c r="Q594" s="100"/>
      <c r="R594" s="101"/>
      <c r="S594" s="100"/>
      <c r="T594" s="101"/>
      <c r="U594" s="118"/>
      <c r="V594" s="118"/>
      <c r="W594" s="100"/>
      <c r="X594" s="100"/>
      <c r="Y594" s="100"/>
      <c r="Z594" s="100"/>
      <c r="AA594" s="132"/>
      <c r="AB594" s="101"/>
      <c r="AC594" s="101"/>
      <c r="AD594" s="101"/>
      <c r="AE594" s="100"/>
      <c r="AF594" s="101"/>
      <c r="AG594" s="100"/>
      <c r="AH594" s="101"/>
      <c r="AI594" s="100"/>
      <c r="AJ594" s="101"/>
      <c r="AK594" s="100"/>
      <c r="AL594" s="101"/>
      <c r="AM594" s="101"/>
      <c r="AN594" s="8"/>
      <c r="AO594" s="147">
        <f>IFERROR(VLOOKUP(B594,'A2. Rate Change &amp; Enrollment'!$C$20:$K$769,3,FALSE),0)</f>
        <v>0</v>
      </c>
      <c r="AP594" s="147">
        <f>IFERROR(VLOOKUP(B594,'A2. Rate Change &amp; Enrollment'!$C$20:$K$769,7,FALSE),0)</f>
        <v>0</v>
      </c>
      <c r="AQ594" s="150" t="e">
        <f t="shared" si="78"/>
        <v>#DIV/0!</v>
      </c>
      <c r="AS594" s="177"/>
      <c r="AT594" s="177"/>
      <c r="AV594" s="153" t="e">
        <f t="shared" si="79"/>
        <v>#DIV/0!</v>
      </c>
      <c r="AW594" s="101"/>
      <c r="AY594" s="132"/>
      <c r="AZ594" s="101"/>
      <c r="BA594" s="94"/>
      <c r="BB594" s="94"/>
      <c r="BC594" s="94"/>
      <c r="BD594" s="94"/>
      <c r="BE594" s="101"/>
      <c r="BF594" s="132"/>
      <c r="BG594" s="98"/>
      <c r="BH594" s="74" t="str">
        <f t="shared" si="74"/>
        <v>N</v>
      </c>
      <c r="BI594" t="e">
        <f t="shared" si="75"/>
        <v>#DIV/0!</v>
      </c>
      <c r="BK594" s="283">
        <f>IFERROR(VLOOKUP($B594, 'A2. Rate Change &amp; Enrollment'!$C$14:$BY$769, 75, FALSE), 0)</f>
        <v>0</v>
      </c>
      <c r="BL594" s="283" t="e">
        <f t="shared" si="76"/>
        <v>#DIV/0!</v>
      </c>
      <c r="BM594" s="283" t="e">
        <f t="shared" si="77"/>
        <v>#DIV/0!</v>
      </c>
      <c r="BN594" t="e">
        <f t="shared" si="80"/>
        <v>#DIV/0!</v>
      </c>
    </row>
    <row r="595" spans="1:66" x14ac:dyDescent="0.35">
      <c r="A595" t="s">
        <v>898</v>
      </c>
      <c r="B595" s="144"/>
      <c r="C595" s="98"/>
      <c r="D595" s="43" t="str">
        <f t="shared" si="73"/>
        <v>Other</v>
      </c>
      <c r="E595" s="100"/>
      <c r="F595" s="101"/>
      <c r="G595" s="100"/>
      <c r="H595" s="101"/>
      <c r="I595" s="100"/>
      <c r="J595" s="101"/>
      <c r="K595" s="100"/>
      <c r="L595" s="101"/>
      <c r="M595" s="100"/>
      <c r="N595" s="101"/>
      <c r="O595" s="100"/>
      <c r="P595" s="101"/>
      <c r="Q595" s="100"/>
      <c r="R595" s="101"/>
      <c r="S595" s="100"/>
      <c r="T595" s="101"/>
      <c r="U595" s="118"/>
      <c r="V595" s="118"/>
      <c r="W595" s="100"/>
      <c r="X595" s="100"/>
      <c r="Y595" s="100"/>
      <c r="Z595" s="100"/>
      <c r="AA595" s="132"/>
      <c r="AB595" s="101"/>
      <c r="AC595" s="101"/>
      <c r="AD595" s="101"/>
      <c r="AE595" s="100"/>
      <c r="AF595" s="101"/>
      <c r="AG595" s="100"/>
      <c r="AH595" s="101"/>
      <c r="AI595" s="100"/>
      <c r="AJ595" s="101"/>
      <c r="AK595" s="100"/>
      <c r="AL595" s="101"/>
      <c r="AM595" s="101"/>
      <c r="AN595" s="8"/>
      <c r="AO595" s="147">
        <f>IFERROR(VLOOKUP(B595,'A2. Rate Change &amp; Enrollment'!$C$20:$K$769,3,FALSE),0)</f>
        <v>0</v>
      </c>
      <c r="AP595" s="147">
        <f>IFERROR(VLOOKUP(B595,'A2. Rate Change &amp; Enrollment'!$C$20:$K$769,7,FALSE),0)</f>
        <v>0</v>
      </c>
      <c r="AQ595" s="150" t="e">
        <f t="shared" si="78"/>
        <v>#DIV/0!</v>
      </c>
      <c r="AS595" s="177"/>
      <c r="AT595" s="177"/>
      <c r="AV595" s="153" t="e">
        <f t="shared" si="79"/>
        <v>#DIV/0!</v>
      </c>
      <c r="AW595" s="101"/>
      <c r="AY595" s="132"/>
      <c r="AZ595" s="101"/>
      <c r="BA595" s="94"/>
      <c r="BB595" s="94"/>
      <c r="BC595" s="94"/>
      <c r="BD595" s="94"/>
      <c r="BE595" s="101"/>
      <c r="BF595" s="132"/>
      <c r="BG595" s="98"/>
      <c r="BH595" s="74" t="str">
        <f t="shared" si="74"/>
        <v>N</v>
      </c>
      <c r="BI595" t="e">
        <f t="shared" si="75"/>
        <v>#DIV/0!</v>
      </c>
      <c r="BK595" s="283">
        <f>IFERROR(VLOOKUP($B595, 'A2. Rate Change &amp; Enrollment'!$C$14:$BY$769, 75, FALSE), 0)</f>
        <v>0</v>
      </c>
      <c r="BL595" s="283" t="e">
        <f t="shared" si="76"/>
        <v>#DIV/0!</v>
      </c>
      <c r="BM595" s="283" t="e">
        <f t="shared" si="77"/>
        <v>#DIV/0!</v>
      </c>
      <c r="BN595" t="e">
        <f t="shared" si="80"/>
        <v>#DIV/0!</v>
      </c>
    </row>
    <row r="596" spans="1:66" x14ac:dyDescent="0.35">
      <c r="A596" t="s">
        <v>899</v>
      </c>
      <c r="B596" s="144"/>
      <c r="C596" s="98"/>
      <c r="D596" s="43" t="str">
        <f t="shared" si="73"/>
        <v>Other</v>
      </c>
      <c r="E596" s="100"/>
      <c r="F596" s="101"/>
      <c r="G596" s="100"/>
      <c r="H596" s="101"/>
      <c r="I596" s="100"/>
      <c r="J596" s="101"/>
      <c r="K596" s="100"/>
      <c r="L596" s="101"/>
      <c r="M596" s="100"/>
      <c r="N596" s="101"/>
      <c r="O596" s="100"/>
      <c r="P596" s="101"/>
      <c r="Q596" s="100"/>
      <c r="R596" s="101"/>
      <c r="S596" s="100"/>
      <c r="T596" s="101"/>
      <c r="U596" s="118"/>
      <c r="V596" s="118"/>
      <c r="W596" s="100"/>
      <c r="X596" s="100"/>
      <c r="Y596" s="100"/>
      <c r="Z596" s="100"/>
      <c r="AA596" s="132"/>
      <c r="AB596" s="101"/>
      <c r="AC596" s="101"/>
      <c r="AD596" s="101"/>
      <c r="AE596" s="100"/>
      <c r="AF596" s="101"/>
      <c r="AG596" s="100"/>
      <c r="AH596" s="101"/>
      <c r="AI596" s="100"/>
      <c r="AJ596" s="101"/>
      <c r="AK596" s="100"/>
      <c r="AL596" s="101"/>
      <c r="AM596" s="101"/>
      <c r="AN596" s="8"/>
      <c r="AO596" s="147">
        <f>IFERROR(VLOOKUP(B596,'A2. Rate Change &amp; Enrollment'!$C$20:$K$769,3,FALSE),0)</f>
        <v>0</v>
      </c>
      <c r="AP596" s="147">
        <f>IFERROR(VLOOKUP(B596,'A2. Rate Change &amp; Enrollment'!$C$20:$K$769,7,FALSE),0)</f>
        <v>0</v>
      </c>
      <c r="AQ596" s="150" t="e">
        <f t="shared" si="78"/>
        <v>#DIV/0!</v>
      </c>
      <c r="AS596" s="177"/>
      <c r="AT596" s="177"/>
      <c r="AV596" s="153" t="e">
        <f t="shared" si="79"/>
        <v>#DIV/0!</v>
      </c>
      <c r="AW596" s="101"/>
      <c r="AY596" s="132"/>
      <c r="AZ596" s="101"/>
      <c r="BA596" s="94"/>
      <c r="BB596" s="94"/>
      <c r="BC596" s="94"/>
      <c r="BD596" s="94"/>
      <c r="BE596" s="101"/>
      <c r="BF596" s="132"/>
      <c r="BG596" s="98"/>
      <c r="BH596" s="74" t="str">
        <f t="shared" si="74"/>
        <v>N</v>
      </c>
      <c r="BI596" t="e">
        <f t="shared" si="75"/>
        <v>#DIV/0!</v>
      </c>
      <c r="BK596" s="283">
        <f>IFERROR(VLOOKUP($B596, 'A2. Rate Change &amp; Enrollment'!$C$14:$BY$769, 75, FALSE), 0)</f>
        <v>0</v>
      </c>
      <c r="BL596" s="283" t="e">
        <f t="shared" si="76"/>
        <v>#DIV/0!</v>
      </c>
      <c r="BM596" s="283" t="e">
        <f t="shared" si="77"/>
        <v>#DIV/0!</v>
      </c>
      <c r="BN596" t="e">
        <f t="shared" si="80"/>
        <v>#DIV/0!</v>
      </c>
    </row>
    <row r="597" spans="1:66" x14ac:dyDescent="0.35">
      <c r="A597" t="s">
        <v>900</v>
      </c>
      <c r="B597" s="144"/>
      <c r="C597" s="98"/>
      <c r="D597" s="43" t="str">
        <f t="shared" si="73"/>
        <v>Other</v>
      </c>
      <c r="E597" s="100"/>
      <c r="F597" s="101"/>
      <c r="G597" s="100"/>
      <c r="H597" s="101"/>
      <c r="I597" s="100"/>
      <c r="J597" s="101"/>
      <c r="K597" s="100"/>
      <c r="L597" s="101"/>
      <c r="M597" s="100"/>
      <c r="N597" s="101"/>
      <c r="O597" s="100"/>
      <c r="P597" s="101"/>
      <c r="Q597" s="100"/>
      <c r="R597" s="101"/>
      <c r="S597" s="100"/>
      <c r="T597" s="101"/>
      <c r="U597" s="118"/>
      <c r="V597" s="118"/>
      <c r="W597" s="100"/>
      <c r="X597" s="100"/>
      <c r="Y597" s="100"/>
      <c r="Z597" s="100"/>
      <c r="AA597" s="132"/>
      <c r="AB597" s="101"/>
      <c r="AC597" s="101"/>
      <c r="AD597" s="101"/>
      <c r="AE597" s="100"/>
      <c r="AF597" s="101"/>
      <c r="AG597" s="100"/>
      <c r="AH597" s="101"/>
      <c r="AI597" s="100"/>
      <c r="AJ597" s="101"/>
      <c r="AK597" s="100"/>
      <c r="AL597" s="101"/>
      <c r="AM597" s="101"/>
      <c r="AN597" s="8"/>
      <c r="AO597" s="147">
        <f>IFERROR(VLOOKUP(B597,'A2. Rate Change &amp; Enrollment'!$C$20:$K$769,3,FALSE),0)</f>
        <v>0</v>
      </c>
      <c r="AP597" s="147">
        <f>IFERROR(VLOOKUP(B597,'A2. Rate Change &amp; Enrollment'!$C$20:$K$769,7,FALSE),0)</f>
        <v>0</v>
      </c>
      <c r="AQ597" s="150" t="e">
        <f t="shared" si="78"/>
        <v>#DIV/0!</v>
      </c>
      <c r="AS597" s="177"/>
      <c r="AT597" s="177"/>
      <c r="AV597" s="153" t="e">
        <f t="shared" si="79"/>
        <v>#DIV/0!</v>
      </c>
      <c r="AW597" s="101"/>
      <c r="AY597" s="132"/>
      <c r="AZ597" s="101"/>
      <c r="BA597" s="94"/>
      <c r="BB597" s="94"/>
      <c r="BC597" s="94"/>
      <c r="BD597" s="94"/>
      <c r="BE597" s="101"/>
      <c r="BF597" s="132"/>
      <c r="BG597" s="98"/>
      <c r="BH597" s="74" t="str">
        <f t="shared" si="74"/>
        <v>N</v>
      </c>
      <c r="BI597" t="e">
        <f t="shared" si="75"/>
        <v>#DIV/0!</v>
      </c>
      <c r="BK597" s="283">
        <f>IFERROR(VLOOKUP($B597, 'A2. Rate Change &amp; Enrollment'!$C$14:$BY$769, 75, FALSE), 0)</f>
        <v>0</v>
      </c>
      <c r="BL597" s="283" t="e">
        <f t="shared" si="76"/>
        <v>#DIV/0!</v>
      </c>
      <c r="BM597" s="283" t="e">
        <f t="shared" si="77"/>
        <v>#DIV/0!</v>
      </c>
      <c r="BN597" t="e">
        <f t="shared" si="80"/>
        <v>#DIV/0!</v>
      </c>
    </row>
    <row r="598" spans="1:66" x14ac:dyDescent="0.35">
      <c r="A598" t="s">
        <v>901</v>
      </c>
      <c r="B598" s="144"/>
      <c r="C598" s="98"/>
      <c r="D598" s="43" t="str">
        <f t="shared" si="73"/>
        <v>Other</v>
      </c>
      <c r="E598" s="100"/>
      <c r="F598" s="101"/>
      <c r="G598" s="100"/>
      <c r="H598" s="101"/>
      <c r="I598" s="100"/>
      <c r="J598" s="101"/>
      <c r="K598" s="100"/>
      <c r="L598" s="101"/>
      <c r="M598" s="100"/>
      <c r="N598" s="101"/>
      <c r="O598" s="100"/>
      <c r="P598" s="101"/>
      <c r="Q598" s="100"/>
      <c r="R598" s="101"/>
      <c r="S598" s="100"/>
      <c r="T598" s="101"/>
      <c r="U598" s="118"/>
      <c r="V598" s="118"/>
      <c r="W598" s="100"/>
      <c r="X598" s="100"/>
      <c r="Y598" s="100"/>
      <c r="Z598" s="100"/>
      <c r="AA598" s="132"/>
      <c r="AB598" s="101"/>
      <c r="AC598" s="101"/>
      <c r="AD598" s="101"/>
      <c r="AE598" s="100"/>
      <c r="AF598" s="101"/>
      <c r="AG598" s="100"/>
      <c r="AH598" s="101"/>
      <c r="AI598" s="100"/>
      <c r="AJ598" s="101"/>
      <c r="AK598" s="100"/>
      <c r="AL598" s="101"/>
      <c r="AM598" s="101"/>
      <c r="AN598" s="8"/>
      <c r="AO598" s="147">
        <f>IFERROR(VLOOKUP(B598,'A2. Rate Change &amp; Enrollment'!$C$20:$K$769,3,FALSE),0)</f>
        <v>0</v>
      </c>
      <c r="AP598" s="147">
        <f>IFERROR(VLOOKUP(B598,'A2. Rate Change &amp; Enrollment'!$C$20:$K$769,7,FALSE),0)</f>
        <v>0</v>
      </c>
      <c r="AQ598" s="150" t="e">
        <f t="shared" si="78"/>
        <v>#DIV/0!</v>
      </c>
      <c r="AS598" s="177"/>
      <c r="AT598" s="177"/>
      <c r="AV598" s="153" t="e">
        <f t="shared" si="79"/>
        <v>#DIV/0!</v>
      </c>
      <c r="AW598" s="101"/>
      <c r="AY598" s="132"/>
      <c r="AZ598" s="101"/>
      <c r="BA598" s="94"/>
      <c r="BB598" s="94"/>
      <c r="BC598" s="94"/>
      <c r="BD598" s="94"/>
      <c r="BE598" s="101"/>
      <c r="BF598" s="132"/>
      <c r="BG598" s="98"/>
      <c r="BH598" s="74" t="str">
        <f t="shared" si="74"/>
        <v>N</v>
      </c>
      <c r="BI598" t="e">
        <f t="shared" si="75"/>
        <v>#DIV/0!</v>
      </c>
      <c r="BK598" s="283">
        <f>IFERROR(VLOOKUP($B598, 'A2. Rate Change &amp; Enrollment'!$C$14:$BY$769, 75, FALSE), 0)</f>
        <v>0</v>
      </c>
      <c r="BL598" s="283" t="e">
        <f t="shared" si="76"/>
        <v>#DIV/0!</v>
      </c>
      <c r="BM598" s="283" t="e">
        <f t="shared" si="77"/>
        <v>#DIV/0!</v>
      </c>
      <c r="BN598" t="e">
        <f t="shared" si="80"/>
        <v>#DIV/0!</v>
      </c>
    </row>
    <row r="599" spans="1:66" x14ac:dyDescent="0.35">
      <c r="A599" t="s">
        <v>902</v>
      </c>
      <c r="B599" s="144"/>
      <c r="C599" s="98"/>
      <c r="D599" s="43" t="str">
        <f t="shared" si="73"/>
        <v>Other</v>
      </c>
      <c r="E599" s="100"/>
      <c r="F599" s="101"/>
      <c r="G599" s="100"/>
      <c r="H599" s="101"/>
      <c r="I599" s="100"/>
      <c r="J599" s="101"/>
      <c r="K599" s="100"/>
      <c r="L599" s="101"/>
      <c r="M599" s="100"/>
      <c r="N599" s="101"/>
      <c r="O599" s="100"/>
      <c r="P599" s="101"/>
      <c r="Q599" s="100"/>
      <c r="R599" s="101"/>
      <c r="S599" s="100"/>
      <c r="T599" s="101"/>
      <c r="U599" s="118"/>
      <c r="V599" s="118"/>
      <c r="W599" s="100"/>
      <c r="X599" s="100"/>
      <c r="Y599" s="100"/>
      <c r="Z599" s="100"/>
      <c r="AA599" s="132"/>
      <c r="AB599" s="101"/>
      <c r="AC599" s="101"/>
      <c r="AD599" s="101"/>
      <c r="AE599" s="100"/>
      <c r="AF599" s="101"/>
      <c r="AG599" s="100"/>
      <c r="AH599" s="101"/>
      <c r="AI599" s="100"/>
      <c r="AJ599" s="101"/>
      <c r="AK599" s="100"/>
      <c r="AL599" s="101"/>
      <c r="AM599" s="101"/>
      <c r="AN599" s="8"/>
      <c r="AO599" s="147">
        <f>IFERROR(VLOOKUP(B599,'A2. Rate Change &amp; Enrollment'!$C$20:$K$769,3,FALSE),0)</f>
        <v>0</v>
      </c>
      <c r="AP599" s="147">
        <f>IFERROR(VLOOKUP(B599,'A2. Rate Change &amp; Enrollment'!$C$20:$K$769,7,FALSE),0)</f>
        <v>0</v>
      </c>
      <c r="AQ599" s="150" t="e">
        <f t="shared" si="78"/>
        <v>#DIV/0!</v>
      </c>
      <c r="AS599" s="177"/>
      <c r="AT599" s="177"/>
      <c r="AV599" s="153" t="e">
        <f t="shared" si="79"/>
        <v>#DIV/0!</v>
      </c>
      <c r="AW599" s="101"/>
      <c r="AY599" s="132"/>
      <c r="AZ599" s="101"/>
      <c r="BA599" s="94"/>
      <c r="BB599" s="94"/>
      <c r="BC599" s="94"/>
      <c r="BD599" s="94"/>
      <c r="BE599" s="101"/>
      <c r="BF599" s="132"/>
      <c r="BG599" s="98"/>
      <c r="BH599" s="74" t="str">
        <f t="shared" si="74"/>
        <v>N</v>
      </c>
      <c r="BI599" t="e">
        <f t="shared" si="75"/>
        <v>#DIV/0!</v>
      </c>
      <c r="BK599" s="283">
        <f>IFERROR(VLOOKUP($B599, 'A2. Rate Change &amp; Enrollment'!$C$14:$BY$769, 75, FALSE), 0)</f>
        <v>0</v>
      </c>
      <c r="BL599" s="283" t="e">
        <f t="shared" si="76"/>
        <v>#DIV/0!</v>
      </c>
      <c r="BM599" s="283" t="e">
        <f t="shared" si="77"/>
        <v>#DIV/0!</v>
      </c>
      <c r="BN599" t="e">
        <f t="shared" si="80"/>
        <v>#DIV/0!</v>
      </c>
    </row>
    <row r="600" spans="1:66" x14ac:dyDescent="0.35">
      <c r="A600" t="s">
        <v>903</v>
      </c>
      <c r="B600" s="144"/>
      <c r="C600" s="98"/>
      <c r="D600" s="43" t="str">
        <f t="shared" si="73"/>
        <v>Other</v>
      </c>
      <c r="E600" s="100"/>
      <c r="F600" s="101"/>
      <c r="G600" s="100"/>
      <c r="H600" s="101"/>
      <c r="I600" s="100"/>
      <c r="J600" s="101"/>
      <c r="K600" s="100"/>
      <c r="L600" s="101"/>
      <c r="M600" s="100"/>
      <c r="N600" s="101"/>
      <c r="O600" s="100"/>
      <c r="P600" s="101"/>
      <c r="Q600" s="100"/>
      <c r="R600" s="101"/>
      <c r="S600" s="100"/>
      <c r="T600" s="101"/>
      <c r="U600" s="118"/>
      <c r="V600" s="118"/>
      <c r="W600" s="100"/>
      <c r="X600" s="100"/>
      <c r="Y600" s="100"/>
      <c r="Z600" s="100"/>
      <c r="AA600" s="132"/>
      <c r="AB600" s="101"/>
      <c r="AC600" s="101"/>
      <c r="AD600" s="101"/>
      <c r="AE600" s="100"/>
      <c r="AF600" s="101"/>
      <c r="AG600" s="100"/>
      <c r="AH600" s="101"/>
      <c r="AI600" s="100"/>
      <c r="AJ600" s="101"/>
      <c r="AK600" s="100"/>
      <c r="AL600" s="101"/>
      <c r="AM600" s="101"/>
      <c r="AN600" s="8"/>
      <c r="AO600" s="147">
        <f>IFERROR(VLOOKUP(B600,'A2. Rate Change &amp; Enrollment'!$C$20:$K$769,3,FALSE),0)</f>
        <v>0</v>
      </c>
      <c r="AP600" s="147">
        <f>IFERROR(VLOOKUP(B600,'A2. Rate Change &amp; Enrollment'!$C$20:$K$769,7,FALSE),0)</f>
        <v>0</v>
      </c>
      <c r="AQ600" s="150" t="e">
        <f t="shared" si="78"/>
        <v>#DIV/0!</v>
      </c>
      <c r="AS600" s="177"/>
      <c r="AT600" s="177"/>
      <c r="AV600" s="153" t="e">
        <f t="shared" si="79"/>
        <v>#DIV/0!</v>
      </c>
      <c r="AW600" s="101"/>
      <c r="AY600" s="132"/>
      <c r="AZ600" s="101"/>
      <c r="BA600" s="94"/>
      <c r="BB600" s="94"/>
      <c r="BC600" s="94"/>
      <c r="BD600" s="94"/>
      <c r="BE600" s="101"/>
      <c r="BF600" s="132"/>
      <c r="BG600" s="98"/>
      <c r="BH600" s="74" t="str">
        <f t="shared" si="74"/>
        <v>N</v>
      </c>
      <c r="BI600" t="e">
        <f t="shared" si="75"/>
        <v>#DIV/0!</v>
      </c>
      <c r="BK600" s="283">
        <f>IFERROR(VLOOKUP($B600, 'A2. Rate Change &amp; Enrollment'!$C$14:$BY$769, 75, FALSE), 0)</f>
        <v>0</v>
      </c>
      <c r="BL600" s="283" t="e">
        <f t="shared" si="76"/>
        <v>#DIV/0!</v>
      </c>
      <c r="BM600" s="283" t="e">
        <f t="shared" si="77"/>
        <v>#DIV/0!</v>
      </c>
      <c r="BN600" t="e">
        <f t="shared" si="80"/>
        <v>#DIV/0!</v>
      </c>
    </row>
    <row r="601" spans="1:66" x14ac:dyDescent="0.35">
      <c r="A601" t="s">
        <v>904</v>
      </c>
      <c r="B601" s="144"/>
      <c r="C601" s="98"/>
      <c r="D601" s="43" t="str">
        <f t="shared" si="73"/>
        <v>Other</v>
      </c>
      <c r="E601" s="100"/>
      <c r="F601" s="101"/>
      <c r="G601" s="100"/>
      <c r="H601" s="101"/>
      <c r="I601" s="100"/>
      <c r="J601" s="101"/>
      <c r="K601" s="100"/>
      <c r="L601" s="101"/>
      <c r="M601" s="100"/>
      <c r="N601" s="101"/>
      <c r="O601" s="100"/>
      <c r="P601" s="101"/>
      <c r="Q601" s="100"/>
      <c r="R601" s="101"/>
      <c r="S601" s="100"/>
      <c r="T601" s="101"/>
      <c r="U601" s="118"/>
      <c r="V601" s="118"/>
      <c r="W601" s="100"/>
      <c r="X601" s="100"/>
      <c r="Y601" s="100"/>
      <c r="Z601" s="100"/>
      <c r="AA601" s="132"/>
      <c r="AB601" s="101"/>
      <c r="AC601" s="101"/>
      <c r="AD601" s="101"/>
      <c r="AE601" s="100"/>
      <c r="AF601" s="101"/>
      <c r="AG601" s="100"/>
      <c r="AH601" s="101"/>
      <c r="AI601" s="100"/>
      <c r="AJ601" s="101"/>
      <c r="AK601" s="100"/>
      <c r="AL601" s="101"/>
      <c r="AM601" s="101"/>
      <c r="AN601" s="8"/>
      <c r="AO601" s="147">
        <f>IFERROR(VLOOKUP(B601,'A2. Rate Change &amp; Enrollment'!$C$20:$K$769,3,FALSE),0)</f>
        <v>0</v>
      </c>
      <c r="AP601" s="147">
        <f>IFERROR(VLOOKUP(B601,'A2. Rate Change &amp; Enrollment'!$C$20:$K$769,7,FALSE),0)</f>
        <v>0</v>
      </c>
      <c r="AQ601" s="150" t="e">
        <f t="shared" si="78"/>
        <v>#DIV/0!</v>
      </c>
      <c r="AS601" s="177"/>
      <c r="AT601" s="177"/>
      <c r="AV601" s="153" t="e">
        <f t="shared" si="79"/>
        <v>#DIV/0!</v>
      </c>
      <c r="AW601" s="101"/>
      <c r="AY601" s="132"/>
      <c r="AZ601" s="101"/>
      <c r="BA601" s="94"/>
      <c r="BB601" s="94"/>
      <c r="BC601" s="94"/>
      <c r="BD601" s="94"/>
      <c r="BE601" s="101"/>
      <c r="BF601" s="132"/>
      <c r="BG601" s="98"/>
      <c r="BH601" s="74" t="str">
        <f t="shared" si="74"/>
        <v>N</v>
      </c>
      <c r="BI601" t="e">
        <f t="shared" si="75"/>
        <v>#DIV/0!</v>
      </c>
      <c r="BK601" s="283">
        <f>IFERROR(VLOOKUP($B601, 'A2. Rate Change &amp; Enrollment'!$C$14:$BY$769, 75, FALSE), 0)</f>
        <v>0</v>
      </c>
      <c r="BL601" s="283" t="e">
        <f t="shared" si="76"/>
        <v>#DIV/0!</v>
      </c>
      <c r="BM601" s="283" t="e">
        <f t="shared" si="77"/>
        <v>#DIV/0!</v>
      </c>
      <c r="BN601" t="e">
        <f t="shared" si="80"/>
        <v>#DIV/0!</v>
      </c>
    </row>
    <row r="602" spans="1:66" x14ac:dyDescent="0.35">
      <c r="A602" t="s">
        <v>905</v>
      </c>
      <c r="B602" s="144"/>
      <c r="C602" s="98"/>
      <c r="D602" s="43" t="str">
        <f t="shared" si="73"/>
        <v>Other</v>
      </c>
      <c r="E602" s="100"/>
      <c r="F602" s="101"/>
      <c r="G602" s="100"/>
      <c r="H602" s="101"/>
      <c r="I602" s="100"/>
      <c r="J602" s="101"/>
      <c r="K602" s="100"/>
      <c r="L602" s="101"/>
      <c r="M602" s="100"/>
      <c r="N602" s="101"/>
      <c r="O602" s="100"/>
      <c r="P602" s="101"/>
      <c r="Q602" s="100"/>
      <c r="R602" s="101"/>
      <c r="S602" s="100"/>
      <c r="T602" s="101"/>
      <c r="U602" s="118"/>
      <c r="V602" s="118"/>
      <c r="W602" s="100"/>
      <c r="X602" s="100"/>
      <c r="Y602" s="100"/>
      <c r="Z602" s="100"/>
      <c r="AA602" s="132"/>
      <c r="AB602" s="101"/>
      <c r="AC602" s="101"/>
      <c r="AD602" s="101"/>
      <c r="AE602" s="100"/>
      <c r="AF602" s="101"/>
      <c r="AG602" s="100"/>
      <c r="AH602" s="101"/>
      <c r="AI602" s="100"/>
      <c r="AJ602" s="101"/>
      <c r="AK602" s="100"/>
      <c r="AL602" s="101"/>
      <c r="AM602" s="101"/>
      <c r="AN602" s="8"/>
      <c r="AO602" s="147">
        <f>IFERROR(VLOOKUP(B602,'A2. Rate Change &amp; Enrollment'!$C$20:$K$769,3,FALSE),0)</f>
        <v>0</v>
      </c>
      <c r="AP602" s="147">
        <f>IFERROR(VLOOKUP(B602,'A2. Rate Change &amp; Enrollment'!$C$20:$K$769,7,FALSE),0)</f>
        <v>0</v>
      </c>
      <c r="AQ602" s="150" t="e">
        <f t="shared" si="78"/>
        <v>#DIV/0!</v>
      </c>
      <c r="AS602" s="177"/>
      <c r="AT602" s="177"/>
      <c r="AV602" s="153" t="e">
        <f t="shared" si="79"/>
        <v>#DIV/0!</v>
      </c>
      <c r="AW602" s="101"/>
      <c r="AY602" s="132"/>
      <c r="AZ602" s="101"/>
      <c r="BA602" s="94"/>
      <c r="BB602" s="94"/>
      <c r="BC602" s="94"/>
      <c r="BD602" s="94"/>
      <c r="BE602" s="101"/>
      <c r="BF602" s="132"/>
      <c r="BG602" s="98"/>
      <c r="BH602" s="74" t="str">
        <f t="shared" si="74"/>
        <v>N</v>
      </c>
      <c r="BI602" t="e">
        <f t="shared" si="75"/>
        <v>#DIV/0!</v>
      </c>
      <c r="BK602" s="283">
        <f>IFERROR(VLOOKUP($B602, 'A2. Rate Change &amp; Enrollment'!$C$14:$BY$769, 75, FALSE), 0)</f>
        <v>0</v>
      </c>
      <c r="BL602" s="283" t="e">
        <f t="shared" si="76"/>
        <v>#DIV/0!</v>
      </c>
      <c r="BM602" s="283" t="e">
        <f t="shared" si="77"/>
        <v>#DIV/0!</v>
      </c>
      <c r="BN602" t="e">
        <f t="shared" si="80"/>
        <v>#DIV/0!</v>
      </c>
    </row>
    <row r="603" spans="1:66" x14ac:dyDescent="0.35">
      <c r="A603" t="s">
        <v>906</v>
      </c>
      <c r="B603" s="144"/>
      <c r="C603" s="98"/>
      <c r="D603" s="43" t="str">
        <f t="shared" si="73"/>
        <v>Other</v>
      </c>
      <c r="E603" s="100"/>
      <c r="F603" s="101"/>
      <c r="G603" s="100"/>
      <c r="H603" s="101"/>
      <c r="I603" s="100"/>
      <c r="J603" s="101"/>
      <c r="K603" s="100"/>
      <c r="L603" s="101"/>
      <c r="M603" s="100"/>
      <c r="N603" s="101"/>
      <c r="O603" s="100"/>
      <c r="P603" s="101"/>
      <c r="Q603" s="100"/>
      <c r="R603" s="101"/>
      <c r="S603" s="100"/>
      <c r="T603" s="101"/>
      <c r="U603" s="118"/>
      <c r="V603" s="118"/>
      <c r="W603" s="100"/>
      <c r="X603" s="100"/>
      <c r="Y603" s="100"/>
      <c r="Z603" s="100"/>
      <c r="AA603" s="132"/>
      <c r="AB603" s="101"/>
      <c r="AC603" s="101"/>
      <c r="AD603" s="101"/>
      <c r="AE603" s="100"/>
      <c r="AF603" s="101"/>
      <c r="AG603" s="100"/>
      <c r="AH603" s="101"/>
      <c r="AI603" s="100"/>
      <c r="AJ603" s="101"/>
      <c r="AK603" s="100"/>
      <c r="AL603" s="101"/>
      <c r="AM603" s="101"/>
      <c r="AN603" s="8"/>
      <c r="AO603" s="147">
        <f>IFERROR(VLOOKUP(B603,'A2. Rate Change &amp; Enrollment'!$C$20:$K$769,3,FALSE),0)</f>
        <v>0</v>
      </c>
      <c r="AP603" s="147">
        <f>IFERROR(VLOOKUP(B603,'A2. Rate Change &amp; Enrollment'!$C$20:$K$769,7,FALSE),0)</f>
        <v>0</v>
      </c>
      <c r="AQ603" s="150" t="e">
        <f t="shared" si="78"/>
        <v>#DIV/0!</v>
      </c>
      <c r="AS603" s="177"/>
      <c r="AT603" s="177"/>
      <c r="AV603" s="153" t="e">
        <f t="shared" si="79"/>
        <v>#DIV/0!</v>
      </c>
      <c r="AW603" s="101"/>
      <c r="AY603" s="132"/>
      <c r="AZ603" s="101"/>
      <c r="BA603" s="94"/>
      <c r="BB603" s="94"/>
      <c r="BC603" s="94"/>
      <c r="BD603" s="94"/>
      <c r="BE603" s="101"/>
      <c r="BF603" s="132"/>
      <c r="BG603" s="98"/>
      <c r="BH603" s="74" t="str">
        <f t="shared" si="74"/>
        <v>N</v>
      </c>
      <c r="BI603" t="e">
        <f t="shared" si="75"/>
        <v>#DIV/0!</v>
      </c>
      <c r="BK603" s="283">
        <f>IFERROR(VLOOKUP($B603, 'A2. Rate Change &amp; Enrollment'!$C$14:$BY$769, 75, FALSE), 0)</f>
        <v>0</v>
      </c>
      <c r="BL603" s="283" t="e">
        <f t="shared" si="76"/>
        <v>#DIV/0!</v>
      </c>
      <c r="BM603" s="283" t="e">
        <f t="shared" si="77"/>
        <v>#DIV/0!</v>
      </c>
      <c r="BN603" t="e">
        <f t="shared" si="80"/>
        <v>#DIV/0!</v>
      </c>
    </row>
    <row r="604" spans="1:66" x14ac:dyDescent="0.35">
      <c r="A604" t="s">
        <v>907</v>
      </c>
      <c r="B604" s="144"/>
      <c r="C604" s="98"/>
      <c r="D604" s="43" t="str">
        <f t="shared" si="73"/>
        <v>Other</v>
      </c>
      <c r="E604" s="100"/>
      <c r="F604" s="101"/>
      <c r="G604" s="100"/>
      <c r="H604" s="101"/>
      <c r="I604" s="100"/>
      <c r="J604" s="101"/>
      <c r="K604" s="100"/>
      <c r="L604" s="101"/>
      <c r="M604" s="100"/>
      <c r="N604" s="101"/>
      <c r="O604" s="100"/>
      <c r="P604" s="101"/>
      <c r="Q604" s="100"/>
      <c r="R604" s="101"/>
      <c r="S604" s="100"/>
      <c r="T604" s="101"/>
      <c r="U604" s="118"/>
      <c r="V604" s="118"/>
      <c r="W604" s="100"/>
      <c r="X604" s="100"/>
      <c r="Y604" s="100"/>
      <c r="Z604" s="100"/>
      <c r="AA604" s="132"/>
      <c r="AB604" s="101"/>
      <c r="AC604" s="101"/>
      <c r="AD604" s="101"/>
      <c r="AE604" s="100"/>
      <c r="AF604" s="101"/>
      <c r="AG604" s="100"/>
      <c r="AH604" s="101"/>
      <c r="AI604" s="100"/>
      <c r="AJ604" s="101"/>
      <c r="AK604" s="100"/>
      <c r="AL604" s="101"/>
      <c r="AM604" s="101"/>
      <c r="AN604" s="8"/>
      <c r="AO604" s="147">
        <f>IFERROR(VLOOKUP(B604,'A2. Rate Change &amp; Enrollment'!$C$20:$K$769,3,FALSE),0)</f>
        <v>0</v>
      </c>
      <c r="AP604" s="147">
        <f>IFERROR(VLOOKUP(B604,'A2. Rate Change &amp; Enrollment'!$C$20:$K$769,7,FALSE),0)</f>
        <v>0</v>
      </c>
      <c r="AQ604" s="150" t="e">
        <f t="shared" si="78"/>
        <v>#DIV/0!</v>
      </c>
      <c r="AS604" s="177"/>
      <c r="AT604" s="177"/>
      <c r="AV604" s="153" t="e">
        <f t="shared" si="79"/>
        <v>#DIV/0!</v>
      </c>
      <c r="AW604" s="101"/>
      <c r="AY604" s="132"/>
      <c r="AZ604" s="101"/>
      <c r="BA604" s="94"/>
      <c r="BB604" s="94"/>
      <c r="BC604" s="94"/>
      <c r="BD604" s="94"/>
      <c r="BE604" s="101"/>
      <c r="BF604" s="132"/>
      <c r="BG604" s="98"/>
      <c r="BH604" s="74" t="str">
        <f t="shared" si="74"/>
        <v>N</v>
      </c>
      <c r="BI604" t="e">
        <f t="shared" si="75"/>
        <v>#DIV/0!</v>
      </c>
      <c r="BK604" s="283">
        <f>IFERROR(VLOOKUP($B604, 'A2. Rate Change &amp; Enrollment'!$C$14:$BY$769, 75, FALSE), 0)</f>
        <v>0</v>
      </c>
      <c r="BL604" s="283" t="e">
        <f t="shared" si="76"/>
        <v>#DIV/0!</v>
      </c>
      <c r="BM604" s="283" t="e">
        <f t="shared" si="77"/>
        <v>#DIV/0!</v>
      </c>
      <c r="BN604" t="e">
        <f t="shared" si="80"/>
        <v>#DIV/0!</v>
      </c>
    </row>
    <row r="605" spans="1:66" x14ac:dyDescent="0.35">
      <c r="A605" t="s">
        <v>908</v>
      </c>
      <c r="B605" s="144"/>
      <c r="C605" s="98"/>
      <c r="D605" s="43" t="str">
        <f t="shared" si="73"/>
        <v>Other</v>
      </c>
      <c r="E605" s="100"/>
      <c r="F605" s="101"/>
      <c r="G605" s="100"/>
      <c r="H605" s="101"/>
      <c r="I605" s="100"/>
      <c r="J605" s="101"/>
      <c r="K605" s="100"/>
      <c r="L605" s="101"/>
      <c r="M605" s="100"/>
      <c r="N605" s="101"/>
      <c r="O605" s="100"/>
      <c r="P605" s="101"/>
      <c r="Q605" s="100"/>
      <c r="R605" s="101"/>
      <c r="S605" s="100"/>
      <c r="T605" s="101"/>
      <c r="U605" s="118"/>
      <c r="V605" s="118"/>
      <c r="W605" s="100"/>
      <c r="X605" s="100"/>
      <c r="Y605" s="100"/>
      <c r="Z605" s="100"/>
      <c r="AA605" s="132"/>
      <c r="AB605" s="101"/>
      <c r="AC605" s="101"/>
      <c r="AD605" s="101"/>
      <c r="AE605" s="100"/>
      <c r="AF605" s="101"/>
      <c r="AG605" s="100"/>
      <c r="AH605" s="101"/>
      <c r="AI605" s="100"/>
      <c r="AJ605" s="101"/>
      <c r="AK605" s="100"/>
      <c r="AL605" s="101"/>
      <c r="AM605" s="101"/>
      <c r="AN605" s="8"/>
      <c r="AO605" s="147">
        <f>IFERROR(VLOOKUP(B605,'A2. Rate Change &amp; Enrollment'!$C$20:$K$769,3,FALSE),0)</f>
        <v>0</v>
      </c>
      <c r="AP605" s="147">
        <f>IFERROR(VLOOKUP(B605,'A2. Rate Change &amp; Enrollment'!$C$20:$K$769,7,FALSE),0)</f>
        <v>0</v>
      </c>
      <c r="AQ605" s="150" t="e">
        <f t="shared" si="78"/>
        <v>#DIV/0!</v>
      </c>
      <c r="AS605" s="177"/>
      <c r="AT605" s="177"/>
      <c r="AV605" s="153" t="e">
        <f t="shared" si="79"/>
        <v>#DIV/0!</v>
      </c>
      <c r="AW605" s="101"/>
      <c r="AY605" s="132"/>
      <c r="AZ605" s="101"/>
      <c r="BA605" s="94"/>
      <c r="BB605" s="94"/>
      <c r="BC605" s="94"/>
      <c r="BD605" s="94"/>
      <c r="BE605" s="101"/>
      <c r="BF605" s="132"/>
      <c r="BG605" s="98"/>
      <c r="BH605" s="74" t="str">
        <f t="shared" si="74"/>
        <v>N</v>
      </c>
      <c r="BI605" t="e">
        <f t="shared" si="75"/>
        <v>#DIV/0!</v>
      </c>
      <c r="BK605" s="283">
        <f>IFERROR(VLOOKUP($B605, 'A2. Rate Change &amp; Enrollment'!$C$14:$BY$769, 75, FALSE), 0)</f>
        <v>0</v>
      </c>
      <c r="BL605" s="283" t="e">
        <f t="shared" si="76"/>
        <v>#DIV/0!</v>
      </c>
      <c r="BM605" s="283" t="e">
        <f t="shared" si="77"/>
        <v>#DIV/0!</v>
      </c>
      <c r="BN605" t="e">
        <f t="shared" si="80"/>
        <v>#DIV/0!</v>
      </c>
    </row>
    <row r="606" spans="1:66" x14ac:dyDescent="0.35">
      <c r="A606" t="s">
        <v>909</v>
      </c>
      <c r="B606" s="144"/>
      <c r="C606" s="98"/>
      <c r="D606" s="43" t="str">
        <f t="shared" si="73"/>
        <v>Other</v>
      </c>
      <c r="E606" s="100"/>
      <c r="F606" s="101"/>
      <c r="G606" s="100"/>
      <c r="H606" s="101"/>
      <c r="I606" s="100"/>
      <c r="J606" s="101"/>
      <c r="K606" s="100"/>
      <c r="L606" s="101"/>
      <c r="M606" s="100"/>
      <c r="N606" s="101"/>
      <c r="O606" s="100"/>
      <c r="P606" s="101"/>
      <c r="Q606" s="100"/>
      <c r="R606" s="101"/>
      <c r="S606" s="100"/>
      <c r="T606" s="101"/>
      <c r="U606" s="118"/>
      <c r="V606" s="118"/>
      <c r="W606" s="100"/>
      <c r="X606" s="100"/>
      <c r="Y606" s="100"/>
      <c r="Z606" s="100"/>
      <c r="AA606" s="132"/>
      <c r="AB606" s="101"/>
      <c r="AC606" s="101"/>
      <c r="AD606" s="101"/>
      <c r="AE606" s="100"/>
      <c r="AF606" s="101"/>
      <c r="AG606" s="100"/>
      <c r="AH606" s="101"/>
      <c r="AI606" s="100"/>
      <c r="AJ606" s="101"/>
      <c r="AK606" s="100"/>
      <c r="AL606" s="101"/>
      <c r="AM606" s="101"/>
      <c r="AN606" s="8"/>
      <c r="AO606" s="147">
        <f>IFERROR(VLOOKUP(B606,'A2. Rate Change &amp; Enrollment'!$C$20:$K$769,3,FALSE),0)</f>
        <v>0</v>
      </c>
      <c r="AP606" s="147">
        <f>IFERROR(VLOOKUP(B606,'A2. Rate Change &amp; Enrollment'!$C$20:$K$769,7,FALSE),0)</f>
        <v>0</v>
      </c>
      <c r="AQ606" s="150" t="e">
        <f t="shared" si="78"/>
        <v>#DIV/0!</v>
      </c>
      <c r="AS606" s="177"/>
      <c r="AT606" s="177"/>
      <c r="AV606" s="153" t="e">
        <f t="shared" si="79"/>
        <v>#DIV/0!</v>
      </c>
      <c r="AW606" s="101"/>
      <c r="AY606" s="132"/>
      <c r="AZ606" s="101"/>
      <c r="BA606" s="94"/>
      <c r="BB606" s="94"/>
      <c r="BC606" s="94"/>
      <c r="BD606" s="94"/>
      <c r="BE606" s="101"/>
      <c r="BF606" s="132"/>
      <c r="BG606" s="98"/>
      <c r="BH606" s="74" t="str">
        <f t="shared" si="74"/>
        <v>N</v>
      </c>
      <c r="BI606" t="e">
        <f t="shared" si="75"/>
        <v>#DIV/0!</v>
      </c>
      <c r="BK606" s="283">
        <f>IFERROR(VLOOKUP($B606, 'A2. Rate Change &amp; Enrollment'!$C$14:$BY$769, 75, FALSE), 0)</f>
        <v>0</v>
      </c>
      <c r="BL606" s="283" t="e">
        <f t="shared" si="76"/>
        <v>#DIV/0!</v>
      </c>
      <c r="BM606" s="283" t="e">
        <f t="shared" si="77"/>
        <v>#DIV/0!</v>
      </c>
      <c r="BN606" t="e">
        <f t="shared" si="80"/>
        <v>#DIV/0!</v>
      </c>
    </row>
    <row r="607" spans="1:66" x14ac:dyDescent="0.35">
      <c r="A607" t="s">
        <v>910</v>
      </c>
      <c r="B607" s="144"/>
      <c r="C607" s="98"/>
      <c r="D607" s="43" t="str">
        <f t="shared" si="73"/>
        <v>Other</v>
      </c>
      <c r="E607" s="100"/>
      <c r="F607" s="101"/>
      <c r="G607" s="100"/>
      <c r="H607" s="101"/>
      <c r="I607" s="100"/>
      <c r="J607" s="101"/>
      <c r="K607" s="100"/>
      <c r="L607" s="101"/>
      <c r="M607" s="100"/>
      <c r="N607" s="101"/>
      <c r="O607" s="100"/>
      <c r="P607" s="101"/>
      <c r="Q607" s="100"/>
      <c r="R607" s="101"/>
      <c r="S607" s="100"/>
      <c r="T607" s="101"/>
      <c r="U607" s="118"/>
      <c r="V607" s="118"/>
      <c r="W607" s="100"/>
      <c r="X607" s="100"/>
      <c r="Y607" s="100"/>
      <c r="Z607" s="100"/>
      <c r="AA607" s="132"/>
      <c r="AB607" s="101"/>
      <c r="AC607" s="101"/>
      <c r="AD607" s="101"/>
      <c r="AE607" s="100"/>
      <c r="AF607" s="101"/>
      <c r="AG607" s="100"/>
      <c r="AH607" s="101"/>
      <c r="AI607" s="100"/>
      <c r="AJ607" s="101"/>
      <c r="AK607" s="100"/>
      <c r="AL607" s="101"/>
      <c r="AM607" s="101"/>
      <c r="AN607" s="8"/>
      <c r="AO607" s="147">
        <f>IFERROR(VLOOKUP(B607,'A2. Rate Change &amp; Enrollment'!$C$20:$K$769,3,FALSE),0)</f>
        <v>0</v>
      </c>
      <c r="AP607" s="147">
        <f>IFERROR(VLOOKUP(B607,'A2. Rate Change &amp; Enrollment'!$C$20:$K$769,7,FALSE),0)</f>
        <v>0</v>
      </c>
      <c r="AQ607" s="150" t="e">
        <f t="shared" si="78"/>
        <v>#DIV/0!</v>
      </c>
      <c r="AS607" s="177"/>
      <c r="AT607" s="177"/>
      <c r="AV607" s="153" t="e">
        <f t="shared" si="79"/>
        <v>#DIV/0!</v>
      </c>
      <c r="AW607" s="101"/>
      <c r="AY607" s="132"/>
      <c r="AZ607" s="101"/>
      <c r="BA607" s="94"/>
      <c r="BB607" s="94"/>
      <c r="BC607" s="94"/>
      <c r="BD607" s="94"/>
      <c r="BE607" s="101"/>
      <c r="BF607" s="132"/>
      <c r="BG607" s="98"/>
      <c r="BH607" s="74" t="str">
        <f t="shared" si="74"/>
        <v>N</v>
      </c>
      <c r="BI607" t="e">
        <f t="shared" si="75"/>
        <v>#DIV/0!</v>
      </c>
      <c r="BK607" s="283">
        <f>IFERROR(VLOOKUP($B607, 'A2. Rate Change &amp; Enrollment'!$C$14:$BY$769, 75, FALSE), 0)</f>
        <v>0</v>
      </c>
      <c r="BL607" s="283" t="e">
        <f t="shared" si="76"/>
        <v>#DIV/0!</v>
      </c>
      <c r="BM607" s="283" t="e">
        <f t="shared" si="77"/>
        <v>#DIV/0!</v>
      </c>
      <c r="BN607" t="e">
        <f t="shared" si="80"/>
        <v>#DIV/0!</v>
      </c>
    </row>
    <row r="608" spans="1:66" x14ac:dyDescent="0.35">
      <c r="A608" t="s">
        <v>911</v>
      </c>
      <c r="B608" s="144"/>
      <c r="C608" s="98"/>
      <c r="D608" s="43" t="str">
        <f t="shared" si="73"/>
        <v>Other</v>
      </c>
      <c r="E608" s="100"/>
      <c r="F608" s="101"/>
      <c r="G608" s="100"/>
      <c r="H608" s="101"/>
      <c r="I608" s="100"/>
      <c r="J608" s="101"/>
      <c r="K608" s="100"/>
      <c r="L608" s="101"/>
      <c r="M608" s="100"/>
      <c r="N608" s="101"/>
      <c r="O608" s="100"/>
      <c r="P608" s="101"/>
      <c r="Q608" s="100"/>
      <c r="R608" s="101"/>
      <c r="S608" s="100"/>
      <c r="T608" s="101"/>
      <c r="U608" s="118"/>
      <c r="V608" s="118"/>
      <c r="W608" s="100"/>
      <c r="X608" s="100"/>
      <c r="Y608" s="100"/>
      <c r="Z608" s="100"/>
      <c r="AA608" s="132"/>
      <c r="AB608" s="101"/>
      <c r="AC608" s="101"/>
      <c r="AD608" s="101"/>
      <c r="AE608" s="100"/>
      <c r="AF608" s="101"/>
      <c r="AG608" s="100"/>
      <c r="AH608" s="101"/>
      <c r="AI608" s="100"/>
      <c r="AJ608" s="101"/>
      <c r="AK608" s="100"/>
      <c r="AL608" s="101"/>
      <c r="AM608" s="101"/>
      <c r="AN608" s="8"/>
      <c r="AO608" s="147">
        <f>IFERROR(VLOOKUP(B608,'A2. Rate Change &amp; Enrollment'!$C$20:$K$769,3,FALSE),0)</f>
        <v>0</v>
      </c>
      <c r="AP608" s="147">
        <f>IFERROR(VLOOKUP(B608,'A2. Rate Change &amp; Enrollment'!$C$20:$K$769,7,FALSE),0)</f>
        <v>0</v>
      </c>
      <c r="AQ608" s="150" t="e">
        <f t="shared" si="78"/>
        <v>#DIV/0!</v>
      </c>
      <c r="AS608" s="177"/>
      <c r="AT608" s="177"/>
      <c r="AV608" s="153" t="e">
        <f t="shared" si="79"/>
        <v>#DIV/0!</v>
      </c>
      <c r="AW608" s="101"/>
      <c r="AY608" s="132"/>
      <c r="AZ608" s="101"/>
      <c r="BA608" s="94"/>
      <c r="BB608" s="94"/>
      <c r="BC608" s="94"/>
      <c r="BD608" s="94"/>
      <c r="BE608" s="101"/>
      <c r="BF608" s="132"/>
      <c r="BG608" s="98"/>
      <c r="BH608" s="74" t="str">
        <f t="shared" si="74"/>
        <v>N</v>
      </c>
      <c r="BI608" t="e">
        <f t="shared" si="75"/>
        <v>#DIV/0!</v>
      </c>
      <c r="BK608" s="283">
        <f>IFERROR(VLOOKUP($B608, 'A2. Rate Change &amp; Enrollment'!$C$14:$BY$769, 75, FALSE), 0)</f>
        <v>0</v>
      </c>
      <c r="BL608" s="283" t="e">
        <f t="shared" si="76"/>
        <v>#DIV/0!</v>
      </c>
      <c r="BM608" s="283" t="e">
        <f t="shared" si="77"/>
        <v>#DIV/0!</v>
      </c>
      <c r="BN608" t="e">
        <f t="shared" si="80"/>
        <v>#DIV/0!</v>
      </c>
    </row>
    <row r="609" spans="1:66" x14ac:dyDescent="0.35">
      <c r="A609" t="s">
        <v>912</v>
      </c>
      <c r="B609" s="144"/>
      <c r="C609" s="98"/>
      <c r="D609" s="43" t="str">
        <f t="shared" si="73"/>
        <v>Other</v>
      </c>
      <c r="E609" s="100"/>
      <c r="F609" s="101"/>
      <c r="G609" s="100"/>
      <c r="H609" s="101"/>
      <c r="I609" s="100"/>
      <c r="J609" s="101"/>
      <c r="K609" s="100"/>
      <c r="L609" s="101"/>
      <c r="M609" s="100"/>
      <c r="N609" s="101"/>
      <c r="O609" s="100"/>
      <c r="P609" s="101"/>
      <c r="Q609" s="100"/>
      <c r="R609" s="101"/>
      <c r="S609" s="100"/>
      <c r="T609" s="101"/>
      <c r="U609" s="118"/>
      <c r="V609" s="118"/>
      <c r="W609" s="100"/>
      <c r="X609" s="100"/>
      <c r="Y609" s="100"/>
      <c r="Z609" s="100"/>
      <c r="AA609" s="132"/>
      <c r="AB609" s="101"/>
      <c r="AC609" s="101"/>
      <c r="AD609" s="101"/>
      <c r="AE609" s="100"/>
      <c r="AF609" s="101"/>
      <c r="AG609" s="100"/>
      <c r="AH609" s="101"/>
      <c r="AI609" s="100"/>
      <c r="AJ609" s="101"/>
      <c r="AK609" s="100"/>
      <c r="AL609" s="101"/>
      <c r="AM609" s="101"/>
      <c r="AN609" s="8"/>
      <c r="AO609" s="147">
        <f>IFERROR(VLOOKUP(B609,'A2. Rate Change &amp; Enrollment'!$C$20:$K$769,3,FALSE),0)</f>
        <v>0</v>
      </c>
      <c r="AP609" s="147">
        <f>IFERROR(VLOOKUP(B609,'A2. Rate Change &amp; Enrollment'!$C$20:$K$769,7,FALSE),0)</f>
        <v>0</v>
      </c>
      <c r="AQ609" s="150" t="e">
        <f t="shared" si="78"/>
        <v>#DIV/0!</v>
      </c>
      <c r="AS609" s="177"/>
      <c r="AT609" s="177"/>
      <c r="AV609" s="153" t="e">
        <f t="shared" si="79"/>
        <v>#DIV/0!</v>
      </c>
      <c r="AW609" s="101"/>
      <c r="AY609" s="132"/>
      <c r="AZ609" s="101"/>
      <c r="BA609" s="94"/>
      <c r="BB609" s="94"/>
      <c r="BC609" s="94"/>
      <c r="BD609" s="94"/>
      <c r="BE609" s="101"/>
      <c r="BF609" s="132"/>
      <c r="BG609" s="98"/>
      <c r="BH609" s="74" t="str">
        <f t="shared" si="74"/>
        <v>N</v>
      </c>
      <c r="BI609" t="e">
        <f t="shared" si="75"/>
        <v>#DIV/0!</v>
      </c>
      <c r="BK609" s="283">
        <f>IFERROR(VLOOKUP($B609, 'A2. Rate Change &amp; Enrollment'!$C$14:$BY$769, 75, FALSE), 0)</f>
        <v>0</v>
      </c>
      <c r="BL609" s="283" t="e">
        <f t="shared" si="76"/>
        <v>#DIV/0!</v>
      </c>
      <c r="BM609" s="283" t="e">
        <f t="shared" si="77"/>
        <v>#DIV/0!</v>
      </c>
      <c r="BN609" t="e">
        <f t="shared" si="80"/>
        <v>#DIV/0!</v>
      </c>
    </row>
    <row r="610" spans="1:66" x14ac:dyDescent="0.35">
      <c r="A610" t="s">
        <v>913</v>
      </c>
      <c r="B610" s="144"/>
      <c r="C610" s="98"/>
      <c r="D610" s="43" t="str">
        <f t="shared" si="73"/>
        <v>Other</v>
      </c>
      <c r="E610" s="100"/>
      <c r="F610" s="101"/>
      <c r="G610" s="100"/>
      <c r="H610" s="101"/>
      <c r="I610" s="100"/>
      <c r="J610" s="101"/>
      <c r="K610" s="100"/>
      <c r="L610" s="101"/>
      <c r="M610" s="100"/>
      <c r="N610" s="101"/>
      <c r="O610" s="100"/>
      <c r="P610" s="101"/>
      <c r="Q610" s="100"/>
      <c r="R610" s="101"/>
      <c r="S610" s="100"/>
      <c r="T610" s="101"/>
      <c r="U610" s="118"/>
      <c r="V610" s="118"/>
      <c r="W610" s="100"/>
      <c r="X610" s="100"/>
      <c r="Y610" s="100"/>
      <c r="Z610" s="100"/>
      <c r="AA610" s="132"/>
      <c r="AB610" s="101"/>
      <c r="AC610" s="101"/>
      <c r="AD610" s="101"/>
      <c r="AE610" s="100"/>
      <c r="AF610" s="101"/>
      <c r="AG610" s="100"/>
      <c r="AH610" s="101"/>
      <c r="AI610" s="100"/>
      <c r="AJ610" s="101"/>
      <c r="AK610" s="100"/>
      <c r="AL610" s="101"/>
      <c r="AM610" s="101"/>
      <c r="AN610" s="8"/>
      <c r="AO610" s="147">
        <f>IFERROR(VLOOKUP(B610,'A2. Rate Change &amp; Enrollment'!$C$20:$K$769,3,FALSE),0)</f>
        <v>0</v>
      </c>
      <c r="AP610" s="147">
        <f>IFERROR(VLOOKUP(B610,'A2. Rate Change &amp; Enrollment'!$C$20:$K$769,7,FALSE),0)</f>
        <v>0</v>
      </c>
      <c r="AQ610" s="150" t="e">
        <f t="shared" si="78"/>
        <v>#DIV/0!</v>
      </c>
      <c r="AS610" s="177"/>
      <c r="AT610" s="177"/>
      <c r="AV610" s="153" t="e">
        <f t="shared" si="79"/>
        <v>#DIV/0!</v>
      </c>
      <c r="AW610" s="101"/>
      <c r="AY610" s="132"/>
      <c r="AZ610" s="101"/>
      <c r="BA610" s="94"/>
      <c r="BB610" s="94"/>
      <c r="BC610" s="94"/>
      <c r="BD610" s="94"/>
      <c r="BE610" s="101"/>
      <c r="BF610" s="132"/>
      <c r="BG610" s="98"/>
      <c r="BH610" s="74" t="str">
        <f t="shared" si="74"/>
        <v>N</v>
      </c>
      <c r="BI610" t="e">
        <f t="shared" si="75"/>
        <v>#DIV/0!</v>
      </c>
      <c r="BK610" s="283">
        <f>IFERROR(VLOOKUP($B610, 'A2. Rate Change &amp; Enrollment'!$C$14:$BY$769, 75, FALSE), 0)</f>
        <v>0</v>
      </c>
      <c r="BL610" s="283" t="e">
        <f t="shared" si="76"/>
        <v>#DIV/0!</v>
      </c>
      <c r="BM610" s="283" t="e">
        <f t="shared" si="77"/>
        <v>#DIV/0!</v>
      </c>
      <c r="BN610" t="e">
        <f t="shared" si="80"/>
        <v>#DIV/0!</v>
      </c>
    </row>
    <row r="611" spans="1:66" x14ac:dyDescent="0.35">
      <c r="A611" t="s">
        <v>914</v>
      </c>
      <c r="B611" s="144"/>
      <c r="C611" s="98"/>
      <c r="D611" s="43" t="str">
        <f t="shared" si="73"/>
        <v>Other</v>
      </c>
      <c r="E611" s="100"/>
      <c r="F611" s="101"/>
      <c r="G611" s="100"/>
      <c r="H611" s="101"/>
      <c r="I611" s="100"/>
      <c r="J611" s="101"/>
      <c r="K611" s="100"/>
      <c r="L611" s="101"/>
      <c r="M611" s="100"/>
      <c r="N611" s="101"/>
      <c r="O611" s="100"/>
      <c r="P611" s="101"/>
      <c r="Q611" s="100"/>
      <c r="R611" s="101"/>
      <c r="S611" s="100"/>
      <c r="T611" s="101"/>
      <c r="U611" s="118"/>
      <c r="V611" s="118"/>
      <c r="W611" s="100"/>
      <c r="X611" s="100"/>
      <c r="Y611" s="100"/>
      <c r="Z611" s="100"/>
      <c r="AA611" s="132"/>
      <c r="AB611" s="101"/>
      <c r="AC611" s="101"/>
      <c r="AD611" s="101"/>
      <c r="AE611" s="100"/>
      <c r="AF611" s="101"/>
      <c r="AG611" s="100"/>
      <c r="AH611" s="101"/>
      <c r="AI611" s="100"/>
      <c r="AJ611" s="101"/>
      <c r="AK611" s="100"/>
      <c r="AL611" s="101"/>
      <c r="AM611" s="101"/>
      <c r="AN611" s="8"/>
      <c r="AO611" s="147">
        <f>IFERROR(VLOOKUP(B611,'A2. Rate Change &amp; Enrollment'!$C$20:$K$769,3,FALSE),0)</f>
        <v>0</v>
      </c>
      <c r="AP611" s="147">
        <f>IFERROR(VLOOKUP(B611,'A2. Rate Change &amp; Enrollment'!$C$20:$K$769,7,FALSE),0)</f>
        <v>0</v>
      </c>
      <c r="AQ611" s="150" t="e">
        <f t="shared" si="78"/>
        <v>#DIV/0!</v>
      </c>
      <c r="AS611" s="177"/>
      <c r="AT611" s="177"/>
      <c r="AV611" s="153" t="e">
        <f t="shared" si="79"/>
        <v>#DIV/0!</v>
      </c>
      <c r="AW611" s="101"/>
      <c r="AY611" s="132"/>
      <c r="AZ611" s="101"/>
      <c r="BA611" s="94"/>
      <c r="BB611" s="94"/>
      <c r="BC611" s="94"/>
      <c r="BD611" s="94"/>
      <c r="BE611" s="101"/>
      <c r="BF611" s="132"/>
      <c r="BG611" s="98"/>
      <c r="BH611" s="74" t="str">
        <f t="shared" si="74"/>
        <v>N</v>
      </c>
      <c r="BI611" t="e">
        <f t="shared" si="75"/>
        <v>#DIV/0!</v>
      </c>
      <c r="BK611" s="283">
        <f>IFERROR(VLOOKUP($B611, 'A2. Rate Change &amp; Enrollment'!$C$14:$BY$769, 75, FALSE), 0)</f>
        <v>0</v>
      </c>
      <c r="BL611" s="283" t="e">
        <f t="shared" si="76"/>
        <v>#DIV/0!</v>
      </c>
      <c r="BM611" s="283" t="e">
        <f t="shared" si="77"/>
        <v>#DIV/0!</v>
      </c>
      <c r="BN611" t="e">
        <f t="shared" si="80"/>
        <v>#DIV/0!</v>
      </c>
    </row>
    <row r="612" spans="1:66" x14ac:dyDescent="0.35">
      <c r="A612" t="s">
        <v>915</v>
      </c>
      <c r="B612" s="144"/>
      <c r="C612" s="98"/>
      <c r="D612" s="43" t="str">
        <f t="shared" si="73"/>
        <v>Other</v>
      </c>
      <c r="E612" s="100"/>
      <c r="F612" s="101"/>
      <c r="G612" s="100"/>
      <c r="H612" s="101"/>
      <c r="I612" s="100"/>
      <c r="J612" s="101"/>
      <c r="K612" s="100"/>
      <c r="L612" s="101"/>
      <c r="M612" s="100"/>
      <c r="N612" s="101"/>
      <c r="O612" s="100"/>
      <c r="P612" s="101"/>
      <c r="Q612" s="100"/>
      <c r="R612" s="101"/>
      <c r="S612" s="100"/>
      <c r="T612" s="101"/>
      <c r="U612" s="118"/>
      <c r="V612" s="118"/>
      <c r="W612" s="100"/>
      <c r="X612" s="100"/>
      <c r="Y612" s="100"/>
      <c r="Z612" s="100"/>
      <c r="AA612" s="132"/>
      <c r="AB612" s="101"/>
      <c r="AC612" s="101"/>
      <c r="AD612" s="101"/>
      <c r="AE612" s="100"/>
      <c r="AF612" s="101"/>
      <c r="AG612" s="100"/>
      <c r="AH612" s="101"/>
      <c r="AI612" s="100"/>
      <c r="AJ612" s="101"/>
      <c r="AK612" s="100"/>
      <c r="AL612" s="101"/>
      <c r="AM612" s="101"/>
      <c r="AN612" s="8"/>
      <c r="AO612" s="147">
        <f>IFERROR(VLOOKUP(B612,'A2. Rate Change &amp; Enrollment'!$C$20:$K$769,3,FALSE),0)</f>
        <v>0</v>
      </c>
      <c r="AP612" s="147">
        <f>IFERROR(VLOOKUP(B612,'A2. Rate Change &amp; Enrollment'!$C$20:$K$769,7,FALSE),0)</f>
        <v>0</v>
      </c>
      <c r="AQ612" s="150" t="e">
        <f t="shared" si="78"/>
        <v>#DIV/0!</v>
      </c>
      <c r="AS612" s="177"/>
      <c r="AT612" s="177"/>
      <c r="AV612" s="153" t="e">
        <f t="shared" si="79"/>
        <v>#DIV/0!</v>
      </c>
      <c r="AW612" s="101"/>
      <c r="AY612" s="132"/>
      <c r="AZ612" s="101"/>
      <c r="BA612" s="94"/>
      <c r="BB612" s="94"/>
      <c r="BC612" s="94"/>
      <c r="BD612" s="94"/>
      <c r="BE612" s="101"/>
      <c r="BF612" s="132"/>
      <c r="BG612" s="98"/>
      <c r="BH612" s="74" t="str">
        <f t="shared" si="74"/>
        <v>N</v>
      </c>
      <c r="BI612" t="e">
        <f t="shared" si="75"/>
        <v>#DIV/0!</v>
      </c>
      <c r="BK612" s="283">
        <f>IFERROR(VLOOKUP($B612, 'A2. Rate Change &amp; Enrollment'!$C$14:$BY$769, 75, FALSE), 0)</f>
        <v>0</v>
      </c>
      <c r="BL612" s="283" t="e">
        <f t="shared" si="76"/>
        <v>#DIV/0!</v>
      </c>
      <c r="BM612" s="283" t="e">
        <f t="shared" si="77"/>
        <v>#DIV/0!</v>
      </c>
      <c r="BN612" t="e">
        <f t="shared" si="80"/>
        <v>#DIV/0!</v>
      </c>
    </row>
    <row r="613" spans="1:66" x14ac:dyDescent="0.35">
      <c r="A613" t="s">
        <v>916</v>
      </c>
      <c r="B613" s="144"/>
      <c r="C613" s="98"/>
      <c r="D613" s="43" t="str">
        <f t="shared" si="73"/>
        <v>Other</v>
      </c>
      <c r="E613" s="100"/>
      <c r="F613" s="101"/>
      <c r="G613" s="100"/>
      <c r="H613" s="101"/>
      <c r="I613" s="100"/>
      <c r="J613" s="101"/>
      <c r="K613" s="100"/>
      <c r="L613" s="101"/>
      <c r="M613" s="100"/>
      <c r="N613" s="101"/>
      <c r="O613" s="100"/>
      <c r="P613" s="101"/>
      <c r="Q613" s="100"/>
      <c r="R613" s="101"/>
      <c r="S613" s="100"/>
      <c r="T613" s="101"/>
      <c r="U613" s="118"/>
      <c r="V613" s="118"/>
      <c r="W613" s="100"/>
      <c r="X613" s="100"/>
      <c r="Y613" s="100"/>
      <c r="Z613" s="100"/>
      <c r="AA613" s="132"/>
      <c r="AB613" s="101"/>
      <c r="AC613" s="101"/>
      <c r="AD613" s="101"/>
      <c r="AE613" s="100"/>
      <c r="AF613" s="101"/>
      <c r="AG613" s="100"/>
      <c r="AH613" s="101"/>
      <c r="AI613" s="100"/>
      <c r="AJ613" s="101"/>
      <c r="AK613" s="100"/>
      <c r="AL613" s="101"/>
      <c r="AM613" s="101"/>
      <c r="AN613" s="8"/>
      <c r="AO613" s="147">
        <f>IFERROR(VLOOKUP(B613,'A2. Rate Change &amp; Enrollment'!$C$20:$K$769,3,FALSE),0)</f>
        <v>0</v>
      </c>
      <c r="AP613" s="147">
        <f>IFERROR(VLOOKUP(B613,'A2. Rate Change &amp; Enrollment'!$C$20:$K$769,7,FALSE),0)</f>
        <v>0</v>
      </c>
      <c r="AQ613" s="150" t="e">
        <f t="shared" si="78"/>
        <v>#DIV/0!</v>
      </c>
      <c r="AS613" s="177"/>
      <c r="AT613" s="177"/>
      <c r="AV613" s="153" t="e">
        <f t="shared" si="79"/>
        <v>#DIV/0!</v>
      </c>
      <c r="AW613" s="101"/>
      <c r="AY613" s="132"/>
      <c r="AZ613" s="101"/>
      <c r="BA613" s="94"/>
      <c r="BB613" s="94"/>
      <c r="BC613" s="94"/>
      <c r="BD613" s="94"/>
      <c r="BE613" s="101"/>
      <c r="BF613" s="132"/>
      <c r="BG613" s="98"/>
      <c r="BH613" s="74" t="str">
        <f t="shared" si="74"/>
        <v>N</v>
      </c>
      <c r="BI613" t="e">
        <f t="shared" si="75"/>
        <v>#DIV/0!</v>
      </c>
      <c r="BK613" s="283">
        <f>IFERROR(VLOOKUP($B613, 'A2. Rate Change &amp; Enrollment'!$C$14:$BY$769, 75, FALSE), 0)</f>
        <v>0</v>
      </c>
      <c r="BL613" s="283" t="e">
        <f t="shared" si="76"/>
        <v>#DIV/0!</v>
      </c>
      <c r="BM613" s="283" t="e">
        <f t="shared" si="77"/>
        <v>#DIV/0!</v>
      </c>
      <c r="BN613" t="e">
        <f t="shared" si="80"/>
        <v>#DIV/0!</v>
      </c>
    </row>
    <row r="614" spans="1:66" x14ac:dyDescent="0.35">
      <c r="A614" t="s">
        <v>917</v>
      </c>
      <c r="B614" s="144"/>
      <c r="C614" s="98"/>
      <c r="D614" s="43" t="str">
        <f t="shared" si="73"/>
        <v>Other</v>
      </c>
      <c r="E614" s="100"/>
      <c r="F614" s="101"/>
      <c r="G614" s="100"/>
      <c r="H614" s="101"/>
      <c r="I614" s="100"/>
      <c r="J614" s="101"/>
      <c r="K614" s="100"/>
      <c r="L614" s="101"/>
      <c r="M614" s="100"/>
      <c r="N614" s="101"/>
      <c r="O614" s="100"/>
      <c r="P614" s="101"/>
      <c r="Q614" s="100"/>
      <c r="R614" s="101"/>
      <c r="S614" s="100"/>
      <c r="T614" s="101"/>
      <c r="U614" s="118"/>
      <c r="V614" s="118"/>
      <c r="W614" s="100"/>
      <c r="X614" s="100"/>
      <c r="Y614" s="100"/>
      <c r="Z614" s="100"/>
      <c r="AA614" s="132"/>
      <c r="AB614" s="101"/>
      <c r="AC614" s="101"/>
      <c r="AD614" s="101"/>
      <c r="AE614" s="100"/>
      <c r="AF614" s="101"/>
      <c r="AG614" s="100"/>
      <c r="AH614" s="101"/>
      <c r="AI614" s="100"/>
      <c r="AJ614" s="101"/>
      <c r="AK614" s="100"/>
      <c r="AL614" s="101"/>
      <c r="AM614" s="101"/>
      <c r="AN614" s="8"/>
      <c r="AO614" s="147">
        <f>IFERROR(VLOOKUP(B614,'A2. Rate Change &amp; Enrollment'!$C$20:$K$769,3,FALSE),0)</f>
        <v>0</v>
      </c>
      <c r="AP614" s="147">
        <f>IFERROR(VLOOKUP(B614,'A2. Rate Change &amp; Enrollment'!$C$20:$K$769,7,FALSE),0)</f>
        <v>0</v>
      </c>
      <c r="AQ614" s="150" t="e">
        <f t="shared" si="78"/>
        <v>#DIV/0!</v>
      </c>
      <c r="AS614" s="177"/>
      <c r="AT614" s="177"/>
      <c r="AV614" s="153" t="e">
        <f t="shared" si="79"/>
        <v>#DIV/0!</v>
      </c>
      <c r="AW614" s="101"/>
      <c r="AY614" s="132"/>
      <c r="AZ614" s="101"/>
      <c r="BA614" s="94"/>
      <c r="BB614" s="94"/>
      <c r="BC614" s="94"/>
      <c r="BD614" s="94"/>
      <c r="BE614" s="101"/>
      <c r="BF614" s="132"/>
      <c r="BG614" s="98"/>
      <c r="BH614" s="74" t="str">
        <f t="shared" si="74"/>
        <v>N</v>
      </c>
      <c r="BI614" t="e">
        <f t="shared" si="75"/>
        <v>#DIV/0!</v>
      </c>
      <c r="BK614" s="283">
        <f>IFERROR(VLOOKUP($B614, 'A2. Rate Change &amp; Enrollment'!$C$14:$BY$769, 75, FALSE), 0)</f>
        <v>0</v>
      </c>
      <c r="BL614" s="283" t="e">
        <f t="shared" si="76"/>
        <v>#DIV/0!</v>
      </c>
      <c r="BM614" s="283" t="e">
        <f t="shared" si="77"/>
        <v>#DIV/0!</v>
      </c>
      <c r="BN614" t="e">
        <f t="shared" si="80"/>
        <v>#DIV/0!</v>
      </c>
    </row>
    <row r="615" spans="1:66" x14ac:dyDescent="0.35">
      <c r="A615" t="s">
        <v>918</v>
      </c>
      <c r="B615" s="144"/>
      <c r="C615" s="98"/>
      <c r="D615" s="43" t="str">
        <f t="shared" si="73"/>
        <v>Other</v>
      </c>
      <c r="E615" s="100"/>
      <c r="F615" s="101"/>
      <c r="G615" s="100"/>
      <c r="H615" s="101"/>
      <c r="I615" s="100"/>
      <c r="J615" s="101"/>
      <c r="K615" s="100"/>
      <c r="L615" s="101"/>
      <c r="M615" s="100"/>
      <c r="N615" s="101"/>
      <c r="O615" s="100"/>
      <c r="P615" s="101"/>
      <c r="Q615" s="100"/>
      <c r="R615" s="101"/>
      <c r="S615" s="100"/>
      <c r="T615" s="101"/>
      <c r="U615" s="118"/>
      <c r="V615" s="118"/>
      <c r="W615" s="100"/>
      <c r="X615" s="100"/>
      <c r="Y615" s="100"/>
      <c r="Z615" s="100"/>
      <c r="AA615" s="132"/>
      <c r="AB615" s="101"/>
      <c r="AC615" s="101"/>
      <c r="AD615" s="101"/>
      <c r="AE615" s="100"/>
      <c r="AF615" s="101"/>
      <c r="AG615" s="100"/>
      <c r="AH615" s="101"/>
      <c r="AI615" s="100"/>
      <c r="AJ615" s="101"/>
      <c r="AK615" s="100"/>
      <c r="AL615" s="101"/>
      <c r="AM615" s="101"/>
      <c r="AN615" s="8"/>
      <c r="AO615" s="147">
        <f>IFERROR(VLOOKUP(B615,'A2. Rate Change &amp; Enrollment'!$C$20:$K$769,3,FALSE),0)</f>
        <v>0</v>
      </c>
      <c r="AP615" s="147">
        <f>IFERROR(VLOOKUP(B615,'A2. Rate Change &amp; Enrollment'!$C$20:$K$769,7,FALSE),0)</f>
        <v>0</v>
      </c>
      <c r="AQ615" s="150" t="e">
        <f t="shared" si="78"/>
        <v>#DIV/0!</v>
      </c>
      <c r="AS615" s="177"/>
      <c r="AT615" s="177"/>
      <c r="AV615" s="153" t="e">
        <f t="shared" si="79"/>
        <v>#DIV/0!</v>
      </c>
      <c r="AW615" s="101"/>
      <c r="AY615" s="132"/>
      <c r="AZ615" s="101"/>
      <c r="BA615" s="94"/>
      <c r="BB615" s="94"/>
      <c r="BC615" s="94"/>
      <c r="BD615" s="94"/>
      <c r="BE615" s="101"/>
      <c r="BF615" s="132"/>
      <c r="BG615" s="98"/>
      <c r="BH615" s="74" t="str">
        <f t="shared" si="74"/>
        <v>N</v>
      </c>
      <c r="BI615" t="e">
        <f t="shared" si="75"/>
        <v>#DIV/0!</v>
      </c>
      <c r="BK615" s="283">
        <f>IFERROR(VLOOKUP($B615, 'A2. Rate Change &amp; Enrollment'!$C$14:$BY$769, 75, FALSE), 0)</f>
        <v>0</v>
      </c>
      <c r="BL615" s="283" t="e">
        <f t="shared" si="76"/>
        <v>#DIV/0!</v>
      </c>
      <c r="BM615" s="283" t="e">
        <f t="shared" si="77"/>
        <v>#DIV/0!</v>
      </c>
      <c r="BN615" t="e">
        <f t="shared" si="80"/>
        <v>#DIV/0!</v>
      </c>
    </row>
    <row r="616" spans="1:66" x14ac:dyDescent="0.35">
      <c r="A616" t="s">
        <v>919</v>
      </c>
      <c r="B616" s="144"/>
      <c r="C616" s="98"/>
      <c r="D616" s="43" t="str">
        <f t="shared" si="73"/>
        <v>Other</v>
      </c>
      <c r="E616" s="100"/>
      <c r="F616" s="101"/>
      <c r="G616" s="100"/>
      <c r="H616" s="101"/>
      <c r="I616" s="100"/>
      <c r="J616" s="101"/>
      <c r="K616" s="100"/>
      <c r="L616" s="101"/>
      <c r="M616" s="100"/>
      <c r="N616" s="101"/>
      <c r="O616" s="100"/>
      <c r="P616" s="101"/>
      <c r="Q616" s="100"/>
      <c r="R616" s="101"/>
      <c r="S616" s="100"/>
      <c r="T616" s="101"/>
      <c r="U616" s="118"/>
      <c r="V616" s="118"/>
      <c r="W616" s="100"/>
      <c r="X616" s="100"/>
      <c r="Y616" s="100"/>
      <c r="Z616" s="100"/>
      <c r="AA616" s="132"/>
      <c r="AB616" s="101"/>
      <c r="AC616" s="101"/>
      <c r="AD616" s="101"/>
      <c r="AE616" s="100"/>
      <c r="AF616" s="101"/>
      <c r="AG616" s="100"/>
      <c r="AH616" s="101"/>
      <c r="AI616" s="100"/>
      <c r="AJ616" s="101"/>
      <c r="AK616" s="100"/>
      <c r="AL616" s="101"/>
      <c r="AM616" s="101"/>
      <c r="AN616" s="8"/>
      <c r="AO616" s="147">
        <f>IFERROR(VLOOKUP(B616,'A2. Rate Change &amp; Enrollment'!$C$20:$K$769,3,FALSE),0)</f>
        <v>0</v>
      </c>
      <c r="AP616" s="147">
        <f>IFERROR(VLOOKUP(B616,'A2. Rate Change &amp; Enrollment'!$C$20:$K$769,7,FALSE),0)</f>
        <v>0</v>
      </c>
      <c r="AQ616" s="150" t="e">
        <f t="shared" si="78"/>
        <v>#DIV/0!</v>
      </c>
      <c r="AS616" s="177"/>
      <c r="AT616" s="177"/>
      <c r="AV616" s="153" t="e">
        <f t="shared" si="79"/>
        <v>#DIV/0!</v>
      </c>
      <c r="AW616" s="101"/>
      <c r="AY616" s="132"/>
      <c r="AZ616" s="101"/>
      <c r="BA616" s="94"/>
      <c r="BB616" s="94"/>
      <c r="BC616" s="94"/>
      <c r="BD616" s="94"/>
      <c r="BE616" s="101"/>
      <c r="BF616" s="132"/>
      <c r="BG616" s="98"/>
      <c r="BH616" s="74" t="str">
        <f t="shared" si="74"/>
        <v>N</v>
      </c>
      <c r="BI616" t="e">
        <f t="shared" si="75"/>
        <v>#DIV/0!</v>
      </c>
      <c r="BK616" s="283">
        <f>IFERROR(VLOOKUP($B616, 'A2. Rate Change &amp; Enrollment'!$C$14:$BY$769, 75, FALSE), 0)</f>
        <v>0</v>
      </c>
      <c r="BL616" s="283" t="e">
        <f t="shared" si="76"/>
        <v>#DIV/0!</v>
      </c>
      <c r="BM616" s="283" t="e">
        <f t="shared" si="77"/>
        <v>#DIV/0!</v>
      </c>
      <c r="BN616" t="e">
        <f t="shared" si="80"/>
        <v>#DIV/0!</v>
      </c>
    </row>
    <row r="617" spans="1:66" x14ac:dyDescent="0.35">
      <c r="A617" t="s">
        <v>920</v>
      </c>
      <c r="B617" s="144"/>
      <c r="C617" s="98"/>
      <c r="D617" s="43" t="str">
        <f t="shared" si="73"/>
        <v>Other</v>
      </c>
      <c r="E617" s="100"/>
      <c r="F617" s="101"/>
      <c r="G617" s="100"/>
      <c r="H617" s="101"/>
      <c r="I617" s="100"/>
      <c r="J617" s="101"/>
      <c r="K617" s="100"/>
      <c r="L617" s="101"/>
      <c r="M617" s="100"/>
      <c r="N617" s="101"/>
      <c r="O617" s="100"/>
      <c r="P617" s="101"/>
      <c r="Q617" s="100"/>
      <c r="R617" s="101"/>
      <c r="S617" s="100"/>
      <c r="T617" s="101"/>
      <c r="U617" s="118"/>
      <c r="V617" s="118"/>
      <c r="W617" s="100"/>
      <c r="X617" s="100"/>
      <c r="Y617" s="100"/>
      <c r="Z617" s="100"/>
      <c r="AA617" s="132"/>
      <c r="AB617" s="101"/>
      <c r="AC617" s="101"/>
      <c r="AD617" s="101"/>
      <c r="AE617" s="100"/>
      <c r="AF617" s="101"/>
      <c r="AG617" s="100"/>
      <c r="AH617" s="101"/>
      <c r="AI617" s="100"/>
      <c r="AJ617" s="101"/>
      <c r="AK617" s="100"/>
      <c r="AL617" s="101"/>
      <c r="AM617" s="101"/>
      <c r="AN617" s="8"/>
      <c r="AO617" s="147">
        <f>IFERROR(VLOOKUP(B617,'A2. Rate Change &amp; Enrollment'!$C$20:$K$769,3,FALSE),0)</f>
        <v>0</v>
      </c>
      <c r="AP617" s="147">
        <f>IFERROR(VLOOKUP(B617,'A2. Rate Change &amp; Enrollment'!$C$20:$K$769,7,FALSE),0)</f>
        <v>0</v>
      </c>
      <c r="AQ617" s="150" t="e">
        <f t="shared" si="78"/>
        <v>#DIV/0!</v>
      </c>
      <c r="AS617" s="177"/>
      <c r="AT617" s="177"/>
      <c r="AV617" s="153" t="e">
        <f t="shared" si="79"/>
        <v>#DIV/0!</v>
      </c>
      <c r="AW617" s="101"/>
      <c r="AY617" s="132"/>
      <c r="AZ617" s="101"/>
      <c r="BA617" s="94"/>
      <c r="BB617" s="94"/>
      <c r="BC617" s="94"/>
      <c r="BD617" s="94"/>
      <c r="BE617" s="101"/>
      <c r="BF617" s="132"/>
      <c r="BG617" s="98"/>
      <c r="BH617" s="74" t="str">
        <f t="shared" si="74"/>
        <v>N</v>
      </c>
      <c r="BI617" t="e">
        <f t="shared" si="75"/>
        <v>#DIV/0!</v>
      </c>
      <c r="BK617" s="283">
        <f>IFERROR(VLOOKUP($B617, 'A2. Rate Change &amp; Enrollment'!$C$14:$BY$769, 75, FALSE), 0)</f>
        <v>0</v>
      </c>
      <c r="BL617" s="283" t="e">
        <f t="shared" si="76"/>
        <v>#DIV/0!</v>
      </c>
      <c r="BM617" s="283" t="e">
        <f t="shared" si="77"/>
        <v>#DIV/0!</v>
      </c>
      <c r="BN617" t="e">
        <f t="shared" si="80"/>
        <v>#DIV/0!</v>
      </c>
    </row>
    <row r="618" spans="1:66" x14ac:dyDescent="0.35">
      <c r="A618" t="s">
        <v>921</v>
      </c>
      <c r="B618" s="144"/>
      <c r="C618" s="98"/>
      <c r="D618" s="43" t="str">
        <f t="shared" si="73"/>
        <v>Other</v>
      </c>
      <c r="E618" s="100"/>
      <c r="F618" s="101"/>
      <c r="G618" s="100"/>
      <c r="H618" s="101"/>
      <c r="I618" s="100"/>
      <c r="J618" s="101"/>
      <c r="K618" s="100"/>
      <c r="L618" s="101"/>
      <c r="M618" s="100"/>
      <c r="N618" s="101"/>
      <c r="O618" s="100"/>
      <c r="P618" s="101"/>
      <c r="Q618" s="100"/>
      <c r="R618" s="101"/>
      <c r="S618" s="100"/>
      <c r="T618" s="101"/>
      <c r="U618" s="118"/>
      <c r="V618" s="118"/>
      <c r="W618" s="100"/>
      <c r="X618" s="100"/>
      <c r="Y618" s="100"/>
      <c r="Z618" s="100"/>
      <c r="AA618" s="132"/>
      <c r="AB618" s="101"/>
      <c r="AC618" s="101"/>
      <c r="AD618" s="101"/>
      <c r="AE618" s="100"/>
      <c r="AF618" s="101"/>
      <c r="AG618" s="100"/>
      <c r="AH618" s="101"/>
      <c r="AI618" s="100"/>
      <c r="AJ618" s="101"/>
      <c r="AK618" s="100"/>
      <c r="AL618" s="101"/>
      <c r="AM618" s="101"/>
      <c r="AN618" s="8"/>
      <c r="AO618" s="147">
        <f>IFERROR(VLOOKUP(B618,'A2. Rate Change &amp; Enrollment'!$C$20:$K$769,3,FALSE),0)</f>
        <v>0</v>
      </c>
      <c r="AP618" s="147">
        <f>IFERROR(VLOOKUP(B618,'A2. Rate Change &amp; Enrollment'!$C$20:$K$769,7,FALSE),0)</f>
        <v>0</v>
      </c>
      <c r="AQ618" s="150" t="e">
        <f t="shared" si="78"/>
        <v>#DIV/0!</v>
      </c>
      <c r="AS618" s="177"/>
      <c r="AT618" s="177"/>
      <c r="AV618" s="153" t="e">
        <f t="shared" si="79"/>
        <v>#DIV/0!</v>
      </c>
      <c r="AW618" s="101"/>
      <c r="AY618" s="132"/>
      <c r="AZ618" s="101"/>
      <c r="BA618" s="94"/>
      <c r="BB618" s="94"/>
      <c r="BC618" s="94"/>
      <c r="BD618" s="94"/>
      <c r="BE618" s="101"/>
      <c r="BF618" s="132"/>
      <c r="BG618" s="98"/>
      <c r="BH618" s="74" t="str">
        <f t="shared" si="74"/>
        <v>N</v>
      </c>
      <c r="BI618" t="e">
        <f t="shared" si="75"/>
        <v>#DIV/0!</v>
      </c>
      <c r="BK618" s="283">
        <f>IFERROR(VLOOKUP($B618, 'A2. Rate Change &amp; Enrollment'!$C$14:$BY$769, 75, FALSE), 0)</f>
        <v>0</v>
      </c>
      <c r="BL618" s="283" t="e">
        <f t="shared" si="76"/>
        <v>#DIV/0!</v>
      </c>
      <c r="BM618" s="283" t="e">
        <f t="shared" si="77"/>
        <v>#DIV/0!</v>
      </c>
      <c r="BN618" t="e">
        <f t="shared" si="80"/>
        <v>#DIV/0!</v>
      </c>
    </row>
    <row r="619" spans="1:66" x14ac:dyDescent="0.35">
      <c r="A619" t="s">
        <v>922</v>
      </c>
      <c r="B619" s="144"/>
      <c r="C619" s="98"/>
      <c r="D619" s="43" t="str">
        <f t="shared" si="73"/>
        <v>Other</v>
      </c>
      <c r="E619" s="100"/>
      <c r="F619" s="101"/>
      <c r="G619" s="100"/>
      <c r="H619" s="101"/>
      <c r="I619" s="100"/>
      <c r="J619" s="101"/>
      <c r="K619" s="100"/>
      <c r="L619" s="101"/>
      <c r="M619" s="100"/>
      <c r="N619" s="101"/>
      <c r="O619" s="100"/>
      <c r="P619" s="101"/>
      <c r="Q619" s="100"/>
      <c r="R619" s="101"/>
      <c r="S619" s="100"/>
      <c r="T619" s="101"/>
      <c r="U619" s="118"/>
      <c r="V619" s="118"/>
      <c r="W619" s="100"/>
      <c r="X619" s="100"/>
      <c r="Y619" s="100"/>
      <c r="Z619" s="100"/>
      <c r="AA619" s="132"/>
      <c r="AB619" s="101"/>
      <c r="AC619" s="101"/>
      <c r="AD619" s="101"/>
      <c r="AE619" s="100"/>
      <c r="AF619" s="101"/>
      <c r="AG619" s="100"/>
      <c r="AH619" s="101"/>
      <c r="AI619" s="100"/>
      <c r="AJ619" s="101"/>
      <c r="AK619" s="100"/>
      <c r="AL619" s="101"/>
      <c r="AM619" s="101"/>
      <c r="AN619" s="8"/>
      <c r="AO619" s="147">
        <f>IFERROR(VLOOKUP(B619,'A2. Rate Change &amp; Enrollment'!$C$20:$K$769,3,FALSE),0)</f>
        <v>0</v>
      </c>
      <c r="AP619" s="147">
        <f>IFERROR(VLOOKUP(B619,'A2. Rate Change &amp; Enrollment'!$C$20:$K$769,7,FALSE),0)</f>
        <v>0</v>
      </c>
      <c r="AQ619" s="150" t="e">
        <f t="shared" si="78"/>
        <v>#DIV/0!</v>
      </c>
      <c r="AS619" s="177"/>
      <c r="AT619" s="177"/>
      <c r="AV619" s="153" t="e">
        <f t="shared" si="79"/>
        <v>#DIV/0!</v>
      </c>
      <c r="AW619" s="101"/>
      <c r="AY619" s="132"/>
      <c r="AZ619" s="101"/>
      <c r="BA619" s="94"/>
      <c r="BB619" s="94"/>
      <c r="BC619" s="94"/>
      <c r="BD619" s="94"/>
      <c r="BE619" s="101"/>
      <c r="BF619" s="132"/>
      <c r="BG619" s="98"/>
      <c r="BH619" s="74" t="str">
        <f t="shared" si="74"/>
        <v>N</v>
      </c>
      <c r="BI619" t="e">
        <f t="shared" si="75"/>
        <v>#DIV/0!</v>
      </c>
      <c r="BK619" s="283">
        <f>IFERROR(VLOOKUP($B619, 'A2. Rate Change &amp; Enrollment'!$C$14:$BY$769, 75, FALSE), 0)</f>
        <v>0</v>
      </c>
      <c r="BL619" s="283" t="e">
        <f t="shared" si="76"/>
        <v>#DIV/0!</v>
      </c>
      <c r="BM619" s="283" t="e">
        <f t="shared" si="77"/>
        <v>#DIV/0!</v>
      </c>
      <c r="BN619" t="e">
        <f t="shared" si="80"/>
        <v>#DIV/0!</v>
      </c>
    </row>
    <row r="620" spans="1:66" x14ac:dyDescent="0.35">
      <c r="A620" t="s">
        <v>923</v>
      </c>
      <c r="B620" s="144"/>
      <c r="C620" s="98"/>
      <c r="D620" s="43" t="str">
        <f t="shared" si="73"/>
        <v>Other</v>
      </c>
      <c r="E620" s="100"/>
      <c r="F620" s="101"/>
      <c r="G620" s="100"/>
      <c r="H620" s="101"/>
      <c r="I620" s="100"/>
      <c r="J620" s="101"/>
      <c r="K620" s="100"/>
      <c r="L620" s="101"/>
      <c r="M620" s="100"/>
      <c r="N620" s="101"/>
      <c r="O620" s="100"/>
      <c r="P620" s="101"/>
      <c r="Q620" s="100"/>
      <c r="R620" s="101"/>
      <c r="S620" s="100"/>
      <c r="T620" s="101"/>
      <c r="U620" s="118"/>
      <c r="V620" s="118"/>
      <c r="W620" s="100"/>
      <c r="X620" s="100"/>
      <c r="Y620" s="100"/>
      <c r="Z620" s="100"/>
      <c r="AA620" s="132"/>
      <c r="AB620" s="101"/>
      <c r="AC620" s="101"/>
      <c r="AD620" s="101"/>
      <c r="AE620" s="100"/>
      <c r="AF620" s="101"/>
      <c r="AG620" s="100"/>
      <c r="AH620" s="101"/>
      <c r="AI620" s="100"/>
      <c r="AJ620" s="101"/>
      <c r="AK620" s="100"/>
      <c r="AL620" s="101"/>
      <c r="AM620" s="101"/>
      <c r="AN620" s="8"/>
      <c r="AO620" s="147">
        <f>IFERROR(VLOOKUP(B620,'A2. Rate Change &amp; Enrollment'!$C$20:$K$769,3,FALSE),0)</f>
        <v>0</v>
      </c>
      <c r="AP620" s="147">
        <f>IFERROR(VLOOKUP(B620,'A2. Rate Change &amp; Enrollment'!$C$20:$K$769,7,FALSE),0)</f>
        <v>0</v>
      </c>
      <c r="AQ620" s="150" t="e">
        <f t="shared" si="78"/>
        <v>#DIV/0!</v>
      </c>
      <c r="AS620" s="177"/>
      <c r="AT620" s="177"/>
      <c r="AV620" s="153" t="e">
        <f t="shared" si="79"/>
        <v>#DIV/0!</v>
      </c>
      <c r="AW620" s="101"/>
      <c r="AY620" s="132"/>
      <c r="AZ620" s="101"/>
      <c r="BA620" s="94"/>
      <c r="BB620" s="94"/>
      <c r="BC620" s="94"/>
      <c r="BD620" s="94"/>
      <c r="BE620" s="101"/>
      <c r="BF620" s="132"/>
      <c r="BG620" s="98"/>
      <c r="BH620" s="74" t="str">
        <f t="shared" si="74"/>
        <v>N</v>
      </c>
      <c r="BI620" t="e">
        <f t="shared" si="75"/>
        <v>#DIV/0!</v>
      </c>
      <c r="BK620" s="283">
        <f>IFERROR(VLOOKUP($B620, 'A2. Rate Change &amp; Enrollment'!$C$14:$BY$769, 75, FALSE), 0)</f>
        <v>0</v>
      </c>
      <c r="BL620" s="283" t="e">
        <f t="shared" si="76"/>
        <v>#DIV/0!</v>
      </c>
      <c r="BM620" s="283" t="e">
        <f t="shared" si="77"/>
        <v>#DIV/0!</v>
      </c>
      <c r="BN620" t="e">
        <f t="shared" si="80"/>
        <v>#DIV/0!</v>
      </c>
    </row>
    <row r="621" spans="1:66" x14ac:dyDescent="0.35">
      <c r="A621" t="s">
        <v>924</v>
      </c>
      <c r="B621" s="144"/>
      <c r="C621" s="98"/>
      <c r="D621" s="43" t="str">
        <f t="shared" si="73"/>
        <v>Other</v>
      </c>
      <c r="E621" s="100"/>
      <c r="F621" s="101"/>
      <c r="G621" s="100"/>
      <c r="H621" s="101"/>
      <c r="I621" s="100"/>
      <c r="J621" s="101"/>
      <c r="K621" s="100"/>
      <c r="L621" s="101"/>
      <c r="M621" s="100"/>
      <c r="N621" s="101"/>
      <c r="O621" s="100"/>
      <c r="P621" s="101"/>
      <c r="Q621" s="100"/>
      <c r="R621" s="101"/>
      <c r="S621" s="100"/>
      <c r="T621" s="101"/>
      <c r="U621" s="118"/>
      <c r="V621" s="118"/>
      <c r="W621" s="100"/>
      <c r="X621" s="100"/>
      <c r="Y621" s="100"/>
      <c r="Z621" s="100"/>
      <c r="AA621" s="132"/>
      <c r="AB621" s="101"/>
      <c r="AC621" s="101"/>
      <c r="AD621" s="101"/>
      <c r="AE621" s="100"/>
      <c r="AF621" s="101"/>
      <c r="AG621" s="100"/>
      <c r="AH621" s="101"/>
      <c r="AI621" s="100"/>
      <c r="AJ621" s="101"/>
      <c r="AK621" s="100"/>
      <c r="AL621" s="101"/>
      <c r="AM621" s="101"/>
      <c r="AN621" s="8"/>
      <c r="AO621" s="147">
        <f>IFERROR(VLOOKUP(B621,'A2. Rate Change &amp; Enrollment'!$C$20:$K$769,3,FALSE),0)</f>
        <v>0</v>
      </c>
      <c r="AP621" s="147">
        <f>IFERROR(VLOOKUP(B621,'A2. Rate Change &amp; Enrollment'!$C$20:$K$769,7,FALSE),0)</f>
        <v>0</v>
      </c>
      <c r="AQ621" s="150" t="e">
        <f t="shared" si="78"/>
        <v>#DIV/0!</v>
      </c>
      <c r="AS621" s="177"/>
      <c r="AT621" s="177"/>
      <c r="AV621" s="153" t="e">
        <f t="shared" si="79"/>
        <v>#DIV/0!</v>
      </c>
      <c r="AW621" s="101"/>
      <c r="AY621" s="132"/>
      <c r="AZ621" s="101"/>
      <c r="BA621" s="94"/>
      <c r="BB621" s="94"/>
      <c r="BC621" s="94"/>
      <c r="BD621" s="94"/>
      <c r="BE621" s="101"/>
      <c r="BF621" s="132"/>
      <c r="BG621" s="98"/>
      <c r="BH621" s="74" t="str">
        <f t="shared" si="74"/>
        <v>N</v>
      </c>
      <c r="BI621" t="e">
        <f t="shared" si="75"/>
        <v>#DIV/0!</v>
      </c>
      <c r="BK621" s="283">
        <f>IFERROR(VLOOKUP($B621, 'A2. Rate Change &amp; Enrollment'!$C$14:$BY$769, 75, FALSE), 0)</f>
        <v>0</v>
      </c>
      <c r="BL621" s="283" t="e">
        <f t="shared" si="76"/>
        <v>#DIV/0!</v>
      </c>
      <c r="BM621" s="283" t="e">
        <f t="shared" si="77"/>
        <v>#DIV/0!</v>
      </c>
      <c r="BN621" t="e">
        <f t="shared" si="80"/>
        <v>#DIV/0!</v>
      </c>
    </row>
    <row r="622" spans="1:66" x14ac:dyDescent="0.35">
      <c r="A622" t="s">
        <v>925</v>
      </c>
      <c r="B622" s="144"/>
      <c r="C622" s="98"/>
      <c r="D622" s="43" t="str">
        <f t="shared" si="73"/>
        <v>Other</v>
      </c>
      <c r="E622" s="100"/>
      <c r="F622" s="101"/>
      <c r="G622" s="100"/>
      <c r="H622" s="101"/>
      <c r="I622" s="100"/>
      <c r="J622" s="101"/>
      <c r="K622" s="100"/>
      <c r="L622" s="101"/>
      <c r="M622" s="100"/>
      <c r="N622" s="101"/>
      <c r="O622" s="100"/>
      <c r="P622" s="101"/>
      <c r="Q622" s="100"/>
      <c r="R622" s="101"/>
      <c r="S622" s="100"/>
      <c r="T622" s="101"/>
      <c r="U622" s="118"/>
      <c r="V622" s="118"/>
      <c r="W622" s="100"/>
      <c r="X622" s="100"/>
      <c r="Y622" s="100"/>
      <c r="Z622" s="100"/>
      <c r="AA622" s="132"/>
      <c r="AB622" s="101"/>
      <c r="AC622" s="101"/>
      <c r="AD622" s="101"/>
      <c r="AE622" s="100"/>
      <c r="AF622" s="101"/>
      <c r="AG622" s="100"/>
      <c r="AH622" s="101"/>
      <c r="AI622" s="100"/>
      <c r="AJ622" s="101"/>
      <c r="AK622" s="100"/>
      <c r="AL622" s="101"/>
      <c r="AM622" s="101"/>
      <c r="AN622" s="8"/>
      <c r="AO622" s="147">
        <f>IFERROR(VLOOKUP(B622,'A2. Rate Change &amp; Enrollment'!$C$20:$K$769,3,FALSE),0)</f>
        <v>0</v>
      </c>
      <c r="AP622" s="147">
        <f>IFERROR(VLOOKUP(B622,'A2. Rate Change &amp; Enrollment'!$C$20:$K$769,7,FALSE),0)</f>
        <v>0</v>
      </c>
      <c r="AQ622" s="150" t="e">
        <f t="shared" si="78"/>
        <v>#DIV/0!</v>
      </c>
      <c r="AS622" s="177"/>
      <c r="AT622" s="177"/>
      <c r="AV622" s="153" t="e">
        <f t="shared" si="79"/>
        <v>#DIV/0!</v>
      </c>
      <c r="AW622" s="101"/>
      <c r="AY622" s="132"/>
      <c r="AZ622" s="101"/>
      <c r="BA622" s="94"/>
      <c r="BB622" s="94"/>
      <c r="BC622" s="94"/>
      <c r="BD622" s="94"/>
      <c r="BE622" s="101"/>
      <c r="BF622" s="132"/>
      <c r="BG622" s="98"/>
      <c r="BH622" s="74" t="str">
        <f t="shared" si="74"/>
        <v>N</v>
      </c>
      <c r="BI622" t="e">
        <f t="shared" si="75"/>
        <v>#DIV/0!</v>
      </c>
      <c r="BK622" s="283">
        <f>IFERROR(VLOOKUP($B622, 'A2. Rate Change &amp; Enrollment'!$C$14:$BY$769, 75, FALSE), 0)</f>
        <v>0</v>
      </c>
      <c r="BL622" s="283" t="e">
        <f t="shared" si="76"/>
        <v>#DIV/0!</v>
      </c>
      <c r="BM622" s="283" t="e">
        <f t="shared" si="77"/>
        <v>#DIV/0!</v>
      </c>
      <c r="BN622" t="e">
        <f t="shared" si="80"/>
        <v>#DIV/0!</v>
      </c>
    </row>
    <row r="623" spans="1:66" x14ac:dyDescent="0.35">
      <c r="A623" t="s">
        <v>926</v>
      </c>
      <c r="B623" s="144"/>
      <c r="C623" s="98"/>
      <c r="D623" s="43" t="str">
        <f t="shared" si="73"/>
        <v>Other</v>
      </c>
      <c r="E623" s="100"/>
      <c r="F623" s="101"/>
      <c r="G623" s="100"/>
      <c r="H623" s="101"/>
      <c r="I623" s="100"/>
      <c r="J623" s="101"/>
      <c r="K623" s="100"/>
      <c r="L623" s="101"/>
      <c r="M623" s="100"/>
      <c r="N623" s="101"/>
      <c r="O623" s="100"/>
      <c r="P623" s="101"/>
      <c r="Q623" s="100"/>
      <c r="R623" s="101"/>
      <c r="S623" s="100"/>
      <c r="T623" s="101"/>
      <c r="U623" s="118"/>
      <c r="V623" s="118"/>
      <c r="W623" s="100"/>
      <c r="X623" s="100"/>
      <c r="Y623" s="100"/>
      <c r="Z623" s="100"/>
      <c r="AA623" s="132"/>
      <c r="AB623" s="101"/>
      <c r="AC623" s="101"/>
      <c r="AD623" s="101"/>
      <c r="AE623" s="100"/>
      <c r="AF623" s="101"/>
      <c r="AG623" s="100"/>
      <c r="AH623" s="101"/>
      <c r="AI623" s="100"/>
      <c r="AJ623" s="101"/>
      <c r="AK623" s="100"/>
      <c r="AL623" s="101"/>
      <c r="AM623" s="101"/>
      <c r="AN623" s="8"/>
      <c r="AO623" s="147">
        <f>IFERROR(VLOOKUP(B623,'A2. Rate Change &amp; Enrollment'!$C$20:$K$769,3,FALSE),0)</f>
        <v>0</v>
      </c>
      <c r="AP623" s="147">
        <f>IFERROR(VLOOKUP(B623,'A2. Rate Change &amp; Enrollment'!$C$20:$K$769,7,FALSE),0)</f>
        <v>0</v>
      </c>
      <c r="AQ623" s="150" t="e">
        <f t="shared" si="78"/>
        <v>#DIV/0!</v>
      </c>
      <c r="AS623" s="177"/>
      <c r="AT623" s="177"/>
      <c r="AV623" s="153" t="e">
        <f t="shared" si="79"/>
        <v>#DIV/0!</v>
      </c>
      <c r="AW623" s="101"/>
      <c r="AY623" s="132"/>
      <c r="AZ623" s="101"/>
      <c r="BA623" s="94"/>
      <c r="BB623" s="94"/>
      <c r="BC623" s="94"/>
      <c r="BD623" s="94"/>
      <c r="BE623" s="101"/>
      <c r="BF623" s="132"/>
      <c r="BG623" s="98"/>
      <c r="BH623" s="74" t="str">
        <f t="shared" si="74"/>
        <v>N</v>
      </c>
      <c r="BI623" t="e">
        <f t="shared" si="75"/>
        <v>#DIV/0!</v>
      </c>
      <c r="BK623" s="283">
        <f>IFERROR(VLOOKUP($B623, 'A2. Rate Change &amp; Enrollment'!$C$14:$BY$769, 75, FALSE), 0)</f>
        <v>0</v>
      </c>
      <c r="BL623" s="283" t="e">
        <f t="shared" si="76"/>
        <v>#DIV/0!</v>
      </c>
      <c r="BM623" s="283" t="e">
        <f t="shared" si="77"/>
        <v>#DIV/0!</v>
      </c>
      <c r="BN623" t="e">
        <f t="shared" si="80"/>
        <v>#DIV/0!</v>
      </c>
    </row>
    <row r="624" spans="1:66" x14ac:dyDescent="0.35">
      <c r="A624" t="s">
        <v>927</v>
      </c>
      <c r="B624" s="144"/>
      <c r="C624" s="98"/>
      <c r="D624" s="43" t="str">
        <f t="shared" si="73"/>
        <v>Other</v>
      </c>
      <c r="E624" s="100"/>
      <c r="F624" s="101"/>
      <c r="G624" s="100"/>
      <c r="H624" s="101"/>
      <c r="I624" s="100"/>
      <c r="J624" s="101"/>
      <c r="K624" s="100"/>
      <c r="L624" s="101"/>
      <c r="M624" s="100"/>
      <c r="N624" s="101"/>
      <c r="O624" s="100"/>
      <c r="P624" s="101"/>
      <c r="Q624" s="100"/>
      <c r="R624" s="101"/>
      <c r="S624" s="100"/>
      <c r="T624" s="101"/>
      <c r="U624" s="118"/>
      <c r="V624" s="118"/>
      <c r="W624" s="100"/>
      <c r="X624" s="100"/>
      <c r="Y624" s="100"/>
      <c r="Z624" s="100"/>
      <c r="AA624" s="132"/>
      <c r="AB624" s="101"/>
      <c r="AC624" s="101"/>
      <c r="AD624" s="101"/>
      <c r="AE624" s="100"/>
      <c r="AF624" s="101"/>
      <c r="AG624" s="100"/>
      <c r="AH624" s="101"/>
      <c r="AI624" s="100"/>
      <c r="AJ624" s="101"/>
      <c r="AK624" s="100"/>
      <c r="AL624" s="101"/>
      <c r="AM624" s="101"/>
      <c r="AN624" s="8"/>
      <c r="AO624" s="147">
        <f>IFERROR(VLOOKUP(B624,'A2. Rate Change &amp; Enrollment'!$C$20:$K$769,3,FALSE),0)</f>
        <v>0</v>
      </c>
      <c r="AP624" s="147">
        <f>IFERROR(VLOOKUP(B624,'A2. Rate Change &amp; Enrollment'!$C$20:$K$769,7,FALSE),0)</f>
        <v>0</v>
      </c>
      <c r="AQ624" s="150" t="e">
        <f t="shared" si="78"/>
        <v>#DIV/0!</v>
      </c>
      <c r="AS624" s="177"/>
      <c r="AT624" s="177"/>
      <c r="AV624" s="153" t="e">
        <f t="shared" si="79"/>
        <v>#DIV/0!</v>
      </c>
      <c r="AW624" s="101"/>
      <c r="AY624" s="132"/>
      <c r="AZ624" s="101"/>
      <c r="BA624" s="94"/>
      <c r="BB624" s="94"/>
      <c r="BC624" s="94"/>
      <c r="BD624" s="94"/>
      <c r="BE624" s="101"/>
      <c r="BF624" s="132"/>
      <c r="BG624" s="98"/>
      <c r="BH624" s="74" t="str">
        <f t="shared" si="74"/>
        <v>N</v>
      </c>
      <c r="BI624" t="e">
        <f t="shared" si="75"/>
        <v>#DIV/0!</v>
      </c>
      <c r="BK624" s="283">
        <f>IFERROR(VLOOKUP($B624, 'A2. Rate Change &amp; Enrollment'!$C$14:$BY$769, 75, FALSE), 0)</f>
        <v>0</v>
      </c>
      <c r="BL624" s="283" t="e">
        <f t="shared" si="76"/>
        <v>#DIV/0!</v>
      </c>
      <c r="BM624" s="283" t="e">
        <f t="shared" si="77"/>
        <v>#DIV/0!</v>
      </c>
      <c r="BN624" t="e">
        <f t="shared" si="80"/>
        <v>#DIV/0!</v>
      </c>
    </row>
    <row r="625" spans="1:66" x14ac:dyDescent="0.35">
      <c r="A625" t="s">
        <v>928</v>
      </c>
      <c r="B625" s="144"/>
      <c r="C625" s="98"/>
      <c r="D625" s="43" t="str">
        <f t="shared" si="73"/>
        <v>Other</v>
      </c>
      <c r="E625" s="100"/>
      <c r="F625" s="101"/>
      <c r="G625" s="100"/>
      <c r="H625" s="101"/>
      <c r="I625" s="100"/>
      <c r="J625" s="101"/>
      <c r="K625" s="100"/>
      <c r="L625" s="101"/>
      <c r="M625" s="100"/>
      <c r="N625" s="101"/>
      <c r="O625" s="100"/>
      <c r="P625" s="101"/>
      <c r="Q625" s="100"/>
      <c r="R625" s="101"/>
      <c r="S625" s="100"/>
      <c r="T625" s="101"/>
      <c r="U625" s="118"/>
      <c r="V625" s="118"/>
      <c r="W625" s="100"/>
      <c r="X625" s="100"/>
      <c r="Y625" s="100"/>
      <c r="Z625" s="100"/>
      <c r="AA625" s="132"/>
      <c r="AB625" s="101"/>
      <c r="AC625" s="101"/>
      <c r="AD625" s="101"/>
      <c r="AE625" s="100"/>
      <c r="AF625" s="101"/>
      <c r="AG625" s="100"/>
      <c r="AH625" s="101"/>
      <c r="AI625" s="100"/>
      <c r="AJ625" s="101"/>
      <c r="AK625" s="100"/>
      <c r="AL625" s="101"/>
      <c r="AM625" s="101"/>
      <c r="AN625" s="8"/>
      <c r="AO625" s="147">
        <f>IFERROR(VLOOKUP(B625,'A2. Rate Change &amp; Enrollment'!$C$20:$K$769,3,FALSE),0)</f>
        <v>0</v>
      </c>
      <c r="AP625" s="147">
        <f>IFERROR(VLOOKUP(B625,'A2. Rate Change &amp; Enrollment'!$C$20:$K$769,7,FALSE),0)</f>
        <v>0</v>
      </c>
      <c r="AQ625" s="150" t="e">
        <f t="shared" si="78"/>
        <v>#DIV/0!</v>
      </c>
      <c r="AS625" s="177"/>
      <c r="AT625" s="177"/>
      <c r="AV625" s="153" t="e">
        <f t="shared" si="79"/>
        <v>#DIV/0!</v>
      </c>
      <c r="AW625" s="101"/>
      <c r="AY625" s="132"/>
      <c r="AZ625" s="101"/>
      <c r="BA625" s="94"/>
      <c r="BB625" s="94"/>
      <c r="BC625" s="94"/>
      <c r="BD625" s="94"/>
      <c r="BE625" s="101"/>
      <c r="BF625" s="132"/>
      <c r="BG625" s="98"/>
      <c r="BH625" s="74" t="str">
        <f t="shared" si="74"/>
        <v>N</v>
      </c>
      <c r="BI625" t="e">
        <f t="shared" si="75"/>
        <v>#DIV/0!</v>
      </c>
      <c r="BK625" s="283">
        <f>IFERROR(VLOOKUP($B625, 'A2. Rate Change &amp; Enrollment'!$C$14:$BY$769, 75, FALSE), 0)</f>
        <v>0</v>
      </c>
      <c r="BL625" s="283" t="e">
        <f t="shared" si="76"/>
        <v>#DIV/0!</v>
      </c>
      <c r="BM625" s="283" t="e">
        <f t="shared" si="77"/>
        <v>#DIV/0!</v>
      </c>
      <c r="BN625" t="e">
        <f t="shared" si="80"/>
        <v>#DIV/0!</v>
      </c>
    </row>
    <row r="626" spans="1:66" x14ac:dyDescent="0.35">
      <c r="A626" t="s">
        <v>929</v>
      </c>
      <c r="B626" s="144"/>
      <c r="C626" s="98"/>
      <c r="D626" s="43" t="str">
        <f t="shared" si="73"/>
        <v>Other</v>
      </c>
      <c r="E626" s="100"/>
      <c r="F626" s="101"/>
      <c r="G626" s="100"/>
      <c r="H626" s="101"/>
      <c r="I626" s="100"/>
      <c r="J626" s="101"/>
      <c r="K626" s="100"/>
      <c r="L626" s="101"/>
      <c r="M626" s="100"/>
      <c r="N626" s="101"/>
      <c r="O626" s="100"/>
      <c r="P626" s="101"/>
      <c r="Q626" s="100"/>
      <c r="R626" s="101"/>
      <c r="S626" s="100"/>
      <c r="T626" s="101"/>
      <c r="U626" s="118"/>
      <c r="V626" s="118"/>
      <c r="W626" s="100"/>
      <c r="X626" s="100"/>
      <c r="Y626" s="100"/>
      <c r="Z626" s="100"/>
      <c r="AA626" s="132"/>
      <c r="AB626" s="101"/>
      <c r="AC626" s="101"/>
      <c r="AD626" s="101"/>
      <c r="AE626" s="100"/>
      <c r="AF626" s="101"/>
      <c r="AG626" s="100"/>
      <c r="AH626" s="101"/>
      <c r="AI626" s="100"/>
      <c r="AJ626" s="101"/>
      <c r="AK626" s="100"/>
      <c r="AL626" s="101"/>
      <c r="AM626" s="101"/>
      <c r="AN626" s="8"/>
      <c r="AO626" s="147">
        <f>IFERROR(VLOOKUP(B626,'A2. Rate Change &amp; Enrollment'!$C$20:$K$769,3,FALSE),0)</f>
        <v>0</v>
      </c>
      <c r="AP626" s="147">
        <f>IFERROR(VLOOKUP(B626,'A2. Rate Change &amp; Enrollment'!$C$20:$K$769,7,FALSE),0)</f>
        <v>0</v>
      </c>
      <c r="AQ626" s="150" t="e">
        <f t="shared" si="78"/>
        <v>#DIV/0!</v>
      </c>
      <c r="AS626" s="177"/>
      <c r="AT626" s="177"/>
      <c r="AV626" s="153" t="e">
        <f t="shared" si="79"/>
        <v>#DIV/0!</v>
      </c>
      <c r="AW626" s="101"/>
      <c r="AY626" s="132"/>
      <c r="AZ626" s="101"/>
      <c r="BA626" s="94"/>
      <c r="BB626" s="94"/>
      <c r="BC626" s="94"/>
      <c r="BD626" s="94"/>
      <c r="BE626" s="101"/>
      <c r="BF626" s="132"/>
      <c r="BG626" s="98"/>
      <c r="BH626" s="74" t="str">
        <f t="shared" si="74"/>
        <v>N</v>
      </c>
      <c r="BI626" t="e">
        <f t="shared" si="75"/>
        <v>#DIV/0!</v>
      </c>
      <c r="BK626" s="283">
        <f>IFERROR(VLOOKUP($B626, 'A2. Rate Change &amp; Enrollment'!$C$14:$BY$769, 75, FALSE), 0)</f>
        <v>0</v>
      </c>
      <c r="BL626" s="283" t="e">
        <f t="shared" si="76"/>
        <v>#DIV/0!</v>
      </c>
      <c r="BM626" s="283" t="e">
        <f t="shared" si="77"/>
        <v>#DIV/0!</v>
      </c>
      <c r="BN626" t="e">
        <f t="shared" si="80"/>
        <v>#DIV/0!</v>
      </c>
    </row>
    <row r="627" spans="1:66" x14ac:dyDescent="0.35">
      <c r="A627" t="s">
        <v>930</v>
      </c>
      <c r="B627" s="144"/>
      <c r="C627" s="98"/>
      <c r="D627" s="43" t="str">
        <f t="shared" si="73"/>
        <v>Other</v>
      </c>
      <c r="E627" s="100"/>
      <c r="F627" s="101"/>
      <c r="G627" s="100"/>
      <c r="H627" s="101"/>
      <c r="I627" s="100"/>
      <c r="J627" s="101"/>
      <c r="K627" s="100"/>
      <c r="L627" s="101"/>
      <c r="M627" s="100"/>
      <c r="N627" s="101"/>
      <c r="O627" s="100"/>
      <c r="P627" s="101"/>
      <c r="Q627" s="100"/>
      <c r="R627" s="101"/>
      <c r="S627" s="100"/>
      <c r="T627" s="101"/>
      <c r="U627" s="118"/>
      <c r="V627" s="118"/>
      <c r="W627" s="100"/>
      <c r="X627" s="100"/>
      <c r="Y627" s="100"/>
      <c r="Z627" s="100"/>
      <c r="AA627" s="132"/>
      <c r="AB627" s="101"/>
      <c r="AC627" s="101"/>
      <c r="AD627" s="101"/>
      <c r="AE627" s="100"/>
      <c r="AF627" s="101"/>
      <c r="AG627" s="100"/>
      <c r="AH627" s="101"/>
      <c r="AI627" s="100"/>
      <c r="AJ627" s="101"/>
      <c r="AK627" s="100"/>
      <c r="AL627" s="101"/>
      <c r="AM627" s="101"/>
      <c r="AN627" s="8"/>
      <c r="AO627" s="147">
        <f>IFERROR(VLOOKUP(B627,'A2. Rate Change &amp; Enrollment'!$C$20:$K$769,3,FALSE),0)</f>
        <v>0</v>
      </c>
      <c r="AP627" s="147">
        <f>IFERROR(VLOOKUP(B627,'A2. Rate Change &amp; Enrollment'!$C$20:$K$769,7,FALSE),0)</f>
        <v>0</v>
      </c>
      <c r="AQ627" s="150" t="e">
        <f t="shared" si="78"/>
        <v>#DIV/0!</v>
      </c>
      <c r="AS627" s="177"/>
      <c r="AT627" s="177"/>
      <c r="AV627" s="153" t="e">
        <f t="shared" si="79"/>
        <v>#DIV/0!</v>
      </c>
      <c r="AW627" s="101"/>
      <c r="AY627" s="132"/>
      <c r="AZ627" s="101"/>
      <c r="BA627" s="94"/>
      <c r="BB627" s="94"/>
      <c r="BC627" s="94"/>
      <c r="BD627" s="94"/>
      <c r="BE627" s="101"/>
      <c r="BF627" s="132"/>
      <c r="BG627" s="98"/>
      <c r="BH627" s="74" t="str">
        <f t="shared" si="74"/>
        <v>N</v>
      </c>
      <c r="BI627" t="e">
        <f t="shared" si="75"/>
        <v>#DIV/0!</v>
      </c>
      <c r="BK627" s="283">
        <f>IFERROR(VLOOKUP($B627, 'A2. Rate Change &amp; Enrollment'!$C$14:$BY$769, 75, FALSE), 0)</f>
        <v>0</v>
      </c>
      <c r="BL627" s="283" t="e">
        <f t="shared" si="76"/>
        <v>#DIV/0!</v>
      </c>
      <c r="BM627" s="283" t="e">
        <f t="shared" si="77"/>
        <v>#DIV/0!</v>
      </c>
      <c r="BN627" t="e">
        <f t="shared" si="80"/>
        <v>#DIV/0!</v>
      </c>
    </row>
    <row r="628" spans="1:66" x14ac:dyDescent="0.35">
      <c r="A628" t="s">
        <v>931</v>
      </c>
      <c r="B628" s="144"/>
      <c r="C628" s="98"/>
      <c r="D628" s="43" t="str">
        <f t="shared" si="73"/>
        <v>Other</v>
      </c>
      <c r="E628" s="100"/>
      <c r="F628" s="101"/>
      <c r="G628" s="100"/>
      <c r="H628" s="101"/>
      <c r="I628" s="100"/>
      <c r="J628" s="101"/>
      <c r="K628" s="100"/>
      <c r="L628" s="101"/>
      <c r="M628" s="100"/>
      <c r="N628" s="101"/>
      <c r="O628" s="100"/>
      <c r="P628" s="101"/>
      <c r="Q628" s="100"/>
      <c r="R628" s="101"/>
      <c r="S628" s="100"/>
      <c r="T628" s="101"/>
      <c r="U628" s="118"/>
      <c r="V628" s="118"/>
      <c r="W628" s="100"/>
      <c r="X628" s="100"/>
      <c r="Y628" s="100"/>
      <c r="Z628" s="100"/>
      <c r="AA628" s="132"/>
      <c r="AB628" s="101"/>
      <c r="AC628" s="101"/>
      <c r="AD628" s="101"/>
      <c r="AE628" s="100"/>
      <c r="AF628" s="101"/>
      <c r="AG628" s="100"/>
      <c r="AH628" s="101"/>
      <c r="AI628" s="100"/>
      <c r="AJ628" s="101"/>
      <c r="AK628" s="100"/>
      <c r="AL628" s="101"/>
      <c r="AM628" s="101"/>
      <c r="AN628" s="8"/>
      <c r="AO628" s="147">
        <f>IFERROR(VLOOKUP(B628,'A2. Rate Change &amp; Enrollment'!$C$20:$K$769,3,FALSE),0)</f>
        <v>0</v>
      </c>
      <c r="AP628" s="147">
        <f>IFERROR(VLOOKUP(B628,'A2. Rate Change &amp; Enrollment'!$C$20:$K$769,7,FALSE),0)</f>
        <v>0</v>
      </c>
      <c r="AQ628" s="150" t="e">
        <f t="shared" si="78"/>
        <v>#DIV/0!</v>
      </c>
      <c r="AS628" s="177"/>
      <c r="AT628" s="177"/>
      <c r="AV628" s="153" t="e">
        <f t="shared" si="79"/>
        <v>#DIV/0!</v>
      </c>
      <c r="AW628" s="101"/>
      <c r="AY628" s="132"/>
      <c r="AZ628" s="101"/>
      <c r="BA628" s="94"/>
      <c r="BB628" s="94"/>
      <c r="BC628" s="94"/>
      <c r="BD628" s="94"/>
      <c r="BE628" s="101"/>
      <c r="BF628" s="132"/>
      <c r="BG628" s="98"/>
      <c r="BH628" s="74" t="str">
        <f t="shared" si="74"/>
        <v>N</v>
      </c>
      <c r="BI628" t="e">
        <f t="shared" si="75"/>
        <v>#DIV/0!</v>
      </c>
      <c r="BK628" s="283">
        <f>IFERROR(VLOOKUP($B628, 'A2. Rate Change &amp; Enrollment'!$C$14:$BY$769, 75, FALSE), 0)</f>
        <v>0</v>
      </c>
      <c r="BL628" s="283" t="e">
        <f t="shared" si="76"/>
        <v>#DIV/0!</v>
      </c>
      <c r="BM628" s="283" t="e">
        <f t="shared" si="77"/>
        <v>#DIV/0!</v>
      </c>
      <c r="BN628" t="e">
        <f t="shared" si="80"/>
        <v>#DIV/0!</v>
      </c>
    </row>
    <row r="629" spans="1:66" x14ac:dyDescent="0.35">
      <c r="A629" t="s">
        <v>932</v>
      </c>
      <c r="B629" s="144"/>
      <c r="C629" s="98"/>
      <c r="D629" s="43" t="str">
        <f t="shared" si="73"/>
        <v>Other</v>
      </c>
      <c r="E629" s="100"/>
      <c r="F629" s="101"/>
      <c r="G629" s="100"/>
      <c r="H629" s="101"/>
      <c r="I629" s="100"/>
      <c r="J629" s="101"/>
      <c r="K629" s="100"/>
      <c r="L629" s="101"/>
      <c r="M629" s="100"/>
      <c r="N629" s="101"/>
      <c r="O629" s="100"/>
      <c r="P629" s="101"/>
      <c r="Q629" s="100"/>
      <c r="R629" s="101"/>
      <c r="S629" s="100"/>
      <c r="T629" s="101"/>
      <c r="U629" s="118"/>
      <c r="V629" s="118"/>
      <c r="W629" s="100"/>
      <c r="X629" s="100"/>
      <c r="Y629" s="100"/>
      <c r="Z629" s="100"/>
      <c r="AA629" s="132"/>
      <c r="AB629" s="101"/>
      <c r="AC629" s="101"/>
      <c r="AD629" s="101"/>
      <c r="AE629" s="100"/>
      <c r="AF629" s="101"/>
      <c r="AG629" s="100"/>
      <c r="AH629" s="101"/>
      <c r="AI629" s="100"/>
      <c r="AJ629" s="101"/>
      <c r="AK629" s="100"/>
      <c r="AL629" s="101"/>
      <c r="AM629" s="101"/>
      <c r="AN629" s="8"/>
      <c r="AO629" s="147">
        <f>IFERROR(VLOOKUP(B629,'A2. Rate Change &amp; Enrollment'!$C$20:$K$769,3,FALSE),0)</f>
        <v>0</v>
      </c>
      <c r="AP629" s="147">
        <f>IFERROR(VLOOKUP(B629,'A2. Rate Change &amp; Enrollment'!$C$20:$K$769,7,FALSE),0)</f>
        <v>0</v>
      </c>
      <c r="AQ629" s="150" t="e">
        <f t="shared" si="78"/>
        <v>#DIV/0!</v>
      </c>
      <c r="AS629" s="177"/>
      <c r="AT629" s="177"/>
      <c r="AV629" s="153" t="e">
        <f t="shared" si="79"/>
        <v>#DIV/0!</v>
      </c>
      <c r="AW629" s="101"/>
      <c r="AY629" s="132"/>
      <c r="AZ629" s="101"/>
      <c r="BA629" s="94"/>
      <c r="BB629" s="94"/>
      <c r="BC629" s="94"/>
      <c r="BD629" s="94"/>
      <c r="BE629" s="101"/>
      <c r="BF629" s="132"/>
      <c r="BG629" s="98"/>
      <c r="BH629" s="74" t="str">
        <f t="shared" si="74"/>
        <v>N</v>
      </c>
      <c r="BI629" t="e">
        <f t="shared" si="75"/>
        <v>#DIV/0!</v>
      </c>
      <c r="BK629" s="283">
        <f>IFERROR(VLOOKUP($B629, 'A2. Rate Change &amp; Enrollment'!$C$14:$BY$769, 75, FALSE), 0)</f>
        <v>0</v>
      </c>
      <c r="BL629" s="283" t="e">
        <f t="shared" si="76"/>
        <v>#DIV/0!</v>
      </c>
      <c r="BM629" s="283" t="e">
        <f t="shared" si="77"/>
        <v>#DIV/0!</v>
      </c>
      <c r="BN629" t="e">
        <f t="shared" si="80"/>
        <v>#DIV/0!</v>
      </c>
    </row>
    <row r="630" spans="1:66" x14ac:dyDescent="0.35">
      <c r="A630" t="s">
        <v>933</v>
      </c>
      <c r="B630" s="144"/>
      <c r="C630" s="98"/>
      <c r="D630" s="43" t="str">
        <f t="shared" si="73"/>
        <v>Other</v>
      </c>
      <c r="E630" s="100"/>
      <c r="F630" s="101"/>
      <c r="G630" s="100"/>
      <c r="H630" s="101"/>
      <c r="I630" s="100"/>
      <c r="J630" s="101"/>
      <c r="K630" s="100"/>
      <c r="L630" s="101"/>
      <c r="M630" s="100"/>
      <c r="N630" s="101"/>
      <c r="O630" s="100"/>
      <c r="P630" s="101"/>
      <c r="Q630" s="100"/>
      <c r="R630" s="101"/>
      <c r="S630" s="100"/>
      <c r="T630" s="101"/>
      <c r="U630" s="118"/>
      <c r="V630" s="118"/>
      <c r="W630" s="100"/>
      <c r="X630" s="100"/>
      <c r="Y630" s="100"/>
      <c r="Z630" s="100"/>
      <c r="AA630" s="132"/>
      <c r="AB630" s="101"/>
      <c r="AC630" s="101"/>
      <c r="AD630" s="101"/>
      <c r="AE630" s="100"/>
      <c r="AF630" s="101"/>
      <c r="AG630" s="100"/>
      <c r="AH630" s="101"/>
      <c r="AI630" s="100"/>
      <c r="AJ630" s="101"/>
      <c r="AK630" s="100"/>
      <c r="AL630" s="101"/>
      <c r="AM630" s="101"/>
      <c r="AN630" s="8"/>
      <c r="AO630" s="147">
        <f>IFERROR(VLOOKUP(B630,'A2. Rate Change &amp; Enrollment'!$C$20:$K$769,3,FALSE),0)</f>
        <v>0</v>
      </c>
      <c r="AP630" s="147">
        <f>IFERROR(VLOOKUP(B630,'A2. Rate Change &amp; Enrollment'!$C$20:$K$769,7,FALSE),0)</f>
        <v>0</v>
      </c>
      <c r="AQ630" s="150" t="e">
        <f t="shared" si="78"/>
        <v>#DIV/0!</v>
      </c>
      <c r="AS630" s="177"/>
      <c r="AT630" s="177"/>
      <c r="AV630" s="153" t="e">
        <f t="shared" si="79"/>
        <v>#DIV/0!</v>
      </c>
      <c r="AW630" s="101"/>
      <c r="AY630" s="132"/>
      <c r="AZ630" s="101"/>
      <c r="BA630" s="94"/>
      <c r="BB630" s="94"/>
      <c r="BC630" s="94"/>
      <c r="BD630" s="94"/>
      <c r="BE630" s="101"/>
      <c r="BF630" s="132"/>
      <c r="BG630" s="98"/>
      <c r="BH630" s="74" t="str">
        <f t="shared" si="74"/>
        <v>N</v>
      </c>
      <c r="BI630" t="e">
        <f t="shared" si="75"/>
        <v>#DIV/0!</v>
      </c>
      <c r="BK630" s="283">
        <f>IFERROR(VLOOKUP($B630, 'A2. Rate Change &amp; Enrollment'!$C$14:$BY$769, 75, FALSE), 0)</f>
        <v>0</v>
      </c>
      <c r="BL630" s="283" t="e">
        <f t="shared" si="76"/>
        <v>#DIV/0!</v>
      </c>
      <c r="BM630" s="283" t="e">
        <f t="shared" si="77"/>
        <v>#DIV/0!</v>
      </c>
      <c r="BN630" t="e">
        <f t="shared" si="80"/>
        <v>#DIV/0!</v>
      </c>
    </row>
    <row r="631" spans="1:66" x14ac:dyDescent="0.35">
      <c r="A631" t="s">
        <v>934</v>
      </c>
      <c r="B631" s="144"/>
      <c r="C631" s="98"/>
      <c r="D631" s="43" t="str">
        <f t="shared" si="73"/>
        <v>Other</v>
      </c>
      <c r="E631" s="100"/>
      <c r="F631" s="101"/>
      <c r="G631" s="100"/>
      <c r="H631" s="101"/>
      <c r="I631" s="100"/>
      <c r="J631" s="101"/>
      <c r="K631" s="100"/>
      <c r="L631" s="101"/>
      <c r="M631" s="100"/>
      <c r="N631" s="101"/>
      <c r="O631" s="100"/>
      <c r="P631" s="101"/>
      <c r="Q631" s="100"/>
      <c r="R631" s="101"/>
      <c r="S631" s="100"/>
      <c r="T631" s="101"/>
      <c r="U631" s="118"/>
      <c r="V631" s="118"/>
      <c r="W631" s="100"/>
      <c r="X631" s="100"/>
      <c r="Y631" s="100"/>
      <c r="Z631" s="100"/>
      <c r="AA631" s="132"/>
      <c r="AB631" s="101"/>
      <c r="AC631" s="101"/>
      <c r="AD631" s="101"/>
      <c r="AE631" s="100"/>
      <c r="AF631" s="101"/>
      <c r="AG631" s="100"/>
      <c r="AH631" s="101"/>
      <c r="AI631" s="100"/>
      <c r="AJ631" s="101"/>
      <c r="AK631" s="100"/>
      <c r="AL631" s="101"/>
      <c r="AM631" s="101"/>
      <c r="AN631" s="8"/>
      <c r="AO631" s="147">
        <f>IFERROR(VLOOKUP(B631,'A2. Rate Change &amp; Enrollment'!$C$20:$K$769,3,FALSE),0)</f>
        <v>0</v>
      </c>
      <c r="AP631" s="147">
        <f>IFERROR(VLOOKUP(B631,'A2. Rate Change &amp; Enrollment'!$C$20:$K$769,7,FALSE),0)</f>
        <v>0</v>
      </c>
      <c r="AQ631" s="150" t="e">
        <f t="shared" si="78"/>
        <v>#DIV/0!</v>
      </c>
      <c r="AS631" s="177"/>
      <c r="AT631" s="177"/>
      <c r="AV631" s="153" t="e">
        <f t="shared" si="79"/>
        <v>#DIV/0!</v>
      </c>
      <c r="AW631" s="101"/>
      <c r="AY631" s="132"/>
      <c r="AZ631" s="101"/>
      <c r="BA631" s="94"/>
      <c r="BB631" s="94"/>
      <c r="BC631" s="94"/>
      <c r="BD631" s="94"/>
      <c r="BE631" s="101"/>
      <c r="BF631" s="132"/>
      <c r="BG631" s="98"/>
      <c r="BH631" s="74" t="str">
        <f t="shared" si="74"/>
        <v>N</v>
      </c>
      <c r="BI631" t="e">
        <f t="shared" si="75"/>
        <v>#DIV/0!</v>
      </c>
      <c r="BK631" s="283">
        <f>IFERROR(VLOOKUP($B631, 'A2. Rate Change &amp; Enrollment'!$C$14:$BY$769, 75, FALSE), 0)</f>
        <v>0</v>
      </c>
      <c r="BL631" s="283" t="e">
        <f t="shared" si="76"/>
        <v>#DIV/0!</v>
      </c>
      <c r="BM631" s="283" t="e">
        <f t="shared" si="77"/>
        <v>#DIV/0!</v>
      </c>
      <c r="BN631" t="e">
        <f t="shared" si="80"/>
        <v>#DIV/0!</v>
      </c>
    </row>
    <row r="632" spans="1:66" x14ac:dyDescent="0.35">
      <c r="A632" t="s">
        <v>935</v>
      </c>
      <c r="B632" s="144"/>
      <c r="C632" s="98"/>
      <c r="D632" s="43" t="str">
        <f t="shared" si="73"/>
        <v>Other</v>
      </c>
      <c r="E632" s="100"/>
      <c r="F632" s="101"/>
      <c r="G632" s="100"/>
      <c r="H632" s="101"/>
      <c r="I632" s="100"/>
      <c r="J632" s="101"/>
      <c r="K632" s="100"/>
      <c r="L632" s="101"/>
      <c r="M632" s="100"/>
      <c r="N632" s="101"/>
      <c r="O632" s="100"/>
      <c r="P632" s="101"/>
      <c r="Q632" s="100"/>
      <c r="R632" s="101"/>
      <c r="S632" s="100"/>
      <c r="T632" s="101"/>
      <c r="U632" s="118"/>
      <c r="V632" s="118"/>
      <c r="W632" s="100"/>
      <c r="X632" s="100"/>
      <c r="Y632" s="100"/>
      <c r="Z632" s="100"/>
      <c r="AA632" s="132"/>
      <c r="AB632" s="101"/>
      <c r="AC632" s="101"/>
      <c r="AD632" s="101"/>
      <c r="AE632" s="100"/>
      <c r="AF632" s="101"/>
      <c r="AG632" s="100"/>
      <c r="AH632" s="101"/>
      <c r="AI632" s="100"/>
      <c r="AJ632" s="101"/>
      <c r="AK632" s="100"/>
      <c r="AL632" s="101"/>
      <c r="AM632" s="101"/>
      <c r="AN632" s="8"/>
      <c r="AO632" s="147">
        <f>IFERROR(VLOOKUP(B632,'A2. Rate Change &amp; Enrollment'!$C$20:$K$769,3,FALSE),0)</f>
        <v>0</v>
      </c>
      <c r="AP632" s="147">
        <f>IFERROR(VLOOKUP(B632,'A2. Rate Change &amp; Enrollment'!$C$20:$K$769,7,FALSE),0)</f>
        <v>0</v>
      </c>
      <c r="AQ632" s="150" t="e">
        <f t="shared" si="78"/>
        <v>#DIV/0!</v>
      </c>
      <c r="AS632" s="177"/>
      <c r="AT632" s="177"/>
      <c r="AV632" s="153" t="e">
        <f t="shared" si="79"/>
        <v>#DIV/0!</v>
      </c>
      <c r="AW632" s="101"/>
      <c r="AY632" s="132"/>
      <c r="AZ632" s="101"/>
      <c r="BA632" s="94"/>
      <c r="BB632" s="94"/>
      <c r="BC632" s="94"/>
      <c r="BD632" s="94"/>
      <c r="BE632" s="101"/>
      <c r="BF632" s="132"/>
      <c r="BG632" s="98"/>
      <c r="BH632" s="74" t="str">
        <f t="shared" si="74"/>
        <v>N</v>
      </c>
      <c r="BI632" t="e">
        <f t="shared" si="75"/>
        <v>#DIV/0!</v>
      </c>
      <c r="BK632" s="283">
        <f>IFERROR(VLOOKUP($B632, 'A2. Rate Change &amp; Enrollment'!$C$14:$BY$769, 75, FALSE), 0)</f>
        <v>0</v>
      </c>
      <c r="BL632" s="283" t="e">
        <f t="shared" si="76"/>
        <v>#DIV/0!</v>
      </c>
      <c r="BM632" s="283" t="e">
        <f t="shared" si="77"/>
        <v>#DIV/0!</v>
      </c>
      <c r="BN632" t="e">
        <f t="shared" si="80"/>
        <v>#DIV/0!</v>
      </c>
    </row>
    <row r="633" spans="1:66" x14ac:dyDescent="0.35">
      <c r="A633" t="s">
        <v>936</v>
      </c>
      <c r="B633" s="144"/>
      <c r="C633" s="98"/>
      <c r="D633" s="43" t="str">
        <f t="shared" si="73"/>
        <v>Other</v>
      </c>
      <c r="E633" s="100"/>
      <c r="F633" s="101"/>
      <c r="G633" s="100"/>
      <c r="H633" s="101"/>
      <c r="I633" s="100"/>
      <c r="J633" s="101"/>
      <c r="K633" s="100"/>
      <c r="L633" s="101"/>
      <c r="M633" s="100"/>
      <c r="N633" s="101"/>
      <c r="O633" s="100"/>
      <c r="P633" s="101"/>
      <c r="Q633" s="100"/>
      <c r="R633" s="101"/>
      <c r="S633" s="100"/>
      <c r="T633" s="101"/>
      <c r="U633" s="118"/>
      <c r="V633" s="118"/>
      <c r="W633" s="100"/>
      <c r="X633" s="100"/>
      <c r="Y633" s="100"/>
      <c r="Z633" s="100"/>
      <c r="AA633" s="132"/>
      <c r="AB633" s="101"/>
      <c r="AC633" s="101"/>
      <c r="AD633" s="101"/>
      <c r="AE633" s="100"/>
      <c r="AF633" s="101"/>
      <c r="AG633" s="100"/>
      <c r="AH633" s="101"/>
      <c r="AI633" s="100"/>
      <c r="AJ633" s="101"/>
      <c r="AK633" s="100"/>
      <c r="AL633" s="101"/>
      <c r="AM633" s="101"/>
      <c r="AN633" s="8"/>
      <c r="AO633" s="147">
        <f>IFERROR(VLOOKUP(B633,'A2. Rate Change &amp; Enrollment'!$C$20:$K$769,3,FALSE),0)</f>
        <v>0</v>
      </c>
      <c r="AP633" s="147">
        <f>IFERROR(VLOOKUP(B633,'A2. Rate Change &amp; Enrollment'!$C$20:$K$769,7,FALSE),0)</f>
        <v>0</v>
      </c>
      <c r="AQ633" s="150" t="e">
        <f t="shared" si="78"/>
        <v>#DIV/0!</v>
      </c>
      <c r="AS633" s="177"/>
      <c r="AT633" s="177"/>
      <c r="AV633" s="153" t="e">
        <f t="shared" si="79"/>
        <v>#DIV/0!</v>
      </c>
      <c r="AW633" s="101"/>
      <c r="AY633" s="132"/>
      <c r="AZ633" s="101"/>
      <c r="BA633" s="94"/>
      <c r="BB633" s="94"/>
      <c r="BC633" s="94"/>
      <c r="BD633" s="94"/>
      <c r="BE633" s="101"/>
      <c r="BF633" s="132"/>
      <c r="BG633" s="98"/>
      <c r="BH633" s="74" t="str">
        <f t="shared" si="74"/>
        <v>N</v>
      </c>
      <c r="BI633" t="e">
        <f t="shared" si="75"/>
        <v>#DIV/0!</v>
      </c>
      <c r="BK633" s="283">
        <f>IFERROR(VLOOKUP($B633, 'A2. Rate Change &amp; Enrollment'!$C$14:$BY$769, 75, FALSE), 0)</f>
        <v>0</v>
      </c>
      <c r="BL633" s="283" t="e">
        <f t="shared" si="76"/>
        <v>#DIV/0!</v>
      </c>
      <c r="BM633" s="283" t="e">
        <f t="shared" si="77"/>
        <v>#DIV/0!</v>
      </c>
      <c r="BN633" t="e">
        <f t="shared" si="80"/>
        <v>#DIV/0!</v>
      </c>
    </row>
    <row r="634" spans="1:66" x14ac:dyDescent="0.35">
      <c r="A634" t="s">
        <v>937</v>
      </c>
      <c r="B634" s="144"/>
      <c r="C634" s="98"/>
      <c r="D634" s="43" t="str">
        <f t="shared" si="73"/>
        <v>Other</v>
      </c>
      <c r="E634" s="100"/>
      <c r="F634" s="101"/>
      <c r="G634" s="100"/>
      <c r="H634" s="101"/>
      <c r="I634" s="100"/>
      <c r="J634" s="101"/>
      <c r="K634" s="100"/>
      <c r="L634" s="101"/>
      <c r="M634" s="100"/>
      <c r="N634" s="101"/>
      <c r="O634" s="100"/>
      <c r="P634" s="101"/>
      <c r="Q634" s="100"/>
      <c r="R634" s="101"/>
      <c r="S634" s="100"/>
      <c r="T634" s="101"/>
      <c r="U634" s="118"/>
      <c r="V634" s="118"/>
      <c r="W634" s="100"/>
      <c r="X634" s="100"/>
      <c r="Y634" s="100"/>
      <c r="Z634" s="100"/>
      <c r="AA634" s="132"/>
      <c r="AB634" s="101"/>
      <c r="AC634" s="101"/>
      <c r="AD634" s="101"/>
      <c r="AE634" s="100"/>
      <c r="AF634" s="101"/>
      <c r="AG634" s="100"/>
      <c r="AH634" s="101"/>
      <c r="AI634" s="100"/>
      <c r="AJ634" s="101"/>
      <c r="AK634" s="100"/>
      <c r="AL634" s="101"/>
      <c r="AM634" s="101"/>
      <c r="AN634" s="8"/>
      <c r="AO634" s="147">
        <f>IFERROR(VLOOKUP(B634,'A2. Rate Change &amp; Enrollment'!$C$20:$K$769,3,FALSE),0)</f>
        <v>0</v>
      </c>
      <c r="AP634" s="147">
        <f>IFERROR(VLOOKUP(B634,'A2. Rate Change &amp; Enrollment'!$C$20:$K$769,7,FALSE),0)</f>
        <v>0</v>
      </c>
      <c r="AQ634" s="150" t="e">
        <f t="shared" si="78"/>
        <v>#DIV/0!</v>
      </c>
      <c r="AS634" s="177"/>
      <c r="AT634" s="177"/>
      <c r="AV634" s="153" t="e">
        <f t="shared" si="79"/>
        <v>#DIV/0!</v>
      </c>
      <c r="AW634" s="101"/>
      <c r="AY634" s="132"/>
      <c r="AZ634" s="101"/>
      <c r="BA634" s="94"/>
      <c r="BB634" s="94"/>
      <c r="BC634" s="94"/>
      <c r="BD634" s="94"/>
      <c r="BE634" s="101"/>
      <c r="BF634" s="132"/>
      <c r="BG634" s="98"/>
      <c r="BH634" s="74" t="str">
        <f t="shared" si="74"/>
        <v>N</v>
      </c>
      <c r="BI634" t="e">
        <f t="shared" si="75"/>
        <v>#DIV/0!</v>
      </c>
      <c r="BK634" s="283">
        <f>IFERROR(VLOOKUP($B634, 'A2. Rate Change &amp; Enrollment'!$C$14:$BY$769, 75, FALSE), 0)</f>
        <v>0</v>
      </c>
      <c r="BL634" s="283" t="e">
        <f t="shared" si="76"/>
        <v>#DIV/0!</v>
      </c>
      <c r="BM634" s="283" t="e">
        <f t="shared" si="77"/>
        <v>#DIV/0!</v>
      </c>
      <c r="BN634" t="e">
        <f t="shared" si="80"/>
        <v>#DIV/0!</v>
      </c>
    </row>
    <row r="635" spans="1:66" x14ac:dyDescent="0.35">
      <c r="A635" t="s">
        <v>938</v>
      </c>
      <c r="B635" s="144"/>
      <c r="C635" s="98"/>
      <c r="D635" s="43" t="str">
        <f t="shared" si="73"/>
        <v>Other</v>
      </c>
      <c r="E635" s="100"/>
      <c r="F635" s="101"/>
      <c r="G635" s="100"/>
      <c r="H635" s="101"/>
      <c r="I635" s="100"/>
      <c r="J635" s="101"/>
      <c r="K635" s="100"/>
      <c r="L635" s="101"/>
      <c r="M635" s="100"/>
      <c r="N635" s="101"/>
      <c r="O635" s="100"/>
      <c r="P635" s="101"/>
      <c r="Q635" s="100"/>
      <c r="R635" s="101"/>
      <c r="S635" s="100"/>
      <c r="T635" s="101"/>
      <c r="U635" s="118"/>
      <c r="V635" s="118"/>
      <c r="W635" s="100"/>
      <c r="X635" s="100"/>
      <c r="Y635" s="100"/>
      <c r="Z635" s="100"/>
      <c r="AA635" s="132"/>
      <c r="AB635" s="101"/>
      <c r="AC635" s="101"/>
      <c r="AD635" s="101"/>
      <c r="AE635" s="100"/>
      <c r="AF635" s="101"/>
      <c r="AG635" s="100"/>
      <c r="AH635" s="101"/>
      <c r="AI635" s="100"/>
      <c r="AJ635" s="101"/>
      <c r="AK635" s="100"/>
      <c r="AL635" s="101"/>
      <c r="AM635" s="101"/>
      <c r="AN635" s="8"/>
      <c r="AO635" s="147">
        <f>IFERROR(VLOOKUP(B635,'A2. Rate Change &amp; Enrollment'!$C$20:$K$769,3,FALSE),0)</f>
        <v>0</v>
      </c>
      <c r="AP635" s="147">
        <f>IFERROR(VLOOKUP(B635,'A2. Rate Change &amp; Enrollment'!$C$20:$K$769,7,FALSE),0)</f>
        <v>0</v>
      </c>
      <c r="AQ635" s="150" t="e">
        <f t="shared" si="78"/>
        <v>#DIV/0!</v>
      </c>
      <c r="AS635" s="177"/>
      <c r="AT635" s="177"/>
      <c r="AV635" s="153" t="e">
        <f t="shared" si="79"/>
        <v>#DIV/0!</v>
      </c>
      <c r="AW635" s="101"/>
      <c r="AY635" s="132"/>
      <c r="AZ635" s="101"/>
      <c r="BA635" s="94"/>
      <c r="BB635" s="94"/>
      <c r="BC635" s="94"/>
      <c r="BD635" s="94"/>
      <c r="BE635" s="101"/>
      <c r="BF635" s="132"/>
      <c r="BG635" s="98"/>
      <c r="BH635" s="74" t="str">
        <f t="shared" si="74"/>
        <v>N</v>
      </c>
      <c r="BI635" t="e">
        <f t="shared" si="75"/>
        <v>#DIV/0!</v>
      </c>
      <c r="BK635" s="283">
        <f>IFERROR(VLOOKUP($B635, 'A2. Rate Change &amp; Enrollment'!$C$14:$BY$769, 75, FALSE), 0)</f>
        <v>0</v>
      </c>
      <c r="BL635" s="283" t="e">
        <f t="shared" si="76"/>
        <v>#DIV/0!</v>
      </c>
      <c r="BM635" s="283" t="e">
        <f t="shared" si="77"/>
        <v>#DIV/0!</v>
      </c>
      <c r="BN635" t="e">
        <f t="shared" si="80"/>
        <v>#DIV/0!</v>
      </c>
    </row>
    <row r="636" spans="1:66" x14ac:dyDescent="0.35">
      <c r="A636" t="s">
        <v>939</v>
      </c>
      <c r="B636" s="144"/>
      <c r="C636" s="98"/>
      <c r="D636" s="43" t="str">
        <f t="shared" si="73"/>
        <v>Other</v>
      </c>
      <c r="E636" s="100"/>
      <c r="F636" s="101"/>
      <c r="G636" s="100"/>
      <c r="H636" s="101"/>
      <c r="I636" s="100"/>
      <c r="J636" s="101"/>
      <c r="K636" s="100"/>
      <c r="L636" s="101"/>
      <c r="M636" s="100"/>
      <c r="N636" s="101"/>
      <c r="O636" s="100"/>
      <c r="P636" s="101"/>
      <c r="Q636" s="100"/>
      <c r="R636" s="101"/>
      <c r="S636" s="100"/>
      <c r="T636" s="101"/>
      <c r="U636" s="118"/>
      <c r="V636" s="118"/>
      <c r="W636" s="100"/>
      <c r="X636" s="100"/>
      <c r="Y636" s="100"/>
      <c r="Z636" s="100"/>
      <c r="AA636" s="132"/>
      <c r="AB636" s="101"/>
      <c r="AC636" s="101"/>
      <c r="AD636" s="101"/>
      <c r="AE636" s="100"/>
      <c r="AF636" s="101"/>
      <c r="AG636" s="100"/>
      <c r="AH636" s="101"/>
      <c r="AI636" s="100"/>
      <c r="AJ636" s="101"/>
      <c r="AK636" s="100"/>
      <c r="AL636" s="101"/>
      <c r="AM636" s="101"/>
      <c r="AN636" s="8"/>
      <c r="AO636" s="147">
        <f>IFERROR(VLOOKUP(B636,'A2. Rate Change &amp; Enrollment'!$C$20:$K$769,3,FALSE),0)</f>
        <v>0</v>
      </c>
      <c r="AP636" s="147">
        <f>IFERROR(VLOOKUP(B636,'A2. Rate Change &amp; Enrollment'!$C$20:$K$769,7,FALSE),0)</f>
        <v>0</v>
      </c>
      <c r="AQ636" s="150" t="e">
        <f t="shared" si="78"/>
        <v>#DIV/0!</v>
      </c>
      <c r="AS636" s="177"/>
      <c r="AT636" s="177"/>
      <c r="AV636" s="153" t="e">
        <f t="shared" si="79"/>
        <v>#DIV/0!</v>
      </c>
      <c r="AW636" s="101"/>
      <c r="AY636" s="132"/>
      <c r="AZ636" s="101"/>
      <c r="BA636" s="94"/>
      <c r="BB636" s="94"/>
      <c r="BC636" s="94"/>
      <c r="BD636" s="94"/>
      <c r="BE636" s="101"/>
      <c r="BF636" s="132"/>
      <c r="BG636" s="98"/>
      <c r="BH636" s="74" t="str">
        <f t="shared" si="74"/>
        <v>N</v>
      </c>
      <c r="BI636" t="e">
        <f t="shared" si="75"/>
        <v>#DIV/0!</v>
      </c>
      <c r="BK636" s="283">
        <f>IFERROR(VLOOKUP($B636, 'A2. Rate Change &amp; Enrollment'!$C$14:$BY$769, 75, FALSE), 0)</f>
        <v>0</v>
      </c>
      <c r="BL636" s="283" t="e">
        <f t="shared" si="76"/>
        <v>#DIV/0!</v>
      </c>
      <c r="BM636" s="283" t="e">
        <f t="shared" si="77"/>
        <v>#DIV/0!</v>
      </c>
      <c r="BN636" t="e">
        <f t="shared" si="80"/>
        <v>#DIV/0!</v>
      </c>
    </row>
    <row r="637" spans="1:66" x14ac:dyDescent="0.35">
      <c r="A637" t="s">
        <v>940</v>
      </c>
      <c r="B637" s="144"/>
      <c r="C637" s="98"/>
      <c r="D637" s="43" t="str">
        <f t="shared" si="73"/>
        <v>Other</v>
      </c>
      <c r="E637" s="100"/>
      <c r="F637" s="101"/>
      <c r="G637" s="100"/>
      <c r="H637" s="101"/>
      <c r="I637" s="100"/>
      <c r="J637" s="101"/>
      <c r="K637" s="100"/>
      <c r="L637" s="101"/>
      <c r="M637" s="100"/>
      <c r="N637" s="101"/>
      <c r="O637" s="100"/>
      <c r="P637" s="101"/>
      <c r="Q637" s="100"/>
      <c r="R637" s="101"/>
      <c r="S637" s="100"/>
      <c r="T637" s="101"/>
      <c r="U637" s="118"/>
      <c r="V637" s="118"/>
      <c r="W637" s="100"/>
      <c r="X637" s="100"/>
      <c r="Y637" s="100"/>
      <c r="Z637" s="100"/>
      <c r="AA637" s="132"/>
      <c r="AB637" s="101"/>
      <c r="AC637" s="101"/>
      <c r="AD637" s="101"/>
      <c r="AE637" s="100"/>
      <c r="AF637" s="101"/>
      <c r="AG637" s="100"/>
      <c r="AH637" s="101"/>
      <c r="AI637" s="100"/>
      <c r="AJ637" s="101"/>
      <c r="AK637" s="100"/>
      <c r="AL637" s="101"/>
      <c r="AM637" s="101"/>
      <c r="AN637" s="8"/>
      <c r="AO637" s="147">
        <f>IFERROR(VLOOKUP(B637,'A2. Rate Change &amp; Enrollment'!$C$20:$K$769,3,FALSE),0)</f>
        <v>0</v>
      </c>
      <c r="AP637" s="147">
        <f>IFERROR(VLOOKUP(B637,'A2. Rate Change &amp; Enrollment'!$C$20:$K$769,7,FALSE),0)</f>
        <v>0</v>
      </c>
      <c r="AQ637" s="150" t="e">
        <f t="shared" si="78"/>
        <v>#DIV/0!</v>
      </c>
      <c r="AS637" s="177"/>
      <c r="AT637" s="177"/>
      <c r="AV637" s="153" t="e">
        <f t="shared" si="79"/>
        <v>#DIV/0!</v>
      </c>
      <c r="AW637" s="101"/>
      <c r="AY637" s="132"/>
      <c r="AZ637" s="101"/>
      <c r="BA637" s="94"/>
      <c r="BB637" s="94"/>
      <c r="BC637" s="94"/>
      <c r="BD637" s="94"/>
      <c r="BE637" s="101"/>
      <c r="BF637" s="132"/>
      <c r="BG637" s="98"/>
      <c r="BH637" s="74" t="str">
        <f t="shared" si="74"/>
        <v>N</v>
      </c>
      <c r="BI637" t="e">
        <f t="shared" si="75"/>
        <v>#DIV/0!</v>
      </c>
      <c r="BK637" s="283">
        <f>IFERROR(VLOOKUP($B637, 'A2. Rate Change &amp; Enrollment'!$C$14:$BY$769, 75, FALSE), 0)</f>
        <v>0</v>
      </c>
      <c r="BL637" s="283" t="e">
        <f t="shared" si="76"/>
        <v>#DIV/0!</v>
      </c>
      <c r="BM637" s="283" t="e">
        <f t="shared" si="77"/>
        <v>#DIV/0!</v>
      </c>
      <c r="BN637" t="e">
        <f t="shared" si="80"/>
        <v>#DIV/0!</v>
      </c>
    </row>
    <row r="638" spans="1:66" x14ac:dyDescent="0.35">
      <c r="A638" t="s">
        <v>941</v>
      </c>
      <c r="B638" s="144"/>
      <c r="C638" s="98"/>
      <c r="D638" s="43" t="str">
        <f t="shared" si="73"/>
        <v>Other</v>
      </c>
      <c r="E638" s="100"/>
      <c r="F638" s="101"/>
      <c r="G638" s="100"/>
      <c r="H638" s="101"/>
      <c r="I638" s="100"/>
      <c r="J638" s="101"/>
      <c r="K638" s="100"/>
      <c r="L638" s="101"/>
      <c r="M638" s="100"/>
      <c r="N638" s="101"/>
      <c r="O638" s="100"/>
      <c r="P638" s="101"/>
      <c r="Q638" s="100"/>
      <c r="R638" s="101"/>
      <c r="S638" s="100"/>
      <c r="T638" s="101"/>
      <c r="U638" s="118"/>
      <c r="V638" s="118"/>
      <c r="W638" s="100"/>
      <c r="X638" s="100"/>
      <c r="Y638" s="100"/>
      <c r="Z638" s="100"/>
      <c r="AA638" s="132"/>
      <c r="AB638" s="101"/>
      <c r="AC638" s="101"/>
      <c r="AD638" s="101"/>
      <c r="AE638" s="100"/>
      <c r="AF638" s="101"/>
      <c r="AG638" s="100"/>
      <c r="AH638" s="101"/>
      <c r="AI638" s="100"/>
      <c r="AJ638" s="101"/>
      <c r="AK638" s="100"/>
      <c r="AL638" s="101"/>
      <c r="AM638" s="101"/>
      <c r="AN638" s="8"/>
      <c r="AO638" s="147">
        <f>IFERROR(VLOOKUP(B638,'A2. Rate Change &amp; Enrollment'!$C$20:$K$769,3,FALSE),0)</f>
        <v>0</v>
      </c>
      <c r="AP638" s="147">
        <f>IFERROR(VLOOKUP(B638,'A2. Rate Change &amp; Enrollment'!$C$20:$K$769,7,FALSE),0)</f>
        <v>0</v>
      </c>
      <c r="AQ638" s="150" t="e">
        <f t="shared" si="78"/>
        <v>#DIV/0!</v>
      </c>
      <c r="AS638" s="177"/>
      <c r="AT638" s="177"/>
      <c r="AV638" s="153" t="e">
        <f t="shared" si="79"/>
        <v>#DIV/0!</v>
      </c>
      <c r="AW638" s="101"/>
      <c r="AY638" s="132"/>
      <c r="AZ638" s="101"/>
      <c r="BA638" s="94"/>
      <c r="BB638" s="94"/>
      <c r="BC638" s="94"/>
      <c r="BD638" s="94"/>
      <c r="BE638" s="101"/>
      <c r="BF638" s="132"/>
      <c r="BG638" s="98"/>
      <c r="BH638" s="74" t="str">
        <f t="shared" si="74"/>
        <v>N</v>
      </c>
      <c r="BI638" t="e">
        <f t="shared" si="75"/>
        <v>#DIV/0!</v>
      </c>
      <c r="BK638" s="283">
        <f>IFERROR(VLOOKUP($B638, 'A2. Rate Change &amp; Enrollment'!$C$14:$BY$769, 75, FALSE), 0)</f>
        <v>0</v>
      </c>
      <c r="BL638" s="283" t="e">
        <f t="shared" si="76"/>
        <v>#DIV/0!</v>
      </c>
      <c r="BM638" s="283" t="e">
        <f t="shared" si="77"/>
        <v>#DIV/0!</v>
      </c>
      <c r="BN638" t="e">
        <f t="shared" si="80"/>
        <v>#DIV/0!</v>
      </c>
    </row>
    <row r="639" spans="1:66" x14ac:dyDescent="0.35">
      <c r="A639" t="s">
        <v>942</v>
      </c>
      <c r="B639" s="144"/>
      <c r="C639" s="98"/>
      <c r="D639" s="43" t="str">
        <f t="shared" si="73"/>
        <v>Other</v>
      </c>
      <c r="E639" s="100"/>
      <c r="F639" s="101"/>
      <c r="G639" s="100"/>
      <c r="H639" s="101"/>
      <c r="I639" s="100"/>
      <c r="J639" s="101"/>
      <c r="K639" s="100"/>
      <c r="L639" s="101"/>
      <c r="M639" s="100"/>
      <c r="N639" s="101"/>
      <c r="O639" s="100"/>
      <c r="P639" s="101"/>
      <c r="Q639" s="100"/>
      <c r="R639" s="101"/>
      <c r="S639" s="100"/>
      <c r="T639" s="101"/>
      <c r="U639" s="118"/>
      <c r="V639" s="118"/>
      <c r="W639" s="100"/>
      <c r="X639" s="100"/>
      <c r="Y639" s="100"/>
      <c r="Z639" s="100"/>
      <c r="AA639" s="132"/>
      <c r="AB639" s="101"/>
      <c r="AC639" s="101"/>
      <c r="AD639" s="101"/>
      <c r="AE639" s="100"/>
      <c r="AF639" s="101"/>
      <c r="AG639" s="100"/>
      <c r="AH639" s="101"/>
      <c r="AI639" s="100"/>
      <c r="AJ639" s="101"/>
      <c r="AK639" s="100"/>
      <c r="AL639" s="101"/>
      <c r="AM639" s="101"/>
      <c r="AN639" s="8"/>
      <c r="AO639" s="147">
        <f>IFERROR(VLOOKUP(B639,'A2. Rate Change &amp; Enrollment'!$C$20:$K$769,3,FALSE),0)</f>
        <v>0</v>
      </c>
      <c r="AP639" s="147">
        <f>IFERROR(VLOOKUP(B639,'A2. Rate Change &amp; Enrollment'!$C$20:$K$769,7,FALSE),0)</f>
        <v>0</v>
      </c>
      <c r="AQ639" s="150" t="e">
        <f t="shared" si="78"/>
        <v>#DIV/0!</v>
      </c>
      <c r="AS639" s="177"/>
      <c r="AT639" s="177"/>
      <c r="AV639" s="153" t="e">
        <f t="shared" si="79"/>
        <v>#DIV/0!</v>
      </c>
      <c r="AW639" s="101"/>
      <c r="AY639" s="132"/>
      <c r="AZ639" s="101"/>
      <c r="BA639" s="94"/>
      <c r="BB639" s="94"/>
      <c r="BC639" s="94"/>
      <c r="BD639" s="94"/>
      <c r="BE639" s="101"/>
      <c r="BF639" s="132"/>
      <c r="BG639" s="98"/>
      <c r="BH639" s="74" t="str">
        <f t="shared" si="74"/>
        <v>N</v>
      </c>
      <c r="BI639" t="e">
        <f t="shared" si="75"/>
        <v>#DIV/0!</v>
      </c>
      <c r="BK639" s="283">
        <f>IFERROR(VLOOKUP($B639, 'A2. Rate Change &amp; Enrollment'!$C$14:$BY$769, 75, FALSE), 0)</f>
        <v>0</v>
      </c>
      <c r="BL639" s="283" t="e">
        <f t="shared" si="76"/>
        <v>#DIV/0!</v>
      </c>
      <c r="BM639" s="283" t="e">
        <f t="shared" si="77"/>
        <v>#DIV/0!</v>
      </c>
      <c r="BN639" t="e">
        <f t="shared" si="80"/>
        <v>#DIV/0!</v>
      </c>
    </row>
    <row r="640" spans="1:66" x14ac:dyDescent="0.35">
      <c r="A640" t="s">
        <v>943</v>
      </c>
      <c r="B640" s="144"/>
      <c r="C640" s="98"/>
      <c r="D640" s="43" t="str">
        <f t="shared" si="73"/>
        <v>Other</v>
      </c>
      <c r="E640" s="100"/>
      <c r="F640" s="101"/>
      <c r="G640" s="100"/>
      <c r="H640" s="101"/>
      <c r="I640" s="100"/>
      <c r="J640" s="101"/>
      <c r="K640" s="100"/>
      <c r="L640" s="101"/>
      <c r="M640" s="100"/>
      <c r="N640" s="101"/>
      <c r="O640" s="100"/>
      <c r="P640" s="101"/>
      <c r="Q640" s="100"/>
      <c r="R640" s="101"/>
      <c r="S640" s="100"/>
      <c r="T640" s="101"/>
      <c r="U640" s="118"/>
      <c r="V640" s="118"/>
      <c r="W640" s="100"/>
      <c r="X640" s="100"/>
      <c r="Y640" s="100"/>
      <c r="Z640" s="100"/>
      <c r="AA640" s="132"/>
      <c r="AB640" s="101"/>
      <c r="AC640" s="101"/>
      <c r="AD640" s="101"/>
      <c r="AE640" s="100"/>
      <c r="AF640" s="101"/>
      <c r="AG640" s="100"/>
      <c r="AH640" s="101"/>
      <c r="AI640" s="100"/>
      <c r="AJ640" s="101"/>
      <c r="AK640" s="100"/>
      <c r="AL640" s="101"/>
      <c r="AM640" s="101"/>
      <c r="AN640" s="8"/>
      <c r="AO640" s="147">
        <f>IFERROR(VLOOKUP(B640,'A2. Rate Change &amp; Enrollment'!$C$20:$K$769,3,FALSE),0)</f>
        <v>0</v>
      </c>
      <c r="AP640" s="147">
        <f>IFERROR(VLOOKUP(B640,'A2. Rate Change &amp; Enrollment'!$C$20:$K$769,7,FALSE),0)</f>
        <v>0</v>
      </c>
      <c r="AQ640" s="150" t="e">
        <f t="shared" si="78"/>
        <v>#DIV/0!</v>
      </c>
      <c r="AS640" s="177"/>
      <c r="AT640" s="177"/>
      <c r="AV640" s="153" t="e">
        <f t="shared" si="79"/>
        <v>#DIV/0!</v>
      </c>
      <c r="AW640" s="101"/>
      <c r="AY640" s="132"/>
      <c r="AZ640" s="101"/>
      <c r="BA640" s="94"/>
      <c r="BB640" s="94"/>
      <c r="BC640" s="94"/>
      <c r="BD640" s="94"/>
      <c r="BE640" s="101"/>
      <c r="BF640" s="132"/>
      <c r="BG640" s="98"/>
      <c r="BH640" s="74" t="str">
        <f t="shared" si="74"/>
        <v>N</v>
      </c>
      <c r="BI640" t="e">
        <f t="shared" si="75"/>
        <v>#DIV/0!</v>
      </c>
      <c r="BK640" s="283">
        <f>IFERROR(VLOOKUP($B640, 'A2. Rate Change &amp; Enrollment'!$C$14:$BY$769, 75, FALSE), 0)</f>
        <v>0</v>
      </c>
      <c r="BL640" s="283" t="e">
        <f t="shared" si="76"/>
        <v>#DIV/0!</v>
      </c>
      <c r="BM640" s="283" t="e">
        <f t="shared" si="77"/>
        <v>#DIV/0!</v>
      </c>
      <c r="BN640" t="e">
        <f t="shared" si="80"/>
        <v>#DIV/0!</v>
      </c>
    </row>
    <row r="641" spans="1:66" x14ac:dyDescent="0.35">
      <c r="A641" t="s">
        <v>944</v>
      </c>
      <c r="B641" s="144"/>
      <c r="C641" s="98"/>
      <c r="D641" s="43" t="str">
        <f t="shared" si="73"/>
        <v>Other</v>
      </c>
      <c r="E641" s="100"/>
      <c r="F641" s="101"/>
      <c r="G641" s="100"/>
      <c r="H641" s="101"/>
      <c r="I641" s="100"/>
      <c r="J641" s="101"/>
      <c r="K641" s="100"/>
      <c r="L641" s="101"/>
      <c r="M641" s="100"/>
      <c r="N641" s="101"/>
      <c r="O641" s="100"/>
      <c r="P641" s="101"/>
      <c r="Q641" s="100"/>
      <c r="R641" s="101"/>
      <c r="S641" s="100"/>
      <c r="T641" s="101"/>
      <c r="U641" s="118"/>
      <c r="V641" s="118"/>
      <c r="W641" s="100"/>
      <c r="X641" s="100"/>
      <c r="Y641" s="100"/>
      <c r="Z641" s="100"/>
      <c r="AA641" s="132"/>
      <c r="AB641" s="101"/>
      <c r="AC641" s="101"/>
      <c r="AD641" s="101"/>
      <c r="AE641" s="100"/>
      <c r="AF641" s="101"/>
      <c r="AG641" s="100"/>
      <c r="AH641" s="101"/>
      <c r="AI641" s="100"/>
      <c r="AJ641" s="101"/>
      <c r="AK641" s="100"/>
      <c r="AL641" s="101"/>
      <c r="AM641" s="101"/>
      <c r="AN641" s="8"/>
      <c r="AO641" s="147">
        <f>IFERROR(VLOOKUP(B641,'A2. Rate Change &amp; Enrollment'!$C$20:$K$769,3,FALSE),0)</f>
        <v>0</v>
      </c>
      <c r="AP641" s="147">
        <f>IFERROR(VLOOKUP(B641,'A2. Rate Change &amp; Enrollment'!$C$20:$K$769,7,FALSE),0)</f>
        <v>0</v>
      </c>
      <c r="AQ641" s="150" t="e">
        <f t="shared" si="78"/>
        <v>#DIV/0!</v>
      </c>
      <c r="AS641" s="177"/>
      <c r="AT641" s="177"/>
      <c r="AV641" s="153" t="e">
        <f t="shared" si="79"/>
        <v>#DIV/0!</v>
      </c>
      <c r="AW641" s="101"/>
      <c r="AY641" s="132"/>
      <c r="AZ641" s="101"/>
      <c r="BA641" s="94"/>
      <c r="BB641" s="94"/>
      <c r="BC641" s="94"/>
      <c r="BD641" s="94"/>
      <c r="BE641" s="101"/>
      <c r="BF641" s="132"/>
      <c r="BG641" s="98"/>
      <c r="BH641" s="74" t="str">
        <f t="shared" si="74"/>
        <v>N</v>
      </c>
      <c r="BI641" t="e">
        <f t="shared" si="75"/>
        <v>#DIV/0!</v>
      </c>
      <c r="BK641" s="283">
        <f>IFERROR(VLOOKUP($B641, 'A2. Rate Change &amp; Enrollment'!$C$14:$BY$769, 75, FALSE), 0)</f>
        <v>0</v>
      </c>
      <c r="BL641" s="283" t="e">
        <f t="shared" si="76"/>
        <v>#DIV/0!</v>
      </c>
      <c r="BM641" s="283" t="e">
        <f t="shared" si="77"/>
        <v>#DIV/0!</v>
      </c>
      <c r="BN641" t="e">
        <f t="shared" si="80"/>
        <v>#DIV/0!</v>
      </c>
    </row>
    <row r="642" spans="1:66" x14ac:dyDescent="0.35">
      <c r="A642" t="s">
        <v>945</v>
      </c>
      <c r="B642" s="144"/>
      <c r="C642" s="98"/>
      <c r="D642" s="43" t="str">
        <f t="shared" si="73"/>
        <v>Other</v>
      </c>
      <c r="E642" s="100"/>
      <c r="F642" s="101"/>
      <c r="G642" s="100"/>
      <c r="H642" s="101"/>
      <c r="I642" s="100"/>
      <c r="J642" s="101"/>
      <c r="K642" s="100"/>
      <c r="L642" s="101"/>
      <c r="M642" s="100"/>
      <c r="N642" s="101"/>
      <c r="O642" s="100"/>
      <c r="P642" s="101"/>
      <c r="Q642" s="100"/>
      <c r="R642" s="101"/>
      <c r="S642" s="100"/>
      <c r="T642" s="101"/>
      <c r="U642" s="118"/>
      <c r="V642" s="118"/>
      <c r="W642" s="100"/>
      <c r="X642" s="100"/>
      <c r="Y642" s="100"/>
      <c r="Z642" s="100"/>
      <c r="AA642" s="132"/>
      <c r="AB642" s="101"/>
      <c r="AC642" s="101"/>
      <c r="AD642" s="101"/>
      <c r="AE642" s="100"/>
      <c r="AF642" s="101"/>
      <c r="AG642" s="100"/>
      <c r="AH642" s="101"/>
      <c r="AI642" s="100"/>
      <c r="AJ642" s="101"/>
      <c r="AK642" s="100"/>
      <c r="AL642" s="101"/>
      <c r="AM642" s="101"/>
      <c r="AN642" s="8"/>
      <c r="AO642" s="147">
        <f>IFERROR(VLOOKUP(B642,'A2. Rate Change &amp; Enrollment'!$C$20:$K$769,3,FALSE),0)</f>
        <v>0</v>
      </c>
      <c r="AP642" s="147">
        <f>IFERROR(VLOOKUP(B642,'A2. Rate Change &amp; Enrollment'!$C$20:$K$769,7,FALSE),0)</f>
        <v>0</v>
      </c>
      <c r="AQ642" s="150" t="e">
        <f t="shared" si="78"/>
        <v>#DIV/0!</v>
      </c>
      <c r="AS642" s="177"/>
      <c r="AT642" s="177"/>
      <c r="AV642" s="153" t="e">
        <f t="shared" si="79"/>
        <v>#DIV/0!</v>
      </c>
      <c r="AW642" s="101"/>
      <c r="AY642" s="132"/>
      <c r="AZ642" s="101"/>
      <c r="BA642" s="94"/>
      <c r="BB642" s="94"/>
      <c r="BC642" s="94"/>
      <c r="BD642" s="94"/>
      <c r="BE642" s="101"/>
      <c r="BF642" s="132"/>
      <c r="BG642" s="98"/>
      <c r="BH642" s="74" t="str">
        <f t="shared" si="74"/>
        <v>N</v>
      </c>
      <c r="BI642" t="e">
        <f t="shared" si="75"/>
        <v>#DIV/0!</v>
      </c>
      <c r="BK642" s="283">
        <f>IFERROR(VLOOKUP($B642, 'A2. Rate Change &amp; Enrollment'!$C$14:$BY$769, 75, FALSE), 0)</f>
        <v>0</v>
      </c>
      <c r="BL642" s="283" t="e">
        <f t="shared" si="76"/>
        <v>#DIV/0!</v>
      </c>
      <c r="BM642" s="283" t="e">
        <f t="shared" si="77"/>
        <v>#DIV/0!</v>
      </c>
      <c r="BN642" t="e">
        <f t="shared" si="80"/>
        <v>#DIV/0!</v>
      </c>
    </row>
    <row r="643" spans="1:66" x14ac:dyDescent="0.35">
      <c r="A643" t="s">
        <v>946</v>
      </c>
      <c r="B643" s="144"/>
      <c r="C643" s="98"/>
      <c r="D643" s="43" t="str">
        <f t="shared" si="73"/>
        <v>Other</v>
      </c>
      <c r="E643" s="100"/>
      <c r="F643" s="101"/>
      <c r="G643" s="100"/>
      <c r="H643" s="101"/>
      <c r="I643" s="100"/>
      <c r="J643" s="101"/>
      <c r="K643" s="100"/>
      <c r="L643" s="101"/>
      <c r="M643" s="100"/>
      <c r="N643" s="101"/>
      <c r="O643" s="100"/>
      <c r="P643" s="101"/>
      <c r="Q643" s="100"/>
      <c r="R643" s="101"/>
      <c r="S643" s="100"/>
      <c r="T643" s="101"/>
      <c r="U643" s="118"/>
      <c r="V643" s="118"/>
      <c r="W643" s="100"/>
      <c r="X643" s="100"/>
      <c r="Y643" s="100"/>
      <c r="Z643" s="100"/>
      <c r="AA643" s="132"/>
      <c r="AB643" s="101"/>
      <c r="AC643" s="101"/>
      <c r="AD643" s="101"/>
      <c r="AE643" s="100"/>
      <c r="AF643" s="101"/>
      <c r="AG643" s="100"/>
      <c r="AH643" s="101"/>
      <c r="AI643" s="100"/>
      <c r="AJ643" s="101"/>
      <c r="AK643" s="100"/>
      <c r="AL643" s="101"/>
      <c r="AM643" s="101"/>
      <c r="AN643" s="8"/>
      <c r="AO643" s="147">
        <f>IFERROR(VLOOKUP(B643,'A2. Rate Change &amp; Enrollment'!$C$20:$K$769,3,FALSE),0)</f>
        <v>0</v>
      </c>
      <c r="AP643" s="147">
        <f>IFERROR(VLOOKUP(B643,'A2. Rate Change &amp; Enrollment'!$C$20:$K$769,7,FALSE),0)</f>
        <v>0</v>
      </c>
      <c r="AQ643" s="150" t="e">
        <f t="shared" si="78"/>
        <v>#DIV/0!</v>
      </c>
      <c r="AS643" s="177"/>
      <c r="AT643" s="177"/>
      <c r="AV643" s="153" t="e">
        <f t="shared" si="79"/>
        <v>#DIV/0!</v>
      </c>
      <c r="AW643" s="101"/>
      <c r="AY643" s="132"/>
      <c r="AZ643" s="101"/>
      <c r="BA643" s="94"/>
      <c r="BB643" s="94"/>
      <c r="BC643" s="94"/>
      <c r="BD643" s="94"/>
      <c r="BE643" s="101"/>
      <c r="BF643" s="132"/>
      <c r="BG643" s="98"/>
      <c r="BH643" s="74" t="str">
        <f t="shared" si="74"/>
        <v>N</v>
      </c>
      <c r="BI643" t="e">
        <f t="shared" si="75"/>
        <v>#DIV/0!</v>
      </c>
      <c r="BK643" s="283">
        <f>IFERROR(VLOOKUP($B643, 'A2. Rate Change &amp; Enrollment'!$C$14:$BY$769, 75, FALSE), 0)</f>
        <v>0</v>
      </c>
      <c r="BL643" s="283" t="e">
        <f t="shared" si="76"/>
        <v>#DIV/0!</v>
      </c>
      <c r="BM643" s="283" t="e">
        <f t="shared" si="77"/>
        <v>#DIV/0!</v>
      </c>
      <c r="BN643" t="e">
        <f t="shared" si="80"/>
        <v>#DIV/0!</v>
      </c>
    </row>
    <row r="644" spans="1:66" x14ac:dyDescent="0.35">
      <c r="A644" t="s">
        <v>947</v>
      </c>
      <c r="B644" s="144"/>
      <c r="C644" s="98"/>
      <c r="D644" s="43" t="str">
        <f t="shared" si="73"/>
        <v>Other</v>
      </c>
      <c r="E644" s="100"/>
      <c r="F644" s="101"/>
      <c r="G644" s="100"/>
      <c r="H644" s="101"/>
      <c r="I644" s="100"/>
      <c r="J644" s="101"/>
      <c r="K644" s="100"/>
      <c r="L644" s="101"/>
      <c r="M644" s="100"/>
      <c r="N644" s="101"/>
      <c r="O644" s="100"/>
      <c r="P644" s="101"/>
      <c r="Q644" s="100"/>
      <c r="R644" s="101"/>
      <c r="S644" s="100"/>
      <c r="T644" s="101"/>
      <c r="U644" s="118"/>
      <c r="V644" s="118"/>
      <c r="W644" s="100"/>
      <c r="X644" s="100"/>
      <c r="Y644" s="100"/>
      <c r="Z644" s="100"/>
      <c r="AA644" s="132"/>
      <c r="AB644" s="101"/>
      <c r="AC644" s="101"/>
      <c r="AD644" s="101"/>
      <c r="AE644" s="100"/>
      <c r="AF644" s="101"/>
      <c r="AG644" s="100"/>
      <c r="AH644" s="101"/>
      <c r="AI644" s="100"/>
      <c r="AJ644" s="101"/>
      <c r="AK644" s="100"/>
      <c r="AL644" s="101"/>
      <c r="AM644" s="101"/>
      <c r="AN644" s="8"/>
      <c r="AO644" s="147">
        <f>IFERROR(VLOOKUP(B644,'A2. Rate Change &amp; Enrollment'!$C$20:$K$769,3,FALSE),0)</f>
        <v>0</v>
      </c>
      <c r="AP644" s="147">
        <f>IFERROR(VLOOKUP(B644,'A2. Rate Change &amp; Enrollment'!$C$20:$K$769,7,FALSE),0)</f>
        <v>0</v>
      </c>
      <c r="AQ644" s="150" t="e">
        <f t="shared" si="78"/>
        <v>#DIV/0!</v>
      </c>
      <c r="AS644" s="177"/>
      <c r="AT644" s="177"/>
      <c r="AV644" s="153" t="e">
        <f t="shared" si="79"/>
        <v>#DIV/0!</v>
      </c>
      <c r="AW644" s="101"/>
      <c r="AY644" s="132"/>
      <c r="AZ644" s="101"/>
      <c r="BA644" s="94"/>
      <c r="BB644" s="94"/>
      <c r="BC644" s="94"/>
      <c r="BD644" s="94"/>
      <c r="BE644" s="101"/>
      <c r="BF644" s="132"/>
      <c r="BG644" s="98"/>
      <c r="BH644" s="74" t="str">
        <f t="shared" si="74"/>
        <v>N</v>
      </c>
      <c r="BI644" t="e">
        <f t="shared" si="75"/>
        <v>#DIV/0!</v>
      </c>
      <c r="BK644" s="283">
        <f>IFERROR(VLOOKUP($B644, 'A2. Rate Change &amp; Enrollment'!$C$14:$BY$769, 75, FALSE), 0)</f>
        <v>0</v>
      </c>
      <c r="BL644" s="283" t="e">
        <f t="shared" si="76"/>
        <v>#DIV/0!</v>
      </c>
      <c r="BM644" s="283" t="e">
        <f t="shared" si="77"/>
        <v>#DIV/0!</v>
      </c>
      <c r="BN644" t="e">
        <f t="shared" si="80"/>
        <v>#DIV/0!</v>
      </c>
    </row>
    <row r="645" spans="1:66" x14ac:dyDescent="0.35">
      <c r="A645" t="s">
        <v>948</v>
      </c>
      <c r="B645" s="144"/>
      <c r="C645" s="98"/>
      <c r="D645" s="43" t="str">
        <f t="shared" si="73"/>
        <v>Other</v>
      </c>
      <c r="E645" s="100"/>
      <c r="F645" s="101"/>
      <c r="G645" s="100"/>
      <c r="H645" s="101"/>
      <c r="I645" s="100"/>
      <c r="J645" s="101"/>
      <c r="K645" s="100"/>
      <c r="L645" s="101"/>
      <c r="M645" s="100"/>
      <c r="N645" s="101"/>
      <c r="O645" s="100"/>
      <c r="P645" s="101"/>
      <c r="Q645" s="100"/>
      <c r="R645" s="101"/>
      <c r="S645" s="100"/>
      <c r="T645" s="101"/>
      <c r="U645" s="118"/>
      <c r="V645" s="118"/>
      <c r="W645" s="100"/>
      <c r="X645" s="100"/>
      <c r="Y645" s="100"/>
      <c r="Z645" s="100"/>
      <c r="AA645" s="132"/>
      <c r="AB645" s="101"/>
      <c r="AC645" s="101"/>
      <c r="AD645" s="101"/>
      <c r="AE645" s="100"/>
      <c r="AF645" s="101"/>
      <c r="AG645" s="100"/>
      <c r="AH645" s="101"/>
      <c r="AI645" s="100"/>
      <c r="AJ645" s="101"/>
      <c r="AK645" s="100"/>
      <c r="AL645" s="101"/>
      <c r="AM645" s="101"/>
      <c r="AN645" s="8"/>
      <c r="AO645" s="147">
        <f>IFERROR(VLOOKUP(B645,'A2. Rate Change &amp; Enrollment'!$C$20:$K$769,3,FALSE),0)</f>
        <v>0</v>
      </c>
      <c r="AP645" s="147">
        <f>IFERROR(VLOOKUP(B645,'A2. Rate Change &amp; Enrollment'!$C$20:$K$769,7,FALSE),0)</f>
        <v>0</v>
      </c>
      <c r="AQ645" s="150" t="e">
        <f t="shared" si="78"/>
        <v>#DIV/0!</v>
      </c>
      <c r="AS645" s="177"/>
      <c r="AT645" s="177"/>
      <c r="AV645" s="153" t="e">
        <f t="shared" si="79"/>
        <v>#DIV/0!</v>
      </c>
      <c r="AW645" s="101"/>
      <c r="AY645" s="132"/>
      <c r="AZ645" s="101"/>
      <c r="BA645" s="94"/>
      <c r="BB645" s="94"/>
      <c r="BC645" s="94"/>
      <c r="BD645" s="94"/>
      <c r="BE645" s="101"/>
      <c r="BF645" s="132"/>
      <c r="BG645" s="98"/>
      <c r="BH645" s="74" t="str">
        <f t="shared" si="74"/>
        <v>N</v>
      </c>
      <c r="BI645" t="e">
        <f t="shared" si="75"/>
        <v>#DIV/0!</v>
      </c>
      <c r="BK645" s="283">
        <f>IFERROR(VLOOKUP($B645, 'A2. Rate Change &amp; Enrollment'!$C$14:$BY$769, 75, FALSE), 0)</f>
        <v>0</v>
      </c>
      <c r="BL645" s="283" t="e">
        <f t="shared" si="76"/>
        <v>#DIV/0!</v>
      </c>
      <c r="BM645" s="283" t="e">
        <f t="shared" si="77"/>
        <v>#DIV/0!</v>
      </c>
      <c r="BN645" t="e">
        <f t="shared" si="80"/>
        <v>#DIV/0!</v>
      </c>
    </row>
    <row r="646" spans="1:66" x14ac:dyDescent="0.35">
      <c r="A646" t="s">
        <v>949</v>
      </c>
      <c r="B646" s="144"/>
      <c r="C646" s="98"/>
      <c r="D646" s="43" t="str">
        <f t="shared" si="73"/>
        <v>Other</v>
      </c>
      <c r="E646" s="100"/>
      <c r="F646" s="101"/>
      <c r="G646" s="100"/>
      <c r="H646" s="101"/>
      <c r="I646" s="100"/>
      <c r="J646" s="101"/>
      <c r="K646" s="100"/>
      <c r="L646" s="101"/>
      <c r="M646" s="100"/>
      <c r="N646" s="101"/>
      <c r="O646" s="100"/>
      <c r="P646" s="101"/>
      <c r="Q646" s="100"/>
      <c r="R646" s="101"/>
      <c r="S646" s="100"/>
      <c r="T646" s="101"/>
      <c r="U646" s="118"/>
      <c r="V646" s="118"/>
      <c r="W646" s="100"/>
      <c r="X646" s="100"/>
      <c r="Y646" s="100"/>
      <c r="Z646" s="100"/>
      <c r="AA646" s="132"/>
      <c r="AB646" s="101"/>
      <c r="AC646" s="101"/>
      <c r="AD646" s="101"/>
      <c r="AE646" s="100"/>
      <c r="AF646" s="101"/>
      <c r="AG646" s="100"/>
      <c r="AH646" s="101"/>
      <c r="AI646" s="100"/>
      <c r="AJ646" s="101"/>
      <c r="AK646" s="100"/>
      <c r="AL646" s="101"/>
      <c r="AM646" s="101"/>
      <c r="AN646" s="8"/>
      <c r="AO646" s="147">
        <f>IFERROR(VLOOKUP(B646,'A2. Rate Change &amp; Enrollment'!$C$20:$K$769,3,FALSE),0)</f>
        <v>0</v>
      </c>
      <c r="AP646" s="147">
        <f>IFERROR(VLOOKUP(B646,'A2. Rate Change &amp; Enrollment'!$C$20:$K$769,7,FALSE),0)</f>
        <v>0</v>
      </c>
      <c r="AQ646" s="150" t="e">
        <f t="shared" si="78"/>
        <v>#DIV/0!</v>
      </c>
      <c r="AS646" s="177"/>
      <c r="AT646" s="177"/>
      <c r="AV646" s="153" t="e">
        <f t="shared" si="79"/>
        <v>#DIV/0!</v>
      </c>
      <c r="AW646" s="101"/>
      <c r="AY646" s="132"/>
      <c r="AZ646" s="101"/>
      <c r="BA646" s="94"/>
      <c r="BB646" s="94"/>
      <c r="BC646" s="94"/>
      <c r="BD646" s="94"/>
      <c r="BE646" s="101"/>
      <c r="BF646" s="132"/>
      <c r="BG646" s="98"/>
      <c r="BH646" s="74" t="str">
        <f t="shared" si="74"/>
        <v>N</v>
      </c>
      <c r="BI646" t="e">
        <f t="shared" si="75"/>
        <v>#DIV/0!</v>
      </c>
      <c r="BK646" s="283">
        <f>IFERROR(VLOOKUP($B646, 'A2. Rate Change &amp; Enrollment'!$C$14:$BY$769, 75, FALSE), 0)</f>
        <v>0</v>
      </c>
      <c r="BL646" s="283" t="e">
        <f t="shared" si="76"/>
        <v>#DIV/0!</v>
      </c>
      <c r="BM646" s="283" t="e">
        <f t="shared" si="77"/>
        <v>#DIV/0!</v>
      </c>
      <c r="BN646" t="e">
        <f t="shared" si="80"/>
        <v>#DIV/0!</v>
      </c>
    </row>
    <row r="647" spans="1:66" x14ac:dyDescent="0.35">
      <c r="A647" t="s">
        <v>950</v>
      </c>
      <c r="B647" s="144"/>
      <c r="C647" s="98"/>
      <c r="D647" s="43" t="str">
        <f t="shared" si="73"/>
        <v>Other</v>
      </c>
      <c r="E647" s="100"/>
      <c r="F647" s="101"/>
      <c r="G647" s="100"/>
      <c r="H647" s="101"/>
      <c r="I647" s="100"/>
      <c r="J647" s="101"/>
      <c r="K647" s="100"/>
      <c r="L647" s="101"/>
      <c r="M647" s="100"/>
      <c r="N647" s="101"/>
      <c r="O647" s="100"/>
      <c r="P647" s="101"/>
      <c r="Q647" s="100"/>
      <c r="R647" s="101"/>
      <c r="S647" s="100"/>
      <c r="T647" s="101"/>
      <c r="U647" s="118"/>
      <c r="V647" s="118"/>
      <c r="W647" s="100"/>
      <c r="X647" s="100"/>
      <c r="Y647" s="100"/>
      <c r="Z647" s="100"/>
      <c r="AA647" s="132"/>
      <c r="AB647" s="101"/>
      <c r="AC647" s="101"/>
      <c r="AD647" s="101"/>
      <c r="AE647" s="100"/>
      <c r="AF647" s="101"/>
      <c r="AG647" s="100"/>
      <c r="AH647" s="101"/>
      <c r="AI647" s="100"/>
      <c r="AJ647" s="101"/>
      <c r="AK647" s="100"/>
      <c r="AL647" s="101"/>
      <c r="AM647" s="101"/>
      <c r="AN647" s="8"/>
      <c r="AO647" s="147">
        <f>IFERROR(VLOOKUP(B647,'A2. Rate Change &amp; Enrollment'!$C$20:$K$769,3,FALSE),0)</f>
        <v>0</v>
      </c>
      <c r="AP647" s="147">
        <f>IFERROR(VLOOKUP(B647,'A2. Rate Change &amp; Enrollment'!$C$20:$K$769,7,FALSE),0)</f>
        <v>0</v>
      </c>
      <c r="AQ647" s="150" t="e">
        <f t="shared" si="78"/>
        <v>#DIV/0!</v>
      </c>
      <c r="AS647" s="177"/>
      <c r="AT647" s="177"/>
      <c r="AV647" s="153" t="e">
        <f t="shared" si="79"/>
        <v>#DIV/0!</v>
      </c>
      <c r="AW647" s="101"/>
      <c r="AY647" s="132"/>
      <c r="AZ647" s="101"/>
      <c r="BA647" s="94"/>
      <c r="BB647" s="94"/>
      <c r="BC647" s="94"/>
      <c r="BD647" s="94"/>
      <c r="BE647" s="101"/>
      <c r="BF647" s="132"/>
      <c r="BG647" s="98"/>
      <c r="BH647" s="74" t="str">
        <f t="shared" si="74"/>
        <v>N</v>
      </c>
      <c r="BI647" t="e">
        <f t="shared" si="75"/>
        <v>#DIV/0!</v>
      </c>
      <c r="BK647" s="283">
        <f>IFERROR(VLOOKUP($B647, 'A2. Rate Change &amp; Enrollment'!$C$14:$BY$769, 75, FALSE), 0)</f>
        <v>0</v>
      </c>
      <c r="BL647" s="283" t="e">
        <f t="shared" si="76"/>
        <v>#DIV/0!</v>
      </c>
      <c r="BM647" s="283" t="e">
        <f t="shared" si="77"/>
        <v>#DIV/0!</v>
      </c>
      <c r="BN647" t="e">
        <f t="shared" si="80"/>
        <v>#DIV/0!</v>
      </c>
    </row>
    <row r="648" spans="1:66" x14ac:dyDescent="0.35">
      <c r="A648" t="s">
        <v>951</v>
      </c>
      <c r="B648" s="144"/>
      <c r="C648" s="98"/>
      <c r="D648" s="43" t="str">
        <f t="shared" si="73"/>
        <v>Other</v>
      </c>
      <c r="E648" s="100"/>
      <c r="F648" s="101"/>
      <c r="G648" s="100"/>
      <c r="H648" s="101"/>
      <c r="I648" s="100"/>
      <c r="J648" s="101"/>
      <c r="K648" s="100"/>
      <c r="L648" s="101"/>
      <c r="M648" s="100"/>
      <c r="N648" s="101"/>
      <c r="O648" s="100"/>
      <c r="P648" s="101"/>
      <c r="Q648" s="100"/>
      <c r="R648" s="101"/>
      <c r="S648" s="100"/>
      <c r="T648" s="101"/>
      <c r="U648" s="118"/>
      <c r="V648" s="118"/>
      <c r="W648" s="100"/>
      <c r="X648" s="100"/>
      <c r="Y648" s="100"/>
      <c r="Z648" s="100"/>
      <c r="AA648" s="132"/>
      <c r="AB648" s="101"/>
      <c r="AC648" s="101"/>
      <c r="AD648" s="101"/>
      <c r="AE648" s="100"/>
      <c r="AF648" s="101"/>
      <c r="AG648" s="100"/>
      <c r="AH648" s="101"/>
      <c r="AI648" s="100"/>
      <c r="AJ648" s="101"/>
      <c r="AK648" s="100"/>
      <c r="AL648" s="101"/>
      <c r="AM648" s="101"/>
      <c r="AN648" s="8"/>
      <c r="AO648" s="147">
        <f>IFERROR(VLOOKUP(B648,'A2. Rate Change &amp; Enrollment'!$C$20:$K$769,3,FALSE),0)</f>
        <v>0</v>
      </c>
      <c r="AP648" s="147">
        <f>IFERROR(VLOOKUP(B648,'A2. Rate Change &amp; Enrollment'!$C$20:$K$769,7,FALSE),0)</f>
        <v>0</v>
      </c>
      <c r="AQ648" s="150" t="e">
        <f t="shared" si="78"/>
        <v>#DIV/0!</v>
      </c>
      <c r="AS648" s="177"/>
      <c r="AT648" s="177"/>
      <c r="AV648" s="153" t="e">
        <f t="shared" si="79"/>
        <v>#DIV/0!</v>
      </c>
      <c r="AW648" s="101"/>
      <c r="AY648" s="132"/>
      <c r="AZ648" s="101"/>
      <c r="BA648" s="94"/>
      <c r="BB648" s="94"/>
      <c r="BC648" s="94"/>
      <c r="BD648" s="94"/>
      <c r="BE648" s="101"/>
      <c r="BF648" s="132"/>
      <c r="BG648" s="98"/>
      <c r="BH648" s="74" t="str">
        <f t="shared" si="74"/>
        <v>N</v>
      </c>
      <c r="BI648" t="e">
        <f t="shared" si="75"/>
        <v>#DIV/0!</v>
      </c>
      <c r="BK648" s="283">
        <f>IFERROR(VLOOKUP($B648, 'A2. Rate Change &amp; Enrollment'!$C$14:$BY$769, 75, FALSE), 0)</f>
        <v>0</v>
      </c>
      <c r="BL648" s="283" t="e">
        <f t="shared" si="76"/>
        <v>#DIV/0!</v>
      </c>
      <c r="BM648" s="283" t="e">
        <f t="shared" si="77"/>
        <v>#DIV/0!</v>
      </c>
      <c r="BN648" t="e">
        <f t="shared" si="80"/>
        <v>#DIV/0!</v>
      </c>
    </row>
    <row r="649" spans="1:66" x14ac:dyDescent="0.35">
      <c r="A649" t="s">
        <v>952</v>
      </c>
      <c r="B649" s="144"/>
      <c r="C649" s="98"/>
      <c r="D649" s="43" t="str">
        <f t="shared" si="73"/>
        <v>Other</v>
      </c>
      <c r="E649" s="100"/>
      <c r="F649" s="101"/>
      <c r="G649" s="100"/>
      <c r="H649" s="101"/>
      <c r="I649" s="100"/>
      <c r="J649" s="101"/>
      <c r="K649" s="100"/>
      <c r="L649" s="101"/>
      <c r="M649" s="100"/>
      <c r="N649" s="101"/>
      <c r="O649" s="100"/>
      <c r="P649" s="101"/>
      <c r="Q649" s="100"/>
      <c r="R649" s="101"/>
      <c r="S649" s="100"/>
      <c r="T649" s="101"/>
      <c r="U649" s="118"/>
      <c r="V649" s="118"/>
      <c r="W649" s="100"/>
      <c r="X649" s="100"/>
      <c r="Y649" s="100"/>
      <c r="Z649" s="100"/>
      <c r="AA649" s="132"/>
      <c r="AB649" s="101"/>
      <c r="AC649" s="101"/>
      <c r="AD649" s="101"/>
      <c r="AE649" s="100"/>
      <c r="AF649" s="101"/>
      <c r="AG649" s="100"/>
      <c r="AH649" s="101"/>
      <c r="AI649" s="100"/>
      <c r="AJ649" s="101"/>
      <c r="AK649" s="100"/>
      <c r="AL649" s="101"/>
      <c r="AM649" s="101"/>
      <c r="AN649" s="8"/>
      <c r="AO649" s="147">
        <f>IFERROR(VLOOKUP(B649,'A2. Rate Change &amp; Enrollment'!$C$20:$K$769,3,FALSE),0)</f>
        <v>0</v>
      </c>
      <c r="AP649" s="147">
        <f>IFERROR(VLOOKUP(B649,'A2. Rate Change &amp; Enrollment'!$C$20:$K$769,7,FALSE),0)</f>
        <v>0</v>
      </c>
      <c r="AQ649" s="150" t="e">
        <f t="shared" si="78"/>
        <v>#DIV/0!</v>
      </c>
      <c r="AS649" s="177"/>
      <c r="AT649" s="177"/>
      <c r="AV649" s="153" t="e">
        <f t="shared" si="79"/>
        <v>#DIV/0!</v>
      </c>
      <c r="AW649" s="101"/>
      <c r="AY649" s="132"/>
      <c r="AZ649" s="101"/>
      <c r="BA649" s="94"/>
      <c r="BB649" s="94"/>
      <c r="BC649" s="94"/>
      <c r="BD649" s="94"/>
      <c r="BE649" s="101"/>
      <c r="BF649" s="132"/>
      <c r="BG649" s="98"/>
      <c r="BH649" s="74" t="str">
        <f t="shared" si="74"/>
        <v>N</v>
      </c>
      <c r="BI649" t="e">
        <f t="shared" si="75"/>
        <v>#DIV/0!</v>
      </c>
      <c r="BK649" s="283">
        <f>IFERROR(VLOOKUP($B649, 'A2. Rate Change &amp; Enrollment'!$C$14:$BY$769, 75, FALSE), 0)</f>
        <v>0</v>
      </c>
      <c r="BL649" s="283" t="e">
        <f t="shared" si="76"/>
        <v>#DIV/0!</v>
      </c>
      <c r="BM649" s="283" t="e">
        <f t="shared" si="77"/>
        <v>#DIV/0!</v>
      </c>
      <c r="BN649" t="e">
        <f t="shared" si="80"/>
        <v>#DIV/0!</v>
      </c>
    </row>
    <row r="650" spans="1:66" x14ac:dyDescent="0.35">
      <c r="A650" t="s">
        <v>953</v>
      </c>
      <c r="B650" s="144"/>
      <c r="C650" s="98"/>
      <c r="D650" s="43" t="str">
        <f t="shared" si="73"/>
        <v>Other</v>
      </c>
      <c r="E650" s="100"/>
      <c r="F650" s="101"/>
      <c r="G650" s="100"/>
      <c r="H650" s="101"/>
      <c r="I650" s="100"/>
      <c r="J650" s="101"/>
      <c r="K650" s="100"/>
      <c r="L650" s="101"/>
      <c r="M650" s="100"/>
      <c r="N650" s="101"/>
      <c r="O650" s="100"/>
      <c r="P650" s="101"/>
      <c r="Q650" s="100"/>
      <c r="R650" s="101"/>
      <c r="S650" s="100"/>
      <c r="T650" s="101"/>
      <c r="U650" s="118"/>
      <c r="V650" s="118"/>
      <c r="W650" s="100"/>
      <c r="X650" s="100"/>
      <c r="Y650" s="100"/>
      <c r="Z650" s="100"/>
      <c r="AA650" s="132"/>
      <c r="AB650" s="101"/>
      <c r="AC650" s="101"/>
      <c r="AD650" s="101"/>
      <c r="AE650" s="100"/>
      <c r="AF650" s="101"/>
      <c r="AG650" s="100"/>
      <c r="AH650" s="101"/>
      <c r="AI650" s="100"/>
      <c r="AJ650" s="101"/>
      <c r="AK650" s="100"/>
      <c r="AL650" s="101"/>
      <c r="AM650" s="101"/>
      <c r="AN650" s="8"/>
      <c r="AO650" s="147">
        <f>IFERROR(VLOOKUP(B650,'A2. Rate Change &amp; Enrollment'!$C$20:$K$769,3,FALSE),0)</f>
        <v>0</v>
      </c>
      <c r="AP650" s="147">
        <f>IFERROR(VLOOKUP(B650,'A2. Rate Change &amp; Enrollment'!$C$20:$K$769,7,FALSE),0)</f>
        <v>0</v>
      </c>
      <c r="AQ650" s="150" t="e">
        <f t="shared" si="78"/>
        <v>#DIV/0!</v>
      </c>
      <c r="AS650" s="177"/>
      <c r="AT650" s="177"/>
      <c r="AV650" s="153" t="e">
        <f t="shared" si="79"/>
        <v>#DIV/0!</v>
      </c>
      <c r="AW650" s="101"/>
      <c r="AY650" s="132"/>
      <c r="AZ650" s="101"/>
      <c r="BA650" s="94"/>
      <c r="BB650" s="94"/>
      <c r="BC650" s="94"/>
      <c r="BD650" s="94"/>
      <c r="BE650" s="101"/>
      <c r="BF650" s="132"/>
      <c r="BG650" s="98"/>
      <c r="BH650" s="74" t="str">
        <f t="shared" si="74"/>
        <v>N</v>
      </c>
      <c r="BI650" t="e">
        <f t="shared" si="75"/>
        <v>#DIV/0!</v>
      </c>
      <c r="BK650" s="283">
        <f>IFERROR(VLOOKUP($B650, 'A2. Rate Change &amp; Enrollment'!$C$14:$BY$769, 75, FALSE), 0)</f>
        <v>0</v>
      </c>
      <c r="BL650" s="283" t="e">
        <f t="shared" si="76"/>
        <v>#DIV/0!</v>
      </c>
      <c r="BM650" s="283" t="e">
        <f t="shared" si="77"/>
        <v>#DIV/0!</v>
      </c>
      <c r="BN650" t="e">
        <f t="shared" si="80"/>
        <v>#DIV/0!</v>
      </c>
    </row>
    <row r="651" spans="1:66" x14ac:dyDescent="0.35">
      <c r="A651" t="s">
        <v>954</v>
      </c>
      <c r="B651" s="144"/>
      <c r="C651" s="98"/>
      <c r="D651" s="43" t="str">
        <f t="shared" si="73"/>
        <v>Other</v>
      </c>
      <c r="E651" s="100"/>
      <c r="F651" s="101"/>
      <c r="G651" s="100"/>
      <c r="H651" s="101"/>
      <c r="I651" s="100"/>
      <c r="J651" s="101"/>
      <c r="K651" s="100"/>
      <c r="L651" s="101"/>
      <c r="M651" s="100"/>
      <c r="N651" s="101"/>
      <c r="O651" s="100"/>
      <c r="P651" s="101"/>
      <c r="Q651" s="100"/>
      <c r="R651" s="101"/>
      <c r="S651" s="100"/>
      <c r="T651" s="101"/>
      <c r="U651" s="118"/>
      <c r="V651" s="118"/>
      <c r="W651" s="100"/>
      <c r="X651" s="100"/>
      <c r="Y651" s="100"/>
      <c r="Z651" s="100"/>
      <c r="AA651" s="132"/>
      <c r="AB651" s="101"/>
      <c r="AC651" s="101"/>
      <c r="AD651" s="101"/>
      <c r="AE651" s="100"/>
      <c r="AF651" s="101"/>
      <c r="AG651" s="100"/>
      <c r="AH651" s="101"/>
      <c r="AI651" s="100"/>
      <c r="AJ651" s="101"/>
      <c r="AK651" s="100"/>
      <c r="AL651" s="101"/>
      <c r="AM651" s="101"/>
      <c r="AN651" s="8"/>
      <c r="AO651" s="147">
        <f>IFERROR(VLOOKUP(B651,'A2. Rate Change &amp; Enrollment'!$C$20:$K$769,3,FALSE),0)</f>
        <v>0</v>
      </c>
      <c r="AP651" s="147">
        <f>IFERROR(VLOOKUP(B651,'A2. Rate Change &amp; Enrollment'!$C$20:$K$769,7,FALSE),0)</f>
        <v>0</v>
      </c>
      <c r="AQ651" s="150" t="e">
        <f t="shared" si="78"/>
        <v>#DIV/0!</v>
      </c>
      <c r="AS651" s="177"/>
      <c r="AT651" s="177"/>
      <c r="AV651" s="153" t="e">
        <f t="shared" si="79"/>
        <v>#DIV/0!</v>
      </c>
      <c r="AW651" s="101"/>
      <c r="AY651" s="132"/>
      <c r="AZ651" s="101"/>
      <c r="BA651" s="94"/>
      <c r="BB651" s="94"/>
      <c r="BC651" s="94"/>
      <c r="BD651" s="94"/>
      <c r="BE651" s="101"/>
      <c r="BF651" s="132"/>
      <c r="BG651" s="98"/>
      <c r="BH651" s="74" t="str">
        <f t="shared" si="74"/>
        <v>N</v>
      </c>
      <c r="BI651" t="e">
        <f t="shared" si="75"/>
        <v>#DIV/0!</v>
      </c>
      <c r="BK651" s="283">
        <f>IFERROR(VLOOKUP($B651, 'A2. Rate Change &amp; Enrollment'!$C$14:$BY$769, 75, FALSE), 0)</f>
        <v>0</v>
      </c>
      <c r="BL651" s="283" t="e">
        <f t="shared" si="76"/>
        <v>#DIV/0!</v>
      </c>
      <c r="BM651" s="283" t="e">
        <f t="shared" si="77"/>
        <v>#DIV/0!</v>
      </c>
      <c r="BN651" t="e">
        <f t="shared" si="80"/>
        <v>#DIV/0!</v>
      </c>
    </row>
    <row r="652" spans="1:66" x14ac:dyDescent="0.35">
      <c r="A652" t="s">
        <v>955</v>
      </c>
      <c r="B652" s="144"/>
      <c r="C652" s="98"/>
      <c r="D652" s="43" t="str">
        <f t="shared" si="73"/>
        <v>Other</v>
      </c>
      <c r="E652" s="100"/>
      <c r="F652" s="101"/>
      <c r="G652" s="100"/>
      <c r="H652" s="101"/>
      <c r="I652" s="100"/>
      <c r="J652" s="101"/>
      <c r="K652" s="100"/>
      <c r="L652" s="101"/>
      <c r="M652" s="100"/>
      <c r="N652" s="101"/>
      <c r="O652" s="100"/>
      <c r="P652" s="101"/>
      <c r="Q652" s="100"/>
      <c r="R652" s="101"/>
      <c r="S652" s="100"/>
      <c r="T652" s="101"/>
      <c r="U652" s="118"/>
      <c r="V652" s="118"/>
      <c r="W652" s="100"/>
      <c r="X652" s="100"/>
      <c r="Y652" s="100"/>
      <c r="Z652" s="100"/>
      <c r="AA652" s="132"/>
      <c r="AB652" s="101"/>
      <c r="AC652" s="101"/>
      <c r="AD652" s="101"/>
      <c r="AE652" s="100"/>
      <c r="AF652" s="101"/>
      <c r="AG652" s="100"/>
      <c r="AH652" s="101"/>
      <c r="AI652" s="100"/>
      <c r="AJ652" s="101"/>
      <c r="AK652" s="100"/>
      <c r="AL652" s="101"/>
      <c r="AM652" s="101"/>
      <c r="AN652" s="8"/>
      <c r="AO652" s="147">
        <f>IFERROR(VLOOKUP(B652,'A2. Rate Change &amp; Enrollment'!$C$20:$K$769,3,FALSE),0)</f>
        <v>0</v>
      </c>
      <c r="AP652" s="147">
        <f>IFERROR(VLOOKUP(B652,'A2. Rate Change &amp; Enrollment'!$C$20:$K$769,7,FALSE),0)</f>
        <v>0</v>
      </c>
      <c r="AQ652" s="150" t="e">
        <f t="shared" si="78"/>
        <v>#DIV/0!</v>
      </c>
      <c r="AS652" s="177"/>
      <c r="AT652" s="177"/>
      <c r="AV652" s="153" t="e">
        <f t="shared" si="79"/>
        <v>#DIV/0!</v>
      </c>
      <c r="AW652" s="101"/>
      <c r="AY652" s="132"/>
      <c r="AZ652" s="101"/>
      <c r="BA652" s="94"/>
      <c r="BB652" s="94"/>
      <c r="BC652" s="94"/>
      <c r="BD652" s="94"/>
      <c r="BE652" s="101"/>
      <c r="BF652" s="132"/>
      <c r="BG652" s="98"/>
      <c r="BH652" s="74" t="str">
        <f t="shared" si="74"/>
        <v>N</v>
      </c>
      <c r="BI652" t="e">
        <f t="shared" si="75"/>
        <v>#DIV/0!</v>
      </c>
      <c r="BK652" s="283">
        <f>IFERROR(VLOOKUP($B652, 'A2. Rate Change &amp; Enrollment'!$C$14:$BY$769, 75, FALSE), 0)</f>
        <v>0</v>
      </c>
      <c r="BL652" s="283" t="e">
        <f t="shared" si="76"/>
        <v>#DIV/0!</v>
      </c>
      <c r="BM652" s="283" t="e">
        <f t="shared" si="77"/>
        <v>#DIV/0!</v>
      </c>
      <c r="BN652" t="e">
        <f t="shared" si="80"/>
        <v>#DIV/0!</v>
      </c>
    </row>
    <row r="653" spans="1:66" x14ac:dyDescent="0.35">
      <c r="A653" t="s">
        <v>956</v>
      </c>
      <c r="B653" s="144"/>
      <c r="C653" s="98"/>
      <c r="D653" s="43" t="str">
        <f t="shared" si="73"/>
        <v>Other</v>
      </c>
      <c r="E653" s="100"/>
      <c r="F653" s="101"/>
      <c r="G653" s="100"/>
      <c r="H653" s="101"/>
      <c r="I653" s="100"/>
      <c r="J653" s="101"/>
      <c r="K653" s="100"/>
      <c r="L653" s="101"/>
      <c r="M653" s="100"/>
      <c r="N653" s="101"/>
      <c r="O653" s="100"/>
      <c r="P653" s="101"/>
      <c r="Q653" s="100"/>
      <c r="R653" s="101"/>
      <c r="S653" s="100"/>
      <c r="T653" s="101"/>
      <c r="U653" s="118"/>
      <c r="V653" s="118"/>
      <c r="W653" s="100"/>
      <c r="X653" s="100"/>
      <c r="Y653" s="100"/>
      <c r="Z653" s="100"/>
      <c r="AA653" s="132"/>
      <c r="AB653" s="101"/>
      <c r="AC653" s="101"/>
      <c r="AD653" s="101"/>
      <c r="AE653" s="100"/>
      <c r="AF653" s="101"/>
      <c r="AG653" s="100"/>
      <c r="AH653" s="101"/>
      <c r="AI653" s="100"/>
      <c r="AJ653" s="101"/>
      <c r="AK653" s="100"/>
      <c r="AL653" s="101"/>
      <c r="AM653" s="101"/>
      <c r="AN653" s="8"/>
      <c r="AO653" s="147">
        <f>IFERROR(VLOOKUP(B653,'A2. Rate Change &amp; Enrollment'!$C$20:$K$769,3,FALSE),0)</f>
        <v>0</v>
      </c>
      <c r="AP653" s="147">
        <f>IFERROR(VLOOKUP(B653,'A2. Rate Change &amp; Enrollment'!$C$20:$K$769,7,FALSE),0)</f>
        <v>0</v>
      </c>
      <c r="AQ653" s="150" t="e">
        <f t="shared" si="78"/>
        <v>#DIV/0!</v>
      </c>
      <c r="AS653" s="177"/>
      <c r="AT653" s="177"/>
      <c r="AV653" s="153" t="e">
        <f t="shared" si="79"/>
        <v>#DIV/0!</v>
      </c>
      <c r="AW653" s="101"/>
      <c r="AY653" s="132"/>
      <c r="AZ653" s="101"/>
      <c r="BA653" s="94"/>
      <c r="BB653" s="94"/>
      <c r="BC653" s="94"/>
      <c r="BD653" s="94"/>
      <c r="BE653" s="101"/>
      <c r="BF653" s="132"/>
      <c r="BG653" s="98"/>
      <c r="BH653" s="74" t="str">
        <f t="shared" si="74"/>
        <v>N</v>
      </c>
      <c r="BI653" t="e">
        <f t="shared" si="75"/>
        <v>#DIV/0!</v>
      </c>
      <c r="BK653" s="283">
        <f>IFERROR(VLOOKUP($B653, 'A2. Rate Change &amp; Enrollment'!$C$14:$BY$769, 75, FALSE), 0)</f>
        <v>0</v>
      </c>
      <c r="BL653" s="283" t="e">
        <f t="shared" si="76"/>
        <v>#DIV/0!</v>
      </c>
      <c r="BM653" s="283" t="e">
        <f t="shared" si="77"/>
        <v>#DIV/0!</v>
      </c>
      <c r="BN653" t="e">
        <f t="shared" si="80"/>
        <v>#DIV/0!</v>
      </c>
    </row>
    <row r="654" spans="1:66" x14ac:dyDescent="0.35">
      <c r="A654" t="s">
        <v>957</v>
      </c>
      <c r="B654" s="144"/>
      <c r="C654" s="98"/>
      <c r="D654" s="43" t="str">
        <f t="shared" si="73"/>
        <v>Other</v>
      </c>
      <c r="E654" s="100"/>
      <c r="F654" s="101"/>
      <c r="G654" s="100"/>
      <c r="H654" s="101"/>
      <c r="I654" s="100"/>
      <c r="J654" s="101"/>
      <c r="K654" s="100"/>
      <c r="L654" s="101"/>
      <c r="M654" s="100"/>
      <c r="N654" s="101"/>
      <c r="O654" s="100"/>
      <c r="P654" s="101"/>
      <c r="Q654" s="100"/>
      <c r="R654" s="101"/>
      <c r="S654" s="100"/>
      <c r="T654" s="101"/>
      <c r="U654" s="118"/>
      <c r="V654" s="118"/>
      <c r="W654" s="100"/>
      <c r="X654" s="100"/>
      <c r="Y654" s="100"/>
      <c r="Z654" s="100"/>
      <c r="AA654" s="132"/>
      <c r="AB654" s="101"/>
      <c r="AC654" s="101"/>
      <c r="AD654" s="101"/>
      <c r="AE654" s="100"/>
      <c r="AF654" s="101"/>
      <c r="AG654" s="100"/>
      <c r="AH654" s="101"/>
      <c r="AI654" s="100"/>
      <c r="AJ654" s="101"/>
      <c r="AK654" s="100"/>
      <c r="AL654" s="101"/>
      <c r="AM654" s="101"/>
      <c r="AN654" s="8"/>
      <c r="AO654" s="147">
        <f>IFERROR(VLOOKUP(B654,'A2. Rate Change &amp; Enrollment'!$C$20:$K$769,3,FALSE),0)</f>
        <v>0</v>
      </c>
      <c r="AP654" s="147">
        <f>IFERROR(VLOOKUP(B654,'A2. Rate Change &amp; Enrollment'!$C$20:$K$769,7,FALSE),0)</f>
        <v>0</v>
      </c>
      <c r="AQ654" s="150" t="e">
        <f t="shared" si="78"/>
        <v>#DIV/0!</v>
      </c>
      <c r="AS654" s="177"/>
      <c r="AT654" s="177"/>
      <c r="AV654" s="153" t="e">
        <f t="shared" si="79"/>
        <v>#DIV/0!</v>
      </c>
      <c r="AW654" s="101"/>
      <c r="AY654" s="132"/>
      <c r="AZ654" s="101"/>
      <c r="BA654" s="94"/>
      <c r="BB654" s="94"/>
      <c r="BC654" s="94"/>
      <c r="BD654" s="94"/>
      <c r="BE654" s="101"/>
      <c r="BF654" s="132"/>
      <c r="BG654" s="98"/>
      <c r="BH654" s="74" t="str">
        <f t="shared" si="74"/>
        <v>N</v>
      </c>
      <c r="BI654" t="e">
        <f t="shared" si="75"/>
        <v>#DIV/0!</v>
      </c>
      <c r="BK654" s="283">
        <f>IFERROR(VLOOKUP($B654, 'A2. Rate Change &amp; Enrollment'!$C$14:$BY$769, 75, FALSE), 0)</f>
        <v>0</v>
      </c>
      <c r="BL654" s="283" t="e">
        <f t="shared" si="76"/>
        <v>#DIV/0!</v>
      </c>
      <c r="BM654" s="283" t="e">
        <f t="shared" si="77"/>
        <v>#DIV/0!</v>
      </c>
      <c r="BN654" t="e">
        <f t="shared" si="80"/>
        <v>#DIV/0!</v>
      </c>
    </row>
    <row r="655" spans="1:66" x14ac:dyDescent="0.35">
      <c r="A655" t="s">
        <v>958</v>
      </c>
      <c r="B655" s="144"/>
      <c r="C655" s="98"/>
      <c r="D655" s="43" t="str">
        <f t="shared" si="73"/>
        <v>Other</v>
      </c>
      <c r="E655" s="100"/>
      <c r="F655" s="101"/>
      <c r="G655" s="100"/>
      <c r="H655" s="101"/>
      <c r="I655" s="100"/>
      <c r="J655" s="101"/>
      <c r="K655" s="100"/>
      <c r="L655" s="101"/>
      <c r="M655" s="100"/>
      <c r="N655" s="101"/>
      <c r="O655" s="100"/>
      <c r="P655" s="101"/>
      <c r="Q655" s="100"/>
      <c r="R655" s="101"/>
      <c r="S655" s="100"/>
      <c r="T655" s="101"/>
      <c r="U655" s="118"/>
      <c r="V655" s="118"/>
      <c r="W655" s="100"/>
      <c r="X655" s="100"/>
      <c r="Y655" s="100"/>
      <c r="Z655" s="100"/>
      <c r="AA655" s="132"/>
      <c r="AB655" s="101"/>
      <c r="AC655" s="101"/>
      <c r="AD655" s="101"/>
      <c r="AE655" s="100"/>
      <c r="AF655" s="101"/>
      <c r="AG655" s="100"/>
      <c r="AH655" s="101"/>
      <c r="AI655" s="100"/>
      <c r="AJ655" s="101"/>
      <c r="AK655" s="100"/>
      <c r="AL655" s="101"/>
      <c r="AM655" s="101"/>
      <c r="AN655" s="8"/>
      <c r="AO655" s="147">
        <f>IFERROR(VLOOKUP(B655,'A2. Rate Change &amp; Enrollment'!$C$20:$K$769,3,FALSE),0)</f>
        <v>0</v>
      </c>
      <c r="AP655" s="147">
        <f>IFERROR(VLOOKUP(B655,'A2. Rate Change &amp; Enrollment'!$C$20:$K$769,7,FALSE),0)</f>
        <v>0</v>
      </c>
      <c r="AQ655" s="150" t="e">
        <f t="shared" si="78"/>
        <v>#DIV/0!</v>
      </c>
      <c r="AS655" s="177"/>
      <c r="AT655" s="177"/>
      <c r="AV655" s="153" t="e">
        <f t="shared" si="79"/>
        <v>#DIV/0!</v>
      </c>
      <c r="AW655" s="101"/>
      <c r="AY655" s="132"/>
      <c r="AZ655" s="101"/>
      <c r="BA655" s="94"/>
      <c r="BB655" s="94"/>
      <c r="BC655" s="94"/>
      <c r="BD655" s="94"/>
      <c r="BE655" s="101"/>
      <c r="BF655" s="132"/>
      <c r="BG655" s="98"/>
      <c r="BH655" s="74" t="str">
        <f t="shared" si="74"/>
        <v>N</v>
      </c>
      <c r="BI655" t="e">
        <f t="shared" si="75"/>
        <v>#DIV/0!</v>
      </c>
      <c r="BK655" s="283">
        <f>IFERROR(VLOOKUP($B655, 'A2. Rate Change &amp; Enrollment'!$C$14:$BY$769, 75, FALSE), 0)</f>
        <v>0</v>
      </c>
      <c r="BL655" s="283" t="e">
        <f t="shared" si="76"/>
        <v>#DIV/0!</v>
      </c>
      <c r="BM655" s="283" t="e">
        <f t="shared" si="77"/>
        <v>#DIV/0!</v>
      </c>
      <c r="BN655" t="e">
        <f t="shared" si="80"/>
        <v>#DIV/0!</v>
      </c>
    </row>
    <row r="656" spans="1:66" x14ac:dyDescent="0.35">
      <c r="A656" t="s">
        <v>959</v>
      </c>
      <c r="B656" s="144"/>
      <c r="C656" s="98"/>
      <c r="D656" s="43" t="str">
        <f t="shared" ref="D656:D719" si="81">$B$4</f>
        <v>Other</v>
      </c>
      <c r="E656" s="100"/>
      <c r="F656" s="101"/>
      <c r="G656" s="100"/>
      <c r="H656" s="101"/>
      <c r="I656" s="100"/>
      <c r="J656" s="101"/>
      <c r="K656" s="100"/>
      <c r="L656" s="101"/>
      <c r="M656" s="100"/>
      <c r="N656" s="101"/>
      <c r="O656" s="100"/>
      <c r="P656" s="101"/>
      <c r="Q656" s="100"/>
      <c r="R656" s="101"/>
      <c r="S656" s="100"/>
      <c r="T656" s="101"/>
      <c r="U656" s="118"/>
      <c r="V656" s="118"/>
      <c r="W656" s="100"/>
      <c r="X656" s="100"/>
      <c r="Y656" s="100"/>
      <c r="Z656" s="100"/>
      <c r="AA656" s="132"/>
      <c r="AB656" s="101"/>
      <c r="AC656" s="101"/>
      <c r="AD656" s="101"/>
      <c r="AE656" s="100"/>
      <c r="AF656" s="101"/>
      <c r="AG656" s="100"/>
      <c r="AH656" s="101"/>
      <c r="AI656" s="100"/>
      <c r="AJ656" s="101"/>
      <c r="AK656" s="100"/>
      <c r="AL656" s="101"/>
      <c r="AM656" s="101"/>
      <c r="AN656" s="8"/>
      <c r="AO656" s="147">
        <f>IFERROR(VLOOKUP(B656,'A2. Rate Change &amp; Enrollment'!$C$20:$K$769,3,FALSE),0)</f>
        <v>0</v>
      </c>
      <c r="AP656" s="147">
        <f>IFERROR(VLOOKUP(B656,'A2. Rate Change &amp; Enrollment'!$C$20:$K$769,7,FALSE),0)</f>
        <v>0</v>
      </c>
      <c r="AQ656" s="150" t="e">
        <f t="shared" si="78"/>
        <v>#DIV/0!</v>
      </c>
      <c r="AS656" s="177"/>
      <c r="AT656" s="177"/>
      <c r="AV656" s="153" t="e">
        <f t="shared" si="79"/>
        <v>#DIV/0!</v>
      </c>
      <c r="AW656" s="101"/>
      <c r="AY656" s="132"/>
      <c r="AZ656" s="101"/>
      <c r="BA656" s="94"/>
      <c r="BB656" s="94"/>
      <c r="BC656" s="94"/>
      <c r="BD656" s="94"/>
      <c r="BE656" s="101"/>
      <c r="BF656" s="132"/>
      <c r="BG656" s="98"/>
      <c r="BH656" s="74" t="str">
        <f t="shared" ref="BH656:BH719" si="82">IF(OR(AS656-AT656&gt;5%, AT656-AS656&gt;5%), "Y", "N")</f>
        <v>N</v>
      </c>
      <c r="BI656" t="e">
        <f t="shared" ref="BI656:BI719" si="83">IF(AND(AQ656&gt;5%, BH656="Y"), "Y", "N")</f>
        <v>#DIV/0!</v>
      </c>
      <c r="BK656" s="283">
        <f>IFERROR(VLOOKUP($B656, 'A2. Rate Change &amp; Enrollment'!$C$14:$BY$769, 75, FALSE), 0)</f>
        <v>0</v>
      </c>
      <c r="BL656" s="283" t="e">
        <f t="shared" ref="BL656:BL719" si="84">BK656/$BK$14</f>
        <v>#DIV/0!</v>
      </c>
      <c r="BM656" s="283" t="e">
        <f t="shared" ref="BM656:BM719" si="85">AS656/$AS$14</f>
        <v>#DIV/0!</v>
      </c>
      <c r="BN656" t="e">
        <f t="shared" si="80"/>
        <v>#DIV/0!</v>
      </c>
    </row>
    <row r="657" spans="1:66" x14ac:dyDescent="0.35">
      <c r="A657" t="s">
        <v>960</v>
      </c>
      <c r="B657" s="144"/>
      <c r="C657" s="98"/>
      <c r="D657" s="43" t="str">
        <f t="shared" si="81"/>
        <v>Other</v>
      </c>
      <c r="E657" s="100"/>
      <c r="F657" s="101"/>
      <c r="G657" s="100"/>
      <c r="H657" s="101"/>
      <c r="I657" s="100"/>
      <c r="J657" s="101"/>
      <c r="K657" s="100"/>
      <c r="L657" s="101"/>
      <c r="M657" s="100"/>
      <c r="N657" s="101"/>
      <c r="O657" s="100"/>
      <c r="P657" s="101"/>
      <c r="Q657" s="100"/>
      <c r="R657" s="101"/>
      <c r="S657" s="100"/>
      <c r="T657" s="101"/>
      <c r="U657" s="118"/>
      <c r="V657" s="118"/>
      <c r="W657" s="100"/>
      <c r="X657" s="100"/>
      <c r="Y657" s="100"/>
      <c r="Z657" s="100"/>
      <c r="AA657" s="132"/>
      <c r="AB657" s="101"/>
      <c r="AC657" s="101"/>
      <c r="AD657" s="101"/>
      <c r="AE657" s="100"/>
      <c r="AF657" s="101"/>
      <c r="AG657" s="100"/>
      <c r="AH657" s="101"/>
      <c r="AI657" s="100"/>
      <c r="AJ657" s="101"/>
      <c r="AK657" s="100"/>
      <c r="AL657" s="101"/>
      <c r="AM657" s="101"/>
      <c r="AN657" s="8"/>
      <c r="AO657" s="147">
        <f>IFERROR(VLOOKUP(B657,'A2. Rate Change &amp; Enrollment'!$C$20:$K$769,3,FALSE),0)</f>
        <v>0</v>
      </c>
      <c r="AP657" s="147">
        <f>IFERROR(VLOOKUP(B657,'A2. Rate Change &amp; Enrollment'!$C$20:$K$769,7,FALSE),0)</f>
        <v>0</v>
      </c>
      <c r="AQ657" s="150" t="e">
        <f t="shared" ref="AQ657:AQ720" si="86">AP657/$AP$11</f>
        <v>#DIV/0!</v>
      </c>
      <c r="AS657" s="177"/>
      <c r="AT657" s="177"/>
      <c r="AV657" s="153" t="e">
        <f t="shared" ref="AV657:AV720" si="87">AS657/AT657-1</f>
        <v>#DIV/0!</v>
      </c>
      <c r="AW657" s="101"/>
      <c r="AY657" s="132"/>
      <c r="AZ657" s="101"/>
      <c r="BA657" s="94"/>
      <c r="BB657" s="94"/>
      <c r="BC657" s="94"/>
      <c r="BD657" s="94"/>
      <c r="BE657" s="101"/>
      <c r="BF657" s="132"/>
      <c r="BG657" s="98"/>
      <c r="BH657" s="74" t="str">
        <f t="shared" si="82"/>
        <v>N</v>
      </c>
      <c r="BI657" t="e">
        <f t="shared" si="83"/>
        <v>#DIV/0!</v>
      </c>
      <c r="BK657" s="283">
        <f>IFERROR(VLOOKUP($B657, 'A2. Rate Change &amp; Enrollment'!$C$14:$BY$769, 75, FALSE), 0)</f>
        <v>0</v>
      </c>
      <c r="BL657" s="283" t="e">
        <f t="shared" si="84"/>
        <v>#DIV/0!</v>
      </c>
      <c r="BM657" s="283" t="e">
        <f t="shared" si="85"/>
        <v>#DIV/0!</v>
      </c>
      <c r="BN657" t="e">
        <f t="shared" ref="BN657:BN720" si="88">IF(ABS(BM657-BL657)&lt;0.001, "N", "Y")</f>
        <v>#DIV/0!</v>
      </c>
    </row>
    <row r="658" spans="1:66" x14ac:dyDescent="0.35">
      <c r="A658" t="s">
        <v>961</v>
      </c>
      <c r="B658" s="144"/>
      <c r="C658" s="98"/>
      <c r="D658" s="43" t="str">
        <f t="shared" si="81"/>
        <v>Other</v>
      </c>
      <c r="E658" s="100"/>
      <c r="F658" s="101"/>
      <c r="G658" s="100"/>
      <c r="H658" s="101"/>
      <c r="I658" s="100"/>
      <c r="J658" s="101"/>
      <c r="K658" s="100"/>
      <c r="L658" s="101"/>
      <c r="M658" s="100"/>
      <c r="N658" s="101"/>
      <c r="O658" s="100"/>
      <c r="P658" s="101"/>
      <c r="Q658" s="100"/>
      <c r="R658" s="101"/>
      <c r="S658" s="100"/>
      <c r="T658" s="101"/>
      <c r="U658" s="118"/>
      <c r="V658" s="118"/>
      <c r="W658" s="100"/>
      <c r="X658" s="100"/>
      <c r="Y658" s="100"/>
      <c r="Z658" s="100"/>
      <c r="AA658" s="132"/>
      <c r="AB658" s="101"/>
      <c r="AC658" s="101"/>
      <c r="AD658" s="101"/>
      <c r="AE658" s="100"/>
      <c r="AF658" s="101"/>
      <c r="AG658" s="100"/>
      <c r="AH658" s="101"/>
      <c r="AI658" s="100"/>
      <c r="AJ658" s="101"/>
      <c r="AK658" s="100"/>
      <c r="AL658" s="101"/>
      <c r="AM658" s="101"/>
      <c r="AN658" s="8"/>
      <c r="AO658" s="147">
        <f>IFERROR(VLOOKUP(B658,'A2. Rate Change &amp; Enrollment'!$C$20:$K$769,3,FALSE),0)</f>
        <v>0</v>
      </c>
      <c r="AP658" s="147">
        <f>IFERROR(VLOOKUP(B658,'A2. Rate Change &amp; Enrollment'!$C$20:$K$769,7,FALSE),0)</f>
        <v>0</v>
      </c>
      <c r="AQ658" s="150" t="e">
        <f t="shared" si="86"/>
        <v>#DIV/0!</v>
      </c>
      <c r="AS658" s="177"/>
      <c r="AT658" s="177"/>
      <c r="AV658" s="153" t="e">
        <f t="shared" si="87"/>
        <v>#DIV/0!</v>
      </c>
      <c r="AW658" s="101"/>
      <c r="AY658" s="132"/>
      <c r="AZ658" s="101"/>
      <c r="BA658" s="94"/>
      <c r="BB658" s="94"/>
      <c r="BC658" s="94"/>
      <c r="BD658" s="94"/>
      <c r="BE658" s="101"/>
      <c r="BF658" s="132"/>
      <c r="BG658" s="98"/>
      <c r="BH658" s="74" t="str">
        <f t="shared" si="82"/>
        <v>N</v>
      </c>
      <c r="BI658" t="e">
        <f t="shared" si="83"/>
        <v>#DIV/0!</v>
      </c>
      <c r="BK658" s="283">
        <f>IFERROR(VLOOKUP($B658, 'A2. Rate Change &amp; Enrollment'!$C$14:$BY$769, 75, FALSE), 0)</f>
        <v>0</v>
      </c>
      <c r="BL658" s="283" t="e">
        <f t="shared" si="84"/>
        <v>#DIV/0!</v>
      </c>
      <c r="BM658" s="283" t="e">
        <f t="shared" si="85"/>
        <v>#DIV/0!</v>
      </c>
      <c r="BN658" t="e">
        <f t="shared" si="88"/>
        <v>#DIV/0!</v>
      </c>
    </row>
    <row r="659" spans="1:66" x14ac:dyDescent="0.35">
      <c r="A659" t="s">
        <v>962</v>
      </c>
      <c r="B659" s="144"/>
      <c r="C659" s="98"/>
      <c r="D659" s="43" t="str">
        <f t="shared" si="81"/>
        <v>Other</v>
      </c>
      <c r="E659" s="100"/>
      <c r="F659" s="101"/>
      <c r="G659" s="100"/>
      <c r="H659" s="101"/>
      <c r="I659" s="100"/>
      <c r="J659" s="101"/>
      <c r="K659" s="100"/>
      <c r="L659" s="101"/>
      <c r="M659" s="100"/>
      <c r="N659" s="101"/>
      <c r="O659" s="100"/>
      <c r="P659" s="101"/>
      <c r="Q659" s="100"/>
      <c r="R659" s="101"/>
      <c r="S659" s="100"/>
      <c r="T659" s="101"/>
      <c r="U659" s="118"/>
      <c r="V659" s="118"/>
      <c r="W659" s="100"/>
      <c r="X659" s="100"/>
      <c r="Y659" s="100"/>
      <c r="Z659" s="100"/>
      <c r="AA659" s="132"/>
      <c r="AB659" s="101"/>
      <c r="AC659" s="101"/>
      <c r="AD659" s="101"/>
      <c r="AE659" s="100"/>
      <c r="AF659" s="101"/>
      <c r="AG659" s="100"/>
      <c r="AH659" s="101"/>
      <c r="AI659" s="100"/>
      <c r="AJ659" s="101"/>
      <c r="AK659" s="100"/>
      <c r="AL659" s="101"/>
      <c r="AM659" s="101"/>
      <c r="AN659" s="8"/>
      <c r="AO659" s="147">
        <f>IFERROR(VLOOKUP(B659,'A2. Rate Change &amp; Enrollment'!$C$20:$K$769,3,FALSE),0)</f>
        <v>0</v>
      </c>
      <c r="AP659" s="147">
        <f>IFERROR(VLOOKUP(B659,'A2. Rate Change &amp; Enrollment'!$C$20:$K$769,7,FALSE),0)</f>
        <v>0</v>
      </c>
      <c r="AQ659" s="150" t="e">
        <f t="shared" si="86"/>
        <v>#DIV/0!</v>
      </c>
      <c r="AS659" s="177"/>
      <c r="AT659" s="177"/>
      <c r="AV659" s="153" t="e">
        <f t="shared" si="87"/>
        <v>#DIV/0!</v>
      </c>
      <c r="AW659" s="101"/>
      <c r="AY659" s="132"/>
      <c r="AZ659" s="101"/>
      <c r="BA659" s="94"/>
      <c r="BB659" s="94"/>
      <c r="BC659" s="94"/>
      <c r="BD659" s="94"/>
      <c r="BE659" s="101"/>
      <c r="BF659" s="132"/>
      <c r="BG659" s="98"/>
      <c r="BH659" s="74" t="str">
        <f t="shared" si="82"/>
        <v>N</v>
      </c>
      <c r="BI659" t="e">
        <f t="shared" si="83"/>
        <v>#DIV/0!</v>
      </c>
      <c r="BK659" s="283">
        <f>IFERROR(VLOOKUP($B659, 'A2. Rate Change &amp; Enrollment'!$C$14:$BY$769, 75, FALSE), 0)</f>
        <v>0</v>
      </c>
      <c r="BL659" s="283" t="e">
        <f t="shared" si="84"/>
        <v>#DIV/0!</v>
      </c>
      <c r="BM659" s="283" t="e">
        <f t="shared" si="85"/>
        <v>#DIV/0!</v>
      </c>
      <c r="BN659" t="e">
        <f t="shared" si="88"/>
        <v>#DIV/0!</v>
      </c>
    </row>
    <row r="660" spans="1:66" x14ac:dyDescent="0.35">
      <c r="A660" t="s">
        <v>963</v>
      </c>
      <c r="B660" s="144"/>
      <c r="C660" s="98"/>
      <c r="D660" s="43" t="str">
        <f t="shared" si="81"/>
        <v>Other</v>
      </c>
      <c r="E660" s="100"/>
      <c r="F660" s="101"/>
      <c r="G660" s="100"/>
      <c r="H660" s="101"/>
      <c r="I660" s="100"/>
      <c r="J660" s="101"/>
      <c r="K660" s="100"/>
      <c r="L660" s="101"/>
      <c r="M660" s="100"/>
      <c r="N660" s="101"/>
      <c r="O660" s="100"/>
      <c r="P660" s="101"/>
      <c r="Q660" s="100"/>
      <c r="R660" s="101"/>
      <c r="S660" s="100"/>
      <c r="T660" s="101"/>
      <c r="U660" s="118"/>
      <c r="V660" s="118"/>
      <c r="W660" s="100"/>
      <c r="X660" s="100"/>
      <c r="Y660" s="100"/>
      <c r="Z660" s="100"/>
      <c r="AA660" s="132"/>
      <c r="AB660" s="101"/>
      <c r="AC660" s="101"/>
      <c r="AD660" s="101"/>
      <c r="AE660" s="100"/>
      <c r="AF660" s="101"/>
      <c r="AG660" s="100"/>
      <c r="AH660" s="101"/>
      <c r="AI660" s="100"/>
      <c r="AJ660" s="101"/>
      <c r="AK660" s="100"/>
      <c r="AL660" s="101"/>
      <c r="AM660" s="101"/>
      <c r="AN660" s="8"/>
      <c r="AO660" s="147">
        <f>IFERROR(VLOOKUP(B660,'A2. Rate Change &amp; Enrollment'!$C$20:$K$769,3,FALSE),0)</f>
        <v>0</v>
      </c>
      <c r="AP660" s="147">
        <f>IFERROR(VLOOKUP(B660,'A2. Rate Change &amp; Enrollment'!$C$20:$K$769,7,FALSE),0)</f>
        <v>0</v>
      </c>
      <c r="AQ660" s="150" t="e">
        <f t="shared" si="86"/>
        <v>#DIV/0!</v>
      </c>
      <c r="AS660" s="177"/>
      <c r="AT660" s="177"/>
      <c r="AV660" s="153" t="e">
        <f t="shared" si="87"/>
        <v>#DIV/0!</v>
      </c>
      <c r="AW660" s="101"/>
      <c r="AY660" s="132"/>
      <c r="AZ660" s="101"/>
      <c r="BA660" s="94"/>
      <c r="BB660" s="94"/>
      <c r="BC660" s="94"/>
      <c r="BD660" s="94"/>
      <c r="BE660" s="101"/>
      <c r="BF660" s="132"/>
      <c r="BG660" s="98"/>
      <c r="BH660" s="74" t="str">
        <f t="shared" si="82"/>
        <v>N</v>
      </c>
      <c r="BI660" t="e">
        <f t="shared" si="83"/>
        <v>#DIV/0!</v>
      </c>
      <c r="BK660" s="283">
        <f>IFERROR(VLOOKUP($B660, 'A2. Rate Change &amp; Enrollment'!$C$14:$BY$769, 75, FALSE), 0)</f>
        <v>0</v>
      </c>
      <c r="BL660" s="283" t="e">
        <f t="shared" si="84"/>
        <v>#DIV/0!</v>
      </c>
      <c r="BM660" s="283" t="e">
        <f t="shared" si="85"/>
        <v>#DIV/0!</v>
      </c>
      <c r="BN660" t="e">
        <f t="shared" si="88"/>
        <v>#DIV/0!</v>
      </c>
    </row>
    <row r="661" spans="1:66" x14ac:dyDescent="0.35">
      <c r="A661" t="s">
        <v>964</v>
      </c>
      <c r="B661" s="144"/>
      <c r="C661" s="98"/>
      <c r="D661" s="43" t="str">
        <f t="shared" si="81"/>
        <v>Other</v>
      </c>
      <c r="E661" s="100"/>
      <c r="F661" s="101"/>
      <c r="G661" s="100"/>
      <c r="H661" s="101"/>
      <c r="I661" s="100"/>
      <c r="J661" s="101"/>
      <c r="K661" s="100"/>
      <c r="L661" s="101"/>
      <c r="M661" s="100"/>
      <c r="N661" s="101"/>
      <c r="O661" s="100"/>
      <c r="P661" s="101"/>
      <c r="Q661" s="100"/>
      <c r="R661" s="101"/>
      <c r="S661" s="100"/>
      <c r="T661" s="101"/>
      <c r="U661" s="118"/>
      <c r="V661" s="118"/>
      <c r="W661" s="100"/>
      <c r="X661" s="100"/>
      <c r="Y661" s="100"/>
      <c r="Z661" s="100"/>
      <c r="AA661" s="132"/>
      <c r="AB661" s="101"/>
      <c r="AC661" s="101"/>
      <c r="AD661" s="101"/>
      <c r="AE661" s="100"/>
      <c r="AF661" s="101"/>
      <c r="AG661" s="100"/>
      <c r="AH661" s="101"/>
      <c r="AI661" s="100"/>
      <c r="AJ661" s="101"/>
      <c r="AK661" s="100"/>
      <c r="AL661" s="101"/>
      <c r="AM661" s="101"/>
      <c r="AN661" s="8"/>
      <c r="AO661" s="147">
        <f>IFERROR(VLOOKUP(B661,'A2. Rate Change &amp; Enrollment'!$C$20:$K$769,3,FALSE),0)</f>
        <v>0</v>
      </c>
      <c r="AP661" s="147">
        <f>IFERROR(VLOOKUP(B661,'A2. Rate Change &amp; Enrollment'!$C$20:$K$769,7,FALSE),0)</f>
        <v>0</v>
      </c>
      <c r="AQ661" s="150" t="e">
        <f t="shared" si="86"/>
        <v>#DIV/0!</v>
      </c>
      <c r="AS661" s="177"/>
      <c r="AT661" s="177"/>
      <c r="AV661" s="153" t="e">
        <f t="shared" si="87"/>
        <v>#DIV/0!</v>
      </c>
      <c r="AW661" s="101"/>
      <c r="AY661" s="132"/>
      <c r="AZ661" s="101"/>
      <c r="BA661" s="94"/>
      <c r="BB661" s="94"/>
      <c r="BC661" s="94"/>
      <c r="BD661" s="94"/>
      <c r="BE661" s="101"/>
      <c r="BF661" s="132"/>
      <c r="BG661" s="98"/>
      <c r="BH661" s="74" t="str">
        <f t="shared" si="82"/>
        <v>N</v>
      </c>
      <c r="BI661" t="e">
        <f t="shared" si="83"/>
        <v>#DIV/0!</v>
      </c>
      <c r="BK661" s="283">
        <f>IFERROR(VLOOKUP($B661, 'A2. Rate Change &amp; Enrollment'!$C$14:$BY$769, 75, FALSE), 0)</f>
        <v>0</v>
      </c>
      <c r="BL661" s="283" t="e">
        <f t="shared" si="84"/>
        <v>#DIV/0!</v>
      </c>
      <c r="BM661" s="283" t="e">
        <f t="shared" si="85"/>
        <v>#DIV/0!</v>
      </c>
      <c r="BN661" t="e">
        <f t="shared" si="88"/>
        <v>#DIV/0!</v>
      </c>
    </row>
    <row r="662" spans="1:66" x14ac:dyDescent="0.35">
      <c r="A662" t="s">
        <v>965</v>
      </c>
      <c r="B662" s="144"/>
      <c r="C662" s="98"/>
      <c r="D662" s="43" t="str">
        <f t="shared" si="81"/>
        <v>Other</v>
      </c>
      <c r="E662" s="100"/>
      <c r="F662" s="101"/>
      <c r="G662" s="100"/>
      <c r="H662" s="101"/>
      <c r="I662" s="100"/>
      <c r="J662" s="101"/>
      <c r="K662" s="100"/>
      <c r="L662" s="101"/>
      <c r="M662" s="100"/>
      <c r="N662" s="101"/>
      <c r="O662" s="100"/>
      <c r="P662" s="101"/>
      <c r="Q662" s="100"/>
      <c r="R662" s="101"/>
      <c r="S662" s="100"/>
      <c r="T662" s="101"/>
      <c r="U662" s="118"/>
      <c r="V662" s="118"/>
      <c r="W662" s="100"/>
      <c r="X662" s="100"/>
      <c r="Y662" s="100"/>
      <c r="Z662" s="100"/>
      <c r="AA662" s="132"/>
      <c r="AB662" s="101"/>
      <c r="AC662" s="101"/>
      <c r="AD662" s="101"/>
      <c r="AE662" s="100"/>
      <c r="AF662" s="101"/>
      <c r="AG662" s="100"/>
      <c r="AH662" s="101"/>
      <c r="AI662" s="100"/>
      <c r="AJ662" s="101"/>
      <c r="AK662" s="100"/>
      <c r="AL662" s="101"/>
      <c r="AM662" s="101"/>
      <c r="AN662" s="8"/>
      <c r="AO662" s="147">
        <f>IFERROR(VLOOKUP(B662,'A2. Rate Change &amp; Enrollment'!$C$20:$K$769,3,FALSE),0)</f>
        <v>0</v>
      </c>
      <c r="AP662" s="147">
        <f>IFERROR(VLOOKUP(B662,'A2. Rate Change &amp; Enrollment'!$C$20:$K$769,7,FALSE),0)</f>
        <v>0</v>
      </c>
      <c r="AQ662" s="150" t="e">
        <f t="shared" si="86"/>
        <v>#DIV/0!</v>
      </c>
      <c r="AS662" s="177"/>
      <c r="AT662" s="177"/>
      <c r="AV662" s="153" t="e">
        <f t="shared" si="87"/>
        <v>#DIV/0!</v>
      </c>
      <c r="AW662" s="101"/>
      <c r="AY662" s="132"/>
      <c r="AZ662" s="101"/>
      <c r="BA662" s="94"/>
      <c r="BB662" s="94"/>
      <c r="BC662" s="94"/>
      <c r="BD662" s="94"/>
      <c r="BE662" s="101"/>
      <c r="BF662" s="132"/>
      <c r="BG662" s="98"/>
      <c r="BH662" s="74" t="str">
        <f t="shared" si="82"/>
        <v>N</v>
      </c>
      <c r="BI662" t="e">
        <f t="shared" si="83"/>
        <v>#DIV/0!</v>
      </c>
      <c r="BK662" s="283">
        <f>IFERROR(VLOOKUP($B662, 'A2. Rate Change &amp; Enrollment'!$C$14:$BY$769, 75, FALSE), 0)</f>
        <v>0</v>
      </c>
      <c r="BL662" s="283" t="e">
        <f t="shared" si="84"/>
        <v>#DIV/0!</v>
      </c>
      <c r="BM662" s="283" t="e">
        <f t="shared" si="85"/>
        <v>#DIV/0!</v>
      </c>
      <c r="BN662" t="e">
        <f t="shared" si="88"/>
        <v>#DIV/0!</v>
      </c>
    </row>
    <row r="663" spans="1:66" x14ac:dyDescent="0.35">
      <c r="A663" t="s">
        <v>966</v>
      </c>
      <c r="B663" s="144"/>
      <c r="C663" s="98"/>
      <c r="D663" s="43" t="str">
        <f t="shared" si="81"/>
        <v>Other</v>
      </c>
      <c r="E663" s="100"/>
      <c r="F663" s="101"/>
      <c r="G663" s="100"/>
      <c r="H663" s="101"/>
      <c r="I663" s="100"/>
      <c r="J663" s="101"/>
      <c r="K663" s="100"/>
      <c r="L663" s="101"/>
      <c r="M663" s="100"/>
      <c r="N663" s="101"/>
      <c r="O663" s="100"/>
      <c r="P663" s="101"/>
      <c r="Q663" s="100"/>
      <c r="R663" s="101"/>
      <c r="S663" s="100"/>
      <c r="T663" s="101"/>
      <c r="U663" s="118"/>
      <c r="V663" s="118"/>
      <c r="W663" s="100"/>
      <c r="X663" s="100"/>
      <c r="Y663" s="100"/>
      <c r="Z663" s="100"/>
      <c r="AA663" s="132"/>
      <c r="AB663" s="101"/>
      <c r="AC663" s="101"/>
      <c r="AD663" s="101"/>
      <c r="AE663" s="100"/>
      <c r="AF663" s="101"/>
      <c r="AG663" s="100"/>
      <c r="AH663" s="101"/>
      <c r="AI663" s="100"/>
      <c r="AJ663" s="101"/>
      <c r="AK663" s="100"/>
      <c r="AL663" s="101"/>
      <c r="AM663" s="101"/>
      <c r="AN663" s="8"/>
      <c r="AO663" s="147">
        <f>IFERROR(VLOOKUP(B663,'A2. Rate Change &amp; Enrollment'!$C$20:$K$769,3,FALSE),0)</f>
        <v>0</v>
      </c>
      <c r="AP663" s="147">
        <f>IFERROR(VLOOKUP(B663,'A2. Rate Change &amp; Enrollment'!$C$20:$K$769,7,FALSE),0)</f>
        <v>0</v>
      </c>
      <c r="AQ663" s="150" t="e">
        <f t="shared" si="86"/>
        <v>#DIV/0!</v>
      </c>
      <c r="AS663" s="177"/>
      <c r="AT663" s="177"/>
      <c r="AV663" s="153" t="e">
        <f t="shared" si="87"/>
        <v>#DIV/0!</v>
      </c>
      <c r="AW663" s="101"/>
      <c r="AY663" s="132"/>
      <c r="AZ663" s="101"/>
      <c r="BA663" s="94"/>
      <c r="BB663" s="94"/>
      <c r="BC663" s="94"/>
      <c r="BD663" s="94"/>
      <c r="BE663" s="101"/>
      <c r="BF663" s="132"/>
      <c r="BG663" s="98"/>
      <c r="BH663" s="74" t="str">
        <f t="shared" si="82"/>
        <v>N</v>
      </c>
      <c r="BI663" t="e">
        <f t="shared" si="83"/>
        <v>#DIV/0!</v>
      </c>
      <c r="BK663" s="283">
        <f>IFERROR(VLOOKUP($B663, 'A2. Rate Change &amp; Enrollment'!$C$14:$BY$769, 75, FALSE), 0)</f>
        <v>0</v>
      </c>
      <c r="BL663" s="283" t="e">
        <f t="shared" si="84"/>
        <v>#DIV/0!</v>
      </c>
      <c r="BM663" s="283" t="e">
        <f t="shared" si="85"/>
        <v>#DIV/0!</v>
      </c>
      <c r="BN663" t="e">
        <f t="shared" si="88"/>
        <v>#DIV/0!</v>
      </c>
    </row>
    <row r="664" spans="1:66" x14ac:dyDescent="0.35">
      <c r="A664" t="s">
        <v>967</v>
      </c>
      <c r="B664" s="144"/>
      <c r="C664" s="98"/>
      <c r="D664" s="43" t="str">
        <f t="shared" si="81"/>
        <v>Other</v>
      </c>
      <c r="E664" s="100"/>
      <c r="F664" s="101"/>
      <c r="G664" s="100"/>
      <c r="H664" s="101"/>
      <c r="I664" s="100"/>
      <c r="J664" s="101"/>
      <c r="K664" s="100"/>
      <c r="L664" s="101"/>
      <c r="M664" s="100"/>
      <c r="N664" s="101"/>
      <c r="O664" s="100"/>
      <c r="P664" s="101"/>
      <c r="Q664" s="100"/>
      <c r="R664" s="101"/>
      <c r="S664" s="100"/>
      <c r="T664" s="101"/>
      <c r="U664" s="118"/>
      <c r="V664" s="118"/>
      <c r="W664" s="100"/>
      <c r="X664" s="100"/>
      <c r="Y664" s="100"/>
      <c r="Z664" s="100"/>
      <c r="AA664" s="132"/>
      <c r="AB664" s="101"/>
      <c r="AC664" s="101"/>
      <c r="AD664" s="101"/>
      <c r="AE664" s="100"/>
      <c r="AF664" s="101"/>
      <c r="AG664" s="100"/>
      <c r="AH664" s="101"/>
      <c r="AI664" s="100"/>
      <c r="AJ664" s="101"/>
      <c r="AK664" s="100"/>
      <c r="AL664" s="101"/>
      <c r="AM664" s="101"/>
      <c r="AN664" s="8"/>
      <c r="AO664" s="147">
        <f>IFERROR(VLOOKUP(B664,'A2. Rate Change &amp; Enrollment'!$C$20:$K$769,3,FALSE),0)</f>
        <v>0</v>
      </c>
      <c r="AP664" s="147">
        <f>IFERROR(VLOOKUP(B664,'A2. Rate Change &amp; Enrollment'!$C$20:$K$769,7,FALSE),0)</f>
        <v>0</v>
      </c>
      <c r="AQ664" s="150" t="e">
        <f t="shared" si="86"/>
        <v>#DIV/0!</v>
      </c>
      <c r="AS664" s="177"/>
      <c r="AT664" s="177"/>
      <c r="AV664" s="153" t="e">
        <f t="shared" si="87"/>
        <v>#DIV/0!</v>
      </c>
      <c r="AW664" s="101"/>
      <c r="AY664" s="132"/>
      <c r="AZ664" s="101"/>
      <c r="BA664" s="94"/>
      <c r="BB664" s="94"/>
      <c r="BC664" s="94"/>
      <c r="BD664" s="94"/>
      <c r="BE664" s="101"/>
      <c r="BF664" s="132"/>
      <c r="BG664" s="98"/>
      <c r="BH664" s="74" t="str">
        <f t="shared" si="82"/>
        <v>N</v>
      </c>
      <c r="BI664" t="e">
        <f t="shared" si="83"/>
        <v>#DIV/0!</v>
      </c>
      <c r="BK664" s="283">
        <f>IFERROR(VLOOKUP($B664, 'A2. Rate Change &amp; Enrollment'!$C$14:$BY$769, 75, FALSE), 0)</f>
        <v>0</v>
      </c>
      <c r="BL664" s="283" t="e">
        <f t="shared" si="84"/>
        <v>#DIV/0!</v>
      </c>
      <c r="BM664" s="283" t="e">
        <f t="shared" si="85"/>
        <v>#DIV/0!</v>
      </c>
      <c r="BN664" t="e">
        <f t="shared" si="88"/>
        <v>#DIV/0!</v>
      </c>
    </row>
    <row r="665" spans="1:66" x14ac:dyDescent="0.35">
      <c r="A665" t="s">
        <v>968</v>
      </c>
      <c r="B665" s="144"/>
      <c r="C665" s="98"/>
      <c r="D665" s="43" t="str">
        <f t="shared" si="81"/>
        <v>Other</v>
      </c>
      <c r="E665" s="100"/>
      <c r="F665" s="101"/>
      <c r="G665" s="100"/>
      <c r="H665" s="101"/>
      <c r="I665" s="100"/>
      <c r="J665" s="101"/>
      <c r="K665" s="100"/>
      <c r="L665" s="101"/>
      <c r="M665" s="100"/>
      <c r="N665" s="101"/>
      <c r="O665" s="100"/>
      <c r="P665" s="101"/>
      <c r="Q665" s="100"/>
      <c r="R665" s="101"/>
      <c r="S665" s="100"/>
      <c r="T665" s="101"/>
      <c r="U665" s="118"/>
      <c r="V665" s="118"/>
      <c r="W665" s="100"/>
      <c r="X665" s="100"/>
      <c r="Y665" s="100"/>
      <c r="Z665" s="100"/>
      <c r="AA665" s="132"/>
      <c r="AB665" s="101"/>
      <c r="AC665" s="101"/>
      <c r="AD665" s="101"/>
      <c r="AE665" s="100"/>
      <c r="AF665" s="101"/>
      <c r="AG665" s="100"/>
      <c r="AH665" s="101"/>
      <c r="AI665" s="100"/>
      <c r="AJ665" s="101"/>
      <c r="AK665" s="100"/>
      <c r="AL665" s="101"/>
      <c r="AM665" s="101"/>
      <c r="AN665" s="8"/>
      <c r="AO665" s="147">
        <f>IFERROR(VLOOKUP(B665,'A2. Rate Change &amp; Enrollment'!$C$20:$K$769,3,FALSE),0)</f>
        <v>0</v>
      </c>
      <c r="AP665" s="147">
        <f>IFERROR(VLOOKUP(B665,'A2. Rate Change &amp; Enrollment'!$C$20:$K$769,7,FALSE),0)</f>
        <v>0</v>
      </c>
      <c r="AQ665" s="150" t="e">
        <f t="shared" si="86"/>
        <v>#DIV/0!</v>
      </c>
      <c r="AS665" s="177"/>
      <c r="AT665" s="177"/>
      <c r="AV665" s="153" t="e">
        <f t="shared" si="87"/>
        <v>#DIV/0!</v>
      </c>
      <c r="AW665" s="101"/>
      <c r="AY665" s="132"/>
      <c r="AZ665" s="101"/>
      <c r="BA665" s="94"/>
      <c r="BB665" s="94"/>
      <c r="BC665" s="94"/>
      <c r="BD665" s="94"/>
      <c r="BE665" s="101"/>
      <c r="BF665" s="132"/>
      <c r="BG665" s="98"/>
      <c r="BH665" s="74" t="str">
        <f t="shared" si="82"/>
        <v>N</v>
      </c>
      <c r="BI665" t="e">
        <f t="shared" si="83"/>
        <v>#DIV/0!</v>
      </c>
      <c r="BK665" s="283">
        <f>IFERROR(VLOOKUP($B665, 'A2. Rate Change &amp; Enrollment'!$C$14:$BY$769, 75, FALSE), 0)</f>
        <v>0</v>
      </c>
      <c r="BL665" s="283" t="e">
        <f t="shared" si="84"/>
        <v>#DIV/0!</v>
      </c>
      <c r="BM665" s="283" t="e">
        <f t="shared" si="85"/>
        <v>#DIV/0!</v>
      </c>
      <c r="BN665" t="e">
        <f t="shared" si="88"/>
        <v>#DIV/0!</v>
      </c>
    </row>
    <row r="666" spans="1:66" x14ac:dyDescent="0.35">
      <c r="A666" t="s">
        <v>969</v>
      </c>
      <c r="B666" s="144"/>
      <c r="C666" s="98"/>
      <c r="D666" s="43" t="str">
        <f t="shared" si="81"/>
        <v>Other</v>
      </c>
      <c r="E666" s="100"/>
      <c r="F666" s="101"/>
      <c r="G666" s="100"/>
      <c r="H666" s="101"/>
      <c r="I666" s="100"/>
      <c r="J666" s="101"/>
      <c r="K666" s="100"/>
      <c r="L666" s="101"/>
      <c r="M666" s="100"/>
      <c r="N666" s="101"/>
      <c r="O666" s="100"/>
      <c r="P666" s="101"/>
      <c r="Q666" s="100"/>
      <c r="R666" s="101"/>
      <c r="S666" s="100"/>
      <c r="T666" s="101"/>
      <c r="U666" s="118"/>
      <c r="V666" s="118"/>
      <c r="W666" s="100"/>
      <c r="X666" s="100"/>
      <c r="Y666" s="100"/>
      <c r="Z666" s="100"/>
      <c r="AA666" s="132"/>
      <c r="AB666" s="101"/>
      <c r="AC666" s="101"/>
      <c r="AD666" s="101"/>
      <c r="AE666" s="100"/>
      <c r="AF666" s="101"/>
      <c r="AG666" s="100"/>
      <c r="AH666" s="101"/>
      <c r="AI666" s="100"/>
      <c r="AJ666" s="101"/>
      <c r="AK666" s="100"/>
      <c r="AL666" s="101"/>
      <c r="AM666" s="101"/>
      <c r="AN666" s="8"/>
      <c r="AO666" s="147">
        <f>IFERROR(VLOOKUP(B666,'A2. Rate Change &amp; Enrollment'!$C$20:$K$769,3,FALSE),0)</f>
        <v>0</v>
      </c>
      <c r="AP666" s="147">
        <f>IFERROR(VLOOKUP(B666,'A2. Rate Change &amp; Enrollment'!$C$20:$K$769,7,FALSE),0)</f>
        <v>0</v>
      </c>
      <c r="AQ666" s="150" t="e">
        <f t="shared" si="86"/>
        <v>#DIV/0!</v>
      </c>
      <c r="AS666" s="177"/>
      <c r="AT666" s="177"/>
      <c r="AV666" s="153" t="e">
        <f t="shared" si="87"/>
        <v>#DIV/0!</v>
      </c>
      <c r="AW666" s="101"/>
      <c r="AY666" s="132"/>
      <c r="AZ666" s="101"/>
      <c r="BA666" s="94"/>
      <c r="BB666" s="94"/>
      <c r="BC666" s="94"/>
      <c r="BD666" s="94"/>
      <c r="BE666" s="101"/>
      <c r="BF666" s="132"/>
      <c r="BG666" s="98"/>
      <c r="BH666" s="74" t="str">
        <f t="shared" si="82"/>
        <v>N</v>
      </c>
      <c r="BI666" t="e">
        <f t="shared" si="83"/>
        <v>#DIV/0!</v>
      </c>
      <c r="BK666" s="283">
        <f>IFERROR(VLOOKUP($B666, 'A2. Rate Change &amp; Enrollment'!$C$14:$BY$769, 75, FALSE), 0)</f>
        <v>0</v>
      </c>
      <c r="BL666" s="283" t="e">
        <f t="shared" si="84"/>
        <v>#DIV/0!</v>
      </c>
      <c r="BM666" s="283" t="e">
        <f t="shared" si="85"/>
        <v>#DIV/0!</v>
      </c>
      <c r="BN666" t="e">
        <f t="shared" si="88"/>
        <v>#DIV/0!</v>
      </c>
    </row>
    <row r="667" spans="1:66" x14ac:dyDescent="0.35">
      <c r="A667" t="s">
        <v>970</v>
      </c>
      <c r="B667" s="144"/>
      <c r="C667" s="98"/>
      <c r="D667" s="43" t="str">
        <f t="shared" si="81"/>
        <v>Other</v>
      </c>
      <c r="E667" s="100"/>
      <c r="F667" s="101"/>
      <c r="G667" s="100"/>
      <c r="H667" s="101"/>
      <c r="I667" s="100"/>
      <c r="J667" s="101"/>
      <c r="K667" s="100"/>
      <c r="L667" s="101"/>
      <c r="M667" s="100"/>
      <c r="N667" s="101"/>
      <c r="O667" s="100"/>
      <c r="P667" s="101"/>
      <c r="Q667" s="100"/>
      <c r="R667" s="101"/>
      <c r="S667" s="100"/>
      <c r="T667" s="101"/>
      <c r="U667" s="118"/>
      <c r="V667" s="118"/>
      <c r="W667" s="100"/>
      <c r="X667" s="100"/>
      <c r="Y667" s="100"/>
      <c r="Z667" s="100"/>
      <c r="AA667" s="132"/>
      <c r="AB667" s="101"/>
      <c r="AC667" s="101"/>
      <c r="AD667" s="101"/>
      <c r="AE667" s="100"/>
      <c r="AF667" s="101"/>
      <c r="AG667" s="100"/>
      <c r="AH667" s="101"/>
      <c r="AI667" s="100"/>
      <c r="AJ667" s="101"/>
      <c r="AK667" s="100"/>
      <c r="AL667" s="101"/>
      <c r="AM667" s="101"/>
      <c r="AN667" s="8"/>
      <c r="AO667" s="147">
        <f>IFERROR(VLOOKUP(B667,'A2. Rate Change &amp; Enrollment'!$C$20:$K$769,3,FALSE),0)</f>
        <v>0</v>
      </c>
      <c r="AP667" s="147">
        <f>IFERROR(VLOOKUP(B667,'A2. Rate Change &amp; Enrollment'!$C$20:$K$769,7,FALSE),0)</f>
        <v>0</v>
      </c>
      <c r="AQ667" s="150" t="e">
        <f t="shared" si="86"/>
        <v>#DIV/0!</v>
      </c>
      <c r="AS667" s="177"/>
      <c r="AT667" s="177"/>
      <c r="AV667" s="153" t="e">
        <f t="shared" si="87"/>
        <v>#DIV/0!</v>
      </c>
      <c r="AW667" s="101"/>
      <c r="AY667" s="132"/>
      <c r="AZ667" s="101"/>
      <c r="BA667" s="94"/>
      <c r="BB667" s="94"/>
      <c r="BC667" s="94"/>
      <c r="BD667" s="94"/>
      <c r="BE667" s="101"/>
      <c r="BF667" s="132"/>
      <c r="BG667" s="98"/>
      <c r="BH667" s="74" t="str">
        <f t="shared" si="82"/>
        <v>N</v>
      </c>
      <c r="BI667" t="e">
        <f t="shared" si="83"/>
        <v>#DIV/0!</v>
      </c>
      <c r="BK667" s="283">
        <f>IFERROR(VLOOKUP($B667, 'A2. Rate Change &amp; Enrollment'!$C$14:$BY$769, 75, FALSE), 0)</f>
        <v>0</v>
      </c>
      <c r="BL667" s="283" t="e">
        <f t="shared" si="84"/>
        <v>#DIV/0!</v>
      </c>
      <c r="BM667" s="283" t="e">
        <f t="shared" si="85"/>
        <v>#DIV/0!</v>
      </c>
      <c r="BN667" t="e">
        <f t="shared" si="88"/>
        <v>#DIV/0!</v>
      </c>
    </row>
    <row r="668" spans="1:66" x14ac:dyDescent="0.35">
      <c r="A668" t="s">
        <v>971</v>
      </c>
      <c r="B668" s="144"/>
      <c r="C668" s="98"/>
      <c r="D668" s="43" t="str">
        <f t="shared" si="81"/>
        <v>Other</v>
      </c>
      <c r="E668" s="100"/>
      <c r="F668" s="101"/>
      <c r="G668" s="100"/>
      <c r="H668" s="101"/>
      <c r="I668" s="100"/>
      <c r="J668" s="101"/>
      <c r="K668" s="100"/>
      <c r="L668" s="101"/>
      <c r="M668" s="100"/>
      <c r="N668" s="101"/>
      <c r="O668" s="100"/>
      <c r="P668" s="101"/>
      <c r="Q668" s="100"/>
      <c r="R668" s="101"/>
      <c r="S668" s="100"/>
      <c r="T668" s="101"/>
      <c r="U668" s="118"/>
      <c r="V668" s="118"/>
      <c r="W668" s="100"/>
      <c r="X668" s="100"/>
      <c r="Y668" s="100"/>
      <c r="Z668" s="100"/>
      <c r="AA668" s="132"/>
      <c r="AB668" s="101"/>
      <c r="AC668" s="101"/>
      <c r="AD668" s="101"/>
      <c r="AE668" s="100"/>
      <c r="AF668" s="101"/>
      <c r="AG668" s="100"/>
      <c r="AH668" s="101"/>
      <c r="AI668" s="100"/>
      <c r="AJ668" s="101"/>
      <c r="AK668" s="100"/>
      <c r="AL668" s="101"/>
      <c r="AM668" s="101"/>
      <c r="AN668" s="8"/>
      <c r="AO668" s="147">
        <f>IFERROR(VLOOKUP(B668,'A2. Rate Change &amp; Enrollment'!$C$20:$K$769,3,FALSE),0)</f>
        <v>0</v>
      </c>
      <c r="AP668" s="147">
        <f>IFERROR(VLOOKUP(B668,'A2. Rate Change &amp; Enrollment'!$C$20:$K$769,7,FALSE),0)</f>
        <v>0</v>
      </c>
      <c r="AQ668" s="150" t="e">
        <f t="shared" si="86"/>
        <v>#DIV/0!</v>
      </c>
      <c r="AS668" s="177"/>
      <c r="AT668" s="177"/>
      <c r="AV668" s="153" t="e">
        <f t="shared" si="87"/>
        <v>#DIV/0!</v>
      </c>
      <c r="AW668" s="101"/>
      <c r="AY668" s="132"/>
      <c r="AZ668" s="101"/>
      <c r="BA668" s="94"/>
      <c r="BB668" s="94"/>
      <c r="BC668" s="94"/>
      <c r="BD668" s="94"/>
      <c r="BE668" s="101"/>
      <c r="BF668" s="132"/>
      <c r="BG668" s="98"/>
      <c r="BH668" s="74" t="str">
        <f t="shared" si="82"/>
        <v>N</v>
      </c>
      <c r="BI668" t="e">
        <f t="shared" si="83"/>
        <v>#DIV/0!</v>
      </c>
      <c r="BK668" s="283">
        <f>IFERROR(VLOOKUP($B668, 'A2. Rate Change &amp; Enrollment'!$C$14:$BY$769, 75, FALSE), 0)</f>
        <v>0</v>
      </c>
      <c r="BL668" s="283" t="e">
        <f t="shared" si="84"/>
        <v>#DIV/0!</v>
      </c>
      <c r="BM668" s="283" t="e">
        <f t="shared" si="85"/>
        <v>#DIV/0!</v>
      </c>
      <c r="BN668" t="e">
        <f t="shared" si="88"/>
        <v>#DIV/0!</v>
      </c>
    </row>
    <row r="669" spans="1:66" x14ac:dyDescent="0.35">
      <c r="A669" t="s">
        <v>972</v>
      </c>
      <c r="B669" s="144"/>
      <c r="C669" s="98"/>
      <c r="D669" s="43" t="str">
        <f t="shared" si="81"/>
        <v>Other</v>
      </c>
      <c r="E669" s="100"/>
      <c r="F669" s="101"/>
      <c r="G669" s="100"/>
      <c r="H669" s="101"/>
      <c r="I669" s="100"/>
      <c r="J669" s="101"/>
      <c r="K669" s="100"/>
      <c r="L669" s="101"/>
      <c r="M669" s="100"/>
      <c r="N669" s="101"/>
      <c r="O669" s="100"/>
      <c r="P669" s="101"/>
      <c r="Q669" s="100"/>
      <c r="R669" s="101"/>
      <c r="S669" s="100"/>
      <c r="T669" s="101"/>
      <c r="U669" s="118"/>
      <c r="V669" s="118"/>
      <c r="W669" s="100"/>
      <c r="X669" s="100"/>
      <c r="Y669" s="100"/>
      <c r="Z669" s="100"/>
      <c r="AA669" s="132"/>
      <c r="AB669" s="101"/>
      <c r="AC669" s="101"/>
      <c r="AD669" s="101"/>
      <c r="AE669" s="100"/>
      <c r="AF669" s="101"/>
      <c r="AG669" s="100"/>
      <c r="AH669" s="101"/>
      <c r="AI669" s="100"/>
      <c r="AJ669" s="101"/>
      <c r="AK669" s="100"/>
      <c r="AL669" s="101"/>
      <c r="AM669" s="101"/>
      <c r="AN669" s="8"/>
      <c r="AO669" s="147">
        <f>IFERROR(VLOOKUP(B669,'A2. Rate Change &amp; Enrollment'!$C$20:$K$769,3,FALSE),0)</f>
        <v>0</v>
      </c>
      <c r="AP669" s="147">
        <f>IFERROR(VLOOKUP(B669,'A2. Rate Change &amp; Enrollment'!$C$20:$K$769,7,FALSE),0)</f>
        <v>0</v>
      </c>
      <c r="AQ669" s="150" t="e">
        <f t="shared" si="86"/>
        <v>#DIV/0!</v>
      </c>
      <c r="AS669" s="177"/>
      <c r="AT669" s="177"/>
      <c r="AV669" s="153" t="e">
        <f t="shared" si="87"/>
        <v>#DIV/0!</v>
      </c>
      <c r="AW669" s="101"/>
      <c r="AY669" s="132"/>
      <c r="AZ669" s="101"/>
      <c r="BA669" s="94"/>
      <c r="BB669" s="94"/>
      <c r="BC669" s="94"/>
      <c r="BD669" s="94"/>
      <c r="BE669" s="101"/>
      <c r="BF669" s="132"/>
      <c r="BG669" s="98"/>
      <c r="BH669" s="74" t="str">
        <f t="shared" si="82"/>
        <v>N</v>
      </c>
      <c r="BI669" t="e">
        <f t="shared" si="83"/>
        <v>#DIV/0!</v>
      </c>
      <c r="BK669" s="283">
        <f>IFERROR(VLOOKUP($B669, 'A2. Rate Change &amp; Enrollment'!$C$14:$BY$769, 75, FALSE), 0)</f>
        <v>0</v>
      </c>
      <c r="BL669" s="283" t="e">
        <f t="shared" si="84"/>
        <v>#DIV/0!</v>
      </c>
      <c r="BM669" s="283" t="e">
        <f t="shared" si="85"/>
        <v>#DIV/0!</v>
      </c>
      <c r="BN669" t="e">
        <f t="shared" si="88"/>
        <v>#DIV/0!</v>
      </c>
    </row>
    <row r="670" spans="1:66" x14ac:dyDescent="0.35">
      <c r="A670" t="s">
        <v>973</v>
      </c>
      <c r="B670" s="144"/>
      <c r="C670" s="98"/>
      <c r="D670" s="43" t="str">
        <f t="shared" si="81"/>
        <v>Other</v>
      </c>
      <c r="E670" s="100"/>
      <c r="F670" s="101"/>
      <c r="G670" s="100"/>
      <c r="H670" s="101"/>
      <c r="I670" s="100"/>
      <c r="J670" s="101"/>
      <c r="K670" s="100"/>
      <c r="L670" s="101"/>
      <c r="M670" s="100"/>
      <c r="N670" s="101"/>
      <c r="O670" s="100"/>
      <c r="P670" s="101"/>
      <c r="Q670" s="100"/>
      <c r="R670" s="101"/>
      <c r="S670" s="100"/>
      <c r="T670" s="101"/>
      <c r="U670" s="118"/>
      <c r="V670" s="118"/>
      <c r="W670" s="100"/>
      <c r="X670" s="100"/>
      <c r="Y670" s="100"/>
      <c r="Z670" s="100"/>
      <c r="AA670" s="132"/>
      <c r="AB670" s="101"/>
      <c r="AC670" s="101"/>
      <c r="AD670" s="101"/>
      <c r="AE670" s="100"/>
      <c r="AF670" s="101"/>
      <c r="AG670" s="100"/>
      <c r="AH670" s="101"/>
      <c r="AI670" s="100"/>
      <c r="AJ670" s="101"/>
      <c r="AK670" s="100"/>
      <c r="AL670" s="101"/>
      <c r="AM670" s="101"/>
      <c r="AN670" s="8"/>
      <c r="AO670" s="147">
        <f>IFERROR(VLOOKUP(B670,'A2. Rate Change &amp; Enrollment'!$C$20:$K$769,3,FALSE),0)</f>
        <v>0</v>
      </c>
      <c r="AP670" s="147">
        <f>IFERROR(VLOOKUP(B670,'A2. Rate Change &amp; Enrollment'!$C$20:$K$769,7,FALSE),0)</f>
        <v>0</v>
      </c>
      <c r="AQ670" s="150" t="e">
        <f t="shared" si="86"/>
        <v>#DIV/0!</v>
      </c>
      <c r="AS670" s="177"/>
      <c r="AT670" s="177"/>
      <c r="AV670" s="153" t="e">
        <f t="shared" si="87"/>
        <v>#DIV/0!</v>
      </c>
      <c r="AW670" s="101"/>
      <c r="AY670" s="132"/>
      <c r="AZ670" s="101"/>
      <c r="BA670" s="94"/>
      <c r="BB670" s="94"/>
      <c r="BC670" s="94"/>
      <c r="BD670" s="94"/>
      <c r="BE670" s="101"/>
      <c r="BF670" s="132"/>
      <c r="BG670" s="98"/>
      <c r="BH670" s="74" t="str">
        <f t="shared" si="82"/>
        <v>N</v>
      </c>
      <c r="BI670" t="e">
        <f t="shared" si="83"/>
        <v>#DIV/0!</v>
      </c>
      <c r="BK670" s="283">
        <f>IFERROR(VLOOKUP($B670, 'A2. Rate Change &amp; Enrollment'!$C$14:$BY$769, 75, FALSE), 0)</f>
        <v>0</v>
      </c>
      <c r="BL670" s="283" t="e">
        <f t="shared" si="84"/>
        <v>#DIV/0!</v>
      </c>
      <c r="BM670" s="283" t="e">
        <f t="shared" si="85"/>
        <v>#DIV/0!</v>
      </c>
      <c r="BN670" t="e">
        <f t="shared" si="88"/>
        <v>#DIV/0!</v>
      </c>
    </row>
    <row r="671" spans="1:66" x14ac:dyDescent="0.35">
      <c r="A671" t="s">
        <v>974</v>
      </c>
      <c r="B671" s="144"/>
      <c r="C671" s="98"/>
      <c r="D671" s="43" t="str">
        <f t="shared" si="81"/>
        <v>Other</v>
      </c>
      <c r="E671" s="100"/>
      <c r="F671" s="101"/>
      <c r="G671" s="100"/>
      <c r="H671" s="101"/>
      <c r="I671" s="100"/>
      <c r="J671" s="101"/>
      <c r="K671" s="100"/>
      <c r="L671" s="101"/>
      <c r="M671" s="100"/>
      <c r="N671" s="101"/>
      <c r="O671" s="100"/>
      <c r="P671" s="101"/>
      <c r="Q671" s="100"/>
      <c r="R671" s="101"/>
      <c r="S671" s="100"/>
      <c r="T671" s="101"/>
      <c r="U671" s="118"/>
      <c r="V671" s="118"/>
      <c r="W671" s="100"/>
      <c r="X671" s="100"/>
      <c r="Y671" s="100"/>
      <c r="Z671" s="100"/>
      <c r="AA671" s="132"/>
      <c r="AB671" s="101"/>
      <c r="AC671" s="101"/>
      <c r="AD671" s="101"/>
      <c r="AE671" s="100"/>
      <c r="AF671" s="101"/>
      <c r="AG671" s="100"/>
      <c r="AH671" s="101"/>
      <c r="AI671" s="100"/>
      <c r="AJ671" s="101"/>
      <c r="AK671" s="100"/>
      <c r="AL671" s="101"/>
      <c r="AM671" s="101"/>
      <c r="AN671" s="8"/>
      <c r="AO671" s="147">
        <f>IFERROR(VLOOKUP(B671,'A2. Rate Change &amp; Enrollment'!$C$20:$K$769,3,FALSE),0)</f>
        <v>0</v>
      </c>
      <c r="AP671" s="147">
        <f>IFERROR(VLOOKUP(B671,'A2. Rate Change &amp; Enrollment'!$C$20:$K$769,7,FALSE),0)</f>
        <v>0</v>
      </c>
      <c r="AQ671" s="150" t="e">
        <f t="shared" si="86"/>
        <v>#DIV/0!</v>
      </c>
      <c r="AS671" s="177"/>
      <c r="AT671" s="177"/>
      <c r="AV671" s="153" t="e">
        <f t="shared" si="87"/>
        <v>#DIV/0!</v>
      </c>
      <c r="AW671" s="101"/>
      <c r="AY671" s="132"/>
      <c r="AZ671" s="101"/>
      <c r="BA671" s="94"/>
      <c r="BB671" s="94"/>
      <c r="BC671" s="94"/>
      <c r="BD671" s="94"/>
      <c r="BE671" s="101"/>
      <c r="BF671" s="132"/>
      <c r="BG671" s="98"/>
      <c r="BH671" s="74" t="str">
        <f t="shared" si="82"/>
        <v>N</v>
      </c>
      <c r="BI671" t="e">
        <f t="shared" si="83"/>
        <v>#DIV/0!</v>
      </c>
      <c r="BK671" s="283">
        <f>IFERROR(VLOOKUP($B671, 'A2. Rate Change &amp; Enrollment'!$C$14:$BY$769, 75, FALSE), 0)</f>
        <v>0</v>
      </c>
      <c r="BL671" s="283" t="e">
        <f t="shared" si="84"/>
        <v>#DIV/0!</v>
      </c>
      <c r="BM671" s="283" t="e">
        <f t="shared" si="85"/>
        <v>#DIV/0!</v>
      </c>
      <c r="BN671" t="e">
        <f t="shared" si="88"/>
        <v>#DIV/0!</v>
      </c>
    </row>
    <row r="672" spans="1:66" x14ac:dyDescent="0.35">
      <c r="A672" t="s">
        <v>975</v>
      </c>
      <c r="B672" s="144"/>
      <c r="C672" s="98"/>
      <c r="D672" s="43" t="str">
        <f t="shared" si="81"/>
        <v>Other</v>
      </c>
      <c r="E672" s="100"/>
      <c r="F672" s="101"/>
      <c r="G672" s="100"/>
      <c r="H672" s="101"/>
      <c r="I672" s="100"/>
      <c r="J672" s="101"/>
      <c r="K672" s="100"/>
      <c r="L672" s="101"/>
      <c r="M672" s="100"/>
      <c r="N672" s="101"/>
      <c r="O672" s="100"/>
      <c r="P672" s="101"/>
      <c r="Q672" s="100"/>
      <c r="R672" s="101"/>
      <c r="S672" s="100"/>
      <c r="T672" s="101"/>
      <c r="U672" s="118"/>
      <c r="V672" s="118"/>
      <c r="W672" s="100"/>
      <c r="X672" s="100"/>
      <c r="Y672" s="100"/>
      <c r="Z672" s="100"/>
      <c r="AA672" s="132"/>
      <c r="AB672" s="101"/>
      <c r="AC672" s="101"/>
      <c r="AD672" s="101"/>
      <c r="AE672" s="100"/>
      <c r="AF672" s="101"/>
      <c r="AG672" s="100"/>
      <c r="AH672" s="101"/>
      <c r="AI672" s="100"/>
      <c r="AJ672" s="101"/>
      <c r="AK672" s="100"/>
      <c r="AL672" s="101"/>
      <c r="AM672" s="101"/>
      <c r="AN672" s="8"/>
      <c r="AO672" s="147">
        <f>IFERROR(VLOOKUP(B672,'A2. Rate Change &amp; Enrollment'!$C$20:$K$769,3,FALSE),0)</f>
        <v>0</v>
      </c>
      <c r="AP672" s="147">
        <f>IFERROR(VLOOKUP(B672,'A2. Rate Change &amp; Enrollment'!$C$20:$K$769,7,FALSE),0)</f>
        <v>0</v>
      </c>
      <c r="AQ672" s="150" t="e">
        <f t="shared" si="86"/>
        <v>#DIV/0!</v>
      </c>
      <c r="AS672" s="177"/>
      <c r="AT672" s="177"/>
      <c r="AV672" s="153" t="e">
        <f t="shared" si="87"/>
        <v>#DIV/0!</v>
      </c>
      <c r="AW672" s="101"/>
      <c r="AY672" s="132"/>
      <c r="AZ672" s="101"/>
      <c r="BA672" s="94"/>
      <c r="BB672" s="94"/>
      <c r="BC672" s="94"/>
      <c r="BD672" s="94"/>
      <c r="BE672" s="101"/>
      <c r="BF672" s="132"/>
      <c r="BG672" s="98"/>
      <c r="BH672" s="74" t="str">
        <f t="shared" si="82"/>
        <v>N</v>
      </c>
      <c r="BI672" t="e">
        <f t="shared" si="83"/>
        <v>#DIV/0!</v>
      </c>
      <c r="BK672" s="283">
        <f>IFERROR(VLOOKUP($B672, 'A2. Rate Change &amp; Enrollment'!$C$14:$BY$769, 75, FALSE), 0)</f>
        <v>0</v>
      </c>
      <c r="BL672" s="283" t="e">
        <f t="shared" si="84"/>
        <v>#DIV/0!</v>
      </c>
      <c r="BM672" s="283" t="e">
        <f t="shared" si="85"/>
        <v>#DIV/0!</v>
      </c>
      <c r="BN672" t="e">
        <f t="shared" si="88"/>
        <v>#DIV/0!</v>
      </c>
    </row>
    <row r="673" spans="1:66" x14ac:dyDescent="0.35">
      <c r="A673" t="s">
        <v>976</v>
      </c>
      <c r="B673" s="144"/>
      <c r="C673" s="98"/>
      <c r="D673" s="43" t="str">
        <f t="shared" si="81"/>
        <v>Other</v>
      </c>
      <c r="E673" s="100"/>
      <c r="F673" s="101"/>
      <c r="G673" s="100"/>
      <c r="H673" s="101"/>
      <c r="I673" s="100"/>
      <c r="J673" s="101"/>
      <c r="K673" s="100"/>
      <c r="L673" s="101"/>
      <c r="M673" s="100"/>
      <c r="N673" s="101"/>
      <c r="O673" s="100"/>
      <c r="P673" s="101"/>
      <c r="Q673" s="100"/>
      <c r="R673" s="101"/>
      <c r="S673" s="100"/>
      <c r="T673" s="101"/>
      <c r="U673" s="118"/>
      <c r="V673" s="118"/>
      <c r="W673" s="100"/>
      <c r="X673" s="100"/>
      <c r="Y673" s="100"/>
      <c r="Z673" s="100"/>
      <c r="AA673" s="132"/>
      <c r="AB673" s="101"/>
      <c r="AC673" s="101"/>
      <c r="AD673" s="101"/>
      <c r="AE673" s="100"/>
      <c r="AF673" s="101"/>
      <c r="AG673" s="100"/>
      <c r="AH673" s="101"/>
      <c r="AI673" s="100"/>
      <c r="AJ673" s="101"/>
      <c r="AK673" s="100"/>
      <c r="AL673" s="101"/>
      <c r="AM673" s="101"/>
      <c r="AN673" s="8"/>
      <c r="AO673" s="147">
        <f>IFERROR(VLOOKUP(B673,'A2. Rate Change &amp; Enrollment'!$C$20:$K$769,3,FALSE),0)</f>
        <v>0</v>
      </c>
      <c r="AP673" s="147">
        <f>IFERROR(VLOOKUP(B673,'A2. Rate Change &amp; Enrollment'!$C$20:$K$769,7,FALSE),0)</f>
        <v>0</v>
      </c>
      <c r="AQ673" s="150" t="e">
        <f t="shared" si="86"/>
        <v>#DIV/0!</v>
      </c>
      <c r="AS673" s="177"/>
      <c r="AT673" s="177"/>
      <c r="AV673" s="153" t="e">
        <f t="shared" si="87"/>
        <v>#DIV/0!</v>
      </c>
      <c r="AW673" s="101"/>
      <c r="AY673" s="132"/>
      <c r="AZ673" s="101"/>
      <c r="BA673" s="94"/>
      <c r="BB673" s="94"/>
      <c r="BC673" s="94"/>
      <c r="BD673" s="94"/>
      <c r="BE673" s="101"/>
      <c r="BF673" s="132"/>
      <c r="BG673" s="98"/>
      <c r="BH673" s="74" t="str">
        <f t="shared" si="82"/>
        <v>N</v>
      </c>
      <c r="BI673" t="e">
        <f t="shared" si="83"/>
        <v>#DIV/0!</v>
      </c>
      <c r="BK673" s="283">
        <f>IFERROR(VLOOKUP($B673, 'A2. Rate Change &amp; Enrollment'!$C$14:$BY$769, 75, FALSE), 0)</f>
        <v>0</v>
      </c>
      <c r="BL673" s="283" t="e">
        <f t="shared" si="84"/>
        <v>#DIV/0!</v>
      </c>
      <c r="BM673" s="283" t="e">
        <f t="shared" si="85"/>
        <v>#DIV/0!</v>
      </c>
      <c r="BN673" t="e">
        <f t="shared" si="88"/>
        <v>#DIV/0!</v>
      </c>
    </row>
    <row r="674" spans="1:66" x14ac:dyDescent="0.35">
      <c r="A674" t="s">
        <v>977</v>
      </c>
      <c r="B674" s="144"/>
      <c r="C674" s="98"/>
      <c r="D674" s="43" t="str">
        <f t="shared" si="81"/>
        <v>Other</v>
      </c>
      <c r="E674" s="100"/>
      <c r="F674" s="101"/>
      <c r="G674" s="100"/>
      <c r="H674" s="101"/>
      <c r="I674" s="100"/>
      <c r="J674" s="101"/>
      <c r="K674" s="100"/>
      <c r="L674" s="101"/>
      <c r="M674" s="100"/>
      <c r="N674" s="101"/>
      <c r="O674" s="100"/>
      <c r="P674" s="101"/>
      <c r="Q674" s="100"/>
      <c r="R674" s="101"/>
      <c r="S674" s="100"/>
      <c r="T674" s="101"/>
      <c r="U674" s="118"/>
      <c r="V674" s="118"/>
      <c r="W674" s="100"/>
      <c r="X674" s="100"/>
      <c r="Y674" s="100"/>
      <c r="Z674" s="100"/>
      <c r="AA674" s="132"/>
      <c r="AB674" s="101"/>
      <c r="AC674" s="101"/>
      <c r="AD674" s="101"/>
      <c r="AE674" s="100"/>
      <c r="AF674" s="101"/>
      <c r="AG674" s="100"/>
      <c r="AH674" s="101"/>
      <c r="AI674" s="100"/>
      <c r="AJ674" s="101"/>
      <c r="AK674" s="100"/>
      <c r="AL674" s="101"/>
      <c r="AM674" s="101"/>
      <c r="AN674" s="8"/>
      <c r="AO674" s="147">
        <f>IFERROR(VLOOKUP(B674,'A2. Rate Change &amp; Enrollment'!$C$20:$K$769,3,FALSE),0)</f>
        <v>0</v>
      </c>
      <c r="AP674" s="147">
        <f>IFERROR(VLOOKUP(B674,'A2. Rate Change &amp; Enrollment'!$C$20:$K$769,7,FALSE),0)</f>
        <v>0</v>
      </c>
      <c r="AQ674" s="150" t="e">
        <f t="shared" si="86"/>
        <v>#DIV/0!</v>
      </c>
      <c r="AS674" s="177"/>
      <c r="AT674" s="177"/>
      <c r="AV674" s="153" t="e">
        <f t="shared" si="87"/>
        <v>#DIV/0!</v>
      </c>
      <c r="AW674" s="101"/>
      <c r="AY674" s="132"/>
      <c r="AZ674" s="101"/>
      <c r="BA674" s="94"/>
      <c r="BB674" s="94"/>
      <c r="BC674" s="94"/>
      <c r="BD674" s="94"/>
      <c r="BE674" s="101"/>
      <c r="BF674" s="132"/>
      <c r="BG674" s="98"/>
      <c r="BH674" s="74" t="str">
        <f t="shared" si="82"/>
        <v>N</v>
      </c>
      <c r="BI674" t="e">
        <f t="shared" si="83"/>
        <v>#DIV/0!</v>
      </c>
      <c r="BK674" s="283">
        <f>IFERROR(VLOOKUP($B674, 'A2. Rate Change &amp; Enrollment'!$C$14:$BY$769, 75, FALSE), 0)</f>
        <v>0</v>
      </c>
      <c r="BL674" s="283" t="e">
        <f t="shared" si="84"/>
        <v>#DIV/0!</v>
      </c>
      <c r="BM674" s="283" t="e">
        <f t="shared" si="85"/>
        <v>#DIV/0!</v>
      </c>
      <c r="BN674" t="e">
        <f t="shared" si="88"/>
        <v>#DIV/0!</v>
      </c>
    </row>
    <row r="675" spans="1:66" x14ac:dyDescent="0.35">
      <c r="A675" t="s">
        <v>978</v>
      </c>
      <c r="B675" s="144"/>
      <c r="C675" s="98"/>
      <c r="D675" s="43" t="str">
        <f t="shared" si="81"/>
        <v>Other</v>
      </c>
      <c r="E675" s="100"/>
      <c r="F675" s="101"/>
      <c r="G675" s="100"/>
      <c r="H675" s="101"/>
      <c r="I675" s="100"/>
      <c r="J675" s="101"/>
      <c r="K675" s="100"/>
      <c r="L675" s="101"/>
      <c r="M675" s="100"/>
      <c r="N675" s="101"/>
      <c r="O675" s="100"/>
      <c r="P675" s="101"/>
      <c r="Q675" s="100"/>
      <c r="R675" s="101"/>
      <c r="S675" s="100"/>
      <c r="T675" s="101"/>
      <c r="U675" s="118"/>
      <c r="V675" s="118"/>
      <c r="W675" s="100"/>
      <c r="X675" s="100"/>
      <c r="Y675" s="100"/>
      <c r="Z675" s="100"/>
      <c r="AA675" s="132"/>
      <c r="AB675" s="101"/>
      <c r="AC675" s="101"/>
      <c r="AD675" s="101"/>
      <c r="AE675" s="100"/>
      <c r="AF675" s="101"/>
      <c r="AG675" s="100"/>
      <c r="AH675" s="101"/>
      <c r="AI675" s="100"/>
      <c r="AJ675" s="101"/>
      <c r="AK675" s="100"/>
      <c r="AL675" s="101"/>
      <c r="AM675" s="101"/>
      <c r="AN675" s="8"/>
      <c r="AO675" s="147">
        <f>IFERROR(VLOOKUP(B675,'A2. Rate Change &amp; Enrollment'!$C$20:$K$769,3,FALSE),0)</f>
        <v>0</v>
      </c>
      <c r="AP675" s="147">
        <f>IFERROR(VLOOKUP(B675,'A2. Rate Change &amp; Enrollment'!$C$20:$K$769,7,FALSE),0)</f>
        <v>0</v>
      </c>
      <c r="AQ675" s="150" t="e">
        <f t="shared" si="86"/>
        <v>#DIV/0!</v>
      </c>
      <c r="AS675" s="177"/>
      <c r="AT675" s="177"/>
      <c r="AV675" s="153" t="e">
        <f t="shared" si="87"/>
        <v>#DIV/0!</v>
      </c>
      <c r="AW675" s="101"/>
      <c r="AY675" s="132"/>
      <c r="AZ675" s="101"/>
      <c r="BA675" s="94"/>
      <c r="BB675" s="94"/>
      <c r="BC675" s="94"/>
      <c r="BD675" s="94"/>
      <c r="BE675" s="101"/>
      <c r="BF675" s="132"/>
      <c r="BG675" s="98"/>
      <c r="BH675" s="74" t="str">
        <f t="shared" si="82"/>
        <v>N</v>
      </c>
      <c r="BI675" t="e">
        <f t="shared" si="83"/>
        <v>#DIV/0!</v>
      </c>
      <c r="BK675" s="283">
        <f>IFERROR(VLOOKUP($B675, 'A2. Rate Change &amp; Enrollment'!$C$14:$BY$769, 75, FALSE), 0)</f>
        <v>0</v>
      </c>
      <c r="BL675" s="283" t="e">
        <f t="shared" si="84"/>
        <v>#DIV/0!</v>
      </c>
      <c r="BM675" s="283" t="e">
        <f t="shared" si="85"/>
        <v>#DIV/0!</v>
      </c>
      <c r="BN675" t="e">
        <f t="shared" si="88"/>
        <v>#DIV/0!</v>
      </c>
    </row>
    <row r="676" spans="1:66" x14ac:dyDescent="0.35">
      <c r="A676" t="s">
        <v>979</v>
      </c>
      <c r="B676" s="144"/>
      <c r="C676" s="98"/>
      <c r="D676" s="43" t="str">
        <f t="shared" si="81"/>
        <v>Other</v>
      </c>
      <c r="E676" s="100"/>
      <c r="F676" s="101"/>
      <c r="G676" s="100"/>
      <c r="H676" s="101"/>
      <c r="I676" s="100"/>
      <c r="J676" s="101"/>
      <c r="K676" s="100"/>
      <c r="L676" s="101"/>
      <c r="M676" s="100"/>
      <c r="N676" s="101"/>
      <c r="O676" s="100"/>
      <c r="P676" s="101"/>
      <c r="Q676" s="100"/>
      <c r="R676" s="101"/>
      <c r="S676" s="100"/>
      <c r="T676" s="101"/>
      <c r="U676" s="118"/>
      <c r="V676" s="118"/>
      <c r="W676" s="100"/>
      <c r="X676" s="100"/>
      <c r="Y676" s="100"/>
      <c r="Z676" s="100"/>
      <c r="AA676" s="132"/>
      <c r="AB676" s="101"/>
      <c r="AC676" s="101"/>
      <c r="AD676" s="101"/>
      <c r="AE676" s="100"/>
      <c r="AF676" s="101"/>
      <c r="AG676" s="100"/>
      <c r="AH676" s="101"/>
      <c r="AI676" s="100"/>
      <c r="AJ676" s="101"/>
      <c r="AK676" s="100"/>
      <c r="AL676" s="101"/>
      <c r="AM676" s="101"/>
      <c r="AN676" s="8"/>
      <c r="AO676" s="147">
        <f>IFERROR(VLOOKUP(B676,'A2. Rate Change &amp; Enrollment'!$C$20:$K$769,3,FALSE),0)</f>
        <v>0</v>
      </c>
      <c r="AP676" s="147">
        <f>IFERROR(VLOOKUP(B676,'A2. Rate Change &amp; Enrollment'!$C$20:$K$769,7,FALSE),0)</f>
        <v>0</v>
      </c>
      <c r="AQ676" s="150" t="e">
        <f t="shared" si="86"/>
        <v>#DIV/0!</v>
      </c>
      <c r="AS676" s="177"/>
      <c r="AT676" s="177"/>
      <c r="AV676" s="153" t="e">
        <f t="shared" si="87"/>
        <v>#DIV/0!</v>
      </c>
      <c r="AW676" s="101"/>
      <c r="AY676" s="132"/>
      <c r="AZ676" s="101"/>
      <c r="BA676" s="94"/>
      <c r="BB676" s="94"/>
      <c r="BC676" s="94"/>
      <c r="BD676" s="94"/>
      <c r="BE676" s="101"/>
      <c r="BF676" s="132"/>
      <c r="BG676" s="98"/>
      <c r="BH676" s="74" t="str">
        <f t="shared" si="82"/>
        <v>N</v>
      </c>
      <c r="BI676" t="e">
        <f t="shared" si="83"/>
        <v>#DIV/0!</v>
      </c>
      <c r="BK676" s="283">
        <f>IFERROR(VLOOKUP($B676, 'A2. Rate Change &amp; Enrollment'!$C$14:$BY$769, 75, FALSE), 0)</f>
        <v>0</v>
      </c>
      <c r="BL676" s="283" t="e">
        <f t="shared" si="84"/>
        <v>#DIV/0!</v>
      </c>
      <c r="BM676" s="283" t="e">
        <f t="shared" si="85"/>
        <v>#DIV/0!</v>
      </c>
      <c r="BN676" t="e">
        <f t="shared" si="88"/>
        <v>#DIV/0!</v>
      </c>
    </row>
    <row r="677" spans="1:66" x14ac:dyDescent="0.35">
      <c r="A677" t="s">
        <v>980</v>
      </c>
      <c r="B677" s="144"/>
      <c r="C677" s="98"/>
      <c r="D677" s="43" t="str">
        <f t="shared" si="81"/>
        <v>Other</v>
      </c>
      <c r="E677" s="100"/>
      <c r="F677" s="101"/>
      <c r="G677" s="100"/>
      <c r="H677" s="101"/>
      <c r="I677" s="100"/>
      <c r="J677" s="101"/>
      <c r="K677" s="100"/>
      <c r="L677" s="101"/>
      <c r="M677" s="100"/>
      <c r="N677" s="101"/>
      <c r="O677" s="100"/>
      <c r="P677" s="101"/>
      <c r="Q677" s="100"/>
      <c r="R677" s="101"/>
      <c r="S677" s="100"/>
      <c r="T677" s="101"/>
      <c r="U677" s="118"/>
      <c r="V677" s="118"/>
      <c r="W677" s="100"/>
      <c r="X677" s="100"/>
      <c r="Y677" s="100"/>
      <c r="Z677" s="100"/>
      <c r="AA677" s="132"/>
      <c r="AB677" s="101"/>
      <c r="AC677" s="101"/>
      <c r="AD677" s="101"/>
      <c r="AE677" s="100"/>
      <c r="AF677" s="101"/>
      <c r="AG677" s="100"/>
      <c r="AH677" s="101"/>
      <c r="AI677" s="100"/>
      <c r="AJ677" s="101"/>
      <c r="AK677" s="100"/>
      <c r="AL677" s="101"/>
      <c r="AM677" s="101"/>
      <c r="AN677" s="8"/>
      <c r="AO677" s="147">
        <f>IFERROR(VLOOKUP(B677,'A2. Rate Change &amp; Enrollment'!$C$20:$K$769,3,FALSE),0)</f>
        <v>0</v>
      </c>
      <c r="AP677" s="147">
        <f>IFERROR(VLOOKUP(B677,'A2. Rate Change &amp; Enrollment'!$C$20:$K$769,7,FALSE),0)</f>
        <v>0</v>
      </c>
      <c r="AQ677" s="150" t="e">
        <f t="shared" si="86"/>
        <v>#DIV/0!</v>
      </c>
      <c r="AS677" s="177"/>
      <c r="AT677" s="177"/>
      <c r="AV677" s="153" t="e">
        <f t="shared" si="87"/>
        <v>#DIV/0!</v>
      </c>
      <c r="AW677" s="101"/>
      <c r="AY677" s="132"/>
      <c r="AZ677" s="101"/>
      <c r="BA677" s="94"/>
      <c r="BB677" s="94"/>
      <c r="BC677" s="94"/>
      <c r="BD677" s="94"/>
      <c r="BE677" s="101"/>
      <c r="BF677" s="132"/>
      <c r="BG677" s="98"/>
      <c r="BH677" s="74" t="str">
        <f t="shared" si="82"/>
        <v>N</v>
      </c>
      <c r="BI677" t="e">
        <f t="shared" si="83"/>
        <v>#DIV/0!</v>
      </c>
      <c r="BK677" s="283">
        <f>IFERROR(VLOOKUP($B677, 'A2. Rate Change &amp; Enrollment'!$C$14:$BY$769, 75, FALSE), 0)</f>
        <v>0</v>
      </c>
      <c r="BL677" s="283" t="e">
        <f t="shared" si="84"/>
        <v>#DIV/0!</v>
      </c>
      <c r="BM677" s="283" t="e">
        <f t="shared" si="85"/>
        <v>#DIV/0!</v>
      </c>
      <c r="BN677" t="e">
        <f t="shared" si="88"/>
        <v>#DIV/0!</v>
      </c>
    </row>
    <row r="678" spans="1:66" x14ac:dyDescent="0.35">
      <c r="A678" t="s">
        <v>981</v>
      </c>
      <c r="B678" s="144"/>
      <c r="C678" s="98"/>
      <c r="D678" s="43" t="str">
        <f t="shared" si="81"/>
        <v>Other</v>
      </c>
      <c r="E678" s="100"/>
      <c r="F678" s="101"/>
      <c r="G678" s="100"/>
      <c r="H678" s="101"/>
      <c r="I678" s="100"/>
      <c r="J678" s="101"/>
      <c r="K678" s="100"/>
      <c r="L678" s="101"/>
      <c r="M678" s="100"/>
      <c r="N678" s="101"/>
      <c r="O678" s="100"/>
      <c r="P678" s="101"/>
      <c r="Q678" s="100"/>
      <c r="R678" s="101"/>
      <c r="S678" s="100"/>
      <c r="T678" s="101"/>
      <c r="U678" s="118"/>
      <c r="V678" s="118"/>
      <c r="W678" s="100"/>
      <c r="X678" s="100"/>
      <c r="Y678" s="100"/>
      <c r="Z678" s="100"/>
      <c r="AA678" s="132"/>
      <c r="AB678" s="101"/>
      <c r="AC678" s="101"/>
      <c r="AD678" s="101"/>
      <c r="AE678" s="100"/>
      <c r="AF678" s="101"/>
      <c r="AG678" s="100"/>
      <c r="AH678" s="101"/>
      <c r="AI678" s="100"/>
      <c r="AJ678" s="101"/>
      <c r="AK678" s="100"/>
      <c r="AL678" s="101"/>
      <c r="AM678" s="101"/>
      <c r="AN678" s="8"/>
      <c r="AO678" s="147">
        <f>IFERROR(VLOOKUP(B678,'A2. Rate Change &amp; Enrollment'!$C$20:$K$769,3,FALSE),0)</f>
        <v>0</v>
      </c>
      <c r="AP678" s="147">
        <f>IFERROR(VLOOKUP(B678,'A2. Rate Change &amp; Enrollment'!$C$20:$K$769,7,FALSE),0)</f>
        <v>0</v>
      </c>
      <c r="AQ678" s="150" t="e">
        <f t="shared" si="86"/>
        <v>#DIV/0!</v>
      </c>
      <c r="AS678" s="177"/>
      <c r="AT678" s="177"/>
      <c r="AV678" s="153" t="e">
        <f t="shared" si="87"/>
        <v>#DIV/0!</v>
      </c>
      <c r="AW678" s="101"/>
      <c r="AY678" s="132"/>
      <c r="AZ678" s="101"/>
      <c r="BA678" s="94"/>
      <c r="BB678" s="94"/>
      <c r="BC678" s="94"/>
      <c r="BD678" s="94"/>
      <c r="BE678" s="101"/>
      <c r="BF678" s="132"/>
      <c r="BG678" s="98"/>
      <c r="BH678" s="74" t="str">
        <f t="shared" si="82"/>
        <v>N</v>
      </c>
      <c r="BI678" t="e">
        <f t="shared" si="83"/>
        <v>#DIV/0!</v>
      </c>
      <c r="BK678" s="283">
        <f>IFERROR(VLOOKUP($B678, 'A2. Rate Change &amp; Enrollment'!$C$14:$BY$769, 75, FALSE), 0)</f>
        <v>0</v>
      </c>
      <c r="BL678" s="283" t="e">
        <f t="shared" si="84"/>
        <v>#DIV/0!</v>
      </c>
      <c r="BM678" s="283" t="e">
        <f t="shared" si="85"/>
        <v>#DIV/0!</v>
      </c>
      <c r="BN678" t="e">
        <f t="shared" si="88"/>
        <v>#DIV/0!</v>
      </c>
    </row>
    <row r="679" spans="1:66" x14ac:dyDescent="0.35">
      <c r="A679" t="s">
        <v>982</v>
      </c>
      <c r="B679" s="144"/>
      <c r="C679" s="98"/>
      <c r="D679" s="43" t="str">
        <f t="shared" si="81"/>
        <v>Other</v>
      </c>
      <c r="E679" s="100"/>
      <c r="F679" s="101"/>
      <c r="G679" s="100"/>
      <c r="H679" s="101"/>
      <c r="I679" s="100"/>
      <c r="J679" s="101"/>
      <c r="K679" s="100"/>
      <c r="L679" s="101"/>
      <c r="M679" s="100"/>
      <c r="N679" s="101"/>
      <c r="O679" s="100"/>
      <c r="P679" s="101"/>
      <c r="Q679" s="100"/>
      <c r="R679" s="101"/>
      <c r="S679" s="100"/>
      <c r="T679" s="101"/>
      <c r="U679" s="118"/>
      <c r="V679" s="118"/>
      <c r="W679" s="100"/>
      <c r="X679" s="100"/>
      <c r="Y679" s="100"/>
      <c r="Z679" s="100"/>
      <c r="AA679" s="132"/>
      <c r="AB679" s="101"/>
      <c r="AC679" s="101"/>
      <c r="AD679" s="101"/>
      <c r="AE679" s="100"/>
      <c r="AF679" s="101"/>
      <c r="AG679" s="100"/>
      <c r="AH679" s="101"/>
      <c r="AI679" s="100"/>
      <c r="AJ679" s="101"/>
      <c r="AK679" s="100"/>
      <c r="AL679" s="101"/>
      <c r="AM679" s="101"/>
      <c r="AN679" s="8"/>
      <c r="AO679" s="147">
        <f>IFERROR(VLOOKUP(B679,'A2. Rate Change &amp; Enrollment'!$C$20:$K$769,3,FALSE),0)</f>
        <v>0</v>
      </c>
      <c r="AP679" s="147">
        <f>IFERROR(VLOOKUP(B679,'A2. Rate Change &amp; Enrollment'!$C$20:$K$769,7,FALSE),0)</f>
        <v>0</v>
      </c>
      <c r="AQ679" s="150" t="e">
        <f t="shared" si="86"/>
        <v>#DIV/0!</v>
      </c>
      <c r="AS679" s="177"/>
      <c r="AT679" s="177"/>
      <c r="AV679" s="153" t="e">
        <f t="shared" si="87"/>
        <v>#DIV/0!</v>
      </c>
      <c r="AW679" s="101"/>
      <c r="AY679" s="132"/>
      <c r="AZ679" s="101"/>
      <c r="BA679" s="94"/>
      <c r="BB679" s="94"/>
      <c r="BC679" s="94"/>
      <c r="BD679" s="94"/>
      <c r="BE679" s="101"/>
      <c r="BF679" s="132"/>
      <c r="BG679" s="98"/>
      <c r="BH679" s="74" t="str">
        <f t="shared" si="82"/>
        <v>N</v>
      </c>
      <c r="BI679" t="e">
        <f t="shared" si="83"/>
        <v>#DIV/0!</v>
      </c>
      <c r="BK679" s="283">
        <f>IFERROR(VLOOKUP($B679, 'A2. Rate Change &amp; Enrollment'!$C$14:$BY$769, 75, FALSE), 0)</f>
        <v>0</v>
      </c>
      <c r="BL679" s="283" t="e">
        <f t="shared" si="84"/>
        <v>#DIV/0!</v>
      </c>
      <c r="BM679" s="283" t="e">
        <f t="shared" si="85"/>
        <v>#DIV/0!</v>
      </c>
      <c r="BN679" t="e">
        <f t="shared" si="88"/>
        <v>#DIV/0!</v>
      </c>
    </row>
    <row r="680" spans="1:66" x14ac:dyDescent="0.35">
      <c r="A680" t="s">
        <v>983</v>
      </c>
      <c r="B680" s="144"/>
      <c r="C680" s="98"/>
      <c r="D680" s="43" t="str">
        <f t="shared" si="81"/>
        <v>Other</v>
      </c>
      <c r="E680" s="100"/>
      <c r="F680" s="101"/>
      <c r="G680" s="100"/>
      <c r="H680" s="101"/>
      <c r="I680" s="100"/>
      <c r="J680" s="101"/>
      <c r="K680" s="100"/>
      <c r="L680" s="101"/>
      <c r="M680" s="100"/>
      <c r="N680" s="101"/>
      <c r="O680" s="100"/>
      <c r="P680" s="101"/>
      <c r="Q680" s="100"/>
      <c r="R680" s="101"/>
      <c r="S680" s="100"/>
      <c r="T680" s="101"/>
      <c r="U680" s="118"/>
      <c r="V680" s="118"/>
      <c r="W680" s="100"/>
      <c r="X680" s="100"/>
      <c r="Y680" s="100"/>
      <c r="Z680" s="100"/>
      <c r="AA680" s="132"/>
      <c r="AB680" s="101"/>
      <c r="AC680" s="101"/>
      <c r="AD680" s="101"/>
      <c r="AE680" s="100"/>
      <c r="AF680" s="101"/>
      <c r="AG680" s="100"/>
      <c r="AH680" s="101"/>
      <c r="AI680" s="100"/>
      <c r="AJ680" s="101"/>
      <c r="AK680" s="100"/>
      <c r="AL680" s="101"/>
      <c r="AM680" s="101"/>
      <c r="AN680" s="8"/>
      <c r="AO680" s="147">
        <f>IFERROR(VLOOKUP(B680,'A2. Rate Change &amp; Enrollment'!$C$20:$K$769,3,FALSE),0)</f>
        <v>0</v>
      </c>
      <c r="AP680" s="147">
        <f>IFERROR(VLOOKUP(B680,'A2. Rate Change &amp; Enrollment'!$C$20:$K$769,7,FALSE),0)</f>
        <v>0</v>
      </c>
      <c r="AQ680" s="150" t="e">
        <f t="shared" si="86"/>
        <v>#DIV/0!</v>
      </c>
      <c r="AS680" s="177"/>
      <c r="AT680" s="177"/>
      <c r="AV680" s="153" t="e">
        <f t="shared" si="87"/>
        <v>#DIV/0!</v>
      </c>
      <c r="AW680" s="101"/>
      <c r="AY680" s="132"/>
      <c r="AZ680" s="101"/>
      <c r="BA680" s="94"/>
      <c r="BB680" s="94"/>
      <c r="BC680" s="94"/>
      <c r="BD680" s="94"/>
      <c r="BE680" s="101"/>
      <c r="BF680" s="132"/>
      <c r="BG680" s="98"/>
      <c r="BH680" s="74" t="str">
        <f t="shared" si="82"/>
        <v>N</v>
      </c>
      <c r="BI680" t="e">
        <f t="shared" si="83"/>
        <v>#DIV/0!</v>
      </c>
      <c r="BK680" s="283">
        <f>IFERROR(VLOOKUP($B680, 'A2. Rate Change &amp; Enrollment'!$C$14:$BY$769, 75, FALSE), 0)</f>
        <v>0</v>
      </c>
      <c r="BL680" s="283" t="e">
        <f t="shared" si="84"/>
        <v>#DIV/0!</v>
      </c>
      <c r="BM680" s="283" t="e">
        <f t="shared" si="85"/>
        <v>#DIV/0!</v>
      </c>
      <c r="BN680" t="e">
        <f t="shared" si="88"/>
        <v>#DIV/0!</v>
      </c>
    </row>
    <row r="681" spans="1:66" x14ac:dyDescent="0.35">
      <c r="A681" t="s">
        <v>984</v>
      </c>
      <c r="B681" s="144"/>
      <c r="C681" s="98"/>
      <c r="D681" s="43" t="str">
        <f t="shared" si="81"/>
        <v>Other</v>
      </c>
      <c r="E681" s="100"/>
      <c r="F681" s="101"/>
      <c r="G681" s="100"/>
      <c r="H681" s="101"/>
      <c r="I681" s="100"/>
      <c r="J681" s="101"/>
      <c r="K681" s="100"/>
      <c r="L681" s="101"/>
      <c r="M681" s="100"/>
      <c r="N681" s="101"/>
      <c r="O681" s="100"/>
      <c r="P681" s="101"/>
      <c r="Q681" s="100"/>
      <c r="R681" s="101"/>
      <c r="S681" s="100"/>
      <c r="T681" s="101"/>
      <c r="U681" s="118"/>
      <c r="V681" s="118"/>
      <c r="W681" s="100"/>
      <c r="X681" s="100"/>
      <c r="Y681" s="100"/>
      <c r="Z681" s="100"/>
      <c r="AA681" s="132"/>
      <c r="AB681" s="101"/>
      <c r="AC681" s="101"/>
      <c r="AD681" s="101"/>
      <c r="AE681" s="100"/>
      <c r="AF681" s="101"/>
      <c r="AG681" s="100"/>
      <c r="AH681" s="101"/>
      <c r="AI681" s="100"/>
      <c r="AJ681" s="101"/>
      <c r="AK681" s="100"/>
      <c r="AL681" s="101"/>
      <c r="AM681" s="101"/>
      <c r="AN681" s="8"/>
      <c r="AO681" s="147">
        <f>IFERROR(VLOOKUP(B681,'A2. Rate Change &amp; Enrollment'!$C$20:$K$769,3,FALSE),0)</f>
        <v>0</v>
      </c>
      <c r="AP681" s="147">
        <f>IFERROR(VLOOKUP(B681,'A2. Rate Change &amp; Enrollment'!$C$20:$K$769,7,FALSE),0)</f>
        <v>0</v>
      </c>
      <c r="AQ681" s="150" t="e">
        <f t="shared" si="86"/>
        <v>#DIV/0!</v>
      </c>
      <c r="AS681" s="177"/>
      <c r="AT681" s="177"/>
      <c r="AV681" s="153" t="e">
        <f t="shared" si="87"/>
        <v>#DIV/0!</v>
      </c>
      <c r="AW681" s="101"/>
      <c r="AY681" s="132"/>
      <c r="AZ681" s="101"/>
      <c r="BA681" s="94"/>
      <c r="BB681" s="94"/>
      <c r="BC681" s="94"/>
      <c r="BD681" s="94"/>
      <c r="BE681" s="101"/>
      <c r="BF681" s="132"/>
      <c r="BG681" s="98"/>
      <c r="BH681" s="74" t="str">
        <f t="shared" si="82"/>
        <v>N</v>
      </c>
      <c r="BI681" t="e">
        <f t="shared" si="83"/>
        <v>#DIV/0!</v>
      </c>
      <c r="BK681" s="283">
        <f>IFERROR(VLOOKUP($B681, 'A2. Rate Change &amp; Enrollment'!$C$14:$BY$769, 75, FALSE), 0)</f>
        <v>0</v>
      </c>
      <c r="BL681" s="283" t="e">
        <f t="shared" si="84"/>
        <v>#DIV/0!</v>
      </c>
      <c r="BM681" s="283" t="e">
        <f t="shared" si="85"/>
        <v>#DIV/0!</v>
      </c>
      <c r="BN681" t="e">
        <f t="shared" si="88"/>
        <v>#DIV/0!</v>
      </c>
    </row>
    <row r="682" spans="1:66" x14ac:dyDescent="0.35">
      <c r="A682" t="s">
        <v>985</v>
      </c>
      <c r="B682" s="144"/>
      <c r="C682" s="98"/>
      <c r="D682" s="43" t="str">
        <f t="shared" si="81"/>
        <v>Other</v>
      </c>
      <c r="E682" s="100"/>
      <c r="F682" s="101"/>
      <c r="G682" s="100"/>
      <c r="H682" s="101"/>
      <c r="I682" s="100"/>
      <c r="J682" s="101"/>
      <c r="K682" s="100"/>
      <c r="L682" s="101"/>
      <c r="M682" s="100"/>
      <c r="N682" s="101"/>
      <c r="O682" s="100"/>
      <c r="P682" s="101"/>
      <c r="Q682" s="100"/>
      <c r="R682" s="101"/>
      <c r="S682" s="100"/>
      <c r="T682" s="101"/>
      <c r="U682" s="118"/>
      <c r="V682" s="118"/>
      <c r="W682" s="100"/>
      <c r="X682" s="100"/>
      <c r="Y682" s="100"/>
      <c r="Z682" s="100"/>
      <c r="AA682" s="132"/>
      <c r="AB682" s="101"/>
      <c r="AC682" s="101"/>
      <c r="AD682" s="101"/>
      <c r="AE682" s="100"/>
      <c r="AF682" s="101"/>
      <c r="AG682" s="100"/>
      <c r="AH682" s="101"/>
      <c r="AI682" s="100"/>
      <c r="AJ682" s="101"/>
      <c r="AK682" s="100"/>
      <c r="AL682" s="101"/>
      <c r="AM682" s="101"/>
      <c r="AN682" s="8"/>
      <c r="AO682" s="147">
        <f>IFERROR(VLOOKUP(B682,'A2. Rate Change &amp; Enrollment'!$C$20:$K$769,3,FALSE),0)</f>
        <v>0</v>
      </c>
      <c r="AP682" s="147">
        <f>IFERROR(VLOOKUP(B682,'A2. Rate Change &amp; Enrollment'!$C$20:$K$769,7,FALSE),0)</f>
        <v>0</v>
      </c>
      <c r="AQ682" s="150" t="e">
        <f t="shared" si="86"/>
        <v>#DIV/0!</v>
      </c>
      <c r="AS682" s="177"/>
      <c r="AT682" s="177"/>
      <c r="AV682" s="153" t="e">
        <f t="shared" si="87"/>
        <v>#DIV/0!</v>
      </c>
      <c r="AW682" s="101"/>
      <c r="AY682" s="132"/>
      <c r="AZ682" s="101"/>
      <c r="BA682" s="94"/>
      <c r="BB682" s="94"/>
      <c r="BC682" s="94"/>
      <c r="BD682" s="94"/>
      <c r="BE682" s="101"/>
      <c r="BF682" s="132"/>
      <c r="BG682" s="98"/>
      <c r="BH682" s="74" t="str">
        <f t="shared" si="82"/>
        <v>N</v>
      </c>
      <c r="BI682" t="e">
        <f t="shared" si="83"/>
        <v>#DIV/0!</v>
      </c>
      <c r="BK682" s="283">
        <f>IFERROR(VLOOKUP($B682, 'A2. Rate Change &amp; Enrollment'!$C$14:$BY$769, 75, FALSE), 0)</f>
        <v>0</v>
      </c>
      <c r="BL682" s="283" t="e">
        <f t="shared" si="84"/>
        <v>#DIV/0!</v>
      </c>
      <c r="BM682" s="283" t="e">
        <f t="shared" si="85"/>
        <v>#DIV/0!</v>
      </c>
      <c r="BN682" t="e">
        <f t="shared" si="88"/>
        <v>#DIV/0!</v>
      </c>
    </row>
    <row r="683" spans="1:66" x14ac:dyDescent="0.35">
      <c r="A683" t="s">
        <v>986</v>
      </c>
      <c r="B683" s="144"/>
      <c r="C683" s="98"/>
      <c r="D683" s="43" t="str">
        <f t="shared" si="81"/>
        <v>Other</v>
      </c>
      <c r="E683" s="100"/>
      <c r="F683" s="101"/>
      <c r="G683" s="100"/>
      <c r="H683" s="101"/>
      <c r="I683" s="100"/>
      <c r="J683" s="101"/>
      <c r="K683" s="100"/>
      <c r="L683" s="101"/>
      <c r="M683" s="100"/>
      <c r="N683" s="101"/>
      <c r="O683" s="100"/>
      <c r="P683" s="101"/>
      <c r="Q683" s="100"/>
      <c r="R683" s="101"/>
      <c r="S683" s="100"/>
      <c r="T683" s="101"/>
      <c r="U683" s="118"/>
      <c r="V683" s="118"/>
      <c r="W683" s="100"/>
      <c r="X683" s="100"/>
      <c r="Y683" s="100"/>
      <c r="Z683" s="100"/>
      <c r="AA683" s="132"/>
      <c r="AB683" s="101"/>
      <c r="AC683" s="101"/>
      <c r="AD683" s="101"/>
      <c r="AE683" s="100"/>
      <c r="AF683" s="101"/>
      <c r="AG683" s="100"/>
      <c r="AH683" s="101"/>
      <c r="AI683" s="100"/>
      <c r="AJ683" s="101"/>
      <c r="AK683" s="100"/>
      <c r="AL683" s="101"/>
      <c r="AM683" s="101"/>
      <c r="AN683" s="8"/>
      <c r="AO683" s="147">
        <f>IFERROR(VLOOKUP(B683,'A2. Rate Change &amp; Enrollment'!$C$20:$K$769,3,FALSE),0)</f>
        <v>0</v>
      </c>
      <c r="AP683" s="147">
        <f>IFERROR(VLOOKUP(B683,'A2. Rate Change &amp; Enrollment'!$C$20:$K$769,7,FALSE),0)</f>
        <v>0</v>
      </c>
      <c r="AQ683" s="150" t="e">
        <f t="shared" si="86"/>
        <v>#DIV/0!</v>
      </c>
      <c r="AS683" s="177"/>
      <c r="AT683" s="177"/>
      <c r="AV683" s="153" t="e">
        <f t="shared" si="87"/>
        <v>#DIV/0!</v>
      </c>
      <c r="AW683" s="101"/>
      <c r="AY683" s="132"/>
      <c r="AZ683" s="101"/>
      <c r="BA683" s="94"/>
      <c r="BB683" s="94"/>
      <c r="BC683" s="94"/>
      <c r="BD683" s="94"/>
      <c r="BE683" s="101"/>
      <c r="BF683" s="132"/>
      <c r="BG683" s="98"/>
      <c r="BH683" s="74" t="str">
        <f t="shared" si="82"/>
        <v>N</v>
      </c>
      <c r="BI683" t="e">
        <f t="shared" si="83"/>
        <v>#DIV/0!</v>
      </c>
      <c r="BK683" s="283">
        <f>IFERROR(VLOOKUP($B683, 'A2. Rate Change &amp; Enrollment'!$C$14:$BY$769, 75, FALSE), 0)</f>
        <v>0</v>
      </c>
      <c r="BL683" s="283" t="e">
        <f t="shared" si="84"/>
        <v>#DIV/0!</v>
      </c>
      <c r="BM683" s="283" t="e">
        <f t="shared" si="85"/>
        <v>#DIV/0!</v>
      </c>
      <c r="BN683" t="e">
        <f t="shared" si="88"/>
        <v>#DIV/0!</v>
      </c>
    </row>
    <row r="684" spans="1:66" x14ac:dyDescent="0.35">
      <c r="A684" t="s">
        <v>987</v>
      </c>
      <c r="B684" s="144"/>
      <c r="C684" s="98"/>
      <c r="D684" s="43" t="str">
        <f t="shared" si="81"/>
        <v>Other</v>
      </c>
      <c r="E684" s="100"/>
      <c r="F684" s="101"/>
      <c r="G684" s="100"/>
      <c r="H684" s="101"/>
      <c r="I684" s="100"/>
      <c r="J684" s="101"/>
      <c r="K684" s="100"/>
      <c r="L684" s="101"/>
      <c r="M684" s="100"/>
      <c r="N684" s="101"/>
      <c r="O684" s="100"/>
      <c r="P684" s="101"/>
      <c r="Q684" s="100"/>
      <c r="R684" s="101"/>
      <c r="S684" s="100"/>
      <c r="T684" s="101"/>
      <c r="U684" s="118"/>
      <c r="V684" s="118"/>
      <c r="W684" s="100"/>
      <c r="X684" s="100"/>
      <c r="Y684" s="100"/>
      <c r="Z684" s="100"/>
      <c r="AA684" s="132"/>
      <c r="AB684" s="101"/>
      <c r="AC684" s="101"/>
      <c r="AD684" s="101"/>
      <c r="AE684" s="100"/>
      <c r="AF684" s="101"/>
      <c r="AG684" s="100"/>
      <c r="AH684" s="101"/>
      <c r="AI684" s="100"/>
      <c r="AJ684" s="101"/>
      <c r="AK684" s="100"/>
      <c r="AL684" s="101"/>
      <c r="AM684" s="101"/>
      <c r="AN684" s="8"/>
      <c r="AO684" s="147">
        <f>IFERROR(VLOOKUP(B684,'A2. Rate Change &amp; Enrollment'!$C$20:$K$769,3,FALSE),0)</f>
        <v>0</v>
      </c>
      <c r="AP684" s="147">
        <f>IFERROR(VLOOKUP(B684,'A2. Rate Change &amp; Enrollment'!$C$20:$K$769,7,FALSE),0)</f>
        <v>0</v>
      </c>
      <c r="AQ684" s="150" t="e">
        <f t="shared" si="86"/>
        <v>#DIV/0!</v>
      </c>
      <c r="AS684" s="177"/>
      <c r="AT684" s="177"/>
      <c r="AV684" s="153" t="e">
        <f t="shared" si="87"/>
        <v>#DIV/0!</v>
      </c>
      <c r="AW684" s="101"/>
      <c r="AY684" s="132"/>
      <c r="AZ684" s="101"/>
      <c r="BA684" s="94"/>
      <c r="BB684" s="94"/>
      <c r="BC684" s="94"/>
      <c r="BD684" s="94"/>
      <c r="BE684" s="101"/>
      <c r="BF684" s="132"/>
      <c r="BG684" s="98"/>
      <c r="BH684" s="74" t="str">
        <f t="shared" si="82"/>
        <v>N</v>
      </c>
      <c r="BI684" t="e">
        <f t="shared" si="83"/>
        <v>#DIV/0!</v>
      </c>
      <c r="BK684" s="283">
        <f>IFERROR(VLOOKUP($B684, 'A2. Rate Change &amp; Enrollment'!$C$14:$BY$769, 75, FALSE), 0)</f>
        <v>0</v>
      </c>
      <c r="BL684" s="283" t="e">
        <f t="shared" si="84"/>
        <v>#DIV/0!</v>
      </c>
      <c r="BM684" s="283" t="e">
        <f t="shared" si="85"/>
        <v>#DIV/0!</v>
      </c>
      <c r="BN684" t="e">
        <f t="shared" si="88"/>
        <v>#DIV/0!</v>
      </c>
    </row>
    <row r="685" spans="1:66" x14ac:dyDescent="0.35">
      <c r="A685" t="s">
        <v>988</v>
      </c>
      <c r="B685" s="144"/>
      <c r="C685" s="98"/>
      <c r="D685" s="43" t="str">
        <f t="shared" si="81"/>
        <v>Other</v>
      </c>
      <c r="E685" s="100"/>
      <c r="F685" s="101"/>
      <c r="G685" s="100"/>
      <c r="H685" s="101"/>
      <c r="I685" s="100"/>
      <c r="J685" s="101"/>
      <c r="K685" s="100"/>
      <c r="L685" s="101"/>
      <c r="M685" s="100"/>
      <c r="N685" s="101"/>
      <c r="O685" s="100"/>
      <c r="P685" s="101"/>
      <c r="Q685" s="100"/>
      <c r="R685" s="101"/>
      <c r="S685" s="100"/>
      <c r="T685" s="101"/>
      <c r="U685" s="118"/>
      <c r="V685" s="118"/>
      <c r="W685" s="100"/>
      <c r="X685" s="100"/>
      <c r="Y685" s="100"/>
      <c r="Z685" s="100"/>
      <c r="AA685" s="132"/>
      <c r="AB685" s="101"/>
      <c r="AC685" s="101"/>
      <c r="AD685" s="101"/>
      <c r="AE685" s="100"/>
      <c r="AF685" s="101"/>
      <c r="AG685" s="100"/>
      <c r="AH685" s="101"/>
      <c r="AI685" s="100"/>
      <c r="AJ685" s="101"/>
      <c r="AK685" s="100"/>
      <c r="AL685" s="101"/>
      <c r="AM685" s="101"/>
      <c r="AN685" s="8"/>
      <c r="AO685" s="147">
        <f>IFERROR(VLOOKUP(B685,'A2. Rate Change &amp; Enrollment'!$C$20:$K$769,3,FALSE),0)</f>
        <v>0</v>
      </c>
      <c r="AP685" s="147">
        <f>IFERROR(VLOOKUP(B685,'A2. Rate Change &amp; Enrollment'!$C$20:$K$769,7,FALSE),0)</f>
        <v>0</v>
      </c>
      <c r="AQ685" s="150" t="e">
        <f t="shared" si="86"/>
        <v>#DIV/0!</v>
      </c>
      <c r="AS685" s="177"/>
      <c r="AT685" s="177"/>
      <c r="AV685" s="153" t="e">
        <f t="shared" si="87"/>
        <v>#DIV/0!</v>
      </c>
      <c r="AW685" s="101"/>
      <c r="AY685" s="132"/>
      <c r="AZ685" s="101"/>
      <c r="BA685" s="94"/>
      <c r="BB685" s="94"/>
      <c r="BC685" s="94"/>
      <c r="BD685" s="94"/>
      <c r="BE685" s="101"/>
      <c r="BF685" s="132"/>
      <c r="BG685" s="98"/>
      <c r="BH685" s="74" t="str">
        <f t="shared" si="82"/>
        <v>N</v>
      </c>
      <c r="BI685" t="e">
        <f t="shared" si="83"/>
        <v>#DIV/0!</v>
      </c>
      <c r="BK685" s="283">
        <f>IFERROR(VLOOKUP($B685, 'A2. Rate Change &amp; Enrollment'!$C$14:$BY$769, 75, FALSE), 0)</f>
        <v>0</v>
      </c>
      <c r="BL685" s="283" t="e">
        <f t="shared" si="84"/>
        <v>#DIV/0!</v>
      </c>
      <c r="BM685" s="283" t="e">
        <f t="shared" si="85"/>
        <v>#DIV/0!</v>
      </c>
      <c r="BN685" t="e">
        <f t="shared" si="88"/>
        <v>#DIV/0!</v>
      </c>
    </row>
    <row r="686" spans="1:66" x14ac:dyDescent="0.35">
      <c r="A686" t="s">
        <v>989</v>
      </c>
      <c r="B686" s="144"/>
      <c r="C686" s="98"/>
      <c r="D686" s="43" t="str">
        <f t="shared" si="81"/>
        <v>Other</v>
      </c>
      <c r="E686" s="100"/>
      <c r="F686" s="101"/>
      <c r="G686" s="100"/>
      <c r="H686" s="101"/>
      <c r="I686" s="100"/>
      <c r="J686" s="101"/>
      <c r="K686" s="100"/>
      <c r="L686" s="101"/>
      <c r="M686" s="100"/>
      <c r="N686" s="101"/>
      <c r="O686" s="100"/>
      <c r="P686" s="101"/>
      <c r="Q686" s="100"/>
      <c r="R686" s="101"/>
      <c r="S686" s="100"/>
      <c r="T686" s="101"/>
      <c r="U686" s="118"/>
      <c r="V686" s="118"/>
      <c r="W686" s="100"/>
      <c r="X686" s="100"/>
      <c r="Y686" s="100"/>
      <c r="Z686" s="100"/>
      <c r="AA686" s="132"/>
      <c r="AB686" s="101"/>
      <c r="AC686" s="101"/>
      <c r="AD686" s="101"/>
      <c r="AE686" s="100"/>
      <c r="AF686" s="101"/>
      <c r="AG686" s="100"/>
      <c r="AH686" s="101"/>
      <c r="AI686" s="100"/>
      <c r="AJ686" s="101"/>
      <c r="AK686" s="100"/>
      <c r="AL686" s="101"/>
      <c r="AM686" s="101"/>
      <c r="AN686" s="8"/>
      <c r="AO686" s="147">
        <f>IFERROR(VLOOKUP(B686,'A2. Rate Change &amp; Enrollment'!$C$20:$K$769,3,FALSE),0)</f>
        <v>0</v>
      </c>
      <c r="AP686" s="147">
        <f>IFERROR(VLOOKUP(B686,'A2. Rate Change &amp; Enrollment'!$C$20:$K$769,7,FALSE),0)</f>
        <v>0</v>
      </c>
      <c r="AQ686" s="150" t="e">
        <f t="shared" si="86"/>
        <v>#DIV/0!</v>
      </c>
      <c r="AS686" s="177"/>
      <c r="AT686" s="177"/>
      <c r="AV686" s="153" t="e">
        <f t="shared" si="87"/>
        <v>#DIV/0!</v>
      </c>
      <c r="AW686" s="101"/>
      <c r="AY686" s="132"/>
      <c r="AZ686" s="101"/>
      <c r="BA686" s="94"/>
      <c r="BB686" s="94"/>
      <c r="BC686" s="94"/>
      <c r="BD686" s="94"/>
      <c r="BE686" s="101"/>
      <c r="BF686" s="132"/>
      <c r="BG686" s="98"/>
      <c r="BH686" s="74" t="str">
        <f t="shared" si="82"/>
        <v>N</v>
      </c>
      <c r="BI686" t="e">
        <f t="shared" si="83"/>
        <v>#DIV/0!</v>
      </c>
      <c r="BK686" s="283">
        <f>IFERROR(VLOOKUP($B686, 'A2. Rate Change &amp; Enrollment'!$C$14:$BY$769, 75, FALSE), 0)</f>
        <v>0</v>
      </c>
      <c r="BL686" s="283" t="e">
        <f t="shared" si="84"/>
        <v>#DIV/0!</v>
      </c>
      <c r="BM686" s="283" t="e">
        <f t="shared" si="85"/>
        <v>#DIV/0!</v>
      </c>
      <c r="BN686" t="e">
        <f t="shared" si="88"/>
        <v>#DIV/0!</v>
      </c>
    </row>
    <row r="687" spans="1:66" x14ac:dyDescent="0.35">
      <c r="A687" t="s">
        <v>990</v>
      </c>
      <c r="B687" s="144"/>
      <c r="C687" s="98"/>
      <c r="D687" s="43" t="str">
        <f t="shared" si="81"/>
        <v>Other</v>
      </c>
      <c r="E687" s="100"/>
      <c r="F687" s="101"/>
      <c r="G687" s="100"/>
      <c r="H687" s="101"/>
      <c r="I687" s="100"/>
      <c r="J687" s="101"/>
      <c r="K687" s="100"/>
      <c r="L687" s="101"/>
      <c r="M687" s="100"/>
      <c r="N687" s="101"/>
      <c r="O687" s="100"/>
      <c r="P687" s="101"/>
      <c r="Q687" s="100"/>
      <c r="R687" s="101"/>
      <c r="S687" s="100"/>
      <c r="T687" s="101"/>
      <c r="U687" s="118"/>
      <c r="V687" s="118"/>
      <c r="W687" s="100"/>
      <c r="X687" s="100"/>
      <c r="Y687" s="100"/>
      <c r="Z687" s="100"/>
      <c r="AA687" s="132"/>
      <c r="AB687" s="101"/>
      <c r="AC687" s="101"/>
      <c r="AD687" s="101"/>
      <c r="AE687" s="100"/>
      <c r="AF687" s="101"/>
      <c r="AG687" s="100"/>
      <c r="AH687" s="101"/>
      <c r="AI687" s="100"/>
      <c r="AJ687" s="101"/>
      <c r="AK687" s="100"/>
      <c r="AL687" s="101"/>
      <c r="AM687" s="101"/>
      <c r="AN687" s="8"/>
      <c r="AO687" s="147">
        <f>IFERROR(VLOOKUP(B687,'A2. Rate Change &amp; Enrollment'!$C$20:$K$769,3,FALSE),0)</f>
        <v>0</v>
      </c>
      <c r="AP687" s="147">
        <f>IFERROR(VLOOKUP(B687,'A2. Rate Change &amp; Enrollment'!$C$20:$K$769,7,FALSE),0)</f>
        <v>0</v>
      </c>
      <c r="AQ687" s="150" t="e">
        <f t="shared" si="86"/>
        <v>#DIV/0!</v>
      </c>
      <c r="AS687" s="177"/>
      <c r="AT687" s="177"/>
      <c r="AV687" s="153" t="e">
        <f t="shared" si="87"/>
        <v>#DIV/0!</v>
      </c>
      <c r="AW687" s="101"/>
      <c r="AY687" s="132"/>
      <c r="AZ687" s="101"/>
      <c r="BA687" s="94"/>
      <c r="BB687" s="94"/>
      <c r="BC687" s="94"/>
      <c r="BD687" s="94"/>
      <c r="BE687" s="101"/>
      <c r="BF687" s="132"/>
      <c r="BG687" s="98"/>
      <c r="BH687" s="74" t="str">
        <f t="shared" si="82"/>
        <v>N</v>
      </c>
      <c r="BI687" t="e">
        <f t="shared" si="83"/>
        <v>#DIV/0!</v>
      </c>
      <c r="BK687" s="283">
        <f>IFERROR(VLOOKUP($B687, 'A2. Rate Change &amp; Enrollment'!$C$14:$BY$769, 75, FALSE), 0)</f>
        <v>0</v>
      </c>
      <c r="BL687" s="283" t="e">
        <f t="shared" si="84"/>
        <v>#DIV/0!</v>
      </c>
      <c r="BM687" s="283" t="e">
        <f t="shared" si="85"/>
        <v>#DIV/0!</v>
      </c>
      <c r="BN687" t="e">
        <f t="shared" si="88"/>
        <v>#DIV/0!</v>
      </c>
    </row>
    <row r="688" spans="1:66" x14ac:dyDescent="0.35">
      <c r="A688" t="s">
        <v>991</v>
      </c>
      <c r="B688" s="144"/>
      <c r="C688" s="98"/>
      <c r="D688" s="43" t="str">
        <f t="shared" si="81"/>
        <v>Other</v>
      </c>
      <c r="E688" s="100"/>
      <c r="F688" s="101"/>
      <c r="G688" s="100"/>
      <c r="H688" s="101"/>
      <c r="I688" s="100"/>
      <c r="J688" s="101"/>
      <c r="K688" s="100"/>
      <c r="L688" s="101"/>
      <c r="M688" s="100"/>
      <c r="N688" s="101"/>
      <c r="O688" s="100"/>
      <c r="P688" s="101"/>
      <c r="Q688" s="100"/>
      <c r="R688" s="101"/>
      <c r="S688" s="100"/>
      <c r="T688" s="101"/>
      <c r="U688" s="118"/>
      <c r="V688" s="118"/>
      <c r="W688" s="100"/>
      <c r="X688" s="100"/>
      <c r="Y688" s="100"/>
      <c r="Z688" s="100"/>
      <c r="AA688" s="132"/>
      <c r="AB688" s="101"/>
      <c r="AC688" s="101"/>
      <c r="AD688" s="101"/>
      <c r="AE688" s="100"/>
      <c r="AF688" s="101"/>
      <c r="AG688" s="100"/>
      <c r="AH688" s="101"/>
      <c r="AI688" s="100"/>
      <c r="AJ688" s="101"/>
      <c r="AK688" s="100"/>
      <c r="AL688" s="101"/>
      <c r="AM688" s="101"/>
      <c r="AN688" s="8"/>
      <c r="AO688" s="147">
        <f>IFERROR(VLOOKUP(B688,'A2. Rate Change &amp; Enrollment'!$C$20:$K$769,3,FALSE),0)</f>
        <v>0</v>
      </c>
      <c r="AP688" s="147">
        <f>IFERROR(VLOOKUP(B688,'A2. Rate Change &amp; Enrollment'!$C$20:$K$769,7,FALSE),0)</f>
        <v>0</v>
      </c>
      <c r="AQ688" s="150" t="e">
        <f t="shared" si="86"/>
        <v>#DIV/0!</v>
      </c>
      <c r="AS688" s="177"/>
      <c r="AT688" s="177"/>
      <c r="AV688" s="153" t="e">
        <f t="shared" si="87"/>
        <v>#DIV/0!</v>
      </c>
      <c r="AW688" s="101"/>
      <c r="AY688" s="132"/>
      <c r="AZ688" s="101"/>
      <c r="BA688" s="94"/>
      <c r="BB688" s="94"/>
      <c r="BC688" s="94"/>
      <c r="BD688" s="94"/>
      <c r="BE688" s="101"/>
      <c r="BF688" s="132"/>
      <c r="BG688" s="98"/>
      <c r="BH688" s="74" t="str">
        <f t="shared" si="82"/>
        <v>N</v>
      </c>
      <c r="BI688" t="e">
        <f t="shared" si="83"/>
        <v>#DIV/0!</v>
      </c>
      <c r="BK688" s="283">
        <f>IFERROR(VLOOKUP($B688, 'A2. Rate Change &amp; Enrollment'!$C$14:$BY$769, 75, FALSE), 0)</f>
        <v>0</v>
      </c>
      <c r="BL688" s="283" t="e">
        <f t="shared" si="84"/>
        <v>#DIV/0!</v>
      </c>
      <c r="BM688" s="283" t="e">
        <f t="shared" si="85"/>
        <v>#DIV/0!</v>
      </c>
      <c r="BN688" t="e">
        <f t="shared" si="88"/>
        <v>#DIV/0!</v>
      </c>
    </row>
    <row r="689" spans="1:66" x14ac:dyDescent="0.35">
      <c r="A689" t="s">
        <v>992</v>
      </c>
      <c r="B689" s="144"/>
      <c r="C689" s="98"/>
      <c r="D689" s="43" t="str">
        <f t="shared" si="81"/>
        <v>Other</v>
      </c>
      <c r="E689" s="100"/>
      <c r="F689" s="101"/>
      <c r="G689" s="100"/>
      <c r="H689" s="101"/>
      <c r="I689" s="100"/>
      <c r="J689" s="101"/>
      <c r="K689" s="100"/>
      <c r="L689" s="101"/>
      <c r="M689" s="100"/>
      <c r="N689" s="101"/>
      <c r="O689" s="100"/>
      <c r="P689" s="101"/>
      <c r="Q689" s="100"/>
      <c r="R689" s="101"/>
      <c r="S689" s="100"/>
      <c r="T689" s="101"/>
      <c r="U689" s="118"/>
      <c r="V689" s="118"/>
      <c r="W689" s="100"/>
      <c r="X689" s="100"/>
      <c r="Y689" s="100"/>
      <c r="Z689" s="100"/>
      <c r="AA689" s="132"/>
      <c r="AB689" s="101"/>
      <c r="AC689" s="101"/>
      <c r="AD689" s="101"/>
      <c r="AE689" s="100"/>
      <c r="AF689" s="101"/>
      <c r="AG689" s="100"/>
      <c r="AH689" s="101"/>
      <c r="AI689" s="100"/>
      <c r="AJ689" s="101"/>
      <c r="AK689" s="100"/>
      <c r="AL689" s="101"/>
      <c r="AM689" s="101"/>
      <c r="AN689" s="8"/>
      <c r="AO689" s="147">
        <f>IFERROR(VLOOKUP(B689,'A2. Rate Change &amp; Enrollment'!$C$20:$K$769,3,FALSE),0)</f>
        <v>0</v>
      </c>
      <c r="AP689" s="147">
        <f>IFERROR(VLOOKUP(B689,'A2. Rate Change &amp; Enrollment'!$C$20:$K$769,7,FALSE),0)</f>
        <v>0</v>
      </c>
      <c r="AQ689" s="150" t="e">
        <f t="shared" si="86"/>
        <v>#DIV/0!</v>
      </c>
      <c r="AS689" s="177"/>
      <c r="AT689" s="177"/>
      <c r="AV689" s="153" t="e">
        <f t="shared" si="87"/>
        <v>#DIV/0!</v>
      </c>
      <c r="AW689" s="101"/>
      <c r="AY689" s="132"/>
      <c r="AZ689" s="101"/>
      <c r="BA689" s="94"/>
      <c r="BB689" s="94"/>
      <c r="BC689" s="94"/>
      <c r="BD689" s="94"/>
      <c r="BE689" s="101"/>
      <c r="BF689" s="132"/>
      <c r="BG689" s="98"/>
      <c r="BH689" s="74" t="str">
        <f t="shared" si="82"/>
        <v>N</v>
      </c>
      <c r="BI689" t="e">
        <f t="shared" si="83"/>
        <v>#DIV/0!</v>
      </c>
      <c r="BK689" s="283">
        <f>IFERROR(VLOOKUP($B689, 'A2. Rate Change &amp; Enrollment'!$C$14:$BY$769, 75, FALSE), 0)</f>
        <v>0</v>
      </c>
      <c r="BL689" s="283" t="e">
        <f t="shared" si="84"/>
        <v>#DIV/0!</v>
      </c>
      <c r="BM689" s="283" t="e">
        <f t="shared" si="85"/>
        <v>#DIV/0!</v>
      </c>
      <c r="BN689" t="e">
        <f t="shared" si="88"/>
        <v>#DIV/0!</v>
      </c>
    </row>
    <row r="690" spans="1:66" x14ac:dyDescent="0.35">
      <c r="A690" t="s">
        <v>993</v>
      </c>
      <c r="B690" s="144"/>
      <c r="C690" s="98"/>
      <c r="D690" s="43" t="str">
        <f t="shared" si="81"/>
        <v>Other</v>
      </c>
      <c r="E690" s="100"/>
      <c r="F690" s="101"/>
      <c r="G690" s="100"/>
      <c r="H690" s="101"/>
      <c r="I690" s="100"/>
      <c r="J690" s="101"/>
      <c r="K690" s="100"/>
      <c r="L690" s="101"/>
      <c r="M690" s="100"/>
      <c r="N690" s="101"/>
      <c r="O690" s="100"/>
      <c r="P690" s="101"/>
      <c r="Q690" s="100"/>
      <c r="R690" s="101"/>
      <c r="S690" s="100"/>
      <c r="T690" s="101"/>
      <c r="U690" s="118"/>
      <c r="V690" s="118"/>
      <c r="W690" s="100"/>
      <c r="X690" s="100"/>
      <c r="Y690" s="100"/>
      <c r="Z690" s="100"/>
      <c r="AA690" s="132"/>
      <c r="AB690" s="101"/>
      <c r="AC690" s="101"/>
      <c r="AD690" s="101"/>
      <c r="AE690" s="100"/>
      <c r="AF690" s="101"/>
      <c r="AG690" s="100"/>
      <c r="AH690" s="101"/>
      <c r="AI690" s="100"/>
      <c r="AJ690" s="101"/>
      <c r="AK690" s="100"/>
      <c r="AL690" s="101"/>
      <c r="AM690" s="101"/>
      <c r="AN690" s="8"/>
      <c r="AO690" s="147">
        <f>IFERROR(VLOOKUP(B690,'A2. Rate Change &amp; Enrollment'!$C$20:$K$769,3,FALSE),0)</f>
        <v>0</v>
      </c>
      <c r="AP690" s="147">
        <f>IFERROR(VLOOKUP(B690,'A2. Rate Change &amp; Enrollment'!$C$20:$K$769,7,FALSE),0)</f>
        <v>0</v>
      </c>
      <c r="AQ690" s="150" t="e">
        <f t="shared" si="86"/>
        <v>#DIV/0!</v>
      </c>
      <c r="AS690" s="177"/>
      <c r="AT690" s="177"/>
      <c r="AV690" s="153" t="e">
        <f t="shared" si="87"/>
        <v>#DIV/0!</v>
      </c>
      <c r="AW690" s="101"/>
      <c r="AY690" s="132"/>
      <c r="AZ690" s="101"/>
      <c r="BA690" s="94"/>
      <c r="BB690" s="94"/>
      <c r="BC690" s="94"/>
      <c r="BD690" s="94"/>
      <c r="BE690" s="101"/>
      <c r="BF690" s="132"/>
      <c r="BG690" s="98"/>
      <c r="BH690" s="74" t="str">
        <f t="shared" si="82"/>
        <v>N</v>
      </c>
      <c r="BI690" t="e">
        <f t="shared" si="83"/>
        <v>#DIV/0!</v>
      </c>
      <c r="BK690" s="283">
        <f>IFERROR(VLOOKUP($B690, 'A2. Rate Change &amp; Enrollment'!$C$14:$BY$769, 75, FALSE), 0)</f>
        <v>0</v>
      </c>
      <c r="BL690" s="283" t="e">
        <f t="shared" si="84"/>
        <v>#DIV/0!</v>
      </c>
      <c r="BM690" s="283" t="e">
        <f t="shared" si="85"/>
        <v>#DIV/0!</v>
      </c>
      <c r="BN690" t="e">
        <f t="shared" si="88"/>
        <v>#DIV/0!</v>
      </c>
    </row>
    <row r="691" spans="1:66" x14ac:dyDescent="0.35">
      <c r="A691" t="s">
        <v>994</v>
      </c>
      <c r="B691" s="144"/>
      <c r="C691" s="98"/>
      <c r="D691" s="43" t="str">
        <f t="shared" si="81"/>
        <v>Other</v>
      </c>
      <c r="E691" s="100"/>
      <c r="F691" s="101"/>
      <c r="G691" s="100"/>
      <c r="H691" s="101"/>
      <c r="I691" s="100"/>
      <c r="J691" s="101"/>
      <c r="K691" s="100"/>
      <c r="L691" s="101"/>
      <c r="M691" s="100"/>
      <c r="N691" s="101"/>
      <c r="O691" s="100"/>
      <c r="P691" s="101"/>
      <c r="Q691" s="100"/>
      <c r="R691" s="101"/>
      <c r="S691" s="100"/>
      <c r="T691" s="101"/>
      <c r="U691" s="118"/>
      <c r="V691" s="118"/>
      <c r="W691" s="100"/>
      <c r="X691" s="100"/>
      <c r="Y691" s="100"/>
      <c r="Z691" s="100"/>
      <c r="AA691" s="132"/>
      <c r="AB691" s="101"/>
      <c r="AC691" s="101"/>
      <c r="AD691" s="101"/>
      <c r="AE691" s="100"/>
      <c r="AF691" s="101"/>
      <c r="AG691" s="100"/>
      <c r="AH691" s="101"/>
      <c r="AI691" s="100"/>
      <c r="AJ691" s="101"/>
      <c r="AK691" s="100"/>
      <c r="AL691" s="101"/>
      <c r="AM691" s="101"/>
      <c r="AN691" s="8"/>
      <c r="AO691" s="147">
        <f>IFERROR(VLOOKUP(B691,'A2. Rate Change &amp; Enrollment'!$C$20:$K$769,3,FALSE),0)</f>
        <v>0</v>
      </c>
      <c r="AP691" s="147">
        <f>IFERROR(VLOOKUP(B691,'A2. Rate Change &amp; Enrollment'!$C$20:$K$769,7,FALSE),0)</f>
        <v>0</v>
      </c>
      <c r="AQ691" s="150" t="e">
        <f t="shared" si="86"/>
        <v>#DIV/0!</v>
      </c>
      <c r="AS691" s="177"/>
      <c r="AT691" s="177"/>
      <c r="AV691" s="153" t="e">
        <f t="shared" si="87"/>
        <v>#DIV/0!</v>
      </c>
      <c r="AW691" s="101"/>
      <c r="AY691" s="132"/>
      <c r="AZ691" s="101"/>
      <c r="BA691" s="94"/>
      <c r="BB691" s="94"/>
      <c r="BC691" s="94"/>
      <c r="BD691" s="94"/>
      <c r="BE691" s="101"/>
      <c r="BF691" s="132"/>
      <c r="BG691" s="98"/>
      <c r="BH691" s="74" t="str">
        <f t="shared" si="82"/>
        <v>N</v>
      </c>
      <c r="BI691" t="e">
        <f t="shared" si="83"/>
        <v>#DIV/0!</v>
      </c>
      <c r="BK691" s="283">
        <f>IFERROR(VLOOKUP($B691, 'A2. Rate Change &amp; Enrollment'!$C$14:$BY$769, 75, FALSE), 0)</f>
        <v>0</v>
      </c>
      <c r="BL691" s="283" t="e">
        <f t="shared" si="84"/>
        <v>#DIV/0!</v>
      </c>
      <c r="BM691" s="283" t="e">
        <f t="shared" si="85"/>
        <v>#DIV/0!</v>
      </c>
      <c r="BN691" t="e">
        <f t="shared" si="88"/>
        <v>#DIV/0!</v>
      </c>
    </row>
    <row r="692" spans="1:66" x14ac:dyDescent="0.35">
      <c r="A692" t="s">
        <v>995</v>
      </c>
      <c r="B692" s="144"/>
      <c r="C692" s="98"/>
      <c r="D692" s="43" t="str">
        <f t="shared" si="81"/>
        <v>Other</v>
      </c>
      <c r="E692" s="100"/>
      <c r="F692" s="101"/>
      <c r="G692" s="100"/>
      <c r="H692" s="101"/>
      <c r="I692" s="100"/>
      <c r="J692" s="101"/>
      <c r="K692" s="100"/>
      <c r="L692" s="101"/>
      <c r="M692" s="100"/>
      <c r="N692" s="101"/>
      <c r="O692" s="100"/>
      <c r="P692" s="101"/>
      <c r="Q692" s="100"/>
      <c r="R692" s="101"/>
      <c r="S692" s="100"/>
      <c r="T692" s="101"/>
      <c r="U692" s="118"/>
      <c r="V692" s="118"/>
      <c r="W692" s="100"/>
      <c r="X692" s="100"/>
      <c r="Y692" s="100"/>
      <c r="Z692" s="100"/>
      <c r="AA692" s="132"/>
      <c r="AB692" s="101"/>
      <c r="AC692" s="101"/>
      <c r="AD692" s="101"/>
      <c r="AE692" s="100"/>
      <c r="AF692" s="101"/>
      <c r="AG692" s="100"/>
      <c r="AH692" s="101"/>
      <c r="AI692" s="100"/>
      <c r="AJ692" s="101"/>
      <c r="AK692" s="100"/>
      <c r="AL692" s="101"/>
      <c r="AM692" s="101"/>
      <c r="AN692" s="8"/>
      <c r="AO692" s="147">
        <f>IFERROR(VLOOKUP(B692,'A2. Rate Change &amp; Enrollment'!$C$20:$K$769,3,FALSE),0)</f>
        <v>0</v>
      </c>
      <c r="AP692" s="147">
        <f>IFERROR(VLOOKUP(B692,'A2. Rate Change &amp; Enrollment'!$C$20:$K$769,7,FALSE),0)</f>
        <v>0</v>
      </c>
      <c r="AQ692" s="150" t="e">
        <f t="shared" si="86"/>
        <v>#DIV/0!</v>
      </c>
      <c r="AS692" s="177"/>
      <c r="AT692" s="177"/>
      <c r="AV692" s="153" t="e">
        <f t="shared" si="87"/>
        <v>#DIV/0!</v>
      </c>
      <c r="AW692" s="101"/>
      <c r="AY692" s="132"/>
      <c r="AZ692" s="101"/>
      <c r="BA692" s="94"/>
      <c r="BB692" s="94"/>
      <c r="BC692" s="94"/>
      <c r="BD692" s="94"/>
      <c r="BE692" s="101"/>
      <c r="BF692" s="132"/>
      <c r="BG692" s="98"/>
      <c r="BH692" s="74" t="str">
        <f t="shared" si="82"/>
        <v>N</v>
      </c>
      <c r="BI692" t="e">
        <f t="shared" si="83"/>
        <v>#DIV/0!</v>
      </c>
      <c r="BK692" s="283">
        <f>IFERROR(VLOOKUP($B692, 'A2. Rate Change &amp; Enrollment'!$C$14:$BY$769, 75, FALSE), 0)</f>
        <v>0</v>
      </c>
      <c r="BL692" s="283" t="e">
        <f t="shared" si="84"/>
        <v>#DIV/0!</v>
      </c>
      <c r="BM692" s="283" t="e">
        <f t="shared" si="85"/>
        <v>#DIV/0!</v>
      </c>
      <c r="BN692" t="e">
        <f t="shared" si="88"/>
        <v>#DIV/0!</v>
      </c>
    </row>
    <row r="693" spans="1:66" x14ac:dyDescent="0.35">
      <c r="A693" t="s">
        <v>996</v>
      </c>
      <c r="B693" s="144"/>
      <c r="C693" s="98"/>
      <c r="D693" s="43" t="str">
        <f t="shared" si="81"/>
        <v>Other</v>
      </c>
      <c r="E693" s="100"/>
      <c r="F693" s="101"/>
      <c r="G693" s="100"/>
      <c r="H693" s="101"/>
      <c r="I693" s="100"/>
      <c r="J693" s="101"/>
      <c r="K693" s="100"/>
      <c r="L693" s="101"/>
      <c r="M693" s="100"/>
      <c r="N693" s="101"/>
      <c r="O693" s="100"/>
      <c r="P693" s="101"/>
      <c r="Q693" s="100"/>
      <c r="R693" s="101"/>
      <c r="S693" s="100"/>
      <c r="T693" s="101"/>
      <c r="U693" s="118"/>
      <c r="V693" s="118"/>
      <c r="W693" s="100"/>
      <c r="X693" s="100"/>
      <c r="Y693" s="100"/>
      <c r="Z693" s="100"/>
      <c r="AA693" s="132"/>
      <c r="AB693" s="101"/>
      <c r="AC693" s="101"/>
      <c r="AD693" s="101"/>
      <c r="AE693" s="100"/>
      <c r="AF693" s="101"/>
      <c r="AG693" s="100"/>
      <c r="AH693" s="101"/>
      <c r="AI693" s="100"/>
      <c r="AJ693" s="101"/>
      <c r="AK693" s="100"/>
      <c r="AL693" s="101"/>
      <c r="AM693" s="101"/>
      <c r="AN693" s="8"/>
      <c r="AO693" s="147">
        <f>IFERROR(VLOOKUP(B693,'A2. Rate Change &amp; Enrollment'!$C$20:$K$769,3,FALSE),0)</f>
        <v>0</v>
      </c>
      <c r="AP693" s="147">
        <f>IFERROR(VLOOKUP(B693,'A2. Rate Change &amp; Enrollment'!$C$20:$K$769,7,FALSE),0)</f>
        <v>0</v>
      </c>
      <c r="AQ693" s="150" t="e">
        <f t="shared" si="86"/>
        <v>#DIV/0!</v>
      </c>
      <c r="AS693" s="177"/>
      <c r="AT693" s="177"/>
      <c r="AV693" s="153" t="e">
        <f t="shared" si="87"/>
        <v>#DIV/0!</v>
      </c>
      <c r="AW693" s="101"/>
      <c r="AY693" s="132"/>
      <c r="AZ693" s="101"/>
      <c r="BA693" s="94"/>
      <c r="BB693" s="94"/>
      <c r="BC693" s="94"/>
      <c r="BD693" s="94"/>
      <c r="BE693" s="101"/>
      <c r="BF693" s="132"/>
      <c r="BG693" s="98"/>
      <c r="BH693" s="74" t="str">
        <f t="shared" si="82"/>
        <v>N</v>
      </c>
      <c r="BI693" t="e">
        <f t="shared" si="83"/>
        <v>#DIV/0!</v>
      </c>
      <c r="BK693" s="283">
        <f>IFERROR(VLOOKUP($B693, 'A2. Rate Change &amp; Enrollment'!$C$14:$BY$769, 75, FALSE), 0)</f>
        <v>0</v>
      </c>
      <c r="BL693" s="283" t="e">
        <f t="shared" si="84"/>
        <v>#DIV/0!</v>
      </c>
      <c r="BM693" s="283" t="e">
        <f t="shared" si="85"/>
        <v>#DIV/0!</v>
      </c>
      <c r="BN693" t="e">
        <f t="shared" si="88"/>
        <v>#DIV/0!</v>
      </c>
    </row>
    <row r="694" spans="1:66" x14ac:dyDescent="0.35">
      <c r="A694" t="s">
        <v>997</v>
      </c>
      <c r="B694" s="144"/>
      <c r="C694" s="98"/>
      <c r="D694" s="43" t="str">
        <f t="shared" si="81"/>
        <v>Other</v>
      </c>
      <c r="E694" s="100"/>
      <c r="F694" s="101"/>
      <c r="G694" s="100"/>
      <c r="H694" s="101"/>
      <c r="I694" s="100"/>
      <c r="J694" s="101"/>
      <c r="K694" s="100"/>
      <c r="L694" s="101"/>
      <c r="M694" s="100"/>
      <c r="N694" s="101"/>
      <c r="O694" s="100"/>
      <c r="P694" s="101"/>
      <c r="Q694" s="100"/>
      <c r="R694" s="101"/>
      <c r="S694" s="100"/>
      <c r="T694" s="101"/>
      <c r="U694" s="118"/>
      <c r="V694" s="118"/>
      <c r="W694" s="100"/>
      <c r="X694" s="100"/>
      <c r="Y694" s="100"/>
      <c r="Z694" s="100"/>
      <c r="AA694" s="132"/>
      <c r="AB694" s="101"/>
      <c r="AC694" s="101"/>
      <c r="AD694" s="101"/>
      <c r="AE694" s="100"/>
      <c r="AF694" s="101"/>
      <c r="AG694" s="100"/>
      <c r="AH694" s="101"/>
      <c r="AI694" s="100"/>
      <c r="AJ694" s="101"/>
      <c r="AK694" s="100"/>
      <c r="AL694" s="101"/>
      <c r="AM694" s="101"/>
      <c r="AN694" s="8"/>
      <c r="AO694" s="147">
        <f>IFERROR(VLOOKUP(B694,'A2. Rate Change &amp; Enrollment'!$C$20:$K$769,3,FALSE),0)</f>
        <v>0</v>
      </c>
      <c r="AP694" s="147">
        <f>IFERROR(VLOOKUP(B694,'A2. Rate Change &amp; Enrollment'!$C$20:$K$769,7,FALSE),0)</f>
        <v>0</v>
      </c>
      <c r="AQ694" s="150" t="e">
        <f t="shared" si="86"/>
        <v>#DIV/0!</v>
      </c>
      <c r="AS694" s="177"/>
      <c r="AT694" s="177"/>
      <c r="AV694" s="153" t="e">
        <f t="shared" si="87"/>
        <v>#DIV/0!</v>
      </c>
      <c r="AW694" s="101"/>
      <c r="AY694" s="132"/>
      <c r="AZ694" s="101"/>
      <c r="BA694" s="94"/>
      <c r="BB694" s="94"/>
      <c r="BC694" s="94"/>
      <c r="BD694" s="94"/>
      <c r="BE694" s="101"/>
      <c r="BF694" s="132"/>
      <c r="BG694" s="98"/>
      <c r="BH694" s="74" t="str">
        <f t="shared" si="82"/>
        <v>N</v>
      </c>
      <c r="BI694" t="e">
        <f t="shared" si="83"/>
        <v>#DIV/0!</v>
      </c>
      <c r="BK694" s="283">
        <f>IFERROR(VLOOKUP($B694, 'A2. Rate Change &amp; Enrollment'!$C$14:$BY$769, 75, FALSE), 0)</f>
        <v>0</v>
      </c>
      <c r="BL694" s="283" t="e">
        <f t="shared" si="84"/>
        <v>#DIV/0!</v>
      </c>
      <c r="BM694" s="283" t="e">
        <f t="shared" si="85"/>
        <v>#DIV/0!</v>
      </c>
      <c r="BN694" t="e">
        <f t="shared" si="88"/>
        <v>#DIV/0!</v>
      </c>
    </row>
    <row r="695" spans="1:66" x14ac:dyDescent="0.35">
      <c r="A695" t="s">
        <v>998</v>
      </c>
      <c r="B695" s="144"/>
      <c r="C695" s="98"/>
      <c r="D695" s="43" t="str">
        <f t="shared" si="81"/>
        <v>Other</v>
      </c>
      <c r="E695" s="100"/>
      <c r="F695" s="101"/>
      <c r="G695" s="100"/>
      <c r="H695" s="101"/>
      <c r="I695" s="100"/>
      <c r="J695" s="101"/>
      <c r="K695" s="100"/>
      <c r="L695" s="101"/>
      <c r="M695" s="100"/>
      <c r="N695" s="101"/>
      <c r="O695" s="100"/>
      <c r="P695" s="101"/>
      <c r="Q695" s="100"/>
      <c r="R695" s="101"/>
      <c r="S695" s="100"/>
      <c r="T695" s="101"/>
      <c r="U695" s="118"/>
      <c r="V695" s="118"/>
      <c r="W695" s="100"/>
      <c r="X695" s="100"/>
      <c r="Y695" s="100"/>
      <c r="Z695" s="100"/>
      <c r="AA695" s="132"/>
      <c r="AB695" s="101"/>
      <c r="AC695" s="101"/>
      <c r="AD695" s="101"/>
      <c r="AE695" s="100"/>
      <c r="AF695" s="101"/>
      <c r="AG695" s="100"/>
      <c r="AH695" s="101"/>
      <c r="AI695" s="100"/>
      <c r="AJ695" s="101"/>
      <c r="AK695" s="100"/>
      <c r="AL695" s="101"/>
      <c r="AM695" s="101"/>
      <c r="AN695" s="8"/>
      <c r="AO695" s="147">
        <f>IFERROR(VLOOKUP(B695,'A2. Rate Change &amp; Enrollment'!$C$20:$K$769,3,FALSE),0)</f>
        <v>0</v>
      </c>
      <c r="AP695" s="147">
        <f>IFERROR(VLOOKUP(B695,'A2. Rate Change &amp; Enrollment'!$C$20:$K$769,7,FALSE),0)</f>
        <v>0</v>
      </c>
      <c r="AQ695" s="150" t="e">
        <f t="shared" si="86"/>
        <v>#DIV/0!</v>
      </c>
      <c r="AS695" s="177"/>
      <c r="AT695" s="177"/>
      <c r="AV695" s="153" t="e">
        <f t="shared" si="87"/>
        <v>#DIV/0!</v>
      </c>
      <c r="AW695" s="101"/>
      <c r="AY695" s="132"/>
      <c r="AZ695" s="101"/>
      <c r="BA695" s="94"/>
      <c r="BB695" s="94"/>
      <c r="BC695" s="94"/>
      <c r="BD695" s="94"/>
      <c r="BE695" s="101"/>
      <c r="BF695" s="132"/>
      <c r="BG695" s="98"/>
      <c r="BH695" s="74" t="str">
        <f t="shared" si="82"/>
        <v>N</v>
      </c>
      <c r="BI695" t="e">
        <f t="shared" si="83"/>
        <v>#DIV/0!</v>
      </c>
      <c r="BK695" s="283">
        <f>IFERROR(VLOOKUP($B695, 'A2. Rate Change &amp; Enrollment'!$C$14:$BY$769, 75, FALSE), 0)</f>
        <v>0</v>
      </c>
      <c r="BL695" s="283" t="e">
        <f t="shared" si="84"/>
        <v>#DIV/0!</v>
      </c>
      <c r="BM695" s="283" t="e">
        <f t="shared" si="85"/>
        <v>#DIV/0!</v>
      </c>
      <c r="BN695" t="e">
        <f t="shared" si="88"/>
        <v>#DIV/0!</v>
      </c>
    </row>
    <row r="696" spans="1:66" x14ac:dyDescent="0.35">
      <c r="A696" t="s">
        <v>999</v>
      </c>
      <c r="B696" s="144"/>
      <c r="C696" s="98"/>
      <c r="D696" s="43" t="str">
        <f t="shared" si="81"/>
        <v>Other</v>
      </c>
      <c r="E696" s="100"/>
      <c r="F696" s="101"/>
      <c r="G696" s="100"/>
      <c r="H696" s="101"/>
      <c r="I696" s="100"/>
      <c r="J696" s="101"/>
      <c r="K696" s="100"/>
      <c r="L696" s="101"/>
      <c r="M696" s="100"/>
      <c r="N696" s="101"/>
      <c r="O696" s="100"/>
      <c r="P696" s="101"/>
      <c r="Q696" s="100"/>
      <c r="R696" s="101"/>
      <c r="S696" s="100"/>
      <c r="T696" s="101"/>
      <c r="U696" s="118"/>
      <c r="V696" s="118"/>
      <c r="W696" s="100"/>
      <c r="X696" s="100"/>
      <c r="Y696" s="100"/>
      <c r="Z696" s="100"/>
      <c r="AA696" s="132"/>
      <c r="AB696" s="101"/>
      <c r="AC696" s="101"/>
      <c r="AD696" s="101"/>
      <c r="AE696" s="100"/>
      <c r="AF696" s="101"/>
      <c r="AG696" s="100"/>
      <c r="AH696" s="101"/>
      <c r="AI696" s="100"/>
      <c r="AJ696" s="101"/>
      <c r="AK696" s="100"/>
      <c r="AL696" s="101"/>
      <c r="AM696" s="101"/>
      <c r="AN696" s="8"/>
      <c r="AO696" s="147">
        <f>IFERROR(VLOOKUP(B696,'A2. Rate Change &amp; Enrollment'!$C$20:$K$769,3,FALSE),0)</f>
        <v>0</v>
      </c>
      <c r="AP696" s="147">
        <f>IFERROR(VLOOKUP(B696,'A2. Rate Change &amp; Enrollment'!$C$20:$K$769,7,FALSE),0)</f>
        <v>0</v>
      </c>
      <c r="AQ696" s="150" t="e">
        <f t="shared" si="86"/>
        <v>#DIV/0!</v>
      </c>
      <c r="AS696" s="177"/>
      <c r="AT696" s="177"/>
      <c r="AV696" s="153" t="e">
        <f t="shared" si="87"/>
        <v>#DIV/0!</v>
      </c>
      <c r="AW696" s="101"/>
      <c r="AY696" s="132"/>
      <c r="AZ696" s="101"/>
      <c r="BA696" s="94"/>
      <c r="BB696" s="94"/>
      <c r="BC696" s="94"/>
      <c r="BD696" s="94"/>
      <c r="BE696" s="101"/>
      <c r="BF696" s="132"/>
      <c r="BG696" s="98"/>
      <c r="BH696" s="74" t="str">
        <f t="shared" si="82"/>
        <v>N</v>
      </c>
      <c r="BI696" t="e">
        <f t="shared" si="83"/>
        <v>#DIV/0!</v>
      </c>
      <c r="BK696" s="283">
        <f>IFERROR(VLOOKUP($B696, 'A2. Rate Change &amp; Enrollment'!$C$14:$BY$769, 75, FALSE), 0)</f>
        <v>0</v>
      </c>
      <c r="BL696" s="283" t="e">
        <f t="shared" si="84"/>
        <v>#DIV/0!</v>
      </c>
      <c r="BM696" s="283" t="e">
        <f t="shared" si="85"/>
        <v>#DIV/0!</v>
      </c>
      <c r="BN696" t="e">
        <f t="shared" si="88"/>
        <v>#DIV/0!</v>
      </c>
    </row>
    <row r="697" spans="1:66" x14ac:dyDescent="0.35">
      <c r="A697" t="s">
        <v>1000</v>
      </c>
      <c r="B697" s="144"/>
      <c r="C697" s="98"/>
      <c r="D697" s="43" t="str">
        <f t="shared" si="81"/>
        <v>Other</v>
      </c>
      <c r="E697" s="100"/>
      <c r="F697" s="101"/>
      <c r="G697" s="100"/>
      <c r="H697" s="101"/>
      <c r="I697" s="100"/>
      <c r="J697" s="101"/>
      <c r="K697" s="100"/>
      <c r="L697" s="101"/>
      <c r="M697" s="100"/>
      <c r="N697" s="101"/>
      <c r="O697" s="100"/>
      <c r="P697" s="101"/>
      <c r="Q697" s="100"/>
      <c r="R697" s="101"/>
      <c r="S697" s="100"/>
      <c r="T697" s="101"/>
      <c r="U697" s="118"/>
      <c r="V697" s="118"/>
      <c r="W697" s="100"/>
      <c r="X697" s="100"/>
      <c r="Y697" s="100"/>
      <c r="Z697" s="100"/>
      <c r="AA697" s="132"/>
      <c r="AB697" s="101"/>
      <c r="AC697" s="101"/>
      <c r="AD697" s="101"/>
      <c r="AE697" s="100"/>
      <c r="AF697" s="101"/>
      <c r="AG697" s="100"/>
      <c r="AH697" s="101"/>
      <c r="AI697" s="100"/>
      <c r="AJ697" s="101"/>
      <c r="AK697" s="100"/>
      <c r="AL697" s="101"/>
      <c r="AM697" s="101"/>
      <c r="AN697" s="8"/>
      <c r="AO697" s="147">
        <f>IFERROR(VLOOKUP(B697,'A2. Rate Change &amp; Enrollment'!$C$20:$K$769,3,FALSE),0)</f>
        <v>0</v>
      </c>
      <c r="AP697" s="147">
        <f>IFERROR(VLOOKUP(B697,'A2. Rate Change &amp; Enrollment'!$C$20:$K$769,7,FALSE),0)</f>
        <v>0</v>
      </c>
      <c r="AQ697" s="150" t="e">
        <f t="shared" si="86"/>
        <v>#DIV/0!</v>
      </c>
      <c r="AS697" s="177"/>
      <c r="AT697" s="177"/>
      <c r="AV697" s="153" t="e">
        <f t="shared" si="87"/>
        <v>#DIV/0!</v>
      </c>
      <c r="AW697" s="101"/>
      <c r="AY697" s="132"/>
      <c r="AZ697" s="101"/>
      <c r="BA697" s="94"/>
      <c r="BB697" s="94"/>
      <c r="BC697" s="94"/>
      <c r="BD697" s="94"/>
      <c r="BE697" s="101"/>
      <c r="BF697" s="132"/>
      <c r="BG697" s="98"/>
      <c r="BH697" s="74" t="str">
        <f t="shared" si="82"/>
        <v>N</v>
      </c>
      <c r="BI697" t="e">
        <f t="shared" si="83"/>
        <v>#DIV/0!</v>
      </c>
      <c r="BK697" s="283">
        <f>IFERROR(VLOOKUP($B697, 'A2. Rate Change &amp; Enrollment'!$C$14:$BY$769, 75, FALSE), 0)</f>
        <v>0</v>
      </c>
      <c r="BL697" s="283" t="e">
        <f t="shared" si="84"/>
        <v>#DIV/0!</v>
      </c>
      <c r="BM697" s="283" t="e">
        <f t="shared" si="85"/>
        <v>#DIV/0!</v>
      </c>
      <c r="BN697" t="e">
        <f t="shared" si="88"/>
        <v>#DIV/0!</v>
      </c>
    </row>
    <row r="698" spans="1:66" x14ac:dyDescent="0.35">
      <c r="A698" t="s">
        <v>1001</v>
      </c>
      <c r="B698" s="144"/>
      <c r="C698" s="98"/>
      <c r="D698" s="43" t="str">
        <f t="shared" si="81"/>
        <v>Other</v>
      </c>
      <c r="E698" s="100"/>
      <c r="F698" s="101"/>
      <c r="G698" s="100"/>
      <c r="H698" s="101"/>
      <c r="I698" s="100"/>
      <c r="J698" s="101"/>
      <c r="K698" s="100"/>
      <c r="L698" s="101"/>
      <c r="M698" s="100"/>
      <c r="N698" s="101"/>
      <c r="O698" s="100"/>
      <c r="P698" s="101"/>
      <c r="Q698" s="100"/>
      <c r="R698" s="101"/>
      <c r="S698" s="100"/>
      <c r="T698" s="101"/>
      <c r="U698" s="118"/>
      <c r="V698" s="118"/>
      <c r="W698" s="100"/>
      <c r="X698" s="100"/>
      <c r="Y698" s="100"/>
      <c r="Z698" s="100"/>
      <c r="AA698" s="132"/>
      <c r="AB698" s="101"/>
      <c r="AC698" s="101"/>
      <c r="AD698" s="101"/>
      <c r="AE698" s="100"/>
      <c r="AF698" s="101"/>
      <c r="AG698" s="100"/>
      <c r="AH698" s="101"/>
      <c r="AI698" s="100"/>
      <c r="AJ698" s="101"/>
      <c r="AK698" s="100"/>
      <c r="AL698" s="101"/>
      <c r="AM698" s="101"/>
      <c r="AN698" s="8"/>
      <c r="AO698" s="147">
        <f>IFERROR(VLOOKUP(B698,'A2. Rate Change &amp; Enrollment'!$C$20:$K$769,3,FALSE),0)</f>
        <v>0</v>
      </c>
      <c r="AP698" s="147">
        <f>IFERROR(VLOOKUP(B698,'A2. Rate Change &amp; Enrollment'!$C$20:$K$769,7,FALSE),0)</f>
        <v>0</v>
      </c>
      <c r="AQ698" s="150" t="e">
        <f t="shared" si="86"/>
        <v>#DIV/0!</v>
      </c>
      <c r="AS698" s="177"/>
      <c r="AT698" s="177"/>
      <c r="AV698" s="153" t="e">
        <f t="shared" si="87"/>
        <v>#DIV/0!</v>
      </c>
      <c r="AW698" s="101"/>
      <c r="AY698" s="132"/>
      <c r="AZ698" s="101"/>
      <c r="BA698" s="94"/>
      <c r="BB698" s="94"/>
      <c r="BC698" s="94"/>
      <c r="BD698" s="94"/>
      <c r="BE698" s="101"/>
      <c r="BF698" s="132"/>
      <c r="BG698" s="98"/>
      <c r="BH698" s="74" t="str">
        <f t="shared" si="82"/>
        <v>N</v>
      </c>
      <c r="BI698" t="e">
        <f t="shared" si="83"/>
        <v>#DIV/0!</v>
      </c>
      <c r="BK698" s="283">
        <f>IFERROR(VLOOKUP($B698, 'A2. Rate Change &amp; Enrollment'!$C$14:$BY$769, 75, FALSE), 0)</f>
        <v>0</v>
      </c>
      <c r="BL698" s="283" t="e">
        <f t="shared" si="84"/>
        <v>#DIV/0!</v>
      </c>
      <c r="BM698" s="283" t="e">
        <f t="shared" si="85"/>
        <v>#DIV/0!</v>
      </c>
      <c r="BN698" t="e">
        <f t="shared" si="88"/>
        <v>#DIV/0!</v>
      </c>
    </row>
    <row r="699" spans="1:66" x14ac:dyDescent="0.35">
      <c r="A699" t="s">
        <v>1002</v>
      </c>
      <c r="B699" s="144"/>
      <c r="C699" s="98"/>
      <c r="D699" s="43" t="str">
        <f t="shared" si="81"/>
        <v>Other</v>
      </c>
      <c r="E699" s="100"/>
      <c r="F699" s="101"/>
      <c r="G699" s="100"/>
      <c r="H699" s="101"/>
      <c r="I699" s="100"/>
      <c r="J699" s="101"/>
      <c r="K699" s="100"/>
      <c r="L699" s="101"/>
      <c r="M699" s="100"/>
      <c r="N699" s="101"/>
      <c r="O699" s="100"/>
      <c r="P699" s="101"/>
      <c r="Q699" s="100"/>
      <c r="R699" s="101"/>
      <c r="S699" s="100"/>
      <c r="T699" s="101"/>
      <c r="U699" s="118"/>
      <c r="V699" s="118"/>
      <c r="W699" s="100"/>
      <c r="X699" s="100"/>
      <c r="Y699" s="100"/>
      <c r="Z699" s="100"/>
      <c r="AA699" s="132"/>
      <c r="AB699" s="101"/>
      <c r="AC699" s="101"/>
      <c r="AD699" s="101"/>
      <c r="AE699" s="100"/>
      <c r="AF699" s="101"/>
      <c r="AG699" s="100"/>
      <c r="AH699" s="101"/>
      <c r="AI699" s="100"/>
      <c r="AJ699" s="101"/>
      <c r="AK699" s="100"/>
      <c r="AL699" s="101"/>
      <c r="AM699" s="101"/>
      <c r="AN699" s="8"/>
      <c r="AO699" s="147">
        <f>IFERROR(VLOOKUP(B699,'A2. Rate Change &amp; Enrollment'!$C$20:$K$769,3,FALSE),0)</f>
        <v>0</v>
      </c>
      <c r="AP699" s="147">
        <f>IFERROR(VLOOKUP(B699,'A2. Rate Change &amp; Enrollment'!$C$20:$K$769,7,FALSE),0)</f>
        <v>0</v>
      </c>
      <c r="AQ699" s="150" t="e">
        <f t="shared" si="86"/>
        <v>#DIV/0!</v>
      </c>
      <c r="AS699" s="177"/>
      <c r="AT699" s="177"/>
      <c r="AV699" s="153" t="e">
        <f t="shared" si="87"/>
        <v>#DIV/0!</v>
      </c>
      <c r="AW699" s="101"/>
      <c r="AY699" s="132"/>
      <c r="AZ699" s="101"/>
      <c r="BA699" s="94"/>
      <c r="BB699" s="94"/>
      <c r="BC699" s="94"/>
      <c r="BD699" s="94"/>
      <c r="BE699" s="101"/>
      <c r="BF699" s="132"/>
      <c r="BG699" s="98"/>
      <c r="BH699" s="74" t="str">
        <f t="shared" si="82"/>
        <v>N</v>
      </c>
      <c r="BI699" t="e">
        <f t="shared" si="83"/>
        <v>#DIV/0!</v>
      </c>
      <c r="BK699" s="283">
        <f>IFERROR(VLOOKUP($B699, 'A2. Rate Change &amp; Enrollment'!$C$14:$BY$769, 75, FALSE), 0)</f>
        <v>0</v>
      </c>
      <c r="BL699" s="283" t="e">
        <f t="shared" si="84"/>
        <v>#DIV/0!</v>
      </c>
      <c r="BM699" s="283" t="e">
        <f t="shared" si="85"/>
        <v>#DIV/0!</v>
      </c>
      <c r="BN699" t="e">
        <f t="shared" si="88"/>
        <v>#DIV/0!</v>
      </c>
    </row>
    <row r="700" spans="1:66" x14ac:dyDescent="0.35">
      <c r="A700" t="s">
        <v>1003</v>
      </c>
      <c r="B700" s="144"/>
      <c r="C700" s="98"/>
      <c r="D700" s="43" t="str">
        <f t="shared" si="81"/>
        <v>Other</v>
      </c>
      <c r="E700" s="100"/>
      <c r="F700" s="101"/>
      <c r="G700" s="100"/>
      <c r="H700" s="101"/>
      <c r="I700" s="100"/>
      <c r="J700" s="101"/>
      <c r="K700" s="100"/>
      <c r="L700" s="101"/>
      <c r="M700" s="100"/>
      <c r="N700" s="101"/>
      <c r="O700" s="100"/>
      <c r="P700" s="101"/>
      <c r="Q700" s="100"/>
      <c r="R700" s="101"/>
      <c r="S700" s="100"/>
      <c r="T700" s="101"/>
      <c r="U700" s="118"/>
      <c r="V700" s="118"/>
      <c r="W700" s="100"/>
      <c r="X700" s="100"/>
      <c r="Y700" s="100"/>
      <c r="Z700" s="100"/>
      <c r="AA700" s="132"/>
      <c r="AB700" s="101"/>
      <c r="AC700" s="101"/>
      <c r="AD700" s="101"/>
      <c r="AE700" s="100"/>
      <c r="AF700" s="101"/>
      <c r="AG700" s="100"/>
      <c r="AH700" s="101"/>
      <c r="AI700" s="100"/>
      <c r="AJ700" s="101"/>
      <c r="AK700" s="100"/>
      <c r="AL700" s="101"/>
      <c r="AM700" s="101"/>
      <c r="AN700" s="8"/>
      <c r="AO700" s="147">
        <f>IFERROR(VLOOKUP(B700,'A2. Rate Change &amp; Enrollment'!$C$20:$K$769,3,FALSE),0)</f>
        <v>0</v>
      </c>
      <c r="AP700" s="147">
        <f>IFERROR(VLOOKUP(B700,'A2. Rate Change &amp; Enrollment'!$C$20:$K$769,7,FALSE),0)</f>
        <v>0</v>
      </c>
      <c r="AQ700" s="150" t="e">
        <f t="shared" si="86"/>
        <v>#DIV/0!</v>
      </c>
      <c r="AS700" s="177"/>
      <c r="AT700" s="177"/>
      <c r="AV700" s="153" t="e">
        <f t="shared" si="87"/>
        <v>#DIV/0!</v>
      </c>
      <c r="AW700" s="101"/>
      <c r="AY700" s="132"/>
      <c r="AZ700" s="101"/>
      <c r="BA700" s="94"/>
      <c r="BB700" s="94"/>
      <c r="BC700" s="94"/>
      <c r="BD700" s="94"/>
      <c r="BE700" s="101"/>
      <c r="BF700" s="132"/>
      <c r="BG700" s="98"/>
      <c r="BH700" s="74" t="str">
        <f t="shared" si="82"/>
        <v>N</v>
      </c>
      <c r="BI700" t="e">
        <f t="shared" si="83"/>
        <v>#DIV/0!</v>
      </c>
      <c r="BK700" s="283">
        <f>IFERROR(VLOOKUP($B700, 'A2. Rate Change &amp; Enrollment'!$C$14:$BY$769, 75, FALSE), 0)</f>
        <v>0</v>
      </c>
      <c r="BL700" s="283" t="e">
        <f t="shared" si="84"/>
        <v>#DIV/0!</v>
      </c>
      <c r="BM700" s="283" t="e">
        <f t="shared" si="85"/>
        <v>#DIV/0!</v>
      </c>
      <c r="BN700" t="e">
        <f t="shared" si="88"/>
        <v>#DIV/0!</v>
      </c>
    </row>
    <row r="701" spans="1:66" x14ac:dyDescent="0.35">
      <c r="A701" t="s">
        <v>1004</v>
      </c>
      <c r="B701" s="144"/>
      <c r="C701" s="98"/>
      <c r="D701" s="43" t="str">
        <f t="shared" si="81"/>
        <v>Other</v>
      </c>
      <c r="E701" s="100"/>
      <c r="F701" s="101"/>
      <c r="G701" s="100"/>
      <c r="H701" s="101"/>
      <c r="I701" s="100"/>
      <c r="J701" s="101"/>
      <c r="K701" s="100"/>
      <c r="L701" s="101"/>
      <c r="M701" s="100"/>
      <c r="N701" s="101"/>
      <c r="O701" s="100"/>
      <c r="P701" s="101"/>
      <c r="Q701" s="100"/>
      <c r="R701" s="101"/>
      <c r="S701" s="100"/>
      <c r="T701" s="101"/>
      <c r="U701" s="118"/>
      <c r="V701" s="118"/>
      <c r="W701" s="100"/>
      <c r="X701" s="100"/>
      <c r="Y701" s="100"/>
      <c r="Z701" s="100"/>
      <c r="AA701" s="132"/>
      <c r="AB701" s="101"/>
      <c r="AC701" s="101"/>
      <c r="AD701" s="101"/>
      <c r="AE701" s="100"/>
      <c r="AF701" s="101"/>
      <c r="AG701" s="100"/>
      <c r="AH701" s="101"/>
      <c r="AI701" s="100"/>
      <c r="AJ701" s="101"/>
      <c r="AK701" s="100"/>
      <c r="AL701" s="101"/>
      <c r="AM701" s="101"/>
      <c r="AN701" s="8"/>
      <c r="AO701" s="147">
        <f>IFERROR(VLOOKUP(B701,'A2. Rate Change &amp; Enrollment'!$C$20:$K$769,3,FALSE),0)</f>
        <v>0</v>
      </c>
      <c r="AP701" s="147">
        <f>IFERROR(VLOOKUP(B701,'A2. Rate Change &amp; Enrollment'!$C$20:$K$769,7,FALSE),0)</f>
        <v>0</v>
      </c>
      <c r="AQ701" s="150" t="e">
        <f t="shared" si="86"/>
        <v>#DIV/0!</v>
      </c>
      <c r="AS701" s="177"/>
      <c r="AT701" s="177"/>
      <c r="AV701" s="153" t="e">
        <f t="shared" si="87"/>
        <v>#DIV/0!</v>
      </c>
      <c r="AW701" s="101"/>
      <c r="AY701" s="132"/>
      <c r="AZ701" s="101"/>
      <c r="BA701" s="94"/>
      <c r="BB701" s="94"/>
      <c r="BC701" s="94"/>
      <c r="BD701" s="94"/>
      <c r="BE701" s="101"/>
      <c r="BF701" s="132"/>
      <c r="BG701" s="98"/>
      <c r="BH701" s="74" t="str">
        <f t="shared" si="82"/>
        <v>N</v>
      </c>
      <c r="BI701" t="e">
        <f t="shared" si="83"/>
        <v>#DIV/0!</v>
      </c>
      <c r="BK701" s="283">
        <f>IFERROR(VLOOKUP($B701, 'A2. Rate Change &amp; Enrollment'!$C$14:$BY$769, 75, FALSE), 0)</f>
        <v>0</v>
      </c>
      <c r="BL701" s="283" t="e">
        <f t="shared" si="84"/>
        <v>#DIV/0!</v>
      </c>
      <c r="BM701" s="283" t="e">
        <f t="shared" si="85"/>
        <v>#DIV/0!</v>
      </c>
      <c r="BN701" t="e">
        <f t="shared" si="88"/>
        <v>#DIV/0!</v>
      </c>
    </row>
    <row r="702" spans="1:66" x14ac:dyDescent="0.35">
      <c r="A702" t="s">
        <v>1005</v>
      </c>
      <c r="B702" s="144"/>
      <c r="C702" s="98"/>
      <c r="D702" s="43" t="str">
        <f t="shared" si="81"/>
        <v>Other</v>
      </c>
      <c r="E702" s="100"/>
      <c r="F702" s="101"/>
      <c r="G702" s="100"/>
      <c r="H702" s="101"/>
      <c r="I702" s="100"/>
      <c r="J702" s="101"/>
      <c r="K702" s="100"/>
      <c r="L702" s="101"/>
      <c r="M702" s="100"/>
      <c r="N702" s="101"/>
      <c r="O702" s="100"/>
      <c r="P702" s="101"/>
      <c r="Q702" s="100"/>
      <c r="R702" s="101"/>
      <c r="S702" s="100"/>
      <c r="T702" s="101"/>
      <c r="U702" s="118"/>
      <c r="V702" s="118"/>
      <c r="W702" s="100"/>
      <c r="X702" s="100"/>
      <c r="Y702" s="100"/>
      <c r="Z702" s="100"/>
      <c r="AA702" s="132"/>
      <c r="AB702" s="101"/>
      <c r="AC702" s="101"/>
      <c r="AD702" s="101"/>
      <c r="AE702" s="100"/>
      <c r="AF702" s="101"/>
      <c r="AG702" s="100"/>
      <c r="AH702" s="101"/>
      <c r="AI702" s="100"/>
      <c r="AJ702" s="101"/>
      <c r="AK702" s="100"/>
      <c r="AL702" s="101"/>
      <c r="AM702" s="101"/>
      <c r="AN702" s="8"/>
      <c r="AO702" s="147">
        <f>IFERROR(VLOOKUP(B702,'A2. Rate Change &amp; Enrollment'!$C$20:$K$769,3,FALSE),0)</f>
        <v>0</v>
      </c>
      <c r="AP702" s="147">
        <f>IFERROR(VLOOKUP(B702,'A2. Rate Change &amp; Enrollment'!$C$20:$K$769,7,FALSE),0)</f>
        <v>0</v>
      </c>
      <c r="AQ702" s="150" t="e">
        <f t="shared" si="86"/>
        <v>#DIV/0!</v>
      </c>
      <c r="AS702" s="177"/>
      <c r="AT702" s="177"/>
      <c r="AV702" s="153" t="e">
        <f t="shared" si="87"/>
        <v>#DIV/0!</v>
      </c>
      <c r="AW702" s="101"/>
      <c r="AY702" s="132"/>
      <c r="AZ702" s="101"/>
      <c r="BA702" s="94"/>
      <c r="BB702" s="94"/>
      <c r="BC702" s="94"/>
      <c r="BD702" s="94"/>
      <c r="BE702" s="101"/>
      <c r="BF702" s="132"/>
      <c r="BG702" s="98"/>
      <c r="BH702" s="74" t="str">
        <f t="shared" si="82"/>
        <v>N</v>
      </c>
      <c r="BI702" t="e">
        <f t="shared" si="83"/>
        <v>#DIV/0!</v>
      </c>
      <c r="BK702" s="283">
        <f>IFERROR(VLOOKUP($B702, 'A2. Rate Change &amp; Enrollment'!$C$14:$BY$769, 75, FALSE), 0)</f>
        <v>0</v>
      </c>
      <c r="BL702" s="283" t="e">
        <f t="shared" si="84"/>
        <v>#DIV/0!</v>
      </c>
      <c r="BM702" s="283" t="e">
        <f t="shared" si="85"/>
        <v>#DIV/0!</v>
      </c>
      <c r="BN702" t="e">
        <f t="shared" si="88"/>
        <v>#DIV/0!</v>
      </c>
    </row>
    <row r="703" spans="1:66" x14ac:dyDescent="0.35">
      <c r="A703" t="s">
        <v>1006</v>
      </c>
      <c r="B703" s="144"/>
      <c r="C703" s="98"/>
      <c r="D703" s="43" t="str">
        <f t="shared" si="81"/>
        <v>Other</v>
      </c>
      <c r="E703" s="100"/>
      <c r="F703" s="101"/>
      <c r="G703" s="100"/>
      <c r="H703" s="101"/>
      <c r="I703" s="100"/>
      <c r="J703" s="101"/>
      <c r="K703" s="100"/>
      <c r="L703" s="101"/>
      <c r="M703" s="100"/>
      <c r="N703" s="101"/>
      <c r="O703" s="100"/>
      <c r="P703" s="101"/>
      <c r="Q703" s="100"/>
      <c r="R703" s="101"/>
      <c r="S703" s="100"/>
      <c r="T703" s="101"/>
      <c r="U703" s="118"/>
      <c r="V703" s="118"/>
      <c r="W703" s="100"/>
      <c r="X703" s="100"/>
      <c r="Y703" s="100"/>
      <c r="Z703" s="100"/>
      <c r="AA703" s="132"/>
      <c r="AB703" s="101"/>
      <c r="AC703" s="101"/>
      <c r="AD703" s="101"/>
      <c r="AE703" s="100"/>
      <c r="AF703" s="101"/>
      <c r="AG703" s="100"/>
      <c r="AH703" s="101"/>
      <c r="AI703" s="100"/>
      <c r="AJ703" s="101"/>
      <c r="AK703" s="100"/>
      <c r="AL703" s="101"/>
      <c r="AM703" s="101"/>
      <c r="AN703" s="8"/>
      <c r="AO703" s="147">
        <f>IFERROR(VLOOKUP(B703,'A2. Rate Change &amp; Enrollment'!$C$20:$K$769,3,FALSE),0)</f>
        <v>0</v>
      </c>
      <c r="AP703" s="147">
        <f>IFERROR(VLOOKUP(B703,'A2. Rate Change &amp; Enrollment'!$C$20:$K$769,7,FALSE),0)</f>
        <v>0</v>
      </c>
      <c r="AQ703" s="150" t="e">
        <f t="shared" si="86"/>
        <v>#DIV/0!</v>
      </c>
      <c r="AS703" s="177"/>
      <c r="AT703" s="177"/>
      <c r="AV703" s="153" t="e">
        <f t="shared" si="87"/>
        <v>#DIV/0!</v>
      </c>
      <c r="AW703" s="101"/>
      <c r="AY703" s="132"/>
      <c r="AZ703" s="101"/>
      <c r="BA703" s="94"/>
      <c r="BB703" s="94"/>
      <c r="BC703" s="94"/>
      <c r="BD703" s="94"/>
      <c r="BE703" s="101"/>
      <c r="BF703" s="132"/>
      <c r="BG703" s="98"/>
      <c r="BH703" s="74" t="str">
        <f t="shared" si="82"/>
        <v>N</v>
      </c>
      <c r="BI703" t="e">
        <f t="shared" si="83"/>
        <v>#DIV/0!</v>
      </c>
      <c r="BK703" s="283">
        <f>IFERROR(VLOOKUP($B703, 'A2. Rate Change &amp; Enrollment'!$C$14:$BY$769, 75, FALSE), 0)</f>
        <v>0</v>
      </c>
      <c r="BL703" s="283" t="e">
        <f t="shared" si="84"/>
        <v>#DIV/0!</v>
      </c>
      <c r="BM703" s="283" t="e">
        <f t="shared" si="85"/>
        <v>#DIV/0!</v>
      </c>
      <c r="BN703" t="e">
        <f t="shared" si="88"/>
        <v>#DIV/0!</v>
      </c>
    </row>
    <row r="704" spans="1:66" x14ac:dyDescent="0.35">
      <c r="A704" t="s">
        <v>1007</v>
      </c>
      <c r="B704" s="144"/>
      <c r="C704" s="98"/>
      <c r="D704" s="43" t="str">
        <f t="shared" si="81"/>
        <v>Other</v>
      </c>
      <c r="E704" s="100"/>
      <c r="F704" s="101"/>
      <c r="G704" s="100"/>
      <c r="H704" s="101"/>
      <c r="I704" s="100"/>
      <c r="J704" s="101"/>
      <c r="K704" s="100"/>
      <c r="L704" s="101"/>
      <c r="M704" s="100"/>
      <c r="N704" s="101"/>
      <c r="O704" s="100"/>
      <c r="P704" s="101"/>
      <c r="Q704" s="100"/>
      <c r="R704" s="101"/>
      <c r="S704" s="100"/>
      <c r="T704" s="101"/>
      <c r="U704" s="118"/>
      <c r="V704" s="118"/>
      <c r="W704" s="100"/>
      <c r="X704" s="100"/>
      <c r="Y704" s="100"/>
      <c r="Z704" s="100"/>
      <c r="AA704" s="132"/>
      <c r="AB704" s="101"/>
      <c r="AC704" s="101"/>
      <c r="AD704" s="101"/>
      <c r="AE704" s="100"/>
      <c r="AF704" s="101"/>
      <c r="AG704" s="100"/>
      <c r="AH704" s="101"/>
      <c r="AI704" s="100"/>
      <c r="AJ704" s="101"/>
      <c r="AK704" s="100"/>
      <c r="AL704" s="101"/>
      <c r="AM704" s="101"/>
      <c r="AN704" s="8"/>
      <c r="AO704" s="147">
        <f>IFERROR(VLOOKUP(B704,'A2. Rate Change &amp; Enrollment'!$C$20:$K$769,3,FALSE),0)</f>
        <v>0</v>
      </c>
      <c r="AP704" s="147">
        <f>IFERROR(VLOOKUP(B704,'A2. Rate Change &amp; Enrollment'!$C$20:$K$769,7,FALSE),0)</f>
        <v>0</v>
      </c>
      <c r="AQ704" s="150" t="e">
        <f t="shared" si="86"/>
        <v>#DIV/0!</v>
      </c>
      <c r="AS704" s="177"/>
      <c r="AT704" s="177"/>
      <c r="AV704" s="153" t="e">
        <f t="shared" si="87"/>
        <v>#DIV/0!</v>
      </c>
      <c r="AW704" s="101"/>
      <c r="AY704" s="132"/>
      <c r="AZ704" s="101"/>
      <c r="BA704" s="94"/>
      <c r="BB704" s="94"/>
      <c r="BC704" s="94"/>
      <c r="BD704" s="94"/>
      <c r="BE704" s="101"/>
      <c r="BF704" s="132"/>
      <c r="BG704" s="98"/>
      <c r="BH704" s="74" t="str">
        <f t="shared" si="82"/>
        <v>N</v>
      </c>
      <c r="BI704" t="e">
        <f t="shared" si="83"/>
        <v>#DIV/0!</v>
      </c>
      <c r="BK704" s="283">
        <f>IFERROR(VLOOKUP($B704, 'A2. Rate Change &amp; Enrollment'!$C$14:$BY$769, 75, FALSE), 0)</f>
        <v>0</v>
      </c>
      <c r="BL704" s="283" t="e">
        <f t="shared" si="84"/>
        <v>#DIV/0!</v>
      </c>
      <c r="BM704" s="283" t="e">
        <f t="shared" si="85"/>
        <v>#DIV/0!</v>
      </c>
      <c r="BN704" t="e">
        <f t="shared" si="88"/>
        <v>#DIV/0!</v>
      </c>
    </row>
    <row r="705" spans="1:66" x14ac:dyDescent="0.35">
      <c r="A705" t="s">
        <v>1008</v>
      </c>
      <c r="B705" s="144"/>
      <c r="C705" s="98"/>
      <c r="D705" s="43" t="str">
        <f t="shared" si="81"/>
        <v>Other</v>
      </c>
      <c r="E705" s="100"/>
      <c r="F705" s="101"/>
      <c r="G705" s="100"/>
      <c r="H705" s="101"/>
      <c r="I705" s="100"/>
      <c r="J705" s="101"/>
      <c r="K705" s="100"/>
      <c r="L705" s="101"/>
      <c r="M705" s="100"/>
      <c r="N705" s="101"/>
      <c r="O705" s="100"/>
      <c r="P705" s="101"/>
      <c r="Q705" s="100"/>
      <c r="R705" s="101"/>
      <c r="S705" s="100"/>
      <c r="T705" s="101"/>
      <c r="U705" s="118"/>
      <c r="V705" s="118"/>
      <c r="W705" s="100"/>
      <c r="X705" s="100"/>
      <c r="Y705" s="100"/>
      <c r="Z705" s="100"/>
      <c r="AA705" s="132"/>
      <c r="AB705" s="101"/>
      <c r="AC705" s="101"/>
      <c r="AD705" s="101"/>
      <c r="AE705" s="100"/>
      <c r="AF705" s="101"/>
      <c r="AG705" s="100"/>
      <c r="AH705" s="101"/>
      <c r="AI705" s="100"/>
      <c r="AJ705" s="101"/>
      <c r="AK705" s="100"/>
      <c r="AL705" s="101"/>
      <c r="AM705" s="101"/>
      <c r="AN705" s="8"/>
      <c r="AO705" s="147">
        <f>IFERROR(VLOOKUP(B705,'A2. Rate Change &amp; Enrollment'!$C$20:$K$769,3,FALSE),0)</f>
        <v>0</v>
      </c>
      <c r="AP705" s="147">
        <f>IFERROR(VLOOKUP(B705,'A2. Rate Change &amp; Enrollment'!$C$20:$K$769,7,FALSE),0)</f>
        <v>0</v>
      </c>
      <c r="AQ705" s="150" t="e">
        <f t="shared" si="86"/>
        <v>#DIV/0!</v>
      </c>
      <c r="AS705" s="177"/>
      <c r="AT705" s="177"/>
      <c r="AV705" s="153" t="e">
        <f t="shared" si="87"/>
        <v>#DIV/0!</v>
      </c>
      <c r="AW705" s="101"/>
      <c r="AY705" s="132"/>
      <c r="AZ705" s="101"/>
      <c r="BA705" s="94"/>
      <c r="BB705" s="94"/>
      <c r="BC705" s="94"/>
      <c r="BD705" s="94"/>
      <c r="BE705" s="101"/>
      <c r="BF705" s="132"/>
      <c r="BG705" s="98"/>
      <c r="BH705" s="74" t="str">
        <f t="shared" si="82"/>
        <v>N</v>
      </c>
      <c r="BI705" t="e">
        <f t="shared" si="83"/>
        <v>#DIV/0!</v>
      </c>
      <c r="BK705" s="283">
        <f>IFERROR(VLOOKUP($B705, 'A2. Rate Change &amp; Enrollment'!$C$14:$BY$769, 75, FALSE), 0)</f>
        <v>0</v>
      </c>
      <c r="BL705" s="283" t="e">
        <f t="shared" si="84"/>
        <v>#DIV/0!</v>
      </c>
      <c r="BM705" s="283" t="e">
        <f t="shared" si="85"/>
        <v>#DIV/0!</v>
      </c>
      <c r="BN705" t="e">
        <f t="shared" si="88"/>
        <v>#DIV/0!</v>
      </c>
    </row>
    <row r="706" spans="1:66" x14ac:dyDescent="0.35">
      <c r="A706" t="s">
        <v>1009</v>
      </c>
      <c r="B706" s="144"/>
      <c r="C706" s="98"/>
      <c r="D706" s="43" t="str">
        <f t="shared" si="81"/>
        <v>Other</v>
      </c>
      <c r="E706" s="100"/>
      <c r="F706" s="101"/>
      <c r="G706" s="100"/>
      <c r="H706" s="101"/>
      <c r="I706" s="100"/>
      <c r="J706" s="101"/>
      <c r="K706" s="100"/>
      <c r="L706" s="101"/>
      <c r="M706" s="100"/>
      <c r="N706" s="101"/>
      <c r="O706" s="100"/>
      <c r="P706" s="101"/>
      <c r="Q706" s="100"/>
      <c r="R706" s="101"/>
      <c r="S706" s="100"/>
      <c r="T706" s="101"/>
      <c r="U706" s="118"/>
      <c r="V706" s="118"/>
      <c r="W706" s="100"/>
      <c r="X706" s="100"/>
      <c r="Y706" s="100"/>
      <c r="Z706" s="100"/>
      <c r="AA706" s="132"/>
      <c r="AB706" s="101"/>
      <c r="AC706" s="101"/>
      <c r="AD706" s="101"/>
      <c r="AE706" s="100"/>
      <c r="AF706" s="101"/>
      <c r="AG706" s="100"/>
      <c r="AH706" s="101"/>
      <c r="AI706" s="100"/>
      <c r="AJ706" s="101"/>
      <c r="AK706" s="100"/>
      <c r="AL706" s="101"/>
      <c r="AM706" s="101"/>
      <c r="AN706" s="8"/>
      <c r="AO706" s="147">
        <f>IFERROR(VLOOKUP(B706,'A2. Rate Change &amp; Enrollment'!$C$20:$K$769,3,FALSE),0)</f>
        <v>0</v>
      </c>
      <c r="AP706" s="147">
        <f>IFERROR(VLOOKUP(B706,'A2. Rate Change &amp; Enrollment'!$C$20:$K$769,7,FALSE),0)</f>
        <v>0</v>
      </c>
      <c r="AQ706" s="150" t="e">
        <f t="shared" si="86"/>
        <v>#DIV/0!</v>
      </c>
      <c r="AS706" s="177"/>
      <c r="AT706" s="177"/>
      <c r="AV706" s="153" t="e">
        <f t="shared" si="87"/>
        <v>#DIV/0!</v>
      </c>
      <c r="AW706" s="101"/>
      <c r="AY706" s="132"/>
      <c r="AZ706" s="101"/>
      <c r="BA706" s="94"/>
      <c r="BB706" s="94"/>
      <c r="BC706" s="94"/>
      <c r="BD706" s="94"/>
      <c r="BE706" s="101"/>
      <c r="BF706" s="132"/>
      <c r="BG706" s="98"/>
      <c r="BH706" s="74" t="str">
        <f t="shared" si="82"/>
        <v>N</v>
      </c>
      <c r="BI706" t="e">
        <f t="shared" si="83"/>
        <v>#DIV/0!</v>
      </c>
      <c r="BK706" s="283">
        <f>IFERROR(VLOOKUP($B706, 'A2. Rate Change &amp; Enrollment'!$C$14:$BY$769, 75, FALSE), 0)</f>
        <v>0</v>
      </c>
      <c r="BL706" s="283" t="e">
        <f t="shared" si="84"/>
        <v>#DIV/0!</v>
      </c>
      <c r="BM706" s="283" t="e">
        <f t="shared" si="85"/>
        <v>#DIV/0!</v>
      </c>
      <c r="BN706" t="e">
        <f t="shared" si="88"/>
        <v>#DIV/0!</v>
      </c>
    </row>
    <row r="707" spans="1:66" x14ac:dyDescent="0.35">
      <c r="A707" t="s">
        <v>1010</v>
      </c>
      <c r="B707" s="144"/>
      <c r="C707" s="98"/>
      <c r="D707" s="43" t="str">
        <f t="shared" si="81"/>
        <v>Other</v>
      </c>
      <c r="E707" s="100"/>
      <c r="F707" s="101"/>
      <c r="G707" s="100"/>
      <c r="H707" s="101"/>
      <c r="I707" s="100"/>
      <c r="J707" s="101"/>
      <c r="K707" s="100"/>
      <c r="L707" s="101"/>
      <c r="M707" s="100"/>
      <c r="N707" s="101"/>
      <c r="O707" s="100"/>
      <c r="P707" s="101"/>
      <c r="Q707" s="100"/>
      <c r="R707" s="101"/>
      <c r="S707" s="100"/>
      <c r="T707" s="101"/>
      <c r="U707" s="118"/>
      <c r="V707" s="118"/>
      <c r="W707" s="100"/>
      <c r="X707" s="100"/>
      <c r="Y707" s="100"/>
      <c r="Z707" s="100"/>
      <c r="AA707" s="132"/>
      <c r="AB707" s="101"/>
      <c r="AC707" s="101"/>
      <c r="AD707" s="101"/>
      <c r="AE707" s="100"/>
      <c r="AF707" s="101"/>
      <c r="AG707" s="100"/>
      <c r="AH707" s="101"/>
      <c r="AI707" s="100"/>
      <c r="AJ707" s="101"/>
      <c r="AK707" s="100"/>
      <c r="AL707" s="101"/>
      <c r="AM707" s="101"/>
      <c r="AN707" s="8"/>
      <c r="AO707" s="147">
        <f>IFERROR(VLOOKUP(B707,'A2. Rate Change &amp; Enrollment'!$C$20:$K$769,3,FALSE),0)</f>
        <v>0</v>
      </c>
      <c r="AP707" s="147">
        <f>IFERROR(VLOOKUP(B707,'A2. Rate Change &amp; Enrollment'!$C$20:$K$769,7,FALSE),0)</f>
        <v>0</v>
      </c>
      <c r="AQ707" s="150" t="e">
        <f t="shared" si="86"/>
        <v>#DIV/0!</v>
      </c>
      <c r="AS707" s="177"/>
      <c r="AT707" s="177"/>
      <c r="AV707" s="153" t="e">
        <f t="shared" si="87"/>
        <v>#DIV/0!</v>
      </c>
      <c r="AW707" s="101"/>
      <c r="AY707" s="132"/>
      <c r="AZ707" s="101"/>
      <c r="BA707" s="94"/>
      <c r="BB707" s="94"/>
      <c r="BC707" s="94"/>
      <c r="BD707" s="94"/>
      <c r="BE707" s="101"/>
      <c r="BF707" s="132"/>
      <c r="BG707" s="98"/>
      <c r="BH707" s="74" t="str">
        <f t="shared" si="82"/>
        <v>N</v>
      </c>
      <c r="BI707" t="e">
        <f t="shared" si="83"/>
        <v>#DIV/0!</v>
      </c>
      <c r="BK707" s="283">
        <f>IFERROR(VLOOKUP($B707, 'A2. Rate Change &amp; Enrollment'!$C$14:$BY$769, 75, FALSE), 0)</f>
        <v>0</v>
      </c>
      <c r="BL707" s="283" t="e">
        <f t="shared" si="84"/>
        <v>#DIV/0!</v>
      </c>
      <c r="BM707" s="283" t="e">
        <f t="shared" si="85"/>
        <v>#DIV/0!</v>
      </c>
      <c r="BN707" t="e">
        <f t="shared" si="88"/>
        <v>#DIV/0!</v>
      </c>
    </row>
    <row r="708" spans="1:66" x14ac:dyDescent="0.35">
      <c r="A708" t="s">
        <v>1011</v>
      </c>
      <c r="B708" s="144"/>
      <c r="C708" s="98"/>
      <c r="D708" s="43" t="str">
        <f t="shared" si="81"/>
        <v>Other</v>
      </c>
      <c r="E708" s="100"/>
      <c r="F708" s="101"/>
      <c r="G708" s="100"/>
      <c r="H708" s="101"/>
      <c r="I708" s="100"/>
      <c r="J708" s="101"/>
      <c r="K708" s="100"/>
      <c r="L708" s="101"/>
      <c r="M708" s="100"/>
      <c r="N708" s="101"/>
      <c r="O708" s="100"/>
      <c r="P708" s="101"/>
      <c r="Q708" s="100"/>
      <c r="R708" s="101"/>
      <c r="S708" s="100"/>
      <c r="T708" s="101"/>
      <c r="U708" s="118"/>
      <c r="V708" s="118"/>
      <c r="W708" s="100"/>
      <c r="X708" s="100"/>
      <c r="Y708" s="100"/>
      <c r="Z708" s="100"/>
      <c r="AA708" s="132"/>
      <c r="AB708" s="101"/>
      <c r="AC708" s="101"/>
      <c r="AD708" s="101"/>
      <c r="AE708" s="100"/>
      <c r="AF708" s="101"/>
      <c r="AG708" s="100"/>
      <c r="AH708" s="101"/>
      <c r="AI708" s="100"/>
      <c r="AJ708" s="101"/>
      <c r="AK708" s="100"/>
      <c r="AL708" s="101"/>
      <c r="AM708" s="101"/>
      <c r="AN708" s="8"/>
      <c r="AO708" s="147">
        <f>IFERROR(VLOOKUP(B708,'A2. Rate Change &amp; Enrollment'!$C$20:$K$769,3,FALSE),0)</f>
        <v>0</v>
      </c>
      <c r="AP708" s="147">
        <f>IFERROR(VLOOKUP(B708,'A2. Rate Change &amp; Enrollment'!$C$20:$K$769,7,FALSE),0)</f>
        <v>0</v>
      </c>
      <c r="AQ708" s="150" t="e">
        <f t="shared" si="86"/>
        <v>#DIV/0!</v>
      </c>
      <c r="AS708" s="177"/>
      <c r="AT708" s="177"/>
      <c r="AV708" s="153" t="e">
        <f t="shared" si="87"/>
        <v>#DIV/0!</v>
      </c>
      <c r="AW708" s="101"/>
      <c r="AY708" s="132"/>
      <c r="AZ708" s="101"/>
      <c r="BA708" s="94"/>
      <c r="BB708" s="94"/>
      <c r="BC708" s="94"/>
      <c r="BD708" s="94"/>
      <c r="BE708" s="101"/>
      <c r="BF708" s="132"/>
      <c r="BG708" s="98"/>
      <c r="BH708" s="74" t="str">
        <f t="shared" si="82"/>
        <v>N</v>
      </c>
      <c r="BI708" t="e">
        <f t="shared" si="83"/>
        <v>#DIV/0!</v>
      </c>
      <c r="BK708" s="283">
        <f>IFERROR(VLOOKUP($B708, 'A2. Rate Change &amp; Enrollment'!$C$14:$BY$769, 75, FALSE), 0)</f>
        <v>0</v>
      </c>
      <c r="BL708" s="283" t="e">
        <f t="shared" si="84"/>
        <v>#DIV/0!</v>
      </c>
      <c r="BM708" s="283" t="e">
        <f t="shared" si="85"/>
        <v>#DIV/0!</v>
      </c>
      <c r="BN708" t="e">
        <f t="shared" si="88"/>
        <v>#DIV/0!</v>
      </c>
    </row>
    <row r="709" spans="1:66" x14ac:dyDescent="0.35">
      <c r="A709" t="s">
        <v>1012</v>
      </c>
      <c r="B709" s="144"/>
      <c r="C709" s="98"/>
      <c r="D709" s="43" t="str">
        <f t="shared" si="81"/>
        <v>Other</v>
      </c>
      <c r="E709" s="100"/>
      <c r="F709" s="101"/>
      <c r="G709" s="100"/>
      <c r="H709" s="101"/>
      <c r="I709" s="100"/>
      <c r="J709" s="101"/>
      <c r="K709" s="100"/>
      <c r="L709" s="101"/>
      <c r="M709" s="100"/>
      <c r="N709" s="101"/>
      <c r="O709" s="100"/>
      <c r="P709" s="101"/>
      <c r="Q709" s="100"/>
      <c r="R709" s="101"/>
      <c r="S709" s="100"/>
      <c r="T709" s="101"/>
      <c r="U709" s="118"/>
      <c r="V709" s="118"/>
      <c r="W709" s="100"/>
      <c r="X709" s="100"/>
      <c r="Y709" s="100"/>
      <c r="Z709" s="100"/>
      <c r="AA709" s="132"/>
      <c r="AB709" s="101"/>
      <c r="AC709" s="101"/>
      <c r="AD709" s="101"/>
      <c r="AE709" s="100"/>
      <c r="AF709" s="101"/>
      <c r="AG709" s="100"/>
      <c r="AH709" s="101"/>
      <c r="AI709" s="100"/>
      <c r="AJ709" s="101"/>
      <c r="AK709" s="100"/>
      <c r="AL709" s="101"/>
      <c r="AM709" s="101"/>
      <c r="AN709" s="8"/>
      <c r="AO709" s="147">
        <f>IFERROR(VLOOKUP(B709,'A2. Rate Change &amp; Enrollment'!$C$20:$K$769,3,FALSE),0)</f>
        <v>0</v>
      </c>
      <c r="AP709" s="147">
        <f>IFERROR(VLOOKUP(B709,'A2. Rate Change &amp; Enrollment'!$C$20:$K$769,7,FALSE),0)</f>
        <v>0</v>
      </c>
      <c r="AQ709" s="150" t="e">
        <f t="shared" si="86"/>
        <v>#DIV/0!</v>
      </c>
      <c r="AS709" s="177"/>
      <c r="AT709" s="177"/>
      <c r="AV709" s="153" t="e">
        <f t="shared" si="87"/>
        <v>#DIV/0!</v>
      </c>
      <c r="AW709" s="101"/>
      <c r="AY709" s="132"/>
      <c r="AZ709" s="101"/>
      <c r="BA709" s="94"/>
      <c r="BB709" s="94"/>
      <c r="BC709" s="94"/>
      <c r="BD709" s="94"/>
      <c r="BE709" s="101"/>
      <c r="BF709" s="132"/>
      <c r="BG709" s="98"/>
      <c r="BH709" s="74" t="str">
        <f t="shared" si="82"/>
        <v>N</v>
      </c>
      <c r="BI709" t="e">
        <f t="shared" si="83"/>
        <v>#DIV/0!</v>
      </c>
      <c r="BK709" s="283">
        <f>IFERROR(VLOOKUP($B709, 'A2. Rate Change &amp; Enrollment'!$C$14:$BY$769, 75, FALSE), 0)</f>
        <v>0</v>
      </c>
      <c r="BL709" s="283" t="e">
        <f t="shared" si="84"/>
        <v>#DIV/0!</v>
      </c>
      <c r="BM709" s="283" t="e">
        <f t="shared" si="85"/>
        <v>#DIV/0!</v>
      </c>
      <c r="BN709" t="e">
        <f t="shared" si="88"/>
        <v>#DIV/0!</v>
      </c>
    </row>
    <row r="710" spans="1:66" x14ac:dyDescent="0.35">
      <c r="A710" t="s">
        <v>1013</v>
      </c>
      <c r="B710" s="144"/>
      <c r="C710" s="98"/>
      <c r="D710" s="43" t="str">
        <f t="shared" si="81"/>
        <v>Other</v>
      </c>
      <c r="E710" s="100"/>
      <c r="F710" s="101"/>
      <c r="G710" s="100"/>
      <c r="H710" s="101"/>
      <c r="I710" s="100"/>
      <c r="J710" s="101"/>
      <c r="K710" s="100"/>
      <c r="L710" s="101"/>
      <c r="M710" s="100"/>
      <c r="N710" s="101"/>
      <c r="O710" s="100"/>
      <c r="P710" s="101"/>
      <c r="Q710" s="100"/>
      <c r="R710" s="101"/>
      <c r="S710" s="100"/>
      <c r="T710" s="101"/>
      <c r="U710" s="118"/>
      <c r="V710" s="118"/>
      <c r="W710" s="100"/>
      <c r="X710" s="100"/>
      <c r="Y710" s="100"/>
      <c r="Z710" s="100"/>
      <c r="AA710" s="132"/>
      <c r="AB710" s="101"/>
      <c r="AC710" s="101"/>
      <c r="AD710" s="101"/>
      <c r="AE710" s="100"/>
      <c r="AF710" s="101"/>
      <c r="AG710" s="100"/>
      <c r="AH710" s="101"/>
      <c r="AI710" s="100"/>
      <c r="AJ710" s="101"/>
      <c r="AK710" s="100"/>
      <c r="AL710" s="101"/>
      <c r="AM710" s="101"/>
      <c r="AN710" s="8"/>
      <c r="AO710" s="147">
        <f>IFERROR(VLOOKUP(B710,'A2. Rate Change &amp; Enrollment'!$C$20:$K$769,3,FALSE),0)</f>
        <v>0</v>
      </c>
      <c r="AP710" s="147">
        <f>IFERROR(VLOOKUP(B710,'A2. Rate Change &amp; Enrollment'!$C$20:$K$769,7,FALSE),0)</f>
        <v>0</v>
      </c>
      <c r="AQ710" s="150" t="e">
        <f t="shared" si="86"/>
        <v>#DIV/0!</v>
      </c>
      <c r="AS710" s="177"/>
      <c r="AT710" s="177"/>
      <c r="AV710" s="153" t="e">
        <f t="shared" si="87"/>
        <v>#DIV/0!</v>
      </c>
      <c r="AW710" s="101"/>
      <c r="AY710" s="132"/>
      <c r="AZ710" s="101"/>
      <c r="BA710" s="94"/>
      <c r="BB710" s="94"/>
      <c r="BC710" s="94"/>
      <c r="BD710" s="94"/>
      <c r="BE710" s="101"/>
      <c r="BF710" s="132"/>
      <c r="BG710" s="98"/>
      <c r="BH710" s="74" t="str">
        <f t="shared" si="82"/>
        <v>N</v>
      </c>
      <c r="BI710" t="e">
        <f t="shared" si="83"/>
        <v>#DIV/0!</v>
      </c>
      <c r="BK710" s="283">
        <f>IFERROR(VLOOKUP($B710, 'A2. Rate Change &amp; Enrollment'!$C$14:$BY$769, 75, FALSE), 0)</f>
        <v>0</v>
      </c>
      <c r="BL710" s="283" t="e">
        <f t="shared" si="84"/>
        <v>#DIV/0!</v>
      </c>
      <c r="BM710" s="283" t="e">
        <f t="shared" si="85"/>
        <v>#DIV/0!</v>
      </c>
      <c r="BN710" t="e">
        <f t="shared" si="88"/>
        <v>#DIV/0!</v>
      </c>
    </row>
    <row r="711" spans="1:66" x14ac:dyDescent="0.35">
      <c r="A711" t="s">
        <v>1014</v>
      </c>
      <c r="B711" s="144"/>
      <c r="C711" s="98"/>
      <c r="D711" s="43" t="str">
        <f t="shared" si="81"/>
        <v>Other</v>
      </c>
      <c r="E711" s="100"/>
      <c r="F711" s="101"/>
      <c r="G711" s="100"/>
      <c r="H711" s="101"/>
      <c r="I711" s="100"/>
      <c r="J711" s="101"/>
      <c r="K711" s="100"/>
      <c r="L711" s="101"/>
      <c r="M711" s="100"/>
      <c r="N711" s="101"/>
      <c r="O711" s="100"/>
      <c r="P711" s="101"/>
      <c r="Q711" s="100"/>
      <c r="R711" s="101"/>
      <c r="S711" s="100"/>
      <c r="T711" s="101"/>
      <c r="U711" s="118"/>
      <c r="V711" s="118"/>
      <c r="W711" s="100"/>
      <c r="X711" s="100"/>
      <c r="Y711" s="100"/>
      <c r="Z711" s="100"/>
      <c r="AA711" s="132"/>
      <c r="AB711" s="101"/>
      <c r="AC711" s="101"/>
      <c r="AD711" s="101"/>
      <c r="AE711" s="100"/>
      <c r="AF711" s="101"/>
      <c r="AG711" s="100"/>
      <c r="AH711" s="101"/>
      <c r="AI711" s="100"/>
      <c r="AJ711" s="101"/>
      <c r="AK711" s="100"/>
      <c r="AL711" s="101"/>
      <c r="AM711" s="101"/>
      <c r="AN711" s="8"/>
      <c r="AO711" s="147">
        <f>IFERROR(VLOOKUP(B711,'A2. Rate Change &amp; Enrollment'!$C$20:$K$769,3,FALSE),0)</f>
        <v>0</v>
      </c>
      <c r="AP711" s="147">
        <f>IFERROR(VLOOKUP(B711,'A2. Rate Change &amp; Enrollment'!$C$20:$K$769,7,FALSE),0)</f>
        <v>0</v>
      </c>
      <c r="AQ711" s="150" t="e">
        <f t="shared" si="86"/>
        <v>#DIV/0!</v>
      </c>
      <c r="AS711" s="177"/>
      <c r="AT711" s="177"/>
      <c r="AV711" s="153" t="e">
        <f t="shared" si="87"/>
        <v>#DIV/0!</v>
      </c>
      <c r="AW711" s="101"/>
      <c r="AY711" s="132"/>
      <c r="AZ711" s="101"/>
      <c r="BA711" s="94"/>
      <c r="BB711" s="94"/>
      <c r="BC711" s="94"/>
      <c r="BD711" s="94"/>
      <c r="BE711" s="101"/>
      <c r="BF711" s="132"/>
      <c r="BG711" s="98"/>
      <c r="BH711" s="74" t="str">
        <f t="shared" si="82"/>
        <v>N</v>
      </c>
      <c r="BI711" t="e">
        <f t="shared" si="83"/>
        <v>#DIV/0!</v>
      </c>
      <c r="BK711" s="283">
        <f>IFERROR(VLOOKUP($B711, 'A2. Rate Change &amp; Enrollment'!$C$14:$BY$769, 75, FALSE), 0)</f>
        <v>0</v>
      </c>
      <c r="BL711" s="283" t="e">
        <f t="shared" si="84"/>
        <v>#DIV/0!</v>
      </c>
      <c r="BM711" s="283" t="e">
        <f t="shared" si="85"/>
        <v>#DIV/0!</v>
      </c>
      <c r="BN711" t="e">
        <f t="shared" si="88"/>
        <v>#DIV/0!</v>
      </c>
    </row>
    <row r="712" spans="1:66" x14ac:dyDescent="0.35">
      <c r="A712" t="s">
        <v>1015</v>
      </c>
      <c r="B712" s="144"/>
      <c r="C712" s="98"/>
      <c r="D712" s="43" t="str">
        <f t="shared" si="81"/>
        <v>Other</v>
      </c>
      <c r="E712" s="100"/>
      <c r="F712" s="101"/>
      <c r="G712" s="100"/>
      <c r="H712" s="101"/>
      <c r="I712" s="100"/>
      <c r="J712" s="101"/>
      <c r="K712" s="100"/>
      <c r="L712" s="101"/>
      <c r="M712" s="100"/>
      <c r="N712" s="101"/>
      <c r="O712" s="100"/>
      <c r="P712" s="101"/>
      <c r="Q712" s="100"/>
      <c r="R712" s="101"/>
      <c r="S712" s="100"/>
      <c r="T712" s="101"/>
      <c r="U712" s="118"/>
      <c r="V712" s="118"/>
      <c r="W712" s="100"/>
      <c r="X712" s="100"/>
      <c r="Y712" s="100"/>
      <c r="Z712" s="100"/>
      <c r="AA712" s="132"/>
      <c r="AB712" s="101"/>
      <c r="AC712" s="101"/>
      <c r="AD712" s="101"/>
      <c r="AE712" s="100"/>
      <c r="AF712" s="101"/>
      <c r="AG712" s="100"/>
      <c r="AH712" s="101"/>
      <c r="AI712" s="100"/>
      <c r="AJ712" s="101"/>
      <c r="AK712" s="100"/>
      <c r="AL712" s="101"/>
      <c r="AM712" s="101"/>
      <c r="AN712" s="8"/>
      <c r="AO712" s="147">
        <f>IFERROR(VLOOKUP(B712,'A2. Rate Change &amp; Enrollment'!$C$20:$K$769,3,FALSE),0)</f>
        <v>0</v>
      </c>
      <c r="AP712" s="147">
        <f>IFERROR(VLOOKUP(B712,'A2. Rate Change &amp; Enrollment'!$C$20:$K$769,7,FALSE),0)</f>
        <v>0</v>
      </c>
      <c r="AQ712" s="150" t="e">
        <f t="shared" si="86"/>
        <v>#DIV/0!</v>
      </c>
      <c r="AS712" s="177"/>
      <c r="AT712" s="177"/>
      <c r="AV712" s="153" t="e">
        <f t="shared" si="87"/>
        <v>#DIV/0!</v>
      </c>
      <c r="AW712" s="101"/>
      <c r="AY712" s="132"/>
      <c r="AZ712" s="101"/>
      <c r="BA712" s="94"/>
      <c r="BB712" s="94"/>
      <c r="BC712" s="94"/>
      <c r="BD712" s="94"/>
      <c r="BE712" s="101"/>
      <c r="BF712" s="132"/>
      <c r="BG712" s="98"/>
      <c r="BH712" s="74" t="str">
        <f t="shared" si="82"/>
        <v>N</v>
      </c>
      <c r="BI712" t="e">
        <f t="shared" si="83"/>
        <v>#DIV/0!</v>
      </c>
      <c r="BK712" s="283">
        <f>IFERROR(VLOOKUP($B712, 'A2. Rate Change &amp; Enrollment'!$C$14:$BY$769, 75, FALSE), 0)</f>
        <v>0</v>
      </c>
      <c r="BL712" s="283" t="e">
        <f t="shared" si="84"/>
        <v>#DIV/0!</v>
      </c>
      <c r="BM712" s="283" t="e">
        <f t="shared" si="85"/>
        <v>#DIV/0!</v>
      </c>
      <c r="BN712" t="e">
        <f t="shared" si="88"/>
        <v>#DIV/0!</v>
      </c>
    </row>
    <row r="713" spans="1:66" x14ac:dyDescent="0.35">
      <c r="A713" t="s">
        <v>1016</v>
      </c>
      <c r="B713" s="144"/>
      <c r="C713" s="98"/>
      <c r="D713" s="43" t="str">
        <f t="shared" si="81"/>
        <v>Other</v>
      </c>
      <c r="E713" s="100"/>
      <c r="F713" s="101"/>
      <c r="G713" s="100"/>
      <c r="H713" s="101"/>
      <c r="I713" s="100"/>
      <c r="J713" s="101"/>
      <c r="K713" s="100"/>
      <c r="L713" s="101"/>
      <c r="M713" s="100"/>
      <c r="N713" s="101"/>
      <c r="O713" s="100"/>
      <c r="P713" s="101"/>
      <c r="Q713" s="100"/>
      <c r="R713" s="101"/>
      <c r="S713" s="100"/>
      <c r="T713" s="101"/>
      <c r="U713" s="118"/>
      <c r="V713" s="118"/>
      <c r="W713" s="100"/>
      <c r="X713" s="100"/>
      <c r="Y713" s="100"/>
      <c r="Z713" s="100"/>
      <c r="AA713" s="132"/>
      <c r="AB713" s="101"/>
      <c r="AC713" s="101"/>
      <c r="AD713" s="101"/>
      <c r="AE713" s="100"/>
      <c r="AF713" s="101"/>
      <c r="AG713" s="100"/>
      <c r="AH713" s="101"/>
      <c r="AI713" s="100"/>
      <c r="AJ713" s="101"/>
      <c r="AK713" s="100"/>
      <c r="AL713" s="101"/>
      <c r="AM713" s="101"/>
      <c r="AN713" s="8"/>
      <c r="AO713" s="147">
        <f>IFERROR(VLOOKUP(B713,'A2. Rate Change &amp; Enrollment'!$C$20:$K$769,3,FALSE),0)</f>
        <v>0</v>
      </c>
      <c r="AP713" s="147">
        <f>IFERROR(VLOOKUP(B713,'A2. Rate Change &amp; Enrollment'!$C$20:$K$769,7,FALSE),0)</f>
        <v>0</v>
      </c>
      <c r="AQ713" s="150" t="e">
        <f t="shared" si="86"/>
        <v>#DIV/0!</v>
      </c>
      <c r="AS713" s="177"/>
      <c r="AT713" s="177"/>
      <c r="AV713" s="153" t="e">
        <f t="shared" si="87"/>
        <v>#DIV/0!</v>
      </c>
      <c r="AW713" s="101"/>
      <c r="AY713" s="132"/>
      <c r="AZ713" s="101"/>
      <c r="BA713" s="94"/>
      <c r="BB713" s="94"/>
      <c r="BC713" s="94"/>
      <c r="BD713" s="94"/>
      <c r="BE713" s="101"/>
      <c r="BF713" s="132"/>
      <c r="BG713" s="98"/>
      <c r="BH713" s="74" t="str">
        <f t="shared" si="82"/>
        <v>N</v>
      </c>
      <c r="BI713" t="e">
        <f t="shared" si="83"/>
        <v>#DIV/0!</v>
      </c>
      <c r="BK713" s="283">
        <f>IFERROR(VLOOKUP($B713, 'A2. Rate Change &amp; Enrollment'!$C$14:$BY$769, 75, FALSE), 0)</f>
        <v>0</v>
      </c>
      <c r="BL713" s="283" t="e">
        <f t="shared" si="84"/>
        <v>#DIV/0!</v>
      </c>
      <c r="BM713" s="283" t="e">
        <f t="shared" si="85"/>
        <v>#DIV/0!</v>
      </c>
      <c r="BN713" t="e">
        <f t="shared" si="88"/>
        <v>#DIV/0!</v>
      </c>
    </row>
    <row r="714" spans="1:66" x14ac:dyDescent="0.35">
      <c r="A714" t="s">
        <v>1017</v>
      </c>
      <c r="B714" s="144"/>
      <c r="C714" s="98"/>
      <c r="D714" s="43" t="str">
        <f t="shared" si="81"/>
        <v>Other</v>
      </c>
      <c r="E714" s="100"/>
      <c r="F714" s="101"/>
      <c r="G714" s="100"/>
      <c r="H714" s="101"/>
      <c r="I714" s="100"/>
      <c r="J714" s="101"/>
      <c r="K714" s="100"/>
      <c r="L714" s="101"/>
      <c r="M714" s="100"/>
      <c r="N714" s="101"/>
      <c r="O714" s="100"/>
      <c r="P714" s="101"/>
      <c r="Q714" s="100"/>
      <c r="R714" s="101"/>
      <c r="S714" s="100"/>
      <c r="T714" s="101"/>
      <c r="U714" s="118"/>
      <c r="V714" s="118"/>
      <c r="W714" s="100"/>
      <c r="X714" s="100"/>
      <c r="Y714" s="100"/>
      <c r="Z714" s="100"/>
      <c r="AA714" s="132"/>
      <c r="AB714" s="101"/>
      <c r="AC714" s="101"/>
      <c r="AD714" s="101"/>
      <c r="AE714" s="100"/>
      <c r="AF714" s="101"/>
      <c r="AG714" s="100"/>
      <c r="AH714" s="101"/>
      <c r="AI714" s="100"/>
      <c r="AJ714" s="101"/>
      <c r="AK714" s="100"/>
      <c r="AL714" s="101"/>
      <c r="AM714" s="101"/>
      <c r="AN714" s="8"/>
      <c r="AO714" s="147">
        <f>IFERROR(VLOOKUP(B714,'A2. Rate Change &amp; Enrollment'!$C$20:$K$769,3,FALSE),0)</f>
        <v>0</v>
      </c>
      <c r="AP714" s="147">
        <f>IFERROR(VLOOKUP(B714,'A2. Rate Change &amp; Enrollment'!$C$20:$K$769,7,FALSE),0)</f>
        <v>0</v>
      </c>
      <c r="AQ714" s="150" t="e">
        <f t="shared" si="86"/>
        <v>#DIV/0!</v>
      </c>
      <c r="AS714" s="177"/>
      <c r="AT714" s="177"/>
      <c r="AV714" s="153" t="e">
        <f t="shared" si="87"/>
        <v>#DIV/0!</v>
      </c>
      <c r="AW714" s="101"/>
      <c r="AY714" s="132"/>
      <c r="AZ714" s="101"/>
      <c r="BA714" s="94"/>
      <c r="BB714" s="94"/>
      <c r="BC714" s="94"/>
      <c r="BD714" s="94"/>
      <c r="BE714" s="101"/>
      <c r="BF714" s="132"/>
      <c r="BG714" s="98"/>
      <c r="BH714" s="74" t="str">
        <f t="shared" si="82"/>
        <v>N</v>
      </c>
      <c r="BI714" t="e">
        <f t="shared" si="83"/>
        <v>#DIV/0!</v>
      </c>
      <c r="BK714" s="283">
        <f>IFERROR(VLOOKUP($B714, 'A2. Rate Change &amp; Enrollment'!$C$14:$BY$769, 75, FALSE), 0)</f>
        <v>0</v>
      </c>
      <c r="BL714" s="283" t="e">
        <f t="shared" si="84"/>
        <v>#DIV/0!</v>
      </c>
      <c r="BM714" s="283" t="e">
        <f t="shared" si="85"/>
        <v>#DIV/0!</v>
      </c>
      <c r="BN714" t="e">
        <f t="shared" si="88"/>
        <v>#DIV/0!</v>
      </c>
    </row>
    <row r="715" spans="1:66" x14ac:dyDescent="0.35">
      <c r="A715" t="s">
        <v>1018</v>
      </c>
      <c r="B715" s="144"/>
      <c r="C715" s="98"/>
      <c r="D715" s="43" t="str">
        <f t="shared" si="81"/>
        <v>Other</v>
      </c>
      <c r="E715" s="100"/>
      <c r="F715" s="101"/>
      <c r="G715" s="100"/>
      <c r="H715" s="101"/>
      <c r="I715" s="100"/>
      <c r="J715" s="101"/>
      <c r="K715" s="100"/>
      <c r="L715" s="101"/>
      <c r="M715" s="100"/>
      <c r="N715" s="101"/>
      <c r="O715" s="100"/>
      <c r="P715" s="101"/>
      <c r="Q715" s="100"/>
      <c r="R715" s="101"/>
      <c r="S715" s="100"/>
      <c r="T715" s="101"/>
      <c r="U715" s="118"/>
      <c r="V715" s="118"/>
      <c r="W715" s="100"/>
      <c r="X715" s="100"/>
      <c r="Y715" s="100"/>
      <c r="Z715" s="100"/>
      <c r="AA715" s="132"/>
      <c r="AB715" s="101"/>
      <c r="AC715" s="101"/>
      <c r="AD715" s="101"/>
      <c r="AE715" s="100"/>
      <c r="AF715" s="101"/>
      <c r="AG715" s="100"/>
      <c r="AH715" s="101"/>
      <c r="AI715" s="100"/>
      <c r="AJ715" s="101"/>
      <c r="AK715" s="100"/>
      <c r="AL715" s="101"/>
      <c r="AM715" s="101"/>
      <c r="AN715" s="8"/>
      <c r="AO715" s="147">
        <f>IFERROR(VLOOKUP(B715,'A2. Rate Change &amp; Enrollment'!$C$20:$K$769,3,FALSE),0)</f>
        <v>0</v>
      </c>
      <c r="AP715" s="147">
        <f>IFERROR(VLOOKUP(B715,'A2. Rate Change &amp; Enrollment'!$C$20:$K$769,7,FALSE),0)</f>
        <v>0</v>
      </c>
      <c r="AQ715" s="150" t="e">
        <f t="shared" si="86"/>
        <v>#DIV/0!</v>
      </c>
      <c r="AS715" s="177"/>
      <c r="AT715" s="177"/>
      <c r="AV715" s="153" t="e">
        <f t="shared" si="87"/>
        <v>#DIV/0!</v>
      </c>
      <c r="AW715" s="101"/>
      <c r="AY715" s="132"/>
      <c r="AZ715" s="101"/>
      <c r="BA715" s="94"/>
      <c r="BB715" s="94"/>
      <c r="BC715" s="94"/>
      <c r="BD715" s="94"/>
      <c r="BE715" s="101"/>
      <c r="BF715" s="132"/>
      <c r="BG715" s="98"/>
      <c r="BH715" s="74" t="str">
        <f t="shared" si="82"/>
        <v>N</v>
      </c>
      <c r="BI715" t="e">
        <f t="shared" si="83"/>
        <v>#DIV/0!</v>
      </c>
      <c r="BK715" s="283">
        <f>IFERROR(VLOOKUP($B715, 'A2. Rate Change &amp; Enrollment'!$C$14:$BY$769, 75, FALSE), 0)</f>
        <v>0</v>
      </c>
      <c r="BL715" s="283" t="e">
        <f t="shared" si="84"/>
        <v>#DIV/0!</v>
      </c>
      <c r="BM715" s="283" t="e">
        <f t="shared" si="85"/>
        <v>#DIV/0!</v>
      </c>
      <c r="BN715" t="e">
        <f t="shared" si="88"/>
        <v>#DIV/0!</v>
      </c>
    </row>
    <row r="716" spans="1:66" x14ac:dyDescent="0.35">
      <c r="A716" t="s">
        <v>1019</v>
      </c>
      <c r="B716" s="144"/>
      <c r="C716" s="98"/>
      <c r="D716" s="43" t="str">
        <f t="shared" si="81"/>
        <v>Other</v>
      </c>
      <c r="E716" s="100"/>
      <c r="F716" s="101"/>
      <c r="G716" s="100"/>
      <c r="H716" s="101"/>
      <c r="I716" s="100"/>
      <c r="J716" s="101"/>
      <c r="K716" s="100"/>
      <c r="L716" s="101"/>
      <c r="M716" s="100"/>
      <c r="N716" s="101"/>
      <c r="O716" s="100"/>
      <c r="P716" s="101"/>
      <c r="Q716" s="100"/>
      <c r="R716" s="101"/>
      <c r="S716" s="100"/>
      <c r="T716" s="101"/>
      <c r="U716" s="118"/>
      <c r="V716" s="118"/>
      <c r="W716" s="100"/>
      <c r="X716" s="100"/>
      <c r="Y716" s="100"/>
      <c r="Z716" s="100"/>
      <c r="AA716" s="132"/>
      <c r="AB716" s="101"/>
      <c r="AC716" s="101"/>
      <c r="AD716" s="101"/>
      <c r="AE716" s="100"/>
      <c r="AF716" s="101"/>
      <c r="AG716" s="100"/>
      <c r="AH716" s="101"/>
      <c r="AI716" s="100"/>
      <c r="AJ716" s="101"/>
      <c r="AK716" s="100"/>
      <c r="AL716" s="101"/>
      <c r="AM716" s="101"/>
      <c r="AN716" s="8"/>
      <c r="AO716" s="147">
        <f>IFERROR(VLOOKUP(B716,'A2. Rate Change &amp; Enrollment'!$C$20:$K$769,3,FALSE),0)</f>
        <v>0</v>
      </c>
      <c r="AP716" s="147">
        <f>IFERROR(VLOOKUP(B716,'A2. Rate Change &amp; Enrollment'!$C$20:$K$769,7,FALSE),0)</f>
        <v>0</v>
      </c>
      <c r="AQ716" s="150" t="e">
        <f t="shared" si="86"/>
        <v>#DIV/0!</v>
      </c>
      <c r="AS716" s="177"/>
      <c r="AT716" s="177"/>
      <c r="AV716" s="153" t="e">
        <f t="shared" si="87"/>
        <v>#DIV/0!</v>
      </c>
      <c r="AW716" s="101"/>
      <c r="AY716" s="132"/>
      <c r="AZ716" s="101"/>
      <c r="BA716" s="94"/>
      <c r="BB716" s="94"/>
      <c r="BC716" s="94"/>
      <c r="BD716" s="94"/>
      <c r="BE716" s="101"/>
      <c r="BF716" s="132"/>
      <c r="BG716" s="98"/>
      <c r="BH716" s="74" t="str">
        <f t="shared" si="82"/>
        <v>N</v>
      </c>
      <c r="BI716" t="e">
        <f t="shared" si="83"/>
        <v>#DIV/0!</v>
      </c>
      <c r="BK716" s="283">
        <f>IFERROR(VLOOKUP($B716, 'A2. Rate Change &amp; Enrollment'!$C$14:$BY$769, 75, FALSE), 0)</f>
        <v>0</v>
      </c>
      <c r="BL716" s="283" t="e">
        <f t="shared" si="84"/>
        <v>#DIV/0!</v>
      </c>
      <c r="BM716" s="283" t="e">
        <f t="shared" si="85"/>
        <v>#DIV/0!</v>
      </c>
      <c r="BN716" t="e">
        <f t="shared" si="88"/>
        <v>#DIV/0!</v>
      </c>
    </row>
    <row r="717" spans="1:66" x14ac:dyDescent="0.35">
      <c r="A717" t="s">
        <v>1020</v>
      </c>
      <c r="B717" s="144"/>
      <c r="C717" s="98"/>
      <c r="D717" s="43" t="str">
        <f t="shared" si="81"/>
        <v>Other</v>
      </c>
      <c r="E717" s="100"/>
      <c r="F717" s="101"/>
      <c r="G717" s="100"/>
      <c r="H717" s="101"/>
      <c r="I717" s="100"/>
      <c r="J717" s="101"/>
      <c r="K717" s="100"/>
      <c r="L717" s="101"/>
      <c r="M717" s="100"/>
      <c r="N717" s="101"/>
      <c r="O717" s="100"/>
      <c r="P717" s="101"/>
      <c r="Q717" s="100"/>
      <c r="R717" s="101"/>
      <c r="S717" s="100"/>
      <c r="T717" s="101"/>
      <c r="U717" s="118"/>
      <c r="V717" s="118"/>
      <c r="W717" s="100"/>
      <c r="X717" s="100"/>
      <c r="Y717" s="100"/>
      <c r="Z717" s="100"/>
      <c r="AA717" s="132"/>
      <c r="AB717" s="101"/>
      <c r="AC717" s="101"/>
      <c r="AD717" s="101"/>
      <c r="AE717" s="100"/>
      <c r="AF717" s="101"/>
      <c r="AG717" s="100"/>
      <c r="AH717" s="101"/>
      <c r="AI717" s="100"/>
      <c r="AJ717" s="101"/>
      <c r="AK717" s="100"/>
      <c r="AL717" s="101"/>
      <c r="AM717" s="101"/>
      <c r="AN717" s="8"/>
      <c r="AO717" s="147">
        <f>IFERROR(VLOOKUP(B717,'A2. Rate Change &amp; Enrollment'!$C$20:$K$769,3,FALSE),0)</f>
        <v>0</v>
      </c>
      <c r="AP717" s="147">
        <f>IFERROR(VLOOKUP(B717,'A2. Rate Change &amp; Enrollment'!$C$20:$K$769,7,FALSE),0)</f>
        <v>0</v>
      </c>
      <c r="AQ717" s="150" t="e">
        <f t="shared" si="86"/>
        <v>#DIV/0!</v>
      </c>
      <c r="AS717" s="177"/>
      <c r="AT717" s="177"/>
      <c r="AV717" s="153" t="e">
        <f t="shared" si="87"/>
        <v>#DIV/0!</v>
      </c>
      <c r="AW717" s="101"/>
      <c r="AY717" s="132"/>
      <c r="AZ717" s="101"/>
      <c r="BA717" s="94"/>
      <c r="BB717" s="94"/>
      <c r="BC717" s="94"/>
      <c r="BD717" s="94"/>
      <c r="BE717" s="101"/>
      <c r="BF717" s="132"/>
      <c r="BG717" s="98"/>
      <c r="BH717" s="74" t="str">
        <f t="shared" si="82"/>
        <v>N</v>
      </c>
      <c r="BI717" t="e">
        <f t="shared" si="83"/>
        <v>#DIV/0!</v>
      </c>
      <c r="BK717" s="283">
        <f>IFERROR(VLOOKUP($B717, 'A2. Rate Change &amp; Enrollment'!$C$14:$BY$769, 75, FALSE), 0)</f>
        <v>0</v>
      </c>
      <c r="BL717" s="283" t="e">
        <f t="shared" si="84"/>
        <v>#DIV/0!</v>
      </c>
      <c r="BM717" s="283" t="e">
        <f t="shared" si="85"/>
        <v>#DIV/0!</v>
      </c>
      <c r="BN717" t="e">
        <f t="shared" si="88"/>
        <v>#DIV/0!</v>
      </c>
    </row>
    <row r="718" spans="1:66" x14ac:dyDescent="0.35">
      <c r="A718" t="s">
        <v>1021</v>
      </c>
      <c r="B718" s="144"/>
      <c r="C718" s="98"/>
      <c r="D718" s="43" t="str">
        <f t="shared" si="81"/>
        <v>Other</v>
      </c>
      <c r="E718" s="100"/>
      <c r="F718" s="101"/>
      <c r="G718" s="100"/>
      <c r="H718" s="101"/>
      <c r="I718" s="100"/>
      <c r="J718" s="101"/>
      <c r="K718" s="100"/>
      <c r="L718" s="101"/>
      <c r="M718" s="100"/>
      <c r="N718" s="101"/>
      <c r="O718" s="100"/>
      <c r="P718" s="101"/>
      <c r="Q718" s="100"/>
      <c r="R718" s="101"/>
      <c r="S718" s="100"/>
      <c r="T718" s="101"/>
      <c r="U718" s="118"/>
      <c r="V718" s="118"/>
      <c r="W718" s="100"/>
      <c r="X718" s="100"/>
      <c r="Y718" s="100"/>
      <c r="Z718" s="100"/>
      <c r="AA718" s="132"/>
      <c r="AB718" s="101"/>
      <c r="AC718" s="101"/>
      <c r="AD718" s="101"/>
      <c r="AE718" s="100"/>
      <c r="AF718" s="101"/>
      <c r="AG718" s="100"/>
      <c r="AH718" s="101"/>
      <c r="AI718" s="100"/>
      <c r="AJ718" s="101"/>
      <c r="AK718" s="100"/>
      <c r="AL718" s="101"/>
      <c r="AM718" s="101"/>
      <c r="AN718" s="8"/>
      <c r="AO718" s="147">
        <f>IFERROR(VLOOKUP(B718,'A2. Rate Change &amp; Enrollment'!$C$20:$K$769,3,FALSE),0)</f>
        <v>0</v>
      </c>
      <c r="AP718" s="147">
        <f>IFERROR(VLOOKUP(B718,'A2. Rate Change &amp; Enrollment'!$C$20:$K$769,7,FALSE),0)</f>
        <v>0</v>
      </c>
      <c r="AQ718" s="150" t="e">
        <f t="shared" si="86"/>
        <v>#DIV/0!</v>
      </c>
      <c r="AS718" s="177"/>
      <c r="AT718" s="177"/>
      <c r="AV718" s="153" t="e">
        <f t="shared" si="87"/>
        <v>#DIV/0!</v>
      </c>
      <c r="AW718" s="101"/>
      <c r="AY718" s="132"/>
      <c r="AZ718" s="101"/>
      <c r="BA718" s="94"/>
      <c r="BB718" s="94"/>
      <c r="BC718" s="94"/>
      <c r="BD718" s="94"/>
      <c r="BE718" s="101"/>
      <c r="BF718" s="132"/>
      <c r="BG718" s="98"/>
      <c r="BH718" s="74" t="str">
        <f t="shared" si="82"/>
        <v>N</v>
      </c>
      <c r="BI718" t="e">
        <f t="shared" si="83"/>
        <v>#DIV/0!</v>
      </c>
      <c r="BK718" s="283">
        <f>IFERROR(VLOOKUP($B718, 'A2. Rate Change &amp; Enrollment'!$C$14:$BY$769, 75, FALSE), 0)</f>
        <v>0</v>
      </c>
      <c r="BL718" s="283" t="e">
        <f t="shared" si="84"/>
        <v>#DIV/0!</v>
      </c>
      <c r="BM718" s="283" t="e">
        <f t="shared" si="85"/>
        <v>#DIV/0!</v>
      </c>
      <c r="BN718" t="e">
        <f t="shared" si="88"/>
        <v>#DIV/0!</v>
      </c>
    </row>
    <row r="719" spans="1:66" x14ac:dyDescent="0.35">
      <c r="A719" t="s">
        <v>1022</v>
      </c>
      <c r="B719" s="144"/>
      <c r="C719" s="98"/>
      <c r="D719" s="43" t="str">
        <f t="shared" si="81"/>
        <v>Other</v>
      </c>
      <c r="E719" s="100"/>
      <c r="F719" s="101"/>
      <c r="G719" s="100"/>
      <c r="H719" s="101"/>
      <c r="I719" s="100"/>
      <c r="J719" s="101"/>
      <c r="K719" s="100"/>
      <c r="L719" s="101"/>
      <c r="M719" s="100"/>
      <c r="N719" s="101"/>
      <c r="O719" s="100"/>
      <c r="P719" s="101"/>
      <c r="Q719" s="100"/>
      <c r="R719" s="101"/>
      <c r="S719" s="100"/>
      <c r="T719" s="101"/>
      <c r="U719" s="118"/>
      <c r="V719" s="118"/>
      <c r="W719" s="100"/>
      <c r="X719" s="100"/>
      <c r="Y719" s="100"/>
      <c r="Z719" s="100"/>
      <c r="AA719" s="132"/>
      <c r="AB719" s="101"/>
      <c r="AC719" s="101"/>
      <c r="AD719" s="101"/>
      <c r="AE719" s="100"/>
      <c r="AF719" s="101"/>
      <c r="AG719" s="100"/>
      <c r="AH719" s="101"/>
      <c r="AI719" s="100"/>
      <c r="AJ719" s="101"/>
      <c r="AK719" s="100"/>
      <c r="AL719" s="101"/>
      <c r="AM719" s="101"/>
      <c r="AN719" s="8"/>
      <c r="AO719" s="147">
        <f>IFERROR(VLOOKUP(B719,'A2. Rate Change &amp; Enrollment'!$C$20:$K$769,3,FALSE),0)</f>
        <v>0</v>
      </c>
      <c r="AP719" s="147">
        <f>IFERROR(VLOOKUP(B719,'A2. Rate Change &amp; Enrollment'!$C$20:$K$769,7,FALSE),0)</f>
        <v>0</v>
      </c>
      <c r="AQ719" s="150" t="e">
        <f t="shared" si="86"/>
        <v>#DIV/0!</v>
      </c>
      <c r="AS719" s="177"/>
      <c r="AT719" s="177"/>
      <c r="AV719" s="153" t="e">
        <f t="shared" si="87"/>
        <v>#DIV/0!</v>
      </c>
      <c r="AW719" s="101"/>
      <c r="AY719" s="132"/>
      <c r="AZ719" s="101"/>
      <c r="BA719" s="94"/>
      <c r="BB719" s="94"/>
      <c r="BC719" s="94"/>
      <c r="BD719" s="94"/>
      <c r="BE719" s="101"/>
      <c r="BF719" s="132"/>
      <c r="BG719" s="98"/>
      <c r="BH719" s="74" t="str">
        <f t="shared" si="82"/>
        <v>N</v>
      </c>
      <c r="BI719" t="e">
        <f t="shared" si="83"/>
        <v>#DIV/0!</v>
      </c>
      <c r="BK719" s="283">
        <f>IFERROR(VLOOKUP($B719, 'A2. Rate Change &amp; Enrollment'!$C$14:$BY$769, 75, FALSE), 0)</f>
        <v>0</v>
      </c>
      <c r="BL719" s="283" t="e">
        <f t="shared" si="84"/>
        <v>#DIV/0!</v>
      </c>
      <c r="BM719" s="283" t="e">
        <f t="shared" si="85"/>
        <v>#DIV/0!</v>
      </c>
      <c r="BN719" t="e">
        <f t="shared" si="88"/>
        <v>#DIV/0!</v>
      </c>
    </row>
    <row r="720" spans="1:66" x14ac:dyDescent="0.35">
      <c r="A720" t="s">
        <v>1023</v>
      </c>
      <c r="B720" s="144"/>
      <c r="C720" s="98"/>
      <c r="D720" s="43" t="str">
        <f t="shared" ref="D720:D765" si="89">$B$4</f>
        <v>Other</v>
      </c>
      <c r="E720" s="100"/>
      <c r="F720" s="101"/>
      <c r="G720" s="100"/>
      <c r="H720" s="101"/>
      <c r="I720" s="100"/>
      <c r="J720" s="101"/>
      <c r="K720" s="100"/>
      <c r="L720" s="101"/>
      <c r="M720" s="100"/>
      <c r="N720" s="101"/>
      <c r="O720" s="100"/>
      <c r="P720" s="101"/>
      <c r="Q720" s="100"/>
      <c r="R720" s="101"/>
      <c r="S720" s="100"/>
      <c r="T720" s="101"/>
      <c r="U720" s="118"/>
      <c r="V720" s="118"/>
      <c r="W720" s="100"/>
      <c r="X720" s="100"/>
      <c r="Y720" s="100"/>
      <c r="Z720" s="100"/>
      <c r="AA720" s="132"/>
      <c r="AB720" s="101"/>
      <c r="AC720" s="101"/>
      <c r="AD720" s="101"/>
      <c r="AE720" s="100"/>
      <c r="AF720" s="101"/>
      <c r="AG720" s="100"/>
      <c r="AH720" s="101"/>
      <c r="AI720" s="100"/>
      <c r="AJ720" s="101"/>
      <c r="AK720" s="100"/>
      <c r="AL720" s="101"/>
      <c r="AM720" s="101"/>
      <c r="AN720" s="8"/>
      <c r="AO720" s="147">
        <f>IFERROR(VLOOKUP(B720,'A2. Rate Change &amp; Enrollment'!$C$20:$K$769,3,FALSE),0)</f>
        <v>0</v>
      </c>
      <c r="AP720" s="147">
        <f>IFERROR(VLOOKUP(B720,'A2. Rate Change &amp; Enrollment'!$C$20:$K$769,7,FALSE),0)</f>
        <v>0</v>
      </c>
      <c r="AQ720" s="150" t="e">
        <f t="shared" si="86"/>
        <v>#DIV/0!</v>
      </c>
      <c r="AS720" s="177"/>
      <c r="AT720" s="177"/>
      <c r="AV720" s="153" t="e">
        <f t="shared" si="87"/>
        <v>#DIV/0!</v>
      </c>
      <c r="AW720" s="101"/>
      <c r="AY720" s="132"/>
      <c r="AZ720" s="101"/>
      <c r="BA720" s="94"/>
      <c r="BB720" s="94"/>
      <c r="BC720" s="94"/>
      <c r="BD720" s="94"/>
      <c r="BE720" s="101"/>
      <c r="BF720" s="132"/>
      <c r="BG720" s="98"/>
      <c r="BH720" s="74" t="str">
        <f t="shared" ref="BH720:BH765" si="90">IF(OR(AS720-AT720&gt;5%, AT720-AS720&gt;5%), "Y", "N")</f>
        <v>N</v>
      </c>
      <c r="BI720" t="e">
        <f t="shared" ref="BI720:BI765" si="91">IF(AND(AQ720&gt;5%, BH720="Y"), "Y", "N")</f>
        <v>#DIV/0!</v>
      </c>
      <c r="BK720" s="283">
        <f>IFERROR(VLOOKUP($B720, 'A2. Rate Change &amp; Enrollment'!$C$14:$BY$769, 75, FALSE), 0)</f>
        <v>0</v>
      </c>
      <c r="BL720" s="283" t="e">
        <f t="shared" ref="BL720:BL765" si="92">BK720/$BK$14</f>
        <v>#DIV/0!</v>
      </c>
      <c r="BM720" s="283" t="e">
        <f t="shared" ref="BM720:BM765" si="93">AS720/$AS$14</f>
        <v>#DIV/0!</v>
      </c>
      <c r="BN720" t="e">
        <f t="shared" si="88"/>
        <v>#DIV/0!</v>
      </c>
    </row>
    <row r="721" spans="1:66" x14ac:dyDescent="0.35">
      <c r="A721" t="s">
        <v>1024</v>
      </c>
      <c r="B721" s="144"/>
      <c r="C721" s="98"/>
      <c r="D721" s="43" t="str">
        <f t="shared" si="89"/>
        <v>Other</v>
      </c>
      <c r="E721" s="100"/>
      <c r="F721" s="101"/>
      <c r="G721" s="100"/>
      <c r="H721" s="101"/>
      <c r="I721" s="100"/>
      <c r="J721" s="101"/>
      <c r="K721" s="100"/>
      <c r="L721" s="101"/>
      <c r="M721" s="100"/>
      <c r="N721" s="101"/>
      <c r="O721" s="100"/>
      <c r="P721" s="101"/>
      <c r="Q721" s="100"/>
      <c r="R721" s="101"/>
      <c r="S721" s="100"/>
      <c r="T721" s="101"/>
      <c r="U721" s="118"/>
      <c r="V721" s="118"/>
      <c r="W721" s="100"/>
      <c r="X721" s="100"/>
      <c r="Y721" s="100"/>
      <c r="Z721" s="100"/>
      <c r="AA721" s="132"/>
      <c r="AB721" s="101"/>
      <c r="AC721" s="101"/>
      <c r="AD721" s="101"/>
      <c r="AE721" s="100"/>
      <c r="AF721" s="101"/>
      <c r="AG721" s="100"/>
      <c r="AH721" s="101"/>
      <c r="AI721" s="100"/>
      <c r="AJ721" s="101"/>
      <c r="AK721" s="100"/>
      <c r="AL721" s="101"/>
      <c r="AM721" s="101"/>
      <c r="AN721" s="8"/>
      <c r="AO721" s="147">
        <f>IFERROR(VLOOKUP(B721,'A2. Rate Change &amp; Enrollment'!$C$20:$K$769,3,FALSE),0)</f>
        <v>0</v>
      </c>
      <c r="AP721" s="147">
        <f>IFERROR(VLOOKUP(B721,'A2. Rate Change &amp; Enrollment'!$C$20:$K$769,7,FALSE),0)</f>
        <v>0</v>
      </c>
      <c r="AQ721" s="150" t="e">
        <f t="shared" ref="AQ721:AQ765" si="94">AP721/$AP$11</f>
        <v>#DIV/0!</v>
      </c>
      <c r="AS721" s="177"/>
      <c r="AT721" s="177"/>
      <c r="AV721" s="153" t="e">
        <f t="shared" ref="AV721:AV765" si="95">AS721/AT721-1</f>
        <v>#DIV/0!</v>
      </c>
      <c r="AW721" s="101"/>
      <c r="AY721" s="132"/>
      <c r="AZ721" s="101"/>
      <c r="BA721" s="94"/>
      <c r="BB721" s="94"/>
      <c r="BC721" s="94"/>
      <c r="BD721" s="94"/>
      <c r="BE721" s="101"/>
      <c r="BF721" s="132"/>
      <c r="BG721" s="98"/>
      <c r="BH721" s="74" t="str">
        <f t="shared" si="90"/>
        <v>N</v>
      </c>
      <c r="BI721" t="e">
        <f t="shared" si="91"/>
        <v>#DIV/0!</v>
      </c>
      <c r="BK721" s="283">
        <f>IFERROR(VLOOKUP($B721, 'A2. Rate Change &amp; Enrollment'!$C$14:$BY$769, 75, FALSE), 0)</f>
        <v>0</v>
      </c>
      <c r="BL721" s="283" t="e">
        <f t="shared" si="92"/>
        <v>#DIV/0!</v>
      </c>
      <c r="BM721" s="283" t="e">
        <f t="shared" si="93"/>
        <v>#DIV/0!</v>
      </c>
      <c r="BN721" t="e">
        <f t="shared" ref="BN721:BN765" si="96">IF(ABS(BM721-BL721)&lt;0.001, "N", "Y")</f>
        <v>#DIV/0!</v>
      </c>
    </row>
    <row r="722" spans="1:66" x14ac:dyDescent="0.35">
      <c r="A722" t="s">
        <v>1025</v>
      </c>
      <c r="B722" s="144"/>
      <c r="C722" s="98"/>
      <c r="D722" s="43" t="str">
        <f t="shared" si="89"/>
        <v>Other</v>
      </c>
      <c r="E722" s="100"/>
      <c r="F722" s="101"/>
      <c r="G722" s="100"/>
      <c r="H722" s="101"/>
      <c r="I722" s="100"/>
      <c r="J722" s="101"/>
      <c r="K722" s="100"/>
      <c r="L722" s="101"/>
      <c r="M722" s="100"/>
      <c r="N722" s="101"/>
      <c r="O722" s="100"/>
      <c r="P722" s="101"/>
      <c r="Q722" s="100"/>
      <c r="R722" s="101"/>
      <c r="S722" s="100"/>
      <c r="T722" s="101"/>
      <c r="U722" s="118"/>
      <c r="V722" s="118"/>
      <c r="W722" s="100"/>
      <c r="X722" s="100"/>
      <c r="Y722" s="100"/>
      <c r="Z722" s="100"/>
      <c r="AA722" s="132"/>
      <c r="AB722" s="101"/>
      <c r="AC722" s="101"/>
      <c r="AD722" s="101"/>
      <c r="AE722" s="100"/>
      <c r="AF722" s="101"/>
      <c r="AG722" s="100"/>
      <c r="AH722" s="101"/>
      <c r="AI722" s="100"/>
      <c r="AJ722" s="101"/>
      <c r="AK722" s="100"/>
      <c r="AL722" s="101"/>
      <c r="AM722" s="101"/>
      <c r="AN722" s="8"/>
      <c r="AO722" s="147">
        <f>IFERROR(VLOOKUP(B722,'A2. Rate Change &amp; Enrollment'!$C$20:$K$769,3,FALSE),0)</f>
        <v>0</v>
      </c>
      <c r="AP722" s="147">
        <f>IFERROR(VLOOKUP(B722,'A2. Rate Change &amp; Enrollment'!$C$20:$K$769,7,FALSE),0)</f>
        <v>0</v>
      </c>
      <c r="AQ722" s="150" t="e">
        <f t="shared" si="94"/>
        <v>#DIV/0!</v>
      </c>
      <c r="AS722" s="177"/>
      <c r="AT722" s="177"/>
      <c r="AV722" s="153" t="e">
        <f t="shared" si="95"/>
        <v>#DIV/0!</v>
      </c>
      <c r="AW722" s="101"/>
      <c r="AY722" s="132"/>
      <c r="AZ722" s="101"/>
      <c r="BA722" s="94"/>
      <c r="BB722" s="94"/>
      <c r="BC722" s="94"/>
      <c r="BD722" s="94"/>
      <c r="BE722" s="101"/>
      <c r="BF722" s="132"/>
      <c r="BG722" s="98"/>
      <c r="BH722" s="74" t="str">
        <f t="shared" si="90"/>
        <v>N</v>
      </c>
      <c r="BI722" t="e">
        <f t="shared" si="91"/>
        <v>#DIV/0!</v>
      </c>
      <c r="BK722" s="283">
        <f>IFERROR(VLOOKUP($B722, 'A2. Rate Change &amp; Enrollment'!$C$14:$BY$769, 75, FALSE), 0)</f>
        <v>0</v>
      </c>
      <c r="BL722" s="283" t="e">
        <f t="shared" si="92"/>
        <v>#DIV/0!</v>
      </c>
      <c r="BM722" s="283" t="e">
        <f t="shared" si="93"/>
        <v>#DIV/0!</v>
      </c>
      <c r="BN722" t="e">
        <f t="shared" si="96"/>
        <v>#DIV/0!</v>
      </c>
    </row>
    <row r="723" spans="1:66" x14ac:dyDescent="0.35">
      <c r="A723" t="s">
        <v>1026</v>
      </c>
      <c r="B723" s="144"/>
      <c r="C723" s="98"/>
      <c r="D723" s="43" t="str">
        <f t="shared" si="89"/>
        <v>Other</v>
      </c>
      <c r="E723" s="100"/>
      <c r="F723" s="101"/>
      <c r="G723" s="100"/>
      <c r="H723" s="101"/>
      <c r="I723" s="100"/>
      <c r="J723" s="101"/>
      <c r="K723" s="100"/>
      <c r="L723" s="101"/>
      <c r="M723" s="100"/>
      <c r="N723" s="101"/>
      <c r="O723" s="100"/>
      <c r="P723" s="101"/>
      <c r="Q723" s="100"/>
      <c r="R723" s="101"/>
      <c r="S723" s="100"/>
      <c r="T723" s="101"/>
      <c r="U723" s="118"/>
      <c r="V723" s="118"/>
      <c r="W723" s="100"/>
      <c r="X723" s="100"/>
      <c r="Y723" s="100"/>
      <c r="Z723" s="100"/>
      <c r="AA723" s="132"/>
      <c r="AB723" s="101"/>
      <c r="AC723" s="101"/>
      <c r="AD723" s="101"/>
      <c r="AE723" s="100"/>
      <c r="AF723" s="101"/>
      <c r="AG723" s="100"/>
      <c r="AH723" s="101"/>
      <c r="AI723" s="100"/>
      <c r="AJ723" s="101"/>
      <c r="AK723" s="100"/>
      <c r="AL723" s="101"/>
      <c r="AM723" s="101"/>
      <c r="AN723" s="8"/>
      <c r="AO723" s="147">
        <f>IFERROR(VLOOKUP(B723,'A2. Rate Change &amp; Enrollment'!$C$20:$K$769,3,FALSE),0)</f>
        <v>0</v>
      </c>
      <c r="AP723" s="147">
        <f>IFERROR(VLOOKUP(B723,'A2. Rate Change &amp; Enrollment'!$C$20:$K$769,7,FALSE),0)</f>
        <v>0</v>
      </c>
      <c r="AQ723" s="150" t="e">
        <f t="shared" si="94"/>
        <v>#DIV/0!</v>
      </c>
      <c r="AS723" s="177"/>
      <c r="AT723" s="177"/>
      <c r="AV723" s="153" t="e">
        <f t="shared" si="95"/>
        <v>#DIV/0!</v>
      </c>
      <c r="AW723" s="101"/>
      <c r="AY723" s="132"/>
      <c r="AZ723" s="101"/>
      <c r="BA723" s="94"/>
      <c r="BB723" s="94"/>
      <c r="BC723" s="94"/>
      <c r="BD723" s="94"/>
      <c r="BE723" s="101"/>
      <c r="BF723" s="132"/>
      <c r="BG723" s="98"/>
      <c r="BH723" s="74" t="str">
        <f t="shared" si="90"/>
        <v>N</v>
      </c>
      <c r="BI723" t="e">
        <f t="shared" si="91"/>
        <v>#DIV/0!</v>
      </c>
      <c r="BK723" s="283">
        <f>IFERROR(VLOOKUP($B723, 'A2. Rate Change &amp; Enrollment'!$C$14:$BY$769, 75, FALSE), 0)</f>
        <v>0</v>
      </c>
      <c r="BL723" s="283" t="e">
        <f t="shared" si="92"/>
        <v>#DIV/0!</v>
      </c>
      <c r="BM723" s="283" t="e">
        <f t="shared" si="93"/>
        <v>#DIV/0!</v>
      </c>
      <c r="BN723" t="e">
        <f t="shared" si="96"/>
        <v>#DIV/0!</v>
      </c>
    </row>
    <row r="724" spans="1:66" x14ac:dyDescent="0.35">
      <c r="A724" t="s">
        <v>1027</v>
      </c>
      <c r="B724" s="144"/>
      <c r="C724" s="98"/>
      <c r="D724" s="43" t="str">
        <f t="shared" si="89"/>
        <v>Other</v>
      </c>
      <c r="E724" s="100"/>
      <c r="F724" s="101"/>
      <c r="G724" s="100"/>
      <c r="H724" s="101"/>
      <c r="I724" s="100"/>
      <c r="J724" s="101"/>
      <c r="K724" s="100"/>
      <c r="L724" s="101"/>
      <c r="M724" s="100"/>
      <c r="N724" s="101"/>
      <c r="O724" s="100"/>
      <c r="P724" s="101"/>
      <c r="Q724" s="100"/>
      <c r="R724" s="101"/>
      <c r="S724" s="100"/>
      <c r="T724" s="101"/>
      <c r="U724" s="118"/>
      <c r="V724" s="118"/>
      <c r="W724" s="100"/>
      <c r="X724" s="100"/>
      <c r="Y724" s="100"/>
      <c r="Z724" s="100"/>
      <c r="AA724" s="132"/>
      <c r="AB724" s="101"/>
      <c r="AC724" s="101"/>
      <c r="AD724" s="101"/>
      <c r="AE724" s="100"/>
      <c r="AF724" s="101"/>
      <c r="AG724" s="100"/>
      <c r="AH724" s="101"/>
      <c r="AI724" s="100"/>
      <c r="AJ724" s="101"/>
      <c r="AK724" s="100"/>
      <c r="AL724" s="101"/>
      <c r="AM724" s="101"/>
      <c r="AN724" s="8"/>
      <c r="AO724" s="147">
        <f>IFERROR(VLOOKUP(B724,'A2. Rate Change &amp; Enrollment'!$C$20:$K$769,3,FALSE),0)</f>
        <v>0</v>
      </c>
      <c r="AP724" s="147">
        <f>IFERROR(VLOOKUP(B724,'A2. Rate Change &amp; Enrollment'!$C$20:$K$769,7,FALSE),0)</f>
        <v>0</v>
      </c>
      <c r="AQ724" s="150" t="e">
        <f t="shared" si="94"/>
        <v>#DIV/0!</v>
      </c>
      <c r="AS724" s="177"/>
      <c r="AT724" s="177"/>
      <c r="AV724" s="153" t="e">
        <f t="shared" si="95"/>
        <v>#DIV/0!</v>
      </c>
      <c r="AW724" s="101"/>
      <c r="AY724" s="132"/>
      <c r="AZ724" s="101"/>
      <c r="BA724" s="94"/>
      <c r="BB724" s="94"/>
      <c r="BC724" s="94"/>
      <c r="BD724" s="94"/>
      <c r="BE724" s="101"/>
      <c r="BF724" s="132"/>
      <c r="BG724" s="98"/>
      <c r="BH724" s="74" t="str">
        <f t="shared" si="90"/>
        <v>N</v>
      </c>
      <c r="BI724" t="e">
        <f t="shared" si="91"/>
        <v>#DIV/0!</v>
      </c>
      <c r="BK724" s="283">
        <f>IFERROR(VLOOKUP($B724, 'A2. Rate Change &amp; Enrollment'!$C$14:$BY$769, 75, FALSE), 0)</f>
        <v>0</v>
      </c>
      <c r="BL724" s="283" t="e">
        <f t="shared" si="92"/>
        <v>#DIV/0!</v>
      </c>
      <c r="BM724" s="283" t="e">
        <f t="shared" si="93"/>
        <v>#DIV/0!</v>
      </c>
      <c r="BN724" t="e">
        <f t="shared" si="96"/>
        <v>#DIV/0!</v>
      </c>
    </row>
    <row r="725" spans="1:66" x14ac:dyDescent="0.35">
      <c r="A725" t="s">
        <v>1028</v>
      </c>
      <c r="B725" s="144"/>
      <c r="C725" s="98"/>
      <c r="D725" s="43" t="str">
        <f t="shared" si="89"/>
        <v>Other</v>
      </c>
      <c r="E725" s="100"/>
      <c r="F725" s="101"/>
      <c r="G725" s="100"/>
      <c r="H725" s="101"/>
      <c r="I725" s="100"/>
      <c r="J725" s="101"/>
      <c r="K725" s="100"/>
      <c r="L725" s="101"/>
      <c r="M725" s="100"/>
      <c r="N725" s="101"/>
      <c r="O725" s="100"/>
      <c r="P725" s="101"/>
      <c r="Q725" s="100"/>
      <c r="R725" s="101"/>
      <c r="S725" s="100"/>
      <c r="T725" s="101"/>
      <c r="U725" s="118"/>
      <c r="V725" s="118"/>
      <c r="W725" s="100"/>
      <c r="X725" s="100"/>
      <c r="Y725" s="100"/>
      <c r="Z725" s="100"/>
      <c r="AA725" s="132"/>
      <c r="AB725" s="101"/>
      <c r="AC725" s="101"/>
      <c r="AD725" s="101"/>
      <c r="AE725" s="100"/>
      <c r="AF725" s="101"/>
      <c r="AG725" s="100"/>
      <c r="AH725" s="101"/>
      <c r="AI725" s="100"/>
      <c r="AJ725" s="101"/>
      <c r="AK725" s="100"/>
      <c r="AL725" s="101"/>
      <c r="AM725" s="101"/>
      <c r="AN725" s="8"/>
      <c r="AO725" s="147">
        <f>IFERROR(VLOOKUP(B725,'A2. Rate Change &amp; Enrollment'!$C$20:$K$769,3,FALSE),0)</f>
        <v>0</v>
      </c>
      <c r="AP725" s="147">
        <f>IFERROR(VLOOKUP(B725,'A2. Rate Change &amp; Enrollment'!$C$20:$K$769,7,FALSE),0)</f>
        <v>0</v>
      </c>
      <c r="AQ725" s="150" t="e">
        <f t="shared" si="94"/>
        <v>#DIV/0!</v>
      </c>
      <c r="AS725" s="177"/>
      <c r="AT725" s="177"/>
      <c r="AV725" s="153" t="e">
        <f t="shared" si="95"/>
        <v>#DIV/0!</v>
      </c>
      <c r="AW725" s="101"/>
      <c r="AY725" s="132"/>
      <c r="AZ725" s="101"/>
      <c r="BA725" s="94"/>
      <c r="BB725" s="94"/>
      <c r="BC725" s="94"/>
      <c r="BD725" s="94"/>
      <c r="BE725" s="101"/>
      <c r="BF725" s="132"/>
      <c r="BG725" s="98"/>
      <c r="BH725" s="74" t="str">
        <f t="shared" si="90"/>
        <v>N</v>
      </c>
      <c r="BI725" t="e">
        <f t="shared" si="91"/>
        <v>#DIV/0!</v>
      </c>
      <c r="BK725" s="283">
        <f>IFERROR(VLOOKUP($B725, 'A2. Rate Change &amp; Enrollment'!$C$14:$BY$769, 75, FALSE), 0)</f>
        <v>0</v>
      </c>
      <c r="BL725" s="283" t="e">
        <f t="shared" si="92"/>
        <v>#DIV/0!</v>
      </c>
      <c r="BM725" s="283" t="e">
        <f t="shared" si="93"/>
        <v>#DIV/0!</v>
      </c>
      <c r="BN725" t="e">
        <f t="shared" si="96"/>
        <v>#DIV/0!</v>
      </c>
    </row>
    <row r="726" spans="1:66" x14ac:dyDescent="0.35">
      <c r="A726" t="s">
        <v>1029</v>
      </c>
      <c r="B726" s="144"/>
      <c r="C726" s="98"/>
      <c r="D726" s="43" t="str">
        <f t="shared" si="89"/>
        <v>Other</v>
      </c>
      <c r="E726" s="100"/>
      <c r="F726" s="101"/>
      <c r="G726" s="100"/>
      <c r="H726" s="101"/>
      <c r="I726" s="100"/>
      <c r="J726" s="101"/>
      <c r="K726" s="100"/>
      <c r="L726" s="101"/>
      <c r="M726" s="100"/>
      <c r="N726" s="101"/>
      <c r="O726" s="100"/>
      <c r="P726" s="101"/>
      <c r="Q726" s="100"/>
      <c r="R726" s="101"/>
      <c r="S726" s="100"/>
      <c r="T726" s="101"/>
      <c r="U726" s="118"/>
      <c r="V726" s="118"/>
      <c r="W726" s="100"/>
      <c r="X726" s="100"/>
      <c r="Y726" s="100"/>
      <c r="Z726" s="100"/>
      <c r="AA726" s="132"/>
      <c r="AB726" s="101"/>
      <c r="AC726" s="101"/>
      <c r="AD726" s="101"/>
      <c r="AE726" s="100"/>
      <c r="AF726" s="101"/>
      <c r="AG726" s="100"/>
      <c r="AH726" s="101"/>
      <c r="AI726" s="100"/>
      <c r="AJ726" s="101"/>
      <c r="AK726" s="100"/>
      <c r="AL726" s="101"/>
      <c r="AM726" s="101"/>
      <c r="AN726" s="8"/>
      <c r="AO726" s="147">
        <f>IFERROR(VLOOKUP(B726,'A2. Rate Change &amp; Enrollment'!$C$20:$K$769,3,FALSE),0)</f>
        <v>0</v>
      </c>
      <c r="AP726" s="147">
        <f>IFERROR(VLOOKUP(B726,'A2. Rate Change &amp; Enrollment'!$C$20:$K$769,7,FALSE),0)</f>
        <v>0</v>
      </c>
      <c r="AQ726" s="150" t="e">
        <f t="shared" si="94"/>
        <v>#DIV/0!</v>
      </c>
      <c r="AS726" s="177"/>
      <c r="AT726" s="177"/>
      <c r="AV726" s="153" t="e">
        <f t="shared" si="95"/>
        <v>#DIV/0!</v>
      </c>
      <c r="AW726" s="101"/>
      <c r="AY726" s="132"/>
      <c r="AZ726" s="101"/>
      <c r="BA726" s="94"/>
      <c r="BB726" s="94"/>
      <c r="BC726" s="94"/>
      <c r="BD726" s="94"/>
      <c r="BE726" s="101"/>
      <c r="BF726" s="132"/>
      <c r="BG726" s="98"/>
      <c r="BH726" s="74" t="str">
        <f t="shared" si="90"/>
        <v>N</v>
      </c>
      <c r="BI726" t="e">
        <f t="shared" si="91"/>
        <v>#DIV/0!</v>
      </c>
      <c r="BK726" s="283">
        <f>IFERROR(VLOOKUP($B726, 'A2. Rate Change &amp; Enrollment'!$C$14:$BY$769, 75, FALSE), 0)</f>
        <v>0</v>
      </c>
      <c r="BL726" s="283" t="e">
        <f t="shared" si="92"/>
        <v>#DIV/0!</v>
      </c>
      <c r="BM726" s="283" t="e">
        <f t="shared" si="93"/>
        <v>#DIV/0!</v>
      </c>
      <c r="BN726" t="e">
        <f t="shared" si="96"/>
        <v>#DIV/0!</v>
      </c>
    </row>
    <row r="727" spans="1:66" x14ac:dyDescent="0.35">
      <c r="A727" t="s">
        <v>1030</v>
      </c>
      <c r="B727" s="144"/>
      <c r="C727" s="98"/>
      <c r="D727" s="43" t="str">
        <f t="shared" si="89"/>
        <v>Other</v>
      </c>
      <c r="E727" s="100"/>
      <c r="F727" s="101"/>
      <c r="G727" s="100"/>
      <c r="H727" s="101"/>
      <c r="I727" s="100"/>
      <c r="J727" s="101"/>
      <c r="K727" s="100"/>
      <c r="L727" s="101"/>
      <c r="M727" s="100"/>
      <c r="N727" s="101"/>
      <c r="O727" s="100"/>
      <c r="P727" s="101"/>
      <c r="Q727" s="100"/>
      <c r="R727" s="101"/>
      <c r="S727" s="100"/>
      <c r="T727" s="101"/>
      <c r="U727" s="118"/>
      <c r="V727" s="118"/>
      <c r="W727" s="100"/>
      <c r="X727" s="100"/>
      <c r="Y727" s="100"/>
      <c r="Z727" s="100"/>
      <c r="AA727" s="132"/>
      <c r="AB727" s="101"/>
      <c r="AC727" s="101"/>
      <c r="AD727" s="101"/>
      <c r="AE727" s="100"/>
      <c r="AF727" s="101"/>
      <c r="AG727" s="100"/>
      <c r="AH727" s="101"/>
      <c r="AI727" s="100"/>
      <c r="AJ727" s="101"/>
      <c r="AK727" s="100"/>
      <c r="AL727" s="101"/>
      <c r="AM727" s="101"/>
      <c r="AN727" s="8"/>
      <c r="AO727" s="147">
        <f>IFERROR(VLOOKUP(B727,'A2. Rate Change &amp; Enrollment'!$C$20:$K$769,3,FALSE),0)</f>
        <v>0</v>
      </c>
      <c r="AP727" s="147">
        <f>IFERROR(VLOOKUP(B727,'A2. Rate Change &amp; Enrollment'!$C$20:$K$769,7,FALSE),0)</f>
        <v>0</v>
      </c>
      <c r="AQ727" s="150" t="e">
        <f t="shared" si="94"/>
        <v>#DIV/0!</v>
      </c>
      <c r="AS727" s="177"/>
      <c r="AT727" s="177"/>
      <c r="AV727" s="153" t="e">
        <f t="shared" si="95"/>
        <v>#DIV/0!</v>
      </c>
      <c r="AW727" s="101"/>
      <c r="AY727" s="132"/>
      <c r="AZ727" s="101"/>
      <c r="BA727" s="94"/>
      <c r="BB727" s="94"/>
      <c r="BC727" s="94"/>
      <c r="BD727" s="94"/>
      <c r="BE727" s="101"/>
      <c r="BF727" s="132"/>
      <c r="BG727" s="98"/>
      <c r="BH727" s="74" t="str">
        <f t="shared" si="90"/>
        <v>N</v>
      </c>
      <c r="BI727" t="e">
        <f t="shared" si="91"/>
        <v>#DIV/0!</v>
      </c>
      <c r="BK727" s="283">
        <f>IFERROR(VLOOKUP($B727, 'A2. Rate Change &amp; Enrollment'!$C$14:$BY$769, 75, FALSE), 0)</f>
        <v>0</v>
      </c>
      <c r="BL727" s="283" t="e">
        <f t="shared" si="92"/>
        <v>#DIV/0!</v>
      </c>
      <c r="BM727" s="283" t="e">
        <f t="shared" si="93"/>
        <v>#DIV/0!</v>
      </c>
      <c r="BN727" t="e">
        <f t="shared" si="96"/>
        <v>#DIV/0!</v>
      </c>
    </row>
    <row r="728" spans="1:66" x14ac:dyDescent="0.35">
      <c r="A728" t="s">
        <v>1031</v>
      </c>
      <c r="B728" s="144"/>
      <c r="C728" s="98"/>
      <c r="D728" s="43" t="str">
        <f t="shared" si="89"/>
        <v>Other</v>
      </c>
      <c r="E728" s="100"/>
      <c r="F728" s="101"/>
      <c r="G728" s="100"/>
      <c r="H728" s="101"/>
      <c r="I728" s="100"/>
      <c r="J728" s="101"/>
      <c r="K728" s="100"/>
      <c r="L728" s="101"/>
      <c r="M728" s="100"/>
      <c r="N728" s="101"/>
      <c r="O728" s="100"/>
      <c r="P728" s="101"/>
      <c r="Q728" s="100"/>
      <c r="R728" s="101"/>
      <c r="S728" s="100"/>
      <c r="T728" s="101"/>
      <c r="U728" s="118"/>
      <c r="V728" s="118"/>
      <c r="W728" s="100"/>
      <c r="X728" s="100"/>
      <c r="Y728" s="100"/>
      <c r="Z728" s="100"/>
      <c r="AA728" s="132"/>
      <c r="AB728" s="101"/>
      <c r="AC728" s="101"/>
      <c r="AD728" s="101"/>
      <c r="AE728" s="100"/>
      <c r="AF728" s="101"/>
      <c r="AG728" s="100"/>
      <c r="AH728" s="101"/>
      <c r="AI728" s="100"/>
      <c r="AJ728" s="101"/>
      <c r="AK728" s="100"/>
      <c r="AL728" s="101"/>
      <c r="AM728" s="101"/>
      <c r="AN728" s="8"/>
      <c r="AO728" s="147">
        <f>IFERROR(VLOOKUP(B728,'A2. Rate Change &amp; Enrollment'!$C$20:$K$769,3,FALSE),0)</f>
        <v>0</v>
      </c>
      <c r="AP728" s="147">
        <f>IFERROR(VLOOKUP(B728,'A2. Rate Change &amp; Enrollment'!$C$20:$K$769,7,FALSE),0)</f>
        <v>0</v>
      </c>
      <c r="AQ728" s="150" t="e">
        <f t="shared" si="94"/>
        <v>#DIV/0!</v>
      </c>
      <c r="AS728" s="177"/>
      <c r="AT728" s="177"/>
      <c r="AV728" s="153" t="e">
        <f t="shared" si="95"/>
        <v>#DIV/0!</v>
      </c>
      <c r="AW728" s="101"/>
      <c r="AY728" s="132"/>
      <c r="AZ728" s="101"/>
      <c r="BA728" s="94"/>
      <c r="BB728" s="94"/>
      <c r="BC728" s="94"/>
      <c r="BD728" s="94"/>
      <c r="BE728" s="101"/>
      <c r="BF728" s="132"/>
      <c r="BG728" s="98"/>
      <c r="BH728" s="74" t="str">
        <f t="shared" si="90"/>
        <v>N</v>
      </c>
      <c r="BI728" t="e">
        <f t="shared" si="91"/>
        <v>#DIV/0!</v>
      </c>
      <c r="BK728" s="283">
        <f>IFERROR(VLOOKUP($B728, 'A2. Rate Change &amp; Enrollment'!$C$14:$BY$769, 75, FALSE), 0)</f>
        <v>0</v>
      </c>
      <c r="BL728" s="283" t="e">
        <f t="shared" si="92"/>
        <v>#DIV/0!</v>
      </c>
      <c r="BM728" s="283" t="e">
        <f t="shared" si="93"/>
        <v>#DIV/0!</v>
      </c>
      <c r="BN728" t="e">
        <f t="shared" si="96"/>
        <v>#DIV/0!</v>
      </c>
    </row>
    <row r="729" spans="1:66" x14ac:dyDescent="0.35">
      <c r="A729" t="s">
        <v>1032</v>
      </c>
      <c r="B729" s="144"/>
      <c r="C729" s="98"/>
      <c r="D729" s="43" t="str">
        <f t="shared" si="89"/>
        <v>Other</v>
      </c>
      <c r="E729" s="100"/>
      <c r="F729" s="101"/>
      <c r="G729" s="100"/>
      <c r="H729" s="101"/>
      <c r="I729" s="100"/>
      <c r="J729" s="101"/>
      <c r="K729" s="100"/>
      <c r="L729" s="101"/>
      <c r="M729" s="100"/>
      <c r="N729" s="101"/>
      <c r="O729" s="100"/>
      <c r="P729" s="101"/>
      <c r="Q729" s="100"/>
      <c r="R729" s="101"/>
      <c r="S729" s="100"/>
      <c r="T729" s="101"/>
      <c r="U729" s="118"/>
      <c r="V729" s="118"/>
      <c r="W729" s="100"/>
      <c r="X729" s="100"/>
      <c r="Y729" s="100"/>
      <c r="Z729" s="100"/>
      <c r="AA729" s="132"/>
      <c r="AB729" s="101"/>
      <c r="AC729" s="101"/>
      <c r="AD729" s="101"/>
      <c r="AE729" s="100"/>
      <c r="AF729" s="101"/>
      <c r="AG729" s="100"/>
      <c r="AH729" s="101"/>
      <c r="AI729" s="100"/>
      <c r="AJ729" s="101"/>
      <c r="AK729" s="100"/>
      <c r="AL729" s="101"/>
      <c r="AM729" s="101"/>
      <c r="AN729" s="8"/>
      <c r="AO729" s="147">
        <f>IFERROR(VLOOKUP(B729,'A2. Rate Change &amp; Enrollment'!$C$20:$K$769,3,FALSE),0)</f>
        <v>0</v>
      </c>
      <c r="AP729" s="147">
        <f>IFERROR(VLOOKUP(B729,'A2. Rate Change &amp; Enrollment'!$C$20:$K$769,7,FALSE),0)</f>
        <v>0</v>
      </c>
      <c r="AQ729" s="150" t="e">
        <f t="shared" si="94"/>
        <v>#DIV/0!</v>
      </c>
      <c r="AS729" s="177"/>
      <c r="AT729" s="177"/>
      <c r="AV729" s="153" t="e">
        <f t="shared" si="95"/>
        <v>#DIV/0!</v>
      </c>
      <c r="AW729" s="101"/>
      <c r="AY729" s="132"/>
      <c r="AZ729" s="101"/>
      <c r="BA729" s="94"/>
      <c r="BB729" s="94"/>
      <c r="BC729" s="94"/>
      <c r="BD729" s="94"/>
      <c r="BE729" s="101"/>
      <c r="BF729" s="132"/>
      <c r="BG729" s="98"/>
      <c r="BH729" s="74" t="str">
        <f t="shared" si="90"/>
        <v>N</v>
      </c>
      <c r="BI729" t="e">
        <f t="shared" si="91"/>
        <v>#DIV/0!</v>
      </c>
      <c r="BK729" s="283">
        <f>IFERROR(VLOOKUP($B729, 'A2. Rate Change &amp; Enrollment'!$C$14:$BY$769, 75, FALSE), 0)</f>
        <v>0</v>
      </c>
      <c r="BL729" s="283" t="e">
        <f t="shared" si="92"/>
        <v>#DIV/0!</v>
      </c>
      <c r="BM729" s="283" t="e">
        <f t="shared" si="93"/>
        <v>#DIV/0!</v>
      </c>
      <c r="BN729" t="e">
        <f t="shared" si="96"/>
        <v>#DIV/0!</v>
      </c>
    </row>
    <row r="730" spans="1:66" x14ac:dyDescent="0.35">
      <c r="A730" t="s">
        <v>1033</v>
      </c>
      <c r="B730" s="144"/>
      <c r="C730" s="98"/>
      <c r="D730" s="43" t="str">
        <f t="shared" si="89"/>
        <v>Other</v>
      </c>
      <c r="E730" s="100"/>
      <c r="F730" s="101"/>
      <c r="G730" s="100"/>
      <c r="H730" s="101"/>
      <c r="I730" s="100"/>
      <c r="J730" s="101"/>
      <c r="K730" s="100"/>
      <c r="L730" s="101"/>
      <c r="M730" s="100"/>
      <c r="N730" s="101"/>
      <c r="O730" s="100"/>
      <c r="P730" s="101"/>
      <c r="Q730" s="100"/>
      <c r="R730" s="101"/>
      <c r="S730" s="100"/>
      <c r="T730" s="101"/>
      <c r="U730" s="118"/>
      <c r="V730" s="118"/>
      <c r="W730" s="100"/>
      <c r="X730" s="100"/>
      <c r="Y730" s="100"/>
      <c r="Z730" s="100"/>
      <c r="AA730" s="132"/>
      <c r="AB730" s="101"/>
      <c r="AC730" s="101"/>
      <c r="AD730" s="101"/>
      <c r="AE730" s="100"/>
      <c r="AF730" s="101"/>
      <c r="AG730" s="100"/>
      <c r="AH730" s="101"/>
      <c r="AI730" s="100"/>
      <c r="AJ730" s="101"/>
      <c r="AK730" s="100"/>
      <c r="AL730" s="101"/>
      <c r="AM730" s="101"/>
      <c r="AN730" s="8"/>
      <c r="AO730" s="147">
        <f>IFERROR(VLOOKUP(B730,'A2. Rate Change &amp; Enrollment'!$C$20:$K$769,3,FALSE),0)</f>
        <v>0</v>
      </c>
      <c r="AP730" s="147">
        <f>IFERROR(VLOOKUP(B730,'A2. Rate Change &amp; Enrollment'!$C$20:$K$769,7,FALSE),0)</f>
        <v>0</v>
      </c>
      <c r="AQ730" s="150" t="e">
        <f t="shared" si="94"/>
        <v>#DIV/0!</v>
      </c>
      <c r="AS730" s="177"/>
      <c r="AT730" s="177"/>
      <c r="AV730" s="153" t="e">
        <f t="shared" si="95"/>
        <v>#DIV/0!</v>
      </c>
      <c r="AW730" s="101"/>
      <c r="AY730" s="132"/>
      <c r="AZ730" s="101"/>
      <c r="BA730" s="94"/>
      <c r="BB730" s="94"/>
      <c r="BC730" s="94"/>
      <c r="BD730" s="94"/>
      <c r="BE730" s="101"/>
      <c r="BF730" s="132"/>
      <c r="BG730" s="98"/>
      <c r="BH730" s="74" t="str">
        <f t="shared" si="90"/>
        <v>N</v>
      </c>
      <c r="BI730" t="e">
        <f t="shared" si="91"/>
        <v>#DIV/0!</v>
      </c>
      <c r="BK730" s="283">
        <f>IFERROR(VLOOKUP($B730, 'A2. Rate Change &amp; Enrollment'!$C$14:$BY$769, 75, FALSE), 0)</f>
        <v>0</v>
      </c>
      <c r="BL730" s="283" t="e">
        <f t="shared" si="92"/>
        <v>#DIV/0!</v>
      </c>
      <c r="BM730" s="283" t="e">
        <f t="shared" si="93"/>
        <v>#DIV/0!</v>
      </c>
      <c r="BN730" t="e">
        <f t="shared" si="96"/>
        <v>#DIV/0!</v>
      </c>
    </row>
    <row r="731" spans="1:66" x14ac:dyDescent="0.35">
      <c r="A731" t="s">
        <v>1034</v>
      </c>
      <c r="B731" s="144"/>
      <c r="C731" s="98"/>
      <c r="D731" s="43" t="str">
        <f t="shared" si="89"/>
        <v>Other</v>
      </c>
      <c r="E731" s="100"/>
      <c r="F731" s="101"/>
      <c r="G731" s="100"/>
      <c r="H731" s="101"/>
      <c r="I731" s="100"/>
      <c r="J731" s="101"/>
      <c r="K731" s="100"/>
      <c r="L731" s="101"/>
      <c r="M731" s="100"/>
      <c r="N731" s="101"/>
      <c r="O731" s="100"/>
      <c r="P731" s="101"/>
      <c r="Q731" s="100"/>
      <c r="R731" s="101"/>
      <c r="S731" s="100"/>
      <c r="T731" s="101"/>
      <c r="U731" s="118"/>
      <c r="V731" s="118"/>
      <c r="W731" s="100"/>
      <c r="X731" s="100"/>
      <c r="Y731" s="100"/>
      <c r="Z731" s="100"/>
      <c r="AA731" s="132"/>
      <c r="AB731" s="101"/>
      <c r="AC731" s="101"/>
      <c r="AD731" s="101"/>
      <c r="AE731" s="100"/>
      <c r="AF731" s="101"/>
      <c r="AG731" s="100"/>
      <c r="AH731" s="101"/>
      <c r="AI731" s="100"/>
      <c r="AJ731" s="101"/>
      <c r="AK731" s="100"/>
      <c r="AL731" s="101"/>
      <c r="AM731" s="101"/>
      <c r="AN731" s="8"/>
      <c r="AO731" s="147">
        <f>IFERROR(VLOOKUP(B731,'A2. Rate Change &amp; Enrollment'!$C$20:$K$769,3,FALSE),0)</f>
        <v>0</v>
      </c>
      <c r="AP731" s="147">
        <f>IFERROR(VLOOKUP(B731,'A2. Rate Change &amp; Enrollment'!$C$20:$K$769,7,FALSE),0)</f>
        <v>0</v>
      </c>
      <c r="AQ731" s="150" t="e">
        <f t="shared" si="94"/>
        <v>#DIV/0!</v>
      </c>
      <c r="AS731" s="177"/>
      <c r="AT731" s="177"/>
      <c r="AV731" s="153" t="e">
        <f t="shared" si="95"/>
        <v>#DIV/0!</v>
      </c>
      <c r="AW731" s="101"/>
      <c r="AY731" s="132"/>
      <c r="AZ731" s="101"/>
      <c r="BA731" s="94"/>
      <c r="BB731" s="94"/>
      <c r="BC731" s="94"/>
      <c r="BD731" s="94"/>
      <c r="BE731" s="101"/>
      <c r="BF731" s="132"/>
      <c r="BG731" s="98"/>
      <c r="BH731" s="74" t="str">
        <f t="shared" si="90"/>
        <v>N</v>
      </c>
      <c r="BI731" t="e">
        <f t="shared" si="91"/>
        <v>#DIV/0!</v>
      </c>
      <c r="BK731" s="283">
        <f>IFERROR(VLOOKUP($B731, 'A2. Rate Change &amp; Enrollment'!$C$14:$BY$769, 75, FALSE), 0)</f>
        <v>0</v>
      </c>
      <c r="BL731" s="283" t="e">
        <f t="shared" si="92"/>
        <v>#DIV/0!</v>
      </c>
      <c r="BM731" s="283" t="e">
        <f t="shared" si="93"/>
        <v>#DIV/0!</v>
      </c>
      <c r="BN731" t="e">
        <f t="shared" si="96"/>
        <v>#DIV/0!</v>
      </c>
    </row>
    <row r="732" spans="1:66" x14ac:dyDescent="0.35">
      <c r="A732" t="s">
        <v>1035</v>
      </c>
      <c r="B732" s="144"/>
      <c r="C732" s="98"/>
      <c r="D732" s="43" t="str">
        <f t="shared" si="89"/>
        <v>Other</v>
      </c>
      <c r="E732" s="100"/>
      <c r="F732" s="101"/>
      <c r="G732" s="100"/>
      <c r="H732" s="101"/>
      <c r="I732" s="100"/>
      <c r="J732" s="101"/>
      <c r="K732" s="100"/>
      <c r="L732" s="101"/>
      <c r="M732" s="100"/>
      <c r="N732" s="101"/>
      <c r="O732" s="100"/>
      <c r="P732" s="101"/>
      <c r="Q732" s="100"/>
      <c r="R732" s="101"/>
      <c r="S732" s="100"/>
      <c r="T732" s="101"/>
      <c r="U732" s="118"/>
      <c r="V732" s="118"/>
      <c r="W732" s="100"/>
      <c r="X732" s="100"/>
      <c r="Y732" s="100"/>
      <c r="Z732" s="100"/>
      <c r="AA732" s="132"/>
      <c r="AB732" s="101"/>
      <c r="AC732" s="101"/>
      <c r="AD732" s="101"/>
      <c r="AE732" s="100"/>
      <c r="AF732" s="101"/>
      <c r="AG732" s="100"/>
      <c r="AH732" s="101"/>
      <c r="AI732" s="100"/>
      <c r="AJ732" s="101"/>
      <c r="AK732" s="100"/>
      <c r="AL732" s="101"/>
      <c r="AM732" s="101"/>
      <c r="AN732" s="8"/>
      <c r="AO732" s="147">
        <f>IFERROR(VLOOKUP(B732,'A2. Rate Change &amp; Enrollment'!$C$20:$K$769,3,FALSE),0)</f>
        <v>0</v>
      </c>
      <c r="AP732" s="147">
        <f>IFERROR(VLOOKUP(B732,'A2. Rate Change &amp; Enrollment'!$C$20:$K$769,7,FALSE),0)</f>
        <v>0</v>
      </c>
      <c r="AQ732" s="150" t="e">
        <f t="shared" si="94"/>
        <v>#DIV/0!</v>
      </c>
      <c r="AS732" s="177"/>
      <c r="AT732" s="177"/>
      <c r="AV732" s="153" t="e">
        <f t="shared" si="95"/>
        <v>#DIV/0!</v>
      </c>
      <c r="AW732" s="101"/>
      <c r="AY732" s="132"/>
      <c r="AZ732" s="101"/>
      <c r="BA732" s="94"/>
      <c r="BB732" s="94"/>
      <c r="BC732" s="94"/>
      <c r="BD732" s="94"/>
      <c r="BE732" s="101"/>
      <c r="BF732" s="132"/>
      <c r="BG732" s="98"/>
      <c r="BH732" s="74" t="str">
        <f t="shared" si="90"/>
        <v>N</v>
      </c>
      <c r="BI732" t="e">
        <f t="shared" si="91"/>
        <v>#DIV/0!</v>
      </c>
      <c r="BK732" s="283">
        <f>IFERROR(VLOOKUP($B732, 'A2. Rate Change &amp; Enrollment'!$C$14:$BY$769, 75, FALSE), 0)</f>
        <v>0</v>
      </c>
      <c r="BL732" s="283" t="e">
        <f t="shared" si="92"/>
        <v>#DIV/0!</v>
      </c>
      <c r="BM732" s="283" t="e">
        <f t="shared" si="93"/>
        <v>#DIV/0!</v>
      </c>
      <c r="BN732" t="e">
        <f t="shared" si="96"/>
        <v>#DIV/0!</v>
      </c>
    </row>
    <row r="733" spans="1:66" x14ac:dyDescent="0.35">
      <c r="A733" t="s">
        <v>1036</v>
      </c>
      <c r="B733" s="144"/>
      <c r="C733" s="98"/>
      <c r="D733" s="43" t="str">
        <f t="shared" si="89"/>
        <v>Other</v>
      </c>
      <c r="E733" s="100"/>
      <c r="F733" s="101"/>
      <c r="G733" s="100"/>
      <c r="H733" s="101"/>
      <c r="I733" s="100"/>
      <c r="J733" s="101"/>
      <c r="K733" s="100"/>
      <c r="L733" s="101"/>
      <c r="M733" s="100"/>
      <c r="N733" s="101"/>
      <c r="O733" s="100"/>
      <c r="P733" s="101"/>
      <c r="Q733" s="100"/>
      <c r="R733" s="101"/>
      <c r="S733" s="100"/>
      <c r="T733" s="101"/>
      <c r="U733" s="118"/>
      <c r="V733" s="118"/>
      <c r="W733" s="100"/>
      <c r="X733" s="100"/>
      <c r="Y733" s="100"/>
      <c r="Z733" s="100"/>
      <c r="AA733" s="132"/>
      <c r="AB733" s="101"/>
      <c r="AC733" s="101"/>
      <c r="AD733" s="101"/>
      <c r="AE733" s="100"/>
      <c r="AF733" s="101"/>
      <c r="AG733" s="100"/>
      <c r="AH733" s="101"/>
      <c r="AI733" s="100"/>
      <c r="AJ733" s="101"/>
      <c r="AK733" s="100"/>
      <c r="AL733" s="101"/>
      <c r="AM733" s="101"/>
      <c r="AN733" s="8"/>
      <c r="AO733" s="147">
        <f>IFERROR(VLOOKUP(B733,'A2. Rate Change &amp; Enrollment'!$C$20:$K$769,3,FALSE),0)</f>
        <v>0</v>
      </c>
      <c r="AP733" s="147">
        <f>IFERROR(VLOOKUP(B733,'A2. Rate Change &amp; Enrollment'!$C$20:$K$769,7,FALSE),0)</f>
        <v>0</v>
      </c>
      <c r="AQ733" s="150" t="e">
        <f t="shared" si="94"/>
        <v>#DIV/0!</v>
      </c>
      <c r="AS733" s="177"/>
      <c r="AT733" s="177"/>
      <c r="AV733" s="153" t="e">
        <f t="shared" si="95"/>
        <v>#DIV/0!</v>
      </c>
      <c r="AW733" s="101"/>
      <c r="AY733" s="132"/>
      <c r="AZ733" s="101"/>
      <c r="BA733" s="94"/>
      <c r="BB733" s="94"/>
      <c r="BC733" s="94"/>
      <c r="BD733" s="94"/>
      <c r="BE733" s="101"/>
      <c r="BF733" s="132"/>
      <c r="BG733" s="98"/>
      <c r="BH733" s="74" t="str">
        <f t="shared" si="90"/>
        <v>N</v>
      </c>
      <c r="BI733" t="e">
        <f t="shared" si="91"/>
        <v>#DIV/0!</v>
      </c>
      <c r="BK733" s="283">
        <f>IFERROR(VLOOKUP($B733, 'A2. Rate Change &amp; Enrollment'!$C$14:$BY$769, 75, FALSE), 0)</f>
        <v>0</v>
      </c>
      <c r="BL733" s="283" t="e">
        <f t="shared" si="92"/>
        <v>#DIV/0!</v>
      </c>
      <c r="BM733" s="283" t="e">
        <f t="shared" si="93"/>
        <v>#DIV/0!</v>
      </c>
      <c r="BN733" t="e">
        <f t="shared" si="96"/>
        <v>#DIV/0!</v>
      </c>
    </row>
    <row r="734" spans="1:66" x14ac:dyDescent="0.35">
      <c r="A734" t="s">
        <v>1037</v>
      </c>
      <c r="B734" s="144"/>
      <c r="C734" s="98"/>
      <c r="D734" s="43" t="str">
        <f t="shared" si="89"/>
        <v>Other</v>
      </c>
      <c r="E734" s="100"/>
      <c r="F734" s="101"/>
      <c r="G734" s="100"/>
      <c r="H734" s="101"/>
      <c r="I734" s="100"/>
      <c r="J734" s="101"/>
      <c r="K734" s="100"/>
      <c r="L734" s="101"/>
      <c r="M734" s="100"/>
      <c r="N734" s="101"/>
      <c r="O734" s="100"/>
      <c r="P734" s="101"/>
      <c r="Q734" s="100"/>
      <c r="R734" s="101"/>
      <c r="S734" s="100"/>
      <c r="T734" s="101"/>
      <c r="U734" s="118"/>
      <c r="V734" s="118"/>
      <c r="W734" s="100"/>
      <c r="X734" s="100"/>
      <c r="Y734" s="100"/>
      <c r="Z734" s="100"/>
      <c r="AA734" s="132"/>
      <c r="AB734" s="101"/>
      <c r="AC734" s="101"/>
      <c r="AD734" s="101"/>
      <c r="AE734" s="100"/>
      <c r="AF734" s="101"/>
      <c r="AG734" s="100"/>
      <c r="AH734" s="101"/>
      <c r="AI734" s="100"/>
      <c r="AJ734" s="101"/>
      <c r="AK734" s="100"/>
      <c r="AL734" s="101"/>
      <c r="AM734" s="101"/>
      <c r="AN734" s="8"/>
      <c r="AO734" s="147">
        <f>IFERROR(VLOOKUP(B734,'A2. Rate Change &amp; Enrollment'!$C$20:$K$769,3,FALSE),0)</f>
        <v>0</v>
      </c>
      <c r="AP734" s="147">
        <f>IFERROR(VLOOKUP(B734,'A2. Rate Change &amp; Enrollment'!$C$20:$K$769,7,FALSE),0)</f>
        <v>0</v>
      </c>
      <c r="AQ734" s="150" t="e">
        <f t="shared" si="94"/>
        <v>#DIV/0!</v>
      </c>
      <c r="AS734" s="177"/>
      <c r="AT734" s="177"/>
      <c r="AV734" s="153" t="e">
        <f t="shared" si="95"/>
        <v>#DIV/0!</v>
      </c>
      <c r="AW734" s="101"/>
      <c r="AY734" s="132"/>
      <c r="AZ734" s="101"/>
      <c r="BA734" s="94"/>
      <c r="BB734" s="94"/>
      <c r="BC734" s="94"/>
      <c r="BD734" s="94"/>
      <c r="BE734" s="101"/>
      <c r="BF734" s="132"/>
      <c r="BG734" s="98"/>
      <c r="BH734" s="74" t="str">
        <f t="shared" si="90"/>
        <v>N</v>
      </c>
      <c r="BI734" t="e">
        <f t="shared" si="91"/>
        <v>#DIV/0!</v>
      </c>
      <c r="BK734" s="283">
        <f>IFERROR(VLOOKUP($B734, 'A2. Rate Change &amp; Enrollment'!$C$14:$BY$769, 75, FALSE), 0)</f>
        <v>0</v>
      </c>
      <c r="BL734" s="283" t="e">
        <f t="shared" si="92"/>
        <v>#DIV/0!</v>
      </c>
      <c r="BM734" s="283" t="e">
        <f t="shared" si="93"/>
        <v>#DIV/0!</v>
      </c>
      <c r="BN734" t="e">
        <f t="shared" si="96"/>
        <v>#DIV/0!</v>
      </c>
    </row>
    <row r="735" spans="1:66" x14ac:dyDescent="0.35">
      <c r="A735" t="s">
        <v>1038</v>
      </c>
      <c r="B735" s="144"/>
      <c r="C735" s="98"/>
      <c r="D735" s="43" t="str">
        <f t="shared" si="89"/>
        <v>Other</v>
      </c>
      <c r="E735" s="100"/>
      <c r="F735" s="101"/>
      <c r="G735" s="100"/>
      <c r="H735" s="101"/>
      <c r="I735" s="100"/>
      <c r="J735" s="101"/>
      <c r="K735" s="100"/>
      <c r="L735" s="101"/>
      <c r="M735" s="100"/>
      <c r="N735" s="101"/>
      <c r="O735" s="100"/>
      <c r="P735" s="101"/>
      <c r="Q735" s="100"/>
      <c r="R735" s="101"/>
      <c r="S735" s="100"/>
      <c r="T735" s="101"/>
      <c r="U735" s="118"/>
      <c r="V735" s="118"/>
      <c r="W735" s="100"/>
      <c r="X735" s="100"/>
      <c r="Y735" s="100"/>
      <c r="Z735" s="100"/>
      <c r="AA735" s="132"/>
      <c r="AB735" s="101"/>
      <c r="AC735" s="101"/>
      <c r="AD735" s="101"/>
      <c r="AE735" s="100"/>
      <c r="AF735" s="101"/>
      <c r="AG735" s="100"/>
      <c r="AH735" s="101"/>
      <c r="AI735" s="100"/>
      <c r="AJ735" s="101"/>
      <c r="AK735" s="100"/>
      <c r="AL735" s="101"/>
      <c r="AM735" s="101"/>
      <c r="AN735" s="8"/>
      <c r="AO735" s="147">
        <f>IFERROR(VLOOKUP(B735,'A2. Rate Change &amp; Enrollment'!$C$20:$K$769,3,FALSE),0)</f>
        <v>0</v>
      </c>
      <c r="AP735" s="147">
        <f>IFERROR(VLOOKUP(B735,'A2. Rate Change &amp; Enrollment'!$C$20:$K$769,7,FALSE),0)</f>
        <v>0</v>
      </c>
      <c r="AQ735" s="150" t="e">
        <f t="shared" si="94"/>
        <v>#DIV/0!</v>
      </c>
      <c r="AS735" s="177"/>
      <c r="AT735" s="177"/>
      <c r="AV735" s="153" t="e">
        <f t="shared" si="95"/>
        <v>#DIV/0!</v>
      </c>
      <c r="AW735" s="101"/>
      <c r="AY735" s="132"/>
      <c r="AZ735" s="101"/>
      <c r="BA735" s="94"/>
      <c r="BB735" s="94"/>
      <c r="BC735" s="94"/>
      <c r="BD735" s="94"/>
      <c r="BE735" s="101"/>
      <c r="BF735" s="132"/>
      <c r="BG735" s="98"/>
      <c r="BH735" s="74" t="str">
        <f t="shared" si="90"/>
        <v>N</v>
      </c>
      <c r="BI735" t="e">
        <f t="shared" si="91"/>
        <v>#DIV/0!</v>
      </c>
      <c r="BK735" s="283">
        <f>IFERROR(VLOOKUP($B735, 'A2. Rate Change &amp; Enrollment'!$C$14:$BY$769, 75, FALSE), 0)</f>
        <v>0</v>
      </c>
      <c r="BL735" s="283" t="e">
        <f t="shared" si="92"/>
        <v>#DIV/0!</v>
      </c>
      <c r="BM735" s="283" t="e">
        <f t="shared" si="93"/>
        <v>#DIV/0!</v>
      </c>
      <c r="BN735" t="e">
        <f t="shared" si="96"/>
        <v>#DIV/0!</v>
      </c>
    </row>
    <row r="736" spans="1:66" x14ac:dyDescent="0.35">
      <c r="A736" t="s">
        <v>1039</v>
      </c>
      <c r="B736" s="144"/>
      <c r="C736" s="98"/>
      <c r="D736" s="43" t="str">
        <f t="shared" si="89"/>
        <v>Other</v>
      </c>
      <c r="E736" s="100"/>
      <c r="F736" s="101"/>
      <c r="G736" s="100"/>
      <c r="H736" s="101"/>
      <c r="I736" s="100"/>
      <c r="J736" s="101"/>
      <c r="K736" s="100"/>
      <c r="L736" s="101"/>
      <c r="M736" s="100"/>
      <c r="N736" s="101"/>
      <c r="O736" s="100"/>
      <c r="P736" s="101"/>
      <c r="Q736" s="100"/>
      <c r="R736" s="101"/>
      <c r="S736" s="100"/>
      <c r="T736" s="101"/>
      <c r="U736" s="118"/>
      <c r="V736" s="118"/>
      <c r="W736" s="100"/>
      <c r="X736" s="100"/>
      <c r="Y736" s="100"/>
      <c r="Z736" s="100"/>
      <c r="AA736" s="132"/>
      <c r="AB736" s="101"/>
      <c r="AC736" s="101"/>
      <c r="AD736" s="101"/>
      <c r="AE736" s="100"/>
      <c r="AF736" s="101"/>
      <c r="AG736" s="100"/>
      <c r="AH736" s="101"/>
      <c r="AI736" s="100"/>
      <c r="AJ736" s="101"/>
      <c r="AK736" s="100"/>
      <c r="AL736" s="101"/>
      <c r="AM736" s="101"/>
      <c r="AN736" s="8"/>
      <c r="AO736" s="147">
        <f>IFERROR(VLOOKUP(B736,'A2. Rate Change &amp; Enrollment'!$C$20:$K$769,3,FALSE),0)</f>
        <v>0</v>
      </c>
      <c r="AP736" s="147">
        <f>IFERROR(VLOOKUP(B736,'A2. Rate Change &amp; Enrollment'!$C$20:$K$769,7,FALSE),0)</f>
        <v>0</v>
      </c>
      <c r="AQ736" s="150" t="e">
        <f t="shared" si="94"/>
        <v>#DIV/0!</v>
      </c>
      <c r="AS736" s="177"/>
      <c r="AT736" s="177"/>
      <c r="AV736" s="153" t="e">
        <f t="shared" si="95"/>
        <v>#DIV/0!</v>
      </c>
      <c r="AW736" s="101"/>
      <c r="AY736" s="132"/>
      <c r="AZ736" s="101"/>
      <c r="BA736" s="94"/>
      <c r="BB736" s="94"/>
      <c r="BC736" s="94"/>
      <c r="BD736" s="94"/>
      <c r="BE736" s="101"/>
      <c r="BF736" s="132"/>
      <c r="BG736" s="98"/>
      <c r="BH736" s="74" t="str">
        <f t="shared" si="90"/>
        <v>N</v>
      </c>
      <c r="BI736" t="e">
        <f t="shared" si="91"/>
        <v>#DIV/0!</v>
      </c>
      <c r="BK736" s="283">
        <f>IFERROR(VLOOKUP($B736, 'A2. Rate Change &amp; Enrollment'!$C$14:$BY$769, 75, FALSE), 0)</f>
        <v>0</v>
      </c>
      <c r="BL736" s="283" t="e">
        <f t="shared" si="92"/>
        <v>#DIV/0!</v>
      </c>
      <c r="BM736" s="283" t="e">
        <f t="shared" si="93"/>
        <v>#DIV/0!</v>
      </c>
      <c r="BN736" t="e">
        <f t="shared" si="96"/>
        <v>#DIV/0!</v>
      </c>
    </row>
    <row r="737" spans="1:66" x14ac:dyDescent="0.35">
      <c r="A737" t="s">
        <v>1040</v>
      </c>
      <c r="B737" s="144"/>
      <c r="C737" s="98"/>
      <c r="D737" s="43" t="str">
        <f t="shared" si="89"/>
        <v>Other</v>
      </c>
      <c r="E737" s="100"/>
      <c r="F737" s="101"/>
      <c r="G737" s="100"/>
      <c r="H737" s="101"/>
      <c r="I737" s="100"/>
      <c r="J737" s="101"/>
      <c r="K737" s="100"/>
      <c r="L737" s="101"/>
      <c r="M737" s="100"/>
      <c r="N737" s="101"/>
      <c r="O737" s="100"/>
      <c r="P737" s="101"/>
      <c r="Q737" s="100"/>
      <c r="R737" s="101"/>
      <c r="S737" s="100"/>
      <c r="T737" s="101"/>
      <c r="U737" s="118"/>
      <c r="V737" s="118"/>
      <c r="W737" s="100"/>
      <c r="X737" s="100"/>
      <c r="Y737" s="100"/>
      <c r="Z737" s="100"/>
      <c r="AA737" s="132"/>
      <c r="AB737" s="101"/>
      <c r="AC737" s="101"/>
      <c r="AD737" s="101"/>
      <c r="AE737" s="100"/>
      <c r="AF737" s="101"/>
      <c r="AG737" s="100"/>
      <c r="AH737" s="101"/>
      <c r="AI737" s="100"/>
      <c r="AJ737" s="101"/>
      <c r="AK737" s="100"/>
      <c r="AL737" s="101"/>
      <c r="AM737" s="101"/>
      <c r="AN737" s="8"/>
      <c r="AO737" s="147">
        <f>IFERROR(VLOOKUP(B737,'A2. Rate Change &amp; Enrollment'!$C$20:$K$769,3,FALSE),0)</f>
        <v>0</v>
      </c>
      <c r="AP737" s="147">
        <f>IFERROR(VLOOKUP(B737,'A2. Rate Change &amp; Enrollment'!$C$20:$K$769,7,FALSE),0)</f>
        <v>0</v>
      </c>
      <c r="AQ737" s="150" t="e">
        <f t="shared" si="94"/>
        <v>#DIV/0!</v>
      </c>
      <c r="AS737" s="177"/>
      <c r="AT737" s="177"/>
      <c r="AV737" s="153" t="e">
        <f t="shared" si="95"/>
        <v>#DIV/0!</v>
      </c>
      <c r="AW737" s="101"/>
      <c r="AY737" s="132"/>
      <c r="AZ737" s="101"/>
      <c r="BA737" s="94"/>
      <c r="BB737" s="94"/>
      <c r="BC737" s="94"/>
      <c r="BD737" s="94"/>
      <c r="BE737" s="101"/>
      <c r="BF737" s="132"/>
      <c r="BG737" s="98"/>
      <c r="BH737" s="74" t="str">
        <f t="shared" si="90"/>
        <v>N</v>
      </c>
      <c r="BI737" t="e">
        <f t="shared" si="91"/>
        <v>#DIV/0!</v>
      </c>
      <c r="BK737" s="283">
        <f>IFERROR(VLOOKUP($B737, 'A2. Rate Change &amp; Enrollment'!$C$14:$BY$769, 75, FALSE), 0)</f>
        <v>0</v>
      </c>
      <c r="BL737" s="283" t="e">
        <f t="shared" si="92"/>
        <v>#DIV/0!</v>
      </c>
      <c r="BM737" s="283" t="e">
        <f t="shared" si="93"/>
        <v>#DIV/0!</v>
      </c>
      <c r="BN737" t="e">
        <f t="shared" si="96"/>
        <v>#DIV/0!</v>
      </c>
    </row>
    <row r="738" spans="1:66" x14ac:dyDescent="0.35">
      <c r="A738" t="s">
        <v>1041</v>
      </c>
      <c r="B738" s="144"/>
      <c r="C738" s="98"/>
      <c r="D738" s="43" t="str">
        <f t="shared" si="89"/>
        <v>Other</v>
      </c>
      <c r="E738" s="100"/>
      <c r="F738" s="101"/>
      <c r="G738" s="100"/>
      <c r="H738" s="101"/>
      <c r="I738" s="100"/>
      <c r="J738" s="101"/>
      <c r="K738" s="100"/>
      <c r="L738" s="101"/>
      <c r="M738" s="100"/>
      <c r="N738" s="101"/>
      <c r="O738" s="100"/>
      <c r="P738" s="101"/>
      <c r="Q738" s="100"/>
      <c r="R738" s="101"/>
      <c r="S738" s="100"/>
      <c r="T738" s="101"/>
      <c r="U738" s="118"/>
      <c r="V738" s="118"/>
      <c r="W738" s="100"/>
      <c r="X738" s="100"/>
      <c r="Y738" s="100"/>
      <c r="Z738" s="100"/>
      <c r="AA738" s="132"/>
      <c r="AB738" s="101"/>
      <c r="AC738" s="101"/>
      <c r="AD738" s="101"/>
      <c r="AE738" s="100"/>
      <c r="AF738" s="101"/>
      <c r="AG738" s="100"/>
      <c r="AH738" s="101"/>
      <c r="AI738" s="100"/>
      <c r="AJ738" s="101"/>
      <c r="AK738" s="100"/>
      <c r="AL738" s="101"/>
      <c r="AM738" s="101"/>
      <c r="AN738" s="8"/>
      <c r="AO738" s="147">
        <f>IFERROR(VLOOKUP(B738,'A2. Rate Change &amp; Enrollment'!$C$20:$K$769,3,FALSE),0)</f>
        <v>0</v>
      </c>
      <c r="AP738" s="147">
        <f>IFERROR(VLOOKUP(B738,'A2. Rate Change &amp; Enrollment'!$C$20:$K$769,7,FALSE),0)</f>
        <v>0</v>
      </c>
      <c r="AQ738" s="150" t="e">
        <f t="shared" si="94"/>
        <v>#DIV/0!</v>
      </c>
      <c r="AS738" s="177"/>
      <c r="AT738" s="177"/>
      <c r="AV738" s="153" t="e">
        <f t="shared" si="95"/>
        <v>#DIV/0!</v>
      </c>
      <c r="AW738" s="101"/>
      <c r="AY738" s="132"/>
      <c r="AZ738" s="101"/>
      <c r="BA738" s="94"/>
      <c r="BB738" s="94"/>
      <c r="BC738" s="94"/>
      <c r="BD738" s="94"/>
      <c r="BE738" s="101"/>
      <c r="BF738" s="132"/>
      <c r="BG738" s="98"/>
      <c r="BH738" s="74" t="str">
        <f t="shared" si="90"/>
        <v>N</v>
      </c>
      <c r="BI738" t="e">
        <f t="shared" si="91"/>
        <v>#DIV/0!</v>
      </c>
      <c r="BK738" s="283">
        <f>IFERROR(VLOOKUP($B738, 'A2. Rate Change &amp; Enrollment'!$C$14:$BY$769, 75, FALSE), 0)</f>
        <v>0</v>
      </c>
      <c r="BL738" s="283" t="e">
        <f t="shared" si="92"/>
        <v>#DIV/0!</v>
      </c>
      <c r="BM738" s="283" t="e">
        <f t="shared" si="93"/>
        <v>#DIV/0!</v>
      </c>
      <c r="BN738" t="e">
        <f t="shared" si="96"/>
        <v>#DIV/0!</v>
      </c>
    </row>
    <row r="739" spans="1:66" x14ac:dyDescent="0.35">
      <c r="A739" t="s">
        <v>1042</v>
      </c>
      <c r="B739" s="144"/>
      <c r="C739" s="98"/>
      <c r="D739" s="43" t="str">
        <f t="shared" si="89"/>
        <v>Other</v>
      </c>
      <c r="E739" s="100"/>
      <c r="F739" s="101"/>
      <c r="G739" s="100"/>
      <c r="H739" s="101"/>
      <c r="I739" s="100"/>
      <c r="J739" s="101"/>
      <c r="K739" s="100"/>
      <c r="L739" s="101"/>
      <c r="M739" s="100"/>
      <c r="N739" s="101"/>
      <c r="O739" s="100"/>
      <c r="P739" s="101"/>
      <c r="Q739" s="100"/>
      <c r="R739" s="101"/>
      <c r="S739" s="100"/>
      <c r="T739" s="101"/>
      <c r="U739" s="118"/>
      <c r="V739" s="118"/>
      <c r="W739" s="100"/>
      <c r="X739" s="100"/>
      <c r="Y739" s="100"/>
      <c r="Z739" s="100"/>
      <c r="AA739" s="132"/>
      <c r="AB739" s="101"/>
      <c r="AC739" s="101"/>
      <c r="AD739" s="101"/>
      <c r="AE739" s="100"/>
      <c r="AF739" s="101"/>
      <c r="AG739" s="100"/>
      <c r="AH739" s="101"/>
      <c r="AI739" s="100"/>
      <c r="AJ739" s="101"/>
      <c r="AK739" s="100"/>
      <c r="AL739" s="101"/>
      <c r="AM739" s="101"/>
      <c r="AN739" s="8"/>
      <c r="AO739" s="147">
        <f>IFERROR(VLOOKUP(B739,'A2. Rate Change &amp; Enrollment'!$C$20:$K$769,3,FALSE),0)</f>
        <v>0</v>
      </c>
      <c r="AP739" s="147">
        <f>IFERROR(VLOOKUP(B739,'A2. Rate Change &amp; Enrollment'!$C$20:$K$769,7,FALSE),0)</f>
        <v>0</v>
      </c>
      <c r="AQ739" s="150" t="e">
        <f t="shared" si="94"/>
        <v>#DIV/0!</v>
      </c>
      <c r="AS739" s="177"/>
      <c r="AT739" s="177"/>
      <c r="AV739" s="153" t="e">
        <f t="shared" si="95"/>
        <v>#DIV/0!</v>
      </c>
      <c r="AW739" s="101"/>
      <c r="AY739" s="132"/>
      <c r="AZ739" s="101"/>
      <c r="BA739" s="94"/>
      <c r="BB739" s="94"/>
      <c r="BC739" s="94"/>
      <c r="BD739" s="94"/>
      <c r="BE739" s="101"/>
      <c r="BF739" s="132"/>
      <c r="BG739" s="98"/>
      <c r="BH739" s="74" t="str">
        <f t="shared" si="90"/>
        <v>N</v>
      </c>
      <c r="BI739" t="e">
        <f t="shared" si="91"/>
        <v>#DIV/0!</v>
      </c>
      <c r="BK739" s="283">
        <f>IFERROR(VLOOKUP($B739, 'A2. Rate Change &amp; Enrollment'!$C$14:$BY$769, 75, FALSE), 0)</f>
        <v>0</v>
      </c>
      <c r="BL739" s="283" t="e">
        <f t="shared" si="92"/>
        <v>#DIV/0!</v>
      </c>
      <c r="BM739" s="283" t="e">
        <f t="shared" si="93"/>
        <v>#DIV/0!</v>
      </c>
      <c r="BN739" t="e">
        <f t="shared" si="96"/>
        <v>#DIV/0!</v>
      </c>
    </row>
    <row r="740" spans="1:66" x14ac:dyDescent="0.35">
      <c r="A740" t="s">
        <v>1043</v>
      </c>
      <c r="B740" s="144"/>
      <c r="C740" s="98"/>
      <c r="D740" s="43" t="str">
        <f t="shared" si="89"/>
        <v>Other</v>
      </c>
      <c r="E740" s="100"/>
      <c r="F740" s="101"/>
      <c r="G740" s="100"/>
      <c r="H740" s="101"/>
      <c r="I740" s="100"/>
      <c r="J740" s="101"/>
      <c r="K740" s="100"/>
      <c r="L740" s="101"/>
      <c r="M740" s="100"/>
      <c r="N740" s="101"/>
      <c r="O740" s="100"/>
      <c r="P740" s="101"/>
      <c r="Q740" s="100"/>
      <c r="R740" s="101"/>
      <c r="S740" s="100"/>
      <c r="T740" s="101"/>
      <c r="U740" s="118"/>
      <c r="V740" s="118"/>
      <c r="W740" s="100"/>
      <c r="X740" s="100"/>
      <c r="Y740" s="100"/>
      <c r="Z740" s="100"/>
      <c r="AA740" s="132"/>
      <c r="AB740" s="101"/>
      <c r="AC740" s="101"/>
      <c r="AD740" s="101"/>
      <c r="AE740" s="100"/>
      <c r="AF740" s="101"/>
      <c r="AG740" s="100"/>
      <c r="AH740" s="101"/>
      <c r="AI740" s="100"/>
      <c r="AJ740" s="101"/>
      <c r="AK740" s="100"/>
      <c r="AL740" s="101"/>
      <c r="AM740" s="101"/>
      <c r="AN740" s="8"/>
      <c r="AO740" s="147">
        <f>IFERROR(VLOOKUP(B740,'A2. Rate Change &amp; Enrollment'!$C$20:$K$769,3,FALSE),0)</f>
        <v>0</v>
      </c>
      <c r="AP740" s="147">
        <f>IFERROR(VLOOKUP(B740,'A2. Rate Change &amp; Enrollment'!$C$20:$K$769,7,FALSE),0)</f>
        <v>0</v>
      </c>
      <c r="AQ740" s="150" t="e">
        <f t="shared" si="94"/>
        <v>#DIV/0!</v>
      </c>
      <c r="AS740" s="177"/>
      <c r="AT740" s="177"/>
      <c r="AV740" s="153" t="e">
        <f t="shared" si="95"/>
        <v>#DIV/0!</v>
      </c>
      <c r="AW740" s="101"/>
      <c r="AY740" s="132"/>
      <c r="AZ740" s="101"/>
      <c r="BA740" s="94"/>
      <c r="BB740" s="94"/>
      <c r="BC740" s="94"/>
      <c r="BD740" s="94"/>
      <c r="BE740" s="101"/>
      <c r="BF740" s="132"/>
      <c r="BG740" s="98"/>
      <c r="BH740" s="74" t="str">
        <f t="shared" si="90"/>
        <v>N</v>
      </c>
      <c r="BI740" t="e">
        <f t="shared" si="91"/>
        <v>#DIV/0!</v>
      </c>
      <c r="BK740" s="283">
        <f>IFERROR(VLOOKUP($B740, 'A2. Rate Change &amp; Enrollment'!$C$14:$BY$769, 75, FALSE), 0)</f>
        <v>0</v>
      </c>
      <c r="BL740" s="283" t="e">
        <f t="shared" si="92"/>
        <v>#DIV/0!</v>
      </c>
      <c r="BM740" s="283" t="e">
        <f t="shared" si="93"/>
        <v>#DIV/0!</v>
      </c>
      <c r="BN740" t="e">
        <f t="shared" si="96"/>
        <v>#DIV/0!</v>
      </c>
    </row>
    <row r="741" spans="1:66" x14ac:dyDescent="0.35">
      <c r="A741" t="s">
        <v>1044</v>
      </c>
      <c r="B741" s="144"/>
      <c r="C741" s="98"/>
      <c r="D741" s="43" t="str">
        <f t="shared" si="89"/>
        <v>Other</v>
      </c>
      <c r="E741" s="100"/>
      <c r="F741" s="101"/>
      <c r="G741" s="100"/>
      <c r="H741" s="101"/>
      <c r="I741" s="100"/>
      <c r="J741" s="101"/>
      <c r="K741" s="100"/>
      <c r="L741" s="101"/>
      <c r="M741" s="100"/>
      <c r="N741" s="101"/>
      <c r="O741" s="100"/>
      <c r="P741" s="101"/>
      <c r="Q741" s="100"/>
      <c r="R741" s="101"/>
      <c r="S741" s="100"/>
      <c r="T741" s="101"/>
      <c r="U741" s="118"/>
      <c r="V741" s="118"/>
      <c r="W741" s="100"/>
      <c r="X741" s="100"/>
      <c r="Y741" s="100"/>
      <c r="Z741" s="100"/>
      <c r="AA741" s="132"/>
      <c r="AB741" s="101"/>
      <c r="AC741" s="101"/>
      <c r="AD741" s="101"/>
      <c r="AE741" s="100"/>
      <c r="AF741" s="101"/>
      <c r="AG741" s="100"/>
      <c r="AH741" s="101"/>
      <c r="AI741" s="100"/>
      <c r="AJ741" s="101"/>
      <c r="AK741" s="100"/>
      <c r="AL741" s="101"/>
      <c r="AM741" s="101"/>
      <c r="AN741" s="8"/>
      <c r="AO741" s="147">
        <f>IFERROR(VLOOKUP(B741,'A2. Rate Change &amp; Enrollment'!$C$20:$K$769,3,FALSE),0)</f>
        <v>0</v>
      </c>
      <c r="AP741" s="147">
        <f>IFERROR(VLOOKUP(B741,'A2. Rate Change &amp; Enrollment'!$C$20:$K$769,7,FALSE),0)</f>
        <v>0</v>
      </c>
      <c r="AQ741" s="150" t="e">
        <f t="shared" si="94"/>
        <v>#DIV/0!</v>
      </c>
      <c r="AS741" s="177"/>
      <c r="AT741" s="177"/>
      <c r="AV741" s="153" t="e">
        <f t="shared" si="95"/>
        <v>#DIV/0!</v>
      </c>
      <c r="AW741" s="101"/>
      <c r="AY741" s="132"/>
      <c r="AZ741" s="101"/>
      <c r="BA741" s="94"/>
      <c r="BB741" s="94"/>
      <c r="BC741" s="94"/>
      <c r="BD741" s="94"/>
      <c r="BE741" s="101"/>
      <c r="BF741" s="132"/>
      <c r="BG741" s="98"/>
      <c r="BH741" s="74" t="str">
        <f t="shared" si="90"/>
        <v>N</v>
      </c>
      <c r="BI741" t="e">
        <f t="shared" si="91"/>
        <v>#DIV/0!</v>
      </c>
      <c r="BK741" s="283">
        <f>IFERROR(VLOOKUP($B741, 'A2. Rate Change &amp; Enrollment'!$C$14:$BY$769, 75, FALSE), 0)</f>
        <v>0</v>
      </c>
      <c r="BL741" s="283" t="e">
        <f t="shared" si="92"/>
        <v>#DIV/0!</v>
      </c>
      <c r="BM741" s="283" t="e">
        <f t="shared" si="93"/>
        <v>#DIV/0!</v>
      </c>
      <c r="BN741" t="e">
        <f t="shared" si="96"/>
        <v>#DIV/0!</v>
      </c>
    </row>
    <row r="742" spans="1:66" x14ac:dyDescent="0.35">
      <c r="A742" t="s">
        <v>1045</v>
      </c>
      <c r="B742" s="144"/>
      <c r="C742" s="98"/>
      <c r="D742" s="43" t="str">
        <f t="shared" si="89"/>
        <v>Other</v>
      </c>
      <c r="E742" s="100"/>
      <c r="F742" s="101"/>
      <c r="G742" s="100"/>
      <c r="H742" s="101"/>
      <c r="I742" s="100"/>
      <c r="J742" s="101"/>
      <c r="K742" s="100"/>
      <c r="L742" s="101"/>
      <c r="M742" s="100"/>
      <c r="N742" s="101"/>
      <c r="O742" s="100"/>
      <c r="P742" s="101"/>
      <c r="Q742" s="100"/>
      <c r="R742" s="101"/>
      <c r="S742" s="100"/>
      <c r="T742" s="101"/>
      <c r="U742" s="118"/>
      <c r="V742" s="118"/>
      <c r="W742" s="100"/>
      <c r="X742" s="100"/>
      <c r="Y742" s="100"/>
      <c r="Z742" s="100"/>
      <c r="AA742" s="132"/>
      <c r="AB742" s="101"/>
      <c r="AC742" s="101"/>
      <c r="AD742" s="101"/>
      <c r="AE742" s="100"/>
      <c r="AF742" s="101"/>
      <c r="AG742" s="100"/>
      <c r="AH742" s="101"/>
      <c r="AI742" s="100"/>
      <c r="AJ742" s="101"/>
      <c r="AK742" s="100"/>
      <c r="AL742" s="101"/>
      <c r="AM742" s="101"/>
      <c r="AN742" s="8"/>
      <c r="AO742" s="147">
        <f>IFERROR(VLOOKUP(B742,'A2. Rate Change &amp; Enrollment'!$C$20:$K$769,3,FALSE),0)</f>
        <v>0</v>
      </c>
      <c r="AP742" s="147">
        <f>IFERROR(VLOOKUP(B742,'A2. Rate Change &amp; Enrollment'!$C$20:$K$769,7,FALSE),0)</f>
        <v>0</v>
      </c>
      <c r="AQ742" s="150" t="e">
        <f t="shared" si="94"/>
        <v>#DIV/0!</v>
      </c>
      <c r="AS742" s="177"/>
      <c r="AT742" s="177"/>
      <c r="AV742" s="153" t="e">
        <f t="shared" si="95"/>
        <v>#DIV/0!</v>
      </c>
      <c r="AW742" s="101"/>
      <c r="AY742" s="132"/>
      <c r="AZ742" s="101"/>
      <c r="BA742" s="94"/>
      <c r="BB742" s="94"/>
      <c r="BC742" s="94"/>
      <c r="BD742" s="94"/>
      <c r="BE742" s="101"/>
      <c r="BF742" s="132"/>
      <c r="BG742" s="98"/>
      <c r="BH742" s="74" t="str">
        <f t="shared" si="90"/>
        <v>N</v>
      </c>
      <c r="BI742" t="e">
        <f t="shared" si="91"/>
        <v>#DIV/0!</v>
      </c>
      <c r="BK742" s="283">
        <f>IFERROR(VLOOKUP($B742, 'A2. Rate Change &amp; Enrollment'!$C$14:$BY$769, 75, FALSE), 0)</f>
        <v>0</v>
      </c>
      <c r="BL742" s="283" t="e">
        <f t="shared" si="92"/>
        <v>#DIV/0!</v>
      </c>
      <c r="BM742" s="283" t="e">
        <f t="shared" si="93"/>
        <v>#DIV/0!</v>
      </c>
      <c r="BN742" t="e">
        <f t="shared" si="96"/>
        <v>#DIV/0!</v>
      </c>
    </row>
    <row r="743" spans="1:66" x14ac:dyDescent="0.35">
      <c r="A743" t="s">
        <v>1046</v>
      </c>
      <c r="B743" s="144"/>
      <c r="C743" s="98"/>
      <c r="D743" s="43" t="str">
        <f t="shared" si="89"/>
        <v>Other</v>
      </c>
      <c r="E743" s="100"/>
      <c r="F743" s="101"/>
      <c r="G743" s="100"/>
      <c r="H743" s="101"/>
      <c r="I743" s="100"/>
      <c r="J743" s="101"/>
      <c r="K743" s="100"/>
      <c r="L743" s="101"/>
      <c r="M743" s="100"/>
      <c r="N743" s="101"/>
      <c r="O743" s="100"/>
      <c r="P743" s="101"/>
      <c r="Q743" s="100"/>
      <c r="R743" s="101"/>
      <c r="S743" s="100"/>
      <c r="T743" s="101"/>
      <c r="U743" s="118"/>
      <c r="V743" s="118"/>
      <c r="W743" s="100"/>
      <c r="X743" s="100"/>
      <c r="Y743" s="100"/>
      <c r="Z743" s="100"/>
      <c r="AA743" s="132"/>
      <c r="AB743" s="101"/>
      <c r="AC743" s="101"/>
      <c r="AD743" s="101"/>
      <c r="AE743" s="100"/>
      <c r="AF743" s="101"/>
      <c r="AG743" s="100"/>
      <c r="AH743" s="101"/>
      <c r="AI743" s="100"/>
      <c r="AJ743" s="101"/>
      <c r="AK743" s="100"/>
      <c r="AL743" s="101"/>
      <c r="AM743" s="101"/>
      <c r="AN743" s="8"/>
      <c r="AO743" s="147">
        <f>IFERROR(VLOOKUP(B743,'A2. Rate Change &amp; Enrollment'!$C$20:$K$769,3,FALSE),0)</f>
        <v>0</v>
      </c>
      <c r="AP743" s="147">
        <f>IFERROR(VLOOKUP(B743,'A2. Rate Change &amp; Enrollment'!$C$20:$K$769,7,FALSE),0)</f>
        <v>0</v>
      </c>
      <c r="AQ743" s="150" t="e">
        <f t="shared" si="94"/>
        <v>#DIV/0!</v>
      </c>
      <c r="AS743" s="177"/>
      <c r="AT743" s="177"/>
      <c r="AV743" s="153" t="e">
        <f t="shared" si="95"/>
        <v>#DIV/0!</v>
      </c>
      <c r="AW743" s="101"/>
      <c r="AY743" s="132"/>
      <c r="AZ743" s="101"/>
      <c r="BA743" s="94"/>
      <c r="BB743" s="94"/>
      <c r="BC743" s="94"/>
      <c r="BD743" s="94"/>
      <c r="BE743" s="101"/>
      <c r="BF743" s="132"/>
      <c r="BG743" s="98"/>
      <c r="BH743" s="74" t="str">
        <f t="shared" si="90"/>
        <v>N</v>
      </c>
      <c r="BI743" t="e">
        <f t="shared" si="91"/>
        <v>#DIV/0!</v>
      </c>
      <c r="BK743" s="283">
        <f>IFERROR(VLOOKUP($B743, 'A2. Rate Change &amp; Enrollment'!$C$14:$BY$769, 75, FALSE), 0)</f>
        <v>0</v>
      </c>
      <c r="BL743" s="283" t="e">
        <f t="shared" si="92"/>
        <v>#DIV/0!</v>
      </c>
      <c r="BM743" s="283" t="e">
        <f t="shared" si="93"/>
        <v>#DIV/0!</v>
      </c>
      <c r="BN743" t="e">
        <f t="shared" si="96"/>
        <v>#DIV/0!</v>
      </c>
    </row>
    <row r="744" spans="1:66" x14ac:dyDescent="0.35">
      <c r="A744" t="s">
        <v>1047</v>
      </c>
      <c r="B744" s="144"/>
      <c r="C744" s="98"/>
      <c r="D744" s="43" t="str">
        <f t="shared" si="89"/>
        <v>Other</v>
      </c>
      <c r="E744" s="100"/>
      <c r="F744" s="101"/>
      <c r="G744" s="100"/>
      <c r="H744" s="101"/>
      <c r="I744" s="100"/>
      <c r="J744" s="101"/>
      <c r="K744" s="100"/>
      <c r="L744" s="101"/>
      <c r="M744" s="100"/>
      <c r="N744" s="101"/>
      <c r="O744" s="100"/>
      <c r="P744" s="101"/>
      <c r="Q744" s="100"/>
      <c r="R744" s="101"/>
      <c r="S744" s="100"/>
      <c r="T744" s="101"/>
      <c r="U744" s="118"/>
      <c r="V744" s="118"/>
      <c r="W744" s="100"/>
      <c r="X744" s="100"/>
      <c r="Y744" s="100"/>
      <c r="Z744" s="100"/>
      <c r="AA744" s="132"/>
      <c r="AB744" s="101"/>
      <c r="AC744" s="101"/>
      <c r="AD744" s="101"/>
      <c r="AE744" s="100"/>
      <c r="AF744" s="101"/>
      <c r="AG744" s="100"/>
      <c r="AH744" s="101"/>
      <c r="AI744" s="100"/>
      <c r="AJ744" s="101"/>
      <c r="AK744" s="100"/>
      <c r="AL744" s="101"/>
      <c r="AM744" s="101"/>
      <c r="AN744" s="8"/>
      <c r="AO744" s="147">
        <f>IFERROR(VLOOKUP(B744,'A2. Rate Change &amp; Enrollment'!$C$20:$K$769,3,FALSE),0)</f>
        <v>0</v>
      </c>
      <c r="AP744" s="147">
        <f>IFERROR(VLOOKUP(B744,'A2. Rate Change &amp; Enrollment'!$C$20:$K$769,7,FALSE),0)</f>
        <v>0</v>
      </c>
      <c r="AQ744" s="150" t="e">
        <f t="shared" si="94"/>
        <v>#DIV/0!</v>
      </c>
      <c r="AS744" s="177"/>
      <c r="AT744" s="177"/>
      <c r="AV744" s="153" t="e">
        <f t="shared" si="95"/>
        <v>#DIV/0!</v>
      </c>
      <c r="AW744" s="101"/>
      <c r="AY744" s="132"/>
      <c r="AZ744" s="101"/>
      <c r="BA744" s="94"/>
      <c r="BB744" s="94"/>
      <c r="BC744" s="94"/>
      <c r="BD744" s="94"/>
      <c r="BE744" s="101"/>
      <c r="BF744" s="132"/>
      <c r="BG744" s="98"/>
      <c r="BH744" s="74" t="str">
        <f t="shared" si="90"/>
        <v>N</v>
      </c>
      <c r="BI744" t="e">
        <f t="shared" si="91"/>
        <v>#DIV/0!</v>
      </c>
      <c r="BK744" s="283">
        <f>IFERROR(VLOOKUP($B744, 'A2. Rate Change &amp; Enrollment'!$C$14:$BY$769, 75, FALSE), 0)</f>
        <v>0</v>
      </c>
      <c r="BL744" s="283" t="e">
        <f t="shared" si="92"/>
        <v>#DIV/0!</v>
      </c>
      <c r="BM744" s="283" t="e">
        <f t="shared" si="93"/>
        <v>#DIV/0!</v>
      </c>
      <c r="BN744" t="e">
        <f t="shared" si="96"/>
        <v>#DIV/0!</v>
      </c>
    </row>
    <row r="745" spans="1:66" x14ac:dyDescent="0.35">
      <c r="A745" t="s">
        <v>1048</v>
      </c>
      <c r="B745" s="144"/>
      <c r="C745" s="98"/>
      <c r="D745" s="43" t="str">
        <f t="shared" si="89"/>
        <v>Other</v>
      </c>
      <c r="E745" s="100"/>
      <c r="F745" s="101"/>
      <c r="G745" s="100"/>
      <c r="H745" s="101"/>
      <c r="I745" s="100"/>
      <c r="J745" s="101"/>
      <c r="K745" s="100"/>
      <c r="L745" s="101"/>
      <c r="M745" s="100"/>
      <c r="N745" s="101"/>
      <c r="O745" s="100"/>
      <c r="P745" s="101"/>
      <c r="Q745" s="100"/>
      <c r="R745" s="101"/>
      <c r="S745" s="100"/>
      <c r="T745" s="101"/>
      <c r="U745" s="118"/>
      <c r="V745" s="118"/>
      <c r="W745" s="100"/>
      <c r="X745" s="100"/>
      <c r="Y745" s="100"/>
      <c r="Z745" s="100"/>
      <c r="AA745" s="132"/>
      <c r="AB745" s="101"/>
      <c r="AC745" s="101"/>
      <c r="AD745" s="101"/>
      <c r="AE745" s="100"/>
      <c r="AF745" s="101"/>
      <c r="AG745" s="100"/>
      <c r="AH745" s="101"/>
      <c r="AI745" s="100"/>
      <c r="AJ745" s="101"/>
      <c r="AK745" s="100"/>
      <c r="AL745" s="101"/>
      <c r="AM745" s="101"/>
      <c r="AN745" s="8"/>
      <c r="AO745" s="147">
        <f>IFERROR(VLOOKUP(B745,'A2. Rate Change &amp; Enrollment'!$C$20:$K$769,3,FALSE),0)</f>
        <v>0</v>
      </c>
      <c r="AP745" s="147">
        <f>IFERROR(VLOOKUP(B745,'A2. Rate Change &amp; Enrollment'!$C$20:$K$769,7,FALSE),0)</f>
        <v>0</v>
      </c>
      <c r="AQ745" s="150" t="e">
        <f t="shared" si="94"/>
        <v>#DIV/0!</v>
      </c>
      <c r="AS745" s="177"/>
      <c r="AT745" s="177"/>
      <c r="AV745" s="153" t="e">
        <f t="shared" si="95"/>
        <v>#DIV/0!</v>
      </c>
      <c r="AW745" s="101"/>
      <c r="AY745" s="132"/>
      <c r="AZ745" s="101"/>
      <c r="BA745" s="94"/>
      <c r="BB745" s="94"/>
      <c r="BC745" s="94"/>
      <c r="BD745" s="94"/>
      <c r="BE745" s="101"/>
      <c r="BF745" s="132"/>
      <c r="BG745" s="98"/>
      <c r="BH745" s="74" t="str">
        <f t="shared" si="90"/>
        <v>N</v>
      </c>
      <c r="BI745" t="e">
        <f t="shared" si="91"/>
        <v>#DIV/0!</v>
      </c>
      <c r="BK745" s="283">
        <f>IFERROR(VLOOKUP($B745, 'A2. Rate Change &amp; Enrollment'!$C$14:$BY$769, 75, FALSE), 0)</f>
        <v>0</v>
      </c>
      <c r="BL745" s="283" t="e">
        <f t="shared" si="92"/>
        <v>#DIV/0!</v>
      </c>
      <c r="BM745" s="283" t="e">
        <f t="shared" si="93"/>
        <v>#DIV/0!</v>
      </c>
      <c r="BN745" t="e">
        <f t="shared" si="96"/>
        <v>#DIV/0!</v>
      </c>
    </row>
    <row r="746" spans="1:66" x14ac:dyDescent="0.35">
      <c r="A746" t="s">
        <v>1049</v>
      </c>
      <c r="B746" s="144"/>
      <c r="C746" s="98"/>
      <c r="D746" s="43" t="str">
        <f t="shared" si="89"/>
        <v>Other</v>
      </c>
      <c r="E746" s="100"/>
      <c r="F746" s="101"/>
      <c r="G746" s="100"/>
      <c r="H746" s="101"/>
      <c r="I746" s="100"/>
      <c r="J746" s="101"/>
      <c r="K746" s="100"/>
      <c r="L746" s="101"/>
      <c r="M746" s="100"/>
      <c r="N746" s="101"/>
      <c r="O746" s="100"/>
      <c r="P746" s="101"/>
      <c r="Q746" s="100"/>
      <c r="R746" s="101"/>
      <c r="S746" s="100"/>
      <c r="T746" s="101"/>
      <c r="U746" s="118"/>
      <c r="V746" s="118"/>
      <c r="W746" s="100"/>
      <c r="X746" s="100"/>
      <c r="Y746" s="100"/>
      <c r="Z746" s="100"/>
      <c r="AA746" s="132"/>
      <c r="AB746" s="101"/>
      <c r="AC746" s="101"/>
      <c r="AD746" s="101"/>
      <c r="AE746" s="100"/>
      <c r="AF746" s="101"/>
      <c r="AG746" s="100"/>
      <c r="AH746" s="101"/>
      <c r="AI746" s="100"/>
      <c r="AJ746" s="101"/>
      <c r="AK746" s="100"/>
      <c r="AL746" s="101"/>
      <c r="AM746" s="101"/>
      <c r="AN746" s="8"/>
      <c r="AO746" s="147">
        <f>IFERROR(VLOOKUP(B746,'A2. Rate Change &amp; Enrollment'!$C$20:$K$769,3,FALSE),0)</f>
        <v>0</v>
      </c>
      <c r="AP746" s="147">
        <f>IFERROR(VLOOKUP(B746,'A2. Rate Change &amp; Enrollment'!$C$20:$K$769,7,FALSE),0)</f>
        <v>0</v>
      </c>
      <c r="AQ746" s="150" t="e">
        <f t="shared" si="94"/>
        <v>#DIV/0!</v>
      </c>
      <c r="AS746" s="177"/>
      <c r="AT746" s="177"/>
      <c r="AV746" s="153" t="e">
        <f t="shared" si="95"/>
        <v>#DIV/0!</v>
      </c>
      <c r="AW746" s="101"/>
      <c r="AY746" s="132"/>
      <c r="AZ746" s="101"/>
      <c r="BA746" s="94"/>
      <c r="BB746" s="94"/>
      <c r="BC746" s="94"/>
      <c r="BD746" s="94"/>
      <c r="BE746" s="101"/>
      <c r="BF746" s="132"/>
      <c r="BG746" s="98"/>
      <c r="BH746" s="74" t="str">
        <f t="shared" si="90"/>
        <v>N</v>
      </c>
      <c r="BI746" t="e">
        <f t="shared" si="91"/>
        <v>#DIV/0!</v>
      </c>
      <c r="BK746" s="283">
        <f>IFERROR(VLOOKUP($B746, 'A2. Rate Change &amp; Enrollment'!$C$14:$BY$769, 75, FALSE), 0)</f>
        <v>0</v>
      </c>
      <c r="BL746" s="283" t="e">
        <f t="shared" si="92"/>
        <v>#DIV/0!</v>
      </c>
      <c r="BM746" s="283" t="e">
        <f t="shared" si="93"/>
        <v>#DIV/0!</v>
      </c>
      <c r="BN746" t="e">
        <f t="shared" si="96"/>
        <v>#DIV/0!</v>
      </c>
    </row>
    <row r="747" spans="1:66" x14ac:dyDescent="0.35">
      <c r="A747" t="s">
        <v>1050</v>
      </c>
      <c r="B747" s="144"/>
      <c r="C747" s="98"/>
      <c r="D747" s="43" t="str">
        <f t="shared" si="89"/>
        <v>Other</v>
      </c>
      <c r="E747" s="100"/>
      <c r="F747" s="101"/>
      <c r="G747" s="100"/>
      <c r="H747" s="101"/>
      <c r="I747" s="100"/>
      <c r="J747" s="101"/>
      <c r="K747" s="100"/>
      <c r="L747" s="101"/>
      <c r="M747" s="100"/>
      <c r="N747" s="101"/>
      <c r="O747" s="100"/>
      <c r="P747" s="101"/>
      <c r="Q747" s="100"/>
      <c r="R747" s="101"/>
      <c r="S747" s="100"/>
      <c r="T747" s="101"/>
      <c r="U747" s="118"/>
      <c r="V747" s="118"/>
      <c r="W747" s="100"/>
      <c r="X747" s="100"/>
      <c r="Y747" s="100"/>
      <c r="Z747" s="100"/>
      <c r="AA747" s="132"/>
      <c r="AB747" s="101"/>
      <c r="AC747" s="101"/>
      <c r="AD747" s="101"/>
      <c r="AE747" s="100"/>
      <c r="AF747" s="101"/>
      <c r="AG747" s="100"/>
      <c r="AH747" s="101"/>
      <c r="AI747" s="100"/>
      <c r="AJ747" s="101"/>
      <c r="AK747" s="100"/>
      <c r="AL747" s="101"/>
      <c r="AM747" s="101"/>
      <c r="AN747" s="8"/>
      <c r="AO747" s="147">
        <f>IFERROR(VLOOKUP(B747,'A2. Rate Change &amp; Enrollment'!$C$20:$K$769,3,FALSE),0)</f>
        <v>0</v>
      </c>
      <c r="AP747" s="147">
        <f>IFERROR(VLOOKUP(B747,'A2. Rate Change &amp; Enrollment'!$C$20:$K$769,7,FALSE),0)</f>
        <v>0</v>
      </c>
      <c r="AQ747" s="150" t="e">
        <f t="shared" si="94"/>
        <v>#DIV/0!</v>
      </c>
      <c r="AS747" s="177"/>
      <c r="AT747" s="177"/>
      <c r="AV747" s="153" t="e">
        <f t="shared" si="95"/>
        <v>#DIV/0!</v>
      </c>
      <c r="AW747" s="101"/>
      <c r="AY747" s="132"/>
      <c r="AZ747" s="101"/>
      <c r="BA747" s="94"/>
      <c r="BB747" s="94"/>
      <c r="BC747" s="94"/>
      <c r="BD747" s="94"/>
      <c r="BE747" s="101"/>
      <c r="BF747" s="132"/>
      <c r="BG747" s="98"/>
      <c r="BH747" s="74" t="str">
        <f t="shared" si="90"/>
        <v>N</v>
      </c>
      <c r="BI747" t="e">
        <f t="shared" si="91"/>
        <v>#DIV/0!</v>
      </c>
      <c r="BK747" s="283">
        <f>IFERROR(VLOOKUP($B747, 'A2. Rate Change &amp; Enrollment'!$C$14:$BY$769, 75, FALSE), 0)</f>
        <v>0</v>
      </c>
      <c r="BL747" s="283" t="e">
        <f t="shared" si="92"/>
        <v>#DIV/0!</v>
      </c>
      <c r="BM747" s="283" t="e">
        <f t="shared" si="93"/>
        <v>#DIV/0!</v>
      </c>
      <c r="BN747" t="e">
        <f t="shared" si="96"/>
        <v>#DIV/0!</v>
      </c>
    </row>
    <row r="748" spans="1:66" x14ac:dyDescent="0.35">
      <c r="A748" t="s">
        <v>1051</v>
      </c>
      <c r="B748" s="144"/>
      <c r="C748" s="98"/>
      <c r="D748" s="43" t="str">
        <f t="shared" si="89"/>
        <v>Other</v>
      </c>
      <c r="E748" s="100"/>
      <c r="F748" s="101"/>
      <c r="G748" s="100"/>
      <c r="H748" s="101"/>
      <c r="I748" s="100"/>
      <c r="J748" s="101"/>
      <c r="K748" s="100"/>
      <c r="L748" s="101"/>
      <c r="M748" s="100"/>
      <c r="N748" s="101"/>
      <c r="O748" s="100"/>
      <c r="P748" s="101"/>
      <c r="Q748" s="100"/>
      <c r="R748" s="101"/>
      <c r="S748" s="100"/>
      <c r="T748" s="101"/>
      <c r="U748" s="118"/>
      <c r="V748" s="118"/>
      <c r="W748" s="100"/>
      <c r="X748" s="100"/>
      <c r="Y748" s="100"/>
      <c r="Z748" s="100"/>
      <c r="AA748" s="132"/>
      <c r="AB748" s="101"/>
      <c r="AC748" s="101"/>
      <c r="AD748" s="101"/>
      <c r="AE748" s="100"/>
      <c r="AF748" s="101"/>
      <c r="AG748" s="100"/>
      <c r="AH748" s="101"/>
      <c r="AI748" s="100"/>
      <c r="AJ748" s="101"/>
      <c r="AK748" s="100"/>
      <c r="AL748" s="101"/>
      <c r="AM748" s="101"/>
      <c r="AN748" s="8"/>
      <c r="AO748" s="147">
        <f>IFERROR(VLOOKUP(B748,'A2. Rate Change &amp; Enrollment'!$C$20:$K$769,3,FALSE),0)</f>
        <v>0</v>
      </c>
      <c r="AP748" s="147">
        <f>IFERROR(VLOOKUP(B748,'A2. Rate Change &amp; Enrollment'!$C$20:$K$769,7,FALSE),0)</f>
        <v>0</v>
      </c>
      <c r="AQ748" s="150" t="e">
        <f t="shared" si="94"/>
        <v>#DIV/0!</v>
      </c>
      <c r="AS748" s="177"/>
      <c r="AT748" s="177"/>
      <c r="AV748" s="153" t="e">
        <f t="shared" si="95"/>
        <v>#DIV/0!</v>
      </c>
      <c r="AW748" s="101"/>
      <c r="AY748" s="132"/>
      <c r="AZ748" s="101"/>
      <c r="BA748" s="94"/>
      <c r="BB748" s="94"/>
      <c r="BC748" s="94"/>
      <c r="BD748" s="94"/>
      <c r="BE748" s="101"/>
      <c r="BF748" s="132"/>
      <c r="BG748" s="98"/>
      <c r="BH748" s="74" t="str">
        <f t="shared" si="90"/>
        <v>N</v>
      </c>
      <c r="BI748" t="e">
        <f t="shared" si="91"/>
        <v>#DIV/0!</v>
      </c>
      <c r="BK748" s="283">
        <f>IFERROR(VLOOKUP($B748, 'A2. Rate Change &amp; Enrollment'!$C$14:$BY$769, 75, FALSE), 0)</f>
        <v>0</v>
      </c>
      <c r="BL748" s="283" t="e">
        <f t="shared" si="92"/>
        <v>#DIV/0!</v>
      </c>
      <c r="BM748" s="283" t="e">
        <f t="shared" si="93"/>
        <v>#DIV/0!</v>
      </c>
      <c r="BN748" t="e">
        <f t="shared" si="96"/>
        <v>#DIV/0!</v>
      </c>
    </row>
    <row r="749" spans="1:66" x14ac:dyDescent="0.35">
      <c r="A749" t="s">
        <v>1052</v>
      </c>
      <c r="B749" s="144"/>
      <c r="C749" s="98"/>
      <c r="D749" s="43" t="str">
        <f t="shared" si="89"/>
        <v>Other</v>
      </c>
      <c r="E749" s="100"/>
      <c r="F749" s="101"/>
      <c r="G749" s="100"/>
      <c r="H749" s="101"/>
      <c r="I749" s="100"/>
      <c r="J749" s="101"/>
      <c r="K749" s="100"/>
      <c r="L749" s="101"/>
      <c r="M749" s="100"/>
      <c r="N749" s="101"/>
      <c r="O749" s="100"/>
      <c r="P749" s="101"/>
      <c r="Q749" s="100"/>
      <c r="R749" s="101"/>
      <c r="S749" s="100"/>
      <c r="T749" s="101"/>
      <c r="U749" s="118"/>
      <c r="V749" s="118"/>
      <c r="W749" s="100"/>
      <c r="X749" s="100"/>
      <c r="Y749" s="100"/>
      <c r="Z749" s="100"/>
      <c r="AA749" s="132"/>
      <c r="AB749" s="101"/>
      <c r="AC749" s="101"/>
      <c r="AD749" s="101"/>
      <c r="AE749" s="100"/>
      <c r="AF749" s="101"/>
      <c r="AG749" s="100"/>
      <c r="AH749" s="101"/>
      <c r="AI749" s="100"/>
      <c r="AJ749" s="101"/>
      <c r="AK749" s="100"/>
      <c r="AL749" s="101"/>
      <c r="AM749" s="101"/>
      <c r="AN749" s="8"/>
      <c r="AO749" s="147">
        <f>IFERROR(VLOOKUP(B749,'A2. Rate Change &amp; Enrollment'!$C$20:$K$769,3,FALSE),0)</f>
        <v>0</v>
      </c>
      <c r="AP749" s="147">
        <f>IFERROR(VLOOKUP(B749,'A2. Rate Change &amp; Enrollment'!$C$20:$K$769,7,FALSE),0)</f>
        <v>0</v>
      </c>
      <c r="AQ749" s="150" t="e">
        <f t="shared" si="94"/>
        <v>#DIV/0!</v>
      </c>
      <c r="AS749" s="177"/>
      <c r="AT749" s="177"/>
      <c r="AV749" s="153" t="e">
        <f t="shared" si="95"/>
        <v>#DIV/0!</v>
      </c>
      <c r="AW749" s="101"/>
      <c r="AY749" s="132"/>
      <c r="AZ749" s="101"/>
      <c r="BA749" s="94"/>
      <c r="BB749" s="94"/>
      <c r="BC749" s="94"/>
      <c r="BD749" s="94"/>
      <c r="BE749" s="101"/>
      <c r="BF749" s="132"/>
      <c r="BG749" s="98"/>
      <c r="BH749" s="74" t="str">
        <f t="shared" si="90"/>
        <v>N</v>
      </c>
      <c r="BI749" t="e">
        <f t="shared" si="91"/>
        <v>#DIV/0!</v>
      </c>
      <c r="BK749" s="283">
        <f>IFERROR(VLOOKUP($B749, 'A2. Rate Change &amp; Enrollment'!$C$14:$BY$769, 75, FALSE), 0)</f>
        <v>0</v>
      </c>
      <c r="BL749" s="283" t="e">
        <f t="shared" si="92"/>
        <v>#DIV/0!</v>
      </c>
      <c r="BM749" s="283" t="e">
        <f t="shared" si="93"/>
        <v>#DIV/0!</v>
      </c>
      <c r="BN749" t="e">
        <f t="shared" si="96"/>
        <v>#DIV/0!</v>
      </c>
    </row>
    <row r="750" spans="1:66" x14ac:dyDescent="0.35">
      <c r="A750" t="s">
        <v>1053</v>
      </c>
      <c r="B750" s="144"/>
      <c r="C750" s="98"/>
      <c r="D750" s="43" t="str">
        <f t="shared" si="89"/>
        <v>Other</v>
      </c>
      <c r="E750" s="100"/>
      <c r="F750" s="101"/>
      <c r="G750" s="100"/>
      <c r="H750" s="101"/>
      <c r="I750" s="100"/>
      <c r="J750" s="101"/>
      <c r="K750" s="100"/>
      <c r="L750" s="101"/>
      <c r="M750" s="100"/>
      <c r="N750" s="101"/>
      <c r="O750" s="100"/>
      <c r="P750" s="101"/>
      <c r="Q750" s="100"/>
      <c r="R750" s="101"/>
      <c r="S750" s="100"/>
      <c r="T750" s="101"/>
      <c r="U750" s="118"/>
      <c r="V750" s="118"/>
      <c r="W750" s="100"/>
      <c r="X750" s="100"/>
      <c r="Y750" s="100"/>
      <c r="Z750" s="100"/>
      <c r="AA750" s="132"/>
      <c r="AB750" s="101"/>
      <c r="AC750" s="101"/>
      <c r="AD750" s="101"/>
      <c r="AE750" s="100"/>
      <c r="AF750" s="101"/>
      <c r="AG750" s="100"/>
      <c r="AH750" s="101"/>
      <c r="AI750" s="100"/>
      <c r="AJ750" s="101"/>
      <c r="AK750" s="100"/>
      <c r="AL750" s="101"/>
      <c r="AM750" s="101"/>
      <c r="AN750" s="8"/>
      <c r="AO750" s="147">
        <f>IFERROR(VLOOKUP(B750,'A2. Rate Change &amp; Enrollment'!$C$20:$K$769,3,FALSE),0)</f>
        <v>0</v>
      </c>
      <c r="AP750" s="147">
        <f>IFERROR(VLOOKUP(B750,'A2. Rate Change &amp; Enrollment'!$C$20:$K$769,7,FALSE),0)</f>
        <v>0</v>
      </c>
      <c r="AQ750" s="150" t="e">
        <f t="shared" si="94"/>
        <v>#DIV/0!</v>
      </c>
      <c r="AS750" s="177"/>
      <c r="AT750" s="177"/>
      <c r="AV750" s="153" t="e">
        <f t="shared" si="95"/>
        <v>#DIV/0!</v>
      </c>
      <c r="AW750" s="101"/>
      <c r="AY750" s="132"/>
      <c r="AZ750" s="101"/>
      <c r="BA750" s="94"/>
      <c r="BB750" s="94"/>
      <c r="BC750" s="94"/>
      <c r="BD750" s="94"/>
      <c r="BE750" s="101"/>
      <c r="BF750" s="132"/>
      <c r="BG750" s="98"/>
      <c r="BH750" s="74" t="str">
        <f t="shared" si="90"/>
        <v>N</v>
      </c>
      <c r="BI750" t="e">
        <f t="shared" si="91"/>
        <v>#DIV/0!</v>
      </c>
      <c r="BK750" s="283">
        <f>IFERROR(VLOOKUP($B750, 'A2. Rate Change &amp; Enrollment'!$C$14:$BY$769, 75, FALSE), 0)</f>
        <v>0</v>
      </c>
      <c r="BL750" s="283" t="e">
        <f t="shared" si="92"/>
        <v>#DIV/0!</v>
      </c>
      <c r="BM750" s="283" t="e">
        <f t="shared" si="93"/>
        <v>#DIV/0!</v>
      </c>
      <c r="BN750" t="e">
        <f t="shared" si="96"/>
        <v>#DIV/0!</v>
      </c>
    </row>
    <row r="751" spans="1:66" x14ac:dyDescent="0.35">
      <c r="A751" t="s">
        <v>1054</v>
      </c>
      <c r="B751" s="144"/>
      <c r="C751" s="98"/>
      <c r="D751" s="43" t="str">
        <f t="shared" si="89"/>
        <v>Other</v>
      </c>
      <c r="E751" s="100"/>
      <c r="F751" s="101"/>
      <c r="G751" s="100"/>
      <c r="H751" s="101"/>
      <c r="I751" s="100"/>
      <c r="J751" s="101"/>
      <c r="K751" s="100"/>
      <c r="L751" s="101"/>
      <c r="M751" s="100"/>
      <c r="N751" s="101"/>
      <c r="O751" s="100"/>
      <c r="P751" s="101"/>
      <c r="Q751" s="100"/>
      <c r="R751" s="101"/>
      <c r="S751" s="100"/>
      <c r="T751" s="101"/>
      <c r="U751" s="118"/>
      <c r="V751" s="118"/>
      <c r="W751" s="100"/>
      <c r="X751" s="100"/>
      <c r="Y751" s="100"/>
      <c r="Z751" s="100"/>
      <c r="AA751" s="132"/>
      <c r="AB751" s="101"/>
      <c r="AC751" s="101"/>
      <c r="AD751" s="101"/>
      <c r="AE751" s="100"/>
      <c r="AF751" s="101"/>
      <c r="AG751" s="100"/>
      <c r="AH751" s="101"/>
      <c r="AI751" s="100"/>
      <c r="AJ751" s="101"/>
      <c r="AK751" s="100"/>
      <c r="AL751" s="101"/>
      <c r="AM751" s="101"/>
      <c r="AN751" s="8"/>
      <c r="AO751" s="147">
        <f>IFERROR(VLOOKUP(B751,'A2. Rate Change &amp; Enrollment'!$C$20:$K$769,3,FALSE),0)</f>
        <v>0</v>
      </c>
      <c r="AP751" s="147">
        <f>IFERROR(VLOOKUP(B751,'A2. Rate Change &amp; Enrollment'!$C$20:$K$769,7,FALSE),0)</f>
        <v>0</v>
      </c>
      <c r="AQ751" s="150" t="e">
        <f t="shared" si="94"/>
        <v>#DIV/0!</v>
      </c>
      <c r="AS751" s="177"/>
      <c r="AT751" s="177"/>
      <c r="AV751" s="153" t="e">
        <f t="shared" si="95"/>
        <v>#DIV/0!</v>
      </c>
      <c r="AW751" s="101"/>
      <c r="AY751" s="132"/>
      <c r="AZ751" s="101"/>
      <c r="BA751" s="94"/>
      <c r="BB751" s="94"/>
      <c r="BC751" s="94"/>
      <c r="BD751" s="94"/>
      <c r="BE751" s="101"/>
      <c r="BF751" s="132"/>
      <c r="BG751" s="98"/>
      <c r="BH751" s="74" t="str">
        <f t="shared" si="90"/>
        <v>N</v>
      </c>
      <c r="BI751" t="e">
        <f t="shared" si="91"/>
        <v>#DIV/0!</v>
      </c>
      <c r="BK751" s="283">
        <f>IFERROR(VLOOKUP($B751, 'A2. Rate Change &amp; Enrollment'!$C$14:$BY$769, 75, FALSE), 0)</f>
        <v>0</v>
      </c>
      <c r="BL751" s="283" t="e">
        <f t="shared" si="92"/>
        <v>#DIV/0!</v>
      </c>
      <c r="BM751" s="283" t="e">
        <f t="shared" si="93"/>
        <v>#DIV/0!</v>
      </c>
      <c r="BN751" t="e">
        <f t="shared" si="96"/>
        <v>#DIV/0!</v>
      </c>
    </row>
    <row r="752" spans="1:66" x14ac:dyDescent="0.35">
      <c r="A752" t="s">
        <v>1055</v>
      </c>
      <c r="B752" s="144"/>
      <c r="C752" s="98"/>
      <c r="D752" s="43" t="str">
        <f t="shared" si="89"/>
        <v>Other</v>
      </c>
      <c r="E752" s="100"/>
      <c r="F752" s="101"/>
      <c r="G752" s="100"/>
      <c r="H752" s="101"/>
      <c r="I752" s="100"/>
      <c r="J752" s="101"/>
      <c r="K752" s="100"/>
      <c r="L752" s="101"/>
      <c r="M752" s="100"/>
      <c r="N752" s="101"/>
      <c r="O752" s="100"/>
      <c r="P752" s="101"/>
      <c r="Q752" s="100"/>
      <c r="R752" s="101"/>
      <c r="S752" s="100"/>
      <c r="T752" s="101"/>
      <c r="U752" s="118"/>
      <c r="V752" s="118"/>
      <c r="W752" s="100"/>
      <c r="X752" s="100"/>
      <c r="Y752" s="100"/>
      <c r="Z752" s="100"/>
      <c r="AA752" s="132"/>
      <c r="AB752" s="101"/>
      <c r="AC752" s="101"/>
      <c r="AD752" s="101"/>
      <c r="AE752" s="100"/>
      <c r="AF752" s="101"/>
      <c r="AG752" s="100"/>
      <c r="AH752" s="101"/>
      <c r="AI752" s="100"/>
      <c r="AJ752" s="101"/>
      <c r="AK752" s="100"/>
      <c r="AL752" s="101"/>
      <c r="AM752" s="101"/>
      <c r="AN752" s="8"/>
      <c r="AO752" s="147">
        <f>IFERROR(VLOOKUP(B752,'A2. Rate Change &amp; Enrollment'!$C$20:$K$769,3,FALSE),0)</f>
        <v>0</v>
      </c>
      <c r="AP752" s="147">
        <f>IFERROR(VLOOKUP(B752,'A2. Rate Change &amp; Enrollment'!$C$20:$K$769,7,FALSE),0)</f>
        <v>0</v>
      </c>
      <c r="AQ752" s="150" t="e">
        <f t="shared" si="94"/>
        <v>#DIV/0!</v>
      </c>
      <c r="AS752" s="177"/>
      <c r="AT752" s="177"/>
      <c r="AV752" s="153" t="e">
        <f t="shared" si="95"/>
        <v>#DIV/0!</v>
      </c>
      <c r="AW752" s="101"/>
      <c r="AY752" s="132"/>
      <c r="AZ752" s="101"/>
      <c r="BA752" s="94"/>
      <c r="BB752" s="94"/>
      <c r="BC752" s="94"/>
      <c r="BD752" s="94"/>
      <c r="BE752" s="101"/>
      <c r="BF752" s="132"/>
      <c r="BG752" s="98"/>
      <c r="BH752" s="74" t="str">
        <f t="shared" si="90"/>
        <v>N</v>
      </c>
      <c r="BI752" t="e">
        <f t="shared" si="91"/>
        <v>#DIV/0!</v>
      </c>
      <c r="BK752" s="283">
        <f>IFERROR(VLOOKUP($B752, 'A2. Rate Change &amp; Enrollment'!$C$14:$BY$769, 75, FALSE), 0)</f>
        <v>0</v>
      </c>
      <c r="BL752" s="283" t="e">
        <f t="shared" si="92"/>
        <v>#DIV/0!</v>
      </c>
      <c r="BM752" s="283" t="e">
        <f t="shared" si="93"/>
        <v>#DIV/0!</v>
      </c>
      <c r="BN752" t="e">
        <f t="shared" si="96"/>
        <v>#DIV/0!</v>
      </c>
    </row>
    <row r="753" spans="1:66" x14ac:dyDescent="0.35">
      <c r="A753" t="s">
        <v>1056</v>
      </c>
      <c r="B753" s="144"/>
      <c r="C753" s="98"/>
      <c r="D753" s="43" t="str">
        <f t="shared" si="89"/>
        <v>Other</v>
      </c>
      <c r="E753" s="100"/>
      <c r="F753" s="101"/>
      <c r="G753" s="100"/>
      <c r="H753" s="101"/>
      <c r="I753" s="100"/>
      <c r="J753" s="101"/>
      <c r="K753" s="100"/>
      <c r="L753" s="101"/>
      <c r="M753" s="100"/>
      <c r="N753" s="101"/>
      <c r="O753" s="100"/>
      <c r="P753" s="101"/>
      <c r="Q753" s="100"/>
      <c r="R753" s="101"/>
      <c r="S753" s="100"/>
      <c r="T753" s="101"/>
      <c r="U753" s="118"/>
      <c r="V753" s="118"/>
      <c r="W753" s="100"/>
      <c r="X753" s="100"/>
      <c r="Y753" s="100"/>
      <c r="Z753" s="100"/>
      <c r="AA753" s="132"/>
      <c r="AB753" s="101"/>
      <c r="AC753" s="101"/>
      <c r="AD753" s="101"/>
      <c r="AE753" s="100"/>
      <c r="AF753" s="101"/>
      <c r="AG753" s="100"/>
      <c r="AH753" s="101"/>
      <c r="AI753" s="100"/>
      <c r="AJ753" s="101"/>
      <c r="AK753" s="100"/>
      <c r="AL753" s="101"/>
      <c r="AM753" s="101"/>
      <c r="AN753" s="8"/>
      <c r="AO753" s="147">
        <f>IFERROR(VLOOKUP(B753,'A2. Rate Change &amp; Enrollment'!$C$20:$K$769,3,FALSE),0)</f>
        <v>0</v>
      </c>
      <c r="AP753" s="147">
        <f>IFERROR(VLOOKUP(B753,'A2. Rate Change &amp; Enrollment'!$C$20:$K$769,7,FALSE),0)</f>
        <v>0</v>
      </c>
      <c r="AQ753" s="150" t="e">
        <f t="shared" si="94"/>
        <v>#DIV/0!</v>
      </c>
      <c r="AS753" s="177"/>
      <c r="AT753" s="177"/>
      <c r="AV753" s="153" t="e">
        <f t="shared" si="95"/>
        <v>#DIV/0!</v>
      </c>
      <c r="AW753" s="101"/>
      <c r="AY753" s="132"/>
      <c r="AZ753" s="101"/>
      <c r="BA753" s="94"/>
      <c r="BB753" s="94"/>
      <c r="BC753" s="94"/>
      <c r="BD753" s="94"/>
      <c r="BE753" s="101"/>
      <c r="BF753" s="132"/>
      <c r="BG753" s="98"/>
      <c r="BH753" s="74" t="str">
        <f t="shared" si="90"/>
        <v>N</v>
      </c>
      <c r="BI753" t="e">
        <f t="shared" si="91"/>
        <v>#DIV/0!</v>
      </c>
      <c r="BK753" s="283">
        <f>IFERROR(VLOOKUP($B753, 'A2. Rate Change &amp; Enrollment'!$C$14:$BY$769, 75, FALSE), 0)</f>
        <v>0</v>
      </c>
      <c r="BL753" s="283" t="e">
        <f t="shared" si="92"/>
        <v>#DIV/0!</v>
      </c>
      <c r="BM753" s="283" t="e">
        <f t="shared" si="93"/>
        <v>#DIV/0!</v>
      </c>
      <c r="BN753" t="e">
        <f t="shared" si="96"/>
        <v>#DIV/0!</v>
      </c>
    </row>
    <row r="754" spans="1:66" x14ac:dyDescent="0.35">
      <c r="A754" t="s">
        <v>1057</v>
      </c>
      <c r="B754" s="144"/>
      <c r="C754" s="98"/>
      <c r="D754" s="43" t="str">
        <f t="shared" si="89"/>
        <v>Other</v>
      </c>
      <c r="E754" s="100"/>
      <c r="F754" s="101"/>
      <c r="G754" s="100"/>
      <c r="H754" s="101"/>
      <c r="I754" s="100"/>
      <c r="J754" s="101"/>
      <c r="K754" s="100"/>
      <c r="L754" s="101"/>
      <c r="M754" s="100"/>
      <c r="N754" s="101"/>
      <c r="O754" s="100"/>
      <c r="P754" s="101"/>
      <c r="Q754" s="100"/>
      <c r="R754" s="101"/>
      <c r="S754" s="100"/>
      <c r="T754" s="101"/>
      <c r="U754" s="118"/>
      <c r="V754" s="118"/>
      <c r="W754" s="100"/>
      <c r="X754" s="100"/>
      <c r="Y754" s="100"/>
      <c r="Z754" s="100"/>
      <c r="AA754" s="132"/>
      <c r="AB754" s="101"/>
      <c r="AC754" s="101"/>
      <c r="AD754" s="101"/>
      <c r="AE754" s="100"/>
      <c r="AF754" s="101"/>
      <c r="AG754" s="100"/>
      <c r="AH754" s="101"/>
      <c r="AI754" s="100"/>
      <c r="AJ754" s="101"/>
      <c r="AK754" s="100"/>
      <c r="AL754" s="101"/>
      <c r="AM754" s="101"/>
      <c r="AN754" s="8"/>
      <c r="AO754" s="147">
        <f>IFERROR(VLOOKUP(B754,'A2. Rate Change &amp; Enrollment'!$C$20:$K$769,3,FALSE),0)</f>
        <v>0</v>
      </c>
      <c r="AP754" s="147">
        <f>IFERROR(VLOOKUP(B754,'A2. Rate Change &amp; Enrollment'!$C$20:$K$769,7,FALSE),0)</f>
        <v>0</v>
      </c>
      <c r="AQ754" s="150" t="e">
        <f t="shared" si="94"/>
        <v>#DIV/0!</v>
      </c>
      <c r="AS754" s="177"/>
      <c r="AT754" s="177"/>
      <c r="AV754" s="153" t="e">
        <f t="shared" si="95"/>
        <v>#DIV/0!</v>
      </c>
      <c r="AW754" s="101"/>
      <c r="AY754" s="132"/>
      <c r="AZ754" s="101"/>
      <c r="BA754" s="94"/>
      <c r="BB754" s="94"/>
      <c r="BC754" s="94"/>
      <c r="BD754" s="94"/>
      <c r="BE754" s="101"/>
      <c r="BF754" s="132"/>
      <c r="BG754" s="98"/>
      <c r="BH754" s="74" t="str">
        <f t="shared" si="90"/>
        <v>N</v>
      </c>
      <c r="BI754" t="e">
        <f t="shared" si="91"/>
        <v>#DIV/0!</v>
      </c>
      <c r="BK754" s="283">
        <f>IFERROR(VLOOKUP($B754, 'A2. Rate Change &amp; Enrollment'!$C$14:$BY$769, 75, FALSE), 0)</f>
        <v>0</v>
      </c>
      <c r="BL754" s="283" t="e">
        <f t="shared" si="92"/>
        <v>#DIV/0!</v>
      </c>
      <c r="BM754" s="283" t="e">
        <f t="shared" si="93"/>
        <v>#DIV/0!</v>
      </c>
      <c r="BN754" t="e">
        <f t="shared" si="96"/>
        <v>#DIV/0!</v>
      </c>
    </row>
    <row r="755" spans="1:66" x14ac:dyDescent="0.35">
      <c r="A755" t="s">
        <v>1058</v>
      </c>
      <c r="B755" s="144"/>
      <c r="C755" s="98"/>
      <c r="D755" s="43" t="str">
        <f t="shared" si="89"/>
        <v>Other</v>
      </c>
      <c r="E755" s="100"/>
      <c r="F755" s="101"/>
      <c r="G755" s="100"/>
      <c r="H755" s="101"/>
      <c r="I755" s="100"/>
      <c r="J755" s="101"/>
      <c r="K755" s="100"/>
      <c r="L755" s="101"/>
      <c r="M755" s="100"/>
      <c r="N755" s="101"/>
      <c r="O755" s="100"/>
      <c r="P755" s="101"/>
      <c r="Q755" s="100"/>
      <c r="R755" s="101"/>
      <c r="S755" s="100"/>
      <c r="T755" s="101"/>
      <c r="U755" s="118"/>
      <c r="V755" s="118"/>
      <c r="W755" s="100"/>
      <c r="X755" s="100"/>
      <c r="Y755" s="100"/>
      <c r="Z755" s="100"/>
      <c r="AA755" s="132"/>
      <c r="AB755" s="101"/>
      <c r="AC755" s="101"/>
      <c r="AD755" s="101"/>
      <c r="AE755" s="100"/>
      <c r="AF755" s="101"/>
      <c r="AG755" s="100"/>
      <c r="AH755" s="101"/>
      <c r="AI755" s="100"/>
      <c r="AJ755" s="101"/>
      <c r="AK755" s="100"/>
      <c r="AL755" s="101"/>
      <c r="AM755" s="101"/>
      <c r="AN755" s="8"/>
      <c r="AO755" s="147">
        <f>IFERROR(VLOOKUP(B755,'A2. Rate Change &amp; Enrollment'!$C$20:$K$769,3,FALSE),0)</f>
        <v>0</v>
      </c>
      <c r="AP755" s="147">
        <f>IFERROR(VLOOKUP(B755,'A2. Rate Change &amp; Enrollment'!$C$20:$K$769,7,FALSE),0)</f>
        <v>0</v>
      </c>
      <c r="AQ755" s="150" t="e">
        <f t="shared" si="94"/>
        <v>#DIV/0!</v>
      </c>
      <c r="AS755" s="177"/>
      <c r="AT755" s="177"/>
      <c r="AV755" s="153" t="e">
        <f t="shared" si="95"/>
        <v>#DIV/0!</v>
      </c>
      <c r="AW755" s="101"/>
      <c r="AY755" s="132"/>
      <c r="AZ755" s="101"/>
      <c r="BA755" s="94"/>
      <c r="BB755" s="94"/>
      <c r="BC755" s="94"/>
      <c r="BD755" s="94"/>
      <c r="BE755" s="101"/>
      <c r="BF755" s="132"/>
      <c r="BG755" s="98"/>
      <c r="BH755" s="74" t="str">
        <f t="shared" si="90"/>
        <v>N</v>
      </c>
      <c r="BI755" t="e">
        <f t="shared" si="91"/>
        <v>#DIV/0!</v>
      </c>
      <c r="BK755" s="283">
        <f>IFERROR(VLOOKUP($B755, 'A2. Rate Change &amp; Enrollment'!$C$14:$BY$769, 75, FALSE), 0)</f>
        <v>0</v>
      </c>
      <c r="BL755" s="283" t="e">
        <f t="shared" si="92"/>
        <v>#DIV/0!</v>
      </c>
      <c r="BM755" s="283" t="e">
        <f t="shared" si="93"/>
        <v>#DIV/0!</v>
      </c>
      <c r="BN755" t="e">
        <f t="shared" si="96"/>
        <v>#DIV/0!</v>
      </c>
    </row>
    <row r="756" spans="1:66" x14ac:dyDescent="0.35">
      <c r="A756" t="s">
        <v>1059</v>
      </c>
      <c r="B756" s="144"/>
      <c r="C756" s="98"/>
      <c r="D756" s="43" t="str">
        <f t="shared" si="89"/>
        <v>Other</v>
      </c>
      <c r="E756" s="100"/>
      <c r="F756" s="101"/>
      <c r="G756" s="100"/>
      <c r="H756" s="101"/>
      <c r="I756" s="100"/>
      <c r="J756" s="101"/>
      <c r="K756" s="100"/>
      <c r="L756" s="101"/>
      <c r="M756" s="100"/>
      <c r="N756" s="101"/>
      <c r="O756" s="100"/>
      <c r="P756" s="101"/>
      <c r="Q756" s="100"/>
      <c r="R756" s="101"/>
      <c r="S756" s="100"/>
      <c r="T756" s="101"/>
      <c r="U756" s="118"/>
      <c r="V756" s="118"/>
      <c r="W756" s="100"/>
      <c r="X756" s="100"/>
      <c r="Y756" s="100"/>
      <c r="Z756" s="100"/>
      <c r="AA756" s="132"/>
      <c r="AB756" s="101"/>
      <c r="AC756" s="101"/>
      <c r="AD756" s="101"/>
      <c r="AE756" s="100"/>
      <c r="AF756" s="101"/>
      <c r="AG756" s="100"/>
      <c r="AH756" s="101"/>
      <c r="AI756" s="100"/>
      <c r="AJ756" s="101"/>
      <c r="AK756" s="100"/>
      <c r="AL756" s="101"/>
      <c r="AM756" s="101"/>
      <c r="AN756" s="8"/>
      <c r="AO756" s="147">
        <f>IFERROR(VLOOKUP(B756,'A2. Rate Change &amp; Enrollment'!$C$20:$K$769,3,FALSE),0)</f>
        <v>0</v>
      </c>
      <c r="AP756" s="147">
        <f>IFERROR(VLOOKUP(B756,'A2. Rate Change &amp; Enrollment'!$C$20:$K$769,7,FALSE),0)</f>
        <v>0</v>
      </c>
      <c r="AQ756" s="150" t="e">
        <f t="shared" si="94"/>
        <v>#DIV/0!</v>
      </c>
      <c r="AS756" s="177"/>
      <c r="AT756" s="177"/>
      <c r="AV756" s="153" t="e">
        <f t="shared" si="95"/>
        <v>#DIV/0!</v>
      </c>
      <c r="AW756" s="101"/>
      <c r="AY756" s="132"/>
      <c r="AZ756" s="101"/>
      <c r="BA756" s="94"/>
      <c r="BB756" s="94"/>
      <c r="BC756" s="94"/>
      <c r="BD756" s="94"/>
      <c r="BE756" s="101"/>
      <c r="BF756" s="132"/>
      <c r="BG756" s="98"/>
      <c r="BH756" s="74" t="str">
        <f t="shared" si="90"/>
        <v>N</v>
      </c>
      <c r="BI756" t="e">
        <f t="shared" si="91"/>
        <v>#DIV/0!</v>
      </c>
      <c r="BK756" s="283">
        <f>IFERROR(VLOOKUP($B756, 'A2. Rate Change &amp; Enrollment'!$C$14:$BY$769, 75, FALSE), 0)</f>
        <v>0</v>
      </c>
      <c r="BL756" s="283" t="e">
        <f t="shared" si="92"/>
        <v>#DIV/0!</v>
      </c>
      <c r="BM756" s="283" t="e">
        <f t="shared" si="93"/>
        <v>#DIV/0!</v>
      </c>
      <c r="BN756" t="e">
        <f t="shared" si="96"/>
        <v>#DIV/0!</v>
      </c>
    </row>
    <row r="757" spans="1:66" x14ac:dyDescent="0.35">
      <c r="A757" t="s">
        <v>1060</v>
      </c>
      <c r="B757" s="144"/>
      <c r="C757" s="98"/>
      <c r="D757" s="43" t="str">
        <f t="shared" si="89"/>
        <v>Other</v>
      </c>
      <c r="E757" s="100"/>
      <c r="F757" s="101"/>
      <c r="G757" s="100"/>
      <c r="H757" s="101"/>
      <c r="I757" s="100"/>
      <c r="J757" s="101"/>
      <c r="K757" s="100"/>
      <c r="L757" s="101"/>
      <c r="M757" s="100"/>
      <c r="N757" s="101"/>
      <c r="O757" s="100"/>
      <c r="P757" s="101"/>
      <c r="Q757" s="100"/>
      <c r="R757" s="101"/>
      <c r="S757" s="100"/>
      <c r="T757" s="101"/>
      <c r="U757" s="118"/>
      <c r="V757" s="118"/>
      <c r="W757" s="100"/>
      <c r="X757" s="100"/>
      <c r="Y757" s="100"/>
      <c r="Z757" s="100"/>
      <c r="AA757" s="132"/>
      <c r="AB757" s="101"/>
      <c r="AC757" s="101"/>
      <c r="AD757" s="101"/>
      <c r="AE757" s="100"/>
      <c r="AF757" s="101"/>
      <c r="AG757" s="100"/>
      <c r="AH757" s="101"/>
      <c r="AI757" s="100"/>
      <c r="AJ757" s="101"/>
      <c r="AK757" s="100"/>
      <c r="AL757" s="101"/>
      <c r="AM757" s="101"/>
      <c r="AN757" s="8"/>
      <c r="AO757" s="147">
        <f>IFERROR(VLOOKUP(B757,'A2. Rate Change &amp; Enrollment'!$C$20:$K$769,3,FALSE),0)</f>
        <v>0</v>
      </c>
      <c r="AP757" s="147">
        <f>IFERROR(VLOOKUP(B757,'A2. Rate Change &amp; Enrollment'!$C$20:$K$769,7,FALSE),0)</f>
        <v>0</v>
      </c>
      <c r="AQ757" s="150" t="e">
        <f t="shared" si="94"/>
        <v>#DIV/0!</v>
      </c>
      <c r="AS757" s="177"/>
      <c r="AT757" s="177"/>
      <c r="AV757" s="153" t="e">
        <f t="shared" si="95"/>
        <v>#DIV/0!</v>
      </c>
      <c r="AW757" s="101"/>
      <c r="AY757" s="132"/>
      <c r="AZ757" s="101"/>
      <c r="BA757" s="94"/>
      <c r="BB757" s="94"/>
      <c r="BC757" s="94"/>
      <c r="BD757" s="94"/>
      <c r="BE757" s="101"/>
      <c r="BF757" s="132"/>
      <c r="BG757" s="98"/>
      <c r="BH757" s="74" t="str">
        <f t="shared" si="90"/>
        <v>N</v>
      </c>
      <c r="BI757" t="e">
        <f t="shared" si="91"/>
        <v>#DIV/0!</v>
      </c>
      <c r="BK757" s="283">
        <f>IFERROR(VLOOKUP($B757, 'A2. Rate Change &amp; Enrollment'!$C$14:$BY$769, 75, FALSE), 0)</f>
        <v>0</v>
      </c>
      <c r="BL757" s="283" t="e">
        <f t="shared" si="92"/>
        <v>#DIV/0!</v>
      </c>
      <c r="BM757" s="283" t="e">
        <f t="shared" si="93"/>
        <v>#DIV/0!</v>
      </c>
      <c r="BN757" t="e">
        <f t="shared" si="96"/>
        <v>#DIV/0!</v>
      </c>
    </row>
    <row r="758" spans="1:66" x14ac:dyDescent="0.35">
      <c r="A758" t="s">
        <v>1061</v>
      </c>
      <c r="B758" s="144"/>
      <c r="C758" s="98"/>
      <c r="D758" s="43" t="str">
        <f t="shared" si="89"/>
        <v>Other</v>
      </c>
      <c r="E758" s="100"/>
      <c r="F758" s="101"/>
      <c r="G758" s="100"/>
      <c r="H758" s="101"/>
      <c r="I758" s="100"/>
      <c r="J758" s="101"/>
      <c r="K758" s="100"/>
      <c r="L758" s="101"/>
      <c r="M758" s="100"/>
      <c r="N758" s="101"/>
      <c r="O758" s="100"/>
      <c r="P758" s="101"/>
      <c r="Q758" s="100"/>
      <c r="R758" s="101"/>
      <c r="S758" s="100"/>
      <c r="T758" s="101"/>
      <c r="U758" s="118"/>
      <c r="V758" s="118"/>
      <c r="W758" s="100"/>
      <c r="X758" s="100"/>
      <c r="Y758" s="100"/>
      <c r="Z758" s="100"/>
      <c r="AA758" s="132"/>
      <c r="AB758" s="101"/>
      <c r="AC758" s="101"/>
      <c r="AD758" s="101"/>
      <c r="AE758" s="100"/>
      <c r="AF758" s="101"/>
      <c r="AG758" s="100"/>
      <c r="AH758" s="101"/>
      <c r="AI758" s="100"/>
      <c r="AJ758" s="101"/>
      <c r="AK758" s="100"/>
      <c r="AL758" s="101"/>
      <c r="AM758" s="101"/>
      <c r="AN758" s="8"/>
      <c r="AO758" s="147">
        <f>IFERROR(VLOOKUP(B758,'A2. Rate Change &amp; Enrollment'!$C$20:$K$769,3,FALSE),0)</f>
        <v>0</v>
      </c>
      <c r="AP758" s="147">
        <f>IFERROR(VLOOKUP(B758,'A2. Rate Change &amp; Enrollment'!$C$20:$K$769,7,FALSE),0)</f>
        <v>0</v>
      </c>
      <c r="AQ758" s="150" t="e">
        <f t="shared" si="94"/>
        <v>#DIV/0!</v>
      </c>
      <c r="AS758" s="177"/>
      <c r="AT758" s="177"/>
      <c r="AV758" s="153" t="e">
        <f t="shared" si="95"/>
        <v>#DIV/0!</v>
      </c>
      <c r="AW758" s="101"/>
      <c r="AY758" s="132"/>
      <c r="AZ758" s="101"/>
      <c r="BA758" s="94"/>
      <c r="BB758" s="94"/>
      <c r="BC758" s="94"/>
      <c r="BD758" s="94"/>
      <c r="BE758" s="101"/>
      <c r="BF758" s="132"/>
      <c r="BG758" s="98"/>
      <c r="BH758" s="74" t="str">
        <f t="shared" si="90"/>
        <v>N</v>
      </c>
      <c r="BI758" t="e">
        <f t="shared" si="91"/>
        <v>#DIV/0!</v>
      </c>
      <c r="BK758" s="283">
        <f>IFERROR(VLOOKUP($B758, 'A2. Rate Change &amp; Enrollment'!$C$14:$BY$769, 75, FALSE), 0)</f>
        <v>0</v>
      </c>
      <c r="BL758" s="283" t="e">
        <f t="shared" si="92"/>
        <v>#DIV/0!</v>
      </c>
      <c r="BM758" s="283" t="e">
        <f t="shared" si="93"/>
        <v>#DIV/0!</v>
      </c>
      <c r="BN758" t="e">
        <f t="shared" si="96"/>
        <v>#DIV/0!</v>
      </c>
    </row>
    <row r="759" spans="1:66" x14ac:dyDescent="0.35">
      <c r="A759" t="s">
        <v>1062</v>
      </c>
      <c r="B759" s="144"/>
      <c r="C759" s="98"/>
      <c r="D759" s="43" t="str">
        <f t="shared" si="89"/>
        <v>Other</v>
      </c>
      <c r="E759" s="100"/>
      <c r="F759" s="101"/>
      <c r="G759" s="100"/>
      <c r="H759" s="101"/>
      <c r="I759" s="100"/>
      <c r="J759" s="101"/>
      <c r="K759" s="100"/>
      <c r="L759" s="101"/>
      <c r="M759" s="100"/>
      <c r="N759" s="101"/>
      <c r="O759" s="100"/>
      <c r="P759" s="101"/>
      <c r="Q759" s="100"/>
      <c r="R759" s="101"/>
      <c r="S759" s="100"/>
      <c r="T759" s="101"/>
      <c r="U759" s="118"/>
      <c r="V759" s="118"/>
      <c r="W759" s="100"/>
      <c r="X759" s="100"/>
      <c r="Y759" s="100"/>
      <c r="Z759" s="100"/>
      <c r="AA759" s="132"/>
      <c r="AB759" s="101"/>
      <c r="AC759" s="101"/>
      <c r="AD759" s="101"/>
      <c r="AE759" s="100"/>
      <c r="AF759" s="101"/>
      <c r="AG759" s="100"/>
      <c r="AH759" s="101"/>
      <c r="AI759" s="100"/>
      <c r="AJ759" s="101"/>
      <c r="AK759" s="100"/>
      <c r="AL759" s="101"/>
      <c r="AM759" s="101"/>
      <c r="AN759" s="8"/>
      <c r="AO759" s="147">
        <f>IFERROR(VLOOKUP(B759,'A2. Rate Change &amp; Enrollment'!$C$20:$K$769,3,FALSE),0)</f>
        <v>0</v>
      </c>
      <c r="AP759" s="147">
        <f>IFERROR(VLOOKUP(B759,'A2. Rate Change &amp; Enrollment'!$C$20:$K$769,7,FALSE),0)</f>
        <v>0</v>
      </c>
      <c r="AQ759" s="150" t="e">
        <f t="shared" si="94"/>
        <v>#DIV/0!</v>
      </c>
      <c r="AS759" s="177"/>
      <c r="AT759" s="177"/>
      <c r="AV759" s="153" t="e">
        <f t="shared" si="95"/>
        <v>#DIV/0!</v>
      </c>
      <c r="AW759" s="101"/>
      <c r="AY759" s="132"/>
      <c r="AZ759" s="101"/>
      <c r="BA759" s="94"/>
      <c r="BB759" s="94"/>
      <c r="BC759" s="94"/>
      <c r="BD759" s="94"/>
      <c r="BE759" s="101"/>
      <c r="BF759" s="132"/>
      <c r="BG759" s="98"/>
      <c r="BH759" s="74" t="str">
        <f t="shared" si="90"/>
        <v>N</v>
      </c>
      <c r="BI759" t="e">
        <f t="shared" si="91"/>
        <v>#DIV/0!</v>
      </c>
      <c r="BK759" s="283">
        <f>IFERROR(VLOOKUP($B759, 'A2. Rate Change &amp; Enrollment'!$C$14:$BY$769, 75, FALSE), 0)</f>
        <v>0</v>
      </c>
      <c r="BL759" s="283" t="e">
        <f t="shared" si="92"/>
        <v>#DIV/0!</v>
      </c>
      <c r="BM759" s="283" t="e">
        <f t="shared" si="93"/>
        <v>#DIV/0!</v>
      </c>
      <c r="BN759" t="e">
        <f t="shared" si="96"/>
        <v>#DIV/0!</v>
      </c>
    </row>
    <row r="760" spans="1:66" x14ac:dyDescent="0.35">
      <c r="A760" t="s">
        <v>1063</v>
      </c>
      <c r="B760" s="144"/>
      <c r="C760" s="98"/>
      <c r="D760" s="43" t="str">
        <f t="shared" si="89"/>
        <v>Other</v>
      </c>
      <c r="E760" s="100"/>
      <c r="F760" s="101"/>
      <c r="G760" s="100"/>
      <c r="H760" s="101"/>
      <c r="I760" s="100"/>
      <c r="J760" s="101"/>
      <c r="K760" s="100"/>
      <c r="L760" s="101"/>
      <c r="M760" s="100"/>
      <c r="N760" s="101"/>
      <c r="O760" s="100"/>
      <c r="P760" s="101"/>
      <c r="Q760" s="100"/>
      <c r="R760" s="101"/>
      <c r="S760" s="100"/>
      <c r="T760" s="101"/>
      <c r="U760" s="118"/>
      <c r="V760" s="118"/>
      <c r="W760" s="100"/>
      <c r="X760" s="100"/>
      <c r="Y760" s="100"/>
      <c r="Z760" s="100"/>
      <c r="AA760" s="132"/>
      <c r="AB760" s="101"/>
      <c r="AC760" s="101"/>
      <c r="AD760" s="101"/>
      <c r="AE760" s="100"/>
      <c r="AF760" s="101"/>
      <c r="AG760" s="100"/>
      <c r="AH760" s="101"/>
      <c r="AI760" s="100"/>
      <c r="AJ760" s="101"/>
      <c r="AK760" s="100"/>
      <c r="AL760" s="101"/>
      <c r="AM760" s="101"/>
      <c r="AN760" s="8"/>
      <c r="AO760" s="147">
        <f>IFERROR(VLOOKUP(B760,'A2. Rate Change &amp; Enrollment'!$C$20:$K$769,3,FALSE),0)</f>
        <v>0</v>
      </c>
      <c r="AP760" s="147">
        <f>IFERROR(VLOOKUP(B760,'A2. Rate Change &amp; Enrollment'!$C$20:$K$769,7,FALSE),0)</f>
        <v>0</v>
      </c>
      <c r="AQ760" s="150" t="e">
        <f t="shared" si="94"/>
        <v>#DIV/0!</v>
      </c>
      <c r="AS760" s="177"/>
      <c r="AT760" s="177"/>
      <c r="AV760" s="153" t="e">
        <f t="shared" si="95"/>
        <v>#DIV/0!</v>
      </c>
      <c r="AW760" s="101"/>
      <c r="AY760" s="132"/>
      <c r="AZ760" s="101"/>
      <c r="BA760" s="94"/>
      <c r="BB760" s="94"/>
      <c r="BC760" s="94"/>
      <c r="BD760" s="94"/>
      <c r="BE760" s="101"/>
      <c r="BF760" s="132"/>
      <c r="BG760" s="98"/>
      <c r="BH760" s="74" t="str">
        <f t="shared" si="90"/>
        <v>N</v>
      </c>
      <c r="BI760" t="e">
        <f t="shared" si="91"/>
        <v>#DIV/0!</v>
      </c>
      <c r="BK760" s="283">
        <f>IFERROR(VLOOKUP($B760, 'A2. Rate Change &amp; Enrollment'!$C$14:$BY$769, 75, FALSE), 0)</f>
        <v>0</v>
      </c>
      <c r="BL760" s="283" t="e">
        <f t="shared" si="92"/>
        <v>#DIV/0!</v>
      </c>
      <c r="BM760" s="283" t="e">
        <f t="shared" si="93"/>
        <v>#DIV/0!</v>
      </c>
      <c r="BN760" t="e">
        <f t="shared" si="96"/>
        <v>#DIV/0!</v>
      </c>
    </row>
    <row r="761" spans="1:66" x14ac:dyDescent="0.35">
      <c r="A761" t="s">
        <v>1064</v>
      </c>
      <c r="B761" s="144"/>
      <c r="C761" s="98"/>
      <c r="D761" s="43" t="str">
        <f t="shared" si="89"/>
        <v>Other</v>
      </c>
      <c r="E761" s="100"/>
      <c r="F761" s="101"/>
      <c r="G761" s="100"/>
      <c r="H761" s="101"/>
      <c r="I761" s="100"/>
      <c r="J761" s="101"/>
      <c r="K761" s="100"/>
      <c r="L761" s="101"/>
      <c r="M761" s="100"/>
      <c r="N761" s="101"/>
      <c r="O761" s="100"/>
      <c r="P761" s="101"/>
      <c r="Q761" s="100"/>
      <c r="R761" s="101"/>
      <c r="S761" s="100"/>
      <c r="T761" s="101"/>
      <c r="U761" s="118"/>
      <c r="V761" s="118"/>
      <c r="W761" s="100"/>
      <c r="X761" s="100"/>
      <c r="Y761" s="100"/>
      <c r="Z761" s="100"/>
      <c r="AA761" s="132"/>
      <c r="AB761" s="101"/>
      <c r="AC761" s="101"/>
      <c r="AD761" s="101"/>
      <c r="AE761" s="100"/>
      <c r="AF761" s="101"/>
      <c r="AG761" s="100"/>
      <c r="AH761" s="101"/>
      <c r="AI761" s="100"/>
      <c r="AJ761" s="101"/>
      <c r="AK761" s="100"/>
      <c r="AL761" s="101"/>
      <c r="AM761" s="101"/>
      <c r="AN761" s="8"/>
      <c r="AO761" s="147">
        <f>IFERROR(VLOOKUP(B761,'A2. Rate Change &amp; Enrollment'!$C$20:$K$769,3,FALSE),0)</f>
        <v>0</v>
      </c>
      <c r="AP761" s="147">
        <f>IFERROR(VLOOKUP(B761,'A2. Rate Change &amp; Enrollment'!$C$20:$K$769,7,FALSE),0)</f>
        <v>0</v>
      </c>
      <c r="AQ761" s="150" t="e">
        <f t="shared" si="94"/>
        <v>#DIV/0!</v>
      </c>
      <c r="AS761" s="177"/>
      <c r="AT761" s="177"/>
      <c r="AV761" s="153" t="e">
        <f t="shared" si="95"/>
        <v>#DIV/0!</v>
      </c>
      <c r="AW761" s="101"/>
      <c r="AY761" s="132"/>
      <c r="AZ761" s="101"/>
      <c r="BA761" s="94"/>
      <c r="BB761" s="94"/>
      <c r="BC761" s="94"/>
      <c r="BD761" s="94"/>
      <c r="BE761" s="101"/>
      <c r="BF761" s="132"/>
      <c r="BG761" s="98"/>
      <c r="BH761" s="74" t="str">
        <f t="shared" si="90"/>
        <v>N</v>
      </c>
      <c r="BI761" t="e">
        <f t="shared" si="91"/>
        <v>#DIV/0!</v>
      </c>
      <c r="BK761" s="283">
        <f>IFERROR(VLOOKUP($B761, 'A2. Rate Change &amp; Enrollment'!$C$14:$BY$769, 75, FALSE), 0)</f>
        <v>0</v>
      </c>
      <c r="BL761" s="283" t="e">
        <f t="shared" si="92"/>
        <v>#DIV/0!</v>
      </c>
      <c r="BM761" s="283" t="e">
        <f t="shared" si="93"/>
        <v>#DIV/0!</v>
      </c>
      <c r="BN761" t="e">
        <f t="shared" si="96"/>
        <v>#DIV/0!</v>
      </c>
    </row>
    <row r="762" spans="1:66" x14ac:dyDescent="0.35">
      <c r="A762" t="s">
        <v>1065</v>
      </c>
      <c r="B762" s="144"/>
      <c r="C762" s="98"/>
      <c r="D762" s="43" t="str">
        <f t="shared" si="89"/>
        <v>Other</v>
      </c>
      <c r="E762" s="100"/>
      <c r="F762" s="101"/>
      <c r="G762" s="100"/>
      <c r="H762" s="101"/>
      <c r="I762" s="100"/>
      <c r="J762" s="101"/>
      <c r="K762" s="100"/>
      <c r="L762" s="101"/>
      <c r="M762" s="100"/>
      <c r="N762" s="101"/>
      <c r="O762" s="100"/>
      <c r="P762" s="101"/>
      <c r="Q762" s="100"/>
      <c r="R762" s="101"/>
      <c r="S762" s="100"/>
      <c r="T762" s="101"/>
      <c r="U762" s="118"/>
      <c r="V762" s="118"/>
      <c r="W762" s="100"/>
      <c r="X762" s="100"/>
      <c r="Y762" s="100"/>
      <c r="Z762" s="100"/>
      <c r="AA762" s="132"/>
      <c r="AB762" s="101"/>
      <c r="AC762" s="101"/>
      <c r="AD762" s="101"/>
      <c r="AE762" s="100"/>
      <c r="AF762" s="101"/>
      <c r="AG762" s="100"/>
      <c r="AH762" s="101"/>
      <c r="AI762" s="100"/>
      <c r="AJ762" s="101"/>
      <c r="AK762" s="100"/>
      <c r="AL762" s="101"/>
      <c r="AM762" s="101"/>
      <c r="AN762" s="8"/>
      <c r="AO762" s="147">
        <f>IFERROR(VLOOKUP(B762,'A2. Rate Change &amp; Enrollment'!$C$20:$K$769,3,FALSE),0)</f>
        <v>0</v>
      </c>
      <c r="AP762" s="147">
        <f>IFERROR(VLOOKUP(B762,'A2. Rate Change &amp; Enrollment'!$C$20:$K$769,7,FALSE),0)</f>
        <v>0</v>
      </c>
      <c r="AQ762" s="150" t="e">
        <f t="shared" si="94"/>
        <v>#DIV/0!</v>
      </c>
      <c r="AS762" s="177"/>
      <c r="AT762" s="177"/>
      <c r="AV762" s="153" t="e">
        <f t="shared" si="95"/>
        <v>#DIV/0!</v>
      </c>
      <c r="AW762" s="101"/>
      <c r="AY762" s="132"/>
      <c r="AZ762" s="101"/>
      <c r="BA762" s="94"/>
      <c r="BB762" s="94"/>
      <c r="BC762" s="94"/>
      <c r="BD762" s="94"/>
      <c r="BE762" s="101"/>
      <c r="BF762" s="132"/>
      <c r="BG762" s="98"/>
      <c r="BH762" s="74" t="str">
        <f t="shared" si="90"/>
        <v>N</v>
      </c>
      <c r="BI762" t="e">
        <f t="shared" si="91"/>
        <v>#DIV/0!</v>
      </c>
      <c r="BK762" s="283">
        <f>IFERROR(VLOOKUP($B762, 'A2. Rate Change &amp; Enrollment'!$C$14:$BY$769, 75, FALSE), 0)</f>
        <v>0</v>
      </c>
      <c r="BL762" s="283" t="e">
        <f t="shared" si="92"/>
        <v>#DIV/0!</v>
      </c>
      <c r="BM762" s="283" t="e">
        <f t="shared" si="93"/>
        <v>#DIV/0!</v>
      </c>
      <c r="BN762" t="e">
        <f t="shared" si="96"/>
        <v>#DIV/0!</v>
      </c>
    </row>
    <row r="763" spans="1:66" x14ac:dyDescent="0.35">
      <c r="A763" t="s">
        <v>1066</v>
      </c>
      <c r="B763" s="144"/>
      <c r="C763" s="98"/>
      <c r="D763" s="43" t="str">
        <f t="shared" si="89"/>
        <v>Other</v>
      </c>
      <c r="E763" s="100"/>
      <c r="F763" s="101"/>
      <c r="G763" s="100"/>
      <c r="H763" s="101"/>
      <c r="I763" s="100"/>
      <c r="J763" s="101"/>
      <c r="K763" s="100"/>
      <c r="L763" s="101"/>
      <c r="M763" s="100"/>
      <c r="N763" s="101"/>
      <c r="O763" s="100"/>
      <c r="P763" s="101"/>
      <c r="Q763" s="100"/>
      <c r="R763" s="101"/>
      <c r="S763" s="100"/>
      <c r="T763" s="101"/>
      <c r="U763" s="118"/>
      <c r="V763" s="118"/>
      <c r="W763" s="100"/>
      <c r="X763" s="100"/>
      <c r="Y763" s="100"/>
      <c r="Z763" s="100"/>
      <c r="AA763" s="132"/>
      <c r="AB763" s="101"/>
      <c r="AC763" s="101"/>
      <c r="AD763" s="101"/>
      <c r="AE763" s="100"/>
      <c r="AF763" s="101"/>
      <c r="AG763" s="100"/>
      <c r="AH763" s="101"/>
      <c r="AI763" s="100"/>
      <c r="AJ763" s="101"/>
      <c r="AK763" s="100"/>
      <c r="AL763" s="101"/>
      <c r="AM763" s="101"/>
      <c r="AN763" s="8"/>
      <c r="AO763" s="147">
        <f>IFERROR(VLOOKUP(B763,'A2. Rate Change &amp; Enrollment'!$C$20:$K$769,3,FALSE),0)</f>
        <v>0</v>
      </c>
      <c r="AP763" s="147">
        <f>IFERROR(VLOOKUP(B763,'A2. Rate Change &amp; Enrollment'!$C$20:$K$769,7,FALSE),0)</f>
        <v>0</v>
      </c>
      <c r="AQ763" s="150" t="e">
        <f t="shared" si="94"/>
        <v>#DIV/0!</v>
      </c>
      <c r="AS763" s="177"/>
      <c r="AT763" s="177"/>
      <c r="AV763" s="153" t="e">
        <f t="shared" si="95"/>
        <v>#DIV/0!</v>
      </c>
      <c r="AW763" s="101"/>
      <c r="AY763" s="132"/>
      <c r="AZ763" s="101"/>
      <c r="BA763" s="94"/>
      <c r="BB763" s="94"/>
      <c r="BC763" s="94"/>
      <c r="BD763" s="94"/>
      <c r="BE763" s="101"/>
      <c r="BF763" s="132"/>
      <c r="BG763" s="98"/>
      <c r="BH763" s="74" t="str">
        <f t="shared" si="90"/>
        <v>N</v>
      </c>
      <c r="BI763" t="e">
        <f t="shared" si="91"/>
        <v>#DIV/0!</v>
      </c>
      <c r="BK763" s="283">
        <f>IFERROR(VLOOKUP($B763, 'A2. Rate Change &amp; Enrollment'!$C$14:$BY$769, 75, FALSE), 0)</f>
        <v>0</v>
      </c>
      <c r="BL763" s="283" t="e">
        <f t="shared" si="92"/>
        <v>#DIV/0!</v>
      </c>
      <c r="BM763" s="283" t="e">
        <f t="shared" si="93"/>
        <v>#DIV/0!</v>
      </c>
      <c r="BN763" t="e">
        <f t="shared" si="96"/>
        <v>#DIV/0!</v>
      </c>
    </row>
    <row r="764" spans="1:66" x14ac:dyDescent="0.35">
      <c r="A764" t="s">
        <v>1067</v>
      </c>
      <c r="B764" s="144"/>
      <c r="C764" s="98"/>
      <c r="D764" s="43" t="str">
        <f t="shared" si="89"/>
        <v>Other</v>
      </c>
      <c r="E764" s="100"/>
      <c r="F764" s="101"/>
      <c r="G764" s="100"/>
      <c r="H764" s="101"/>
      <c r="I764" s="100"/>
      <c r="J764" s="101"/>
      <c r="K764" s="100"/>
      <c r="L764" s="101"/>
      <c r="M764" s="100"/>
      <c r="N764" s="101"/>
      <c r="O764" s="100"/>
      <c r="P764" s="101"/>
      <c r="Q764" s="100"/>
      <c r="R764" s="101"/>
      <c r="S764" s="100"/>
      <c r="T764" s="101"/>
      <c r="U764" s="118"/>
      <c r="V764" s="118"/>
      <c r="W764" s="100"/>
      <c r="X764" s="100"/>
      <c r="Y764" s="100"/>
      <c r="Z764" s="100"/>
      <c r="AA764" s="132"/>
      <c r="AB764" s="101"/>
      <c r="AC764" s="101"/>
      <c r="AD764" s="101"/>
      <c r="AE764" s="100"/>
      <c r="AF764" s="101"/>
      <c r="AG764" s="100"/>
      <c r="AH764" s="101"/>
      <c r="AI764" s="100"/>
      <c r="AJ764" s="101"/>
      <c r="AK764" s="100"/>
      <c r="AL764" s="101"/>
      <c r="AM764" s="101"/>
      <c r="AN764" s="8"/>
      <c r="AO764" s="147">
        <f>IFERROR(VLOOKUP(B764,'A2. Rate Change &amp; Enrollment'!$C$20:$K$769,3,FALSE),0)</f>
        <v>0</v>
      </c>
      <c r="AP764" s="147">
        <f>IFERROR(VLOOKUP(B764,'A2. Rate Change &amp; Enrollment'!$C$20:$K$769,7,FALSE),0)</f>
        <v>0</v>
      </c>
      <c r="AQ764" s="150" t="e">
        <f t="shared" si="94"/>
        <v>#DIV/0!</v>
      </c>
      <c r="AS764" s="177"/>
      <c r="AT764" s="177"/>
      <c r="AV764" s="153" t="e">
        <f t="shared" si="95"/>
        <v>#DIV/0!</v>
      </c>
      <c r="AW764" s="101"/>
      <c r="AY764" s="132"/>
      <c r="AZ764" s="101"/>
      <c r="BA764" s="94"/>
      <c r="BB764" s="94"/>
      <c r="BC764" s="94"/>
      <c r="BD764" s="94"/>
      <c r="BE764" s="101"/>
      <c r="BF764" s="132"/>
      <c r="BG764" s="98"/>
      <c r="BH764" s="74" t="str">
        <f t="shared" si="90"/>
        <v>N</v>
      </c>
      <c r="BI764" t="e">
        <f t="shared" si="91"/>
        <v>#DIV/0!</v>
      </c>
      <c r="BK764" s="283">
        <f>IFERROR(VLOOKUP($B764, 'A2. Rate Change &amp; Enrollment'!$C$14:$BY$769, 75, FALSE), 0)</f>
        <v>0</v>
      </c>
      <c r="BL764" s="283" t="e">
        <f t="shared" si="92"/>
        <v>#DIV/0!</v>
      </c>
      <c r="BM764" s="283" t="e">
        <f t="shared" si="93"/>
        <v>#DIV/0!</v>
      </c>
      <c r="BN764" t="e">
        <f t="shared" si="96"/>
        <v>#DIV/0!</v>
      </c>
    </row>
    <row r="765" spans="1:66" x14ac:dyDescent="0.35">
      <c r="A765" t="s">
        <v>1068</v>
      </c>
      <c r="B765" s="144"/>
      <c r="C765" s="98"/>
      <c r="D765" s="43" t="str">
        <f t="shared" si="89"/>
        <v>Other</v>
      </c>
      <c r="E765" s="100"/>
      <c r="F765" s="101"/>
      <c r="G765" s="100"/>
      <c r="H765" s="101"/>
      <c r="I765" s="100"/>
      <c r="J765" s="101"/>
      <c r="K765" s="100"/>
      <c r="L765" s="101"/>
      <c r="M765" s="100"/>
      <c r="N765" s="101"/>
      <c r="O765" s="100"/>
      <c r="P765" s="101"/>
      <c r="Q765" s="100"/>
      <c r="R765" s="101"/>
      <c r="S765" s="100"/>
      <c r="T765" s="101"/>
      <c r="U765" s="118"/>
      <c r="V765" s="118"/>
      <c r="W765" s="100"/>
      <c r="X765" s="100"/>
      <c r="Y765" s="100"/>
      <c r="Z765" s="100"/>
      <c r="AA765" s="132"/>
      <c r="AB765" s="101"/>
      <c r="AC765" s="101"/>
      <c r="AD765" s="101"/>
      <c r="AE765" s="100"/>
      <c r="AF765" s="101"/>
      <c r="AG765" s="100"/>
      <c r="AH765" s="101"/>
      <c r="AI765" s="100"/>
      <c r="AJ765" s="101"/>
      <c r="AK765" s="100"/>
      <c r="AL765" s="101"/>
      <c r="AM765" s="101"/>
      <c r="AN765" s="8"/>
      <c r="AO765" s="147">
        <f>IFERROR(VLOOKUP(B765,'A2. Rate Change &amp; Enrollment'!$C$20:$K$769,3,FALSE),0)</f>
        <v>0</v>
      </c>
      <c r="AP765" s="147">
        <f>IFERROR(VLOOKUP(B765,'A2. Rate Change &amp; Enrollment'!$C$20:$K$769,7,FALSE),0)</f>
        <v>0</v>
      </c>
      <c r="AQ765" s="150" t="e">
        <f t="shared" si="94"/>
        <v>#DIV/0!</v>
      </c>
      <c r="AS765" s="177"/>
      <c r="AT765" s="177"/>
      <c r="AV765" s="153" t="e">
        <f t="shared" si="95"/>
        <v>#DIV/0!</v>
      </c>
      <c r="AW765" s="101"/>
      <c r="AY765" s="132"/>
      <c r="AZ765" s="101"/>
      <c r="BA765" s="94"/>
      <c r="BB765" s="94"/>
      <c r="BC765" s="94"/>
      <c r="BD765" s="94"/>
      <c r="BE765" s="101"/>
      <c r="BF765" s="132"/>
      <c r="BG765" s="98"/>
      <c r="BH765" s="74" t="str">
        <f t="shared" si="90"/>
        <v>N</v>
      </c>
      <c r="BI765" t="e">
        <f t="shared" si="91"/>
        <v>#DIV/0!</v>
      </c>
      <c r="BK765" s="283">
        <f>IFERROR(VLOOKUP($B765, 'A2. Rate Change &amp; Enrollment'!$C$14:$BY$769, 75, FALSE), 0)</f>
        <v>0</v>
      </c>
      <c r="BL765" s="283" t="e">
        <f t="shared" si="92"/>
        <v>#DIV/0!</v>
      </c>
      <c r="BM765" s="283" t="e">
        <f t="shared" si="93"/>
        <v>#DIV/0!</v>
      </c>
      <c r="BN765" t="e">
        <f t="shared" si="96"/>
        <v>#DIV/0!</v>
      </c>
    </row>
    <row r="766" spans="1:66" x14ac:dyDescent="0.35">
      <c r="A766" s="15"/>
      <c r="B766" s="15"/>
      <c r="C766" s="15"/>
    </row>
    <row r="767" spans="1:66" x14ac:dyDescent="0.35">
      <c r="D767" s="10" t="s">
        <v>5</v>
      </c>
      <c r="AA767" s="10"/>
      <c r="AO767" s="10"/>
      <c r="AP767" s="6"/>
      <c r="AQ767" s="6"/>
      <c r="AR767" s="6"/>
      <c r="AS767" s="6"/>
      <c r="AT767" s="6"/>
      <c r="AU767" s="6"/>
      <c r="AV767" s="6"/>
      <c r="AW767" s="6"/>
    </row>
    <row r="768" spans="1:66" x14ac:dyDescent="0.35">
      <c r="D768" s="76" t="s">
        <v>1437</v>
      </c>
      <c r="E768" s="75"/>
      <c r="F768" s="75"/>
      <c r="G768" s="75"/>
      <c r="H768" s="75"/>
      <c r="I768" s="75"/>
      <c r="J768" s="75"/>
      <c r="K768" s="75"/>
      <c r="L768" s="75"/>
      <c r="M768" s="75"/>
      <c r="N768" s="75"/>
      <c r="O768" s="75"/>
      <c r="P768" s="75"/>
      <c r="Q768" s="75"/>
      <c r="R768" s="75"/>
      <c r="S768" s="75"/>
      <c r="T768" s="75"/>
      <c r="U768" s="75"/>
      <c r="V768" s="75"/>
      <c r="W768" s="75"/>
      <c r="X768" s="75"/>
      <c r="Y768" s="75"/>
      <c r="Z768" s="75"/>
      <c r="AA768"/>
      <c r="AO768" s="76"/>
      <c r="AP768" s="6"/>
      <c r="AQ768" s="6"/>
      <c r="AR768" s="6"/>
      <c r="AS768" s="6"/>
      <c r="AT768" s="6"/>
      <c r="AU768" s="6"/>
      <c r="AV768" s="6"/>
      <c r="AW768" s="6"/>
    </row>
    <row r="769" spans="1:49" x14ac:dyDescent="0.35">
      <c r="D769" s="76" t="s">
        <v>37</v>
      </c>
      <c r="E769" s="75"/>
      <c r="F769" s="75"/>
      <c r="G769" s="75"/>
      <c r="H769" s="75"/>
      <c r="I769" s="75"/>
      <c r="J769" s="75"/>
      <c r="K769" s="75"/>
      <c r="L769" s="75"/>
      <c r="M769" s="75"/>
      <c r="N769" s="75"/>
      <c r="O769" s="75"/>
      <c r="P769" s="75"/>
      <c r="Q769" s="75"/>
      <c r="R769" s="75"/>
      <c r="S769" s="75"/>
      <c r="T769" s="75"/>
      <c r="U769" s="75"/>
      <c r="V769" s="75"/>
      <c r="W769" s="75"/>
      <c r="X769" s="75"/>
      <c r="Y769" s="75"/>
      <c r="Z769" s="75"/>
      <c r="AA769"/>
      <c r="AO769" s="76"/>
      <c r="AP769" s="6"/>
      <c r="AQ769" s="6"/>
      <c r="AR769" s="6"/>
      <c r="AS769" s="6"/>
      <c r="AT769" s="6"/>
      <c r="AU769" s="6"/>
      <c r="AV769" s="6"/>
      <c r="AW769" s="6"/>
    </row>
    <row r="770" spans="1:49" x14ac:dyDescent="0.35">
      <c r="D770" s="76" t="s">
        <v>39</v>
      </c>
      <c r="E770" s="75"/>
      <c r="F770" s="75"/>
      <c r="G770" s="75"/>
      <c r="H770" s="75"/>
      <c r="I770" s="75"/>
      <c r="J770" s="75"/>
      <c r="K770" s="75"/>
      <c r="L770" s="75"/>
      <c r="M770" s="75"/>
      <c r="N770" s="75"/>
      <c r="O770" s="75"/>
      <c r="P770" s="75"/>
      <c r="Q770" s="75"/>
      <c r="R770" s="75"/>
      <c r="S770" s="75"/>
      <c r="T770" s="75"/>
      <c r="U770" s="75"/>
      <c r="V770" s="75"/>
      <c r="W770" s="75"/>
      <c r="X770" s="75"/>
      <c r="Y770" s="75"/>
      <c r="Z770" s="75"/>
      <c r="AA770"/>
      <c r="AO770" s="76"/>
      <c r="AP770" s="6"/>
      <c r="AQ770" s="6"/>
      <c r="AR770" s="6"/>
      <c r="AS770" s="6"/>
      <c r="AT770" s="6"/>
      <c r="AU770" s="6"/>
      <c r="AV770" s="6"/>
      <c r="AW770" s="6"/>
    </row>
    <row r="771" spans="1:49" x14ac:dyDescent="0.35">
      <c r="D771" s="76" t="s">
        <v>1464</v>
      </c>
      <c r="E771" s="75"/>
      <c r="F771" s="75"/>
      <c r="G771" s="75"/>
      <c r="H771" s="75"/>
      <c r="I771" s="75"/>
      <c r="J771" s="75"/>
      <c r="K771" s="75"/>
      <c r="L771" s="75"/>
      <c r="M771" s="75"/>
      <c r="N771" s="75"/>
      <c r="O771" s="75"/>
      <c r="P771" s="75"/>
      <c r="Q771" s="75"/>
      <c r="R771" s="75"/>
      <c r="S771" s="75"/>
      <c r="T771" s="75"/>
      <c r="U771" s="75"/>
      <c r="V771" s="75"/>
      <c r="W771" s="75"/>
      <c r="X771" s="75"/>
      <c r="Y771" s="75"/>
      <c r="Z771" s="75"/>
      <c r="AA771"/>
      <c r="AO771" s="76"/>
      <c r="AP771" s="75"/>
      <c r="AQ771" s="75"/>
      <c r="AR771" s="75"/>
      <c r="AS771" s="75"/>
      <c r="AT771" s="75"/>
      <c r="AU771" s="75"/>
      <c r="AV771" s="75"/>
      <c r="AW771" s="75"/>
    </row>
    <row r="772" spans="1:49" ht="15" customHeight="1" x14ac:dyDescent="0.35">
      <c r="D772" s="455" t="s">
        <v>1475</v>
      </c>
      <c r="E772" s="455"/>
      <c r="F772" s="455"/>
      <c r="G772" s="455"/>
      <c r="H772" s="455"/>
      <c r="I772" s="455"/>
      <c r="J772" s="455"/>
      <c r="K772" s="455"/>
      <c r="L772" s="455"/>
      <c r="M772" s="455"/>
      <c r="N772" s="455"/>
      <c r="O772" s="455"/>
      <c r="P772" s="455"/>
      <c r="Q772" s="455"/>
      <c r="R772" s="455"/>
      <c r="S772" s="455"/>
      <c r="T772" s="455"/>
      <c r="U772" s="455"/>
      <c r="V772" s="455"/>
      <c r="W772" s="455"/>
      <c r="X772" s="455"/>
      <c r="Y772" s="96"/>
      <c r="Z772" s="96"/>
      <c r="AA772"/>
      <c r="AO772" s="96"/>
      <c r="AP772" s="96"/>
      <c r="AQ772" s="96"/>
      <c r="AR772" s="96"/>
      <c r="AS772" s="96"/>
      <c r="AT772" s="96"/>
      <c r="AU772" s="96"/>
      <c r="AV772" s="96"/>
      <c r="AW772" s="96"/>
    </row>
    <row r="773" spans="1:49" x14ac:dyDescent="0.35">
      <c r="D773" s="77" t="s">
        <v>529</v>
      </c>
      <c r="Y773" s="96"/>
      <c r="Z773" s="96"/>
      <c r="AO773" s="96"/>
      <c r="AP773" s="96"/>
      <c r="AQ773" s="96"/>
      <c r="AR773" s="96"/>
      <c r="AS773" s="96"/>
      <c r="AT773" s="96"/>
      <c r="AU773" s="96"/>
      <c r="AV773" s="96"/>
      <c r="AW773" s="96"/>
    </row>
    <row r="774" spans="1:49" x14ac:dyDescent="0.35">
      <c r="A774" s="11"/>
      <c r="B774" s="11"/>
      <c r="C774" s="11"/>
      <c r="D774" s="77"/>
      <c r="AO774" s="77"/>
    </row>
  </sheetData>
  <sheetProtection algorithmName="SHA-512" hashValue="WaaLe5B8GxK8X9IL7iAV5AKwYDLdNGNmkbVEodG4zjcOrDpYyMVFJDAb5+ElRyXJj+PCVte28yWd5+JGUGUA1w==" saltValue="asv2jQonPFdx1wQIuXb3tQ==" spinCount="100000" sheet="1" objects="1" scenarios="1"/>
  <mergeCells count="30">
    <mergeCell ref="BK6:BN6"/>
    <mergeCell ref="K9:L9"/>
    <mergeCell ref="M9:N9"/>
    <mergeCell ref="AI9:AJ9"/>
    <mergeCell ref="AK9:AL9"/>
    <mergeCell ref="Y9:Y10"/>
    <mergeCell ref="Z9:Z10"/>
    <mergeCell ref="AA9:AA10"/>
    <mergeCell ref="AD9:AD10"/>
    <mergeCell ref="AE9:AF9"/>
    <mergeCell ref="D772:X772"/>
    <mergeCell ref="BH7:BI7"/>
    <mergeCell ref="D1:AD1"/>
    <mergeCell ref="AE1:BG1"/>
    <mergeCell ref="AM9:AM10"/>
    <mergeCell ref="AB9:AB10"/>
    <mergeCell ref="AC9:AC10"/>
    <mergeCell ref="O9:P9"/>
    <mergeCell ref="Q9:R9"/>
    <mergeCell ref="S9:T9"/>
    <mergeCell ref="U9:U10"/>
    <mergeCell ref="V9:V10"/>
    <mergeCell ref="W9:W10"/>
    <mergeCell ref="X9:X10"/>
    <mergeCell ref="AG9:AH9"/>
    <mergeCell ref="B9:B10"/>
    <mergeCell ref="C9:C10"/>
    <mergeCell ref="E9:F9"/>
    <mergeCell ref="G9:H9"/>
    <mergeCell ref="I9:J9"/>
  </mergeCells>
  <conditionalFormatting sqref="BI16:BI765 BN16:BN765">
    <cfRule type="cellIs" dxfId="8" priority="1" operator="equal">
      <formula>"Y"</formula>
    </cfRule>
  </conditionalFormatting>
  <dataValidations count="7">
    <dataValidation type="list" allowBlank="1" showInputMessage="1" showErrorMessage="1" sqref="BE16:BE765 AM16:AM765 AW16:AW765 AZ16:AZ765 AZ14 AW14 BE14" xr:uid="{00000000-0002-0000-0A00-000000000000}">
      <formula1>"Y,N"</formula1>
    </dataValidation>
    <dataValidation type="list" allowBlank="1" showInputMessage="1" showErrorMessage="1" sqref="BA16:BA765 BA14" xr:uid="{00000000-0002-0000-0A00-000001000000}">
      <formula1>"Grandfathered,Non-grandfathered"</formula1>
    </dataValidation>
    <dataValidation type="list" allowBlank="1" showInputMessage="1" showErrorMessage="1" errorTitle="Invalid" error="Select from list" sqref="U16:V765" xr:uid="{00000000-0002-0000-0A00-000002000000}">
      <formula1>YesNona</formula1>
    </dataValidation>
    <dataValidation type="textLength" operator="equal" allowBlank="1" showInputMessage="1" showErrorMessage="1" errorTitle="Invalid" error="Enter a 14-character Plan ID" promptTitle="Required:" prompt="Enter the 14-character HIOS Plan ID (Standard Component)" sqref="C14 C16:C765" xr:uid="{00000000-0002-0000-0A00-000003000000}">
      <formula1>14</formula1>
    </dataValidation>
    <dataValidation type="list" allowBlank="1" showInputMessage="1" showErrorMessage="1" sqref="AB16:AD765" xr:uid="{00000000-0002-0000-0A00-000004000000}">
      <formula1>YesNo</formula1>
    </dataValidation>
    <dataValidation type="decimal" errorStyle="information" allowBlank="1" showInputMessage="1" showErrorMessage="1" error="Please enter the member's coinsurance amount." sqref="F16:F765 H16:H765 J16:J765 L16:L765 N16:N765 P16:P765 R16:R765 T16:T765 AF16:AF765 AH16:AH765 AJ16:AJ765 AL16:AL765" xr:uid="{00000000-0002-0000-0A00-000005000000}">
      <formula1>0</formula1>
      <formula2>0.5</formula2>
    </dataValidation>
    <dataValidation type="textLength" operator="lessThan" allowBlank="1" showInputMessage="1" showErrorMessage="1" errorTitle="Text too long" error="Please restrict the response to 254 characters.  If a wordier response is required, include the expanded response in the actuarial memorandum, and include a reference in this cell." sqref="AA16:AA765 BF16:BF765" xr:uid="{00000000-0002-0000-0A00-000006000000}">
      <formula1>254</formula1>
    </dataValidation>
  </dataValidations>
  <printOptions horizontalCentered="1"/>
  <pageMargins left="0.25" right="0.25" top="0.75" bottom="0.75" header="0.3" footer="0.3"/>
  <pageSetup scale="30" orientation="landscape" errors="blank" r:id="rId1"/>
  <headerFooter>
    <oddFooter>&amp;C&amp;P&amp;R&amp;D</oddFooter>
  </headerFooter>
  <colBreaks count="1" manualBreakCount="1">
    <brk id="30" min="1" max="77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22"/>
  <sheetViews>
    <sheetView zoomScaleNormal="100" workbookViewId="0">
      <selection activeCell="A21" sqref="A21"/>
    </sheetView>
  </sheetViews>
  <sheetFormatPr defaultRowHeight="14.5" x14ac:dyDescent="0.35"/>
  <cols>
    <col min="1" max="1" width="68.1796875" customWidth="1"/>
    <col min="2" max="2" width="18.81640625" style="6" customWidth="1"/>
    <col min="3" max="3" width="24.453125" style="6" customWidth="1"/>
    <col min="4" max="4" width="20.26953125" style="6" customWidth="1"/>
    <col min="5" max="5" width="3.54296875" style="6" customWidth="1"/>
    <col min="6" max="6" width="12.54296875" customWidth="1"/>
    <col min="7" max="7" width="16.453125" customWidth="1"/>
    <col min="8" max="8" width="2.453125" customWidth="1"/>
  </cols>
  <sheetData>
    <row r="1" spans="1:9" s="1" customFormat="1" ht="24" thickBot="1" x14ac:dyDescent="0.6">
      <c r="A1" s="456" t="s">
        <v>93</v>
      </c>
      <c r="B1" s="456"/>
      <c r="C1" s="456"/>
      <c r="D1" s="456"/>
      <c r="E1" s="456"/>
      <c r="F1" s="456"/>
      <c r="G1" s="456"/>
      <c r="H1" s="456"/>
    </row>
    <row r="2" spans="1:9" s="1" customFormat="1" ht="21" x14ac:dyDescent="0.5">
      <c r="A2" s="424" t="s">
        <v>1539</v>
      </c>
      <c r="B2" s="4"/>
      <c r="C2" s="4"/>
      <c r="D2" s="4"/>
      <c r="E2" s="4"/>
    </row>
    <row r="3" spans="1:9" x14ac:dyDescent="0.35">
      <c r="A3" s="5" t="s">
        <v>506</v>
      </c>
      <c r="B3" s="106">
        <f>'A1.  Cover Sheet'!$B$5</f>
        <v>0</v>
      </c>
      <c r="D3"/>
      <c r="E3"/>
    </row>
    <row r="4" spans="1:9" x14ac:dyDescent="0.35">
      <c r="A4" s="122" t="s">
        <v>527</v>
      </c>
      <c r="B4" s="106" t="str">
        <f>SUBSTITUTE(TRIM('A1.  Cover Sheet'!AA10&amp;" "&amp;'A1.  Cover Sheet'!AB10&amp;" "&amp;'A1.  Cover Sheet'!AC10&amp;" "&amp;'A1.  Cover Sheet'!AD10&amp;" "&amp;'A1.  Cover Sheet'!AE10)," ",", ")</f>
        <v/>
      </c>
      <c r="D4"/>
      <c r="E4"/>
    </row>
    <row r="5" spans="1:9" x14ac:dyDescent="0.35">
      <c r="A5" s="5" t="s">
        <v>0</v>
      </c>
      <c r="B5" s="16">
        <f>'A1.  Cover Sheet'!$B$10</f>
        <v>0</v>
      </c>
      <c r="C5" s="333"/>
      <c r="D5"/>
      <c r="E5"/>
    </row>
    <row r="6" spans="1:9" x14ac:dyDescent="0.35">
      <c r="A6" s="5" t="s">
        <v>6</v>
      </c>
      <c r="B6" s="17">
        <f>'A1.  Cover Sheet'!$B$11</f>
        <v>0</v>
      </c>
      <c r="D6"/>
      <c r="E6"/>
    </row>
    <row r="7" spans="1:9" ht="18" customHeight="1" x14ac:dyDescent="0.35">
      <c r="A7" s="13"/>
      <c r="B7" s="13" t="s">
        <v>23</v>
      </c>
      <c r="C7" s="13" t="s">
        <v>24</v>
      </c>
      <c r="D7" s="13" t="s">
        <v>25</v>
      </c>
      <c r="F7" s="13" t="s">
        <v>26</v>
      </c>
      <c r="G7" s="13" t="s">
        <v>27</v>
      </c>
      <c r="H7" s="13"/>
    </row>
    <row r="8" spans="1:9" ht="110.25" customHeight="1" x14ac:dyDescent="0.35">
      <c r="A8" s="9"/>
      <c r="B8" s="34" t="s">
        <v>167</v>
      </c>
      <c r="C8" s="34" t="s">
        <v>168</v>
      </c>
      <c r="D8" s="34" t="s">
        <v>169</v>
      </c>
      <c r="E8" s="84"/>
      <c r="F8" s="34" t="s">
        <v>165</v>
      </c>
      <c r="G8" s="34" t="s">
        <v>166</v>
      </c>
      <c r="H8" s="5"/>
    </row>
    <row r="9" spans="1:9" x14ac:dyDescent="0.35">
      <c r="A9" s="121" t="s">
        <v>1161</v>
      </c>
      <c r="B9" s="131"/>
      <c r="C9" s="131"/>
      <c r="D9" s="131"/>
      <c r="F9" s="23" t="e">
        <f>D9/B9-1</f>
        <v>#DIV/0!</v>
      </c>
      <c r="G9" s="23" t="e">
        <f>D9/C9-1</f>
        <v>#DIV/0!</v>
      </c>
      <c r="I9" s="72"/>
    </row>
    <row r="10" spans="1:9" x14ac:dyDescent="0.35">
      <c r="A10" s="121" t="s">
        <v>1452</v>
      </c>
      <c r="B10" s="131"/>
      <c r="C10" s="131"/>
      <c r="D10" s="131"/>
      <c r="F10" s="23" t="e">
        <f>D10/B10-1</f>
        <v>#DIV/0!</v>
      </c>
      <c r="G10" s="23" t="e">
        <f>D10/C10-1</f>
        <v>#DIV/0!</v>
      </c>
      <c r="I10" s="72"/>
    </row>
    <row r="11" spans="1:9" x14ac:dyDescent="0.35">
      <c r="A11" s="5" t="s">
        <v>1451</v>
      </c>
      <c r="B11" s="208">
        <f>SUM(B9:B10)</f>
        <v>0</v>
      </c>
      <c r="C11" s="208">
        <f>SUM(C9:C10)</f>
        <v>0</v>
      </c>
      <c r="D11" s="208">
        <f>SUM(D9:D10)</f>
        <v>0</v>
      </c>
      <c r="F11" s="23" t="e">
        <f>D11/B11-1</f>
        <v>#DIV/0!</v>
      </c>
      <c r="G11" s="23" t="e">
        <f>D11/C11-1</f>
        <v>#DIV/0!</v>
      </c>
      <c r="I11" s="72"/>
    </row>
    <row r="12" spans="1:9" ht="15" customHeight="1" x14ac:dyDescent="0.35">
      <c r="A12" s="33" t="s">
        <v>1453</v>
      </c>
      <c r="B12" s="148" t="e">
        <f>B11/'A2. Rate Change &amp; Enrollment'!M11</f>
        <v>#DIV/0!</v>
      </c>
      <c r="C12" s="148" t="e">
        <f>C11/'A2. Rate Change &amp; Enrollment'!N11</f>
        <v>#DIV/0!</v>
      </c>
      <c r="D12" s="148" t="e">
        <f>D11/'A2. Rate Change &amp; Enrollment'!O11</f>
        <v>#DIV/0!</v>
      </c>
      <c r="I12" s="72"/>
    </row>
    <row r="13" spans="1:9" x14ac:dyDescent="0.35">
      <c r="A13" s="25"/>
      <c r="B13" s="350"/>
      <c r="C13" s="350"/>
      <c r="D13" s="350"/>
    </row>
    <row r="14" spans="1:9" x14ac:dyDescent="0.35">
      <c r="F14" s="6"/>
      <c r="G14" s="6"/>
      <c r="H14" s="6"/>
    </row>
    <row r="15" spans="1:9" ht="15" customHeight="1" x14ac:dyDescent="0.35">
      <c r="A15" s="463" t="s">
        <v>1233</v>
      </c>
      <c r="B15" s="464"/>
      <c r="C15" s="464"/>
      <c r="D15" s="464"/>
      <c r="F15" s="6"/>
      <c r="G15" s="6"/>
      <c r="H15" s="6"/>
    </row>
    <row r="16" spans="1:9" x14ac:dyDescent="0.35">
      <c r="A16" s="463"/>
      <c r="B16" s="464"/>
      <c r="C16" s="464"/>
      <c r="D16" s="464"/>
      <c r="F16" s="6"/>
      <c r="G16" s="6"/>
      <c r="H16" s="6"/>
    </row>
    <row r="17" spans="1:8" ht="15" customHeight="1" x14ac:dyDescent="0.35">
      <c r="A17" s="463"/>
      <c r="B17" s="464"/>
      <c r="C17" s="464"/>
      <c r="D17" s="464"/>
      <c r="F17" s="6"/>
      <c r="G17" s="6"/>
      <c r="H17" s="6"/>
    </row>
    <row r="18" spans="1:8" ht="15" customHeight="1" x14ac:dyDescent="0.35">
      <c r="A18" s="125"/>
      <c r="B18" s="464"/>
      <c r="C18" s="464"/>
      <c r="D18" s="464"/>
      <c r="F18" s="6"/>
      <c r="G18" s="6"/>
      <c r="H18" s="6"/>
    </row>
    <row r="19" spans="1:8" ht="15" customHeight="1" x14ac:dyDescent="0.35">
      <c r="A19" s="10" t="s">
        <v>5</v>
      </c>
      <c r="B19" s="25"/>
      <c r="C19" s="25"/>
      <c r="D19" s="25"/>
      <c r="E19" s="25"/>
      <c r="F19" s="25"/>
      <c r="G19" s="25"/>
    </row>
    <row r="20" spans="1:8" x14ac:dyDescent="0.35">
      <c r="A20" s="441" t="s">
        <v>1232</v>
      </c>
      <c r="B20" s="441"/>
      <c r="C20" s="441"/>
      <c r="D20" s="441"/>
    </row>
    <row r="21" spans="1:8" x14ac:dyDescent="0.35">
      <c r="A21" s="11"/>
    </row>
    <row r="22" spans="1:8" x14ac:dyDescent="0.35">
      <c r="A22" s="11"/>
    </row>
  </sheetData>
  <sheetProtection algorithmName="SHA-512" hashValue="EsjSqmlWvnhDSR4HQpUlPsgPAAeBg5IMq8R6lhXZX6FcAICAJL4fWBuz0RFazVjdpE/O+DeLE8RiOwWDz3gnXw==" saltValue="8pp5eZXtZ7PH5e0VO1dalA==" spinCount="100000" sheet="1" objects="1" scenarios="1"/>
  <mergeCells count="4">
    <mergeCell ref="A1:H1"/>
    <mergeCell ref="A15:A17"/>
    <mergeCell ref="A20:D20"/>
    <mergeCell ref="B15:D18"/>
  </mergeCells>
  <dataValidations disablePrompts="1" count="1">
    <dataValidation type="decimal" allowBlank="1" showInputMessage="1" showErrorMessage="1" sqref="B9:D10" xr:uid="{00000000-0002-0000-0B00-000000000000}">
      <formula1>-10000</formula1>
      <formula2>10000</formula2>
    </dataValidation>
  </dataValidations>
  <hyperlinks>
    <hyperlink ref="A20" r:id="rId1" display="http://www.bls.gov/xg_shells/ro1xg01a.htm" xr:uid="{00000000-0004-0000-0B00-000000000000}"/>
  </hyperlinks>
  <printOptions horizontalCentered="1"/>
  <pageMargins left="0.25" right="0.25" top="0.75" bottom="0.75" header="0.3" footer="0.3"/>
  <pageSetup scale="72" orientation="landscape" errors="blank" r:id="rId2"/>
  <headerFooter>
    <oddFooter>&amp;C&amp;P&amp;R&amp;D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55"/>
  <sheetViews>
    <sheetView zoomScale="85" zoomScaleNormal="85" workbookViewId="0">
      <selection activeCell="E55" sqref="E55"/>
    </sheetView>
  </sheetViews>
  <sheetFormatPr defaultRowHeight="14.5" x14ac:dyDescent="0.35"/>
  <cols>
    <col min="1" max="1" width="78.54296875" customWidth="1"/>
    <col min="2" max="2" width="22.453125" style="6" customWidth="1"/>
    <col min="3" max="3" width="24.453125" style="6" customWidth="1"/>
    <col min="4" max="4" width="20.26953125" style="6" customWidth="1"/>
    <col min="5" max="5" width="3.54296875" style="6" customWidth="1"/>
    <col min="6" max="6" width="12.54296875" customWidth="1"/>
    <col min="7" max="7" width="16.453125" customWidth="1"/>
  </cols>
  <sheetData>
    <row r="1" spans="1:9" s="1" customFormat="1" ht="24" thickBot="1" x14ac:dyDescent="0.6">
      <c r="A1" s="456" t="s">
        <v>94</v>
      </c>
      <c r="B1" s="456"/>
      <c r="C1" s="456"/>
      <c r="D1" s="456"/>
      <c r="E1" s="456"/>
      <c r="F1" s="456"/>
      <c r="G1" s="456"/>
    </row>
    <row r="2" spans="1:9" s="1" customFormat="1" ht="21" x14ac:dyDescent="0.5">
      <c r="A2" s="424" t="s">
        <v>1540</v>
      </c>
      <c r="B2" s="4"/>
      <c r="C2" s="4"/>
      <c r="D2" s="4"/>
      <c r="E2" s="4"/>
      <c r="G2" s="4"/>
    </row>
    <row r="3" spans="1:9" x14ac:dyDescent="0.35">
      <c r="A3" s="5" t="s">
        <v>506</v>
      </c>
      <c r="B3" s="106">
        <f>'A1.  Cover Sheet'!$B$5</f>
        <v>0</v>
      </c>
      <c r="D3"/>
      <c r="E3"/>
    </row>
    <row r="4" spans="1:9" x14ac:dyDescent="0.35">
      <c r="A4" s="122" t="s">
        <v>527</v>
      </c>
      <c r="B4" s="106" t="str">
        <f>SUBSTITUTE(TRIM('A1.  Cover Sheet'!AA10&amp;" "&amp;'A1.  Cover Sheet'!AB10&amp;" "&amp;'A1.  Cover Sheet'!AC10&amp;" "&amp;'A1.  Cover Sheet'!AD10&amp;" "&amp;'A1.  Cover Sheet'!AE10)," ",", ")</f>
        <v/>
      </c>
      <c r="D4"/>
      <c r="E4"/>
    </row>
    <row r="5" spans="1:9" x14ac:dyDescent="0.35">
      <c r="A5" s="5" t="s">
        <v>0</v>
      </c>
      <c r="B5" s="16">
        <f>'A1.  Cover Sheet'!$B$10</f>
        <v>0</v>
      </c>
      <c r="C5" s="333"/>
      <c r="D5" s="72"/>
      <c r="E5"/>
    </row>
    <row r="6" spans="1:9" x14ac:dyDescent="0.35">
      <c r="A6" s="5" t="s">
        <v>6</v>
      </c>
      <c r="B6" s="17">
        <f>'A1.  Cover Sheet'!$B$11</f>
        <v>0</v>
      </c>
      <c r="D6"/>
      <c r="E6"/>
    </row>
    <row r="7" spans="1:9" ht="18" customHeight="1" x14ac:dyDescent="0.35">
      <c r="A7" s="13"/>
      <c r="B7" s="13" t="s">
        <v>23</v>
      </c>
      <c r="C7" s="13" t="s">
        <v>24</v>
      </c>
      <c r="D7" s="13" t="s">
        <v>25</v>
      </c>
      <c r="F7" s="13" t="s">
        <v>26</v>
      </c>
      <c r="G7" s="13" t="s">
        <v>27</v>
      </c>
    </row>
    <row r="8" spans="1:9" ht="72.5" x14ac:dyDescent="0.35">
      <c r="A8" s="9"/>
      <c r="B8" s="34" t="s">
        <v>162</v>
      </c>
      <c r="C8" s="34" t="s">
        <v>163</v>
      </c>
      <c r="D8" s="34" t="s">
        <v>164</v>
      </c>
      <c r="E8" s="84"/>
      <c r="F8" s="34" t="s">
        <v>1472</v>
      </c>
      <c r="G8" s="34" t="s">
        <v>1471</v>
      </c>
    </row>
    <row r="9" spans="1:9" x14ac:dyDescent="0.35">
      <c r="A9" s="5" t="s">
        <v>1451</v>
      </c>
      <c r="B9" s="37">
        <f>'E2. Admin Charges'!B11</f>
        <v>0</v>
      </c>
      <c r="C9" s="37">
        <f>'E2. Admin Charges'!C11</f>
        <v>0</v>
      </c>
      <c r="D9" s="37">
        <f>'E2. Admin Charges'!D11</f>
        <v>0</v>
      </c>
      <c r="F9" s="136" t="e">
        <f>D9/B9-1</f>
        <v>#DIV/0!</v>
      </c>
      <c r="G9" s="136" t="e">
        <f>D9/C9-1</f>
        <v>#DIV/0!</v>
      </c>
      <c r="I9" s="72"/>
    </row>
    <row r="10" spans="1:9" x14ac:dyDescent="0.35">
      <c r="A10" s="10" t="s">
        <v>545</v>
      </c>
      <c r="B10" s="161" t="e">
        <f>B9/'A2. Rate Change &amp; Enrollment'!$M$11</f>
        <v>#DIV/0!</v>
      </c>
      <c r="C10" s="161" t="e">
        <f>C9/'A2. Rate Change &amp; Enrollment'!$N$11</f>
        <v>#DIV/0!</v>
      </c>
      <c r="D10" s="161" t="e">
        <f>D9/'A2. Rate Change &amp; Enrollment'!$O$11</f>
        <v>#DIV/0!</v>
      </c>
      <c r="F10" s="162"/>
      <c r="G10" s="162"/>
    </row>
    <row r="11" spans="1:9" ht="8.25" customHeight="1" x14ac:dyDescent="0.35">
      <c r="A11" s="10"/>
      <c r="B11" s="22"/>
      <c r="C11" s="22"/>
      <c r="D11" s="22"/>
      <c r="F11" s="162"/>
      <c r="G11" s="162"/>
    </row>
    <row r="12" spans="1:9" x14ac:dyDescent="0.35">
      <c r="A12" s="5" t="s">
        <v>95</v>
      </c>
      <c r="B12" s="131"/>
      <c r="C12" s="131"/>
      <c r="D12" s="131"/>
      <c r="F12" s="136" t="e">
        <f>D12/B12-1</f>
        <v>#DIV/0!</v>
      </c>
      <c r="G12" s="136" t="e">
        <f>D12/C12-1</f>
        <v>#DIV/0!</v>
      </c>
    </row>
    <row r="13" spans="1:9" x14ac:dyDescent="0.35">
      <c r="A13" s="10" t="s">
        <v>546</v>
      </c>
      <c r="B13" s="161" t="e">
        <f>B12/'A2. Rate Change &amp; Enrollment'!$M$11</f>
        <v>#DIV/0!</v>
      </c>
      <c r="C13" s="161" t="e">
        <f>C12/'A2. Rate Change &amp; Enrollment'!$N$11</f>
        <v>#DIV/0!</v>
      </c>
      <c r="D13" s="161" t="e">
        <f>D12/'A2. Rate Change &amp; Enrollment'!$O$11</f>
        <v>#DIV/0!</v>
      </c>
      <c r="F13" s="162"/>
      <c r="G13" s="162"/>
    </row>
    <row r="14" spans="1:9" ht="8.25" customHeight="1" x14ac:dyDescent="0.35">
      <c r="A14" s="10"/>
      <c r="B14" s="22"/>
      <c r="C14" s="22"/>
      <c r="D14" s="22"/>
      <c r="F14" s="162"/>
      <c r="G14" s="162"/>
    </row>
    <row r="15" spans="1:9" x14ac:dyDescent="0.35">
      <c r="A15" s="5" t="s">
        <v>1422</v>
      </c>
      <c r="B15" s="131"/>
      <c r="C15" s="131"/>
      <c r="D15" s="131"/>
      <c r="F15" s="136" t="e">
        <f>D15/B15-1</f>
        <v>#DIV/0!</v>
      </c>
      <c r="G15" s="136" t="e">
        <f>D15/C15-1</f>
        <v>#DIV/0!</v>
      </c>
    </row>
    <row r="16" spans="1:9" x14ac:dyDescent="0.35">
      <c r="A16" s="10" t="s">
        <v>1423</v>
      </c>
      <c r="B16" s="161" t="e">
        <f>B15/'A2. Rate Change &amp; Enrollment'!$M$11</f>
        <v>#DIV/0!</v>
      </c>
      <c r="C16" s="161" t="e">
        <f>C15/'A2. Rate Change &amp; Enrollment'!$N$11</f>
        <v>#DIV/0!</v>
      </c>
      <c r="D16" s="161" t="e">
        <f>D15/'A2. Rate Change &amp; Enrollment'!$O$11</f>
        <v>#DIV/0!</v>
      </c>
      <c r="F16" s="162"/>
      <c r="G16" s="162"/>
      <c r="I16" s="72"/>
    </row>
    <row r="17" spans="1:9" ht="8.25" customHeight="1" x14ac:dyDescent="0.35">
      <c r="A17" s="10"/>
      <c r="B17" s="22"/>
      <c r="C17" s="22"/>
      <c r="D17" s="22"/>
      <c r="F17" s="162"/>
      <c r="G17" s="162"/>
    </row>
    <row r="18" spans="1:9" x14ac:dyDescent="0.35">
      <c r="A18" s="121" t="s">
        <v>1162</v>
      </c>
      <c r="B18" s="131"/>
      <c r="C18" s="131"/>
      <c r="D18" s="131"/>
      <c r="F18" s="136" t="e">
        <f>D18/B18-1</f>
        <v>#DIV/0!</v>
      </c>
      <c r="G18" s="136" t="e">
        <f>D18/C18-1</f>
        <v>#DIV/0!</v>
      </c>
      <c r="I18" s="72"/>
    </row>
    <row r="19" spans="1:9" x14ac:dyDescent="0.35">
      <c r="A19" s="233" t="s">
        <v>1197</v>
      </c>
      <c r="B19" s="161" t="e">
        <f>B18/'A2. Rate Change &amp; Enrollment'!$M$11</f>
        <v>#DIV/0!</v>
      </c>
      <c r="C19" s="161" t="e">
        <f>C18/'A2. Rate Change &amp; Enrollment'!$N$11</f>
        <v>#DIV/0!</v>
      </c>
      <c r="D19" s="161" t="e">
        <f>D18/'A2. Rate Change &amp; Enrollment'!$O$11</f>
        <v>#DIV/0!</v>
      </c>
      <c r="F19" s="162"/>
      <c r="G19" s="162"/>
      <c r="I19" s="44"/>
    </row>
    <row r="20" spans="1:9" ht="8.25" customHeight="1" x14ac:dyDescent="0.35">
      <c r="A20" s="233"/>
      <c r="B20" s="22"/>
      <c r="C20" s="22"/>
      <c r="D20" s="22"/>
      <c r="F20" s="162"/>
      <c r="G20" s="162"/>
      <c r="I20" s="44"/>
    </row>
    <row r="21" spans="1:9" x14ac:dyDescent="0.35">
      <c r="A21" s="121" t="s">
        <v>1163</v>
      </c>
      <c r="B21" s="131"/>
      <c r="C21" s="131"/>
      <c r="D21" s="131"/>
      <c r="F21" s="136" t="e">
        <f>D21/B21-1</f>
        <v>#DIV/0!</v>
      </c>
      <c r="G21" s="136" t="e">
        <f>D21/C21-1</f>
        <v>#DIV/0!</v>
      </c>
      <c r="I21" s="44"/>
    </row>
    <row r="22" spans="1:9" x14ac:dyDescent="0.35">
      <c r="A22" s="233" t="s">
        <v>1164</v>
      </c>
      <c r="B22" s="161" t="e">
        <f>B21/'A2. Rate Change &amp; Enrollment'!$M$11</f>
        <v>#DIV/0!</v>
      </c>
      <c r="C22" s="161" t="e">
        <f>C21/'A2. Rate Change &amp; Enrollment'!$N$11</f>
        <v>#DIV/0!</v>
      </c>
      <c r="D22" s="161" t="e">
        <f>D21/'A2. Rate Change &amp; Enrollment'!$O$11</f>
        <v>#DIV/0!</v>
      </c>
      <c r="F22" s="162"/>
      <c r="G22" s="162"/>
      <c r="I22" s="44"/>
    </row>
    <row r="23" spans="1:9" ht="8.25" customHeight="1" x14ac:dyDescent="0.35">
      <c r="A23" s="233"/>
      <c r="B23" s="22"/>
      <c r="C23" s="22"/>
      <c r="D23" s="22"/>
      <c r="F23" s="162"/>
      <c r="G23" s="162"/>
      <c r="I23" s="44"/>
    </row>
    <row r="24" spans="1:9" x14ac:dyDescent="0.35">
      <c r="A24" s="121" t="s">
        <v>1193</v>
      </c>
      <c r="B24" s="131"/>
      <c r="C24" s="131"/>
      <c r="D24" s="131"/>
      <c r="F24" s="136" t="e">
        <f>D24/B24-1</f>
        <v>#DIV/0!</v>
      </c>
      <c r="G24" s="136" t="e">
        <f>D24/C24-1</f>
        <v>#DIV/0!</v>
      </c>
      <c r="I24" s="72"/>
    </row>
    <row r="25" spans="1:9" x14ac:dyDescent="0.35">
      <c r="A25" s="233" t="s">
        <v>1192</v>
      </c>
      <c r="B25" s="161" t="e">
        <f>B24/'A2. Rate Change &amp; Enrollment'!$M$11</f>
        <v>#DIV/0!</v>
      </c>
      <c r="C25" s="161" t="e">
        <f>C24/'A2. Rate Change &amp; Enrollment'!$N$11</f>
        <v>#DIV/0!</v>
      </c>
      <c r="D25" s="161" t="e">
        <f>D24/'A2. Rate Change &amp; Enrollment'!$O$11</f>
        <v>#DIV/0!</v>
      </c>
      <c r="F25" s="162"/>
      <c r="G25" s="162"/>
      <c r="I25" s="44"/>
    </row>
    <row r="26" spans="1:9" ht="8.25" customHeight="1" x14ac:dyDescent="0.35">
      <c r="A26" s="233"/>
      <c r="B26" s="22"/>
      <c r="C26" s="22"/>
      <c r="D26" s="22"/>
      <c r="F26" s="162"/>
      <c r="G26" s="162"/>
      <c r="I26" s="44"/>
    </row>
    <row r="27" spans="1:9" x14ac:dyDescent="0.35">
      <c r="A27" s="121" t="s">
        <v>1186</v>
      </c>
      <c r="B27" s="131"/>
      <c r="C27" s="131"/>
      <c r="D27" s="131"/>
      <c r="F27" s="136" t="e">
        <f>D27/B27-1</f>
        <v>#DIV/0!</v>
      </c>
      <c r="G27" s="136" t="e">
        <f>D27/C27-1</f>
        <v>#DIV/0!</v>
      </c>
      <c r="I27" s="44"/>
    </row>
    <row r="28" spans="1:9" x14ac:dyDescent="0.35">
      <c r="A28" s="233" t="s">
        <v>1191</v>
      </c>
      <c r="B28" s="161" t="e">
        <f>B27/'A2. Rate Change &amp; Enrollment'!$M$11</f>
        <v>#DIV/0!</v>
      </c>
      <c r="C28" s="161" t="e">
        <f>C27/'A2. Rate Change &amp; Enrollment'!$N$11</f>
        <v>#DIV/0!</v>
      </c>
      <c r="D28" s="161" t="e">
        <f>D27/'A2. Rate Change &amp; Enrollment'!$O$11</f>
        <v>#DIV/0!</v>
      </c>
      <c r="F28" s="162"/>
      <c r="G28" s="162"/>
      <c r="I28" s="44"/>
    </row>
    <row r="29" spans="1:9" ht="8.25" customHeight="1" x14ac:dyDescent="0.35">
      <c r="A29" s="233"/>
      <c r="B29" s="22"/>
      <c r="C29" s="22"/>
      <c r="D29" s="22"/>
      <c r="F29" s="162"/>
      <c r="G29" s="162"/>
      <c r="I29" s="44"/>
    </row>
    <row r="30" spans="1:9" x14ac:dyDescent="0.35">
      <c r="A30" s="121" t="s">
        <v>1187</v>
      </c>
      <c r="B30" s="131"/>
      <c r="C30" s="131"/>
      <c r="D30" s="131"/>
      <c r="F30" s="136" t="e">
        <f>D30/B30-1</f>
        <v>#DIV/0!</v>
      </c>
      <c r="G30" s="136" t="e">
        <f>D30/C30-1</f>
        <v>#DIV/0!</v>
      </c>
      <c r="I30" s="44"/>
    </row>
    <row r="31" spans="1:9" x14ac:dyDescent="0.35">
      <c r="A31" s="233" t="s">
        <v>1194</v>
      </c>
      <c r="B31" s="161" t="e">
        <f>B30/'A2. Rate Change &amp; Enrollment'!$M$11</f>
        <v>#DIV/0!</v>
      </c>
      <c r="C31" s="161" t="e">
        <f>C30/'A2. Rate Change &amp; Enrollment'!$N$11</f>
        <v>#DIV/0!</v>
      </c>
      <c r="D31" s="161" t="e">
        <f>D30/'A2. Rate Change &amp; Enrollment'!$O$11</f>
        <v>#DIV/0!</v>
      </c>
      <c r="F31" s="162"/>
      <c r="G31" s="162"/>
      <c r="I31" s="44"/>
    </row>
    <row r="32" spans="1:9" ht="8.25" customHeight="1" x14ac:dyDescent="0.35">
      <c r="A32" s="233"/>
      <c r="B32" s="22"/>
      <c r="C32" s="22"/>
      <c r="D32" s="22"/>
      <c r="F32" s="162"/>
      <c r="G32" s="162"/>
      <c r="I32" s="44"/>
    </row>
    <row r="33" spans="1:9" x14ac:dyDescent="0.35">
      <c r="A33" s="121" t="s">
        <v>1195</v>
      </c>
      <c r="B33" s="131"/>
      <c r="C33" s="131"/>
      <c r="D33" s="131"/>
      <c r="F33" s="136" t="e">
        <f>D33/B33-1</f>
        <v>#DIV/0!</v>
      </c>
      <c r="G33" s="136" t="e">
        <f>D33/C33-1</f>
        <v>#DIV/0!</v>
      </c>
      <c r="I33" s="44"/>
    </row>
    <row r="34" spans="1:9" x14ac:dyDescent="0.35">
      <c r="A34" s="233" t="s">
        <v>1196</v>
      </c>
      <c r="B34" s="161" t="e">
        <f>B33/'A2. Rate Change &amp; Enrollment'!$M$11</f>
        <v>#DIV/0!</v>
      </c>
      <c r="C34" s="161" t="e">
        <f>C33/'A2. Rate Change &amp; Enrollment'!$N$11</f>
        <v>#DIV/0!</v>
      </c>
      <c r="D34" s="161" t="e">
        <f>D33/'A2. Rate Change &amp; Enrollment'!$O$11</f>
        <v>#DIV/0!</v>
      </c>
      <c r="F34" s="162"/>
      <c r="G34" s="162"/>
      <c r="I34" s="44"/>
    </row>
    <row r="35" spans="1:9" ht="8.25" customHeight="1" x14ac:dyDescent="0.35">
      <c r="A35" s="10"/>
      <c r="B35" s="22"/>
      <c r="C35" s="22"/>
      <c r="D35" s="22"/>
      <c r="F35" s="162"/>
      <c r="G35" s="162"/>
      <c r="I35" s="44"/>
    </row>
    <row r="36" spans="1:9" x14ac:dyDescent="0.35">
      <c r="A36" s="5" t="s">
        <v>1188</v>
      </c>
      <c r="B36" s="131"/>
      <c r="C36" s="131"/>
      <c r="D36" s="131"/>
      <c r="F36" s="136" t="e">
        <f>D36/B36-1</f>
        <v>#DIV/0!</v>
      </c>
      <c r="G36" s="136" t="e">
        <f>D36/C36-1</f>
        <v>#DIV/0!</v>
      </c>
      <c r="I36" s="44"/>
    </row>
    <row r="37" spans="1:9" x14ac:dyDescent="0.35">
      <c r="A37" s="10" t="s">
        <v>547</v>
      </c>
      <c r="B37" s="161" t="e">
        <f>B36/'A2. Rate Change &amp; Enrollment'!$M$11</f>
        <v>#DIV/0!</v>
      </c>
      <c r="C37" s="161" t="e">
        <f>C36/'A2. Rate Change &amp; Enrollment'!$N$11</f>
        <v>#DIV/0!</v>
      </c>
      <c r="D37" s="161" t="e">
        <f>D36/'A2. Rate Change &amp; Enrollment'!$O$11</f>
        <v>#DIV/0!</v>
      </c>
      <c r="F37" s="162"/>
      <c r="G37" s="162"/>
      <c r="I37" s="44"/>
    </row>
    <row r="38" spans="1:9" ht="8.25" customHeight="1" x14ac:dyDescent="0.35">
      <c r="A38" s="10"/>
      <c r="B38" s="22"/>
      <c r="C38" s="22"/>
      <c r="D38" s="22"/>
      <c r="F38" s="162"/>
      <c r="G38" s="162"/>
      <c r="I38" s="44"/>
    </row>
    <row r="39" spans="1:9" x14ac:dyDescent="0.35">
      <c r="A39" s="5" t="s">
        <v>57</v>
      </c>
      <c r="B39" s="37">
        <f>B15+B12+B9+B36+B18+B21+B24+B33+B27+B30</f>
        <v>0</v>
      </c>
      <c r="C39" s="37">
        <f t="shared" ref="C39:D39" si="0">C15+C12+C9+C36+C18+C21+C24+C33+C27+C30</f>
        <v>0</v>
      </c>
      <c r="D39" s="37">
        <f t="shared" si="0"/>
        <v>0</v>
      </c>
      <c r="F39" s="136" t="e">
        <f>D39/B39-1</f>
        <v>#DIV/0!</v>
      </c>
      <c r="G39" s="136" t="e">
        <f>D39/C39-1</f>
        <v>#DIV/0!</v>
      </c>
      <c r="I39" s="44"/>
    </row>
    <row r="40" spans="1:9" x14ac:dyDescent="0.35">
      <c r="A40" s="10" t="s">
        <v>548</v>
      </c>
      <c r="B40" s="161" t="e">
        <f>B39/'A2. Rate Change &amp; Enrollment'!$M$11</f>
        <v>#DIV/0!</v>
      </c>
      <c r="C40" s="161" t="e">
        <f>C39/'A2. Rate Change &amp; Enrollment'!$N$11</f>
        <v>#DIV/0!</v>
      </c>
      <c r="D40" s="161" t="e">
        <f>D39/'A2. Rate Change &amp; Enrollment'!$O$11</f>
        <v>#DIV/0!</v>
      </c>
      <c r="I40" s="44"/>
    </row>
    <row r="41" spans="1:9" x14ac:dyDescent="0.35">
      <c r="F41" s="6"/>
      <c r="G41" s="6"/>
      <c r="I41" s="44"/>
    </row>
    <row r="42" spans="1:9" x14ac:dyDescent="0.35">
      <c r="A42" s="5" t="s">
        <v>1473</v>
      </c>
      <c r="B42" s="37">
        <f>B39-B30-B27-B24-B21-B18</f>
        <v>0</v>
      </c>
      <c r="C42" s="37">
        <f>C39-C30-C27-C24-C21-C18</f>
        <v>0</v>
      </c>
      <c r="D42" s="37">
        <f>D39-D30-D27-D24-D21-D18</f>
        <v>0</v>
      </c>
      <c r="F42" s="136" t="e">
        <f>D42/B42-1</f>
        <v>#DIV/0!</v>
      </c>
      <c r="G42" s="136" t="e">
        <f>D42/C42-1</f>
        <v>#DIV/0!</v>
      </c>
      <c r="I42" s="44"/>
    </row>
    <row r="43" spans="1:9" x14ac:dyDescent="0.35">
      <c r="A43" s="10" t="s">
        <v>1282</v>
      </c>
      <c r="B43" s="161" t="e">
        <f>B42/'A2. Rate Change &amp; Enrollment'!$M$11</f>
        <v>#DIV/0!</v>
      </c>
      <c r="C43" s="161" t="e">
        <f>C42/'A2. Rate Change &amp; Enrollment'!$N$11</f>
        <v>#DIV/0!</v>
      </c>
      <c r="D43" s="161" t="e">
        <f>D42/'A2. Rate Change &amp; Enrollment'!$O$11</f>
        <v>#DIV/0!</v>
      </c>
      <c r="F43" s="6"/>
      <c r="G43" s="6"/>
      <c r="I43" s="44"/>
    </row>
    <row r="44" spans="1:9" x14ac:dyDescent="0.35">
      <c r="F44" s="6"/>
      <c r="G44" s="6"/>
      <c r="I44" s="44"/>
    </row>
    <row r="45" spans="1:9" x14ac:dyDescent="0.35">
      <c r="F45" s="6"/>
      <c r="G45" s="6"/>
      <c r="I45" s="44"/>
    </row>
    <row r="46" spans="1:9" ht="15" customHeight="1" x14ac:dyDescent="0.35">
      <c r="A46" s="463" t="s">
        <v>1283</v>
      </c>
      <c r="B46" s="464"/>
      <c r="C46" s="464"/>
      <c r="D46" s="464"/>
      <c r="F46" s="6"/>
      <c r="G46" s="6"/>
      <c r="I46" s="44"/>
    </row>
    <row r="47" spans="1:9" x14ac:dyDescent="0.35">
      <c r="A47" s="463"/>
      <c r="B47" s="464"/>
      <c r="C47" s="464"/>
      <c r="D47" s="464"/>
      <c r="F47" s="6"/>
      <c r="G47" s="6"/>
    </row>
    <row r="48" spans="1:9" ht="15" customHeight="1" x14ac:dyDescent="0.35">
      <c r="A48" s="463"/>
      <c r="B48" s="464"/>
      <c r="C48" s="464"/>
      <c r="D48" s="464"/>
      <c r="F48" s="6"/>
      <c r="G48" s="6"/>
    </row>
    <row r="49" spans="1:7" ht="15" customHeight="1" x14ac:dyDescent="0.35">
      <c r="A49" s="25"/>
      <c r="B49" s="25"/>
      <c r="C49" s="25"/>
      <c r="D49" s="25"/>
      <c r="E49" s="25"/>
      <c r="F49" s="25"/>
      <c r="G49" s="25"/>
    </row>
    <row r="50" spans="1:7" ht="15" customHeight="1" x14ac:dyDescent="0.35">
      <c r="A50" s="463" t="s">
        <v>1424</v>
      </c>
      <c r="B50" s="464"/>
      <c r="C50" s="464"/>
      <c r="D50" s="464"/>
      <c r="F50" s="6"/>
      <c r="G50" s="6"/>
    </row>
    <row r="51" spans="1:7" x14ac:dyDescent="0.35">
      <c r="A51" s="463"/>
      <c r="B51" s="464"/>
      <c r="C51" s="464"/>
      <c r="D51" s="464"/>
      <c r="F51" s="6"/>
      <c r="G51" s="6"/>
    </row>
    <row r="52" spans="1:7" ht="15" customHeight="1" x14ac:dyDescent="0.35">
      <c r="A52" s="463"/>
      <c r="B52" s="464"/>
      <c r="C52" s="464"/>
      <c r="D52" s="464"/>
      <c r="F52" s="6"/>
      <c r="G52" s="6"/>
    </row>
    <row r="54" spans="1:7" x14ac:dyDescent="0.35">
      <c r="A54" s="10" t="s">
        <v>5</v>
      </c>
      <c r="B54" s="25"/>
      <c r="C54" s="25"/>
      <c r="D54" s="25"/>
    </row>
    <row r="55" spans="1:7" x14ac:dyDescent="0.35">
      <c r="A55" s="465" t="s">
        <v>1551</v>
      </c>
      <c r="B55" s="465"/>
      <c r="C55" s="465"/>
      <c r="D55" s="465"/>
    </row>
  </sheetData>
  <sheetProtection algorithmName="SHA-512" hashValue="T5Cq1/5w2ubD056j74MK5BwxjT+3QyTYmSHW19+C1gH4Igj7i0zSHgU7vfjUL9L6Vz8IGCYF+l9Y+f8R1y64cw==" saltValue="l1IjPjUYEDM82q/QJtvk2g==" spinCount="100000" sheet="1" objects="1" scenarios="1"/>
  <mergeCells count="6">
    <mergeCell ref="A55:D55"/>
    <mergeCell ref="A1:G1"/>
    <mergeCell ref="A46:A48"/>
    <mergeCell ref="B46:D48"/>
    <mergeCell ref="A50:A52"/>
    <mergeCell ref="B50:D52"/>
  </mergeCells>
  <dataValidations count="1">
    <dataValidation type="decimal" allowBlank="1" showInputMessage="1" showErrorMessage="1" error="Enter a PMPM amount." sqref="B12:D12 B15:D15 B18:D18 B21:D21 B24:D24 B27:D27 B30:D30 B33:D33 B36:D36" xr:uid="{00000000-0002-0000-0C00-000000000000}">
      <formula1>-10000</formula1>
      <formula2>10000</formula2>
    </dataValidation>
  </dataValidations>
  <printOptions horizontalCentered="1"/>
  <pageMargins left="0.25" right="0.25" top="0.75" bottom="0.75" header="0.3" footer="0.3"/>
  <pageSetup scale="57" orientation="landscape" errors="blank" r:id="rId1"/>
  <headerFooter>
    <oddFooter>&amp;C&amp;P&amp;R&amp;D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A1:H61"/>
  <sheetViews>
    <sheetView zoomScale="90" zoomScaleNormal="90" workbookViewId="0">
      <selection activeCell="C13" sqref="C13"/>
    </sheetView>
  </sheetViews>
  <sheetFormatPr defaultRowHeight="14.5" x14ac:dyDescent="0.35"/>
  <cols>
    <col min="1" max="1" width="32" style="53" customWidth="1"/>
    <col min="2" max="2" width="19.7265625" style="53" customWidth="1"/>
    <col min="3" max="3" width="16.26953125" style="53" customWidth="1"/>
    <col min="4" max="4" width="18.7265625" style="53" customWidth="1"/>
    <col min="5" max="5" width="15.54296875" style="53" customWidth="1"/>
    <col min="6" max="6" width="12.81640625" style="53" customWidth="1"/>
    <col min="7" max="7" width="13.7265625" style="53" customWidth="1"/>
    <col min="8" max="8" width="8.26953125" style="53" customWidth="1"/>
  </cols>
  <sheetData>
    <row r="1" spans="1:8" ht="24" thickBot="1" x14ac:dyDescent="0.6">
      <c r="A1" s="466" t="s">
        <v>502</v>
      </c>
      <c r="B1" s="466"/>
      <c r="C1" s="466"/>
      <c r="D1" s="466"/>
      <c r="E1" s="466"/>
      <c r="F1" s="466"/>
      <c r="G1" s="466"/>
      <c r="H1" s="466"/>
    </row>
    <row r="2" spans="1:8" ht="9" customHeight="1" x14ac:dyDescent="0.55000000000000004">
      <c r="A2" s="116"/>
      <c r="B2" s="117"/>
      <c r="C2" s="107"/>
      <c r="D2" s="107"/>
      <c r="E2" s="107"/>
      <c r="F2" s="107"/>
      <c r="G2" s="107"/>
      <c r="H2" s="107"/>
    </row>
    <row r="3" spans="1:8" ht="23.5" x14ac:dyDescent="0.55000000000000004">
      <c r="A3" s="109" t="s">
        <v>506</v>
      </c>
      <c r="B3" s="112">
        <f>'A1.  Cover Sheet'!$B$5</f>
        <v>0</v>
      </c>
      <c r="C3" s="107"/>
      <c r="D3" s="206"/>
      <c r="F3" s="107"/>
      <c r="G3" s="107"/>
      <c r="H3" s="107"/>
    </row>
    <row r="4" spans="1:8" ht="33.75" customHeight="1" x14ac:dyDescent="0.55000000000000004">
      <c r="A4" s="123" t="s">
        <v>527</v>
      </c>
      <c r="B4" s="113" t="str">
        <f>SUBSTITUTE(TRIM('A1.  Cover Sheet'!AA10&amp;" "&amp;'A1.  Cover Sheet'!AB10&amp;" "&amp;'A1.  Cover Sheet'!AC10&amp;" "&amp;'A1.  Cover Sheet'!AD10&amp;" "&amp;'A1.  Cover Sheet'!AE10)," ",", ")</f>
        <v/>
      </c>
      <c r="C4" s="107"/>
      <c r="D4" s="206"/>
      <c r="E4" s="107"/>
      <c r="F4" s="107"/>
      <c r="G4" s="107"/>
      <c r="H4" s="107"/>
    </row>
    <row r="5" spans="1:8" ht="23.5" x14ac:dyDescent="0.55000000000000004">
      <c r="A5" s="110" t="s">
        <v>0</v>
      </c>
      <c r="B5" s="114">
        <f>'A1.  Cover Sheet'!$B$10</f>
        <v>0</v>
      </c>
      <c r="C5" s="107"/>
      <c r="D5" s="107"/>
      <c r="E5" s="107"/>
      <c r="F5" s="107"/>
      <c r="G5" s="107"/>
      <c r="H5" s="107"/>
    </row>
    <row r="6" spans="1:8" ht="23.5" x14ac:dyDescent="0.55000000000000004">
      <c r="A6" s="111" t="s">
        <v>6</v>
      </c>
      <c r="B6" s="115">
        <f>'A1.  Cover Sheet'!$B$11</f>
        <v>0</v>
      </c>
      <c r="C6" s="107"/>
      <c r="D6" s="107"/>
      <c r="E6" s="107"/>
      <c r="F6" s="107"/>
      <c r="G6" s="107"/>
      <c r="H6" s="107"/>
    </row>
    <row r="7" spans="1:8" ht="12.75" customHeight="1" thickBot="1" x14ac:dyDescent="0.6">
      <c r="A7" s="107"/>
      <c r="B7" s="107"/>
      <c r="C7" s="107"/>
      <c r="D7" s="107"/>
      <c r="E7" s="107"/>
      <c r="F7" s="107"/>
      <c r="G7" s="107"/>
      <c r="H7" s="107"/>
    </row>
    <row r="8" spans="1:8" ht="18" customHeight="1" thickBot="1" x14ac:dyDescent="0.6">
      <c r="A8" s="108" t="s">
        <v>462</v>
      </c>
      <c r="B8" s="108" t="s">
        <v>1251</v>
      </c>
      <c r="C8" s="107"/>
      <c r="D8" s="107"/>
      <c r="E8" s="302"/>
      <c r="F8" s="107"/>
      <c r="G8" s="107"/>
    </row>
    <row r="9" spans="1:8" ht="9.75" customHeight="1" thickBot="1" x14ac:dyDescent="0.6">
      <c r="A9" s="108"/>
      <c r="B9" s="108"/>
      <c r="C9" s="107"/>
      <c r="D9" s="107"/>
      <c r="E9" s="107"/>
      <c r="F9" s="107"/>
      <c r="G9" s="107"/>
    </row>
    <row r="10" spans="1:8" ht="16.5" customHeight="1" thickBot="1" x14ac:dyDescent="0.6">
      <c r="A10" s="108" t="s">
        <v>463</v>
      </c>
      <c r="B10" s="108" t="s">
        <v>1251</v>
      </c>
      <c r="C10" s="107"/>
      <c r="D10" s="107"/>
      <c r="E10" s="302"/>
      <c r="F10" s="107"/>
      <c r="G10" s="107"/>
    </row>
    <row r="11" spans="1:8" ht="16.5" customHeight="1" thickBot="1" x14ac:dyDescent="0.6">
      <c r="A11" s="108"/>
      <c r="B11" s="108" t="s">
        <v>1252</v>
      </c>
      <c r="C11" s="107"/>
      <c r="D11" s="107"/>
      <c r="E11" s="302"/>
      <c r="F11" s="107"/>
      <c r="G11" s="107"/>
    </row>
    <row r="12" spans="1:8" ht="16.5" customHeight="1" thickBot="1" x14ac:dyDescent="0.6">
      <c r="A12" s="108"/>
      <c r="B12" s="108" t="s">
        <v>1254</v>
      </c>
      <c r="C12" s="107"/>
      <c r="D12" s="107"/>
      <c r="E12" s="301"/>
      <c r="F12" s="107"/>
      <c r="G12" s="107"/>
    </row>
    <row r="13" spans="1:8" ht="16.5" customHeight="1" thickBot="1" x14ac:dyDescent="0.6">
      <c r="A13" s="108"/>
      <c r="B13" s="108" t="s">
        <v>1255</v>
      </c>
      <c r="C13" s="107"/>
      <c r="D13" s="107"/>
      <c r="E13" s="302"/>
      <c r="F13" s="107"/>
      <c r="G13" s="107"/>
    </row>
    <row r="14" spans="1:8" ht="9" customHeight="1" x14ac:dyDescent="0.55000000000000004">
      <c r="A14" s="108"/>
      <c r="B14" s="107"/>
      <c r="C14" s="107"/>
      <c r="D14" s="107"/>
      <c r="E14" s="107"/>
      <c r="F14" s="107"/>
      <c r="G14" s="107"/>
    </row>
    <row r="15" spans="1:8" ht="18" customHeight="1" x14ac:dyDescent="0.55000000000000004">
      <c r="A15" s="64" t="s">
        <v>464</v>
      </c>
      <c r="B15" s="108"/>
      <c r="C15" s="107"/>
      <c r="D15" s="107"/>
      <c r="E15" s="107"/>
      <c r="F15" s="107"/>
      <c r="G15" s="107"/>
    </row>
    <row r="16" spans="1:8" ht="18" customHeight="1" thickBot="1" x14ac:dyDescent="0.6">
      <c r="A16" s="108"/>
      <c r="B16" s="249" t="s">
        <v>1251</v>
      </c>
      <c r="C16" s="249" t="s">
        <v>1252</v>
      </c>
      <c r="D16" s="249" t="s">
        <v>1253</v>
      </c>
      <c r="E16" s="249" t="s">
        <v>8</v>
      </c>
      <c r="F16" s="107"/>
      <c r="G16" s="107"/>
    </row>
    <row r="17" spans="1:7" s="53" customFormat="1" ht="18" customHeight="1" thickBot="1" x14ac:dyDescent="0.6">
      <c r="A17" s="54" t="s">
        <v>1234</v>
      </c>
      <c r="B17" s="357"/>
      <c r="C17" s="358" t="s">
        <v>56</v>
      </c>
      <c r="D17" s="357"/>
      <c r="E17" s="253">
        <f>SUM(B17:D17)</f>
        <v>0</v>
      </c>
      <c r="F17" s="107"/>
      <c r="G17" s="107"/>
    </row>
    <row r="18" spans="1:7" s="53" customFormat="1" ht="18" customHeight="1" x14ac:dyDescent="0.55000000000000004">
      <c r="A18" s="240" t="s">
        <v>1235</v>
      </c>
      <c r="B18" s="301"/>
      <c r="C18" s="358" t="s">
        <v>56</v>
      </c>
      <c r="D18" s="358" t="s">
        <v>56</v>
      </c>
      <c r="E18" s="254">
        <f t="shared" ref="E18:E26" si="0">SUM(B18:D18)</f>
        <v>0</v>
      </c>
      <c r="F18" s="107"/>
      <c r="G18" s="107"/>
    </row>
    <row r="19" spans="1:7" s="53" customFormat="1" ht="18" customHeight="1" x14ac:dyDescent="0.55000000000000004">
      <c r="A19" s="240" t="s">
        <v>1236</v>
      </c>
      <c r="B19" s="301"/>
      <c r="C19" s="301"/>
      <c r="D19" s="301"/>
      <c r="E19" s="254">
        <f t="shared" si="0"/>
        <v>0</v>
      </c>
      <c r="F19" s="107"/>
      <c r="G19" s="107"/>
    </row>
    <row r="20" spans="1:7" s="53" customFormat="1" ht="18" customHeight="1" thickBot="1" x14ac:dyDescent="0.6">
      <c r="A20" s="240" t="s">
        <v>1237</v>
      </c>
      <c r="B20" s="301"/>
      <c r="C20" s="301"/>
      <c r="D20" s="301"/>
      <c r="E20" s="254">
        <f t="shared" si="0"/>
        <v>0</v>
      </c>
      <c r="F20" s="107"/>
      <c r="G20" s="107"/>
    </row>
    <row r="21" spans="1:7" s="53" customFormat="1" ht="18" customHeight="1" thickBot="1" x14ac:dyDescent="0.6">
      <c r="A21" s="240" t="s">
        <v>1238</v>
      </c>
      <c r="B21" s="301"/>
      <c r="C21" s="358" t="s">
        <v>56</v>
      </c>
      <c r="D21" s="358" t="s">
        <v>56</v>
      </c>
      <c r="E21" s="254">
        <f t="shared" si="0"/>
        <v>0</v>
      </c>
      <c r="F21" s="107"/>
      <c r="G21" s="107"/>
    </row>
    <row r="22" spans="1:7" s="53" customFormat="1" ht="18" customHeight="1" thickBot="1" x14ac:dyDescent="0.6">
      <c r="A22" s="240" t="s">
        <v>1239</v>
      </c>
      <c r="B22" s="301"/>
      <c r="C22" s="301"/>
      <c r="D22" s="358" t="s">
        <v>56</v>
      </c>
      <c r="E22" s="254">
        <f t="shared" si="0"/>
        <v>0</v>
      </c>
      <c r="F22" s="107"/>
      <c r="G22" s="107"/>
    </row>
    <row r="23" spans="1:7" s="53" customFormat="1" ht="18" customHeight="1" thickBot="1" x14ac:dyDescent="0.6">
      <c r="A23" s="240" t="s">
        <v>1240</v>
      </c>
      <c r="B23" s="301"/>
      <c r="C23" s="358" t="s">
        <v>56</v>
      </c>
      <c r="D23" s="301"/>
      <c r="E23" s="254">
        <f t="shared" si="0"/>
        <v>0</v>
      </c>
      <c r="F23" s="107"/>
      <c r="G23" s="107"/>
    </row>
    <row r="24" spans="1:7" s="53" customFormat="1" ht="18" customHeight="1" thickBot="1" x14ac:dyDescent="0.6">
      <c r="A24" s="240" t="s">
        <v>1241</v>
      </c>
      <c r="B24" s="301"/>
      <c r="C24" s="301"/>
      <c r="D24" s="358" t="s">
        <v>56</v>
      </c>
      <c r="E24" s="254">
        <f t="shared" si="0"/>
        <v>0</v>
      </c>
      <c r="F24" s="107"/>
      <c r="G24" s="107"/>
    </row>
    <row r="25" spans="1:7" s="53" customFormat="1" ht="18" customHeight="1" thickBot="1" x14ac:dyDescent="0.6">
      <c r="A25" s="240" t="s">
        <v>1243</v>
      </c>
      <c r="B25" s="301"/>
      <c r="C25" s="358" t="s">
        <v>56</v>
      </c>
      <c r="D25" s="358" t="s">
        <v>56</v>
      </c>
      <c r="E25" s="254">
        <f t="shared" si="0"/>
        <v>0</v>
      </c>
      <c r="F25" s="107"/>
      <c r="G25" s="107"/>
    </row>
    <row r="26" spans="1:7" s="53" customFormat="1" ht="18" customHeight="1" thickBot="1" x14ac:dyDescent="0.6">
      <c r="A26" s="240" t="s">
        <v>1242</v>
      </c>
      <c r="B26" s="301"/>
      <c r="C26" s="301"/>
      <c r="D26" s="358" t="s">
        <v>56</v>
      </c>
      <c r="E26" s="254">
        <f t="shared" si="0"/>
        <v>0</v>
      </c>
      <c r="F26" s="107"/>
      <c r="G26" s="107"/>
    </row>
    <row r="27" spans="1:7" ht="16.5" customHeight="1" thickBot="1" x14ac:dyDescent="0.6">
      <c r="A27" s="250" t="s">
        <v>8</v>
      </c>
      <c r="B27" s="252">
        <f>SUM(B17:B26)</f>
        <v>0</v>
      </c>
      <c r="C27" s="252">
        <f>SUM(C17:C26)</f>
        <v>0</v>
      </c>
      <c r="D27" s="252">
        <f>SUM(D17:D26)</f>
        <v>0</v>
      </c>
      <c r="E27" s="251">
        <f>SUM(E17:E26)</f>
        <v>0</v>
      </c>
      <c r="F27" s="107"/>
      <c r="G27" s="107"/>
    </row>
    <row r="28" spans="1:7" ht="15.75" customHeight="1" x14ac:dyDescent="0.55000000000000004">
      <c r="A28" s="107"/>
      <c r="B28" s="107"/>
      <c r="C28" s="107"/>
      <c r="D28" s="107"/>
      <c r="E28" s="107"/>
      <c r="F28" s="107"/>
      <c r="G28" s="107"/>
    </row>
    <row r="29" spans="1:7" ht="16.5" customHeight="1" x14ac:dyDescent="0.55000000000000004">
      <c r="A29" s="107"/>
      <c r="B29" s="107"/>
      <c r="C29" s="107"/>
      <c r="D29" s="107"/>
      <c r="E29" s="107"/>
      <c r="F29" s="107"/>
      <c r="G29" s="107"/>
    </row>
    <row r="30" spans="1:7" ht="18" customHeight="1" x14ac:dyDescent="0.55000000000000004">
      <c r="A30" s="64" t="s">
        <v>465</v>
      </c>
      <c r="B30" s="108"/>
      <c r="C30" s="107"/>
      <c r="D30" s="107"/>
      <c r="E30" s="107"/>
      <c r="F30" s="107"/>
      <c r="G30" s="107"/>
    </row>
    <row r="31" spans="1:7" ht="18" customHeight="1" thickBot="1" x14ac:dyDescent="0.6">
      <c r="A31" s="108"/>
      <c r="B31" s="249" t="s">
        <v>1251</v>
      </c>
      <c r="C31" s="249" t="s">
        <v>1252</v>
      </c>
      <c r="D31" s="249" t="s">
        <v>1253</v>
      </c>
      <c r="E31" s="249" t="s">
        <v>8</v>
      </c>
      <c r="F31" s="107"/>
      <c r="G31" s="107"/>
    </row>
    <row r="32" spans="1:7" s="53" customFormat="1" ht="18" customHeight="1" thickBot="1" x14ac:dyDescent="0.6">
      <c r="A32" s="54" t="s">
        <v>1234</v>
      </c>
      <c r="B32" s="357"/>
      <c r="C32" s="358" t="s">
        <v>56</v>
      </c>
      <c r="D32" s="357"/>
      <c r="E32" s="253">
        <f>SUM(B32:D32)</f>
        <v>0</v>
      </c>
      <c r="F32" s="107"/>
      <c r="G32" s="107"/>
    </row>
    <row r="33" spans="1:7" s="53" customFormat="1" ht="18" customHeight="1" x14ac:dyDescent="0.55000000000000004">
      <c r="A33" s="240" t="s">
        <v>1235</v>
      </c>
      <c r="B33" s="301"/>
      <c r="C33" s="358" t="s">
        <v>56</v>
      </c>
      <c r="D33" s="358" t="s">
        <v>56</v>
      </c>
      <c r="E33" s="254">
        <f t="shared" ref="E33:E35" si="1">SUM(B33:D33)</f>
        <v>0</v>
      </c>
      <c r="F33" s="107"/>
      <c r="G33" s="107"/>
    </row>
    <row r="34" spans="1:7" s="53" customFormat="1" ht="18" customHeight="1" thickBot="1" x14ac:dyDescent="0.6">
      <c r="A34" s="240" t="s">
        <v>1236</v>
      </c>
      <c r="B34" s="301"/>
      <c r="C34" s="301"/>
      <c r="D34" s="301"/>
      <c r="E34" s="254">
        <f t="shared" si="1"/>
        <v>0</v>
      </c>
      <c r="F34" s="107"/>
      <c r="G34" s="107"/>
    </row>
    <row r="35" spans="1:7" s="53" customFormat="1" ht="18" customHeight="1" thickBot="1" x14ac:dyDescent="0.6">
      <c r="A35" s="240" t="s">
        <v>1237</v>
      </c>
      <c r="B35" s="301"/>
      <c r="C35" s="301"/>
      <c r="D35" s="358" t="s">
        <v>56</v>
      </c>
      <c r="E35" s="254">
        <f t="shared" si="1"/>
        <v>0</v>
      </c>
      <c r="F35" s="107"/>
      <c r="G35" s="107"/>
    </row>
    <row r="36" spans="1:7" ht="16.5" customHeight="1" thickBot="1" x14ac:dyDescent="0.6">
      <c r="A36" s="250" t="s">
        <v>8</v>
      </c>
      <c r="B36" s="252">
        <f>SUM(B32:B35)</f>
        <v>0</v>
      </c>
      <c r="C36" s="252">
        <f>SUM(C32:C35)</f>
        <v>0</v>
      </c>
      <c r="D36" s="252">
        <f>SUM(D32:D35)</f>
        <v>0</v>
      </c>
      <c r="E36" s="251">
        <f>SUM(E32:E35)</f>
        <v>0</v>
      </c>
      <c r="F36" s="107"/>
      <c r="G36" s="107"/>
    </row>
    <row r="37" spans="1:7" ht="15" customHeight="1" x14ac:dyDescent="0.55000000000000004">
      <c r="A37" s="108"/>
      <c r="B37" s="108"/>
      <c r="C37" s="107"/>
      <c r="D37" s="107"/>
      <c r="E37" s="107"/>
      <c r="F37" s="107"/>
      <c r="G37" s="107"/>
    </row>
    <row r="38" spans="1:7" ht="15.75" customHeight="1" x14ac:dyDescent="0.55000000000000004">
      <c r="A38" s="108"/>
      <c r="B38" s="108"/>
      <c r="C38" s="107"/>
      <c r="D38" s="107"/>
      <c r="E38" s="107"/>
      <c r="F38" s="107"/>
      <c r="G38" s="107"/>
    </row>
    <row r="39" spans="1:7" ht="18.5" x14ac:dyDescent="0.45">
      <c r="A39" s="64" t="s">
        <v>466</v>
      </c>
      <c r="C39" s="66"/>
      <c r="E39" s="65"/>
    </row>
    <row r="40" spans="1:7" ht="15" thickBot="1" x14ac:dyDescent="0.4">
      <c r="A40" s="245" t="s">
        <v>1307</v>
      </c>
    </row>
    <row r="41" spans="1:7" s="53" customFormat="1" ht="15" thickBot="1" x14ac:dyDescent="0.4">
      <c r="A41" s="239"/>
      <c r="B41" s="55" t="s">
        <v>1244</v>
      </c>
      <c r="C41" s="223" t="s">
        <v>1245</v>
      </c>
      <c r="D41" s="55" t="s">
        <v>1246</v>
      </c>
      <c r="E41" s="55" t="s">
        <v>1247</v>
      </c>
      <c r="F41" s="56" t="s">
        <v>1248</v>
      </c>
      <c r="G41" s="57" t="s">
        <v>1249</v>
      </c>
    </row>
    <row r="42" spans="1:7" s="53" customFormat="1" x14ac:dyDescent="0.35">
      <c r="A42" s="54" t="s">
        <v>1234</v>
      </c>
      <c r="B42" s="237">
        <v>19</v>
      </c>
      <c r="C42" s="236" t="s">
        <v>56</v>
      </c>
      <c r="D42" s="60">
        <v>1</v>
      </c>
      <c r="E42" s="242">
        <v>0</v>
      </c>
      <c r="F42" s="58"/>
      <c r="G42" s="59"/>
    </row>
    <row r="43" spans="1:7" s="53" customFormat="1" x14ac:dyDescent="0.35">
      <c r="A43" s="240" t="s">
        <v>1235</v>
      </c>
      <c r="B43" s="237">
        <v>24</v>
      </c>
      <c r="C43" s="234" t="s">
        <v>56</v>
      </c>
      <c r="D43" s="60">
        <v>0</v>
      </c>
      <c r="E43" s="243"/>
      <c r="F43" s="60"/>
      <c r="G43" s="61"/>
    </row>
    <row r="44" spans="1:7" s="53" customFormat="1" x14ac:dyDescent="0.35">
      <c r="A44" s="240" t="s">
        <v>1236</v>
      </c>
      <c r="B44" s="237">
        <v>32</v>
      </c>
      <c r="C44" s="234">
        <v>34</v>
      </c>
      <c r="D44" s="60">
        <v>2</v>
      </c>
      <c r="E44" s="243">
        <v>3</v>
      </c>
      <c r="F44" s="60">
        <v>1</v>
      </c>
      <c r="G44" s="61"/>
    </row>
    <row r="45" spans="1:7" s="53" customFormat="1" x14ac:dyDescent="0.35">
      <c r="A45" s="240" t="s">
        <v>1237</v>
      </c>
      <c r="B45" s="237">
        <v>37</v>
      </c>
      <c r="C45" s="234">
        <v>32</v>
      </c>
      <c r="D45" s="60">
        <v>3</v>
      </c>
      <c r="E45" s="243">
        <v>5</v>
      </c>
      <c r="F45" s="60">
        <v>7</v>
      </c>
      <c r="G45" s="61">
        <v>9</v>
      </c>
    </row>
    <row r="46" spans="1:7" s="53" customFormat="1" x14ac:dyDescent="0.35">
      <c r="A46" s="240" t="s">
        <v>1238</v>
      </c>
      <c r="B46" s="246">
        <v>40</v>
      </c>
      <c r="C46" s="234" t="s">
        <v>56</v>
      </c>
      <c r="D46" s="60">
        <v>0</v>
      </c>
      <c r="E46" s="243"/>
      <c r="F46" s="60"/>
      <c r="G46" s="61"/>
    </row>
    <row r="47" spans="1:7" s="53" customFormat="1" x14ac:dyDescent="0.35">
      <c r="A47" s="240" t="s">
        <v>1239</v>
      </c>
      <c r="B47" s="237">
        <v>47</v>
      </c>
      <c r="C47" s="234">
        <v>45</v>
      </c>
      <c r="D47" s="60">
        <v>0</v>
      </c>
      <c r="E47" s="243"/>
      <c r="F47" s="60"/>
      <c r="G47" s="61"/>
    </row>
    <row r="48" spans="1:7" s="53" customFormat="1" x14ac:dyDescent="0.35">
      <c r="A48" s="240" t="s">
        <v>1240</v>
      </c>
      <c r="B48" s="237">
        <v>52</v>
      </c>
      <c r="C48" s="234" t="s">
        <v>56</v>
      </c>
      <c r="D48" s="60">
        <v>2</v>
      </c>
      <c r="E48" s="243">
        <v>18</v>
      </c>
      <c r="F48" s="247">
        <v>20</v>
      </c>
      <c r="G48" s="61"/>
    </row>
    <row r="49" spans="1:7" s="53" customFormat="1" x14ac:dyDescent="0.35">
      <c r="A49" s="240" t="s">
        <v>1241</v>
      </c>
      <c r="B49" s="237">
        <v>59</v>
      </c>
      <c r="C49" s="234">
        <v>57</v>
      </c>
      <c r="D49" s="60">
        <v>0</v>
      </c>
      <c r="E49" s="243"/>
      <c r="F49" s="60"/>
      <c r="G49" s="61"/>
    </row>
    <row r="50" spans="1:7" s="53" customFormat="1" x14ac:dyDescent="0.35">
      <c r="A50" s="240" t="s">
        <v>1243</v>
      </c>
      <c r="B50" s="237">
        <v>61</v>
      </c>
      <c r="C50" s="234" t="s">
        <v>56</v>
      </c>
      <c r="D50" s="60">
        <v>0</v>
      </c>
      <c r="E50" s="243"/>
      <c r="F50" s="60"/>
      <c r="G50" s="61"/>
    </row>
    <row r="51" spans="1:7" s="53" customFormat="1" ht="15" thickBot="1" x14ac:dyDescent="0.4">
      <c r="A51" s="241" t="s">
        <v>1242</v>
      </c>
      <c r="B51" s="238">
        <v>64</v>
      </c>
      <c r="C51" s="235">
        <v>63</v>
      </c>
      <c r="D51" s="62">
        <v>0</v>
      </c>
      <c r="E51" s="244"/>
      <c r="F51" s="62"/>
      <c r="G51" s="63"/>
    </row>
    <row r="52" spans="1:7" s="53" customFormat="1" x14ac:dyDescent="0.35"/>
    <row r="54" spans="1:7" s="53" customFormat="1" ht="18.5" x14ac:dyDescent="0.45">
      <c r="A54" s="64" t="s">
        <v>467</v>
      </c>
      <c r="E54" s="65"/>
    </row>
    <row r="55" spans="1:7" s="53" customFormat="1" ht="19" thickBot="1" x14ac:dyDescent="0.5">
      <c r="A55" s="245" t="s">
        <v>1250</v>
      </c>
      <c r="E55" s="65"/>
    </row>
    <row r="56" spans="1:7" s="53" customFormat="1" ht="15" thickBot="1" x14ac:dyDescent="0.4">
      <c r="A56" s="239"/>
      <c r="B56" s="55" t="s">
        <v>1244</v>
      </c>
      <c r="C56" s="223" t="s">
        <v>1245</v>
      </c>
      <c r="D56" s="55" t="s">
        <v>1246</v>
      </c>
      <c r="E56" s="55" t="s">
        <v>1247</v>
      </c>
      <c r="F56" s="56" t="s">
        <v>1248</v>
      </c>
      <c r="G56" s="57" t="s">
        <v>1249</v>
      </c>
    </row>
    <row r="57" spans="1:7" s="53" customFormat="1" x14ac:dyDescent="0.35">
      <c r="A57" s="54" t="s">
        <v>1234</v>
      </c>
      <c r="B57" s="237">
        <v>49</v>
      </c>
      <c r="C57" s="236" t="s">
        <v>56</v>
      </c>
      <c r="D57" s="60">
        <v>1</v>
      </c>
      <c r="E57" s="242">
        <v>10</v>
      </c>
      <c r="F57" s="58"/>
      <c r="G57" s="59"/>
    </row>
    <row r="58" spans="1:7" s="53" customFormat="1" x14ac:dyDescent="0.35">
      <c r="A58" s="240" t="s">
        <v>1235</v>
      </c>
      <c r="B58" s="237">
        <v>50</v>
      </c>
      <c r="C58" s="234" t="s">
        <v>56</v>
      </c>
      <c r="D58" s="60">
        <v>0</v>
      </c>
      <c r="E58" s="243"/>
      <c r="F58" s="60"/>
      <c r="G58" s="61"/>
    </row>
    <row r="59" spans="1:7" s="53" customFormat="1" x14ac:dyDescent="0.35">
      <c r="A59" s="240" t="s">
        <v>1236</v>
      </c>
      <c r="B59" s="246">
        <v>52</v>
      </c>
      <c r="C59" s="248">
        <v>50</v>
      </c>
      <c r="D59" s="60">
        <v>3</v>
      </c>
      <c r="E59" s="243">
        <v>16</v>
      </c>
      <c r="F59" s="60">
        <v>19</v>
      </c>
      <c r="G59" s="61">
        <v>20</v>
      </c>
    </row>
    <row r="60" spans="1:7" s="53" customFormat="1" ht="15" thickBot="1" x14ac:dyDescent="0.4">
      <c r="A60" s="241" t="s">
        <v>1237</v>
      </c>
      <c r="B60" s="238">
        <v>55</v>
      </c>
      <c r="C60" s="235">
        <v>54</v>
      </c>
      <c r="D60" s="62">
        <v>0</v>
      </c>
      <c r="E60" s="244"/>
      <c r="F60" s="62"/>
      <c r="G60" s="63"/>
    </row>
    <row r="61" spans="1:7" s="53" customFormat="1" x14ac:dyDescent="0.35"/>
  </sheetData>
  <sheetProtection password="B0B7" sheet="1" objects="1" scenarios="1"/>
  <mergeCells count="1">
    <mergeCell ref="A1:H1"/>
  </mergeCells>
  <dataValidations count="2">
    <dataValidation type="decimal" allowBlank="1" showInputMessage="1" showErrorMessage="1" error="Enter a dollar amount" sqref="E8 E10:E13 C26 B17:B26 D17 C19:D20 D23 C22 C24 B32:B35 D32 C34:C35 D34" xr:uid="{00000000-0002-0000-0D00-000000000000}">
      <formula1>-1000</formula1>
      <formula2>100000</formula2>
    </dataValidation>
    <dataValidation type="textLength" operator="equal" allowBlank="1" showInputMessage="1" showErrorMessage="1" error="N/A" sqref="C17:C18 D18 C21:D21 D22 C23 D24:D26 C25 C32:C33 D33 D35" xr:uid="{00000000-0002-0000-0D00-000001000000}">
      <formula1>3</formula1>
    </dataValidation>
  </dataValidations>
  <printOptions horizontalCentered="1"/>
  <pageMargins left="0.25" right="0.25" top="0.75" bottom="0.75" header="0.3" footer="0.3"/>
  <pageSetup scale="65" orientation="portrait" errors="blank" r:id="rId1"/>
  <headerFooter>
    <oddFooter>&amp;C&amp;P&amp;R&amp;D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5"/>
  <sheetViews>
    <sheetView zoomScale="85" zoomScaleNormal="85" workbookViewId="0">
      <selection activeCell="B15" sqref="B15"/>
    </sheetView>
  </sheetViews>
  <sheetFormatPr defaultRowHeight="14.5" x14ac:dyDescent="0.35"/>
  <cols>
    <col min="1" max="1" width="51.7265625" customWidth="1"/>
    <col min="2" max="2" width="24" style="6" customWidth="1"/>
    <col min="3" max="3" width="27" style="6" customWidth="1"/>
    <col min="4" max="4" width="22.54296875" customWidth="1"/>
    <col min="5" max="5" width="14.54296875" customWidth="1"/>
  </cols>
  <sheetData>
    <row r="1" spans="1:7" s="1" customFormat="1" ht="24" thickBot="1" x14ac:dyDescent="0.6">
      <c r="A1" s="456" t="s">
        <v>54</v>
      </c>
      <c r="B1" s="456"/>
      <c r="C1" s="456"/>
      <c r="D1" s="456"/>
      <c r="E1" s="456"/>
    </row>
    <row r="2" spans="1:7" s="1" customFormat="1" ht="21" x14ac:dyDescent="0.5">
      <c r="A2" s="2"/>
      <c r="B2" s="4"/>
      <c r="C2" s="4"/>
      <c r="E2" s="4"/>
    </row>
    <row r="3" spans="1:7" x14ac:dyDescent="0.35">
      <c r="A3" s="5" t="s">
        <v>506</v>
      </c>
      <c r="B3" s="106">
        <f>'A1.  Cover Sheet'!$B$5</f>
        <v>0</v>
      </c>
    </row>
    <row r="4" spans="1:7" x14ac:dyDescent="0.35">
      <c r="A4" s="122" t="s">
        <v>527</v>
      </c>
      <c r="B4" s="106" t="str">
        <f>SUBSTITUTE(TRIM('A1.  Cover Sheet'!AA10&amp;" "&amp;'A1.  Cover Sheet'!AB10&amp;" "&amp;'A1.  Cover Sheet'!AC10&amp;" "&amp;'A1.  Cover Sheet'!AD10&amp;" "&amp;'A1.  Cover Sheet'!AE10)," ",", ")</f>
        <v/>
      </c>
    </row>
    <row r="5" spans="1:7" x14ac:dyDescent="0.35">
      <c r="A5" s="5" t="s">
        <v>0</v>
      </c>
      <c r="B5" s="16">
        <f>'A1.  Cover Sheet'!$B$10</f>
        <v>0</v>
      </c>
      <c r="D5" s="205"/>
    </row>
    <row r="6" spans="1:7" x14ac:dyDescent="0.35">
      <c r="A6" s="5" t="s">
        <v>6</v>
      </c>
      <c r="B6" s="17">
        <f>'A1.  Cover Sheet'!$B$11</f>
        <v>0</v>
      </c>
    </row>
    <row r="7" spans="1:7" x14ac:dyDescent="0.35">
      <c r="A7" s="5"/>
      <c r="E7" s="44"/>
    </row>
    <row r="8" spans="1:7" ht="18" customHeight="1" x14ac:dyDescent="0.35">
      <c r="A8" s="13"/>
      <c r="B8" s="13" t="s">
        <v>23</v>
      </c>
      <c r="C8" s="13" t="s">
        <v>24</v>
      </c>
      <c r="D8" s="13" t="s">
        <v>25</v>
      </c>
      <c r="E8" s="13" t="s">
        <v>26</v>
      </c>
    </row>
    <row r="9" spans="1:7" ht="110.25" customHeight="1" x14ac:dyDescent="0.35">
      <c r="A9" s="51"/>
      <c r="B9" s="34" t="s">
        <v>51</v>
      </c>
      <c r="C9" s="34" t="s">
        <v>52</v>
      </c>
      <c r="D9" s="36" t="s">
        <v>55</v>
      </c>
      <c r="E9" s="34" t="s">
        <v>147</v>
      </c>
    </row>
    <row r="10" spans="1:7" x14ac:dyDescent="0.35">
      <c r="A10" s="5" t="s">
        <v>1070</v>
      </c>
      <c r="B10" s="163"/>
      <c r="C10" s="163"/>
      <c r="D10" s="6" t="s">
        <v>56</v>
      </c>
      <c r="E10" s="99"/>
      <c r="F10" s="72"/>
    </row>
    <row r="11" spans="1:7" x14ac:dyDescent="0.35">
      <c r="A11" s="5" t="s">
        <v>50</v>
      </c>
      <c r="B11" s="163"/>
      <c r="C11" s="163"/>
      <c r="D11" s="6" t="s">
        <v>56</v>
      </c>
      <c r="E11" s="99"/>
      <c r="G11" s="72"/>
    </row>
    <row r="12" spans="1:7" x14ac:dyDescent="0.35">
      <c r="A12" s="5" t="s">
        <v>1304</v>
      </c>
      <c r="B12" s="163"/>
      <c r="C12" s="163"/>
      <c r="D12" s="6" t="s">
        <v>56</v>
      </c>
      <c r="E12" s="99"/>
      <c r="F12" s="72"/>
      <c r="G12" s="72"/>
    </row>
    <row r="13" spans="1:7" x14ac:dyDescent="0.35">
      <c r="A13" s="5" t="s">
        <v>1305</v>
      </c>
      <c r="B13" s="163"/>
      <c r="C13" s="163"/>
      <c r="D13" s="6" t="s">
        <v>56</v>
      </c>
      <c r="E13" s="99"/>
      <c r="F13" s="72"/>
    </row>
    <row r="14" spans="1:7" x14ac:dyDescent="0.35">
      <c r="A14" s="5" t="s">
        <v>1306</v>
      </c>
      <c r="B14" s="163"/>
      <c r="C14" s="163"/>
      <c r="D14" s="6" t="s">
        <v>56</v>
      </c>
      <c r="E14" s="99"/>
      <c r="F14" s="72"/>
    </row>
    <row r="15" spans="1:7" ht="16.5" x14ac:dyDescent="0.35">
      <c r="A15" s="5" t="s">
        <v>1541</v>
      </c>
      <c r="B15" s="163"/>
      <c r="C15" s="163"/>
      <c r="D15" s="6" t="s">
        <v>56</v>
      </c>
      <c r="E15" s="99"/>
      <c r="F15" s="72"/>
    </row>
    <row r="16" spans="1:7" x14ac:dyDescent="0.35">
      <c r="A16" s="10" t="s">
        <v>53</v>
      </c>
    </row>
    <row r="17" spans="1:5" x14ac:dyDescent="0.35">
      <c r="A17" s="164">
        <v>1</v>
      </c>
      <c r="B17" s="163"/>
      <c r="C17" s="163"/>
      <c r="D17" s="132"/>
      <c r="E17" s="99"/>
    </row>
    <row r="18" spans="1:5" x14ac:dyDescent="0.35">
      <c r="A18" s="164">
        <v>2</v>
      </c>
      <c r="B18" s="163"/>
      <c r="C18" s="163"/>
      <c r="D18" s="132"/>
      <c r="E18" s="99"/>
    </row>
    <row r="19" spans="1:5" x14ac:dyDescent="0.35">
      <c r="A19" s="164">
        <v>3</v>
      </c>
      <c r="B19" s="163"/>
      <c r="C19" s="163"/>
      <c r="D19" s="132"/>
      <c r="E19" s="99"/>
    </row>
    <row r="20" spans="1:5" x14ac:dyDescent="0.35">
      <c r="A20" s="164">
        <v>4</v>
      </c>
      <c r="B20" s="163"/>
      <c r="C20" s="163"/>
      <c r="D20" s="132"/>
      <c r="E20" s="99"/>
    </row>
    <row r="21" spans="1:5" x14ac:dyDescent="0.35">
      <c r="A21" s="164">
        <v>5</v>
      </c>
      <c r="B21" s="163"/>
      <c r="C21" s="163"/>
      <c r="D21" s="132"/>
      <c r="E21" s="99"/>
    </row>
    <row r="22" spans="1:5" x14ac:dyDescent="0.35">
      <c r="A22" s="10"/>
    </row>
    <row r="24" spans="1:5" x14ac:dyDescent="0.35">
      <c r="A24" s="10" t="s">
        <v>5</v>
      </c>
    </row>
    <row r="25" spans="1:5" x14ac:dyDescent="0.35">
      <c r="A25" s="76" t="s">
        <v>544</v>
      </c>
    </row>
  </sheetData>
  <sheetProtection algorithmName="SHA-512" hashValue="OLlHoKCfnqa+/pVE55HJ90Nd4Btpwx55HFr7l0Y5SsaB3fLPQGhb1kGRFNNF75T2TUj8kyBf8+Yn0jVGBsmGqQ==" saltValue="kuHwTX6A6ObSaTTWz+XMwA==" spinCount="100000" sheet="1" objects="1" scenarios="1"/>
  <mergeCells count="1">
    <mergeCell ref="A1:E1"/>
  </mergeCells>
  <dataValidations count="2">
    <dataValidation type="list" allowBlank="1" showInputMessage="1" showErrorMessage="1" sqref="B17:B21 B10:B15" xr:uid="{00000000-0002-0000-0E00-000000000000}">
      <formula1>"Yes,No"</formula1>
    </dataValidation>
    <dataValidation type="list" allowBlank="1" showInputMessage="1" showErrorMessage="1" sqref="C17:C21 C10:C15" xr:uid="{00000000-0002-0000-0E00-000001000000}">
      <formula1>"Not Used Previously,Unchanged,Changed"</formula1>
    </dataValidation>
  </dataValidations>
  <printOptions horizontalCentered="1"/>
  <pageMargins left="0.25" right="0.25" top="0.75" bottom="0.75" header="0.3" footer="0.3"/>
  <pageSetup scale="77" orientation="landscape" errors="blank" r:id="rId1"/>
  <headerFooter>
    <oddFooter>&amp;C&amp;P&amp;R&amp;D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68"/>
  <sheetViews>
    <sheetView zoomScale="80" zoomScaleNormal="80" zoomScaleSheetLayoutView="80" workbookViewId="0">
      <pane xSplit="2" ySplit="10" topLeftCell="C11" activePane="bottomRight" state="frozen"/>
      <selection pane="topRight" activeCell="C1" sqref="C1"/>
      <selection pane="bottomLeft" activeCell="A11" sqref="A11"/>
      <selection pane="bottomRight" activeCell="C11" sqref="C11:K30"/>
    </sheetView>
  </sheetViews>
  <sheetFormatPr defaultColWidth="9.1796875" defaultRowHeight="14.5" x14ac:dyDescent="0.35"/>
  <cols>
    <col min="1" max="1" width="32.54296875" customWidth="1"/>
    <col min="2" max="2" width="35.1796875" customWidth="1"/>
    <col min="3" max="3" width="20.453125" customWidth="1"/>
    <col min="4" max="6" width="15.453125" customWidth="1"/>
    <col min="7" max="8" width="18" customWidth="1"/>
    <col min="9" max="10" width="14" customWidth="1"/>
    <col min="11" max="11" width="15.26953125" customWidth="1"/>
    <col min="12" max="12" width="12.54296875" customWidth="1"/>
    <col min="13" max="14" width="13.453125" customWidth="1"/>
    <col min="15" max="15" width="18.54296875" customWidth="1"/>
    <col min="16" max="16" width="15.54296875" customWidth="1"/>
    <col min="17" max="17" width="12.1796875" customWidth="1"/>
  </cols>
  <sheetData>
    <row r="1" spans="1:17" ht="24" thickBot="1" x14ac:dyDescent="0.6">
      <c r="A1" s="456" t="s">
        <v>516</v>
      </c>
      <c r="B1" s="456"/>
      <c r="C1" s="456"/>
      <c r="D1" s="456"/>
      <c r="E1" s="456"/>
      <c r="F1" s="456"/>
      <c r="G1" s="456"/>
      <c r="H1" s="456"/>
      <c r="I1" s="456"/>
      <c r="J1" s="456"/>
      <c r="K1" s="456"/>
      <c r="L1" s="456"/>
      <c r="M1" s="456"/>
      <c r="N1" s="456"/>
      <c r="O1" s="456"/>
      <c r="P1" s="456"/>
      <c r="Q1" s="456"/>
    </row>
    <row r="2" spans="1:17" ht="21" x14ac:dyDescent="0.5">
      <c r="A2" s="72"/>
      <c r="Q2" s="4"/>
    </row>
    <row r="3" spans="1:17" x14ac:dyDescent="0.35">
      <c r="A3" s="5" t="s">
        <v>506</v>
      </c>
      <c r="B3" s="106">
        <f>'A1.  Cover Sheet'!$B$5</f>
        <v>0</v>
      </c>
      <c r="D3" s="72"/>
      <c r="E3" s="72"/>
      <c r="F3" s="72"/>
      <c r="G3" s="72"/>
      <c r="H3" s="72"/>
      <c r="I3" s="6"/>
      <c r="J3" s="6"/>
      <c r="K3" s="6"/>
    </row>
    <row r="4" spans="1:17" x14ac:dyDescent="0.35">
      <c r="A4" s="5" t="s">
        <v>527</v>
      </c>
      <c r="B4" s="106" t="str">
        <f>SUBSTITUTE(TRIM('A1.  Cover Sheet'!AA10&amp;" "&amp;'A1.  Cover Sheet'!AB10&amp;" "&amp;'A1.  Cover Sheet'!AC10&amp;" "&amp;'A1.  Cover Sheet'!AD10&amp;" "&amp;'A1.  Cover Sheet'!AE10)," ",", ")</f>
        <v/>
      </c>
      <c r="I4" s="6"/>
      <c r="J4" s="6"/>
      <c r="K4" s="6"/>
    </row>
    <row r="5" spans="1:17" x14ac:dyDescent="0.35">
      <c r="A5" s="5" t="s">
        <v>0</v>
      </c>
      <c r="B5" s="16" t="s">
        <v>170</v>
      </c>
      <c r="I5" s="6"/>
      <c r="J5" s="6"/>
      <c r="K5" s="6"/>
    </row>
    <row r="6" spans="1:17" x14ac:dyDescent="0.35">
      <c r="A6" s="5" t="s">
        <v>6</v>
      </c>
      <c r="B6" s="17">
        <f>'A1.  Cover Sheet'!$B$11</f>
        <v>0</v>
      </c>
      <c r="D6" s="72"/>
      <c r="E6" s="72"/>
      <c r="F6" s="72"/>
      <c r="G6" s="72"/>
      <c r="H6" s="72"/>
    </row>
    <row r="7" spans="1:17" x14ac:dyDescent="0.35">
      <c r="A7" s="5"/>
      <c r="E7" s="334"/>
      <c r="F7" s="72"/>
      <c r="L7" s="72"/>
    </row>
    <row r="8" spans="1:17" x14ac:dyDescent="0.35">
      <c r="A8" s="5" t="s">
        <v>207</v>
      </c>
      <c r="B8" s="347"/>
    </row>
    <row r="9" spans="1:17" x14ac:dyDescent="0.35">
      <c r="A9" s="5"/>
      <c r="B9" s="5"/>
      <c r="C9" s="13" t="s">
        <v>23</v>
      </c>
      <c r="D9" s="13" t="s">
        <v>24</v>
      </c>
      <c r="E9" s="13" t="s">
        <v>25</v>
      </c>
      <c r="F9" s="13" t="s">
        <v>26</v>
      </c>
      <c r="G9" s="13" t="s">
        <v>27</v>
      </c>
      <c r="H9" s="13" t="s">
        <v>28</v>
      </c>
      <c r="I9" s="13" t="s">
        <v>29</v>
      </c>
      <c r="J9" s="13" t="s">
        <v>30</v>
      </c>
      <c r="K9" s="13" t="s">
        <v>31</v>
      </c>
      <c r="L9" s="13" t="s">
        <v>32</v>
      </c>
      <c r="M9" s="13" t="s">
        <v>33</v>
      </c>
      <c r="N9" s="13" t="s">
        <v>117</v>
      </c>
      <c r="O9" s="13" t="s">
        <v>118</v>
      </c>
      <c r="P9" s="13" t="s">
        <v>101</v>
      </c>
      <c r="Q9" s="13" t="s">
        <v>123</v>
      </c>
    </row>
    <row r="10" spans="1:17" s="25" customFormat="1" ht="111.75" customHeight="1" x14ac:dyDescent="0.35">
      <c r="A10" s="33" t="s">
        <v>67</v>
      </c>
      <c r="B10" s="33" t="s">
        <v>461</v>
      </c>
      <c r="C10" s="34" t="s">
        <v>46</v>
      </c>
      <c r="D10" s="34" t="s">
        <v>565</v>
      </c>
      <c r="E10" s="83" t="s">
        <v>1256</v>
      </c>
      <c r="F10" s="83" t="s">
        <v>1431</v>
      </c>
      <c r="G10" s="83" t="s">
        <v>1433</v>
      </c>
      <c r="H10" s="83" t="s">
        <v>1434</v>
      </c>
      <c r="I10" s="34" t="s">
        <v>1257</v>
      </c>
      <c r="J10" s="34" t="s">
        <v>1258</v>
      </c>
      <c r="K10" s="83" t="s">
        <v>1428</v>
      </c>
      <c r="L10" s="34" t="s">
        <v>523</v>
      </c>
      <c r="M10" s="83" t="s">
        <v>1165</v>
      </c>
      <c r="N10" s="83" t="s">
        <v>1302</v>
      </c>
      <c r="O10" s="83" t="s">
        <v>1189</v>
      </c>
      <c r="P10" s="83" t="s">
        <v>1190</v>
      </c>
      <c r="Q10" s="34" t="s">
        <v>532</v>
      </c>
    </row>
    <row r="11" spans="1:17" x14ac:dyDescent="0.35">
      <c r="A11" s="8" t="s">
        <v>68</v>
      </c>
      <c r="B11" s="98"/>
      <c r="C11" s="135"/>
      <c r="D11" s="167"/>
      <c r="E11" s="167"/>
      <c r="F11" s="167"/>
      <c r="G11" s="167"/>
      <c r="H11" s="167"/>
      <c r="I11" s="167"/>
      <c r="J11" s="167"/>
      <c r="K11" s="167"/>
      <c r="L11" s="150" t="e">
        <f>M11/N11</f>
        <v>#DIV/0!</v>
      </c>
      <c r="M11" s="168" t="e">
        <f t="shared" ref="M11:M31" si="0">SUM(D11:H11)/C11</f>
        <v>#DIV/0!</v>
      </c>
      <c r="N11" s="168" t="e">
        <f t="shared" ref="N11:N31" si="1">(J11-K11)/C11</f>
        <v>#DIV/0!</v>
      </c>
      <c r="O11" s="167"/>
      <c r="P11" s="167"/>
      <c r="Q11" s="150" t="e">
        <f>O11/P11</f>
        <v>#DIV/0!</v>
      </c>
    </row>
    <row r="12" spans="1:17" x14ac:dyDescent="0.35">
      <c r="A12" s="8" t="s">
        <v>69</v>
      </c>
      <c r="B12" s="98"/>
      <c r="C12" s="135"/>
      <c r="D12" s="167"/>
      <c r="E12" s="167"/>
      <c r="F12" s="167"/>
      <c r="G12" s="167"/>
      <c r="H12" s="167"/>
      <c r="I12" s="167"/>
      <c r="J12" s="167"/>
      <c r="K12" s="167"/>
      <c r="L12" s="150" t="e">
        <f t="shared" ref="L12:L31" si="2">M12/N12</f>
        <v>#DIV/0!</v>
      </c>
      <c r="M12" s="168" t="e">
        <f t="shared" si="0"/>
        <v>#DIV/0!</v>
      </c>
      <c r="N12" s="168" t="e">
        <f t="shared" si="1"/>
        <v>#DIV/0!</v>
      </c>
      <c r="O12" s="167"/>
      <c r="P12" s="167"/>
      <c r="Q12" s="150" t="e">
        <f t="shared" ref="Q12:Q30" si="3">O12/P12</f>
        <v>#DIV/0!</v>
      </c>
    </row>
    <row r="13" spans="1:17" x14ac:dyDescent="0.35">
      <c r="A13" s="8" t="s">
        <v>70</v>
      </c>
      <c r="B13" s="98"/>
      <c r="C13" s="135"/>
      <c r="D13" s="167"/>
      <c r="E13" s="167"/>
      <c r="F13" s="167"/>
      <c r="G13" s="167"/>
      <c r="H13" s="167"/>
      <c r="I13" s="167"/>
      <c r="J13" s="167"/>
      <c r="K13" s="167"/>
      <c r="L13" s="150" t="e">
        <f t="shared" si="2"/>
        <v>#DIV/0!</v>
      </c>
      <c r="M13" s="168" t="e">
        <f t="shared" si="0"/>
        <v>#DIV/0!</v>
      </c>
      <c r="N13" s="168" t="e">
        <f t="shared" si="1"/>
        <v>#DIV/0!</v>
      </c>
      <c r="O13" s="167"/>
      <c r="P13" s="167"/>
      <c r="Q13" s="150" t="e">
        <f t="shared" si="3"/>
        <v>#DIV/0!</v>
      </c>
    </row>
    <row r="14" spans="1:17" x14ac:dyDescent="0.35">
      <c r="A14" s="8" t="s">
        <v>468</v>
      </c>
      <c r="B14" s="98"/>
      <c r="C14" s="135"/>
      <c r="D14" s="167"/>
      <c r="E14" s="167"/>
      <c r="F14" s="167"/>
      <c r="G14" s="167"/>
      <c r="H14" s="167"/>
      <c r="I14" s="167"/>
      <c r="J14" s="167"/>
      <c r="K14" s="167"/>
      <c r="L14" s="150" t="e">
        <f t="shared" si="2"/>
        <v>#DIV/0!</v>
      </c>
      <c r="M14" s="168" t="e">
        <f t="shared" si="0"/>
        <v>#DIV/0!</v>
      </c>
      <c r="N14" s="168" t="e">
        <f t="shared" si="1"/>
        <v>#DIV/0!</v>
      </c>
      <c r="O14" s="167"/>
      <c r="P14" s="167"/>
      <c r="Q14" s="150" t="e">
        <f t="shared" si="3"/>
        <v>#DIV/0!</v>
      </c>
    </row>
    <row r="15" spans="1:17" x14ac:dyDescent="0.35">
      <c r="A15" s="8" t="s">
        <v>469</v>
      </c>
      <c r="B15" s="98"/>
      <c r="C15" s="135"/>
      <c r="D15" s="167"/>
      <c r="E15" s="167"/>
      <c r="F15" s="167"/>
      <c r="G15" s="167"/>
      <c r="H15" s="167"/>
      <c r="I15" s="167"/>
      <c r="J15" s="167"/>
      <c r="K15" s="167"/>
      <c r="L15" s="150" t="e">
        <f t="shared" si="2"/>
        <v>#DIV/0!</v>
      </c>
      <c r="M15" s="168" t="e">
        <f t="shared" si="0"/>
        <v>#DIV/0!</v>
      </c>
      <c r="N15" s="168" t="e">
        <f t="shared" si="1"/>
        <v>#DIV/0!</v>
      </c>
      <c r="O15" s="167"/>
      <c r="P15" s="167"/>
      <c r="Q15" s="150" t="e">
        <f t="shared" si="3"/>
        <v>#DIV/0!</v>
      </c>
    </row>
    <row r="16" spans="1:17" x14ac:dyDescent="0.35">
      <c r="A16" s="8" t="s">
        <v>470</v>
      </c>
      <c r="B16" s="98"/>
      <c r="C16" s="135"/>
      <c r="D16" s="167"/>
      <c r="E16" s="167"/>
      <c r="F16" s="167"/>
      <c r="G16" s="167"/>
      <c r="H16" s="167"/>
      <c r="I16" s="167"/>
      <c r="J16" s="167"/>
      <c r="K16" s="167"/>
      <c r="L16" s="150" t="e">
        <f t="shared" si="2"/>
        <v>#DIV/0!</v>
      </c>
      <c r="M16" s="168" t="e">
        <f t="shared" si="0"/>
        <v>#DIV/0!</v>
      </c>
      <c r="N16" s="168" t="e">
        <f t="shared" si="1"/>
        <v>#DIV/0!</v>
      </c>
      <c r="O16" s="167"/>
      <c r="P16" s="167"/>
      <c r="Q16" s="150" t="e">
        <f t="shared" si="3"/>
        <v>#DIV/0!</v>
      </c>
    </row>
    <row r="17" spans="1:18" x14ac:dyDescent="0.35">
      <c r="A17" s="8" t="s">
        <v>471</v>
      </c>
      <c r="B17" s="98"/>
      <c r="C17" s="135"/>
      <c r="D17" s="167"/>
      <c r="E17" s="167"/>
      <c r="F17" s="167"/>
      <c r="G17" s="167"/>
      <c r="H17" s="167"/>
      <c r="I17" s="167"/>
      <c r="J17" s="167"/>
      <c r="K17" s="167"/>
      <c r="L17" s="150" t="e">
        <f t="shared" si="2"/>
        <v>#DIV/0!</v>
      </c>
      <c r="M17" s="168" t="e">
        <f t="shared" si="0"/>
        <v>#DIV/0!</v>
      </c>
      <c r="N17" s="168" t="e">
        <f t="shared" si="1"/>
        <v>#DIV/0!</v>
      </c>
      <c r="O17" s="167"/>
      <c r="P17" s="167"/>
      <c r="Q17" s="150" t="e">
        <f t="shared" si="3"/>
        <v>#DIV/0!</v>
      </c>
    </row>
    <row r="18" spans="1:18" x14ac:dyDescent="0.35">
      <c r="A18" s="8" t="s">
        <v>472</v>
      </c>
      <c r="B18" s="98"/>
      <c r="C18" s="135"/>
      <c r="D18" s="167"/>
      <c r="E18" s="167"/>
      <c r="F18" s="167"/>
      <c r="G18" s="167"/>
      <c r="H18" s="167"/>
      <c r="I18" s="167"/>
      <c r="J18" s="167"/>
      <c r="K18" s="167"/>
      <c r="L18" s="150" t="e">
        <f t="shared" si="2"/>
        <v>#DIV/0!</v>
      </c>
      <c r="M18" s="168" t="e">
        <f t="shared" si="0"/>
        <v>#DIV/0!</v>
      </c>
      <c r="N18" s="168" t="e">
        <f t="shared" si="1"/>
        <v>#DIV/0!</v>
      </c>
      <c r="O18" s="167"/>
      <c r="P18" s="167"/>
      <c r="Q18" s="150" t="e">
        <f t="shared" si="3"/>
        <v>#DIV/0!</v>
      </c>
    </row>
    <row r="19" spans="1:18" x14ac:dyDescent="0.35">
      <c r="A19" s="8" t="s">
        <v>473</v>
      </c>
      <c r="B19" s="98"/>
      <c r="C19" s="135"/>
      <c r="D19" s="167"/>
      <c r="E19" s="167"/>
      <c r="F19" s="167"/>
      <c r="G19" s="167"/>
      <c r="H19" s="167"/>
      <c r="I19" s="167"/>
      <c r="J19" s="167"/>
      <c r="K19" s="167"/>
      <c r="L19" s="150" t="e">
        <f t="shared" si="2"/>
        <v>#DIV/0!</v>
      </c>
      <c r="M19" s="168" t="e">
        <f t="shared" si="0"/>
        <v>#DIV/0!</v>
      </c>
      <c r="N19" s="168" t="e">
        <f t="shared" si="1"/>
        <v>#DIV/0!</v>
      </c>
      <c r="O19" s="167"/>
      <c r="P19" s="167"/>
      <c r="Q19" s="150" t="e">
        <f t="shared" si="3"/>
        <v>#DIV/0!</v>
      </c>
    </row>
    <row r="20" spans="1:18" x14ac:dyDescent="0.35">
      <c r="A20" s="8" t="s">
        <v>474</v>
      </c>
      <c r="B20" s="98"/>
      <c r="C20" s="135"/>
      <c r="D20" s="167"/>
      <c r="E20" s="167"/>
      <c r="F20" s="167"/>
      <c r="G20" s="167"/>
      <c r="H20" s="167"/>
      <c r="I20" s="167"/>
      <c r="J20" s="167"/>
      <c r="K20" s="167"/>
      <c r="L20" s="150" t="e">
        <f t="shared" si="2"/>
        <v>#DIV/0!</v>
      </c>
      <c r="M20" s="168" t="e">
        <f t="shared" si="0"/>
        <v>#DIV/0!</v>
      </c>
      <c r="N20" s="168" t="e">
        <f t="shared" si="1"/>
        <v>#DIV/0!</v>
      </c>
      <c r="O20" s="167"/>
      <c r="P20" s="167"/>
      <c r="Q20" s="150" t="e">
        <f t="shared" si="3"/>
        <v>#DIV/0!</v>
      </c>
    </row>
    <row r="21" spans="1:18" x14ac:dyDescent="0.35">
      <c r="A21" s="8" t="s">
        <v>475</v>
      </c>
      <c r="B21" s="98"/>
      <c r="C21" s="135"/>
      <c r="D21" s="167"/>
      <c r="E21" s="167"/>
      <c r="F21" s="167"/>
      <c r="G21" s="167"/>
      <c r="H21" s="167"/>
      <c r="I21" s="167"/>
      <c r="J21" s="167"/>
      <c r="K21" s="167"/>
      <c r="L21" s="150" t="e">
        <f t="shared" si="2"/>
        <v>#DIV/0!</v>
      </c>
      <c r="M21" s="168" t="e">
        <f t="shared" si="0"/>
        <v>#DIV/0!</v>
      </c>
      <c r="N21" s="168" t="e">
        <f t="shared" si="1"/>
        <v>#DIV/0!</v>
      </c>
      <c r="O21" s="167"/>
      <c r="P21" s="167"/>
      <c r="Q21" s="150" t="e">
        <f t="shared" si="3"/>
        <v>#DIV/0!</v>
      </c>
    </row>
    <row r="22" spans="1:18" x14ac:dyDescent="0.35">
      <c r="A22" s="8" t="s">
        <v>476</v>
      </c>
      <c r="B22" s="98"/>
      <c r="C22" s="135"/>
      <c r="D22" s="167"/>
      <c r="E22" s="167"/>
      <c r="F22" s="167"/>
      <c r="G22" s="167"/>
      <c r="H22" s="167"/>
      <c r="I22" s="167"/>
      <c r="J22" s="167"/>
      <c r="K22" s="167"/>
      <c r="L22" s="150" t="e">
        <f t="shared" si="2"/>
        <v>#DIV/0!</v>
      </c>
      <c r="M22" s="168" t="e">
        <f t="shared" si="0"/>
        <v>#DIV/0!</v>
      </c>
      <c r="N22" s="168" t="e">
        <f t="shared" si="1"/>
        <v>#DIV/0!</v>
      </c>
      <c r="O22" s="167"/>
      <c r="P22" s="167"/>
      <c r="Q22" s="150" t="e">
        <f t="shared" si="3"/>
        <v>#DIV/0!</v>
      </c>
    </row>
    <row r="23" spans="1:18" x14ac:dyDescent="0.35">
      <c r="A23" s="8" t="s">
        <v>477</v>
      </c>
      <c r="B23" s="98"/>
      <c r="C23" s="135"/>
      <c r="D23" s="167"/>
      <c r="E23" s="167"/>
      <c r="F23" s="167"/>
      <c r="G23" s="167"/>
      <c r="H23" s="167"/>
      <c r="I23" s="167"/>
      <c r="J23" s="167"/>
      <c r="K23" s="167"/>
      <c r="L23" s="150" t="e">
        <f t="shared" si="2"/>
        <v>#DIV/0!</v>
      </c>
      <c r="M23" s="168" t="e">
        <f t="shared" si="0"/>
        <v>#DIV/0!</v>
      </c>
      <c r="N23" s="168" t="e">
        <f t="shared" si="1"/>
        <v>#DIV/0!</v>
      </c>
      <c r="O23" s="167"/>
      <c r="P23" s="167"/>
      <c r="Q23" s="150" t="e">
        <f t="shared" si="3"/>
        <v>#DIV/0!</v>
      </c>
    </row>
    <row r="24" spans="1:18" x14ac:dyDescent="0.35">
      <c r="A24" s="8" t="s">
        <v>478</v>
      </c>
      <c r="B24" s="98"/>
      <c r="C24" s="135"/>
      <c r="D24" s="167"/>
      <c r="E24" s="167"/>
      <c r="F24" s="167"/>
      <c r="G24" s="167"/>
      <c r="H24" s="167"/>
      <c r="I24" s="167"/>
      <c r="J24" s="167"/>
      <c r="K24" s="167"/>
      <c r="L24" s="150" t="e">
        <f t="shared" si="2"/>
        <v>#DIV/0!</v>
      </c>
      <c r="M24" s="168" t="e">
        <f t="shared" si="0"/>
        <v>#DIV/0!</v>
      </c>
      <c r="N24" s="168" t="e">
        <f t="shared" si="1"/>
        <v>#DIV/0!</v>
      </c>
      <c r="O24" s="167"/>
      <c r="P24" s="167"/>
      <c r="Q24" s="150" t="e">
        <f t="shared" si="3"/>
        <v>#DIV/0!</v>
      </c>
    </row>
    <row r="25" spans="1:18" x14ac:dyDescent="0.35">
      <c r="A25" s="8" t="s">
        <v>479</v>
      </c>
      <c r="B25" s="98"/>
      <c r="C25" s="135"/>
      <c r="D25" s="167"/>
      <c r="E25" s="167"/>
      <c r="F25" s="167"/>
      <c r="G25" s="167"/>
      <c r="H25" s="167"/>
      <c r="I25" s="167"/>
      <c r="J25" s="167"/>
      <c r="K25" s="167"/>
      <c r="L25" s="150" t="e">
        <f t="shared" si="2"/>
        <v>#DIV/0!</v>
      </c>
      <c r="M25" s="168" t="e">
        <f t="shared" si="0"/>
        <v>#DIV/0!</v>
      </c>
      <c r="N25" s="168" t="e">
        <f t="shared" si="1"/>
        <v>#DIV/0!</v>
      </c>
      <c r="O25" s="167"/>
      <c r="P25" s="167"/>
      <c r="Q25" s="150" t="e">
        <f t="shared" si="3"/>
        <v>#DIV/0!</v>
      </c>
    </row>
    <row r="26" spans="1:18" x14ac:dyDescent="0.35">
      <c r="A26" s="8" t="s">
        <v>480</v>
      </c>
      <c r="B26" s="98"/>
      <c r="C26" s="135"/>
      <c r="D26" s="167"/>
      <c r="E26" s="167"/>
      <c r="F26" s="167"/>
      <c r="G26" s="167"/>
      <c r="H26" s="167"/>
      <c r="I26" s="167"/>
      <c r="J26" s="167"/>
      <c r="K26" s="167"/>
      <c r="L26" s="150" t="e">
        <f t="shared" si="2"/>
        <v>#DIV/0!</v>
      </c>
      <c r="M26" s="168" t="e">
        <f t="shared" si="0"/>
        <v>#DIV/0!</v>
      </c>
      <c r="N26" s="168" t="e">
        <f t="shared" si="1"/>
        <v>#DIV/0!</v>
      </c>
      <c r="O26" s="167"/>
      <c r="P26" s="167"/>
      <c r="Q26" s="150" t="e">
        <f t="shared" si="3"/>
        <v>#DIV/0!</v>
      </c>
    </row>
    <row r="27" spans="1:18" x14ac:dyDescent="0.35">
      <c r="A27" s="8" t="s">
        <v>481</v>
      </c>
      <c r="B27" s="98"/>
      <c r="C27" s="135"/>
      <c r="D27" s="167"/>
      <c r="E27" s="167"/>
      <c r="F27" s="167"/>
      <c r="G27" s="167"/>
      <c r="H27" s="167"/>
      <c r="I27" s="167"/>
      <c r="J27" s="167"/>
      <c r="K27" s="167"/>
      <c r="L27" s="150" t="e">
        <f t="shared" si="2"/>
        <v>#DIV/0!</v>
      </c>
      <c r="M27" s="168" t="e">
        <f t="shared" si="0"/>
        <v>#DIV/0!</v>
      </c>
      <c r="N27" s="168" t="e">
        <f t="shared" si="1"/>
        <v>#DIV/0!</v>
      </c>
      <c r="O27" s="167"/>
      <c r="P27" s="167"/>
      <c r="Q27" s="150" t="e">
        <f t="shared" si="3"/>
        <v>#DIV/0!</v>
      </c>
    </row>
    <row r="28" spans="1:18" x14ac:dyDescent="0.35">
      <c r="A28" s="8" t="s">
        <v>482</v>
      </c>
      <c r="B28" s="98"/>
      <c r="C28" s="135"/>
      <c r="D28" s="167"/>
      <c r="E28" s="167"/>
      <c r="F28" s="167"/>
      <c r="G28" s="167"/>
      <c r="H28" s="167"/>
      <c r="I28" s="167"/>
      <c r="J28" s="167"/>
      <c r="K28" s="167"/>
      <c r="L28" s="150" t="e">
        <f t="shared" si="2"/>
        <v>#DIV/0!</v>
      </c>
      <c r="M28" s="168" t="e">
        <f t="shared" si="0"/>
        <v>#DIV/0!</v>
      </c>
      <c r="N28" s="168" t="e">
        <f t="shared" si="1"/>
        <v>#DIV/0!</v>
      </c>
      <c r="O28" s="167"/>
      <c r="P28" s="167"/>
      <c r="Q28" s="150" t="e">
        <f t="shared" si="3"/>
        <v>#DIV/0!</v>
      </c>
    </row>
    <row r="29" spans="1:18" x14ac:dyDescent="0.35">
      <c r="A29" s="8" t="s">
        <v>483</v>
      </c>
      <c r="B29" s="98"/>
      <c r="C29" s="135"/>
      <c r="D29" s="167"/>
      <c r="E29" s="167"/>
      <c r="F29" s="167"/>
      <c r="G29" s="167"/>
      <c r="H29" s="167"/>
      <c r="I29" s="167"/>
      <c r="J29" s="167"/>
      <c r="K29" s="167"/>
      <c r="L29" s="150" t="e">
        <f t="shared" si="2"/>
        <v>#DIV/0!</v>
      </c>
      <c r="M29" s="168" t="e">
        <f t="shared" si="0"/>
        <v>#DIV/0!</v>
      </c>
      <c r="N29" s="168" t="e">
        <f t="shared" si="1"/>
        <v>#DIV/0!</v>
      </c>
      <c r="O29" s="167"/>
      <c r="P29" s="167"/>
      <c r="Q29" s="150" t="e">
        <f t="shared" si="3"/>
        <v>#DIV/0!</v>
      </c>
    </row>
    <row r="30" spans="1:18" x14ac:dyDescent="0.35">
      <c r="A30" s="8" t="s">
        <v>484</v>
      </c>
      <c r="B30" s="98"/>
      <c r="C30" s="135"/>
      <c r="D30" s="167"/>
      <c r="E30" s="167"/>
      <c r="F30" s="167"/>
      <c r="G30" s="167"/>
      <c r="H30" s="167"/>
      <c r="I30" s="167"/>
      <c r="J30" s="167"/>
      <c r="K30" s="167"/>
      <c r="L30" s="150" t="e">
        <f t="shared" si="2"/>
        <v>#DIV/0!</v>
      </c>
      <c r="M30" s="168" t="e">
        <f t="shared" si="0"/>
        <v>#DIV/0!</v>
      </c>
      <c r="N30" s="168" t="e">
        <f t="shared" si="1"/>
        <v>#DIV/0!</v>
      </c>
      <c r="O30" s="167"/>
      <c r="P30" s="167"/>
      <c r="Q30" s="150" t="e">
        <f t="shared" si="3"/>
        <v>#DIV/0!</v>
      </c>
    </row>
    <row r="31" spans="1:18" x14ac:dyDescent="0.35">
      <c r="A31" s="39" t="s">
        <v>62</v>
      </c>
      <c r="B31" s="39"/>
      <c r="C31" s="145">
        <f>SUM(C11:C30)</f>
        <v>0</v>
      </c>
      <c r="D31" s="166">
        <f>SUM(D11:D30)</f>
        <v>0</v>
      </c>
      <c r="E31" s="166">
        <f t="shared" ref="E31:H31" si="4">SUM(E11:E30)</f>
        <v>0</v>
      </c>
      <c r="F31" s="166">
        <f t="shared" si="4"/>
        <v>0</v>
      </c>
      <c r="G31" s="166">
        <f t="shared" si="4"/>
        <v>0</v>
      </c>
      <c r="H31" s="166">
        <f t="shared" si="4"/>
        <v>0</v>
      </c>
      <c r="I31" s="166">
        <f>SUM(I11:I30)</f>
        <v>0</v>
      </c>
      <c r="J31" s="166">
        <f>SUM(J11:J30)</f>
        <v>0</v>
      </c>
      <c r="K31" s="166">
        <f>SUM(K11:K30)</f>
        <v>0</v>
      </c>
      <c r="L31" s="148" t="e">
        <f t="shared" si="2"/>
        <v>#DIV/0!</v>
      </c>
      <c r="M31" s="37" t="e">
        <f t="shared" si="0"/>
        <v>#DIV/0!</v>
      </c>
      <c r="N31" s="37" t="e">
        <f t="shared" si="1"/>
        <v>#DIV/0!</v>
      </c>
      <c r="O31" s="166">
        <f>SUM(O11:O30)</f>
        <v>0</v>
      </c>
      <c r="P31" s="166">
        <f>SUM(P11:P30)</f>
        <v>0</v>
      </c>
      <c r="Q31" s="148" t="e">
        <f>O31/P31</f>
        <v>#DIV/0!</v>
      </c>
      <c r="R31" s="22"/>
    </row>
    <row r="32" spans="1:18" ht="9.75" customHeight="1" x14ac:dyDescent="0.35">
      <c r="C32" s="146"/>
      <c r="D32" s="170"/>
      <c r="E32" s="170"/>
      <c r="F32" s="170"/>
      <c r="G32" s="170"/>
      <c r="H32" s="170"/>
      <c r="I32" s="170"/>
      <c r="J32" s="170"/>
      <c r="K32" s="170"/>
      <c r="L32" s="149"/>
      <c r="M32" s="171"/>
      <c r="N32" s="171"/>
      <c r="O32" s="170"/>
      <c r="P32" s="170"/>
      <c r="Q32" s="149"/>
    </row>
    <row r="33" spans="1:17" ht="18" customHeight="1" x14ac:dyDescent="0.35">
      <c r="A33" t="s">
        <v>111</v>
      </c>
      <c r="B33" s="98"/>
      <c r="C33" s="135"/>
      <c r="D33" s="167"/>
      <c r="E33" s="167"/>
      <c r="F33" s="167"/>
      <c r="G33" s="167"/>
      <c r="H33" s="167"/>
      <c r="I33" s="167"/>
      <c r="J33" s="167"/>
      <c r="K33" s="167"/>
      <c r="L33" s="150" t="e">
        <f t="shared" ref="L33:L54" si="5">M33/N33</f>
        <v>#DIV/0!</v>
      </c>
      <c r="M33" s="168" t="e">
        <f t="shared" ref="M33:M54" si="6">SUM(D33:H33)/C33</f>
        <v>#DIV/0!</v>
      </c>
      <c r="N33" s="168" t="e">
        <f t="shared" ref="N33:N54" si="7">(J33-K33)/C33</f>
        <v>#DIV/0!</v>
      </c>
      <c r="O33" s="167"/>
      <c r="P33" s="167"/>
      <c r="Q33" s="150" t="e">
        <f t="shared" ref="Q33:Q54" si="8">O33/P33</f>
        <v>#DIV/0!</v>
      </c>
    </row>
    <row r="34" spans="1:17" ht="15.75" customHeight="1" x14ac:dyDescent="0.35">
      <c r="A34" t="s">
        <v>63</v>
      </c>
      <c r="B34" s="98"/>
      <c r="C34" s="135"/>
      <c r="D34" s="167"/>
      <c r="E34" s="167"/>
      <c r="F34" s="167"/>
      <c r="G34" s="167"/>
      <c r="H34" s="167"/>
      <c r="I34" s="167"/>
      <c r="J34" s="167"/>
      <c r="K34" s="167"/>
      <c r="L34" s="150" t="e">
        <f t="shared" si="5"/>
        <v>#DIV/0!</v>
      </c>
      <c r="M34" s="168" t="e">
        <f t="shared" si="6"/>
        <v>#DIV/0!</v>
      </c>
      <c r="N34" s="168" t="e">
        <f t="shared" si="7"/>
        <v>#DIV/0!</v>
      </c>
      <c r="O34" s="167"/>
      <c r="P34" s="167"/>
      <c r="Q34" s="150" t="e">
        <f t="shared" si="8"/>
        <v>#DIV/0!</v>
      </c>
    </row>
    <row r="35" spans="1:17" ht="15.75" customHeight="1" x14ac:dyDescent="0.35">
      <c r="A35" t="s">
        <v>64</v>
      </c>
      <c r="B35" s="98"/>
      <c r="C35" s="135"/>
      <c r="D35" s="167"/>
      <c r="E35" s="167"/>
      <c r="F35" s="167"/>
      <c r="G35" s="167"/>
      <c r="H35" s="167"/>
      <c r="I35" s="167"/>
      <c r="J35" s="167"/>
      <c r="K35" s="167"/>
      <c r="L35" s="150" t="e">
        <f t="shared" si="5"/>
        <v>#DIV/0!</v>
      </c>
      <c r="M35" s="168" t="e">
        <f t="shared" si="6"/>
        <v>#DIV/0!</v>
      </c>
      <c r="N35" s="168" t="e">
        <f t="shared" si="7"/>
        <v>#DIV/0!</v>
      </c>
      <c r="O35" s="167"/>
      <c r="P35" s="167"/>
      <c r="Q35" s="150" t="e">
        <f t="shared" si="8"/>
        <v>#DIV/0!</v>
      </c>
    </row>
    <row r="36" spans="1:17" ht="15.75" customHeight="1" x14ac:dyDescent="0.35">
      <c r="A36" t="s">
        <v>65</v>
      </c>
      <c r="B36" s="98"/>
      <c r="C36" s="135"/>
      <c r="D36" s="167"/>
      <c r="E36" s="167"/>
      <c r="F36" s="167"/>
      <c r="G36" s="167"/>
      <c r="H36" s="167"/>
      <c r="I36" s="167"/>
      <c r="J36" s="167"/>
      <c r="K36" s="167"/>
      <c r="L36" s="150" t="e">
        <f t="shared" si="5"/>
        <v>#DIV/0!</v>
      </c>
      <c r="M36" s="168" t="e">
        <f t="shared" si="6"/>
        <v>#DIV/0!</v>
      </c>
      <c r="N36" s="168" t="e">
        <f t="shared" si="7"/>
        <v>#DIV/0!</v>
      </c>
      <c r="O36" s="167"/>
      <c r="P36" s="167"/>
      <c r="Q36" s="150" t="e">
        <f t="shared" si="8"/>
        <v>#DIV/0!</v>
      </c>
    </row>
    <row r="37" spans="1:17" ht="15.75" customHeight="1" x14ac:dyDescent="0.35">
      <c r="A37" t="s">
        <v>485</v>
      </c>
      <c r="B37" s="98"/>
      <c r="C37" s="135"/>
      <c r="D37" s="167"/>
      <c r="E37" s="167"/>
      <c r="F37" s="167"/>
      <c r="G37" s="167"/>
      <c r="H37" s="167"/>
      <c r="I37" s="167"/>
      <c r="J37" s="167"/>
      <c r="K37" s="167"/>
      <c r="L37" s="150" t="e">
        <f t="shared" si="5"/>
        <v>#DIV/0!</v>
      </c>
      <c r="M37" s="168" t="e">
        <f t="shared" si="6"/>
        <v>#DIV/0!</v>
      </c>
      <c r="N37" s="168" t="e">
        <f t="shared" si="7"/>
        <v>#DIV/0!</v>
      </c>
      <c r="O37" s="167"/>
      <c r="P37" s="167"/>
      <c r="Q37" s="150" t="e">
        <f t="shared" si="8"/>
        <v>#DIV/0!</v>
      </c>
    </row>
    <row r="38" spans="1:17" ht="15.75" customHeight="1" x14ac:dyDescent="0.35">
      <c r="A38" t="s">
        <v>486</v>
      </c>
      <c r="B38" s="98"/>
      <c r="C38" s="135"/>
      <c r="D38" s="167"/>
      <c r="E38" s="167"/>
      <c r="F38" s="167"/>
      <c r="G38" s="167"/>
      <c r="H38" s="167"/>
      <c r="I38" s="167"/>
      <c r="J38" s="167"/>
      <c r="K38" s="167"/>
      <c r="L38" s="150" t="e">
        <f t="shared" si="5"/>
        <v>#DIV/0!</v>
      </c>
      <c r="M38" s="168" t="e">
        <f t="shared" si="6"/>
        <v>#DIV/0!</v>
      </c>
      <c r="N38" s="168" t="e">
        <f t="shared" si="7"/>
        <v>#DIV/0!</v>
      </c>
      <c r="O38" s="167"/>
      <c r="P38" s="167"/>
      <c r="Q38" s="150" t="e">
        <f t="shared" si="8"/>
        <v>#DIV/0!</v>
      </c>
    </row>
    <row r="39" spans="1:17" ht="15.75" customHeight="1" x14ac:dyDescent="0.35">
      <c r="A39" t="s">
        <v>487</v>
      </c>
      <c r="B39" s="98"/>
      <c r="C39" s="135"/>
      <c r="D39" s="167"/>
      <c r="E39" s="167"/>
      <c r="F39" s="167"/>
      <c r="G39" s="167"/>
      <c r="H39" s="167"/>
      <c r="I39" s="167"/>
      <c r="J39" s="167"/>
      <c r="K39" s="167"/>
      <c r="L39" s="150" t="e">
        <f t="shared" si="5"/>
        <v>#DIV/0!</v>
      </c>
      <c r="M39" s="168" t="e">
        <f t="shared" si="6"/>
        <v>#DIV/0!</v>
      </c>
      <c r="N39" s="168" t="e">
        <f t="shared" si="7"/>
        <v>#DIV/0!</v>
      </c>
      <c r="O39" s="167"/>
      <c r="P39" s="167"/>
      <c r="Q39" s="150" t="e">
        <f t="shared" si="8"/>
        <v>#DIV/0!</v>
      </c>
    </row>
    <row r="40" spans="1:17" ht="15.75" customHeight="1" x14ac:dyDescent="0.35">
      <c r="A40" t="s">
        <v>488</v>
      </c>
      <c r="B40" s="98"/>
      <c r="C40" s="135"/>
      <c r="D40" s="167"/>
      <c r="E40" s="167"/>
      <c r="F40" s="167"/>
      <c r="G40" s="167"/>
      <c r="H40" s="167"/>
      <c r="I40" s="167"/>
      <c r="J40" s="167"/>
      <c r="K40" s="167"/>
      <c r="L40" s="150" t="e">
        <f t="shared" si="5"/>
        <v>#DIV/0!</v>
      </c>
      <c r="M40" s="168" t="e">
        <f t="shared" si="6"/>
        <v>#DIV/0!</v>
      </c>
      <c r="N40" s="168" t="e">
        <f t="shared" si="7"/>
        <v>#DIV/0!</v>
      </c>
      <c r="O40" s="167"/>
      <c r="P40" s="167"/>
      <c r="Q40" s="150" t="e">
        <f t="shared" si="8"/>
        <v>#DIV/0!</v>
      </c>
    </row>
    <row r="41" spans="1:17" ht="15.75" customHeight="1" x14ac:dyDescent="0.35">
      <c r="A41" t="s">
        <v>489</v>
      </c>
      <c r="B41" s="98"/>
      <c r="C41" s="135"/>
      <c r="D41" s="167"/>
      <c r="E41" s="167"/>
      <c r="F41" s="167"/>
      <c r="G41" s="167"/>
      <c r="H41" s="167"/>
      <c r="I41" s="167"/>
      <c r="J41" s="167"/>
      <c r="K41" s="167"/>
      <c r="L41" s="150" t="e">
        <f t="shared" si="5"/>
        <v>#DIV/0!</v>
      </c>
      <c r="M41" s="168" t="e">
        <f t="shared" si="6"/>
        <v>#DIV/0!</v>
      </c>
      <c r="N41" s="168" t="e">
        <f t="shared" si="7"/>
        <v>#DIV/0!</v>
      </c>
      <c r="O41" s="167"/>
      <c r="P41" s="167"/>
      <c r="Q41" s="150" t="e">
        <f t="shared" si="8"/>
        <v>#DIV/0!</v>
      </c>
    </row>
    <row r="42" spans="1:17" ht="15.75" customHeight="1" x14ac:dyDescent="0.35">
      <c r="A42" t="s">
        <v>490</v>
      </c>
      <c r="B42" s="98"/>
      <c r="C42" s="135"/>
      <c r="D42" s="167"/>
      <c r="E42" s="167"/>
      <c r="F42" s="167"/>
      <c r="G42" s="167"/>
      <c r="H42" s="167"/>
      <c r="I42" s="167"/>
      <c r="J42" s="167"/>
      <c r="K42" s="167"/>
      <c r="L42" s="150" t="e">
        <f t="shared" si="5"/>
        <v>#DIV/0!</v>
      </c>
      <c r="M42" s="168" t="e">
        <f t="shared" si="6"/>
        <v>#DIV/0!</v>
      </c>
      <c r="N42" s="168" t="e">
        <f t="shared" si="7"/>
        <v>#DIV/0!</v>
      </c>
      <c r="O42" s="167"/>
      <c r="P42" s="167"/>
      <c r="Q42" s="150" t="e">
        <f t="shared" si="8"/>
        <v>#DIV/0!</v>
      </c>
    </row>
    <row r="43" spans="1:17" ht="15.75" customHeight="1" x14ac:dyDescent="0.35">
      <c r="A43" t="s">
        <v>491</v>
      </c>
      <c r="B43" s="98"/>
      <c r="C43" s="135"/>
      <c r="D43" s="167"/>
      <c r="E43" s="167"/>
      <c r="F43" s="167"/>
      <c r="G43" s="167"/>
      <c r="H43" s="167"/>
      <c r="I43" s="167"/>
      <c r="J43" s="167"/>
      <c r="K43" s="167"/>
      <c r="L43" s="150" t="e">
        <f t="shared" si="5"/>
        <v>#DIV/0!</v>
      </c>
      <c r="M43" s="168" t="e">
        <f t="shared" si="6"/>
        <v>#DIV/0!</v>
      </c>
      <c r="N43" s="168" t="e">
        <f t="shared" si="7"/>
        <v>#DIV/0!</v>
      </c>
      <c r="O43" s="167"/>
      <c r="P43" s="167"/>
      <c r="Q43" s="150" t="e">
        <f t="shared" si="8"/>
        <v>#DIV/0!</v>
      </c>
    </row>
    <row r="44" spans="1:17" ht="15.75" customHeight="1" x14ac:dyDescent="0.35">
      <c r="A44" t="s">
        <v>492</v>
      </c>
      <c r="B44" s="98"/>
      <c r="C44" s="135"/>
      <c r="D44" s="167"/>
      <c r="E44" s="167"/>
      <c r="F44" s="167"/>
      <c r="G44" s="167"/>
      <c r="H44" s="167"/>
      <c r="I44" s="167"/>
      <c r="J44" s="167"/>
      <c r="K44" s="167"/>
      <c r="L44" s="150" t="e">
        <f t="shared" si="5"/>
        <v>#DIV/0!</v>
      </c>
      <c r="M44" s="168" t="e">
        <f t="shared" si="6"/>
        <v>#DIV/0!</v>
      </c>
      <c r="N44" s="168" t="e">
        <f t="shared" si="7"/>
        <v>#DIV/0!</v>
      </c>
      <c r="O44" s="167"/>
      <c r="P44" s="167"/>
      <c r="Q44" s="150" t="e">
        <f t="shared" si="8"/>
        <v>#DIV/0!</v>
      </c>
    </row>
    <row r="45" spans="1:17" ht="15.75" customHeight="1" x14ac:dyDescent="0.35">
      <c r="A45" t="s">
        <v>493</v>
      </c>
      <c r="B45" s="98"/>
      <c r="C45" s="135"/>
      <c r="D45" s="167"/>
      <c r="E45" s="167"/>
      <c r="F45" s="167"/>
      <c r="G45" s="167"/>
      <c r="H45" s="167"/>
      <c r="I45" s="167"/>
      <c r="J45" s="167"/>
      <c r="K45" s="167"/>
      <c r="L45" s="150" t="e">
        <f t="shared" si="5"/>
        <v>#DIV/0!</v>
      </c>
      <c r="M45" s="168" t="e">
        <f t="shared" si="6"/>
        <v>#DIV/0!</v>
      </c>
      <c r="N45" s="168" t="e">
        <f t="shared" si="7"/>
        <v>#DIV/0!</v>
      </c>
      <c r="O45" s="167"/>
      <c r="P45" s="167"/>
      <c r="Q45" s="150" t="e">
        <f t="shared" si="8"/>
        <v>#DIV/0!</v>
      </c>
    </row>
    <row r="46" spans="1:17" ht="15.75" customHeight="1" x14ac:dyDescent="0.35">
      <c r="A46" t="s">
        <v>494</v>
      </c>
      <c r="B46" s="98"/>
      <c r="C46" s="135"/>
      <c r="D46" s="167"/>
      <c r="E46" s="167"/>
      <c r="F46" s="167"/>
      <c r="G46" s="167"/>
      <c r="H46" s="167"/>
      <c r="I46" s="167"/>
      <c r="J46" s="167"/>
      <c r="K46" s="167"/>
      <c r="L46" s="150" t="e">
        <f t="shared" si="5"/>
        <v>#DIV/0!</v>
      </c>
      <c r="M46" s="168" t="e">
        <f t="shared" si="6"/>
        <v>#DIV/0!</v>
      </c>
      <c r="N46" s="168" t="e">
        <f t="shared" si="7"/>
        <v>#DIV/0!</v>
      </c>
      <c r="O46" s="167"/>
      <c r="P46" s="167"/>
      <c r="Q46" s="150" t="e">
        <f t="shared" si="8"/>
        <v>#DIV/0!</v>
      </c>
    </row>
    <row r="47" spans="1:17" ht="15.75" customHeight="1" x14ac:dyDescent="0.35">
      <c r="A47" t="s">
        <v>495</v>
      </c>
      <c r="B47" s="98"/>
      <c r="C47" s="135"/>
      <c r="D47" s="167"/>
      <c r="E47" s="167"/>
      <c r="F47" s="167"/>
      <c r="G47" s="167"/>
      <c r="H47" s="167"/>
      <c r="I47" s="167"/>
      <c r="J47" s="167"/>
      <c r="K47" s="167"/>
      <c r="L47" s="150" t="e">
        <f t="shared" si="5"/>
        <v>#DIV/0!</v>
      </c>
      <c r="M47" s="168" t="e">
        <f t="shared" si="6"/>
        <v>#DIV/0!</v>
      </c>
      <c r="N47" s="168" t="e">
        <f t="shared" si="7"/>
        <v>#DIV/0!</v>
      </c>
      <c r="O47" s="167"/>
      <c r="P47" s="167"/>
      <c r="Q47" s="150" t="e">
        <f t="shared" si="8"/>
        <v>#DIV/0!</v>
      </c>
    </row>
    <row r="48" spans="1:17" ht="15.75" customHeight="1" x14ac:dyDescent="0.35">
      <c r="A48" t="s">
        <v>496</v>
      </c>
      <c r="B48" s="98"/>
      <c r="C48" s="135"/>
      <c r="D48" s="167"/>
      <c r="E48" s="167"/>
      <c r="F48" s="167"/>
      <c r="G48" s="167"/>
      <c r="H48" s="167"/>
      <c r="I48" s="167"/>
      <c r="J48" s="167"/>
      <c r="K48" s="167"/>
      <c r="L48" s="150" t="e">
        <f t="shared" si="5"/>
        <v>#DIV/0!</v>
      </c>
      <c r="M48" s="168" t="e">
        <f t="shared" si="6"/>
        <v>#DIV/0!</v>
      </c>
      <c r="N48" s="168" t="e">
        <f t="shared" si="7"/>
        <v>#DIV/0!</v>
      </c>
      <c r="O48" s="167"/>
      <c r="P48" s="167"/>
      <c r="Q48" s="150" t="e">
        <f t="shared" si="8"/>
        <v>#DIV/0!</v>
      </c>
    </row>
    <row r="49" spans="1:18" ht="15.75" customHeight="1" x14ac:dyDescent="0.35">
      <c r="A49" t="s">
        <v>497</v>
      </c>
      <c r="B49" s="98"/>
      <c r="C49" s="135"/>
      <c r="D49" s="167"/>
      <c r="E49" s="167"/>
      <c r="F49" s="167"/>
      <c r="G49" s="167"/>
      <c r="H49" s="167"/>
      <c r="I49" s="167"/>
      <c r="J49" s="167"/>
      <c r="K49" s="167"/>
      <c r="L49" s="150" t="e">
        <f t="shared" si="5"/>
        <v>#DIV/0!</v>
      </c>
      <c r="M49" s="168" t="e">
        <f t="shared" si="6"/>
        <v>#DIV/0!</v>
      </c>
      <c r="N49" s="168" t="e">
        <f t="shared" si="7"/>
        <v>#DIV/0!</v>
      </c>
      <c r="O49" s="167"/>
      <c r="P49" s="167"/>
      <c r="Q49" s="150" t="e">
        <f t="shared" si="8"/>
        <v>#DIV/0!</v>
      </c>
    </row>
    <row r="50" spans="1:18" ht="15.75" customHeight="1" x14ac:dyDescent="0.35">
      <c r="A50" t="s">
        <v>498</v>
      </c>
      <c r="B50" s="98"/>
      <c r="C50" s="135"/>
      <c r="D50" s="167"/>
      <c r="E50" s="167"/>
      <c r="F50" s="167"/>
      <c r="G50" s="167"/>
      <c r="H50" s="167"/>
      <c r="I50" s="167"/>
      <c r="J50" s="167"/>
      <c r="K50" s="167"/>
      <c r="L50" s="150" t="e">
        <f t="shared" si="5"/>
        <v>#DIV/0!</v>
      </c>
      <c r="M50" s="168" t="e">
        <f t="shared" si="6"/>
        <v>#DIV/0!</v>
      </c>
      <c r="N50" s="168" t="e">
        <f t="shared" si="7"/>
        <v>#DIV/0!</v>
      </c>
      <c r="O50" s="167"/>
      <c r="P50" s="167"/>
      <c r="Q50" s="150" t="e">
        <f t="shared" si="8"/>
        <v>#DIV/0!</v>
      </c>
    </row>
    <row r="51" spans="1:18" ht="15.75" customHeight="1" x14ac:dyDescent="0.35">
      <c r="A51" t="s">
        <v>499</v>
      </c>
      <c r="B51" s="98"/>
      <c r="C51" s="135"/>
      <c r="D51" s="167"/>
      <c r="E51" s="167"/>
      <c r="F51" s="167"/>
      <c r="G51" s="167"/>
      <c r="H51" s="167"/>
      <c r="I51" s="167"/>
      <c r="J51" s="167"/>
      <c r="K51" s="167"/>
      <c r="L51" s="150" t="e">
        <f t="shared" si="5"/>
        <v>#DIV/0!</v>
      </c>
      <c r="M51" s="168" t="e">
        <f t="shared" si="6"/>
        <v>#DIV/0!</v>
      </c>
      <c r="N51" s="168" t="e">
        <f t="shared" si="7"/>
        <v>#DIV/0!</v>
      </c>
      <c r="O51" s="167"/>
      <c r="P51" s="167"/>
      <c r="Q51" s="150" t="e">
        <f t="shared" si="8"/>
        <v>#DIV/0!</v>
      </c>
    </row>
    <row r="52" spans="1:18" ht="15.75" customHeight="1" x14ac:dyDescent="0.35">
      <c r="A52" t="s">
        <v>500</v>
      </c>
      <c r="B52" s="98"/>
      <c r="C52" s="135"/>
      <c r="D52" s="167"/>
      <c r="E52" s="167"/>
      <c r="F52" s="167"/>
      <c r="G52" s="167"/>
      <c r="H52" s="167"/>
      <c r="I52" s="167"/>
      <c r="J52" s="167"/>
      <c r="K52" s="167"/>
      <c r="L52" s="150" t="e">
        <f t="shared" si="5"/>
        <v>#DIV/0!</v>
      </c>
      <c r="M52" s="168" t="e">
        <f t="shared" si="6"/>
        <v>#DIV/0!</v>
      </c>
      <c r="N52" s="168" t="e">
        <f t="shared" si="7"/>
        <v>#DIV/0!</v>
      </c>
      <c r="O52" s="167"/>
      <c r="P52" s="167"/>
      <c r="Q52" s="150" t="e">
        <f t="shared" si="8"/>
        <v>#DIV/0!</v>
      </c>
    </row>
    <row r="53" spans="1:18" ht="15.75" customHeight="1" x14ac:dyDescent="0.35">
      <c r="A53" t="s">
        <v>501</v>
      </c>
      <c r="B53" s="98"/>
      <c r="C53" s="135"/>
      <c r="D53" s="167"/>
      <c r="E53" s="167"/>
      <c r="F53" s="167"/>
      <c r="G53" s="167"/>
      <c r="H53" s="167"/>
      <c r="I53" s="167"/>
      <c r="J53" s="167"/>
      <c r="K53" s="167"/>
      <c r="L53" s="150" t="e">
        <f t="shared" si="5"/>
        <v>#DIV/0!</v>
      </c>
      <c r="M53" s="168" t="e">
        <f t="shared" si="6"/>
        <v>#DIV/0!</v>
      </c>
      <c r="N53" s="168" t="e">
        <f t="shared" si="7"/>
        <v>#DIV/0!</v>
      </c>
      <c r="O53" s="167"/>
      <c r="P53" s="167"/>
      <c r="Q53" s="150" t="e">
        <f t="shared" si="8"/>
        <v>#DIV/0!</v>
      </c>
    </row>
    <row r="54" spans="1:18" x14ac:dyDescent="0.35">
      <c r="A54" s="39" t="s">
        <v>66</v>
      </c>
      <c r="B54" s="39"/>
      <c r="C54" s="145">
        <f t="shared" ref="C54:K54" si="9">SUM(C34:C53)</f>
        <v>0</v>
      </c>
      <c r="D54" s="166">
        <f t="shared" si="9"/>
        <v>0</v>
      </c>
      <c r="E54" s="166">
        <f t="shared" si="9"/>
        <v>0</v>
      </c>
      <c r="F54" s="166">
        <f t="shared" si="9"/>
        <v>0</v>
      </c>
      <c r="G54" s="166">
        <f t="shared" si="9"/>
        <v>0</v>
      </c>
      <c r="H54" s="166">
        <f t="shared" si="9"/>
        <v>0</v>
      </c>
      <c r="I54" s="166">
        <f t="shared" si="9"/>
        <v>0</v>
      </c>
      <c r="J54" s="166">
        <f t="shared" si="9"/>
        <v>0</v>
      </c>
      <c r="K54" s="166">
        <f t="shared" si="9"/>
        <v>0</v>
      </c>
      <c r="L54" s="148" t="e">
        <f t="shared" si="5"/>
        <v>#DIV/0!</v>
      </c>
      <c r="M54" s="37" t="e">
        <f t="shared" si="6"/>
        <v>#DIV/0!</v>
      </c>
      <c r="N54" s="37" t="e">
        <f t="shared" si="7"/>
        <v>#DIV/0!</v>
      </c>
      <c r="O54" s="166">
        <f>SUM(O34:O53)</f>
        <v>0</v>
      </c>
      <c r="P54" s="166">
        <f>SUM(P34:P53)</f>
        <v>0</v>
      </c>
      <c r="Q54" s="148" t="e">
        <f t="shared" si="8"/>
        <v>#DIV/0!</v>
      </c>
      <c r="R54" s="22"/>
    </row>
    <row r="55" spans="1:18" x14ac:dyDescent="0.35">
      <c r="A55" s="39"/>
      <c r="B55" s="39"/>
      <c r="C55" s="348"/>
      <c r="D55" s="349"/>
      <c r="E55" s="349"/>
      <c r="F55" s="349"/>
      <c r="G55" s="349"/>
      <c r="H55" s="349"/>
      <c r="I55" s="349"/>
      <c r="J55" s="349"/>
      <c r="K55" s="349"/>
      <c r="L55" s="350"/>
      <c r="M55" s="18"/>
      <c r="N55" s="18"/>
      <c r="O55" s="349"/>
      <c r="P55" s="349"/>
      <c r="Q55" s="149"/>
      <c r="R55" s="22"/>
    </row>
    <row r="56" spans="1:18" x14ac:dyDescent="0.35">
      <c r="A56" s="39" t="s">
        <v>153</v>
      </c>
      <c r="B56" s="39"/>
      <c r="C56" s="145">
        <f>C54+C31+C33</f>
        <v>0</v>
      </c>
      <c r="D56" s="166">
        <f>D54+D31+D33</f>
        <v>0</v>
      </c>
      <c r="E56" s="166">
        <f t="shared" ref="E56:K56" si="10">E54+E31+E33</f>
        <v>0</v>
      </c>
      <c r="F56" s="166">
        <f>F54+F31+F33</f>
        <v>0</v>
      </c>
      <c r="G56" s="166">
        <f t="shared" si="10"/>
        <v>0</v>
      </c>
      <c r="H56" s="166">
        <f t="shared" si="10"/>
        <v>0</v>
      </c>
      <c r="I56" s="166">
        <f t="shared" si="10"/>
        <v>0</v>
      </c>
      <c r="J56" s="166">
        <f t="shared" si="10"/>
        <v>0</v>
      </c>
      <c r="K56" s="166">
        <f t="shared" si="10"/>
        <v>0</v>
      </c>
      <c r="L56" s="148" t="e">
        <f t="shared" ref="L56" si="11">M56/N56</f>
        <v>#DIV/0!</v>
      </c>
      <c r="M56" s="37" t="e">
        <f>SUM(D56:H56)/C56</f>
        <v>#DIV/0!</v>
      </c>
      <c r="N56" s="37" t="e">
        <f>(J56-K56)/C56</f>
        <v>#DIV/0!</v>
      </c>
      <c r="O56" s="166">
        <f t="shared" ref="O56:P56" si="12">O54+O31+O33</f>
        <v>0</v>
      </c>
      <c r="P56" s="166">
        <f t="shared" si="12"/>
        <v>0</v>
      </c>
      <c r="Q56" s="148" t="e">
        <f>O56/P56</f>
        <v>#DIV/0!</v>
      </c>
      <c r="R56" s="22"/>
    </row>
    <row r="57" spans="1:18" x14ac:dyDescent="0.35">
      <c r="A57" s="10"/>
      <c r="B57" s="10"/>
      <c r="C57" s="22"/>
      <c r="D57" s="6"/>
      <c r="E57" s="6"/>
      <c r="F57" s="6"/>
      <c r="G57" s="6"/>
      <c r="H57" s="6"/>
      <c r="I57" s="6"/>
      <c r="J57" s="6"/>
      <c r="K57" s="6"/>
      <c r="L57" s="6"/>
      <c r="M57" s="6"/>
      <c r="N57" s="6"/>
      <c r="O57" s="6"/>
      <c r="P57" s="6"/>
      <c r="Q57" s="6"/>
    </row>
    <row r="58" spans="1:18" x14ac:dyDescent="0.35">
      <c r="A58" s="10"/>
      <c r="B58" s="10"/>
      <c r="C58" s="22"/>
      <c r="D58" s="6"/>
      <c r="E58" s="6"/>
      <c r="F58" s="6"/>
      <c r="G58" s="6"/>
      <c r="H58" s="6"/>
      <c r="I58" s="6"/>
      <c r="J58" s="6"/>
      <c r="K58" s="6"/>
      <c r="L58" s="6"/>
      <c r="M58" s="6"/>
      <c r="N58" s="6"/>
      <c r="O58" s="6"/>
      <c r="P58" s="6"/>
      <c r="Q58" s="6"/>
    </row>
    <row r="59" spans="1:18" x14ac:dyDescent="0.35">
      <c r="A59" s="5" t="s">
        <v>61</v>
      </c>
      <c r="B59" s="5"/>
      <c r="C59" s="141"/>
      <c r="D59" s="6"/>
      <c r="E59" s="6"/>
      <c r="F59" s="6"/>
      <c r="G59" s="6"/>
      <c r="H59" s="6"/>
      <c r="I59" s="6"/>
      <c r="J59" s="6"/>
      <c r="K59" s="6"/>
      <c r="L59" s="6"/>
      <c r="M59" s="6"/>
      <c r="N59" s="6"/>
      <c r="O59" s="6"/>
      <c r="P59" s="6"/>
      <c r="Q59" s="6"/>
    </row>
    <row r="60" spans="1:18" x14ac:dyDescent="0.35">
      <c r="A60" s="125"/>
      <c r="B60" s="125"/>
      <c r="C60" s="22"/>
    </row>
    <row r="61" spans="1:18" x14ac:dyDescent="0.35">
      <c r="A61" s="10" t="s">
        <v>5</v>
      </c>
      <c r="B61" s="10"/>
      <c r="C61" s="6"/>
      <c r="D61" s="6"/>
      <c r="E61" s="6"/>
      <c r="F61" s="6"/>
      <c r="G61" s="6"/>
      <c r="H61" s="6"/>
      <c r="I61" s="6"/>
      <c r="J61" s="6"/>
      <c r="K61" s="6"/>
      <c r="L61" s="6"/>
      <c r="M61" s="6"/>
      <c r="N61" s="6"/>
      <c r="O61" s="6"/>
      <c r="P61" s="6"/>
      <c r="Q61" s="6"/>
      <c r="R61" s="6"/>
    </row>
    <row r="62" spans="1:18" x14ac:dyDescent="0.35">
      <c r="A62" s="441" t="s">
        <v>531</v>
      </c>
      <c r="B62" s="441"/>
      <c r="C62" s="441"/>
      <c r="D62" s="441"/>
      <c r="E62" s="441"/>
      <c r="F62" s="441"/>
      <c r="G62" s="441"/>
      <c r="H62" s="441"/>
      <c r="I62" s="441"/>
      <c r="J62" s="441"/>
      <c r="K62" s="441"/>
      <c r="L62" s="441"/>
      <c r="M62" s="441"/>
      <c r="N62" s="441"/>
      <c r="O62" s="6"/>
      <c r="P62" s="6"/>
      <c r="Q62" s="6"/>
      <c r="R62" s="6"/>
    </row>
    <row r="63" spans="1:18" ht="32.25" customHeight="1" x14ac:dyDescent="0.35">
      <c r="A63" s="441"/>
      <c r="B63" s="441"/>
      <c r="C63" s="441"/>
      <c r="D63" s="441"/>
      <c r="E63" s="441"/>
      <c r="F63" s="441"/>
      <c r="G63" s="441"/>
      <c r="H63" s="441"/>
      <c r="I63" s="441"/>
      <c r="J63" s="441"/>
      <c r="K63" s="441"/>
      <c r="L63" s="441"/>
      <c r="M63" s="441"/>
      <c r="N63" s="441"/>
      <c r="O63" s="6"/>
      <c r="P63" s="6"/>
      <c r="Q63" s="6"/>
      <c r="R63" s="6"/>
    </row>
    <row r="64" spans="1:18" x14ac:dyDescent="0.35">
      <c r="A64" s="78" t="s">
        <v>568</v>
      </c>
      <c r="B64" s="78"/>
      <c r="C64" s="351"/>
      <c r="D64" s="78"/>
      <c r="E64" s="78"/>
      <c r="F64" s="78"/>
      <c r="G64" s="78"/>
      <c r="H64" s="78"/>
      <c r="I64" s="78"/>
      <c r="J64" s="78"/>
      <c r="K64" s="78"/>
      <c r="L64" s="78"/>
      <c r="M64" s="78"/>
      <c r="N64" s="78"/>
      <c r="O64" s="6"/>
      <c r="P64" s="6"/>
      <c r="Q64" s="6"/>
      <c r="R64" s="6"/>
    </row>
    <row r="65" spans="1:18" x14ac:dyDescent="0.35">
      <c r="A65" s="78" t="s">
        <v>566</v>
      </c>
      <c r="B65" s="78"/>
      <c r="C65" s="78"/>
      <c r="D65" s="78"/>
      <c r="E65" s="78"/>
      <c r="F65" s="78"/>
      <c r="G65" s="78"/>
      <c r="H65" s="78"/>
      <c r="I65" s="78"/>
      <c r="J65" s="78"/>
      <c r="K65" s="78"/>
      <c r="L65" s="78"/>
      <c r="M65" s="78"/>
      <c r="N65" s="78"/>
      <c r="O65" s="6"/>
      <c r="P65" s="6"/>
      <c r="Q65" s="6"/>
      <c r="R65" s="6"/>
    </row>
    <row r="66" spans="1:18" x14ac:dyDescent="0.35">
      <c r="A66" s="78" t="s">
        <v>1427</v>
      </c>
    </row>
    <row r="67" spans="1:18" x14ac:dyDescent="0.35">
      <c r="A67" s="78" t="s">
        <v>1432</v>
      </c>
    </row>
    <row r="68" spans="1:18" x14ac:dyDescent="0.35">
      <c r="A68" s="78" t="s">
        <v>1449</v>
      </c>
    </row>
  </sheetData>
  <sheetProtection algorithmName="SHA-512" hashValue="jIuI04V4hjajOAQT8Ia2B+GmqMLoTyEOrsyjqus82gRCv1gtVQrQQvFgKSKrNIIcA6dgQK+T4DicZVuYphhMYw==" saltValue="hMz2kPjll8f9aqGR1yf6/A==" spinCount="100000" sheet="1" objects="1" scenarios="1"/>
  <mergeCells count="2">
    <mergeCell ref="A1:Q1"/>
    <mergeCell ref="A62:N63"/>
  </mergeCells>
  <dataValidations count="2">
    <dataValidation type="date" allowBlank="1" showInputMessage="1" showErrorMessage="1" errorTitle="Date Required" error="Please enter a valid date for the Product Inception." sqref="B8" xr:uid="{00000000-0002-0000-0F00-000000000000}">
      <formula1>18264</formula1>
      <formula2>73415</formula2>
    </dataValidation>
    <dataValidation type="decimal" allowBlank="1" showInputMessage="1" showErrorMessage="1" errorTitle="Transitional Reinsurance" error="Transitional Reinsurance Recoveries can only be a negative value or $0" sqref="F11:F30 F33:F53" xr:uid="{00000000-0002-0000-0F00-000001000000}">
      <formula1>-1000000000</formula1>
      <formula2>0</formula2>
    </dataValidation>
  </dataValidations>
  <printOptions horizontalCentered="1"/>
  <pageMargins left="0.25" right="0.25" top="0.5" bottom="0.5" header="0.3" footer="0.3"/>
  <pageSetup scale="44" orientation="landscape" errors="blank" r:id="rId1"/>
  <headerFooter>
    <oddFooter>&amp;C&amp;P&amp;R&amp;D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L21"/>
  <sheetViews>
    <sheetView zoomScaleNormal="100" workbookViewId="0">
      <selection activeCell="H37" sqref="H37"/>
    </sheetView>
  </sheetViews>
  <sheetFormatPr defaultColWidth="9.1796875" defaultRowHeight="14.5" x14ac:dyDescent="0.35"/>
  <cols>
    <col min="1" max="1" width="24.1796875" customWidth="1"/>
    <col min="2" max="2" width="19" customWidth="1"/>
    <col min="3" max="3" width="15.26953125" customWidth="1"/>
    <col min="4" max="4" width="16.54296875" customWidth="1"/>
    <col min="5" max="5" width="18.1796875" customWidth="1"/>
    <col min="6" max="6" width="18.453125" customWidth="1"/>
    <col min="7" max="8" width="15.1796875" customWidth="1"/>
    <col min="9" max="9" width="13.1796875" customWidth="1"/>
    <col min="10" max="10" width="12.54296875" customWidth="1"/>
    <col min="11" max="11" width="16" customWidth="1"/>
    <col min="12" max="12" width="20.7265625" customWidth="1"/>
  </cols>
  <sheetData>
    <row r="1" spans="1:12" ht="24" thickBot="1" x14ac:dyDescent="0.6">
      <c r="A1" s="456" t="s">
        <v>517</v>
      </c>
      <c r="B1" s="456"/>
      <c r="C1" s="456"/>
      <c r="D1" s="456"/>
      <c r="E1" s="456"/>
      <c r="F1" s="456"/>
      <c r="G1" s="456"/>
      <c r="H1" s="456"/>
      <c r="I1" s="456"/>
      <c r="J1" s="456"/>
      <c r="K1" s="456"/>
      <c r="L1" s="456"/>
    </row>
    <row r="2" spans="1:12" ht="21" x14ac:dyDescent="0.5">
      <c r="A2" s="72"/>
      <c r="L2" s="4"/>
    </row>
    <row r="3" spans="1:12" x14ac:dyDescent="0.35">
      <c r="A3" s="5" t="s">
        <v>506</v>
      </c>
      <c r="B3" s="106">
        <f>'A1.  Cover Sheet'!$B$5</f>
        <v>0</v>
      </c>
      <c r="C3" s="6"/>
      <c r="D3" s="119"/>
      <c r="E3" s="6"/>
      <c r="F3" s="6"/>
      <c r="G3" s="6"/>
      <c r="H3" s="6"/>
      <c r="I3" s="6"/>
    </row>
    <row r="4" spans="1:12" x14ac:dyDescent="0.35">
      <c r="A4" s="5" t="s">
        <v>527</v>
      </c>
      <c r="B4" s="106" t="str">
        <f>SUBSTITUTE(TRIM('A1.  Cover Sheet'!AA10&amp;" "&amp;'A1.  Cover Sheet'!AB10&amp;" "&amp;'A1.  Cover Sheet'!AC10&amp;" "&amp;'A1.  Cover Sheet'!AD10&amp;" "&amp;'A1.  Cover Sheet'!AE10)," ",", ")</f>
        <v/>
      </c>
      <c r="C4" s="6"/>
      <c r="D4" s="6"/>
      <c r="E4" s="6"/>
      <c r="F4" s="6"/>
      <c r="G4" s="6"/>
      <c r="H4" s="6"/>
      <c r="I4" s="6"/>
    </row>
    <row r="5" spans="1:12" x14ac:dyDescent="0.35">
      <c r="A5" s="5" t="s">
        <v>0</v>
      </c>
      <c r="B5" s="16" t="s">
        <v>1279</v>
      </c>
      <c r="C5" s="6"/>
      <c r="D5" s="6"/>
      <c r="E5" s="6"/>
      <c r="F5" s="6"/>
      <c r="G5" s="6"/>
      <c r="H5" s="6"/>
      <c r="I5" s="6"/>
    </row>
    <row r="6" spans="1:12" x14ac:dyDescent="0.35">
      <c r="A6" s="5" t="s">
        <v>6</v>
      </c>
      <c r="B6" s="17">
        <f>'A1.  Cover Sheet'!$B$11</f>
        <v>0</v>
      </c>
    </row>
    <row r="7" spans="1:12" x14ac:dyDescent="0.35">
      <c r="A7" s="72"/>
      <c r="D7" s="83"/>
      <c r="E7" s="83"/>
      <c r="F7" s="83"/>
      <c r="G7" s="83"/>
      <c r="H7" s="34"/>
      <c r="I7" s="34"/>
    </row>
    <row r="8" spans="1:12" x14ac:dyDescent="0.35">
      <c r="B8" s="13" t="s">
        <v>23</v>
      </c>
      <c r="C8" s="13" t="s">
        <v>24</v>
      </c>
      <c r="D8" s="13" t="s">
        <v>25</v>
      </c>
      <c r="E8" s="13" t="s">
        <v>26</v>
      </c>
      <c r="F8" s="13" t="s">
        <v>27</v>
      </c>
      <c r="G8" s="13" t="s">
        <v>28</v>
      </c>
      <c r="H8" s="13" t="s">
        <v>29</v>
      </c>
      <c r="I8" s="13" t="s">
        <v>30</v>
      </c>
      <c r="J8" s="13" t="s">
        <v>31</v>
      </c>
      <c r="K8" s="13" t="s">
        <v>32</v>
      </c>
      <c r="L8" s="13" t="s">
        <v>33</v>
      </c>
    </row>
    <row r="9" spans="1:12" s="25" customFormat="1" ht="76.5" x14ac:dyDescent="0.35">
      <c r="A9" s="33" t="s">
        <v>60</v>
      </c>
      <c r="B9" s="34" t="s">
        <v>49</v>
      </c>
      <c r="C9" s="34" t="s">
        <v>565</v>
      </c>
      <c r="D9" s="83" t="s">
        <v>1256</v>
      </c>
      <c r="E9" s="83" t="s">
        <v>1429</v>
      </c>
      <c r="F9" s="83" t="s">
        <v>1430</v>
      </c>
      <c r="G9" s="34" t="s">
        <v>1257</v>
      </c>
      <c r="H9" s="34" t="s">
        <v>1258</v>
      </c>
      <c r="I9" s="83" t="s">
        <v>1428</v>
      </c>
      <c r="J9" s="34" t="s">
        <v>523</v>
      </c>
      <c r="K9" s="83" t="s">
        <v>1165</v>
      </c>
      <c r="L9" s="83" t="s">
        <v>1302</v>
      </c>
    </row>
    <row r="10" spans="1:12" x14ac:dyDescent="0.35">
      <c r="A10" s="129" t="e">
        <f>"CY "&amp;YEAR(EDATE($B$6,-42))</f>
        <v>#NUM!</v>
      </c>
      <c r="B10" s="135"/>
      <c r="C10" s="169"/>
      <c r="D10" s="169"/>
      <c r="E10" s="169"/>
      <c r="F10" s="169"/>
      <c r="G10" s="169"/>
      <c r="H10" s="169"/>
      <c r="I10" s="169"/>
      <c r="J10" s="148" t="e">
        <f>K10/L10</f>
        <v>#DIV/0!</v>
      </c>
      <c r="K10" s="37" t="e">
        <f>SUM(C10:F10)/B10</f>
        <v>#DIV/0!</v>
      </c>
      <c r="L10" s="37" t="e">
        <f>(H10-I10)/B10</f>
        <v>#DIV/0!</v>
      </c>
    </row>
    <row r="11" spans="1:12" x14ac:dyDescent="0.35">
      <c r="A11" s="129" t="e">
        <f>"CY "&amp;YEAR(EDATE($B$6,-30))</f>
        <v>#NUM!</v>
      </c>
      <c r="B11" s="135"/>
      <c r="C11" s="169"/>
      <c r="D11" s="169"/>
      <c r="E11" s="169"/>
      <c r="F11" s="169"/>
      <c r="G11" s="169"/>
      <c r="H11" s="169"/>
      <c r="I11" s="169"/>
      <c r="J11" s="148" t="e">
        <f t="shared" ref="J11:J13" si="0">K11/L11</f>
        <v>#DIV/0!</v>
      </c>
      <c r="K11" s="37" t="e">
        <f t="shared" ref="K11:K13" si="1">SUM(C11:F11)/B11</f>
        <v>#DIV/0!</v>
      </c>
      <c r="L11" s="37" t="e">
        <f>(H11-I11)/B11</f>
        <v>#DIV/0!</v>
      </c>
    </row>
    <row r="12" spans="1:12" x14ac:dyDescent="0.35">
      <c r="A12" s="129" t="e">
        <f>"CY "&amp;YEAR(EDATE($B$6,-18))</f>
        <v>#NUM!</v>
      </c>
      <c r="B12" s="135"/>
      <c r="C12" s="169"/>
      <c r="D12" s="169"/>
      <c r="E12" s="169"/>
      <c r="F12" s="169"/>
      <c r="G12" s="169"/>
      <c r="H12" s="169"/>
      <c r="I12" s="169"/>
      <c r="J12" s="148" t="e">
        <f t="shared" si="0"/>
        <v>#DIV/0!</v>
      </c>
      <c r="K12" s="37" t="e">
        <f t="shared" si="1"/>
        <v>#DIV/0!</v>
      </c>
      <c r="L12" s="37" t="e">
        <f>(H12-I12)/B12</f>
        <v>#DIV/0!</v>
      </c>
    </row>
    <row r="13" spans="1:12" x14ac:dyDescent="0.35">
      <c r="A13" s="8" t="s">
        <v>71</v>
      </c>
      <c r="B13" s="135"/>
      <c r="C13" s="169"/>
      <c r="D13" s="169"/>
      <c r="E13" s="169"/>
      <c r="F13" s="169"/>
      <c r="G13" s="169"/>
      <c r="H13" s="169"/>
      <c r="I13" s="169"/>
      <c r="J13" s="148" t="e">
        <f t="shared" si="0"/>
        <v>#DIV/0!</v>
      </c>
      <c r="K13" s="37" t="e">
        <f t="shared" si="1"/>
        <v>#DIV/0!</v>
      </c>
      <c r="L13" s="37" t="e">
        <f>(H13-I13)/B13</f>
        <v>#DIV/0!</v>
      </c>
    </row>
    <row r="14" spans="1:12" ht="9.75" customHeight="1" x14ac:dyDescent="0.35">
      <c r="B14" s="146"/>
      <c r="C14" s="170"/>
      <c r="D14" s="170"/>
      <c r="E14" s="170"/>
      <c r="F14" s="170"/>
      <c r="G14" s="170"/>
      <c r="H14" s="170"/>
      <c r="I14" s="170"/>
      <c r="J14" s="149"/>
      <c r="K14" s="171"/>
      <c r="L14" s="171"/>
    </row>
    <row r="15" spans="1:12" ht="15" customHeight="1" x14ac:dyDescent="0.35">
      <c r="A15" t="s">
        <v>534</v>
      </c>
      <c r="B15" s="135"/>
      <c r="C15" s="167"/>
      <c r="D15" s="167"/>
      <c r="E15" s="167"/>
      <c r="F15" s="167"/>
      <c r="G15" s="167"/>
      <c r="H15" s="167"/>
      <c r="I15" s="167"/>
      <c r="J15" s="148" t="e">
        <f>K15/L15</f>
        <v>#DIV/0!</v>
      </c>
      <c r="K15" s="37" t="e">
        <f>SUM(C15:F15)/B15</f>
        <v>#DIV/0!</v>
      </c>
      <c r="L15" s="37" t="e">
        <f>(H15-I15)/B15</f>
        <v>#DIV/0!</v>
      </c>
    </row>
    <row r="16" spans="1:12" x14ac:dyDescent="0.35">
      <c r="A16" s="22"/>
      <c r="B16" s="22"/>
    </row>
    <row r="17" spans="1:12" x14ac:dyDescent="0.35">
      <c r="A17" s="78" t="s">
        <v>533</v>
      </c>
      <c r="B17" s="130"/>
      <c r="C17" s="75"/>
      <c r="D17" s="75"/>
      <c r="E17" s="75"/>
      <c r="F17" s="75"/>
      <c r="G17" s="75"/>
      <c r="H17" s="75"/>
      <c r="I17" s="75"/>
      <c r="J17" s="75"/>
      <c r="K17" s="75"/>
      <c r="L17" s="75"/>
    </row>
    <row r="18" spans="1:12" x14ac:dyDescent="0.35">
      <c r="A18" s="78" t="s">
        <v>567</v>
      </c>
      <c r="B18" s="6"/>
      <c r="C18" s="6"/>
      <c r="D18" s="6"/>
      <c r="E18" s="6"/>
      <c r="F18" s="6"/>
      <c r="G18" s="6"/>
      <c r="H18" s="6"/>
      <c r="I18" s="6"/>
      <c r="J18" s="6"/>
      <c r="K18" s="6"/>
      <c r="L18" s="6"/>
    </row>
    <row r="19" spans="1:12" x14ac:dyDescent="0.35">
      <c r="A19" s="78" t="s">
        <v>566</v>
      </c>
      <c r="B19" s="6"/>
      <c r="C19" s="6"/>
      <c r="D19" s="6"/>
      <c r="E19" s="6"/>
      <c r="F19" s="6"/>
      <c r="G19" s="6"/>
      <c r="H19" s="6"/>
      <c r="I19" s="6"/>
      <c r="J19" s="6"/>
      <c r="K19" s="6"/>
      <c r="L19" s="6"/>
    </row>
    <row r="20" spans="1:12" x14ac:dyDescent="0.35">
      <c r="A20" s="78" t="s">
        <v>1427</v>
      </c>
    </row>
    <row r="21" spans="1:12" x14ac:dyDescent="0.35">
      <c r="A21" s="78" t="s">
        <v>1454</v>
      </c>
    </row>
  </sheetData>
  <sheetProtection algorithmName="SHA-512" hashValue="JocOWnS0llWJe/o6f6LDIT/JiJyFaCLb7UvUs7WUVVVHfukXRnA/3GAlLRBEGzerKsvGdbkYYhyx2he5OFuIRQ==" saltValue="gCNlVrEtK7MwfrqLSH5JeQ==" spinCount="100000" sheet="1" objects="1" scenarios="1"/>
  <mergeCells count="1">
    <mergeCell ref="A1:L1"/>
  </mergeCells>
  <printOptions horizontalCentered="1"/>
  <pageMargins left="0.25" right="0.25" top="0.75" bottom="0.75" header="0.3" footer="0.3"/>
  <pageSetup scale="61" orientation="landscape" errors="blank" r:id="rId1"/>
  <headerFooter>
    <oddFooter>&amp;C&amp;P&amp;R&amp;D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O139"/>
  <sheetViews>
    <sheetView zoomScale="90" zoomScaleNormal="90" workbookViewId="0">
      <pane xSplit="1" ySplit="2" topLeftCell="B3" activePane="bottomRight" state="frozen"/>
      <selection activeCell="O106" sqref="O106"/>
      <selection pane="topRight" activeCell="O106" sqref="O106"/>
      <selection pane="bottomLeft" activeCell="O106" sqref="O106"/>
      <selection pane="bottomRight" activeCell="S15" sqref="S15"/>
    </sheetView>
  </sheetViews>
  <sheetFormatPr defaultRowHeight="14.5" x14ac:dyDescent="0.35"/>
  <cols>
    <col min="1" max="1" width="65.7265625" style="35" customWidth="1"/>
    <col min="2" max="2" width="25.81640625" customWidth="1"/>
    <col min="3" max="6" width="16.54296875" customWidth="1"/>
    <col min="7" max="7" width="11.26953125" customWidth="1"/>
    <col min="8" max="8" width="15.26953125" hidden="1" customWidth="1"/>
    <col min="9" max="12" width="9.1796875" hidden="1" customWidth="1"/>
    <col min="13" max="13" width="14.81640625" hidden="1" customWidth="1"/>
    <col min="14" max="14" width="9.1796875" customWidth="1"/>
    <col min="15" max="15" width="15.453125" customWidth="1"/>
  </cols>
  <sheetData>
    <row r="1" spans="1:13" ht="24" thickBot="1" x14ac:dyDescent="0.6">
      <c r="A1" s="442" t="s">
        <v>72</v>
      </c>
      <c r="B1" s="442"/>
      <c r="C1" s="442"/>
      <c r="D1" s="442"/>
      <c r="E1" s="442"/>
      <c r="F1" s="442"/>
      <c r="G1" s="442"/>
      <c r="H1" s="457" t="s">
        <v>1131</v>
      </c>
      <c r="I1" s="457"/>
      <c r="J1" s="457"/>
      <c r="K1" s="457"/>
      <c r="L1" s="457"/>
      <c r="M1" s="457"/>
    </row>
    <row r="2" spans="1:13" ht="21" x14ac:dyDescent="0.5">
      <c r="G2" s="4"/>
    </row>
    <row r="3" spans="1:13" ht="18.5" x14ac:dyDescent="0.35">
      <c r="A3" s="68" t="s">
        <v>113</v>
      </c>
      <c r="H3" s="72"/>
    </row>
    <row r="4" spans="1:13" ht="18.5" x14ac:dyDescent="0.35">
      <c r="A4" s="67"/>
      <c r="H4" s="72"/>
    </row>
    <row r="5" spans="1:13" x14ac:dyDescent="0.35">
      <c r="A5" s="5" t="s">
        <v>89</v>
      </c>
      <c r="B5" s="106">
        <f>'A1.  Cover Sheet'!$B$5</f>
        <v>0</v>
      </c>
      <c r="C5" s="6"/>
      <c r="D5" s="6"/>
      <c r="E5" s="6"/>
      <c r="F5" s="6"/>
      <c r="G5" s="6"/>
    </row>
    <row r="6" spans="1:13" x14ac:dyDescent="0.35">
      <c r="A6" s="5" t="s">
        <v>171</v>
      </c>
      <c r="B6" s="106" t="str">
        <f>SUBSTITUTE(TRIM('A1.  Cover Sheet'!AA10&amp;" "&amp;'A1.  Cover Sheet'!AB10&amp;" "&amp;'A1.  Cover Sheet'!AC10&amp;" "&amp;'A1.  Cover Sheet'!AD10&amp;" "&amp;'A1.  Cover Sheet'!AE10)," ",", ")</f>
        <v/>
      </c>
      <c r="C6" s="6"/>
      <c r="D6" s="6"/>
      <c r="E6" s="6"/>
      <c r="F6" s="6"/>
      <c r="G6" s="6"/>
    </row>
    <row r="7" spans="1:13" x14ac:dyDescent="0.35">
      <c r="A7" s="40" t="s">
        <v>0</v>
      </c>
      <c r="B7" s="16">
        <f>'A1.  Cover Sheet'!$B$10</f>
        <v>0</v>
      </c>
      <c r="C7" s="6"/>
      <c r="D7" s="6"/>
      <c r="E7" s="6"/>
      <c r="F7" s="6"/>
      <c r="G7" s="6"/>
    </row>
    <row r="8" spans="1:13" x14ac:dyDescent="0.35">
      <c r="A8" s="40" t="s">
        <v>6</v>
      </c>
      <c r="B8" s="17">
        <f>'A1.  Cover Sheet'!$B$11</f>
        <v>0</v>
      </c>
      <c r="L8" s="192"/>
    </row>
    <row r="9" spans="1:13" x14ac:dyDescent="0.35">
      <c r="A9" s="40"/>
    </row>
    <row r="11" spans="1:13" ht="30.75" customHeight="1" x14ac:dyDescent="0.35">
      <c r="A11" s="35" t="s">
        <v>73</v>
      </c>
      <c r="B11" s="468">
        <f>'A1.  Cover Sheet'!B13</f>
        <v>0</v>
      </c>
      <c r="C11" s="468"/>
      <c r="D11" s="468"/>
      <c r="E11" s="468"/>
      <c r="F11" s="468"/>
      <c r="G11" s="468"/>
    </row>
    <row r="13" spans="1:13" ht="29" x14ac:dyDescent="0.35">
      <c r="A13" s="35" t="s">
        <v>74</v>
      </c>
      <c r="B13" s="89">
        <f>'A1.  Cover Sheet'!B15</f>
        <v>0</v>
      </c>
    </row>
    <row r="14" spans="1:13" ht="29" x14ac:dyDescent="0.35">
      <c r="A14" s="35" t="s">
        <v>75</v>
      </c>
      <c r="B14" s="468">
        <f>'A1.  Cover Sheet'!B16</f>
        <v>0</v>
      </c>
      <c r="C14" s="468"/>
      <c r="D14" s="468"/>
      <c r="E14" s="468"/>
      <c r="F14" s="468"/>
      <c r="G14" s="468"/>
    </row>
    <row r="16" spans="1:13" ht="29" x14ac:dyDescent="0.35">
      <c r="A16" s="35" t="s">
        <v>176</v>
      </c>
      <c r="B16" s="89">
        <f>'A1.  Cover Sheet'!B19</f>
        <v>0</v>
      </c>
    </row>
    <row r="17" spans="1:11" ht="43.5" x14ac:dyDescent="0.35">
      <c r="A17" s="35" t="s">
        <v>177</v>
      </c>
      <c r="B17" s="468">
        <f>'A1.  Cover Sheet'!B20</f>
        <v>0</v>
      </c>
      <c r="C17" s="468"/>
      <c r="D17" s="468"/>
      <c r="E17" s="468"/>
      <c r="F17" s="468"/>
      <c r="G17" s="468"/>
    </row>
    <row r="19" spans="1:11" ht="35.25" customHeight="1" x14ac:dyDescent="0.35">
      <c r="A19" s="35" t="s">
        <v>209</v>
      </c>
      <c r="B19" s="89" t="str">
        <f>IF(OR('H1.  Rating Factors'!C10="Changed", 'H1.  Rating Factors'!C11="Changed", 'H1.  Rating Factors'!C12="Changed", 'H1.  Rating Factors'!C13="Changed", 'H1.  Rating Factors'!C14="Changed", 'H1.  Rating Factors'!C15="Changed"), "Yes", "No")</f>
        <v>No</v>
      </c>
    </row>
    <row r="21" spans="1:11" x14ac:dyDescent="0.35">
      <c r="A21" s="35" t="s">
        <v>181</v>
      </c>
    </row>
    <row r="22" spans="1:11" x14ac:dyDescent="0.35">
      <c r="A22" s="8" t="s">
        <v>1259</v>
      </c>
      <c r="B22" s="88">
        <f>'A5.  Components of Rate Change'!B9</f>
        <v>0</v>
      </c>
      <c r="K22" s="227"/>
    </row>
    <row r="23" spans="1:11" x14ac:dyDescent="0.35">
      <c r="A23" s="8" t="s">
        <v>112</v>
      </c>
      <c r="B23" s="88">
        <f>'A5.  Components of Rate Change'!B10</f>
        <v>0</v>
      </c>
      <c r="K23" s="227"/>
    </row>
    <row r="24" spans="1:11" x14ac:dyDescent="0.35">
      <c r="A24" s="8" t="s">
        <v>1260</v>
      </c>
      <c r="B24" s="88">
        <f>'A5.  Components of Rate Change'!B11</f>
        <v>0</v>
      </c>
      <c r="K24" s="227"/>
    </row>
    <row r="25" spans="1:11" x14ac:dyDescent="0.35">
      <c r="A25" s="8" t="s">
        <v>1261</v>
      </c>
      <c r="B25" s="88">
        <f>'A5.  Components of Rate Change'!B12</f>
        <v>0</v>
      </c>
      <c r="K25" s="227"/>
    </row>
    <row r="26" spans="1:11" x14ac:dyDescent="0.35">
      <c r="A26" s="8" t="s">
        <v>1262</v>
      </c>
      <c r="B26" s="88">
        <f>'A5.  Components of Rate Change'!B13</f>
        <v>0</v>
      </c>
      <c r="K26" s="227"/>
    </row>
    <row r="27" spans="1:11" x14ac:dyDescent="0.35">
      <c r="A27" s="8" t="s">
        <v>1263</v>
      </c>
      <c r="B27" s="88">
        <f>'A5.  Components of Rate Change'!B14</f>
        <v>0</v>
      </c>
      <c r="K27" s="227"/>
    </row>
    <row r="28" spans="1:11" x14ac:dyDescent="0.35">
      <c r="A28" s="8" t="s">
        <v>1264</v>
      </c>
      <c r="B28" s="88">
        <f>'A5.  Components of Rate Change'!B15</f>
        <v>0</v>
      </c>
      <c r="K28" s="227"/>
    </row>
    <row r="29" spans="1:11" x14ac:dyDescent="0.35">
      <c r="A29" s="8" t="s">
        <v>1265</v>
      </c>
      <c r="B29" s="88">
        <f>'A5.  Components of Rate Change'!B16</f>
        <v>0</v>
      </c>
      <c r="K29" s="227"/>
    </row>
    <row r="30" spans="1:11" x14ac:dyDescent="0.35">
      <c r="A30" s="8" t="s">
        <v>1266</v>
      </c>
      <c r="B30" s="88">
        <f>'A5.  Components of Rate Change'!B17</f>
        <v>0</v>
      </c>
      <c r="K30" s="227"/>
    </row>
    <row r="31" spans="1:11" x14ac:dyDescent="0.35">
      <c r="A31" s="8" t="s">
        <v>1267</v>
      </c>
      <c r="B31" s="88">
        <f>'A5.  Components of Rate Change'!B18</f>
        <v>0</v>
      </c>
      <c r="K31" s="227"/>
    </row>
    <row r="32" spans="1:11" x14ac:dyDescent="0.35">
      <c r="A32" s="8" t="s">
        <v>1268</v>
      </c>
      <c r="B32" s="88">
        <f>'A5.  Components of Rate Change'!B19</f>
        <v>0</v>
      </c>
      <c r="K32" s="227"/>
    </row>
    <row r="33" spans="1:11" x14ac:dyDescent="0.35">
      <c r="A33" s="8" t="s">
        <v>1269</v>
      </c>
      <c r="B33" s="88">
        <f>'A5.  Components of Rate Change'!B20</f>
        <v>0</v>
      </c>
      <c r="K33" s="227"/>
    </row>
    <row r="34" spans="1:11" x14ac:dyDescent="0.35">
      <c r="A34" s="8" t="s">
        <v>1270</v>
      </c>
      <c r="B34" s="88">
        <f>'A5.  Components of Rate Change'!B21</f>
        <v>0</v>
      </c>
      <c r="K34" s="227"/>
    </row>
    <row r="35" spans="1:11" x14ac:dyDescent="0.35">
      <c r="A35" s="8" t="s">
        <v>1271</v>
      </c>
      <c r="B35" s="88">
        <f>'A5.  Components of Rate Change'!B22</f>
        <v>0</v>
      </c>
      <c r="K35" s="227"/>
    </row>
    <row r="36" spans="1:11" x14ac:dyDescent="0.35">
      <c r="A36" s="8" t="s">
        <v>1425</v>
      </c>
      <c r="B36" s="88">
        <f>'A5.  Components of Rate Change'!B23</f>
        <v>0</v>
      </c>
      <c r="K36" s="227"/>
    </row>
    <row r="37" spans="1:11" x14ac:dyDescent="0.35">
      <c r="A37" s="8" t="s">
        <v>1272</v>
      </c>
      <c r="B37" s="88">
        <f>'A5.  Components of Rate Change'!B24</f>
        <v>0</v>
      </c>
      <c r="K37" s="227"/>
    </row>
    <row r="38" spans="1:11" x14ac:dyDescent="0.35">
      <c r="A38" s="8" t="s">
        <v>1273</v>
      </c>
      <c r="B38" s="88">
        <f>'A5.  Components of Rate Change'!B25</f>
        <v>0</v>
      </c>
      <c r="K38" s="227"/>
    </row>
    <row r="39" spans="1:11" x14ac:dyDescent="0.35">
      <c r="A39" s="8" t="s">
        <v>1274</v>
      </c>
      <c r="B39" s="88">
        <f>'A5.  Components of Rate Change'!B26</f>
        <v>0</v>
      </c>
      <c r="K39" s="227"/>
    </row>
    <row r="40" spans="1:11" ht="5.25" customHeight="1" x14ac:dyDescent="0.35">
      <c r="A40" s="8"/>
    </row>
    <row r="41" spans="1:11" x14ac:dyDescent="0.35">
      <c r="A41" s="35" t="s">
        <v>182</v>
      </c>
      <c r="B41" s="88">
        <f>'A5.  Components of Rate Change'!B28</f>
        <v>0</v>
      </c>
    </row>
    <row r="42" spans="1:11" ht="29" x14ac:dyDescent="0.35">
      <c r="A42" s="35" t="s">
        <v>185</v>
      </c>
      <c r="B42" s="179">
        <f>'A3.  History of Rate Changes'!B47</f>
        <v>0</v>
      </c>
    </row>
    <row r="43" spans="1:11" x14ac:dyDescent="0.35">
      <c r="A43" s="35" t="s">
        <v>183</v>
      </c>
      <c r="B43" s="179">
        <f>'A5.  Components of Rate Change'!B31</f>
        <v>0</v>
      </c>
    </row>
    <row r="44" spans="1:11" ht="29" x14ac:dyDescent="0.35">
      <c r="A44" s="35" t="s">
        <v>184</v>
      </c>
      <c r="B44" s="179">
        <f>'A3.  History of Rate Changes'!B48</f>
        <v>0</v>
      </c>
    </row>
    <row r="45" spans="1:11" x14ac:dyDescent="0.35">
      <c r="A45"/>
    </row>
    <row r="46" spans="1:11" ht="34.5" customHeight="1" x14ac:dyDescent="0.35">
      <c r="A46" s="35" t="s">
        <v>186</v>
      </c>
      <c r="B46" s="180">
        <f>'A2. Rate Change &amp; Enrollment'!$I$10</f>
        <v>0</v>
      </c>
    </row>
    <row r="47" spans="1:11" ht="27.75" customHeight="1" x14ac:dyDescent="0.35">
      <c r="A47" s="35" t="s">
        <v>187</v>
      </c>
      <c r="B47" s="180">
        <f>'A2. Rate Change &amp; Enrollment'!$J$10</f>
        <v>0</v>
      </c>
    </row>
    <row r="48" spans="1:11" ht="30" customHeight="1" x14ac:dyDescent="0.35">
      <c r="A48" s="35" t="s">
        <v>188</v>
      </c>
      <c r="B48" s="180">
        <f>'A2. Rate Change &amp; Enrollment'!$K$10</f>
        <v>0</v>
      </c>
    </row>
    <row r="50" spans="1:7" ht="33" customHeight="1" x14ac:dyDescent="0.35">
      <c r="A50" s="35" t="s">
        <v>1277</v>
      </c>
      <c r="B50" s="179">
        <f>'A2a.  Modified URRT Worksheet 1'!H62</f>
        <v>0</v>
      </c>
      <c r="C50" s="11"/>
      <c r="D50" s="11"/>
      <c r="E50" s="11"/>
      <c r="F50" s="11"/>
    </row>
    <row r="51" spans="1:7" ht="29" x14ac:dyDescent="0.35">
      <c r="A51" s="35" t="s">
        <v>1278</v>
      </c>
      <c r="B51" s="179">
        <f>'A2a.  Modified URRT Worksheet 1'!H67</f>
        <v>0</v>
      </c>
    </row>
    <row r="53" spans="1:7" ht="16.5" x14ac:dyDescent="0.35">
      <c r="A53" s="35" t="s">
        <v>190</v>
      </c>
      <c r="B53" s="181" t="e">
        <f>'A2. Rate Change &amp; Enrollment'!M12*'A2. Rate Change &amp; Enrollment'!I10*12</f>
        <v>#DIV/0!</v>
      </c>
    </row>
    <row r="54" spans="1:7" ht="16.5" x14ac:dyDescent="0.35">
      <c r="A54" s="35" t="s">
        <v>191</v>
      </c>
      <c r="B54" s="181" t="e">
        <f>'A2. Rate Change &amp; Enrollment'!O12*'A2. Rate Change &amp; Enrollment'!I10*12</f>
        <v>#DIV/0!</v>
      </c>
    </row>
    <row r="56" spans="1:7" x14ac:dyDescent="0.35">
      <c r="A56" s="35" t="s">
        <v>189</v>
      </c>
      <c r="B56" s="179" t="str">
        <f>IF(B7="Individual Market", 'M1.  Med Loss Ratio IND'!L30, IF(B7="Small Group Market", 'M2.  Med Loss Ratio SG'!J13, "ERROR"))</f>
        <v>ERROR</v>
      </c>
    </row>
    <row r="57" spans="1:7" ht="16.5" x14ac:dyDescent="0.35">
      <c r="A57" s="35" t="s">
        <v>192</v>
      </c>
      <c r="B57" s="179" t="str">
        <f>IF(B7="Individual Market",'M1.  Med Loss Ratio IND'!L34, IF( 'N1.  Summary for NHID'!B7="Small Group Market", 'M2.  Med Loss Ratio SG'!J15, "ERROR"))</f>
        <v>ERROR</v>
      </c>
    </row>
    <row r="59" spans="1:7" x14ac:dyDescent="0.35">
      <c r="A59" s="79" t="s">
        <v>5</v>
      </c>
      <c r="B59" s="76"/>
      <c r="C59" s="76"/>
      <c r="D59" s="76"/>
      <c r="E59" s="76"/>
      <c r="F59" s="76"/>
      <c r="G59" s="76"/>
    </row>
    <row r="60" spans="1:7" ht="15" customHeight="1" x14ac:dyDescent="0.35">
      <c r="A60" s="467" t="s">
        <v>193</v>
      </c>
      <c r="B60" s="467"/>
      <c r="C60" s="467"/>
      <c r="D60" s="467"/>
      <c r="E60" s="467"/>
      <c r="F60" s="467"/>
      <c r="G60" s="467"/>
    </row>
    <row r="61" spans="1:7" x14ac:dyDescent="0.35">
      <c r="A61" s="467"/>
      <c r="B61" s="467"/>
      <c r="C61" s="467"/>
      <c r="D61" s="467"/>
      <c r="E61" s="467"/>
      <c r="F61" s="467"/>
      <c r="G61" s="467"/>
    </row>
    <row r="62" spans="1:7" ht="15" customHeight="1" x14ac:dyDescent="0.35">
      <c r="A62" s="467" t="s">
        <v>1364</v>
      </c>
      <c r="B62" s="467"/>
      <c r="C62" s="467"/>
      <c r="D62" s="467"/>
      <c r="E62" s="467"/>
      <c r="F62" s="467"/>
      <c r="G62" s="467"/>
    </row>
    <row r="63" spans="1:7" x14ac:dyDescent="0.35">
      <c r="A63" s="467"/>
      <c r="B63" s="467"/>
      <c r="C63" s="467"/>
      <c r="D63" s="467"/>
      <c r="E63" s="467"/>
      <c r="F63" s="467"/>
      <c r="G63" s="467"/>
    </row>
    <row r="64" spans="1:7" ht="27" customHeight="1" x14ac:dyDescent="0.35">
      <c r="A64" s="441" t="s">
        <v>194</v>
      </c>
      <c r="B64" s="441"/>
      <c r="C64" s="441"/>
      <c r="D64" s="441"/>
      <c r="E64" s="441"/>
      <c r="F64" s="441"/>
      <c r="G64" s="441"/>
    </row>
    <row r="66" spans="1:6" ht="18.5" x14ac:dyDescent="0.35">
      <c r="A66" s="68" t="s">
        <v>114</v>
      </c>
    </row>
    <row r="67" spans="1:6" ht="18.5" x14ac:dyDescent="0.35">
      <c r="A67" s="69" t="s">
        <v>119</v>
      </c>
    </row>
    <row r="68" spans="1:6" ht="44" thickBot="1" x14ac:dyDescent="0.4">
      <c r="A68" s="35" t="s">
        <v>203</v>
      </c>
      <c r="B68" s="89" t="str">
        <f>IF(ISERROR(VLOOKUP("Y", 'A2. Rate Change &amp; Enrollment'!AI14:AI769, 1, FALSE))=TRUE, "N", "Y")</f>
        <v>N</v>
      </c>
      <c r="C68" s="44"/>
      <c r="D68" s="44"/>
      <c r="E68" s="44"/>
      <c r="F68" s="44"/>
    </row>
    <row r="69" spans="1:6" ht="40.5" customHeight="1" thickBot="1" x14ac:dyDescent="0.4">
      <c r="C69" s="361" t="s">
        <v>1476</v>
      </c>
      <c r="D69" s="33"/>
      <c r="E69" s="33"/>
      <c r="F69" s="33"/>
    </row>
    <row r="70" spans="1:6" ht="31.5" thickBot="1" x14ac:dyDescent="0.4">
      <c r="A70" s="35" t="s">
        <v>204</v>
      </c>
      <c r="B70" s="281" t="e">
        <f>IF(ABS('A2. Rate Change &amp; Enrollment'!AB11-$C$70)&gt;=5%, "Y", "N")</f>
        <v>#DIV/0!</v>
      </c>
      <c r="C70" s="360">
        <v>0.05</v>
      </c>
      <c r="D70" s="33"/>
      <c r="E70" s="415"/>
      <c r="F70" s="162"/>
    </row>
    <row r="71" spans="1:6" ht="8.25" customHeight="1" x14ac:dyDescent="0.35"/>
    <row r="72" spans="1:6" ht="29" x14ac:dyDescent="0.35">
      <c r="A72" s="35" t="s">
        <v>205</v>
      </c>
      <c r="B72" s="89" t="e">
        <f>IF('A2. Rate Change &amp; Enrollment'!AB11&gt;=10%, "Y", "N")</f>
        <v>#DIV/0!</v>
      </c>
      <c r="C72" s="222"/>
      <c r="D72" s="222"/>
      <c r="E72" s="415"/>
      <c r="F72" s="222"/>
    </row>
    <row r="73" spans="1:6" ht="8.25" customHeight="1" x14ac:dyDescent="0.35"/>
    <row r="74" spans="1:6" ht="29" x14ac:dyDescent="0.35">
      <c r="A74" s="35" t="s">
        <v>206</v>
      </c>
      <c r="B74" s="89" t="e">
        <f>IF('A5.  Components of Rate Change'!B25/'A5.  Components of Rate Change'!B28&gt;50%, "Y", "N")</f>
        <v>#DIV/0!</v>
      </c>
    </row>
    <row r="75" spans="1:6" ht="8.25" customHeight="1" x14ac:dyDescent="0.35"/>
    <row r="76" spans="1:6" ht="43.5" x14ac:dyDescent="0.35">
      <c r="A76" s="35" t="s">
        <v>1465</v>
      </c>
      <c r="B76" s="89" t="str">
        <f>IF(ISERROR(VLOOKUP("Y",'B1.HMO Plan Design &amp; Plan Rel'!$BI$14:$BI$765, 1, FALSE))=TRUE, "N", "Y")</f>
        <v>N</v>
      </c>
    </row>
    <row r="77" spans="1:6" ht="8.25" customHeight="1" x14ac:dyDescent="0.35"/>
    <row r="78" spans="1:6" ht="43.5" x14ac:dyDescent="0.35">
      <c r="A78" s="35" t="s">
        <v>1466</v>
      </c>
      <c r="B78" s="89" t="str">
        <f>IF(ISERROR(VLOOKUP("Y",'B1.POS Plan Design &amp; Plan Rel'!$BI$14:$BI$765, 1, FALSE))=TRUE, "N", "Y")</f>
        <v>N</v>
      </c>
    </row>
    <row r="79" spans="1:6" ht="8.25" customHeight="1" x14ac:dyDescent="0.35"/>
    <row r="80" spans="1:6" ht="43.5" x14ac:dyDescent="0.35">
      <c r="A80" s="35" t="s">
        <v>1467</v>
      </c>
      <c r="B80" s="89" t="str">
        <f>IF(ISERROR(VLOOKUP("Y",'B1.PPO Plan Design &amp; Plan Rel'!$BI$14:$BI$765, 1, FALSE))=TRUE, "N", "Y")</f>
        <v>N</v>
      </c>
    </row>
    <row r="81" spans="1:15" ht="8.25" customHeight="1" x14ac:dyDescent="0.35"/>
    <row r="82" spans="1:15" ht="43.5" x14ac:dyDescent="0.35">
      <c r="A82" s="35" t="s">
        <v>1468</v>
      </c>
      <c r="B82" s="89" t="str">
        <f>IF(ISERROR(VLOOKUP("Y",'B1.Indem Plan Design &amp; Plan Rel'!$BI$14:$BI$765, 1, FALSE))=TRUE, "N", "Y")</f>
        <v>N</v>
      </c>
    </row>
    <row r="83" spans="1:15" ht="8.25" customHeight="1" x14ac:dyDescent="0.35"/>
    <row r="84" spans="1:15" ht="43.5" x14ac:dyDescent="0.35">
      <c r="A84" s="35" t="s">
        <v>1469</v>
      </c>
      <c r="B84" s="89" t="str">
        <f>IF(ISERROR(VLOOKUP("Y",'B1.Other Plan Design &amp; Plan Rel'!$BI$14:$BI$765, 1, FALSE))=TRUE, "N", "Y")</f>
        <v>N</v>
      </c>
    </row>
    <row r="85" spans="1:15" ht="8.25" customHeight="1" x14ac:dyDescent="0.35"/>
    <row r="86" spans="1:15" ht="45" customHeight="1" thickBot="1" x14ac:dyDescent="0.4">
      <c r="A86" s="35" t="s">
        <v>1280</v>
      </c>
      <c r="B86" s="89" t="str">
        <f>IF(OR(B50-B43&gt;2%, B50-B43&lt;-2%), "Y", "N")</f>
        <v>N</v>
      </c>
      <c r="C86" s="222"/>
      <c r="D86" s="222"/>
      <c r="E86" s="222"/>
      <c r="F86" s="222"/>
    </row>
    <row r="87" spans="1:15" ht="44" thickBot="1" x14ac:dyDescent="0.4">
      <c r="C87" s="361" t="s">
        <v>1477</v>
      </c>
      <c r="D87" s="33"/>
      <c r="E87" s="33"/>
      <c r="F87" s="33"/>
    </row>
    <row r="88" spans="1:15" ht="31.5" thickBot="1" x14ac:dyDescent="0.4">
      <c r="A88" s="35" t="s">
        <v>1281</v>
      </c>
      <c r="B88" s="282" t="str">
        <f>IF(B50=0, "N", IF(ABS(B50-$C$88)&gt;1%, "Y","N"))</f>
        <v>N</v>
      </c>
      <c r="C88" s="360">
        <v>0.06</v>
      </c>
      <c r="D88" s="162"/>
      <c r="E88" s="162"/>
      <c r="F88" s="162"/>
    </row>
    <row r="89" spans="1:15" ht="8.25" customHeight="1" x14ac:dyDescent="0.35"/>
    <row r="90" spans="1:15" ht="51" customHeight="1" x14ac:dyDescent="0.35">
      <c r="A90" s="35" t="s">
        <v>1478</v>
      </c>
      <c r="B90" s="89" t="str">
        <f>IF(B50-B51&gt;1%, "Y", IF(B51-B50&gt;1%, "Y", "N"))</f>
        <v>N</v>
      </c>
      <c r="C90" s="222"/>
      <c r="D90" s="222"/>
      <c r="E90" s="222"/>
      <c r="F90" s="222"/>
      <c r="G90" s="26"/>
      <c r="H90" s="26"/>
      <c r="I90" s="26"/>
      <c r="J90" s="26"/>
      <c r="O90" s="183"/>
    </row>
    <row r="91" spans="1:15" ht="8.25" customHeight="1" x14ac:dyDescent="0.35">
      <c r="O91" s="183"/>
    </row>
    <row r="92" spans="1:15" ht="43.5" x14ac:dyDescent="0.35">
      <c r="A92" s="35" t="s">
        <v>1284</v>
      </c>
      <c r="B92" s="89" t="e">
        <f>IF('E3. Retention Charges'!F42&gt;2.5%, "Y", "N")</f>
        <v>#DIV/0!</v>
      </c>
      <c r="C92" s="222"/>
      <c r="O92" s="183"/>
    </row>
    <row r="93" spans="1:15" ht="8.25" customHeight="1" x14ac:dyDescent="0.35"/>
    <row r="94" spans="1:15" ht="29.5" thickBot="1" x14ac:dyDescent="0.4">
      <c r="A94" s="35" t="s">
        <v>1426</v>
      </c>
      <c r="B94" s="89" t="e">
        <f>IF('E3. Retention Charges'!D16&gt;2%, "Y", "N")</f>
        <v>#DIV/0!</v>
      </c>
    </row>
    <row r="95" spans="1:15" ht="29.5" thickBot="1" x14ac:dyDescent="0.4">
      <c r="C95" s="361" t="s">
        <v>1479</v>
      </c>
    </row>
    <row r="96" spans="1:15" ht="46" thickBot="1" x14ac:dyDescent="0.4">
      <c r="A96" s="35" t="s">
        <v>1493</v>
      </c>
      <c r="B96" s="282" t="e">
        <f>IF(ABS('E3. Retention Charges'!D40-$C$96)&gt;2%, "Y", "N")</f>
        <v>#DIV/0!</v>
      </c>
      <c r="C96" s="360">
        <v>0.2</v>
      </c>
      <c r="D96" s="72"/>
    </row>
    <row r="97" spans="1:13" ht="44" thickBot="1" x14ac:dyDescent="0.4">
      <c r="C97" s="361" t="s">
        <v>1496</v>
      </c>
      <c r="D97" s="361" t="s">
        <v>1497</v>
      </c>
      <c r="E97" s="361" t="s">
        <v>1494</v>
      </c>
      <c r="F97" s="361" t="s">
        <v>1495</v>
      </c>
    </row>
    <row r="98" spans="1:13" ht="31.5" thickBot="1" x14ac:dyDescent="0.4">
      <c r="A98" s="35" t="s">
        <v>1072</v>
      </c>
      <c r="B98" s="282" t="str">
        <f>IF(B7="Individual Market",IF(OR(ABS('G5.  Illustrative Rates'!E8/'N1.  Summary for NHID'!C98-1)&gt;10%,ABS(SUM('G5.  Illustrative Rates'!E10:E13)/'N1.  Summary for NHID'!D98-1)&gt;10%),"Y","N"),IF(B7="Small Group Market",IF(OR(ABS('G5.  Illustrative Rates'!E27/'N1.  Summary for NHID'!E98-1)&gt;10%,ABS('G5.  Illustrative Rates'!E36/'N1.  Summary for NHID'!F98-1)&gt;10%),"Y","N"), "N/A"))</f>
        <v>N/A</v>
      </c>
      <c r="C98" s="359">
        <v>125</v>
      </c>
      <c r="D98" s="359">
        <v>400</v>
      </c>
      <c r="E98" s="359">
        <v>6000</v>
      </c>
      <c r="F98" s="359">
        <v>3000</v>
      </c>
      <c r="G98" s="72"/>
    </row>
    <row r="99" spans="1:13" ht="8.25" customHeight="1" x14ac:dyDescent="0.35"/>
    <row r="100" spans="1:13" ht="45.5" x14ac:dyDescent="0.35">
      <c r="A100" s="35" t="s">
        <v>1073</v>
      </c>
      <c r="B100" s="89" t="str">
        <f>IF(B7="Individual Market",IF(OR('M1.  Med Loss Ratio IND'!L30-'M1.  Med Loss Ratio IND'!L34&gt;3%,'M1.  Med Loss Ratio IND'!L34-'M1.  Med Loss Ratio IND'!L30&gt;3%),"Y","N"),IF(B7="Small Group Market",IF(OR('M2.  Med Loss Ratio SG'!J15-'M2.  Med Loss Ratio SG'!J13&gt;3%,'M2.  Med Loss Ratio SG'!J13-'M2.  Med Loss Ratio SG'!J15&gt;3%),"Y","N"),"ERROR"))</f>
        <v>ERROR</v>
      </c>
    </row>
    <row r="101" spans="1:13" ht="8.25" customHeight="1" thickBot="1" x14ac:dyDescent="0.4"/>
    <row r="102" spans="1:13" ht="44" thickBot="1" x14ac:dyDescent="0.4">
      <c r="A102" s="35" t="s">
        <v>1285</v>
      </c>
      <c r="B102" s="89" t="e">
        <f>IF(B7="Individual Market", H102, I102)</f>
        <v>#DIV/0!</v>
      </c>
      <c r="C102" s="222"/>
      <c r="D102" s="222"/>
      <c r="E102" s="222"/>
      <c r="F102" s="222"/>
      <c r="G102" s="182"/>
      <c r="H102" s="303" t="e">
        <f>IF(AND(('M1.  Med Loss Ratio IND'!$L$30-'M1.  Med Loss Ratio IND'!$L$29)&lt;-2%, 'A2. Rate Change &amp; Enrollment'!$AB$11&gt;B50), "Y", "N")</f>
        <v>#DIV/0!</v>
      </c>
      <c r="I102" s="304" t="e">
        <f>IF(AND(('M2.  Med Loss Ratio SG'!$J$12-'M2.  Med Loss Ratio SG'!$J$11)&lt;-2%, 'A2. Rate Change &amp; Enrollment'!$AB$11&gt;B50), "Y", "N")</f>
        <v>#DIV/0!</v>
      </c>
    </row>
    <row r="103" spans="1:13" ht="8.25" customHeight="1" thickBot="1" x14ac:dyDescent="0.4"/>
    <row r="104" spans="1:13" ht="44" thickBot="1" x14ac:dyDescent="0.4">
      <c r="A104" s="35" t="s">
        <v>1286</v>
      </c>
      <c r="B104" s="89" t="e">
        <f>IF(B7="Individual Market", H104, I104)</f>
        <v>#DIV/0!</v>
      </c>
      <c r="C104" s="222"/>
      <c r="D104" s="222"/>
      <c r="E104" s="222"/>
      <c r="F104" s="222"/>
      <c r="H104" s="303" t="e">
        <f>IF(AND(('M1.  Med Loss Ratio IND'!$L$30-'M1.  Med Loss Ratio IND'!$L$29)&gt;2%, 'A2. Rate Change &amp; Enrollment'!$AB$11&lt;B50), "Y", "N")</f>
        <v>#DIV/0!</v>
      </c>
      <c r="I104" s="304" t="e">
        <f>IF(AND(('M2.  Med Loss Ratio SG'!$J$12-'M2.  Med Loss Ratio SG'!$J$11)&gt;2%, 'A2. Rate Change &amp; Enrollment'!$AB$11&lt;B50), "Y", "N")</f>
        <v>#DIV/0!</v>
      </c>
    </row>
    <row r="105" spans="1:13" ht="8.25" customHeight="1" thickBot="1" x14ac:dyDescent="0.4"/>
    <row r="106" spans="1:13" ht="58.5" thickBot="1" x14ac:dyDescent="0.4">
      <c r="A106" s="35" t="s">
        <v>1074</v>
      </c>
      <c r="B106" s="89" t="e">
        <f>IF(B7="Individual Market", H106, I106)</f>
        <v>#DIV/0!</v>
      </c>
      <c r="H106" s="305" t="e">
        <f>IF('M1.  Med Loss Ratio IND'!L56&lt;70%, "Y", "N")</f>
        <v>#DIV/0!</v>
      </c>
      <c r="I106" s="304" t="e">
        <f>IF('M2.  Med Loss Ratio SG'!J15&lt;80%, "Y", "N")</f>
        <v>#DIV/0!</v>
      </c>
    </row>
    <row r="108" spans="1:13" hidden="1" x14ac:dyDescent="0.35">
      <c r="C108" s="72"/>
      <c r="D108" s="72"/>
      <c r="E108" s="72"/>
      <c r="F108" s="72"/>
      <c r="H108" s="10"/>
      <c r="J108" s="72"/>
    </row>
    <row r="109" spans="1:13" hidden="1" x14ac:dyDescent="0.35"/>
    <row r="110" spans="1:13" hidden="1" x14ac:dyDescent="0.35">
      <c r="K110" s="284"/>
      <c r="M110" s="146"/>
    </row>
    <row r="111" spans="1:13" hidden="1" x14ac:dyDescent="0.35">
      <c r="K111" s="284"/>
      <c r="M111" s="146"/>
    </row>
    <row r="112" spans="1:13" hidden="1" x14ac:dyDescent="0.35">
      <c r="D112" s="72"/>
      <c r="E112" s="72"/>
      <c r="F112" s="72"/>
      <c r="K112" s="284"/>
      <c r="M112" s="146"/>
    </row>
    <row r="113" spans="1:15" hidden="1" x14ac:dyDescent="0.35">
      <c r="H113" s="432"/>
      <c r="K113" s="288"/>
      <c r="M113" s="289"/>
    </row>
    <row r="114" spans="1:15" ht="58" x14ac:dyDescent="0.35">
      <c r="A114" s="35" t="s">
        <v>1492</v>
      </c>
      <c r="B114" s="89" t="str">
        <f>IF(ISERROR(VLOOKUP("Y",'A2. Rate Change &amp; Enrollment'!$BI$14:$BI$769, 1, FALSE))=TRUE, "N", "Y")</f>
        <v>N</v>
      </c>
      <c r="K114" s="284"/>
      <c r="M114" s="146"/>
    </row>
    <row r="115" spans="1:15" x14ac:dyDescent="0.35">
      <c r="O115" s="284"/>
    </row>
    <row r="116" spans="1:15" ht="29" x14ac:dyDescent="0.35">
      <c r="A116" s="35" t="s">
        <v>1480</v>
      </c>
      <c r="B116" s="89" t="str">
        <f>IF(ISERROR(VLOOKUP("Y",'A2. Rate Change &amp; Enrollment'!$BJ$14:$BJ$769, 1, FALSE))=TRUE, "N", "Y")</f>
        <v>N</v>
      </c>
      <c r="M116" s="290"/>
      <c r="O116" s="284"/>
    </row>
    <row r="117" spans="1:15" x14ac:dyDescent="0.35">
      <c r="M117" s="433"/>
      <c r="O117" s="284"/>
    </row>
    <row r="118" spans="1:15" hidden="1" x14ac:dyDescent="0.35">
      <c r="B118" s="182"/>
      <c r="C118" s="72"/>
      <c r="D118" s="72"/>
      <c r="E118" s="72"/>
      <c r="F118" s="72"/>
      <c r="O118" s="284"/>
    </row>
    <row r="119" spans="1:15" hidden="1" x14ac:dyDescent="0.35">
      <c r="B119" s="72"/>
      <c r="C119" s="72"/>
      <c r="D119" s="72"/>
      <c r="E119" s="72"/>
      <c r="F119" s="72"/>
      <c r="O119" s="284"/>
    </row>
    <row r="120" spans="1:15" ht="87" x14ac:dyDescent="0.35">
      <c r="A120" s="35" t="s">
        <v>1481</v>
      </c>
      <c r="B120" s="89" t="str">
        <f>IF(ISERROR(VLOOKUP("ERROR",'A2. Rate Change &amp; Enrollment'!$BW$14:$BW$769, 1, FALSE))=TRUE, "N", "Y")</f>
        <v>N</v>
      </c>
      <c r="C120" s="72"/>
      <c r="D120" s="72"/>
      <c r="E120" s="72"/>
      <c r="F120" s="72"/>
      <c r="H120" s="72"/>
      <c r="O120" s="284"/>
    </row>
    <row r="121" spans="1:15" x14ac:dyDescent="0.35">
      <c r="K121" s="124"/>
      <c r="L121" s="124"/>
    </row>
    <row r="122" spans="1:15" ht="44.25" customHeight="1" x14ac:dyDescent="0.35">
      <c r="A122" s="35" t="s">
        <v>1482</v>
      </c>
      <c r="B122" s="89" t="str">
        <f>IF(ABS('A2a.  Modified URRT Worksheet 1'!H59-((1+'A5.  Components of Rate Change'!B9)*(1+'A5.  Components of Rate Change'!B10)-1))&lt;0.02,"N","Y")</f>
        <v>N</v>
      </c>
      <c r="C122" s="72"/>
      <c r="D122" s="72"/>
      <c r="E122" s="72"/>
      <c r="F122" s="72"/>
      <c r="H122" s="25"/>
      <c r="I122" s="182"/>
      <c r="J122" s="182"/>
      <c r="K122" s="124"/>
      <c r="L122" s="124"/>
    </row>
    <row r="123" spans="1:15" ht="8.25" customHeight="1" x14ac:dyDescent="0.35"/>
    <row r="124" spans="1:15" ht="43.5" x14ac:dyDescent="0.35">
      <c r="A124" s="35" t="s">
        <v>1483</v>
      </c>
      <c r="B124" s="89" t="str">
        <f>IFERROR(VLOOKUP("Y", 'B1.HMO Plan Design &amp; Plan Rel'!$BN$16:$BN$765, 1, FALSE), "N")</f>
        <v>N</v>
      </c>
      <c r="C124" s="72"/>
      <c r="D124" s="72"/>
      <c r="E124" s="72"/>
      <c r="F124" s="72"/>
    </row>
    <row r="125" spans="1:15" ht="8.25" customHeight="1" x14ac:dyDescent="0.35"/>
    <row r="126" spans="1:15" ht="43.5" x14ac:dyDescent="0.35">
      <c r="A126" s="35" t="s">
        <v>1484</v>
      </c>
      <c r="B126" s="89" t="str">
        <f>IFERROR(VLOOKUP("Y", 'B1.POS Plan Design &amp; Plan Rel'!$BN$16:$BN$765, 1, FALSE), "N")</f>
        <v>N</v>
      </c>
      <c r="C126" s="72"/>
      <c r="D126" s="72"/>
      <c r="E126" s="72"/>
      <c r="F126" s="72"/>
    </row>
    <row r="127" spans="1:15" ht="8.25" customHeight="1" x14ac:dyDescent="0.35"/>
    <row r="128" spans="1:15" ht="43.5" x14ac:dyDescent="0.35">
      <c r="A128" s="35" t="s">
        <v>1485</v>
      </c>
      <c r="B128" s="89" t="str">
        <f>IFERROR(VLOOKUP("Y", 'B1.PPO Plan Design &amp; Plan Rel'!$BN$16:$BN$765, 1, FALSE), "N")</f>
        <v>N</v>
      </c>
      <c r="C128" s="72"/>
      <c r="D128" s="72"/>
      <c r="E128" s="72"/>
      <c r="F128" s="72"/>
    </row>
    <row r="129" spans="1:12" ht="8.25" customHeight="1" x14ac:dyDescent="0.35"/>
    <row r="130" spans="1:12" ht="43.5" x14ac:dyDescent="0.35">
      <c r="A130" s="35" t="s">
        <v>1486</v>
      </c>
      <c r="B130" s="89" t="str">
        <f>IFERROR(VLOOKUP("Y", 'B1.Indem Plan Design &amp; Plan Rel'!$BN$16:$BN$765, 1, FALSE), "N")</f>
        <v>N</v>
      </c>
      <c r="C130" s="72"/>
      <c r="D130" s="72"/>
      <c r="E130" s="72"/>
      <c r="F130" s="72"/>
    </row>
    <row r="131" spans="1:12" ht="8.25" customHeight="1" x14ac:dyDescent="0.35"/>
    <row r="132" spans="1:12" ht="43.5" x14ac:dyDescent="0.35">
      <c r="A132" s="35" t="s">
        <v>1487</v>
      </c>
      <c r="B132" s="89" t="str">
        <f>IFERROR(VLOOKUP("Y", 'B1.Other Plan Design &amp; Plan Rel'!$BN$16:$BN$765, 1, FALSE), "N")</f>
        <v>N</v>
      </c>
      <c r="C132" s="72"/>
      <c r="D132" s="72"/>
      <c r="E132" s="72"/>
      <c r="F132" s="72"/>
    </row>
    <row r="133" spans="1:12" x14ac:dyDescent="0.35">
      <c r="A133"/>
    </row>
    <row r="134" spans="1:12" x14ac:dyDescent="0.35">
      <c r="B134" s="182"/>
      <c r="C134" s="72"/>
      <c r="D134" s="72"/>
      <c r="E134" s="72"/>
      <c r="F134" s="72"/>
    </row>
    <row r="135" spans="1:12" x14ac:dyDescent="0.35">
      <c r="K135" s="124"/>
      <c r="L135" s="124"/>
    </row>
    <row r="136" spans="1:12" x14ac:dyDescent="0.35">
      <c r="A136" s="79" t="s">
        <v>5</v>
      </c>
      <c r="B136" s="76"/>
      <c r="C136" s="76"/>
      <c r="D136" s="76"/>
      <c r="E136" s="76"/>
      <c r="F136" s="76"/>
      <c r="G136" s="76"/>
    </row>
    <row r="137" spans="1:12" ht="27" customHeight="1" x14ac:dyDescent="0.35">
      <c r="A137" s="441" t="s">
        <v>194</v>
      </c>
      <c r="B137" s="441"/>
      <c r="C137" s="441"/>
      <c r="D137" s="441"/>
      <c r="E137" s="441"/>
      <c r="F137" s="441"/>
      <c r="G137" s="441"/>
    </row>
    <row r="138" spans="1:12" x14ac:dyDescent="0.35">
      <c r="A138" s="441" t="s">
        <v>195</v>
      </c>
      <c r="B138" s="441"/>
      <c r="C138" s="441"/>
      <c r="D138" s="441"/>
      <c r="E138" s="441"/>
      <c r="F138" s="441"/>
      <c r="G138" s="441"/>
    </row>
    <row r="139" spans="1:12" x14ac:dyDescent="0.35">
      <c r="A139" s="35" t="s">
        <v>148</v>
      </c>
    </row>
  </sheetData>
  <sheetProtection algorithmName="SHA-512" hashValue="3NnKQQgO0B9GmqN6iQS/IgIxtdlsPaWOKH3rsLNOMLzLWOar/0Pqp9JYAmGkpKK2vsVuH+RPv/nUIaWuEI3LTg==" saltValue="aRDEwzbkUTuJ4K8CvE0xDg==" spinCount="100000" sheet="1" objects="1" scenarios="1"/>
  <mergeCells count="10">
    <mergeCell ref="H1:M1"/>
    <mergeCell ref="A137:G137"/>
    <mergeCell ref="A138:G138"/>
    <mergeCell ref="A1:G1"/>
    <mergeCell ref="A60:G61"/>
    <mergeCell ref="A62:G63"/>
    <mergeCell ref="A64:G64"/>
    <mergeCell ref="B14:G14"/>
    <mergeCell ref="B11:G11"/>
    <mergeCell ref="B17:G17"/>
  </mergeCells>
  <conditionalFormatting sqref="B68 B70 B72 B74 B76 B78 B80 B82 B84 B86 B88 B90 B92 B94 B96 B98 B100 B102 B104 B106 B114 B116 B118 B120">
    <cfRule type="cellIs" dxfId="7" priority="9" operator="equal">
      <formula>"Y"</formula>
    </cfRule>
  </conditionalFormatting>
  <conditionalFormatting sqref="B122">
    <cfRule type="cellIs" dxfId="6" priority="7" operator="equal">
      <formula>"Y"</formula>
    </cfRule>
  </conditionalFormatting>
  <conditionalFormatting sqref="B124">
    <cfRule type="cellIs" dxfId="5" priority="6" operator="equal">
      <formula>"Y"</formula>
    </cfRule>
  </conditionalFormatting>
  <conditionalFormatting sqref="B126">
    <cfRule type="cellIs" dxfId="4" priority="5" operator="equal">
      <formula>"Y"</formula>
    </cfRule>
  </conditionalFormatting>
  <conditionalFormatting sqref="B128">
    <cfRule type="cellIs" dxfId="3" priority="4" operator="equal">
      <formula>"Y"</formula>
    </cfRule>
  </conditionalFormatting>
  <conditionalFormatting sqref="B130">
    <cfRule type="cellIs" dxfId="2" priority="3" operator="equal">
      <formula>"Y"</formula>
    </cfRule>
  </conditionalFormatting>
  <conditionalFormatting sqref="B132">
    <cfRule type="cellIs" dxfId="1" priority="2" operator="equal">
      <formula>"Y"</formula>
    </cfRule>
  </conditionalFormatting>
  <conditionalFormatting sqref="B134">
    <cfRule type="cellIs" dxfId="0" priority="1" operator="equal">
      <formula>"Y"</formula>
    </cfRule>
  </conditionalFormatting>
  <printOptions horizontalCentered="1"/>
  <pageMargins left="0.25" right="0.25" top="0.75" bottom="0.75" header="0.3" footer="0.3"/>
  <pageSetup scale="53" orientation="portrait" errors="blank" r:id="rId1"/>
  <headerFooter>
    <oddFooter>&amp;C&amp;P&amp;R&amp;D</oddFooter>
  </headerFooter>
  <rowBreaks count="2" manualBreakCount="2">
    <brk id="64" max="3" man="1"/>
    <brk id="138" max="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D37"/>
  <sheetViews>
    <sheetView zoomScale="90" zoomScaleNormal="90" workbookViewId="0">
      <pane xSplit="1" ySplit="2" topLeftCell="B3" activePane="bottomRight" state="frozen"/>
      <selection activeCell="O106" sqref="O106"/>
      <selection pane="topRight" activeCell="O106" sqref="O106"/>
      <selection pane="bottomLeft" activeCell="O106" sqref="O106"/>
      <selection pane="bottomRight" activeCell="H45" sqref="H45"/>
    </sheetView>
  </sheetViews>
  <sheetFormatPr defaultRowHeight="14.5" x14ac:dyDescent="0.35"/>
  <cols>
    <col min="1" max="1" width="57.26953125" style="35" customWidth="1"/>
    <col min="2" max="2" width="18.54296875" style="28" customWidth="1"/>
    <col min="3" max="3" width="16.54296875" customWidth="1"/>
    <col min="4" max="4" width="11.26953125" customWidth="1"/>
  </cols>
  <sheetData>
    <row r="1" spans="1:4" ht="24" thickBot="1" x14ac:dyDescent="0.6">
      <c r="A1" s="442" t="s">
        <v>80</v>
      </c>
      <c r="B1" s="442"/>
      <c r="C1" s="442"/>
      <c r="D1" s="442"/>
    </row>
    <row r="2" spans="1:4" ht="21" x14ac:dyDescent="0.5">
      <c r="D2" s="4"/>
    </row>
    <row r="3" spans="1:4" ht="19.5" x14ac:dyDescent="0.35">
      <c r="A3" s="41" t="s">
        <v>84</v>
      </c>
    </row>
    <row r="4" spans="1:4" x14ac:dyDescent="0.35">
      <c r="A4" s="5" t="s">
        <v>89</v>
      </c>
      <c r="B4" s="106">
        <f>'A1.  Cover Sheet'!$B$5</f>
        <v>0</v>
      </c>
      <c r="D4" s="6"/>
    </row>
    <row r="5" spans="1:4" x14ac:dyDescent="0.35">
      <c r="A5" s="5" t="s">
        <v>171</v>
      </c>
      <c r="B5" s="106" t="str">
        <f>SUBSTITUTE(TRIM('A1.  Cover Sheet'!AA10&amp;" "&amp;'A1.  Cover Sheet'!AB10&amp;" "&amp;'A1.  Cover Sheet'!AC10&amp;" "&amp;'A1.  Cover Sheet'!AD10&amp;" "&amp;'A1.  Cover Sheet'!AE10)," ",", ")</f>
        <v/>
      </c>
      <c r="C5" s="6"/>
      <c r="D5" s="6"/>
    </row>
    <row r="6" spans="1:4" x14ac:dyDescent="0.35">
      <c r="A6" s="40" t="s">
        <v>0</v>
      </c>
      <c r="B6" s="16">
        <f>'A1.  Cover Sheet'!$B$10</f>
        <v>0</v>
      </c>
      <c r="C6" s="6"/>
      <c r="D6" s="6"/>
    </row>
    <row r="7" spans="1:4" x14ac:dyDescent="0.35">
      <c r="A7" s="40" t="s">
        <v>6</v>
      </c>
      <c r="B7" s="17">
        <f>'A1.  Cover Sheet'!$B$11</f>
        <v>0</v>
      </c>
    </row>
    <row r="8" spans="1:4" x14ac:dyDescent="0.35">
      <c r="A8" s="40"/>
    </row>
    <row r="9" spans="1:4" x14ac:dyDescent="0.35">
      <c r="A9" s="40" t="s">
        <v>82</v>
      </c>
      <c r="B9" s="184"/>
    </row>
    <row r="10" spans="1:4" x14ac:dyDescent="0.35">
      <c r="A10" s="40" t="s">
        <v>81</v>
      </c>
      <c r="B10" s="184"/>
    </row>
    <row r="11" spans="1:4" ht="29" x14ac:dyDescent="0.35">
      <c r="A11" s="40" t="s">
        <v>88</v>
      </c>
      <c r="B11" s="184"/>
    </row>
    <row r="13" spans="1:4" x14ac:dyDescent="0.35">
      <c r="A13" s="40" t="s">
        <v>83</v>
      </c>
      <c r="B13" s="185">
        <f>'A2. Rate Change &amp; Enrollment'!I10</f>
        <v>0</v>
      </c>
    </row>
    <row r="15" spans="1:4" ht="19.5" x14ac:dyDescent="0.35">
      <c r="A15" s="469" t="s">
        <v>156</v>
      </c>
      <c r="B15" s="469"/>
    </row>
    <row r="16" spans="1:4" x14ac:dyDescent="0.35">
      <c r="A16" s="35" t="s">
        <v>86</v>
      </c>
      <c r="B16" s="179" t="e">
        <f>1-(B17+B19+B18)</f>
        <v>#DIV/0!</v>
      </c>
    </row>
    <row r="17" spans="1:4" x14ac:dyDescent="0.35">
      <c r="A17" s="35" t="s">
        <v>149</v>
      </c>
      <c r="B17" s="179" t="e">
        <f>'E3. Retention Charges'!D10</f>
        <v>#DIV/0!</v>
      </c>
    </row>
    <row r="18" spans="1:4" x14ac:dyDescent="0.35">
      <c r="A18" s="35" t="s">
        <v>1410</v>
      </c>
      <c r="B18" s="179" t="e">
        <f>'E3. Retention Charges'!D22+'E3. Retention Charges'!D25+'E3. Retention Charges'!D28+'E3. Retention Charges'!D31+'E3. Retention Charges'!D19</f>
        <v>#DIV/0!</v>
      </c>
      <c r="C18" s="72"/>
    </row>
    <row r="19" spans="1:4" ht="29" x14ac:dyDescent="0.35">
      <c r="A19" s="35" t="s">
        <v>1409</v>
      </c>
      <c r="B19" s="179" t="e">
        <f>'E3. Retention Charges'!D13+'E3. Retention Charges'!D16+'E3. Retention Charges'!D34+'E3. Retention Charges'!D37</f>
        <v>#DIV/0!</v>
      </c>
      <c r="C19" s="72"/>
    </row>
    <row r="20" spans="1:4" x14ac:dyDescent="0.35">
      <c r="B20" s="186"/>
    </row>
    <row r="21" spans="1:4" x14ac:dyDescent="0.35">
      <c r="A21" s="35" t="s">
        <v>85</v>
      </c>
      <c r="B21" s="88">
        <f>'A2a.  Modified URRT Worksheet 1'!H62</f>
        <v>0</v>
      </c>
    </row>
    <row r="23" spans="1:4" ht="19.5" x14ac:dyDescent="0.35">
      <c r="A23" s="469" t="s">
        <v>87</v>
      </c>
      <c r="B23" s="469"/>
    </row>
    <row r="24" spans="1:4" x14ac:dyDescent="0.35">
      <c r="A24" s="470">
        <f>'A1.  Cover Sheet'!B20</f>
        <v>0</v>
      </c>
      <c r="B24" s="470"/>
      <c r="C24" s="470"/>
      <c r="D24" s="470"/>
    </row>
    <row r="25" spans="1:4" x14ac:dyDescent="0.35">
      <c r="A25" s="470"/>
      <c r="B25" s="470"/>
      <c r="C25" s="470"/>
      <c r="D25" s="470"/>
    </row>
    <row r="26" spans="1:4" x14ac:dyDescent="0.35">
      <c r="A26" s="470"/>
      <c r="B26" s="470"/>
      <c r="C26" s="470"/>
      <c r="D26" s="470"/>
    </row>
    <row r="27" spans="1:4" ht="19.5" x14ac:dyDescent="0.35">
      <c r="A27" s="41" t="s">
        <v>150</v>
      </c>
      <c r="B27" s="73" t="s">
        <v>151</v>
      </c>
      <c r="C27" s="73" t="s">
        <v>152</v>
      </c>
    </row>
    <row r="28" spans="1:4" x14ac:dyDescent="0.35">
      <c r="A28" s="193"/>
      <c r="B28" s="187" t="e">
        <f>VLOOKUP(A28, 'A3.  History of Rate Changes'!$A$9:$C$45, 2, TRUE)</f>
        <v>#N/A</v>
      </c>
      <c r="C28" s="188" t="e">
        <f>VLOOKUP(A28, 'A3.  History of Rate Changes'!$A$9:$C$45, 3, TRUE)</f>
        <v>#N/A</v>
      </c>
    </row>
    <row r="29" spans="1:4" x14ac:dyDescent="0.35">
      <c r="A29" s="194"/>
      <c r="B29" s="88" t="e">
        <f>VLOOKUP(A29, 'A3.  History of Rate Changes'!$A$9:$C$45, 2, TRUE)</f>
        <v>#N/A</v>
      </c>
      <c r="C29" s="189" t="e">
        <f>VLOOKUP(A29, 'A3.  History of Rate Changes'!$A$9:$C$45, 3, TRUE)</f>
        <v>#N/A</v>
      </c>
    </row>
    <row r="30" spans="1:4" x14ac:dyDescent="0.35">
      <c r="A30" s="194"/>
      <c r="B30" s="88" t="e">
        <f>VLOOKUP(A30, 'A3.  History of Rate Changes'!$A$9:$C$45, 2, TRUE)</f>
        <v>#N/A</v>
      </c>
      <c r="C30" s="189" t="e">
        <f>VLOOKUP(A30, 'A3.  History of Rate Changes'!$A$9:$C$45, 3, TRUE)</f>
        <v>#N/A</v>
      </c>
    </row>
    <row r="31" spans="1:4" x14ac:dyDescent="0.35">
      <c r="A31" s="194"/>
      <c r="B31" s="88" t="e">
        <f>VLOOKUP(A31, 'A3.  History of Rate Changes'!$A$9:$C$45, 2, TRUE)</f>
        <v>#N/A</v>
      </c>
      <c r="C31" s="189" t="e">
        <f>VLOOKUP(A31, 'A3.  History of Rate Changes'!$A$9:$C$45, 3, TRUE)</f>
        <v>#N/A</v>
      </c>
    </row>
    <row r="32" spans="1:4" x14ac:dyDescent="0.35">
      <c r="A32" s="194"/>
      <c r="B32" s="88" t="e">
        <f>VLOOKUP(A32, 'A3.  History of Rate Changes'!$A$9:$C$45, 2, TRUE)</f>
        <v>#N/A</v>
      </c>
      <c r="C32" s="189" t="e">
        <f>VLOOKUP(A32, 'A3.  History of Rate Changes'!$A$9:$C$45, 3, TRUE)</f>
        <v>#N/A</v>
      </c>
    </row>
    <row r="33" spans="1:3" x14ac:dyDescent="0.35">
      <c r="A33" s="195"/>
      <c r="B33" s="190" t="e">
        <f>VLOOKUP(A33, 'A3.  History of Rate Changes'!$A$9:$C$45, 2, TRUE)</f>
        <v>#N/A</v>
      </c>
      <c r="C33" s="191" t="e">
        <f>VLOOKUP(A33, 'A3.  History of Rate Changes'!$A$9:$C$45, 3, TRUE)</f>
        <v>#N/A</v>
      </c>
    </row>
    <row r="37" spans="1:3" ht="12" customHeight="1" x14ac:dyDescent="0.35"/>
  </sheetData>
  <sheetProtection password="B0B7" sheet="1" objects="1" scenarios="1"/>
  <mergeCells count="4">
    <mergeCell ref="A1:D1"/>
    <mergeCell ref="A15:B15"/>
    <mergeCell ref="A23:B23"/>
    <mergeCell ref="A24:D26"/>
  </mergeCells>
  <printOptions horizontalCentered="1"/>
  <pageMargins left="0.25" right="0.25" top="0.75" bottom="0.75" header="0.3" footer="0.3"/>
  <pageSetup scale="77" orientation="portrait" errors="blank" r:id="rId1"/>
  <headerFooter>
    <oddFooter>&amp;C&amp;P&amp;R&amp;D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C89"/>
  <sheetViews>
    <sheetView topLeftCell="A7" zoomScale="70" zoomScaleNormal="70" workbookViewId="0">
      <selection activeCell="H59" sqref="H59"/>
    </sheetView>
  </sheetViews>
  <sheetFormatPr defaultRowHeight="14.5" x14ac:dyDescent="0.35"/>
  <cols>
    <col min="1" max="1" width="3" style="210" customWidth="1"/>
    <col min="2" max="2" width="5" style="210" customWidth="1"/>
    <col min="3" max="3" width="15.7265625" style="210" customWidth="1"/>
    <col min="4" max="4" width="21.7265625" style="210" customWidth="1"/>
    <col min="5" max="5" width="15.453125" style="210" customWidth="1"/>
    <col min="6" max="6" width="16.453125" style="210" customWidth="1"/>
    <col min="7" max="7" width="14" style="210" customWidth="1"/>
    <col min="8" max="8" width="19.7265625" style="210" customWidth="1"/>
    <col min="9" max="9" width="3" style="210" customWidth="1"/>
    <col min="10" max="10" width="26.54296875" style="210" customWidth="1"/>
    <col min="11" max="11" width="9.7265625" style="210" customWidth="1"/>
    <col min="12" max="12" width="11.453125" style="210" bestFit="1" customWidth="1"/>
    <col min="13" max="13" width="8.1796875" style="210" customWidth="1"/>
    <col min="14" max="14" width="3.7265625" style="210" customWidth="1"/>
    <col min="15" max="15" width="45" style="210" customWidth="1"/>
    <col min="16" max="16" width="13.81640625" style="210" customWidth="1"/>
    <col min="17" max="17" width="15.1796875" style="210" customWidth="1"/>
    <col min="18" max="18" width="10.81640625" style="210" customWidth="1"/>
    <col min="19" max="19" width="15.26953125" style="210" bestFit="1" customWidth="1"/>
    <col min="20" max="20" width="12.453125" style="210" customWidth="1"/>
    <col min="21" max="21" width="3" style="210" customWidth="1"/>
    <col min="22" max="22" width="15.7265625" style="210" customWidth="1"/>
    <col min="23" max="23" width="0.453125" style="210" customWidth="1"/>
    <col min="24" max="24" width="21.26953125" style="210" customWidth="1"/>
    <col min="25" max="25" width="9.54296875" style="210" customWidth="1"/>
    <col min="26" max="29" width="16.1796875" hidden="1" customWidth="1"/>
  </cols>
  <sheetData>
    <row r="1" spans="1:26" s="1" customFormat="1" ht="24" thickBot="1" x14ac:dyDescent="0.6">
      <c r="A1" s="451" t="s">
        <v>1404</v>
      </c>
      <c r="B1" s="451"/>
      <c r="C1" s="451"/>
      <c r="D1" s="451"/>
      <c r="E1" s="451"/>
      <c r="F1" s="451"/>
      <c r="G1" s="451"/>
      <c r="H1" s="451"/>
      <c r="I1" s="451"/>
      <c r="J1" s="451"/>
      <c r="K1" s="451"/>
      <c r="L1" s="451"/>
      <c r="M1" s="451"/>
      <c r="N1" s="451"/>
      <c r="O1" s="451"/>
      <c r="P1" s="451"/>
      <c r="Q1" s="451"/>
      <c r="R1" s="451"/>
      <c r="S1" s="451"/>
      <c r="T1" s="451"/>
      <c r="U1" s="451"/>
      <c r="V1" s="451"/>
      <c r="W1" s="451"/>
      <c r="X1" s="451"/>
      <c r="Y1" s="451"/>
      <c r="Z1" s="210"/>
    </row>
    <row r="2" spans="1:26" ht="18.5" x14ac:dyDescent="0.45">
      <c r="B2" s="211" t="s">
        <v>1167</v>
      </c>
      <c r="C2" s="212"/>
      <c r="D2" s="212"/>
      <c r="E2" s="212"/>
      <c r="F2" s="211"/>
      <c r="H2" s="255"/>
    </row>
    <row r="3" spans="1:26" ht="18.5" x14ac:dyDescent="0.45">
      <c r="B3" s="213" t="s">
        <v>1168</v>
      </c>
      <c r="C3" s="212"/>
      <c r="D3" s="212"/>
      <c r="E3" s="407">
        <f>'A1.  Cover Sheet'!$B$5</f>
        <v>0</v>
      </c>
      <c r="F3" s="211"/>
      <c r="G3" s="213" t="s">
        <v>1169</v>
      </c>
      <c r="H3" s="407" t="s">
        <v>1275</v>
      </c>
      <c r="I3" s="214"/>
    </row>
    <row r="4" spans="1:26" ht="18.5" x14ac:dyDescent="0.45">
      <c r="B4" s="294" t="s">
        <v>1170</v>
      </c>
      <c r="C4" s="212"/>
      <c r="D4" s="212"/>
      <c r="E4" s="407">
        <f>'A1.  Cover Sheet'!$B$7</f>
        <v>0</v>
      </c>
      <c r="F4" s="211"/>
      <c r="G4" s="293" t="s">
        <v>1171</v>
      </c>
      <c r="H4" s="407">
        <f>'A1.  Cover Sheet'!$B$10</f>
        <v>0</v>
      </c>
    </row>
    <row r="5" spans="1:26" ht="18.5" x14ac:dyDescent="0.45">
      <c r="B5" s="213" t="s">
        <v>1172</v>
      </c>
      <c r="C5" s="212"/>
      <c r="D5" s="212"/>
      <c r="E5" s="408">
        <f>'A1.  Cover Sheet'!$B$11</f>
        <v>0</v>
      </c>
      <c r="F5" s="211"/>
    </row>
    <row r="6" spans="1:26" s="53" customFormat="1" ht="18.5" x14ac:dyDescent="0.45">
      <c r="B6" s="314"/>
      <c r="C6" s="314"/>
      <c r="D6" s="314"/>
      <c r="E6" s="314"/>
      <c r="F6" s="315"/>
    </row>
    <row r="7" spans="1:26" x14ac:dyDescent="0.35">
      <c r="B7" s="256" t="s">
        <v>1173</v>
      </c>
      <c r="C7" s="257"/>
      <c r="D7" s="257"/>
      <c r="E7" s="257"/>
      <c r="F7" s="258"/>
      <c r="G7" s="257"/>
      <c r="H7" s="257"/>
      <c r="I7" s="257"/>
      <c r="J7" s="257"/>
      <c r="K7" s="257"/>
      <c r="L7" s="257"/>
      <c r="M7" s="257"/>
      <c r="N7" s="257"/>
      <c r="O7" s="257"/>
      <c r="P7" s="257"/>
      <c r="Q7" s="257"/>
      <c r="R7" s="257"/>
      <c r="S7" s="257"/>
      <c r="T7" s="257"/>
      <c r="U7" s="257"/>
      <c r="V7" s="257"/>
      <c r="W7" s="257"/>
      <c r="X7" s="257"/>
      <c r="Y7" s="259"/>
    </row>
    <row r="8" spans="1:26" x14ac:dyDescent="0.35">
      <c r="B8" s="260"/>
      <c r="C8" s="261"/>
      <c r="D8" s="261"/>
      <c r="E8" s="261"/>
      <c r="F8" s="262"/>
      <c r="G8" s="261"/>
      <c r="H8" s="261"/>
      <c r="I8" s="261"/>
      <c r="J8" s="261"/>
      <c r="K8" s="261"/>
      <c r="L8" s="261"/>
      <c r="M8" s="261"/>
      <c r="N8" s="261"/>
      <c r="O8" s="261"/>
      <c r="P8" s="261"/>
      <c r="Q8" s="261"/>
      <c r="R8" s="261"/>
      <c r="S8" s="261"/>
      <c r="T8" s="261"/>
      <c r="U8" s="261"/>
      <c r="V8" s="261"/>
      <c r="W8" s="261"/>
      <c r="X8" s="261"/>
      <c r="Y8" s="263"/>
    </row>
    <row r="9" spans="1:26" x14ac:dyDescent="0.35">
      <c r="B9" s="216"/>
      <c r="F9" s="215"/>
    </row>
    <row r="10" spans="1:26" x14ac:dyDescent="0.35">
      <c r="B10" s="217" t="s">
        <v>1174</v>
      </c>
      <c r="E10" s="218"/>
      <c r="F10" s="215"/>
    </row>
    <row r="11" spans="1:26" x14ac:dyDescent="0.35">
      <c r="B11" s="219" t="s">
        <v>1175</v>
      </c>
      <c r="E11" s="264"/>
      <c r="F11" s="237" t="s">
        <v>1176</v>
      </c>
      <c r="G11" s="276">
        <f>EDATE(E11,12)-1</f>
        <v>365</v>
      </c>
      <c r="I11" s="53"/>
      <c r="J11" s="53"/>
      <c r="K11" s="277"/>
      <c r="L11" s="276"/>
      <c r="M11" s="53"/>
      <c r="N11" s="53"/>
      <c r="O11" s="53"/>
      <c r="P11" s="53"/>
      <c r="Q11" s="53"/>
      <c r="R11" s="53"/>
      <c r="S11" s="53"/>
      <c r="T11" s="53"/>
      <c r="U11" s="53"/>
      <c r="V11" s="53"/>
      <c r="W11" s="53"/>
      <c r="X11" s="53"/>
      <c r="Y11" s="53"/>
    </row>
    <row r="12" spans="1:26" x14ac:dyDescent="0.35">
      <c r="B12" s="219"/>
      <c r="F12" s="278" t="s">
        <v>8</v>
      </c>
      <c r="G12" s="279" t="s">
        <v>1177</v>
      </c>
      <c r="I12" s="53"/>
      <c r="J12" s="53"/>
      <c r="K12" s="53"/>
      <c r="L12" s="53"/>
      <c r="M12" s="53"/>
      <c r="N12" s="53"/>
      <c r="O12" s="53"/>
      <c r="P12" s="53"/>
      <c r="Q12" s="53"/>
      <c r="R12" s="53"/>
      <c r="S12" s="53"/>
      <c r="T12" s="53"/>
      <c r="U12" s="53"/>
      <c r="V12" s="53"/>
      <c r="W12" s="53"/>
      <c r="X12" s="53"/>
      <c r="Y12" s="53"/>
    </row>
    <row r="13" spans="1:26" x14ac:dyDescent="0.35">
      <c r="B13" s="219" t="s">
        <v>1500</v>
      </c>
      <c r="F13" s="367"/>
      <c r="G13" s="370" t="e">
        <f>F13/F18</f>
        <v>#DIV/0!</v>
      </c>
      <c r="I13" s="265"/>
      <c r="J13" s="53"/>
      <c r="K13" s="53"/>
      <c r="L13" s="53"/>
      <c r="M13" s="53"/>
      <c r="N13" s="53"/>
      <c r="O13" s="53"/>
      <c r="P13" s="53"/>
      <c r="Q13" s="53"/>
      <c r="R13" s="53"/>
      <c r="S13" s="53"/>
      <c r="T13" s="53"/>
      <c r="U13" s="53"/>
      <c r="V13" s="53"/>
      <c r="W13" s="53"/>
      <c r="X13" s="53"/>
      <c r="Y13" s="53"/>
    </row>
    <row r="14" spans="1:26" x14ac:dyDescent="0.35">
      <c r="B14" s="219" t="s">
        <v>1501</v>
      </c>
      <c r="F14" s="367"/>
      <c r="G14" s="371" t="e">
        <f>F14/F18</f>
        <v>#DIV/0!</v>
      </c>
      <c r="I14" s="265"/>
      <c r="J14" s="53"/>
      <c r="K14" s="53"/>
      <c r="L14" s="53"/>
      <c r="M14" s="53"/>
      <c r="N14" s="53"/>
      <c r="O14" s="53"/>
      <c r="P14" s="53"/>
      <c r="Q14" s="53"/>
      <c r="R14" s="53"/>
      <c r="S14" s="53"/>
      <c r="T14" s="53"/>
      <c r="U14" s="53"/>
      <c r="V14" s="53"/>
      <c r="W14" s="53"/>
      <c r="X14" s="53"/>
      <c r="Y14" s="53"/>
    </row>
    <row r="15" spans="1:26" x14ac:dyDescent="0.35">
      <c r="B15" s="219" t="s">
        <v>1502</v>
      </c>
      <c r="F15" s="367"/>
      <c r="G15" s="371" t="e">
        <f>F15/F18</f>
        <v>#DIV/0!</v>
      </c>
      <c r="I15" s="265"/>
      <c r="J15" s="53"/>
      <c r="K15" s="53"/>
      <c r="L15" s="53"/>
      <c r="M15" s="53"/>
      <c r="N15" s="53"/>
      <c r="O15" s="53"/>
      <c r="P15" s="53"/>
      <c r="Q15" s="53"/>
      <c r="R15" s="53"/>
      <c r="S15" s="53"/>
      <c r="T15" s="53"/>
      <c r="U15" s="53"/>
      <c r="V15" s="53"/>
      <c r="W15" s="53"/>
      <c r="X15" s="53"/>
      <c r="Y15" s="53"/>
    </row>
    <row r="16" spans="1:26" x14ac:dyDescent="0.35">
      <c r="B16" s="219" t="s">
        <v>1503</v>
      </c>
      <c r="F16" s="368"/>
      <c r="G16" s="372" t="e">
        <f>F16/F18</f>
        <v>#DIV/0!</v>
      </c>
      <c r="I16" s="268"/>
      <c r="J16" s="269"/>
      <c r="K16" s="276"/>
      <c r="L16" s="53"/>
      <c r="M16" s="53"/>
      <c r="N16" s="53"/>
      <c r="O16" s="53"/>
      <c r="P16" s="53"/>
      <c r="Q16" s="266"/>
      <c r="R16" s="53"/>
      <c r="S16" s="53"/>
      <c r="T16" s="53"/>
      <c r="U16" s="53"/>
      <c r="V16" s="53"/>
      <c r="W16" s="53"/>
      <c r="X16" s="53"/>
      <c r="Y16" s="53"/>
    </row>
    <row r="17" spans="2:25" x14ac:dyDescent="0.35">
      <c r="B17" s="219" t="s">
        <v>1504</v>
      </c>
      <c r="F17" s="368"/>
      <c r="G17" s="373" t="e">
        <f>F17/F18</f>
        <v>#DIV/0!</v>
      </c>
      <c r="I17" s="268"/>
      <c r="J17" s="269"/>
      <c r="K17" s="276"/>
      <c r="L17" s="53"/>
      <c r="M17" s="53"/>
      <c r="N17" s="53"/>
      <c r="O17" s="53"/>
      <c r="P17" s="53"/>
      <c r="Q17" s="266"/>
      <c r="R17" s="53"/>
      <c r="S17" s="53"/>
      <c r="T17" s="53"/>
      <c r="U17" s="53"/>
      <c r="V17" s="53"/>
      <c r="W17" s="53"/>
      <c r="X17" s="53"/>
      <c r="Y17" s="53"/>
    </row>
    <row r="18" spans="2:25" x14ac:dyDescent="0.35">
      <c r="B18" s="219" t="s">
        <v>1178</v>
      </c>
      <c r="F18" s="369"/>
      <c r="H18" s="53"/>
      <c r="I18" s="280"/>
      <c r="J18" s="337"/>
      <c r="K18" s="276"/>
      <c r="L18" s="53"/>
      <c r="M18" s="53"/>
      <c r="N18" s="53"/>
      <c r="O18" s="53"/>
      <c r="P18" s="53"/>
      <c r="Q18" s="53"/>
      <c r="R18" s="53"/>
      <c r="S18" s="53"/>
      <c r="T18" s="53"/>
      <c r="U18" s="53"/>
      <c r="V18" s="53"/>
      <c r="W18" s="53"/>
      <c r="X18" s="53"/>
      <c r="Y18" s="53"/>
    </row>
    <row r="19" spans="2:25" x14ac:dyDescent="0.35">
      <c r="B19" s="219"/>
      <c r="F19" s="53"/>
      <c r="G19" s="280"/>
      <c r="H19" s="269"/>
      <c r="I19" s="269"/>
      <c r="J19" s="276"/>
      <c r="K19" s="269"/>
      <c r="L19" s="53"/>
      <c r="M19" s="53"/>
      <c r="N19" s="53"/>
      <c r="O19" s="53"/>
      <c r="P19" s="53"/>
      <c r="Q19" s="336"/>
      <c r="R19" s="53"/>
      <c r="S19" s="53"/>
      <c r="T19" s="53"/>
      <c r="U19" s="53"/>
      <c r="V19" s="53"/>
      <c r="W19" s="53"/>
      <c r="X19" s="53"/>
      <c r="Y19" s="53"/>
    </row>
    <row r="20" spans="2:25" x14ac:dyDescent="0.35">
      <c r="B20" s="220" t="s">
        <v>1505</v>
      </c>
      <c r="F20" s="53"/>
      <c r="G20" s="280"/>
      <c r="H20" s="269"/>
      <c r="I20" s="269"/>
      <c r="J20" s="276"/>
      <c r="K20" s="269"/>
      <c r="L20" s="53"/>
      <c r="M20" s="53"/>
      <c r="N20" s="53"/>
      <c r="O20" s="53"/>
      <c r="P20" s="53"/>
      <c r="Q20" s="53"/>
      <c r="R20" s="53"/>
      <c r="S20" s="53"/>
      <c r="T20" s="53"/>
      <c r="U20" s="53"/>
      <c r="V20" s="53"/>
      <c r="W20" s="53"/>
      <c r="X20" s="53"/>
      <c r="Y20" s="53"/>
    </row>
    <row r="21" spans="2:25" x14ac:dyDescent="0.35">
      <c r="B21" s="220"/>
      <c r="E21" s="452" t="s">
        <v>1520</v>
      </c>
      <c r="F21" s="452"/>
      <c r="G21" s="453" t="s">
        <v>1521</v>
      </c>
      <c r="H21" s="453"/>
      <c r="I21" s="269"/>
      <c r="J21" s="276"/>
      <c r="K21" s="269"/>
      <c r="L21" s="53"/>
      <c r="M21" s="53"/>
      <c r="N21" s="53"/>
      <c r="O21" s="53"/>
      <c r="P21" s="53"/>
      <c r="Q21" s="53"/>
      <c r="R21" s="53"/>
      <c r="S21" s="53"/>
      <c r="T21" s="53"/>
      <c r="U21" s="53"/>
      <c r="V21" s="53"/>
      <c r="W21" s="53"/>
      <c r="X21" s="53"/>
      <c r="Y21" s="53"/>
    </row>
    <row r="22" spans="2:25" ht="29.5" thickBot="1" x14ac:dyDescent="0.4">
      <c r="B22" s="375" t="s">
        <v>1179</v>
      </c>
      <c r="C22"/>
      <c r="D22" s="376" t="s">
        <v>1506</v>
      </c>
      <c r="E22" s="377" t="s">
        <v>1507</v>
      </c>
      <c r="F22" s="377" t="s">
        <v>1508</v>
      </c>
      <c r="G22" s="377" t="s">
        <v>1507</v>
      </c>
      <c r="H22" s="378" t="s">
        <v>1508</v>
      </c>
      <c r="I22" s="53"/>
      <c r="J22" s="379" t="s">
        <v>1509</v>
      </c>
      <c r="K22" s="269"/>
      <c r="L22" s="53"/>
      <c r="M22" s="53"/>
      <c r="N22" s="53"/>
      <c r="O22" s="53"/>
      <c r="P22" s="53"/>
      <c r="Q22" s="53"/>
      <c r="R22" s="53"/>
      <c r="S22" s="53"/>
      <c r="T22" s="53"/>
      <c r="U22" s="53"/>
      <c r="V22" s="53"/>
      <c r="W22" s="53"/>
      <c r="X22" s="53"/>
      <c r="Y22" s="53"/>
    </row>
    <row r="23" spans="2:25" x14ac:dyDescent="0.35">
      <c r="B23" s="386" t="s">
        <v>1135</v>
      </c>
      <c r="C23" s="53"/>
      <c r="D23" s="390"/>
      <c r="E23" s="393"/>
      <c r="F23" s="393"/>
      <c r="G23" s="393"/>
      <c r="H23" s="393"/>
      <c r="I23" s="53"/>
      <c r="J23" s="399">
        <f t="shared" ref="J23:J28" si="0">PRODUCT(D23:H23)</f>
        <v>0</v>
      </c>
      <c r="K23" s="269"/>
      <c r="L23" s="53"/>
      <c r="M23" s="435" t="s">
        <v>1545</v>
      </c>
      <c r="N23" s="436"/>
      <c r="O23" s="437"/>
      <c r="P23" s="439"/>
      <c r="Q23" s="53"/>
      <c r="R23" s="53"/>
      <c r="S23" s="53"/>
      <c r="T23" s="53"/>
      <c r="U23" s="53"/>
      <c r="V23" s="53"/>
      <c r="W23" s="53"/>
      <c r="X23" s="53"/>
      <c r="Y23" s="53"/>
    </row>
    <row r="24" spans="2:25" ht="15" thickBot="1" x14ac:dyDescent="0.4">
      <c r="B24" s="386" t="s">
        <v>47</v>
      </c>
      <c r="C24" s="53"/>
      <c r="D24" s="390"/>
      <c r="E24" s="393"/>
      <c r="F24" s="393"/>
      <c r="G24" s="393"/>
      <c r="H24" s="393"/>
      <c r="I24" s="53"/>
      <c r="J24" s="399">
        <f t="shared" si="0"/>
        <v>0</v>
      </c>
      <c r="K24" s="269"/>
      <c r="L24" s="53"/>
      <c r="M24" s="438" t="s">
        <v>1546</v>
      </c>
      <c r="N24" s="328"/>
      <c r="O24" s="328"/>
      <c r="P24" s="440"/>
      <c r="Q24" s="53"/>
      <c r="R24" s="53"/>
      <c r="S24" s="53"/>
      <c r="T24" s="53"/>
      <c r="U24" s="53"/>
      <c r="V24" s="53"/>
      <c r="W24" s="53"/>
      <c r="X24" s="53"/>
      <c r="Y24" s="53"/>
    </row>
    <row r="25" spans="2:25" x14ac:dyDescent="0.35">
      <c r="B25" s="386" t="s">
        <v>48</v>
      </c>
      <c r="C25" s="53"/>
      <c r="D25" s="390"/>
      <c r="E25" s="393"/>
      <c r="F25" s="393"/>
      <c r="G25" s="393"/>
      <c r="H25" s="393"/>
      <c r="I25" s="53"/>
      <c r="J25" s="399">
        <f t="shared" si="0"/>
        <v>0</v>
      </c>
      <c r="K25" s="269"/>
      <c r="L25" s="53"/>
      <c r="M25" s="53"/>
      <c r="N25" s="53"/>
      <c r="O25" s="53"/>
      <c r="P25" s="53"/>
      <c r="Q25" s="53"/>
      <c r="R25" s="53"/>
      <c r="S25" s="53"/>
      <c r="T25" s="53"/>
      <c r="U25" s="53"/>
      <c r="V25" s="53"/>
      <c r="W25" s="53"/>
      <c r="X25" s="53"/>
      <c r="Y25" s="53"/>
    </row>
    <row r="26" spans="2:25" x14ac:dyDescent="0.35">
      <c r="B26" s="386" t="s">
        <v>1136</v>
      </c>
      <c r="C26" s="53"/>
      <c r="D26" s="390"/>
      <c r="E26" s="393"/>
      <c r="F26" s="393"/>
      <c r="G26" s="393"/>
      <c r="H26" s="393"/>
      <c r="I26" s="53"/>
      <c r="J26" s="399">
        <f t="shared" si="0"/>
        <v>0</v>
      </c>
      <c r="K26" s="269"/>
      <c r="L26" s="53"/>
      <c r="M26" s="53"/>
      <c r="N26" s="53"/>
      <c r="O26" s="53"/>
      <c r="P26" s="53"/>
      <c r="Q26" s="53"/>
      <c r="R26" s="53"/>
      <c r="S26" s="53"/>
      <c r="T26" s="53"/>
      <c r="U26" s="53"/>
      <c r="V26" s="53"/>
      <c r="W26" s="53"/>
      <c r="X26" s="53"/>
      <c r="Y26" s="53"/>
    </row>
    <row r="27" spans="2:25" x14ac:dyDescent="0.35">
      <c r="B27" s="386" t="s">
        <v>1137</v>
      </c>
      <c r="C27" s="53"/>
      <c r="D27" s="390"/>
      <c r="E27" s="393"/>
      <c r="F27" s="393"/>
      <c r="G27" s="393"/>
      <c r="H27" s="393"/>
      <c r="I27" s="53"/>
      <c r="J27" s="399">
        <f t="shared" si="0"/>
        <v>0</v>
      </c>
      <c r="K27" s="269"/>
      <c r="L27" s="53"/>
      <c r="M27" s="53"/>
      <c r="N27" s="53"/>
      <c r="O27" s="53"/>
      <c r="P27" s="53"/>
      <c r="Q27" s="53"/>
      <c r="R27" s="53"/>
      <c r="S27" s="53"/>
      <c r="T27" s="53"/>
      <c r="U27" s="53"/>
      <c r="V27" s="53"/>
      <c r="W27" s="53"/>
      <c r="X27" s="53"/>
      <c r="Y27" s="53"/>
    </row>
    <row r="28" spans="2:25" x14ac:dyDescent="0.35">
      <c r="B28" s="386" t="s">
        <v>1138</v>
      </c>
      <c r="C28" s="53"/>
      <c r="D28" s="401"/>
      <c r="E28" s="393"/>
      <c r="F28" s="393"/>
      <c r="G28" s="393"/>
      <c r="H28" s="393"/>
      <c r="I28" s="53"/>
      <c r="J28" s="400">
        <f t="shared" si="0"/>
        <v>0</v>
      </c>
      <c r="K28" s="269"/>
      <c r="L28" s="53"/>
      <c r="M28" s="53"/>
      <c r="N28" s="53"/>
      <c r="O28" s="53"/>
      <c r="P28" s="53"/>
      <c r="Q28" s="53"/>
      <c r="R28" s="53"/>
      <c r="S28" s="53"/>
      <c r="T28" s="53"/>
      <c r="U28" s="53"/>
      <c r="V28" s="53"/>
      <c r="W28" s="53"/>
      <c r="X28" s="53"/>
      <c r="Y28" s="53"/>
    </row>
    <row r="29" spans="2:25" x14ac:dyDescent="0.35">
      <c r="B29" s="386" t="s">
        <v>8</v>
      </c>
      <c r="C29" s="53"/>
      <c r="D29" s="388">
        <f>SUM(D23:D28)</f>
        <v>0</v>
      </c>
      <c r="E29" s="374"/>
      <c r="F29" s="374"/>
      <c r="G29" s="385"/>
      <c r="H29" s="387"/>
      <c r="I29" s="53"/>
      <c r="J29" s="397"/>
      <c r="K29" s="427"/>
      <c r="L29" s="53"/>
      <c r="M29" s="53"/>
      <c r="N29" s="53"/>
      <c r="O29" s="53"/>
      <c r="P29" s="53"/>
      <c r="Q29" s="53"/>
      <c r="R29" s="53"/>
      <c r="S29" s="53"/>
      <c r="T29" s="53"/>
      <c r="U29" s="53"/>
      <c r="V29" s="53"/>
      <c r="W29" s="53"/>
      <c r="X29" s="53"/>
      <c r="Y29" s="53"/>
    </row>
    <row r="30" spans="2:25" x14ac:dyDescent="0.35">
      <c r="B30" s="220"/>
      <c r="F30" s="53"/>
      <c r="G30" s="280"/>
      <c r="H30" s="269"/>
      <c r="I30" s="398" t="s">
        <v>1522</v>
      </c>
      <c r="J30" s="406" t="str">
        <f>IF(AND(J28=0, J27=0, J26=0, J25=0, J24=0, J23=0), "N/A", IF(ABS(J29-SUM(J23:J28))&lt;0.01, "OK", "ERROR"))</f>
        <v>N/A</v>
      </c>
      <c r="K30" s="427"/>
      <c r="L30" s="53"/>
      <c r="M30" s="53"/>
      <c r="N30" s="53"/>
      <c r="O30" s="53"/>
      <c r="P30" s="53"/>
      <c r="Q30" s="53"/>
      <c r="R30" s="53"/>
      <c r="S30" s="53"/>
      <c r="T30" s="53"/>
      <c r="U30" s="53"/>
      <c r="V30" s="53"/>
      <c r="W30" s="53"/>
      <c r="X30" s="53"/>
      <c r="Y30" s="53"/>
    </row>
    <row r="31" spans="2:25" x14ac:dyDescent="0.35">
      <c r="B31" s="220"/>
      <c r="F31" s="53"/>
      <c r="G31" s="280"/>
      <c r="H31" s="404"/>
      <c r="I31" s="405" t="s">
        <v>1523</v>
      </c>
      <c r="J31" s="403" t="e">
        <f>(J29/D29)^((12)/(P23+P24))-1</f>
        <v>#DIV/0!</v>
      </c>
      <c r="K31" s="427"/>
      <c r="L31" s="53"/>
      <c r="M31" s="53"/>
      <c r="N31" s="53"/>
      <c r="O31" s="53"/>
      <c r="P31" s="53"/>
      <c r="Q31" s="53"/>
      <c r="R31" s="53"/>
      <c r="S31" s="53"/>
      <c r="T31" s="53"/>
      <c r="U31" s="53"/>
      <c r="V31" s="53"/>
      <c r="W31" s="53"/>
      <c r="X31" s="53"/>
      <c r="Y31" s="53"/>
    </row>
    <row r="32" spans="2:25" x14ac:dyDescent="0.35">
      <c r="B32" s="380" t="s">
        <v>1510</v>
      </c>
      <c r="F32" s="53"/>
      <c r="G32" s="390"/>
      <c r="H32" s="269"/>
      <c r="I32" s="269"/>
      <c r="J32" s="276"/>
      <c r="K32" s="269"/>
      <c r="L32" s="53"/>
      <c r="M32" s="53"/>
      <c r="N32" s="53"/>
      <c r="O32" s="53"/>
      <c r="P32" s="53"/>
      <c r="Q32" s="53"/>
      <c r="R32" s="53"/>
      <c r="S32" s="53"/>
      <c r="T32" s="53"/>
      <c r="U32" s="53"/>
      <c r="V32" s="53"/>
      <c r="W32" s="53"/>
      <c r="X32" s="53"/>
      <c r="Y32" s="53"/>
    </row>
    <row r="33" spans="1:25" x14ac:dyDescent="0.35">
      <c r="B33" s="380" t="s">
        <v>1511</v>
      </c>
      <c r="F33" s="53"/>
      <c r="G33" s="391"/>
      <c r="H33" s="269"/>
      <c r="I33" s="269"/>
      <c r="J33" s="276"/>
      <c r="K33" s="269"/>
      <c r="L33" s="53"/>
      <c r="M33" s="53"/>
      <c r="N33" s="53"/>
      <c r="O33" s="53"/>
      <c r="P33" s="53"/>
      <c r="Q33" s="53"/>
      <c r="R33" s="53"/>
      <c r="S33" s="53"/>
      <c r="T33" s="53"/>
      <c r="U33" s="53"/>
      <c r="V33" s="53"/>
      <c r="W33" s="53"/>
      <c r="X33" s="53"/>
      <c r="Y33" s="53"/>
    </row>
    <row r="34" spans="1:25" x14ac:dyDescent="0.35">
      <c r="B34" s="381"/>
      <c r="F34" s="53"/>
      <c r="G34" s="392"/>
      <c r="H34" s="269"/>
      <c r="I34" s="269"/>
      <c r="J34" s="276"/>
      <c r="K34" s="269"/>
      <c r="L34" s="53"/>
      <c r="M34" s="53"/>
      <c r="N34" s="53"/>
      <c r="O34" s="53"/>
      <c r="P34" s="53"/>
      <c r="Q34" s="53"/>
      <c r="R34" s="53"/>
      <c r="S34" s="53"/>
      <c r="T34" s="53"/>
      <c r="U34" s="53"/>
      <c r="V34" s="53"/>
      <c r="W34" s="53"/>
      <c r="X34" s="53"/>
      <c r="Y34" s="53"/>
    </row>
    <row r="35" spans="1:25" x14ac:dyDescent="0.35">
      <c r="B35" s="380" t="s">
        <v>1512</v>
      </c>
      <c r="F35" s="53"/>
      <c r="G35" s="402">
        <f>ROUND(G33*J29+(1-G33)*G32,2)</f>
        <v>0</v>
      </c>
      <c r="H35" s="269"/>
      <c r="I35" s="269"/>
      <c r="J35" s="276"/>
      <c r="K35" s="269"/>
      <c r="L35" s="53"/>
      <c r="M35" s="53"/>
      <c r="N35" s="53"/>
      <c r="O35" s="53"/>
      <c r="P35" s="53"/>
      <c r="Q35" s="53"/>
      <c r="R35" s="53"/>
      <c r="S35" s="53"/>
      <c r="T35" s="53"/>
      <c r="U35" s="53"/>
      <c r="V35" s="53"/>
      <c r="W35" s="53"/>
      <c r="X35" s="53"/>
      <c r="Y35" s="53"/>
    </row>
    <row r="36" spans="1:25" x14ac:dyDescent="0.35">
      <c r="B36" s="380" t="s">
        <v>1513</v>
      </c>
      <c r="F36" s="53"/>
      <c r="G36" s="393"/>
      <c r="H36" s="269"/>
      <c r="I36" s="269"/>
      <c r="J36" s="276"/>
      <c r="K36" s="269"/>
      <c r="L36" s="53"/>
      <c r="M36" s="53"/>
      <c r="N36" s="53"/>
      <c r="O36" s="53"/>
      <c r="P36" s="53"/>
      <c r="Q36" s="53"/>
      <c r="R36" s="53"/>
      <c r="S36" s="53"/>
      <c r="T36" s="53"/>
      <c r="U36" s="53"/>
      <c r="V36" s="53"/>
      <c r="W36" s="53"/>
      <c r="X36" s="53"/>
      <c r="Y36" s="53"/>
    </row>
    <row r="37" spans="1:25" x14ac:dyDescent="0.35">
      <c r="B37" s="380" t="s">
        <v>1514</v>
      </c>
      <c r="F37" s="53"/>
      <c r="G37" s="393"/>
      <c r="H37" s="269"/>
      <c r="I37" s="269"/>
      <c r="J37" s="276"/>
      <c r="K37" s="269"/>
      <c r="L37" s="53"/>
      <c r="M37" s="53"/>
      <c r="N37" s="53"/>
      <c r="O37" s="53"/>
      <c r="P37" s="53"/>
      <c r="Q37" s="53"/>
      <c r="R37" s="53"/>
      <c r="S37" s="53"/>
      <c r="T37" s="53"/>
      <c r="U37" s="53"/>
      <c r="V37" s="53"/>
      <c r="W37" s="53"/>
      <c r="X37" s="53"/>
      <c r="Y37" s="53"/>
    </row>
    <row r="38" spans="1:25" x14ac:dyDescent="0.35">
      <c r="B38" s="380" t="s">
        <v>1515</v>
      </c>
      <c r="F38" s="53"/>
      <c r="G38" s="393"/>
      <c r="H38" s="269"/>
      <c r="I38" s="269"/>
      <c r="J38" s="276"/>
      <c r="K38" s="269"/>
      <c r="L38" s="53"/>
      <c r="M38" s="53"/>
      <c r="N38" s="53"/>
      <c r="O38" s="53"/>
      <c r="P38" s="53"/>
      <c r="Q38" s="53"/>
      <c r="R38" s="53"/>
      <c r="S38" s="53"/>
      <c r="T38" s="53"/>
      <c r="U38" s="53"/>
      <c r="V38" s="53"/>
      <c r="W38" s="53"/>
      <c r="X38" s="53"/>
      <c r="Y38" s="53"/>
    </row>
    <row r="39" spans="1:25" x14ac:dyDescent="0.35">
      <c r="B39" s="380" t="s">
        <v>21</v>
      </c>
      <c r="F39" s="53"/>
      <c r="G39" s="393"/>
      <c r="H39" s="269"/>
      <c r="I39" s="269"/>
      <c r="J39" s="276"/>
      <c r="K39" s="269"/>
      <c r="L39" s="53"/>
      <c r="M39" s="53"/>
      <c r="N39" s="53"/>
      <c r="O39" s="53"/>
      <c r="P39" s="53"/>
      <c r="Q39" s="53"/>
      <c r="R39" s="53"/>
      <c r="S39" s="53"/>
      <c r="T39" s="53"/>
      <c r="U39" s="53"/>
      <c r="V39" s="53"/>
      <c r="W39" s="53"/>
      <c r="X39" s="53"/>
      <c r="Y39" s="53"/>
    </row>
    <row r="40" spans="1:25" x14ac:dyDescent="0.35">
      <c r="B40" s="220"/>
      <c r="F40" s="53"/>
      <c r="G40" s="280"/>
      <c r="H40" s="269"/>
      <c r="I40" s="269"/>
      <c r="J40" s="276"/>
      <c r="K40" s="53"/>
      <c r="L40" s="53"/>
      <c r="M40" s="53"/>
      <c r="N40" s="53"/>
      <c r="O40" s="53"/>
      <c r="P40" s="53"/>
      <c r="Q40" s="53"/>
      <c r="R40" s="53"/>
      <c r="S40" s="53"/>
      <c r="T40" s="53"/>
      <c r="U40" s="53"/>
      <c r="V40" s="53"/>
      <c r="W40" s="53"/>
      <c r="X40" s="53"/>
      <c r="Y40" s="53"/>
    </row>
    <row r="41" spans="1:25" ht="32" x14ac:dyDescent="0.5">
      <c r="B41" s="220"/>
      <c r="F41" s="53"/>
      <c r="G41" s="385"/>
      <c r="H41" s="394" t="s">
        <v>1180</v>
      </c>
      <c r="I41" s="269"/>
      <c r="J41" s="276"/>
      <c r="K41"/>
      <c r="L41" s="53"/>
      <c r="M41" s="53"/>
      <c r="N41" s="53"/>
      <c r="O41" s="53"/>
      <c r="P41" s="53"/>
      <c r="Q41" s="53"/>
      <c r="R41" s="53"/>
      <c r="S41" s="53"/>
      <c r="T41" s="53"/>
      <c r="U41" s="53"/>
      <c r="V41" s="53"/>
      <c r="W41" s="53"/>
      <c r="X41" s="53"/>
      <c r="Y41" s="53"/>
    </row>
    <row r="42" spans="1:25" x14ac:dyDescent="0.35">
      <c r="B42" s="380" t="s">
        <v>1516</v>
      </c>
      <c r="F42" s="53"/>
      <c r="G42" s="382">
        <f>PRODUCT(G35:G39)</f>
        <v>0</v>
      </c>
      <c r="H42" s="383">
        <f>G42*G48</f>
        <v>0</v>
      </c>
      <c r="I42" s="269"/>
      <c r="J42" s="276"/>
      <c r="K42" s="414"/>
      <c r="L42" s="53"/>
      <c r="M42" s="53"/>
      <c r="N42" s="53"/>
      <c r="O42" s="53"/>
      <c r="P42" s="53"/>
      <c r="Q42" s="53"/>
      <c r="R42" s="53"/>
      <c r="S42" s="53"/>
      <c r="T42" s="53"/>
      <c r="U42" s="53"/>
      <c r="V42" s="53"/>
      <c r="W42" s="53"/>
      <c r="X42" s="53"/>
      <c r="Y42" s="53"/>
    </row>
    <row r="43" spans="1:25" x14ac:dyDescent="0.35">
      <c r="B43" s="380" t="s">
        <v>1501</v>
      </c>
      <c r="F43" s="53"/>
      <c r="G43" s="389"/>
      <c r="H43" s="383">
        <f>G43*G48</f>
        <v>0</v>
      </c>
      <c r="I43" s="269"/>
      <c r="J43" s="276"/>
      <c r="K43" s="269"/>
      <c r="L43" s="53"/>
      <c r="M43" s="53"/>
      <c r="N43" s="53"/>
      <c r="O43" s="53"/>
      <c r="P43" s="53"/>
      <c r="Q43" s="53"/>
      <c r="R43" s="53"/>
      <c r="S43" s="53"/>
      <c r="T43" s="53"/>
      <c r="U43" s="53"/>
      <c r="V43" s="53"/>
      <c r="W43" s="53"/>
      <c r="X43" s="53"/>
      <c r="Y43" s="53"/>
    </row>
    <row r="44" spans="1:25" x14ac:dyDescent="0.35">
      <c r="B44" s="380" t="s">
        <v>1517</v>
      </c>
      <c r="F44" s="53"/>
      <c r="G44" s="389"/>
      <c r="H44" s="383">
        <f>G44*G48</f>
        <v>0</v>
      </c>
      <c r="I44" s="269"/>
      <c r="J44" s="276"/>
      <c r="K44" s="269"/>
      <c r="L44" s="53"/>
      <c r="M44" s="53"/>
      <c r="N44" s="53"/>
      <c r="O44" s="53"/>
      <c r="P44" s="53"/>
      <c r="Q44" s="53"/>
      <c r="R44" s="53"/>
      <c r="S44" s="53"/>
      <c r="T44" s="53"/>
      <c r="U44" s="53"/>
      <c r="V44" s="53"/>
      <c r="W44" s="53"/>
      <c r="X44" s="53"/>
      <c r="Y44" s="53"/>
    </row>
    <row r="45" spans="1:25" x14ac:dyDescent="0.35">
      <c r="B45" s="380" t="s">
        <v>1518</v>
      </c>
      <c r="F45" s="53"/>
      <c r="G45" s="395"/>
      <c r="H45" s="384">
        <f>G45*G46*G48</f>
        <v>0</v>
      </c>
      <c r="I45" s="269"/>
      <c r="J45" s="276"/>
      <c r="K45" s="269"/>
      <c r="L45" s="53"/>
      <c r="M45" s="53"/>
      <c r="N45" s="53"/>
      <c r="O45" s="53"/>
      <c r="P45" s="53"/>
      <c r="Q45" s="53"/>
      <c r="R45" s="53"/>
      <c r="S45" s="53"/>
      <c r="T45" s="53"/>
      <c r="U45" s="53"/>
      <c r="V45" s="53"/>
      <c r="W45" s="53"/>
      <c r="X45" s="53"/>
      <c r="Y45" s="53"/>
    </row>
    <row r="46" spans="1:25" x14ac:dyDescent="0.35">
      <c r="B46" s="380" t="s">
        <v>1519</v>
      </c>
      <c r="F46" s="53"/>
      <c r="G46" s="382">
        <f>(G42-G43-G44)/(1-G45)</f>
        <v>0</v>
      </c>
      <c r="H46" s="383">
        <f>G46*G48</f>
        <v>0</v>
      </c>
      <c r="I46" s="269"/>
      <c r="J46" s="276"/>
      <c r="K46" s="269"/>
      <c r="L46" s="53"/>
      <c r="M46" s="53"/>
      <c r="N46" s="53"/>
      <c r="O46" s="53"/>
      <c r="P46" s="53"/>
      <c r="Q46" s="53"/>
      <c r="R46" s="53"/>
      <c r="S46" s="53"/>
      <c r="T46" s="53"/>
      <c r="U46" s="53"/>
      <c r="V46" s="53"/>
      <c r="W46" s="53"/>
      <c r="X46" s="53"/>
      <c r="Y46" s="53"/>
    </row>
    <row r="47" spans="1:25" x14ac:dyDescent="0.35">
      <c r="B47" s="220"/>
      <c r="F47" s="53"/>
      <c r="G47" s="385"/>
      <c r="H47" s="387"/>
      <c r="I47" s="269"/>
      <c r="J47" s="276"/>
      <c r="K47" s="269"/>
      <c r="L47" s="53"/>
      <c r="M47" s="53"/>
      <c r="N47" s="53"/>
      <c r="O47" s="53"/>
      <c r="P47" s="53"/>
      <c r="Q47" s="53"/>
      <c r="R47" s="53"/>
      <c r="S47" s="53"/>
      <c r="T47" s="53"/>
      <c r="U47" s="53"/>
      <c r="V47" s="53"/>
      <c r="W47" s="53"/>
      <c r="X47" s="53"/>
      <c r="Y47" s="53"/>
    </row>
    <row r="48" spans="1:25" s="275" customFormat="1" ht="15" thickBot="1" x14ac:dyDescent="0.4">
      <c r="A48" s="274"/>
      <c r="B48" s="419" t="s">
        <v>1524</v>
      </c>
      <c r="C48" s="274"/>
      <c r="D48" s="274"/>
      <c r="E48" s="274"/>
      <c r="F48" s="328"/>
      <c r="G48" s="420">
        <v>0</v>
      </c>
      <c r="H48" s="421"/>
      <c r="I48" s="422"/>
      <c r="J48" s="423"/>
      <c r="K48" s="422"/>
      <c r="L48" s="328"/>
      <c r="M48" s="328"/>
      <c r="N48" s="328"/>
      <c r="O48" s="328"/>
      <c r="P48" s="328"/>
      <c r="Q48" s="328"/>
      <c r="R48" s="328"/>
      <c r="S48" s="328"/>
      <c r="T48" s="328"/>
      <c r="U48" s="328"/>
      <c r="V48" s="328"/>
      <c r="W48" s="328"/>
      <c r="X48" s="328"/>
      <c r="Y48" s="328"/>
    </row>
    <row r="49" spans="1:25" ht="18" customHeight="1" x14ac:dyDescent="0.45">
      <c r="A49" s="396" t="s">
        <v>1420</v>
      </c>
      <c r="B49" s="232"/>
      <c r="C49" s="232"/>
      <c r="D49" s="232"/>
      <c r="E49" s="232"/>
      <c r="F49" s="232"/>
      <c r="G49" s="232"/>
      <c r="H49" s="232"/>
      <c r="I49" s="232"/>
      <c r="J49" s="232"/>
      <c r="K49" s="232"/>
      <c r="L49" s="232"/>
      <c r="M49" s="232"/>
      <c r="N49" s="232"/>
      <c r="O49" s="232"/>
      <c r="P49" s="232"/>
      <c r="Q49" s="232"/>
      <c r="R49" s="215"/>
      <c r="S49" s="215"/>
    </row>
    <row r="50" spans="1:25" hidden="1" x14ac:dyDescent="0.35">
      <c r="A50" s="53"/>
      <c r="B50" s="53"/>
      <c r="C50" s="53"/>
      <c r="D50" s="53"/>
      <c r="E50" s="53"/>
      <c r="F50" s="267"/>
      <c r="G50" s="268"/>
      <c r="H50" s="268"/>
      <c r="I50" s="221"/>
      <c r="J50" s="215"/>
      <c r="M50" s="215"/>
      <c r="N50" s="215"/>
      <c r="R50" s="215"/>
      <c r="S50" s="215"/>
    </row>
    <row r="51" spans="1:25" s="53" customFormat="1" hidden="1" x14ac:dyDescent="0.35">
      <c r="A51" s="450"/>
      <c r="B51" s="450"/>
      <c r="C51" s="450"/>
      <c r="D51" s="450"/>
      <c r="E51" s="450"/>
      <c r="F51" s="450"/>
      <c r="G51" s="450"/>
      <c r="H51" s="428"/>
      <c r="I51" s="216"/>
      <c r="J51" s="429"/>
      <c r="M51" s="269"/>
      <c r="N51" s="269"/>
      <c r="R51" s="269"/>
      <c r="S51" s="269"/>
    </row>
    <row r="52" spans="1:25" s="53" customFormat="1" hidden="1" x14ac:dyDescent="0.35">
      <c r="A52" s="450"/>
      <c r="B52" s="450"/>
      <c r="C52" s="450"/>
      <c r="D52" s="450"/>
      <c r="E52" s="450"/>
      <c r="F52" s="450"/>
      <c r="G52" s="450"/>
      <c r="J52" s="269"/>
      <c r="M52" s="269"/>
      <c r="N52" s="269"/>
      <c r="R52" s="269"/>
      <c r="S52" s="269"/>
    </row>
    <row r="53" spans="1:25" s="53" customFormat="1" hidden="1" x14ac:dyDescent="0.35">
      <c r="A53" s="216"/>
      <c r="B53" s="416"/>
      <c r="C53" s="216"/>
      <c r="D53" s="216"/>
      <c r="E53" s="216"/>
      <c r="F53" s="216"/>
      <c r="G53" s="430"/>
      <c r="R53" s="269"/>
      <c r="S53" s="269"/>
    </row>
    <row r="54" spans="1:25" s="53" customFormat="1" hidden="1" x14ac:dyDescent="0.35">
      <c r="A54" s="216"/>
      <c r="B54" s="271"/>
      <c r="C54" s="216"/>
      <c r="D54" s="216"/>
      <c r="E54" s="216"/>
      <c r="F54" s="216"/>
      <c r="G54" s="216"/>
      <c r="H54" s="454"/>
      <c r="I54" s="454"/>
      <c r="J54" s="454"/>
      <c r="K54" s="454"/>
      <c r="L54" s="454"/>
      <c r="M54" s="454"/>
      <c r="N54" s="454"/>
      <c r="O54" s="454"/>
      <c r="P54" s="429"/>
    </row>
    <row r="55" spans="1:25" s="53" customFormat="1" hidden="1" x14ac:dyDescent="0.35">
      <c r="A55" s="216"/>
      <c r="B55" s="216"/>
      <c r="C55" s="216"/>
      <c r="D55" s="216"/>
      <c r="E55" s="216"/>
      <c r="F55" s="216"/>
      <c r="G55" s="216"/>
      <c r="H55" s="454"/>
      <c r="I55" s="454"/>
      <c r="J55" s="454"/>
      <c r="K55" s="454"/>
      <c r="L55" s="454"/>
      <c r="M55" s="454"/>
      <c r="N55" s="454"/>
      <c r="O55" s="454"/>
    </row>
    <row r="56" spans="1:25" s="53" customFormat="1" hidden="1" x14ac:dyDescent="0.35">
      <c r="A56" s="216"/>
      <c r="B56" s="417"/>
      <c r="C56" s="216"/>
      <c r="D56" s="216"/>
      <c r="E56" s="216"/>
      <c r="F56" s="216"/>
      <c r="G56" s="216"/>
      <c r="H56" s="454"/>
      <c r="I56" s="454"/>
      <c r="J56" s="454"/>
      <c r="K56" s="454"/>
      <c r="L56" s="454"/>
      <c r="M56" s="454"/>
      <c r="N56" s="454"/>
      <c r="O56" s="454"/>
    </row>
    <row r="57" spans="1:25" s="53" customFormat="1" hidden="1" x14ac:dyDescent="0.35">
      <c r="A57" s="216"/>
      <c r="B57" s="216"/>
      <c r="C57" s="216"/>
      <c r="D57" s="216"/>
      <c r="E57" s="216"/>
      <c r="F57" s="216"/>
      <c r="G57" s="216"/>
      <c r="H57" s="454"/>
      <c r="I57" s="454"/>
      <c r="J57" s="454"/>
      <c r="K57" s="454"/>
      <c r="L57" s="454"/>
      <c r="M57" s="454"/>
      <c r="N57" s="454"/>
      <c r="O57" s="454"/>
    </row>
    <row r="58" spans="1:25" s="53" customFormat="1" x14ac:dyDescent="0.35">
      <c r="A58" s="216"/>
      <c r="B58" s="216"/>
      <c r="C58" s="216"/>
      <c r="D58" s="216"/>
      <c r="E58" s="216"/>
      <c r="F58" s="216"/>
      <c r="G58" s="216"/>
      <c r="H58" s="418"/>
      <c r="I58" s="418"/>
      <c r="J58" s="418"/>
      <c r="K58" s="418"/>
      <c r="L58" s="418"/>
      <c r="M58" s="418"/>
      <c r="N58" s="418"/>
      <c r="O58" s="418"/>
    </row>
    <row r="59" spans="1:25" x14ac:dyDescent="0.35">
      <c r="A59" s="449" t="s">
        <v>1547</v>
      </c>
      <c r="B59" s="449"/>
      <c r="C59" s="449"/>
      <c r="D59" s="449"/>
      <c r="E59" s="449"/>
      <c r="F59" s="449"/>
      <c r="G59" s="449"/>
      <c r="H59" s="297"/>
      <c r="I59" s="53"/>
      <c r="J59" s="300"/>
      <c r="K59" s="300"/>
      <c r="L59" s="300"/>
      <c r="M59" s="300"/>
      <c r="N59" s="300"/>
      <c r="O59" s="300"/>
      <c r="P59" s="300"/>
      <c r="Q59" s="300"/>
      <c r="R59" s="300"/>
      <c r="S59" s="300"/>
      <c r="T59" s="300"/>
      <c r="U59" s="300"/>
      <c r="V59" s="300"/>
      <c r="W59" s="300"/>
      <c r="X59" s="300"/>
    </row>
    <row r="60" spans="1:25" x14ac:dyDescent="0.35">
      <c r="A60" s="449"/>
      <c r="B60" s="449"/>
      <c r="C60" s="449"/>
      <c r="D60" s="449"/>
      <c r="E60" s="449"/>
      <c r="F60" s="449"/>
      <c r="G60" s="449"/>
      <c r="H60" s="53"/>
      <c r="I60" s="53"/>
      <c r="J60" s="53"/>
      <c r="K60" s="53"/>
      <c r="L60" s="53"/>
      <c r="M60" s="53"/>
      <c r="N60" s="53"/>
      <c r="O60" s="53"/>
      <c r="P60" s="53"/>
      <c r="Q60" s="53"/>
      <c r="R60" s="53"/>
      <c r="S60" s="53"/>
      <c r="V60" s="53"/>
      <c r="W60" s="53"/>
      <c r="X60" s="53"/>
      <c r="Y60" s="53"/>
    </row>
    <row r="61" spans="1:25" x14ac:dyDescent="0.35">
      <c r="A61" s="345" t="s">
        <v>1542</v>
      </c>
      <c r="B61" s="299"/>
      <c r="C61" s="299"/>
      <c r="D61" s="299"/>
      <c r="E61" s="299"/>
      <c r="F61" s="299"/>
      <c r="G61" s="299"/>
      <c r="H61" s="296" t="str">
        <f>IF(J30="N/A", "N/A", IF(ABS(J31-H59)&lt;0.001, "OK", "ERROR"))</f>
        <v>N/A</v>
      </c>
      <c r="I61" s="53"/>
      <c r="J61" s="53"/>
      <c r="K61" s="298"/>
      <c r="L61" s="298"/>
      <c r="M61" s="53"/>
      <c r="N61"/>
      <c r="O61" s="298"/>
      <c r="P61" s="53"/>
      <c r="Q61" s="53"/>
      <c r="R61" s="53"/>
      <c r="S61" s="53"/>
      <c r="T61" s="53"/>
      <c r="U61" s="53"/>
      <c r="V61" s="53"/>
      <c r="W61" s="53"/>
      <c r="X61" s="53"/>
      <c r="Y61" s="53"/>
    </row>
    <row r="62" spans="1:25" x14ac:dyDescent="0.35">
      <c r="A62" s="449" t="s">
        <v>1543</v>
      </c>
      <c r="B62" s="449"/>
      <c r="C62" s="449"/>
      <c r="D62" s="449"/>
      <c r="E62" s="449"/>
      <c r="F62" s="449"/>
      <c r="G62" s="449"/>
      <c r="H62" s="297"/>
      <c r="I62" s="53"/>
      <c r="J62" s="53"/>
      <c r="K62" s="53"/>
      <c r="L62" s="53"/>
      <c r="M62" s="53"/>
      <c r="N62" s="53"/>
      <c r="O62" s="53"/>
      <c r="P62" s="53"/>
      <c r="Q62" s="53"/>
      <c r="R62" s="53"/>
      <c r="S62" s="53"/>
      <c r="T62" s="53"/>
      <c r="U62" s="53"/>
      <c r="V62" s="53"/>
      <c r="W62" s="53"/>
      <c r="X62" s="53"/>
      <c r="Y62" s="53"/>
    </row>
    <row r="63" spans="1:25" x14ac:dyDescent="0.35">
      <c r="A63" s="449"/>
      <c r="B63" s="449"/>
      <c r="C63" s="449"/>
      <c r="D63" s="449"/>
      <c r="E63" s="449"/>
      <c r="F63" s="449"/>
      <c r="G63" s="449"/>
      <c r="H63"/>
      <c r="I63" s="53"/>
      <c r="J63" s="53"/>
      <c r="K63" s="53"/>
      <c r="L63" s="53"/>
      <c r="M63" s="53"/>
      <c r="N63" s="53"/>
      <c r="O63" s="53"/>
      <c r="P63" s="53"/>
      <c r="Q63" s="53"/>
      <c r="R63" s="53"/>
      <c r="S63" s="53"/>
      <c r="T63" s="53"/>
      <c r="U63" s="53"/>
      <c r="V63" s="53"/>
      <c r="W63" s="53"/>
      <c r="X63" s="53"/>
      <c r="Y63" s="53"/>
    </row>
    <row r="64" spans="1:25" s="53" customFormat="1" x14ac:dyDescent="0.35"/>
    <row r="65" spans="1:25" x14ac:dyDescent="0.35">
      <c r="A65" s="449" t="s">
        <v>1548</v>
      </c>
      <c r="B65" s="449"/>
      <c r="C65" s="449"/>
      <c r="D65" s="449"/>
      <c r="E65" s="449"/>
      <c r="F65" s="449"/>
      <c r="G65" s="449"/>
      <c r="H65" s="297"/>
      <c r="I65" s="53"/>
      <c r="J65" s="53"/>
      <c r="K65" s="53"/>
      <c r="L65" s="53"/>
      <c r="M65" s="53"/>
      <c r="N65" s="53"/>
      <c r="O65" s="53"/>
      <c r="P65" s="53"/>
      <c r="Q65" s="53"/>
      <c r="R65" s="53"/>
      <c r="S65" s="53"/>
      <c r="T65" s="53"/>
      <c r="U65" s="53"/>
      <c r="V65" s="53"/>
      <c r="W65" s="53"/>
      <c r="X65" s="53"/>
      <c r="Y65" s="53"/>
    </row>
    <row r="66" spans="1:25" x14ac:dyDescent="0.35">
      <c r="A66" s="449"/>
      <c r="B66" s="449"/>
      <c r="C66" s="449"/>
      <c r="D66" s="449"/>
      <c r="E66" s="449"/>
      <c r="F66" s="449"/>
      <c r="G66" s="449"/>
      <c r="H66"/>
      <c r="I66" s="53"/>
      <c r="J66" s="53"/>
      <c r="K66" s="53"/>
      <c r="L66" s="53"/>
      <c r="M66" s="53"/>
      <c r="N66" s="53"/>
      <c r="O66" s="53"/>
      <c r="P66" s="53"/>
      <c r="Q66" s="53"/>
      <c r="R66" s="53"/>
      <c r="S66" s="53"/>
      <c r="T66" s="53"/>
      <c r="U66" s="53"/>
      <c r="V66" s="53"/>
      <c r="W66" s="53"/>
      <c r="X66" s="53"/>
      <c r="Y66" s="53"/>
    </row>
    <row r="67" spans="1:25" x14ac:dyDescent="0.35">
      <c r="A67" s="449" t="s">
        <v>1549</v>
      </c>
      <c r="B67" s="449"/>
      <c r="C67" s="449"/>
      <c r="D67" s="449"/>
      <c r="E67" s="449"/>
      <c r="F67" s="449"/>
      <c r="G67" s="449"/>
      <c r="H67" s="297"/>
      <c r="I67" s="272"/>
      <c r="J67" s="272"/>
      <c r="K67" s="272"/>
      <c r="L67" s="272"/>
      <c r="M67" s="272"/>
      <c r="N67" s="272"/>
      <c r="O67" s="272"/>
      <c r="P67" s="272"/>
      <c r="Q67" s="272"/>
      <c r="R67" s="53"/>
      <c r="S67" s="53"/>
      <c r="T67" s="53"/>
      <c r="U67" s="53"/>
      <c r="V67" s="53"/>
      <c r="W67" s="53"/>
      <c r="X67" s="53"/>
      <c r="Y67" s="53"/>
    </row>
    <row r="68" spans="1:25" x14ac:dyDescent="0.35">
      <c r="A68" s="449"/>
      <c r="B68" s="449"/>
      <c r="C68" s="449"/>
      <c r="D68" s="449"/>
      <c r="E68" s="449"/>
      <c r="F68" s="449"/>
      <c r="G68" s="449"/>
      <c r="H68"/>
      <c r="I68" s="273"/>
      <c r="J68" s="273"/>
      <c r="K68" s="273"/>
      <c r="L68" s="273"/>
      <c r="M68" s="273"/>
      <c r="N68" s="273"/>
      <c r="O68" s="273"/>
      <c r="P68" s="273"/>
      <c r="Q68" s="273"/>
      <c r="R68" s="53"/>
      <c r="S68" s="53"/>
      <c r="T68" s="53"/>
      <c r="U68" s="53"/>
      <c r="V68" s="53"/>
      <c r="W68" s="53"/>
      <c r="X68" s="53"/>
      <c r="Y68" s="53"/>
    </row>
    <row r="69" spans="1:25" x14ac:dyDescent="0.35">
      <c r="A69" s="270"/>
      <c r="B69" s="271"/>
      <c r="C69" s="216"/>
      <c r="D69" s="216"/>
      <c r="E69" s="216"/>
      <c r="F69" s="216"/>
      <c r="G69" s="216"/>
      <c r="H69" s="53"/>
      <c r="I69" s="53"/>
      <c r="J69" s="53"/>
      <c r="K69" s="53"/>
      <c r="L69" s="53"/>
      <c r="M69" s="53"/>
      <c r="N69" s="53"/>
      <c r="O69" s="53"/>
      <c r="P69" s="53"/>
      <c r="Q69" s="53"/>
      <c r="R69" s="53"/>
      <c r="S69" s="53"/>
      <c r="T69" s="53"/>
      <c r="U69" s="53"/>
      <c r="V69" s="53"/>
      <c r="W69" s="53"/>
      <c r="X69" s="53"/>
      <c r="Y69" s="53"/>
    </row>
    <row r="70" spans="1:25" s="53" customFormat="1" ht="15" hidden="1" customHeight="1" x14ac:dyDescent="0.35">
      <c r="A70" s="450"/>
      <c r="B70" s="450"/>
      <c r="C70" s="450"/>
      <c r="D70" s="450"/>
      <c r="E70" s="450"/>
      <c r="F70" s="450"/>
      <c r="G70" s="450"/>
      <c r="H70" s="431"/>
      <c r="J70" s="429"/>
    </row>
    <row r="71" spans="1:25" s="53" customFormat="1" hidden="1" x14ac:dyDescent="0.35">
      <c r="A71" s="450"/>
      <c r="B71" s="450"/>
      <c r="C71" s="450"/>
      <c r="D71" s="450"/>
      <c r="E71" s="450"/>
      <c r="F71" s="450"/>
      <c r="G71" s="450"/>
      <c r="H71" s="268"/>
      <c r="I71" s="268"/>
      <c r="K71" s="268"/>
      <c r="L71" s="268"/>
      <c r="M71" s="268"/>
      <c r="N71" s="268"/>
      <c r="O71" s="268"/>
      <c r="P71" s="268"/>
      <c r="Q71" s="268"/>
    </row>
    <row r="72" spans="1:25" s="53" customFormat="1" hidden="1" x14ac:dyDescent="0.35">
      <c r="A72" s="450"/>
      <c r="B72" s="450"/>
      <c r="C72" s="450"/>
      <c r="D72" s="450"/>
      <c r="E72" s="450"/>
      <c r="F72" s="450"/>
      <c r="G72" s="450"/>
    </row>
    <row r="73" spans="1:25" s="53" customFormat="1" hidden="1" x14ac:dyDescent="0.35">
      <c r="A73" s="270"/>
      <c r="B73" s="271"/>
      <c r="C73" s="269"/>
      <c r="F73" s="266"/>
      <c r="G73" s="266"/>
      <c r="H73" s="266"/>
      <c r="I73" s="266"/>
      <c r="J73" s="266"/>
      <c r="K73" s="266"/>
      <c r="L73" s="266"/>
      <c r="M73" s="266"/>
      <c r="N73" s="266"/>
      <c r="O73" s="266"/>
      <c r="P73" s="266"/>
      <c r="Q73" s="266"/>
    </row>
    <row r="74" spans="1:25" x14ac:dyDescent="0.35">
      <c r="A74" s="450" t="s">
        <v>1544</v>
      </c>
      <c r="B74" s="450"/>
      <c r="C74" s="450"/>
      <c r="D74" s="450"/>
      <c r="E74" s="450"/>
      <c r="F74" s="450"/>
      <c r="G74" s="450"/>
      <c r="H74" s="266"/>
      <c r="I74" s="266"/>
      <c r="J74" s="266"/>
      <c r="K74" s="266"/>
      <c r="L74" s="266"/>
      <c r="M74" s="266"/>
      <c r="N74" s="266"/>
      <c r="O74" s="266"/>
      <c r="P74" s="266"/>
      <c r="Q74" s="266"/>
      <c r="R74" s="53"/>
      <c r="S74" s="53"/>
      <c r="T74" s="53"/>
      <c r="U74" s="53"/>
      <c r="V74" s="53"/>
      <c r="W74" s="53"/>
      <c r="X74" s="53"/>
      <c r="Y74" s="53"/>
    </row>
    <row r="75" spans="1:25" x14ac:dyDescent="0.35">
      <c r="A75" s="450"/>
      <c r="B75" s="450"/>
      <c r="C75" s="450"/>
      <c r="D75" s="450"/>
      <c r="E75" s="450"/>
      <c r="F75" s="450"/>
      <c r="G75" s="450"/>
      <c r="H75" s="320"/>
      <c r="I75" s="268"/>
      <c r="J75" s="268"/>
      <c r="K75" s="268"/>
      <c r="L75" s="268"/>
      <c r="M75" s="268"/>
      <c r="N75" s="268"/>
      <c r="O75" s="268"/>
      <c r="P75" s="268"/>
      <c r="Q75" s="268"/>
      <c r="R75" s="53"/>
      <c r="S75" s="53"/>
      <c r="T75" s="53"/>
      <c r="U75" s="53"/>
      <c r="V75" s="53"/>
      <c r="W75" s="53"/>
      <c r="X75" s="53"/>
      <c r="Y75" s="53"/>
    </row>
    <row r="76" spans="1:25" ht="15" thickBot="1" x14ac:dyDescent="0.4">
      <c r="A76" s="450"/>
      <c r="B76" s="450"/>
      <c r="C76" s="450"/>
      <c r="D76" s="450"/>
      <c r="E76" s="450"/>
      <c r="F76" s="450"/>
      <c r="G76" s="450"/>
      <c r="H76" s="268"/>
      <c r="I76" s="268"/>
      <c r="J76" s="268"/>
      <c r="K76" s="268"/>
      <c r="L76" s="268"/>
      <c r="M76" s="268"/>
      <c r="N76" s="268"/>
      <c r="O76" s="268"/>
      <c r="P76" s="268"/>
      <c r="Q76" s="268"/>
      <c r="R76" s="53"/>
      <c r="S76" s="53"/>
      <c r="T76" s="53"/>
      <c r="U76" s="53"/>
      <c r="V76" s="53"/>
      <c r="W76" s="53"/>
      <c r="X76" s="53"/>
      <c r="Y76" s="53"/>
    </row>
    <row r="77" spans="1:25" ht="78" thickBot="1" x14ac:dyDescent="0.4">
      <c r="A77" s="270"/>
      <c r="B77" s="271"/>
      <c r="C77" s="53"/>
      <c r="D77" s="321" t="s">
        <v>1391</v>
      </c>
      <c r="E77" s="322"/>
      <c r="F77" s="322" t="s">
        <v>1389</v>
      </c>
      <c r="G77" s="324" t="s">
        <v>1405</v>
      </c>
      <c r="H77" s="331"/>
      <c r="I77" s="53"/>
      <c r="J77" s="53"/>
      <c r="K77" s="53"/>
      <c r="L77" s="53"/>
      <c r="M77" s="53"/>
      <c r="N77" s="53"/>
      <c r="O77" s="53"/>
      <c r="P77" s="53"/>
      <c r="Q77" s="53"/>
      <c r="R77" s="53"/>
      <c r="S77" s="53"/>
      <c r="T77" s="53"/>
      <c r="U77" s="53"/>
      <c r="V77" s="53"/>
      <c r="W77" s="53"/>
      <c r="X77" s="53"/>
      <c r="Y77" s="53"/>
    </row>
    <row r="78" spans="1:25" x14ac:dyDescent="0.35">
      <c r="A78" s="270"/>
      <c r="B78" s="271"/>
      <c r="C78" s="269"/>
      <c r="D78" s="325" t="s">
        <v>1390</v>
      </c>
      <c r="E78" s="53"/>
      <c r="F78" s="323">
        <f>EDATE(E5,1)</f>
        <v>31</v>
      </c>
      <c r="G78" s="326"/>
      <c r="H78" s="268"/>
      <c r="I78" s="268"/>
      <c r="J78" s="268"/>
      <c r="K78" s="268"/>
      <c r="L78" s="268"/>
      <c r="M78" s="268"/>
      <c r="N78" s="268"/>
      <c r="O78" s="268"/>
      <c r="P78" s="268"/>
      <c r="Q78" s="268"/>
      <c r="R78" s="53"/>
      <c r="S78" s="53"/>
      <c r="T78" s="53"/>
      <c r="U78" s="53"/>
      <c r="V78" s="53"/>
      <c r="W78" s="53"/>
      <c r="X78" s="53"/>
      <c r="Y78" s="53"/>
    </row>
    <row r="79" spans="1:25" x14ac:dyDescent="0.35">
      <c r="A79" s="270"/>
      <c r="B79" s="271"/>
      <c r="C79" s="53"/>
      <c r="D79" s="325" t="s">
        <v>1392</v>
      </c>
      <c r="E79" s="53"/>
      <c r="F79" s="323">
        <f t="shared" ref="F79:F88" si="1">EDATE(F78,1)</f>
        <v>59</v>
      </c>
      <c r="G79" s="326"/>
      <c r="H79" s="53"/>
      <c r="I79" s="53"/>
      <c r="J79" s="53"/>
      <c r="K79" s="53"/>
      <c r="L79" s="53"/>
      <c r="M79" s="53"/>
      <c r="N79" s="53"/>
      <c r="O79" s="53"/>
      <c r="P79" s="53"/>
      <c r="Q79" s="53"/>
      <c r="R79" s="53"/>
      <c r="S79" s="53"/>
      <c r="T79" s="53"/>
      <c r="U79" s="53"/>
      <c r="V79" s="53"/>
      <c r="W79" s="53"/>
      <c r="X79" s="53"/>
      <c r="Y79" s="53"/>
    </row>
    <row r="80" spans="1:25" x14ac:dyDescent="0.35">
      <c r="A80" s="270"/>
      <c r="B80" s="271"/>
      <c r="C80" s="53"/>
      <c r="D80" s="325" t="s">
        <v>1393</v>
      </c>
      <c r="E80" s="53"/>
      <c r="F80" s="323">
        <f t="shared" si="1"/>
        <v>88</v>
      </c>
      <c r="G80" s="326"/>
      <c r="H80" s="316"/>
      <c r="I80" s="316"/>
      <c r="J80" s="53"/>
      <c r="K80" s="53"/>
      <c r="L80" s="53"/>
      <c r="M80" s="53"/>
      <c r="N80" s="53"/>
      <c r="O80" s="53"/>
      <c r="P80" s="53"/>
      <c r="Q80" s="53"/>
      <c r="R80" s="53"/>
      <c r="S80" s="53"/>
      <c r="T80" s="53"/>
      <c r="U80" s="53"/>
      <c r="V80" s="53"/>
      <c r="W80" s="53"/>
      <c r="X80" s="53"/>
      <c r="Y80" s="53"/>
    </row>
    <row r="81" spans="1:25" x14ac:dyDescent="0.35">
      <c r="A81" s="270"/>
      <c r="B81" s="271"/>
      <c r="C81" s="53"/>
      <c r="D81" s="325" t="s">
        <v>1394</v>
      </c>
      <c r="E81" s="53"/>
      <c r="F81" s="323">
        <f t="shared" si="1"/>
        <v>119</v>
      </c>
      <c r="G81" s="326"/>
      <c r="H81" s="318"/>
      <c r="I81" s="318"/>
      <c r="J81" s="318"/>
      <c r="K81" s="318"/>
      <c r="L81" s="318"/>
      <c r="M81" s="318"/>
      <c r="N81" s="318"/>
      <c r="O81" s="318"/>
      <c r="P81" s="318"/>
      <c r="Q81" s="318"/>
      <c r="R81" s="53"/>
      <c r="S81" s="53"/>
      <c r="T81" s="53"/>
      <c r="U81" s="53"/>
      <c r="V81" s="53"/>
      <c r="W81" s="53"/>
      <c r="X81" s="53"/>
      <c r="Y81" s="53"/>
    </row>
    <row r="82" spans="1:25" x14ac:dyDescent="0.35">
      <c r="A82" s="270"/>
      <c r="B82" s="271"/>
      <c r="C82" s="53"/>
      <c r="D82" s="325" t="s">
        <v>1395</v>
      </c>
      <c r="E82" s="53"/>
      <c r="F82" s="323">
        <f t="shared" si="1"/>
        <v>149</v>
      </c>
      <c r="G82" s="326"/>
      <c r="H82" s="318"/>
      <c r="I82" s="318"/>
      <c r="J82" s="318"/>
      <c r="K82" s="318"/>
      <c r="L82" s="318"/>
      <c r="M82" s="318"/>
      <c r="N82" s="318"/>
      <c r="O82" s="318"/>
      <c r="P82" s="318"/>
      <c r="Q82" s="318"/>
      <c r="R82" s="53"/>
      <c r="S82" s="53"/>
      <c r="T82" s="53"/>
      <c r="U82" s="53"/>
      <c r="V82" s="53"/>
      <c r="W82" s="53"/>
      <c r="X82" s="53"/>
      <c r="Y82" s="53"/>
    </row>
    <row r="83" spans="1:25" x14ac:dyDescent="0.35">
      <c r="A83" s="270"/>
      <c r="B83" s="271"/>
      <c r="C83" s="53"/>
      <c r="D83" s="325" t="s">
        <v>1396</v>
      </c>
      <c r="E83" s="53"/>
      <c r="F83" s="323">
        <f t="shared" si="1"/>
        <v>180</v>
      </c>
      <c r="G83" s="326"/>
      <c r="H83" s="318"/>
      <c r="I83" s="318"/>
      <c r="J83" s="318"/>
      <c r="K83" s="318"/>
      <c r="L83" s="318"/>
      <c r="M83" s="318"/>
      <c r="N83" s="318"/>
      <c r="O83" s="318"/>
      <c r="P83" s="318"/>
      <c r="Q83" s="318"/>
      <c r="R83" s="53"/>
      <c r="S83" s="53"/>
      <c r="T83" s="53"/>
      <c r="U83" s="53"/>
      <c r="V83" s="53"/>
      <c r="W83" s="53"/>
      <c r="X83" s="53"/>
      <c r="Y83" s="53"/>
    </row>
    <row r="84" spans="1:25" x14ac:dyDescent="0.35">
      <c r="A84" s="270"/>
      <c r="B84" s="271"/>
      <c r="C84" s="53"/>
      <c r="D84" s="325" t="s">
        <v>1397</v>
      </c>
      <c r="E84" s="53"/>
      <c r="F84" s="323">
        <f t="shared" si="1"/>
        <v>210</v>
      </c>
      <c r="G84" s="326"/>
      <c r="H84" s="318"/>
      <c r="I84" s="318"/>
      <c r="J84" s="318"/>
      <c r="K84" s="318"/>
      <c r="L84" s="318"/>
      <c r="M84" s="318"/>
      <c r="N84" s="318"/>
      <c r="O84" s="318"/>
      <c r="P84" s="318"/>
      <c r="Q84" s="318"/>
      <c r="R84" s="53"/>
      <c r="S84" s="53"/>
      <c r="T84" s="53"/>
      <c r="U84" s="53"/>
      <c r="V84" s="53"/>
      <c r="W84" s="53"/>
      <c r="X84" s="53"/>
      <c r="Y84" s="53"/>
    </row>
    <row r="85" spans="1:25" x14ac:dyDescent="0.35">
      <c r="A85" s="270"/>
      <c r="B85" s="271"/>
      <c r="C85" s="53"/>
      <c r="D85" s="325" t="s">
        <v>1398</v>
      </c>
      <c r="E85" s="53"/>
      <c r="F85" s="323">
        <f t="shared" si="1"/>
        <v>241</v>
      </c>
      <c r="G85" s="326"/>
      <c r="H85" s="318"/>
      <c r="I85" s="318"/>
      <c r="J85" s="318"/>
      <c r="K85" s="318"/>
      <c r="L85" s="318"/>
      <c r="M85" s="318"/>
      <c r="N85" s="318"/>
      <c r="O85" s="318"/>
      <c r="P85" s="318"/>
      <c r="Q85" s="318"/>
      <c r="R85" s="53"/>
      <c r="S85" s="53"/>
      <c r="T85" s="53"/>
      <c r="U85" s="53"/>
      <c r="V85" s="53"/>
      <c r="W85" s="53"/>
      <c r="X85" s="53"/>
      <c r="Y85" s="53"/>
    </row>
    <row r="86" spans="1:25" x14ac:dyDescent="0.35">
      <c r="A86" s="270"/>
      <c r="B86" s="271"/>
      <c r="C86" s="53"/>
      <c r="D86" s="325" t="s">
        <v>1399</v>
      </c>
      <c r="E86" s="53"/>
      <c r="F86" s="323">
        <f t="shared" si="1"/>
        <v>272</v>
      </c>
      <c r="G86" s="326"/>
      <c r="H86" s="317"/>
      <c r="I86" s="317"/>
      <c r="J86" s="317"/>
      <c r="K86" s="317"/>
      <c r="L86" s="317"/>
      <c r="M86" s="317"/>
      <c r="N86" s="317"/>
      <c r="O86" s="317"/>
      <c r="P86" s="317"/>
      <c r="Q86" s="317"/>
      <c r="R86" s="53"/>
      <c r="S86" s="53"/>
      <c r="T86" s="53"/>
      <c r="U86" s="53"/>
      <c r="V86" s="53"/>
      <c r="W86" s="53"/>
      <c r="X86" s="53"/>
      <c r="Y86" s="53"/>
    </row>
    <row r="87" spans="1:25" x14ac:dyDescent="0.35">
      <c r="A87" s="270"/>
      <c r="B87" s="271"/>
      <c r="C87" s="53"/>
      <c r="D87" s="325" t="s">
        <v>1400</v>
      </c>
      <c r="E87" s="53"/>
      <c r="F87" s="323">
        <f t="shared" si="1"/>
        <v>302</v>
      </c>
      <c r="G87" s="326"/>
      <c r="H87" s="317"/>
      <c r="I87" s="317"/>
      <c r="J87" s="317"/>
      <c r="K87" s="317"/>
      <c r="L87" s="317"/>
      <c r="M87" s="317"/>
      <c r="N87" s="317"/>
      <c r="O87" s="317"/>
      <c r="P87" s="317"/>
      <c r="Q87" s="317"/>
      <c r="R87" s="53"/>
      <c r="S87" s="53"/>
      <c r="T87" s="53"/>
      <c r="U87" s="53"/>
      <c r="V87" s="53"/>
      <c r="W87" s="53"/>
      <c r="X87" s="53"/>
      <c r="Y87" s="53"/>
    </row>
    <row r="88" spans="1:25" ht="15" thickBot="1" x14ac:dyDescent="0.4">
      <c r="A88" s="270"/>
      <c r="B88" s="271"/>
      <c r="C88" s="53"/>
      <c r="D88" s="327" t="s">
        <v>1401</v>
      </c>
      <c r="E88" s="328"/>
      <c r="F88" s="329">
        <f t="shared" si="1"/>
        <v>333</v>
      </c>
      <c r="G88" s="330"/>
      <c r="H88" s="266"/>
      <c r="I88" s="266"/>
      <c r="J88" s="266"/>
      <c r="K88" s="266"/>
      <c r="L88" s="266"/>
      <c r="M88" s="266"/>
      <c r="N88" s="266"/>
      <c r="O88" s="266"/>
      <c r="P88" s="266"/>
      <c r="Q88" s="266"/>
      <c r="R88" s="53"/>
      <c r="S88" s="53"/>
      <c r="T88" s="53"/>
      <c r="U88" s="53"/>
      <c r="V88" s="53"/>
      <c r="W88" s="53"/>
      <c r="X88" s="53"/>
      <c r="Y88" s="53"/>
    </row>
    <row r="89" spans="1:25" x14ac:dyDescent="0.35">
      <c r="A89" s="270"/>
      <c r="B89" s="271"/>
      <c r="C89" s="53"/>
      <c r="D89" s="53"/>
      <c r="E89" s="53"/>
      <c r="F89" s="268"/>
      <c r="G89" s="268"/>
      <c r="H89" s="319"/>
      <c r="I89" s="319"/>
      <c r="J89" s="319"/>
      <c r="K89" s="319"/>
      <c r="L89" s="319"/>
      <c r="M89" s="319"/>
      <c r="N89" s="319"/>
      <c r="O89" s="319"/>
      <c r="P89" s="319"/>
      <c r="Q89" s="319"/>
      <c r="R89" s="53"/>
      <c r="S89" s="53"/>
      <c r="T89" s="53"/>
      <c r="U89" s="53"/>
      <c r="V89" s="53"/>
      <c r="W89" s="53"/>
      <c r="X89" s="53"/>
      <c r="Y89" s="53"/>
    </row>
  </sheetData>
  <sheetProtection algorithmName="SHA-512" hashValue="bb4BTx825pWUHUHBiFwK+8w0gujDskpXhJhASUqUWGrZBIxloP+rEQ/PK56L9Huqz0R6MgG5VGcynLIUEpC7hg==" saltValue="/UKzQAVhhS2Min1AfUw/yA==" spinCount="100000" sheet="1" objects="1" scenarios="1"/>
  <mergeCells count="11">
    <mergeCell ref="A65:G66"/>
    <mergeCell ref="A67:G68"/>
    <mergeCell ref="A70:G72"/>
    <mergeCell ref="A74:G76"/>
    <mergeCell ref="A1:Y1"/>
    <mergeCell ref="A59:G60"/>
    <mergeCell ref="E21:F21"/>
    <mergeCell ref="G21:H21"/>
    <mergeCell ref="A62:G63"/>
    <mergeCell ref="A51:G52"/>
    <mergeCell ref="H54:O57"/>
  </mergeCells>
  <dataValidations count="23">
    <dataValidation type="date" operator="greaterThan" allowBlank="1" showInputMessage="1" showErrorMessage="1" errorTitle="Value not valid" error="Experience Base Date is a required field." promptTitle="Required:" prompt="Date that is the beginning of the experience Base Period." sqref="E11" xr:uid="{00000000-0002-0000-0100-000000000000}">
      <formula1>29221</formula1>
    </dataValidation>
    <dataValidation type="decimal" allowBlank="1" showInputMessage="1" showErrorMessage="1" sqref="G78:G88 H67 H65 H62 H59" xr:uid="{00000000-0002-0000-0100-000001000000}">
      <formula1>-500</formula1>
      <formula2>500</formula2>
    </dataValidation>
    <dataValidation type="decimal" allowBlank="1" showInputMessage="1" showErrorMessage="1" sqref="H70" xr:uid="{00000000-0002-0000-0100-000002000000}">
      <formula1>-1</formula1>
      <formula2>1000000</formula2>
    </dataValidation>
    <dataValidation type="custom" operator="greaterThanOrEqual" allowBlank="1" showInputMessage="1" showErrorMessage="1" errorTitle="Value not valid:" error="Allowed Claims is a required field. Please enter a positive numeric value, up to 2 decimal points." promptTitle="Required:" prompt="Enter the total Allowed Claims with dates of service during the experience period." sqref="F13" xr:uid="{00000000-0002-0000-0100-000003000000}">
      <formula1>AND(ISNUMBER(F13), F13&gt;=0,IF(ISNUMBER(SEARCH(".", F13)),LEN(F13)-SEARCH(".", F13)&lt;3,1))</formula1>
    </dataValidation>
    <dataValidation type="custom" operator="greaterThan" allowBlank="1" showInputMessage="1" showErrorMessage="1" errorTitle="Value not valid:" error="Reinsurance is a required field. Please enter a positive or negative numeric value up to 2 decimal points." promptTitle="Required:" prompt="Enter reinsurance claims reimbursements for claims incurred during the experience period." sqref="F14" xr:uid="{00000000-0002-0000-0100-000004000000}">
      <formula1>AND(ISNUMBER(F14),IF(ISNUMBER(SEARCH(".", F14)),LEN(F14)-SEARCH(".", F14)&lt;3,1))</formula1>
    </dataValidation>
    <dataValidation type="custom" operator="greaterThanOrEqual" allowBlank="1" showInputMessage="1" showErrorMessage="1" errorTitle="Value not valid:" error="Incurred Claims is a required field. Please enter a positive numeric value, up to 2 decimal points." promptTitle="Required:" prompt="Enter total claims incurred in the experience period." sqref="F15" xr:uid="{00000000-0002-0000-0100-000005000000}">
      <formula1>AND(ISNUMBER(F15), F15&gt;=0,IF(ISNUMBER(SEARCH(".", F15)),LEN(F15)-SEARCH(".", F15)&lt;3,1))</formula1>
    </dataValidation>
    <dataValidation type="custom" operator="greaterThanOrEqual" allowBlank="1" showInputMessage="1" showErrorMessage="1" errorTitle="Value not valid:" error="Experience Period Premium is a required field. Please enter a positive numeric value, up to 2 decimal points." promptTitle="Required:" prompt="Enter the Earned Premium, net of any MLR rebates, for the experience period." sqref="F17" xr:uid="{00000000-0002-0000-0100-000006000000}">
      <formula1>AND(ISNUMBER(F17), F17&gt;=0,IF(ISNUMBER(SEARCH(".", F17)),LEN(F17)-SEARCH(".", F17)&lt;3,1))</formula1>
    </dataValidation>
    <dataValidation type="custom" allowBlank="1" showInputMessage="1" showErrorMessage="1" errorTitle="Value not valid:" error="Risk Adjustment is a required field. Please enter a positive or negative numeric value, up to 2 decimal points." promptTitle="Required:" prompt="Enter the Risk Adjustment transfer amount for the experience period. Payments received from the program should be reflected as a positive amount, while charges assessed should be reflected as a negative amount." sqref="F16" xr:uid="{00000000-0002-0000-0100-000007000000}">
      <formula1>AND(ISNUMBER(F16),IF(ISNUMBER(SEARCH(".", F16)),LEN(F16)-SEARCH(".", F16)&lt;3,1))</formula1>
    </dataValidation>
    <dataValidation type="custom" allowBlank="1" showInputMessage="1" showErrorMessage="1" errorTitle="Value not valid:" error="Enter a positive numeric value, up to 2 decimal points." promptTitle="Required:" prompt="Enter the Experience Period Index Rate PMPM as a numeric value, up to 2 decimal points." sqref="D23:D28" xr:uid="{00000000-0002-0000-0100-000008000000}">
      <formula1>AND(ISNUMBER(D23),D23&gt;=0,IF(ISNUMBER(SEARCH(".", D23)),LEN(D23)-SEARCH(".", D23)&lt;3,1))</formula1>
    </dataValidation>
    <dataValidation type="custom" allowBlank="1" showInputMessage="1" showErrorMessage="1" errorTitle="Value not valid:" error="Enter a positive numeric value, up to 3 decimal points ex: 1.003." promptTitle="Required:" prompt="Enter the Trend as a numeric value, up to 3 decimal points." sqref="E23:H28" xr:uid="{00000000-0002-0000-0100-000009000000}">
      <formula1>AND(ISNUMBER(E23),E23&gt;=0,IF(ISNUMBER(SEARCH(".", E23)),LEN(E23)-SEARCH(".", E23)&lt;4,1))</formula1>
    </dataValidation>
    <dataValidation type="custom" allowBlank="1" showInputMessage="1" showErrorMessage="1" errorTitle="Value not valid:" error="Enter a numeric value greater than or equal to 0, up to 2 decimal points." promptTitle="Required:" prompt="Enter the Manual EHB Allowed Claims PMPM as a numeric value, up to 2 decimal points." sqref="G32" xr:uid="{00000000-0002-0000-0100-00000A000000}">
      <formula1>AND(ISNUMBER(G32),G32&gt;=0,IF(ISNUMBER(SEARCH(".", G32)),LEN(G32)-SEARCH(".", G32)&lt;3,1))</formula1>
    </dataValidation>
    <dataValidation type="custom" allowBlank="1" showInputMessage="1" showErrorMessage="1" errorTitle="Value not valid:" error="Enter a percentage between 0 and 100 with up to 2 decimal points (ex: 3.03%)" promptTitle="Required:" prompt="Enter the Applied Credibility % to the trended EHB Allowed Claims pmpm as a percentage, up to 2 decimal points (ex: 3.03%)." sqref="G33" xr:uid="{00000000-0002-0000-0100-00000B000000}">
      <formula1>AND(ISNUMBER(G33),G33&gt;=0,G33&lt;=1,IF(ISNUMBER(SEARCH(".", G33*100)),LEN(G33*100)-SEARCH(".", G33*100)&lt;3,1))</formula1>
    </dataValidation>
    <dataValidation type="custom" allowBlank="1" showInputMessage="1" showErrorMessage="1" errorTitle="Value not valid:" error="Enter a positive numeric value, up to 3 decimal points." promptTitle="Required:" prompt="Enter the Morbidity Adjustment of the covered population from the experience period to the projection period as a numeric value, up to 3 decimal points." sqref="G36" xr:uid="{00000000-0002-0000-0100-00000C000000}">
      <formula1>AND(ISNUMBER(G36),G36&gt;=0,IF(ISNUMBER(SEARCH(".", G36)),LEN(G36)-SEARCH(".", G36)&lt;4,1))</formula1>
    </dataValidation>
    <dataValidation type="custom" allowBlank="1" showInputMessage="1" showErrorMessage="1" errorTitle="Value not valid:" error="Enter a positive numeric value, up to 3 decimal points." promptTitle="Required:" prompt="Enter Other as a positive numeric value, up to 3 decimal points." sqref="G39" xr:uid="{00000000-0002-0000-0100-00000D000000}">
      <formula1>AND(ISNUMBER(G39),G39&gt;=0,IF(ISNUMBER(SEARCH(".", G39)),LEN(G39)-SEARCH(".", G39)&lt;4,1))</formula1>
    </dataValidation>
    <dataValidation type="custom" allowBlank="1" showInputMessage="1" showErrorMessage="1" errorTitle="Value not valid:" error="Enter a positive numeric value, up to 3 decimal points." promptTitle="Required:" prompt="Enter the Demographic Shift of the covered population from the experience period to the projection period as a numeric value, up to 3 decimal points." sqref="G37" xr:uid="{00000000-0002-0000-0100-00000E000000}">
      <formula1>AND(ISNUMBER(G37),G37&gt;=0,IF(ISNUMBER(SEARCH(".", G37)),LEN(G37)-SEARCH(".", G37)&lt;4,1))</formula1>
    </dataValidation>
    <dataValidation type="custom" allowBlank="1" showInputMessage="1" showErrorMessage="1" errorTitle="Value not valid:" error="Enter a positive numeric value, up to 3 decimal points." promptTitle="Required:" prompt="Enter the Plan Design Changes as a numeric value, up to 3 decimal points." sqref="G38" xr:uid="{00000000-0002-0000-0100-00000F000000}">
      <formula1>AND(ISNUMBER(G38),G38&gt;=0,IF(ISNUMBER(SEARCH(".", G38)),LEN(G38)-SEARCH(".", G38)&lt;4,1))</formula1>
    </dataValidation>
    <dataValidation type="custom" allowBlank="1" showInputMessage="1" showErrorMessage="1" errorTitle="Value not valid:" error="Enter a positive or negative numeric value, up to 2 decimal points." promptTitle="Required:" prompt="Enter the projected reinsurance recoverable for the projection period as a value, up to 2 decimal points." sqref="G43" xr:uid="{00000000-0002-0000-0100-000010000000}">
      <formula1>AND(ISNUMBER(G43),IF(ISNUMBER(SEARCH(".", G43)),LEN(G43)-SEARCH(".", G43)&lt;3,1))</formula1>
    </dataValidation>
    <dataValidation type="custom" allowBlank="1" showInputMessage="1" showErrorMessage="1" errorTitle="Value not valid:" error="Enter a positive or negative numeric value, up to 2 decimal points." promptTitle="Required:" prompt="Enter the projected Risk Adjustment Payment/Charge for the projection period as a positive or negative numeric value, up to 2 decimal points." sqref="G44" xr:uid="{00000000-0002-0000-0100-000011000000}">
      <formula1>AND(ISNUMBER(G44),IF(ISNUMBER(SEARCH(".", G44)),LEN(G44)-SEARCH(".", G44)&lt;3,1))</formula1>
    </dataValidation>
    <dataValidation type="custom" allowBlank="1" showInputMessage="1" showErrorMessage="1" errorTitle="Value not valid:" error="Enter a percentage, up to 2 decimal points." promptTitle="Required:" prompt="Enter the projected Exchange User Fees for the projection period as a percentage up to 2 decimal points." sqref="G45" xr:uid="{00000000-0002-0000-0100-000012000000}">
      <formula1>AND(ISNUMBER(G45),G45&gt;=0,G45&lt;=1,IF(ISNUMBER(SEARCH(".", G45*100)),LEN(G45*100)-SEARCH(".", G45*100)&lt;3,1))</formula1>
    </dataValidation>
    <dataValidation type="decimal" allowBlank="1" showInputMessage="1" showErrorMessage="1" promptTitle="Total PMPM" prompt="Please manually enter the Total PMPM.  This should equal the SUM of cells J24 through J29." sqref="J29" xr:uid="{00000000-0002-0000-0100-000013000000}">
      <formula1>0</formula1>
      <formula2>1000000</formula2>
    </dataValidation>
    <dataValidation allowBlank="1" showInputMessage="1" showErrorMessage="1" promptTitle="Experience Period Member Months" prompt="Enter the Experience Period Member Months from the URRT, Wksh 2 - Plan Product Info, Cell D33." sqref="F18" xr:uid="{00000000-0002-0000-0100-000014000000}"/>
    <dataValidation allowBlank="1" showInputMessage="1" showErrorMessage="1" promptTitle="Required:" prompt="Enter the Projected Member Months from the URRT, Wksh 2 - Plan Product Info, Cell D73 ." sqref="G48" xr:uid="{00000000-0002-0000-0100-000015000000}"/>
    <dataValidation type="decimal" allowBlank="1" showInputMessage="1" showErrorMessage="1" errorTitle="Enter a number" error="Only numbers are allowed - no text." promptTitle="Calendar Months" prompt="Carriers are asked to indicate how many months the time periods Year 1 and Year 2 represent so that an annualized trend can be calculated in Cell J31.  In many cases Year 1 and Year 2 represent 12 month periods, but this may not always be the case." sqref="P23:P24" xr:uid="{00000000-0002-0000-0100-000016000000}">
      <formula1>0</formula1>
      <formula2>10000</formula2>
    </dataValidation>
  </dataValidations>
  <pageMargins left="0.7" right="0.7" top="0.75" bottom="0.75" header="0.3" footer="0.3"/>
  <pageSetup scale="43" orientation="landscape" r:id="rId1"/>
  <rowBreaks count="1" manualBreakCount="1">
    <brk id="48" max="16383"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V14"/>
  <sheetViews>
    <sheetView zoomScale="90" zoomScaleNormal="90" workbookViewId="0">
      <pane xSplit="1" ySplit="4" topLeftCell="F5" activePane="bottomRight" state="frozen"/>
      <selection activeCell="O106" sqref="O106"/>
      <selection pane="topRight" activeCell="O106" sqref="O106"/>
      <selection pane="bottomLeft" activeCell="O106" sqref="O106"/>
      <selection pane="bottomRight" activeCell="R17" sqref="R17"/>
    </sheetView>
  </sheetViews>
  <sheetFormatPr defaultRowHeight="14.5" x14ac:dyDescent="0.35"/>
  <cols>
    <col min="1" max="1" width="30.453125" customWidth="1"/>
    <col min="2" max="2" width="13.81640625" customWidth="1"/>
    <col min="3" max="3" width="17.1796875" customWidth="1"/>
    <col min="4" max="4" width="21.81640625" customWidth="1"/>
    <col min="11" max="16" width="16" customWidth="1"/>
  </cols>
  <sheetData>
    <row r="1" spans="1:22" ht="24" thickBot="1" x14ac:dyDescent="0.6">
      <c r="A1" s="456" t="s">
        <v>535</v>
      </c>
      <c r="B1" s="456"/>
      <c r="C1" s="456"/>
      <c r="D1" s="456"/>
      <c r="E1" s="456"/>
      <c r="F1" s="456"/>
      <c r="G1" s="456"/>
      <c r="H1" s="456"/>
      <c r="I1" s="456"/>
      <c r="J1" s="456"/>
      <c r="K1" s="456"/>
      <c r="L1" s="456"/>
      <c r="M1" s="456"/>
      <c r="N1" s="456"/>
      <c r="O1" s="456"/>
      <c r="P1" s="456"/>
      <c r="Q1" s="456"/>
      <c r="R1" s="456"/>
      <c r="S1" s="456"/>
      <c r="T1" s="456"/>
      <c r="U1" s="456"/>
      <c r="V1" s="456"/>
    </row>
    <row r="3" spans="1:22" x14ac:dyDescent="0.35">
      <c r="B3" s="6">
        <v>1</v>
      </c>
      <c r="C3" s="6">
        <f>B3+1</f>
        <v>2</v>
      </c>
      <c r="D3" s="6">
        <f t="shared" ref="D3:V3" si="0">C3+1</f>
        <v>3</v>
      </c>
      <c r="E3" s="6">
        <f t="shared" si="0"/>
        <v>4</v>
      </c>
      <c r="F3" s="6">
        <f t="shared" si="0"/>
        <v>5</v>
      </c>
      <c r="G3" s="6">
        <f t="shared" si="0"/>
        <v>6</v>
      </c>
      <c r="H3" s="6">
        <f t="shared" si="0"/>
        <v>7</v>
      </c>
      <c r="I3" s="6">
        <f t="shared" si="0"/>
        <v>8</v>
      </c>
      <c r="J3" s="6">
        <f t="shared" si="0"/>
        <v>9</v>
      </c>
      <c r="K3" s="6">
        <f t="shared" si="0"/>
        <v>10</v>
      </c>
      <c r="L3" s="6">
        <f t="shared" si="0"/>
        <v>11</v>
      </c>
      <c r="M3" s="6">
        <f t="shared" si="0"/>
        <v>12</v>
      </c>
      <c r="N3" s="6">
        <f t="shared" si="0"/>
        <v>13</v>
      </c>
      <c r="O3" s="6">
        <f t="shared" si="0"/>
        <v>14</v>
      </c>
      <c r="P3" s="6">
        <f t="shared" si="0"/>
        <v>15</v>
      </c>
      <c r="Q3" s="6">
        <f t="shared" si="0"/>
        <v>16</v>
      </c>
      <c r="R3" s="6">
        <f t="shared" si="0"/>
        <v>17</v>
      </c>
      <c r="S3" s="6">
        <f t="shared" si="0"/>
        <v>18</v>
      </c>
      <c r="T3" s="6">
        <f t="shared" si="0"/>
        <v>19</v>
      </c>
      <c r="U3" s="6">
        <f t="shared" si="0"/>
        <v>20</v>
      </c>
      <c r="V3" s="6">
        <f t="shared" si="0"/>
        <v>21</v>
      </c>
    </row>
    <row r="4" spans="1:22" ht="116" x14ac:dyDescent="0.35">
      <c r="A4" s="51" t="s">
        <v>7</v>
      </c>
      <c r="B4" s="34" t="s">
        <v>540</v>
      </c>
      <c r="C4" s="34" t="s">
        <v>104</v>
      </c>
      <c r="D4" s="34" t="s">
        <v>105</v>
      </c>
      <c r="E4" s="34" t="s">
        <v>108</v>
      </c>
      <c r="F4" s="34" t="s">
        <v>109</v>
      </c>
      <c r="G4" s="34" t="s">
        <v>110</v>
      </c>
      <c r="H4" s="34" t="s">
        <v>35</v>
      </c>
      <c r="I4" s="34" t="s">
        <v>106</v>
      </c>
      <c r="J4" s="34" t="s">
        <v>107</v>
      </c>
      <c r="K4" s="34" t="s">
        <v>38</v>
      </c>
      <c r="L4" s="34" t="s">
        <v>40</v>
      </c>
      <c r="M4" s="34" t="s">
        <v>36</v>
      </c>
      <c r="N4" s="34" t="s">
        <v>45</v>
      </c>
      <c r="O4" s="34" t="s">
        <v>44</v>
      </c>
      <c r="P4" s="34" t="s">
        <v>509</v>
      </c>
      <c r="Q4" s="34" t="s">
        <v>510</v>
      </c>
      <c r="R4" s="34" t="s">
        <v>511</v>
      </c>
      <c r="S4" s="34" t="s">
        <v>512</v>
      </c>
      <c r="T4" s="34" t="s">
        <v>513</v>
      </c>
      <c r="U4" s="34" t="s">
        <v>514</v>
      </c>
      <c r="V4" s="34" t="s">
        <v>515</v>
      </c>
    </row>
    <row r="5" spans="1:22" ht="43.5" x14ac:dyDescent="0.35">
      <c r="A5" s="40" t="s">
        <v>536</v>
      </c>
      <c r="B5" s="45" t="s">
        <v>96</v>
      </c>
      <c r="C5" s="45" t="s">
        <v>103</v>
      </c>
      <c r="D5" s="45" t="s">
        <v>103</v>
      </c>
      <c r="E5" s="45" t="s">
        <v>103</v>
      </c>
      <c r="F5" s="45" t="s">
        <v>103</v>
      </c>
      <c r="G5" s="45" t="s">
        <v>103</v>
      </c>
      <c r="H5" s="46">
        <v>250</v>
      </c>
      <c r="I5" s="45">
        <v>0.2</v>
      </c>
      <c r="J5" s="46">
        <v>650</v>
      </c>
      <c r="K5" s="47" t="s">
        <v>102</v>
      </c>
      <c r="L5" s="47" t="s">
        <v>100</v>
      </c>
      <c r="M5" s="47" t="s">
        <v>101</v>
      </c>
      <c r="N5" s="47" t="s">
        <v>101</v>
      </c>
      <c r="O5" s="47" t="s">
        <v>102</v>
      </c>
      <c r="P5" s="47" t="s">
        <v>101</v>
      </c>
      <c r="Q5" s="47" t="s">
        <v>100</v>
      </c>
      <c r="R5" s="47" t="s">
        <v>100</v>
      </c>
      <c r="S5" s="47" t="s">
        <v>100</v>
      </c>
      <c r="T5" s="48">
        <v>5</v>
      </c>
      <c r="U5" s="48">
        <v>10</v>
      </c>
      <c r="V5" s="48">
        <v>25</v>
      </c>
    </row>
    <row r="6" spans="1:22" x14ac:dyDescent="0.35">
      <c r="A6" s="5" t="s">
        <v>537</v>
      </c>
      <c r="B6" s="49" t="s">
        <v>97</v>
      </c>
      <c r="C6" s="50">
        <v>10</v>
      </c>
      <c r="D6" s="50">
        <v>10</v>
      </c>
      <c r="E6" s="50">
        <v>50</v>
      </c>
      <c r="F6" s="50">
        <v>0</v>
      </c>
      <c r="G6" s="50">
        <v>0</v>
      </c>
      <c r="H6" s="49" t="s">
        <v>100</v>
      </c>
      <c r="I6" s="49" t="s">
        <v>100</v>
      </c>
      <c r="J6" s="49" t="s">
        <v>100</v>
      </c>
      <c r="K6" s="49" t="s">
        <v>101</v>
      </c>
      <c r="L6" s="49" t="s">
        <v>100</v>
      </c>
      <c r="M6" s="49" t="s">
        <v>100</v>
      </c>
      <c r="N6" s="49" t="s">
        <v>102</v>
      </c>
      <c r="O6" s="49" t="s">
        <v>102</v>
      </c>
      <c r="P6" s="49" t="s">
        <v>101</v>
      </c>
      <c r="Q6" s="49" t="s">
        <v>100</v>
      </c>
      <c r="R6" s="49" t="s">
        <v>100</v>
      </c>
      <c r="S6" s="49" t="s">
        <v>100</v>
      </c>
      <c r="T6" s="50">
        <v>5</v>
      </c>
      <c r="U6" s="50">
        <v>10</v>
      </c>
      <c r="V6" s="50">
        <v>25</v>
      </c>
    </row>
    <row r="7" spans="1:22" x14ac:dyDescent="0.35">
      <c r="A7" s="5" t="s">
        <v>538</v>
      </c>
      <c r="B7" s="49" t="s">
        <v>98</v>
      </c>
      <c r="C7" s="50">
        <v>10</v>
      </c>
      <c r="D7" s="50">
        <v>10</v>
      </c>
      <c r="E7" s="50">
        <v>50</v>
      </c>
      <c r="F7" s="50">
        <v>0</v>
      </c>
      <c r="G7" s="50">
        <v>0</v>
      </c>
      <c r="H7" s="49" t="s">
        <v>100</v>
      </c>
      <c r="I7" s="49" t="s">
        <v>100</v>
      </c>
      <c r="J7" s="49" t="s">
        <v>100</v>
      </c>
      <c r="K7" s="49" t="s">
        <v>101</v>
      </c>
      <c r="L7" s="49" t="s">
        <v>100</v>
      </c>
      <c r="M7" s="49" t="s">
        <v>100</v>
      </c>
      <c r="N7" s="49" t="s">
        <v>102</v>
      </c>
      <c r="O7" s="49" t="s">
        <v>102</v>
      </c>
      <c r="P7" s="49" t="s">
        <v>101</v>
      </c>
      <c r="Q7" s="49" t="s">
        <v>100</v>
      </c>
      <c r="R7" s="49" t="s">
        <v>100</v>
      </c>
      <c r="S7" s="49" t="s">
        <v>100</v>
      </c>
      <c r="T7" s="50">
        <v>5</v>
      </c>
      <c r="U7" s="50">
        <v>10</v>
      </c>
      <c r="V7" s="50">
        <v>25</v>
      </c>
    </row>
    <row r="8" spans="1:22" x14ac:dyDescent="0.35">
      <c r="A8" s="5" t="s">
        <v>539</v>
      </c>
      <c r="B8" s="49" t="s">
        <v>99</v>
      </c>
      <c r="C8" s="50">
        <v>10</v>
      </c>
      <c r="D8" s="50">
        <v>10</v>
      </c>
      <c r="E8" s="50">
        <v>50</v>
      </c>
      <c r="F8" s="50">
        <v>0</v>
      </c>
      <c r="G8" s="50">
        <v>0</v>
      </c>
      <c r="H8" s="49" t="s">
        <v>100</v>
      </c>
      <c r="I8" s="49" t="s">
        <v>100</v>
      </c>
      <c r="J8" s="49" t="s">
        <v>100</v>
      </c>
      <c r="K8" s="49" t="s">
        <v>101</v>
      </c>
      <c r="L8" s="49" t="s">
        <v>100</v>
      </c>
      <c r="M8" s="49" t="s">
        <v>100</v>
      </c>
      <c r="N8" s="49" t="s">
        <v>102</v>
      </c>
      <c r="O8" s="49" t="s">
        <v>102</v>
      </c>
      <c r="P8" s="49" t="s">
        <v>101</v>
      </c>
      <c r="Q8" s="49" t="s">
        <v>100</v>
      </c>
      <c r="R8" s="49" t="s">
        <v>100</v>
      </c>
      <c r="S8" s="49" t="s">
        <v>100</v>
      </c>
      <c r="T8" s="50">
        <v>5</v>
      </c>
      <c r="U8" s="50">
        <v>10</v>
      </c>
      <c r="V8" s="50">
        <v>25</v>
      </c>
    </row>
    <row r="10" spans="1:22" x14ac:dyDescent="0.35">
      <c r="B10" s="10"/>
    </row>
    <row r="11" spans="1:22" x14ac:dyDescent="0.35">
      <c r="B11" s="76"/>
    </row>
    <row r="12" spans="1:22" x14ac:dyDescent="0.35">
      <c r="B12" s="76"/>
    </row>
    <row r="13" spans="1:22" x14ac:dyDescent="0.35">
      <c r="B13" s="76"/>
    </row>
    <row r="14" spans="1:22" x14ac:dyDescent="0.35">
      <c r="B14" s="32"/>
    </row>
  </sheetData>
  <sheetProtection password="B0B7" sheet="1" objects="1" scenarios="1"/>
  <mergeCells count="1">
    <mergeCell ref="A1:V1"/>
  </mergeCells>
  <printOptions horizontalCentered="1"/>
  <pageMargins left="0.25" right="0.25" top="0.75" bottom="0.75" header="0.3" footer="0.3"/>
  <pageSetup scale="44" orientation="landscape" errors="blank" r:id="rId1"/>
  <headerFooter>
    <oddFooter>&amp;C&amp;P&amp;R&amp;D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O67"/>
  <sheetViews>
    <sheetView zoomScale="85" zoomScaleNormal="85" workbookViewId="0">
      <selection activeCell="D1" sqref="D1:D6"/>
    </sheetView>
  </sheetViews>
  <sheetFormatPr defaultRowHeight="14.5" x14ac:dyDescent="0.35"/>
  <cols>
    <col min="1" max="1" width="92.81640625" customWidth="1"/>
    <col min="2" max="3" width="20.7265625" customWidth="1"/>
    <col min="4" max="4" width="30.26953125" customWidth="1"/>
    <col min="5" max="5" width="31.1796875" customWidth="1"/>
    <col min="11" max="11" width="14.26953125" bestFit="1" customWidth="1"/>
    <col min="12" max="12" width="13.54296875" customWidth="1"/>
    <col min="13" max="13" width="12.54296875" customWidth="1"/>
    <col min="14" max="14" width="13.54296875" customWidth="1"/>
    <col min="15" max="15" width="14.26953125" bestFit="1" customWidth="1"/>
  </cols>
  <sheetData>
    <row r="1" spans="1:15" ht="19" thickBot="1" x14ac:dyDescent="0.5">
      <c r="A1" s="12" t="s">
        <v>1075</v>
      </c>
      <c r="B1" s="25"/>
      <c r="C1" s="25"/>
      <c r="D1" s="93" t="s">
        <v>1290</v>
      </c>
      <c r="E1" s="93" t="s">
        <v>1295</v>
      </c>
      <c r="F1" t="s">
        <v>1299</v>
      </c>
      <c r="G1" t="s">
        <v>1299</v>
      </c>
      <c r="K1" s="212"/>
      <c r="L1" s="211"/>
      <c r="M1" s="210"/>
      <c r="N1" s="210"/>
      <c r="O1" s="210"/>
    </row>
    <row r="2" spans="1:15" ht="18.5" x14ac:dyDescent="0.45">
      <c r="A2" s="196" t="s">
        <v>1076</v>
      </c>
      <c r="B2" s="5"/>
      <c r="C2" s="338"/>
      <c r="D2" s="93" t="s">
        <v>1291</v>
      </c>
      <c r="E2" s="93" t="s">
        <v>1296</v>
      </c>
      <c r="F2" t="s">
        <v>1300</v>
      </c>
      <c r="G2" t="s">
        <v>1300</v>
      </c>
      <c r="K2" s="212"/>
      <c r="L2" s="211"/>
      <c r="M2" s="210"/>
      <c r="N2" s="210"/>
      <c r="O2" s="210"/>
    </row>
    <row r="3" spans="1:15" ht="18.5" x14ac:dyDescent="0.45">
      <c r="A3" s="197" t="s">
        <v>1077</v>
      </c>
      <c r="D3" s="93" t="s">
        <v>1292</v>
      </c>
      <c r="E3" s="93" t="s">
        <v>1297</v>
      </c>
      <c r="G3" t="s">
        <v>56</v>
      </c>
      <c r="K3" s="214"/>
      <c r="O3" s="210"/>
    </row>
    <row r="4" spans="1:15" ht="18.5" x14ac:dyDescent="0.45">
      <c r="A4" s="197" t="s">
        <v>1078</v>
      </c>
      <c r="D4" s="93" t="s">
        <v>1293</v>
      </c>
      <c r="K4" s="214"/>
      <c r="O4" s="210"/>
    </row>
    <row r="5" spans="1:15" x14ac:dyDescent="0.35">
      <c r="A5" s="197" t="s">
        <v>1079</v>
      </c>
      <c r="B5" s="198"/>
      <c r="C5" s="198"/>
      <c r="D5" s="93" t="s">
        <v>1294</v>
      </c>
      <c r="M5" s="210"/>
      <c r="N5" s="210"/>
      <c r="O5" s="210"/>
    </row>
    <row r="6" spans="1:15" x14ac:dyDescent="0.35">
      <c r="A6" s="197" t="s">
        <v>1080</v>
      </c>
      <c r="D6" s="93" t="s">
        <v>100</v>
      </c>
      <c r="K6" s="210"/>
      <c r="L6" s="215"/>
      <c r="M6" s="210"/>
      <c r="N6" s="210"/>
      <c r="O6" s="210"/>
    </row>
    <row r="7" spans="1:15" x14ac:dyDescent="0.35">
      <c r="A7" s="197" t="s">
        <v>1081</v>
      </c>
      <c r="B7" s="338"/>
      <c r="C7" s="338"/>
      <c r="K7" s="210"/>
      <c r="L7" s="215"/>
      <c r="M7" s="210"/>
      <c r="N7" s="210"/>
      <c r="O7" s="210"/>
    </row>
    <row r="8" spans="1:15" x14ac:dyDescent="0.35">
      <c r="A8" s="197" t="s">
        <v>1082</v>
      </c>
      <c r="K8" s="306"/>
      <c r="L8" s="307"/>
      <c r="M8" s="306"/>
      <c r="N8" s="306"/>
      <c r="O8" s="306"/>
    </row>
    <row r="9" spans="1:15" x14ac:dyDescent="0.35">
      <c r="A9" s="197" t="s">
        <v>1083</v>
      </c>
      <c r="D9" s="434"/>
      <c r="K9" s="308"/>
      <c r="L9" s="309"/>
      <c r="M9" s="308"/>
      <c r="N9" s="308"/>
      <c r="O9" s="308"/>
    </row>
    <row r="10" spans="1:15" x14ac:dyDescent="0.35">
      <c r="A10" s="197" t="s">
        <v>1084</v>
      </c>
      <c r="L10" s="310"/>
    </row>
    <row r="11" spans="1:15" x14ac:dyDescent="0.35">
      <c r="A11" s="197" t="s">
        <v>1085</v>
      </c>
      <c r="K11" s="53"/>
      <c r="L11" s="269"/>
      <c r="M11" s="53"/>
      <c r="N11" s="53"/>
      <c r="O11" s="53"/>
    </row>
    <row r="12" spans="1:15" x14ac:dyDescent="0.35">
      <c r="A12" s="197" t="s">
        <v>1086</v>
      </c>
      <c r="K12" t="s">
        <v>1308</v>
      </c>
      <c r="L12" s="198" t="s">
        <v>1309</v>
      </c>
      <c r="M12" s="198" t="s">
        <v>1309</v>
      </c>
      <c r="N12" s="198" t="s">
        <v>1310</v>
      </c>
      <c r="O12" s="311" t="s">
        <v>145</v>
      </c>
    </row>
    <row r="13" spans="1:15" x14ac:dyDescent="0.35">
      <c r="A13" s="197" t="s">
        <v>1087</v>
      </c>
      <c r="B13" s="338"/>
      <c r="C13" s="338"/>
      <c r="K13" t="s">
        <v>1309</v>
      </c>
      <c r="L13" s="198" t="s">
        <v>1311</v>
      </c>
      <c r="M13" s="198" t="s">
        <v>1311</v>
      </c>
      <c r="N13" s="198" t="s">
        <v>1312</v>
      </c>
      <c r="O13" s="311" t="s">
        <v>144</v>
      </c>
    </row>
    <row r="14" spans="1:15" x14ac:dyDescent="0.35">
      <c r="A14" s="197" t="s">
        <v>1088</v>
      </c>
      <c r="B14" s="338"/>
      <c r="C14" s="338"/>
      <c r="K14" t="s">
        <v>1311</v>
      </c>
      <c r="L14" s="198" t="s">
        <v>1313</v>
      </c>
      <c r="M14" s="198" t="s">
        <v>21</v>
      </c>
      <c r="N14" s="198" t="s">
        <v>1309</v>
      </c>
      <c r="O14" s="311" t="s">
        <v>1223</v>
      </c>
    </row>
    <row r="15" spans="1:15" x14ac:dyDescent="0.35">
      <c r="A15" s="197" t="s">
        <v>1089</v>
      </c>
      <c r="K15" t="s">
        <v>21</v>
      </c>
      <c r="L15" s="198" t="s">
        <v>21</v>
      </c>
      <c r="N15" s="198" t="s">
        <v>1311</v>
      </c>
      <c r="O15" s="311" t="s">
        <v>1215</v>
      </c>
    </row>
    <row r="16" spans="1:15" x14ac:dyDescent="0.35">
      <c r="A16" s="197" t="s">
        <v>1090</v>
      </c>
      <c r="N16" s="198" t="s">
        <v>21</v>
      </c>
      <c r="O16" s="311" t="s">
        <v>1314</v>
      </c>
    </row>
    <row r="17" spans="1:15" x14ac:dyDescent="0.35">
      <c r="A17" s="197" t="s">
        <v>1091</v>
      </c>
      <c r="O17" s="311" t="s">
        <v>1315</v>
      </c>
    </row>
    <row r="18" spans="1:15" x14ac:dyDescent="0.35">
      <c r="A18" s="197" t="s">
        <v>1092</v>
      </c>
      <c r="O18" s="311" t="s">
        <v>1316</v>
      </c>
    </row>
    <row r="19" spans="1:15" x14ac:dyDescent="0.35">
      <c r="A19" s="197" t="s">
        <v>1093</v>
      </c>
      <c r="O19" s="311" t="s">
        <v>1317</v>
      </c>
    </row>
    <row r="20" spans="1:15" x14ac:dyDescent="0.35">
      <c r="A20" s="197" t="s">
        <v>1094</v>
      </c>
      <c r="O20" s="311" t="s">
        <v>1318</v>
      </c>
    </row>
    <row r="21" spans="1:15" x14ac:dyDescent="0.35">
      <c r="A21" s="197" t="s">
        <v>1095</v>
      </c>
      <c r="B21" s="5"/>
      <c r="C21" s="338"/>
      <c r="O21" s="311" t="s">
        <v>1319</v>
      </c>
    </row>
    <row r="22" spans="1:15" x14ac:dyDescent="0.35">
      <c r="A22" s="197" t="s">
        <v>1096</v>
      </c>
      <c r="O22" s="311" t="s">
        <v>1320</v>
      </c>
    </row>
    <row r="23" spans="1:15" x14ac:dyDescent="0.35">
      <c r="A23" s="197" t="s">
        <v>1097</v>
      </c>
      <c r="B23" s="5"/>
      <c r="C23" s="338"/>
      <c r="O23" s="311" t="s">
        <v>1321</v>
      </c>
    </row>
    <row r="24" spans="1:15" x14ac:dyDescent="0.35">
      <c r="A24" s="197" t="s">
        <v>1098</v>
      </c>
      <c r="O24" s="311" t="s">
        <v>1322</v>
      </c>
    </row>
    <row r="25" spans="1:15" x14ac:dyDescent="0.35">
      <c r="A25" s="197" t="s">
        <v>1099</v>
      </c>
      <c r="O25" s="311" t="s">
        <v>1323</v>
      </c>
    </row>
    <row r="26" spans="1:15" x14ac:dyDescent="0.35">
      <c r="A26" s="197" t="s">
        <v>1100</v>
      </c>
      <c r="O26" s="311" t="s">
        <v>1324</v>
      </c>
    </row>
    <row r="27" spans="1:15" x14ac:dyDescent="0.35">
      <c r="A27" s="197" t="s">
        <v>1101</v>
      </c>
      <c r="O27" s="311" t="s">
        <v>1325</v>
      </c>
    </row>
    <row r="28" spans="1:15" x14ac:dyDescent="0.35">
      <c r="A28" s="197" t="s">
        <v>1102</v>
      </c>
      <c r="O28" s="311" t="s">
        <v>1326</v>
      </c>
    </row>
    <row r="29" spans="1:15" x14ac:dyDescent="0.35">
      <c r="A29" s="197" t="s">
        <v>1103</v>
      </c>
      <c r="O29" s="311" t="s">
        <v>1327</v>
      </c>
    </row>
    <row r="30" spans="1:15" x14ac:dyDescent="0.35">
      <c r="A30" s="197" t="s">
        <v>1104</v>
      </c>
      <c r="O30" s="311" t="s">
        <v>1328</v>
      </c>
    </row>
    <row r="31" spans="1:15" x14ac:dyDescent="0.35">
      <c r="A31" s="197" t="s">
        <v>1105</v>
      </c>
      <c r="B31" s="5"/>
      <c r="C31" s="338"/>
      <c r="O31" s="311" t="s">
        <v>1329</v>
      </c>
    </row>
    <row r="32" spans="1:15" x14ac:dyDescent="0.35">
      <c r="A32" s="197" t="s">
        <v>1106</v>
      </c>
      <c r="O32" s="311" t="s">
        <v>1330</v>
      </c>
    </row>
    <row r="33" spans="1:15" x14ac:dyDescent="0.35">
      <c r="A33" s="197" t="s">
        <v>1107</v>
      </c>
      <c r="B33" s="338"/>
      <c r="C33" s="338"/>
      <c r="O33" s="311" t="s">
        <v>1331</v>
      </c>
    </row>
    <row r="34" spans="1:15" x14ac:dyDescent="0.35">
      <c r="A34" s="197" t="s">
        <v>1108</v>
      </c>
      <c r="B34" s="338"/>
      <c r="C34" s="338"/>
      <c r="O34" s="311" t="s">
        <v>1332</v>
      </c>
    </row>
    <row r="35" spans="1:15" x14ac:dyDescent="0.35">
      <c r="A35" s="197" t="s">
        <v>1109</v>
      </c>
      <c r="O35" s="311" t="s">
        <v>1333</v>
      </c>
    </row>
    <row r="36" spans="1:15" x14ac:dyDescent="0.35">
      <c r="A36" s="197" t="s">
        <v>1110</v>
      </c>
      <c r="O36" s="311" t="s">
        <v>1334</v>
      </c>
    </row>
    <row r="37" spans="1:15" x14ac:dyDescent="0.35">
      <c r="A37" s="197" t="s">
        <v>1111</v>
      </c>
      <c r="O37" s="311" t="s">
        <v>1335</v>
      </c>
    </row>
    <row r="38" spans="1:15" x14ac:dyDescent="0.35">
      <c r="A38" s="197" t="s">
        <v>1112</v>
      </c>
      <c r="O38" s="311" t="s">
        <v>1336</v>
      </c>
    </row>
    <row r="39" spans="1:15" x14ac:dyDescent="0.35">
      <c r="A39" s="197" t="s">
        <v>1113</v>
      </c>
      <c r="O39" s="311" t="s">
        <v>1337</v>
      </c>
    </row>
    <row r="40" spans="1:15" x14ac:dyDescent="0.35">
      <c r="A40" s="197" t="s">
        <v>1114</v>
      </c>
      <c r="O40" s="311" t="s">
        <v>1338</v>
      </c>
    </row>
    <row r="41" spans="1:15" x14ac:dyDescent="0.35">
      <c r="A41" s="197" t="s">
        <v>1115</v>
      </c>
      <c r="O41" s="311" t="s">
        <v>1275</v>
      </c>
    </row>
    <row r="42" spans="1:15" x14ac:dyDescent="0.35">
      <c r="A42" s="197" t="s">
        <v>1116</v>
      </c>
      <c r="O42" s="311" t="s">
        <v>1339</v>
      </c>
    </row>
    <row r="43" spans="1:15" x14ac:dyDescent="0.35">
      <c r="A43" s="197" t="s">
        <v>1117</v>
      </c>
      <c r="O43" s="311" t="s">
        <v>1340</v>
      </c>
    </row>
    <row r="44" spans="1:15" x14ac:dyDescent="0.35">
      <c r="A44" s="197" t="s">
        <v>1118</v>
      </c>
      <c r="O44" s="311" t="s">
        <v>1341</v>
      </c>
    </row>
    <row r="45" spans="1:15" x14ac:dyDescent="0.35">
      <c r="A45" s="197" t="s">
        <v>1119</v>
      </c>
      <c r="K45" s="312"/>
      <c r="O45" s="311" t="s">
        <v>1342</v>
      </c>
    </row>
    <row r="46" spans="1:15" x14ac:dyDescent="0.35">
      <c r="A46" s="197" t="s">
        <v>1120</v>
      </c>
      <c r="O46" s="311" t="s">
        <v>1343</v>
      </c>
    </row>
    <row r="47" spans="1:15" x14ac:dyDescent="0.35">
      <c r="A47" s="197" t="s">
        <v>1121</v>
      </c>
      <c r="K47" s="313"/>
      <c r="O47" s="311" t="s">
        <v>1344</v>
      </c>
    </row>
    <row r="48" spans="1:15" x14ac:dyDescent="0.35">
      <c r="A48" s="197" t="s">
        <v>1122</v>
      </c>
      <c r="O48" s="311" t="s">
        <v>1345</v>
      </c>
    </row>
    <row r="49" spans="1:15" x14ac:dyDescent="0.35">
      <c r="A49" s="197" t="s">
        <v>1123</v>
      </c>
      <c r="O49" s="311" t="s">
        <v>1346</v>
      </c>
    </row>
    <row r="50" spans="1:15" x14ac:dyDescent="0.35">
      <c r="A50" s="197" t="s">
        <v>1124</v>
      </c>
      <c r="B50" s="338"/>
      <c r="C50" s="338"/>
      <c r="O50" s="311" t="s">
        <v>1347</v>
      </c>
    </row>
    <row r="51" spans="1:15" x14ac:dyDescent="0.35">
      <c r="A51" s="197" t="s">
        <v>1125</v>
      </c>
      <c r="O51" s="311" t="s">
        <v>1348</v>
      </c>
    </row>
    <row r="52" spans="1:15" x14ac:dyDescent="0.35">
      <c r="A52" s="197" t="s">
        <v>1126</v>
      </c>
      <c r="O52" s="311" t="s">
        <v>1349</v>
      </c>
    </row>
    <row r="53" spans="1:15" ht="15" thickBot="1" x14ac:dyDescent="0.4">
      <c r="A53" s="199" t="s">
        <v>1127</v>
      </c>
      <c r="O53" s="311" t="s">
        <v>1350</v>
      </c>
    </row>
    <row r="54" spans="1:15" x14ac:dyDescent="0.35">
      <c r="O54" s="311" t="s">
        <v>1351</v>
      </c>
    </row>
    <row r="55" spans="1:15" x14ac:dyDescent="0.35">
      <c r="O55" s="311" t="s">
        <v>1352</v>
      </c>
    </row>
    <row r="56" spans="1:15" x14ac:dyDescent="0.35">
      <c r="O56" s="311" t="s">
        <v>1353</v>
      </c>
    </row>
    <row r="57" spans="1:15" x14ac:dyDescent="0.35">
      <c r="O57" s="311" t="s">
        <v>1354</v>
      </c>
    </row>
    <row r="58" spans="1:15" x14ac:dyDescent="0.35">
      <c r="O58" s="311" t="s">
        <v>1355</v>
      </c>
    </row>
    <row r="59" spans="1:15" x14ac:dyDescent="0.35">
      <c r="O59" s="311" t="s">
        <v>1356</v>
      </c>
    </row>
    <row r="60" spans="1:15" x14ac:dyDescent="0.35">
      <c r="O60" s="311" t="s">
        <v>1357</v>
      </c>
    </row>
    <row r="61" spans="1:15" x14ac:dyDescent="0.35">
      <c r="O61" s="311" t="s">
        <v>1358</v>
      </c>
    </row>
    <row r="62" spans="1:15" x14ac:dyDescent="0.35">
      <c r="O62" s="311" t="s">
        <v>1359</v>
      </c>
    </row>
    <row r="63" spans="1:15" x14ac:dyDescent="0.35">
      <c r="O63" s="6" t="s">
        <v>1216</v>
      </c>
    </row>
    <row r="64" spans="1:15" x14ac:dyDescent="0.35">
      <c r="O64" s="6" t="s">
        <v>1360</v>
      </c>
    </row>
    <row r="65" spans="15:15" x14ac:dyDescent="0.35">
      <c r="O65" s="6" t="s">
        <v>1361</v>
      </c>
    </row>
    <row r="66" spans="15:15" x14ac:dyDescent="0.35">
      <c r="O66" s="6" t="s">
        <v>1362</v>
      </c>
    </row>
    <row r="67" spans="15:15" x14ac:dyDescent="0.35">
      <c r="O67" s="6" t="s">
        <v>1363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C788"/>
  <sheetViews>
    <sheetView zoomScale="70" zoomScaleNormal="70" workbookViewId="0">
      <selection activeCell="C19" sqref="C19"/>
    </sheetView>
  </sheetViews>
  <sheetFormatPr defaultRowHeight="14.5" x14ac:dyDescent="0.35"/>
  <cols>
    <col min="1" max="1" width="31.54296875" customWidth="1"/>
    <col min="2" max="2" width="22.26953125" customWidth="1"/>
    <col min="3" max="3" width="32.54296875" customWidth="1"/>
    <col min="4" max="4" width="20.54296875" customWidth="1"/>
    <col min="5" max="7" width="16.1796875" style="6" customWidth="1"/>
    <col min="8" max="8" width="3.26953125" style="6" customWidth="1"/>
    <col min="9" max="9" width="17.54296875" style="6" customWidth="1"/>
    <col min="10" max="10" width="18.26953125" style="6" customWidth="1"/>
    <col min="11" max="11" width="18.1796875" style="6" customWidth="1"/>
    <col min="12" max="12" width="3" style="6" customWidth="1"/>
    <col min="13" max="13" width="19.1796875" style="6" customWidth="1"/>
    <col min="14" max="14" width="24.453125" style="6" customWidth="1"/>
    <col min="15" max="26" width="20.26953125" style="6" customWidth="1"/>
    <col min="27" max="27" width="3.54296875" style="6" customWidth="1"/>
    <col min="28" max="28" width="12.54296875" customWidth="1"/>
    <col min="29" max="29" width="16.453125" customWidth="1"/>
    <col min="30" max="30" width="3.26953125" customWidth="1"/>
    <col min="31" max="31" width="15.81640625" customWidth="1"/>
    <col min="32" max="32" width="15.54296875" customWidth="1"/>
    <col min="33" max="33" width="9.1796875" customWidth="1"/>
    <col min="34" max="35" width="33.1796875" hidden="1" customWidth="1"/>
    <col min="36" max="36" width="4.453125" hidden="1" customWidth="1"/>
    <col min="37" max="38" width="20.453125" hidden="1" customWidth="1"/>
    <col min="39" max="39" width="22.81640625" hidden="1" customWidth="1"/>
    <col min="40" max="40" width="5.26953125" customWidth="1"/>
    <col min="41" max="43" width="16.453125" customWidth="1"/>
    <col min="44" max="45" width="15.1796875" customWidth="1"/>
    <col min="46" max="47" width="12.1796875" customWidth="1"/>
    <col min="48" max="48" width="15.7265625" customWidth="1"/>
    <col min="49" max="49" width="1.26953125" customWidth="1"/>
    <col min="50" max="50" width="24.26953125" customWidth="1"/>
    <col min="51" max="51" width="20.81640625" customWidth="1"/>
    <col min="52" max="52" width="1.81640625" customWidth="1"/>
    <col min="53" max="57" width="15.26953125" customWidth="1"/>
    <col min="58" max="58" width="4.54296875" customWidth="1"/>
    <col min="59" max="61" width="27.54296875" hidden="1" customWidth="1"/>
    <col min="62" max="62" width="31.1796875" hidden="1" customWidth="1"/>
    <col min="63" max="63" width="9.1796875" hidden="1" customWidth="1"/>
    <col min="64" max="74" width="17.54296875" hidden="1" customWidth="1"/>
    <col min="75" max="75" width="14.26953125" hidden="1" customWidth="1"/>
    <col min="76" max="76" width="16.26953125" hidden="1" customWidth="1"/>
    <col min="77" max="77" width="16.7265625" customWidth="1"/>
  </cols>
  <sheetData>
    <row r="1" spans="1:81" s="1" customFormat="1" ht="24" thickBot="1" x14ac:dyDescent="0.6">
      <c r="C1" s="459" t="s">
        <v>541</v>
      </c>
      <c r="D1" s="459"/>
      <c r="E1" s="459"/>
      <c r="F1" s="459"/>
      <c r="G1" s="459"/>
      <c r="H1" s="459"/>
      <c r="I1" s="459"/>
      <c r="J1" s="459"/>
      <c r="K1" s="459"/>
      <c r="M1" s="456" t="str">
        <f>C1</f>
        <v xml:space="preserve">Exhibit A2:  Proposed Rate Change and Enrollment by Health Coverage Plan </v>
      </c>
      <c r="N1" s="456"/>
      <c r="O1" s="456"/>
      <c r="P1" s="456"/>
      <c r="Q1" s="456"/>
      <c r="R1" s="456"/>
      <c r="S1" s="456"/>
      <c r="T1" s="456"/>
      <c r="U1" s="456"/>
      <c r="V1" s="456"/>
      <c r="W1" s="456"/>
      <c r="X1" s="456"/>
      <c r="Y1" s="456"/>
      <c r="Z1" s="456"/>
      <c r="AA1" s="456"/>
      <c r="AB1" s="355"/>
      <c r="AC1" s="355"/>
      <c r="AD1" s="355"/>
      <c r="AE1" s="355"/>
      <c r="AF1" s="355"/>
      <c r="AJ1" s="456" t="str">
        <f>C1</f>
        <v xml:space="preserve">Exhibit A2:  Proposed Rate Change and Enrollment by Health Coverage Plan </v>
      </c>
      <c r="AK1" s="456"/>
      <c r="AL1" s="456"/>
      <c r="AM1" s="456"/>
      <c r="AN1" s="456"/>
      <c r="AO1" s="456"/>
      <c r="AP1" s="456"/>
      <c r="AQ1" s="456"/>
      <c r="AR1" s="456"/>
      <c r="AS1" s="456"/>
      <c r="AT1" s="456"/>
      <c r="AU1" s="456"/>
      <c r="AV1" s="456"/>
      <c r="AW1" s="456"/>
      <c r="AX1" s="456"/>
      <c r="AY1" s="456"/>
    </row>
    <row r="2" spans="1:81" s="1" customFormat="1" ht="21" x14ac:dyDescent="0.5">
      <c r="A2" s="225"/>
      <c r="F2" s="3"/>
      <c r="G2" s="3"/>
      <c r="H2" s="4"/>
      <c r="I2" s="4"/>
      <c r="J2" s="4"/>
      <c r="K2" s="4"/>
      <c r="L2" s="4"/>
      <c r="M2" s="4"/>
      <c r="N2" s="4"/>
      <c r="O2" s="4"/>
      <c r="P2" s="4"/>
      <c r="Q2" s="4"/>
      <c r="R2" s="4"/>
      <c r="S2" s="4"/>
      <c r="T2" s="4"/>
      <c r="U2" s="4"/>
      <c r="V2" s="4"/>
      <c r="W2" s="4"/>
      <c r="X2" s="4"/>
      <c r="Y2" s="4"/>
      <c r="Z2" s="4"/>
      <c r="AA2" s="4"/>
      <c r="AF2" s="410" t="s">
        <v>1526</v>
      </c>
      <c r="AO2" s="346">
        <f>'A2a.  Modified URRT Worksheet 1'!G46</f>
        <v>0</v>
      </c>
      <c r="AP2" s="202"/>
      <c r="BG2" s="362"/>
      <c r="BH2" s="285" t="s">
        <v>1489</v>
      </c>
      <c r="BI2" s="363"/>
    </row>
    <row r="3" spans="1:81" ht="15.5" x14ac:dyDescent="0.35">
      <c r="A3" s="5" t="s">
        <v>506</v>
      </c>
      <c r="B3" s="106">
        <f>'A1.  Cover Sheet'!$B$5</f>
        <v>0</v>
      </c>
      <c r="C3" s="5"/>
      <c r="D3" s="5"/>
      <c r="E3" s="28"/>
      <c r="G3"/>
      <c r="M3" s="424" t="s">
        <v>1538</v>
      </c>
      <c r="N3" s="425"/>
      <c r="O3" s="425"/>
      <c r="P3" s="425"/>
      <c r="Q3" s="425"/>
      <c r="R3" s="425"/>
      <c r="S3" s="425"/>
      <c r="T3"/>
      <c r="U3"/>
      <c r="V3"/>
      <c r="W3"/>
      <c r="X3"/>
      <c r="Y3"/>
      <c r="Z3"/>
      <c r="AA3"/>
      <c r="AK3" s="72"/>
      <c r="BG3" s="286" t="s">
        <v>1293</v>
      </c>
      <c r="BH3" s="283">
        <f>IFERROR(SUMIF(BA$14:BA$769, BG3, BG$14:BG$769)/SUMIF(BA$14:BA$769, BG3, E$14:E$769), 0)</f>
        <v>0</v>
      </c>
      <c r="BI3" s="287"/>
    </row>
    <row r="4" spans="1:81" x14ac:dyDescent="0.35">
      <c r="A4" s="122" t="s">
        <v>527</v>
      </c>
      <c r="B4" s="106" t="str">
        <f>SUBSTITUTE(TRIM('A1.  Cover Sheet'!AA10&amp;" "&amp;'A1.  Cover Sheet'!AB10&amp;" "&amp;'A1.  Cover Sheet'!AC10&amp;" "&amp;'A1.  Cover Sheet'!AD10&amp;" "&amp;'A1.  Cover Sheet'!AE10)," ",", ")</f>
        <v/>
      </c>
      <c r="C4" s="5"/>
      <c r="D4" s="5"/>
      <c r="E4" s="28"/>
      <c r="G4"/>
      <c r="M4" s="201"/>
      <c r="N4" s="7"/>
      <c r="O4"/>
      <c r="P4"/>
      <c r="Q4"/>
      <c r="R4"/>
      <c r="S4"/>
      <c r="T4"/>
      <c r="U4"/>
      <c r="V4"/>
      <c r="W4"/>
      <c r="X4"/>
      <c r="Y4"/>
      <c r="Z4"/>
      <c r="AA4"/>
      <c r="AK4" s="72"/>
      <c r="BG4" s="286" t="s">
        <v>1292</v>
      </c>
      <c r="BH4" s="283">
        <f>IFERROR(SUMIF(BA$14:BA$769, BG4, BG$14:BG$769)/SUMIF(BA$14:BA$769, BG4, E$14:E$769), 0)</f>
        <v>0</v>
      </c>
      <c r="BI4" s="287"/>
    </row>
    <row r="5" spans="1:81" x14ac:dyDescent="0.35">
      <c r="A5" s="5" t="s">
        <v>0</v>
      </c>
      <c r="B5" s="16">
        <f>'A1.  Cover Sheet'!$B$10</f>
        <v>0</v>
      </c>
      <c r="C5" s="5"/>
      <c r="D5" s="5"/>
      <c r="E5" s="28"/>
      <c r="G5"/>
      <c r="M5" s="28"/>
      <c r="O5"/>
      <c r="P5"/>
      <c r="Q5"/>
      <c r="R5"/>
      <c r="S5"/>
      <c r="T5"/>
      <c r="U5"/>
      <c r="V5"/>
      <c r="W5"/>
      <c r="X5"/>
      <c r="Y5"/>
      <c r="Z5"/>
      <c r="AA5"/>
      <c r="AK5" s="334"/>
      <c r="BE5" s="334"/>
      <c r="BG5" s="286" t="s">
        <v>1291</v>
      </c>
      <c r="BH5" s="283">
        <f>IFERROR(SUMIF(BA$14:BA$769, BG5, BG$14:BG$769)/SUMIF(BA$14:BA$769, BG5, E$14:E$769), 0)</f>
        <v>0</v>
      </c>
      <c r="BI5" s="287"/>
    </row>
    <row r="6" spans="1:81" x14ac:dyDescent="0.35">
      <c r="A6" s="5" t="s">
        <v>6</v>
      </c>
      <c r="B6" s="17">
        <f>'A1.  Cover Sheet'!$B$11</f>
        <v>0</v>
      </c>
      <c r="C6" s="5"/>
      <c r="D6" s="5"/>
      <c r="E6" s="38"/>
      <c r="F6"/>
      <c r="G6"/>
      <c r="M6" s="119"/>
      <c r="N6"/>
      <c r="O6"/>
      <c r="P6"/>
      <c r="Q6"/>
      <c r="R6"/>
      <c r="S6"/>
      <c r="T6"/>
      <c r="U6"/>
      <c r="V6"/>
      <c r="W6"/>
      <c r="X6"/>
      <c r="Y6"/>
      <c r="Z6"/>
      <c r="AA6"/>
      <c r="AK6" s="72"/>
      <c r="BG6" s="286" t="s">
        <v>1290</v>
      </c>
      <c r="BH6" s="283">
        <f>IFERROR(SUMIF(BA$14:BA$769, BG6, BG$14:BG$769)/SUMIF(BA$14:BA$769, BG6, E$14:E$769), 0)</f>
        <v>0</v>
      </c>
      <c r="BI6" s="287"/>
    </row>
    <row r="7" spans="1:81" ht="15" thickBot="1" x14ac:dyDescent="0.4">
      <c r="B7" s="5"/>
      <c r="C7" s="5"/>
      <c r="D7" s="5"/>
      <c r="E7" s="200"/>
      <c r="F7"/>
      <c r="G7"/>
      <c r="M7" s="72"/>
      <c r="N7"/>
      <c r="O7" s="72"/>
      <c r="P7" s="334"/>
      <c r="Q7" s="72"/>
      <c r="R7" s="72"/>
      <c r="S7" s="72"/>
      <c r="T7" s="72"/>
      <c r="U7" s="72"/>
      <c r="V7" s="72"/>
      <c r="W7" s="72"/>
      <c r="X7" s="72"/>
      <c r="Y7" s="72"/>
      <c r="Z7" s="72"/>
      <c r="AA7"/>
      <c r="AK7" s="72"/>
      <c r="AL7" s="72"/>
      <c r="AM7" s="72"/>
      <c r="AO7" s="224" t="s">
        <v>126</v>
      </c>
      <c r="AP7" s="224" t="s">
        <v>127</v>
      </c>
      <c r="AQ7" s="224" t="s">
        <v>128</v>
      </c>
      <c r="AR7" s="224" t="s">
        <v>129</v>
      </c>
      <c r="AS7" s="224" t="s">
        <v>130</v>
      </c>
      <c r="AT7" s="224" t="s">
        <v>131</v>
      </c>
      <c r="AU7" s="224" t="s">
        <v>132</v>
      </c>
      <c r="AV7" s="224" t="s">
        <v>102</v>
      </c>
      <c r="AX7" s="224" t="s">
        <v>133</v>
      </c>
      <c r="AY7" s="224" t="s">
        <v>134</v>
      </c>
      <c r="BA7" s="224" t="s">
        <v>135</v>
      </c>
      <c r="BB7" s="224" t="s">
        <v>136</v>
      </c>
      <c r="BC7" s="224" t="s">
        <v>137</v>
      </c>
      <c r="BD7" s="224" t="s">
        <v>138</v>
      </c>
      <c r="BE7" s="224" t="s">
        <v>139</v>
      </c>
      <c r="BG7" s="364" t="s">
        <v>1294</v>
      </c>
      <c r="BH7" s="365">
        <f>IFERROR(SUMIF(BA$14:BA$769, BG7, BG$14:BG$769)/SUMIF(BA$14:BA$769, BG7, E$14:E$769), 0)</f>
        <v>0</v>
      </c>
      <c r="BI7" s="366"/>
      <c r="BL7" s="457" t="s">
        <v>1131</v>
      </c>
      <c r="BM7" s="457"/>
      <c r="BN7" s="457"/>
      <c r="BO7" s="457"/>
      <c r="BP7" s="457"/>
      <c r="BQ7" s="457"/>
      <c r="BR7" s="457"/>
      <c r="BS7" s="457"/>
      <c r="BT7" s="457"/>
      <c r="BU7" s="457"/>
      <c r="BV7" s="457"/>
      <c r="BW7" s="457"/>
      <c r="BY7" s="224" t="s">
        <v>140</v>
      </c>
    </row>
    <row r="8" spans="1:81" ht="36" customHeight="1" thickBot="1" x14ac:dyDescent="0.4">
      <c r="A8" s="13" t="s">
        <v>23</v>
      </c>
      <c r="B8" s="13" t="s">
        <v>24</v>
      </c>
      <c r="C8" s="13" t="s">
        <v>25</v>
      </c>
      <c r="D8" s="13" t="s">
        <v>26</v>
      </c>
      <c r="E8" s="13" t="s">
        <v>27</v>
      </c>
      <c r="F8" s="13" t="s">
        <v>28</v>
      </c>
      <c r="G8" s="13" t="s">
        <v>29</v>
      </c>
      <c r="I8" s="13" t="s">
        <v>30</v>
      </c>
      <c r="J8" s="13" t="s">
        <v>31</v>
      </c>
      <c r="K8" s="13" t="s">
        <v>32</v>
      </c>
      <c r="M8" s="13" t="s">
        <v>33</v>
      </c>
      <c r="N8" s="13" t="s">
        <v>117</v>
      </c>
      <c r="O8" s="13" t="s">
        <v>1368</v>
      </c>
      <c r="P8" s="13" t="s">
        <v>1366</v>
      </c>
      <c r="Q8" s="13" t="s">
        <v>1369</v>
      </c>
      <c r="R8" s="13" t="s">
        <v>1370</v>
      </c>
      <c r="S8" s="13" t="s">
        <v>1371</v>
      </c>
      <c r="T8" s="13" t="s">
        <v>1372</v>
      </c>
      <c r="U8" s="13" t="s">
        <v>1373</v>
      </c>
      <c r="V8" s="13" t="s">
        <v>1374</v>
      </c>
      <c r="W8" s="13" t="s">
        <v>1375</v>
      </c>
      <c r="X8" s="13" t="s">
        <v>1376</v>
      </c>
      <c r="Y8" s="13" t="s">
        <v>1377</v>
      </c>
      <c r="Z8" s="13" t="s">
        <v>1378</v>
      </c>
      <c r="AB8" s="13" t="s">
        <v>101</v>
      </c>
      <c r="AC8" s="13" t="s">
        <v>123</v>
      </c>
      <c r="AE8" s="13" t="s">
        <v>124</v>
      </c>
      <c r="AF8" s="13" t="s">
        <v>125</v>
      </c>
      <c r="AH8" s="457" t="s">
        <v>1131</v>
      </c>
      <c r="AI8" s="457"/>
      <c r="AK8" s="457" t="s">
        <v>1525</v>
      </c>
      <c r="AL8" s="457"/>
      <c r="AM8" s="457"/>
      <c r="AO8" s="458" t="s">
        <v>1132</v>
      </c>
      <c r="AP8" s="458"/>
      <c r="AQ8" s="458"/>
      <c r="AR8" s="458"/>
      <c r="AS8" s="458"/>
      <c r="AT8" s="458"/>
      <c r="AU8" s="458"/>
      <c r="AV8" s="458"/>
      <c r="AW8" s="32"/>
      <c r="AX8" s="32"/>
      <c r="AY8" s="32"/>
      <c r="BG8" s="457" t="s">
        <v>1131</v>
      </c>
      <c r="BH8" s="457"/>
      <c r="BI8" s="457"/>
      <c r="BJ8" s="457"/>
      <c r="BL8" s="10" t="s">
        <v>1402</v>
      </c>
    </row>
    <row r="9" spans="1:81" s="5" customFormat="1" ht="115.5" customHeight="1" x14ac:dyDescent="0.35">
      <c r="A9" s="51" t="s">
        <v>159</v>
      </c>
      <c r="B9" s="51" t="s">
        <v>549</v>
      </c>
      <c r="C9" s="51" t="s">
        <v>1198</v>
      </c>
      <c r="D9" s="51" t="s">
        <v>1144</v>
      </c>
      <c r="E9" s="83" t="s">
        <v>554</v>
      </c>
      <c r="F9" s="83" t="s">
        <v>557</v>
      </c>
      <c r="G9" s="83" t="s">
        <v>160</v>
      </c>
      <c r="H9" s="84"/>
      <c r="I9" s="83" t="s">
        <v>555</v>
      </c>
      <c r="J9" s="83" t="s">
        <v>556</v>
      </c>
      <c r="K9" s="83" t="s">
        <v>158</v>
      </c>
      <c r="L9" s="83"/>
      <c r="M9" s="34" t="s">
        <v>1442</v>
      </c>
      <c r="N9" s="34" t="s">
        <v>505</v>
      </c>
      <c r="O9" s="34" t="s">
        <v>1443</v>
      </c>
      <c r="P9" s="34" t="s">
        <v>1367</v>
      </c>
      <c r="Q9" s="34" t="s">
        <v>1379</v>
      </c>
      <c r="R9" s="34" t="s">
        <v>1380</v>
      </c>
      <c r="S9" s="34" t="s">
        <v>1381</v>
      </c>
      <c r="T9" s="34" t="s">
        <v>1382</v>
      </c>
      <c r="U9" s="34" t="s">
        <v>1383</v>
      </c>
      <c r="V9" s="34" t="s">
        <v>1384</v>
      </c>
      <c r="W9" s="34" t="s">
        <v>1385</v>
      </c>
      <c r="X9" s="34" t="s">
        <v>1386</v>
      </c>
      <c r="Y9" s="34" t="s">
        <v>1387</v>
      </c>
      <c r="Z9" s="34" t="s">
        <v>1388</v>
      </c>
      <c r="AA9" s="84"/>
      <c r="AB9" s="34" t="s">
        <v>161</v>
      </c>
      <c r="AC9" s="34" t="s">
        <v>9</v>
      </c>
      <c r="AE9" s="34" t="s">
        <v>558</v>
      </c>
      <c r="AF9" s="34" t="s">
        <v>559</v>
      </c>
      <c r="AH9" s="34" t="s">
        <v>154</v>
      </c>
      <c r="AI9" s="34" t="s">
        <v>155</v>
      </c>
      <c r="AK9" s="83"/>
      <c r="AL9" s="83"/>
      <c r="AM9" s="83"/>
      <c r="AN9" s="203"/>
      <c r="AO9" s="83" t="s">
        <v>1529</v>
      </c>
      <c r="AP9" s="83" t="s">
        <v>1527</v>
      </c>
      <c r="AQ9" s="83" t="s">
        <v>1530</v>
      </c>
      <c r="AR9" s="83" t="s">
        <v>1531</v>
      </c>
      <c r="AS9" s="83" t="s">
        <v>1532</v>
      </c>
      <c r="AT9" s="83" t="s">
        <v>1533</v>
      </c>
      <c r="AU9" s="83" t="s">
        <v>1528</v>
      </c>
      <c r="AV9" s="83" t="s">
        <v>1534</v>
      </c>
      <c r="AW9" s="121"/>
      <c r="AX9" s="83" t="s">
        <v>1537</v>
      </c>
      <c r="AY9" s="83" t="s">
        <v>1199</v>
      </c>
      <c r="BA9" s="83" t="s">
        <v>1143</v>
      </c>
      <c r="BB9" s="83" t="s">
        <v>1298</v>
      </c>
      <c r="BC9" s="83" t="s">
        <v>1134</v>
      </c>
      <c r="BD9" s="83" t="s">
        <v>1203</v>
      </c>
      <c r="BE9" s="83" t="s">
        <v>1448</v>
      </c>
      <c r="BG9" s="34" t="s">
        <v>1488</v>
      </c>
      <c r="BH9" s="34" t="s">
        <v>1490</v>
      </c>
      <c r="BI9" s="34" t="s">
        <v>1491</v>
      </c>
      <c r="BJ9" s="34" t="s">
        <v>1287</v>
      </c>
      <c r="BL9" s="34" t="s">
        <v>1367</v>
      </c>
      <c r="BM9" s="34" t="s">
        <v>1379</v>
      </c>
      <c r="BN9" s="34" t="s">
        <v>1380</v>
      </c>
      <c r="BO9" s="34" t="s">
        <v>1381</v>
      </c>
      <c r="BP9" s="34" t="s">
        <v>1382</v>
      </c>
      <c r="BQ9" s="34" t="s">
        <v>1383</v>
      </c>
      <c r="BR9" s="34" t="s">
        <v>1384</v>
      </c>
      <c r="BS9" s="34" t="s">
        <v>1385</v>
      </c>
      <c r="BT9" s="34" t="s">
        <v>1386</v>
      </c>
      <c r="BU9" s="34" t="s">
        <v>1387</v>
      </c>
      <c r="BV9" s="34" t="s">
        <v>1388</v>
      </c>
      <c r="BW9" s="34" t="s">
        <v>1403</v>
      </c>
      <c r="BY9" s="83" t="s">
        <v>1536</v>
      </c>
    </row>
    <row r="10" spans="1:81" x14ac:dyDescent="0.35">
      <c r="A10" s="5" t="s">
        <v>90</v>
      </c>
      <c r="B10" s="5"/>
      <c r="C10" s="201"/>
      <c r="D10" s="201"/>
      <c r="E10" s="134">
        <f>SUM(E14:E769)</f>
        <v>0</v>
      </c>
      <c r="F10" s="134">
        <f>SUM(F14:F769)</f>
        <v>0</v>
      </c>
      <c r="G10" s="134">
        <f>SUM(G14:G769)</f>
        <v>0</v>
      </c>
      <c r="H10" s="13"/>
      <c r="I10" s="134">
        <f>SUM(I14:I769)</f>
        <v>0</v>
      </c>
      <c r="J10" s="134">
        <f>SUM(J14:J769)</f>
        <v>0</v>
      </c>
      <c r="K10" s="134">
        <f>SUM(K14:K769)</f>
        <v>0</v>
      </c>
      <c r="L10" s="13"/>
      <c r="N10" s="13"/>
      <c r="O10" s="13"/>
      <c r="P10" s="13"/>
      <c r="Q10" s="13"/>
      <c r="R10" s="13"/>
      <c r="S10" s="13"/>
      <c r="T10" s="13"/>
      <c r="U10" s="13"/>
      <c r="V10" s="13"/>
      <c r="W10" s="13"/>
      <c r="X10" s="13"/>
      <c r="Y10" s="13"/>
      <c r="Z10" s="13"/>
      <c r="AA10" s="13"/>
      <c r="AB10" s="13"/>
      <c r="AC10" s="13"/>
    </row>
    <row r="11" spans="1:81" x14ac:dyDescent="0.35">
      <c r="A11" s="5" t="s">
        <v>560</v>
      </c>
      <c r="B11" s="5"/>
      <c r="E11" s="119"/>
      <c r="G11" s="13"/>
      <c r="H11" s="13"/>
      <c r="I11" s="13"/>
      <c r="J11" s="13"/>
      <c r="K11" s="13"/>
      <c r="L11" s="13"/>
      <c r="M11" s="14" t="e">
        <f xml:space="preserve"> SUMPRODUCT(M14:M769,E14:E769)/SUM(E14:E769)</f>
        <v>#DIV/0!</v>
      </c>
      <c r="N11" s="14" t="e">
        <f xml:space="preserve"> SUMPRODUCT(N14:N769,E14:E769)/SUM(E14:E769)</f>
        <v>#DIV/0!</v>
      </c>
      <c r="O11" s="14" t="e">
        <f xml:space="preserve"> SUMPRODUCT(O14:O769,E14:E769)/SUM(E14:E769)</f>
        <v>#DIV/0!</v>
      </c>
      <c r="P11" s="18"/>
      <c r="Q11" s="18"/>
      <c r="R11" s="18"/>
      <c r="S11" s="18"/>
      <c r="T11" s="18"/>
      <c r="U11" s="18"/>
      <c r="V11" s="18"/>
      <c r="W11" s="18"/>
      <c r="X11" s="18"/>
      <c r="Y11" s="18"/>
      <c r="Z11" s="18"/>
      <c r="AB11" s="143" t="e">
        <f>O11/M11-1</f>
        <v>#DIV/0!</v>
      </c>
      <c r="AC11" s="143" t="e">
        <f>O11/N11-1</f>
        <v>#DIV/0!</v>
      </c>
    </row>
    <row r="12" spans="1:81" x14ac:dyDescent="0.35">
      <c r="A12" s="5" t="s">
        <v>561</v>
      </c>
      <c r="B12" s="5"/>
      <c r="C12" s="5"/>
      <c r="D12" s="72"/>
      <c r="E12" s="13"/>
      <c r="F12" s="13"/>
      <c r="G12" s="13"/>
      <c r="H12" s="13"/>
      <c r="I12" s="13"/>
      <c r="J12" s="13"/>
      <c r="K12" s="13"/>
      <c r="L12" s="13"/>
      <c r="M12" s="14" t="e">
        <f xml:space="preserve"> SUMPRODUCT(M14:M769,$I$14:$I$769)/SUM(I14:I769)</f>
        <v>#DIV/0!</v>
      </c>
      <c r="N12" s="14" t="e">
        <f>SUMPRODUCT(N14:N769,$I$14:$I$769)/SUM(I14:I769)</f>
        <v>#DIV/0!</v>
      </c>
      <c r="O12" s="14" t="e">
        <f>SUMPRODUCT(O14:O769,$I$14:$I$769)/SUM(I14:I769)</f>
        <v>#DIV/0!</v>
      </c>
      <c r="P12" s="18"/>
      <c r="Q12" s="18"/>
      <c r="R12" s="18"/>
      <c r="S12" s="18"/>
      <c r="T12" s="18"/>
      <c r="U12" s="18"/>
      <c r="V12" s="18"/>
      <c r="W12" s="18"/>
      <c r="X12" s="18"/>
      <c r="Y12" s="18"/>
      <c r="Z12" s="18"/>
      <c r="AB12" s="143" t="e">
        <f>O12/M12-1</f>
        <v>#DIV/0!</v>
      </c>
      <c r="AC12" s="143" t="e">
        <f>O12/N12-1</f>
        <v>#DIV/0!</v>
      </c>
      <c r="AY12" s="226"/>
    </row>
    <row r="13" spans="1:81" ht="8.25" customHeight="1" x14ac:dyDescent="0.35">
      <c r="A13" s="5"/>
      <c r="B13" s="5"/>
      <c r="C13" s="5"/>
      <c r="D13" s="5"/>
      <c r="E13" s="13"/>
      <c r="F13" s="13"/>
      <c r="G13" s="13"/>
      <c r="H13" s="13"/>
      <c r="I13" s="13"/>
      <c r="J13" s="13"/>
      <c r="K13" s="13"/>
      <c r="L13" s="13"/>
      <c r="M13" s="18"/>
      <c r="N13" s="18"/>
      <c r="O13" s="18"/>
      <c r="P13" s="18"/>
      <c r="Q13" s="18"/>
      <c r="R13" s="18"/>
      <c r="S13" s="18"/>
      <c r="T13" s="18"/>
      <c r="U13" s="18"/>
      <c r="V13" s="18"/>
      <c r="W13" s="18"/>
      <c r="X13" s="18"/>
      <c r="Y13" s="18"/>
      <c r="Z13" s="18"/>
      <c r="AB13" s="5"/>
      <c r="AC13" s="5"/>
    </row>
    <row r="14" spans="1:81" x14ac:dyDescent="0.35">
      <c r="A14" s="12" t="s">
        <v>210</v>
      </c>
      <c r="B14" s="12" t="s">
        <v>99</v>
      </c>
      <c r="C14" s="98"/>
      <c r="D14" s="98"/>
      <c r="E14" s="135"/>
      <c r="F14" s="135"/>
      <c r="G14" s="135"/>
      <c r="I14" s="135"/>
      <c r="J14" s="135"/>
      <c r="K14" s="135"/>
      <c r="M14" s="165"/>
      <c r="N14" s="165"/>
      <c r="O14" s="165"/>
      <c r="P14" s="165"/>
      <c r="Q14" s="165"/>
      <c r="R14" s="165"/>
      <c r="S14" s="165"/>
      <c r="T14" s="165"/>
      <c r="U14" s="165"/>
      <c r="V14" s="165"/>
      <c r="W14" s="165"/>
      <c r="X14" s="165"/>
      <c r="Y14" s="165"/>
      <c r="Z14" s="165"/>
      <c r="AA14"/>
      <c r="AB14" s="142" t="e">
        <f>O14/M14-1</f>
        <v>#DIV/0!</v>
      </c>
      <c r="AC14" s="142" t="e">
        <f>O14/N14-1</f>
        <v>#DIV/0!</v>
      </c>
      <c r="AD14" s="6"/>
      <c r="AE14" s="88" t="e">
        <f>E14/$E$10</f>
        <v>#DIV/0!</v>
      </c>
      <c r="AF14" s="142" t="e">
        <f>I14/$I$10</f>
        <v>#DIV/0!</v>
      </c>
      <c r="AH14" s="12" t="e">
        <f>IF(OR(AB14-$AB$11&gt;5%, $AB$11-AB14&gt;5%), "Y", "N")</f>
        <v>#DIV/0!</v>
      </c>
      <c r="AI14" s="12" t="e">
        <f>IF(AND(AH14="Y", AF14&gt;5%), "Y", "N")</f>
        <v>#DIV/0!</v>
      </c>
      <c r="AK14" s="409"/>
      <c r="AL14" s="409"/>
      <c r="AM14" s="409"/>
      <c r="AO14" s="177"/>
      <c r="AP14" s="177"/>
      <c r="AQ14" s="177"/>
      <c r="AR14" s="139"/>
      <c r="AS14" s="139"/>
      <c r="AT14" s="139"/>
      <c r="AU14" s="177"/>
      <c r="AV14" s="177"/>
      <c r="AX14" s="411">
        <f>$AO$2*(PRODUCT(AO14:AQ14,AU14)/(1-AR14-AS14-AT14))*AV14</f>
        <v>0</v>
      </c>
      <c r="AY14" s="80" t="str">
        <f>IF(ABS(O14-AX14)&gt;1, "ERROR", "OK")</f>
        <v>OK</v>
      </c>
      <c r="BA14" s="94"/>
      <c r="BB14" s="291"/>
      <c r="BC14" s="94"/>
      <c r="BD14" s="229"/>
      <c r="BE14" s="356"/>
      <c r="BG14" s="6">
        <f>E14*AO14</f>
        <v>0</v>
      </c>
      <c r="BH14" s="186" t="str">
        <f>IF(BA14="Platinum", AO14/$BH$3-1, IF(BA14="Gold", AO14/$BH$4-1, IF(BA14="Silver", AO14/$BH$5-1, IF( BA14="Bronze", AO14/$BH$6-1, IF(BA14="Catastrophic", AO14/$BH$7-1, "N/A")))))</f>
        <v>N/A</v>
      </c>
      <c r="BI14" s="6" t="str">
        <f>IF(BH14="N/A", "N/A", IF(BH14&gt;10%, "Y", IF(BH14&lt;-10%, "Y", "N")))</f>
        <v>N/A</v>
      </c>
      <c r="BJ14" t="e">
        <f>IF(AND(AF14&gt;=5%, BE14&lt;95%), "Y", "N")</f>
        <v>#DIV/0!</v>
      </c>
      <c r="BL14" t="str">
        <f>IF(ISBLANK('A2a.  Modified URRT Worksheet 1'!$G$78)=TRUE, "N/A", IF(O14*(1+'A2a.  Modified URRT Worksheet 1'!$G$78)='A2. Rate Change &amp; Enrollment'!P14, "OK", "ERROR"))</f>
        <v>N/A</v>
      </c>
      <c r="BM14" t="str">
        <f>IF(ISBLANK('A2a.  Modified URRT Worksheet 1'!$G$79)=TRUE, "N/A", IF(P14*(1+'A2a.  Modified URRT Worksheet 1'!$G$79)='A2. Rate Change &amp; Enrollment'!Q14, "OK", "ERROR"))</f>
        <v>N/A</v>
      </c>
      <c r="BN14" t="str">
        <f>IF(ISBLANK('A2a.  Modified URRT Worksheet 1'!$G$80)=TRUE, "N/A", IF(Q14*(1+'A2a.  Modified URRT Worksheet 1'!$G$80)='A2. Rate Change &amp; Enrollment'!R14, "OK", "ERROR"))</f>
        <v>N/A</v>
      </c>
      <c r="BO14" t="str">
        <f>IF(ISBLANK('A2a.  Modified URRT Worksheet 1'!$G$81)=TRUE, "N/A", IF(R14*(1+'A2a.  Modified URRT Worksheet 1'!$G$81)='A2. Rate Change &amp; Enrollment'!S14, "OK", "ERROR"))</f>
        <v>N/A</v>
      </c>
      <c r="BP14" t="str">
        <f>IF(ISBLANK('A2a.  Modified URRT Worksheet 1'!$G$82)=TRUE, "N/A", IF(S14*(1+'A2a.  Modified URRT Worksheet 1'!$G$82)='A2. Rate Change &amp; Enrollment'!T14, "OK", "ERROR"))</f>
        <v>N/A</v>
      </c>
      <c r="BQ14" t="str">
        <f>IF(ISBLANK('A2a.  Modified URRT Worksheet 1'!$G$83)=TRUE, "N/A", IF(T14*(1+'A2a.  Modified URRT Worksheet 1'!$G$83)='A2. Rate Change &amp; Enrollment'!U14, "OK", "ERROR"))</f>
        <v>N/A</v>
      </c>
      <c r="BR14" t="str">
        <f>IF(ISBLANK('A2a.  Modified URRT Worksheet 1'!$G$84)=TRUE, "N/A", IF(U14*(1+'A2a.  Modified URRT Worksheet 1'!$G$84)='A2. Rate Change &amp; Enrollment'!V14, "OK", "ERROR"))</f>
        <v>N/A</v>
      </c>
      <c r="BS14" t="str">
        <f>IF(ISBLANK('A2a.  Modified URRT Worksheet 1'!$G$85)=TRUE, "N/A", IF(V14*(1+'A2a.  Modified URRT Worksheet 1'!$G$85)='A2. Rate Change &amp; Enrollment'!W14, "OK", "ERROR"))</f>
        <v>N/A</v>
      </c>
      <c r="BT14" t="str">
        <f>IF(ISBLANK('A2a.  Modified URRT Worksheet 1'!$G$86)=TRUE, "N/A", IF(W14*(1+'A2a.  Modified URRT Worksheet 1'!$G$86)='A2. Rate Change &amp; Enrollment'!X14, "OK", "ERROR"))</f>
        <v>N/A</v>
      </c>
      <c r="BU14" t="str">
        <f>IF(ISBLANK('A2a.  Modified URRT Worksheet 1'!$G$87)=TRUE, "N/A", IF(X14*(1+'A2a.  Modified URRT Worksheet 1'!$G$87)='A2. Rate Change &amp; Enrollment'!Y14, "OK", "ERROR"))</f>
        <v>N/A</v>
      </c>
      <c r="BV14" t="str">
        <f>IF(ISBLANK('A2a.  Modified URRT Worksheet 1'!$G$88)=TRUE, "N/A", IF(Y14*(1+'A2a.  Modified URRT Worksheet 1'!$G$88)='A2. Rate Change &amp; Enrollment'!Z14, "OK", "ERROR"))</f>
        <v>N/A</v>
      </c>
      <c r="BW14" t="str">
        <f>IF(OR(BL14="ERROR", BM14="ERROR", BN14="ERROR", BO14="ERROR", BP14="ERROR", BQ14="ERROR", BR14="ERROR", BS14="ERROR", BT14="ERROR", BU14="ERROR", BV14="ERROR"), "ERROR", "OK")</f>
        <v>OK</v>
      </c>
      <c r="BY14" s="412">
        <f>PRODUCT(AO14:AQ14,AU14)/(1-AR14-AS14-AT14)*AV14</f>
        <v>0</v>
      </c>
      <c r="CC14" s="413"/>
    </row>
    <row r="15" spans="1:81" x14ac:dyDescent="0.35">
      <c r="A15" s="12" t="s">
        <v>211</v>
      </c>
      <c r="B15" s="12" t="s">
        <v>98</v>
      </c>
      <c r="C15" s="98"/>
      <c r="D15" s="98"/>
      <c r="E15" s="135"/>
      <c r="F15" s="135"/>
      <c r="G15" s="135"/>
      <c r="I15" s="135"/>
      <c r="J15" s="135"/>
      <c r="K15" s="135"/>
      <c r="M15" s="165"/>
      <c r="N15" s="165"/>
      <c r="O15" s="165"/>
      <c r="P15" s="165"/>
      <c r="Q15" s="165"/>
      <c r="R15" s="165"/>
      <c r="S15" s="165"/>
      <c r="T15" s="165"/>
      <c r="U15" s="165"/>
      <c r="V15" s="165"/>
      <c r="W15" s="165"/>
      <c r="X15" s="165"/>
      <c r="Y15" s="165"/>
      <c r="Z15" s="165"/>
      <c r="AA15"/>
      <c r="AB15" s="142" t="e">
        <f>O15/M15-1</f>
        <v>#DIV/0!</v>
      </c>
      <c r="AC15" s="142" t="e">
        <f>O15/N15-1</f>
        <v>#DIV/0!</v>
      </c>
      <c r="AD15" s="6"/>
      <c r="AE15" s="88" t="e">
        <f>E15/$E$10</f>
        <v>#DIV/0!</v>
      </c>
      <c r="AF15" s="142" t="e">
        <f>I15/$I$10</f>
        <v>#DIV/0!</v>
      </c>
      <c r="AH15" s="12" t="e">
        <f>IF(OR(AB15-$AB$11&gt;5%, $AB$11-AB15&gt;5%), "Y", "N")</f>
        <v>#DIV/0!</v>
      </c>
      <c r="AI15" s="12" t="e">
        <f t="shared" ref="AI15:AI17" si="0">IF(AND(AH15="Y", AF15&gt;5%), "Y", "N")</f>
        <v>#DIV/0!</v>
      </c>
      <c r="AK15" s="409"/>
      <c r="AL15" s="409"/>
      <c r="AM15" s="409"/>
      <c r="AO15" s="177"/>
      <c r="AP15" s="177"/>
      <c r="AQ15" s="177"/>
      <c r="AR15" s="139"/>
      <c r="AS15" s="177"/>
      <c r="AT15" s="177"/>
      <c r="AU15" s="177"/>
      <c r="AV15" s="177"/>
      <c r="AX15" s="411">
        <f t="shared" ref="AX15:AX18" si="1">$AO$2*(PRODUCT(AO15:AQ15,AU15)/(1-AR15-AS15-AT15))*AV15</f>
        <v>0</v>
      </c>
      <c r="AY15" s="80" t="str">
        <f t="shared" ref="AY15:AY18" si="2">IF(ABS(O15-AX15)&gt;1, "ERROR", "OK")</f>
        <v>OK</v>
      </c>
      <c r="BA15" s="94"/>
      <c r="BB15" s="291"/>
      <c r="BC15" s="94"/>
      <c r="BD15" s="229"/>
      <c r="BE15" s="356"/>
      <c r="BG15" s="6">
        <f>E15*AO15</f>
        <v>0</v>
      </c>
      <c r="BH15" s="186" t="str">
        <f>IF(BA15="Platinum", AO15/$BH$3-1, IF(BA15="Gold", AO15/$BH$4-1, IF(BA15="Silver", AO15/$BH$5-1, IF( BA15="Bronze", AO15/$BH$6-1, IF(BA15="Catastrophic", AO15/$BH$7-1, "N/A")))))</f>
        <v>N/A</v>
      </c>
      <c r="BI15" s="6" t="str">
        <f>IF(BH15="N/A", "N/A", IF(BH15&gt;10%, "Y", IF(BH15&lt;-10%, "Y", "N")))</f>
        <v>N/A</v>
      </c>
      <c r="BJ15" t="e">
        <f>IF(AND(AF15&gt;=5%, BE15&lt;95%), "Y", "N")</f>
        <v>#DIV/0!</v>
      </c>
      <c r="BL15" t="str">
        <f>IF(ISBLANK('A2a.  Modified URRT Worksheet 1'!$G$78)=TRUE, "N/A", IF(O15*(1+'A2a.  Modified URRT Worksheet 1'!$G$78)='A2. Rate Change &amp; Enrollment'!P15, "OK", "ERROR"))</f>
        <v>N/A</v>
      </c>
      <c r="BM15" t="str">
        <f>IF(ISBLANK('A2a.  Modified URRT Worksheet 1'!$G$79)=TRUE, "N/A", IF(P15*(1+'A2a.  Modified URRT Worksheet 1'!$G$79)='A2. Rate Change &amp; Enrollment'!Q15, "OK", "ERROR"))</f>
        <v>N/A</v>
      </c>
      <c r="BN15" t="str">
        <f>IF(ISBLANK('A2a.  Modified URRT Worksheet 1'!$G$80)=TRUE, "N/A", IF(Q15*(1+'A2a.  Modified URRT Worksheet 1'!$G$80)='A2. Rate Change &amp; Enrollment'!R15, "OK", "ERROR"))</f>
        <v>N/A</v>
      </c>
      <c r="BO15" t="str">
        <f>IF(ISBLANK('A2a.  Modified URRT Worksheet 1'!$G$81)=TRUE, "N/A", IF(R15*(1+'A2a.  Modified URRT Worksheet 1'!$G$81)='A2. Rate Change &amp; Enrollment'!S15, "OK", "ERROR"))</f>
        <v>N/A</v>
      </c>
      <c r="BP15" t="str">
        <f>IF(ISBLANK('A2a.  Modified URRT Worksheet 1'!$G$82)=TRUE, "N/A", IF(S15*(1+'A2a.  Modified URRT Worksheet 1'!$G$82)='A2. Rate Change &amp; Enrollment'!T15, "OK", "ERROR"))</f>
        <v>N/A</v>
      </c>
      <c r="BQ15" t="str">
        <f>IF(ISBLANK('A2a.  Modified URRT Worksheet 1'!$G$83)=TRUE, "N/A", IF(T15*(1+'A2a.  Modified URRT Worksheet 1'!$G$83)='A2. Rate Change &amp; Enrollment'!U15, "OK", "ERROR"))</f>
        <v>N/A</v>
      </c>
      <c r="BR15" t="str">
        <f>IF(ISBLANK('A2a.  Modified URRT Worksheet 1'!$G$84)=TRUE, "N/A", IF(U15*(1+'A2a.  Modified URRT Worksheet 1'!$G$84)='A2. Rate Change &amp; Enrollment'!V15, "OK", "ERROR"))</f>
        <v>N/A</v>
      </c>
      <c r="BS15" t="str">
        <f>IF(ISBLANK('A2a.  Modified URRT Worksheet 1'!$G$85)=TRUE, "N/A", IF(V15*(1+'A2a.  Modified URRT Worksheet 1'!$G$85)='A2. Rate Change &amp; Enrollment'!W15, "OK", "ERROR"))</f>
        <v>N/A</v>
      </c>
      <c r="BT15" t="str">
        <f>IF(ISBLANK('A2a.  Modified URRT Worksheet 1'!$G$86)=TRUE, "N/A", IF(W15*(1+'A2a.  Modified URRT Worksheet 1'!$G$86)='A2. Rate Change &amp; Enrollment'!X15, "OK", "ERROR"))</f>
        <v>N/A</v>
      </c>
      <c r="BU15" t="str">
        <f>IF(ISBLANK('A2a.  Modified URRT Worksheet 1'!$G$87)=TRUE, "N/A", IF(X15*(1+'A2a.  Modified URRT Worksheet 1'!$G$87)='A2. Rate Change &amp; Enrollment'!Y15, "OK", "ERROR"))</f>
        <v>N/A</v>
      </c>
      <c r="BV15" t="str">
        <f>IF(ISBLANK('A2a.  Modified URRT Worksheet 1'!$G$88)=TRUE, "N/A", IF(Y15*(1+'A2a.  Modified URRT Worksheet 1'!$G$88)='A2. Rate Change &amp; Enrollment'!Z15, "OK", "ERROR"))</f>
        <v>N/A</v>
      </c>
      <c r="BW15" t="str">
        <f t="shared" ref="BW15:BW17" si="3">IF(OR(BL15="ERROR", BM15="ERROR", BN15="ERROR", BO15="ERROR", BP15="ERROR", BQ15="ERROR", BR15="ERROR", BS15="ERROR", BT15="ERROR", BU15="ERROR", BV15="ERROR"), "ERROR", "OK")</f>
        <v>OK</v>
      </c>
      <c r="BY15" s="412">
        <f>PRODUCT(AO15:AQ15,AU15)/(1-AR15-AS15-AT15)*AV15</f>
        <v>0</v>
      </c>
    </row>
    <row r="16" spans="1:81" x14ac:dyDescent="0.35">
      <c r="A16" s="12" t="s">
        <v>212</v>
      </c>
      <c r="B16" s="12" t="s">
        <v>97</v>
      </c>
      <c r="C16" s="98"/>
      <c r="D16" s="98"/>
      <c r="E16" s="135"/>
      <c r="F16" s="135"/>
      <c r="G16" s="135"/>
      <c r="I16" s="135"/>
      <c r="J16" s="135"/>
      <c r="K16" s="135"/>
      <c r="M16" s="165"/>
      <c r="N16" s="165"/>
      <c r="O16" s="165"/>
      <c r="P16" s="165"/>
      <c r="Q16" s="165"/>
      <c r="R16" s="165"/>
      <c r="S16" s="165"/>
      <c r="T16" s="165"/>
      <c r="U16" s="165"/>
      <c r="V16" s="165"/>
      <c r="W16" s="165"/>
      <c r="X16" s="165"/>
      <c r="Y16" s="165"/>
      <c r="Z16" s="165"/>
      <c r="AA16"/>
      <c r="AB16" s="142" t="e">
        <f>O16/M16-1</f>
        <v>#DIV/0!</v>
      </c>
      <c r="AC16" s="142" t="e">
        <f>O16/N16-1</f>
        <v>#DIV/0!</v>
      </c>
      <c r="AD16" s="6"/>
      <c r="AE16" s="88" t="e">
        <f>E16/$E$10</f>
        <v>#DIV/0!</v>
      </c>
      <c r="AF16" s="142" t="e">
        <f>I16/$I$10</f>
        <v>#DIV/0!</v>
      </c>
      <c r="AH16" s="12" t="e">
        <f>IF(OR(AB16-$AB$11&gt;5%, $AB$11-AB16&gt;5%), "Y", "N")</f>
        <v>#DIV/0!</v>
      </c>
      <c r="AI16" s="12" t="e">
        <f t="shared" si="0"/>
        <v>#DIV/0!</v>
      </c>
      <c r="AK16" s="409"/>
      <c r="AL16" s="409"/>
      <c r="AM16" s="409"/>
      <c r="AO16" s="177"/>
      <c r="AP16" s="177"/>
      <c r="AQ16" s="177"/>
      <c r="AR16" s="139"/>
      <c r="AS16" s="177"/>
      <c r="AT16" s="177"/>
      <c r="AU16" s="177"/>
      <c r="AV16" s="177"/>
      <c r="AX16" s="411">
        <f t="shared" si="1"/>
        <v>0</v>
      </c>
      <c r="AY16" s="80" t="str">
        <f t="shared" si="2"/>
        <v>OK</v>
      </c>
      <c r="BA16" s="94"/>
      <c r="BB16" s="291"/>
      <c r="BC16" s="94"/>
      <c r="BD16" s="229"/>
      <c r="BE16" s="356"/>
      <c r="BG16" s="6">
        <f>E16*AO16</f>
        <v>0</v>
      </c>
      <c r="BH16" s="186" t="str">
        <f>IF(BA16="Platinum", AO16/$BH$3-1, IF(BA16="Gold", AO16/$BH$4-1, IF(BA16="Silver", AO16/$BH$5-1, IF( BA16="Bronze", AO16/$BH$6-1, IF(BA16="Catastrophic", AO16/$BH$7-1, "N/A")))))</f>
        <v>N/A</v>
      </c>
      <c r="BI16" s="6" t="str">
        <f>IF(BH16="N/A", "N/A", IF(BH16&gt;10%, "Y", IF(BH16&lt;-10%, "Y", "N")))</f>
        <v>N/A</v>
      </c>
      <c r="BJ16" t="e">
        <f>IF(AND(AF16&gt;=5%, BE16&lt;95%), "Y", "N")</f>
        <v>#DIV/0!</v>
      </c>
      <c r="BL16" t="str">
        <f>IF(ISBLANK('A2a.  Modified URRT Worksheet 1'!$G$78)=TRUE, "N/A", IF(O16*(1+'A2a.  Modified URRT Worksheet 1'!$G$78)='A2. Rate Change &amp; Enrollment'!P16, "OK", "ERROR"))</f>
        <v>N/A</v>
      </c>
      <c r="BM16" t="str">
        <f>IF(ISBLANK('A2a.  Modified URRT Worksheet 1'!$G$79)=TRUE, "N/A", IF(P16*(1+'A2a.  Modified URRT Worksheet 1'!$G$79)='A2. Rate Change &amp; Enrollment'!Q16, "OK", "ERROR"))</f>
        <v>N/A</v>
      </c>
      <c r="BN16" t="str">
        <f>IF(ISBLANK('A2a.  Modified URRT Worksheet 1'!$G$80)=TRUE, "N/A", IF(Q16*(1+'A2a.  Modified URRT Worksheet 1'!$G$80)='A2. Rate Change &amp; Enrollment'!R16, "OK", "ERROR"))</f>
        <v>N/A</v>
      </c>
      <c r="BO16" t="str">
        <f>IF(ISBLANK('A2a.  Modified URRT Worksheet 1'!$G$81)=TRUE, "N/A", IF(R16*(1+'A2a.  Modified URRT Worksheet 1'!$G$81)='A2. Rate Change &amp; Enrollment'!S16, "OK", "ERROR"))</f>
        <v>N/A</v>
      </c>
      <c r="BP16" t="str">
        <f>IF(ISBLANK('A2a.  Modified URRT Worksheet 1'!$G$82)=TRUE, "N/A", IF(S16*(1+'A2a.  Modified URRT Worksheet 1'!$G$82)='A2. Rate Change &amp; Enrollment'!T16, "OK", "ERROR"))</f>
        <v>N/A</v>
      </c>
      <c r="BQ16" t="str">
        <f>IF(ISBLANK('A2a.  Modified URRT Worksheet 1'!$G$83)=TRUE, "N/A", IF(T16*(1+'A2a.  Modified URRT Worksheet 1'!$G$83)='A2. Rate Change &amp; Enrollment'!U16, "OK", "ERROR"))</f>
        <v>N/A</v>
      </c>
      <c r="BR16" t="str">
        <f>IF(ISBLANK('A2a.  Modified URRT Worksheet 1'!$G$84)=TRUE, "N/A", IF(U16*(1+'A2a.  Modified URRT Worksheet 1'!$G$84)='A2. Rate Change &amp; Enrollment'!V16, "OK", "ERROR"))</f>
        <v>N/A</v>
      </c>
      <c r="BS16" t="str">
        <f>IF(ISBLANK('A2a.  Modified URRT Worksheet 1'!$G$85)=TRUE, "N/A", IF(V16*(1+'A2a.  Modified URRT Worksheet 1'!$G$85)='A2. Rate Change &amp; Enrollment'!W16, "OK", "ERROR"))</f>
        <v>N/A</v>
      </c>
      <c r="BT16" t="str">
        <f>IF(ISBLANK('A2a.  Modified URRT Worksheet 1'!$G$86)=TRUE, "N/A", IF(W16*(1+'A2a.  Modified URRT Worksheet 1'!$G$86)='A2. Rate Change &amp; Enrollment'!X16, "OK", "ERROR"))</f>
        <v>N/A</v>
      </c>
      <c r="BU16" t="str">
        <f>IF(ISBLANK('A2a.  Modified URRT Worksheet 1'!$G$87)=TRUE, "N/A", IF(X16*(1+'A2a.  Modified URRT Worksheet 1'!$G$87)='A2. Rate Change &amp; Enrollment'!Y16, "OK", "ERROR"))</f>
        <v>N/A</v>
      </c>
      <c r="BV16" t="str">
        <f>IF(ISBLANK('A2a.  Modified URRT Worksheet 1'!$G$88)=TRUE, "N/A", IF(Y16*(1+'A2a.  Modified URRT Worksheet 1'!$G$88)='A2. Rate Change &amp; Enrollment'!Z16, "OK", "ERROR"))</f>
        <v>N/A</v>
      </c>
      <c r="BW16" t="str">
        <f t="shared" si="3"/>
        <v>OK</v>
      </c>
      <c r="BY16" s="412">
        <f>PRODUCT(AO16:AQ16,AU16)/(1-AR16-AS16-AT16)*AV16</f>
        <v>0</v>
      </c>
    </row>
    <row r="17" spans="1:77" x14ac:dyDescent="0.35">
      <c r="A17" s="12" t="s">
        <v>213</v>
      </c>
      <c r="B17" s="12" t="s">
        <v>96</v>
      </c>
      <c r="C17" s="98"/>
      <c r="D17" s="98"/>
      <c r="E17" s="135"/>
      <c r="F17" s="135"/>
      <c r="G17" s="135"/>
      <c r="I17" s="135"/>
      <c r="J17" s="135"/>
      <c r="K17" s="135"/>
      <c r="M17" s="165"/>
      <c r="N17" s="165"/>
      <c r="O17" s="165"/>
      <c r="P17" s="165"/>
      <c r="Q17" s="165"/>
      <c r="R17" s="165"/>
      <c r="S17" s="165"/>
      <c r="T17" s="165"/>
      <c r="U17" s="165"/>
      <c r="V17" s="165"/>
      <c r="W17" s="165"/>
      <c r="X17" s="165"/>
      <c r="Y17" s="165"/>
      <c r="Z17" s="165"/>
      <c r="AA17"/>
      <c r="AB17" s="142" t="e">
        <f>O17/M17-1</f>
        <v>#DIV/0!</v>
      </c>
      <c r="AC17" s="142" t="e">
        <f>O17/N17-1</f>
        <v>#DIV/0!</v>
      </c>
      <c r="AD17" s="6"/>
      <c r="AE17" s="88" t="e">
        <f>E17/$E$10</f>
        <v>#DIV/0!</v>
      </c>
      <c r="AF17" s="142" t="e">
        <f>I17/$I$10</f>
        <v>#DIV/0!</v>
      </c>
      <c r="AH17" s="12" t="e">
        <f>IF(OR(AB17-$AB$11&gt;5%, $AB$11-AB17&gt;5%), "Y", "N")</f>
        <v>#DIV/0!</v>
      </c>
      <c r="AI17" s="12" t="e">
        <f t="shared" si="0"/>
        <v>#DIV/0!</v>
      </c>
      <c r="AK17" s="409"/>
      <c r="AL17" s="409"/>
      <c r="AM17" s="409"/>
      <c r="AO17" s="177"/>
      <c r="AP17" s="177"/>
      <c r="AQ17" s="177"/>
      <c r="AR17" s="139"/>
      <c r="AS17" s="177"/>
      <c r="AT17" s="177"/>
      <c r="AU17" s="177"/>
      <c r="AV17" s="177"/>
      <c r="AX17" s="411">
        <f t="shared" si="1"/>
        <v>0</v>
      </c>
      <c r="AY17" s="80" t="str">
        <f t="shared" si="2"/>
        <v>OK</v>
      </c>
      <c r="BA17" s="94"/>
      <c r="BB17" s="291"/>
      <c r="BC17" s="94"/>
      <c r="BD17" s="229"/>
      <c r="BE17" s="356"/>
      <c r="BG17" s="6">
        <f>E17*AO17</f>
        <v>0</v>
      </c>
      <c r="BH17" s="186" t="str">
        <f>IF(BA17="Platinum", AO17/$BH$3-1, IF(BA17="Gold", AO17/$BH$4-1, IF(BA17="Silver", AO17/$BH$5-1, IF( BA17="Bronze", AO17/$BH$6-1, IF(BA17="Catastrophic", AO17/$BH$7-1, "N/A")))))</f>
        <v>N/A</v>
      </c>
      <c r="BI17" s="6" t="str">
        <f>IF(BH17="N/A", "N/A", IF(BH17&gt;10%, "Y", IF(BH17&lt;-10%, "Y", "N")))</f>
        <v>N/A</v>
      </c>
      <c r="BJ17" t="e">
        <f>IF(AND(AF17&gt;=5%, BE17&lt;95%), "Y", "N")</f>
        <v>#DIV/0!</v>
      </c>
      <c r="BL17" t="str">
        <f>IF(ISBLANK('A2a.  Modified URRT Worksheet 1'!$G$78)=TRUE, "N/A", IF(O17*(1+'A2a.  Modified URRT Worksheet 1'!$G$78)='A2. Rate Change &amp; Enrollment'!P17, "OK", "ERROR"))</f>
        <v>N/A</v>
      </c>
      <c r="BM17" t="str">
        <f>IF(ISBLANK('A2a.  Modified URRT Worksheet 1'!$G$79)=TRUE, "N/A", IF(P17*(1+'A2a.  Modified URRT Worksheet 1'!$G$79)='A2. Rate Change &amp; Enrollment'!Q17, "OK", "ERROR"))</f>
        <v>N/A</v>
      </c>
      <c r="BN17" t="str">
        <f>IF(ISBLANK('A2a.  Modified URRT Worksheet 1'!$G$80)=TRUE, "N/A", IF(Q17*(1+'A2a.  Modified URRT Worksheet 1'!$G$80)='A2. Rate Change &amp; Enrollment'!R17, "OK", "ERROR"))</f>
        <v>N/A</v>
      </c>
      <c r="BO17" t="str">
        <f>IF(ISBLANK('A2a.  Modified URRT Worksheet 1'!$G$81)=TRUE, "N/A", IF(R17*(1+'A2a.  Modified URRT Worksheet 1'!$G$81)='A2. Rate Change &amp; Enrollment'!S17, "OK", "ERROR"))</f>
        <v>N/A</v>
      </c>
      <c r="BP17" t="str">
        <f>IF(ISBLANK('A2a.  Modified URRT Worksheet 1'!$G$82)=TRUE, "N/A", IF(S17*(1+'A2a.  Modified URRT Worksheet 1'!$G$82)='A2. Rate Change &amp; Enrollment'!T17, "OK", "ERROR"))</f>
        <v>N/A</v>
      </c>
      <c r="BQ17" t="str">
        <f>IF(ISBLANK('A2a.  Modified URRT Worksheet 1'!$G$83)=TRUE, "N/A", IF(T17*(1+'A2a.  Modified URRT Worksheet 1'!$G$83)='A2. Rate Change &amp; Enrollment'!U17, "OK", "ERROR"))</f>
        <v>N/A</v>
      </c>
      <c r="BR17" t="str">
        <f>IF(ISBLANK('A2a.  Modified URRT Worksheet 1'!$G$84)=TRUE, "N/A", IF(U17*(1+'A2a.  Modified URRT Worksheet 1'!$G$84)='A2. Rate Change &amp; Enrollment'!V17, "OK", "ERROR"))</f>
        <v>N/A</v>
      </c>
      <c r="BS17" t="str">
        <f>IF(ISBLANK('A2a.  Modified URRT Worksheet 1'!$G$85)=TRUE, "N/A", IF(V17*(1+'A2a.  Modified URRT Worksheet 1'!$G$85)='A2. Rate Change &amp; Enrollment'!W17, "OK", "ERROR"))</f>
        <v>N/A</v>
      </c>
      <c r="BT17" t="str">
        <f>IF(ISBLANK('A2a.  Modified URRT Worksheet 1'!$G$86)=TRUE, "N/A", IF(W17*(1+'A2a.  Modified URRT Worksheet 1'!$G$86)='A2. Rate Change &amp; Enrollment'!X17, "OK", "ERROR"))</f>
        <v>N/A</v>
      </c>
      <c r="BU17" t="str">
        <f>IF(ISBLANK('A2a.  Modified URRT Worksheet 1'!$G$87)=TRUE, "N/A", IF(X17*(1+'A2a.  Modified URRT Worksheet 1'!$G$87)='A2. Rate Change &amp; Enrollment'!Y17, "OK", "ERROR"))</f>
        <v>N/A</v>
      </c>
      <c r="BV17" t="str">
        <f>IF(ISBLANK('A2a.  Modified URRT Worksheet 1'!$G$88)=TRUE, "N/A", IF(Y17*(1+'A2a.  Modified URRT Worksheet 1'!$G$88)='A2. Rate Change &amp; Enrollment'!Z17, "OK", "ERROR"))</f>
        <v>N/A</v>
      </c>
      <c r="BW17" t="str">
        <f t="shared" si="3"/>
        <v>OK</v>
      </c>
      <c r="BY17" s="412">
        <f>PRODUCT(AO17:AQ17,AU17)/(1-AR17-AS17-AT17)*AV17</f>
        <v>0</v>
      </c>
    </row>
    <row r="18" spans="1:77" x14ac:dyDescent="0.35">
      <c r="A18" s="12" t="s">
        <v>1408</v>
      </c>
      <c r="B18" s="12" t="s">
        <v>21</v>
      </c>
      <c r="C18" s="98"/>
      <c r="D18" s="98"/>
      <c r="E18" s="135"/>
      <c r="F18" s="135"/>
      <c r="G18" s="135"/>
      <c r="I18" s="135"/>
      <c r="J18" s="135"/>
      <c r="K18" s="135"/>
      <c r="M18" s="165"/>
      <c r="N18" s="165"/>
      <c r="O18" s="165"/>
      <c r="P18" s="165"/>
      <c r="Q18" s="165"/>
      <c r="R18" s="165"/>
      <c r="S18" s="165"/>
      <c r="T18" s="165"/>
      <c r="U18" s="165"/>
      <c r="V18" s="165"/>
      <c r="W18" s="165"/>
      <c r="X18" s="165"/>
      <c r="Y18" s="165"/>
      <c r="Z18" s="165"/>
      <c r="AA18"/>
      <c r="AB18" s="142" t="e">
        <f>O18/M18-1</f>
        <v>#DIV/0!</v>
      </c>
      <c r="AC18" s="142" t="e">
        <f>O18/N18-1</f>
        <v>#DIV/0!</v>
      </c>
      <c r="AD18" s="6"/>
      <c r="AE18" s="88" t="e">
        <f>E18/$E$10</f>
        <v>#DIV/0!</v>
      </c>
      <c r="AF18" s="142" t="e">
        <f>I18/$I$10</f>
        <v>#DIV/0!</v>
      </c>
      <c r="AH18" s="12" t="e">
        <f>IF(OR(AB18-$AB$11&gt;5%, $AB$11-AB18&gt;5%), "Y", "N")</f>
        <v>#DIV/0!</v>
      </c>
      <c r="AI18" s="12" t="e">
        <f t="shared" ref="AI18" si="4">IF(AND(AH18="Y", AF18&gt;5%), "Y", "N")</f>
        <v>#DIV/0!</v>
      </c>
      <c r="AK18" s="409"/>
      <c r="AL18" s="409"/>
      <c r="AM18" s="409"/>
      <c r="AO18" s="177"/>
      <c r="AP18" s="177"/>
      <c r="AQ18" s="177"/>
      <c r="AR18" s="139"/>
      <c r="AS18" s="177"/>
      <c r="AT18" s="177"/>
      <c r="AU18" s="177"/>
      <c r="AV18" s="177"/>
      <c r="AX18" s="411">
        <f t="shared" si="1"/>
        <v>0</v>
      </c>
      <c r="AY18" s="80" t="str">
        <f t="shared" si="2"/>
        <v>OK</v>
      </c>
      <c r="BA18" s="94"/>
      <c r="BB18" s="291"/>
      <c r="BC18" s="94"/>
      <c r="BD18" s="229"/>
      <c r="BE18" s="356"/>
      <c r="BG18" s="6">
        <f>E18*AO18</f>
        <v>0</v>
      </c>
      <c r="BH18" s="186" t="str">
        <f>IF(BA18="Platinum", AO18/$BH$3-1, IF(BA18="Gold", AO18/$BH$4-1, IF(BA18="Silver", AO18/$BH$5-1, IF( BA18="Bronze", AO18/$BH$6-1, IF(BA18="Catastrophic", AO18/$BH$7-1, "N/A")))))</f>
        <v>N/A</v>
      </c>
      <c r="BI18" s="6" t="str">
        <f>IF(BH18="N/A", "N/A", IF(BH18&gt;10%, "Y", IF(BH18&lt;-10%, "Y", "N")))</f>
        <v>N/A</v>
      </c>
      <c r="BJ18" t="e">
        <f>IF(AND(AF18&gt;=5%, BE18&lt;95%), "Y", "N")</f>
        <v>#DIV/0!</v>
      </c>
      <c r="BL18" t="str">
        <f>IF(ISBLANK('A2a.  Modified URRT Worksheet 1'!$G$78)=TRUE, "N/A", IF(O18*(1+'A2a.  Modified URRT Worksheet 1'!$G$78)='A2. Rate Change &amp; Enrollment'!P18, "OK", "ERROR"))</f>
        <v>N/A</v>
      </c>
      <c r="BM18" t="str">
        <f>IF(ISBLANK('A2a.  Modified URRT Worksheet 1'!$G$79)=TRUE, "N/A", IF(P18*(1+'A2a.  Modified URRT Worksheet 1'!$G$79)='A2. Rate Change &amp; Enrollment'!Q18, "OK", "ERROR"))</f>
        <v>N/A</v>
      </c>
      <c r="BN18" t="str">
        <f>IF(ISBLANK('A2a.  Modified URRT Worksheet 1'!$G$80)=TRUE, "N/A", IF(Q18*(1+'A2a.  Modified URRT Worksheet 1'!$G$80)='A2. Rate Change &amp; Enrollment'!R18, "OK", "ERROR"))</f>
        <v>N/A</v>
      </c>
      <c r="BO18" t="str">
        <f>IF(ISBLANK('A2a.  Modified URRT Worksheet 1'!$G$81)=TRUE, "N/A", IF(R18*(1+'A2a.  Modified URRT Worksheet 1'!$G$81)='A2. Rate Change &amp; Enrollment'!S18, "OK", "ERROR"))</f>
        <v>N/A</v>
      </c>
      <c r="BP18" t="str">
        <f>IF(ISBLANK('A2a.  Modified URRT Worksheet 1'!$G$82)=TRUE, "N/A", IF(S18*(1+'A2a.  Modified URRT Worksheet 1'!$G$82)='A2. Rate Change &amp; Enrollment'!T18, "OK", "ERROR"))</f>
        <v>N/A</v>
      </c>
      <c r="BQ18" t="str">
        <f>IF(ISBLANK('A2a.  Modified URRT Worksheet 1'!$G$83)=TRUE, "N/A", IF(T18*(1+'A2a.  Modified URRT Worksheet 1'!$G$83)='A2. Rate Change &amp; Enrollment'!U18, "OK", "ERROR"))</f>
        <v>N/A</v>
      </c>
      <c r="BR18" t="str">
        <f>IF(ISBLANK('A2a.  Modified URRT Worksheet 1'!$G$84)=TRUE, "N/A", IF(U18*(1+'A2a.  Modified URRT Worksheet 1'!$G$84)='A2. Rate Change &amp; Enrollment'!V18, "OK", "ERROR"))</f>
        <v>N/A</v>
      </c>
      <c r="BS18" t="str">
        <f>IF(ISBLANK('A2a.  Modified URRT Worksheet 1'!$G$85)=TRUE, "N/A", IF(V18*(1+'A2a.  Modified URRT Worksheet 1'!$G$85)='A2. Rate Change &amp; Enrollment'!W18, "OK", "ERROR"))</f>
        <v>N/A</v>
      </c>
      <c r="BT18" t="str">
        <f>IF(ISBLANK('A2a.  Modified URRT Worksheet 1'!$G$86)=TRUE, "N/A", IF(W18*(1+'A2a.  Modified URRT Worksheet 1'!$G$86)='A2. Rate Change &amp; Enrollment'!X18, "OK", "ERROR"))</f>
        <v>N/A</v>
      </c>
      <c r="BU18" t="str">
        <f>IF(ISBLANK('A2a.  Modified URRT Worksheet 1'!$G$87)=TRUE, "N/A", IF(X18*(1+'A2a.  Modified URRT Worksheet 1'!$G$87)='A2. Rate Change &amp; Enrollment'!Y18, "OK", "ERROR"))</f>
        <v>N/A</v>
      </c>
      <c r="BV18" t="str">
        <f>IF(ISBLANK('A2a.  Modified URRT Worksheet 1'!$G$88)=TRUE, "N/A", IF(Y18*(1+'A2a.  Modified URRT Worksheet 1'!$G$88)='A2. Rate Change &amp; Enrollment'!Z18, "OK", "ERROR"))</f>
        <v>N/A</v>
      </c>
      <c r="BW18" t="str">
        <f t="shared" ref="BW18" si="5">IF(OR(BL18="ERROR", BM18="ERROR", BN18="ERROR", BO18="ERROR", BP18="ERROR", BQ18="ERROR", BR18="ERROR", BS18="ERROR", BT18="ERROR", BU18="ERROR", BV18="ERROR"), "ERROR", "OK")</f>
        <v>OK</v>
      </c>
      <c r="BY18" s="412">
        <f>PRODUCT(AO18:AQ18,AU18)/(1-AR18-AS18-AT18)*AV18</f>
        <v>0</v>
      </c>
    </row>
    <row r="19" spans="1:77" x14ac:dyDescent="0.35">
      <c r="A19" s="72"/>
      <c r="C19" s="93"/>
      <c r="D19" s="93"/>
      <c r="E19" s="102"/>
      <c r="F19" s="102"/>
      <c r="G19" s="102"/>
      <c r="H19"/>
      <c r="I19" s="102"/>
      <c r="J19" s="102"/>
      <c r="K19" s="102"/>
      <c r="M19" s="93"/>
      <c r="N19" s="93"/>
      <c r="O19" s="93"/>
      <c r="P19" s="93"/>
      <c r="Q19" s="93"/>
      <c r="R19" s="93"/>
      <c r="S19" s="93"/>
      <c r="T19" s="93"/>
      <c r="U19" s="93"/>
      <c r="V19" s="93"/>
      <c r="W19" s="93"/>
      <c r="X19" s="93"/>
      <c r="Y19" s="93"/>
      <c r="Z19" s="93"/>
      <c r="AA19"/>
      <c r="AE19" s="103"/>
    </row>
    <row r="20" spans="1:77" x14ac:dyDescent="0.35">
      <c r="A20" t="s">
        <v>1</v>
      </c>
      <c r="B20" s="98"/>
      <c r="C20" s="98"/>
      <c r="D20" s="98"/>
      <c r="E20" s="135"/>
      <c r="F20" s="135"/>
      <c r="G20" s="135"/>
      <c r="I20" s="135"/>
      <c r="J20" s="135"/>
      <c r="K20" s="135"/>
      <c r="M20" s="131"/>
      <c r="N20" s="131"/>
      <c r="O20" s="131"/>
      <c r="P20" s="131"/>
      <c r="Q20" s="131"/>
      <c r="R20" s="131"/>
      <c r="S20" s="131"/>
      <c r="T20" s="131"/>
      <c r="U20" s="131"/>
      <c r="V20" s="131"/>
      <c r="W20" s="131"/>
      <c r="X20" s="131"/>
      <c r="Y20" s="131"/>
      <c r="Z20" s="131"/>
      <c r="AB20" s="142" t="e">
        <f t="shared" ref="AB20:AB83" si="6">O20/M20-1</f>
        <v>#DIV/0!</v>
      </c>
      <c r="AC20" s="142" t="e">
        <f t="shared" ref="AC20:AC83" si="7">O20/N20-1</f>
        <v>#DIV/0!</v>
      </c>
      <c r="AD20" s="6"/>
      <c r="AE20" s="88" t="e">
        <f t="shared" ref="AE20:AE83" si="8">E20/$E$10</f>
        <v>#DIV/0!</v>
      </c>
      <c r="AF20" s="142" t="e">
        <f t="shared" ref="AF20:AF83" si="9">I20/$I$10</f>
        <v>#DIV/0!</v>
      </c>
      <c r="AH20" s="12" t="e">
        <f>IF(OR(AB20-$AB$11&gt;5%, $AB$11-AB20&gt;5%), "Y", "N")</f>
        <v>#DIV/0!</v>
      </c>
      <c r="AI20" s="12" t="e">
        <f>IF(AND(AH20="Y", AF20&gt;5%), "Y", "N")</f>
        <v>#DIV/0!</v>
      </c>
      <c r="AK20" s="409"/>
      <c r="AL20" s="409"/>
      <c r="AM20" s="409"/>
      <c r="AO20" s="177"/>
      <c r="AP20" s="177"/>
      <c r="AQ20" s="177"/>
      <c r="AR20" s="139"/>
      <c r="AS20" s="139"/>
      <c r="AT20" s="139"/>
      <c r="AU20" s="177"/>
      <c r="AV20" s="177"/>
      <c r="AX20" s="411">
        <f t="shared" ref="AX20:AX83" si="10">$AO$2*(PRODUCT(AO20:AQ20,AU20)/(1-AR20-AS20-AT20))*AV20</f>
        <v>0</v>
      </c>
      <c r="AY20" s="80" t="str">
        <f t="shared" ref="AY20:AY83" si="11">IF(ABS(O20-AX20)&gt;1, "ERROR", "OK")</f>
        <v>OK</v>
      </c>
      <c r="BA20" s="94"/>
      <c r="BB20" s="291"/>
      <c r="BC20" s="94"/>
      <c r="BD20" s="229"/>
      <c r="BE20" s="356"/>
      <c r="BG20" s="6">
        <f t="shared" ref="BG20:BG83" si="12">E20*AO20</f>
        <v>0</v>
      </c>
      <c r="BH20" s="186" t="str">
        <f t="shared" ref="BH20:BH83" si="13">IF(BA20="Platinum", AO20/$BH$3-1, IF(BA20="Gold", AO20/$BH$4-1, IF(BA20="Silver", AO20/$BH$5-1, IF( BA20="Bronze", AO20/$BH$6-1, IF(BA20="Catastrophic", AO20/$BH$7-1, "N/A")))))</f>
        <v>N/A</v>
      </c>
      <c r="BI20" s="6" t="str">
        <f>IF(BH20="N/A", "N/A", IF(BH20&gt;10%, "Y", IF(BH20&lt;-10%, "Y", "N")))</f>
        <v>N/A</v>
      </c>
      <c r="BJ20" t="e">
        <f>IF(AND(AF20&gt;=5%, BE20&lt;95%), "Y", "N")</f>
        <v>#DIV/0!</v>
      </c>
      <c r="BL20" t="str">
        <f>IF(ISBLANK('A2a.  Modified URRT Worksheet 1'!$G$78)=TRUE, "N/A", IF(O20*(1+'A2a.  Modified URRT Worksheet 1'!$G$78)='A2. Rate Change &amp; Enrollment'!P20, "OK", "ERROR"))</f>
        <v>N/A</v>
      </c>
      <c r="BM20" t="str">
        <f>IF(ISBLANK('A2a.  Modified URRT Worksheet 1'!$G$79)=TRUE, "N/A", IF(P20*(1+'A2a.  Modified URRT Worksheet 1'!$G$79)='A2. Rate Change &amp; Enrollment'!Q20, "OK", "ERROR"))</f>
        <v>N/A</v>
      </c>
      <c r="BN20" t="str">
        <f>IF(ISBLANK('A2a.  Modified URRT Worksheet 1'!$G$80)=TRUE, "N/A", IF(Q20*(1+'A2a.  Modified URRT Worksheet 1'!$G$80)='A2. Rate Change &amp; Enrollment'!R20, "OK", "ERROR"))</f>
        <v>N/A</v>
      </c>
      <c r="BO20" t="str">
        <f>IF(ISBLANK('A2a.  Modified URRT Worksheet 1'!$G$81)=TRUE, "N/A", IF(R20*(1+'A2a.  Modified URRT Worksheet 1'!$G$81)='A2. Rate Change &amp; Enrollment'!S20, "OK", "ERROR"))</f>
        <v>N/A</v>
      </c>
      <c r="BP20" t="str">
        <f>IF(ISBLANK('A2a.  Modified URRT Worksheet 1'!$G$82)=TRUE, "N/A", IF(S20*(1+'A2a.  Modified URRT Worksheet 1'!$G$82)='A2. Rate Change &amp; Enrollment'!T20, "OK", "ERROR"))</f>
        <v>N/A</v>
      </c>
      <c r="BQ20" t="str">
        <f>IF(ISBLANK('A2a.  Modified URRT Worksheet 1'!$G$83)=TRUE, "N/A", IF(T20*(1+'A2a.  Modified URRT Worksheet 1'!$G$83)='A2. Rate Change &amp; Enrollment'!U20, "OK", "ERROR"))</f>
        <v>N/A</v>
      </c>
      <c r="BR20" t="str">
        <f>IF(ISBLANK('A2a.  Modified URRT Worksheet 1'!$G$84)=TRUE, "N/A", IF(U20*(1+'A2a.  Modified URRT Worksheet 1'!$G$84)='A2. Rate Change &amp; Enrollment'!V20, "OK", "ERROR"))</f>
        <v>N/A</v>
      </c>
      <c r="BS20" t="str">
        <f>IF(ISBLANK('A2a.  Modified URRT Worksheet 1'!$G$85)=TRUE, "N/A", IF(V20*(1+'A2a.  Modified URRT Worksheet 1'!$G$85)='A2. Rate Change &amp; Enrollment'!W20, "OK", "ERROR"))</f>
        <v>N/A</v>
      </c>
      <c r="BT20" t="str">
        <f>IF(ISBLANK('A2a.  Modified URRT Worksheet 1'!$G$86)=TRUE, "N/A", IF(W20*(1+'A2a.  Modified URRT Worksheet 1'!$G$86)='A2. Rate Change &amp; Enrollment'!X20, "OK", "ERROR"))</f>
        <v>N/A</v>
      </c>
      <c r="BU20" t="str">
        <f>IF(ISBLANK('A2a.  Modified URRT Worksheet 1'!$G$87)=TRUE, "N/A", IF(X20*(1+'A2a.  Modified URRT Worksheet 1'!$G$87)='A2. Rate Change &amp; Enrollment'!Y20, "OK", "ERROR"))</f>
        <v>N/A</v>
      </c>
      <c r="BV20" t="str">
        <f>IF(ISBLANK('A2a.  Modified URRT Worksheet 1'!$G$88)=TRUE, "N/A", IF(Y20*(1+'A2a.  Modified URRT Worksheet 1'!$G$88)='A2. Rate Change &amp; Enrollment'!Z20, "OK", "ERROR"))</f>
        <v>N/A</v>
      </c>
      <c r="BW20" t="str">
        <f t="shared" ref="BW20:BW83" si="14">IF(OR(BL20="ERROR", BM20="ERROR", BN20="ERROR", BO20="ERROR", BP20="ERROR", BQ20="ERROR", BR20="ERROR", BS20="ERROR", BT20="ERROR", BU20="ERROR", BV20="ERROR"), "ERROR", "OK")</f>
        <v>OK</v>
      </c>
      <c r="BY20" s="412">
        <f t="shared" ref="BY20:BY83" si="15">PRODUCT(AO20:AQ20,AU20)/(1-AR20-AS20-AT20)*AV20</f>
        <v>0</v>
      </c>
    </row>
    <row r="21" spans="1:77" x14ac:dyDescent="0.35">
      <c r="A21" t="s">
        <v>2</v>
      </c>
      <c r="B21" s="98"/>
      <c r="C21" s="98"/>
      <c r="D21" s="98"/>
      <c r="E21" s="135"/>
      <c r="F21" s="135"/>
      <c r="G21" s="135"/>
      <c r="I21" s="135"/>
      <c r="J21" s="135"/>
      <c r="K21" s="135"/>
      <c r="M21" s="131"/>
      <c r="N21" s="131"/>
      <c r="O21" s="131"/>
      <c r="P21" s="131"/>
      <c r="Q21" s="131"/>
      <c r="R21" s="131"/>
      <c r="S21" s="131"/>
      <c r="T21" s="131"/>
      <c r="U21" s="131"/>
      <c r="V21" s="131"/>
      <c r="W21" s="131"/>
      <c r="X21" s="131"/>
      <c r="Y21" s="131"/>
      <c r="Z21" s="131"/>
      <c r="AB21" s="142" t="e">
        <f t="shared" si="6"/>
        <v>#DIV/0!</v>
      </c>
      <c r="AC21" s="142" t="e">
        <f t="shared" si="7"/>
        <v>#DIV/0!</v>
      </c>
      <c r="AD21" s="6"/>
      <c r="AE21" s="88" t="e">
        <f t="shared" si="8"/>
        <v>#DIV/0!</v>
      </c>
      <c r="AF21" s="142" t="e">
        <f t="shared" si="9"/>
        <v>#DIV/0!</v>
      </c>
      <c r="AH21" s="12" t="e">
        <f t="shared" ref="AH21:AH84" si="16">IF(OR(AB21-$AB$11&gt;5%, $AB$11-AB21&gt;5%), "Y", "N")</f>
        <v>#DIV/0!</v>
      </c>
      <c r="AI21" s="12" t="e">
        <f t="shared" ref="AI21:AI84" si="17">IF(AND(AH21="Y", AF21&gt;5%), "Y", "N")</f>
        <v>#DIV/0!</v>
      </c>
      <c r="AK21" s="409"/>
      <c r="AL21" s="409"/>
      <c r="AM21" s="409"/>
      <c r="AO21" s="177"/>
      <c r="AP21" s="177"/>
      <c r="AQ21" s="177"/>
      <c r="AR21" s="139"/>
      <c r="AS21" s="139"/>
      <c r="AT21" s="139"/>
      <c r="AU21" s="177"/>
      <c r="AV21" s="177"/>
      <c r="AX21" s="411">
        <f t="shared" si="10"/>
        <v>0</v>
      </c>
      <c r="AY21" s="80" t="str">
        <f t="shared" si="11"/>
        <v>OK</v>
      </c>
      <c r="BA21" s="94"/>
      <c r="BB21" s="291"/>
      <c r="BC21" s="94"/>
      <c r="BD21" s="229"/>
      <c r="BE21" s="356"/>
      <c r="BG21" s="6">
        <f t="shared" si="12"/>
        <v>0</v>
      </c>
      <c r="BH21" s="186" t="str">
        <f t="shared" si="13"/>
        <v>N/A</v>
      </c>
      <c r="BI21" s="6" t="str">
        <f>IF(BH21="N/A", "N/A", IF(BH21&gt;10%, "Y", IF(BH21&lt;-10%, "Y", "N")))</f>
        <v>N/A</v>
      </c>
      <c r="BJ21" t="e">
        <f t="shared" ref="BJ21:BJ83" si="18">IF(AND(AF21&gt;=5%, BE21&lt;95%), "Y", "N")</f>
        <v>#DIV/0!</v>
      </c>
      <c r="BL21" t="str">
        <f>IF(ISBLANK('A2a.  Modified URRT Worksheet 1'!$G$78)=TRUE, "N/A", IF(O21*(1+'A2a.  Modified URRT Worksheet 1'!$G$78)='A2. Rate Change &amp; Enrollment'!P21, "OK", "ERROR"))</f>
        <v>N/A</v>
      </c>
      <c r="BM21" t="str">
        <f>IF(ISBLANK('A2a.  Modified URRT Worksheet 1'!$G$79)=TRUE, "N/A", IF(P21*(1+'A2a.  Modified URRT Worksheet 1'!$G$79)='A2. Rate Change &amp; Enrollment'!Q21, "OK", "ERROR"))</f>
        <v>N/A</v>
      </c>
      <c r="BN21" t="str">
        <f>IF(ISBLANK('A2a.  Modified URRT Worksheet 1'!$G$80)=TRUE, "N/A", IF(Q21*(1+'A2a.  Modified URRT Worksheet 1'!$G$80)='A2. Rate Change &amp; Enrollment'!R21, "OK", "ERROR"))</f>
        <v>N/A</v>
      </c>
      <c r="BO21" t="str">
        <f>IF(ISBLANK('A2a.  Modified URRT Worksheet 1'!$G$81)=TRUE, "N/A", IF(R21*(1+'A2a.  Modified URRT Worksheet 1'!$G$81)='A2. Rate Change &amp; Enrollment'!S21, "OK", "ERROR"))</f>
        <v>N/A</v>
      </c>
      <c r="BP21" t="str">
        <f>IF(ISBLANK('A2a.  Modified URRT Worksheet 1'!$G$82)=TRUE, "N/A", IF(S21*(1+'A2a.  Modified URRT Worksheet 1'!$G$82)='A2. Rate Change &amp; Enrollment'!T21, "OK", "ERROR"))</f>
        <v>N/A</v>
      </c>
      <c r="BQ21" t="str">
        <f>IF(ISBLANK('A2a.  Modified URRT Worksheet 1'!$G$83)=TRUE, "N/A", IF(T21*(1+'A2a.  Modified URRT Worksheet 1'!$G$83)='A2. Rate Change &amp; Enrollment'!U21, "OK", "ERROR"))</f>
        <v>N/A</v>
      </c>
      <c r="BR21" t="str">
        <f>IF(ISBLANK('A2a.  Modified URRT Worksheet 1'!$G$84)=TRUE, "N/A", IF(U21*(1+'A2a.  Modified URRT Worksheet 1'!$G$84)='A2. Rate Change &amp; Enrollment'!V21, "OK", "ERROR"))</f>
        <v>N/A</v>
      </c>
      <c r="BS21" t="str">
        <f>IF(ISBLANK('A2a.  Modified URRT Worksheet 1'!$G$85)=TRUE, "N/A", IF(V21*(1+'A2a.  Modified URRT Worksheet 1'!$G$85)='A2. Rate Change &amp; Enrollment'!W21, "OK", "ERROR"))</f>
        <v>N/A</v>
      </c>
      <c r="BT21" t="str">
        <f>IF(ISBLANK('A2a.  Modified URRT Worksheet 1'!$G$86)=TRUE, "N/A", IF(W21*(1+'A2a.  Modified URRT Worksheet 1'!$G$86)='A2. Rate Change &amp; Enrollment'!X21, "OK", "ERROR"))</f>
        <v>N/A</v>
      </c>
      <c r="BU21" t="str">
        <f>IF(ISBLANK('A2a.  Modified URRT Worksheet 1'!$G$87)=TRUE, "N/A", IF(X21*(1+'A2a.  Modified URRT Worksheet 1'!$G$87)='A2. Rate Change &amp; Enrollment'!Y21, "OK", "ERROR"))</f>
        <v>N/A</v>
      </c>
      <c r="BV21" t="str">
        <f>IF(ISBLANK('A2a.  Modified URRT Worksheet 1'!$G$88)=TRUE, "N/A", IF(Y21*(1+'A2a.  Modified URRT Worksheet 1'!$G$88)='A2. Rate Change &amp; Enrollment'!Z21, "OK", "ERROR"))</f>
        <v>N/A</v>
      </c>
      <c r="BW21" t="str">
        <f t="shared" si="14"/>
        <v>OK</v>
      </c>
      <c r="BY21" s="412">
        <f t="shared" si="15"/>
        <v>0</v>
      </c>
    </row>
    <row r="22" spans="1:77" x14ac:dyDescent="0.35">
      <c r="A22" t="s">
        <v>3</v>
      </c>
      <c r="B22" s="98"/>
      <c r="C22" s="98"/>
      <c r="D22" s="98"/>
      <c r="E22" s="135"/>
      <c r="F22" s="135"/>
      <c r="G22" s="135"/>
      <c r="I22" s="135"/>
      <c r="J22" s="135"/>
      <c r="K22" s="135"/>
      <c r="M22" s="131"/>
      <c r="N22" s="131"/>
      <c r="O22" s="131"/>
      <c r="P22" s="131"/>
      <c r="Q22" s="131"/>
      <c r="R22" s="131"/>
      <c r="S22" s="131"/>
      <c r="T22" s="131"/>
      <c r="U22" s="131"/>
      <c r="V22" s="131"/>
      <c r="W22" s="131"/>
      <c r="X22" s="131"/>
      <c r="Y22" s="131"/>
      <c r="Z22" s="131"/>
      <c r="AB22" s="142" t="e">
        <f t="shared" si="6"/>
        <v>#DIV/0!</v>
      </c>
      <c r="AC22" s="142" t="e">
        <f t="shared" si="7"/>
        <v>#DIV/0!</v>
      </c>
      <c r="AD22" s="6"/>
      <c r="AE22" s="88" t="e">
        <f t="shared" si="8"/>
        <v>#DIV/0!</v>
      </c>
      <c r="AF22" s="142" t="e">
        <f t="shared" si="9"/>
        <v>#DIV/0!</v>
      </c>
      <c r="AH22" s="12" t="e">
        <f t="shared" si="16"/>
        <v>#DIV/0!</v>
      </c>
      <c r="AI22" s="12" t="e">
        <f t="shared" si="17"/>
        <v>#DIV/0!</v>
      </c>
      <c r="AK22" s="409"/>
      <c r="AL22" s="409"/>
      <c r="AM22" s="409"/>
      <c r="AO22" s="177"/>
      <c r="AP22" s="177"/>
      <c r="AQ22" s="177"/>
      <c r="AR22" s="139"/>
      <c r="AS22" s="139"/>
      <c r="AT22" s="139"/>
      <c r="AU22" s="177"/>
      <c r="AV22" s="177"/>
      <c r="AX22" s="411">
        <f t="shared" si="10"/>
        <v>0</v>
      </c>
      <c r="AY22" s="80" t="str">
        <f t="shared" si="11"/>
        <v>OK</v>
      </c>
      <c r="BA22" s="94"/>
      <c r="BB22" s="291"/>
      <c r="BC22" s="94"/>
      <c r="BD22" s="229"/>
      <c r="BE22" s="356"/>
      <c r="BG22" s="6">
        <f t="shared" si="12"/>
        <v>0</v>
      </c>
      <c r="BH22" s="186" t="str">
        <f t="shared" si="13"/>
        <v>N/A</v>
      </c>
      <c r="BI22" s="6" t="str">
        <f t="shared" ref="BI22:BI85" si="19">IF(BH22="N/A", "N/A", IF(BH22&gt;10%, "Y", IF(BH22&lt;-10%, "Y", "N")))</f>
        <v>N/A</v>
      </c>
      <c r="BJ22" t="e">
        <f t="shared" si="18"/>
        <v>#DIV/0!</v>
      </c>
      <c r="BL22" t="str">
        <f>IF(ISBLANK('A2a.  Modified URRT Worksheet 1'!$G$78)=TRUE, "N/A", IF(O22*(1+'A2a.  Modified URRT Worksheet 1'!$G$78)='A2. Rate Change &amp; Enrollment'!P22, "OK", "ERROR"))</f>
        <v>N/A</v>
      </c>
      <c r="BM22" t="str">
        <f>IF(ISBLANK('A2a.  Modified URRT Worksheet 1'!$G$79)=TRUE, "N/A", IF(P22*(1+'A2a.  Modified URRT Worksheet 1'!$G$79)='A2. Rate Change &amp; Enrollment'!Q22, "OK", "ERROR"))</f>
        <v>N/A</v>
      </c>
      <c r="BN22" t="str">
        <f>IF(ISBLANK('A2a.  Modified URRT Worksheet 1'!$G$80)=TRUE, "N/A", IF(Q22*(1+'A2a.  Modified URRT Worksheet 1'!$G$80)='A2. Rate Change &amp; Enrollment'!R22, "OK", "ERROR"))</f>
        <v>N/A</v>
      </c>
      <c r="BO22" t="str">
        <f>IF(ISBLANK('A2a.  Modified URRT Worksheet 1'!$G$81)=TRUE, "N/A", IF(R22*(1+'A2a.  Modified URRT Worksheet 1'!$G$81)='A2. Rate Change &amp; Enrollment'!S22, "OK", "ERROR"))</f>
        <v>N/A</v>
      </c>
      <c r="BP22" t="str">
        <f>IF(ISBLANK('A2a.  Modified URRT Worksheet 1'!$G$82)=TRUE, "N/A", IF(S22*(1+'A2a.  Modified URRT Worksheet 1'!$G$82)='A2. Rate Change &amp; Enrollment'!T22, "OK", "ERROR"))</f>
        <v>N/A</v>
      </c>
      <c r="BQ22" t="str">
        <f>IF(ISBLANK('A2a.  Modified URRT Worksheet 1'!$G$83)=TRUE, "N/A", IF(T22*(1+'A2a.  Modified URRT Worksheet 1'!$G$83)='A2. Rate Change &amp; Enrollment'!U22, "OK", "ERROR"))</f>
        <v>N/A</v>
      </c>
      <c r="BR22" t="str">
        <f>IF(ISBLANK('A2a.  Modified URRT Worksheet 1'!$G$84)=TRUE, "N/A", IF(U22*(1+'A2a.  Modified URRT Worksheet 1'!$G$84)='A2. Rate Change &amp; Enrollment'!V22, "OK", "ERROR"))</f>
        <v>N/A</v>
      </c>
      <c r="BS22" t="str">
        <f>IF(ISBLANK('A2a.  Modified URRT Worksheet 1'!$G$85)=TRUE, "N/A", IF(V22*(1+'A2a.  Modified URRT Worksheet 1'!$G$85)='A2. Rate Change &amp; Enrollment'!W22, "OK", "ERROR"))</f>
        <v>N/A</v>
      </c>
      <c r="BT22" t="str">
        <f>IF(ISBLANK('A2a.  Modified URRT Worksheet 1'!$G$86)=TRUE, "N/A", IF(W22*(1+'A2a.  Modified URRT Worksheet 1'!$G$86)='A2. Rate Change &amp; Enrollment'!X22, "OK", "ERROR"))</f>
        <v>N/A</v>
      </c>
      <c r="BU22" t="str">
        <f>IF(ISBLANK('A2a.  Modified URRT Worksheet 1'!$G$87)=TRUE, "N/A", IF(X22*(1+'A2a.  Modified URRT Worksheet 1'!$G$87)='A2. Rate Change &amp; Enrollment'!Y22, "OK", "ERROR"))</f>
        <v>N/A</v>
      </c>
      <c r="BV22" t="str">
        <f>IF(ISBLANK('A2a.  Modified URRT Worksheet 1'!$G$88)=TRUE, "N/A", IF(Y22*(1+'A2a.  Modified URRT Worksheet 1'!$G$88)='A2. Rate Change &amp; Enrollment'!Z22, "OK", "ERROR"))</f>
        <v>N/A</v>
      </c>
      <c r="BW22" t="str">
        <f t="shared" si="14"/>
        <v>OK</v>
      </c>
      <c r="BY22" s="412">
        <f t="shared" si="15"/>
        <v>0</v>
      </c>
    </row>
    <row r="23" spans="1:77" x14ac:dyDescent="0.35">
      <c r="A23" t="s">
        <v>4</v>
      </c>
      <c r="B23" s="98"/>
      <c r="C23" s="98"/>
      <c r="D23" s="98"/>
      <c r="E23" s="135"/>
      <c r="F23" s="135"/>
      <c r="G23" s="135"/>
      <c r="I23" s="135"/>
      <c r="J23" s="135"/>
      <c r="K23" s="135"/>
      <c r="M23" s="131"/>
      <c r="N23" s="131"/>
      <c r="O23" s="131"/>
      <c r="P23" s="131"/>
      <c r="Q23" s="131"/>
      <c r="R23" s="131"/>
      <c r="S23" s="131"/>
      <c r="T23" s="131"/>
      <c r="U23" s="131"/>
      <c r="V23" s="131"/>
      <c r="W23" s="131"/>
      <c r="X23" s="131"/>
      <c r="Y23" s="131"/>
      <c r="Z23" s="131"/>
      <c r="AB23" s="142" t="e">
        <f t="shared" si="6"/>
        <v>#DIV/0!</v>
      </c>
      <c r="AC23" s="142" t="e">
        <f t="shared" si="7"/>
        <v>#DIV/0!</v>
      </c>
      <c r="AD23" s="6"/>
      <c r="AE23" s="88" t="e">
        <f t="shared" si="8"/>
        <v>#DIV/0!</v>
      </c>
      <c r="AF23" s="142" t="e">
        <f t="shared" si="9"/>
        <v>#DIV/0!</v>
      </c>
      <c r="AH23" s="12" t="e">
        <f t="shared" si="16"/>
        <v>#DIV/0!</v>
      </c>
      <c r="AI23" s="12" t="e">
        <f t="shared" si="17"/>
        <v>#DIV/0!</v>
      </c>
      <c r="AK23" s="409"/>
      <c r="AL23" s="409"/>
      <c r="AM23" s="409"/>
      <c r="AO23" s="177"/>
      <c r="AP23" s="177"/>
      <c r="AQ23" s="177"/>
      <c r="AR23" s="139"/>
      <c r="AS23" s="139"/>
      <c r="AT23" s="139"/>
      <c r="AU23" s="177"/>
      <c r="AV23" s="177"/>
      <c r="AX23" s="411">
        <f t="shared" si="10"/>
        <v>0</v>
      </c>
      <c r="AY23" s="80" t="str">
        <f t="shared" si="11"/>
        <v>OK</v>
      </c>
      <c r="BA23" s="94"/>
      <c r="BB23" s="291"/>
      <c r="BC23" s="94"/>
      <c r="BD23" s="229"/>
      <c r="BE23" s="356"/>
      <c r="BG23" s="6">
        <f t="shared" si="12"/>
        <v>0</v>
      </c>
      <c r="BH23" s="186" t="str">
        <f t="shared" si="13"/>
        <v>N/A</v>
      </c>
      <c r="BI23" s="6" t="str">
        <f t="shared" si="19"/>
        <v>N/A</v>
      </c>
      <c r="BJ23" t="e">
        <f t="shared" si="18"/>
        <v>#DIV/0!</v>
      </c>
      <c r="BL23" t="str">
        <f>IF(ISBLANK('A2a.  Modified URRT Worksheet 1'!$G$78)=TRUE, "N/A", IF(O23*(1+'A2a.  Modified URRT Worksheet 1'!$G$78)='A2. Rate Change &amp; Enrollment'!P23, "OK", "ERROR"))</f>
        <v>N/A</v>
      </c>
      <c r="BM23" t="str">
        <f>IF(ISBLANK('A2a.  Modified URRT Worksheet 1'!$G$79)=TRUE, "N/A", IF(P23*(1+'A2a.  Modified URRT Worksheet 1'!$G$79)='A2. Rate Change &amp; Enrollment'!Q23, "OK", "ERROR"))</f>
        <v>N/A</v>
      </c>
      <c r="BN23" t="str">
        <f>IF(ISBLANK('A2a.  Modified URRT Worksheet 1'!$G$80)=TRUE, "N/A", IF(Q23*(1+'A2a.  Modified URRT Worksheet 1'!$G$80)='A2. Rate Change &amp; Enrollment'!R23, "OK", "ERROR"))</f>
        <v>N/A</v>
      </c>
      <c r="BO23" t="str">
        <f>IF(ISBLANK('A2a.  Modified URRT Worksheet 1'!$G$81)=TRUE, "N/A", IF(R23*(1+'A2a.  Modified URRT Worksheet 1'!$G$81)='A2. Rate Change &amp; Enrollment'!S23, "OK", "ERROR"))</f>
        <v>N/A</v>
      </c>
      <c r="BP23" t="str">
        <f>IF(ISBLANK('A2a.  Modified URRT Worksheet 1'!$G$82)=TRUE, "N/A", IF(S23*(1+'A2a.  Modified URRT Worksheet 1'!$G$82)='A2. Rate Change &amp; Enrollment'!T23, "OK", "ERROR"))</f>
        <v>N/A</v>
      </c>
      <c r="BQ23" t="str">
        <f>IF(ISBLANK('A2a.  Modified URRT Worksheet 1'!$G$83)=TRUE, "N/A", IF(T23*(1+'A2a.  Modified URRT Worksheet 1'!$G$83)='A2. Rate Change &amp; Enrollment'!U23, "OK", "ERROR"))</f>
        <v>N/A</v>
      </c>
      <c r="BR23" t="str">
        <f>IF(ISBLANK('A2a.  Modified URRT Worksheet 1'!$G$84)=TRUE, "N/A", IF(U23*(1+'A2a.  Modified URRT Worksheet 1'!$G$84)='A2. Rate Change &amp; Enrollment'!V23, "OK", "ERROR"))</f>
        <v>N/A</v>
      </c>
      <c r="BS23" t="str">
        <f>IF(ISBLANK('A2a.  Modified URRT Worksheet 1'!$G$85)=TRUE, "N/A", IF(V23*(1+'A2a.  Modified URRT Worksheet 1'!$G$85)='A2. Rate Change &amp; Enrollment'!W23, "OK", "ERROR"))</f>
        <v>N/A</v>
      </c>
      <c r="BT23" t="str">
        <f>IF(ISBLANK('A2a.  Modified URRT Worksheet 1'!$G$86)=TRUE, "N/A", IF(W23*(1+'A2a.  Modified URRT Worksheet 1'!$G$86)='A2. Rate Change &amp; Enrollment'!X23, "OK", "ERROR"))</f>
        <v>N/A</v>
      </c>
      <c r="BU23" t="str">
        <f>IF(ISBLANK('A2a.  Modified URRT Worksheet 1'!$G$87)=TRUE, "N/A", IF(X23*(1+'A2a.  Modified URRT Worksheet 1'!$G$87)='A2. Rate Change &amp; Enrollment'!Y23, "OK", "ERROR"))</f>
        <v>N/A</v>
      </c>
      <c r="BV23" t="str">
        <f>IF(ISBLANK('A2a.  Modified URRT Worksheet 1'!$G$88)=TRUE, "N/A", IF(Y23*(1+'A2a.  Modified URRT Worksheet 1'!$G$88)='A2. Rate Change &amp; Enrollment'!Z23, "OK", "ERROR"))</f>
        <v>N/A</v>
      </c>
      <c r="BW23" t="str">
        <f t="shared" si="14"/>
        <v>OK</v>
      </c>
      <c r="BY23" s="412">
        <f t="shared" si="15"/>
        <v>0</v>
      </c>
    </row>
    <row r="24" spans="1:77" x14ac:dyDescent="0.35">
      <c r="A24" t="s">
        <v>214</v>
      </c>
      <c r="B24" s="98"/>
      <c r="C24" s="98"/>
      <c r="D24" s="98"/>
      <c r="E24" s="135"/>
      <c r="F24" s="135"/>
      <c r="G24" s="135"/>
      <c r="I24" s="135"/>
      <c r="J24" s="135"/>
      <c r="K24" s="135"/>
      <c r="M24" s="131"/>
      <c r="N24" s="131"/>
      <c r="O24" s="131"/>
      <c r="P24" s="131"/>
      <c r="Q24" s="131"/>
      <c r="R24" s="131"/>
      <c r="S24" s="131"/>
      <c r="T24" s="131"/>
      <c r="U24" s="131"/>
      <c r="V24" s="131"/>
      <c r="W24" s="131"/>
      <c r="X24" s="131"/>
      <c r="Y24" s="131"/>
      <c r="Z24" s="131"/>
      <c r="AB24" s="142" t="e">
        <f t="shared" si="6"/>
        <v>#DIV/0!</v>
      </c>
      <c r="AC24" s="142" t="e">
        <f t="shared" si="7"/>
        <v>#DIV/0!</v>
      </c>
      <c r="AD24" s="6"/>
      <c r="AE24" s="88" t="e">
        <f t="shared" si="8"/>
        <v>#DIV/0!</v>
      </c>
      <c r="AF24" s="142" t="e">
        <f t="shared" si="9"/>
        <v>#DIV/0!</v>
      </c>
      <c r="AH24" s="12" t="e">
        <f t="shared" si="16"/>
        <v>#DIV/0!</v>
      </c>
      <c r="AI24" s="12" t="e">
        <f t="shared" si="17"/>
        <v>#DIV/0!</v>
      </c>
      <c r="AK24" s="409"/>
      <c r="AL24" s="409"/>
      <c r="AM24" s="409"/>
      <c r="AO24" s="177"/>
      <c r="AP24" s="177"/>
      <c r="AQ24" s="177"/>
      <c r="AR24" s="139"/>
      <c r="AS24" s="139"/>
      <c r="AT24" s="139"/>
      <c r="AU24" s="177"/>
      <c r="AV24" s="177"/>
      <c r="AX24" s="411">
        <f t="shared" si="10"/>
        <v>0</v>
      </c>
      <c r="AY24" s="80" t="str">
        <f t="shared" si="11"/>
        <v>OK</v>
      </c>
      <c r="BA24" s="94"/>
      <c r="BB24" s="291"/>
      <c r="BC24" s="94"/>
      <c r="BD24" s="229"/>
      <c r="BE24" s="356"/>
      <c r="BG24" s="6">
        <f t="shared" si="12"/>
        <v>0</v>
      </c>
      <c r="BH24" s="186" t="str">
        <f t="shared" si="13"/>
        <v>N/A</v>
      </c>
      <c r="BI24" s="6" t="str">
        <f t="shared" si="19"/>
        <v>N/A</v>
      </c>
      <c r="BJ24" t="e">
        <f t="shared" si="18"/>
        <v>#DIV/0!</v>
      </c>
      <c r="BL24" t="str">
        <f>IF(ISBLANK('A2a.  Modified URRT Worksheet 1'!$G$78)=TRUE, "N/A", IF(O24*(1+'A2a.  Modified URRT Worksheet 1'!$G$78)='A2. Rate Change &amp; Enrollment'!P24, "OK", "ERROR"))</f>
        <v>N/A</v>
      </c>
      <c r="BM24" t="str">
        <f>IF(ISBLANK('A2a.  Modified URRT Worksheet 1'!$G$79)=TRUE, "N/A", IF(P24*(1+'A2a.  Modified URRT Worksheet 1'!$G$79)='A2. Rate Change &amp; Enrollment'!Q24, "OK", "ERROR"))</f>
        <v>N/A</v>
      </c>
      <c r="BN24" t="str">
        <f>IF(ISBLANK('A2a.  Modified URRT Worksheet 1'!$G$80)=TRUE, "N/A", IF(Q24*(1+'A2a.  Modified URRT Worksheet 1'!$G$80)='A2. Rate Change &amp; Enrollment'!R24, "OK", "ERROR"))</f>
        <v>N/A</v>
      </c>
      <c r="BO24" t="str">
        <f>IF(ISBLANK('A2a.  Modified URRT Worksheet 1'!$G$81)=TRUE, "N/A", IF(R24*(1+'A2a.  Modified URRT Worksheet 1'!$G$81)='A2. Rate Change &amp; Enrollment'!S24, "OK", "ERROR"))</f>
        <v>N/A</v>
      </c>
      <c r="BP24" t="str">
        <f>IF(ISBLANK('A2a.  Modified URRT Worksheet 1'!$G$82)=TRUE, "N/A", IF(S24*(1+'A2a.  Modified URRT Worksheet 1'!$G$82)='A2. Rate Change &amp; Enrollment'!T24, "OK", "ERROR"))</f>
        <v>N/A</v>
      </c>
      <c r="BQ24" t="str">
        <f>IF(ISBLANK('A2a.  Modified URRT Worksheet 1'!$G$83)=TRUE, "N/A", IF(T24*(1+'A2a.  Modified URRT Worksheet 1'!$G$83)='A2. Rate Change &amp; Enrollment'!U24, "OK", "ERROR"))</f>
        <v>N/A</v>
      </c>
      <c r="BR24" t="str">
        <f>IF(ISBLANK('A2a.  Modified URRT Worksheet 1'!$G$84)=TRUE, "N/A", IF(U24*(1+'A2a.  Modified URRT Worksheet 1'!$G$84)='A2. Rate Change &amp; Enrollment'!V24, "OK", "ERROR"))</f>
        <v>N/A</v>
      </c>
      <c r="BS24" t="str">
        <f>IF(ISBLANK('A2a.  Modified URRT Worksheet 1'!$G$85)=TRUE, "N/A", IF(V24*(1+'A2a.  Modified URRT Worksheet 1'!$G$85)='A2. Rate Change &amp; Enrollment'!W24, "OK", "ERROR"))</f>
        <v>N/A</v>
      </c>
      <c r="BT24" t="str">
        <f>IF(ISBLANK('A2a.  Modified URRT Worksheet 1'!$G$86)=TRUE, "N/A", IF(W24*(1+'A2a.  Modified URRT Worksheet 1'!$G$86)='A2. Rate Change &amp; Enrollment'!X24, "OK", "ERROR"))</f>
        <v>N/A</v>
      </c>
      <c r="BU24" t="str">
        <f>IF(ISBLANK('A2a.  Modified URRT Worksheet 1'!$G$87)=TRUE, "N/A", IF(X24*(1+'A2a.  Modified URRT Worksheet 1'!$G$87)='A2. Rate Change &amp; Enrollment'!Y24, "OK", "ERROR"))</f>
        <v>N/A</v>
      </c>
      <c r="BV24" t="str">
        <f>IF(ISBLANK('A2a.  Modified URRT Worksheet 1'!$G$88)=TRUE, "N/A", IF(Y24*(1+'A2a.  Modified URRT Worksheet 1'!$G$88)='A2. Rate Change &amp; Enrollment'!Z24, "OK", "ERROR"))</f>
        <v>N/A</v>
      </c>
      <c r="BW24" t="str">
        <f t="shared" si="14"/>
        <v>OK</v>
      </c>
      <c r="BY24" s="412">
        <f t="shared" si="15"/>
        <v>0</v>
      </c>
    </row>
    <row r="25" spans="1:77" x14ac:dyDescent="0.35">
      <c r="A25" t="s">
        <v>215</v>
      </c>
      <c r="B25" s="98"/>
      <c r="C25" s="98"/>
      <c r="D25" s="98"/>
      <c r="E25" s="135"/>
      <c r="F25" s="135"/>
      <c r="G25" s="135"/>
      <c r="I25" s="135"/>
      <c r="J25" s="135"/>
      <c r="K25" s="135"/>
      <c r="M25" s="131"/>
      <c r="N25" s="131"/>
      <c r="O25" s="131"/>
      <c r="P25" s="131"/>
      <c r="Q25" s="131"/>
      <c r="R25" s="131"/>
      <c r="S25" s="131"/>
      <c r="T25" s="131"/>
      <c r="U25" s="131"/>
      <c r="V25" s="131"/>
      <c r="W25" s="131"/>
      <c r="X25" s="131"/>
      <c r="Y25" s="131"/>
      <c r="Z25" s="131"/>
      <c r="AB25" s="142" t="e">
        <f t="shared" si="6"/>
        <v>#DIV/0!</v>
      </c>
      <c r="AC25" s="142" t="e">
        <f t="shared" si="7"/>
        <v>#DIV/0!</v>
      </c>
      <c r="AD25" s="6"/>
      <c r="AE25" s="88" t="e">
        <f t="shared" si="8"/>
        <v>#DIV/0!</v>
      </c>
      <c r="AF25" s="142" t="e">
        <f t="shared" si="9"/>
        <v>#DIV/0!</v>
      </c>
      <c r="AH25" s="12" t="e">
        <f t="shared" si="16"/>
        <v>#DIV/0!</v>
      </c>
      <c r="AI25" s="12" t="e">
        <f t="shared" si="17"/>
        <v>#DIV/0!</v>
      </c>
      <c r="AK25" s="409"/>
      <c r="AL25" s="409"/>
      <c r="AM25" s="409"/>
      <c r="AO25" s="177"/>
      <c r="AP25" s="177"/>
      <c r="AQ25" s="177"/>
      <c r="AR25" s="139"/>
      <c r="AS25" s="139"/>
      <c r="AT25" s="139"/>
      <c r="AU25" s="177"/>
      <c r="AV25" s="177"/>
      <c r="AX25" s="411">
        <f t="shared" si="10"/>
        <v>0</v>
      </c>
      <c r="AY25" s="80" t="str">
        <f t="shared" si="11"/>
        <v>OK</v>
      </c>
      <c r="BA25" s="94"/>
      <c r="BB25" s="291"/>
      <c r="BC25" s="94"/>
      <c r="BD25" s="229"/>
      <c r="BE25" s="356"/>
      <c r="BG25" s="6">
        <f t="shared" si="12"/>
        <v>0</v>
      </c>
      <c r="BH25" s="186" t="str">
        <f t="shared" si="13"/>
        <v>N/A</v>
      </c>
      <c r="BI25" s="6" t="str">
        <f t="shared" si="19"/>
        <v>N/A</v>
      </c>
      <c r="BJ25" t="e">
        <f t="shared" si="18"/>
        <v>#DIV/0!</v>
      </c>
      <c r="BL25" t="str">
        <f>IF(ISBLANK('A2a.  Modified URRT Worksheet 1'!$G$78)=TRUE, "N/A", IF(O25*(1+'A2a.  Modified URRT Worksheet 1'!$G$78)='A2. Rate Change &amp; Enrollment'!P25, "OK", "ERROR"))</f>
        <v>N/A</v>
      </c>
      <c r="BM25" t="str">
        <f>IF(ISBLANK('A2a.  Modified URRT Worksheet 1'!$G$79)=TRUE, "N/A", IF(P25*(1+'A2a.  Modified URRT Worksheet 1'!$G$79)='A2. Rate Change &amp; Enrollment'!Q25, "OK", "ERROR"))</f>
        <v>N/A</v>
      </c>
      <c r="BN25" t="str">
        <f>IF(ISBLANK('A2a.  Modified URRT Worksheet 1'!$G$80)=TRUE, "N/A", IF(Q25*(1+'A2a.  Modified URRT Worksheet 1'!$G$80)='A2. Rate Change &amp; Enrollment'!R25, "OK", "ERROR"))</f>
        <v>N/A</v>
      </c>
      <c r="BO25" t="str">
        <f>IF(ISBLANK('A2a.  Modified URRT Worksheet 1'!$G$81)=TRUE, "N/A", IF(R25*(1+'A2a.  Modified URRT Worksheet 1'!$G$81)='A2. Rate Change &amp; Enrollment'!S25, "OK", "ERROR"))</f>
        <v>N/A</v>
      </c>
      <c r="BP25" t="str">
        <f>IF(ISBLANK('A2a.  Modified URRT Worksheet 1'!$G$82)=TRUE, "N/A", IF(S25*(1+'A2a.  Modified URRT Worksheet 1'!$G$82)='A2. Rate Change &amp; Enrollment'!T25, "OK", "ERROR"))</f>
        <v>N/A</v>
      </c>
      <c r="BQ25" t="str">
        <f>IF(ISBLANK('A2a.  Modified URRT Worksheet 1'!$G$83)=TRUE, "N/A", IF(T25*(1+'A2a.  Modified URRT Worksheet 1'!$G$83)='A2. Rate Change &amp; Enrollment'!U25, "OK", "ERROR"))</f>
        <v>N/A</v>
      </c>
      <c r="BR25" t="str">
        <f>IF(ISBLANK('A2a.  Modified URRT Worksheet 1'!$G$84)=TRUE, "N/A", IF(U25*(1+'A2a.  Modified URRT Worksheet 1'!$G$84)='A2. Rate Change &amp; Enrollment'!V25, "OK", "ERROR"))</f>
        <v>N/A</v>
      </c>
      <c r="BS25" t="str">
        <f>IF(ISBLANK('A2a.  Modified URRT Worksheet 1'!$G$85)=TRUE, "N/A", IF(V25*(1+'A2a.  Modified URRT Worksheet 1'!$G$85)='A2. Rate Change &amp; Enrollment'!W25, "OK", "ERROR"))</f>
        <v>N/A</v>
      </c>
      <c r="BT25" t="str">
        <f>IF(ISBLANK('A2a.  Modified URRT Worksheet 1'!$G$86)=TRUE, "N/A", IF(W25*(1+'A2a.  Modified URRT Worksheet 1'!$G$86)='A2. Rate Change &amp; Enrollment'!X25, "OK", "ERROR"))</f>
        <v>N/A</v>
      </c>
      <c r="BU25" t="str">
        <f>IF(ISBLANK('A2a.  Modified URRT Worksheet 1'!$G$87)=TRUE, "N/A", IF(X25*(1+'A2a.  Modified URRT Worksheet 1'!$G$87)='A2. Rate Change &amp; Enrollment'!Y25, "OK", "ERROR"))</f>
        <v>N/A</v>
      </c>
      <c r="BV25" t="str">
        <f>IF(ISBLANK('A2a.  Modified URRT Worksheet 1'!$G$88)=TRUE, "N/A", IF(Y25*(1+'A2a.  Modified URRT Worksheet 1'!$G$88)='A2. Rate Change &amp; Enrollment'!Z25, "OK", "ERROR"))</f>
        <v>N/A</v>
      </c>
      <c r="BW25" t="str">
        <f t="shared" si="14"/>
        <v>OK</v>
      </c>
      <c r="BY25" s="412">
        <f t="shared" si="15"/>
        <v>0</v>
      </c>
    </row>
    <row r="26" spans="1:77" x14ac:dyDescent="0.35">
      <c r="A26" t="s">
        <v>216</v>
      </c>
      <c r="B26" s="98"/>
      <c r="C26" s="98"/>
      <c r="D26" s="98"/>
      <c r="E26" s="135"/>
      <c r="F26" s="135"/>
      <c r="G26" s="135"/>
      <c r="I26" s="135"/>
      <c r="J26" s="135"/>
      <c r="K26" s="135"/>
      <c r="M26" s="131"/>
      <c r="N26" s="131"/>
      <c r="O26" s="131"/>
      <c r="P26" s="131"/>
      <c r="Q26" s="131"/>
      <c r="R26" s="131"/>
      <c r="S26" s="131"/>
      <c r="T26" s="131"/>
      <c r="U26" s="131"/>
      <c r="V26" s="131"/>
      <c r="W26" s="131"/>
      <c r="X26" s="131"/>
      <c r="Y26" s="131"/>
      <c r="Z26" s="131"/>
      <c r="AB26" s="142" t="e">
        <f t="shared" si="6"/>
        <v>#DIV/0!</v>
      </c>
      <c r="AC26" s="142" t="e">
        <f t="shared" si="7"/>
        <v>#DIV/0!</v>
      </c>
      <c r="AD26" s="6"/>
      <c r="AE26" s="88" t="e">
        <f t="shared" si="8"/>
        <v>#DIV/0!</v>
      </c>
      <c r="AF26" s="142" t="e">
        <f t="shared" si="9"/>
        <v>#DIV/0!</v>
      </c>
      <c r="AH26" s="12" t="e">
        <f t="shared" si="16"/>
        <v>#DIV/0!</v>
      </c>
      <c r="AI26" s="12" t="e">
        <f t="shared" si="17"/>
        <v>#DIV/0!</v>
      </c>
      <c r="AK26" s="409"/>
      <c r="AL26" s="409"/>
      <c r="AM26" s="409"/>
      <c r="AO26" s="177"/>
      <c r="AP26" s="177"/>
      <c r="AQ26" s="177"/>
      <c r="AR26" s="139"/>
      <c r="AS26" s="139"/>
      <c r="AT26" s="139"/>
      <c r="AU26" s="177"/>
      <c r="AV26" s="177"/>
      <c r="AX26" s="411">
        <f t="shared" si="10"/>
        <v>0</v>
      </c>
      <c r="AY26" s="80" t="str">
        <f t="shared" si="11"/>
        <v>OK</v>
      </c>
      <c r="BA26" s="94"/>
      <c r="BB26" s="291"/>
      <c r="BC26" s="94"/>
      <c r="BD26" s="229"/>
      <c r="BE26" s="356"/>
      <c r="BG26" s="6">
        <f t="shared" si="12"/>
        <v>0</v>
      </c>
      <c r="BH26" s="186" t="str">
        <f t="shared" si="13"/>
        <v>N/A</v>
      </c>
      <c r="BI26" s="6" t="str">
        <f t="shared" si="19"/>
        <v>N/A</v>
      </c>
      <c r="BJ26" t="e">
        <f t="shared" si="18"/>
        <v>#DIV/0!</v>
      </c>
      <c r="BL26" t="str">
        <f>IF(ISBLANK('A2a.  Modified URRT Worksheet 1'!$G$78)=TRUE, "N/A", IF(O26*(1+'A2a.  Modified URRT Worksheet 1'!$G$78)='A2. Rate Change &amp; Enrollment'!P26, "OK", "ERROR"))</f>
        <v>N/A</v>
      </c>
      <c r="BM26" t="str">
        <f>IF(ISBLANK('A2a.  Modified URRT Worksheet 1'!$G$79)=TRUE, "N/A", IF(P26*(1+'A2a.  Modified URRT Worksheet 1'!$G$79)='A2. Rate Change &amp; Enrollment'!Q26, "OK", "ERROR"))</f>
        <v>N/A</v>
      </c>
      <c r="BN26" t="str">
        <f>IF(ISBLANK('A2a.  Modified URRT Worksheet 1'!$G$80)=TRUE, "N/A", IF(Q26*(1+'A2a.  Modified URRT Worksheet 1'!$G$80)='A2. Rate Change &amp; Enrollment'!R26, "OK", "ERROR"))</f>
        <v>N/A</v>
      </c>
      <c r="BO26" t="str">
        <f>IF(ISBLANK('A2a.  Modified URRT Worksheet 1'!$G$81)=TRUE, "N/A", IF(R26*(1+'A2a.  Modified URRT Worksheet 1'!$G$81)='A2. Rate Change &amp; Enrollment'!S26, "OK", "ERROR"))</f>
        <v>N/A</v>
      </c>
      <c r="BP26" t="str">
        <f>IF(ISBLANK('A2a.  Modified URRT Worksheet 1'!$G$82)=TRUE, "N/A", IF(S26*(1+'A2a.  Modified URRT Worksheet 1'!$G$82)='A2. Rate Change &amp; Enrollment'!T26, "OK", "ERROR"))</f>
        <v>N/A</v>
      </c>
      <c r="BQ26" t="str">
        <f>IF(ISBLANK('A2a.  Modified URRT Worksheet 1'!$G$83)=TRUE, "N/A", IF(T26*(1+'A2a.  Modified URRT Worksheet 1'!$G$83)='A2. Rate Change &amp; Enrollment'!U26, "OK", "ERROR"))</f>
        <v>N/A</v>
      </c>
      <c r="BR26" t="str">
        <f>IF(ISBLANK('A2a.  Modified URRT Worksheet 1'!$G$84)=TRUE, "N/A", IF(U26*(1+'A2a.  Modified URRT Worksheet 1'!$G$84)='A2. Rate Change &amp; Enrollment'!V26, "OK", "ERROR"))</f>
        <v>N/A</v>
      </c>
      <c r="BS26" t="str">
        <f>IF(ISBLANK('A2a.  Modified URRT Worksheet 1'!$G$85)=TRUE, "N/A", IF(V26*(1+'A2a.  Modified URRT Worksheet 1'!$G$85)='A2. Rate Change &amp; Enrollment'!W26, "OK", "ERROR"))</f>
        <v>N/A</v>
      </c>
      <c r="BT26" t="str">
        <f>IF(ISBLANK('A2a.  Modified URRT Worksheet 1'!$G$86)=TRUE, "N/A", IF(W26*(1+'A2a.  Modified URRT Worksheet 1'!$G$86)='A2. Rate Change &amp; Enrollment'!X26, "OK", "ERROR"))</f>
        <v>N/A</v>
      </c>
      <c r="BU26" t="str">
        <f>IF(ISBLANK('A2a.  Modified URRT Worksheet 1'!$G$87)=TRUE, "N/A", IF(X26*(1+'A2a.  Modified URRT Worksheet 1'!$G$87)='A2. Rate Change &amp; Enrollment'!Y26, "OK", "ERROR"))</f>
        <v>N/A</v>
      </c>
      <c r="BV26" t="str">
        <f>IF(ISBLANK('A2a.  Modified URRT Worksheet 1'!$G$88)=TRUE, "N/A", IF(Y26*(1+'A2a.  Modified URRT Worksheet 1'!$G$88)='A2. Rate Change &amp; Enrollment'!Z26, "OK", "ERROR"))</f>
        <v>N/A</v>
      </c>
      <c r="BW26" t="str">
        <f t="shared" si="14"/>
        <v>OK</v>
      </c>
      <c r="BY26" s="412">
        <f t="shared" si="15"/>
        <v>0</v>
      </c>
    </row>
    <row r="27" spans="1:77" x14ac:dyDescent="0.35">
      <c r="A27" t="s">
        <v>217</v>
      </c>
      <c r="B27" s="98"/>
      <c r="C27" s="98"/>
      <c r="D27" s="98"/>
      <c r="E27" s="135"/>
      <c r="F27" s="135"/>
      <c r="G27" s="135"/>
      <c r="I27" s="135"/>
      <c r="J27" s="135"/>
      <c r="K27" s="135"/>
      <c r="M27" s="131"/>
      <c r="N27" s="131"/>
      <c r="O27" s="131"/>
      <c r="P27" s="131"/>
      <c r="Q27" s="131"/>
      <c r="R27" s="131"/>
      <c r="S27" s="131"/>
      <c r="T27" s="131"/>
      <c r="U27" s="131"/>
      <c r="V27" s="131"/>
      <c r="W27" s="131"/>
      <c r="X27" s="131"/>
      <c r="Y27" s="131"/>
      <c r="Z27" s="131"/>
      <c r="AB27" s="142" t="e">
        <f t="shared" si="6"/>
        <v>#DIV/0!</v>
      </c>
      <c r="AC27" s="142" t="e">
        <f t="shared" si="7"/>
        <v>#DIV/0!</v>
      </c>
      <c r="AD27" s="6"/>
      <c r="AE27" s="88" t="e">
        <f t="shared" si="8"/>
        <v>#DIV/0!</v>
      </c>
      <c r="AF27" s="142" t="e">
        <f t="shared" si="9"/>
        <v>#DIV/0!</v>
      </c>
      <c r="AH27" s="12" t="e">
        <f t="shared" si="16"/>
        <v>#DIV/0!</v>
      </c>
      <c r="AI27" s="12" t="e">
        <f t="shared" si="17"/>
        <v>#DIV/0!</v>
      </c>
      <c r="AK27" s="409"/>
      <c r="AL27" s="409"/>
      <c r="AM27" s="409"/>
      <c r="AO27" s="177"/>
      <c r="AP27" s="177"/>
      <c r="AQ27" s="177"/>
      <c r="AR27" s="139"/>
      <c r="AS27" s="139"/>
      <c r="AT27" s="139"/>
      <c r="AU27" s="177"/>
      <c r="AV27" s="177"/>
      <c r="AX27" s="411">
        <f t="shared" si="10"/>
        <v>0</v>
      </c>
      <c r="AY27" s="80" t="str">
        <f t="shared" si="11"/>
        <v>OK</v>
      </c>
      <c r="BA27" s="94"/>
      <c r="BB27" s="291"/>
      <c r="BC27" s="94"/>
      <c r="BD27" s="229"/>
      <c r="BE27" s="356"/>
      <c r="BG27" s="6">
        <f t="shared" si="12"/>
        <v>0</v>
      </c>
      <c r="BH27" s="186" t="str">
        <f t="shared" si="13"/>
        <v>N/A</v>
      </c>
      <c r="BI27" s="6" t="str">
        <f t="shared" si="19"/>
        <v>N/A</v>
      </c>
      <c r="BJ27" t="e">
        <f t="shared" si="18"/>
        <v>#DIV/0!</v>
      </c>
      <c r="BL27" t="str">
        <f>IF(ISBLANK('A2a.  Modified URRT Worksheet 1'!$G$78)=TRUE, "N/A", IF(O27*(1+'A2a.  Modified URRT Worksheet 1'!$G$78)='A2. Rate Change &amp; Enrollment'!P27, "OK", "ERROR"))</f>
        <v>N/A</v>
      </c>
      <c r="BM27" t="str">
        <f>IF(ISBLANK('A2a.  Modified URRT Worksheet 1'!$G$79)=TRUE, "N/A", IF(P27*(1+'A2a.  Modified URRT Worksheet 1'!$G$79)='A2. Rate Change &amp; Enrollment'!Q27, "OK", "ERROR"))</f>
        <v>N/A</v>
      </c>
      <c r="BN27" t="str">
        <f>IF(ISBLANK('A2a.  Modified URRT Worksheet 1'!$G$80)=TRUE, "N/A", IF(Q27*(1+'A2a.  Modified URRT Worksheet 1'!$G$80)='A2. Rate Change &amp; Enrollment'!R27, "OK", "ERROR"))</f>
        <v>N/A</v>
      </c>
      <c r="BO27" t="str">
        <f>IF(ISBLANK('A2a.  Modified URRT Worksheet 1'!$G$81)=TRUE, "N/A", IF(R27*(1+'A2a.  Modified URRT Worksheet 1'!$G$81)='A2. Rate Change &amp; Enrollment'!S27, "OK", "ERROR"))</f>
        <v>N/A</v>
      </c>
      <c r="BP27" t="str">
        <f>IF(ISBLANK('A2a.  Modified URRT Worksheet 1'!$G$82)=TRUE, "N/A", IF(S27*(1+'A2a.  Modified URRT Worksheet 1'!$G$82)='A2. Rate Change &amp; Enrollment'!T27, "OK", "ERROR"))</f>
        <v>N/A</v>
      </c>
      <c r="BQ27" t="str">
        <f>IF(ISBLANK('A2a.  Modified URRT Worksheet 1'!$G$83)=TRUE, "N/A", IF(T27*(1+'A2a.  Modified URRT Worksheet 1'!$G$83)='A2. Rate Change &amp; Enrollment'!U27, "OK", "ERROR"))</f>
        <v>N/A</v>
      </c>
      <c r="BR27" t="str">
        <f>IF(ISBLANK('A2a.  Modified URRT Worksheet 1'!$G$84)=TRUE, "N/A", IF(U27*(1+'A2a.  Modified URRT Worksheet 1'!$G$84)='A2. Rate Change &amp; Enrollment'!V27, "OK", "ERROR"))</f>
        <v>N/A</v>
      </c>
      <c r="BS27" t="str">
        <f>IF(ISBLANK('A2a.  Modified URRT Worksheet 1'!$G$85)=TRUE, "N/A", IF(V27*(1+'A2a.  Modified URRT Worksheet 1'!$G$85)='A2. Rate Change &amp; Enrollment'!W27, "OK", "ERROR"))</f>
        <v>N/A</v>
      </c>
      <c r="BT27" t="str">
        <f>IF(ISBLANK('A2a.  Modified URRT Worksheet 1'!$G$86)=TRUE, "N/A", IF(W27*(1+'A2a.  Modified URRT Worksheet 1'!$G$86)='A2. Rate Change &amp; Enrollment'!X27, "OK", "ERROR"))</f>
        <v>N/A</v>
      </c>
      <c r="BU27" t="str">
        <f>IF(ISBLANK('A2a.  Modified URRT Worksheet 1'!$G$87)=TRUE, "N/A", IF(X27*(1+'A2a.  Modified URRT Worksheet 1'!$G$87)='A2. Rate Change &amp; Enrollment'!Y27, "OK", "ERROR"))</f>
        <v>N/A</v>
      </c>
      <c r="BV27" t="str">
        <f>IF(ISBLANK('A2a.  Modified URRT Worksheet 1'!$G$88)=TRUE, "N/A", IF(Y27*(1+'A2a.  Modified URRT Worksheet 1'!$G$88)='A2. Rate Change &amp; Enrollment'!Z27, "OK", "ERROR"))</f>
        <v>N/A</v>
      </c>
      <c r="BW27" t="str">
        <f t="shared" si="14"/>
        <v>OK</v>
      </c>
      <c r="BY27" s="412">
        <f t="shared" si="15"/>
        <v>0</v>
      </c>
    </row>
    <row r="28" spans="1:77" x14ac:dyDescent="0.35">
      <c r="A28" t="s">
        <v>218</v>
      </c>
      <c r="B28" s="98"/>
      <c r="C28" s="98"/>
      <c r="D28" s="98"/>
      <c r="E28" s="135"/>
      <c r="F28" s="135"/>
      <c r="G28" s="135"/>
      <c r="I28" s="135"/>
      <c r="J28" s="135"/>
      <c r="K28" s="135"/>
      <c r="M28" s="131"/>
      <c r="N28" s="131"/>
      <c r="O28" s="131"/>
      <c r="P28" s="131"/>
      <c r="Q28" s="131"/>
      <c r="R28" s="131"/>
      <c r="S28" s="131"/>
      <c r="T28" s="131"/>
      <c r="U28" s="131"/>
      <c r="V28" s="131"/>
      <c r="W28" s="131"/>
      <c r="X28" s="131"/>
      <c r="Y28" s="131"/>
      <c r="Z28" s="131"/>
      <c r="AB28" s="142" t="e">
        <f t="shared" si="6"/>
        <v>#DIV/0!</v>
      </c>
      <c r="AC28" s="142" t="e">
        <f t="shared" si="7"/>
        <v>#DIV/0!</v>
      </c>
      <c r="AD28" s="6"/>
      <c r="AE28" s="88" t="e">
        <f t="shared" si="8"/>
        <v>#DIV/0!</v>
      </c>
      <c r="AF28" s="142" t="e">
        <f t="shared" si="9"/>
        <v>#DIV/0!</v>
      </c>
      <c r="AH28" s="12" t="e">
        <f t="shared" si="16"/>
        <v>#DIV/0!</v>
      </c>
      <c r="AI28" s="12" t="e">
        <f t="shared" si="17"/>
        <v>#DIV/0!</v>
      </c>
      <c r="AK28" s="409"/>
      <c r="AL28" s="409"/>
      <c r="AM28" s="409"/>
      <c r="AO28" s="177"/>
      <c r="AP28" s="177"/>
      <c r="AQ28" s="177"/>
      <c r="AR28" s="139"/>
      <c r="AS28" s="139"/>
      <c r="AT28" s="139"/>
      <c r="AU28" s="177"/>
      <c r="AV28" s="177"/>
      <c r="AX28" s="411">
        <f t="shared" si="10"/>
        <v>0</v>
      </c>
      <c r="AY28" s="80" t="str">
        <f t="shared" si="11"/>
        <v>OK</v>
      </c>
      <c r="BA28" s="94"/>
      <c r="BB28" s="291"/>
      <c r="BC28" s="94"/>
      <c r="BD28" s="229"/>
      <c r="BE28" s="356"/>
      <c r="BG28" s="6">
        <f t="shared" si="12"/>
        <v>0</v>
      </c>
      <c r="BH28" s="186" t="str">
        <f t="shared" si="13"/>
        <v>N/A</v>
      </c>
      <c r="BI28" s="6" t="str">
        <f t="shared" si="19"/>
        <v>N/A</v>
      </c>
      <c r="BJ28" t="e">
        <f t="shared" si="18"/>
        <v>#DIV/0!</v>
      </c>
      <c r="BL28" t="str">
        <f>IF(ISBLANK('A2a.  Modified URRT Worksheet 1'!$G$78)=TRUE, "N/A", IF(O28*(1+'A2a.  Modified URRT Worksheet 1'!$G$78)='A2. Rate Change &amp; Enrollment'!P28, "OK", "ERROR"))</f>
        <v>N/A</v>
      </c>
      <c r="BM28" t="str">
        <f>IF(ISBLANK('A2a.  Modified URRT Worksheet 1'!$G$79)=TRUE, "N/A", IF(P28*(1+'A2a.  Modified URRT Worksheet 1'!$G$79)='A2. Rate Change &amp; Enrollment'!Q28, "OK", "ERROR"))</f>
        <v>N/A</v>
      </c>
      <c r="BN28" t="str">
        <f>IF(ISBLANK('A2a.  Modified URRT Worksheet 1'!$G$80)=TRUE, "N/A", IF(Q28*(1+'A2a.  Modified URRT Worksheet 1'!$G$80)='A2. Rate Change &amp; Enrollment'!R28, "OK", "ERROR"))</f>
        <v>N/A</v>
      </c>
      <c r="BO28" t="str">
        <f>IF(ISBLANK('A2a.  Modified URRT Worksheet 1'!$G$81)=TRUE, "N/A", IF(R28*(1+'A2a.  Modified URRT Worksheet 1'!$G$81)='A2. Rate Change &amp; Enrollment'!S28, "OK", "ERROR"))</f>
        <v>N/A</v>
      </c>
      <c r="BP28" t="str">
        <f>IF(ISBLANK('A2a.  Modified URRT Worksheet 1'!$G$82)=TRUE, "N/A", IF(S28*(1+'A2a.  Modified URRT Worksheet 1'!$G$82)='A2. Rate Change &amp; Enrollment'!T28, "OK", "ERROR"))</f>
        <v>N/A</v>
      </c>
      <c r="BQ28" t="str">
        <f>IF(ISBLANK('A2a.  Modified URRT Worksheet 1'!$G$83)=TRUE, "N/A", IF(T28*(1+'A2a.  Modified URRT Worksheet 1'!$G$83)='A2. Rate Change &amp; Enrollment'!U28, "OK", "ERROR"))</f>
        <v>N/A</v>
      </c>
      <c r="BR28" t="str">
        <f>IF(ISBLANK('A2a.  Modified URRT Worksheet 1'!$G$84)=TRUE, "N/A", IF(U28*(1+'A2a.  Modified URRT Worksheet 1'!$G$84)='A2. Rate Change &amp; Enrollment'!V28, "OK", "ERROR"))</f>
        <v>N/A</v>
      </c>
      <c r="BS28" t="str">
        <f>IF(ISBLANK('A2a.  Modified URRT Worksheet 1'!$G$85)=TRUE, "N/A", IF(V28*(1+'A2a.  Modified URRT Worksheet 1'!$G$85)='A2. Rate Change &amp; Enrollment'!W28, "OK", "ERROR"))</f>
        <v>N/A</v>
      </c>
      <c r="BT28" t="str">
        <f>IF(ISBLANK('A2a.  Modified URRT Worksheet 1'!$G$86)=TRUE, "N/A", IF(W28*(1+'A2a.  Modified URRT Worksheet 1'!$G$86)='A2. Rate Change &amp; Enrollment'!X28, "OK", "ERROR"))</f>
        <v>N/A</v>
      </c>
      <c r="BU28" t="str">
        <f>IF(ISBLANK('A2a.  Modified URRT Worksheet 1'!$G$87)=TRUE, "N/A", IF(X28*(1+'A2a.  Modified URRT Worksheet 1'!$G$87)='A2. Rate Change &amp; Enrollment'!Y28, "OK", "ERROR"))</f>
        <v>N/A</v>
      </c>
      <c r="BV28" t="str">
        <f>IF(ISBLANK('A2a.  Modified URRT Worksheet 1'!$G$88)=TRUE, "N/A", IF(Y28*(1+'A2a.  Modified URRT Worksheet 1'!$G$88)='A2. Rate Change &amp; Enrollment'!Z28, "OK", "ERROR"))</f>
        <v>N/A</v>
      </c>
      <c r="BW28" t="str">
        <f t="shared" si="14"/>
        <v>OK</v>
      </c>
      <c r="BY28" s="412">
        <f t="shared" si="15"/>
        <v>0</v>
      </c>
    </row>
    <row r="29" spans="1:77" x14ac:dyDescent="0.35">
      <c r="A29" t="s">
        <v>219</v>
      </c>
      <c r="B29" s="98"/>
      <c r="C29" s="98"/>
      <c r="D29" s="98"/>
      <c r="E29" s="135"/>
      <c r="F29" s="135"/>
      <c r="G29" s="135"/>
      <c r="I29" s="135"/>
      <c r="J29" s="135"/>
      <c r="K29" s="135"/>
      <c r="M29" s="131"/>
      <c r="N29" s="131"/>
      <c r="O29" s="131"/>
      <c r="P29" s="131"/>
      <c r="Q29" s="131"/>
      <c r="R29" s="131"/>
      <c r="S29" s="131"/>
      <c r="T29" s="131"/>
      <c r="U29" s="131"/>
      <c r="V29" s="131"/>
      <c r="W29" s="131"/>
      <c r="X29" s="131"/>
      <c r="Y29" s="131"/>
      <c r="Z29" s="131"/>
      <c r="AB29" s="142" t="e">
        <f t="shared" si="6"/>
        <v>#DIV/0!</v>
      </c>
      <c r="AC29" s="142" t="e">
        <f t="shared" si="7"/>
        <v>#DIV/0!</v>
      </c>
      <c r="AD29" s="6"/>
      <c r="AE29" s="88" t="e">
        <f t="shared" si="8"/>
        <v>#DIV/0!</v>
      </c>
      <c r="AF29" s="142" t="e">
        <f t="shared" si="9"/>
        <v>#DIV/0!</v>
      </c>
      <c r="AH29" s="12" t="e">
        <f t="shared" si="16"/>
        <v>#DIV/0!</v>
      </c>
      <c r="AI29" s="12" t="e">
        <f t="shared" si="17"/>
        <v>#DIV/0!</v>
      </c>
      <c r="AK29" s="409"/>
      <c r="AL29" s="409"/>
      <c r="AM29" s="409"/>
      <c r="AO29" s="177"/>
      <c r="AP29" s="177"/>
      <c r="AQ29" s="177"/>
      <c r="AR29" s="139"/>
      <c r="AS29" s="139"/>
      <c r="AT29" s="139"/>
      <c r="AU29" s="177"/>
      <c r="AV29" s="177"/>
      <c r="AX29" s="411">
        <f t="shared" si="10"/>
        <v>0</v>
      </c>
      <c r="AY29" s="80" t="str">
        <f t="shared" si="11"/>
        <v>OK</v>
      </c>
      <c r="BA29" s="94"/>
      <c r="BB29" s="291"/>
      <c r="BC29" s="94"/>
      <c r="BD29" s="229"/>
      <c r="BE29" s="356"/>
      <c r="BG29" s="6">
        <f t="shared" si="12"/>
        <v>0</v>
      </c>
      <c r="BH29" s="186" t="str">
        <f t="shared" si="13"/>
        <v>N/A</v>
      </c>
      <c r="BI29" s="6" t="str">
        <f t="shared" si="19"/>
        <v>N/A</v>
      </c>
      <c r="BJ29" t="e">
        <f t="shared" si="18"/>
        <v>#DIV/0!</v>
      </c>
      <c r="BL29" t="str">
        <f>IF(ISBLANK('A2a.  Modified URRT Worksheet 1'!$G$78)=TRUE, "N/A", IF(O29*(1+'A2a.  Modified URRT Worksheet 1'!$G$78)='A2. Rate Change &amp; Enrollment'!P29, "OK", "ERROR"))</f>
        <v>N/A</v>
      </c>
      <c r="BM29" t="str">
        <f>IF(ISBLANK('A2a.  Modified URRT Worksheet 1'!$G$79)=TRUE, "N/A", IF(P29*(1+'A2a.  Modified URRT Worksheet 1'!$G$79)='A2. Rate Change &amp; Enrollment'!Q29, "OK", "ERROR"))</f>
        <v>N/A</v>
      </c>
      <c r="BN29" t="str">
        <f>IF(ISBLANK('A2a.  Modified URRT Worksheet 1'!$G$80)=TRUE, "N/A", IF(Q29*(1+'A2a.  Modified URRT Worksheet 1'!$G$80)='A2. Rate Change &amp; Enrollment'!R29, "OK", "ERROR"))</f>
        <v>N/A</v>
      </c>
      <c r="BO29" t="str">
        <f>IF(ISBLANK('A2a.  Modified URRT Worksheet 1'!$G$81)=TRUE, "N/A", IF(R29*(1+'A2a.  Modified URRT Worksheet 1'!$G$81)='A2. Rate Change &amp; Enrollment'!S29, "OK", "ERROR"))</f>
        <v>N/A</v>
      </c>
      <c r="BP29" t="str">
        <f>IF(ISBLANK('A2a.  Modified URRT Worksheet 1'!$G$82)=TRUE, "N/A", IF(S29*(1+'A2a.  Modified URRT Worksheet 1'!$G$82)='A2. Rate Change &amp; Enrollment'!T29, "OK", "ERROR"))</f>
        <v>N/A</v>
      </c>
      <c r="BQ29" t="str">
        <f>IF(ISBLANK('A2a.  Modified URRT Worksheet 1'!$G$83)=TRUE, "N/A", IF(T29*(1+'A2a.  Modified URRT Worksheet 1'!$G$83)='A2. Rate Change &amp; Enrollment'!U29, "OK", "ERROR"))</f>
        <v>N/A</v>
      </c>
      <c r="BR29" t="str">
        <f>IF(ISBLANK('A2a.  Modified URRT Worksheet 1'!$G$84)=TRUE, "N/A", IF(U29*(1+'A2a.  Modified URRT Worksheet 1'!$G$84)='A2. Rate Change &amp; Enrollment'!V29, "OK", "ERROR"))</f>
        <v>N/A</v>
      </c>
      <c r="BS29" t="str">
        <f>IF(ISBLANK('A2a.  Modified URRT Worksheet 1'!$G$85)=TRUE, "N/A", IF(V29*(1+'A2a.  Modified URRT Worksheet 1'!$G$85)='A2. Rate Change &amp; Enrollment'!W29, "OK", "ERROR"))</f>
        <v>N/A</v>
      </c>
      <c r="BT29" t="str">
        <f>IF(ISBLANK('A2a.  Modified URRT Worksheet 1'!$G$86)=TRUE, "N/A", IF(W29*(1+'A2a.  Modified URRT Worksheet 1'!$G$86)='A2. Rate Change &amp; Enrollment'!X29, "OK", "ERROR"))</f>
        <v>N/A</v>
      </c>
      <c r="BU29" t="str">
        <f>IF(ISBLANK('A2a.  Modified URRT Worksheet 1'!$G$87)=TRUE, "N/A", IF(X29*(1+'A2a.  Modified URRT Worksheet 1'!$G$87)='A2. Rate Change &amp; Enrollment'!Y29, "OK", "ERROR"))</f>
        <v>N/A</v>
      </c>
      <c r="BV29" t="str">
        <f>IF(ISBLANK('A2a.  Modified URRT Worksheet 1'!$G$88)=TRUE, "N/A", IF(Y29*(1+'A2a.  Modified URRT Worksheet 1'!$G$88)='A2. Rate Change &amp; Enrollment'!Z29, "OK", "ERROR"))</f>
        <v>N/A</v>
      </c>
      <c r="BW29" t="str">
        <f t="shared" si="14"/>
        <v>OK</v>
      </c>
      <c r="BY29" s="412">
        <f t="shared" si="15"/>
        <v>0</v>
      </c>
    </row>
    <row r="30" spans="1:77" x14ac:dyDescent="0.35">
      <c r="A30" t="s">
        <v>220</v>
      </c>
      <c r="B30" s="98"/>
      <c r="C30" s="98"/>
      <c r="D30" s="98"/>
      <c r="E30" s="135"/>
      <c r="F30" s="135"/>
      <c r="G30" s="135"/>
      <c r="I30" s="135"/>
      <c r="J30" s="135"/>
      <c r="K30" s="135"/>
      <c r="M30" s="131"/>
      <c r="N30" s="131"/>
      <c r="O30" s="131"/>
      <c r="P30" s="131"/>
      <c r="Q30" s="131"/>
      <c r="R30" s="131"/>
      <c r="S30" s="131"/>
      <c r="T30" s="131"/>
      <c r="U30" s="131"/>
      <c r="V30" s="131"/>
      <c r="W30" s="131"/>
      <c r="X30" s="131"/>
      <c r="Y30" s="131"/>
      <c r="Z30" s="131"/>
      <c r="AB30" s="142" t="e">
        <f t="shared" si="6"/>
        <v>#DIV/0!</v>
      </c>
      <c r="AC30" s="142" t="e">
        <f t="shared" si="7"/>
        <v>#DIV/0!</v>
      </c>
      <c r="AD30" s="6"/>
      <c r="AE30" s="88" t="e">
        <f t="shared" si="8"/>
        <v>#DIV/0!</v>
      </c>
      <c r="AF30" s="142" t="e">
        <f t="shared" si="9"/>
        <v>#DIV/0!</v>
      </c>
      <c r="AH30" s="12" t="e">
        <f t="shared" si="16"/>
        <v>#DIV/0!</v>
      </c>
      <c r="AI30" s="12" t="e">
        <f t="shared" si="17"/>
        <v>#DIV/0!</v>
      </c>
      <c r="AK30" s="409"/>
      <c r="AL30" s="409"/>
      <c r="AM30" s="409"/>
      <c r="AO30" s="177"/>
      <c r="AP30" s="177"/>
      <c r="AQ30" s="177"/>
      <c r="AR30" s="139"/>
      <c r="AS30" s="139"/>
      <c r="AT30" s="139"/>
      <c r="AU30" s="177"/>
      <c r="AV30" s="177"/>
      <c r="AX30" s="411">
        <f t="shared" si="10"/>
        <v>0</v>
      </c>
      <c r="AY30" s="80" t="str">
        <f t="shared" si="11"/>
        <v>OK</v>
      </c>
      <c r="BA30" s="94"/>
      <c r="BB30" s="291"/>
      <c r="BC30" s="94"/>
      <c r="BD30" s="229"/>
      <c r="BE30" s="356"/>
      <c r="BG30" s="6">
        <f t="shared" si="12"/>
        <v>0</v>
      </c>
      <c r="BH30" s="186" t="str">
        <f t="shared" si="13"/>
        <v>N/A</v>
      </c>
      <c r="BI30" s="6" t="str">
        <f t="shared" si="19"/>
        <v>N/A</v>
      </c>
      <c r="BJ30" t="e">
        <f t="shared" si="18"/>
        <v>#DIV/0!</v>
      </c>
      <c r="BL30" t="str">
        <f>IF(ISBLANK('A2a.  Modified URRT Worksheet 1'!$G$78)=TRUE, "N/A", IF(O30*(1+'A2a.  Modified URRT Worksheet 1'!$G$78)='A2. Rate Change &amp; Enrollment'!P30, "OK", "ERROR"))</f>
        <v>N/A</v>
      </c>
      <c r="BM30" t="str">
        <f>IF(ISBLANK('A2a.  Modified URRT Worksheet 1'!$G$79)=TRUE, "N/A", IF(P30*(1+'A2a.  Modified URRT Worksheet 1'!$G$79)='A2. Rate Change &amp; Enrollment'!Q30, "OK", "ERROR"))</f>
        <v>N/A</v>
      </c>
      <c r="BN30" t="str">
        <f>IF(ISBLANK('A2a.  Modified URRT Worksheet 1'!$G$80)=TRUE, "N/A", IF(Q30*(1+'A2a.  Modified URRT Worksheet 1'!$G$80)='A2. Rate Change &amp; Enrollment'!R30, "OK", "ERROR"))</f>
        <v>N/A</v>
      </c>
      <c r="BO30" t="str">
        <f>IF(ISBLANK('A2a.  Modified URRT Worksheet 1'!$G$81)=TRUE, "N/A", IF(R30*(1+'A2a.  Modified URRT Worksheet 1'!$G$81)='A2. Rate Change &amp; Enrollment'!S30, "OK", "ERROR"))</f>
        <v>N/A</v>
      </c>
      <c r="BP30" t="str">
        <f>IF(ISBLANK('A2a.  Modified URRT Worksheet 1'!$G$82)=TRUE, "N/A", IF(S30*(1+'A2a.  Modified URRT Worksheet 1'!$G$82)='A2. Rate Change &amp; Enrollment'!T30, "OK", "ERROR"))</f>
        <v>N/A</v>
      </c>
      <c r="BQ30" t="str">
        <f>IF(ISBLANK('A2a.  Modified URRT Worksheet 1'!$G$83)=TRUE, "N/A", IF(T30*(1+'A2a.  Modified URRT Worksheet 1'!$G$83)='A2. Rate Change &amp; Enrollment'!U30, "OK", "ERROR"))</f>
        <v>N/A</v>
      </c>
      <c r="BR30" t="str">
        <f>IF(ISBLANK('A2a.  Modified URRT Worksheet 1'!$G$84)=TRUE, "N/A", IF(U30*(1+'A2a.  Modified URRT Worksheet 1'!$G$84)='A2. Rate Change &amp; Enrollment'!V30, "OK", "ERROR"))</f>
        <v>N/A</v>
      </c>
      <c r="BS30" t="str">
        <f>IF(ISBLANK('A2a.  Modified URRT Worksheet 1'!$G$85)=TRUE, "N/A", IF(V30*(1+'A2a.  Modified URRT Worksheet 1'!$G$85)='A2. Rate Change &amp; Enrollment'!W30, "OK", "ERROR"))</f>
        <v>N/A</v>
      </c>
      <c r="BT30" t="str">
        <f>IF(ISBLANK('A2a.  Modified URRT Worksheet 1'!$G$86)=TRUE, "N/A", IF(W30*(1+'A2a.  Modified URRT Worksheet 1'!$G$86)='A2. Rate Change &amp; Enrollment'!X30, "OK", "ERROR"))</f>
        <v>N/A</v>
      </c>
      <c r="BU30" t="str">
        <f>IF(ISBLANK('A2a.  Modified URRT Worksheet 1'!$G$87)=TRUE, "N/A", IF(X30*(1+'A2a.  Modified URRT Worksheet 1'!$G$87)='A2. Rate Change &amp; Enrollment'!Y30, "OK", "ERROR"))</f>
        <v>N/A</v>
      </c>
      <c r="BV30" t="str">
        <f>IF(ISBLANK('A2a.  Modified URRT Worksheet 1'!$G$88)=TRUE, "N/A", IF(Y30*(1+'A2a.  Modified URRT Worksheet 1'!$G$88)='A2. Rate Change &amp; Enrollment'!Z30, "OK", "ERROR"))</f>
        <v>N/A</v>
      </c>
      <c r="BW30" t="str">
        <f t="shared" si="14"/>
        <v>OK</v>
      </c>
      <c r="BY30" s="412">
        <f t="shared" si="15"/>
        <v>0</v>
      </c>
    </row>
    <row r="31" spans="1:77" x14ac:dyDescent="0.35">
      <c r="A31" t="s">
        <v>221</v>
      </c>
      <c r="B31" s="98"/>
      <c r="C31" s="98"/>
      <c r="D31" s="98"/>
      <c r="E31" s="135"/>
      <c r="F31" s="135"/>
      <c r="G31" s="135"/>
      <c r="I31" s="135"/>
      <c r="J31" s="135"/>
      <c r="K31" s="135"/>
      <c r="M31" s="131"/>
      <c r="N31" s="131"/>
      <c r="O31" s="131"/>
      <c r="P31" s="131"/>
      <c r="Q31" s="131"/>
      <c r="R31" s="131"/>
      <c r="S31" s="131"/>
      <c r="T31" s="131"/>
      <c r="U31" s="131"/>
      <c r="V31" s="131"/>
      <c r="W31" s="131"/>
      <c r="X31" s="131"/>
      <c r="Y31" s="131"/>
      <c r="Z31" s="131"/>
      <c r="AB31" s="142" t="e">
        <f t="shared" si="6"/>
        <v>#DIV/0!</v>
      </c>
      <c r="AC31" s="142" t="e">
        <f t="shared" si="7"/>
        <v>#DIV/0!</v>
      </c>
      <c r="AD31" s="6"/>
      <c r="AE31" s="88" t="e">
        <f t="shared" si="8"/>
        <v>#DIV/0!</v>
      </c>
      <c r="AF31" s="142" t="e">
        <f t="shared" si="9"/>
        <v>#DIV/0!</v>
      </c>
      <c r="AH31" s="12" t="e">
        <f t="shared" si="16"/>
        <v>#DIV/0!</v>
      </c>
      <c r="AI31" s="12" t="e">
        <f t="shared" si="17"/>
        <v>#DIV/0!</v>
      </c>
      <c r="AK31" s="409"/>
      <c r="AL31" s="409"/>
      <c r="AM31" s="409"/>
      <c r="AO31" s="177"/>
      <c r="AP31" s="177"/>
      <c r="AQ31" s="177"/>
      <c r="AR31" s="139"/>
      <c r="AS31" s="139"/>
      <c r="AT31" s="139"/>
      <c r="AU31" s="177"/>
      <c r="AV31" s="177"/>
      <c r="AX31" s="411">
        <f t="shared" si="10"/>
        <v>0</v>
      </c>
      <c r="AY31" s="80" t="str">
        <f t="shared" si="11"/>
        <v>OK</v>
      </c>
      <c r="BA31" s="94"/>
      <c r="BB31" s="291"/>
      <c r="BC31" s="94"/>
      <c r="BD31" s="229"/>
      <c r="BE31" s="356"/>
      <c r="BG31" s="6">
        <f t="shared" si="12"/>
        <v>0</v>
      </c>
      <c r="BH31" s="186" t="str">
        <f t="shared" si="13"/>
        <v>N/A</v>
      </c>
      <c r="BI31" s="6" t="str">
        <f t="shared" si="19"/>
        <v>N/A</v>
      </c>
      <c r="BJ31" t="e">
        <f t="shared" si="18"/>
        <v>#DIV/0!</v>
      </c>
      <c r="BL31" t="str">
        <f>IF(ISBLANK('A2a.  Modified URRT Worksheet 1'!$G$78)=TRUE, "N/A", IF(O31*(1+'A2a.  Modified URRT Worksheet 1'!$G$78)='A2. Rate Change &amp; Enrollment'!P31, "OK", "ERROR"))</f>
        <v>N/A</v>
      </c>
      <c r="BM31" t="str">
        <f>IF(ISBLANK('A2a.  Modified URRT Worksheet 1'!$G$79)=TRUE, "N/A", IF(P31*(1+'A2a.  Modified URRT Worksheet 1'!$G$79)='A2. Rate Change &amp; Enrollment'!Q31, "OK", "ERROR"))</f>
        <v>N/A</v>
      </c>
      <c r="BN31" t="str">
        <f>IF(ISBLANK('A2a.  Modified URRT Worksheet 1'!$G$80)=TRUE, "N/A", IF(Q31*(1+'A2a.  Modified URRT Worksheet 1'!$G$80)='A2. Rate Change &amp; Enrollment'!R31, "OK", "ERROR"))</f>
        <v>N/A</v>
      </c>
      <c r="BO31" t="str">
        <f>IF(ISBLANK('A2a.  Modified URRT Worksheet 1'!$G$81)=TRUE, "N/A", IF(R31*(1+'A2a.  Modified URRT Worksheet 1'!$G$81)='A2. Rate Change &amp; Enrollment'!S31, "OK", "ERROR"))</f>
        <v>N/A</v>
      </c>
      <c r="BP31" t="str">
        <f>IF(ISBLANK('A2a.  Modified URRT Worksheet 1'!$G$82)=TRUE, "N/A", IF(S31*(1+'A2a.  Modified URRT Worksheet 1'!$G$82)='A2. Rate Change &amp; Enrollment'!T31, "OK", "ERROR"))</f>
        <v>N/A</v>
      </c>
      <c r="BQ31" t="str">
        <f>IF(ISBLANK('A2a.  Modified URRT Worksheet 1'!$G$83)=TRUE, "N/A", IF(T31*(1+'A2a.  Modified URRT Worksheet 1'!$G$83)='A2. Rate Change &amp; Enrollment'!U31, "OK", "ERROR"))</f>
        <v>N/A</v>
      </c>
      <c r="BR31" t="str">
        <f>IF(ISBLANK('A2a.  Modified URRT Worksheet 1'!$G$84)=TRUE, "N/A", IF(U31*(1+'A2a.  Modified URRT Worksheet 1'!$G$84)='A2. Rate Change &amp; Enrollment'!V31, "OK", "ERROR"))</f>
        <v>N/A</v>
      </c>
      <c r="BS31" t="str">
        <f>IF(ISBLANK('A2a.  Modified URRT Worksheet 1'!$G$85)=TRUE, "N/A", IF(V31*(1+'A2a.  Modified URRT Worksheet 1'!$G$85)='A2. Rate Change &amp; Enrollment'!W31, "OK", "ERROR"))</f>
        <v>N/A</v>
      </c>
      <c r="BT31" t="str">
        <f>IF(ISBLANK('A2a.  Modified URRT Worksheet 1'!$G$86)=TRUE, "N/A", IF(W31*(1+'A2a.  Modified URRT Worksheet 1'!$G$86)='A2. Rate Change &amp; Enrollment'!X31, "OK", "ERROR"))</f>
        <v>N/A</v>
      </c>
      <c r="BU31" t="str">
        <f>IF(ISBLANK('A2a.  Modified URRT Worksheet 1'!$G$87)=TRUE, "N/A", IF(X31*(1+'A2a.  Modified URRT Worksheet 1'!$G$87)='A2. Rate Change &amp; Enrollment'!Y31, "OK", "ERROR"))</f>
        <v>N/A</v>
      </c>
      <c r="BV31" t="str">
        <f>IF(ISBLANK('A2a.  Modified URRT Worksheet 1'!$G$88)=TRUE, "N/A", IF(Y31*(1+'A2a.  Modified URRT Worksheet 1'!$G$88)='A2. Rate Change &amp; Enrollment'!Z31, "OK", "ERROR"))</f>
        <v>N/A</v>
      </c>
      <c r="BW31" t="str">
        <f t="shared" si="14"/>
        <v>OK</v>
      </c>
      <c r="BY31" s="412">
        <f t="shared" si="15"/>
        <v>0</v>
      </c>
    </row>
    <row r="32" spans="1:77" x14ac:dyDescent="0.35">
      <c r="A32" t="s">
        <v>222</v>
      </c>
      <c r="B32" s="98"/>
      <c r="C32" s="98"/>
      <c r="D32" s="98"/>
      <c r="E32" s="135"/>
      <c r="F32" s="135"/>
      <c r="G32" s="135"/>
      <c r="I32" s="135"/>
      <c r="J32" s="135"/>
      <c r="K32" s="135"/>
      <c r="M32" s="131"/>
      <c r="N32" s="131"/>
      <c r="O32" s="131"/>
      <c r="P32" s="131"/>
      <c r="Q32" s="131"/>
      <c r="R32" s="131"/>
      <c r="S32" s="131"/>
      <c r="T32" s="131"/>
      <c r="U32" s="131"/>
      <c r="V32" s="131"/>
      <c r="W32" s="131"/>
      <c r="X32" s="131"/>
      <c r="Y32" s="131"/>
      <c r="Z32" s="131"/>
      <c r="AB32" s="142" t="e">
        <f t="shared" si="6"/>
        <v>#DIV/0!</v>
      </c>
      <c r="AC32" s="142" t="e">
        <f t="shared" si="7"/>
        <v>#DIV/0!</v>
      </c>
      <c r="AD32" s="6"/>
      <c r="AE32" s="88" t="e">
        <f t="shared" si="8"/>
        <v>#DIV/0!</v>
      </c>
      <c r="AF32" s="142" t="e">
        <f t="shared" si="9"/>
        <v>#DIV/0!</v>
      </c>
      <c r="AH32" s="12" t="e">
        <f t="shared" si="16"/>
        <v>#DIV/0!</v>
      </c>
      <c r="AI32" s="12" t="e">
        <f t="shared" si="17"/>
        <v>#DIV/0!</v>
      </c>
      <c r="AK32" s="409"/>
      <c r="AL32" s="409"/>
      <c r="AM32" s="409"/>
      <c r="AO32" s="177"/>
      <c r="AP32" s="177"/>
      <c r="AQ32" s="177"/>
      <c r="AR32" s="139"/>
      <c r="AS32" s="139"/>
      <c r="AT32" s="139"/>
      <c r="AU32" s="177"/>
      <c r="AV32" s="177"/>
      <c r="AX32" s="411">
        <f t="shared" si="10"/>
        <v>0</v>
      </c>
      <c r="AY32" s="80" t="str">
        <f t="shared" si="11"/>
        <v>OK</v>
      </c>
      <c r="BA32" s="94"/>
      <c r="BB32" s="291"/>
      <c r="BC32" s="94"/>
      <c r="BD32" s="229"/>
      <c r="BE32" s="356"/>
      <c r="BG32" s="6">
        <f t="shared" si="12"/>
        <v>0</v>
      </c>
      <c r="BH32" s="186" t="str">
        <f t="shared" si="13"/>
        <v>N/A</v>
      </c>
      <c r="BI32" s="6" t="str">
        <f t="shared" si="19"/>
        <v>N/A</v>
      </c>
      <c r="BJ32" t="e">
        <f t="shared" si="18"/>
        <v>#DIV/0!</v>
      </c>
      <c r="BL32" t="str">
        <f>IF(ISBLANK('A2a.  Modified URRT Worksheet 1'!$G$78)=TRUE, "N/A", IF(O32*(1+'A2a.  Modified URRT Worksheet 1'!$G$78)='A2. Rate Change &amp; Enrollment'!P32, "OK", "ERROR"))</f>
        <v>N/A</v>
      </c>
      <c r="BM32" t="str">
        <f>IF(ISBLANK('A2a.  Modified URRT Worksheet 1'!$G$79)=TRUE, "N/A", IF(P32*(1+'A2a.  Modified URRT Worksheet 1'!$G$79)='A2. Rate Change &amp; Enrollment'!Q32, "OK", "ERROR"))</f>
        <v>N/A</v>
      </c>
      <c r="BN32" t="str">
        <f>IF(ISBLANK('A2a.  Modified URRT Worksheet 1'!$G$80)=TRUE, "N/A", IF(Q32*(1+'A2a.  Modified URRT Worksheet 1'!$G$80)='A2. Rate Change &amp; Enrollment'!R32, "OK", "ERROR"))</f>
        <v>N/A</v>
      </c>
      <c r="BO32" t="str">
        <f>IF(ISBLANK('A2a.  Modified URRT Worksheet 1'!$G$81)=TRUE, "N/A", IF(R32*(1+'A2a.  Modified URRT Worksheet 1'!$G$81)='A2. Rate Change &amp; Enrollment'!S32, "OK", "ERROR"))</f>
        <v>N/A</v>
      </c>
      <c r="BP32" t="str">
        <f>IF(ISBLANK('A2a.  Modified URRT Worksheet 1'!$G$82)=TRUE, "N/A", IF(S32*(1+'A2a.  Modified URRT Worksheet 1'!$G$82)='A2. Rate Change &amp; Enrollment'!T32, "OK", "ERROR"))</f>
        <v>N/A</v>
      </c>
      <c r="BQ32" t="str">
        <f>IF(ISBLANK('A2a.  Modified URRT Worksheet 1'!$G$83)=TRUE, "N/A", IF(T32*(1+'A2a.  Modified URRT Worksheet 1'!$G$83)='A2. Rate Change &amp; Enrollment'!U32, "OK", "ERROR"))</f>
        <v>N/A</v>
      </c>
      <c r="BR32" t="str">
        <f>IF(ISBLANK('A2a.  Modified URRT Worksheet 1'!$G$84)=TRUE, "N/A", IF(U32*(1+'A2a.  Modified URRT Worksheet 1'!$G$84)='A2. Rate Change &amp; Enrollment'!V32, "OK", "ERROR"))</f>
        <v>N/A</v>
      </c>
      <c r="BS32" t="str">
        <f>IF(ISBLANK('A2a.  Modified URRT Worksheet 1'!$G$85)=TRUE, "N/A", IF(V32*(1+'A2a.  Modified URRT Worksheet 1'!$G$85)='A2. Rate Change &amp; Enrollment'!W32, "OK", "ERROR"))</f>
        <v>N/A</v>
      </c>
      <c r="BT32" t="str">
        <f>IF(ISBLANK('A2a.  Modified URRT Worksheet 1'!$G$86)=TRUE, "N/A", IF(W32*(1+'A2a.  Modified URRT Worksheet 1'!$G$86)='A2. Rate Change &amp; Enrollment'!X32, "OK", "ERROR"))</f>
        <v>N/A</v>
      </c>
      <c r="BU32" t="str">
        <f>IF(ISBLANK('A2a.  Modified URRT Worksheet 1'!$G$87)=TRUE, "N/A", IF(X32*(1+'A2a.  Modified URRT Worksheet 1'!$G$87)='A2. Rate Change &amp; Enrollment'!Y32, "OK", "ERROR"))</f>
        <v>N/A</v>
      </c>
      <c r="BV32" t="str">
        <f>IF(ISBLANK('A2a.  Modified URRT Worksheet 1'!$G$88)=TRUE, "N/A", IF(Y32*(1+'A2a.  Modified URRT Worksheet 1'!$G$88)='A2. Rate Change &amp; Enrollment'!Z32, "OK", "ERROR"))</f>
        <v>N/A</v>
      </c>
      <c r="BW32" t="str">
        <f t="shared" si="14"/>
        <v>OK</v>
      </c>
      <c r="BY32" s="412">
        <f t="shared" si="15"/>
        <v>0</v>
      </c>
    </row>
    <row r="33" spans="1:77" x14ac:dyDescent="0.35">
      <c r="A33" t="s">
        <v>223</v>
      </c>
      <c r="B33" s="98"/>
      <c r="C33" s="98"/>
      <c r="D33" s="98"/>
      <c r="E33" s="135"/>
      <c r="F33" s="135"/>
      <c r="G33" s="135"/>
      <c r="I33" s="135"/>
      <c r="J33" s="135"/>
      <c r="K33" s="135"/>
      <c r="M33" s="131"/>
      <c r="N33" s="131"/>
      <c r="O33" s="131"/>
      <c r="P33" s="131"/>
      <c r="Q33" s="131"/>
      <c r="R33" s="131"/>
      <c r="S33" s="131"/>
      <c r="T33" s="131"/>
      <c r="U33" s="131"/>
      <c r="V33" s="131"/>
      <c r="W33" s="131"/>
      <c r="X33" s="131"/>
      <c r="Y33" s="131"/>
      <c r="Z33" s="131"/>
      <c r="AB33" s="142" t="e">
        <f t="shared" si="6"/>
        <v>#DIV/0!</v>
      </c>
      <c r="AC33" s="142" t="e">
        <f t="shared" si="7"/>
        <v>#DIV/0!</v>
      </c>
      <c r="AD33" s="6"/>
      <c r="AE33" s="88" t="e">
        <f t="shared" si="8"/>
        <v>#DIV/0!</v>
      </c>
      <c r="AF33" s="142" t="e">
        <f t="shared" si="9"/>
        <v>#DIV/0!</v>
      </c>
      <c r="AH33" s="12" t="e">
        <f t="shared" si="16"/>
        <v>#DIV/0!</v>
      </c>
      <c r="AI33" s="12" t="e">
        <f t="shared" si="17"/>
        <v>#DIV/0!</v>
      </c>
      <c r="AK33" s="409"/>
      <c r="AL33" s="409"/>
      <c r="AM33" s="409"/>
      <c r="AO33" s="177"/>
      <c r="AP33" s="177"/>
      <c r="AQ33" s="177"/>
      <c r="AR33" s="139"/>
      <c r="AS33" s="139"/>
      <c r="AT33" s="139"/>
      <c r="AU33" s="177"/>
      <c r="AV33" s="177"/>
      <c r="AX33" s="411">
        <f t="shared" si="10"/>
        <v>0</v>
      </c>
      <c r="AY33" s="80" t="str">
        <f t="shared" si="11"/>
        <v>OK</v>
      </c>
      <c r="BA33" s="94"/>
      <c r="BB33" s="291"/>
      <c r="BC33" s="94"/>
      <c r="BD33" s="229"/>
      <c r="BE33" s="356"/>
      <c r="BG33" s="6">
        <f t="shared" si="12"/>
        <v>0</v>
      </c>
      <c r="BH33" s="186" t="str">
        <f t="shared" si="13"/>
        <v>N/A</v>
      </c>
      <c r="BI33" s="6" t="str">
        <f t="shared" si="19"/>
        <v>N/A</v>
      </c>
      <c r="BJ33" t="e">
        <f t="shared" si="18"/>
        <v>#DIV/0!</v>
      </c>
      <c r="BL33" t="str">
        <f>IF(ISBLANK('A2a.  Modified URRT Worksheet 1'!$G$78)=TRUE, "N/A", IF(O33*(1+'A2a.  Modified URRT Worksheet 1'!$G$78)='A2. Rate Change &amp; Enrollment'!P33, "OK", "ERROR"))</f>
        <v>N/A</v>
      </c>
      <c r="BM33" t="str">
        <f>IF(ISBLANK('A2a.  Modified URRT Worksheet 1'!$G$79)=TRUE, "N/A", IF(P33*(1+'A2a.  Modified URRT Worksheet 1'!$G$79)='A2. Rate Change &amp; Enrollment'!Q33, "OK", "ERROR"))</f>
        <v>N/A</v>
      </c>
      <c r="BN33" t="str">
        <f>IF(ISBLANK('A2a.  Modified URRT Worksheet 1'!$G$80)=TRUE, "N/A", IF(Q33*(1+'A2a.  Modified URRT Worksheet 1'!$G$80)='A2. Rate Change &amp; Enrollment'!R33, "OK", "ERROR"))</f>
        <v>N/A</v>
      </c>
      <c r="BO33" t="str">
        <f>IF(ISBLANK('A2a.  Modified URRT Worksheet 1'!$G$81)=TRUE, "N/A", IF(R33*(1+'A2a.  Modified URRT Worksheet 1'!$G$81)='A2. Rate Change &amp; Enrollment'!S33, "OK", "ERROR"))</f>
        <v>N/A</v>
      </c>
      <c r="BP33" t="str">
        <f>IF(ISBLANK('A2a.  Modified URRT Worksheet 1'!$G$82)=TRUE, "N/A", IF(S33*(1+'A2a.  Modified URRT Worksheet 1'!$G$82)='A2. Rate Change &amp; Enrollment'!T33, "OK", "ERROR"))</f>
        <v>N/A</v>
      </c>
      <c r="BQ33" t="str">
        <f>IF(ISBLANK('A2a.  Modified URRT Worksheet 1'!$G$83)=TRUE, "N/A", IF(T33*(1+'A2a.  Modified URRT Worksheet 1'!$G$83)='A2. Rate Change &amp; Enrollment'!U33, "OK", "ERROR"))</f>
        <v>N/A</v>
      </c>
      <c r="BR33" t="str">
        <f>IF(ISBLANK('A2a.  Modified URRT Worksheet 1'!$G$84)=TRUE, "N/A", IF(U33*(1+'A2a.  Modified URRT Worksheet 1'!$G$84)='A2. Rate Change &amp; Enrollment'!V33, "OK", "ERROR"))</f>
        <v>N/A</v>
      </c>
      <c r="BS33" t="str">
        <f>IF(ISBLANK('A2a.  Modified URRT Worksheet 1'!$G$85)=TRUE, "N/A", IF(V33*(1+'A2a.  Modified URRT Worksheet 1'!$G$85)='A2. Rate Change &amp; Enrollment'!W33, "OK", "ERROR"))</f>
        <v>N/A</v>
      </c>
      <c r="BT33" t="str">
        <f>IF(ISBLANK('A2a.  Modified URRT Worksheet 1'!$G$86)=TRUE, "N/A", IF(W33*(1+'A2a.  Modified URRT Worksheet 1'!$G$86)='A2. Rate Change &amp; Enrollment'!X33, "OK", "ERROR"))</f>
        <v>N/A</v>
      </c>
      <c r="BU33" t="str">
        <f>IF(ISBLANK('A2a.  Modified URRT Worksheet 1'!$G$87)=TRUE, "N/A", IF(X33*(1+'A2a.  Modified URRT Worksheet 1'!$G$87)='A2. Rate Change &amp; Enrollment'!Y33, "OK", "ERROR"))</f>
        <v>N/A</v>
      </c>
      <c r="BV33" t="str">
        <f>IF(ISBLANK('A2a.  Modified URRT Worksheet 1'!$G$88)=TRUE, "N/A", IF(Y33*(1+'A2a.  Modified URRT Worksheet 1'!$G$88)='A2. Rate Change &amp; Enrollment'!Z33, "OK", "ERROR"))</f>
        <v>N/A</v>
      </c>
      <c r="BW33" t="str">
        <f t="shared" si="14"/>
        <v>OK</v>
      </c>
      <c r="BY33" s="412">
        <f t="shared" si="15"/>
        <v>0</v>
      </c>
    </row>
    <row r="34" spans="1:77" x14ac:dyDescent="0.35">
      <c r="A34" t="s">
        <v>224</v>
      </c>
      <c r="B34" s="98"/>
      <c r="C34" s="98"/>
      <c r="D34" s="98"/>
      <c r="E34" s="135"/>
      <c r="F34" s="135"/>
      <c r="G34" s="135"/>
      <c r="I34" s="135"/>
      <c r="J34" s="135"/>
      <c r="K34" s="135"/>
      <c r="M34" s="131"/>
      <c r="N34" s="131"/>
      <c r="O34" s="131"/>
      <c r="P34" s="131"/>
      <c r="Q34" s="131"/>
      <c r="R34" s="131"/>
      <c r="S34" s="131"/>
      <c r="T34" s="131"/>
      <c r="U34" s="131"/>
      <c r="V34" s="131"/>
      <c r="W34" s="131"/>
      <c r="X34" s="131"/>
      <c r="Y34" s="131"/>
      <c r="Z34" s="131"/>
      <c r="AB34" s="142" t="e">
        <f t="shared" si="6"/>
        <v>#DIV/0!</v>
      </c>
      <c r="AC34" s="142" t="e">
        <f t="shared" si="7"/>
        <v>#DIV/0!</v>
      </c>
      <c r="AD34" s="6"/>
      <c r="AE34" s="88" t="e">
        <f t="shared" si="8"/>
        <v>#DIV/0!</v>
      </c>
      <c r="AF34" s="142" t="e">
        <f t="shared" si="9"/>
        <v>#DIV/0!</v>
      </c>
      <c r="AH34" s="12" t="e">
        <f t="shared" si="16"/>
        <v>#DIV/0!</v>
      </c>
      <c r="AI34" s="12" t="e">
        <f t="shared" si="17"/>
        <v>#DIV/0!</v>
      </c>
      <c r="AK34" s="409"/>
      <c r="AL34" s="409"/>
      <c r="AM34" s="409"/>
      <c r="AO34" s="177"/>
      <c r="AP34" s="177"/>
      <c r="AQ34" s="177"/>
      <c r="AR34" s="139"/>
      <c r="AS34" s="139"/>
      <c r="AT34" s="139"/>
      <c r="AU34" s="177"/>
      <c r="AV34" s="177"/>
      <c r="AX34" s="411">
        <f t="shared" si="10"/>
        <v>0</v>
      </c>
      <c r="AY34" s="80" t="str">
        <f t="shared" si="11"/>
        <v>OK</v>
      </c>
      <c r="BA34" s="94"/>
      <c r="BB34" s="291"/>
      <c r="BC34" s="94"/>
      <c r="BD34" s="229"/>
      <c r="BE34" s="356"/>
      <c r="BG34" s="6">
        <f t="shared" si="12"/>
        <v>0</v>
      </c>
      <c r="BH34" s="186" t="str">
        <f t="shared" si="13"/>
        <v>N/A</v>
      </c>
      <c r="BI34" s="6" t="str">
        <f t="shared" si="19"/>
        <v>N/A</v>
      </c>
      <c r="BJ34" t="e">
        <f t="shared" si="18"/>
        <v>#DIV/0!</v>
      </c>
      <c r="BL34" t="str">
        <f>IF(ISBLANK('A2a.  Modified URRT Worksheet 1'!$G$78)=TRUE, "N/A", IF(O34*(1+'A2a.  Modified URRT Worksheet 1'!$G$78)='A2. Rate Change &amp; Enrollment'!P34, "OK", "ERROR"))</f>
        <v>N/A</v>
      </c>
      <c r="BM34" t="str">
        <f>IF(ISBLANK('A2a.  Modified URRT Worksheet 1'!$G$79)=TRUE, "N/A", IF(P34*(1+'A2a.  Modified URRT Worksheet 1'!$G$79)='A2. Rate Change &amp; Enrollment'!Q34, "OK", "ERROR"))</f>
        <v>N/A</v>
      </c>
      <c r="BN34" t="str">
        <f>IF(ISBLANK('A2a.  Modified URRT Worksheet 1'!$G$80)=TRUE, "N/A", IF(Q34*(1+'A2a.  Modified URRT Worksheet 1'!$G$80)='A2. Rate Change &amp; Enrollment'!R34, "OK", "ERROR"))</f>
        <v>N/A</v>
      </c>
      <c r="BO34" t="str">
        <f>IF(ISBLANK('A2a.  Modified URRT Worksheet 1'!$G$81)=TRUE, "N/A", IF(R34*(1+'A2a.  Modified URRT Worksheet 1'!$G$81)='A2. Rate Change &amp; Enrollment'!S34, "OK", "ERROR"))</f>
        <v>N/A</v>
      </c>
      <c r="BP34" t="str">
        <f>IF(ISBLANK('A2a.  Modified URRT Worksheet 1'!$G$82)=TRUE, "N/A", IF(S34*(1+'A2a.  Modified URRT Worksheet 1'!$G$82)='A2. Rate Change &amp; Enrollment'!T34, "OK", "ERROR"))</f>
        <v>N/A</v>
      </c>
      <c r="BQ34" t="str">
        <f>IF(ISBLANK('A2a.  Modified URRT Worksheet 1'!$G$83)=TRUE, "N/A", IF(T34*(1+'A2a.  Modified URRT Worksheet 1'!$G$83)='A2. Rate Change &amp; Enrollment'!U34, "OK", "ERROR"))</f>
        <v>N/A</v>
      </c>
      <c r="BR34" t="str">
        <f>IF(ISBLANK('A2a.  Modified URRT Worksheet 1'!$G$84)=TRUE, "N/A", IF(U34*(1+'A2a.  Modified URRT Worksheet 1'!$G$84)='A2. Rate Change &amp; Enrollment'!V34, "OK", "ERROR"))</f>
        <v>N/A</v>
      </c>
      <c r="BS34" t="str">
        <f>IF(ISBLANK('A2a.  Modified URRT Worksheet 1'!$G$85)=TRUE, "N/A", IF(V34*(1+'A2a.  Modified URRT Worksheet 1'!$G$85)='A2. Rate Change &amp; Enrollment'!W34, "OK", "ERROR"))</f>
        <v>N/A</v>
      </c>
      <c r="BT34" t="str">
        <f>IF(ISBLANK('A2a.  Modified URRT Worksheet 1'!$G$86)=TRUE, "N/A", IF(W34*(1+'A2a.  Modified URRT Worksheet 1'!$G$86)='A2. Rate Change &amp; Enrollment'!X34, "OK", "ERROR"))</f>
        <v>N/A</v>
      </c>
      <c r="BU34" t="str">
        <f>IF(ISBLANK('A2a.  Modified URRT Worksheet 1'!$G$87)=TRUE, "N/A", IF(X34*(1+'A2a.  Modified URRT Worksheet 1'!$G$87)='A2. Rate Change &amp; Enrollment'!Y34, "OK", "ERROR"))</f>
        <v>N/A</v>
      </c>
      <c r="BV34" t="str">
        <f>IF(ISBLANK('A2a.  Modified URRT Worksheet 1'!$G$88)=TRUE, "N/A", IF(Y34*(1+'A2a.  Modified URRT Worksheet 1'!$G$88)='A2. Rate Change &amp; Enrollment'!Z34, "OK", "ERROR"))</f>
        <v>N/A</v>
      </c>
      <c r="BW34" t="str">
        <f t="shared" si="14"/>
        <v>OK</v>
      </c>
      <c r="BY34" s="412">
        <f t="shared" si="15"/>
        <v>0</v>
      </c>
    </row>
    <row r="35" spans="1:77" x14ac:dyDescent="0.35">
      <c r="A35" t="s">
        <v>225</v>
      </c>
      <c r="B35" s="98"/>
      <c r="C35" s="98"/>
      <c r="D35" s="98"/>
      <c r="E35" s="135"/>
      <c r="F35" s="135"/>
      <c r="G35" s="135"/>
      <c r="I35" s="135"/>
      <c r="J35" s="135"/>
      <c r="K35" s="135"/>
      <c r="M35" s="131"/>
      <c r="N35" s="131"/>
      <c r="O35" s="131"/>
      <c r="P35" s="131"/>
      <c r="Q35" s="131"/>
      <c r="R35" s="131"/>
      <c r="S35" s="131"/>
      <c r="T35" s="131"/>
      <c r="U35" s="131"/>
      <c r="V35" s="131"/>
      <c r="W35" s="131"/>
      <c r="X35" s="131"/>
      <c r="Y35" s="131"/>
      <c r="Z35" s="131"/>
      <c r="AB35" s="142" t="e">
        <f t="shared" si="6"/>
        <v>#DIV/0!</v>
      </c>
      <c r="AC35" s="142" t="e">
        <f t="shared" si="7"/>
        <v>#DIV/0!</v>
      </c>
      <c r="AD35" s="6"/>
      <c r="AE35" s="88" t="e">
        <f t="shared" si="8"/>
        <v>#DIV/0!</v>
      </c>
      <c r="AF35" s="142" t="e">
        <f t="shared" si="9"/>
        <v>#DIV/0!</v>
      </c>
      <c r="AH35" s="12" t="e">
        <f t="shared" si="16"/>
        <v>#DIV/0!</v>
      </c>
      <c r="AI35" s="12" t="e">
        <f t="shared" si="17"/>
        <v>#DIV/0!</v>
      </c>
      <c r="AK35" s="409"/>
      <c r="AL35" s="409"/>
      <c r="AM35" s="409"/>
      <c r="AO35" s="177"/>
      <c r="AP35" s="177"/>
      <c r="AQ35" s="177"/>
      <c r="AR35" s="139"/>
      <c r="AS35" s="139"/>
      <c r="AT35" s="139"/>
      <c r="AU35" s="177"/>
      <c r="AV35" s="177"/>
      <c r="AX35" s="411">
        <f t="shared" si="10"/>
        <v>0</v>
      </c>
      <c r="AY35" s="80" t="str">
        <f t="shared" si="11"/>
        <v>OK</v>
      </c>
      <c r="BA35" s="94"/>
      <c r="BB35" s="291"/>
      <c r="BC35" s="94"/>
      <c r="BD35" s="229"/>
      <c r="BE35" s="356"/>
      <c r="BG35" s="6">
        <f t="shared" si="12"/>
        <v>0</v>
      </c>
      <c r="BH35" s="186" t="str">
        <f t="shared" si="13"/>
        <v>N/A</v>
      </c>
      <c r="BI35" s="6" t="str">
        <f t="shared" si="19"/>
        <v>N/A</v>
      </c>
      <c r="BJ35" t="e">
        <f t="shared" si="18"/>
        <v>#DIV/0!</v>
      </c>
      <c r="BL35" t="str">
        <f>IF(ISBLANK('A2a.  Modified URRT Worksheet 1'!$G$78)=TRUE, "N/A", IF(O35*(1+'A2a.  Modified URRT Worksheet 1'!$G$78)='A2. Rate Change &amp; Enrollment'!P35, "OK", "ERROR"))</f>
        <v>N/A</v>
      </c>
      <c r="BM35" t="str">
        <f>IF(ISBLANK('A2a.  Modified URRT Worksheet 1'!$G$79)=TRUE, "N/A", IF(P35*(1+'A2a.  Modified URRT Worksheet 1'!$G$79)='A2. Rate Change &amp; Enrollment'!Q35, "OK", "ERROR"))</f>
        <v>N/A</v>
      </c>
      <c r="BN35" t="str">
        <f>IF(ISBLANK('A2a.  Modified URRT Worksheet 1'!$G$80)=TRUE, "N/A", IF(Q35*(1+'A2a.  Modified URRT Worksheet 1'!$G$80)='A2. Rate Change &amp; Enrollment'!R35, "OK", "ERROR"))</f>
        <v>N/A</v>
      </c>
      <c r="BO35" t="str">
        <f>IF(ISBLANK('A2a.  Modified URRT Worksheet 1'!$G$81)=TRUE, "N/A", IF(R35*(1+'A2a.  Modified URRT Worksheet 1'!$G$81)='A2. Rate Change &amp; Enrollment'!S35, "OK", "ERROR"))</f>
        <v>N/A</v>
      </c>
      <c r="BP35" t="str">
        <f>IF(ISBLANK('A2a.  Modified URRT Worksheet 1'!$G$82)=TRUE, "N/A", IF(S35*(1+'A2a.  Modified URRT Worksheet 1'!$G$82)='A2. Rate Change &amp; Enrollment'!T35, "OK", "ERROR"))</f>
        <v>N/A</v>
      </c>
      <c r="BQ35" t="str">
        <f>IF(ISBLANK('A2a.  Modified URRT Worksheet 1'!$G$83)=TRUE, "N/A", IF(T35*(1+'A2a.  Modified URRT Worksheet 1'!$G$83)='A2. Rate Change &amp; Enrollment'!U35, "OK", "ERROR"))</f>
        <v>N/A</v>
      </c>
      <c r="BR35" t="str">
        <f>IF(ISBLANK('A2a.  Modified URRT Worksheet 1'!$G$84)=TRUE, "N/A", IF(U35*(1+'A2a.  Modified URRT Worksheet 1'!$G$84)='A2. Rate Change &amp; Enrollment'!V35, "OK", "ERROR"))</f>
        <v>N/A</v>
      </c>
      <c r="BS35" t="str">
        <f>IF(ISBLANK('A2a.  Modified URRT Worksheet 1'!$G$85)=TRUE, "N/A", IF(V35*(1+'A2a.  Modified URRT Worksheet 1'!$G$85)='A2. Rate Change &amp; Enrollment'!W35, "OK", "ERROR"))</f>
        <v>N/A</v>
      </c>
      <c r="BT35" t="str">
        <f>IF(ISBLANK('A2a.  Modified URRT Worksheet 1'!$G$86)=TRUE, "N/A", IF(W35*(1+'A2a.  Modified URRT Worksheet 1'!$G$86)='A2. Rate Change &amp; Enrollment'!X35, "OK", "ERROR"))</f>
        <v>N/A</v>
      </c>
      <c r="BU35" t="str">
        <f>IF(ISBLANK('A2a.  Modified URRT Worksheet 1'!$G$87)=TRUE, "N/A", IF(X35*(1+'A2a.  Modified URRT Worksheet 1'!$G$87)='A2. Rate Change &amp; Enrollment'!Y35, "OK", "ERROR"))</f>
        <v>N/A</v>
      </c>
      <c r="BV35" t="str">
        <f>IF(ISBLANK('A2a.  Modified URRT Worksheet 1'!$G$88)=TRUE, "N/A", IF(Y35*(1+'A2a.  Modified URRT Worksheet 1'!$G$88)='A2. Rate Change &amp; Enrollment'!Z35, "OK", "ERROR"))</f>
        <v>N/A</v>
      </c>
      <c r="BW35" t="str">
        <f t="shared" si="14"/>
        <v>OK</v>
      </c>
      <c r="BY35" s="412">
        <f t="shared" si="15"/>
        <v>0</v>
      </c>
    </row>
    <row r="36" spans="1:77" x14ac:dyDescent="0.35">
      <c r="A36" t="s">
        <v>226</v>
      </c>
      <c r="B36" s="98"/>
      <c r="C36" s="98"/>
      <c r="D36" s="98"/>
      <c r="E36" s="135"/>
      <c r="F36" s="135"/>
      <c r="G36" s="135"/>
      <c r="I36" s="135"/>
      <c r="J36" s="135"/>
      <c r="K36" s="135"/>
      <c r="M36" s="131"/>
      <c r="N36" s="131"/>
      <c r="O36" s="131"/>
      <c r="P36" s="131"/>
      <c r="Q36" s="131"/>
      <c r="R36" s="131"/>
      <c r="S36" s="131"/>
      <c r="T36" s="131"/>
      <c r="U36" s="131"/>
      <c r="V36" s="131"/>
      <c r="W36" s="131"/>
      <c r="X36" s="131"/>
      <c r="Y36" s="131"/>
      <c r="Z36" s="131"/>
      <c r="AB36" s="142" t="e">
        <f t="shared" si="6"/>
        <v>#DIV/0!</v>
      </c>
      <c r="AC36" s="142" t="e">
        <f t="shared" si="7"/>
        <v>#DIV/0!</v>
      </c>
      <c r="AD36" s="6"/>
      <c r="AE36" s="88" t="e">
        <f t="shared" si="8"/>
        <v>#DIV/0!</v>
      </c>
      <c r="AF36" s="142" t="e">
        <f t="shared" si="9"/>
        <v>#DIV/0!</v>
      </c>
      <c r="AH36" s="12" t="e">
        <f t="shared" si="16"/>
        <v>#DIV/0!</v>
      </c>
      <c r="AI36" s="12" t="e">
        <f t="shared" si="17"/>
        <v>#DIV/0!</v>
      </c>
      <c r="AK36" s="409"/>
      <c r="AL36" s="409"/>
      <c r="AM36" s="409"/>
      <c r="AO36" s="177"/>
      <c r="AP36" s="177"/>
      <c r="AQ36" s="177"/>
      <c r="AR36" s="139"/>
      <c r="AS36" s="139"/>
      <c r="AT36" s="139"/>
      <c r="AU36" s="177"/>
      <c r="AV36" s="177"/>
      <c r="AX36" s="411">
        <f t="shared" si="10"/>
        <v>0</v>
      </c>
      <c r="AY36" s="80" t="str">
        <f t="shared" si="11"/>
        <v>OK</v>
      </c>
      <c r="BA36" s="94"/>
      <c r="BB36" s="291"/>
      <c r="BC36" s="94"/>
      <c r="BD36" s="229"/>
      <c r="BE36" s="356"/>
      <c r="BG36" s="6">
        <f t="shared" si="12"/>
        <v>0</v>
      </c>
      <c r="BH36" s="186" t="str">
        <f t="shared" si="13"/>
        <v>N/A</v>
      </c>
      <c r="BI36" s="6" t="str">
        <f t="shared" si="19"/>
        <v>N/A</v>
      </c>
      <c r="BJ36" t="e">
        <f t="shared" si="18"/>
        <v>#DIV/0!</v>
      </c>
      <c r="BL36" t="str">
        <f>IF(ISBLANK('A2a.  Modified URRT Worksheet 1'!$G$78)=TRUE, "N/A", IF(O36*(1+'A2a.  Modified URRT Worksheet 1'!$G$78)='A2. Rate Change &amp; Enrollment'!P36, "OK", "ERROR"))</f>
        <v>N/A</v>
      </c>
      <c r="BM36" t="str">
        <f>IF(ISBLANK('A2a.  Modified URRT Worksheet 1'!$G$79)=TRUE, "N/A", IF(P36*(1+'A2a.  Modified URRT Worksheet 1'!$G$79)='A2. Rate Change &amp; Enrollment'!Q36, "OK", "ERROR"))</f>
        <v>N/A</v>
      </c>
      <c r="BN36" t="str">
        <f>IF(ISBLANK('A2a.  Modified URRT Worksheet 1'!$G$80)=TRUE, "N/A", IF(Q36*(1+'A2a.  Modified URRT Worksheet 1'!$G$80)='A2. Rate Change &amp; Enrollment'!R36, "OK", "ERROR"))</f>
        <v>N/A</v>
      </c>
      <c r="BO36" t="str">
        <f>IF(ISBLANK('A2a.  Modified URRT Worksheet 1'!$G$81)=TRUE, "N/A", IF(R36*(1+'A2a.  Modified URRT Worksheet 1'!$G$81)='A2. Rate Change &amp; Enrollment'!S36, "OK", "ERROR"))</f>
        <v>N/A</v>
      </c>
      <c r="BP36" t="str">
        <f>IF(ISBLANK('A2a.  Modified URRT Worksheet 1'!$G$82)=TRUE, "N/A", IF(S36*(1+'A2a.  Modified URRT Worksheet 1'!$G$82)='A2. Rate Change &amp; Enrollment'!T36, "OK", "ERROR"))</f>
        <v>N/A</v>
      </c>
      <c r="BQ36" t="str">
        <f>IF(ISBLANK('A2a.  Modified URRT Worksheet 1'!$G$83)=TRUE, "N/A", IF(T36*(1+'A2a.  Modified URRT Worksheet 1'!$G$83)='A2. Rate Change &amp; Enrollment'!U36, "OK", "ERROR"))</f>
        <v>N/A</v>
      </c>
      <c r="BR36" t="str">
        <f>IF(ISBLANK('A2a.  Modified URRT Worksheet 1'!$G$84)=TRUE, "N/A", IF(U36*(1+'A2a.  Modified URRT Worksheet 1'!$G$84)='A2. Rate Change &amp; Enrollment'!V36, "OK", "ERROR"))</f>
        <v>N/A</v>
      </c>
      <c r="BS36" t="str">
        <f>IF(ISBLANK('A2a.  Modified URRT Worksheet 1'!$G$85)=TRUE, "N/A", IF(V36*(1+'A2a.  Modified URRT Worksheet 1'!$G$85)='A2. Rate Change &amp; Enrollment'!W36, "OK", "ERROR"))</f>
        <v>N/A</v>
      </c>
      <c r="BT36" t="str">
        <f>IF(ISBLANK('A2a.  Modified URRT Worksheet 1'!$G$86)=TRUE, "N/A", IF(W36*(1+'A2a.  Modified URRT Worksheet 1'!$G$86)='A2. Rate Change &amp; Enrollment'!X36, "OK", "ERROR"))</f>
        <v>N/A</v>
      </c>
      <c r="BU36" t="str">
        <f>IF(ISBLANK('A2a.  Modified URRT Worksheet 1'!$G$87)=TRUE, "N/A", IF(X36*(1+'A2a.  Modified URRT Worksheet 1'!$G$87)='A2. Rate Change &amp; Enrollment'!Y36, "OK", "ERROR"))</f>
        <v>N/A</v>
      </c>
      <c r="BV36" t="str">
        <f>IF(ISBLANK('A2a.  Modified URRT Worksheet 1'!$G$88)=TRUE, "N/A", IF(Y36*(1+'A2a.  Modified URRT Worksheet 1'!$G$88)='A2. Rate Change &amp; Enrollment'!Z36, "OK", "ERROR"))</f>
        <v>N/A</v>
      </c>
      <c r="BW36" t="str">
        <f t="shared" si="14"/>
        <v>OK</v>
      </c>
      <c r="BY36" s="412">
        <f t="shared" si="15"/>
        <v>0</v>
      </c>
    </row>
    <row r="37" spans="1:77" x14ac:dyDescent="0.35">
      <c r="A37" t="s">
        <v>227</v>
      </c>
      <c r="B37" s="98"/>
      <c r="C37" s="98"/>
      <c r="D37" s="98"/>
      <c r="E37" s="135"/>
      <c r="F37" s="135"/>
      <c r="G37" s="135"/>
      <c r="I37" s="135"/>
      <c r="J37" s="135"/>
      <c r="K37" s="135"/>
      <c r="M37" s="131"/>
      <c r="N37" s="131"/>
      <c r="O37" s="131"/>
      <c r="P37" s="131"/>
      <c r="Q37" s="131"/>
      <c r="R37" s="131"/>
      <c r="S37" s="131"/>
      <c r="T37" s="131"/>
      <c r="U37" s="131"/>
      <c r="V37" s="131"/>
      <c r="W37" s="131"/>
      <c r="X37" s="131"/>
      <c r="Y37" s="131"/>
      <c r="Z37" s="131"/>
      <c r="AB37" s="142" t="e">
        <f t="shared" si="6"/>
        <v>#DIV/0!</v>
      </c>
      <c r="AC37" s="142" t="e">
        <f t="shared" si="7"/>
        <v>#DIV/0!</v>
      </c>
      <c r="AD37" s="6"/>
      <c r="AE37" s="88" t="e">
        <f t="shared" si="8"/>
        <v>#DIV/0!</v>
      </c>
      <c r="AF37" s="142" t="e">
        <f t="shared" si="9"/>
        <v>#DIV/0!</v>
      </c>
      <c r="AH37" s="12" t="e">
        <f t="shared" si="16"/>
        <v>#DIV/0!</v>
      </c>
      <c r="AI37" s="12" t="e">
        <f t="shared" si="17"/>
        <v>#DIV/0!</v>
      </c>
      <c r="AK37" s="409"/>
      <c r="AL37" s="409"/>
      <c r="AM37" s="409"/>
      <c r="AO37" s="177"/>
      <c r="AP37" s="177"/>
      <c r="AQ37" s="177"/>
      <c r="AR37" s="139"/>
      <c r="AS37" s="139"/>
      <c r="AT37" s="139"/>
      <c r="AU37" s="177"/>
      <c r="AV37" s="177"/>
      <c r="AX37" s="411">
        <f t="shared" si="10"/>
        <v>0</v>
      </c>
      <c r="AY37" s="80" t="str">
        <f t="shared" si="11"/>
        <v>OK</v>
      </c>
      <c r="BA37" s="94"/>
      <c r="BB37" s="291"/>
      <c r="BC37" s="94"/>
      <c r="BD37" s="229"/>
      <c r="BE37" s="356"/>
      <c r="BG37" s="6">
        <f t="shared" si="12"/>
        <v>0</v>
      </c>
      <c r="BH37" s="186" t="str">
        <f t="shared" si="13"/>
        <v>N/A</v>
      </c>
      <c r="BI37" s="6" t="str">
        <f t="shared" si="19"/>
        <v>N/A</v>
      </c>
      <c r="BJ37" t="e">
        <f t="shared" si="18"/>
        <v>#DIV/0!</v>
      </c>
      <c r="BL37" t="str">
        <f>IF(ISBLANK('A2a.  Modified URRT Worksheet 1'!$G$78)=TRUE, "N/A", IF(O37*(1+'A2a.  Modified URRT Worksheet 1'!$G$78)='A2. Rate Change &amp; Enrollment'!P37, "OK", "ERROR"))</f>
        <v>N/A</v>
      </c>
      <c r="BM37" t="str">
        <f>IF(ISBLANK('A2a.  Modified URRT Worksheet 1'!$G$79)=TRUE, "N/A", IF(P37*(1+'A2a.  Modified URRT Worksheet 1'!$G$79)='A2. Rate Change &amp; Enrollment'!Q37, "OK", "ERROR"))</f>
        <v>N/A</v>
      </c>
      <c r="BN37" t="str">
        <f>IF(ISBLANK('A2a.  Modified URRT Worksheet 1'!$G$80)=TRUE, "N/A", IF(Q37*(1+'A2a.  Modified URRT Worksheet 1'!$G$80)='A2. Rate Change &amp; Enrollment'!R37, "OK", "ERROR"))</f>
        <v>N/A</v>
      </c>
      <c r="BO37" t="str">
        <f>IF(ISBLANK('A2a.  Modified URRT Worksheet 1'!$G$81)=TRUE, "N/A", IF(R37*(1+'A2a.  Modified URRT Worksheet 1'!$G$81)='A2. Rate Change &amp; Enrollment'!S37, "OK", "ERROR"))</f>
        <v>N/A</v>
      </c>
      <c r="BP37" t="str">
        <f>IF(ISBLANK('A2a.  Modified URRT Worksheet 1'!$G$82)=TRUE, "N/A", IF(S37*(1+'A2a.  Modified URRT Worksheet 1'!$G$82)='A2. Rate Change &amp; Enrollment'!T37, "OK", "ERROR"))</f>
        <v>N/A</v>
      </c>
      <c r="BQ37" t="str">
        <f>IF(ISBLANK('A2a.  Modified URRT Worksheet 1'!$G$83)=TRUE, "N/A", IF(T37*(1+'A2a.  Modified URRT Worksheet 1'!$G$83)='A2. Rate Change &amp; Enrollment'!U37, "OK", "ERROR"))</f>
        <v>N/A</v>
      </c>
      <c r="BR37" t="str">
        <f>IF(ISBLANK('A2a.  Modified URRT Worksheet 1'!$G$84)=TRUE, "N/A", IF(U37*(1+'A2a.  Modified URRT Worksheet 1'!$G$84)='A2. Rate Change &amp; Enrollment'!V37, "OK", "ERROR"))</f>
        <v>N/A</v>
      </c>
      <c r="BS37" t="str">
        <f>IF(ISBLANK('A2a.  Modified URRT Worksheet 1'!$G$85)=TRUE, "N/A", IF(V37*(1+'A2a.  Modified URRT Worksheet 1'!$G$85)='A2. Rate Change &amp; Enrollment'!W37, "OK", "ERROR"))</f>
        <v>N/A</v>
      </c>
      <c r="BT37" t="str">
        <f>IF(ISBLANK('A2a.  Modified URRT Worksheet 1'!$G$86)=TRUE, "N/A", IF(W37*(1+'A2a.  Modified URRT Worksheet 1'!$G$86)='A2. Rate Change &amp; Enrollment'!X37, "OK", "ERROR"))</f>
        <v>N/A</v>
      </c>
      <c r="BU37" t="str">
        <f>IF(ISBLANK('A2a.  Modified URRT Worksheet 1'!$G$87)=TRUE, "N/A", IF(X37*(1+'A2a.  Modified URRT Worksheet 1'!$G$87)='A2. Rate Change &amp; Enrollment'!Y37, "OK", "ERROR"))</f>
        <v>N/A</v>
      </c>
      <c r="BV37" t="str">
        <f>IF(ISBLANK('A2a.  Modified URRT Worksheet 1'!$G$88)=TRUE, "N/A", IF(Y37*(1+'A2a.  Modified URRT Worksheet 1'!$G$88)='A2. Rate Change &amp; Enrollment'!Z37, "OK", "ERROR"))</f>
        <v>N/A</v>
      </c>
      <c r="BW37" t="str">
        <f t="shared" si="14"/>
        <v>OK</v>
      </c>
      <c r="BY37" s="412">
        <f t="shared" si="15"/>
        <v>0</v>
      </c>
    </row>
    <row r="38" spans="1:77" x14ac:dyDescent="0.35">
      <c r="A38" t="s">
        <v>228</v>
      </c>
      <c r="B38" s="98"/>
      <c r="C38" s="98"/>
      <c r="D38" s="98"/>
      <c r="E38" s="135"/>
      <c r="F38" s="135"/>
      <c r="G38" s="135"/>
      <c r="I38" s="135"/>
      <c r="J38" s="135"/>
      <c r="K38" s="135"/>
      <c r="M38" s="131"/>
      <c r="N38" s="131"/>
      <c r="O38" s="131"/>
      <c r="P38" s="131"/>
      <c r="Q38" s="131"/>
      <c r="R38" s="131"/>
      <c r="S38" s="131"/>
      <c r="T38" s="131"/>
      <c r="U38" s="131"/>
      <c r="V38" s="131"/>
      <c r="W38" s="131"/>
      <c r="X38" s="131"/>
      <c r="Y38" s="131"/>
      <c r="Z38" s="131"/>
      <c r="AB38" s="142" t="e">
        <f t="shared" si="6"/>
        <v>#DIV/0!</v>
      </c>
      <c r="AC38" s="142" t="e">
        <f t="shared" si="7"/>
        <v>#DIV/0!</v>
      </c>
      <c r="AD38" s="6"/>
      <c r="AE38" s="88" t="e">
        <f t="shared" si="8"/>
        <v>#DIV/0!</v>
      </c>
      <c r="AF38" s="142" t="e">
        <f t="shared" si="9"/>
        <v>#DIV/0!</v>
      </c>
      <c r="AH38" s="12" t="e">
        <f t="shared" si="16"/>
        <v>#DIV/0!</v>
      </c>
      <c r="AI38" s="12" t="e">
        <f t="shared" si="17"/>
        <v>#DIV/0!</v>
      </c>
      <c r="AK38" s="409"/>
      <c r="AL38" s="409"/>
      <c r="AM38" s="409"/>
      <c r="AO38" s="177"/>
      <c r="AP38" s="177"/>
      <c r="AQ38" s="177"/>
      <c r="AR38" s="139"/>
      <c r="AS38" s="139"/>
      <c r="AT38" s="139"/>
      <c r="AU38" s="177"/>
      <c r="AV38" s="177"/>
      <c r="AX38" s="411">
        <f t="shared" si="10"/>
        <v>0</v>
      </c>
      <c r="AY38" s="80" t="str">
        <f t="shared" si="11"/>
        <v>OK</v>
      </c>
      <c r="BA38" s="94"/>
      <c r="BB38" s="291"/>
      <c r="BC38" s="94"/>
      <c r="BD38" s="229"/>
      <c r="BE38" s="356"/>
      <c r="BG38" s="6">
        <f t="shared" si="12"/>
        <v>0</v>
      </c>
      <c r="BH38" s="186" t="str">
        <f t="shared" si="13"/>
        <v>N/A</v>
      </c>
      <c r="BI38" s="6" t="str">
        <f t="shared" si="19"/>
        <v>N/A</v>
      </c>
      <c r="BJ38" t="e">
        <f t="shared" si="18"/>
        <v>#DIV/0!</v>
      </c>
      <c r="BL38" t="str">
        <f>IF(ISBLANK('A2a.  Modified URRT Worksheet 1'!$G$78)=TRUE, "N/A", IF(O38*(1+'A2a.  Modified URRT Worksheet 1'!$G$78)='A2. Rate Change &amp; Enrollment'!P38, "OK", "ERROR"))</f>
        <v>N/A</v>
      </c>
      <c r="BM38" t="str">
        <f>IF(ISBLANK('A2a.  Modified URRT Worksheet 1'!$G$79)=TRUE, "N/A", IF(P38*(1+'A2a.  Modified URRT Worksheet 1'!$G$79)='A2. Rate Change &amp; Enrollment'!Q38, "OK", "ERROR"))</f>
        <v>N/A</v>
      </c>
      <c r="BN38" t="str">
        <f>IF(ISBLANK('A2a.  Modified URRT Worksheet 1'!$G$80)=TRUE, "N/A", IF(Q38*(1+'A2a.  Modified URRT Worksheet 1'!$G$80)='A2. Rate Change &amp; Enrollment'!R38, "OK", "ERROR"))</f>
        <v>N/A</v>
      </c>
      <c r="BO38" t="str">
        <f>IF(ISBLANK('A2a.  Modified URRT Worksheet 1'!$G$81)=TRUE, "N/A", IF(R38*(1+'A2a.  Modified URRT Worksheet 1'!$G$81)='A2. Rate Change &amp; Enrollment'!S38, "OK", "ERROR"))</f>
        <v>N/A</v>
      </c>
      <c r="BP38" t="str">
        <f>IF(ISBLANK('A2a.  Modified URRT Worksheet 1'!$G$82)=TRUE, "N/A", IF(S38*(1+'A2a.  Modified URRT Worksheet 1'!$G$82)='A2. Rate Change &amp; Enrollment'!T38, "OK", "ERROR"))</f>
        <v>N/A</v>
      </c>
      <c r="BQ38" t="str">
        <f>IF(ISBLANK('A2a.  Modified URRT Worksheet 1'!$G$83)=TRUE, "N/A", IF(T38*(1+'A2a.  Modified URRT Worksheet 1'!$G$83)='A2. Rate Change &amp; Enrollment'!U38, "OK", "ERROR"))</f>
        <v>N/A</v>
      </c>
      <c r="BR38" t="str">
        <f>IF(ISBLANK('A2a.  Modified URRT Worksheet 1'!$G$84)=TRUE, "N/A", IF(U38*(1+'A2a.  Modified URRT Worksheet 1'!$G$84)='A2. Rate Change &amp; Enrollment'!V38, "OK", "ERROR"))</f>
        <v>N/A</v>
      </c>
      <c r="BS38" t="str">
        <f>IF(ISBLANK('A2a.  Modified URRT Worksheet 1'!$G$85)=TRUE, "N/A", IF(V38*(1+'A2a.  Modified URRT Worksheet 1'!$G$85)='A2. Rate Change &amp; Enrollment'!W38, "OK", "ERROR"))</f>
        <v>N/A</v>
      </c>
      <c r="BT38" t="str">
        <f>IF(ISBLANK('A2a.  Modified URRT Worksheet 1'!$G$86)=TRUE, "N/A", IF(W38*(1+'A2a.  Modified URRT Worksheet 1'!$G$86)='A2. Rate Change &amp; Enrollment'!X38, "OK", "ERROR"))</f>
        <v>N/A</v>
      </c>
      <c r="BU38" t="str">
        <f>IF(ISBLANK('A2a.  Modified URRT Worksheet 1'!$G$87)=TRUE, "N/A", IF(X38*(1+'A2a.  Modified URRT Worksheet 1'!$G$87)='A2. Rate Change &amp; Enrollment'!Y38, "OK", "ERROR"))</f>
        <v>N/A</v>
      </c>
      <c r="BV38" t="str">
        <f>IF(ISBLANK('A2a.  Modified URRT Worksheet 1'!$G$88)=TRUE, "N/A", IF(Y38*(1+'A2a.  Modified URRT Worksheet 1'!$G$88)='A2. Rate Change &amp; Enrollment'!Z38, "OK", "ERROR"))</f>
        <v>N/A</v>
      </c>
      <c r="BW38" t="str">
        <f t="shared" si="14"/>
        <v>OK</v>
      </c>
      <c r="BY38" s="412">
        <f t="shared" si="15"/>
        <v>0</v>
      </c>
    </row>
    <row r="39" spans="1:77" x14ac:dyDescent="0.35">
      <c r="A39" t="s">
        <v>229</v>
      </c>
      <c r="B39" s="98"/>
      <c r="C39" s="98"/>
      <c r="D39" s="98"/>
      <c r="E39" s="135"/>
      <c r="F39" s="135"/>
      <c r="G39" s="135"/>
      <c r="I39" s="135"/>
      <c r="J39" s="135"/>
      <c r="K39" s="135"/>
      <c r="M39" s="131"/>
      <c r="N39" s="131"/>
      <c r="O39" s="131"/>
      <c r="P39" s="131"/>
      <c r="Q39" s="131"/>
      <c r="R39" s="131"/>
      <c r="S39" s="131"/>
      <c r="T39" s="131"/>
      <c r="U39" s="131"/>
      <c r="V39" s="131"/>
      <c r="W39" s="131"/>
      <c r="X39" s="131"/>
      <c r="Y39" s="131"/>
      <c r="Z39" s="131"/>
      <c r="AB39" s="142" t="e">
        <f t="shared" si="6"/>
        <v>#DIV/0!</v>
      </c>
      <c r="AC39" s="142" t="e">
        <f t="shared" si="7"/>
        <v>#DIV/0!</v>
      </c>
      <c r="AD39" s="6"/>
      <c r="AE39" s="88" t="e">
        <f t="shared" si="8"/>
        <v>#DIV/0!</v>
      </c>
      <c r="AF39" s="142" t="e">
        <f t="shared" si="9"/>
        <v>#DIV/0!</v>
      </c>
      <c r="AH39" s="12" t="e">
        <f t="shared" si="16"/>
        <v>#DIV/0!</v>
      </c>
      <c r="AI39" s="12" t="e">
        <f t="shared" si="17"/>
        <v>#DIV/0!</v>
      </c>
      <c r="AK39" s="409"/>
      <c r="AL39" s="409"/>
      <c r="AM39" s="409"/>
      <c r="AO39" s="177"/>
      <c r="AP39" s="177"/>
      <c r="AQ39" s="177"/>
      <c r="AR39" s="139"/>
      <c r="AS39" s="139"/>
      <c r="AT39" s="139"/>
      <c r="AU39" s="177"/>
      <c r="AV39" s="177"/>
      <c r="AX39" s="411">
        <f t="shared" si="10"/>
        <v>0</v>
      </c>
      <c r="AY39" s="80" t="str">
        <f t="shared" si="11"/>
        <v>OK</v>
      </c>
      <c r="BA39" s="94"/>
      <c r="BB39" s="291"/>
      <c r="BC39" s="94"/>
      <c r="BD39" s="229"/>
      <c r="BE39" s="356"/>
      <c r="BG39" s="6">
        <f t="shared" si="12"/>
        <v>0</v>
      </c>
      <c r="BH39" s="186" t="str">
        <f t="shared" si="13"/>
        <v>N/A</v>
      </c>
      <c r="BI39" s="6" t="str">
        <f t="shared" si="19"/>
        <v>N/A</v>
      </c>
      <c r="BJ39" t="e">
        <f t="shared" si="18"/>
        <v>#DIV/0!</v>
      </c>
      <c r="BL39" t="str">
        <f>IF(ISBLANK('A2a.  Modified URRT Worksheet 1'!$G$78)=TRUE, "N/A", IF(O39*(1+'A2a.  Modified URRT Worksheet 1'!$G$78)='A2. Rate Change &amp; Enrollment'!P39, "OK", "ERROR"))</f>
        <v>N/A</v>
      </c>
      <c r="BM39" t="str">
        <f>IF(ISBLANK('A2a.  Modified URRT Worksheet 1'!$G$79)=TRUE, "N/A", IF(P39*(1+'A2a.  Modified URRT Worksheet 1'!$G$79)='A2. Rate Change &amp; Enrollment'!Q39, "OK", "ERROR"))</f>
        <v>N/A</v>
      </c>
      <c r="BN39" t="str">
        <f>IF(ISBLANK('A2a.  Modified URRT Worksheet 1'!$G$80)=TRUE, "N/A", IF(Q39*(1+'A2a.  Modified URRT Worksheet 1'!$G$80)='A2. Rate Change &amp; Enrollment'!R39, "OK", "ERROR"))</f>
        <v>N/A</v>
      </c>
      <c r="BO39" t="str">
        <f>IF(ISBLANK('A2a.  Modified URRT Worksheet 1'!$G$81)=TRUE, "N/A", IF(R39*(1+'A2a.  Modified URRT Worksheet 1'!$G$81)='A2. Rate Change &amp; Enrollment'!S39, "OK", "ERROR"))</f>
        <v>N/A</v>
      </c>
      <c r="BP39" t="str">
        <f>IF(ISBLANK('A2a.  Modified URRT Worksheet 1'!$G$82)=TRUE, "N/A", IF(S39*(1+'A2a.  Modified URRT Worksheet 1'!$G$82)='A2. Rate Change &amp; Enrollment'!T39, "OK", "ERROR"))</f>
        <v>N/A</v>
      </c>
      <c r="BQ39" t="str">
        <f>IF(ISBLANK('A2a.  Modified URRT Worksheet 1'!$G$83)=TRUE, "N/A", IF(T39*(1+'A2a.  Modified URRT Worksheet 1'!$G$83)='A2. Rate Change &amp; Enrollment'!U39, "OK", "ERROR"))</f>
        <v>N/A</v>
      </c>
      <c r="BR39" t="str">
        <f>IF(ISBLANK('A2a.  Modified URRT Worksheet 1'!$G$84)=TRUE, "N/A", IF(U39*(1+'A2a.  Modified URRT Worksheet 1'!$G$84)='A2. Rate Change &amp; Enrollment'!V39, "OK", "ERROR"))</f>
        <v>N/A</v>
      </c>
      <c r="BS39" t="str">
        <f>IF(ISBLANK('A2a.  Modified URRT Worksheet 1'!$G$85)=TRUE, "N/A", IF(V39*(1+'A2a.  Modified URRT Worksheet 1'!$G$85)='A2. Rate Change &amp; Enrollment'!W39, "OK", "ERROR"))</f>
        <v>N/A</v>
      </c>
      <c r="BT39" t="str">
        <f>IF(ISBLANK('A2a.  Modified URRT Worksheet 1'!$G$86)=TRUE, "N/A", IF(W39*(1+'A2a.  Modified URRT Worksheet 1'!$G$86)='A2. Rate Change &amp; Enrollment'!X39, "OK", "ERROR"))</f>
        <v>N/A</v>
      </c>
      <c r="BU39" t="str">
        <f>IF(ISBLANK('A2a.  Modified URRT Worksheet 1'!$G$87)=TRUE, "N/A", IF(X39*(1+'A2a.  Modified URRT Worksheet 1'!$G$87)='A2. Rate Change &amp; Enrollment'!Y39, "OK", "ERROR"))</f>
        <v>N/A</v>
      </c>
      <c r="BV39" t="str">
        <f>IF(ISBLANK('A2a.  Modified URRT Worksheet 1'!$G$88)=TRUE, "N/A", IF(Y39*(1+'A2a.  Modified URRT Worksheet 1'!$G$88)='A2. Rate Change &amp; Enrollment'!Z39, "OK", "ERROR"))</f>
        <v>N/A</v>
      </c>
      <c r="BW39" t="str">
        <f t="shared" si="14"/>
        <v>OK</v>
      </c>
      <c r="BY39" s="412">
        <f t="shared" si="15"/>
        <v>0</v>
      </c>
    </row>
    <row r="40" spans="1:77" x14ac:dyDescent="0.35">
      <c r="A40" t="s">
        <v>230</v>
      </c>
      <c r="B40" s="98"/>
      <c r="C40" s="98"/>
      <c r="D40" s="98"/>
      <c r="E40" s="135"/>
      <c r="F40" s="135"/>
      <c r="G40" s="135"/>
      <c r="I40" s="135"/>
      <c r="J40" s="135"/>
      <c r="K40" s="135"/>
      <c r="M40" s="131"/>
      <c r="N40" s="131"/>
      <c r="O40" s="131"/>
      <c r="P40" s="131"/>
      <c r="Q40" s="131"/>
      <c r="R40" s="131"/>
      <c r="S40" s="131"/>
      <c r="T40" s="131"/>
      <c r="U40" s="131"/>
      <c r="V40" s="131"/>
      <c r="W40" s="131"/>
      <c r="X40" s="131"/>
      <c r="Y40" s="131"/>
      <c r="Z40" s="131"/>
      <c r="AB40" s="142" t="e">
        <f t="shared" si="6"/>
        <v>#DIV/0!</v>
      </c>
      <c r="AC40" s="142" t="e">
        <f t="shared" si="7"/>
        <v>#DIV/0!</v>
      </c>
      <c r="AD40" s="6"/>
      <c r="AE40" s="88" t="e">
        <f t="shared" si="8"/>
        <v>#DIV/0!</v>
      </c>
      <c r="AF40" s="142" t="e">
        <f t="shared" si="9"/>
        <v>#DIV/0!</v>
      </c>
      <c r="AH40" s="12" t="e">
        <f t="shared" si="16"/>
        <v>#DIV/0!</v>
      </c>
      <c r="AI40" s="12" t="e">
        <f t="shared" si="17"/>
        <v>#DIV/0!</v>
      </c>
      <c r="AK40" s="409"/>
      <c r="AL40" s="409"/>
      <c r="AM40" s="409"/>
      <c r="AO40" s="177"/>
      <c r="AP40" s="177"/>
      <c r="AQ40" s="177"/>
      <c r="AR40" s="139"/>
      <c r="AS40" s="139"/>
      <c r="AT40" s="139"/>
      <c r="AU40" s="177"/>
      <c r="AV40" s="177"/>
      <c r="AX40" s="411">
        <f t="shared" si="10"/>
        <v>0</v>
      </c>
      <c r="AY40" s="80" t="str">
        <f t="shared" si="11"/>
        <v>OK</v>
      </c>
      <c r="BA40" s="94"/>
      <c r="BB40" s="291"/>
      <c r="BC40" s="94"/>
      <c r="BD40" s="229"/>
      <c r="BE40" s="356"/>
      <c r="BG40" s="6">
        <f t="shared" si="12"/>
        <v>0</v>
      </c>
      <c r="BH40" s="186" t="str">
        <f t="shared" si="13"/>
        <v>N/A</v>
      </c>
      <c r="BI40" s="6" t="str">
        <f t="shared" si="19"/>
        <v>N/A</v>
      </c>
      <c r="BJ40" t="e">
        <f t="shared" si="18"/>
        <v>#DIV/0!</v>
      </c>
      <c r="BL40" t="str">
        <f>IF(ISBLANK('A2a.  Modified URRT Worksheet 1'!$G$78)=TRUE, "N/A", IF(O40*(1+'A2a.  Modified URRT Worksheet 1'!$G$78)='A2. Rate Change &amp; Enrollment'!P40, "OK", "ERROR"))</f>
        <v>N/A</v>
      </c>
      <c r="BM40" t="str">
        <f>IF(ISBLANK('A2a.  Modified URRT Worksheet 1'!$G$79)=TRUE, "N/A", IF(P40*(1+'A2a.  Modified URRT Worksheet 1'!$G$79)='A2. Rate Change &amp; Enrollment'!Q40, "OK", "ERROR"))</f>
        <v>N/A</v>
      </c>
      <c r="BN40" t="str">
        <f>IF(ISBLANK('A2a.  Modified URRT Worksheet 1'!$G$80)=TRUE, "N/A", IF(Q40*(1+'A2a.  Modified URRT Worksheet 1'!$G$80)='A2. Rate Change &amp; Enrollment'!R40, "OK", "ERROR"))</f>
        <v>N/A</v>
      </c>
      <c r="BO40" t="str">
        <f>IF(ISBLANK('A2a.  Modified URRT Worksheet 1'!$G$81)=TRUE, "N/A", IF(R40*(1+'A2a.  Modified URRT Worksheet 1'!$G$81)='A2. Rate Change &amp; Enrollment'!S40, "OK", "ERROR"))</f>
        <v>N/A</v>
      </c>
      <c r="BP40" t="str">
        <f>IF(ISBLANK('A2a.  Modified URRT Worksheet 1'!$G$82)=TRUE, "N/A", IF(S40*(1+'A2a.  Modified URRT Worksheet 1'!$G$82)='A2. Rate Change &amp; Enrollment'!T40, "OK", "ERROR"))</f>
        <v>N/A</v>
      </c>
      <c r="BQ40" t="str">
        <f>IF(ISBLANK('A2a.  Modified URRT Worksheet 1'!$G$83)=TRUE, "N/A", IF(T40*(1+'A2a.  Modified URRT Worksheet 1'!$G$83)='A2. Rate Change &amp; Enrollment'!U40, "OK", "ERROR"))</f>
        <v>N/A</v>
      </c>
      <c r="BR40" t="str">
        <f>IF(ISBLANK('A2a.  Modified URRT Worksheet 1'!$G$84)=TRUE, "N/A", IF(U40*(1+'A2a.  Modified URRT Worksheet 1'!$G$84)='A2. Rate Change &amp; Enrollment'!V40, "OK", "ERROR"))</f>
        <v>N/A</v>
      </c>
      <c r="BS40" t="str">
        <f>IF(ISBLANK('A2a.  Modified URRT Worksheet 1'!$G$85)=TRUE, "N/A", IF(V40*(1+'A2a.  Modified URRT Worksheet 1'!$G$85)='A2. Rate Change &amp; Enrollment'!W40, "OK", "ERROR"))</f>
        <v>N/A</v>
      </c>
      <c r="BT40" t="str">
        <f>IF(ISBLANK('A2a.  Modified URRT Worksheet 1'!$G$86)=TRUE, "N/A", IF(W40*(1+'A2a.  Modified URRT Worksheet 1'!$G$86)='A2. Rate Change &amp; Enrollment'!X40, "OK", "ERROR"))</f>
        <v>N/A</v>
      </c>
      <c r="BU40" t="str">
        <f>IF(ISBLANK('A2a.  Modified URRT Worksheet 1'!$G$87)=TRUE, "N/A", IF(X40*(1+'A2a.  Modified URRT Worksheet 1'!$G$87)='A2. Rate Change &amp; Enrollment'!Y40, "OK", "ERROR"))</f>
        <v>N/A</v>
      </c>
      <c r="BV40" t="str">
        <f>IF(ISBLANK('A2a.  Modified URRT Worksheet 1'!$G$88)=TRUE, "N/A", IF(Y40*(1+'A2a.  Modified URRT Worksheet 1'!$G$88)='A2. Rate Change &amp; Enrollment'!Z40, "OK", "ERROR"))</f>
        <v>N/A</v>
      </c>
      <c r="BW40" t="str">
        <f t="shared" si="14"/>
        <v>OK</v>
      </c>
      <c r="BY40" s="412">
        <f t="shared" si="15"/>
        <v>0</v>
      </c>
    </row>
    <row r="41" spans="1:77" x14ac:dyDescent="0.35">
      <c r="A41" t="s">
        <v>231</v>
      </c>
      <c r="B41" s="98"/>
      <c r="C41" s="98"/>
      <c r="D41" s="98"/>
      <c r="E41" s="135"/>
      <c r="F41" s="135"/>
      <c r="G41" s="135"/>
      <c r="I41" s="135"/>
      <c r="J41" s="135"/>
      <c r="K41" s="135"/>
      <c r="M41" s="131"/>
      <c r="N41" s="131"/>
      <c r="O41" s="131"/>
      <c r="P41" s="131"/>
      <c r="Q41" s="131"/>
      <c r="R41" s="131"/>
      <c r="S41" s="131"/>
      <c r="T41" s="131"/>
      <c r="U41" s="131"/>
      <c r="V41" s="131"/>
      <c r="W41" s="131"/>
      <c r="X41" s="131"/>
      <c r="Y41" s="131"/>
      <c r="Z41" s="131"/>
      <c r="AB41" s="142" t="e">
        <f t="shared" si="6"/>
        <v>#DIV/0!</v>
      </c>
      <c r="AC41" s="142" t="e">
        <f t="shared" si="7"/>
        <v>#DIV/0!</v>
      </c>
      <c r="AD41" s="6"/>
      <c r="AE41" s="88" t="e">
        <f t="shared" si="8"/>
        <v>#DIV/0!</v>
      </c>
      <c r="AF41" s="142" t="e">
        <f t="shared" si="9"/>
        <v>#DIV/0!</v>
      </c>
      <c r="AH41" s="12" t="e">
        <f t="shared" si="16"/>
        <v>#DIV/0!</v>
      </c>
      <c r="AI41" s="12" t="e">
        <f t="shared" si="17"/>
        <v>#DIV/0!</v>
      </c>
      <c r="AK41" s="409"/>
      <c r="AL41" s="409"/>
      <c r="AM41" s="409"/>
      <c r="AO41" s="177"/>
      <c r="AP41" s="177"/>
      <c r="AQ41" s="177"/>
      <c r="AR41" s="139"/>
      <c r="AS41" s="139"/>
      <c r="AT41" s="139"/>
      <c r="AU41" s="177"/>
      <c r="AV41" s="177"/>
      <c r="AX41" s="411">
        <f t="shared" si="10"/>
        <v>0</v>
      </c>
      <c r="AY41" s="80" t="str">
        <f t="shared" si="11"/>
        <v>OK</v>
      </c>
      <c r="BA41" s="94"/>
      <c r="BB41" s="291"/>
      <c r="BC41" s="94"/>
      <c r="BD41" s="229"/>
      <c r="BE41" s="356"/>
      <c r="BG41" s="6">
        <f t="shared" si="12"/>
        <v>0</v>
      </c>
      <c r="BH41" s="186" t="str">
        <f t="shared" si="13"/>
        <v>N/A</v>
      </c>
      <c r="BI41" s="6" t="str">
        <f t="shared" si="19"/>
        <v>N/A</v>
      </c>
      <c r="BJ41" t="e">
        <f t="shared" si="18"/>
        <v>#DIV/0!</v>
      </c>
      <c r="BL41" t="str">
        <f>IF(ISBLANK('A2a.  Modified URRT Worksheet 1'!$G$78)=TRUE, "N/A", IF(O41*(1+'A2a.  Modified URRT Worksheet 1'!$G$78)='A2. Rate Change &amp; Enrollment'!P41, "OK", "ERROR"))</f>
        <v>N/A</v>
      </c>
      <c r="BM41" t="str">
        <f>IF(ISBLANK('A2a.  Modified URRT Worksheet 1'!$G$79)=TRUE, "N/A", IF(P41*(1+'A2a.  Modified URRT Worksheet 1'!$G$79)='A2. Rate Change &amp; Enrollment'!Q41, "OK", "ERROR"))</f>
        <v>N/A</v>
      </c>
      <c r="BN41" t="str">
        <f>IF(ISBLANK('A2a.  Modified URRT Worksheet 1'!$G$80)=TRUE, "N/A", IF(Q41*(1+'A2a.  Modified URRT Worksheet 1'!$G$80)='A2. Rate Change &amp; Enrollment'!R41, "OK", "ERROR"))</f>
        <v>N/A</v>
      </c>
      <c r="BO41" t="str">
        <f>IF(ISBLANK('A2a.  Modified URRT Worksheet 1'!$G$81)=TRUE, "N/A", IF(R41*(1+'A2a.  Modified URRT Worksheet 1'!$G$81)='A2. Rate Change &amp; Enrollment'!S41, "OK", "ERROR"))</f>
        <v>N/A</v>
      </c>
      <c r="BP41" t="str">
        <f>IF(ISBLANK('A2a.  Modified URRT Worksheet 1'!$G$82)=TRUE, "N/A", IF(S41*(1+'A2a.  Modified URRT Worksheet 1'!$G$82)='A2. Rate Change &amp; Enrollment'!T41, "OK", "ERROR"))</f>
        <v>N/A</v>
      </c>
      <c r="BQ41" t="str">
        <f>IF(ISBLANK('A2a.  Modified URRT Worksheet 1'!$G$83)=TRUE, "N/A", IF(T41*(1+'A2a.  Modified URRT Worksheet 1'!$G$83)='A2. Rate Change &amp; Enrollment'!U41, "OK", "ERROR"))</f>
        <v>N/A</v>
      </c>
      <c r="BR41" t="str">
        <f>IF(ISBLANK('A2a.  Modified URRT Worksheet 1'!$G$84)=TRUE, "N/A", IF(U41*(1+'A2a.  Modified URRT Worksheet 1'!$G$84)='A2. Rate Change &amp; Enrollment'!V41, "OK", "ERROR"))</f>
        <v>N/A</v>
      </c>
      <c r="BS41" t="str">
        <f>IF(ISBLANK('A2a.  Modified URRT Worksheet 1'!$G$85)=TRUE, "N/A", IF(V41*(1+'A2a.  Modified URRT Worksheet 1'!$G$85)='A2. Rate Change &amp; Enrollment'!W41, "OK", "ERROR"))</f>
        <v>N/A</v>
      </c>
      <c r="BT41" t="str">
        <f>IF(ISBLANK('A2a.  Modified URRT Worksheet 1'!$G$86)=TRUE, "N/A", IF(W41*(1+'A2a.  Modified URRT Worksheet 1'!$G$86)='A2. Rate Change &amp; Enrollment'!X41, "OK", "ERROR"))</f>
        <v>N/A</v>
      </c>
      <c r="BU41" t="str">
        <f>IF(ISBLANK('A2a.  Modified URRT Worksheet 1'!$G$87)=TRUE, "N/A", IF(X41*(1+'A2a.  Modified URRT Worksheet 1'!$G$87)='A2. Rate Change &amp; Enrollment'!Y41, "OK", "ERROR"))</f>
        <v>N/A</v>
      </c>
      <c r="BV41" t="str">
        <f>IF(ISBLANK('A2a.  Modified URRT Worksheet 1'!$G$88)=TRUE, "N/A", IF(Y41*(1+'A2a.  Modified URRT Worksheet 1'!$G$88)='A2. Rate Change &amp; Enrollment'!Z41, "OK", "ERROR"))</f>
        <v>N/A</v>
      </c>
      <c r="BW41" t="str">
        <f t="shared" si="14"/>
        <v>OK</v>
      </c>
      <c r="BY41" s="412">
        <f t="shared" si="15"/>
        <v>0</v>
      </c>
    </row>
    <row r="42" spans="1:77" x14ac:dyDescent="0.35">
      <c r="A42" t="s">
        <v>232</v>
      </c>
      <c r="B42" s="98"/>
      <c r="C42" s="98"/>
      <c r="D42" s="98"/>
      <c r="E42" s="135"/>
      <c r="F42" s="135"/>
      <c r="G42" s="135"/>
      <c r="I42" s="135"/>
      <c r="J42" s="135"/>
      <c r="K42" s="135"/>
      <c r="M42" s="131"/>
      <c r="N42" s="131"/>
      <c r="O42" s="131"/>
      <c r="P42" s="131"/>
      <c r="Q42" s="131"/>
      <c r="R42" s="131"/>
      <c r="S42" s="131"/>
      <c r="T42" s="131"/>
      <c r="U42" s="131"/>
      <c r="V42" s="131"/>
      <c r="W42" s="131"/>
      <c r="X42" s="131"/>
      <c r="Y42" s="131"/>
      <c r="Z42" s="131"/>
      <c r="AB42" s="142" t="e">
        <f t="shared" si="6"/>
        <v>#DIV/0!</v>
      </c>
      <c r="AC42" s="142" t="e">
        <f t="shared" si="7"/>
        <v>#DIV/0!</v>
      </c>
      <c r="AD42" s="6"/>
      <c r="AE42" s="88" t="e">
        <f t="shared" si="8"/>
        <v>#DIV/0!</v>
      </c>
      <c r="AF42" s="142" t="e">
        <f t="shared" si="9"/>
        <v>#DIV/0!</v>
      </c>
      <c r="AH42" s="12" t="e">
        <f t="shared" si="16"/>
        <v>#DIV/0!</v>
      </c>
      <c r="AI42" s="12" t="e">
        <f t="shared" si="17"/>
        <v>#DIV/0!</v>
      </c>
      <c r="AK42" s="409"/>
      <c r="AL42" s="409"/>
      <c r="AM42" s="409"/>
      <c r="AO42" s="177"/>
      <c r="AP42" s="177"/>
      <c r="AQ42" s="177"/>
      <c r="AR42" s="139"/>
      <c r="AS42" s="139"/>
      <c r="AT42" s="139"/>
      <c r="AU42" s="177"/>
      <c r="AV42" s="177"/>
      <c r="AX42" s="411">
        <f t="shared" si="10"/>
        <v>0</v>
      </c>
      <c r="AY42" s="80" t="str">
        <f t="shared" si="11"/>
        <v>OK</v>
      </c>
      <c r="BA42" s="94"/>
      <c r="BB42" s="291"/>
      <c r="BC42" s="94"/>
      <c r="BD42" s="229"/>
      <c r="BE42" s="356"/>
      <c r="BG42" s="6">
        <f t="shared" si="12"/>
        <v>0</v>
      </c>
      <c r="BH42" s="186" t="str">
        <f t="shared" si="13"/>
        <v>N/A</v>
      </c>
      <c r="BI42" s="6" t="str">
        <f t="shared" si="19"/>
        <v>N/A</v>
      </c>
      <c r="BJ42" t="e">
        <f t="shared" si="18"/>
        <v>#DIV/0!</v>
      </c>
      <c r="BL42" t="str">
        <f>IF(ISBLANK('A2a.  Modified URRT Worksheet 1'!$G$78)=TRUE, "N/A", IF(O42*(1+'A2a.  Modified URRT Worksheet 1'!$G$78)='A2. Rate Change &amp; Enrollment'!P42, "OK", "ERROR"))</f>
        <v>N/A</v>
      </c>
      <c r="BM42" t="str">
        <f>IF(ISBLANK('A2a.  Modified URRT Worksheet 1'!$G$79)=TRUE, "N/A", IF(P42*(1+'A2a.  Modified URRT Worksheet 1'!$G$79)='A2. Rate Change &amp; Enrollment'!Q42, "OK", "ERROR"))</f>
        <v>N/A</v>
      </c>
      <c r="BN42" t="str">
        <f>IF(ISBLANK('A2a.  Modified URRT Worksheet 1'!$G$80)=TRUE, "N/A", IF(Q42*(1+'A2a.  Modified URRT Worksheet 1'!$G$80)='A2. Rate Change &amp; Enrollment'!R42, "OK", "ERROR"))</f>
        <v>N/A</v>
      </c>
      <c r="BO42" t="str">
        <f>IF(ISBLANK('A2a.  Modified URRT Worksheet 1'!$G$81)=TRUE, "N/A", IF(R42*(1+'A2a.  Modified URRT Worksheet 1'!$G$81)='A2. Rate Change &amp; Enrollment'!S42, "OK", "ERROR"))</f>
        <v>N/A</v>
      </c>
      <c r="BP42" t="str">
        <f>IF(ISBLANK('A2a.  Modified URRT Worksheet 1'!$G$82)=TRUE, "N/A", IF(S42*(1+'A2a.  Modified URRT Worksheet 1'!$G$82)='A2. Rate Change &amp; Enrollment'!T42, "OK", "ERROR"))</f>
        <v>N/A</v>
      </c>
      <c r="BQ42" t="str">
        <f>IF(ISBLANK('A2a.  Modified URRT Worksheet 1'!$G$83)=TRUE, "N/A", IF(T42*(1+'A2a.  Modified URRT Worksheet 1'!$G$83)='A2. Rate Change &amp; Enrollment'!U42, "OK", "ERROR"))</f>
        <v>N/A</v>
      </c>
      <c r="BR42" t="str">
        <f>IF(ISBLANK('A2a.  Modified URRT Worksheet 1'!$G$84)=TRUE, "N/A", IF(U42*(1+'A2a.  Modified URRT Worksheet 1'!$G$84)='A2. Rate Change &amp; Enrollment'!V42, "OK", "ERROR"))</f>
        <v>N/A</v>
      </c>
      <c r="BS42" t="str">
        <f>IF(ISBLANK('A2a.  Modified URRT Worksheet 1'!$G$85)=TRUE, "N/A", IF(V42*(1+'A2a.  Modified URRT Worksheet 1'!$G$85)='A2. Rate Change &amp; Enrollment'!W42, "OK", "ERROR"))</f>
        <v>N/A</v>
      </c>
      <c r="BT42" t="str">
        <f>IF(ISBLANK('A2a.  Modified URRT Worksheet 1'!$G$86)=TRUE, "N/A", IF(W42*(1+'A2a.  Modified URRT Worksheet 1'!$G$86)='A2. Rate Change &amp; Enrollment'!X42, "OK", "ERROR"))</f>
        <v>N/A</v>
      </c>
      <c r="BU42" t="str">
        <f>IF(ISBLANK('A2a.  Modified URRT Worksheet 1'!$G$87)=TRUE, "N/A", IF(X42*(1+'A2a.  Modified URRT Worksheet 1'!$G$87)='A2. Rate Change &amp; Enrollment'!Y42, "OK", "ERROR"))</f>
        <v>N/A</v>
      </c>
      <c r="BV42" t="str">
        <f>IF(ISBLANK('A2a.  Modified URRT Worksheet 1'!$G$88)=TRUE, "N/A", IF(Y42*(1+'A2a.  Modified URRT Worksheet 1'!$G$88)='A2. Rate Change &amp; Enrollment'!Z42, "OK", "ERROR"))</f>
        <v>N/A</v>
      </c>
      <c r="BW42" t="str">
        <f t="shared" si="14"/>
        <v>OK</v>
      </c>
      <c r="BY42" s="412">
        <f t="shared" si="15"/>
        <v>0</v>
      </c>
    </row>
    <row r="43" spans="1:77" x14ac:dyDescent="0.35">
      <c r="A43" t="s">
        <v>233</v>
      </c>
      <c r="B43" s="98"/>
      <c r="C43" s="98"/>
      <c r="D43" s="98"/>
      <c r="E43" s="135"/>
      <c r="F43" s="135"/>
      <c r="G43" s="135"/>
      <c r="I43" s="135"/>
      <c r="J43" s="135"/>
      <c r="K43" s="135"/>
      <c r="M43" s="131"/>
      <c r="N43" s="131"/>
      <c r="O43" s="131"/>
      <c r="P43" s="131"/>
      <c r="Q43" s="131"/>
      <c r="R43" s="131"/>
      <c r="S43" s="131"/>
      <c r="T43" s="131"/>
      <c r="U43" s="131"/>
      <c r="V43" s="131"/>
      <c r="W43" s="131"/>
      <c r="X43" s="131"/>
      <c r="Y43" s="131"/>
      <c r="Z43" s="131"/>
      <c r="AB43" s="142" t="e">
        <f t="shared" si="6"/>
        <v>#DIV/0!</v>
      </c>
      <c r="AC43" s="142" t="e">
        <f t="shared" si="7"/>
        <v>#DIV/0!</v>
      </c>
      <c r="AD43" s="6"/>
      <c r="AE43" s="88" t="e">
        <f t="shared" si="8"/>
        <v>#DIV/0!</v>
      </c>
      <c r="AF43" s="142" t="e">
        <f t="shared" si="9"/>
        <v>#DIV/0!</v>
      </c>
      <c r="AH43" s="12" t="e">
        <f t="shared" si="16"/>
        <v>#DIV/0!</v>
      </c>
      <c r="AI43" s="12" t="e">
        <f t="shared" si="17"/>
        <v>#DIV/0!</v>
      </c>
      <c r="AK43" s="409"/>
      <c r="AL43" s="409"/>
      <c r="AM43" s="409"/>
      <c r="AO43" s="177"/>
      <c r="AP43" s="177"/>
      <c r="AQ43" s="177"/>
      <c r="AR43" s="139"/>
      <c r="AS43" s="139"/>
      <c r="AT43" s="139"/>
      <c r="AU43" s="177"/>
      <c r="AV43" s="177"/>
      <c r="AX43" s="411">
        <f t="shared" si="10"/>
        <v>0</v>
      </c>
      <c r="AY43" s="80" t="str">
        <f t="shared" si="11"/>
        <v>OK</v>
      </c>
      <c r="BA43" s="94"/>
      <c r="BB43" s="291"/>
      <c r="BC43" s="94"/>
      <c r="BD43" s="229"/>
      <c r="BE43" s="356"/>
      <c r="BG43" s="6">
        <f t="shared" si="12"/>
        <v>0</v>
      </c>
      <c r="BH43" s="186" t="str">
        <f t="shared" si="13"/>
        <v>N/A</v>
      </c>
      <c r="BI43" s="6" t="str">
        <f t="shared" si="19"/>
        <v>N/A</v>
      </c>
      <c r="BJ43" t="e">
        <f t="shared" si="18"/>
        <v>#DIV/0!</v>
      </c>
      <c r="BL43" t="str">
        <f>IF(ISBLANK('A2a.  Modified URRT Worksheet 1'!$G$78)=TRUE, "N/A", IF(O43*(1+'A2a.  Modified URRT Worksheet 1'!$G$78)='A2. Rate Change &amp; Enrollment'!P43, "OK", "ERROR"))</f>
        <v>N/A</v>
      </c>
      <c r="BM43" t="str">
        <f>IF(ISBLANK('A2a.  Modified URRT Worksheet 1'!$G$79)=TRUE, "N/A", IF(P43*(1+'A2a.  Modified URRT Worksheet 1'!$G$79)='A2. Rate Change &amp; Enrollment'!Q43, "OK", "ERROR"))</f>
        <v>N/A</v>
      </c>
      <c r="BN43" t="str">
        <f>IF(ISBLANK('A2a.  Modified URRT Worksheet 1'!$G$80)=TRUE, "N/A", IF(Q43*(1+'A2a.  Modified URRT Worksheet 1'!$G$80)='A2. Rate Change &amp; Enrollment'!R43, "OK", "ERROR"))</f>
        <v>N/A</v>
      </c>
      <c r="BO43" t="str">
        <f>IF(ISBLANK('A2a.  Modified URRT Worksheet 1'!$G$81)=TRUE, "N/A", IF(R43*(1+'A2a.  Modified URRT Worksheet 1'!$G$81)='A2. Rate Change &amp; Enrollment'!S43, "OK", "ERROR"))</f>
        <v>N/A</v>
      </c>
      <c r="BP43" t="str">
        <f>IF(ISBLANK('A2a.  Modified URRT Worksheet 1'!$G$82)=TRUE, "N/A", IF(S43*(1+'A2a.  Modified URRT Worksheet 1'!$G$82)='A2. Rate Change &amp; Enrollment'!T43, "OK", "ERROR"))</f>
        <v>N/A</v>
      </c>
      <c r="BQ43" t="str">
        <f>IF(ISBLANK('A2a.  Modified URRT Worksheet 1'!$G$83)=TRUE, "N/A", IF(T43*(1+'A2a.  Modified URRT Worksheet 1'!$G$83)='A2. Rate Change &amp; Enrollment'!U43, "OK", "ERROR"))</f>
        <v>N/A</v>
      </c>
      <c r="BR43" t="str">
        <f>IF(ISBLANK('A2a.  Modified URRT Worksheet 1'!$G$84)=TRUE, "N/A", IF(U43*(1+'A2a.  Modified URRT Worksheet 1'!$G$84)='A2. Rate Change &amp; Enrollment'!V43, "OK", "ERROR"))</f>
        <v>N/A</v>
      </c>
      <c r="BS43" t="str">
        <f>IF(ISBLANK('A2a.  Modified URRT Worksheet 1'!$G$85)=TRUE, "N/A", IF(V43*(1+'A2a.  Modified URRT Worksheet 1'!$G$85)='A2. Rate Change &amp; Enrollment'!W43, "OK", "ERROR"))</f>
        <v>N/A</v>
      </c>
      <c r="BT43" t="str">
        <f>IF(ISBLANK('A2a.  Modified URRT Worksheet 1'!$G$86)=TRUE, "N/A", IF(W43*(1+'A2a.  Modified URRT Worksheet 1'!$G$86)='A2. Rate Change &amp; Enrollment'!X43, "OK", "ERROR"))</f>
        <v>N/A</v>
      </c>
      <c r="BU43" t="str">
        <f>IF(ISBLANK('A2a.  Modified URRT Worksheet 1'!$G$87)=TRUE, "N/A", IF(X43*(1+'A2a.  Modified URRT Worksheet 1'!$G$87)='A2. Rate Change &amp; Enrollment'!Y43, "OK", "ERROR"))</f>
        <v>N/A</v>
      </c>
      <c r="BV43" t="str">
        <f>IF(ISBLANK('A2a.  Modified URRT Worksheet 1'!$G$88)=TRUE, "N/A", IF(Y43*(1+'A2a.  Modified URRT Worksheet 1'!$G$88)='A2. Rate Change &amp; Enrollment'!Z43, "OK", "ERROR"))</f>
        <v>N/A</v>
      </c>
      <c r="BW43" t="str">
        <f t="shared" si="14"/>
        <v>OK</v>
      </c>
      <c r="BY43" s="412">
        <f t="shared" si="15"/>
        <v>0</v>
      </c>
    </row>
    <row r="44" spans="1:77" x14ac:dyDescent="0.35">
      <c r="A44" t="s">
        <v>234</v>
      </c>
      <c r="B44" s="98"/>
      <c r="C44" s="98"/>
      <c r="D44" s="98"/>
      <c r="E44" s="135"/>
      <c r="F44" s="135"/>
      <c r="G44" s="135"/>
      <c r="I44" s="135"/>
      <c r="J44" s="135"/>
      <c r="K44" s="135"/>
      <c r="M44" s="131"/>
      <c r="N44" s="131"/>
      <c r="O44" s="131"/>
      <c r="P44" s="131"/>
      <c r="Q44" s="131"/>
      <c r="R44" s="131"/>
      <c r="S44" s="131"/>
      <c r="T44" s="131"/>
      <c r="U44" s="131"/>
      <c r="V44" s="131"/>
      <c r="W44" s="131"/>
      <c r="X44" s="131"/>
      <c r="Y44" s="131"/>
      <c r="Z44" s="131"/>
      <c r="AB44" s="142" t="e">
        <f t="shared" si="6"/>
        <v>#DIV/0!</v>
      </c>
      <c r="AC44" s="142" t="e">
        <f t="shared" si="7"/>
        <v>#DIV/0!</v>
      </c>
      <c r="AD44" s="6"/>
      <c r="AE44" s="88" t="e">
        <f t="shared" si="8"/>
        <v>#DIV/0!</v>
      </c>
      <c r="AF44" s="142" t="e">
        <f t="shared" si="9"/>
        <v>#DIV/0!</v>
      </c>
      <c r="AH44" s="12" t="e">
        <f t="shared" si="16"/>
        <v>#DIV/0!</v>
      </c>
      <c r="AI44" s="12" t="e">
        <f t="shared" si="17"/>
        <v>#DIV/0!</v>
      </c>
      <c r="AK44" s="409"/>
      <c r="AL44" s="409"/>
      <c r="AM44" s="409"/>
      <c r="AO44" s="177"/>
      <c r="AP44" s="177"/>
      <c r="AQ44" s="177"/>
      <c r="AR44" s="139"/>
      <c r="AS44" s="139"/>
      <c r="AT44" s="139"/>
      <c r="AU44" s="177"/>
      <c r="AV44" s="177"/>
      <c r="AX44" s="411">
        <f t="shared" si="10"/>
        <v>0</v>
      </c>
      <c r="AY44" s="80" t="str">
        <f t="shared" si="11"/>
        <v>OK</v>
      </c>
      <c r="BA44" s="94"/>
      <c r="BB44" s="291"/>
      <c r="BC44" s="94"/>
      <c r="BD44" s="229"/>
      <c r="BE44" s="356"/>
      <c r="BG44" s="6">
        <f t="shared" si="12"/>
        <v>0</v>
      </c>
      <c r="BH44" s="186" t="str">
        <f t="shared" si="13"/>
        <v>N/A</v>
      </c>
      <c r="BI44" s="6" t="str">
        <f t="shared" si="19"/>
        <v>N/A</v>
      </c>
      <c r="BJ44" t="e">
        <f t="shared" si="18"/>
        <v>#DIV/0!</v>
      </c>
      <c r="BL44" t="str">
        <f>IF(ISBLANK('A2a.  Modified URRT Worksheet 1'!$G$78)=TRUE, "N/A", IF(O44*(1+'A2a.  Modified URRT Worksheet 1'!$G$78)='A2. Rate Change &amp; Enrollment'!P44, "OK", "ERROR"))</f>
        <v>N/A</v>
      </c>
      <c r="BM44" t="str">
        <f>IF(ISBLANK('A2a.  Modified URRT Worksheet 1'!$G$79)=TRUE, "N/A", IF(P44*(1+'A2a.  Modified URRT Worksheet 1'!$G$79)='A2. Rate Change &amp; Enrollment'!Q44, "OK", "ERROR"))</f>
        <v>N/A</v>
      </c>
      <c r="BN44" t="str">
        <f>IF(ISBLANK('A2a.  Modified URRT Worksheet 1'!$G$80)=TRUE, "N/A", IF(Q44*(1+'A2a.  Modified URRT Worksheet 1'!$G$80)='A2. Rate Change &amp; Enrollment'!R44, "OK", "ERROR"))</f>
        <v>N/A</v>
      </c>
      <c r="BO44" t="str">
        <f>IF(ISBLANK('A2a.  Modified URRT Worksheet 1'!$G$81)=TRUE, "N/A", IF(R44*(1+'A2a.  Modified URRT Worksheet 1'!$G$81)='A2. Rate Change &amp; Enrollment'!S44, "OK", "ERROR"))</f>
        <v>N/A</v>
      </c>
      <c r="BP44" t="str">
        <f>IF(ISBLANK('A2a.  Modified URRT Worksheet 1'!$G$82)=TRUE, "N/A", IF(S44*(1+'A2a.  Modified URRT Worksheet 1'!$G$82)='A2. Rate Change &amp; Enrollment'!T44, "OK", "ERROR"))</f>
        <v>N/A</v>
      </c>
      <c r="BQ44" t="str">
        <f>IF(ISBLANK('A2a.  Modified URRT Worksheet 1'!$G$83)=TRUE, "N/A", IF(T44*(1+'A2a.  Modified URRT Worksheet 1'!$G$83)='A2. Rate Change &amp; Enrollment'!U44, "OK", "ERROR"))</f>
        <v>N/A</v>
      </c>
      <c r="BR44" t="str">
        <f>IF(ISBLANK('A2a.  Modified URRT Worksheet 1'!$G$84)=TRUE, "N/A", IF(U44*(1+'A2a.  Modified URRT Worksheet 1'!$G$84)='A2. Rate Change &amp; Enrollment'!V44, "OK", "ERROR"))</f>
        <v>N/A</v>
      </c>
      <c r="BS44" t="str">
        <f>IF(ISBLANK('A2a.  Modified URRT Worksheet 1'!$G$85)=TRUE, "N/A", IF(V44*(1+'A2a.  Modified URRT Worksheet 1'!$G$85)='A2. Rate Change &amp; Enrollment'!W44, "OK", "ERROR"))</f>
        <v>N/A</v>
      </c>
      <c r="BT44" t="str">
        <f>IF(ISBLANK('A2a.  Modified URRT Worksheet 1'!$G$86)=TRUE, "N/A", IF(W44*(1+'A2a.  Modified URRT Worksheet 1'!$G$86)='A2. Rate Change &amp; Enrollment'!X44, "OK", "ERROR"))</f>
        <v>N/A</v>
      </c>
      <c r="BU44" t="str">
        <f>IF(ISBLANK('A2a.  Modified URRT Worksheet 1'!$G$87)=TRUE, "N/A", IF(X44*(1+'A2a.  Modified URRT Worksheet 1'!$G$87)='A2. Rate Change &amp; Enrollment'!Y44, "OK", "ERROR"))</f>
        <v>N/A</v>
      </c>
      <c r="BV44" t="str">
        <f>IF(ISBLANK('A2a.  Modified URRT Worksheet 1'!$G$88)=TRUE, "N/A", IF(Y44*(1+'A2a.  Modified URRT Worksheet 1'!$G$88)='A2. Rate Change &amp; Enrollment'!Z44, "OK", "ERROR"))</f>
        <v>N/A</v>
      </c>
      <c r="BW44" t="str">
        <f t="shared" si="14"/>
        <v>OK</v>
      </c>
      <c r="BY44" s="412">
        <f t="shared" si="15"/>
        <v>0</v>
      </c>
    </row>
    <row r="45" spans="1:77" x14ac:dyDescent="0.35">
      <c r="A45" t="s">
        <v>235</v>
      </c>
      <c r="B45" s="98"/>
      <c r="C45" s="98"/>
      <c r="D45" s="98"/>
      <c r="E45" s="135"/>
      <c r="F45" s="135"/>
      <c r="G45" s="135"/>
      <c r="I45" s="135"/>
      <c r="J45" s="135"/>
      <c r="K45" s="135"/>
      <c r="M45" s="131"/>
      <c r="N45" s="131"/>
      <c r="O45" s="131"/>
      <c r="P45" s="131"/>
      <c r="Q45" s="131"/>
      <c r="R45" s="131"/>
      <c r="S45" s="131"/>
      <c r="T45" s="131"/>
      <c r="U45" s="131"/>
      <c r="V45" s="131"/>
      <c r="W45" s="131"/>
      <c r="X45" s="131"/>
      <c r="Y45" s="131"/>
      <c r="Z45" s="131"/>
      <c r="AB45" s="142" t="e">
        <f t="shared" si="6"/>
        <v>#DIV/0!</v>
      </c>
      <c r="AC45" s="142" t="e">
        <f t="shared" si="7"/>
        <v>#DIV/0!</v>
      </c>
      <c r="AD45" s="6"/>
      <c r="AE45" s="88" t="e">
        <f t="shared" si="8"/>
        <v>#DIV/0!</v>
      </c>
      <c r="AF45" s="142" t="e">
        <f t="shared" si="9"/>
        <v>#DIV/0!</v>
      </c>
      <c r="AH45" s="12" t="e">
        <f t="shared" si="16"/>
        <v>#DIV/0!</v>
      </c>
      <c r="AI45" s="12" t="e">
        <f t="shared" si="17"/>
        <v>#DIV/0!</v>
      </c>
      <c r="AK45" s="409"/>
      <c r="AL45" s="409"/>
      <c r="AM45" s="409"/>
      <c r="AO45" s="177"/>
      <c r="AP45" s="177"/>
      <c r="AQ45" s="177"/>
      <c r="AR45" s="139"/>
      <c r="AS45" s="139"/>
      <c r="AT45" s="139"/>
      <c r="AU45" s="177"/>
      <c r="AV45" s="177"/>
      <c r="AX45" s="411">
        <f t="shared" si="10"/>
        <v>0</v>
      </c>
      <c r="AY45" s="80" t="str">
        <f t="shared" si="11"/>
        <v>OK</v>
      </c>
      <c r="BA45" s="94"/>
      <c r="BB45" s="291"/>
      <c r="BC45" s="94"/>
      <c r="BD45" s="229"/>
      <c r="BE45" s="356"/>
      <c r="BG45" s="6">
        <f t="shared" si="12"/>
        <v>0</v>
      </c>
      <c r="BH45" s="186" t="str">
        <f t="shared" si="13"/>
        <v>N/A</v>
      </c>
      <c r="BI45" s="6" t="str">
        <f t="shared" si="19"/>
        <v>N/A</v>
      </c>
      <c r="BJ45" t="e">
        <f t="shared" si="18"/>
        <v>#DIV/0!</v>
      </c>
      <c r="BL45" t="str">
        <f>IF(ISBLANK('A2a.  Modified URRT Worksheet 1'!$G$78)=TRUE, "N/A", IF(O45*(1+'A2a.  Modified URRT Worksheet 1'!$G$78)='A2. Rate Change &amp; Enrollment'!P45, "OK", "ERROR"))</f>
        <v>N/A</v>
      </c>
      <c r="BM45" t="str">
        <f>IF(ISBLANK('A2a.  Modified URRT Worksheet 1'!$G$79)=TRUE, "N/A", IF(P45*(1+'A2a.  Modified URRT Worksheet 1'!$G$79)='A2. Rate Change &amp; Enrollment'!Q45, "OK", "ERROR"))</f>
        <v>N/A</v>
      </c>
      <c r="BN45" t="str">
        <f>IF(ISBLANK('A2a.  Modified URRT Worksheet 1'!$G$80)=TRUE, "N/A", IF(Q45*(1+'A2a.  Modified URRT Worksheet 1'!$G$80)='A2. Rate Change &amp; Enrollment'!R45, "OK", "ERROR"))</f>
        <v>N/A</v>
      </c>
      <c r="BO45" t="str">
        <f>IF(ISBLANK('A2a.  Modified URRT Worksheet 1'!$G$81)=TRUE, "N/A", IF(R45*(1+'A2a.  Modified URRT Worksheet 1'!$G$81)='A2. Rate Change &amp; Enrollment'!S45, "OK", "ERROR"))</f>
        <v>N/A</v>
      </c>
      <c r="BP45" t="str">
        <f>IF(ISBLANK('A2a.  Modified URRT Worksheet 1'!$G$82)=TRUE, "N/A", IF(S45*(1+'A2a.  Modified URRT Worksheet 1'!$G$82)='A2. Rate Change &amp; Enrollment'!T45, "OK", "ERROR"))</f>
        <v>N/A</v>
      </c>
      <c r="BQ45" t="str">
        <f>IF(ISBLANK('A2a.  Modified URRT Worksheet 1'!$G$83)=TRUE, "N/A", IF(T45*(1+'A2a.  Modified URRT Worksheet 1'!$G$83)='A2. Rate Change &amp; Enrollment'!U45, "OK", "ERROR"))</f>
        <v>N/A</v>
      </c>
      <c r="BR45" t="str">
        <f>IF(ISBLANK('A2a.  Modified URRT Worksheet 1'!$G$84)=TRUE, "N/A", IF(U45*(1+'A2a.  Modified URRT Worksheet 1'!$G$84)='A2. Rate Change &amp; Enrollment'!V45, "OK", "ERROR"))</f>
        <v>N/A</v>
      </c>
      <c r="BS45" t="str">
        <f>IF(ISBLANK('A2a.  Modified URRT Worksheet 1'!$G$85)=TRUE, "N/A", IF(V45*(1+'A2a.  Modified URRT Worksheet 1'!$G$85)='A2. Rate Change &amp; Enrollment'!W45, "OK", "ERROR"))</f>
        <v>N/A</v>
      </c>
      <c r="BT45" t="str">
        <f>IF(ISBLANK('A2a.  Modified URRT Worksheet 1'!$G$86)=TRUE, "N/A", IF(W45*(1+'A2a.  Modified URRT Worksheet 1'!$G$86)='A2. Rate Change &amp; Enrollment'!X45, "OK", "ERROR"))</f>
        <v>N/A</v>
      </c>
      <c r="BU45" t="str">
        <f>IF(ISBLANK('A2a.  Modified URRT Worksheet 1'!$G$87)=TRUE, "N/A", IF(X45*(1+'A2a.  Modified URRT Worksheet 1'!$G$87)='A2. Rate Change &amp; Enrollment'!Y45, "OK", "ERROR"))</f>
        <v>N/A</v>
      </c>
      <c r="BV45" t="str">
        <f>IF(ISBLANK('A2a.  Modified URRT Worksheet 1'!$G$88)=TRUE, "N/A", IF(Y45*(1+'A2a.  Modified URRT Worksheet 1'!$G$88)='A2. Rate Change &amp; Enrollment'!Z45, "OK", "ERROR"))</f>
        <v>N/A</v>
      </c>
      <c r="BW45" t="str">
        <f t="shared" si="14"/>
        <v>OK</v>
      </c>
      <c r="BY45" s="412">
        <f t="shared" si="15"/>
        <v>0</v>
      </c>
    </row>
    <row r="46" spans="1:77" x14ac:dyDescent="0.35">
      <c r="A46" t="s">
        <v>236</v>
      </c>
      <c r="B46" s="98"/>
      <c r="C46" s="98"/>
      <c r="D46" s="98"/>
      <c r="E46" s="135"/>
      <c r="F46" s="135"/>
      <c r="G46" s="135"/>
      <c r="I46" s="135"/>
      <c r="J46" s="135"/>
      <c r="K46" s="135"/>
      <c r="M46" s="131"/>
      <c r="N46" s="131"/>
      <c r="O46" s="131"/>
      <c r="P46" s="131"/>
      <c r="Q46" s="131"/>
      <c r="R46" s="131"/>
      <c r="S46" s="131"/>
      <c r="T46" s="131"/>
      <c r="U46" s="131"/>
      <c r="V46" s="131"/>
      <c r="W46" s="131"/>
      <c r="X46" s="131"/>
      <c r="Y46" s="131"/>
      <c r="Z46" s="131"/>
      <c r="AB46" s="142" t="e">
        <f t="shared" si="6"/>
        <v>#DIV/0!</v>
      </c>
      <c r="AC46" s="142" t="e">
        <f t="shared" si="7"/>
        <v>#DIV/0!</v>
      </c>
      <c r="AD46" s="6"/>
      <c r="AE46" s="88" t="e">
        <f t="shared" si="8"/>
        <v>#DIV/0!</v>
      </c>
      <c r="AF46" s="142" t="e">
        <f t="shared" si="9"/>
        <v>#DIV/0!</v>
      </c>
      <c r="AH46" s="12" t="e">
        <f t="shared" si="16"/>
        <v>#DIV/0!</v>
      </c>
      <c r="AI46" s="12" t="e">
        <f t="shared" si="17"/>
        <v>#DIV/0!</v>
      </c>
      <c r="AK46" s="409"/>
      <c r="AL46" s="409"/>
      <c r="AM46" s="409"/>
      <c r="AO46" s="177"/>
      <c r="AP46" s="177"/>
      <c r="AQ46" s="177"/>
      <c r="AR46" s="139"/>
      <c r="AS46" s="139"/>
      <c r="AT46" s="139"/>
      <c r="AU46" s="177"/>
      <c r="AV46" s="177"/>
      <c r="AX46" s="411">
        <f t="shared" si="10"/>
        <v>0</v>
      </c>
      <c r="AY46" s="80" t="str">
        <f t="shared" si="11"/>
        <v>OK</v>
      </c>
      <c r="BA46" s="94"/>
      <c r="BB46" s="291"/>
      <c r="BC46" s="94"/>
      <c r="BD46" s="229"/>
      <c r="BE46" s="356"/>
      <c r="BG46" s="6">
        <f t="shared" si="12"/>
        <v>0</v>
      </c>
      <c r="BH46" s="186" t="str">
        <f t="shared" si="13"/>
        <v>N/A</v>
      </c>
      <c r="BI46" s="6" t="str">
        <f t="shared" si="19"/>
        <v>N/A</v>
      </c>
      <c r="BJ46" t="e">
        <f t="shared" si="18"/>
        <v>#DIV/0!</v>
      </c>
      <c r="BL46" t="str">
        <f>IF(ISBLANK('A2a.  Modified URRT Worksheet 1'!$G$78)=TRUE, "N/A", IF(O46*(1+'A2a.  Modified URRT Worksheet 1'!$G$78)='A2. Rate Change &amp; Enrollment'!P46, "OK", "ERROR"))</f>
        <v>N/A</v>
      </c>
      <c r="BM46" t="str">
        <f>IF(ISBLANK('A2a.  Modified URRT Worksheet 1'!$G$79)=TRUE, "N/A", IF(P46*(1+'A2a.  Modified URRT Worksheet 1'!$G$79)='A2. Rate Change &amp; Enrollment'!Q46, "OK", "ERROR"))</f>
        <v>N/A</v>
      </c>
      <c r="BN46" t="str">
        <f>IF(ISBLANK('A2a.  Modified URRT Worksheet 1'!$G$80)=TRUE, "N/A", IF(Q46*(1+'A2a.  Modified URRT Worksheet 1'!$G$80)='A2. Rate Change &amp; Enrollment'!R46, "OK", "ERROR"))</f>
        <v>N/A</v>
      </c>
      <c r="BO46" t="str">
        <f>IF(ISBLANK('A2a.  Modified URRT Worksheet 1'!$G$81)=TRUE, "N/A", IF(R46*(1+'A2a.  Modified URRT Worksheet 1'!$G$81)='A2. Rate Change &amp; Enrollment'!S46, "OK", "ERROR"))</f>
        <v>N/A</v>
      </c>
      <c r="BP46" t="str">
        <f>IF(ISBLANK('A2a.  Modified URRT Worksheet 1'!$G$82)=TRUE, "N/A", IF(S46*(1+'A2a.  Modified URRT Worksheet 1'!$G$82)='A2. Rate Change &amp; Enrollment'!T46, "OK", "ERROR"))</f>
        <v>N/A</v>
      </c>
      <c r="BQ46" t="str">
        <f>IF(ISBLANK('A2a.  Modified URRT Worksheet 1'!$G$83)=TRUE, "N/A", IF(T46*(1+'A2a.  Modified URRT Worksheet 1'!$G$83)='A2. Rate Change &amp; Enrollment'!U46, "OK", "ERROR"))</f>
        <v>N/A</v>
      </c>
      <c r="BR46" t="str">
        <f>IF(ISBLANK('A2a.  Modified URRT Worksheet 1'!$G$84)=TRUE, "N/A", IF(U46*(1+'A2a.  Modified URRT Worksheet 1'!$G$84)='A2. Rate Change &amp; Enrollment'!V46, "OK", "ERROR"))</f>
        <v>N/A</v>
      </c>
      <c r="BS46" t="str">
        <f>IF(ISBLANK('A2a.  Modified URRT Worksheet 1'!$G$85)=TRUE, "N/A", IF(V46*(1+'A2a.  Modified URRT Worksheet 1'!$G$85)='A2. Rate Change &amp; Enrollment'!W46, "OK", "ERROR"))</f>
        <v>N/A</v>
      </c>
      <c r="BT46" t="str">
        <f>IF(ISBLANK('A2a.  Modified URRT Worksheet 1'!$G$86)=TRUE, "N/A", IF(W46*(1+'A2a.  Modified URRT Worksheet 1'!$G$86)='A2. Rate Change &amp; Enrollment'!X46, "OK", "ERROR"))</f>
        <v>N/A</v>
      </c>
      <c r="BU46" t="str">
        <f>IF(ISBLANK('A2a.  Modified URRT Worksheet 1'!$G$87)=TRUE, "N/A", IF(X46*(1+'A2a.  Modified URRT Worksheet 1'!$G$87)='A2. Rate Change &amp; Enrollment'!Y46, "OK", "ERROR"))</f>
        <v>N/A</v>
      </c>
      <c r="BV46" t="str">
        <f>IF(ISBLANK('A2a.  Modified URRT Worksheet 1'!$G$88)=TRUE, "N/A", IF(Y46*(1+'A2a.  Modified URRT Worksheet 1'!$G$88)='A2. Rate Change &amp; Enrollment'!Z46, "OK", "ERROR"))</f>
        <v>N/A</v>
      </c>
      <c r="BW46" t="str">
        <f t="shared" si="14"/>
        <v>OK</v>
      </c>
      <c r="BY46" s="412">
        <f t="shared" si="15"/>
        <v>0</v>
      </c>
    </row>
    <row r="47" spans="1:77" x14ac:dyDescent="0.35">
      <c r="A47" t="s">
        <v>237</v>
      </c>
      <c r="B47" s="98"/>
      <c r="C47" s="98"/>
      <c r="D47" s="98"/>
      <c r="E47" s="135"/>
      <c r="F47" s="135"/>
      <c r="G47" s="135"/>
      <c r="I47" s="135"/>
      <c r="J47" s="135"/>
      <c r="K47" s="135"/>
      <c r="M47" s="131"/>
      <c r="N47" s="131"/>
      <c r="O47" s="131"/>
      <c r="P47" s="131"/>
      <c r="Q47" s="131"/>
      <c r="R47" s="131"/>
      <c r="S47" s="131"/>
      <c r="T47" s="131"/>
      <c r="U47" s="131"/>
      <c r="V47" s="131"/>
      <c r="W47" s="131"/>
      <c r="X47" s="131"/>
      <c r="Y47" s="131"/>
      <c r="Z47" s="131"/>
      <c r="AB47" s="142" t="e">
        <f t="shared" si="6"/>
        <v>#DIV/0!</v>
      </c>
      <c r="AC47" s="142" t="e">
        <f t="shared" si="7"/>
        <v>#DIV/0!</v>
      </c>
      <c r="AD47" s="6"/>
      <c r="AE47" s="88" t="e">
        <f t="shared" si="8"/>
        <v>#DIV/0!</v>
      </c>
      <c r="AF47" s="142" t="e">
        <f t="shared" si="9"/>
        <v>#DIV/0!</v>
      </c>
      <c r="AH47" s="12" t="e">
        <f t="shared" si="16"/>
        <v>#DIV/0!</v>
      </c>
      <c r="AI47" s="12" t="e">
        <f t="shared" si="17"/>
        <v>#DIV/0!</v>
      </c>
      <c r="AK47" s="409"/>
      <c r="AL47" s="409"/>
      <c r="AM47" s="409"/>
      <c r="AO47" s="177"/>
      <c r="AP47" s="177"/>
      <c r="AQ47" s="177"/>
      <c r="AR47" s="139"/>
      <c r="AS47" s="139"/>
      <c r="AT47" s="139"/>
      <c r="AU47" s="177"/>
      <c r="AV47" s="177"/>
      <c r="AX47" s="411">
        <f t="shared" si="10"/>
        <v>0</v>
      </c>
      <c r="AY47" s="80" t="str">
        <f t="shared" si="11"/>
        <v>OK</v>
      </c>
      <c r="BA47" s="94"/>
      <c r="BB47" s="291"/>
      <c r="BC47" s="94"/>
      <c r="BD47" s="229"/>
      <c r="BE47" s="356"/>
      <c r="BG47" s="6">
        <f t="shared" si="12"/>
        <v>0</v>
      </c>
      <c r="BH47" s="186" t="str">
        <f t="shared" si="13"/>
        <v>N/A</v>
      </c>
      <c r="BI47" s="6" t="str">
        <f t="shared" si="19"/>
        <v>N/A</v>
      </c>
      <c r="BJ47" t="e">
        <f t="shared" si="18"/>
        <v>#DIV/0!</v>
      </c>
      <c r="BL47" t="str">
        <f>IF(ISBLANK('A2a.  Modified URRT Worksheet 1'!$G$78)=TRUE, "N/A", IF(O47*(1+'A2a.  Modified URRT Worksheet 1'!$G$78)='A2. Rate Change &amp; Enrollment'!P47, "OK", "ERROR"))</f>
        <v>N/A</v>
      </c>
      <c r="BM47" t="str">
        <f>IF(ISBLANK('A2a.  Modified URRT Worksheet 1'!$G$79)=TRUE, "N/A", IF(P47*(1+'A2a.  Modified URRT Worksheet 1'!$G$79)='A2. Rate Change &amp; Enrollment'!Q47, "OK", "ERROR"))</f>
        <v>N/A</v>
      </c>
      <c r="BN47" t="str">
        <f>IF(ISBLANK('A2a.  Modified URRT Worksheet 1'!$G$80)=TRUE, "N/A", IF(Q47*(1+'A2a.  Modified URRT Worksheet 1'!$G$80)='A2. Rate Change &amp; Enrollment'!R47, "OK", "ERROR"))</f>
        <v>N/A</v>
      </c>
      <c r="BO47" t="str">
        <f>IF(ISBLANK('A2a.  Modified URRT Worksheet 1'!$G$81)=TRUE, "N/A", IF(R47*(1+'A2a.  Modified URRT Worksheet 1'!$G$81)='A2. Rate Change &amp; Enrollment'!S47, "OK", "ERROR"))</f>
        <v>N/A</v>
      </c>
      <c r="BP47" t="str">
        <f>IF(ISBLANK('A2a.  Modified URRT Worksheet 1'!$G$82)=TRUE, "N/A", IF(S47*(1+'A2a.  Modified URRT Worksheet 1'!$G$82)='A2. Rate Change &amp; Enrollment'!T47, "OK", "ERROR"))</f>
        <v>N/A</v>
      </c>
      <c r="BQ47" t="str">
        <f>IF(ISBLANK('A2a.  Modified URRT Worksheet 1'!$G$83)=TRUE, "N/A", IF(T47*(1+'A2a.  Modified URRT Worksheet 1'!$G$83)='A2. Rate Change &amp; Enrollment'!U47, "OK", "ERROR"))</f>
        <v>N/A</v>
      </c>
      <c r="BR47" t="str">
        <f>IF(ISBLANK('A2a.  Modified URRT Worksheet 1'!$G$84)=TRUE, "N/A", IF(U47*(1+'A2a.  Modified URRT Worksheet 1'!$G$84)='A2. Rate Change &amp; Enrollment'!V47, "OK", "ERROR"))</f>
        <v>N/A</v>
      </c>
      <c r="BS47" t="str">
        <f>IF(ISBLANK('A2a.  Modified URRT Worksheet 1'!$G$85)=TRUE, "N/A", IF(V47*(1+'A2a.  Modified URRT Worksheet 1'!$G$85)='A2. Rate Change &amp; Enrollment'!W47, "OK", "ERROR"))</f>
        <v>N/A</v>
      </c>
      <c r="BT47" t="str">
        <f>IF(ISBLANK('A2a.  Modified URRT Worksheet 1'!$G$86)=TRUE, "N/A", IF(W47*(1+'A2a.  Modified URRT Worksheet 1'!$G$86)='A2. Rate Change &amp; Enrollment'!X47, "OK", "ERROR"))</f>
        <v>N/A</v>
      </c>
      <c r="BU47" t="str">
        <f>IF(ISBLANK('A2a.  Modified URRT Worksheet 1'!$G$87)=TRUE, "N/A", IF(X47*(1+'A2a.  Modified URRT Worksheet 1'!$G$87)='A2. Rate Change &amp; Enrollment'!Y47, "OK", "ERROR"))</f>
        <v>N/A</v>
      </c>
      <c r="BV47" t="str">
        <f>IF(ISBLANK('A2a.  Modified URRT Worksheet 1'!$G$88)=TRUE, "N/A", IF(Y47*(1+'A2a.  Modified URRT Worksheet 1'!$G$88)='A2. Rate Change &amp; Enrollment'!Z47, "OK", "ERROR"))</f>
        <v>N/A</v>
      </c>
      <c r="BW47" t="str">
        <f t="shared" si="14"/>
        <v>OK</v>
      </c>
      <c r="BY47" s="412">
        <f t="shared" si="15"/>
        <v>0</v>
      </c>
    </row>
    <row r="48" spans="1:77" x14ac:dyDescent="0.35">
      <c r="A48" t="s">
        <v>238</v>
      </c>
      <c r="B48" s="98"/>
      <c r="C48" s="98"/>
      <c r="D48" s="98"/>
      <c r="E48" s="135"/>
      <c r="F48" s="135"/>
      <c r="G48" s="135"/>
      <c r="I48" s="135"/>
      <c r="J48" s="135"/>
      <c r="K48" s="135"/>
      <c r="M48" s="131"/>
      <c r="N48" s="131"/>
      <c r="O48" s="131"/>
      <c r="P48" s="131"/>
      <c r="Q48" s="131"/>
      <c r="R48" s="131"/>
      <c r="S48" s="131"/>
      <c r="T48" s="131"/>
      <c r="U48" s="131"/>
      <c r="V48" s="131"/>
      <c r="W48" s="131"/>
      <c r="X48" s="131"/>
      <c r="Y48" s="131"/>
      <c r="Z48" s="131"/>
      <c r="AB48" s="142" t="e">
        <f t="shared" si="6"/>
        <v>#DIV/0!</v>
      </c>
      <c r="AC48" s="142" t="e">
        <f t="shared" si="7"/>
        <v>#DIV/0!</v>
      </c>
      <c r="AD48" s="6"/>
      <c r="AE48" s="88" t="e">
        <f t="shared" si="8"/>
        <v>#DIV/0!</v>
      </c>
      <c r="AF48" s="142" t="e">
        <f t="shared" si="9"/>
        <v>#DIV/0!</v>
      </c>
      <c r="AH48" s="12" t="e">
        <f t="shared" si="16"/>
        <v>#DIV/0!</v>
      </c>
      <c r="AI48" s="12" t="e">
        <f t="shared" si="17"/>
        <v>#DIV/0!</v>
      </c>
      <c r="AK48" s="409"/>
      <c r="AL48" s="409"/>
      <c r="AM48" s="409"/>
      <c r="AO48" s="177"/>
      <c r="AP48" s="177"/>
      <c r="AQ48" s="177"/>
      <c r="AR48" s="139"/>
      <c r="AS48" s="139"/>
      <c r="AT48" s="139"/>
      <c r="AU48" s="177"/>
      <c r="AV48" s="177"/>
      <c r="AX48" s="411">
        <f t="shared" si="10"/>
        <v>0</v>
      </c>
      <c r="AY48" s="80" t="str">
        <f t="shared" si="11"/>
        <v>OK</v>
      </c>
      <c r="BA48" s="94"/>
      <c r="BB48" s="291"/>
      <c r="BC48" s="94"/>
      <c r="BD48" s="229"/>
      <c r="BE48" s="356"/>
      <c r="BG48" s="6">
        <f t="shared" si="12"/>
        <v>0</v>
      </c>
      <c r="BH48" s="186" t="str">
        <f t="shared" si="13"/>
        <v>N/A</v>
      </c>
      <c r="BI48" s="6" t="str">
        <f t="shared" si="19"/>
        <v>N/A</v>
      </c>
      <c r="BJ48" t="e">
        <f t="shared" si="18"/>
        <v>#DIV/0!</v>
      </c>
      <c r="BL48" t="str">
        <f>IF(ISBLANK('A2a.  Modified URRT Worksheet 1'!$G$78)=TRUE, "N/A", IF(O48*(1+'A2a.  Modified URRT Worksheet 1'!$G$78)='A2. Rate Change &amp; Enrollment'!P48, "OK", "ERROR"))</f>
        <v>N/A</v>
      </c>
      <c r="BM48" t="str">
        <f>IF(ISBLANK('A2a.  Modified URRT Worksheet 1'!$G$79)=TRUE, "N/A", IF(P48*(1+'A2a.  Modified URRT Worksheet 1'!$G$79)='A2. Rate Change &amp; Enrollment'!Q48, "OK", "ERROR"))</f>
        <v>N/A</v>
      </c>
      <c r="BN48" t="str">
        <f>IF(ISBLANK('A2a.  Modified URRT Worksheet 1'!$G$80)=TRUE, "N/A", IF(Q48*(1+'A2a.  Modified URRT Worksheet 1'!$G$80)='A2. Rate Change &amp; Enrollment'!R48, "OK", "ERROR"))</f>
        <v>N/A</v>
      </c>
      <c r="BO48" t="str">
        <f>IF(ISBLANK('A2a.  Modified URRT Worksheet 1'!$G$81)=TRUE, "N/A", IF(R48*(1+'A2a.  Modified URRT Worksheet 1'!$G$81)='A2. Rate Change &amp; Enrollment'!S48, "OK", "ERROR"))</f>
        <v>N/A</v>
      </c>
      <c r="BP48" t="str">
        <f>IF(ISBLANK('A2a.  Modified URRT Worksheet 1'!$G$82)=TRUE, "N/A", IF(S48*(1+'A2a.  Modified URRT Worksheet 1'!$G$82)='A2. Rate Change &amp; Enrollment'!T48, "OK", "ERROR"))</f>
        <v>N/A</v>
      </c>
      <c r="BQ48" t="str">
        <f>IF(ISBLANK('A2a.  Modified URRT Worksheet 1'!$G$83)=TRUE, "N/A", IF(T48*(1+'A2a.  Modified URRT Worksheet 1'!$G$83)='A2. Rate Change &amp; Enrollment'!U48, "OK", "ERROR"))</f>
        <v>N/A</v>
      </c>
      <c r="BR48" t="str">
        <f>IF(ISBLANK('A2a.  Modified URRT Worksheet 1'!$G$84)=TRUE, "N/A", IF(U48*(1+'A2a.  Modified URRT Worksheet 1'!$G$84)='A2. Rate Change &amp; Enrollment'!V48, "OK", "ERROR"))</f>
        <v>N/A</v>
      </c>
      <c r="BS48" t="str">
        <f>IF(ISBLANK('A2a.  Modified URRT Worksheet 1'!$G$85)=TRUE, "N/A", IF(V48*(1+'A2a.  Modified URRT Worksheet 1'!$G$85)='A2. Rate Change &amp; Enrollment'!W48, "OK", "ERROR"))</f>
        <v>N/A</v>
      </c>
      <c r="BT48" t="str">
        <f>IF(ISBLANK('A2a.  Modified URRT Worksheet 1'!$G$86)=TRUE, "N/A", IF(W48*(1+'A2a.  Modified URRT Worksheet 1'!$G$86)='A2. Rate Change &amp; Enrollment'!X48, "OK", "ERROR"))</f>
        <v>N/A</v>
      </c>
      <c r="BU48" t="str">
        <f>IF(ISBLANK('A2a.  Modified URRT Worksheet 1'!$G$87)=TRUE, "N/A", IF(X48*(1+'A2a.  Modified URRT Worksheet 1'!$G$87)='A2. Rate Change &amp; Enrollment'!Y48, "OK", "ERROR"))</f>
        <v>N/A</v>
      </c>
      <c r="BV48" t="str">
        <f>IF(ISBLANK('A2a.  Modified URRT Worksheet 1'!$G$88)=TRUE, "N/A", IF(Y48*(1+'A2a.  Modified URRT Worksheet 1'!$G$88)='A2. Rate Change &amp; Enrollment'!Z48, "OK", "ERROR"))</f>
        <v>N/A</v>
      </c>
      <c r="BW48" t="str">
        <f t="shared" si="14"/>
        <v>OK</v>
      </c>
      <c r="BY48" s="412">
        <f t="shared" si="15"/>
        <v>0</v>
      </c>
    </row>
    <row r="49" spans="1:77" x14ac:dyDescent="0.35">
      <c r="A49" t="s">
        <v>239</v>
      </c>
      <c r="B49" s="98"/>
      <c r="C49" s="98"/>
      <c r="D49" s="98"/>
      <c r="E49" s="135"/>
      <c r="F49" s="135"/>
      <c r="G49" s="135"/>
      <c r="I49" s="135"/>
      <c r="J49" s="135"/>
      <c r="K49" s="135"/>
      <c r="M49" s="131"/>
      <c r="N49" s="131"/>
      <c r="O49" s="131"/>
      <c r="P49" s="131"/>
      <c r="Q49" s="131"/>
      <c r="R49" s="131"/>
      <c r="S49" s="131"/>
      <c r="T49" s="131"/>
      <c r="U49" s="131"/>
      <c r="V49" s="131"/>
      <c r="W49" s="131"/>
      <c r="X49" s="131"/>
      <c r="Y49" s="131"/>
      <c r="Z49" s="131"/>
      <c r="AB49" s="142" t="e">
        <f t="shared" si="6"/>
        <v>#DIV/0!</v>
      </c>
      <c r="AC49" s="142" t="e">
        <f t="shared" si="7"/>
        <v>#DIV/0!</v>
      </c>
      <c r="AD49" s="6"/>
      <c r="AE49" s="88" t="e">
        <f t="shared" si="8"/>
        <v>#DIV/0!</v>
      </c>
      <c r="AF49" s="142" t="e">
        <f t="shared" si="9"/>
        <v>#DIV/0!</v>
      </c>
      <c r="AH49" s="12" t="e">
        <f t="shared" si="16"/>
        <v>#DIV/0!</v>
      </c>
      <c r="AI49" s="12" t="e">
        <f t="shared" si="17"/>
        <v>#DIV/0!</v>
      </c>
      <c r="AK49" s="409"/>
      <c r="AL49" s="409"/>
      <c r="AM49" s="409"/>
      <c r="AO49" s="177"/>
      <c r="AP49" s="177"/>
      <c r="AQ49" s="177"/>
      <c r="AR49" s="139"/>
      <c r="AS49" s="139"/>
      <c r="AT49" s="139"/>
      <c r="AU49" s="177"/>
      <c r="AV49" s="177"/>
      <c r="AX49" s="411">
        <f t="shared" si="10"/>
        <v>0</v>
      </c>
      <c r="AY49" s="80" t="str">
        <f t="shared" si="11"/>
        <v>OK</v>
      </c>
      <c r="BA49" s="94"/>
      <c r="BB49" s="291"/>
      <c r="BC49" s="94"/>
      <c r="BD49" s="229"/>
      <c r="BE49" s="356"/>
      <c r="BG49" s="6">
        <f t="shared" si="12"/>
        <v>0</v>
      </c>
      <c r="BH49" s="186" t="str">
        <f t="shared" si="13"/>
        <v>N/A</v>
      </c>
      <c r="BI49" s="6" t="str">
        <f t="shared" si="19"/>
        <v>N/A</v>
      </c>
      <c r="BJ49" t="e">
        <f t="shared" si="18"/>
        <v>#DIV/0!</v>
      </c>
      <c r="BL49" t="str">
        <f>IF(ISBLANK('A2a.  Modified URRT Worksheet 1'!$G$78)=TRUE, "N/A", IF(O49*(1+'A2a.  Modified URRT Worksheet 1'!$G$78)='A2. Rate Change &amp; Enrollment'!P49, "OK", "ERROR"))</f>
        <v>N/A</v>
      </c>
      <c r="BM49" t="str">
        <f>IF(ISBLANK('A2a.  Modified URRT Worksheet 1'!$G$79)=TRUE, "N/A", IF(P49*(1+'A2a.  Modified URRT Worksheet 1'!$G$79)='A2. Rate Change &amp; Enrollment'!Q49, "OK", "ERROR"))</f>
        <v>N/A</v>
      </c>
      <c r="BN49" t="str">
        <f>IF(ISBLANK('A2a.  Modified URRT Worksheet 1'!$G$80)=TRUE, "N/A", IF(Q49*(1+'A2a.  Modified URRT Worksheet 1'!$G$80)='A2. Rate Change &amp; Enrollment'!R49, "OK", "ERROR"))</f>
        <v>N/A</v>
      </c>
      <c r="BO49" t="str">
        <f>IF(ISBLANK('A2a.  Modified URRT Worksheet 1'!$G$81)=TRUE, "N/A", IF(R49*(1+'A2a.  Modified URRT Worksheet 1'!$G$81)='A2. Rate Change &amp; Enrollment'!S49, "OK", "ERROR"))</f>
        <v>N/A</v>
      </c>
      <c r="BP49" t="str">
        <f>IF(ISBLANK('A2a.  Modified URRT Worksheet 1'!$G$82)=TRUE, "N/A", IF(S49*(1+'A2a.  Modified URRT Worksheet 1'!$G$82)='A2. Rate Change &amp; Enrollment'!T49, "OK", "ERROR"))</f>
        <v>N/A</v>
      </c>
      <c r="BQ49" t="str">
        <f>IF(ISBLANK('A2a.  Modified URRT Worksheet 1'!$G$83)=TRUE, "N/A", IF(T49*(1+'A2a.  Modified URRT Worksheet 1'!$G$83)='A2. Rate Change &amp; Enrollment'!U49, "OK", "ERROR"))</f>
        <v>N/A</v>
      </c>
      <c r="BR49" t="str">
        <f>IF(ISBLANK('A2a.  Modified URRT Worksheet 1'!$G$84)=TRUE, "N/A", IF(U49*(1+'A2a.  Modified URRT Worksheet 1'!$G$84)='A2. Rate Change &amp; Enrollment'!V49, "OK", "ERROR"))</f>
        <v>N/A</v>
      </c>
      <c r="BS49" t="str">
        <f>IF(ISBLANK('A2a.  Modified URRT Worksheet 1'!$G$85)=TRUE, "N/A", IF(V49*(1+'A2a.  Modified URRT Worksheet 1'!$G$85)='A2. Rate Change &amp; Enrollment'!W49, "OK", "ERROR"))</f>
        <v>N/A</v>
      </c>
      <c r="BT49" t="str">
        <f>IF(ISBLANK('A2a.  Modified URRT Worksheet 1'!$G$86)=TRUE, "N/A", IF(W49*(1+'A2a.  Modified URRT Worksheet 1'!$G$86)='A2. Rate Change &amp; Enrollment'!X49, "OK", "ERROR"))</f>
        <v>N/A</v>
      </c>
      <c r="BU49" t="str">
        <f>IF(ISBLANK('A2a.  Modified URRT Worksheet 1'!$G$87)=TRUE, "N/A", IF(X49*(1+'A2a.  Modified URRT Worksheet 1'!$G$87)='A2. Rate Change &amp; Enrollment'!Y49, "OK", "ERROR"))</f>
        <v>N/A</v>
      </c>
      <c r="BV49" t="str">
        <f>IF(ISBLANK('A2a.  Modified URRT Worksheet 1'!$G$88)=TRUE, "N/A", IF(Y49*(1+'A2a.  Modified URRT Worksheet 1'!$G$88)='A2. Rate Change &amp; Enrollment'!Z49, "OK", "ERROR"))</f>
        <v>N/A</v>
      </c>
      <c r="BW49" t="str">
        <f t="shared" si="14"/>
        <v>OK</v>
      </c>
      <c r="BY49" s="412">
        <f t="shared" si="15"/>
        <v>0</v>
      </c>
    </row>
    <row r="50" spans="1:77" x14ac:dyDescent="0.35">
      <c r="A50" t="s">
        <v>240</v>
      </c>
      <c r="B50" s="98"/>
      <c r="C50" s="98"/>
      <c r="D50" s="98"/>
      <c r="E50" s="135"/>
      <c r="F50" s="135"/>
      <c r="G50" s="135"/>
      <c r="I50" s="135"/>
      <c r="J50" s="135"/>
      <c r="K50" s="135"/>
      <c r="M50" s="131"/>
      <c r="N50" s="131"/>
      <c r="O50" s="131"/>
      <c r="P50" s="131"/>
      <c r="Q50" s="131"/>
      <c r="R50" s="131"/>
      <c r="S50" s="131"/>
      <c r="T50" s="131"/>
      <c r="U50" s="131"/>
      <c r="V50" s="131"/>
      <c r="W50" s="131"/>
      <c r="X50" s="131"/>
      <c r="Y50" s="131"/>
      <c r="Z50" s="131"/>
      <c r="AB50" s="142" t="e">
        <f t="shared" si="6"/>
        <v>#DIV/0!</v>
      </c>
      <c r="AC50" s="142" t="e">
        <f t="shared" si="7"/>
        <v>#DIV/0!</v>
      </c>
      <c r="AD50" s="6"/>
      <c r="AE50" s="88" t="e">
        <f t="shared" si="8"/>
        <v>#DIV/0!</v>
      </c>
      <c r="AF50" s="142" t="e">
        <f t="shared" si="9"/>
        <v>#DIV/0!</v>
      </c>
      <c r="AH50" s="12" t="e">
        <f t="shared" si="16"/>
        <v>#DIV/0!</v>
      </c>
      <c r="AI50" s="12" t="e">
        <f t="shared" si="17"/>
        <v>#DIV/0!</v>
      </c>
      <c r="AK50" s="409"/>
      <c r="AL50" s="409"/>
      <c r="AM50" s="409"/>
      <c r="AO50" s="177"/>
      <c r="AP50" s="177"/>
      <c r="AQ50" s="177"/>
      <c r="AR50" s="139"/>
      <c r="AS50" s="139"/>
      <c r="AT50" s="139"/>
      <c r="AU50" s="177"/>
      <c r="AV50" s="177"/>
      <c r="AX50" s="411">
        <f t="shared" si="10"/>
        <v>0</v>
      </c>
      <c r="AY50" s="80" t="str">
        <f t="shared" si="11"/>
        <v>OK</v>
      </c>
      <c r="BA50" s="94"/>
      <c r="BB50" s="291"/>
      <c r="BC50" s="94"/>
      <c r="BD50" s="229"/>
      <c r="BE50" s="356"/>
      <c r="BG50" s="6">
        <f t="shared" si="12"/>
        <v>0</v>
      </c>
      <c r="BH50" s="186" t="str">
        <f t="shared" si="13"/>
        <v>N/A</v>
      </c>
      <c r="BI50" s="6" t="str">
        <f t="shared" si="19"/>
        <v>N/A</v>
      </c>
      <c r="BJ50" t="e">
        <f t="shared" si="18"/>
        <v>#DIV/0!</v>
      </c>
      <c r="BL50" t="str">
        <f>IF(ISBLANK('A2a.  Modified URRT Worksheet 1'!$G$78)=TRUE, "N/A", IF(O50*(1+'A2a.  Modified URRT Worksheet 1'!$G$78)='A2. Rate Change &amp; Enrollment'!P50, "OK", "ERROR"))</f>
        <v>N/A</v>
      </c>
      <c r="BM50" t="str">
        <f>IF(ISBLANK('A2a.  Modified URRT Worksheet 1'!$G$79)=TRUE, "N/A", IF(P50*(1+'A2a.  Modified URRT Worksheet 1'!$G$79)='A2. Rate Change &amp; Enrollment'!Q50, "OK", "ERROR"))</f>
        <v>N/A</v>
      </c>
      <c r="BN50" t="str">
        <f>IF(ISBLANK('A2a.  Modified URRT Worksheet 1'!$G$80)=TRUE, "N/A", IF(Q50*(1+'A2a.  Modified URRT Worksheet 1'!$G$80)='A2. Rate Change &amp; Enrollment'!R50, "OK", "ERROR"))</f>
        <v>N/A</v>
      </c>
      <c r="BO50" t="str">
        <f>IF(ISBLANK('A2a.  Modified URRT Worksheet 1'!$G$81)=TRUE, "N/A", IF(R50*(1+'A2a.  Modified URRT Worksheet 1'!$G$81)='A2. Rate Change &amp; Enrollment'!S50, "OK", "ERROR"))</f>
        <v>N/A</v>
      </c>
      <c r="BP50" t="str">
        <f>IF(ISBLANK('A2a.  Modified URRT Worksheet 1'!$G$82)=TRUE, "N/A", IF(S50*(1+'A2a.  Modified URRT Worksheet 1'!$G$82)='A2. Rate Change &amp; Enrollment'!T50, "OK", "ERROR"))</f>
        <v>N/A</v>
      </c>
      <c r="BQ50" t="str">
        <f>IF(ISBLANK('A2a.  Modified URRT Worksheet 1'!$G$83)=TRUE, "N/A", IF(T50*(1+'A2a.  Modified URRT Worksheet 1'!$G$83)='A2. Rate Change &amp; Enrollment'!U50, "OK", "ERROR"))</f>
        <v>N/A</v>
      </c>
      <c r="BR50" t="str">
        <f>IF(ISBLANK('A2a.  Modified URRT Worksheet 1'!$G$84)=TRUE, "N/A", IF(U50*(1+'A2a.  Modified URRT Worksheet 1'!$G$84)='A2. Rate Change &amp; Enrollment'!V50, "OK", "ERROR"))</f>
        <v>N/A</v>
      </c>
      <c r="BS50" t="str">
        <f>IF(ISBLANK('A2a.  Modified URRT Worksheet 1'!$G$85)=TRUE, "N/A", IF(V50*(1+'A2a.  Modified URRT Worksheet 1'!$G$85)='A2. Rate Change &amp; Enrollment'!W50, "OK", "ERROR"))</f>
        <v>N/A</v>
      </c>
      <c r="BT50" t="str">
        <f>IF(ISBLANK('A2a.  Modified URRT Worksheet 1'!$G$86)=TRUE, "N/A", IF(W50*(1+'A2a.  Modified URRT Worksheet 1'!$G$86)='A2. Rate Change &amp; Enrollment'!X50, "OK", "ERROR"))</f>
        <v>N/A</v>
      </c>
      <c r="BU50" t="str">
        <f>IF(ISBLANK('A2a.  Modified URRT Worksheet 1'!$G$87)=TRUE, "N/A", IF(X50*(1+'A2a.  Modified URRT Worksheet 1'!$G$87)='A2. Rate Change &amp; Enrollment'!Y50, "OK", "ERROR"))</f>
        <v>N/A</v>
      </c>
      <c r="BV50" t="str">
        <f>IF(ISBLANK('A2a.  Modified URRT Worksheet 1'!$G$88)=TRUE, "N/A", IF(Y50*(1+'A2a.  Modified URRT Worksheet 1'!$G$88)='A2. Rate Change &amp; Enrollment'!Z50, "OK", "ERROR"))</f>
        <v>N/A</v>
      </c>
      <c r="BW50" t="str">
        <f t="shared" si="14"/>
        <v>OK</v>
      </c>
      <c r="BY50" s="412">
        <f t="shared" si="15"/>
        <v>0</v>
      </c>
    </row>
    <row r="51" spans="1:77" x14ac:dyDescent="0.35">
      <c r="A51" t="s">
        <v>241</v>
      </c>
      <c r="B51" s="98"/>
      <c r="C51" s="98"/>
      <c r="D51" s="98"/>
      <c r="E51" s="135"/>
      <c r="F51" s="135"/>
      <c r="G51" s="135"/>
      <c r="I51" s="135"/>
      <c r="J51" s="135"/>
      <c r="K51" s="135"/>
      <c r="M51" s="131"/>
      <c r="N51" s="131"/>
      <c r="O51" s="131"/>
      <c r="P51" s="131"/>
      <c r="Q51" s="131"/>
      <c r="R51" s="131"/>
      <c r="S51" s="131"/>
      <c r="T51" s="131"/>
      <c r="U51" s="131"/>
      <c r="V51" s="131"/>
      <c r="W51" s="131"/>
      <c r="X51" s="131"/>
      <c r="Y51" s="131"/>
      <c r="Z51" s="131"/>
      <c r="AB51" s="142" t="e">
        <f t="shared" si="6"/>
        <v>#DIV/0!</v>
      </c>
      <c r="AC51" s="142" t="e">
        <f t="shared" si="7"/>
        <v>#DIV/0!</v>
      </c>
      <c r="AD51" s="6"/>
      <c r="AE51" s="88" t="e">
        <f t="shared" si="8"/>
        <v>#DIV/0!</v>
      </c>
      <c r="AF51" s="142" t="e">
        <f t="shared" si="9"/>
        <v>#DIV/0!</v>
      </c>
      <c r="AH51" s="12" t="e">
        <f t="shared" si="16"/>
        <v>#DIV/0!</v>
      </c>
      <c r="AI51" s="12" t="e">
        <f t="shared" si="17"/>
        <v>#DIV/0!</v>
      </c>
      <c r="AK51" s="409"/>
      <c r="AL51" s="409"/>
      <c r="AM51" s="409"/>
      <c r="AO51" s="177"/>
      <c r="AP51" s="177"/>
      <c r="AQ51" s="177"/>
      <c r="AR51" s="139"/>
      <c r="AS51" s="139"/>
      <c r="AT51" s="139"/>
      <c r="AU51" s="177"/>
      <c r="AV51" s="177"/>
      <c r="AX51" s="411">
        <f t="shared" si="10"/>
        <v>0</v>
      </c>
      <c r="AY51" s="80" t="str">
        <f t="shared" si="11"/>
        <v>OK</v>
      </c>
      <c r="BA51" s="94"/>
      <c r="BB51" s="291"/>
      <c r="BC51" s="94"/>
      <c r="BD51" s="229"/>
      <c r="BE51" s="356"/>
      <c r="BG51" s="6">
        <f t="shared" si="12"/>
        <v>0</v>
      </c>
      <c r="BH51" s="186" t="str">
        <f t="shared" si="13"/>
        <v>N/A</v>
      </c>
      <c r="BI51" s="6" t="str">
        <f t="shared" si="19"/>
        <v>N/A</v>
      </c>
      <c r="BJ51" t="e">
        <f t="shared" si="18"/>
        <v>#DIV/0!</v>
      </c>
      <c r="BL51" t="str">
        <f>IF(ISBLANK('A2a.  Modified URRT Worksheet 1'!$G$78)=TRUE, "N/A", IF(O51*(1+'A2a.  Modified URRT Worksheet 1'!$G$78)='A2. Rate Change &amp; Enrollment'!P51, "OK", "ERROR"))</f>
        <v>N/A</v>
      </c>
      <c r="BM51" t="str">
        <f>IF(ISBLANK('A2a.  Modified URRT Worksheet 1'!$G$79)=TRUE, "N/A", IF(P51*(1+'A2a.  Modified URRT Worksheet 1'!$G$79)='A2. Rate Change &amp; Enrollment'!Q51, "OK", "ERROR"))</f>
        <v>N/A</v>
      </c>
      <c r="BN51" t="str">
        <f>IF(ISBLANK('A2a.  Modified URRT Worksheet 1'!$G$80)=TRUE, "N/A", IF(Q51*(1+'A2a.  Modified URRT Worksheet 1'!$G$80)='A2. Rate Change &amp; Enrollment'!R51, "OK", "ERROR"))</f>
        <v>N/A</v>
      </c>
      <c r="BO51" t="str">
        <f>IF(ISBLANK('A2a.  Modified URRT Worksheet 1'!$G$81)=TRUE, "N/A", IF(R51*(1+'A2a.  Modified URRT Worksheet 1'!$G$81)='A2. Rate Change &amp; Enrollment'!S51, "OK", "ERROR"))</f>
        <v>N/A</v>
      </c>
      <c r="BP51" t="str">
        <f>IF(ISBLANK('A2a.  Modified URRT Worksheet 1'!$G$82)=TRUE, "N/A", IF(S51*(1+'A2a.  Modified URRT Worksheet 1'!$G$82)='A2. Rate Change &amp; Enrollment'!T51, "OK", "ERROR"))</f>
        <v>N/A</v>
      </c>
      <c r="BQ51" t="str">
        <f>IF(ISBLANK('A2a.  Modified URRT Worksheet 1'!$G$83)=TRUE, "N/A", IF(T51*(1+'A2a.  Modified URRT Worksheet 1'!$G$83)='A2. Rate Change &amp; Enrollment'!U51, "OK", "ERROR"))</f>
        <v>N/A</v>
      </c>
      <c r="BR51" t="str">
        <f>IF(ISBLANK('A2a.  Modified URRT Worksheet 1'!$G$84)=TRUE, "N/A", IF(U51*(1+'A2a.  Modified URRT Worksheet 1'!$G$84)='A2. Rate Change &amp; Enrollment'!V51, "OK", "ERROR"))</f>
        <v>N/A</v>
      </c>
      <c r="BS51" t="str">
        <f>IF(ISBLANK('A2a.  Modified URRT Worksheet 1'!$G$85)=TRUE, "N/A", IF(V51*(1+'A2a.  Modified URRT Worksheet 1'!$G$85)='A2. Rate Change &amp; Enrollment'!W51, "OK", "ERROR"))</f>
        <v>N/A</v>
      </c>
      <c r="BT51" t="str">
        <f>IF(ISBLANK('A2a.  Modified URRT Worksheet 1'!$G$86)=TRUE, "N/A", IF(W51*(1+'A2a.  Modified URRT Worksheet 1'!$G$86)='A2. Rate Change &amp; Enrollment'!X51, "OK", "ERROR"))</f>
        <v>N/A</v>
      </c>
      <c r="BU51" t="str">
        <f>IF(ISBLANK('A2a.  Modified URRT Worksheet 1'!$G$87)=TRUE, "N/A", IF(X51*(1+'A2a.  Modified URRT Worksheet 1'!$G$87)='A2. Rate Change &amp; Enrollment'!Y51, "OK", "ERROR"))</f>
        <v>N/A</v>
      </c>
      <c r="BV51" t="str">
        <f>IF(ISBLANK('A2a.  Modified URRT Worksheet 1'!$G$88)=TRUE, "N/A", IF(Y51*(1+'A2a.  Modified URRT Worksheet 1'!$G$88)='A2. Rate Change &amp; Enrollment'!Z51, "OK", "ERROR"))</f>
        <v>N/A</v>
      </c>
      <c r="BW51" t="str">
        <f t="shared" si="14"/>
        <v>OK</v>
      </c>
      <c r="BY51" s="412">
        <f t="shared" si="15"/>
        <v>0</v>
      </c>
    </row>
    <row r="52" spans="1:77" x14ac:dyDescent="0.35">
      <c r="A52" t="s">
        <v>242</v>
      </c>
      <c r="B52" s="98"/>
      <c r="C52" s="98"/>
      <c r="D52" s="98"/>
      <c r="E52" s="135"/>
      <c r="F52" s="135"/>
      <c r="G52" s="135"/>
      <c r="I52" s="135"/>
      <c r="J52" s="135"/>
      <c r="K52" s="135"/>
      <c r="M52" s="131"/>
      <c r="N52" s="131"/>
      <c r="O52" s="131"/>
      <c r="P52" s="131"/>
      <c r="Q52" s="131"/>
      <c r="R52" s="131"/>
      <c r="S52" s="131"/>
      <c r="T52" s="131"/>
      <c r="U52" s="131"/>
      <c r="V52" s="131"/>
      <c r="W52" s="131"/>
      <c r="X52" s="131"/>
      <c r="Y52" s="131"/>
      <c r="Z52" s="131"/>
      <c r="AB52" s="142" t="e">
        <f t="shared" si="6"/>
        <v>#DIV/0!</v>
      </c>
      <c r="AC52" s="142" t="e">
        <f t="shared" si="7"/>
        <v>#DIV/0!</v>
      </c>
      <c r="AD52" s="6"/>
      <c r="AE52" s="88" t="e">
        <f t="shared" si="8"/>
        <v>#DIV/0!</v>
      </c>
      <c r="AF52" s="142" t="e">
        <f t="shared" si="9"/>
        <v>#DIV/0!</v>
      </c>
      <c r="AH52" s="12" t="e">
        <f t="shared" si="16"/>
        <v>#DIV/0!</v>
      </c>
      <c r="AI52" s="12" t="e">
        <f t="shared" si="17"/>
        <v>#DIV/0!</v>
      </c>
      <c r="AK52" s="409"/>
      <c r="AL52" s="409"/>
      <c r="AM52" s="409"/>
      <c r="AO52" s="177"/>
      <c r="AP52" s="177"/>
      <c r="AQ52" s="177"/>
      <c r="AR52" s="139"/>
      <c r="AS52" s="139"/>
      <c r="AT52" s="139"/>
      <c r="AU52" s="177"/>
      <c r="AV52" s="177"/>
      <c r="AX52" s="411">
        <f t="shared" si="10"/>
        <v>0</v>
      </c>
      <c r="AY52" s="80" t="str">
        <f t="shared" si="11"/>
        <v>OK</v>
      </c>
      <c r="BA52" s="94"/>
      <c r="BB52" s="291"/>
      <c r="BC52" s="94"/>
      <c r="BD52" s="229"/>
      <c r="BE52" s="356"/>
      <c r="BG52" s="6">
        <f t="shared" si="12"/>
        <v>0</v>
      </c>
      <c r="BH52" s="186" t="str">
        <f t="shared" si="13"/>
        <v>N/A</v>
      </c>
      <c r="BI52" s="6" t="str">
        <f t="shared" si="19"/>
        <v>N/A</v>
      </c>
      <c r="BJ52" t="e">
        <f t="shared" si="18"/>
        <v>#DIV/0!</v>
      </c>
      <c r="BL52" t="str">
        <f>IF(ISBLANK('A2a.  Modified URRT Worksheet 1'!$G$78)=TRUE, "N/A", IF(O52*(1+'A2a.  Modified URRT Worksheet 1'!$G$78)='A2. Rate Change &amp; Enrollment'!P52, "OK", "ERROR"))</f>
        <v>N/A</v>
      </c>
      <c r="BM52" t="str">
        <f>IF(ISBLANK('A2a.  Modified URRT Worksheet 1'!$G$79)=TRUE, "N/A", IF(P52*(1+'A2a.  Modified URRT Worksheet 1'!$G$79)='A2. Rate Change &amp; Enrollment'!Q52, "OK", "ERROR"))</f>
        <v>N/A</v>
      </c>
      <c r="BN52" t="str">
        <f>IF(ISBLANK('A2a.  Modified URRT Worksheet 1'!$G$80)=TRUE, "N/A", IF(Q52*(1+'A2a.  Modified URRT Worksheet 1'!$G$80)='A2. Rate Change &amp; Enrollment'!R52, "OK", "ERROR"))</f>
        <v>N/A</v>
      </c>
      <c r="BO52" t="str">
        <f>IF(ISBLANK('A2a.  Modified URRT Worksheet 1'!$G$81)=TRUE, "N/A", IF(R52*(1+'A2a.  Modified URRT Worksheet 1'!$G$81)='A2. Rate Change &amp; Enrollment'!S52, "OK", "ERROR"))</f>
        <v>N/A</v>
      </c>
      <c r="BP52" t="str">
        <f>IF(ISBLANK('A2a.  Modified URRT Worksheet 1'!$G$82)=TRUE, "N/A", IF(S52*(1+'A2a.  Modified URRT Worksheet 1'!$G$82)='A2. Rate Change &amp; Enrollment'!T52, "OK", "ERROR"))</f>
        <v>N/A</v>
      </c>
      <c r="BQ52" t="str">
        <f>IF(ISBLANK('A2a.  Modified URRT Worksheet 1'!$G$83)=TRUE, "N/A", IF(T52*(1+'A2a.  Modified URRT Worksheet 1'!$G$83)='A2. Rate Change &amp; Enrollment'!U52, "OK", "ERROR"))</f>
        <v>N/A</v>
      </c>
      <c r="BR52" t="str">
        <f>IF(ISBLANK('A2a.  Modified URRT Worksheet 1'!$G$84)=TRUE, "N/A", IF(U52*(1+'A2a.  Modified URRT Worksheet 1'!$G$84)='A2. Rate Change &amp; Enrollment'!V52, "OK", "ERROR"))</f>
        <v>N/A</v>
      </c>
      <c r="BS52" t="str">
        <f>IF(ISBLANK('A2a.  Modified URRT Worksheet 1'!$G$85)=TRUE, "N/A", IF(V52*(1+'A2a.  Modified URRT Worksheet 1'!$G$85)='A2. Rate Change &amp; Enrollment'!W52, "OK", "ERROR"))</f>
        <v>N/A</v>
      </c>
      <c r="BT52" t="str">
        <f>IF(ISBLANK('A2a.  Modified URRT Worksheet 1'!$G$86)=TRUE, "N/A", IF(W52*(1+'A2a.  Modified URRT Worksheet 1'!$G$86)='A2. Rate Change &amp; Enrollment'!X52, "OK", "ERROR"))</f>
        <v>N/A</v>
      </c>
      <c r="BU52" t="str">
        <f>IF(ISBLANK('A2a.  Modified URRT Worksheet 1'!$G$87)=TRUE, "N/A", IF(X52*(1+'A2a.  Modified URRT Worksheet 1'!$G$87)='A2. Rate Change &amp; Enrollment'!Y52, "OK", "ERROR"))</f>
        <v>N/A</v>
      </c>
      <c r="BV52" t="str">
        <f>IF(ISBLANK('A2a.  Modified URRT Worksheet 1'!$G$88)=TRUE, "N/A", IF(Y52*(1+'A2a.  Modified URRT Worksheet 1'!$G$88)='A2. Rate Change &amp; Enrollment'!Z52, "OK", "ERROR"))</f>
        <v>N/A</v>
      </c>
      <c r="BW52" t="str">
        <f t="shared" si="14"/>
        <v>OK</v>
      </c>
      <c r="BY52" s="412">
        <f t="shared" si="15"/>
        <v>0</v>
      </c>
    </row>
    <row r="53" spans="1:77" x14ac:dyDescent="0.35">
      <c r="A53" t="s">
        <v>243</v>
      </c>
      <c r="B53" s="98"/>
      <c r="C53" s="98"/>
      <c r="D53" s="98"/>
      <c r="E53" s="135"/>
      <c r="F53" s="135"/>
      <c r="G53" s="135"/>
      <c r="I53" s="135"/>
      <c r="J53" s="135"/>
      <c r="K53" s="135"/>
      <c r="M53" s="131"/>
      <c r="N53" s="131"/>
      <c r="O53" s="131"/>
      <c r="P53" s="131"/>
      <c r="Q53" s="131"/>
      <c r="R53" s="131"/>
      <c r="S53" s="131"/>
      <c r="T53" s="131"/>
      <c r="U53" s="131"/>
      <c r="V53" s="131"/>
      <c r="W53" s="131"/>
      <c r="X53" s="131"/>
      <c r="Y53" s="131"/>
      <c r="Z53" s="131"/>
      <c r="AB53" s="142" t="e">
        <f t="shared" si="6"/>
        <v>#DIV/0!</v>
      </c>
      <c r="AC53" s="142" t="e">
        <f t="shared" si="7"/>
        <v>#DIV/0!</v>
      </c>
      <c r="AD53" s="6"/>
      <c r="AE53" s="88" t="e">
        <f t="shared" si="8"/>
        <v>#DIV/0!</v>
      </c>
      <c r="AF53" s="142" t="e">
        <f t="shared" si="9"/>
        <v>#DIV/0!</v>
      </c>
      <c r="AH53" s="12" t="e">
        <f t="shared" si="16"/>
        <v>#DIV/0!</v>
      </c>
      <c r="AI53" s="12" t="e">
        <f t="shared" si="17"/>
        <v>#DIV/0!</v>
      </c>
      <c r="AK53" s="409"/>
      <c r="AL53" s="409"/>
      <c r="AM53" s="409"/>
      <c r="AO53" s="177"/>
      <c r="AP53" s="177"/>
      <c r="AQ53" s="177"/>
      <c r="AR53" s="139"/>
      <c r="AS53" s="139"/>
      <c r="AT53" s="139"/>
      <c r="AU53" s="177"/>
      <c r="AV53" s="177"/>
      <c r="AX53" s="411">
        <f t="shared" si="10"/>
        <v>0</v>
      </c>
      <c r="AY53" s="80" t="str">
        <f t="shared" si="11"/>
        <v>OK</v>
      </c>
      <c r="BA53" s="94"/>
      <c r="BB53" s="291"/>
      <c r="BC53" s="94"/>
      <c r="BD53" s="229"/>
      <c r="BE53" s="356"/>
      <c r="BG53" s="6">
        <f t="shared" si="12"/>
        <v>0</v>
      </c>
      <c r="BH53" s="186" t="str">
        <f t="shared" si="13"/>
        <v>N/A</v>
      </c>
      <c r="BI53" s="6" t="str">
        <f t="shared" si="19"/>
        <v>N/A</v>
      </c>
      <c r="BJ53" t="e">
        <f t="shared" si="18"/>
        <v>#DIV/0!</v>
      </c>
      <c r="BL53" t="str">
        <f>IF(ISBLANK('A2a.  Modified URRT Worksheet 1'!$G$78)=TRUE, "N/A", IF(O53*(1+'A2a.  Modified URRT Worksheet 1'!$G$78)='A2. Rate Change &amp; Enrollment'!P53, "OK", "ERROR"))</f>
        <v>N/A</v>
      </c>
      <c r="BM53" t="str">
        <f>IF(ISBLANK('A2a.  Modified URRT Worksheet 1'!$G$79)=TRUE, "N/A", IF(P53*(1+'A2a.  Modified URRT Worksheet 1'!$G$79)='A2. Rate Change &amp; Enrollment'!Q53, "OK", "ERROR"))</f>
        <v>N/A</v>
      </c>
      <c r="BN53" t="str">
        <f>IF(ISBLANK('A2a.  Modified URRT Worksheet 1'!$G$80)=TRUE, "N/A", IF(Q53*(1+'A2a.  Modified URRT Worksheet 1'!$G$80)='A2. Rate Change &amp; Enrollment'!R53, "OK", "ERROR"))</f>
        <v>N/A</v>
      </c>
      <c r="BO53" t="str">
        <f>IF(ISBLANK('A2a.  Modified URRT Worksheet 1'!$G$81)=TRUE, "N/A", IF(R53*(1+'A2a.  Modified URRT Worksheet 1'!$G$81)='A2. Rate Change &amp; Enrollment'!S53, "OK", "ERROR"))</f>
        <v>N/A</v>
      </c>
      <c r="BP53" t="str">
        <f>IF(ISBLANK('A2a.  Modified URRT Worksheet 1'!$G$82)=TRUE, "N/A", IF(S53*(1+'A2a.  Modified URRT Worksheet 1'!$G$82)='A2. Rate Change &amp; Enrollment'!T53, "OK", "ERROR"))</f>
        <v>N/A</v>
      </c>
      <c r="BQ53" t="str">
        <f>IF(ISBLANK('A2a.  Modified URRT Worksheet 1'!$G$83)=TRUE, "N/A", IF(T53*(1+'A2a.  Modified URRT Worksheet 1'!$G$83)='A2. Rate Change &amp; Enrollment'!U53, "OK", "ERROR"))</f>
        <v>N/A</v>
      </c>
      <c r="BR53" t="str">
        <f>IF(ISBLANK('A2a.  Modified URRT Worksheet 1'!$G$84)=TRUE, "N/A", IF(U53*(1+'A2a.  Modified URRT Worksheet 1'!$G$84)='A2. Rate Change &amp; Enrollment'!V53, "OK", "ERROR"))</f>
        <v>N/A</v>
      </c>
      <c r="BS53" t="str">
        <f>IF(ISBLANK('A2a.  Modified URRT Worksheet 1'!$G$85)=TRUE, "N/A", IF(V53*(1+'A2a.  Modified URRT Worksheet 1'!$G$85)='A2. Rate Change &amp; Enrollment'!W53, "OK", "ERROR"))</f>
        <v>N/A</v>
      </c>
      <c r="BT53" t="str">
        <f>IF(ISBLANK('A2a.  Modified URRT Worksheet 1'!$G$86)=TRUE, "N/A", IF(W53*(1+'A2a.  Modified URRT Worksheet 1'!$G$86)='A2. Rate Change &amp; Enrollment'!X53, "OK", "ERROR"))</f>
        <v>N/A</v>
      </c>
      <c r="BU53" t="str">
        <f>IF(ISBLANK('A2a.  Modified URRT Worksheet 1'!$G$87)=TRUE, "N/A", IF(X53*(1+'A2a.  Modified URRT Worksheet 1'!$G$87)='A2. Rate Change &amp; Enrollment'!Y53, "OK", "ERROR"))</f>
        <v>N/A</v>
      </c>
      <c r="BV53" t="str">
        <f>IF(ISBLANK('A2a.  Modified URRT Worksheet 1'!$G$88)=TRUE, "N/A", IF(Y53*(1+'A2a.  Modified URRT Worksheet 1'!$G$88)='A2. Rate Change &amp; Enrollment'!Z53, "OK", "ERROR"))</f>
        <v>N/A</v>
      </c>
      <c r="BW53" t="str">
        <f t="shared" si="14"/>
        <v>OK</v>
      </c>
      <c r="BY53" s="412">
        <f t="shared" si="15"/>
        <v>0</v>
      </c>
    </row>
    <row r="54" spans="1:77" x14ac:dyDescent="0.35">
      <c r="A54" t="s">
        <v>244</v>
      </c>
      <c r="B54" s="98"/>
      <c r="C54" s="98"/>
      <c r="D54" s="98"/>
      <c r="E54" s="135"/>
      <c r="F54" s="135"/>
      <c r="G54" s="135"/>
      <c r="I54" s="135"/>
      <c r="J54" s="135"/>
      <c r="K54" s="135"/>
      <c r="M54" s="131"/>
      <c r="N54" s="131"/>
      <c r="O54" s="131"/>
      <c r="P54" s="131"/>
      <c r="Q54" s="131"/>
      <c r="R54" s="131"/>
      <c r="S54" s="131"/>
      <c r="T54" s="131"/>
      <c r="U54" s="131"/>
      <c r="V54" s="131"/>
      <c r="W54" s="131"/>
      <c r="X54" s="131"/>
      <c r="Y54" s="131"/>
      <c r="Z54" s="131"/>
      <c r="AB54" s="142" t="e">
        <f t="shared" si="6"/>
        <v>#DIV/0!</v>
      </c>
      <c r="AC54" s="142" t="e">
        <f t="shared" si="7"/>
        <v>#DIV/0!</v>
      </c>
      <c r="AD54" s="6"/>
      <c r="AE54" s="88" t="e">
        <f t="shared" si="8"/>
        <v>#DIV/0!</v>
      </c>
      <c r="AF54" s="142" t="e">
        <f t="shared" si="9"/>
        <v>#DIV/0!</v>
      </c>
      <c r="AH54" s="12" t="e">
        <f t="shared" si="16"/>
        <v>#DIV/0!</v>
      </c>
      <c r="AI54" s="12" t="e">
        <f t="shared" si="17"/>
        <v>#DIV/0!</v>
      </c>
      <c r="AK54" s="409"/>
      <c r="AL54" s="409"/>
      <c r="AM54" s="409"/>
      <c r="AO54" s="177"/>
      <c r="AP54" s="177"/>
      <c r="AQ54" s="177"/>
      <c r="AR54" s="139"/>
      <c r="AS54" s="139"/>
      <c r="AT54" s="139"/>
      <c r="AU54" s="177"/>
      <c r="AV54" s="177"/>
      <c r="AX54" s="411">
        <f t="shared" si="10"/>
        <v>0</v>
      </c>
      <c r="AY54" s="80" t="str">
        <f t="shared" si="11"/>
        <v>OK</v>
      </c>
      <c r="BA54" s="94"/>
      <c r="BB54" s="291"/>
      <c r="BC54" s="94"/>
      <c r="BD54" s="229"/>
      <c r="BE54" s="356"/>
      <c r="BG54" s="6">
        <f t="shared" si="12"/>
        <v>0</v>
      </c>
      <c r="BH54" s="186" t="str">
        <f t="shared" si="13"/>
        <v>N/A</v>
      </c>
      <c r="BI54" s="6" t="str">
        <f t="shared" si="19"/>
        <v>N/A</v>
      </c>
      <c r="BJ54" t="e">
        <f t="shared" si="18"/>
        <v>#DIV/0!</v>
      </c>
      <c r="BL54" t="str">
        <f>IF(ISBLANK('A2a.  Modified URRT Worksheet 1'!$G$78)=TRUE, "N/A", IF(O54*(1+'A2a.  Modified URRT Worksheet 1'!$G$78)='A2. Rate Change &amp; Enrollment'!P54, "OK", "ERROR"))</f>
        <v>N/A</v>
      </c>
      <c r="BM54" t="str">
        <f>IF(ISBLANK('A2a.  Modified URRT Worksheet 1'!$G$79)=TRUE, "N/A", IF(P54*(1+'A2a.  Modified URRT Worksheet 1'!$G$79)='A2. Rate Change &amp; Enrollment'!Q54, "OK", "ERROR"))</f>
        <v>N/A</v>
      </c>
      <c r="BN54" t="str">
        <f>IF(ISBLANK('A2a.  Modified URRT Worksheet 1'!$G$80)=TRUE, "N/A", IF(Q54*(1+'A2a.  Modified URRT Worksheet 1'!$G$80)='A2. Rate Change &amp; Enrollment'!R54, "OK", "ERROR"))</f>
        <v>N/A</v>
      </c>
      <c r="BO54" t="str">
        <f>IF(ISBLANK('A2a.  Modified URRT Worksheet 1'!$G$81)=TRUE, "N/A", IF(R54*(1+'A2a.  Modified URRT Worksheet 1'!$G$81)='A2. Rate Change &amp; Enrollment'!S54, "OK", "ERROR"))</f>
        <v>N/A</v>
      </c>
      <c r="BP54" t="str">
        <f>IF(ISBLANK('A2a.  Modified URRT Worksheet 1'!$G$82)=TRUE, "N/A", IF(S54*(1+'A2a.  Modified URRT Worksheet 1'!$G$82)='A2. Rate Change &amp; Enrollment'!T54, "OK", "ERROR"))</f>
        <v>N/A</v>
      </c>
      <c r="BQ54" t="str">
        <f>IF(ISBLANK('A2a.  Modified URRT Worksheet 1'!$G$83)=TRUE, "N/A", IF(T54*(1+'A2a.  Modified URRT Worksheet 1'!$G$83)='A2. Rate Change &amp; Enrollment'!U54, "OK", "ERROR"))</f>
        <v>N/A</v>
      </c>
      <c r="BR54" t="str">
        <f>IF(ISBLANK('A2a.  Modified URRT Worksheet 1'!$G$84)=TRUE, "N/A", IF(U54*(1+'A2a.  Modified URRT Worksheet 1'!$G$84)='A2. Rate Change &amp; Enrollment'!V54, "OK", "ERROR"))</f>
        <v>N/A</v>
      </c>
      <c r="BS54" t="str">
        <f>IF(ISBLANK('A2a.  Modified URRT Worksheet 1'!$G$85)=TRUE, "N/A", IF(V54*(1+'A2a.  Modified URRT Worksheet 1'!$G$85)='A2. Rate Change &amp; Enrollment'!W54, "OK", "ERROR"))</f>
        <v>N/A</v>
      </c>
      <c r="BT54" t="str">
        <f>IF(ISBLANK('A2a.  Modified URRT Worksheet 1'!$G$86)=TRUE, "N/A", IF(W54*(1+'A2a.  Modified URRT Worksheet 1'!$G$86)='A2. Rate Change &amp; Enrollment'!X54, "OK", "ERROR"))</f>
        <v>N/A</v>
      </c>
      <c r="BU54" t="str">
        <f>IF(ISBLANK('A2a.  Modified URRT Worksheet 1'!$G$87)=TRUE, "N/A", IF(X54*(1+'A2a.  Modified URRT Worksheet 1'!$G$87)='A2. Rate Change &amp; Enrollment'!Y54, "OK", "ERROR"))</f>
        <v>N/A</v>
      </c>
      <c r="BV54" t="str">
        <f>IF(ISBLANK('A2a.  Modified URRT Worksheet 1'!$G$88)=TRUE, "N/A", IF(Y54*(1+'A2a.  Modified URRT Worksheet 1'!$G$88)='A2. Rate Change &amp; Enrollment'!Z54, "OK", "ERROR"))</f>
        <v>N/A</v>
      </c>
      <c r="BW54" t="str">
        <f t="shared" si="14"/>
        <v>OK</v>
      </c>
      <c r="BY54" s="412">
        <f t="shared" si="15"/>
        <v>0</v>
      </c>
    </row>
    <row r="55" spans="1:77" x14ac:dyDescent="0.35">
      <c r="A55" t="s">
        <v>245</v>
      </c>
      <c r="B55" s="98"/>
      <c r="C55" s="98"/>
      <c r="D55" s="98"/>
      <c r="E55" s="135"/>
      <c r="F55" s="135"/>
      <c r="G55" s="135"/>
      <c r="I55" s="135"/>
      <c r="J55" s="135"/>
      <c r="K55" s="135"/>
      <c r="M55" s="131"/>
      <c r="N55" s="131"/>
      <c r="O55" s="131"/>
      <c r="P55" s="131"/>
      <c r="Q55" s="131"/>
      <c r="R55" s="131"/>
      <c r="S55" s="131"/>
      <c r="T55" s="131"/>
      <c r="U55" s="131"/>
      <c r="V55" s="131"/>
      <c r="W55" s="131"/>
      <c r="X55" s="131"/>
      <c r="Y55" s="131"/>
      <c r="Z55" s="131"/>
      <c r="AB55" s="142" t="e">
        <f t="shared" si="6"/>
        <v>#DIV/0!</v>
      </c>
      <c r="AC55" s="142" t="e">
        <f t="shared" si="7"/>
        <v>#DIV/0!</v>
      </c>
      <c r="AD55" s="6"/>
      <c r="AE55" s="88" t="e">
        <f t="shared" si="8"/>
        <v>#DIV/0!</v>
      </c>
      <c r="AF55" s="142" t="e">
        <f t="shared" si="9"/>
        <v>#DIV/0!</v>
      </c>
      <c r="AH55" s="12" t="e">
        <f t="shared" si="16"/>
        <v>#DIV/0!</v>
      </c>
      <c r="AI55" s="12" t="e">
        <f t="shared" si="17"/>
        <v>#DIV/0!</v>
      </c>
      <c r="AK55" s="409"/>
      <c r="AL55" s="409"/>
      <c r="AM55" s="409"/>
      <c r="AO55" s="177"/>
      <c r="AP55" s="177"/>
      <c r="AQ55" s="177"/>
      <c r="AR55" s="139"/>
      <c r="AS55" s="139"/>
      <c r="AT55" s="139"/>
      <c r="AU55" s="177"/>
      <c r="AV55" s="177"/>
      <c r="AX55" s="411">
        <f t="shared" si="10"/>
        <v>0</v>
      </c>
      <c r="AY55" s="80" t="str">
        <f t="shared" si="11"/>
        <v>OK</v>
      </c>
      <c r="BA55" s="94"/>
      <c r="BB55" s="291"/>
      <c r="BC55" s="94"/>
      <c r="BD55" s="229"/>
      <c r="BE55" s="356"/>
      <c r="BG55" s="6">
        <f t="shared" si="12"/>
        <v>0</v>
      </c>
      <c r="BH55" s="186" t="str">
        <f t="shared" si="13"/>
        <v>N/A</v>
      </c>
      <c r="BI55" s="6" t="str">
        <f t="shared" si="19"/>
        <v>N/A</v>
      </c>
      <c r="BJ55" t="e">
        <f t="shared" si="18"/>
        <v>#DIV/0!</v>
      </c>
      <c r="BL55" t="str">
        <f>IF(ISBLANK('A2a.  Modified URRT Worksheet 1'!$G$78)=TRUE, "N/A", IF(O55*(1+'A2a.  Modified URRT Worksheet 1'!$G$78)='A2. Rate Change &amp; Enrollment'!P55, "OK", "ERROR"))</f>
        <v>N/A</v>
      </c>
      <c r="BM55" t="str">
        <f>IF(ISBLANK('A2a.  Modified URRT Worksheet 1'!$G$79)=TRUE, "N/A", IF(P55*(1+'A2a.  Modified URRT Worksheet 1'!$G$79)='A2. Rate Change &amp; Enrollment'!Q55, "OK", "ERROR"))</f>
        <v>N/A</v>
      </c>
      <c r="BN55" t="str">
        <f>IF(ISBLANK('A2a.  Modified URRT Worksheet 1'!$G$80)=TRUE, "N/A", IF(Q55*(1+'A2a.  Modified URRT Worksheet 1'!$G$80)='A2. Rate Change &amp; Enrollment'!R55, "OK", "ERROR"))</f>
        <v>N/A</v>
      </c>
      <c r="BO55" t="str">
        <f>IF(ISBLANK('A2a.  Modified URRT Worksheet 1'!$G$81)=TRUE, "N/A", IF(R55*(1+'A2a.  Modified URRT Worksheet 1'!$G$81)='A2. Rate Change &amp; Enrollment'!S55, "OK", "ERROR"))</f>
        <v>N/A</v>
      </c>
      <c r="BP55" t="str">
        <f>IF(ISBLANK('A2a.  Modified URRT Worksheet 1'!$G$82)=TRUE, "N/A", IF(S55*(1+'A2a.  Modified URRT Worksheet 1'!$G$82)='A2. Rate Change &amp; Enrollment'!T55, "OK", "ERROR"))</f>
        <v>N/A</v>
      </c>
      <c r="BQ55" t="str">
        <f>IF(ISBLANK('A2a.  Modified URRT Worksheet 1'!$G$83)=TRUE, "N/A", IF(T55*(1+'A2a.  Modified URRT Worksheet 1'!$G$83)='A2. Rate Change &amp; Enrollment'!U55, "OK", "ERROR"))</f>
        <v>N/A</v>
      </c>
      <c r="BR55" t="str">
        <f>IF(ISBLANK('A2a.  Modified URRT Worksheet 1'!$G$84)=TRUE, "N/A", IF(U55*(1+'A2a.  Modified URRT Worksheet 1'!$G$84)='A2. Rate Change &amp; Enrollment'!V55, "OK", "ERROR"))</f>
        <v>N/A</v>
      </c>
      <c r="BS55" t="str">
        <f>IF(ISBLANK('A2a.  Modified URRT Worksheet 1'!$G$85)=TRUE, "N/A", IF(V55*(1+'A2a.  Modified URRT Worksheet 1'!$G$85)='A2. Rate Change &amp; Enrollment'!W55, "OK", "ERROR"))</f>
        <v>N/A</v>
      </c>
      <c r="BT55" t="str">
        <f>IF(ISBLANK('A2a.  Modified URRT Worksheet 1'!$G$86)=TRUE, "N/A", IF(W55*(1+'A2a.  Modified URRT Worksheet 1'!$G$86)='A2. Rate Change &amp; Enrollment'!X55, "OK", "ERROR"))</f>
        <v>N/A</v>
      </c>
      <c r="BU55" t="str">
        <f>IF(ISBLANK('A2a.  Modified URRT Worksheet 1'!$G$87)=TRUE, "N/A", IF(X55*(1+'A2a.  Modified URRT Worksheet 1'!$G$87)='A2. Rate Change &amp; Enrollment'!Y55, "OK", "ERROR"))</f>
        <v>N/A</v>
      </c>
      <c r="BV55" t="str">
        <f>IF(ISBLANK('A2a.  Modified URRT Worksheet 1'!$G$88)=TRUE, "N/A", IF(Y55*(1+'A2a.  Modified URRT Worksheet 1'!$G$88)='A2. Rate Change &amp; Enrollment'!Z55, "OK", "ERROR"))</f>
        <v>N/A</v>
      </c>
      <c r="BW55" t="str">
        <f t="shared" si="14"/>
        <v>OK</v>
      </c>
      <c r="BY55" s="412">
        <f t="shared" si="15"/>
        <v>0</v>
      </c>
    </row>
    <row r="56" spans="1:77" x14ac:dyDescent="0.35">
      <c r="A56" t="s">
        <v>246</v>
      </c>
      <c r="B56" s="98"/>
      <c r="C56" s="98"/>
      <c r="D56" s="98"/>
      <c r="E56" s="135"/>
      <c r="F56" s="135"/>
      <c r="G56" s="135"/>
      <c r="I56" s="135"/>
      <c r="J56" s="135"/>
      <c r="K56" s="135"/>
      <c r="M56" s="131"/>
      <c r="N56" s="131"/>
      <c r="O56" s="131"/>
      <c r="P56" s="131"/>
      <c r="Q56" s="131"/>
      <c r="R56" s="131"/>
      <c r="S56" s="131"/>
      <c r="T56" s="131"/>
      <c r="U56" s="131"/>
      <c r="V56" s="131"/>
      <c r="W56" s="131"/>
      <c r="X56" s="131"/>
      <c r="Y56" s="131"/>
      <c r="Z56" s="131"/>
      <c r="AB56" s="142" t="e">
        <f t="shared" si="6"/>
        <v>#DIV/0!</v>
      </c>
      <c r="AC56" s="142" t="e">
        <f t="shared" si="7"/>
        <v>#DIV/0!</v>
      </c>
      <c r="AD56" s="6"/>
      <c r="AE56" s="88" t="e">
        <f t="shared" si="8"/>
        <v>#DIV/0!</v>
      </c>
      <c r="AF56" s="142" t="e">
        <f t="shared" si="9"/>
        <v>#DIV/0!</v>
      </c>
      <c r="AH56" s="12" t="e">
        <f t="shared" si="16"/>
        <v>#DIV/0!</v>
      </c>
      <c r="AI56" s="12" t="e">
        <f t="shared" si="17"/>
        <v>#DIV/0!</v>
      </c>
      <c r="AK56" s="409"/>
      <c r="AL56" s="409"/>
      <c r="AM56" s="409"/>
      <c r="AO56" s="177"/>
      <c r="AP56" s="177"/>
      <c r="AQ56" s="177"/>
      <c r="AR56" s="139"/>
      <c r="AS56" s="139"/>
      <c r="AT56" s="139"/>
      <c r="AU56" s="177"/>
      <c r="AV56" s="177"/>
      <c r="AX56" s="411">
        <f t="shared" si="10"/>
        <v>0</v>
      </c>
      <c r="AY56" s="80" t="str">
        <f t="shared" si="11"/>
        <v>OK</v>
      </c>
      <c r="BA56" s="94"/>
      <c r="BB56" s="291"/>
      <c r="BC56" s="94"/>
      <c r="BD56" s="229"/>
      <c r="BE56" s="356"/>
      <c r="BG56" s="6">
        <f t="shared" si="12"/>
        <v>0</v>
      </c>
      <c r="BH56" s="186" t="str">
        <f t="shared" si="13"/>
        <v>N/A</v>
      </c>
      <c r="BI56" s="6" t="str">
        <f t="shared" si="19"/>
        <v>N/A</v>
      </c>
      <c r="BJ56" t="e">
        <f t="shared" si="18"/>
        <v>#DIV/0!</v>
      </c>
      <c r="BL56" t="str">
        <f>IF(ISBLANK('A2a.  Modified URRT Worksheet 1'!$G$78)=TRUE, "N/A", IF(O56*(1+'A2a.  Modified URRT Worksheet 1'!$G$78)='A2. Rate Change &amp; Enrollment'!P56, "OK", "ERROR"))</f>
        <v>N/A</v>
      </c>
      <c r="BM56" t="str">
        <f>IF(ISBLANK('A2a.  Modified URRT Worksheet 1'!$G$79)=TRUE, "N/A", IF(P56*(1+'A2a.  Modified URRT Worksheet 1'!$G$79)='A2. Rate Change &amp; Enrollment'!Q56, "OK", "ERROR"))</f>
        <v>N/A</v>
      </c>
      <c r="BN56" t="str">
        <f>IF(ISBLANK('A2a.  Modified URRT Worksheet 1'!$G$80)=TRUE, "N/A", IF(Q56*(1+'A2a.  Modified URRT Worksheet 1'!$G$80)='A2. Rate Change &amp; Enrollment'!R56, "OK", "ERROR"))</f>
        <v>N/A</v>
      </c>
      <c r="BO56" t="str">
        <f>IF(ISBLANK('A2a.  Modified URRT Worksheet 1'!$G$81)=TRUE, "N/A", IF(R56*(1+'A2a.  Modified URRT Worksheet 1'!$G$81)='A2. Rate Change &amp; Enrollment'!S56, "OK", "ERROR"))</f>
        <v>N/A</v>
      </c>
      <c r="BP56" t="str">
        <f>IF(ISBLANK('A2a.  Modified URRT Worksheet 1'!$G$82)=TRUE, "N/A", IF(S56*(1+'A2a.  Modified URRT Worksheet 1'!$G$82)='A2. Rate Change &amp; Enrollment'!T56, "OK", "ERROR"))</f>
        <v>N/A</v>
      </c>
      <c r="BQ56" t="str">
        <f>IF(ISBLANK('A2a.  Modified URRT Worksheet 1'!$G$83)=TRUE, "N/A", IF(T56*(1+'A2a.  Modified URRT Worksheet 1'!$G$83)='A2. Rate Change &amp; Enrollment'!U56, "OK", "ERROR"))</f>
        <v>N/A</v>
      </c>
      <c r="BR56" t="str">
        <f>IF(ISBLANK('A2a.  Modified URRT Worksheet 1'!$G$84)=TRUE, "N/A", IF(U56*(1+'A2a.  Modified URRT Worksheet 1'!$G$84)='A2. Rate Change &amp; Enrollment'!V56, "OK", "ERROR"))</f>
        <v>N/A</v>
      </c>
      <c r="BS56" t="str">
        <f>IF(ISBLANK('A2a.  Modified URRT Worksheet 1'!$G$85)=TRUE, "N/A", IF(V56*(1+'A2a.  Modified URRT Worksheet 1'!$G$85)='A2. Rate Change &amp; Enrollment'!W56, "OK", "ERROR"))</f>
        <v>N/A</v>
      </c>
      <c r="BT56" t="str">
        <f>IF(ISBLANK('A2a.  Modified URRT Worksheet 1'!$G$86)=TRUE, "N/A", IF(W56*(1+'A2a.  Modified URRT Worksheet 1'!$G$86)='A2. Rate Change &amp; Enrollment'!X56, "OK", "ERROR"))</f>
        <v>N/A</v>
      </c>
      <c r="BU56" t="str">
        <f>IF(ISBLANK('A2a.  Modified URRT Worksheet 1'!$G$87)=TRUE, "N/A", IF(X56*(1+'A2a.  Modified URRT Worksheet 1'!$G$87)='A2. Rate Change &amp; Enrollment'!Y56, "OK", "ERROR"))</f>
        <v>N/A</v>
      </c>
      <c r="BV56" t="str">
        <f>IF(ISBLANK('A2a.  Modified URRT Worksheet 1'!$G$88)=TRUE, "N/A", IF(Y56*(1+'A2a.  Modified URRT Worksheet 1'!$G$88)='A2. Rate Change &amp; Enrollment'!Z56, "OK", "ERROR"))</f>
        <v>N/A</v>
      </c>
      <c r="BW56" t="str">
        <f t="shared" si="14"/>
        <v>OK</v>
      </c>
      <c r="BY56" s="412">
        <f t="shared" si="15"/>
        <v>0</v>
      </c>
    </row>
    <row r="57" spans="1:77" x14ac:dyDescent="0.35">
      <c r="A57" t="s">
        <v>247</v>
      </c>
      <c r="B57" s="98"/>
      <c r="C57" s="98"/>
      <c r="D57" s="98"/>
      <c r="E57" s="135"/>
      <c r="F57" s="135"/>
      <c r="G57" s="135"/>
      <c r="I57" s="135"/>
      <c r="J57" s="135"/>
      <c r="K57" s="135"/>
      <c r="M57" s="131"/>
      <c r="N57" s="131"/>
      <c r="O57" s="131"/>
      <c r="P57" s="131"/>
      <c r="Q57" s="131"/>
      <c r="R57" s="131"/>
      <c r="S57" s="131"/>
      <c r="T57" s="131"/>
      <c r="U57" s="131"/>
      <c r="V57" s="131"/>
      <c r="W57" s="131"/>
      <c r="X57" s="131"/>
      <c r="Y57" s="131"/>
      <c r="Z57" s="131"/>
      <c r="AB57" s="142" t="e">
        <f t="shared" si="6"/>
        <v>#DIV/0!</v>
      </c>
      <c r="AC57" s="142" t="e">
        <f t="shared" si="7"/>
        <v>#DIV/0!</v>
      </c>
      <c r="AD57" s="6"/>
      <c r="AE57" s="88" t="e">
        <f t="shared" si="8"/>
        <v>#DIV/0!</v>
      </c>
      <c r="AF57" s="142" t="e">
        <f t="shared" si="9"/>
        <v>#DIV/0!</v>
      </c>
      <c r="AH57" s="12" t="e">
        <f t="shared" si="16"/>
        <v>#DIV/0!</v>
      </c>
      <c r="AI57" s="12" t="e">
        <f t="shared" si="17"/>
        <v>#DIV/0!</v>
      </c>
      <c r="AK57" s="409"/>
      <c r="AL57" s="409"/>
      <c r="AM57" s="409"/>
      <c r="AO57" s="177"/>
      <c r="AP57" s="177"/>
      <c r="AQ57" s="177"/>
      <c r="AR57" s="139"/>
      <c r="AS57" s="139"/>
      <c r="AT57" s="139"/>
      <c r="AU57" s="177"/>
      <c r="AV57" s="177"/>
      <c r="AX57" s="411">
        <f t="shared" si="10"/>
        <v>0</v>
      </c>
      <c r="AY57" s="80" t="str">
        <f t="shared" si="11"/>
        <v>OK</v>
      </c>
      <c r="BA57" s="94"/>
      <c r="BB57" s="291"/>
      <c r="BC57" s="94"/>
      <c r="BD57" s="229"/>
      <c r="BE57" s="356"/>
      <c r="BG57" s="6">
        <f t="shared" si="12"/>
        <v>0</v>
      </c>
      <c r="BH57" s="186" t="str">
        <f t="shared" si="13"/>
        <v>N/A</v>
      </c>
      <c r="BI57" s="6" t="str">
        <f t="shared" si="19"/>
        <v>N/A</v>
      </c>
      <c r="BJ57" t="e">
        <f t="shared" si="18"/>
        <v>#DIV/0!</v>
      </c>
      <c r="BL57" t="str">
        <f>IF(ISBLANK('A2a.  Modified URRT Worksheet 1'!$G$78)=TRUE, "N/A", IF(O57*(1+'A2a.  Modified URRT Worksheet 1'!$G$78)='A2. Rate Change &amp; Enrollment'!P57, "OK", "ERROR"))</f>
        <v>N/A</v>
      </c>
      <c r="BM57" t="str">
        <f>IF(ISBLANK('A2a.  Modified URRT Worksheet 1'!$G$79)=TRUE, "N/A", IF(P57*(1+'A2a.  Modified URRT Worksheet 1'!$G$79)='A2. Rate Change &amp; Enrollment'!Q57, "OK", "ERROR"))</f>
        <v>N/A</v>
      </c>
      <c r="BN57" t="str">
        <f>IF(ISBLANK('A2a.  Modified URRT Worksheet 1'!$G$80)=TRUE, "N/A", IF(Q57*(1+'A2a.  Modified URRT Worksheet 1'!$G$80)='A2. Rate Change &amp; Enrollment'!R57, "OK", "ERROR"))</f>
        <v>N/A</v>
      </c>
      <c r="BO57" t="str">
        <f>IF(ISBLANK('A2a.  Modified URRT Worksheet 1'!$G$81)=TRUE, "N/A", IF(R57*(1+'A2a.  Modified URRT Worksheet 1'!$G$81)='A2. Rate Change &amp; Enrollment'!S57, "OK", "ERROR"))</f>
        <v>N/A</v>
      </c>
      <c r="BP57" t="str">
        <f>IF(ISBLANK('A2a.  Modified URRT Worksheet 1'!$G$82)=TRUE, "N/A", IF(S57*(1+'A2a.  Modified URRT Worksheet 1'!$G$82)='A2. Rate Change &amp; Enrollment'!T57, "OK", "ERROR"))</f>
        <v>N/A</v>
      </c>
      <c r="BQ57" t="str">
        <f>IF(ISBLANK('A2a.  Modified URRT Worksheet 1'!$G$83)=TRUE, "N/A", IF(T57*(1+'A2a.  Modified URRT Worksheet 1'!$G$83)='A2. Rate Change &amp; Enrollment'!U57, "OK", "ERROR"))</f>
        <v>N/A</v>
      </c>
      <c r="BR57" t="str">
        <f>IF(ISBLANK('A2a.  Modified URRT Worksheet 1'!$G$84)=TRUE, "N/A", IF(U57*(1+'A2a.  Modified URRT Worksheet 1'!$G$84)='A2. Rate Change &amp; Enrollment'!V57, "OK", "ERROR"))</f>
        <v>N/A</v>
      </c>
      <c r="BS57" t="str">
        <f>IF(ISBLANK('A2a.  Modified URRT Worksheet 1'!$G$85)=TRUE, "N/A", IF(V57*(1+'A2a.  Modified URRT Worksheet 1'!$G$85)='A2. Rate Change &amp; Enrollment'!W57, "OK", "ERROR"))</f>
        <v>N/A</v>
      </c>
      <c r="BT57" t="str">
        <f>IF(ISBLANK('A2a.  Modified URRT Worksheet 1'!$G$86)=TRUE, "N/A", IF(W57*(1+'A2a.  Modified URRT Worksheet 1'!$G$86)='A2. Rate Change &amp; Enrollment'!X57, "OK", "ERROR"))</f>
        <v>N/A</v>
      </c>
      <c r="BU57" t="str">
        <f>IF(ISBLANK('A2a.  Modified URRT Worksheet 1'!$G$87)=TRUE, "N/A", IF(X57*(1+'A2a.  Modified URRT Worksheet 1'!$G$87)='A2. Rate Change &amp; Enrollment'!Y57, "OK", "ERROR"))</f>
        <v>N/A</v>
      </c>
      <c r="BV57" t="str">
        <f>IF(ISBLANK('A2a.  Modified URRT Worksheet 1'!$G$88)=TRUE, "N/A", IF(Y57*(1+'A2a.  Modified URRT Worksheet 1'!$G$88)='A2. Rate Change &amp; Enrollment'!Z57, "OK", "ERROR"))</f>
        <v>N/A</v>
      </c>
      <c r="BW57" t="str">
        <f t="shared" si="14"/>
        <v>OK</v>
      </c>
      <c r="BY57" s="412">
        <f t="shared" si="15"/>
        <v>0</v>
      </c>
    </row>
    <row r="58" spans="1:77" x14ac:dyDescent="0.35">
      <c r="A58" t="s">
        <v>248</v>
      </c>
      <c r="B58" s="98"/>
      <c r="C58" s="98"/>
      <c r="D58" s="98"/>
      <c r="E58" s="135"/>
      <c r="F58" s="135"/>
      <c r="G58" s="135"/>
      <c r="I58" s="135"/>
      <c r="J58" s="135"/>
      <c r="K58" s="135"/>
      <c r="M58" s="131"/>
      <c r="N58" s="131"/>
      <c r="O58" s="131"/>
      <c r="P58" s="131"/>
      <c r="Q58" s="131"/>
      <c r="R58" s="131"/>
      <c r="S58" s="131"/>
      <c r="T58" s="131"/>
      <c r="U58" s="131"/>
      <c r="V58" s="131"/>
      <c r="W58" s="131"/>
      <c r="X58" s="131"/>
      <c r="Y58" s="131"/>
      <c r="Z58" s="131"/>
      <c r="AB58" s="142" t="e">
        <f t="shared" si="6"/>
        <v>#DIV/0!</v>
      </c>
      <c r="AC58" s="142" t="e">
        <f t="shared" si="7"/>
        <v>#DIV/0!</v>
      </c>
      <c r="AD58" s="6"/>
      <c r="AE58" s="88" t="e">
        <f t="shared" si="8"/>
        <v>#DIV/0!</v>
      </c>
      <c r="AF58" s="142" t="e">
        <f t="shared" si="9"/>
        <v>#DIV/0!</v>
      </c>
      <c r="AH58" s="12" t="e">
        <f t="shared" si="16"/>
        <v>#DIV/0!</v>
      </c>
      <c r="AI58" s="12" t="e">
        <f t="shared" si="17"/>
        <v>#DIV/0!</v>
      </c>
      <c r="AK58" s="409"/>
      <c r="AL58" s="409"/>
      <c r="AM58" s="409"/>
      <c r="AO58" s="177"/>
      <c r="AP58" s="177"/>
      <c r="AQ58" s="177"/>
      <c r="AR58" s="139"/>
      <c r="AS58" s="139"/>
      <c r="AT58" s="139"/>
      <c r="AU58" s="177"/>
      <c r="AV58" s="177"/>
      <c r="AX58" s="411">
        <f t="shared" si="10"/>
        <v>0</v>
      </c>
      <c r="AY58" s="80" t="str">
        <f t="shared" si="11"/>
        <v>OK</v>
      </c>
      <c r="BA58" s="94"/>
      <c r="BB58" s="291"/>
      <c r="BC58" s="94"/>
      <c r="BD58" s="229"/>
      <c r="BE58" s="356"/>
      <c r="BG58" s="6">
        <f t="shared" si="12"/>
        <v>0</v>
      </c>
      <c r="BH58" s="186" t="str">
        <f t="shared" si="13"/>
        <v>N/A</v>
      </c>
      <c r="BI58" s="6" t="str">
        <f t="shared" si="19"/>
        <v>N/A</v>
      </c>
      <c r="BJ58" t="e">
        <f t="shared" si="18"/>
        <v>#DIV/0!</v>
      </c>
      <c r="BL58" t="str">
        <f>IF(ISBLANK('A2a.  Modified URRT Worksheet 1'!$G$78)=TRUE, "N/A", IF(O58*(1+'A2a.  Modified URRT Worksheet 1'!$G$78)='A2. Rate Change &amp; Enrollment'!P58, "OK", "ERROR"))</f>
        <v>N/A</v>
      </c>
      <c r="BM58" t="str">
        <f>IF(ISBLANK('A2a.  Modified URRT Worksheet 1'!$G$79)=TRUE, "N/A", IF(P58*(1+'A2a.  Modified URRT Worksheet 1'!$G$79)='A2. Rate Change &amp; Enrollment'!Q58, "OK", "ERROR"))</f>
        <v>N/A</v>
      </c>
      <c r="BN58" t="str">
        <f>IF(ISBLANK('A2a.  Modified URRT Worksheet 1'!$G$80)=TRUE, "N/A", IF(Q58*(1+'A2a.  Modified URRT Worksheet 1'!$G$80)='A2. Rate Change &amp; Enrollment'!R58, "OK", "ERROR"))</f>
        <v>N/A</v>
      </c>
      <c r="BO58" t="str">
        <f>IF(ISBLANK('A2a.  Modified URRT Worksheet 1'!$G$81)=TRUE, "N/A", IF(R58*(1+'A2a.  Modified URRT Worksheet 1'!$G$81)='A2. Rate Change &amp; Enrollment'!S58, "OK", "ERROR"))</f>
        <v>N/A</v>
      </c>
      <c r="BP58" t="str">
        <f>IF(ISBLANK('A2a.  Modified URRT Worksheet 1'!$G$82)=TRUE, "N/A", IF(S58*(1+'A2a.  Modified URRT Worksheet 1'!$G$82)='A2. Rate Change &amp; Enrollment'!T58, "OK", "ERROR"))</f>
        <v>N/A</v>
      </c>
      <c r="BQ58" t="str">
        <f>IF(ISBLANK('A2a.  Modified URRT Worksheet 1'!$G$83)=TRUE, "N/A", IF(T58*(1+'A2a.  Modified URRT Worksheet 1'!$G$83)='A2. Rate Change &amp; Enrollment'!U58, "OK", "ERROR"))</f>
        <v>N/A</v>
      </c>
      <c r="BR58" t="str">
        <f>IF(ISBLANK('A2a.  Modified URRT Worksheet 1'!$G$84)=TRUE, "N/A", IF(U58*(1+'A2a.  Modified URRT Worksheet 1'!$G$84)='A2. Rate Change &amp; Enrollment'!V58, "OK", "ERROR"))</f>
        <v>N/A</v>
      </c>
      <c r="BS58" t="str">
        <f>IF(ISBLANK('A2a.  Modified URRT Worksheet 1'!$G$85)=TRUE, "N/A", IF(V58*(1+'A2a.  Modified URRT Worksheet 1'!$G$85)='A2. Rate Change &amp; Enrollment'!W58, "OK", "ERROR"))</f>
        <v>N/A</v>
      </c>
      <c r="BT58" t="str">
        <f>IF(ISBLANK('A2a.  Modified URRT Worksheet 1'!$G$86)=TRUE, "N/A", IF(W58*(1+'A2a.  Modified URRT Worksheet 1'!$G$86)='A2. Rate Change &amp; Enrollment'!X58, "OK", "ERROR"))</f>
        <v>N/A</v>
      </c>
      <c r="BU58" t="str">
        <f>IF(ISBLANK('A2a.  Modified URRT Worksheet 1'!$G$87)=TRUE, "N/A", IF(X58*(1+'A2a.  Modified URRT Worksheet 1'!$G$87)='A2. Rate Change &amp; Enrollment'!Y58, "OK", "ERROR"))</f>
        <v>N/A</v>
      </c>
      <c r="BV58" t="str">
        <f>IF(ISBLANK('A2a.  Modified URRT Worksheet 1'!$G$88)=TRUE, "N/A", IF(Y58*(1+'A2a.  Modified URRT Worksheet 1'!$G$88)='A2. Rate Change &amp; Enrollment'!Z58, "OK", "ERROR"))</f>
        <v>N/A</v>
      </c>
      <c r="BW58" t="str">
        <f t="shared" si="14"/>
        <v>OK</v>
      </c>
      <c r="BY58" s="412">
        <f t="shared" si="15"/>
        <v>0</v>
      </c>
    </row>
    <row r="59" spans="1:77" x14ac:dyDescent="0.35">
      <c r="A59" t="s">
        <v>249</v>
      </c>
      <c r="B59" s="98"/>
      <c r="C59" s="98"/>
      <c r="D59" s="98"/>
      <c r="E59" s="135"/>
      <c r="F59" s="135"/>
      <c r="G59" s="135"/>
      <c r="I59" s="135"/>
      <c r="J59" s="135"/>
      <c r="K59" s="135"/>
      <c r="M59" s="131"/>
      <c r="N59" s="131"/>
      <c r="O59" s="131"/>
      <c r="P59" s="131"/>
      <c r="Q59" s="131"/>
      <c r="R59" s="131"/>
      <c r="S59" s="131"/>
      <c r="T59" s="131"/>
      <c r="U59" s="131"/>
      <c r="V59" s="131"/>
      <c r="W59" s="131"/>
      <c r="X59" s="131"/>
      <c r="Y59" s="131"/>
      <c r="Z59" s="131"/>
      <c r="AB59" s="142" t="e">
        <f t="shared" si="6"/>
        <v>#DIV/0!</v>
      </c>
      <c r="AC59" s="142" t="e">
        <f t="shared" si="7"/>
        <v>#DIV/0!</v>
      </c>
      <c r="AD59" s="6"/>
      <c r="AE59" s="88" t="e">
        <f t="shared" si="8"/>
        <v>#DIV/0!</v>
      </c>
      <c r="AF59" s="142" t="e">
        <f t="shared" si="9"/>
        <v>#DIV/0!</v>
      </c>
      <c r="AH59" s="12" t="e">
        <f t="shared" si="16"/>
        <v>#DIV/0!</v>
      </c>
      <c r="AI59" s="12" t="e">
        <f t="shared" si="17"/>
        <v>#DIV/0!</v>
      </c>
      <c r="AK59" s="409"/>
      <c r="AL59" s="409"/>
      <c r="AM59" s="409"/>
      <c r="AO59" s="177"/>
      <c r="AP59" s="177"/>
      <c r="AQ59" s="177"/>
      <c r="AR59" s="139"/>
      <c r="AS59" s="139"/>
      <c r="AT59" s="139"/>
      <c r="AU59" s="177"/>
      <c r="AV59" s="177"/>
      <c r="AX59" s="411">
        <f t="shared" si="10"/>
        <v>0</v>
      </c>
      <c r="AY59" s="80" t="str">
        <f t="shared" si="11"/>
        <v>OK</v>
      </c>
      <c r="BA59" s="94"/>
      <c r="BB59" s="291"/>
      <c r="BC59" s="94"/>
      <c r="BD59" s="229"/>
      <c r="BE59" s="356"/>
      <c r="BG59" s="6">
        <f t="shared" si="12"/>
        <v>0</v>
      </c>
      <c r="BH59" s="186" t="str">
        <f t="shared" si="13"/>
        <v>N/A</v>
      </c>
      <c r="BI59" s="6" t="str">
        <f t="shared" si="19"/>
        <v>N/A</v>
      </c>
      <c r="BJ59" t="e">
        <f t="shared" si="18"/>
        <v>#DIV/0!</v>
      </c>
      <c r="BL59" t="str">
        <f>IF(ISBLANK('A2a.  Modified URRT Worksheet 1'!$G$78)=TRUE, "N/A", IF(O59*(1+'A2a.  Modified URRT Worksheet 1'!$G$78)='A2. Rate Change &amp; Enrollment'!P59, "OK", "ERROR"))</f>
        <v>N/A</v>
      </c>
      <c r="BM59" t="str">
        <f>IF(ISBLANK('A2a.  Modified URRT Worksheet 1'!$G$79)=TRUE, "N/A", IF(P59*(1+'A2a.  Modified URRT Worksheet 1'!$G$79)='A2. Rate Change &amp; Enrollment'!Q59, "OK", "ERROR"))</f>
        <v>N/A</v>
      </c>
      <c r="BN59" t="str">
        <f>IF(ISBLANK('A2a.  Modified URRT Worksheet 1'!$G$80)=TRUE, "N/A", IF(Q59*(1+'A2a.  Modified URRT Worksheet 1'!$G$80)='A2. Rate Change &amp; Enrollment'!R59, "OK", "ERROR"))</f>
        <v>N/A</v>
      </c>
      <c r="BO59" t="str">
        <f>IF(ISBLANK('A2a.  Modified URRT Worksheet 1'!$G$81)=TRUE, "N/A", IF(R59*(1+'A2a.  Modified URRT Worksheet 1'!$G$81)='A2. Rate Change &amp; Enrollment'!S59, "OK", "ERROR"))</f>
        <v>N/A</v>
      </c>
      <c r="BP59" t="str">
        <f>IF(ISBLANK('A2a.  Modified URRT Worksheet 1'!$G$82)=TRUE, "N/A", IF(S59*(1+'A2a.  Modified URRT Worksheet 1'!$G$82)='A2. Rate Change &amp; Enrollment'!T59, "OK", "ERROR"))</f>
        <v>N/A</v>
      </c>
      <c r="BQ59" t="str">
        <f>IF(ISBLANK('A2a.  Modified URRT Worksheet 1'!$G$83)=TRUE, "N/A", IF(T59*(1+'A2a.  Modified URRT Worksheet 1'!$G$83)='A2. Rate Change &amp; Enrollment'!U59, "OK", "ERROR"))</f>
        <v>N/A</v>
      </c>
      <c r="BR59" t="str">
        <f>IF(ISBLANK('A2a.  Modified URRT Worksheet 1'!$G$84)=TRUE, "N/A", IF(U59*(1+'A2a.  Modified URRT Worksheet 1'!$G$84)='A2. Rate Change &amp; Enrollment'!V59, "OK", "ERROR"))</f>
        <v>N/A</v>
      </c>
      <c r="BS59" t="str">
        <f>IF(ISBLANK('A2a.  Modified URRT Worksheet 1'!$G$85)=TRUE, "N/A", IF(V59*(1+'A2a.  Modified URRT Worksheet 1'!$G$85)='A2. Rate Change &amp; Enrollment'!W59, "OK", "ERROR"))</f>
        <v>N/A</v>
      </c>
      <c r="BT59" t="str">
        <f>IF(ISBLANK('A2a.  Modified URRT Worksheet 1'!$G$86)=TRUE, "N/A", IF(W59*(1+'A2a.  Modified URRT Worksheet 1'!$G$86)='A2. Rate Change &amp; Enrollment'!X59, "OK", "ERROR"))</f>
        <v>N/A</v>
      </c>
      <c r="BU59" t="str">
        <f>IF(ISBLANK('A2a.  Modified URRT Worksheet 1'!$G$87)=TRUE, "N/A", IF(X59*(1+'A2a.  Modified URRT Worksheet 1'!$G$87)='A2. Rate Change &amp; Enrollment'!Y59, "OK", "ERROR"))</f>
        <v>N/A</v>
      </c>
      <c r="BV59" t="str">
        <f>IF(ISBLANK('A2a.  Modified URRT Worksheet 1'!$G$88)=TRUE, "N/A", IF(Y59*(1+'A2a.  Modified URRT Worksheet 1'!$G$88)='A2. Rate Change &amp; Enrollment'!Z59, "OK", "ERROR"))</f>
        <v>N/A</v>
      </c>
      <c r="BW59" t="str">
        <f t="shared" si="14"/>
        <v>OK</v>
      </c>
      <c r="BY59" s="412">
        <f t="shared" si="15"/>
        <v>0</v>
      </c>
    </row>
    <row r="60" spans="1:77" x14ac:dyDescent="0.35">
      <c r="A60" t="s">
        <v>250</v>
      </c>
      <c r="B60" s="98"/>
      <c r="C60" s="98"/>
      <c r="D60" s="98"/>
      <c r="E60" s="135"/>
      <c r="F60" s="135"/>
      <c r="G60" s="135"/>
      <c r="I60" s="135"/>
      <c r="J60" s="135"/>
      <c r="K60" s="135"/>
      <c r="M60" s="131"/>
      <c r="N60" s="131"/>
      <c r="O60" s="131"/>
      <c r="P60" s="131"/>
      <c r="Q60" s="131"/>
      <c r="R60" s="131"/>
      <c r="S60" s="131"/>
      <c r="T60" s="131"/>
      <c r="U60" s="131"/>
      <c r="V60" s="131"/>
      <c r="W60" s="131"/>
      <c r="X60" s="131"/>
      <c r="Y60" s="131"/>
      <c r="Z60" s="131"/>
      <c r="AB60" s="142" t="e">
        <f t="shared" si="6"/>
        <v>#DIV/0!</v>
      </c>
      <c r="AC60" s="142" t="e">
        <f t="shared" si="7"/>
        <v>#DIV/0!</v>
      </c>
      <c r="AD60" s="6"/>
      <c r="AE60" s="88" t="e">
        <f t="shared" si="8"/>
        <v>#DIV/0!</v>
      </c>
      <c r="AF60" s="142" t="e">
        <f t="shared" si="9"/>
        <v>#DIV/0!</v>
      </c>
      <c r="AH60" s="12" t="e">
        <f t="shared" si="16"/>
        <v>#DIV/0!</v>
      </c>
      <c r="AI60" s="12" t="e">
        <f t="shared" si="17"/>
        <v>#DIV/0!</v>
      </c>
      <c r="AK60" s="409"/>
      <c r="AL60" s="409"/>
      <c r="AM60" s="409"/>
      <c r="AO60" s="177"/>
      <c r="AP60" s="177"/>
      <c r="AQ60" s="177"/>
      <c r="AR60" s="139"/>
      <c r="AS60" s="139"/>
      <c r="AT60" s="139"/>
      <c r="AU60" s="177"/>
      <c r="AV60" s="177"/>
      <c r="AX60" s="411">
        <f t="shared" si="10"/>
        <v>0</v>
      </c>
      <c r="AY60" s="80" t="str">
        <f t="shared" si="11"/>
        <v>OK</v>
      </c>
      <c r="BA60" s="94"/>
      <c r="BB60" s="291"/>
      <c r="BC60" s="94"/>
      <c r="BD60" s="229"/>
      <c r="BE60" s="356"/>
      <c r="BG60" s="6">
        <f t="shared" si="12"/>
        <v>0</v>
      </c>
      <c r="BH60" s="186" t="str">
        <f t="shared" si="13"/>
        <v>N/A</v>
      </c>
      <c r="BI60" s="6" t="str">
        <f t="shared" si="19"/>
        <v>N/A</v>
      </c>
      <c r="BJ60" t="e">
        <f t="shared" si="18"/>
        <v>#DIV/0!</v>
      </c>
      <c r="BL60" t="str">
        <f>IF(ISBLANK('A2a.  Modified URRT Worksheet 1'!$G$78)=TRUE, "N/A", IF(O60*(1+'A2a.  Modified URRT Worksheet 1'!$G$78)='A2. Rate Change &amp; Enrollment'!P60, "OK", "ERROR"))</f>
        <v>N/A</v>
      </c>
      <c r="BM60" t="str">
        <f>IF(ISBLANK('A2a.  Modified URRT Worksheet 1'!$G$79)=TRUE, "N/A", IF(P60*(1+'A2a.  Modified URRT Worksheet 1'!$G$79)='A2. Rate Change &amp; Enrollment'!Q60, "OK", "ERROR"))</f>
        <v>N/A</v>
      </c>
      <c r="BN60" t="str">
        <f>IF(ISBLANK('A2a.  Modified URRT Worksheet 1'!$G$80)=TRUE, "N/A", IF(Q60*(1+'A2a.  Modified URRT Worksheet 1'!$G$80)='A2. Rate Change &amp; Enrollment'!R60, "OK", "ERROR"))</f>
        <v>N/A</v>
      </c>
      <c r="BO60" t="str">
        <f>IF(ISBLANK('A2a.  Modified URRT Worksheet 1'!$G$81)=TRUE, "N/A", IF(R60*(1+'A2a.  Modified URRT Worksheet 1'!$G$81)='A2. Rate Change &amp; Enrollment'!S60, "OK", "ERROR"))</f>
        <v>N/A</v>
      </c>
      <c r="BP60" t="str">
        <f>IF(ISBLANK('A2a.  Modified URRT Worksheet 1'!$G$82)=TRUE, "N/A", IF(S60*(1+'A2a.  Modified URRT Worksheet 1'!$G$82)='A2. Rate Change &amp; Enrollment'!T60, "OK", "ERROR"))</f>
        <v>N/A</v>
      </c>
      <c r="BQ60" t="str">
        <f>IF(ISBLANK('A2a.  Modified URRT Worksheet 1'!$G$83)=TRUE, "N/A", IF(T60*(1+'A2a.  Modified URRT Worksheet 1'!$G$83)='A2. Rate Change &amp; Enrollment'!U60, "OK", "ERROR"))</f>
        <v>N/A</v>
      </c>
      <c r="BR60" t="str">
        <f>IF(ISBLANK('A2a.  Modified URRT Worksheet 1'!$G$84)=TRUE, "N/A", IF(U60*(1+'A2a.  Modified URRT Worksheet 1'!$G$84)='A2. Rate Change &amp; Enrollment'!V60, "OK", "ERROR"))</f>
        <v>N/A</v>
      </c>
      <c r="BS60" t="str">
        <f>IF(ISBLANK('A2a.  Modified URRT Worksheet 1'!$G$85)=TRUE, "N/A", IF(V60*(1+'A2a.  Modified URRT Worksheet 1'!$G$85)='A2. Rate Change &amp; Enrollment'!W60, "OK", "ERROR"))</f>
        <v>N/A</v>
      </c>
      <c r="BT60" t="str">
        <f>IF(ISBLANK('A2a.  Modified URRT Worksheet 1'!$G$86)=TRUE, "N/A", IF(W60*(1+'A2a.  Modified URRT Worksheet 1'!$G$86)='A2. Rate Change &amp; Enrollment'!X60, "OK", "ERROR"))</f>
        <v>N/A</v>
      </c>
      <c r="BU60" t="str">
        <f>IF(ISBLANK('A2a.  Modified URRT Worksheet 1'!$G$87)=TRUE, "N/A", IF(X60*(1+'A2a.  Modified URRT Worksheet 1'!$G$87)='A2. Rate Change &amp; Enrollment'!Y60, "OK", "ERROR"))</f>
        <v>N/A</v>
      </c>
      <c r="BV60" t="str">
        <f>IF(ISBLANK('A2a.  Modified URRT Worksheet 1'!$G$88)=TRUE, "N/A", IF(Y60*(1+'A2a.  Modified URRT Worksheet 1'!$G$88)='A2. Rate Change &amp; Enrollment'!Z60, "OK", "ERROR"))</f>
        <v>N/A</v>
      </c>
      <c r="BW60" t="str">
        <f t="shared" si="14"/>
        <v>OK</v>
      </c>
      <c r="BY60" s="412">
        <f t="shared" si="15"/>
        <v>0</v>
      </c>
    </row>
    <row r="61" spans="1:77" x14ac:dyDescent="0.35">
      <c r="A61" t="s">
        <v>251</v>
      </c>
      <c r="B61" s="98"/>
      <c r="C61" s="98"/>
      <c r="D61" s="98"/>
      <c r="E61" s="135"/>
      <c r="F61" s="135"/>
      <c r="G61" s="135"/>
      <c r="I61" s="135"/>
      <c r="J61" s="135"/>
      <c r="K61" s="135"/>
      <c r="M61" s="131"/>
      <c r="N61" s="131"/>
      <c r="O61" s="131"/>
      <c r="P61" s="131"/>
      <c r="Q61" s="131"/>
      <c r="R61" s="131"/>
      <c r="S61" s="131"/>
      <c r="T61" s="131"/>
      <c r="U61" s="131"/>
      <c r="V61" s="131"/>
      <c r="W61" s="131"/>
      <c r="X61" s="131"/>
      <c r="Y61" s="131"/>
      <c r="Z61" s="131"/>
      <c r="AB61" s="142" t="e">
        <f t="shared" si="6"/>
        <v>#DIV/0!</v>
      </c>
      <c r="AC61" s="142" t="e">
        <f t="shared" si="7"/>
        <v>#DIV/0!</v>
      </c>
      <c r="AD61" s="6"/>
      <c r="AE61" s="88" t="e">
        <f t="shared" si="8"/>
        <v>#DIV/0!</v>
      </c>
      <c r="AF61" s="142" t="e">
        <f t="shared" si="9"/>
        <v>#DIV/0!</v>
      </c>
      <c r="AH61" s="12" t="e">
        <f t="shared" si="16"/>
        <v>#DIV/0!</v>
      </c>
      <c r="AI61" s="12" t="e">
        <f t="shared" si="17"/>
        <v>#DIV/0!</v>
      </c>
      <c r="AK61" s="409"/>
      <c r="AL61" s="409"/>
      <c r="AM61" s="409"/>
      <c r="AO61" s="177"/>
      <c r="AP61" s="177"/>
      <c r="AQ61" s="177"/>
      <c r="AR61" s="139"/>
      <c r="AS61" s="139"/>
      <c r="AT61" s="139"/>
      <c r="AU61" s="177"/>
      <c r="AV61" s="177"/>
      <c r="AX61" s="411">
        <f t="shared" si="10"/>
        <v>0</v>
      </c>
      <c r="AY61" s="80" t="str">
        <f t="shared" si="11"/>
        <v>OK</v>
      </c>
      <c r="BA61" s="94"/>
      <c r="BB61" s="291"/>
      <c r="BC61" s="94"/>
      <c r="BD61" s="229"/>
      <c r="BE61" s="356"/>
      <c r="BG61" s="6">
        <f t="shared" si="12"/>
        <v>0</v>
      </c>
      <c r="BH61" s="186" t="str">
        <f t="shared" si="13"/>
        <v>N/A</v>
      </c>
      <c r="BI61" s="6" t="str">
        <f t="shared" si="19"/>
        <v>N/A</v>
      </c>
      <c r="BJ61" t="e">
        <f t="shared" si="18"/>
        <v>#DIV/0!</v>
      </c>
      <c r="BL61" t="str">
        <f>IF(ISBLANK('A2a.  Modified URRT Worksheet 1'!$G$78)=TRUE, "N/A", IF(O61*(1+'A2a.  Modified URRT Worksheet 1'!$G$78)='A2. Rate Change &amp; Enrollment'!P61, "OK", "ERROR"))</f>
        <v>N/A</v>
      </c>
      <c r="BM61" t="str">
        <f>IF(ISBLANK('A2a.  Modified URRT Worksheet 1'!$G$79)=TRUE, "N/A", IF(P61*(1+'A2a.  Modified URRT Worksheet 1'!$G$79)='A2. Rate Change &amp; Enrollment'!Q61, "OK", "ERROR"))</f>
        <v>N/A</v>
      </c>
      <c r="BN61" t="str">
        <f>IF(ISBLANK('A2a.  Modified URRT Worksheet 1'!$G$80)=TRUE, "N/A", IF(Q61*(1+'A2a.  Modified URRT Worksheet 1'!$G$80)='A2. Rate Change &amp; Enrollment'!R61, "OK", "ERROR"))</f>
        <v>N/A</v>
      </c>
      <c r="BO61" t="str">
        <f>IF(ISBLANK('A2a.  Modified URRT Worksheet 1'!$G$81)=TRUE, "N/A", IF(R61*(1+'A2a.  Modified URRT Worksheet 1'!$G$81)='A2. Rate Change &amp; Enrollment'!S61, "OK", "ERROR"))</f>
        <v>N/A</v>
      </c>
      <c r="BP61" t="str">
        <f>IF(ISBLANK('A2a.  Modified URRT Worksheet 1'!$G$82)=TRUE, "N/A", IF(S61*(1+'A2a.  Modified URRT Worksheet 1'!$G$82)='A2. Rate Change &amp; Enrollment'!T61, "OK", "ERROR"))</f>
        <v>N/A</v>
      </c>
      <c r="BQ61" t="str">
        <f>IF(ISBLANK('A2a.  Modified URRT Worksheet 1'!$G$83)=TRUE, "N/A", IF(T61*(1+'A2a.  Modified URRT Worksheet 1'!$G$83)='A2. Rate Change &amp; Enrollment'!U61, "OK", "ERROR"))</f>
        <v>N/A</v>
      </c>
      <c r="BR61" t="str">
        <f>IF(ISBLANK('A2a.  Modified URRT Worksheet 1'!$G$84)=TRUE, "N/A", IF(U61*(1+'A2a.  Modified URRT Worksheet 1'!$G$84)='A2. Rate Change &amp; Enrollment'!V61, "OK", "ERROR"))</f>
        <v>N/A</v>
      </c>
      <c r="BS61" t="str">
        <f>IF(ISBLANK('A2a.  Modified URRT Worksheet 1'!$G$85)=TRUE, "N/A", IF(V61*(1+'A2a.  Modified URRT Worksheet 1'!$G$85)='A2. Rate Change &amp; Enrollment'!W61, "OK", "ERROR"))</f>
        <v>N/A</v>
      </c>
      <c r="BT61" t="str">
        <f>IF(ISBLANK('A2a.  Modified URRT Worksheet 1'!$G$86)=TRUE, "N/A", IF(W61*(1+'A2a.  Modified URRT Worksheet 1'!$G$86)='A2. Rate Change &amp; Enrollment'!X61, "OK", "ERROR"))</f>
        <v>N/A</v>
      </c>
      <c r="BU61" t="str">
        <f>IF(ISBLANK('A2a.  Modified URRT Worksheet 1'!$G$87)=TRUE, "N/A", IF(X61*(1+'A2a.  Modified URRT Worksheet 1'!$G$87)='A2. Rate Change &amp; Enrollment'!Y61, "OK", "ERROR"))</f>
        <v>N/A</v>
      </c>
      <c r="BV61" t="str">
        <f>IF(ISBLANK('A2a.  Modified URRT Worksheet 1'!$G$88)=TRUE, "N/A", IF(Y61*(1+'A2a.  Modified URRT Worksheet 1'!$G$88)='A2. Rate Change &amp; Enrollment'!Z61, "OK", "ERROR"))</f>
        <v>N/A</v>
      </c>
      <c r="BW61" t="str">
        <f t="shared" si="14"/>
        <v>OK</v>
      </c>
      <c r="BY61" s="412">
        <f t="shared" si="15"/>
        <v>0</v>
      </c>
    </row>
    <row r="62" spans="1:77" x14ac:dyDescent="0.35">
      <c r="A62" t="s">
        <v>252</v>
      </c>
      <c r="B62" s="98"/>
      <c r="C62" s="98"/>
      <c r="D62" s="98"/>
      <c r="E62" s="135"/>
      <c r="F62" s="135"/>
      <c r="G62" s="135"/>
      <c r="I62" s="135"/>
      <c r="J62" s="135"/>
      <c r="K62" s="135"/>
      <c r="M62" s="131"/>
      <c r="N62" s="131"/>
      <c r="O62" s="131"/>
      <c r="P62" s="131"/>
      <c r="Q62" s="131"/>
      <c r="R62" s="131"/>
      <c r="S62" s="131"/>
      <c r="T62" s="131"/>
      <c r="U62" s="131"/>
      <c r="V62" s="131"/>
      <c r="W62" s="131"/>
      <c r="X62" s="131"/>
      <c r="Y62" s="131"/>
      <c r="Z62" s="131"/>
      <c r="AB62" s="142" t="e">
        <f t="shared" si="6"/>
        <v>#DIV/0!</v>
      </c>
      <c r="AC62" s="142" t="e">
        <f t="shared" si="7"/>
        <v>#DIV/0!</v>
      </c>
      <c r="AD62" s="6"/>
      <c r="AE62" s="88" t="e">
        <f t="shared" si="8"/>
        <v>#DIV/0!</v>
      </c>
      <c r="AF62" s="142" t="e">
        <f t="shared" si="9"/>
        <v>#DIV/0!</v>
      </c>
      <c r="AH62" s="12" t="e">
        <f t="shared" si="16"/>
        <v>#DIV/0!</v>
      </c>
      <c r="AI62" s="12" t="e">
        <f t="shared" si="17"/>
        <v>#DIV/0!</v>
      </c>
      <c r="AK62" s="409"/>
      <c r="AL62" s="409"/>
      <c r="AM62" s="409"/>
      <c r="AO62" s="177"/>
      <c r="AP62" s="177"/>
      <c r="AQ62" s="177"/>
      <c r="AR62" s="139"/>
      <c r="AS62" s="139"/>
      <c r="AT62" s="139"/>
      <c r="AU62" s="177"/>
      <c r="AV62" s="177"/>
      <c r="AX62" s="411">
        <f t="shared" si="10"/>
        <v>0</v>
      </c>
      <c r="AY62" s="80" t="str">
        <f t="shared" si="11"/>
        <v>OK</v>
      </c>
      <c r="BA62" s="94"/>
      <c r="BB62" s="291"/>
      <c r="BC62" s="94"/>
      <c r="BD62" s="229"/>
      <c r="BE62" s="356"/>
      <c r="BG62" s="6">
        <f t="shared" si="12"/>
        <v>0</v>
      </c>
      <c r="BH62" s="186" t="str">
        <f t="shared" si="13"/>
        <v>N/A</v>
      </c>
      <c r="BI62" s="6" t="str">
        <f t="shared" si="19"/>
        <v>N/A</v>
      </c>
      <c r="BJ62" t="e">
        <f t="shared" si="18"/>
        <v>#DIV/0!</v>
      </c>
      <c r="BL62" t="str">
        <f>IF(ISBLANK('A2a.  Modified URRT Worksheet 1'!$G$78)=TRUE, "N/A", IF(O62*(1+'A2a.  Modified URRT Worksheet 1'!$G$78)='A2. Rate Change &amp; Enrollment'!P62, "OK", "ERROR"))</f>
        <v>N/A</v>
      </c>
      <c r="BM62" t="str">
        <f>IF(ISBLANK('A2a.  Modified URRT Worksheet 1'!$G$79)=TRUE, "N/A", IF(P62*(1+'A2a.  Modified URRT Worksheet 1'!$G$79)='A2. Rate Change &amp; Enrollment'!Q62, "OK", "ERROR"))</f>
        <v>N/A</v>
      </c>
      <c r="BN62" t="str">
        <f>IF(ISBLANK('A2a.  Modified URRT Worksheet 1'!$G$80)=TRUE, "N/A", IF(Q62*(1+'A2a.  Modified URRT Worksheet 1'!$G$80)='A2. Rate Change &amp; Enrollment'!R62, "OK", "ERROR"))</f>
        <v>N/A</v>
      </c>
      <c r="BO62" t="str">
        <f>IF(ISBLANK('A2a.  Modified URRT Worksheet 1'!$G$81)=TRUE, "N/A", IF(R62*(1+'A2a.  Modified URRT Worksheet 1'!$G$81)='A2. Rate Change &amp; Enrollment'!S62, "OK", "ERROR"))</f>
        <v>N/A</v>
      </c>
      <c r="BP62" t="str">
        <f>IF(ISBLANK('A2a.  Modified URRT Worksheet 1'!$G$82)=TRUE, "N/A", IF(S62*(1+'A2a.  Modified URRT Worksheet 1'!$G$82)='A2. Rate Change &amp; Enrollment'!T62, "OK", "ERROR"))</f>
        <v>N/A</v>
      </c>
      <c r="BQ62" t="str">
        <f>IF(ISBLANK('A2a.  Modified URRT Worksheet 1'!$G$83)=TRUE, "N/A", IF(T62*(1+'A2a.  Modified URRT Worksheet 1'!$G$83)='A2. Rate Change &amp; Enrollment'!U62, "OK", "ERROR"))</f>
        <v>N/A</v>
      </c>
      <c r="BR62" t="str">
        <f>IF(ISBLANK('A2a.  Modified URRT Worksheet 1'!$G$84)=TRUE, "N/A", IF(U62*(1+'A2a.  Modified URRT Worksheet 1'!$G$84)='A2. Rate Change &amp; Enrollment'!V62, "OK", "ERROR"))</f>
        <v>N/A</v>
      </c>
      <c r="BS62" t="str">
        <f>IF(ISBLANK('A2a.  Modified URRT Worksheet 1'!$G$85)=TRUE, "N/A", IF(V62*(1+'A2a.  Modified URRT Worksheet 1'!$G$85)='A2. Rate Change &amp; Enrollment'!W62, "OK", "ERROR"))</f>
        <v>N/A</v>
      </c>
      <c r="BT62" t="str">
        <f>IF(ISBLANK('A2a.  Modified URRT Worksheet 1'!$G$86)=TRUE, "N/A", IF(W62*(1+'A2a.  Modified URRT Worksheet 1'!$G$86)='A2. Rate Change &amp; Enrollment'!X62, "OK", "ERROR"))</f>
        <v>N/A</v>
      </c>
      <c r="BU62" t="str">
        <f>IF(ISBLANK('A2a.  Modified URRT Worksheet 1'!$G$87)=TRUE, "N/A", IF(X62*(1+'A2a.  Modified URRT Worksheet 1'!$G$87)='A2. Rate Change &amp; Enrollment'!Y62, "OK", "ERROR"))</f>
        <v>N/A</v>
      </c>
      <c r="BV62" t="str">
        <f>IF(ISBLANK('A2a.  Modified URRT Worksheet 1'!$G$88)=TRUE, "N/A", IF(Y62*(1+'A2a.  Modified URRT Worksheet 1'!$G$88)='A2. Rate Change &amp; Enrollment'!Z62, "OK", "ERROR"))</f>
        <v>N/A</v>
      </c>
      <c r="BW62" t="str">
        <f t="shared" si="14"/>
        <v>OK</v>
      </c>
      <c r="BY62" s="412">
        <f t="shared" si="15"/>
        <v>0</v>
      </c>
    </row>
    <row r="63" spans="1:77" x14ac:dyDescent="0.35">
      <c r="A63" t="s">
        <v>253</v>
      </c>
      <c r="B63" s="98"/>
      <c r="C63" s="98"/>
      <c r="D63" s="98"/>
      <c r="E63" s="135"/>
      <c r="F63" s="135"/>
      <c r="G63" s="135"/>
      <c r="I63" s="135"/>
      <c r="J63" s="135"/>
      <c r="K63" s="135"/>
      <c r="M63" s="131"/>
      <c r="N63" s="131"/>
      <c r="O63" s="131"/>
      <c r="P63" s="131"/>
      <c r="Q63" s="131"/>
      <c r="R63" s="131"/>
      <c r="S63" s="131"/>
      <c r="T63" s="131"/>
      <c r="U63" s="131"/>
      <c r="V63" s="131"/>
      <c r="W63" s="131"/>
      <c r="X63" s="131"/>
      <c r="Y63" s="131"/>
      <c r="Z63" s="131"/>
      <c r="AB63" s="142" t="e">
        <f t="shared" si="6"/>
        <v>#DIV/0!</v>
      </c>
      <c r="AC63" s="142" t="e">
        <f t="shared" si="7"/>
        <v>#DIV/0!</v>
      </c>
      <c r="AD63" s="6"/>
      <c r="AE63" s="88" t="e">
        <f t="shared" si="8"/>
        <v>#DIV/0!</v>
      </c>
      <c r="AF63" s="142" t="e">
        <f t="shared" si="9"/>
        <v>#DIV/0!</v>
      </c>
      <c r="AH63" s="12" t="e">
        <f t="shared" si="16"/>
        <v>#DIV/0!</v>
      </c>
      <c r="AI63" s="12" t="e">
        <f t="shared" si="17"/>
        <v>#DIV/0!</v>
      </c>
      <c r="AK63" s="409"/>
      <c r="AL63" s="409"/>
      <c r="AM63" s="409"/>
      <c r="AO63" s="177"/>
      <c r="AP63" s="177"/>
      <c r="AQ63" s="177"/>
      <c r="AR63" s="139"/>
      <c r="AS63" s="139"/>
      <c r="AT63" s="139"/>
      <c r="AU63" s="177"/>
      <c r="AV63" s="177"/>
      <c r="AX63" s="411">
        <f t="shared" si="10"/>
        <v>0</v>
      </c>
      <c r="AY63" s="80" t="str">
        <f t="shared" si="11"/>
        <v>OK</v>
      </c>
      <c r="BA63" s="94"/>
      <c r="BB63" s="291"/>
      <c r="BC63" s="94"/>
      <c r="BD63" s="229"/>
      <c r="BE63" s="356"/>
      <c r="BG63" s="6">
        <f t="shared" si="12"/>
        <v>0</v>
      </c>
      <c r="BH63" s="186" t="str">
        <f t="shared" si="13"/>
        <v>N/A</v>
      </c>
      <c r="BI63" s="6" t="str">
        <f t="shared" si="19"/>
        <v>N/A</v>
      </c>
      <c r="BJ63" t="e">
        <f t="shared" si="18"/>
        <v>#DIV/0!</v>
      </c>
      <c r="BL63" t="str">
        <f>IF(ISBLANK('A2a.  Modified URRT Worksheet 1'!$G$78)=TRUE, "N/A", IF(O63*(1+'A2a.  Modified URRT Worksheet 1'!$G$78)='A2. Rate Change &amp; Enrollment'!P63, "OK", "ERROR"))</f>
        <v>N/A</v>
      </c>
      <c r="BM63" t="str">
        <f>IF(ISBLANK('A2a.  Modified URRT Worksheet 1'!$G$79)=TRUE, "N/A", IF(P63*(1+'A2a.  Modified URRT Worksheet 1'!$G$79)='A2. Rate Change &amp; Enrollment'!Q63, "OK", "ERROR"))</f>
        <v>N/A</v>
      </c>
      <c r="BN63" t="str">
        <f>IF(ISBLANK('A2a.  Modified URRT Worksheet 1'!$G$80)=TRUE, "N/A", IF(Q63*(1+'A2a.  Modified URRT Worksheet 1'!$G$80)='A2. Rate Change &amp; Enrollment'!R63, "OK", "ERROR"))</f>
        <v>N/A</v>
      </c>
      <c r="BO63" t="str">
        <f>IF(ISBLANK('A2a.  Modified URRT Worksheet 1'!$G$81)=TRUE, "N/A", IF(R63*(1+'A2a.  Modified URRT Worksheet 1'!$G$81)='A2. Rate Change &amp; Enrollment'!S63, "OK", "ERROR"))</f>
        <v>N/A</v>
      </c>
      <c r="BP63" t="str">
        <f>IF(ISBLANK('A2a.  Modified URRT Worksheet 1'!$G$82)=TRUE, "N/A", IF(S63*(1+'A2a.  Modified URRT Worksheet 1'!$G$82)='A2. Rate Change &amp; Enrollment'!T63, "OK", "ERROR"))</f>
        <v>N/A</v>
      </c>
      <c r="BQ63" t="str">
        <f>IF(ISBLANK('A2a.  Modified URRT Worksheet 1'!$G$83)=TRUE, "N/A", IF(T63*(1+'A2a.  Modified URRT Worksheet 1'!$G$83)='A2. Rate Change &amp; Enrollment'!U63, "OK", "ERROR"))</f>
        <v>N/A</v>
      </c>
      <c r="BR63" t="str">
        <f>IF(ISBLANK('A2a.  Modified URRT Worksheet 1'!$G$84)=TRUE, "N/A", IF(U63*(1+'A2a.  Modified URRT Worksheet 1'!$G$84)='A2. Rate Change &amp; Enrollment'!V63, "OK", "ERROR"))</f>
        <v>N/A</v>
      </c>
      <c r="BS63" t="str">
        <f>IF(ISBLANK('A2a.  Modified URRT Worksheet 1'!$G$85)=TRUE, "N/A", IF(V63*(1+'A2a.  Modified URRT Worksheet 1'!$G$85)='A2. Rate Change &amp; Enrollment'!W63, "OK", "ERROR"))</f>
        <v>N/A</v>
      </c>
      <c r="BT63" t="str">
        <f>IF(ISBLANK('A2a.  Modified URRT Worksheet 1'!$G$86)=TRUE, "N/A", IF(W63*(1+'A2a.  Modified URRT Worksheet 1'!$G$86)='A2. Rate Change &amp; Enrollment'!X63, "OK", "ERROR"))</f>
        <v>N/A</v>
      </c>
      <c r="BU63" t="str">
        <f>IF(ISBLANK('A2a.  Modified URRT Worksheet 1'!$G$87)=TRUE, "N/A", IF(X63*(1+'A2a.  Modified URRT Worksheet 1'!$G$87)='A2. Rate Change &amp; Enrollment'!Y63, "OK", "ERROR"))</f>
        <v>N/A</v>
      </c>
      <c r="BV63" t="str">
        <f>IF(ISBLANK('A2a.  Modified URRT Worksheet 1'!$G$88)=TRUE, "N/A", IF(Y63*(1+'A2a.  Modified URRT Worksheet 1'!$G$88)='A2. Rate Change &amp; Enrollment'!Z63, "OK", "ERROR"))</f>
        <v>N/A</v>
      </c>
      <c r="BW63" t="str">
        <f t="shared" si="14"/>
        <v>OK</v>
      </c>
      <c r="BY63" s="412">
        <f t="shared" si="15"/>
        <v>0</v>
      </c>
    </row>
    <row r="64" spans="1:77" x14ac:dyDescent="0.35">
      <c r="A64" t="s">
        <v>254</v>
      </c>
      <c r="B64" s="98"/>
      <c r="C64" s="98"/>
      <c r="D64" s="98"/>
      <c r="E64" s="135"/>
      <c r="F64" s="135"/>
      <c r="G64" s="135"/>
      <c r="I64" s="135"/>
      <c r="J64" s="135"/>
      <c r="K64" s="135"/>
      <c r="M64" s="131"/>
      <c r="N64" s="131"/>
      <c r="O64" s="131"/>
      <c r="P64" s="131"/>
      <c r="Q64" s="131"/>
      <c r="R64" s="131"/>
      <c r="S64" s="131"/>
      <c r="T64" s="131"/>
      <c r="U64" s="131"/>
      <c r="V64" s="131"/>
      <c r="W64" s="131"/>
      <c r="X64" s="131"/>
      <c r="Y64" s="131"/>
      <c r="Z64" s="131"/>
      <c r="AB64" s="142" t="e">
        <f t="shared" si="6"/>
        <v>#DIV/0!</v>
      </c>
      <c r="AC64" s="142" t="e">
        <f t="shared" si="7"/>
        <v>#DIV/0!</v>
      </c>
      <c r="AD64" s="6"/>
      <c r="AE64" s="88" t="e">
        <f t="shared" si="8"/>
        <v>#DIV/0!</v>
      </c>
      <c r="AF64" s="142" t="e">
        <f t="shared" si="9"/>
        <v>#DIV/0!</v>
      </c>
      <c r="AH64" s="12" t="e">
        <f t="shared" si="16"/>
        <v>#DIV/0!</v>
      </c>
      <c r="AI64" s="12" t="e">
        <f t="shared" si="17"/>
        <v>#DIV/0!</v>
      </c>
      <c r="AK64" s="409"/>
      <c r="AL64" s="409"/>
      <c r="AM64" s="409"/>
      <c r="AO64" s="177"/>
      <c r="AP64" s="177"/>
      <c r="AQ64" s="177"/>
      <c r="AR64" s="139"/>
      <c r="AS64" s="139"/>
      <c r="AT64" s="139"/>
      <c r="AU64" s="177"/>
      <c r="AV64" s="177"/>
      <c r="AX64" s="411">
        <f t="shared" si="10"/>
        <v>0</v>
      </c>
      <c r="AY64" s="80" t="str">
        <f t="shared" si="11"/>
        <v>OK</v>
      </c>
      <c r="BA64" s="94"/>
      <c r="BB64" s="291"/>
      <c r="BC64" s="94"/>
      <c r="BD64" s="229"/>
      <c r="BE64" s="356"/>
      <c r="BG64" s="6">
        <f t="shared" si="12"/>
        <v>0</v>
      </c>
      <c r="BH64" s="186" t="str">
        <f t="shared" si="13"/>
        <v>N/A</v>
      </c>
      <c r="BI64" s="6" t="str">
        <f t="shared" si="19"/>
        <v>N/A</v>
      </c>
      <c r="BJ64" t="e">
        <f t="shared" si="18"/>
        <v>#DIV/0!</v>
      </c>
      <c r="BL64" t="str">
        <f>IF(ISBLANK('A2a.  Modified URRT Worksheet 1'!$G$78)=TRUE, "N/A", IF(O64*(1+'A2a.  Modified URRT Worksheet 1'!$G$78)='A2. Rate Change &amp; Enrollment'!P64, "OK", "ERROR"))</f>
        <v>N/A</v>
      </c>
      <c r="BM64" t="str">
        <f>IF(ISBLANK('A2a.  Modified URRT Worksheet 1'!$G$79)=TRUE, "N/A", IF(P64*(1+'A2a.  Modified URRT Worksheet 1'!$G$79)='A2. Rate Change &amp; Enrollment'!Q64, "OK", "ERROR"))</f>
        <v>N/A</v>
      </c>
      <c r="BN64" t="str">
        <f>IF(ISBLANK('A2a.  Modified URRT Worksheet 1'!$G$80)=TRUE, "N/A", IF(Q64*(1+'A2a.  Modified URRT Worksheet 1'!$G$80)='A2. Rate Change &amp; Enrollment'!R64, "OK", "ERROR"))</f>
        <v>N/A</v>
      </c>
      <c r="BO64" t="str">
        <f>IF(ISBLANK('A2a.  Modified URRT Worksheet 1'!$G$81)=TRUE, "N/A", IF(R64*(1+'A2a.  Modified URRT Worksheet 1'!$G$81)='A2. Rate Change &amp; Enrollment'!S64, "OK", "ERROR"))</f>
        <v>N/A</v>
      </c>
      <c r="BP64" t="str">
        <f>IF(ISBLANK('A2a.  Modified URRT Worksheet 1'!$G$82)=TRUE, "N/A", IF(S64*(1+'A2a.  Modified URRT Worksheet 1'!$G$82)='A2. Rate Change &amp; Enrollment'!T64, "OK", "ERROR"))</f>
        <v>N/A</v>
      </c>
      <c r="BQ64" t="str">
        <f>IF(ISBLANK('A2a.  Modified URRT Worksheet 1'!$G$83)=TRUE, "N/A", IF(T64*(1+'A2a.  Modified URRT Worksheet 1'!$G$83)='A2. Rate Change &amp; Enrollment'!U64, "OK", "ERROR"))</f>
        <v>N/A</v>
      </c>
      <c r="BR64" t="str">
        <f>IF(ISBLANK('A2a.  Modified URRT Worksheet 1'!$G$84)=TRUE, "N/A", IF(U64*(1+'A2a.  Modified URRT Worksheet 1'!$G$84)='A2. Rate Change &amp; Enrollment'!V64, "OK", "ERROR"))</f>
        <v>N/A</v>
      </c>
      <c r="BS64" t="str">
        <f>IF(ISBLANK('A2a.  Modified URRT Worksheet 1'!$G$85)=TRUE, "N/A", IF(V64*(1+'A2a.  Modified URRT Worksheet 1'!$G$85)='A2. Rate Change &amp; Enrollment'!W64, "OK", "ERROR"))</f>
        <v>N/A</v>
      </c>
      <c r="BT64" t="str">
        <f>IF(ISBLANK('A2a.  Modified URRT Worksheet 1'!$G$86)=TRUE, "N/A", IF(W64*(1+'A2a.  Modified URRT Worksheet 1'!$G$86)='A2. Rate Change &amp; Enrollment'!X64, "OK", "ERROR"))</f>
        <v>N/A</v>
      </c>
      <c r="BU64" t="str">
        <f>IF(ISBLANK('A2a.  Modified URRT Worksheet 1'!$G$87)=TRUE, "N/A", IF(X64*(1+'A2a.  Modified URRT Worksheet 1'!$G$87)='A2. Rate Change &amp; Enrollment'!Y64, "OK", "ERROR"))</f>
        <v>N/A</v>
      </c>
      <c r="BV64" t="str">
        <f>IF(ISBLANK('A2a.  Modified URRT Worksheet 1'!$G$88)=TRUE, "N/A", IF(Y64*(1+'A2a.  Modified URRT Worksheet 1'!$G$88)='A2. Rate Change &amp; Enrollment'!Z64, "OK", "ERROR"))</f>
        <v>N/A</v>
      </c>
      <c r="BW64" t="str">
        <f t="shared" si="14"/>
        <v>OK</v>
      </c>
      <c r="BY64" s="412">
        <f t="shared" si="15"/>
        <v>0</v>
      </c>
    </row>
    <row r="65" spans="1:77" x14ac:dyDescent="0.35">
      <c r="A65" t="s">
        <v>255</v>
      </c>
      <c r="B65" s="98"/>
      <c r="C65" s="98"/>
      <c r="D65" s="98"/>
      <c r="E65" s="135"/>
      <c r="F65" s="135"/>
      <c r="G65" s="135"/>
      <c r="I65" s="135"/>
      <c r="J65" s="135"/>
      <c r="K65" s="135"/>
      <c r="M65" s="131"/>
      <c r="N65" s="131"/>
      <c r="O65" s="131"/>
      <c r="P65" s="131"/>
      <c r="Q65" s="131"/>
      <c r="R65" s="131"/>
      <c r="S65" s="131"/>
      <c r="T65" s="131"/>
      <c r="U65" s="131"/>
      <c r="V65" s="131"/>
      <c r="W65" s="131"/>
      <c r="X65" s="131"/>
      <c r="Y65" s="131"/>
      <c r="Z65" s="131"/>
      <c r="AB65" s="142" t="e">
        <f t="shared" si="6"/>
        <v>#DIV/0!</v>
      </c>
      <c r="AC65" s="142" t="e">
        <f t="shared" si="7"/>
        <v>#DIV/0!</v>
      </c>
      <c r="AD65" s="6"/>
      <c r="AE65" s="88" t="e">
        <f t="shared" si="8"/>
        <v>#DIV/0!</v>
      </c>
      <c r="AF65" s="142" t="e">
        <f t="shared" si="9"/>
        <v>#DIV/0!</v>
      </c>
      <c r="AH65" s="12" t="e">
        <f t="shared" si="16"/>
        <v>#DIV/0!</v>
      </c>
      <c r="AI65" s="12" t="e">
        <f t="shared" si="17"/>
        <v>#DIV/0!</v>
      </c>
      <c r="AK65" s="409"/>
      <c r="AL65" s="409"/>
      <c r="AM65" s="409"/>
      <c r="AO65" s="177"/>
      <c r="AP65" s="177"/>
      <c r="AQ65" s="177"/>
      <c r="AR65" s="139"/>
      <c r="AS65" s="139"/>
      <c r="AT65" s="139"/>
      <c r="AU65" s="177"/>
      <c r="AV65" s="177"/>
      <c r="AX65" s="411">
        <f t="shared" si="10"/>
        <v>0</v>
      </c>
      <c r="AY65" s="80" t="str">
        <f t="shared" si="11"/>
        <v>OK</v>
      </c>
      <c r="BA65" s="94"/>
      <c r="BB65" s="291"/>
      <c r="BC65" s="94"/>
      <c r="BD65" s="229"/>
      <c r="BE65" s="356"/>
      <c r="BG65" s="6">
        <f t="shared" si="12"/>
        <v>0</v>
      </c>
      <c r="BH65" s="186" t="str">
        <f t="shared" si="13"/>
        <v>N/A</v>
      </c>
      <c r="BI65" s="6" t="str">
        <f t="shared" si="19"/>
        <v>N/A</v>
      </c>
      <c r="BJ65" t="e">
        <f t="shared" si="18"/>
        <v>#DIV/0!</v>
      </c>
      <c r="BL65" t="str">
        <f>IF(ISBLANK('A2a.  Modified URRT Worksheet 1'!$G$78)=TRUE, "N/A", IF(O65*(1+'A2a.  Modified URRT Worksheet 1'!$G$78)='A2. Rate Change &amp; Enrollment'!P65, "OK", "ERROR"))</f>
        <v>N/A</v>
      </c>
      <c r="BM65" t="str">
        <f>IF(ISBLANK('A2a.  Modified URRT Worksheet 1'!$G$79)=TRUE, "N/A", IF(P65*(1+'A2a.  Modified URRT Worksheet 1'!$G$79)='A2. Rate Change &amp; Enrollment'!Q65, "OK", "ERROR"))</f>
        <v>N/A</v>
      </c>
      <c r="BN65" t="str">
        <f>IF(ISBLANK('A2a.  Modified URRT Worksheet 1'!$G$80)=TRUE, "N/A", IF(Q65*(1+'A2a.  Modified URRT Worksheet 1'!$G$80)='A2. Rate Change &amp; Enrollment'!R65, "OK", "ERROR"))</f>
        <v>N/A</v>
      </c>
      <c r="BO65" t="str">
        <f>IF(ISBLANK('A2a.  Modified URRT Worksheet 1'!$G$81)=TRUE, "N/A", IF(R65*(1+'A2a.  Modified URRT Worksheet 1'!$G$81)='A2. Rate Change &amp; Enrollment'!S65, "OK", "ERROR"))</f>
        <v>N/A</v>
      </c>
      <c r="BP65" t="str">
        <f>IF(ISBLANK('A2a.  Modified URRT Worksheet 1'!$G$82)=TRUE, "N/A", IF(S65*(1+'A2a.  Modified URRT Worksheet 1'!$G$82)='A2. Rate Change &amp; Enrollment'!T65, "OK", "ERROR"))</f>
        <v>N/A</v>
      </c>
      <c r="BQ65" t="str">
        <f>IF(ISBLANK('A2a.  Modified URRT Worksheet 1'!$G$83)=TRUE, "N/A", IF(T65*(1+'A2a.  Modified URRT Worksheet 1'!$G$83)='A2. Rate Change &amp; Enrollment'!U65, "OK", "ERROR"))</f>
        <v>N/A</v>
      </c>
      <c r="BR65" t="str">
        <f>IF(ISBLANK('A2a.  Modified URRT Worksheet 1'!$G$84)=TRUE, "N/A", IF(U65*(1+'A2a.  Modified URRT Worksheet 1'!$G$84)='A2. Rate Change &amp; Enrollment'!V65, "OK", "ERROR"))</f>
        <v>N/A</v>
      </c>
      <c r="BS65" t="str">
        <f>IF(ISBLANK('A2a.  Modified URRT Worksheet 1'!$G$85)=TRUE, "N/A", IF(V65*(1+'A2a.  Modified URRT Worksheet 1'!$G$85)='A2. Rate Change &amp; Enrollment'!W65, "OK", "ERROR"))</f>
        <v>N/A</v>
      </c>
      <c r="BT65" t="str">
        <f>IF(ISBLANK('A2a.  Modified URRT Worksheet 1'!$G$86)=TRUE, "N/A", IF(W65*(1+'A2a.  Modified URRT Worksheet 1'!$G$86)='A2. Rate Change &amp; Enrollment'!X65, "OK", "ERROR"))</f>
        <v>N/A</v>
      </c>
      <c r="BU65" t="str">
        <f>IF(ISBLANK('A2a.  Modified URRT Worksheet 1'!$G$87)=TRUE, "N/A", IF(X65*(1+'A2a.  Modified URRT Worksheet 1'!$G$87)='A2. Rate Change &amp; Enrollment'!Y65, "OK", "ERROR"))</f>
        <v>N/A</v>
      </c>
      <c r="BV65" t="str">
        <f>IF(ISBLANK('A2a.  Modified URRT Worksheet 1'!$G$88)=TRUE, "N/A", IF(Y65*(1+'A2a.  Modified URRT Worksheet 1'!$G$88)='A2. Rate Change &amp; Enrollment'!Z65, "OK", "ERROR"))</f>
        <v>N/A</v>
      </c>
      <c r="BW65" t="str">
        <f t="shared" si="14"/>
        <v>OK</v>
      </c>
      <c r="BY65" s="412">
        <f t="shared" si="15"/>
        <v>0</v>
      </c>
    </row>
    <row r="66" spans="1:77" x14ac:dyDescent="0.35">
      <c r="A66" t="s">
        <v>256</v>
      </c>
      <c r="B66" s="98"/>
      <c r="C66" s="98"/>
      <c r="D66" s="98"/>
      <c r="E66" s="135"/>
      <c r="F66" s="135"/>
      <c r="G66" s="135"/>
      <c r="I66" s="135"/>
      <c r="J66" s="135"/>
      <c r="K66" s="135"/>
      <c r="M66" s="131"/>
      <c r="N66" s="131"/>
      <c r="O66" s="131"/>
      <c r="P66" s="131"/>
      <c r="Q66" s="131"/>
      <c r="R66" s="131"/>
      <c r="S66" s="131"/>
      <c r="T66" s="131"/>
      <c r="U66" s="131"/>
      <c r="V66" s="131"/>
      <c r="W66" s="131"/>
      <c r="X66" s="131"/>
      <c r="Y66" s="131"/>
      <c r="Z66" s="131"/>
      <c r="AB66" s="142" t="e">
        <f t="shared" si="6"/>
        <v>#DIV/0!</v>
      </c>
      <c r="AC66" s="142" t="e">
        <f t="shared" si="7"/>
        <v>#DIV/0!</v>
      </c>
      <c r="AD66" s="6"/>
      <c r="AE66" s="88" t="e">
        <f t="shared" si="8"/>
        <v>#DIV/0!</v>
      </c>
      <c r="AF66" s="142" t="e">
        <f t="shared" si="9"/>
        <v>#DIV/0!</v>
      </c>
      <c r="AH66" s="12" t="e">
        <f t="shared" si="16"/>
        <v>#DIV/0!</v>
      </c>
      <c r="AI66" s="12" t="e">
        <f t="shared" si="17"/>
        <v>#DIV/0!</v>
      </c>
      <c r="AK66" s="409"/>
      <c r="AL66" s="409"/>
      <c r="AM66" s="409"/>
      <c r="AO66" s="177"/>
      <c r="AP66" s="177"/>
      <c r="AQ66" s="177"/>
      <c r="AR66" s="139"/>
      <c r="AS66" s="139"/>
      <c r="AT66" s="139"/>
      <c r="AU66" s="177"/>
      <c r="AV66" s="177"/>
      <c r="AX66" s="411">
        <f t="shared" si="10"/>
        <v>0</v>
      </c>
      <c r="AY66" s="80" t="str">
        <f t="shared" si="11"/>
        <v>OK</v>
      </c>
      <c r="BA66" s="94"/>
      <c r="BB66" s="291"/>
      <c r="BC66" s="94"/>
      <c r="BD66" s="229"/>
      <c r="BE66" s="356"/>
      <c r="BG66" s="6">
        <f t="shared" si="12"/>
        <v>0</v>
      </c>
      <c r="BH66" s="186" t="str">
        <f t="shared" si="13"/>
        <v>N/A</v>
      </c>
      <c r="BI66" s="6" t="str">
        <f t="shared" si="19"/>
        <v>N/A</v>
      </c>
      <c r="BJ66" t="e">
        <f t="shared" si="18"/>
        <v>#DIV/0!</v>
      </c>
      <c r="BL66" t="str">
        <f>IF(ISBLANK('A2a.  Modified URRT Worksheet 1'!$G$78)=TRUE, "N/A", IF(O66*(1+'A2a.  Modified URRT Worksheet 1'!$G$78)='A2. Rate Change &amp; Enrollment'!P66, "OK", "ERROR"))</f>
        <v>N/A</v>
      </c>
      <c r="BM66" t="str">
        <f>IF(ISBLANK('A2a.  Modified URRT Worksheet 1'!$G$79)=TRUE, "N/A", IF(P66*(1+'A2a.  Modified URRT Worksheet 1'!$G$79)='A2. Rate Change &amp; Enrollment'!Q66, "OK", "ERROR"))</f>
        <v>N/A</v>
      </c>
      <c r="BN66" t="str">
        <f>IF(ISBLANK('A2a.  Modified URRT Worksheet 1'!$G$80)=TRUE, "N/A", IF(Q66*(1+'A2a.  Modified URRT Worksheet 1'!$G$80)='A2. Rate Change &amp; Enrollment'!R66, "OK", "ERROR"))</f>
        <v>N/A</v>
      </c>
      <c r="BO66" t="str">
        <f>IF(ISBLANK('A2a.  Modified URRT Worksheet 1'!$G$81)=TRUE, "N/A", IF(R66*(1+'A2a.  Modified URRT Worksheet 1'!$G$81)='A2. Rate Change &amp; Enrollment'!S66, "OK", "ERROR"))</f>
        <v>N/A</v>
      </c>
      <c r="BP66" t="str">
        <f>IF(ISBLANK('A2a.  Modified URRT Worksheet 1'!$G$82)=TRUE, "N/A", IF(S66*(1+'A2a.  Modified URRT Worksheet 1'!$G$82)='A2. Rate Change &amp; Enrollment'!T66, "OK", "ERROR"))</f>
        <v>N/A</v>
      </c>
      <c r="BQ66" t="str">
        <f>IF(ISBLANK('A2a.  Modified URRT Worksheet 1'!$G$83)=TRUE, "N/A", IF(T66*(1+'A2a.  Modified URRT Worksheet 1'!$G$83)='A2. Rate Change &amp; Enrollment'!U66, "OK", "ERROR"))</f>
        <v>N/A</v>
      </c>
      <c r="BR66" t="str">
        <f>IF(ISBLANK('A2a.  Modified URRT Worksheet 1'!$G$84)=TRUE, "N/A", IF(U66*(1+'A2a.  Modified URRT Worksheet 1'!$G$84)='A2. Rate Change &amp; Enrollment'!V66, "OK", "ERROR"))</f>
        <v>N/A</v>
      </c>
      <c r="BS66" t="str">
        <f>IF(ISBLANK('A2a.  Modified URRT Worksheet 1'!$G$85)=TRUE, "N/A", IF(V66*(1+'A2a.  Modified URRT Worksheet 1'!$G$85)='A2. Rate Change &amp; Enrollment'!W66, "OK", "ERROR"))</f>
        <v>N/A</v>
      </c>
      <c r="BT66" t="str">
        <f>IF(ISBLANK('A2a.  Modified URRT Worksheet 1'!$G$86)=TRUE, "N/A", IF(W66*(1+'A2a.  Modified URRT Worksheet 1'!$G$86)='A2. Rate Change &amp; Enrollment'!X66, "OK", "ERROR"))</f>
        <v>N/A</v>
      </c>
      <c r="BU66" t="str">
        <f>IF(ISBLANK('A2a.  Modified URRT Worksheet 1'!$G$87)=TRUE, "N/A", IF(X66*(1+'A2a.  Modified URRT Worksheet 1'!$G$87)='A2. Rate Change &amp; Enrollment'!Y66, "OK", "ERROR"))</f>
        <v>N/A</v>
      </c>
      <c r="BV66" t="str">
        <f>IF(ISBLANK('A2a.  Modified URRT Worksheet 1'!$G$88)=TRUE, "N/A", IF(Y66*(1+'A2a.  Modified URRT Worksheet 1'!$G$88)='A2. Rate Change &amp; Enrollment'!Z66, "OK", "ERROR"))</f>
        <v>N/A</v>
      </c>
      <c r="BW66" t="str">
        <f t="shared" si="14"/>
        <v>OK</v>
      </c>
      <c r="BY66" s="412">
        <f t="shared" si="15"/>
        <v>0</v>
      </c>
    </row>
    <row r="67" spans="1:77" x14ac:dyDescent="0.35">
      <c r="A67" t="s">
        <v>257</v>
      </c>
      <c r="B67" s="98"/>
      <c r="C67" s="98"/>
      <c r="D67" s="98"/>
      <c r="E67" s="135"/>
      <c r="F67" s="135"/>
      <c r="G67" s="135"/>
      <c r="I67" s="135"/>
      <c r="J67" s="135"/>
      <c r="K67" s="135"/>
      <c r="M67" s="131"/>
      <c r="N67" s="131"/>
      <c r="O67" s="131"/>
      <c r="P67" s="131"/>
      <c r="Q67" s="131"/>
      <c r="R67" s="131"/>
      <c r="S67" s="131"/>
      <c r="T67" s="131"/>
      <c r="U67" s="131"/>
      <c r="V67" s="131"/>
      <c r="W67" s="131"/>
      <c r="X67" s="131"/>
      <c r="Y67" s="131"/>
      <c r="Z67" s="131"/>
      <c r="AB67" s="142" t="e">
        <f t="shared" si="6"/>
        <v>#DIV/0!</v>
      </c>
      <c r="AC67" s="142" t="e">
        <f t="shared" si="7"/>
        <v>#DIV/0!</v>
      </c>
      <c r="AD67" s="6"/>
      <c r="AE67" s="88" t="e">
        <f t="shared" si="8"/>
        <v>#DIV/0!</v>
      </c>
      <c r="AF67" s="142" t="e">
        <f t="shared" si="9"/>
        <v>#DIV/0!</v>
      </c>
      <c r="AH67" s="12" t="e">
        <f t="shared" si="16"/>
        <v>#DIV/0!</v>
      </c>
      <c r="AI67" s="12" t="e">
        <f t="shared" si="17"/>
        <v>#DIV/0!</v>
      </c>
      <c r="AK67" s="409"/>
      <c r="AL67" s="409"/>
      <c r="AM67" s="409"/>
      <c r="AO67" s="177"/>
      <c r="AP67" s="177"/>
      <c r="AQ67" s="177"/>
      <c r="AR67" s="139"/>
      <c r="AS67" s="139"/>
      <c r="AT67" s="139"/>
      <c r="AU67" s="177"/>
      <c r="AV67" s="177"/>
      <c r="AX67" s="411">
        <f t="shared" si="10"/>
        <v>0</v>
      </c>
      <c r="AY67" s="80" t="str">
        <f t="shared" si="11"/>
        <v>OK</v>
      </c>
      <c r="BA67" s="94"/>
      <c r="BB67" s="291"/>
      <c r="BC67" s="94"/>
      <c r="BD67" s="229"/>
      <c r="BE67" s="356"/>
      <c r="BG67" s="6">
        <f t="shared" si="12"/>
        <v>0</v>
      </c>
      <c r="BH67" s="186" t="str">
        <f t="shared" si="13"/>
        <v>N/A</v>
      </c>
      <c r="BI67" s="6" t="str">
        <f t="shared" si="19"/>
        <v>N/A</v>
      </c>
      <c r="BJ67" t="e">
        <f t="shared" si="18"/>
        <v>#DIV/0!</v>
      </c>
      <c r="BL67" t="str">
        <f>IF(ISBLANK('A2a.  Modified URRT Worksheet 1'!$G$78)=TRUE, "N/A", IF(O67*(1+'A2a.  Modified URRT Worksheet 1'!$G$78)='A2. Rate Change &amp; Enrollment'!P67, "OK", "ERROR"))</f>
        <v>N/A</v>
      </c>
      <c r="BM67" t="str">
        <f>IF(ISBLANK('A2a.  Modified URRT Worksheet 1'!$G$79)=TRUE, "N/A", IF(P67*(1+'A2a.  Modified URRT Worksheet 1'!$G$79)='A2. Rate Change &amp; Enrollment'!Q67, "OK", "ERROR"))</f>
        <v>N/A</v>
      </c>
      <c r="BN67" t="str">
        <f>IF(ISBLANK('A2a.  Modified URRT Worksheet 1'!$G$80)=TRUE, "N/A", IF(Q67*(1+'A2a.  Modified URRT Worksheet 1'!$G$80)='A2. Rate Change &amp; Enrollment'!R67, "OK", "ERROR"))</f>
        <v>N/A</v>
      </c>
      <c r="BO67" t="str">
        <f>IF(ISBLANK('A2a.  Modified URRT Worksheet 1'!$G$81)=TRUE, "N/A", IF(R67*(1+'A2a.  Modified URRT Worksheet 1'!$G$81)='A2. Rate Change &amp; Enrollment'!S67, "OK", "ERROR"))</f>
        <v>N/A</v>
      </c>
      <c r="BP67" t="str">
        <f>IF(ISBLANK('A2a.  Modified URRT Worksheet 1'!$G$82)=TRUE, "N/A", IF(S67*(1+'A2a.  Modified URRT Worksheet 1'!$G$82)='A2. Rate Change &amp; Enrollment'!T67, "OK", "ERROR"))</f>
        <v>N/A</v>
      </c>
      <c r="BQ67" t="str">
        <f>IF(ISBLANK('A2a.  Modified URRT Worksheet 1'!$G$83)=TRUE, "N/A", IF(T67*(1+'A2a.  Modified URRT Worksheet 1'!$G$83)='A2. Rate Change &amp; Enrollment'!U67, "OK", "ERROR"))</f>
        <v>N/A</v>
      </c>
      <c r="BR67" t="str">
        <f>IF(ISBLANK('A2a.  Modified URRT Worksheet 1'!$G$84)=TRUE, "N/A", IF(U67*(1+'A2a.  Modified URRT Worksheet 1'!$G$84)='A2. Rate Change &amp; Enrollment'!V67, "OK", "ERROR"))</f>
        <v>N/A</v>
      </c>
      <c r="BS67" t="str">
        <f>IF(ISBLANK('A2a.  Modified URRT Worksheet 1'!$G$85)=TRUE, "N/A", IF(V67*(1+'A2a.  Modified URRT Worksheet 1'!$G$85)='A2. Rate Change &amp; Enrollment'!W67, "OK", "ERROR"))</f>
        <v>N/A</v>
      </c>
      <c r="BT67" t="str">
        <f>IF(ISBLANK('A2a.  Modified URRT Worksheet 1'!$G$86)=TRUE, "N/A", IF(W67*(1+'A2a.  Modified URRT Worksheet 1'!$G$86)='A2. Rate Change &amp; Enrollment'!X67, "OK", "ERROR"))</f>
        <v>N/A</v>
      </c>
      <c r="BU67" t="str">
        <f>IF(ISBLANK('A2a.  Modified URRT Worksheet 1'!$G$87)=TRUE, "N/A", IF(X67*(1+'A2a.  Modified URRT Worksheet 1'!$G$87)='A2. Rate Change &amp; Enrollment'!Y67, "OK", "ERROR"))</f>
        <v>N/A</v>
      </c>
      <c r="BV67" t="str">
        <f>IF(ISBLANK('A2a.  Modified URRT Worksheet 1'!$G$88)=TRUE, "N/A", IF(Y67*(1+'A2a.  Modified URRT Worksheet 1'!$G$88)='A2. Rate Change &amp; Enrollment'!Z67, "OK", "ERROR"))</f>
        <v>N/A</v>
      </c>
      <c r="BW67" t="str">
        <f t="shared" si="14"/>
        <v>OK</v>
      </c>
      <c r="BY67" s="412">
        <f t="shared" si="15"/>
        <v>0</v>
      </c>
    </row>
    <row r="68" spans="1:77" x14ac:dyDescent="0.35">
      <c r="A68" t="s">
        <v>258</v>
      </c>
      <c r="B68" s="98"/>
      <c r="C68" s="98"/>
      <c r="D68" s="98"/>
      <c r="E68" s="135"/>
      <c r="F68" s="135"/>
      <c r="G68" s="135"/>
      <c r="I68" s="135"/>
      <c r="J68" s="135"/>
      <c r="K68" s="135"/>
      <c r="M68" s="131"/>
      <c r="N68" s="131"/>
      <c r="O68" s="131"/>
      <c r="P68" s="131"/>
      <c r="Q68" s="131"/>
      <c r="R68" s="131"/>
      <c r="S68" s="131"/>
      <c r="T68" s="131"/>
      <c r="U68" s="131"/>
      <c r="V68" s="131"/>
      <c r="W68" s="131"/>
      <c r="X68" s="131"/>
      <c r="Y68" s="131"/>
      <c r="Z68" s="131"/>
      <c r="AB68" s="142" t="e">
        <f t="shared" si="6"/>
        <v>#DIV/0!</v>
      </c>
      <c r="AC68" s="142" t="e">
        <f t="shared" si="7"/>
        <v>#DIV/0!</v>
      </c>
      <c r="AD68" s="6"/>
      <c r="AE68" s="88" t="e">
        <f t="shared" si="8"/>
        <v>#DIV/0!</v>
      </c>
      <c r="AF68" s="142" t="e">
        <f t="shared" si="9"/>
        <v>#DIV/0!</v>
      </c>
      <c r="AH68" s="12" t="e">
        <f t="shared" si="16"/>
        <v>#DIV/0!</v>
      </c>
      <c r="AI68" s="12" t="e">
        <f t="shared" si="17"/>
        <v>#DIV/0!</v>
      </c>
      <c r="AK68" s="409"/>
      <c r="AL68" s="409"/>
      <c r="AM68" s="409"/>
      <c r="AO68" s="177"/>
      <c r="AP68" s="177"/>
      <c r="AQ68" s="177"/>
      <c r="AR68" s="139"/>
      <c r="AS68" s="139"/>
      <c r="AT68" s="139"/>
      <c r="AU68" s="177"/>
      <c r="AV68" s="177"/>
      <c r="AX68" s="411">
        <f t="shared" si="10"/>
        <v>0</v>
      </c>
      <c r="AY68" s="80" t="str">
        <f t="shared" si="11"/>
        <v>OK</v>
      </c>
      <c r="BA68" s="94"/>
      <c r="BB68" s="291"/>
      <c r="BC68" s="94"/>
      <c r="BD68" s="229"/>
      <c r="BE68" s="356"/>
      <c r="BG68" s="6">
        <f t="shared" si="12"/>
        <v>0</v>
      </c>
      <c r="BH68" s="186" t="str">
        <f t="shared" si="13"/>
        <v>N/A</v>
      </c>
      <c r="BI68" s="6" t="str">
        <f t="shared" si="19"/>
        <v>N/A</v>
      </c>
      <c r="BJ68" t="e">
        <f t="shared" si="18"/>
        <v>#DIV/0!</v>
      </c>
      <c r="BL68" t="str">
        <f>IF(ISBLANK('A2a.  Modified URRT Worksheet 1'!$G$78)=TRUE, "N/A", IF(O68*(1+'A2a.  Modified URRT Worksheet 1'!$G$78)='A2. Rate Change &amp; Enrollment'!P68, "OK", "ERROR"))</f>
        <v>N/A</v>
      </c>
      <c r="BM68" t="str">
        <f>IF(ISBLANK('A2a.  Modified URRT Worksheet 1'!$G$79)=TRUE, "N/A", IF(P68*(1+'A2a.  Modified URRT Worksheet 1'!$G$79)='A2. Rate Change &amp; Enrollment'!Q68, "OK", "ERROR"))</f>
        <v>N/A</v>
      </c>
      <c r="BN68" t="str">
        <f>IF(ISBLANK('A2a.  Modified URRT Worksheet 1'!$G$80)=TRUE, "N/A", IF(Q68*(1+'A2a.  Modified URRT Worksheet 1'!$G$80)='A2. Rate Change &amp; Enrollment'!R68, "OK", "ERROR"))</f>
        <v>N/A</v>
      </c>
      <c r="BO68" t="str">
        <f>IF(ISBLANK('A2a.  Modified URRT Worksheet 1'!$G$81)=TRUE, "N/A", IF(R68*(1+'A2a.  Modified URRT Worksheet 1'!$G$81)='A2. Rate Change &amp; Enrollment'!S68, "OK", "ERROR"))</f>
        <v>N/A</v>
      </c>
      <c r="BP68" t="str">
        <f>IF(ISBLANK('A2a.  Modified URRT Worksheet 1'!$G$82)=TRUE, "N/A", IF(S68*(1+'A2a.  Modified URRT Worksheet 1'!$G$82)='A2. Rate Change &amp; Enrollment'!T68, "OK", "ERROR"))</f>
        <v>N/A</v>
      </c>
      <c r="BQ68" t="str">
        <f>IF(ISBLANK('A2a.  Modified URRT Worksheet 1'!$G$83)=TRUE, "N/A", IF(T68*(1+'A2a.  Modified URRT Worksheet 1'!$G$83)='A2. Rate Change &amp; Enrollment'!U68, "OK", "ERROR"))</f>
        <v>N/A</v>
      </c>
      <c r="BR68" t="str">
        <f>IF(ISBLANK('A2a.  Modified URRT Worksheet 1'!$G$84)=TRUE, "N/A", IF(U68*(1+'A2a.  Modified URRT Worksheet 1'!$G$84)='A2. Rate Change &amp; Enrollment'!V68, "OK", "ERROR"))</f>
        <v>N/A</v>
      </c>
      <c r="BS68" t="str">
        <f>IF(ISBLANK('A2a.  Modified URRT Worksheet 1'!$G$85)=TRUE, "N/A", IF(V68*(1+'A2a.  Modified URRT Worksheet 1'!$G$85)='A2. Rate Change &amp; Enrollment'!W68, "OK", "ERROR"))</f>
        <v>N/A</v>
      </c>
      <c r="BT68" t="str">
        <f>IF(ISBLANK('A2a.  Modified URRT Worksheet 1'!$G$86)=TRUE, "N/A", IF(W68*(1+'A2a.  Modified URRT Worksheet 1'!$G$86)='A2. Rate Change &amp; Enrollment'!X68, "OK", "ERROR"))</f>
        <v>N/A</v>
      </c>
      <c r="BU68" t="str">
        <f>IF(ISBLANK('A2a.  Modified URRT Worksheet 1'!$G$87)=TRUE, "N/A", IF(X68*(1+'A2a.  Modified URRT Worksheet 1'!$G$87)='A2. Rate Change &amp; Enrollment'!Y68, "OK", "ERROR"))</f>
        <v>N/A</v>
      </c>
      <c r="BV68" t="str">
        <f>IF(ISBLANK('A2a.  Modified URRT Worksheet 1'!$G$88)=TRUE, "N/A", IF(Y68*(1+'A2a.  Modified URRT Worksheet 1'!$G$88)='A2. Rate Change &amp; Enrollment'!Z68, "OK", "ERROR"))</f>
        <v>N/A</v>
      </c>
      <c r="BW68" t="str">
        <f t="shared" si="14"/>
        <v>OK</v>
      </c>
      <c r="BY68" s="412">
        <f t="shared" si="15"/>
        <v>0</v>
      </c>
    </row>
    <row r="69" spans="1:77" x14ac:dyDescent="0.35">
      <c r="A69" t="s">
        <v>259</v>
      </c>
      <c r="B69" s="98"/>
      <c r="C69" s="98"/>
      <c r="D69" s="98"/>
      <c r="E69" s="135"/>
      <c r="F69" s="135"/>
      <c r="G69" s="135"/>
      <c r="I69" s="135"/>
      <c r="J69" s="135"/>
      <c r="K69" s="135"/>
      <c r="M69" s="131"/>
      <c r="N69" s="131"/>
      <c r="O69" s="131"/>
      <c r="P69" s="131"/>
      <c r="Q69" s="131"/>
      <c r="R69" s="131"/>
      <c r="S69" s="131"/>
      <c r="T69" s="131"/>
      <c r="U69" s="131"/>
      <c r="V69" s="131"/>
      <c r="W69" s="131"/>
      <c r="X69" s="131"/>
      <c r="Y69" s="131"/>
      <c r="Z69" s="131"/>
      <c r="AB69" s="142" t="e">
        <f t="shared" si="6"/>
        <v>#DIV/0!</v>
      </c>
      <c r="AC69" s="142" t="e">
        <f t="shared" si="7"/>
        <v>#DIV/0!</v>
      </c>
      <c r="AD69" s="6"/>
      <c r="AE69" s="88" t="e">
        <f t="shared" si="8"/>
        <v>#DIV/0!</v>
      </c>
      <c r="AF69" s="142" t="e">
        <f t="shared" si="9"/>
        <v>#DIV/0!</v>
      </c>
      <c r="AH69" s="12" t="e">
        <f t="shared" si="16"/>
        <v>#DIV/0!</v>
      </c>
      <c r="AI69" s="12" t="e">
        <f t="shared" si="17"/>
        <v>#DIV/0!</v>
      </c>
      <c r="AK69" s="409"/>
      <c r="AL69" s="409"/>
      <c r="AM69" s="409"/>
      <c r="AO69" s="177"/>
      <c r="AP69" s="177"/>
      <c r="AQ69" s="177"/>
      <c r="AR69" s="139"/>
      <c r="AS69" s="139"/>
      <c r="AT69" s="139"/>
      <c r="AU69" s="177"/>
      <c r="AV69" s="177"/>
      <c r="AX69" s="411">
        <f t="shared" si="10"/>
        <v>0</v>
      </c>
      <c r="AY69" s="80" t="str">
        <f t="shared" si="11"/>
        <v>OK</v>
      </c>
      <c r="BA69" s="94"/>
      <c r="BB69" s="291"/>
      <c r="BC69" s="94"/>
      <c r="BD69" s="229"/>
      <c r="BE69" s="356"/>
      <c r="BG69" s="6">
        <f t="shared" si="12"/>
        <v>0</v>
      </c>
      <c r="BH69" s="186" t="str">
        <f t="shared" si="13"/>
        <v>N/A</v>
      </c>
      <c r="BI69" s="6" t="str">
        <f t="shared" si="19"/>
        <v>N/A</v>
      </c>
      <c r="BJ69" t="e">
        <f t="shared" si="18"/>
        <v>#DIV/0!</v>
      </c>
      <c r="BL69" t="str">
        <f>IF(ISBLANK('A2a.  Modified URRT Worksheet 1'!$G$78)=TRUE, "N/A", IF(O69*(1+'A2a.  Modified URRT Worksheet 1'!$G$78)='A2. Rate Change &amp; Enrollment'!P69, "OK", "ERROR"))</f>
        <v>N/A</v>
      </c>
      <c r="BM69" t="str">
        <f>IF(ISBLANK('A2a.  Modified URRT Worksheet 1'!$G$79)=TRUE, "N/A", IF(P69*(1+'A2a.  Modified URRT Worksheet 1'!$G$79)='A2. Rate Change &amp; Enrollment'!Q69, "OK", "ERROR"))</f>
        <v>N/A</v>
      </c>
      <c r="BN69" t="str">
        <f>IF(ISBLANK('A2a.  Modified URRT Worksheet 1'!$G$80)=TRUE, "N/A", IF(Q69*(1+'A2a.  Modified URRT Worksheet 1'!$G$80)='A2. Rate Change &amp; Enrollment'!R69, "OK", "ERROR"))</f>
        <v>N/A</v>
      </c>
      <c r="BO69" t="str">
        <f>IF(ISBLANK('A2a.  Modified URRT Worksheet 1'!$G$81)=TRUE, "N/A", IF(R69*(1+'A2a.  Modified URRT Worksheet 1'!$G$81)='A2. Rate Change &amp; Enrollment'!S69, "OK", "ERROR"))</f>
        <v>N/A</v>
      </c>
      <c r="BP69" t="str">
        <f>IF(ISBLANK('A2a.  Modified URRT Worksheet 1'!$G$82)=TRUE, "N/A", IF(S69*(1+'A2a.  Modified URRT Worksheet 1'!$G$82)='A2. Rate Change &amp; Enrollment'!T69, "OK", "ERROR"))</f>
        <v>N/A</v>
      </c>
      <c r="BQ69" t="str">
        <f>IF(ISBLANK('A2a.  Modified URRT Worksheet 1'!$G$83)=TRUE, "N/A", IF(T69*(1+'A2a.  Modified URRT Worksheet 1'!$G$83)='A2. Rate Change &amp; Enrollment'!U69, "OK", "ERROR"))</f>
        <v>N/A</v>
      </c>
      <c r="BR69" t="str">
        <f>IF(ISBLANK('A2a.  Modified URRT Worksheet 1'!$G$84)=TRUE, "N/A", IF(U69*(1+'A2a.  Modified URRT Worksheet 1'!$G$84)='A2. Rate Change &amp; Enrollment'!V69, "OK", "ERROR"))</f>
        <v>N/A</v>
      </c>
      <c r="BS69" t="str">
        <f>IF(ISBLANK('A2a.  Modified URRT Worksheet 1'!$G$85)=TRUE, "N/A", IF(V69*(1+'A2a.  Modified URRT Worksheet 1'!$G$85)='A2. Rate Change &amp; Enrollment'!W69, "OK", "ERROR"))</f>
        <v>N/A</v>
      </c>
      <c r="BT69" t="str">
        <f>IF(ISBLANK('A2a.  Modified URRT Worksheet 1'!$G$86)=TRUE, "N/A", IF(W69*(1+'A2a.  Modified URRT Worksheet 1'!$G$86)='A2. Rate Change &amp; Enrollment'!X69, "OK", "ERROR"))</f>
        <v>N/A</v>
      </c>
      <c r="BU69" t="str">
        <f>IF(ISBLANK('A2a.  Modified URRT Worksheet 1'!$G$87)=TRUE, "N/A", IF(X69*(1+'A2a.  Modified URRT Worksheet 1'!$G$87)='A2. Rate Change &amp; Enrollment'!Y69, "OK", "ERROR"))</f>
        <v>N/A</v>
      </c>
      <c r="BV69" t="str">
        <f>IF(ISBLANK('A2a.  Modified URRT Worksheet 1'!$G$88)=TRUE, "N/A", IF(Y69*(1+'A2a.  Modified URRT Worksheet 1'!$G$88)='A2. Rate Change &amp; Enrollment'!Z69, "OK", "ERROR"))</f>
        <v>N/A</v>
      </c>
      <c r="BW69" t="str">
        <f t="shared" si="14"/>
        <v>OK</v>
      </c>
      <c r="BY69" s="412">
        <f t="shared" si="15"/>
        <v>0</v>
      </c>
    </row>
    <row r="70" spans="1:77" x14ac:dyDescent="0.35">
      <c r="A70" t="s">
        <v>260</v>
      </c>
      <c r="B70" s="98"/>
      <c r="C70" s="98"/>
      <c r="D70" s="98"/>
      <c r="E70" s="135"/>
      <c r="F70" s="135"/>
      <c r="G70" s="135"/>
      <c r="I70" s="135"/>
      <c r="J70" s="135"/>
      <c r="K70" s="135"/>
      <c r="M70" s="131"/>
      <c r="N70" s="131"/>
      <c r="O70" s="131"/>
      <c r="P70" s="131"/>
      <c r="Q70" s="131"/>
      <c r="R70" s="131"/>
      <c r="S70" s="131"/>
      <c r="T70" s="131"/>
      <c r="U70" s="131"/>
      <c r="V70" s="131"/>
      <c r="W70" s="131"/>
      <c r="X70" s="131"/>
      <c r="Y70" s="131"/>
      <c r="Z70" s="131"/>
      <c r="AB70" s="142" t="e">
        <f t="shared" si="6"/>
        <v>#DIV/0!</v>
      </c>
      <c r="AC70" s="142" t="e">
        <f t="shared" si="7"/>
        <v>#DIV/0!</v>
      </c>
      <c r="AD70" s="6"/>
      <c r="AE70" s="88" t="e">
        <f t="shared" si="8"/>
        <v>#DIV/0!</v>
      </c>
      <c r="AF70" s="142" t="e">
        <f t="shared" si="9"/>
        <v>#DIV/0!</v>
      </c>
      <c r="AH70" s="12" t="e">
        <f t="shared" si="16"/>
        <v>#DIV/0!</v>
      </c>
      <c r="AI70" s="12" t="e">
        <f t="shared" si="17"/>
        <v>#DIV/0!</v>
      </c>
      <c r="AK70" s="409"/>
      <c r="AL70" s="409"/>
      <c r="AM70" s="409"/>
      <c r="AO70" s="177"/>
      <c r="AP70" s="177"/>
      <c r="AQ70" s="177"/>
      <c r="AR70" s="139"/>
      <c r="AS70" s="139"/>
      <c r="AT70" s="139"/>
      <c r="AU70" s="177"/>
      <c r="AV70" s="177"/>
      <c r="AX70" s="411">
        <f t="shared" si="10"/>
        <v>0</v>
      </c>
      <c r="AY70" s="80" t="str">
        <f t="shared" si="11"/>
        <v>OK</v>
      </c>
      <c r="BA70" s="94"/>
      <c r="BB70" s="291"/>
      <c r="BC70" s="94"/>
      <c r="BD70" s="229"/>
      <c r="BE70" s="356"/>
      <c r="BG70" s="6">
        <f t="shared" si="12"/>
        <v>0</v>
      </c>
      <c r="BH70" s="186" t="str">
        <f t="shared" si="13"/>
        <v>N/A</v>
      </c>
      <c r="BI70" s="6" t="str">
        <f t="shared" si="19"/>
        <v>N/A</v>
      </c>
      <c r="BJ70" t="e">
        <f t="shared" si="18"/>
        <v>#DIV/0!</v>
      </c>
      <c r="BL70" t="str">
        <f>IF(ISBLANK('A2a.  Modified URRT Worksheet 1'!$G$78)=TRUE, "N/A", IF(O70*(1+'A2a.  Modified URRT Worksheet 1'!$G$78)='A2. Rate Change &amp; Enrollment'!P70, "OK", "ERROR"))</f>
        <v>N/A</v>
      </c>
      <c r="BM70" t="str">
        <f>IF(ISBLANK('A2a.  Modified URRT Worksheet 1'!$G$79)=TRUE, "N/A", IF(P70*(1+'A2a.  Modified URRT Worksheet 1'!$G$79)='A2. Rate Change &amp; Enrollment'!Q70, "OK", "ERROR"))</f>
        <v>N/A</v>
      </c>
      <c r="BN70" t="str">
        <f>IF(ISBLANK('A2a.  Modified URRT Worksheet 1'!$G$80)=TRUE, "N/A", IF(Q70*(1+'A2a.  Modified URRT Worksheet 1'!$G$80)='A2. Rate Change &amp; Enrollment'!R70, "OK", "ERROR"))</f>
        <v>N/A</v>
      </c>
      <c r="BO70" t="str">
        <f>IF(ISBLANK('A2a.  Modified URRT Worksheet 1'!$G$81)=TRUE, "N/A", IF(R70*(1+'A2a.  Modified URRT Worksheet 1'!$G$81)='A2. Rate Change &amp; Enrollment'!S70, "OK", "ERROR"))</f>
        <v>N/A</v>
      </c>
      <c r="BP70" t="str">
        <f>IF(ISBLANK('A2a.  Modified URRT Worksheet 1'!$G$82)=TRUE, "N/A", IF(S70*(1+'A2a.  Modified URRT Worksheet 1'!$G$82)='A2. Rate Change &amp; Enrollment'!T70, "OK", "ERROR"))</f>
        <v>N/A</v>
      </c>
      <c r="BQ70" t="str">
        <f>IF(ISBLANK('A2a.  Modified URRT Worksheet 1'!$G$83)=TRUE, "N/A", IF(T70*(1+'A2a.  Modified URRT Worksheet 1'!$G$83)='A2. Rate Change &amp; Enrollment'!U70, "OK", "ERROR"))</f>
        <v>N/A</v>
      </c>
      <c r="BR70" t="str">
        <f>IF(ISBLANK('A2a.  Modified URRT Worksheet 1'!$G$84)=TRUE, "N/A", IF(U70*(1+'A2a.  Modified URRT Worksheet 1'!$G$84)='A2. Rate Change &amp; Enrollment'!V70, "OK", "ERROR"))</f>
        <v>N/A</v>
      </c>
      <c r="BS70" t="str">
        <f>IF(ISBLANK('A2a.  Modified URRT Worksheet 1'!$G$85)=TRUE, "N/A", IF(V70*(1+'A2a.  Modified URRT Worksheet 1'!$G$85)='A2. Rate Change &amp; Enrollment'!W70, "OK", "ERROR"))</f>
        <v>N/A</v>
      </c>
      <c r="BT70" t="str">
        <f>IF(ISBLANK('A2a.  Modified URRT Worksheet 1'!$G$86)=TRUE, "N/A", IF(W70*(1+'A2a.  Modified URRT Worksheet 1'!$G$86)='A2. Rate Change &amp; Enrollment'!X70, "OK", "ERROR"))</f>
        <v>N/A</v>
      </c>
      <c r="BU70" t="str">
        <f>IF(ISBLANK('A2a.  Modified URRT Worksheet 1'!$G$87)=TRUE, "N/A", IF(X70*(1+'A2a.  Modified URRT Worksheet 1'!$G$87)='A2. Rate Change &amp; Enrollment'!Y70, "OK", "ERROR"))</f>
        <v>N/A</v>
      </c>
      <c r="BV70" t="str">
        <f>IF(ISBLANK('A2a.  Modified URRT Worksheet 1'!$G$88)=TRUE, "N/A", IF(Y70*(1+'A2a.  Modified URRT Worksheet 1'!$G$88)='A2. Rate Change &amp; Enrollment'!Z70, "OK", "ERROR"))</f>
        <v>N/A</v>
      </c>
      <c r="BW70" t="str">
        <f t="shared" si="14"/>
        <v>OK</v>
      </c>
      <c r="BY70" s="412">
        <f t="shared" si="15"/>
        <v>0</v>
      </c>
    </row>
    <row r="71" spans="1:77" x14ac:dyDescent="0.35">
      <c r="A71" t="s">
        <v>261</v>
      </c>
      <c r="B71" s="98"/>
      <c r="C71" s="98"/>
      <c r="D71" s="98"/>
      <c r="E71" s="135"/>
      <c r="F71" s="135"/>
      <c r="G71" s="135"/>
      <c r="I71" s="135"/>
      <c r="J71" s="135"/>
      <c r="K71" s="135"/>
      <c r="M71" s="131"/>
      <c r="N71" s="131"/>
      <c r="O71" s="131"/>
      <c r="P71" s="131"/>
      <c r="Q71" s="131"/>
      <c r="R71" s="131"/>
      <c r="S71" s="131"/>
      <c r="T71" s="131"/>
      <c r="U71" s="131"/>
      <c r="V71" s="131"/>
      <c r="W71" s="131"/>
      <c r="X71" s="131"/>
      <c r="Y71" s="131"/>
      <c r="Z71" s="131"/>
      <c r="AB71" s="142" t="e">
        <f t="shared" si="6"/>
        <v>#DIV/0!</v>
      </c>
      <c r="AC71" s="142" t="e">
        <f t="shared" si="7"/>
        <v>#DIV/0!</v>
      </c>
      <c r="AD71" s="6"/>
      <c r="AE71" s="88" t="e">
        <f t="shared" si="8"/>
        <v>#DIV/0!</v>
      </c>
      <c r="AF71" s="142" t="e">
        <f t="shared" si="9"/>
        <v>#DIV/0!</v>
      </c>
      <c r="AH71" s="12" t="e">
        <f t="shared" si="16"/>
        <v>#DIV/0!</v>
      </c>
      <c r="AI71" s="12" t="e">
        <f t="shared" si="17"/>
        <v>#DIV/0!</v>
      </c>
      <c r="AK71" s="409"/>
      <c r="AL71" s="409"/>
      <c r="AM71" s="409"/>
      <c r="AO71" s="177"/>
      <c r="AP71" s="177"/>
      <c r="AQ71" s="177"/>
      <c r="AR71" s="139"/>
      <c r="AS71" s="139"/>
      <c r="AT71" s="139"/>
      <c r="AU71" s="177"/>
      <c r="AV71" s="177"/>
      <c r="AX71" s="411">
        <f t="shared" si="10"/>
        <v>0</v>
      </c>
      <c r="AY71" s="80" t="str">
        <f t="shared" si="11"/>
        <v>OK</v>
      </c>
      <c r="BA71" s="94"/>
      <c r="BB71" s="291"/>
      <c r="BC71" s="94"/>
      <c r="BD71" s="229"/>
      <c r="BE71" s="356"/>
      <c r="BG71" s="6">
        <f t="shared" si="12"/>
        <v>0</v>
      </c>
      <c r="BH71" s="186" t="str">
        <f t="shared" si="13"/>
        <v>N/A</v>
      </c>
      <c r="BI71" s="6" t="str">
        <f t="shared" si="19"/>
        <v>N/A</v>
      </c>
      <c r="BJ71" t="e">
        <f t="shared" si="18"/>
        <v>#DIV/0!</v>
      </c>
      <c r="BL71" t="str">
        <f>IF(ISBLANK('A2a.  Modified URRT Worksheet 1'!$G$78)=TRUE, "N/A", IF(O71*(1+'A2a.  Modified URRT Worksheet 1'!$G$78)='A2. Rate Change &amp; Enrollment'!P71, "OK", "ERROR"))</f>
        <v>N/A</v>
      </c>
      <c r="BM71" t="str">
        <f>IF(ISBLANK('A2a.  Modified URRT Worksheet 1'!$G$79)=TRUE, "N/A", IF(P71*(1+'A2a.  Modified URRT Worksheet 1'!$G$79)='A2. Rate Change &amp; Enrollment'!Q71, "OK", "ERROR"))</f>
        <v>N/A</v>
      </c>
      <c r="BN71" t="str">
        <f>IF(ISBLANK('A2a.  Modified URRT Worksheet 1'!$G$80)=TRUE, "N/A", IF(Q71*(1+'A2a.  Modified URRT Worksheet 1'!$G$80)='A2. Rate Change &amp; Enrollment'!R71, "OK", "ERROR"))</f>
        <v>N/A</v>
      </c>
      <c r="BO71" t="str">
        <f>IF(ISBLANK('A2a.  Modified URRT Worksheet 1'!$G$81)=TRUE, "N/A", IF(R71*(1+'A2a.  Modified URRT Worksheet 1'!$G$81)='A2. Rate Change &amp; Enrollment'!S71, "OK", "ERROR"))</f>
        <v>N/A</v>
      </c>
      <c r="BP71" t="str">
        <f>IF(ISBLANK('A2a.  Modified URRT Worksheet 1'!$G$82)=TRUE, "N/A", IF(S71*(1+'A2a.  Modified URRT Worksheet 1'!$G$82)='A2. Rate Change &amp; Enrollment'!T71, "OK", "ERROR"))</f>
        <v>N/A</v>
      </c>
      <c r="BQ71" t="str">
        <f>IF(ISBLANK('A2a.  Modified URRT Worksheet 1'!$G$83)=TRUE, "N/A", IF(T71*(1+'A2a.  Modified URRT Worksheet 1'!$G$83)='A2. Rate Change &amp; Enrollment'!U71, "OK", "ERROR"))</f>
        <v>N/A</v>
      </c>
      <c r="BR71" t="str">
        <f>IF(ISBLANK('A2a.  Modified URRT Worksheet 1'!$G$84)=TRUE, "N/A", IF(U71*(1+'A2a.  Modified URRT Worksheet 1'!$G$84)='A2. Rate Change &amp; Enrollment'!V71, "OK", "ERROR"))</f>
        <v>N/A</v>
      </c>
      <c r="BS71" t="str">
        <f>IF(ISBLANK('A2a.  Modified URRT Worksheet 1'!$G$85)=TRUE, "N/A", IF(V71*(1+'A2a.  Modified URRT Worksheet 1'!$G$85)='A2. Rate Change &amp; Enrollment'!W71, "OK", "ERROR"))</f>
        <v>N/A</v>
      </c>
      <c r="BT71" t="str">
        <f>IF(ISBLANK('A2a.  Modified URRT Worksheet 1'!$G$86)=TRUE, "N/A", IF(W71*(1+'A2a.  Modified URRT Worksheet 1'!$G$86)='A2. Rate Change &amp; Enrollment'!X71, "OK", "ERROR"))</f>
        <v>N/A</v>
      </c>
      <c r="BU71" t="str">
        <f>IF(ISBLANK('A2a.  Modified URRT Worksheet 1'!$G$87)=TRUE, "N/A", IF(X71*(1+'A2a.  Modified URRT Worksheet 1'!$G$87)='A2. Rate Change &amp; Enrollment'!Y71, "OK", "ERROR"))</f>
        <v>N/A</v>
      </c>
      <c r="BV71" t="str">
        <f>IF(ISBLANK('A2a.  Modified URRT Worksheet 1'!$G$88)=TRUE, "N/A", IF(Y71*(1+'A2a.  Modified URRT Worksheet 1'!$G$88)='A2. Rate Change &amp; Enrollment'!Z71, "OK", "ERROR"))</f>
        <v>N/A</v>
      </c>
      <c r="BW71" t="str">
        <f t="shared" si="14"/>
        <v>OK</v>
      </c>
      <c r="BY71" s="412">
        <f t="shared" si="15"/>
        <v>0</v>
      </c>
    </row>
    <row r="72" spans="1:77" x14ac:dyDescent="0.35">
      <c r="A72" t="s">
        <v>262</v>
      </c>
      <c r="B72" s="98"/>
      <c r="C72" s="98"/>
      <c r="D72" s="98"/>
      <c r="E72" s="135"/>
      <c r="F72" s="135"/>
      <c r="G72" s="135"/>
      <c r="I72" s="135"/>
      <c r="J72" s="135"/>
      <c r="K72" s="135"/>
      <c r="M72" s="131"/>
      <c r="N72" s="131"/>
      <c r="O72" s="131"/>
      <c r="P72" s="131"/>
      <c r="Q72" s="131"/>
      <c r="R72" s="131"/>
      <c r="S72" s="131"/>
      <c r="T72" s="131"/>
      <c r="U72" s="131"/>
      <c r="V72" s="131"/>
      <c r="W72" s="131"/>
      <c r="X72" s="131"/>
      <c r="Y72" s="131"/>
      <c r="Z72" s="131"/>
      <c r="AB72" s="142" t="e">
        <f t="shared" si="6"/>
        <v>#DIV/0!</v>
      </c>
      <c r="AC72" s="142" t="e">
        <f t="shared" si="7"/>
        <v>#DIV/0!</v>
      </c>
      <c r="AD72" s="6"/>
      <c r="AE72" s="88" t="e">
        <f t="shared" si="8"/>
        <v>#DIV/0!</v>
      </c>
      <c r="AF72" s="142" t="e">
        <f t="shared" si="9"/>
        <v>#DIV/0!</v>
      </c>
      <c r="AH72" s="12" t="e">
        <f t="shared" si="16"/>
        <v>#DIV/0!</v>
      </c>
      <c r="AI72" s="12" t="e">
        <f t="shared" si="17"/>
        <v>#DIV/0!</v>
      </c>
      <c r="AK72" s="409"/>
      <c r="AL72" s="409"/>
      <c r="AM72" s="409"/>
      <c r="AO72" s="177"/>
      <c r="AP72" s="177"/>
      <c r="AQ72" s="177"/>
      <c r="AR72" s="139"/>
      <c r="AS72" s="139"/>
      <c r="AT72" s="139"/>
      <c r="AU72" s="177"/>
      <c r="AV72" s="177"/>
      <c r="AX72" s="411">
        <f t="shared" si="10"/>
        <v>0</v>
      </c>
      <c r="AY72" s="80" t="str">
        <f t="shared" si="11"/>
        <v>OK</v>
      </c>
      <c r="BA72" s="94"/>
      <c r="BB72" s="291"/>
      <c r="BC72" s="94"/>
      <c r="BD72" s="229"/>
      <c r="BE72" s="356"/>
      <c r="BG72" s="6">
        <f t="shared" si="12"/>
        <v>0</v>
      </c>
      <c r="BH72" s="186" t="str">
        <f t="shared" si="13"/>
        <v>N/A</v>
      </c>
      <c r="BI72" s="6" t="str">
        <f t="shared" si="19"/>
        <v>N/A</v>
      </c>
      <c r="BJ72" t="e">
        <f t="shared" si="18"/>
        <v>#DIV/0!</v>
      </c>
      <c r="BL72" t="str">
        <f>IF(ISBLANK('A2a.  Modified URRT Worksheet 1'!$G$78)=TRUE, "N/A", IF(O72*(1+'A2a.  Modified URRT Worksheet 1'!$G$78)='A2. Rate Change &amp; Enrollment'!P72, "OK", "ERROR"))</f>
        <v>N/A</v>
      </c>
      <c r="BM72" t="str">
        <f>IF(ISBLANK('A2a.  Modified URRT Worksheet 1'!$G$79)=TRUE, "N/A", IF(P72*(1+'A2a.  Modified URRT Worksheet 1'!$G$79)='A2. Rate Change &amp; Enrollment'!Q72, "OK", "ERROR"))</f>
        <v>N/A</v>
      </c>
      <c r="BN72" t="str">
        <f>IF(ISBLANK('A2a.  Modified URRT Worksheet 1'!$G$80)=TRUE, "N/A", IF(Q72*(1+'A2a.  Modified URRT Worksheet 1'!$G$80)='A2. Rate Change &amp; Enrollment'!R72, "OK", "ERROR"))</f>
        <v>N/A</v>
      </c>
      <c r="BO72" t="str">
        <f>IF(ISBLANK('A2a.  Modified URRT Worksheet 1'!$G$81)=TRUE, "N/A", IF(R72*(1+'A2a.  Modified URRT Worksheet 1'!$G$81)='A2. Rate Change &amp; Enrollment'!S72, "OK", "ERROR"))</f>
        <v>N/A</v>
      </c>
      <c r="BP72" t="str">
        <f>IF(ISBLANK('A2a.  Modified URRT Worksheet 1'!$G$82)=TRUE, "N/A", IF(S72*(1+'A2a.  Modified URRT Worksheet 1'!$G$82)='A2. Rate Change &amp; Enrollment'!T72, "OK", "ERROR"))</f>
        <v>N/A</v>
      </c>
      <c r="BQ72" t="str">
        <f>IF(ISBLANK('A2a.  Modified URRT Worksheet 1'!$G$83)=TRUE, "N/A", IF(T72*(1+'A2a.  Modified URRT Worksheet 1'!$G$83)='A2. Rate Change &amp; Enrollment'!U72, "OK", "ERROR"))</f>
        <v>N/A</v>
      </c>
      <c r="BR72" t="str">
        <f>IF(ISBLANK('A2a.  Modified URRT Worksheet 1'!$G$84)=TRUE, "N/A", IF(U72*(1+'A2a.  Modified URRT Worksheet 1'!$G$84)='A2. Rate Change &amp; Enrollment'!V72, "OK", "ERROR"))</f>
        <v>N/A</v>
      </c>
      <c r="BS72" t="str">
        <f>IF(ISBLANK('A2a.  Modified URRT Worksheet 1'!$G$85)=TRUE, "N/A", IF(V72*(1+'A2a.  Modified URRT Worksheet 1'!$G$85)='A2. Rate Change &amp; Enrollment'!W72, "OK", "ERROR"))</f>
        <v>N/A</v>
      </c>
      <c r="BT72" t="str">
        <f>IF(ISBLANK('A2a.  Modified URRT Worksheet 1'!$G$86)=TRUE, "N/A", IF(W72*(1+'A2a.  Modified URRT Worksheet 1'!$G$86)='A2. Rate Change &amp; Enrollment'!X72, "OK", "ERROR"))</f>
        <v>N/A</v>
      </c>
      <c r="BU72" t="str">
        <f>IF(ISBLANK('A2a.  Modified URRT Worksheet 1'!$G$87)=TRUE, "N/A", IF(X72*(1+'A2a.  Modified URRT Worksheet 1'!$G$87)='A2. Rate Change &amp; Enrollment'!Y72, "OK", "ERROR"))</f>
        <v>N/A</v>
      </c>
      <c r="BV72" t="str">
        <f>IF(ISBLANK('A2a.  Modified URRT Worksheet 1'!$G$88)=TRUE, "N/A", IF(Y72*(1+'A2a.  Modified URRT Worksheet 1'!$G$88)='A2. Rate Change &amp; Enrollment'!Z72, "OK", "ERROR"))</f>
        <v>N/A</v>
      </c>
      <c r="BW72" t="str">
        <f t="shared" si="14"/>
        <v>OK</v>
      </c>
      <c r="BY72" s="412">
        <f t="shared" si="15"/>
        <v>0</v>
      </c>
    </row>
    <row r="73" spans="1:77" x14ac:dyDescent="0.35">
      <c r="A73" t="s">
        <v>263</v>
      </c>
      <c r="B73" s="98"/>
      <c r="C73" s="98"/>
      <c r="D73" s="98"/>
      <c r="E73" s="135"/>
      <c r="F73" s="135"/>
      <c r="G73" s="135"/>
      <c r="I73" s="135"/>
      <c r="J73" s="135"/>
      <c r="K73" s="135"/>
      <c r="M73" s="131"/>
      <c r="N73" s="131"/>
      <c r="O73" s="131"/>
      <c r="P73" s="131"/>
      <c r="Q73" s="131"/>
      <c r="R73" s="131"/>
      <c r="S73" s="131"/>
      <c r="T73" s="131"/>
      <c r="U73" s="131"/>
      <c r="V73" s="131"/>
      <c r="W73" s="131"/>
      <c r="X73" s="131"/>
      <c r="Y73" s="131"/>
      <c r="Z73" s="131"/>
      <c r="AB73" s="142" t="e">
        <f t="shared" si="6"/>
        <v>#DIV/0!</v>
      </c>
      <c r="AC73" s="142" t="e">
        <f t="shared" si="7"/>
        <v>#DIV/0!</v>
      </c>
      <c r="AD73" s="6"/>
      <c r="AE73" s="88" t="e">
        <f t="shared" si="8"/>
        <v>#DIV/0!</v>
      </c>
      <c r="AF73" s="142" t="e">
        <f t="shared" si="9"/>
        <v>#DIV/0!</v>
      </c>
      <c r="AH73" s="12" t="e">
        <f t="shared" si="16"/>
        <v>#DIV/0!</v>
      </c>
      <c r="AI73" s="12" t="e">
        <f t="shared" si="17"/>
        <v>#DIV/0!</v>
      </c>
      <c r="AK73" s="409"/>
      <c r="AL73" s="409"/>
      <c r="AM73" s="409"/>
      <c r="AO73" s="177"/>
      <c r="AP73" s="177"/>
      <c r="AQ73" s="177"/>
      <c r="AR73" s="139"/>
      <c r="AS73" s="139"/>
      <c r="AT73" s="139"/>
      <c r="AU73" s="177"/>
      <c r="AV73" s="177"/>
      <c r="AX73" s="411">
        <f t="shared" si="10"/>
        <v>0</v>
      </c>
      <c r="AY73" s="80" t="str">
        <f t="shared" si="11"/>
        <v>OK</v>
      </c>
      <c r="BA73" s="94"/>
      <c r="BB73" s="291"/>
      <c r="BC73" s="94"/>
      <c r="BD73" s="229"/>
      <c r="BE73" s="356"/>
      <c r="BG73" s="6">
        <f t="shared" si="12"/>
        <v>0</v>
      </c>
      <c r="BH73" s="186" t="str">
        <f t="shared" si="13"/>
        <v>N/A</v>
      </c>
      <c r="BI73" s="6" t="str">
        <f t="shared" si="19"/>
        <v>N/A</v>
      </c>
      <c r="BJ73" t="e">
        <f t="shared" si="18"/>
        <v>#DIV/0!</v>
      </c>
      <c r="BL73" t="str">
        <f>IF(ISBLANK('A2a.  Modified URRT Worksheet 1'!$G$78)=TRUE, "N/A", IF(O73*(1+'A2a.  Modified URRT Worksheet 1'!$G$78)='A2. Rate Change &amp; Enrollment'!P73, "OK", "ERROR"))</f>
        <v>N/A</v>
      </c>
      <c r="BM73" t="str">
        <f>IF(ISBLANK('A2a.  Modified URRT Worksheet 1'!$G$79)=TRUE, "N/A", IF(P73*(1+'A2a.  Modified URRT Worksheet 1'!$G$79)='A2. Rate Change &amp; Enrollment'!Q73, "OK", "ERROR"))</f>
        <v>N/A</v>
      </c>
      <c r="BN73" t="str">
        <f>IF(ISBLANK('A2a.  Modified URRT Worksheet 1'!$G$80)=TRUE, "N/A", IF(Q73*(1+'A2a.  Modified URRT Worksheet 1'!$G$80)='A2. Rate Change &amp; Enrollment'!R73, "OK", "ERROR"))</f>
        <v>N/A</v>
      </c>
      <c r="BO73" t="str">
        <f>IF(ISBLANK('A2a.  Modified URRT Worksheet 1'!$G$81)=TRUE, "N/A", IF(R73*(1+'A2a.  Modified URRT Worksheet 1'!$G$81)='A2. Rate Change &amp; Enrollment'!S73, "OK", "ERROR"))</f>
        <v>N/A</v>
      </c>
      <c r="BP73" t="str">
        <f>IF(ISBLANK('A2a.  Modified URRT Worksheet 1'!$G$82)=TRUE, "N/A", IF(S73*(1+'A2a.  Modified URRT Worksheet 1'!$G$82)='A2. Rate Change &amp; Enrollment'!T73, "OK", "ERROR"))</f>
        <v>N/A</v>
      </c>
      <c r="BQ73" t="str">
        <f>IF(ISBLANK('A2a.  Modified URRT Worksheet 1'!$G$83)=TRUE, "N/A", IF(T73*(1+'A2a.  Modified URRT Worksheet 1'!$G$83)='A2. Rate Change &amp; Enrollment'!U73, "OK", "ERROR"))</f>
        <v>N/A</v>
      </c>
      <c r="BR73" t="str">
        <f>IF(ISBLANK('A2a.  Modified URRT Worksheet 1'!$G$84)=TRUE, "N/A", IF(U73*(1+'A2a.  Modified URRT Worksheet 1'!$G$84)='A2. Rate Change &amp; Enrollment'!V73, "OK", "ERROR"))</f>
        <v>N/A</v>
      </c>
      <c r="BS73" t="str">
        <f>IF(ISBLANK('A2a.  Modified URRT Worksheet 1'!$G$85)=TRUE, "N/A", IF(V73*(1+'A2a.  Modified URRT Worksheet 1'!$G$85)='A2. Rate Change &amp; Enrollment'!W73, "OK", "ERROR"))</f>
        <v>N/A</v>
      </c>
      <c r="BT73" t="str">
        <f>IF(ISBLANK('A2a.  Modified URRT Worksheet 1'!$G$86)=TRUE, "N/A", IF(W73*(1+'A2a.  Modified URRT Worksheet 1'!$G$86)='A2. Rate Change &amp; Enrollment'!X73, "OK", "ERROR"))</f>
        <v>N/A</v>
      </c>
      <c r="BU73" t="str">
        <f>IF(ISBLANK('A2a.  Modified URRT Worksheet 1'!$G$87)=TRUE, "N/A", IF(X73*(1+'A2a.  Modified URRT Worksheet 1'!$G$87)='A2. Rate Change &amp; Enrollment'!Y73, "OK", "ERROR"))</f>
        <v>N/A</v>
      </c>
      <c r="BV73" t="str">
        <f>IF(ISBLANK('A2a.  Modified URRT Worksheet 1'!$G$88)=TRUE, "N/A", IF(Y73*(1+'A2a.  Modified URRT Worksheet 1'!$G$88)='A2. Rate Change &amp; Enrollment'!Z73, "OK", "ERROR"))</f>
        <v>N/A</v>
      </c>
      <c r="BW73" t="str">
        <f t="shared" si="14"/>
        <v>OK</v>
      </c>
      <c r="BY73" s="412">
        <f t="shared" si="15"/>
        <v>0</v>
      </c>
    </row>
    <row r="74" spans="1:77" x14ac:dyDescent="0.35">
      <c r="A74" t="s">
        <v>264</v>
      </c>
      <c r="B74" s="98"/>
      <c r="C74" s="98"/>
      <c r="D74" s="98"/>
      <c r="E74" s="135"/>
      <c r="F74" s="135"/>
      <c r="G74" s="135"/>
      <c r="I74" s="135"/>
      <c r="J74" s="135"/>
      <c r="K74" s="135"/>
      <c r="M74" s="131"/>
      <c r="N74" s="131"/>
      <c r="O74" s="131"/>
      <c r="P74" s="131"/>
      <c r="Q74" s="131"/>
      <c r="R74" s="131"/>
      <c r="S74" s="131"/>
      <c r="T74" s="131"/>
      <c r="U74" s="131"/>
      <c r="V74" s="131"/>
      <c r="W74" s="131"/>
      <c r="X74" s="131"/>
      <c r="Y74" s="131"/>
      <c r="Z74" s="131"/>
      <c r="AB74" s="142" t="e">
        <f t="shared" si="6"/>
        <v>#DIV/0!</v>
      </c>
      <c r="AC74" s="142" t="e">
        <f t="shared" si="7"/>
        <v>#DIV/0!</v>
      </c>
      <c r="AD74" s="6"/>
      <c r="AE74" s="88" t="e">
        <f t="shared" si="8"/>
        <v>#DIV/0!</v>
      </c>
      <c r="AF74" s="142" t="e">
        <f t="shared" si="9"/>
        <v>#DIV/0!</v>
      </c>
      <c r="AH74" s="12" t="e">
        <f t="shared" si="16"/>
        <v>#DIV/0!</v>
      </c>
      <c r="AI74" s="12" t="e">
        <f t="shared" si="17"/>
        <v>#DIV/0!</v>
      </c>
      <c r="AK74" s="409"/>
      <c r="AL74" s="409"/>
      <c r="AM74" s="409"/>
      <c r="AO74" s="177"/>
      <c r="AP74" s="177"/>
      <c r="AQ74" s="177"/>
      <c r="AR74" s="139"/>
      <c r="AS74" s="139"/>
      <c r="AT74" s="139"/>
      <c r="AU74" s="177"/>
      <c r="AV74" s="177"/>
      <c r="AX74" s="411">
        <f t="shared" si="10"/>
        <v>0</v>
      </c>
      <c r="AY74" s="80" t="str">
        <f t="shared" si="11"/>
        <v>OK</v>
      </c>
      <c r="BA74" s="94"/>
      <c r="BB74" s="291"/>
      <c r="BC74" s="94"/>
      <c r="BD74" s="229"/>
      <c r="BE74" s="356"/>
      <c r="BG74" s="6">
        <f t="shared" si="12"/>
        <v>0</v>
      </c>
      <c r="BH74" s="186" t="str">
        <f t="shared" si="13"/>
        <v>N/A</v>
      </c>
      <c r="BI74" s="6" t="str">
        <f t="shared" si="19"/>
        <v>N/A</v>
      </c>
      <c r="BJ74" t="e">
        <f t="shared" si="18"/>
        <v>#DIV/0!</v>
      </c>
      <c r="BL74" t="str">
        <f>IF(ISBLANK('A2a.  Modified URRT Worksheet 1'!$G$78)=TRUE, "N/A", IF(O74*(1+'A2a.  Modified URRT Worksheet 1'!$G$78)='A2. Rate Change &amp; Enrollment'!P74, "OK", "ERROR"))</f>
        <v>N/A</v>
      </c>
      <c r="BM74" t="str">
        <f>IF(ISBLANK('A2a.  Modified URRT Worksheet 1'!$G$79)=TRUE, "N/A", IF(P74*(1+'A2a.  Modified URRT Worksheet 1'!$G$79)='A2. Rate Change &amp; Enrollment'!Q74, "OK", "ERROR"))</f>
        <v>N/A</v>
      </c>
      <c r="BN74" t="str">
        <f>IF(ISBLANK('A2a.  Modified URRT Worksheet 1'!$G$80)=TRUE, "N/A", IF(Q74*(1+'A2a.  Modified URRT Worksheet 1'!$G$80)='A2. Rate Change &amp; Enrollment'!R74, "OK", "ERROR"))</f>
        <v>N/A</v>
      </c>
      <c r="BO74" t="str">
        <f>IF(ISBLANK('A2a.  Modified URRT Worksheet 1'!$G$81)=TRUE, "N/A", IF(R74*(1+'A2a.  Modified URRT Worksheet 1'!$G$81)='A2. Rate Change &amp; Enrollment'!S74, "OK", "ERROR"))</f>
        <v>N/A</v>
      </c>
      <c r="BP74" t="str">
        <f>IF(ISBLANK('A2a.  Modified URRT Worksheet 1'!$G$82)=TRUE, "N/A", IF(S74*(1+'A2a.  Modified URRT Worksheet 1'!$G$82)='A2. Rate Change &amp; Enrollment'!T74, "OK", "ERROR"))</f>
        <v>N/A</v>
      </c>
      <c r="BQ74" t="str">
        <f>IF(ISBLANK('A2a.  Modified URRT Worksheet 1'!$G$83)=TRUE, "N/A", IF(T74*(1+'A2a.  Modified URRT Worksheet 1'!$G$83)='A2. Rate Change &amp; Enrollment'!U74, "OK", "ERROR"))</f>
        <v>N/A</v>
      </c>
      <c r="BR74" t="str">
        <f>IF(ISBLANK('A2a.  Modified URRT Worksheet 1'!$G$84)=TRUE, "N/A", IF(U74*(1+'A2a.  Modified URRT Worksheet 1'!$G$84)='A2. Rate Change &amp; Enrollment'!V74, "OK", "ERROR"))</f>
        <v>N/A</v>
      </c>
      <c r="BS74" t="str">
        <f>IF(ISBLANK('A2a.  Modified URRT Worksheet 1'!$G$85)=TRUE, "N/A", IF(V74*(1+'A2a.  Modified URRT Worksheet 1'!$G$85)='A2. Rate Change &amp; Enrollment'!W74, "OK", "ERROR"))</f>
        <v>N/A</v>
      </c>
      <c r="BT74" t="str">
        <f>IF(ISBLANK('A2a.  Modified URRT Worksheet 1'!$G$86)=TRUE, "N/A", IF(W74*(1+'A2a.  Modified URRT Worksheet 1'!$G$86)='A2. Rate Change &amp; Enrollment'!X74, "OK", "ERROR"))</f>
        <v>N/A</v>
      </c>
      <c r="BU74" t="str">
        <f>IF(ISBLANK('A2a.  Modified URRT Worksheet 1'!$G$87)=TRUE, "N/A", IF(X74*(1+'A2a.  Modified URRT Worksheet 1'!$G$87)='A2. Rate Change &amp; Enrollment'!Y74, "OK", "ERROR"))</f>
        <v>N/A</v>
      </c>
      <c r="BV74" t="str">
        <f>IF(ISBLANK('A2a.  Modified URRT Worksheet 1'!$G$88)=TRUE, "N/A", IF(Y74*(1+'A2a.  Modified URRT Worksheet 1'!$G$88)='A2. Rate Change &amp; Enrollment'!Z74, "OK", "ERROR"))</f>
        <v>N/A</v>
      </c>
      <c r="BW74" t="str">
        <f t="shared" si="14"/>
        <v>OK</v>
      </c>
      <c r="BY74" s="412">
        <f t="shared" si="15"/>
        <v>0</v>
      </c>
    </row>
    <row r="75" spans="1:77" x14ac:dyDescent="0.35">
      <c r="A75" t="s">
        <v>265</v>
      </c>
      <c r="B75" s="98"/>
      <c r="C75" s="98"/>
      <c r="D75" s="98"/>
      <c r="E75" s="135"/>
      <c r="F75" s="135"/>
      <c r="G75" s="135"/>
      <c r="I75" s="135"/>
      <c r="J75" s="135"/>
      <c r="K75" s="135"/>
      <c r="M75" s="131"/>
      <c r="N75" s="131"/>
      <c r="O75" s="131"/>
      <c r="P75" s="131"/>
      <c r="Q75" s="131"/>
      <c r="R75" s="131"/>
      <c r="S75" s="131"/>
      <c r="T75" s="131"/>
      <c r="U75" s="131"/>
      <c r="V75" s="131"/>
      <c r="W75" s="131"/>
      <c r="X75" s="131"/>
      <c r="Y75" s="131"/>
      <c r="Z75" s="131"/>
      <c r="AB75" s="142" t="e">
        <f t="shared" si="6"/>
        <v>#DIV/0!</v>
      </c>
      <c r="AC75" s="142" t="e">
        <f t="shared" si="7"/>
        <v>#DIV/0!</v>
      </c>
      <c r="AD75" s="6"/>
      <c r="AE75" s="88" t="e">
        <f t="shared" si="8"/>
        <v>#DIV/0!</v>
      </c>
      <c r="AF75" s="142" t="e">
        <f t="shared" si="9"/>
        <v>#DIV/0!</v>
      </c>
      <c r="AH75" s="12" t="e">
        <f t="shared" si="16"/>
        <v>#DIV/0!</v>
      </c>
      <c r="AI75" s="12" t="e">
        <f t="shared" si="17"/>
        <v>#DIV/0!</v>
      </c>
      <c r="AK75" s="409"/>
      <c r="AL75" s="409"/>
      <c r="AM75" s="409"/>
      <c r="AO75" s="177"/>
      <c r="AP75" s="177"/>
      <c r="AQ75" s="177"/>
      <c r="AR75" s="139"/>
      <c r="AS75" s="139"/>
      <c r="AT75" s="139"/>
      <c r="AU75" s="177"/>
      <c r="AV75" s="177"/>
      <c r="AX75" s="411">
        <f t="shared" si="10"/>
        <v>0</v>
      </c>
      <c r="AY75" s="80" t="str">
        <f t="shared" si="11"/>
        <v>OK</v>
      </c>
      <c r="BA75" s="94"/>
      <c r="BB75" s="291"/>
      <c r="BC75" s="94"/>
      <c r="BD75" s="229"/>
      <c r="BE75" s="356"/>
      <c r="BG75" s="6">
        <f t="shared" si="12"/>
        <v>0</v>
      </c>
      <c r="BH75" s="186" t="str">
        <f t="shared" si="13"/>
        <v>N/A</v>
      </c>
      <c r="BI75" s="6" t="str">
        <f t="shared" si="19"/>
        <v>N/A</v>
      </c>
      <c r="BJ75" t="e">
        <f t="shared" si="18"/>
        <v>#DIV/0!</v>
      </c>
      <c r="BL75" t="str">
        <f>IF(ISBLANK('A2a.  Modified URRT Worksheet 1'!$G$78)=TRUE, "N/A", IF(O75*(1+'A2a.  Modified URRT Worksheet 1'!$G$78)='A2. Rate Change &amp; Enrollment'!P75, "OK", "ERROR"))</f>
        <v>N/A</v>
      </c>
      <c r="BM75" t="str">
        <f>IF(ISBLANK('A2a.  Modified URRT Worksheet 1'!$G$79)=TRUE, "N/A", IF(P75*(1+'A2a.  Modified URRT Worksheet 1'!$G$79)='A2. Rate Change &amp; Enrollment'!Q75, "OK", "ERROR"))</f>
        <v>N/A</v>
      </c>
      <c r="BN75" t="str">
        <f>IF(ISBLANK('A2a.  Modified URRT Worksheet 1'!$G$80)=TRUE, "N/A", IF(Q75*(1+'A2a.  Modified URRT Worksheet 1'!$G$80)='A2. Rate Change &amp; Enrollment'!R75, "OK", "ERROR"))</f>
        <v>N/A</v>
      </c>
      <c r="BO75" t="str">
        <f>IF(ISBLANK('A2a.  Modified URRT Worksheet 1'!$G$81)=TRUE, "N/A", IF(R75*(1+'A2a.  Modified URRT Worksheet 1'!$G$81)='A2. Rate Change &amp; Enrollment'!S75, "OK", "ERROR"))</f>
        <v>N/A</v>
      </c>
      <c r="BP75" t="str">
        <f>IF(ISBLANK('A2a.  Modified URRT Worksheet 1'!$G$82)=TRUE, "N/A", IF(S75*(1+'A2a.  Modified URRT Worksheet 1'!$G$82)='A2. Rate Change &amp; Enrollment'!T75, "OK", "ERROR"))</f>
        <v>N/A</v>
      </c>
      <c r="BQ75" t="str">
        <f>IF(ISBLANK('A2a.  Modified URRT Worksheet 1'!$G$83)=TRUE, "N/A", IF(T75*(1+'A2a.  Modified URRT Worksheet 1'!$G$83)='A2. Rate Change &amp; Enrollment'!U75, "OK", "ERROR"))</f>
        <v>N/A</v>
      </c>
      <c r="BR75" t="str">
        <f>IF(ISBLANK('A2a.  Modified URRT Worksheet 1'!$G$84)=TRUE, "N/A", IF(U75*(1+'A2a.  Modified URRT Worksheet 1'!$G$84)='A2. Rate Change &amp; Enrollment'!V75, "OK", "ERROR"))</f>
        <v>N/A</v>
      </c>
      <c r="BS75" t="str">
        <f>IF(ISBLANK('A2a.  Modified URRT Worksheet 1'!$G$85)=TRUE, "N/A", IF(V75*(1+'A2a.  Modified URRT Worksheet 1'!$G$85)='A2. Rate Change &amp; Enrollment'!W75, "OK", "ERROR"))</f>
        <v>N/A</v>
      </c>
      <c r="BT75" t="str">
        <f>IF(ISBLANK('A2a.  Modified URRT Worksheet 1'!$G$86)=TRUE, "N/A", IF(W75*(1+'A2a.  Modified URRT Worksheet 1'!$G$86)='A2. Rate Change &amp; Enrollment'!X75, "OK", "ERROR"))</f>
        <v>N/A</v>
      </c>
      <c r="BU75" t="str">
        <f>IF(ISBLANK('A2a.  Modified URRT Worksheet 1'!$G$87)=TRUE, "N/A", IF(X75*(1+'A2a.  Modified URRT Worksheet 1'!$G$87)='A2. Rate Change &amp; Enrollment'!Y75, "OK", "ERROR"))</f>
        <v>N/A</v>
      </c>
      <c r="BV75" t="str">
        <f>IF(ISBLANK('A2a.  Modified URRT Worksheet 1'!$G$88)=TRUE, "N/A", IF(Y75*(1+'A2a.  Modified URRT Worksheet 1'!$G$88)='A2. Rate Change &amp; Enrollment'!Z75, "OK", "ERROR"))</f>
        <v>N/A</v>
      </c>
      <c r="BW75" t="str">
        <f t="shared" si="14"/>
        <v>OK</v>
      </c>
      <c r="BY75" s="412">
        <f t="shared" si="15"/>
        <v>0</v>
      </c>
    </row>
    <row r="76" spans="1:77" x14ac:dyDescent="0.35">
      <c r="A76" t="s">
        <v>266</v>
      </c>
      <c r="B76" s="98"/>
      <c r="C76" s="98"/>
      <c r="D76" s="98"/>
      <c r="E76" s="135"/>
      <c r="F76" s="135"/>
      <c r="G76" s="135"/>
      <c r="I76" s="135"/>
      <c r="J76" s="135"/>
      <c r="K76" s="135"/>
      <c r="M76" s="131"/>
      <c r="N76" s="131"/>
      <c r="O76" s="131"/>
      <c r="P76" s="131"/>
      <c r="Q76" s="131"/>
      <c r="R76" s="131"/>
      <c r="S76" s="131"/>
      <c r="T76" s="131"/>
      <c r="U76" s="131"/>
      <c r="V76" s="131"/>
      <c r="W76" s="131"/>
      <c r="X76" s="131"/>
      <c r="Y76" s="131"/>
      <c r="Z76" s="131"/>
      <c r="AB76" s="142" t="e">
        <f t="shared" si="6"/>
        <v>#DIV/0!</v>
      </c>
      <c r="AC76" s="142" t="e">
        <f t="shared" si="7"/>
        <v>#DIV/0!</v>
      </c>
      <c r="AD76" s="6"/>
      <c r="AE76" s="88" t="e">
        <f t="shared" si="8"/>
        <v>#DIV/0!</v>
      </c>
      <c r="AF76" s="142" t="e">
        <f t="shared" si="9"/>
        <v>#DIV/0!</v>
      </c>
      <c r="AH76" s="12" t="e">
        <f t="shared" si="16"/>
        <v>#DIV/0!</v>
      </c>
      <c r="AI76" s="12" t="e">
        <f t="shared" si="17"/>
        <v>#DIV/0!</v>
      </c>
      <c r="AK76" s="409"/>
      <c r="AL76" s="409"/>
      <c r="AM76" s="409"/>
      <c r="AO76" s="177"/>
      <c r="AP76" s="177"/>
      <c r="AQ76" s="177"/>
      <c r="AR76" s="139"/>
      <c r="AS76" s="139"/>
      <c r="AT76" s="139"/>
      <c r="AU76" s="177"/>
      <c r="AV76" s="177"/>
      <c r="AX76" s="411">
        <f t="shared" si="10"/>
        <v>0</v>
      </c>
      <c r="AY76" s="80" t="str">
        <f t="shared" si="11"/>
        <v>OK</v>
      </c>
      <c r="BA76" s="94"/>
      <c r="BB76" s="291"/>
      <c r="BC76" s="94"/>
      <c r="BD76" s="229"/>
      <c r="BE76" s="356"/>
      <c r="BG76" s="6">
        <f t="shared" si="12"/>
        <v>0</v>
      </c>
      <c r="BH76" s="186" t="str">
        <f t="shared" si="13"/>
        <v>N/A</v>
      </c>
      <c r="BI76" s="6" t="str">
        <f t="shared" si="19"/>
        <v>N/A</v>
      </c>
      <c r="BJ76" t="e">
        <f t="shared" si="18"/>
        <v>#DIV/0!</v>
      </c>
      <c r="BL76" t="str">
        <f>IF(ISBLANK('A2a.  Modified URRT Worksheet 1'!$G$78)=TRUE, "N/A", IF(O76*(1+'A2a.  Modified URRT Worksheet 1'!$G$78)='A2. Rate Change &amp; Enrollment'!P76, "OK", "ERROR"))</f>
        <v>N/A</v>
      </c>
      <c r="BM76" t="str">
        <f>IF(ISBLANK('A2a.  Modified URRT Worksheet 1'!$G$79)=TRUE, "N/A", IF(P76*(1+'A2a.  Modified URRT Worksheet 1'!$G$79)='A2. Rate Change &amp; Enrollment'!Q76, "OK", "ERROR"))</f>
        <v>N/A</v>
      </c>
      <c r="BN76" t="str">
        <f>IF(ISBLANK('A2a.  Modified URRT Worksheet 1'!$G$80)=TRUE, "N/A", IF(Q76*(1+'A2a.  Modified URRT Worksheet 1'!$G$80)='A2. Rate Change &amp; Enrollment'!R76, "OK", "ERROR"))</f>
        <v>N/A</v>
      </c>
      <c r="BO76" t="str">
        <f>IF(ISBLANK('A2a.  Modified URRT Worksheet 1'!$G$81)=TRUE, "N/A", IF(R76*(1+'A2a.  Modified URRT Worksheet 1'!$G$81)='A2. Rate Change &amp; Enrollment'!S76, "OK", "ERROR"))</f>
        <v>N/A</v>
      </c>
      <c r="BP76" t="str">
        <f>IF(ISBLANK('A2a.  Modified URRT Worksheet 1'!$G$82)=TRUE, "N/A", IF(S76*(1+'A2a.  Modified URRT Worksheet 1'!$G$82)='A2. Rate Change &amp; Enrollment'!T76, "OK", "ERROR"))</f>
        <v>N/A</v>
      </c>
      <c r="BQ76" t="str">
        <f>IF(ISBLANK('A2a.  Modified URRT Worksheet 1'!$G$83)=TRUE, "N/A", IF(T76*(1+'A2a.  Modified URRT Worksheet 1'!$G$83)='A2. Rate Change &amp; Enrollment'!U76, "OK", "ERROR"))</f>
        <v>N/A</v>
      </c>
      <c r="BR76" t="str">
        <f>IF(ISBLANK('A2a.  Modified URRT Worksheet 1'!$G$84)=TRUE, "N/A", IF(U76*(1+'A2a.  Modified URRT Worksheet 1'!$G$84)='A2. Rate Change &amp; Enrollment'!V76, "OK", "ERROR"))</f>
        <v>N/A</v>
      </c>
      <c r="BS76" t="str">
        <f>IF(ISBLANK('A2a.  Modified URRT Worksheet 1'!$G$85)=TRUE, "N/A", IF(V76*(1+'A2a.  Modified URRT Worksheet 1'!$G$85)='A2. Rate Change &amp; Enrollment'!W76, "OK", "ERROR"))</f>
        <v>N/A</v>
      </c>
      <c r="BT76" t="str">
        <f>IF(ISBLANK('A2a.  Modified URRT Worksheet 1'!$G$86)=TRUE, "N/A", IF(W76*(1+'A2a.  Modified URRT Worksheet 1'!$G$86)='A2. Rate Change &amp; Enrollment'!X76, "OK", "ERROR"))</f>
        <v>N/A</v>
      </c>
      <c r="BU76" t="str">
        <f>IF(ISBLANK('A2a.  Modified URRT Worksheet 1'!$G$87)=TRUE, "N/A", IF(X76*(1+'A2a.  Modified URRT Worksheet 1'!$G$87)='A2. Rate Change &amp; Enrollment'!Y76, "OK", "ERROR"))</f>
        <v>N/A</v>
      </c>
      <c r="BV76" t="str">
        <f>IF(ISBLANK('A2a.  Modified URRT Worksheet 1'!$G$88)=TRUE, "N/A", IF(Y76*(1+'A2a.  Modified URRT Worksheet 1'!$G$88)='A2. Rate Change &amp; Enrollment'!Z76, "OK", "ERROR"))</f>
        <v>N/A</v>
      </c>
      <c r="BW76" t="str">
        <f t="shared" si="14"/>
        <v>OK</v>
      </c>
      <c r="BY76" s="412">
        <f t="shared" si="15"/>
        <v>0</v>
      </c>
    </row>
    <row r="77" spans="1:77" x14ac:dyDescent="0.35">
      <c r="A77" t="s">
        <v>267</v>
      </c>
      <c r="B77" s="98"/>
      <c r="C77" s="98"/>
      <c r="D77" s="98"/>
      <c r="E77" s="135"/>
      <c r="F77" s="135"/>
      <c r="G77" s="135"/>
      <c r="I77" s="135"/>
      <c r="J77" s="135"/>
      <c r="K77" s="135"/>
      <c r="M77" s="131"/>
      <c r="N77" s="131"/>
      <c r="O77" s="131"/>
      <c r="P77" s="131"/>
      <c r="Q77" s="131"/>
      <c r="R77" s="131"/>
      <c r="S77" s="131"/>
      <c r="T77" s="131"/>
      <c r="U77" s="131"/>
      <c r="V77" s="131"/>
      <c r="W77" s="131"/>
      <c r="X77" s="131"/>
      <c r="Y77" s="131"/>
      <c r="Z77" s="131"/>
      <c r="AB77" s="142" t="e">
        <f t="shared" si="6"/>
        <v>#DIV/0!</v>
      </c>
      <c r="AC77" s="142" t="e">
        <f t="shared" si="7"/>
        <v>#DIV/0!</v>
      </c>
      <c r="AD77" s="6"/>
      <c r="AE77" s="88" t="e">
        <f t="shared" si="8"/>
        <v>#DIV/0!</v>
      </c>
      <c r="AF77" s="142" t="e">
        <f t="shared" si="9"/>
        <v>#DIV/0!</v>
      </c>
      <c r="AH77" s="12" t="e">
        <f t="shared" si="16"/>
        <v>#DIV/0!</v>
      </c>
      <c r="AI77" s="12" t="e">
        <f t="shared" si="17"/>
        <v>#DIV/0!</v>
      </c>
      <c r="AK77" s="409"/>
      <c r="AL77" s="409"/>
      <c r="AM77" s="409"/>
      <c r="AO77" s="177"/>
      <c r="AP77" s="177"/>
      <c r="AQ77" s="177"/>
      <c r="AR77" s="139"/>
      <c r="AS77" s="139"/>
      <c r="AT77" s="139"/>
      <c r="AU77" s="177"/>
      <c r="AV77" s="177"/>
      <c r="AX77" s="411">
        <f t="shared" si="10"/>
        <v>0</v>
      </c>
      <c r="AY77" s="80" t="str">
        <f t="shared" si="11"/>
        <v>OK</v>
      </c>
      <c r="BA77" s="94"/>
      <c r="BB77" s="291"/>
      <c r="BC77" s="94"/>
      <c r="BD77" s="229"/>
      <c r="BE77" s="356"/>
      <c r="BG77" s="6">
        <f t="shared" si="12"/>
        <v>0</v>
      </c>
      <c r="BH77" s="186" t="str">
        <f t="shared" si="13"/>
        <v>N/A</v>
      </c>
      <c r="BI77" s="6" t="str">
        <f t="shared" si="19"/>
        <v>N/A</v>
      </c>
      <c r="BJ77" t="e">
        <f t="shared" si="18"/>
        <v>#DIV/0!</v>
      </c>
      <c r="BL77" t="str">
        <f>IF(ISBLANK('A2a.  Modified URRT Worksheet 1'!$G$78)=TRUE, "N/A", IF(O77*(1+'A2a.  Modified URRT Worksheet 1'!$G$78)='A2. Rate Change &amp; Enrollment'!P77, "OK", "ERROR"))</f>
        <v>N/A</v>
      </c>
      <c r="BM77" t="str">
        <f>IF(ISBLANK('A2a.  Modified URRT Worksheet 1'!$G$79)=TRUE, "N/A", IF(P77*(1+'A2a.  Modified URRT Worksheet 1'!$G$79)='A2. Rate Change &amp; Enrollment'!Q77, "OK", "ERROR"))</f>
        <v>N/A</v>
      </c>
      <c r="BN77" t="str">
        <f>IF(ISBLANK('A2a.  Modified URRT Worksheet 1'!$G$80)=TRUE, "N/A", IF(Q77*(1+'A2a.  Modified URRT Worksheet 1'!$G$80)='A2. Rate Change &amp; Enrollment'!R77, "OK", "ERROR"))</f>
        <v>N/A</v>
      </c>
      <c r="BO77" t="str">
        <f>IF(ISBLANK('A2a.  Modified URRT Worksheet 1'!$G$81)=TRUE, "N/A", IF(R77*(1+'A2a.  Modified URRT Worksheet 1'!$G$81)='A2. Rate Change &amp; Enrollment'!S77, "OK", "ERROR"))</f>
        <v>N/A</v>
      </c>
      <c r="BP77" t="str">
        <f>IF(ISBLANK('A2a.  Modified URRT Worksheet 1'!$G$82)=TRUE, "N/A", IF(S77*(1+'A2a.  Modified URRT Worksheet 1'!$G$82)='A2. Rate Change &amp; Enrollment'!T77, "OK", "ERROR"))</f>
        <v>N/A</v>
      </c>
      <c r="BQ77" t="str">
        <f>IF(ISBLANK('A2a.  Modified URRT Worksheet 1'!$G$83)=TRUE, "N/A", IF(T77*(1+'A2a.  Modified URRT Worksheet 1'!$G$83)='A2. Rate Change &amp; Enrollment'!U77, "OK", "ERROR"))</f>
        <v>N/A</v>
      </c>
      <c r="BR77" t="str">
        <f>IF(ISBLANK('A2a.  Modified URRT Worksheet 1'!$G$84)=TRUE, "N/A", IF(U77*(1+'A2a.  Modified URRT Worksheet 1'!$G$84)='A2. Rate Change &amp; Enrollment'!V77, "OK", "ERROR"))</f>
        <v>N/A</v>
      </c>
      <c r="BS77" t="str">
        <f>IF(ISBLANK('A2a.  Modified URRT Worksheet 1'!$G$85)=TRUE, "N/A", IF(V77*(1+'A2a.  Modified URRT Worksheet 1'!$G$85)='A2. Rate Change &amp; Enrollment'!W77, "OK", "ERROR"))</f>
        <v>N/A</v>
      </c>
      <c r="BT77" t="str">
        <f>IF(ISBLANK('A2a.  Modified URRT Worksheet 1'!$G$86)=TRUE, "N/A", IF(W77*(1+'A2a.  Modified URRT Worksheet 1'!$G$86)='A2. Rate Change &amp; Enrollment'!X77, "OK", "ERROR"))</f>
        <v>N/A</v>
      </c>
      <c r="BU77" t="str">
        <f>IF(ISBLANK('A2a.  Modified URRT Worksheet 1'!$G$87)=TRUE, "N/A", IF(X77*(1+'A2a.  Modified URRT Worksheet 1'!$G$87)='A2. Rate Change &amp; Enrollment'!Y77, "OK", "ERROR"))</f>
        <v>N/A</v>
      </c>
      <c r="BV77" t="str">
        <f>IF(ISBLANK('A2a.  Modified URRT Worksheet 1'!$G$88)=TRUE, "N/A", IF(Y77*(1+'A2a.  Modified URRT Worksheet 1'!$G$88)='A2. Rate Change &amp; Enrollment'!Z77, "OK", "ERROR"))</f>
        <v>N/A</v>
      </c>
      <c r="BW77" t="str">
        <f t="shared" si="14"/>
        <v>OK</v>
      </c>
      <c r="BY77" s="412">
        <f t="shared" si="15"/>
        <v>0</v>
      </c>
    </row>
    <row r="78" spans="1:77" x14ac:dyDescent="0.35">
      <c r="A78" t="s">
        <v>268</v>
      </c>
      <c r="B78" s="98"/>
      <c r="C78" s="98"/>
      <c r="D78" s="98"/>
      <c r="E78" s="135"/>
      <c r="F78" s="135"/>
      <c r="G78" s="135"/>
      <c r="I78" s="135"/>
      <c r="J78" s="135"/>
      <c r="K78" s="135"/>
      <c r="M78" s="131"/>
      <c r="N78" s="131"/>
      <c r="O78" s="131"/>
      <c r="P78" s="131"/>
      <c r="Q78" s="131"/>
      <c r="R78" s="131"/>
      <c r="S78" s="131"/>
      <c r="T78" s="131"/>
      <c r="U78" s="131"/>
      <c r="V78" s="131"/>
      <c r="W78" s="131"/>
      <c r="X78" s="131"/>
      <c r="Y78" s="131"/>
      <c r="Z78" s="131"/>
      <c r="AB78" s="142" t="e">
        <f t="shared" si="6"/>
        <v>#DIV/0!</v>
      </c>
      <c r="AC78" s="142" t="e">
        <f t="shared" si="7"/>
        <v>#DIV/0!</v>
      </c>
      <c r="AD78" s="6"/>
      <c r="AE78" s="88" t="e">
        <f t="shared" si="8"/>
        <v>#DIV/0!</v>
      </c>
      <c r="AF78" s="142" t="e">
        <f t="shared" si="9"/>
        <v>#DIV/0!</v>
      </c>
      <c r="AH78" s="12" t="e">
        <f t="shared" si="16"/>
        <v>#DIV/0!</v>
      </c>
      <c r="AI78" s="12" t="e">
        <f t="shared" si="17"/>
        <v>#DIV/0!</v>
      </c>
      <c r="AK78" s="409"/>
      <c r="AL78" s="409"/>
      <c r="AM78" s="409"/>
      <c r="AO78" s="177"/>
      <c r="AP78" s="177"/>
      <c r="AQ78" s="177"/>
      <c r="AR78" s="139"/>
      <c r="AS78" s="139"/>
      <c r="AT78" s="139"/>
      <c r="AU78" s="177"/>
      <c r="AV78" s="177"/>
      <c r="AX78" s="411">
        <f t="shared" si="10"/>
        <v>0</v>
      </c>
      <c r="AY78" s="80" t="str">
        <f t="shared" si="11"/>
        <v>OK</v>
      </c>
      <c r="BA78" s="94"/>
      <c r="BB78" s="291"/>
      <c r="BC78" s="94"/>
      <c r="BD78" s="229"/>
      <c r="BE78" s="356"/>
      <c r="BG78" s="6">
        <f t="shared" si="12"/>
        <v>0</v>
      </c>
      <c r="BH78" s="186" t="str">
        <f t="shared" si="13"/>
        <v>N/A</v>
      </c>
      <c r="BI78" s="6" t="str">
        <f t="shared" si="19"/>
        <v>N/A</v>
      </c>
      <c r="BJ78" t="e">
        <f t="shared" si="18"/>
        <v>#DIV/0!</v>
      </c>
      <c r="BL78" t="str">
        <f>IF(ISBLANK('A2a.  Modified URRT Worksheet 1'!$G$78)=TRUE, "N/A", IF(O78*(1+'A2a.  Modified URRT Worksheet 1'!$G$78)='A2. Rate Change &amp; Enrollment'!P78, "OK", "ERROR"))</f>
        <v>N/A</v>
      </c>
      <c r="BM78" t="str">
        <f>IF(ISBLANK('A2a.  Modified URRT Worksheet 1'!$G$79)=TRUE, "N/A", IF(P78*(1+'A2a.  Modified URRT Worksheet 1'!$G$79)='A2. Rate Change &amp; Enrollment'!Q78, "OK", "ERROR"))</f>
        <v>N/A</v>
      </c>
      <c r="BN78" t="str">
        <f>IF(ISBLANK('A2a.  Modified URRT Worksheet 1'!$G$80)=TRUE, "N/A", IF(Q78*(1+'A2a.  Modified URRT Worksheet 1'!$G$80)='A2. Rate Change &amp; Enrollment'!R78, "OK", "ERROR"))</f>
        <v>N/A</v>
      </c>
      <c r="BO78" t="str">
        <f>IF(ISBLANK('A2a.  Modified URRT Worksheet 1'!$G$81)=TRUE, "N/A", IF(R78*(1+'A2a.  Modified URRT Worksheet 1'!$G$81)='A2. Rate Change &amp; Enrollment'!S78, "OK", "ERROR"))</f>
        <v>N/A</v>
      </c>
      <c r="BP78" t="str">
        <f>IF(ISBLANK('A2a.  Modified URRT Worksheet 1'!$G$82)=TRUE, "N/A", IF(S78*(1+'A2a.  Modified URRT Worksheet 1'!$G$82)='A2. Rate Change &amp; Enrollment'!T78, "OK", "ERROR"))</f>
        <v>N/A</v>
      </c>
      <c r="BQ78" t="str">
        <f>IF(ISBLANK('A2a.  Modified URRT Worksheet 1'!$G$83)=TRUE, "N/A", IF(T78*(1+'A2a.  Modified URRT Worksheet 1'!$G$83)='A2. Rate Change &amp; Enrollment'!U78, "OK", "ERROR"))</f>
        <v>N/A</v>
      </c>
      <c r="BR78" t="str">
        <f>IF(ISBLANK('A2a.  Modified URRT Worksheet 1'!$G$84)=TRUE, "N/A", IF(U78*(1+'A2a.  Modified URRT Worksheet 1'!$G$84)='A2. Rate Change &amp; Enrollment'!V78, "OK", "ERROR"))</f>
        <v>N/A</v>
      </c>
      <c r="BS78" t="str">
        <f>IF(ISBLANK('A2a.  Modified URRT Worksheet 1'!$G$85)=TRUE, "N/A", IF(V78*(1+'A2a.  Modified URRT Worksheet 1'!$G$85)='A2. Rate Change &amp; Enrollment'!W78, "OK", "ERROR"))</f>
        <v>N/A</v>
      </c>
      <c r="BT78" t="str">
        <f>IF(ISBLANK('A2a.  Modified URRT Worksheet 1'!$G$86)=TRUE, "N/A", IF(W78*(1+'A2a.  Modified URRT Worksheet 1'!$G$86)='A2. Rate Change &amp; Enrollment'!X78, "OK", "ERROR"))</f>
        <v>N/A</v>
      </c>
      <c r="BU78" t="str">
        <f>IF(ISBLANK('A2a.  Modified URRT Worksheet 1'!$G$87)=TRUE, "N/A", IF(X78*(1+'A2a.  Modified URRT Worksheet 1'!$G$87)='A2. Rate Change &amp; Enrollment'!Y78, "OK", "ERROR"))</f>
        <v>N/A</v>
      </c>
      <c r="BV78" t="str">
        <f>IF(ISBLANK('A2a.  Modified URRT Worksheet 1'!$G$88)=TRUE, "N/A", IF(Y78*(1+'A2a.  Modified URRT Worksheet 1'!$G$88)='A2. Rate Change &amp; Enrollment'!Z78, "OK", "ERROR"))</f>
        <v>N/A</v>
      </c>
      <c r="BW78" t="str">
        <f t="shared" si="14"/>
        <v>OK</v>
      </c>
      <c r="BY78" s="412">
        <f t="shared" si="15"/>
        <v>0</v>
      </c>
    </row>
    <row r="79" spans="1:77" x14ac:dyDescent="0.35">
      <c r="A79" t="s">
        <v>269</v>
      </c>
      <c r="B79" s="98"/>
      <c r="C79" s="98"/>
      <c r="D79" s="98"/>
      <c r="E79" s="135"/>
      <c r="F79" s="135"/>
      <c r="G79" s="135"/>
      <c r="I79" s="135"/>
      <c r="J79" s="135"/>
      <c r="K79" s="135"/>
      <c r="M79" s="131"/>
      <c r="N79" s="131"/>
      <c r="O79" s="131"/>
      <c r="P79" s="131"/>
      <c r="Q79" s="131"/>
      <c r="R79" s="131"/>
      <c r="S79" s="131"/>
      <c r="T79" s="131"/>
      <c r="U79" s="131"/>
      <c r="V79" s="131"/>
      <c r="W79" s="131"/>
      <c r="X79" s="131"/>
      <c r="Y79" s="131"/>
      <c r="Z79" s="131"/>
      <c r="AB79" s="142" t="e">
        <f t="shared" si="6"/>
        <v>#DIV/0!</v>
      </c>
      <c r="AC79" s="142" t="e">
        <f t="shared" si="7"/>
        <v>#DIV/0!</v>
      </c>
      <c r="AD79" s="6"/>
      <c r="AE79" s="88" t="e">
        <f t="shared" si="8"/>
        <v>#DIV/0!</v>
      </c>
      <c r="AF79" s="142" t="e">
        <f t="shared" si="9"/>
        <v>#DIV/0!</v>
      </c>
      <c r="AH79" s="12" t="e">
        <f t="shared" si="16"/>
        <v>#DIV/0!</v>
      </c>
      <c r="AI79" s="12" t="e">
        <f t="shared" si="17"/>
        <v>#DIV/0!</v>
      </c>
      <c r="AK79" s="409"/>
      <c r="AL79" s="409"/>
      <c r="AM79" s="409"/>
      <c r="AO79" s="177"/>
      <c r="AP79" s="177"/>
      <c r="AQ79" s="177"/>
      <c r="AR79" s="139"/>
      <c r="AS79" s="139"/>
      <c r="AT79" s="139"/>
      <c r="AU79" s="177"/>
      <c r="AV79" s="177"/>
      <c r="AX79" s="411">
        <f t="shared" si="10"/>
        <v>0</v>
      </c>
      <c r="AY79" s="80" t="str">
        <f t="shared" si="11"/>
        <v>OK</v>
      </c>
      <c r="BA79" s="94"/>
      <c r="BB79" s="291"/>
      <c r="BC79" s="94"/>
      <c r="BD79" s="229"/>
      <c r="BE79" s="356"/>
      <c r="BG79" s="6">
        <f t="shared" si="12"/>
        <v>0</v>
      </c>
      <c r="BH79" s="186" t="str">
        <f t="shared" si="13"/>
        <v>N/A</v>
      </c>
      <c r="BI79" s="6" t="str">
        <f t="shared" si="19"/>
        <v>N/A</v>
      </c>
      <c r="BJ79" t="e">
        <f t="shared" si="18"/>
        <v>#DIV/0!</v>
      </c>
      <c r="BL79" t="str">
        <f>IF(ISBLANK('A2a.  Modified URRT Worksheet 1'!$G$78)=TRUE, "N/A", IF(O79*(1+'A2a.  Modified URRT Worksheet 1'!$G$78)='A2. Rate Change &amp; Enrollment'!P79, "OK", "ERROR"))</f>
        <v>N/A</v>
      </c>
      <c r="BM79" t="str">
        <f>IF(ISBLANK('A2a.  Modified URRT Worksheet 1'!$G$79)=TRUE, "N/A", IF(P79*(1+'A2a.  Modified URRT Worksheet 1'!$G$79)='A2. Rate Change &amp; Enrollment'!Q79, "OK", "ERROR"))</f>
        <v>N/A</v>
      </c>
      <c r="BN79" t="str">
        <f>IF(ISBLANK('A2a.  Modified URRT Worksheet 1'!$G$80)=TRUE, "N/A", IF(Q79*(1+'A2a.  Modified URRT Worksheet 1'!$G$80)='A2. Rate Change &amp; Enrollment'!R79, "OK", "ERROR"))</f>
        <v>N/A</v>
      </c>
      <c r="BO79" t="str">
        <f>IF(ISBLANK('A2a.  Modified URRT Worksheet 1'!$G$81)=TRUE, "N/A", IF(R79*(1+'A2a.  Modified URRT Worksheet 1'!$G$81)='A2. Rate Change &amp; Enrollment'!S79, "OK", "ERROR"))</f>
        <v>N/A</v>
      </c>
      <c r="BP79" t="str">
        <f>IF(ISBLANK('A2a.  Modified URRT Worksheet 1'!$G$82)=TRUE, "N/A", IF(S79*(1+'A2a.  Modified URRT Worksheet 1'!$G$82)='A2. Rate Change &amp; Enrollment'!T79, "OK", "ERROR"))</f>
        <v>N/A</v>
      </c>
      <c r="BQ79" t="str">
        <f>IF(ISBLANK('A2a.  Modified URRT Worksheet 1'!$G$83)=TRUE, "N/A", IF(T79*(1+'A2a.  Modified URRT Worksheet 1'!$G$83)='A2. Rate Change &amp; Enrollment'!U79, "OK", "ERROR"))</f>
        <v>N/A</v>
      </c>
      <c r="BR79" t="str">
        <f>IF(ISBLANK('A2a.  Modified URRT Worksheet 1'!$G$84)=TRUE, "N/A", IF(U79*(1+'A2a.  Modified URRT Worksheet 1'!$G$84)='A2. Rate Change &amp; Enrollment'!V79, "OK", "ERROR"))</f>
        <v>N/A</v>
      </c>
      <c r="BS79" t="str">
        <f>IF(ISBLANK('A2a.  Modified URRT Worksheet 1'!$G$85)=TRUE, "N/A", IF(V79*(1+'A2a.  Modified URRT Worksheet 1'!$G$85)='A2. Rate Change &amp; Enrollment'!W79, "OK", "ERROR"))</f>
        <v>N/A</v>
      </c>
      <c r="BT79" t="str">
        <f>IF(ISBLANK('A2a.  Modified URRT Worksheet 1'!$G$86)=TRUE, "N/A", IF(W79*(1+'A2a.  Modified URRT Worksheet 1'!$G$86)='A2. Rate Change &amp; Enrollment'!X79, "OK", "ERROR"))</f>
        <v>N/A</v>
      </c>
      <c r="BU79" t="str">
        <f>IF(ISBLANK('A2a.  Modified URRT Worksheet 1'!$G$87)=TRUE, "N/A", IF(X79*(1+'A2a.  Modified URRT Worksheet 1'!$G$87)='A2. Rate Change &amp; Enrollment'!Y79, "OK", "ERROR"))</f>
        <v>N/A</v>
      </c>
      <c r="BV79" t="str">
        <f>IF(ISBLANK('A2a.  Modified URRT Worksheet 1'!$G$88)=TRUE, "N/A", IF(Y79*(1+'A2a.  Modified URRT Worksheet 1'!$G$88)='A2. Rate Change &amp; Enrollment'!Z79, "OK", "ERROR"))</f>
        <v>N/A</v>
      </c>
      <c r="BW79" t="str">
        <f t="shared" si="14"/>
        <v>OK</v>
      </c>
      <c r="BY79" s="412">
        <f t="shared" si="15"/>
        <v>0</v>
      </c>
    </row>
    <row r="80" spans="1:77" x14ac:dyDescent="0.35">
      <c r="A80" t="s">
        <v>270</v>
      </c>
      <c r="B80" s="98"/>
      <c r="C80" s="98"/>
      <c r="D80" s="98"/>
      <c r="E80" s="135"/>
      <c r="F80" s="135"/>
      <c r="G80" s="135"/>
      <c r="I80" s="135"/>
      <c r="J80" s="135"/>
      <c r="K80" s="135"/>
      <c r="M80" s="131"/>
      <c r="N80" s="131"/>
      <c r="O80" s="131"/>
      <c r="P80" s="131"/>
      <c r="Q80" s="131"/>
      <c r="R80" s="131"/>
      <c r="S80" s="131"/>
      <c r="T80" s="131"/>
      <c r="U80" s="131"/>
      <c r="V80" s="131"/>
      <c r="W80" s="131"/>
      <c r="X80" s="131"/>
      <c r="Y80" s="131"/>
      <c r="Z80" s="131"/>
      <c r="AB80" s="142" t="e">
        <f t="shared" si="6"/>
        <v>#DIV/0!</v>
      </c>
      <c r="AC80" s="142" t="e">
        <f t="shared" si="7"/>
        <v>#DIV/0!</v>
      </c>
      <c r="AD80" s="6"/>
      <c r="AE80" s="88" t="e">
        <f t="shared" si="8"/>
        <v>#DIV/0!</v>
      </c>
      <c r="AF80" s="142" t="e">
        <f t="shared" si="9"/>
        <v>#DIV/0!</v>
      </c>
      <c r="AH80" s="12" t="e">
        <f t="shared" si="16"/>
        <v>#DIV/0!</v>
      </c>
      <c r="AI80" s="12" t="e">
        <f t="shared" si="17"/>
        <v>#DIV/0!</v>
      </c>
      <c r="AK80" s="409"/>
      <c r="AL80" s="409"/>
      <c r="AM80" s="409"/>
      <c r="AO80" s="177"/>
      <c r="AP80" s="177"/>
      <c r="AQ80" s="177"/>
      <c r="AR80" s="139"/>
      <c r="AS80" s="139"/>
      <c r="AT80" s="139"/>
      <c r="AU80" s="177"/>
      <c r="AV80" s="177"/>
      <c r="AX80" s="411">
        <f t="shared" si="10"/>
        <v>0</v>
      </c>
      <c r="AY80" s="80" t="str">
        <f t="shared" si="11"/>
        <v>OK</v>
      </c>
      <c r="BA80" s="94"/>
      <c r="BB80" s="291"/>
      <c r="BC80" s="94"/>
      <c r="BD80" s="229"/>
      <c r="BE80" s="356"/>
      <c r="BG80" s="6">
        <f t="shared" si="12"/>
        <v>0</v>
      </c>
      <c r="BH80" s="186" t="str">
        <f t="shared" si="13"/>
        <v>N/A</v>
      </c>
      <c r="BI80" s="6" t="str">
        <f t="shared" si="19"/>
        <v>N/A</v>
      </c>
      <c r="BJ80" t="e">
        <f t="shared" si="18"/>
        <v>#DIV/0!</v>
      </c>
      <c r="BL80" t="str">
        <f>IF(ISBLANK('A2a.  Modified URRT Worksheet 1'!$G$78)=TRUE, "N/A", IF(O80*(1+'A2a.  Modified URRT Worksheet 1'!$G$78)='A2. Rate Change &amp; Enrollment'!P80, "OK", "ERROR"))</f>
        <v>N/A</v>
      </c>
      <c r="BM80" t="str">
        <f>IF(ISBLANK('A2a.  Modified URRT Worksheet 1'!$G$79)=TRUE, "N/A", IF(P80*(1+'A2a.  Modified URRT Worksheet 1'!$G$79)='A2. Rate Change &amp; Enrollment'!Q80, "OK", "ERROR"))</f>
        <v>N/A</v>
      </c>
      <c r="BN80" t="str">
        <f>IF(ISBLANK('A2a.  Modified URRT Worksheet 1'!$G$80)=TRUE, "N/A", IF(Q80*(1+'A2a.  Modified URRT Worksheet 1'!$G$80)='A2. Rate Change &amp; Enrollment'!R80, "OK", "ERROR"))</f>
        <v>N/A</v>
      </c>
      <c r="BO80" t="str">
        <f>IF(ISBLANK('A2a.  Modified URRT Worksheet 1'!$G$81)=TRUE, "N/A", IF(R80*(1+'A2a.  Modified URRT Worksheet 1'!$G$81)='A2. Rate Change &amp; Enrollment'!S80, "OK", "ERROR"))</f>
        <v>N/A</v>
      </c>
      <c r="BP80" t="str">
        <f>IF(ISBLANK('A2a.  Modified URRT Worksheet 1'!$G$82)=TRUE, "N/A", IF(S80*(1+'A2a.  Modified URRT Worksheet 1'!$G$82)='A2. Rate Change &amp; Enrollment'!T80, "OK", "ERROR"))</f>
        <v>N/A</v>
      </c>
      <c r="BQ80" t="str">
        <f>IF(ISBLANK('A2a.  Modified URRT Worksheet 1'!$G$83)=TRUE, "N/A", IF(T80*(1+'A2a.  Modified URRT Worksheet 1'!$G$83)='A2. Rate Change &amp; Enrollment'!U80, "OK", "ERROR"))</f>
        <v>N/A</v>
      </c>
      <c r="BR80" t="str">
        <f>IF(ISBLANK('A2a.  Modified URRT Worksheet 1'!$G$84)=TRUE, "N/A", IF(U80*(1+'A2a.  Modified URRT Worksheet 1'!$G$84)='A2. Rate Change &amp; Enrollment'!V80, "OK", "ERROR"))</f>
        <v>N/A</v>
      </c>
      <c r="BS80" t="str">
        <f>IF(ISBLANK('A2a.  Modified URRT Worksheet 1'!$G$85)=TRUE, "N/A", IF(V80*(1+'A2a.  Modified URRT Worksheet 1'!$G$85)='A2. Rate Change &amp; Enrollment'!W80, "OK", "ERROR"))</f>
        <v>N/A</v>
      </c>
      <c r="BT80" t="str">
        <f>IF(ISBLANK('A2a.  Modified URRT Worksheet 1'!$G$86)=TRUE, "N/A", IF(W80*(1+'A2a.  Modified URRT Worksheet 1'!$G$86)='A2. Rate Change &amp; Enrollment'!X80, "OK", "ERROR"))</f>
        <v>N/A</v>
      </c>
      <c r="BU80" t="str">
        <f>IF(ISBLANK('A2a.  Modified URRT Worksheet 1'!$G$87)=TRUE, "N/A", IF(X80*(1+'A2a.  Modified URRT Worksheet 1'!$G$87)='A2. Rate Change &amp; Enrollment'!Y80, "OK", "ERROR"))</f>
        <v>N/A</v>
      </c>
      <c r="BV80" t="str">
        <f>IF(ISBLANK('A2a.  Modified URRT Worksheet 1'!$G$88)=TRUE, "N/A", IF(Y80*(1+'A2a.  Modified URRT Worksheet 1'!$G$88)='A2. Rate Change &amp; Enrollment'!Z80, "OK", "ERROR"))</f>
        <v>N/A</v>
      </c>
      <c r="BW80" t="str">
        <f t="shared" si="14"/>
        <v>OK</v>
      </c>
      <c r="BY80" s="412">
        <f t="shared" si="15"/>
        <v>0</v>
      </c>
    </row>
    <row r="81" spans="1:77" x14ac:dyDescent="0.35">
      <c r="A81" t="s">
        <v>271</v>
      </c>
      <c r="B81" s="98"/>
      <c r="C81" s="98"/>
      <c r="D81" s="98"/>
      <c r="E81" s="135"/>
      <c r="F81" s="135"/>
      <c r="G81" s="135"/>
      <c r="I81" s="135"/>
      <c r="J81" s="135"/>
      <c r="K81" s="135"/>
      <c r="M81" s="131"/>
      <c r="N81" s="131"/>
      <c r="O81" s="131"/>
      <c r="P81" s="131"/>
      <c r="Q81" s="131"/>
      <c r="R81" s="131"/>
      <c r="S81" s="131"/>
      <c r="T81" s="131"/>
      <c r="U81" s="131"/>
      <c r="V81" s="131"/>
      <c r="W81" s="131"/>
      <c r="X81" s="131"/>
      <c r="Y81" s="131"/>
      <c r="Z81" s="131"/>
      <c r="AB81" s="142" t="e">
        <f t="shared" si="6"/>
        <v>#DIV/0!</v>
      </c>
      <c r="AC81" s="142" t="e">
        <f t="shared" si="7"/>
        <v>#DIV/0!</v>
      </c>
      <c r="AD81" s="6"/>
      <c r="AE81" s="88" t="e">
        <f t="shared" si="8"/>
        <v>#DIV/0!</v>
      </c>
      <c r="AF81" s="142" t="e">
        <f t="shared" si="9"/>
        <v>#DIV/0!</v>
      </c>
      <c r="AH81" s="12" t="e">
        <f t="shared" si="16"/>
        <v>#DIV/0!</v>
      </c>
      <c r="AI81" s="12" t="e">
        <f t="shared" si="17"/>
        <v>#DIV/0!</v>
      </c>
      <c r="AK81" s="409"/>
      <c r="AL81" s="409"/>
      <c r="AM81" s="409"/>
      <c r="AO81" s="177"/>
      <c r="AP81" s="177"/>
      <c r="AQ81" s="177"/>
      <c r="AR81" s="139"/>
      <c r="AS81" s="139"/>
      <c r="AT81" s="139"/>
      <c r="AU81" s="177"/>
      <c r="AV81" s="177"/>
      <c r="AX81" s="411">
        <f t="shared" si="10"/>
        <v>0</v>
      </c>
      <c r="AY81" s="80" t="str">
        <f t="shared" si="11"/>
        <v>OK</v>
      </c>
      <c r="BA81" s="94"/>
      <c r="BB81" s="291"/>
      <c r="BC81" s="94"/>
      <c r="BD81" s="229"/>
      <c r="BE81" s="356"/>
      <c r="BG81" s="6">
        <f t="shared" si="12"/>
        <v>0</v>
      </c>
      <c r="BH81" s="186" t="str">
        <f t="shared" si="13"/>
        <v>N/A</v>
      </c>
      <c r="BI81" s="6" t="str">
        <f t="shared" si="19"/>
        <v>N/A</v>
      </c>
      <c r="BJ81" t="e">
        <f t="shared" si="18"/>
        <v>#DIV/0!</v>
      </c>
      <c r="BL81" t="str">
        <f>IF(ISBLANK('A2a.  Modified URRT Worksheet 1'!$G$78)=TRUE, "N/A", IF(O81*(1+'A2a.  Modified URRT Worksheet 1'!$G$78)='A2. Rate Change &amp; Enrollment'!P81, "OK", "ERROR"))</f>
        <v>N/A</v>
      </c>
      <c r="BM81" t="str">
        <f>IF(ISBLANK('A2a.  Modified URRT Worksheet 1'!$G$79)=TRUE, "N/A", IF(P81*(1+'A2a.  Modified URRT Worksheet 1'!$G$79)='A2. Rate Change &amp; Enrollment'!Q81, "OK", "ERROR"))</f>
        <v>N/A</v>
      </c>
      <c r="BN81" t="str">
        <f>IF(ISBLANK('A2a.  Modified URRT Worksheet 1'!$G$80)=TRUE, "N/A", IF(Q81*(1+'A2a.  Modified URRT Worksheet 1'!$G$80)='A2. Rate Change &amp; Enrollment'!R81, "OK", "ERROR"))</f>
        <v>N/A</v>
      </c>
      <c r="BO81" t="str">
        <f>IF(ISBLANK('A2a.  Modified URRT Worksheet 1'!$G$81)=TRUE, "N/A", IF(R81*(1+'A2a.  Modified URRT Worksheet 1'!$G$81)='A2. Rate Change &amp; Enrollment'!S81, "OK", "ERROR"))</f>
        <v>N/A</v>
      </c>
      <c r="BP81" t="str">
        <f>IF(ISBLANK('A2a.  Modified URRT Worksheet 1'!$G$82)=TRUE, "N/A", IF(S81*(1+'A2a.  Modified URRT Worksheet 1'!$G$82)='A2. Rate Change &amp; Enrollment'!T81, "OK", "ERROR"))</f>
        <v>N/A</v>
      </c>
      <c r="BQ81" t="str">
        <f>IF(ISBLANK('A2a.  Modified URRT Worksheet 1'!$G$83)=TRUE, "N/A", IF(T81*(1+'A2a.  Modified URRT Worksheet 1'!$G$83)='A2. Rate Change &amp; Enrollment'!U81, "OK", "ERROR"))</f>
        <v>N/A</v>
      </c>
      <c r="BR81" t="str">
        <f>IF(ISBLANK('A2a.  Modified URRT Worksheet 1'!$G$84)=TRUE, "N/A", IF(U81*(1+'A2a.  Modified URRT Worksheet 1'!$G$84)='A2. Rate Change &amp; Enrollment'!V81, "OK", "ERROR"))</f>
        <v>N/A</v>
      </c>
      <c r="BS81" t="str">
        <f>IF(ISBLANK('A2a.  Modified URRT Worksheet 1'!$G$85)=TRUE, "N/A", IF(V81*(1+'A2a.  Modified URRT Worksheet 1'!$G$85)='A2. Rate Change &amp; Enrollment'!W81, "OK", "ERROR"))</f>
        <v>N/A</v>
      </c>
      <c r="BT81" t="str">
        <f>IF(ISBLANK('A2a.  Modified URRT Worksheet 1'!$G$86)=TRUE, "N/A", IF(W81*(1+'A2a.  Modified URRT Worksheet 1'!$G$86)='A2. Rate Change &amp; Enrollment'!X81, "OK", "ERROR"))</f>
        <v>N/A</v>
      </c>
      <c r="BU81" t="str">
        <f>IF(ISBLANK('A2a.  Modified URRT Worksheet 1'!$G$87)=TRUE, "N/A", IF(X81*(1+'A2a.  Modified URRT Worksheet 1'!$G$87)='A2. Rate Change &amp; Enrollment'!Y81, "OK", "ERROR"))</f>
        <v>N/A</v>
      </c>
      <c r="BV81" t="str">
        <f>IF(ISBLANK('A2a.  Modified URRT Worksheet 1'!$G$88)=TRUE, "N/A", IF(Y81*(1+'A2a.  Modified URRT Worksheet 1'!$G$88)='A2. Rate Change &amp; Enrollment'!Z81, "OK", "ERROR"))</f>
        <v>N/A</v>
      </c>
      <c r="BW81" t="str">
        <f t="shared" si="14"/>
        <v>OK</v>
      </c>
      <c r="BY81" s="412">
        <f t="shared" si="15"/>
        <v>0</v>
      </c>
    </row>
    <row r="82" spans="1:77" x14ac:dyDescent="0.35">
      <c r="A82" t="s">
        <v>272</v>
      </c>
      <c r="B82" s="98"/>
      <c r="C82" s="98"/>
      <c r="D82" s="98"/>
      <c r="E82" s="135"/>
      <c r="F82" s="135"/>
      <c r="G82" s="135"/>
      <c r="I82" s="135"/>
      <c r="J82" s="135"/>
      <c r="K82" s="135"/>
      <c r="M82" s="131"/>
      <c r="N82" s="131"/>
      <c r="O82" s="131"/>
      <c r="P82" s="131"/>
      <c r="Q82" s="131"/>
      <c r="R82" s="131"/>
      <c r="S82" s="131"/>
      <c r="T82" s="131"/>
      <c r="U82" s="131"/>
      <c r="V82" s="131"/>
      <c r="W82" s="131"/>
      <c r="X82" s="131"/>
      <c r="Y82" s="131"/>
      <c r="Z82" s="131"/>
      <c r="AB82" s="142" t="e">
        <f t="shared" si="6"/>
        <v>#DIV/0!</v>
      </c>
      <c r="AC82" s="142" t="e">
        <f t="shared" si="7"/>
        <v>#DIV/0!</v>
      </c>
      <c r="AD82" s="6"/>
      <c r="AE82" s="88" t="e">
        <f t="shared" si="8"/>
        <v>#DIV/0!</v>
      </c>
      <c r="AF82" s="142" t="e">
        <f t="shared" si="9"/>
        <v>#DIV/0!</v>
      </c>
      <c r="AH82" s="12" t="e">
        <f t="shared" si="16"/>
        <v>#DIV/0!</v>
      </c>
      <c r="AI82" s="12" t="e">
        <f t="shared" si="17"/>
        <v>#DIV/0!</v>
      </c>
      <c r="AK82" s="409"/>
      <c r="AL82" s="409"/>
      <c r="AM82" s="409"/>
      <c r="AO82" s="177"/>
      <c r="AP82" s="177"/>
      <c r="AQ82" s="177"/>
      <c r="AR82" s="139"/>
      <c r="AS82" s="139"/>
      <c r="AT82" s="139"/>
      <c r="AU82" s="177"/>
      <c r="AV82" s="177"/>
      <c r="AX82" s="411">
        <f t="shared" si="10"/>
        <v>0</v>
      </c>
      <c r="AY82" s="80" t="str">
        <f t="shared" si="11"/>
        <v>OK</v>
      </c>
      <c r="BA82" s="94"/>
      <c r="BB82" s="291"/>
      <c r="BC82" s="94"/>
      <c r="BD82" s="229"/>
      <c r="BE82" s="356"/>
      <c r="BG82" s="6">
        <f t="shared" si="12"/>
        <v>0</v>
      </c>
      <c r="BH82" s="186" t="str">
        <f t="shared" si="13"/>
        <v>N/A</v>
      </c>
      <c r="BI82" s="6" t="str">
        <f t="shared" si="19"/>
        <v>N/A</v>
      </c>
      <c r="BJ82" t="e">
        <f t="shared" si="18"/>
        <v>#DIV/0!</v>
      </c>
      <c r="BL82" t="str">
        <f>IF(ISBLANK('A2a.  Modified URRT Worksheet 1'!$G$78)=TRUE, "N/A", IF(O82*(1+'A2a.  Modified URRT Worksheet 1'!$G$78)='A2. Rate Change &amp; Enrollment'!P82, "OK", "ERROR"))</f>
        <v>N/A</v>
      </c>
      <c r="BM82" t="str">
        <f>IF(ISBLANK('A2a.  Modified URRT Worksheet 1'!$G$79)=TRUE, "N/A", IF(P82*(1+'A2a.  Modified URRT Worksheet 1'!$G$79)='A2. Rate Change &amp; Enrollment'!Q82, "OK", "ERROR"))</f>
        <v>N/A</v>
      </c>
      <c r="BN82" t="str">
        <f>IF(ISBLANK('A2a.  Modified URRT Worksheet 1'!$G$80)=TRUE, "N/A", IF(Q82*(1+'A2a.  Modified URRT Worksheet 1'!$G$80)='A2. Rate Change &amp; Enrollment'!R82, "OK", "ERROR"))</f>
        <v>N/A</v>
      </c>
      <c r="BO82" t="str">
        <f>IF(ISBLANK('A2a.  Modified URRT Worksheet 1'!$G$81)=TRUE, "N/A", IF(R82*(1+'A2a.  Modified URRT Worksheet 1'!$G$81)='A2. Rate Change &amp; Enrollment'!S82, "OK", "ERROR"))</f>
        <v>N/A</v>
      </c>
      <c r="BP82" t="str">
        <f>IF(ISBLANK('A2a.  Modified URRT Worksheet 1'!$G$82)=TRUE, "N/A", IF(S82*(1+'A2a.  Modified URRT Worksheet 1'!$G$82)='A2. Rate Change &amp; Enrollment'!T82, "OK", "ERROR"))</f>
        <v>N/A</v>
      </c>
      <c r="BQ82" t="str">
        <f>IF(ISBLANK('A2a.  Modified URRT Worksheet 1'!$G$83)=TRUE, "N/A", IF(T82*(1+'A2a.  Modified URRT Worksheet 1'!$G$83)='A2. Rate Change &amp; Enrollment'!U82, "OK", "ERROR"))</f>
        <v>N/A</v>
      </c>
      <c r="BR82" t="str">
        <f>IF(ISBLANK('A2a.  Modified URRT Worksheet 1'!$G$84)=TRUE, "N/A", IF(U82*(1+'A2a.  Modified URRT Worksheet 1'!$G$84)='A2. Rate Change &amp; Enrollment'!V82, "OK", "ERROR"))</f>
        <v>N/A</v>
      </c>
      <c r="BS82" t="str">
        <f>IF(ISBLANK('A2a.  Modified URRT Worksheet 1'!$G$85)=TRUE, "N/A", IF(V82*(1+'A2a.  Modified URRT Worksheet 1'!$G$85)='A2. Rate Change &amp; Enrollment'!W82, "OK", "ERROR"))</f>
        <v>N/A</v>
      </c>
      <c r="BT82" t="str">
        <f>IF(ISBLANK('A2a.  Modified URRT Worksheet 1'!$G$86)=TRUE, "N/A", IF(W82*(1+'A2a.  Modified URRT Worksheet 1'!$G$86)='A2. Rate Change &amp; Enrollment'!X82, "OK", "ERROR"))</f>
        <v>N/A</v>
      </c>
      <c r="BU82" t="str">
        <f>IF(ISBLANK('A2a.  Modified URRT Worksheet 1'!$G$87)=TRUE, "N/A", IF(X82*(1+'A2a.  Modified URRT Worksheet 1'!$G$87)='A2. Rate Change &amp; Enrollment'!Y82, "OK", "ERROR"))</f>
        <v>N/A</v>
      </c>
      <c r="BV82" t="str">
        <f>IF(ISBLANK('A2a.  Modified URRT Worksheet 1'!$G$88)=TRUE, "N/A", IF(Y82*(1+'A2a.  Modified URRT Worksheet 1'!$G$88)='A2. Rate Change &amp; Enrollment'!Z82, "OK", "ERROR"))</f>
        <v>N/A</v>
      </c>
      <c r="BW82" t="str">
        <f t="shared" si="14"/>
        <v>OK</v>
      </c>
      <c r="BY82" s="412">
        <f t="shared" si="15"/>
        <v>0</v>
      </c>
    </row>
    <row r="83" spans="1:77" x14ac:dyDescent="0.35">
      <c r="A83" t="s">
        <v>273</v>
      </c>
      <c r="B83" s="98"/>
      <c r="C83" s="98"/>
      <c r="D83" s="98"/>
      <c r="E83" s="135"/>
      <c r="F83" s="135"/>
      <c r="G83" s="135"/>
      <c r="I83" s="135"/>
      <c r="J83" s="135"/>
      <c r="K83" s="135"/>
      <c r="M83" s="131"/>
      <c r="N83" s="131"/>
      <c r="O83" s="131"/>
      <c r="P83" s="131"/>
      <c r="Q83" s="131"/>
      <c r="R83" s="131"/>
      <c r="S83" s="131"/>
      <c r="T83" s="131"/>
      <c r="U83" s="131"/>
      <c r="V83" s="131"/>
      <c r="W83" s="131"/>
      <c r="X83" s="131"/>
      <c r="Y83" s="131"/>
      <c r="Z83" s="131"/>
      <c r="AB83" s="142" t="e">
        <f t="shared" si="6"/>
        <v>#DIV/0!</v>
      </c>
      <c r="AC83" s="142" t="e">
        <f t="shared" si="7"/>
        <v>#DIV/0!</v>
      </c>
      <c r="AD83" s="6"/>
      <c r="AE83" s="88" t="e">
        <f t="shared" si="8"/>
        <v>#DIV/0!</v>
      </c>
      <c r="AF83" s="142" t="e">
        <f t="shared" si="9"/>
        <v>#DIV/0!</v>
      </c>
      <c r="AH83" s="12" t="e">
        <f t="shared" si="16"/>
        <v>#DIV/0!</v>
      </c>
      <c r="AI83" s="12" t="e">
        <f t="shared" si="17"/>
        <v>#DIV/0!</v>
      </c>
      <c r="AK83" s="409"/>
      <c r="AL83" s="409"/>
      <c r="AM83" s="409"/>
      <c r="AO83" s="177"/>
      <c r="AP83" s="177"/>
      <c r="AQ83" s="177"/>
      <c r="AR83" s="139"/>
      <c r="AS83" s="139"/>
      <c r="AT83" s="139"/>
      <c r="AU83" s="177"/>
      <c r="AV83" s="177"/>
      <c r="AX83" s="411">
        <f t="shared" si="10"/>
        <v>0</v>
      </c>
      <c r="AY83" s="80" t="str">
        <f t="shared" si="11"/>
        <v>OK</v>
      </c>
      <c r="BA83" s="94"/>
      <c r="BB83" s="291"/>
      <c r="BC83" s="94"/>
      <c r="BD83" s="229"/>
      <c r="BE83" s="356"/>
      <c r="BG83" s="6">
        <f t="shared" si="12"/>
        <v>0</v>
      </c>
      <c r="BH83" s="186" t="str">
        <f t="shared" si="13"/>
        <v>N/A</v>
      </c>
      <c r="BI83" s="6" t="str">
        <f t="shared" si="19"/>
        <v>N/A</v>
      </c>
      <c r="BJ83" t="e">
        <f t="shared" si="18"/>
        <v>#DIV/0!</v>
      </c>
      <c r="BL83" t="str">
        <f>IF(ISBLANK('A2a.  Modified URRT Worksheet 1'!$G$78)=TRUE, "N/A", IF(O83*(1+'A2a.  Modified URRT Worksheet 1'!$G$78)='A2. Rate Change &amp; Enrollment'!P83, "OK", "ERROR"))</f>
        <v>N/A</v>
      </c>
      <c r="BM83" t="str">
        <f>IF(ISBLANK('A2a.  Modified URRT Worksheet 1'!$G$79)=TRUE, "N/A", IF(P83*(1+'A2a.  Modified URRT Worksheet 1'!$G$79)='A2. Rate Change &amp; Enrollment'!Q83, "OK", "ERROR"))</f>
        <v>N/A</v>
      </c>
      <c r="BN83" t="str">
        <f>IF(ISBLANK('A2a.  Modified URRT Worksheet 1'!$G$80)=TRUE, "N/A", IF(Q83*(1+'A2a.  Modified URRT Worksheet 1'!$G$80)='A2. Rate Change &amp; Enrollment'!R83, "OK", "ERROR"))</f>
        <v>N/A</v>
      </c>
      <c r="BO83" t="str">
        <f>IF(ISBLANK('A2a.  Modified URRT Worksheet 1'!$G$81)=TRUE, "N/A", IF(R83*(1+'A2a.  Modified URRT Worksheet 1'!$G$81)='A2. Rate Change &amp; Enrollment'!S83, "OK", "ERROR"))</f>
        <v>N/A</v>
      </c>
      <c r="BP83" t="str">
        <f>IF(ISBLANK('A2a.  Modified URRT Worksheet 1'!$G$82)=TRUE, "N/A", IF(S83*(1+'A2a.  Modified URRT Worksheet 1'!$G$82)='A2. Rate Change &amp; Enrollment'!T83, "OK", "ERROR"))</f>
        <v>N/A</v>
      </c>
      <c r="BQ83" t="str">
        <f>IF(ISBLANK('A2a.  Modified URRT Worksheet 1'!$G$83)=TRUE, "N/A", IF(T83*(1+'A2a.  Modified URRT Worksheet 1'!$G$83)='A2. Rate Change &amp; Enrollment'!U83, "OK", "ERROR"))</f>
        <v>N/A</v>
      </c>
      <c r="BR83" t="str">
        <f>IF(ISBLANK('A2a.  Modified URRT Worksheet 1'!$G$84)=TRUE, "N/A", IF(U83*(1+'A2a.  Modified URRT Worksheet 1'!$G$84)='A2. Rate Change &amp; Enrollment'!V83, "OK", "ERROR"))</f>
        <v>N/A</v>
      </c>
      <c r="BS83" t="str">
        <f>IF(ISBLANK('A2a.  Modified URRT Worksheet 1'!$G$85)=TRUE, "N/A", IF(V83*(1+'A2a.  Modified URRT Worksheet 1'!$G$85)='A2. Rate Change &amp; Enrollment'!W83, "OK", "ERROR"))</f>
        <v>N/A</v>
      </c>
      <c r="BT83" t="str">
        <f>IF(ISBLANK('A2a.  Modified URRT Worksheet 1'!$G$86)=TRUE, "N/A", IF(W83*(1+'A2a.  Modified URRT Worksheet 1'!$G$86)='A2. Rate Change &amp; Enrollment'!X83, "OK", "ERROR"))</f>
        <v>N/A</v>
      </c>
      <c r="BU83" t="str">
        <f>IF(ISBLANK('A2a.  Modified URRT Worksheet 1'!$G$87)=TRUE, "N/A", IF(X83*(1+'A2a.  Modified URRT Worksheet 1'!$G$87)='A2. Rate Change &amp; Enrollment'!Y83, "OK", "ERROR"))</f>
        <v>N/A</v>
      </c>
      <c r="BV83" t="str">
        <f>IF(ISBLANK('A2a.  Modified URRT Worksheet 1'!$G$88)=TRUE, "N/A", IF(Y83*(1+'A2a.  Modified URRT Worksheet 1'!$G$88)='A2. Rate Change &amp; Enrollment'!Z83, "OK", "ERROR"))</f>
        <v>N/A</v>
      </c>
      <c r="BW83" t="str">
        <f t="shared" si="14"/>
        <v>OK</v>
      </c>
      <c r="BY83" s="412">
        <f t="shared" si="15"/>
        <v>0</v>
      </c>
    </row>
    <row r="84" spans="1:77" x14ac:dyDescent="0.35">
      <c r="A84" t="s">
        <v>274</v>
      </c>
      <c r="B84" s="98"/>
      <c r="C84" s="98"/>
      <c r="D84" s="98"/>
      <c r="E84" s="135"/>
      <c r="F84" s="135"/>
      <c r="G84" s="135"/>
      <c r="I84" s="135"/>
      <c r="J84" s="135"/>
      <c r="K84" s="135"/>
      <c r="M84" s="131"/>
      <c r="N84" s="131"/>
      <c r="O84" s="131"/>
      <c r="P84" s="131"/>
      <c r="Q84" s="131"/>
      <c r="R84" s="131"/>
      <c r="S84" s="131"/>
      <c r="T84" s="131"/>
      <c r="U84" s="131"/>
      <c r="V84" s="131"/>
      <c r="W84" s="131"/>
      <c r="X84" s="131"/>
      <c r="Y84" s="131"/>
      <c r="Z84" s="131"/>
      <c r="AB84" s="142" t="e">
        <f t="shared" ref="AB84:AB147" si="20">O84/M84-1</f>
        <v>#DIV/0!</v>
      </c>
      <c r="AC84" s="142" t="e">
        <f t="shared" ref="AC84:AC147" si="21">O84/N84-1</f>
        <v>#DIV/0!</v>
      </c>
      <c r="AD84" s="6"/>
      <c r="AE84" s="88" t="e">
        <f t="shared" ref="AE84:AE147" si="22">E84/$E$10</f>
        <v>#DIV/0!</v>
      </c>
      <c r="AF84" s="142" t="e">
        <f t="shared" ref="AF84:AF147" si="23">I84/$I$10</f>
        <v>#DIV/0!</v>
      </c>
      <c r="AH84" s="12" t="e">
        <f t="shared" si="16"/>
        <v>#DIV/0!</v>
      </c>
      <c r="AI84" s="12" t="e">
        <f t="shared" si="17"/>
        <v>#DIV/0!</v>
      </c>
      <c r="AK84" s="409"/>
      <c r="AL84" s="409"/>
      <c r="AM84" s="409"/>
      <c r="AO84" s="177"/>
      <c r="AP84" s="177"/>
      <c r="AQ84" s="177"/>
      <c r="AR84" s="139"/>
      <c r="AS84" s="139"/>
      <c r="AT84" s="139"/>
      <c r="AU84" s="177"/>
      <c r="AV84" s="177"/>
      <c r="AX84" s="411">
        <f t="shared" ref="AX84:AX147" si="24">$AO$2*(PRODUCT(AO84:AQ84,AU84)/(1-AR84-AS84-AT84))*AV84</f>
        <v>0</v>
      </c>
      <c r="AY84" s="80" t="str">
        <f t="shared" ref="AY84:AY147" si="25">IF(ABS(O84-AX84)&gt;1, "ERROR", "OK")</f>
        <v>OK</v>
      </c>
      <c r="BA84" s="94"/>
      <c r="BB84" s="291"/>
      <c r="BC84" s="94"/>
      <c r="BD84" s="229"/>
      <c r="BE84" s="356"/>
      <c r="BG84" s="6">
        <f t="shared" ref="BG84:BG147" si="26">E84*AO84</f>
        <v>0</v>
      </c>
      <c r="BH84" s="186" t="str">
        <f t="shared" ref="BH84:BH147" si="27">IF(BA84="Platinum", AO84/$BH$3-1, IF(BA84="Gold", AO84/$BH$4-1, IF(BA84="Silver", AO84/$BH$5-1, IF( BA84="Bronze", AO84/$BH$6-1, IF(BA84="Catastrophic", AO84/$BH$7-1, "N/A")))))</f>
        <v>N/A</v>
      </c>
      <c r="BI84" s="6" t="str">
        <f t="shared" si="19"/>
        <v>N/A</v>
      </c>
      <c r="BJ84" t="e">
        <f t="shared" ref="BJ84:BJ147" si="28">IF(AND(AF84&gt;=5%, BE84&lt;95%), "Y", "N")</f>
        <v>#DIV/0!</v>
      </c>
      <c r="BL84" t="str">
        <f>IF(ISBLANK('A2a.  Modified URRT Worksheet 1'!$G$78)=TRUE, "N/A", IF(O84*(1+'A2a.  Modified URRT Worksheet 1'!$G$78)='A2. Rate Change &amp; Enrollment'!P84, "OK", "ERROR"))</f>
        <v>N/A</v>
      </c>
      <c r="BM84" t="str">
        <f>IF(ISBLANK('A2a.  Modified URRT Worksheet 1'!$G$79)=TRUE, "N/A", IF(P84*(1+'A2a.  Modified URRT Worksheet 1'!$G$79)='A2. Rate Change &amp; Enrollment'!Q84, "OK", "ERROR"))</f>
        <v>N/A</v>
      </c>
      <c r="BN84" t="str">
        <f>IF(ISBLANK('A2a.  Modified URRT Worksheet 1'!$G$80)=TRUE, "N/A", IF(Q84*(1+'A2a.  Modified URRT Worksheet 1'!$G$80)='A2. Rate Change &amp; Enrollment'!R84, "OK", "ERROR"))</f>
        <v>N/A</v>
      </c>
      <c r="BO84" t="str">
        <f>IF(ISBLANK('A2a.  Modified URRT Worksheet 1'!$G$81)=TRUE, "N/A", IF(R84*(1+'A2a.  Modified URRT Worksheet 1'!$G$81)='A2. Rate Change &amp; Enrollment'!S84, "OK", "ERROR"))</f>
        <v>N/A</v>
      </c>
      <c r="BP84" t="str">
        <f>IF(ISBLANK('A2a.  Modified URRT Worksheet 1'!$G$82)=TRUE, "N/A", IF(S84*(1+'A2a.  Modified URRT Worksheet 1'!$G$82)='A2. Rate Change &amp; Enrollment'!T84, "OK", "ERROR"))</f>
        <v>N/A</v>
      </c>
      <c r="BQ84" t="str">
        <f>IF(ISBLANK('A2a.  Modified URRT Worksheet 1'!$G$83)=TRUE, "N/A", IF(T84*(1+'A2a.  Modified URRT Worksheet 1'!$G$83)='A2. Rate Change &amp; Enrollment'!U84, "OK", "ERROR"))</f>
        <v>N/A</v>
      </c>
      <c r="BR84" t="str">
        <f>IF(ISBLANK('A2a.  Modified URRT Worksheet 1'!$G$84)=TRUE, "N/A", IF(U84*(1+'A2a.  Modified URRT Worksheet 1'!$G$84)='A2. Rate Change &amp; Enrollment'!V84, "OK", "ERROR"))</f>
        <v>N/A</v>
      </c>
      <c r="BS84" t="str">
        <f>IF(ISBLANK('A2a.  Modified URRT Worksheet 1'!$G$85)=TRUE, "N/A", IF(V84*(1+'A2a.  Modified URRT Worksheet 1'!$G$85)='A2. Rate Change &amp; Enrollment'!W84, "OK", "ERROR"))</f>
        <v>N/A</v>
      </c>
      <c r="BT84" t="str">
        <f>IF(ISBLANK('A2a.  Modified URRT Worksheet 1'!$G$86)=TRUE, "N/A", IF(W84*(1+'A2a.  Modified URRT Worksheet 1'!$G$86)='A2. Rate Change &amp; Enrollment'!X84, "OK", "ERROR"))</f>
        <v>N/A</v>
      </c>
      <c r="BU84" t="str">
        <f>IF(ISBLANK('A2a.  Modified URRT Worksheet 1'!$G$87)=TRUE, "N/A", IF(X84*(1+'A2a.  Modified URRT Worksheet 1'!$G$87)='A2. Rate Change &amp; Enrollment'!Y84, "OK", "ERROR"))</f>
        <v>N/A</v>
      </c>
      <c r="BV84" t="str">
        <f>IF(ISBLANK('A2a.  Modified URRT Worksheet 1'!$G$88)=TRUE, "N/A", IF(Y84*(1+'A2a.  Modified URRT Worksheet 1'!$G$88)='A2. Rate Change &amp; Enrollment'!Z84, "OK", "ERROR"))</f>
        <v>N/A</v>
      </c>
      <c r="BW84" t="str">
        <f t="shared" ref="BW84:BW147" si="29">IF(OR(BL84="ERROR", BM84="ERROR", BN84="ERROR", BO84="ERROR", BP84="ERROR", BQ84="ERROR", BR84="ERROR", BS84="ERROR", BT84="ERROR", BU84="ERROR", BV84="ERROR"), "ERROR", "OK")</f>
        <v>OK</v>
      </c>
      <c r="BY84" s="412">
        <f t="shared" ref="BY84:BY147" si="30">PRODUCT(AO84:AQ84,AU84)/(1-AR84-AS84-AT84)*AV84</f>
        <v>0</v>
      </c>
    </row>
    <row r="85" spans="1:77" x14ac:dyDescent="0.35">
      <c r="A85" t="s">
        <v>275</v>
      </c>
      <c r="B85" s="98"/>
      <c r="C85" s="98"/>
      <c r="D85" s="98"/>
      <c r="E85" s="135"/>
      <c r="F85" s="135"/>
      <c r="G85" s="135"/>
      <c r="I85" s="135"/>
      <c r="J85" s="135"/>
      <c r="K85" s="135"/>
      <c r="M85" s="131"/>
      <c r="N85" s="131"/>
      <c r="O85" s="131"/>
      <c r="P85" s="131"/>
      <c r="Q85" s="131"/>
      <c r="R85" s="131"/>
      <c r="S85" s="131"/>
      <c r="T85" s="131"/>
      <c r="U85" s="131"/>
      <c r="V85" s="131"/>
      <c r="W85" s="131"/>
      <c r="X85" s="131"/>
      <c r="Y85" s="131"/>
      <c r="Z85" s="131"/>
      <c r="AB85" s="142" t="e">
        <f t="shared" si="20"/>
        <v>#DIV/0!</v>
      </c>
      <c r="AC85" s="142" t="e">
        <f t="shared" si="21"/>
        <v>#DIV/0!</v>
      </c>
      <c r="AD85" s="6"/>
      <c r="AE85" s="88" t="e">
        <f t="shared" si="22"/>
        <v>#DIV/0!</v>
      </c>
      <c r="AF85" s="142" t="e">
        <f t="shared" si="23"/>
        <v>#DIV/0!</v>
      </c>
      <c r="AH85" s="12" t="e">
        <f t="shared" ref="AH85:AH148" si="31">IF(OR(AB85-$AB$11&gt;5%, $AB$11-AB85&gt;5%), "Y", "N")</f>
        <v>#DIV/0!</v>
      </c>
      <c r="AI85" s="12" t="e">
        <f t="shared" ref="AI85:AI148" si="32">IF(AND(AH85="Y", AF85&gt;5%), "Y", "N")</f>
        <v>#DIV/0!</v>
      </c>
      <c r="AK85" s="409"/>
      <c r="AL85" s="409"/>
      <c r="AM85" s="409"/>
      <c r="AO85" s="177"/>
      <c r="AP85" s="177"/>
      <c r="AQ85" s="177"/>
      <c r="AR85" s="139"/>
      <c r="AS85" s="139"/>
      <c r="AT85" s="139"/>
      <c r="AU85" s="177"/>
      <c r="AV85" s="177"/>
      <c r="AX85" s="411">
        <f t="shared" si="24"/>
        <v>0</v>
      </c>
      <c r="AY85" s="80" t="str">
        <f t="shared" si="25"/>
        <v>OK</v>
      </c>
      <c r="BA85" s="94"/>
      <c r="BB85" s="291"/>
      <c r="BC85" s="94"/>
      <c r="BD85" s="229"/>
      <c r="BE85" s="356"/>
      <c r="BG85" s="6">
        <f t="shared" si="26"/>
        <v>0</v>
      </c>
      <c r="BH85" s="186" t="str">
        <f t="shared" si="27"/>
        <v>N/A</v>
      </c>
      <c r="BI85" s="6" t="str">
        <f t="shared" si="19"/>
        <v>N/A</v>
      </c>
      <c r="BJ85" t="e">
        <f t="shared" si="28"/>
        <v>#DIV/0!</v>
      </c>
      <c r="BL85" t="str">
        <f>IF(ISBLANK('A2a.  Modified URRT Worksheet 1'!$G$78)=TRUE, "N/A", IF(O85*(1+'A2a.  Modified URRT Worksheet 1'!$G$78)='A2. Rate Change &amp; Enrollment'!P85, "OK", "ERROR"))</f>
        <v>N/A</v>
      </c>
      <c r="BM85" t="str">
        <f>IF(ISBLANK('A2a.  Modified URRT Worksheet 1'!$G$79)=TRUE, "N/A", IF(P85*(1+'A2a.  Modified URRT Worksheet 1'!$G$79)='A2. Rate Change &amp; Enrollment'!Q85, "OK", "ERROR"))</f>
        <v>N/A</v>
      </c>
      <c r="BN85" t="str">
        <f>IF(ISBLANK('A2a.  Modified URRT Worksheet 1'!$G$80)=TRUE, "N/A", IF(Q85*(1+'A2a.  Modified URRT Worksheet 1'!$G$80)='A2. Rate Change &amp; Enrollment'!R85, "OK", "ERROR"))</f>
        <v>N/A</v>
      </c>
      <c r="BO85" t="str">
        <f>IF(ISBLANK('A2a.  Modified URRT Worksheet 1'!$G$81)=TRUE, "N/A", IF(R85*(1+'A2a.  Modified URRT Worksheet 1'!$G$81)='A2. Rate Change &amp; Enrollment'!S85, "OK", "ERROR"))</f>
        <v>N/A</v>
      </c>
      <c r="BP85" t="str">
        <f>IF(ISBLANK('A2a.  Modified URRT Worksheet 1'!$G$82)=TRUE, "N/A", IF(S85*(1+'A2a.  Modified URRT Worksheet 1'!$G$82)='A2. Rate Change &amp; Enrollment'!T85, "OK", "ERROR"))</f>
        <v>N/A</v>
      </c>
      <c r="BQ85" t="str">
        <f>IF(ISBLANK('A2a.  Modified URRT Worksheet 1'!$G$83)=TRUE, "N/A", IF(T85*(1+'A2a.  Modified URRT Worksheet 1'!$G$83)='A2. Rate Change &amp; Enrollment'!U85, "OK", "ERROR"))</f>
        <v>N/A</v>
      </c>
      <c r="BR85" t="str">
        <f>IF(ISBLANK('A2a.  Modified URRT Worksheet 1'!$G$84)=TRUE, "N/A", IF(U85*(1+'A2a.  Modified URRT Worksheet 1'!$G$84)='A2. Rate Change &amp; Enrollment'!V85, "OK", "ERROR"))</f>
        <v>N/A</v>
      </c>
      <c r="BS85" t="str">
        <f>IF(ISBLANK('A2a.  Modified URRT Worksheet 1'!$G$85)=TRUE, "N/A", IF(V85*(1+'A2a.  Modified URRT Worksheet 1'!$G$85)='A2. Rate Change &amp; Enrollment'!W85, "OK", "ERROR"))</f>
        <v>N/A</v>
      </c>
      <c r="BT85" t="str">
        <f>IF(ISBLANK('A2a.  Modified URRT Worksheet 1'!$G$86)=TRUE, "N/A", IF(W85*(1+'A2a.  Modified URRT Worksheet 1'!$G$86)='A2. Rate Change &amp; Enrollment'!X85, "OK", "ERROR"))</f>
        <v>N/A</v>
      </c>
      <c r="BU85" t="str">
        <f>IF(ISBLANK('A2a.  Modified URRT Worksheet 1'!$G$87)=TRUE, "N/A", IF(X85*(1+'A2a.  Modified URRT Worksheet 1'!$G$87)='A2. Rate Change &amp; Enrollment'!Y85, "OK", "ERROR"))</f>
        <v>N/A</v>
      </c>
      <c r="BV85" t="str">
        <f>IF(ISBLANK('A2a.  Modified URRT Worksheet 1'!$G$88)=TRUE, "N/A", IF(Y85*(1+'A2a.  Modified URRT Worksheet 1'!$G$88)='A2. Rate Change &amp; Enrollment'!Z85, "OK", "ERROR"))</f>
        <v>N/A</v>
      </c>
      <c r="BW85" t="str">
        <f t="shared" si="29"/>
        <v>OK</v>
      </c>
      <c r="BY85" s="412">
        <f t="shared" si="30"/>
        <v>0</v>
      </c>
    </row>
    <row r="86" spans="1:77" x14ac:dyDescent="0.35">
      <c r="A86" t="s">
        <v>276</v>
      </c>
      <c r="B86" s="98"/>
      <c r="C86" s="98"/>
      <c r="D86" s="98"/>
      <c r="E86" s="135"/>
      <c r="F86" s="135"/>
      <c r="G86" s="135"/>
      <c r="I86" s="135"/>
      <c r="J86" s="135"/>
      <c r="K86" s="135"/>
      <c r="M86" s="131"/>
      <c r="N86" s="131"/>
      <c r="O86" s="131"/>
      <c r="P86" s="131"/>
      <c r="Q86" s="131"/>
      <c r="R86" s="131"/>
      <c r="S86" s="131"/>
      <c r="T86" s="131"/>
      <c r="U86" s="131"/>
      <c r="V86" s="131"/>
      <c r="W86" s="131"/>
      <c r="X86" s="131"/>
      <c r="Y86" s="131"/>
      <c r="Z86" s="131"/>
      <c r="AB86" s="142" t="e">
        <f t="shared" si="20"/>
        <v>#DIV/0!</v>
      </c>
      <c r="AC86" s="142" t="e">
        <f t="shared" si="21"/>
        <v>#DIV/0!</v>
      </c>
      <c r="AD86" s="6"/>
      <c r="AE86" s="88" t="e">
        <f t="shared" si="22"/>
        <v>#DIV/0!</v>
      </c>
      <c r="AF86" s="142" t="e">
        <f t="shared" si="23"/>
        <v>#DIV/0!</v>
      </c>
      <c r="AH86" s="12" t="e">
        <f t="shared" si="31"/>
        <v>#DIV/0!</v>
      </c>
      <c r="AI86" s="12" t="e">
        <f t="shared" si="32"/>
        <v>#DIV/0!</v>
      </c>
      <c r="AK86" s="409"/>
      <c r="AL86" s="409"/>
      <c r="AM86" s="409"/>
      <c r="AO86" s="177"/>
      <c r="AP86" s="177"/>
      <c r="AQ86" s="177"/>
      <c r="AR86" s="139"/>
      <c r="AS86" s="139"/>
      <c r="AT86" s="139"/>
      <c r="AU86" s="177"/>
      <c r="AV86" s="177"/>
      <c r="AX86" s="411">
        <f t="shared" si="24"/>
        <v>0</v>
      </c>
      <c r="AY86" s="80" t="str">
        <f t="shared" si="25"/>
        <v>OK</v>
      </c>
      <c r="BA86" s="94"/>
      <c r="BB86" s="291"/>
      <c r="BC86" s="94"/>
      <c r="BD86" s="229"/>
      <c r="BE86" s="356"/>
      <c r="BG86" s="6">
        <f t="shared" si="26"/>
        <v>0</v>
      </c>
      <c r="BH86" s="186" t="str">
        <f t="shared" si="27"/>
        <v>N/A</v>
      </c>
      <c r="BI86" s="6" t="str">
        <f t="shared" ref="BI86:BI149" si="33">IF(BH86="N/A", "N/A", IF(BH86&gt;10%, "Y", IF(BH86&lt;-10%, "Y", "N")))</f>
        <v>N/A</v>
      </c>
      <c r="BJ86" t="e">
        <f t="shared" si="28"/>
        <v>#DIV/0!</v>
      </c>
      <c r="BL86" t="str">
        <f>IF(ISBLANK('A2a.  Modified URRT Worksheet 1'!$G$78)=TRUE, "N/A", IF(O86*(1+'A2a.  Modified URRT Worksheet 1'!$G$78)='A2. Rate Change &amp; Enrollment'!P86, "OK", "ERROR"))</f>
        <v>N/A</v>
      </c>
      <c r="BM86" t="str">
        <f>IF(ISBLANK('A2a.  Modified URRT Worksheet 1'!$G$79)=TRUE, "N/A", IF(P86*(1+'A2a.  Modified URRT Worksheet 1'!$G$79)='A2. Rate Change &amp; Enrollment'!Q86, "OK", "ERROR"))</f>
        <v>N/A</v>
      </c>
      <c r="BN86" t="str">
        <f>IF(ISBLANK('A2a.  Modified URRT Worksheet 1'!$G$80)=TRUE, "N/A", IF(Q86*(1+'A2a.  Modified URRT Worksheet 1'!$G$80)='A2. Rate Change &amp; Enrollment'!R86, "OK", "ERROR"))</f>
        <v>N/A</v>
      </c>
      <c r="BO86" t="str">
        <f>IF(ISBLANK('A2a.  Modified URRT Worksheet 1'!$G$81)=TRUE, "N/A", IF(R86*(1+'A2a.  Modified URRT Worksheet 1'!$G$81)='A2. Rate Change &amp; Enrollment'!S86, "OK", "ERROR"))</f>
        <v>N/A</v>
      </c>
      <c r="BP86" t="str">
        <f>IF(ISBLANK('A2a.  Modified URRT Worksheet 1'!$G$82)=TRUE, "N/A", IF(S86*(1+'A2a.  Modified URRT Worksheet 1'!$G$82)='A2. Rate Change &amp; Enrollment'!T86, "OK", "ERROR"))</f>
        <v>N/A</v>
      </c>
      <c r="BQ86" t="str">
        <f>IF(ISBLANK('A2a.  Modified URRT Worksheet 1'!$G$83)=TRUE, "N/A", IF(T86*(1+'A2a.  Modified URRT Worksheet 1'!$G$83)='A2. Rate Change &amp; Enrollment'!U86, "OK", "ERROR"))</f>
        <v>N/A</v>
      </c>
      <c r="BR86" t="str">
        <f>IF(ISBLANK('A2a.  Modified URRT Worksheet 1'!$G$84)=TRUE, "N/A", IF(U86*(1+'A2a.  Modified URRT Worksheet 1'!$G$84)='A2. Rate Change &amp; Enrollment'!V86, "OK", "ERROR"))</f>
        <v>N/A</v>
      </c>
      <c r="BS86" t="str">
        <f>IF(ISBLANK('A2a.  Modified URRT Worksheet 1'!$G$85)=TRUE, "N/A", IF(V86*(1+'A2a.  Modified URRT Worksheet 1'!$G$85)='A2. Rate Change &amp; Enrollment'!W86, "OK", "ERROR"))</f>
        <v>N/A</v>
      </c>
      <c r="BT86" t="str">
        <f>IF(ISBLANK('A2a.  Modified URRT Worksheet 1'!$G$86)=TRUE, "N/A", IF(W86*(1+'A2a.  Modified URRT Worksheet 1'!$G$86)='A2. Rate Change &amp; Enrollment'!X86, "OK", "ERROR"))</f>
        <v>N/A</v>
      </c>
      <c r="BU86" t="str">
        <f>IF(ISBLANK('A2a.  Modified URRT Worksheet 1'!$G$87)=TRUE, "N/A", IF(X86*(1+'A2a.  Modified URRT Worksheet 1'!$G$87)='A2. Rate Change &amp; Enrollment'!Y86, "OK", "ERROR"))</f>
        <v>N/A</v>
      </c>
      <c r="BV86" t="str">
        <f>IF(ISBLANK('A2a.  Modified URRT Worksheet 1'!$G$88)=TRUE, "N/A", IF(Y86*(1+'A2a.  Modified URRT Worksheet 1'!$G$88)='A2. Rate Change &amp; Enrollment'!Z86, "OK", "ERROR"))</f>
        <v>N/A</v>
      </c>
      <c r="BW86" t="str">
        <f t="shared" si="29"/>
        <v>OK</v>
      </c>
      <c r="BY86" s="412">
        <f t="shared" si="30"/>
        <v>0</v>
      </c>
    </row>
    <row r="87" spans="1:77" x14ac:dyDescent="0.35">
      <c r="A87" t="s">
        <v>277</v>
      </c>
      <c r="B87" s="98"/>
      <c r="C87" s="98"/>
      <c r="D87" s="98"/>
      <c r="E87" s="135"/>
      <c r="F87" s="135"/>
      <c r="G87" s="135"/>
      <c r="I87" s="135"/>
      <c r="J87" s="135"/>
      <c r="K87" s="135"/>
      <c r="M87" s="131"/>
      <c r="N87" s="131"/>
      <c r="O87" s="131"/>
      <c r="P87" s="131"/>
      <c r="Q87" s="131"/>
      <c r="R87" s="131"/>
      <c r="S87" s="131"/>
      <c r="T87" s="131"/>
      <c r="U87" s="131"/>
      <c r="V87" s="131"/>
      <c r="W87" s="131"/>
      <c r="X87" s="131"/>
      <c r="Y87" s="131"/>
      <c r="Z87" s="131"/>
      <c r="AB87" s="142" t="e">
        <f t="shared" si="20"/>
        <v>#DIV/0!</v>
      </c>
      <c r="AC87" s="142" t="e">
        <f t="shared" si="21"/>
        <v>#DIV/0!</v>
      </c>
      <c r="AD87" s="6"/>
      <c r="AE87" s="88" t="e">
        <f t="shared" si="22"/>
        <v>#DIV/0!</v>
      </c>
      <c r="AF87" s="142" t="e">
        <f t="shared" si="23"/>
        <v>#DIV/0!</v>
      </c>
      <c r="AH87" s="12" t="e">
        <f t="shared" si="31"/>
        <v>#DIV/0!</v>
      </c>
      <c r="AI87" s="12" t="e">
        <f t="shared" si="32"/>
        <v>#DIV/0!</v>
      </c>
      <c r="AK87" s="409"/>
      <c r="AL87" s="409"/>
      <c r="AM87" s="409"/>
      <c r="AO87" s="177"/>
      <c r="AP87" s="177"/>
      <c r="AQ87" s="177"/>
      <c r="AR87" s="139"/>
      <c r="AS87" s="139"/>
      <c r="AT87" s="139"/>
      <c r="AU87" s="177"/>
      <c r="AV87" s="177"/>
      <c r="AX87" s="411">
        <f t="shared" si="24"/>
        <v>0</v>
      </c>
      <c r="AY87" s="80" t="str">
        <f t="shared" si="25"/>
        <v>OK</v>
      </c>
      <c r="BA87" s="94"/>
      <c r="BB87" s="291"/>
      <c r="BC87" s="94"/>
      <c r="BD87" s="229"/>
      <c r="BE87" s="356"/>
      <c r="BG87" s="6">
        <f t="shared" si="26"/>
        <v>0</v>
      </c>
      <c r="BH87" s="186" t="str">
        <f t="shared" si="27"/>
        <v>N/A</v>
      </c>
      <c r="BI87" s="6" t="str">
        <f t="shared" si="33"/>
        <v>N/A</v>
      </c>
      <c r="BJ87" t="e">
        <f t="shared" si="28"/>
        <v>#DIV/0!</v>
      </c>
      <c r="BL87" t="str">
        <f>IF(ISBLANK('A2a.  Modified URRT Worksheet 1'!$G$78)=TRUE, "N/A", IF(O87*(1+'A2a.  Modified URRT Worksheet 1'!$G$78)='A2. Rate Change &amp; Enrollment'!P87, "OK", "ERROR"))</f>
        <v>N/A</v>
      </c>
      <c r="BM87" t="str">
        <f>IF(ISBLANK('A2a.  Modified URRT Worksheet 1'!$G$79)=TRUE, "N/A", IF(P87*(1+'A2a.  Modified URRT Worksheet 1'!$G$79)='A2. Rate Change &amp; Enrollment'!Q87, "OK", "ERROR"))</f>
        <v>N/A</v>
      </c>
      <c r="BN87" t="str">
        <f>IF(ISBLANK('A2a.  Modified URRT Worksheet 1'!$G$80)=TRUE, "N/A", IF(Q87*(1+'A2a.  Modified URRT Worksheet 1'!$G$80)='A2. Rate Change &amp; Enrollment'!R87, "OK", "ERROR"))</f>
        <v>N/A</v>
      </c>
      <c r="BO87" t="str">
        <f>IF(ISBLANK('A2a.  Modified URRT Worksheet 1'!$G$81)=TRUE, "N/A", IF(R87*(1+'A2a.  Modified URRT Worksheet 1'!$G$81)='A2. Rate Change &amp; Enrollment'!S87, "OK", "ERROR"))</f>
        <v>N/A</v>
      </c>
      <c r="BP87" t="str">
        <f>IF(ISBLANK('A2a.  Modified URRT Worksheet 1'!$G$82)=TRUE, "N/A", IF(S87*(1+'A2a.  Modified URRT Worksheet 1'!$G$82)='A2. Rate Change &amp; Enrollment'!T87, "OK", "ERROR"))</f>
        <v>N/A</v>
      </c>
      <c r="BQ87" t="str">
        <f>IF(ISBLANK('A2a.  Modified URRT Worksheet 1'!$G$83)=TRUE, "N/A", IF(T87*(1+'A2a.  Modified URRT Worksheet 1'!$G$83)='A2. Rate Change &amp; Enrollment'!U87, "OK", "ERROR"))</f>
        <v>N/A</v>
      </c>
      <c r="BR87" t="str">
        <f>IF(ISBLANK('A2a.  Modified URRT Worksheet 1'!$G$84)=TRUE, "N/A", IF(U87*(1+'A2a.  Modified URRT Worksheet 1'!$G$84)='A2. Rate Change &amp; Enrollment'!V87, "OK", "ERROR"))</f>
        <v>N/A</v>
      </c>
      <c r="BS87" t="str">
        <f>IF(ISBLANK('A2a.  Modified URRT Worksheet 1'!$G$85)=TRUE, "N/A", IF(V87*(1+'A2a.  Modified URRT Worksheet 1'!$G$85)='A2. Rate Change &amp; Enrollment'!W87, "OK", "ERROR"))</f>
        <v>N/A</v>
      </c>
      <c r="BT87" t="str">
        <f>IF(ISBLANK('A2a.  Modified URRT Worksheet 1'!$G$86)=TRUE, "N/A", IF(W87*(1+'A2a.  Modified URRT Worksheet 1'!$G$86)='A2. Rate Change &amp; Enrollment'!X87, "OK", "ERROR"))</f>
        <v>N/A</v>
      </c>
      <c r="BU87" t="str">
        <f>IF(ISBLANK('A2a.  Modified URRT Worksheet 1'!$G$87)=TRUE, "N/A", IF(X87*(1+'A2a.  Modified URRT Worksheet 1'!$G$87)='A2. Rate Change &amp; Enrollment'!Y87, "OK", "ERROR"))</f>
        <v>N/A</v>
      </c>
      <c r="BV87" t="str">
        <f>IF(ISBLANK('A2a.  Modified URRT Worksheet 1'!$G$88)=TRUE, "N/A", IF(Y87*(1+'A2a.  Modified URRT Worksheet 1'!$G$88)='A2. Rate Change &amp; Enrollment'!Z87, "OK", "ERROR"))</f>
        <v>N/A</v>
      </c>
      <c r="BW87" t="str">
        <f t="shared" si="29"/>
        <v>OK</v>
      </c>
      <c r="BY87" s="412">
        <f t="shared" si="30"/>
        <v>0</v>
      </c>
    </row>
    <row r="88" spans="1:77" x14ac:dyDescent="0.35">
      <c r="A88" t="s">
        <v>278</v>
      </c>
      <c r="B88" s="98"/>
      <c r="C88" s="98"/>
      <c r="D88" s="98"/>
      <c r="E88" s="135"/>
      <c r="F88" s="135"/>
      <c r="G88" s="135"/>
      <c r="I88" s="135"/>
      <c r="J88" s="135"/>
      <c r="K88" s="135"/>
      <c r="M88" s="131"/>
      <c r="N88" s="131"/>
      <c r="O88" s="131"/>
      <c r="P88" s="131"/>
      <c r="Q88" s="131"/>
      <c r="R88" s="131"/>
      <c r="S88" s="131"/>
      <c r="T88" s="131"/>
      <c r="U88" s="131"/>
      <c r="V88" s="131"/>
      <c r="W88" s="131"/>
      <c r="X88" s="131"/>
      <c r="Y88" s="131"/>
      <c r="Z88" s="131"/>
      <c r="AB88" s="142" t="e">
        <f t="shared" si="20"/>
        <v>#DIV/0!</v>
      </c>
      <c r="AC88" s="142" t="e">
        <f t="shared" si="21"/>
        <v>#DIV/0!</v>
      </c>
      <c r="AD88" s="6"/>
      <c r="AE88" s="88" t="e">
        <f t="shared" si="22"/>
        <v>#DIV/0!</v>
      </c>
      <c r="AF88" s="142" t="e">
        <f t="shared" si="23"/>
        <v>#DIV/0!</v>
      </c>
      <c r="AH88" s="12" t="e">
        <f t="shared" si="31"/>
        <v>#DIV/0!</v>
      </c>
      <c r="AI88" s="12" t="e">
        <f t="shared" si="32"/>
        <v>#DIV/0!</v>
      </c>
      <c r="AK88" s="409"/>
      <c r="AL88" s="409"/>
      <c r="AM88" s="409"/>
      <c r="AO88" s="177"/>
      <c r="AP88" s="177"/>
      <c r="AQ88" s="177"/>
      <c r="AR88" s="139"/>
      <c r="AS88" s="139"/>
      <c r="AT88" s="139"/>
      <c r="AU88" s="177"/>
      <c r="AV88" s="177"/>
      <c r="AX88" s="411">
        <f t="shared" si="24"/>
        <v>0</v>
      </c>
      <c r="AY88" s="80" t="str">
        <f t="shared" si="25"/>
        <v>OK</v>
      </c>
      <c r="BA88" s="94"/>
      <c r="BB88" s="291"/>
      <c r="BC88" s="94"/>
      <c r="BD88" s="229"/>
      <c r="BE88" s="356"/>
      <c r="BG88" s="6">
        <f t="shared" si="26"/>
        <v>0</v>
      </c>
      <c r="BH88" s="186" t="str">
        <f t="shared" si="27"/>
        <v>N/A</v>
      </c>
      <c r="BI88" s="6" t="str">
        <f t="shared" si="33"/>
        <v>N/A</v>
      </c>
      <c r="BJ88" t="e">
        <f t="shared" si="28"/>
        <v>#DIV/0!</v>
      </c>
      <c r="BL88" t="str">
        <f>IF(ISBLANK('A2a.  Modified URRT Worksheet 1'!$G$78)=TRUE, "N/A", IF(O88*(1+'A2a.  Modified URRT Worksheet 1'!$G$78)='A2. Rate Change &amp; Enrollment'!P88, "OK", "ERROR"))</f>
        <v>N/A</v>
      </c>
      <c r="BM88" t="str">
        <f>IF(ISBLANK('A2a.  Modified URRT Worksheet 1'!$G$79)=TRUE, "N/A", IF(P88*(1+'A2a.  Modified URRT Worksheet 1'!$G$79)='A2. Rate Change &amp; Enrollment'!Q88, "OK", "ERROR"))</f>
        <v>N/A</v>
      </c>
      <c r="BN88" t="str">
        <f>IF(ISBLANK('A2a.  Modified URRT Worksheet 1'!$G$80)=TRUE, "N/A", IF(Q88*(1+'A2a.  Modified URRT Worksheet 1'!$G$80)='A2. Rate Change &amp; Enrollment'!R88, "OK", "ERROR"))</f>
        <v>N/A</v>
      </c>
      <c r="BO88" t="str">
        <f>IF(ISBLANK('A2a.  Modified URRT Worksheet 1'!$G$81)=TRUE, "N/A", IF(R88*(1+'A2a.  Modified URRT Worksheet 1'!$G$81)='A2. Rate Change &amp; Enrollment'!S88, "OK", "ERROR"))</f>
        <v>N/A</v>
      </c>
      <c r="BP88" t="str">
        <f>IF(ISBLANK('A2a.  Modified URRT Worksheet 1'!$G$82)=TRUE, "N/A", IF(S88*(1+'A2a.  Modified URRT Worksheet 1'!$G$82)='A2. Rate Change &amp; Enrollment'!T88, "OK", "ERROR"))</f>
        <v>N/A</v>
      </c>
      <c r="BQ88" t="str">
        <f>IF(ISBLANK('A2a.  Modified URRT Worksheet 1'!$G$83)=TRUE, "N/A", IF(T88*(1+'A2a.  Modified URRT Worksheet 1'!$G$83)='A2. Rate Change &amp; Enrollment'!U88, "OK", "ERROR"))</f>
        <v>N/A</v>
      </c>
      <c r="BR88" t="str">
        <f>IF(ISBLANK('A2a.  Modified URRT Worksheet 1'!$G$84)=TRUE, "N/A", IF(U88*(1+'A2a.  Modified URRT Worksheet 1'!$G$84)='A2. Rate Change &amp; Enrollment'!V88, "OK", "ERROR"))</f>
        <v>N/A</v>
      </c>
      <c r="BS88" t="str">
        <f>IF(ISBLANK('A2a.  Modified URRT Worksheet 1'!$G$85)=TRUE, "N/A", IF(V88*(1+'A2a.  Modified URRT Worksheet 1'!$G$85)='A2. Rate Change &amp; Enrollment'!W88, "OK", "ERROR"))</f>
        <v>N/A</v>
      </c>
      <c r="BT88" t="str">
        <f>IF(ISBLANK('A2a.  Modified URRT Worksheet 1'!$G$86)=TRUE, "N/A", IF(W88*(1+'A2a.  Modified URRT Worksheet 1'!$G$86)='A2. Rate Change &amp; Enrollment'!X88, "OK", "ERROR"))</f>
        <v>N/A</v>
      </c>
      <c r="BU88" t="str">
        <f>IF(ISBLANK('A2a.  Modified URRT Worksheet 1'!$G$87)=TRUE, "N/A", IF(X88*(1+'A2a.  Modified URRT Worksheet 1'!$G$87)='A2. Rate Change &amp; Enrollment'!Y88, "OK", "ERROR"))</f>
        <v>N/A</v>
      </c>
      <c r="BV88" t="str">
        <f>IF(ISBLANK('A2a.  Modified URRT Worksheet 1'!$G$88)=TRUE, "N/A", IF(Y88*(1+'A2a.  Modified URRT Worksheet 1'!$G$88)='A2. Rate Change &amp; Enrollment'!Z88, "OK", "ERROR"))</f>
        <v>N/A</v>
      </c>
      <c r="BW88" t="str">
        <f t="shared" si="29"/>
        <v>OK</v>
      </c>
      <c r="BY88" s="412">
        <f t="shared" si="30"/>
        <v>0</v>
      </c>
    </row>
    <row r="89" spans="1:77" x14ac:dyDescent="0.35">
      <c r="A89" t="s">
        <v>279</v>
      </c>
      <c r="B89" s="98"/>
      <c r="C89" s="98"/>
      <c r="D89" s="98"/>
      <c r="E89" s="135"/>
      <c r="F89" s="135"/>
      <c r="G89" s="135"/>
      <c r="I89" s="135"/>
      <c r="J89" s="135"/>
      <c r="K89" s="135"/>
      <c r="M89" s="131"/>
      <c r="N89" s="131"/>
      <c r="O89" s="131"/>
      <c r="P89" s="131"/>
      <c r="Q89" s="131"/>
      <c r="R89" s="131"/>
      <c r="S89" s="131"/>
      <c r="T89" s="131"/>
      <c r="U89" s="131"/>
      <c r="V89" s="131"/>
      <c r="W89" s="131"/>
      <c r="X89" s="131"/>
      <c r="Y89" s="131"/>
      <c r="Z89" s="131"/>
      <c r="AB89" s="142" t="e">
        <f t="shared" si="20"/>
        <v>#DIV/0!</v>
      </c>
      <c r="AC89" s="142" t="e">
        <f t="shared" si="21"/>
        <v>#DIV/0!</v>
      </c>
      <c r="AD89" s="6"/>
      <c r="AE89" s="88" t="e">
        <f t="shared" si="22"/>
        <v>#DIV/0!</v>
      </c>
      <c r="AF89" s="142" t="e">
        <f t="shared" si="23"/>
        <v>#DIV/0!</v>
      </c>
      <c r="AH89" s="12" t="e">
        <f t="shared" si="31"/>
        <v>#DIV/0!</v>
      </c>
      <c r="AI89" s="12" t="e">
        <f t="shared" si="32"/>
        <v>#DIV/0!</v>
      </c>
      <c r="AK89" s="409"/>
      <c r="AL89" s="409"/>
      <c r="AM89" s="409"/>
      <c r="AO89" s="177"/>
      <c r="AP89" s="177"/>
      <c r="AQ89" s="177"/>
      <c r="AR89" s="139"/>
      <c r="AS89" s="139"/>
      <c r="AT89" s="139"/>
      <c r="AU89" s="177"/>
      <c r="AV89" s="177"/>
      <c r="AX89" s="411">
        <f t="shared" si="24"/>
        <v>0</v>
      </c>
      <c r="AY89" s="80" t="str">
        <f t="shared" si="25"/>
        <v>OK</v>
      </c>
      <c r="BA89" s="94"/>
      <c r="BB89" s="291"/>
      <c r="BC89" s="94"/>
      <c r="BD89" s="229"/>
      <c r="BE89" s="356"/>
      <c r="BG89" s="6">
        <f t="shared" si="26"/>
        <v>0</v>
      </c>
      <c r="BH89" s="186" t="str">
        <f t="shared" si="27"/>
        <v>N/A</v>
      </c>
      <c r="BI89" s="6" t="str">
        <f t="shared" si="33"/>
        <v>N/A</v>
      </c>
      <c r="BJ89" t="e">
        <f t="shared" si="28"/>
        <v>#DIV/0!</v>
      </c>
      <c r="BL89" t="str">
        <f>IF(ISBLANK('A2a.  Modified URRT Worksheet 1'!$G$78)=TRUE, "N/A", IF(O89*(1+'A2a.  Modified URRT Worksheet 1'!$G$78)='A2. Rate Change &amp; Enrollment'!P89, "OK", "ERROR"))</f>
        <v>N/A</v>
      </c>
      <c r="BM89" t="str">
        <f>IF(ISBLANK('A2a.  Modified URRT Worksheet 1'!$G$79)=TRUE, "N/A", IF(P89*(1+'A2a.  Modified URRT Worksheet 1'!$G$79)='A2. Rate Change &amp; Enrollment'!Q89, "OK", "ERROR"))</f>
        <v>N/A</v>
      </c>
      <c r="BN89" t="str">
        <f>IF(ISBLANK('A2a.  Modified URRT Worksheet 1'!$G$80)=TRUE, "N/A", IF(Q89*(1+'A2a.  Modified URRT Worksheet 1'!$G$80)='A2. Rate Change &amp; Enrollment'!R89, "OK", "ERROR"))</f>
        <v>N/A</v>
      </c>
      <c r="BO89" t="str">
        <f>IF(ISBLANK('A2a.  Modified URRT Worksheet 1'!$G$81)=TRUE, "N/A", IF(R89*(1+'A2a.  Modified URRT Worksheet 1'!$G$81)='A2. Rate Change &amp; Enrollment'!S89, "OK", "ERROR"))</f>
        <v>N/A</v>
      </c>
      <c r="BP89" t="str">
        <f>IF(ISBLANK('A2a.  Modified URRT Worksheet 1'!$G$82)=TRUE, "N/A", IF(S89*(1+'A2a.  Modified URRT Worksheet 1'!$G$82)='A2. Rate Change &amp; Enrollment'!T89, "OK", "ERROR"))</f>
        <v>N/A</v>
      </c>
      <c r="BQ89" t="str">
        <f>IF(ISBLANK('A2a.  Modified URRT Worksheet 1'!$G$83)=TRUE, "N/A", IF(T89*(1+'A2a.  Modified URRT Worksheet 1'!$G$83)='A2. Rate Change &amp; Enrollment'!U89, "OK", "ERROR"))</f>
        <v>N/A</v>
      </c>
      <c r="BR89" t="str">
        <f>IF(ISBLANK('A2a.  Modified URRT Worksheet 1'!$G$84)=TRUE, "N/A", IF(U89*(1+'A2a.  Modified URRT Worksheet 1'!$G$84)='A2. Rate Change &amp; Enrollment'!V89, "OK", "ERROR"))</f>
        <v>N/A</v>
      </c>
      <c r="BS89" t="str">
        <f>IF(ISBLANK('A2a.  Modified URRT Worksheet 1'!$G$85)=TRUE, "N/A", IF(V89*(1+'A2a.  Modified URRT Worksheet 1'!$G$85)='A2. Rate Change &amp; Enrollment'!W89, "OK", "ERROR"))</f>
        <v>N/A</v>
      </c>
      <c r="BT89" t="str">
        <f>IF(ISBLANK('A2a.  Modified URRT Worksheet 1'!$G$86)=TRUE, "N/A", IF(W89*(1+'A2a.  Modified URRT Worksheet 1'!$G$86)='A2. Rate Change &amp; Enrollment'!X89, "OK", "ERROR"))</f>
        <v>N/A</v>
      </c>
      <c r="BU89" t="str">
        <f>IF(ISBLANK('A2a.  Modified URRT Worksheet 1'!$G$87)=TRUE, "N/A", IF(X89*(1+'A2a.  Modified URRT Worksheet 1'!$G$87)='A2. Rate Change &amp; Enrollment'!Y89, "OK", "ERROR"))</f>
        <v>N/A</v>
      </c>
      <c r="BV89" t="str">
        <f>IF(ISBLANK('A2a.  Modified URRT Worksheet 1'!$G$88)=TRUE, "N/A", IF(Y89*(1+'A2a.  Modified URRT Worksheet 1'!$G$88)='A2. Rate Change &amp; Enrollment'!Z89, "OK", "ERROR"))</f>
        <v>N/A</v>
      </c>
      <c r="BW89" t="str">
        <f t="shared" si="29"/>
        <v>OK</v>
      </c>
      <c r="BY89" s="412">
        <f t="shared" si="30"/>
        <v>0</v>
      </c>
    </row>
    <row r="90" spans="1:77" x14ac:dyDescent="0.35">
      <c r="A90" t="s">
        <v>280</v>
      </c>
      <c r="B90" s="98"/>
      <c r="C90" s="98"/>
      <c r="D90" s="98"/>
      <c r="E90" s="135"/>
      <c r="F90" s="135"/>
      <c r="G90" s="135"/>
      <c r="I90" s="135"/>
      <c r="J90" s="135"/>
      <c r="K90" s="135"/>
      <c r="M90" s="131"/>
      <c r="N90" s="131"/>
      <c r="O90" s="131"/>
      <c r="P90" s="131"/>
      <c r="Q90" s="131"/>
      <c r="R90" s="131"/>
      <c r="S90" s="131"/>
      <c r="T90" s="131"/>
      <c r="U90" s="131"/>
      <c r="V90" s="131"/>
      <c r="W90" s="131"/>
      <c r="X90" s="131"/>
      <c r="Y90" s="131"/>
      <c r="Z90" s="131"/>
      <c r="AB90" s="142" t="e">
        <f t="shared" si="20"/>
        <v>#DIV/0!</v>
      </c>
      <c r="AC90" s="142" t="e">
        <f t="shared" si="21"/>
        <v>#DIV/0!</v>
      </c>
      <c r="AD90" s="6"/>
      <c r="AE90" s="88" t="e">
        <f t="shared" si="22"/>
        <v>#DIV/0!</v>
      </c>
      <c r="AF90" s="142" t="e">
        <f t="shared" si="23"/>
        <v>#DIV/0!</v>
      </c>
      <c r="AH90" s="12" t="e">
        <f t="shared" si="31"/>
        <v>#DIV/0!</v>
      </c>
      <c r="AI90" s="12" t="e">
        <f t="shared" si="32"/>
        <v>#DIV/0!</v>
      </c>
      <c r="AK90" s="409"/>
      <c r="AL90" s="409"/>
      <c r="AM90" s="409"/>
      <c r="AO90" s="177"/>
      <c r="AP90" s="177"/>
      <c r="AQ90" s="177"/>
      <c r="AR90" s="139"/>
      <c r="AS90" s="139"/>
      <c r="AT90" s="139"/>
      <c r="AU90" s="177"/>
      <c r="AV90" s="177"/>
      <c r="AX90" s="411">
        <f t="shared" si="24"/>
        <v>0</v>
      </c>
      <c r="AY90" s="80" t="str">
        <f t="shared" si="25"/>
        <v>OK</v>
      </c>
      <c r="BA90" s="94"/>
      <c r="BB90" s="291"/>
      <c r="BC90" s="94"/>
      <c r="BD90" s="229"/>
      <c r="BE90" s="356"/>
      <c r="BG90" s="6">
        <f t="shared" si="26"/>
        <v>0</v>
      </c>
      <c r="BH90" s="186" t="str">
        <f t="shared" si="27"/>
        <v>N/A</v>
      </c>
      <c r="BI90" s="6" t="str">
        <f t="shared" si="33"/>
        <v>N/A</v>
      </c>
      <c r="BJ90" t="e">
        <f t="shared" si="28"/>
        <v>#DIV/0!</v>
      </c>
      <c r="BL90" t="str">
        <f>IF(ISBLANK('A2a.  Modified URRT Worksheet 1'!$G$78)=TRUE, "N/A", IF(O90*(1+'A2a.  Modified URRT Worksheet 1'!$G$78)='A2. Rate Change &amp; Enrollment'!P90, "OK", "ERROR"))</f>
        <v>N/A</v>
      </c>
      <c r="BM90" t="str">
        <f>IF(ISBLANK('A2a.  Modified URRT Worksheet 1'!$G$79)=TRUE, "N/A", IF(P90*(1+'A2a.  Modified URRT Worksheet 1'!$G$79)='A2. Rate Change &amp; Enrollment'!Q90, "OK", "ERROR"))</f>
        <v>N/A</v>
      </c>
      <c r="BN90" t="str">
        <f>IF(ISBLANK('A2a.  Modified URRT Worksheet 1'!$G$80)=TRUE, "N/A", IF(Q90*(1+'A2a.  Modified URRT Worksheet 1'!$G$80)='A2. Rate Change &amp; Enrollment'!R90, "OK", "ERROR"))</f>
        <v>N/A</v>
      </c>
      <c r="BO90" t="str">
        <f>IF(ISBLANK('A2a.  Modified URRT Worksheet 1'!$G$81)=TRUE, "N/A", IF(R90*(1+'A2a.  Modified URRT Worksheet 1'!$G$81)='A2. Rate Change &amp; Enrollment'!S90, "OK", "ERROR"))</f>
        <v>N/A</v>
      </c>
      <c r="BP90" t="str">
        <f>IF(ISBLANK('A2a.  Modified URRT Worksheet 1'!$G$82)=TRUE, "N/A", IF(S90*(1+'A2a.  Modified URRT Worksheet 1'!$G$82)='A2. Rate Change &amp; Enrollment'!T90, "OK", "ERROR"))</f>
        <v>N/A</v>
      </c>
      <c r="BQ90" t="str">
        <f>IF(ISBLANK('A2a.  Modified URRT Worksheet 1'!$G$83)=TRUE, "N/A", IF(T90*(1+'A2a.  Modified URRT Worksheet 1'!$G$83)='A2. Rate Change &amp; Enrollment'!U90, "OK", "ERROR"))</f>
        <v>N/A</v>
      </c>
      <c r="BR90" t="str">
        <f>IF(ISBLANK('A2a.  Modified URRT Worksheet 1'!$G$84)=TRUE, "N/A", IF(U90*(1+'A2a.  Modified URRT Worksheet 1'!$G$84)='A2. Rate Change &amp; Enrollment'!V90, "OK", "ERROR"))</f>
        <v>N/A</v>
      </c>
      <c r="BS90" t="str">
        <f>IF(ISBLANK('A2a.  Modified URRT Worksheet 1'!$G$85)=TRUE, "N/A", IF(V90*(1+'A2a.  Modified URRT Worksheet 1'!$G$85)='A2. Rate Change &amp; Enrollment'!W90, "OK", "ERROR"))</f>
        <v>N/A</v>
      </c>
      <c r="BT90" t="str">
        <f>IF(ISBLANK('A2a.  Modified URRT Worksheet 1'!$G$86)=TRUE, "N/A", IF(W90*(1+'A2a.  Modified URRT Worksheet 1'!$G$86)='A2. Rate Change &amp; Enrollment'!X90, "OK", "ERROR"))</f>
        <v>N/A</v>
      </c>
      <c r="BU90" t="str">
        <f>IF(ISBLANK('A2a.  Modified URRT Worksheet 1'!$G$87)=TRUE, "N/A", IF(X90*(1+'A2a.  Modified URRT Worksheet 1'!$G$87)='A2. Rate Change &amp; Enrollment'!Y90, "OK", "ERROR"))</f>
        <v>N/A</v>
      </c>
      <c r="BV90" t="str">
        <f>IF(ISBLANK('A2a.  Modified URRT Worksheet 1'!$G$88)=TRUE, "N/A", IF(Y90*(1+'A2a.  Modified URRT Worksheet 1'!$G$88)='A2. Rate Change &amp; Enrollment'!Z90, "OK", "ERROR"))</f>
        <v>N/A</v>
      </c>
      <c r="BW90" t="str">
        <f t="shared" si="29"/>
        <v>OK</v>
      </c>
      <c r="BY90" s="412">
        <f t="shared" si="30"/>
        <v>0</v>
      </c>
    </row>
    <row r="91" spans="1:77" x14ac:dyDescent="0.35">
      <c r="A91" t="s">
        <v>281</v>
      </c>
      <c r="B91" s="98"/>
      <c r="C91" s="98"/>
      <c r="D91" s="98"/>
      <c r="E91" s="135"/>
      <c r="F91" s="135"/>
      <c r="G91" s="135"/>
      <c r="I91" s="135"/>
      <c r="J91" s="135"/>
      <c r="K91" s="135"/>
      <c r="M91" s="131"/>
      <c r="N91" s="131"/>
      <c r="O91" s="131"/>
      <c r="P91" s="131"/>
      <c r="Q91" s="131"/>
      <c r="R91" s="131"/>
      <c r="S91" s="131"/>
      <c r="T91" s="131"/>
      <c r="U91" s="131"/>
      <c r="V91" s="131"/>
      <c r="W91" s="131"/>
      <c r="X91" s="131"/>
      <c r="Y91" s="131"/>
      <c r="Z91" s="131"/>
      <c r="AB91" s="142" t="e">
        <f t="shared" si="20"/>
        <v>#DIV/0!</v>
      </c>
      <c r="AC91" s="142" t="e">
        <f t="shared" si="21"/>
        <v>#DIV/0!</v>
      </c>
      <c r="AD91" s="6"/>
      <c r="AE91" s="88" t="e">
        <f t="shared" si="22"/>
        <v>#DIV/0!</v>
      </c>
      <c r="AF91" s="142" t="e">
        <f t="shared" si="23"/>
        <v>#DIV/0!</v>
      </c>
      <c r="AH91" s="12" t="e">
        <f t="shared" si="31"/>
        <v>#DIV/0!</v>
      </c>
      <c r="AI91" s="12" t="e">
        <f t="shared" si="32"/>
        <v>#DIV/0!</v>
      </c>
      <c r="AK91" s="409"/>
      <c r="AL91" s="409"/>
      <c r="AM91" s="409"/>
      <c r="AO91" s="177"/>
      <c r="AP91" s="177"/>
      <c r="AQ91" s="177"/>
      <c r="AR91" s="139"/>
      <c r="AS91" s="139"/>
      <c r="AT91" s="139"/>
      <c r="AU91" s="177"/>
      <c r="AV91" s="177"/>
      <c r="AX91" s="411">
        <f t="shared" si="24"/>
        <v>0</v>
      </c>
      <c r="AY91" s="80" t="str">
        <f t="shared" si="25"/>
        <v>OK</v>
      </c>
      <c r="BA91" s="94"/>
      <c r="BB91" s="291"/>
      <c r="BC91" s="94"/>
      <c r="BD91" s="229"/>
      <c r="BE91" s="356"/>
      <c r="BG91" s="6">
        <f t="shared" si="26"/>
        <v>0</v>
      </c>
      <c r="BH91" s="186" t="str">
        <f t="shared" si="27"/>
        <v>N/A</v>
      </c>
      <c r="BI91" s="6" t="str">
        <f t="shared" si="33"/>
        <v>N/A</v>
      </c>
      <c r="BJ91" t="e">
        <f t="shared" si="28"/>
        <v>#DIV/0!</v>
      </c>
      <c r="BL91" t="str">
        <f>IF(ISBLANK('A2a.  Modified URRT Worksheet 1'!$G$78)=TRUE, "N/A", IF(O91*(1+'A2a.  Modified URRT Worksheet 1'!$G$78)='A2. Rate Change &amp; Enrollment'!P91, "OK", "ERROR"))</f>
        <v>N/A</v>
      </c>
      <c r="BM91" t="str">
        <f>IF(ISBLANK('A2a.  Modified URRT Worksheet 1'!$G$79)=TRUE, "N/A", IF(P91*(1+'A2a.  Modified URRT Worksheet 1'!$G$79)='A2. Rate Change &amp; Enrollment'!Q91, "OK", "ERROR"))</f>
        <v>N/A</v>
      </c>
      <c r="BN91" t="str">
        <f>IF(ISBLANK('A2a.  Modified URRT Worksheet 1'!$G$80)=TRUE, "N/A", IF(Q91*(1+'A2a.  Modified URRT Worksheet 1'!$G$80)='A2. Rate Change &amp; Enrollment'!R91, "OK", "ERROR"))</f>
        <v>N/A</v>
      </c>
      <c r="BO91" t="str">
        <f>IF(ISBLANK('A2a.  Modified URRT Worksheet 1'!$G$81)=TRUE, "N/A", IF(R91*(1+'A2a.  Modified URRT Worksheet 1'!$G$81)='A2. Rate Change &amp; Enrollment'!S91, "OK", "ERROR"))</f>
        <v>N/A</v>
      </c>
      <c r="BP91" t="str">
        <f>IF(ISBLANK('A2a.  Modified URRT Worksheet 1'!$G$82)=TRUE, "N/A", IF(S91*(1+'A2a.  Modified URRT Worksheet 1'!$G$82)='A2. Rate Change &amp; Enrollment'!T91, "OK", "ERROR"))</f>
        <v>N/A</v>
      </c>
      <c r="BQ91" t="str">
        <f>IF(ISBLANK('A2a.  Modified URRT Worksheet 1'!$G$83)=TRUE, "N/A", IF(T91*(1+'A2a.  Modified URRT Worksheet 1'!$G$83)='A2. Rate Change &amp; Enrollment'!U91, "OK", "ERROR"))</f>
        <v>N/A</v>
      </c>
      <c r="BR91" t="str">
        <f>IF(ISBLANK('A2a.  Modified URRT Worksheet 1'!$G$84)=TRUE, "N/A", IF(U91*(1+'A2a.  Modified URRT Worksheet 1'!$G$84)='A2. Rate Change &amp; Enrollment'!V91, "OK", "ERROR"))</f>
        <v>N/A</v>
      </c>
      <c r="BS91" t="str">
        <f>IF(ISBLANK('A2a.  Modified URRT Worksheet 1'!$G$85)=TRUE, "N/A", IF(V91*(1+'A2a.  Modified URRT Worksheet 1'!$G$85)='A2. Rate Change &amp; Enrollment'!W91, "OK", "ERROR"))</f>
        <v>N/A</v>
      </c>
      <c r="BT91" t="str">
        <f>IF(ISBLANK('A2a.  Modified URRT Worksheet 1'!$G$86)=TRUE, "N/A", IF(W91*(1+'A2a.  Modified URRT Worksheet 1'!$G$86)='A2. Rate Change &amp; Enrollment'!X91, "OK", "ERROR"))</f>
        <v>N/A</v>
      </c>
      <c r="BU91" t="str">
        <f>IF(ISBLANK('A2a.  Modified URRT Worksheet 1'!$G$87)=TRUE, "N/A", IF(X91*(1+'A2a.  Modified URRT Worksheet 1'!$G$87)='A2. Rate Change &amp; Enrollment'!Y91, "OK", "ERROR"))</f>
        <v>N/A</v>
      </c>
      <c r="BV91" t="str">
        <f>IF(ISBLANK('A2a.  Modified URRT Worksheet 1'!$G$88)=TRUE, "N/A", IF(Y91*(1+'A2a.  Modified URRT Worksheet 1'!$G$88)='A2. Rate Change &amp; Enrollment'!Z91, "OK", "ERROR"))</f>
        <v>N/A</v>
      </c>
      <c r="BW91" t="str">
        <f t="shared" si="29"/>
        <v>OK</v>
      </c>
      <c r="BY91" s="412">
        <f t="shared" si="30"/>
        <v>0</v>
      </c>
    </row>
    <row r="92" spans="1:77" x14ac:dyDescent="0.35">
      <c r="A92" t="s">
        <v>282</v>
      </c>
      <c r="B92" s="98"/>
      <c r="C92" s="98"/>
      <c r="D92" s="98"/>
      <c r="E92" s="135"/>
      <c r="F92" s="135"/>
      <c r="G92" s="135"/>
      <c r="I92" s="135"/>
      <c r="J92" s="135"/>
      <c r="K92" s="135"/>
      <c r="M92" s="131"/>
      <c r="N92" s="131"/>
      <c r="O92" s="131"/>
      <c r="P92" s="131"/>
      <c r="Q92" s="131"/>
      <c r="R92" s="131"/>
      <c r="S92" s="131"/>
      <c r="T92" s="131"/>
      <c r="U92" s="131"/>
      <c r="V92" s="131"/>
      <c r="W92" s="131"/>
      <c r="X92" s="131"/>
      <c r="Y92" s="131"/>
      <c r="Z92" s="131"/>
      <c r="AB92" s="142" t="e">
        <f t="shared" si="20"/>
        <v>#DIV/0!</v>
      </c>
      <c r="AC92" s="142" t="e">
        <f t="shared" si="21"/>
        <v>#DIV/0!</v>
      </c>
      <c r="AD92" s="6"/>
      <c r="AE92" s="88" t="e">
        <f t="shared" si="22"/>
        <v>#DIV/0!</v>
      </c>
      <c r="AF92" s="142" t="e">
        <f t="shared" si="23"/>
        <v>#DIV/0!</v>
      </c>
      <c r="AH92" s="12" t="e">
        <f t="shared" si="31"/>
        <v>#DIV/0!</v>
      </c>
      <c r="AI92" s="12" t="e">
        <f t="shared" si="32"/>
        <v>#DIV/0!</v>
      </c>
      <c r="AK92" s="409"/>
      <c r="AL92" s="409"/>
      <c r="AM92" s="409"/>
      <c r="AO92" s="177"/>
      <c r="AP92" s="177"/>
      <c r="AQ92" s="177"/>
      <c r="AR92" s="139"/>
      <c r="AS92" s="139"/>
      <c r="AT92" s="139"/>
      <c r="AU92" s="177"/>
      <c r="AV92" s="177"/>
      <c r="AX92" s="411">
        <f t="shared" si="24"/>
        <v>0</v>
      </c>
      <c r="AY92" s="80" t="str">
        <f t="shared" si="25"/>
        <v>OK</v>
      </c>
      <c r="BA92" s="94"/>
      <c r="BB92" s="291"/>
      <c r="BC92" s="94"/>
      <c r="BD92" s="229"/>
      <c r="BE92" s="356"/>
      <c r="BG92" s="6">
        <f t="shared" si="26"/>
        <v>0</v>
      </c>
      <c r="BH92" s="186" t="str">
        <f t="shared" si="27"/>
        <v>N/A</v>
      </c>
      <c r="BI92" s="6" t="str">
        <f t="shared" si="33"/>
        <v>N/A</v>
      </c>
      <c r="BJ92" t="e">
        <f t="shared" si="28"/>
        <v>#DIV/0!</v>
      </c>
      <c r="BL92" t="str">
        <f>IF(ISBLANK('A2a.  Modified URRT Worksheet 1'!$G$78)=TRUE, "N/A", IF(O92*(1+'A2a.  Modified URRT Worksheet 1'!$G$78)='A2. Rate Change &amp; Enrollment'!P92, "OK", "ERROR"))</f>
        <v>N/A</v>
      </c>
      <c r="BM92" t="str">
        <f>IF(ISBLANK('A2a.  Modified URRT Worksheet 1'!$G$79)=TRUE, "N/A", IF(P92*(1+'A2a.  Modified URRT Worksheet 1'!$G$79)='A2. Rate Change &amp; Enrollment'!Q92, "OK", "ERROR"))</f>
        <v>N/A</v>
      </c>
      <c r="BN92" t="str">
        <f>IF(ISBLANK('A2a.  Modified URRT Worksheet 1'!$G$80)=TRUE, "N/A", IF(Q92*(1+'A2a.  Modified URRT Worksheet 1'!$G$80)='A2. Rate Change &amp; Enrollment'!R92, "OK", "ERROR"))</f>
        <v>N/A</v>
      </c>
      <c r="BO92" t="str">
        <f>IF(ISBLANK('A2a.  Modified URRT Worksheet 1'!$G$81)=TRUE, "N/A", IF(R92*(1+'A2a.  Modified URRT Worksheet 1'!$G$81)='A2. Rate Change &amp; Enrollment'!S92, "OK", "ERROR"))</f>
        <v>N/A</v>
      </c>
      <c r="BP92" t="str">
        <f>IF(ISBLANK('A2a.  Modified URRT Worksheet 1'!$G$82)=TRUE, "N/A", IF(S92*(1+'A2a.  Modified URRT Worksheet 1'!$G$82)='A2. Rate Change &amp; Enrollment'!T92, "OK", "ERROR"))</f>
        <v>N/A</v>
      </c>
      <c r="BQ92" t="str">
        <f>IF(ISBLANK('A2a.  Modified URRT Worksheet 1'!$G$83)=TRUE, "N/A", IF(T92*(1+'A2a.  Modified URRT Worksheet 1'!$G$83)='A2. Rate Change &amp; Enrollment'!U92, "OK", "ERROR"))</f>
        <v>N/A</v>
      </c>
      <c r="BR92" t="str">
        <f>IF(ISBLANK('A2a.  Modified URRT Worksheet 1'!$G$84)=TRUE, "N/A", IF(U92*(1+'A2a.  Modified URRT Worksheet 1'!$G$84)='A2. Rate Change &amp; Enrollment'!V92, "OK", "ERROR"))</f>
        <v>N/A</v>
      </c>
      <c r="BS92" t="str">
        <f>IF(ISBLANK('A2a.  Modified URRT Worksheet 1'!$G$85)=TRUE, "N/A", IF(V92*(1+'A2a.  Modified URRT Worksheet 1'!$G$85)='A2. Rate Change &amp; Enrollment'!W92, "OK", "ERROR"))</f>
        <v>N/A</v>
      </c>
      <c r="BT92" t="str">
        <f>IF(ISBLANK('A2a.  Modified URRT Worksheet 1'!$G$86)=TRUE, "N/A", IF(W92*(1+'A2a.  Modified URRT Worksheet 1'!$G$86)='A2. Rate Change &amp; Enrollment'!X92, "OK", "ERROR"))</f>
        <v>N/A</v>
      </c>
      <c r="BU92" t="str">
        <f>IF(ISBLANK('A2a.  Modified URRT Worksheet 1'!$G$87)=TRUE, "N/A", IF(X92*(1+'A2a.  Modified URRT Worksheet 1'!$G$87)='A2. Rate Change &amp; Enrollment'!Y92, "OK", "ERROR"))</f>
        <v>N/A</v>
      </c>
      <c r="BV92" t="str">
        <f>IF(ISBLANK('A2a.  Modified URRT Worksheet 1'!$G$88)=TRUE, "N/A", IF(Y92*(1+'A2a.  Modified URRT Worksheet 1'!$G$88)='A2. Rate Change &amp; Enrollment'!Z92, "OK", "ERROR"))</f>
        <v>N/A</v>
      </c>
      <c r="BW92" t="str">
        <f t="shared" si="29"/>
        <v>OK</v>
      </c>
      <c r="BY92" s="412">
        <f t="shared" si="30"/>
        <v>0</v>
      </c>
    </row>
    <row r="93" spans="1:77" x14ac:dyDescent="0.35">
      <c r="A93" t="s">
        <v>283</v>
      </c>
      <c r="B93" s="98"/>
      <c r="C93" s="98"/>
      <c r="D93" s="98"/>
      <c r="E93" s="135"/>
      <c r="F93" s="135"/>
      <c r="G93" s="135"/>
      <c r="I93" s="135"/>
      <c r="J93" s="135"/>
      <c r="K93" s="135"/>
      <c r="M93" s="131"/>
      <c r="N93" s="131"/>
      <c r="O93" s="131"/>
      <c r="P93" s="131"/>
      <c r="Q93" s="131"/>
      <c r="R93" s="131"/>
      <c r="S93" s="131"/>
      <c r="T93" s="131"/>
      <c r="U93" s="131"/>
      <c r="V93" s="131"/>
      <c r="W93" s="131"/>
      <c r="X93" s="131"/>
      <c r="Y93" s="131"/>
      <c r="Z93" s="131"/>
      <c r="AB93" s="142" t="e">
        <f t="shared" si="20"/>
        <v>#DIV/0!</v>
      </c>
      <c r="AC93" s="142" t="e">
        <f t="shared" si="21"/>
        <v>#DIV/0!</v>
      </c>
      <c r="AD93" s="6"/>
      <c r="AE93" s="88" t="e">
        <f t="shared" si="22"/>
        <v>#DIV/0!</v>
      </c>
      <c r="AF93" s="142" t="e">
        <f t="shared" si="23"/>
        <v>#DIV/0!</v>
      </c>
      <c r="AH93" s="12" t="e">
        <f t="shared" si="31"/>
        <v>#DIV/0!</v>
      </c>
      <c r="AI93" s="12" t="e">
        <f t="shared" si="32"/>
        <v>#DIV/0!</v>
      </c>
      <c r="AK93" s="409"/>
      <c r="AL93" s="409"/>
      <c r="AM93" s="409"/>
      <c r="AO93" s="177"/>
      <c r="AP93" s="177"/>
      <c r="AQ93" s="177"/>
      <c r="AR93" s="139"/>
      <c r="AS93" s="139"/>
      <c r="AT93" s="139"/>
      <c r="AU93" s="177"/>
      <c r="AV93" s="177"/>
      <c r="AX93" s="411">
        <f t="shared" si="24"/>
        <v>0</v>
      </c>
      <c r="AY93" s="80" t="str">
        <f t="shared" si="25"/>
        <v>OK</v>
      </c>
      <c r="BA93" s="94"/>
      <c r="BB93" s="291"/>
      <c r="BC93" s="94"/>
      <c r="BD93" s="229"/>
      <c r="BE93" s="356"/>
      <c r="BG93" s="6">
        <f t="shared" si="26"/>
        <v>0</v>
      </c>
      <c r="BH93" s="186" t="str">
        <f t="shared" si="27"/>
        <v>N/A</v>
      </c>
      <c r="BI93" s="6" t="str">
        <f t="shared" si="33"/>
        <v>N/A</v>
      </c>
      <c r="BJ93" t="e">
        <f t="shared" si="28"/>
        <v>#DIV/0!</v>
      </c>
      <c r="BL93" t="str">
        <f>IF(ISBLANK('A2a.  Modified URRT Worksheet 1'!$G$78)=TRUE, "N/A", IF(O93*(1+'A2a.  Modified URRT Worksheet 1'!$G$78)='A2. Rate Change &amp; Enrollment'!P93, "OK", "ERROR"))</f>
        <v>N/A</v>
      </c>
      <c r="BM93" t="str">
        <f>IF(ISBLANK('A2a.  Modified URRT Worksheet 1'!$G$79)=TRUE, "N/A", IF(P93*(1+'A2a.  Modified URRT Worksheet 1'!$G$79)='A2. Rate Change &amp; Enrollment'!Q93, "OK", "ERROR"))</f>
        <v>N/A</v>
      </c>
      <c r="BN93" t="str">
        <f>IF(ISBLANK('A2a.  Modified URRT Worksheet 1'!$G$80)=TRUE, "N/A", IF(Q93*(1+'A2a.  Modified URRT Worksheet 1'!$G$80)='A2. Rate Change &amp; Enrollment'!R93, "OK", "ERROR"))</f>
        <v>N/A</v>
      </c>
      <c r="BO93" t="str">
        <f>IF(ISBLANK('A2a.  Modified URRT Worksheet 1'!$G$81)=TRUE, "N/A", IF(R93*(1+'A2a.  Modified URRT Worksheet 1'!$G$81)='A2. Rate Change &amp; Enrollment'!S93, "OK", "ERROR"))</f>
        <v>N/A</v>
      </c>
      <c r="BP93" t="str">
        <f>IF(ISBLANK('A2a.  Modified URRT Worksheet 1'!$G$82)=TRUE, "N/A", IF(S93*(1+'A2a.  Modified URRT Worksheet 1'!$G$82)='A2. Rate Change &amp; Enrollment'!T93, "OK", "ERROR"))</f>
        <v>N/A</v>
      </c>
      <c r="BQ93" t="str">
        <f>IF(ISBLANK('A2a.  Modified URRT Worksheet 1'!$G$83)=TRUE, "N/A", IF(T93*(1+'A2a.  Modified URRT Worksheet 1'!$G$83)='A2. Rate Change &amp; Enrollment'!U93, "OK", "ERROR"))</f>
        <v>N/A</v>
      </c>
      <c r="BR93" t="str">
        <f>IF(ISBLANK('A2a.  Modified URRT Worksheet 1'!$G$84)=TRUE, "N/A", IF(U93*(1+'A2a.  Modified URRT Worksheet 1'!$G$84)='A2. Rate Change &amp; Enrollment'!V93, "OK", "ERROR"))</f>
        <v>N/A</v>
      </c>
      <c r="BS93" t="str">
        <f>IF(ISBLANK('A2a.  Modified URRT Worksheet 1'!$G$85)=TRUE, "N/A", IF(V93*(1+'A2a.  Modified URRT Worksheet 1'!$G$85)='A2. Rate Change &amp; Enrollment'!W93, "OK", "ERROR"))</f>
        <v>N/A</v>
      </c>
      <c r="BT93" t="str">
        <f>IF(ISBLANK('A2a.  Modified URRT Worksheet 1'!$G$86)=TRUE, "N/A", IF(W93*(1+'A2a.  Modified URRT Worksheet 1'!$G$86)='A2. Rate Change &amp; Enrollment'!X93, "OK", "ERROR"))</f>
        <v>N/A</v>
      </c>
      <c r="BU93" t="str">
        <f>IF(ISBLANK('A2a.  Modified URRT Worksheet 1'!$G$87)=TRUE, "N/A", IF(X93*(1+'A2a.  Modified URRT Worksheet 1'!$G$87)='A2. Rate Change &amp; Enrollment'!Y93, "OK", "ERROR"))</f>
        <v>N/A</v>
      </c>
      <c r="BV93" t="str">
        <f>IF(ISBLANK('A2a.  Modified URRT Worksheet 1'!$G$88)=TRUE, "N/A", IF(Y93*(1+'A2a.  Modified URRT Worksheet 1'!$G$88)='A2. Rate Change &amp; Enrollment'!Z93, "OK", "ERROR"))</f>
        <v>N/A</v>
      </c>
      <c r="BW93" t="str">
        <f t="shared" si="29"/>
        <v>OK</v>
      </c>
      <c r="BY93" s="412">
        <f t="shared" si="30"/>
        <v>0</v>
      </c>
    </row>
    <row r="94" spans="1:77" x14ac:dyDescent="0.35">
      <c r="A94" t="s">
        <v>284</v>
      </c>
      <c r="B94" s="98"/>
      <c r="C94" s="98"/>
      <c r="D94" s="98"/>
      <c r="E94" s="135"/>
      <c r="F94" s="135"/>
      <c r="G94" s="135"/>
      <c r="I94" s="135"/>
      <c r="J94" s="135"/>
      <c r="K94" s="135"/>
      <c r="M94" s="131"/>
      <c r="N94" s="131"/>
      <c r="O94" s="131"/>
      <c r="P94" s="131"/>
      <c r="Q94" s="131"/>
      <c r="R94" s="131"/>
      <c r="S94" s="131"/>
      <c r="T94" s="131"/>
      <c r="U94" s="131"/>
      <c r="V94" s="131"/>
      <c r="W94" s="131"/>
      <c r="X94" s="131"/>
      <c r="Y94" s="131"/>
      <c r="Z94" s="131"/>
      <c r="AB94" s="142" t="e">
        <f t="shared" si="20"/>
        <v>#DIV/0!</v>
      </c>
      <c r="AC94" s="142" t="e">
        <f t="shared" si="21"/>
        <v>#DIV/0!</v>
      </c>
      <c r="AD94" s="6"/>
      <c r="AE94" s="88" t="e">
        <f t="shared" si="22"/>
        <v>#DIV/0!</v>
      </c>
      <c r="AF94" s="142" t="e">
        <f t="shared" si="23"/>
        <v>#DIV/0!</v>
      </c>
      <c r="AH94" s="12" t="e">
        <f t="shared" si="31"/>
        <v>#DIV/0!</v>
      </c>
      <c r="AI94" s="12" t="e">
        <f t="shared" si="32"/>
        <v>#DIV/0!</v>
      </c>
      <c r="AK94" s="409"/>
      <c r="AL94" s="409"/>
      <c r="AM94" s="409"/>
      <c r="AO94" s="177"/>
      <c r="AP94" s="177"/>
      <c r="AQ94" s="177"/>
      <c r="AR94" s="139"/>
      <c r="AS94" s="139"/>
      <c r="AT94" s="139"/>
      <c r="AU94" s="177"/>
      <c r="AV94" s="177"/>
      <c r="AX94" s="411">
        <f t="shared" si="24"/>
        <v>0</v>
      </c>
      <c r="AY94" s="80" t="str">
        <f t="shared" si="25"/>
        <v>OK</v>
      </c>
      <c r="BA94" s="94"/>
      <c r="BB94" s="291"/>
      <c r="BC94" s="94"/>
      <c r="BD94" s="229"/>
      <c r="BE94" s="356"/>
      <c r="BG94" s="6">
        <f t="shared" si="26"/>
        <v>0</v>
      </c>
      <c r="BH94" s="186" t="str">
        <f t="shared" si="27"/>
        <v>N/A</v>
      </c>
      <c r="BI94" s="6" t="str">
        <f t="shared" si="33"/>
        <v>N/A</v>
      </c>
      <c r="BJ94" t="e">
        <f t="shared" si="28"/>
        <v>#DIV/0!</v>
      </c>
      <c r="BL94" t="str">
        <f>IF(ISBLANK('A2a.  Modified URRT Worksheet 1'!$G$78)=TRUE, "N/A", IF(O94*(1+'A2a.  Modified URRT Worksheet 1'!$G$78)='A2. Rate Change &amp; Enrollment'!P94, "OK", "ERROR"))</f>
        <v>N/A</v>
      </c>
      <c r="BM94" t="str">
        <f>IF(ISBLANK('A2a.  Modified URRT Worksheet 1'!$G$79)=TRUE, "N/A", IF(P94*(1+'A2a.  Modified URRT Worksheet 1'!$G$79)='A2. Rate Change &amp; Enrollment'!Q94, "OK", "ERROR"))</f>
        <v>N/A</v>
      </c>
      <c r="BN94" t="str">
        <f>IF(ISBLANK('A2a.  Modified URRT Worksheet 1'!$G$80)=TRUE, "N/A", IF(Q94*(1+'A2a.  Modified URRT Worksheet 1'!$G$80)='A2. Rate Change &amp; Enrollment'!R94, "OK", "ERROR"))</f>
        <v>N/A</v>
      </c>
      <c r="BO94" t="str">
        <f>IF(ISBLANK('A2a.  Modified URRT Worksheet 1'!$G$81)=TRUE, "N/A", IF(R94*(1+'A2a.  Modified URRT Worksheet 1'!$G$81)='A2. Rate Change &amp; Enrollment'!S94, "OK", "ERROR"))</f>
        <v>N/A</v>
      </c>
      <c r="BP94" t="str">
        <f>IF(ISBLANK('A2a.  Modified URRT Worksheet 1'!$G$82)=TRUE, "N/A", IF(S94*(1+'A2a.  Modified URRT Worksheet 1'!$G$82)='A2. Rate Change &amp; Enrollment'!T94, "OK", "ERROR"))</f>
        <v>N/A</v>
      </c>
      <c r="BQ94" t="str">
        <f>IF(ISBLANK('A2a.  Modified URRT Worksheet 1'!$G$83)=TRUE, "N/A", IF(T94*(1+'A2a.  Modified URRT Worksheet 1'!$G$83)='A2. Rate Change &amp; Enrollment'!U94, "OK", "ERROR"))</f>
        <v>N/A</v>
      </c>
      <c r="BR94" t="str">
        <f>IF(ISBLANK('A2a.  Modified URRT Worksheet 1'!$G$84)=TRUE, "N/A", IF(U94*(1+'A2a.  Modified URRT Worksheet 1'!$G$84)='A2. Rate Change &amp; Enrollment'!V94, "OK", "ERROR"))</f>
        <v>N/A</v>
      </c>
      <c r="BS94" t="str">
        <f>IF(ISBLANK('A2a.  Modified URRT Worksheet 1'!$G$85)=TRUE, "N/A", IF(V94*(1+'A2a.  Modified URRT Worksheet 1'!$G$85)='A2. Rate Change &amp; Enrollment'!W94, "OK", "ERROR"))</f>
        <v>N/A</v>
      </c>
      <c r="BT94" t="str">
        <f>IF(ISBLANK('A2a.  Modified URRT Worksheet 1'!$G$86)=TRUE, "N/A", IF(W94*(1+'A2a.  Modified URRT Worksheet 1'!$G$86)='A2. Rate Change &amp; Enrollment'!X94, "OK", "ERROR"))</f>
        <v>N/A</v>
      </c>
      <c r="BU94" t="str">
        <f>IF(ISBLANK('A2a.  Modified URRT Worksheet 1'!$G$87)=TRUE, "N/A", IF(X94*(1+'A2a.  Modified URRT Worksheet 1'!$G$87)='A2. Rate Change &amp; Enrollment'!Y94, "OK", "ERROR"))</f>
        <v>N/A</v>
      </c>
      <c r="BV94" t="str">
        <f>IF(ISBLANK('A2a.  Modified URRT Worksheet 1'!$G$88)=TRUE, "N/A", IF(Y94*(1+'A2a.  Modified URRT Worksheet 1'!$G$88)='A2. Rate Change &amp; Enrollment'!Z94, "OK", "ERROR"))</f>
        <v>N/A</v>
      </c>
      <c r="BW94" t="str">
        <f t="shared" si="29"/>
        <v>OK</v>
      </c>
      <c r="BY94" s="412">
        <f t="shared" si="30"/>
        <v>0</v>
      </c>
    </row>
    <row r="95" spans="1:77" x14ac:dyDescent="0.35">
      <c r="A95" t="s">
        <v>285</v>
      </c>
      <c r="B95" s="98"/>
      <c r="C95" s="98"/>
      <c r="D95" s="98"/>
      <c r="E95" s="135"/>
      <c r="F95" s="135"/>
      <c r="G95" s="135"/>
      <c r="I95" s="135"/>
      <c r="J95" s="135"/>
      <c r="K95" s="135"/>
      <c r="M95" s="131"/>
      <c r="N95" s="131"/>
      <c r="O95" s="131"/>
      <c r="P95" s="131"/>
      <c r="Q95" s="131"/>
      <c r="R95" s="131"/>
      <c r="S95" s="131"/>
      <c r="T95" s="131"/>
      <c r="U95" s="131"/>
      <c r="V95" s="131"/>
      <c r="W95" s="131"/>
      <c r="X95" s="131"/>
      <c r="Y95" s="131"/>
      <c r="Z95" s="131"/>
      <c r="AB95" s="142" t="e">
        <f t="shared" si="20"/>
        <v>#DIV/0!</v>
      </c>
      <c r="AC95" s="142" t="e">
        <f t="shared" si="21"/>
        <v>#DIV/0!</v>
      </c>
      <c r="AD95" s="6"/>
      <c r="AE95" s="88" t="e">
        <f t="shared" si="22"/>
        <v>#DIV/0!</v>
      </c>
      <c r="AF95" s="142" t="e">
        <f t="shared" si="23"/>
        <v>#DIV/0!</v>
      </c>
      <c r="AH95" s="12" t="e">
        <f t="shared" si="31"/>
        <v>#DIV/0!</v>
      </c>
      <c r="AI95" s="12" t="e">
        <f t="shared" si="32"/>
        <v>#DIV/0!</v>
      </c>
      <c r="AK95" s="409"/>
      <c r="AL95" s="409"/>
      <c r="AM95" s="409"/>
      <c r="AO95" s="177"/>
      <c r="AP95" s="177"/>
      <c r="AQ95" s="177"/>
      <c r="AR95" s="139"/>
      <c r="AS95" s="139"/>
      <c r="AT95" s="139"/>
      <c r="AU95" s="177"/>
      <c r="AV95" s="177"/>
      <c r="AX95" s="411">
        <f t="shared" si="24"/>
        <v>0</v>
      </c>
      <c r="AY95" s="80" t="str">
        <f t="shared" si="25"/>
        <v>OK</v>
      </c>
      <c r="BA95" s="94"/>
      <c r="BB95" s="291"/>
      <c r="BC95" s="94"/>
      <c r="BD95" s="229"/>
      <c r="BE95" s="356"/>
      <c r="BG95" s="6">
        <f t="shared" si="26"/>
        <v>0</v>
      </c>
      <c r="BH95" s="186" t="str">
        <f t="shared" si="27"/>
        <v>N/A</v>
      </c>
      <c r="BI95" s="6" t="str">
        <f t="shared" si="33"/>
        <v>N/A</v>
      </c>
      <c r="BJ95" t="e">
        <f t="shared" si="28"/>
        <v>#DIV/0!</v>
      </c>
      <c r="BL95" t="str">
        <f>IF(ISBLANK('A2a.  Modified URRT Worksheet 1'!$G$78)=TRUE, "N/A", IF(O95*(1+'A2a.  Modified URRT Worksheet 1'!$G$78)='A2. Rate Change &amp; Enrollment'!P95, "OK", "ERROR"))</f>
        <v>N/A</v>
      </c>
      <c r="BM95" t="str">
        <f>IF(ISBLANK('A2a.  Modified URRT Worksheet 1'!$G$79)=TRUE, "N/A", IF(P95*(1+'A2a.  Modified URRT Worksheet 1'!$G$79)='A2. Rate Change &amp; Enrollment'!Q95, "OK", "ERROR"))</f>
        <v>N/A</v>
      </c>
      <c r="BN95" t="str">
        <f>IF(ISBLANK('A2a.  Modified URRT Worksheet 1'!$G$80)=TRUE, "N/A", IF(Q95*(1+'A2a.  Modified URRT Worksheet 1'!$G$80)='A2. Rate Change &amp; Enrollment'!R95, "OK", "ERROR"))</f>
        <v>N/A</v>
      </c>
      <c r="BO95" t="str">
        <f>IF(ISBLANK('A2a.  Modified URRT Worksheet 1'!$G$81)=TRUE, "N/A", IF(R95*(1+'A2a.  Modified URRT Worksheet 1'!$G$81)='A2. Rate Change &amp; Enrollment'!S95, "OK", "ERROR"))</f>
        <v>N/A</v>
      </c>
      <c r="BP95" t="str">
        <f>IF(ISBLANK('A2a.  Modified URRT Worksheet 1'!$G$82)=TRUE, "N/A", IF(S95*(1+'A2a.  Modified URRT Worksheet 1'!$G$82)='A2. Rate Change &amp; Enrollment'!T95, "OK", "ERROR"))</f>
        <v>N/A</v>
      </c>
      <c r="BQ95" t="str">
        <f>IF(ISBLANK('A2a.  Modified URRT Worksheet 1'!$G$83)=TRUE, "N/A", IF(T95*(1+'A2a.  Modified URRT Worksheet 1'!$G$83)='A2. Rate Change &amp; Enrollment'!U95, "OK", "ERROR"))</f>
        <v>N/A</v>
      </c>
      <c r="BR95" t="str">
        <f>IF(ISBLANK('A2a.  Modified URRT Worksheet 1'!$G$84)=TRUE, "N/A", IF(U95*(1+'A2a.  Modified URRT Worksheet 1'!$G$84)='A2. Rate Change &amp; Enrollment'!V95, "OK", "ERROR"))</f>
        <v>N/A</v>
      </c>
      <c r="BS95" t="str">
        <f>IF(ISBLANK('A2a.  Modified URRT Worksheet 1'!$G$85)=TRUE, "N/A", IF(V95*(1+'A2a.  Modified URRT Worksheet 1'!$G$85)='A2. Rate Change &amp; Enrollment'!W95, "OK", "ERROR"))</f>
        <v>N/A</v>
      </c>
      <c r="BT95" t="str">
        <f>IF(ISBLANK('A2a.  Modified URRT Worksheet 1'!$G$86)=TRUE, "N/A", IF(W95*(1+'A2a.  Modified URRT Worksheet 1'!$G$86)='A2. Rate Change &amp; Enrollment'!X95, "OK", "ERROR"))</f>
        <v>N/A</v>
      </c>
      <c r="BU95" t="str">
        <f>IF(ISBLANK('A2a.  Modified URRT Worksheet 1'!$G$87)=TRUE, "N/A", IF(X95*(1+'A2a.  Modified URRT Worksheet 1'!$G$87)='A2. Rate Change &amp; Enrollment'!Y95, "OK", "ERROR"))</f>
        <v>N/A</v>
      </c>
      <c r="BV95" t="str">
        <f>IF(ISBLANK('A2a.  Modified URRT Worksheet 1'!$G$88)=TRUE, "N/A", IF(Y95*(1+'A2a.  Modified URRT Worksheet 1'!$G$88)='A2. Rate Change &amp; Enrollment'!Z95, "OK", "ERROR"))</f>
        <v>N/A</v>
      </c>
      <c r="BW95" t="str">
        <f t="shared" si="29"/>
        <v>OK</v>
      </c>
      <c r="BY95" s="412">
        <f t="shared" si="30"/>
        <v>0</v>
      </c>
    </row>
    <row r="96" spans="1:77" x14ac:dyDescent="0.35">
      <c r="A96" t="s">
        <v>286</v>
      </c>
      <c r="B96" s="98"/>
      <c r="C96" s="98"/>
      <c r="D96" s="98"/>
      <c r="E96" s="135"/>
      <c r="F96" s="135"/>
      <c r="G96" s="135"/>
      <c r="I96" s="135"/>
      <c r="J96" s="135"/>
      <c r="K96" s="135"/>
      <c r="M96" s="131"/>
      <c r="N96" s="131"/>
      <c r="O96" s="131"/>
      <c r="P96" s="131"/>
      <c r="Q96" s="131"/>
      <c r="R96" s="131"/>
      <c r="S96" s="131"/>
      <c r="T96" s="131"/>
      <c r="U96" s="131"/>
      <c r="V96" s="131"/>
      <c r="W96" s="131"/>
      <c r="X96" s="131"/>
      <c r="Y96" s="131"/>
      <c r="Z96" s="131"/>
      <c r="AB96" s="142" t="e">
        <f t="shared" si="20"/>
        <v>#DIV/0!</v>
      </c>
      <c r="AC96" s="142" t="e">
        <f t="shared" si="21"/>
        <v>#DIV/0!</v>
      </c>
      <c r="AD96" s="6"/>
      <c r="AE96" s="88" t="e">
        <f t="shared" si="22"/>
        <v>#DIV/0!</v>
      </c>
      <c r="AF96" s="142" t="e">
        <f t="shared" si="23"/>
        <v>#DIV/0!</v>
      </c>
      <c r="AH96" s="12" t="e">
        <f t="shared" si="31"/>
        <v>#DIV/0!</v>
      </c>
      <c r="AI96" s="12" t="e">
        <f t="shared" si="32"/>
        <v>#DIV/0!</v>
      </c>
      <c r="AK96" s="409"/>
      <c r="AL96" s="409"/>
      <c r="AM96" s="409"/>
      <c r="AO96" s="177"/>
      <c r="AP96" s="177"/>
      <c r="AQ96" s="177"/>
      <c r="AR96" s="139"/>
      <c r="AS96" s="139"/>
      <c r="AT96" s="139"/>
      <c r="AU96" s="177"/>
      <c r="AV96" s="177"/>
      <c r="AX96" s="411">
        <f t="shared" si="24"/>
        <v>0</v>
      </c>
      <c r="AY96" s="80" t="str">
        <f t="shared" si="25"/>
        <v>OK</v>
      </c>
      <c r="BA96" s="94"/>
      <c r="BB96" s="291"/>
      <c r="BC96" s="94"/>
      <c r="BD96" s="229"/>
      <c r="BE96" s="356"/>
      <c r="BG96" s="6">
        <f t="shared" si="26"/>
        <v>0</v>
      </c>
      <c r="BH96" s="186" t="str">
        <f t="shared" si="27"/>
        <v>N/A</v>
      </c>
      <c r="BI96" s="6" t="str">
        <f t="shared" si="33"/>
        <v>N/A</v>
      </c>
      <c r="BJ96" t="e">
        <f t="shared" si="28"/>
        <v>#DIV/0!</v>
      </c>
      <c r="BL96" t="str">
        <f>IF(ISBLANK('A2a.  Modified URRT Worksheet 1'!$G$78)=TRUE, "N/A", IF(O96*(1+'A2a.  Modified URRT Worksheet 1'!$G$78)='A2. Rate Change &amp; Enrollment'!P96, "OK", "ERROR"))</f>
        <v>N/A</v>
      </c>
      <c r="BM96" t="str">
        <f>IF(ISBLANK('A2a.  Modified URRT Worksheet 1'!$G$79)=TRUE, "N/A", IF(P96*(1+'A2a.  Modified URRT Worksheet 1'!$G$79)='A2. Rate Change &amp; Enrollment'!Q96, "OK", "ERROR"))</f>
        <v>N/A</v>
      </c>
      <c r="BN96" t="str">
        <f>IF(ISBLANK('A2a.  Modified URRT Worksheet 1'!$G$80)=TRUE, "N/A", IF(Q96*(1+'A2a.  Modified URRT Worksheet 1'!$G$80)='A2. Rate Change &amp; Enrollment'!R96, "OK", "ERROR"))</f>
        <v>N/A</v>
      </c>
      <c r="BO96" t="str">
        <f>IF(ISBLANK('A2a.  Modified URRT Worksheet 1'!$G$81)=TRUE, "N/A", IF(R96*(1+'A2a.  Modified URRT Worksheet 1'!$G$81)='A2. Rate Change &amp; Enrollment'!S96, "OK", "ERROR"))</f>
        <v>N/A</v>
      </c>
      <c r="BP96" t="str">
        <f>IF(ISBLANK('A2a.  Modified URRT Worksheet 1'!$G$82)=TRUE, "N/A", IF(S96*(1+'A2a.  Modified URRT Worksheet 1'!$G$82)='A2. Rate Change &amp; Enrollment'!T96, "OK", "ERROR"))</f>
        <v>N/A</v>
      </c>
      <c r="BQ96" t="str">
        <f>IF(ISBLANK('A2a.  Modified URRT Worksheet 1'!$G$83)=TRUE, "N/A", IF(T96*(1+'A2a.  Modified URRT Worksheet 1'!$G$83)='A2. Rate Change &amp; Enrollment'!U96, "OK", "ERROR"))</f>
        <v>N/A</v>
      </c>
      <c r="BR96" t="str">
        <f>IF(ISBLANK('A2a.  Modified URRT Worksheet 1'!$G$84)=TRUE, "N/A", IF(U96*(1+'A2a.  Modified URRT Worksheet 1'!$G$84)='A2. Rate Change &amp; Enrollment'!V96, "OK", "ERROR"))</f>
        <v>N/A</v>
      </c>
      <c r="BS96" t="str">
        <f>IF(ISBLANK('A2a.  Modified URRT Worksheet 1'!$G$85)=TRUE, "N/A", IF(V96*(1+'A2a.  Modified URRT Worksheet 1'!$G$85)='A2. Rate Change &amp; Enrollment'!W96, "OK", "ERROR"))</f>
        <v>N/A</v>
      </c>
      <c r="BT96" t="str">
        <f>IF(ISBLANK('A2a.  Modified URRT Worksheet 1'!$G$86)=TRUE, "N/A", IF(W96*(1+'A2a.  Modified URRT Worksheet 1'!$G$86)='A2. Rate Change &amp; Enrollment'!X96, "OK", "ERROR"))</f>
        <v>N/A</v>
      </c>
      <c r="BU96" t="str">
        <f>IF(ISBLANK('A2a.  Modified URRT Worksheet 1'!$G$87)=TRUE, "N/A", IF(X96*(1+'A2a.  Modified URRT Worksheet 1'!$G$87)='A2. Rate Change &amp; Enrollment'!Y96, "OK", "ERROR"))</f>
        <v>N/A</v>
      </c>
      <c r="BV96" t="str">
        <f>IF(ISBLANK('A2a.  Modified URRT Worksheet 1'!$G$88)=TRUE, "N/A", IF(Y96*(1+'A2a.  Modified URRT Worksheet 1'!$G$88)='A2. Rate Change &amp; Enrollment'!Z96, "OK", "ERROR"))</f>
        <v>N/A</v>
      </c>
      <c r="BW96" t="str">
        <f t="shared" si="29"/>
        <v>OK</v>
      </c>
      <c r="BY96" s="412">
        <f t="shared" si="30"/>
        <v>0</v>
      </c>
    </row>
    <row r="97" spans="1:77" x14ac:dyDescent="0.35">
      <c r="A97" t="s">
        <v>287</v>
      </c>
      <c r="B97" s="98"/>
      <c r="C97" s="98"/>
      <c r="D97" s="98"/>
      <c r="E97" s="135"/>
      <c r="F97" s="135"/>
      <c r="G97" s="135"/>
      <c r="I97" s="135"/>
      <c r="J97" s="135"/>
      <c r="K97" s="135"/>
      <c r="M97" s="131"/>
      <c r="N97" s="131"/>
      <c r="O97" s="131"/>
      <c r="P97" s="131"/>
      <c r="Q97" s="131"/>
      <c r="R97" s="131"/>
      <c r="S97" s="131"/>
      <c r="T97" s="131"/>
      <c r="U97" s="131"/>
      <c r="V97" s="131"/>
      <c r="W97" s="131"/>
      <c r="X97" s="131"/>
      <c r="Y97" s="131"/>
      <c r="Z97" s="131"/>
      <c r="AB97" s="142" t="e">
        <f t="shared" si="20"/>
        <v>#DIV/0!</v>
      </c>
      <c r="AC97" s="142" t="e">
        <f t="shared" si="21"/>
        <v>#DIV/0!</v>
      </c>
      <c r="AD97" s="6"/>
      <c r="AE97" s="88" t="e">
        <f t="shared" si="22"/>
        <v>#DIV/0!</v>
      </c>
      <c r="AF97" s="142" t="e">
        <f t="shared" si="23"/>
        <v>#DIV/0!</v>
      </c>
      <c r="AH97" s="12" t="e">
        <f t="shared" si="31"/>
        <v>#DIV/0!</v>
      </c>
      <c r="AI97" s="12" t="e">
        <f t="shared" si="32"/>
        <v>#DIV/0!</v>
      </c>
      <c r="AK97" s="409"/>
      <c r="AL97" s="409"/>
      <c r="AM97" s="409"/>
      <c r="AO97" s="177"/>
      <c r="AP97" s="177"/>
      <c r="AQ97" s="177"/>
      <c r="AR97" s="139"/>
      <c r="AS97" s="139"/>
      <c r="AT97" s="139"/>
      <c r="AU97" s="177"/>
      <c r="AV97" s="177"/>
      <c r="AX97" s="411">
        <f t="shared" si="24"/>
        <v>0</v>
      </c>
      <c r="AY97" s="80" t="str">
        <f t="shared" si="25"/>
        <v>OK</v>
      </c>
      <c r="BA97" s="94"/>
      <c r="BB97" s="291"/>
      <c r="BC97" s="94"/>
      <c r="BD97" s="229"/>
      <c r="BE97" s="356"/>
      <c r="BG97" s="6">
        <f t="shared" si="26"/>
        <v>0</v>
      </c>
      <c r="BH97" s="186" t="str">
        <f t="shared" si="27"/>
        <v>N/A</v>
      </c>
      <c r="BI97" s="6" t="str">
        <f t="shared" si="33"/>
        <v>N/A</v>
      </c>
      <c r="BJ97" t="e">
        <f t="shared" si="28"/>
        <v>#DIV/0!</v>
      </c>
      <c r="BL97" t="str">
        <f>IF(ISBLANK('A2a.  Modified URRT Worksheet 1'!$G$78)=TRUE, "N/A", IF(O97*(1+'A2a.  Modified URRT Worksheet 1'!$G$78)='A2. Rate Change &amp; Enrollment'!P97, "OK", "ERROR"))</f>
        <v>N/A</v>
      </c>
      <c r="BM97" t="str">
        <f>IF(ISBLANK('A2a.  Modified URRT Worksheet 1'!$G$79)=TRUE, "N/A", IF(P97*(1+'A2a.  Modified URRT Worksheet 1'!$G$79)='A2. Rate Change &amp; Enrollment'!Q97, "OK", "ERROR"))</f>
        <v>N/A</v>
      </c>
      <c r="BN97" t="str">
        <f>IF(ISBLANK('A2a.  Modified URRT Worksheet 1'!$G$80)=TRUE, "N/A", IF(Q97*(1+'A2a.  Modified URRT Worksheet 1'!$G$80)='A2. Rate Change &amp; Enrollment'!R97, "OK", "ERROR"))</f>
        <v>N/A</v>
      </c>
      <c r="BO97" t="str">
        <f>IF(ISBLANK('A2a.  Modified URRT Worksheet 1'!$G$81)=TRUE, "N/A", IF(R97*(1+'A2a.  Modified URRT Worksheet 1'!$G$81)='A2. Rate Change &amp; Enrollment'!S97, "OK", "ERROR"))</f>
        <v>N/A</v>
      </c>
      <c r="BP97" t="str">
        <f>IF(ISBLANK('A2a.  Modified URRT Worksheet 1'!$G$82)=TRUE, "N/A", IF(S97*(1+'A2a.  Modified URRT Worksheet 1'!$G$82)='A2. Rate Change &amp; Enrollment'!T97, "OK", "ERROR"))</f>
        <v>N/A</v>
      </c>
      <c r="BQ97" t="str">
        <f>IF(ISBLANK('A2a.  Modified URRT Worksheet 1'!$G$83)=TRUE, "N/A", IF(T97*(1+'A2a.  Modified URRT Worksheet 1'!$G$83)='A2. Rate Change &amp; Enrollment'!U97, "OK", "ERROR"))</f>
        <v>N/A</v>
      </c>
      <c r="BR97" t="str">
        <f>IF(ISBLANK('A2a.  Modified URRT Worksheet 1'!$G$84)=TRUE, "N/A", IF(U97*(1+'A2a.  Modified URRT Worksheet 1'!$G$84)='A2. Rate Change &amp; Enrollment'!V97, "OK", "ERROR"))</f>
        <v>N/A</v>
      </c>
      <c r="BS97" t="str">
        <f>IF(ISBLANK('A2a.  Modified URRT Worksheet 1'!$G$85)=TRUE, "N/A", IF(V97*(1+'A2a.  Modified URRT Worksheet 1'!$G$85)='A2. Rate Change &amp; Enrollment'!W97, "OK", "ERROR"))</f>
        <v>N/A</v>
      </c>
      <c r="BT97" t="str">
        <f>IF(ISBLANK('A2a.  Modified URRT Worksheet 1'!$G$86)=TRUE, "N/A", IF(W97*(1+'A2a.  Modified URRT Worksheet 1'!$G$86)='A2. Rate Change &amp; Enrollment'!X97, "OK", "ERROR"))</f>
        <v>N/A</v>
      </c>
      <c r="BU97" t="str">
        <f>IF(ISBLANK('A2a.  Modified URRT Worksheet 1'!$G$87)=TRUE, "N/A", IF(X97*(1+'A2a.  Modified URRT Worksheet 1'!$G$87)='A2. Rate Change &amp; Enrollment'!Y97, "OK", "ERROR"))</f>
        <v>N/A</v>
      </c>
      <c r="BV97" t="str">
        <f>IF(ISBLANK('A2a.  Modified URRT Worksheet 1'!$G$88)=TRUE, "N/A", IF(Y97*(1+'A2a.  Modified URRT Worksheet 1'!$G$88)='A2. Rate Change &amp; Enrollment'!Z97, "OK", "ERROR"))</f>
        <v>N/A</v>
      </c>
      <c r="BW97" t="str">
        <f t="shared" si="29"/>
        <v>OK</v>
      </c>
      <c r="BY97" s="412">
        <f t="shared" si="30"/>
        <v>0</v>
      </c>
    </row>
    <row r="98" spans="1:77" x14ac:dyDescent="0.35">
      <c r="A98" t="s">
        <v>288</v>
      </c>
      <c r="B98" s="98"/>
      <c r="C98" s="98"/>
      <c r="D98" s="98"/>
      <c r="E98" s="135"/>
      <c r="F98" s="135"/>
      <c r="G98" s="135"/>
      <c r="I98" s="135"/>
      <c r="J98" s="135"/>
      <c r="K98" s="135"/>
      <c r="M98" s="131"/>
      <c r="N98" s="131"/>
      <c r="O98" s="131"/>
      <c r="P98" s="131"/>
      <c r="Q98" s="131"/>
      <c r="R98" s="131"/>
      <c r="S98" s="131"/>
      <c r="T98" s="131"/>
      <c r="U98" s="131"/>
      <c r="V98" s="131"/>
      <c r="W98" s="131"/>
      <c r="X98" s="131"/>
      <c r="Y98" s="131"/>
      <c r="Z98" s="131"/>
      <c r="AB98" s="142" t="e">
        <f t="shared" si="20"/>
        <v>#DIV/0!</v>
      </c>
      <c r="AC98" s="142" t="e">
        <f t="shared" si="21"/>
        <v>#DIV/0!</v>
      </c>
      <c r="AD98" s="6"/>
      <c r="AE98" s="88" t="e">
        <f t="shared" si="22"/>
        <v>#DIV/0!</v>
      </c>
      <c r="AF98" s="142" t="e">
        <f t="shared" si="23"/>
        <v>#DIV/0!</v>
      </c>
      <c r="AH98" s="12" t="e">
        <f t="shared" si="31"/>
        <v>#DIV/0!</v>
      </c>
      <c r="AI98" s="12" t="e">
        <f t="shared" si="32"/>
        <v>#DIV/0!</v>
      </c>
      <c r="AK98" s="409"/>
      <c r="AL98" s="409"/>
      <c r="AM98" s="409"/>
      <c r="AO98" s="177"/>
      <c r="AP98" s="177"/>
      <c r="AQ98" s="177"/>
      <c r="AR98" s="139"/>
      <c r="AS98" s="139"/>
      <c r="AT98" s="139"/>
      <c r="AU98" s="177"/>
      <c r="AV98" s="177"/>
      <c r="AX98" s="411">
        <f t="shared" si="24"/>
        <v>0</v>
      </c>
      <c r="AY98" s="80" t="str">
        <f t="shared" si="25"/>
        <v>OK</v>
      </c>
      <c r="BA98" s="94"/>
      <c r="BB98" s="291"/>
      <c r="BC98" s="94"/>
      <c r="BD98" s="229"/>
      <c r="BE98" s="356"/>
      <c r="BG98" s="6">
        <f t="shared" si="26"/>
        <v>0</v>
      </c>
      <c r="BH98" s="186" t="str">
        <f t="shared" si="27"/>
        <v>N/A</v>
      </c>
      <c r="BI98" s="6" t="str">
        <f t="shared" si="33"/>
        <v>N/A</v>
      </c>
      <c r="BJ98" t="e">
        <f t="shared" si="28"/>
        <v>#DIV/0!</v>
      </c>
      <c r="BL98" t="str">
        <f>IF(ISBLANK('A2a.  Modified URRT Worksheet 1'!$G$78)=TRUE, "N/A", IF(O98*(1+'A2a.  Modified URRT Worksheet 1'!$G$78)='A2. Rate Change &amp; Enrollment'!P98, "OK", "ERROR"))</f>
        <v>N/A</v>
      </c>
      <c r="BM98" t="str">
        <f>IF(ISBLANK('A2a.  Modified URRT Worksheet 1'!$G$79)=TRUE, "N/A", IF(P98*(1+'A2a.  Modified URRT Worksheet 1'!$G$79)='A2. Rate Change &amp; Enrollment'!Q98, "OK", "ERROR"))</f>
        <v>N/A</v>
      </c>
      <c r="BN98" t="str">
        <f>IF(ISBLANK('A2a.  Modified URRT Worksheet 1'!$G$80)=TRUE, "N/A", IF(Q98*(1+'A2a.  Modified URRT Worksheet 1'!$G$80)='A2. Rate Change &amp; Enrollment'!R98, "OK", "ERROR"))</f>
        <v>N/A</v>
      </c>
      <c r="BO98" t="str">
        <f>IF(ISBLANK('A2a.  Modified URRT Worksheet 1'!$G$81)=TRUE, "N/A", IF(R98*(1+'A2a.  Modified URRT Worksheet 1'!$G$81)='A2. Rate Change &amp; Enrollment'!S98, "OK", "ERROR"))</f>
        <v>N/A</v>
      </c>
      <c r="BP98" t="str">
        <f>IF(ISBLANK('A2a.  Modified URRT Worksheet 1'!$G$82)=TRUE, "N/A", IF(S98*(1+'A2a.  Modified URRT Worksheet 1'!$G$82)='A2. Rate Change &amp; Enrollment'!T98, "OK", "ERROR"))</f>
        <v>N/A</v>
      </c>
      <c r="BQ98" t="str">
        <f>IF(ISBLANK('A2a.  Modified URRT Worksheet 1'!$G$83)=TRUE, "N/A", IF(T98*(1+'A2a.  Modified URRT Worksheet 1'!$G$83)='A2. Rate Change &amp; Enrollment'!U98, "OK", "ERROR"))</f>
        <v>N/A</v>
      </c>
      <c r="BR98" t="str">
        <f>IF(ISBLANK('A2a.  Modified URRT Worksheet 1'!$G$84)=TRUE, "N/A", IF(U98*(1+'A2a.  Modified URRT Worksheet 1'!$G$84)='A2. Rate Change &amp; Enrollment'!V98, "OK", "ERROR"))</f>
        <v>N/A</v>
      </c>
      <c r="BS98" t="str">
        <f>IF(ISBLANK('A2a.  Modified URRT Worksheet 1'!$G$85)=TRUE, "N/A", IF(V98*(1+'A2a.  Modified URRT Worksheet 1'!$G$85)='A2. Rate Change &amp; Enrollment'!W98, "OK", "ERROR"))</f>
        <v>N/A</v>
      </c>
      <c r="BT98" t="str">
        <f>IF(ISBLANK('A2a.  Modified URRT Worksheet 1'!$G$86)=TRUE, "N/A", IF(W98*(1+'A2a.  Modified URRT Worksheet 1'!$G$86)='A2. Rate Change &amp; Enrollment'!X98, "OK", "ERROR"))</f>
        <v>N/A</v>
      </c>
      <c r="BU98" t="str">
        <f>IF(ISBLANK('A2a.  Modified URRT Worksheet 1'!$G$87)=TRUE, "N/A", IF(X98*(1+'A2a.  Modified URRT Worksheet 1'!$G$87)='A2. Rate Change &amp; Enrollment'!Y98, "OK", "ERROR"))</f>
        <v>N/A</v>
      </c>
      <c r="BV98" t="str">
        <f>IF(ISBLANK('A2a.  Modified URRT Worksheet 1'!$G$88)=TRUE, "N/A", IF(Y98*(1+'A2a.  Modified URRT Worksheet 1'!$G$88)='A2. Rate Change &amp; Enrollment'!Z98, "OK", "ERROR"))</f>
        <v>N/A</v>
      </c>
      <c r="BW98" t="str">
        <f t="shared" si="29"/>
        <v>OK</v>
      </c>
      <c r="BY98" s="412">
        <f t="shared" si="30"/>
        <v>0</v>
      </c>
    </row>
    <row r="99" spans="1:77" x14ac:dyDescent="0.35">
      <c r="A99" t="s">
        <v>289</v>
      </c>
      <c r="B99" s="98"/>
      <c r="C99" s="98"/>
      <c r="D99" s="98"/>
      <c r="E99" s="135"/>
      <c r="F99" s="135"/>
      <c r="G99" s="135"/>
      <c r="I99" s="135"/>
      <c r="J99" s="135"/>
      <c r="K99" s="135"/>
      <c r="M99" s="131"/>
      <c r="N99" s="131"/>
      <c r="O99" s="131"/>
      <c r="P99" s="131"/>
      <c r="Q99" s="131"/>
      <c r="R99" s="131"/>
      <c r="S99" s="131"/>
      <c r="T99" s="131"/>
      <c r="U99" s="131"/>
      <c r="V99" s="131"/>
      <c r="W99" s="131"/>
      <c r="X99" s="131"/>
      <c r="Y99" s="131"/>
      <c r="Z99" s="131"/>
      <c r="AB99" s="142" t="e">
        <f t="shared" si="20"/>
        <v>#DIV/0!</v>
      </c>
      <c r="AC99" s="142" t="e">
        <f t="shared" si="21"/>
        <v>#DIV/0!</v>
      </c>
      <c r="AD99" s="6"/>
      <c r="AE99" s="88" t="e">
        <f t="shared" si="22"/>
        <v>#DIV/0!</v>
      </c>
      <c r="AF99" s="142" t="e">
        <f t="shared" si="23"/>
        <v>#DIV/0!</v>
      </c>
      <c r="AH99" s="12" t="e">
        <f t="shared" si="31"/>
        <v>#DIV/0!</v>
      </c>
      <c r="AI99" s="12" t="e">
        <f t="shared" si="32"/>
        <v>#DIV/0!</v>
      </c>
      <c r="AK99" s="409"/>
      <c r="AL99" s="409"/>
      <c r="AM99" s="409"/>
      <c r="AO99" s="177"/>
      <c r="AP99" s="177"/>
      <c r="AQ99" s="177"/>
      <c r="AR99" s="139"/>
      <c r="AS99" s="139"/>
      <c r="AT99" s="139"/>
      <c r="AU99" s="177"/>
      <c r="AV99" s="177"/>
      <c r="AX99" s="411">
        <f t="shared" si="24"/>
        <v>0</v>
      </c>
      <c r="AY99" s="80" t="str">
        <f t="shared" si="25"/>
        <v>OK</v>
      </c>
      <c r="BA99" s="94"/>
      <c r="BB99" s="291"/>
      <c r="BC99" s="94"/>
      <c r="BD99" s="229"/>
      <c r="BE99" s="356"/>
      <c r="BG99" s="6">
        <f t="shared" si="26"/>
        <v>0</v>
      </c>
      <c r="BH99" s="186" t="str">
        <f t="shared" si="27"/>
        <v>N/A</v>
      </c>
      <c r="BI99" s="6" t="str">
        <f t="shared" si="33"/>
        <v>N/A</v>
      </c>
      <c r="BJ99" t="e">
        <f t="shared" si="28"/>
        <v>#DIV/0!</v>
      </c>
      <c r="BL99" t="str">
        <f>IF(ISBLANK('A2a.  Modified URRT Worksheet 1'!$G$78)=TRUE, "N/A", IF(O99*(1+'A2a.  Modified URRT Worksheet 1'!$G$78)='A2. Rate Change &amp; Enrollment'!P99, "OK", "ERROR"))</f>
        <v>N/A</v>
      </c>
      <c r="BM99" t="str">
        <f>IF(ISBLANK('A2a.  Modified URRT Worksheet 1'!$G$79)=TRUE, "N/A", IF(P99*(1+'A2a.  Modified URRT Worksheet 1'!$G$79)='A2. Rate Change &amp; Enrollment'!Q99, "OK", "ERROR"))</f>
        <v>N/A</v>
      </c>
      <c r="BN99" t="str">
        <f>IF(ISBLANK('A2a.  Modified URRT Worksheet 1'!$G$80)=TRUE, "N/A", IF(Q99*(1+'A2a.  Modified URRT Worksheet 1'!$G$80)='A2. Rate Change &amp; Enrollment'!R99, "OK", "ERROR"))</f>
        <v>N/A</v>
      </c>
      <c r="BO99" t="str">
        <f>IF(ISBLANK('A2a.  Modified URRT Worksheet 1'!$G$81)=TRUE, "N/A", IF(R99*(1+'A2a.  Modified URRT Worksheet 1'!$G$81)='A2. Rate Change &amp; Enrollment'!S99, "OK", "ERROR"))</f>
        <v>N/A</v>
      </c>
      <c r="BP99" t="str">
        <f>IF(ISBLANK('A2a.  Modified URRT Worksheet 1'!$G$82)=TRUE, "N/A", IF(S99*(1+'A2a.  Modified URRT Worksheet 1'!$G$82)='A2. Rate Change &amp; Enrollment'!T99, "OK", "ERROR"))</f>
        <v>N/A</v>
      </c>
      <c r="BQ99" t="str">
        <f>IF(ISBLANK('A2a.  Modified URRT Worksheet 1'!$G$83)=TRUE, "N/A", IF(T99*(1+'A2a.  Modified URRT Worksheet 1'!$G$83)='A2. Rate Change &amp; Enrollment'!U99, "OK", "ERROR"))</f>
        <v>N/A</v>
      </c>
      <c r="BR99" t="str">
        <f>IF(ISBLANK('A2a.  Modified URRT Worksheet 1'!$G$84)=TRUE, "N/A", IF(U99*(1+'A2a.  Modified URRT Worksheet 1'!$G$84)='A2. Rate Change &amp; Enrollment'!V99, "OK", "ERROR"))</f>
        <v>N/A</v>
      </c>
      <c r="BS99" t="str">
        <f>IF(ISBLANK('A2a.  Modified URRT Worksheet 1'!$G$85)=TRUE, "N/A", IF(V99*(1+'A2a.  Modified URRT Worksheet 1'!$G$85)='A2. Rate Change &amp; Enrollment'!W99, "OK", "ERROR"))</f>
        <v>N/A</v>
      </c>
      <c r="BT99" t="str">
        <f>IF(ISBLANK('A2a.  Modified URRT Worksheet 1'!$G$86)=TRUE, "N/A", IF(W99*(1+'A2a.  Modified URRT Worksheet 1'!$G$86)='A2. Rate Change &amp; Enrollment'!X99, "OK", "ERROR"))</f>
        <v>N/A</v>
      </c>
      <c r="BU99" t="str">
        <f>IF(ISBLANK('A2a.  Modified URRT Worksheet 1'!$G$87)=TRUE, "N/A", IF(X99*(1+'A2a.  Modified URRT Worksheet 1'!$G$87)='A2. Rate Change &amp; Enrollment'!Y99, "OK", "ERROR"))</f>
        <v>N/A</v>
      </c>
      <c r="BV99" t="str">
        <f>IF(ISBLANK('A2a.  Modified URRT Worksheet 1'!$G$88)=TRUE, "N/A", IF(Y99*(1+'A2a.  Modified URRT Worksheet 1'!$G$88)='A2. Rate Change &amp; Enrollment'!Z99, "OK", "ERROR"))</f>
        <v>N/A</v>
      </c>
      <c r="BW99" t="str">
        <f t="shared" si="29"/>
        <v>OK</v>
      </c>
      <c r="BY99" s="412">
        <f t="shared" si="30"/>
        <v>0</v>
      </c>
    </row>
    <row r="100" spans="1:77" x14ac:dyDescent="0.35">
      <c r="A100" t="s">
        <v>290</v>
      </c>
      <c r="B100" s="98"/>
      <c r="C100" s="98"/>
      <c r="D100" s="98"/>
      <c r="E100" s="135"/>
      <c r="F100" s="135"/>
      <c r="G100" s="135"/>
      <c r="I100" s="135"/>
      <c r="J100" s="135"/>
      <c r="K100" s="135"/>
      <c r="M100" s="131"/>
      <c r="N100" s="131"/>
      <c r="O100" s="131"/>
      <c r="P100" s="131"/>
      <c r="Q100" s="131"/>
      <c r="R100" s="131"/>
      <c r="S100" s="131"/>
      <c r="T100" s="131"/>
      <c r="U100" s="131"/>
      <c r="V100" s="131"/>
      <c r="W100" s="131"/>
      <c r="X100" s="131"/>
      <c r="Y100" s="131"/>
      <c r="Z100" s="131"/>
      <c r="AB100" s="142" t="e">
        <f t="shared" si="20"/>
        <v>#DIV/0!</v>
      </c>
      <c r="AC100" s="142" t="e">
        <f t="shared" si="21"/>
        <v>#DIV/0!</v>
      </c>
      <c r="AD100" s="6"/>
      <c r="AE100" s="88" t="e">
        <f t="shared" si="22"/>
        <v>#DIV/0!</v>
      </c>
      <c r="AF100" s="142" t="e">
        <f t="shared" si="23"/>
        <v>#DIV/0!</v>
      </c>
      <c r="AH100" s="12" t="e">
        <f t="shared" si="31"/>
        <v>#DIV/0!</v>
      </c>
      <c r="AI100" s="12" t="e">
        <f t="shared" si="32"/>
        <v>#DIV/0!</v>
      </c>
      <c r="AK100" s="409"/>
      <c r="AL100" s="409"/>
      <c r="AM100" s="409"/>
      <c r="AO100" s="177"/>
      <c r="AP100" s="177"/>
      <c r="AQ100" s="177"/>
      <c r="AR100" s="139"/>
      <c r="AS100" s="139"/>
      <c r="AT100" s="139"/>
      <c r="AU100" s="177"/>
      <c r="AV100" s="177"/>
      <c r="AX100" s="411">
        <f t="shared" si="24"/>
        <v>0</v>
      </c>
      <c r="AY100" s="80" t="str">
        <f t="shared" si="25"/>
        <v>OK</v>
      </c>
      <c r="BA100" s="94"/>
      <c r="BB100" s="291"/>
      <c r="BC100" s="94"/>
      <c r="BD100" s="229"/>
      <c r="BE100" s="356"/>
      <c r="BG100" s="6">
        <f t="shared" si="26"/>
        <v>0</v>
      </c>
      <c r="BH100" s="186" t="str">
        <f t="shared" si="27"/>
        <v>N/A</v>
      </c>
      <c r="BI100" s="6" t="str">
        <f t="shared" si="33"/>
        <v>N/A</v>
      </c>
      <c r="BJ100" t="e">
        <f t="shared" si="28"/>
        <v>#DIV/0!</v>
      </c>
      <c r="BL100" t="str">
        <f>IF(ISBLANK('A2a.  Modified URRT Worksheet 1'!$G$78)=TRUE, "N/A", IF(O100*(1+'A2a.  Modified URRT Worksheet 1'!$G$78)='A2. Rate Change &amp; Enrollment'!P100, "OK", "ERROR"))</f>
        <v>N/A</v>
      </c>
      <c r="BM100" t="str">
        <f>IF(ISBLANK('A2a.  Modified URRT Worksheet 1'!$G$79)=TRUE, "N/A", IF(P100*(1+'A2a.  Modified URRT Worksheet 1'!$G$79)='A2. Rate Change &amp; Enrollment'!Q100, "OK", "ERROR"))</f>
        <v>N/A</v>
      </c>
      <c r="BN100" t="str">
        <f>IF(ISBLANK('A2a.  Modified URRT Worksheet 1'!$G$80)=TRUE, "N/A", IF(Q100*(1+'A2a.  Modified URRT Worksheet 1'!$G$80)='A2. Rate Change &amp; Enrollment'!R100, "OK", "ERROR"))</f>
        <v>N/A</v>
      </c>
      <c r="BO100" t="str">
        <f>IF(ISBLANK('A2a.  Modified URRT Worksheet 1'!$G$81)=TRUE, "N/A", IF(R100*(1+'A2a.  Modified URRT Worksheet 1'!$G$81)='A2. Rate Change &amp; Enrollment'!S100, "OK", "ERROR"))</f>
        <v>N/A</v>
      </c>
      <c r="BP100" t="str">
        <f>IF(ISBLANK('A2a.  Modified URRT Worksheet 1'!$G$82)=TRUE, "N/A", IF(S100*(1+'A2a.  Modified URRT Worksheet 1'!$G$82)='A2. Rate Change &amp; Enrollment'!T100, "OK", "ERROR"))</f>
        <v>N/A</v>
      </c>
      <c r="BQ100" t="str">
        <f>IF(ISBLANK('A2a.  Modified URRT Worksheet 1'!$G$83)=TRUE, "N/A", IF(T100*(1+'A2a.  Modified URRT Worksheet 1'!$G$83)='A2. Rate Change &amp; Enrollment'!U100, "OK", "ERROR"))</f>
        <v>N/A</v>
      </c>
      <c r="BR100" t="str">
        <f>IF(ISBLANK('A2a.  Modified URRT Worksheet 1'!$G$84)=TRUE, "N/A", IF(U100*(1+'A2a.  Modified URRT Worksheet 1'!$G$84)='A2. Rate Change &amp; Enrollment'!V100, "OK", "ERROR"))</f>
        <v>N/A</v>
      </c>
      <c r="BS100" t="str">
        <f>IF(ISBLANK('A2a.  Modified URRT Worksheet 1'!$G$85)=TRUE, "N/A", IF(V100*(1+'A2a.  Modified URRT Worksheet 1'!$G$85)='A2. Rate Change &amp; Enrollment'!W100, "OK", "ERROR"))</f>
        <v>N/A</v>
      </c>
      <c r="BT100" t="str">
        <f>IF(ISBLANK('A2a.  Modified URRT Worksheet 1'!$G$86)=TRUE, "N/A", IF(W100*(1+'A2a.  Modified URRT Worksheet 1'!$G$86)='A2. Rate Change &amp; Enrollment'!X100, "OK", "ERROR"))</f>
        <v>N/A</v>
      </c>
      <c r="BU100" t="str">
        <f>IF(ISBLANK('A2a.  Modified URRT Worksheet 1'!$G$87)=TRUE, "N/A", IF(X100*(1+'A2a.  Modified URRT Worksheet 1'!$G$87)='A2. Rate Change &amp; Enrollment'!Y100, "OK", "ERROR"))</f>
        <v>N/A</v>
      </c>
      <c r="BV100" t="str">
        <f>IF(ISBLANK('A2a.  Modified URRT Worksheet 1'!$G$88)=TRUE, "N/A", IF(Y100*(1+'A2a.  Modified URRT Worksheet 1'!$G$88)='A2. Rate Change &amp; Enrollment'!Z100, "OK", "ERROR"))</f>
        <v>N/A</v>
      </c>
      <c r="BW100" t="str">
        <f t="shared" si="29"/>
        <v>OK</v>
      </c>
      <c r="BY100" s="412">
        <f t="shared" si="30"/>
        <v>0</v>
      </c>
    </row>
    <row r="101" spans="1:77" x14ac:dyDescent="0.35">
      <c r="A101" t="s">
        <v>291</v>
      </c>
      <c r="B101" s="98"/>
      <c r="C101" s="98"/>
      <c r="D101" s="98"/>
      <c r="E101" s="135"/>
      <c r="F101" s="135"/>
      <c r="G101" s="135"/>
      <c r="I101" s="135"/>
      <c r="J101" s="135"/>
      <c r="K101" s="135"/>
      <c r="M101" s="131"/>
      <c r="N101" s="131"/>
      <c r="O101" s="131"/>
      <c r="P101" s="131"/>
      <c r="Q101" s="131"/>
      <c r="R101" s="131"/>
      <c r="S101" s="131"/>
      <c r="T101" s="131"/>
      <c r="U101" s="131"/>
      <c r="V101" s="131"/>
      <c r="W101" s="131"/>
      <c r="X101" s="131"/>
      <c r="Y101" s="131"/>
      <c r="Z101" s="131"/>
      <c r="AB101" s="142" t="e">
        <f t="shared" si="20"/>
        <v>#DIV/0!</v>
      </c>
      <c r="AC101" s="142" t="e">
        <f t="shared" si="21"/>
        <v>#DIV/0!</v>
      </c>
      <c r="AD101" s="6"/>
      <c r="AE101" s="88" t="e">
        <f t="shared" si="22"/>
        <v>#DIV/0!</v>
      </c>
      <c r="AF101" s="142" t="e">
        <f t="shared" si="23"/>
        <v>#DIV/0!</v>
      </c>
      <c r="AH101" s="12" t="e">
        <f t="shared" si="31"/>
        <v>#DIV/0!</v>
      </c>
      <c r="AI101" s="12" t="e">
        <f t="shared" si="32"/>
        <v>#DIV/0!</v>
      </c>
      <c r="AK101" s="409"/>
      <c r="AL101" s="409"/>
      <c r="AM101" s="409"/>
      <c r="AO101" s="177"/>
      <c r="AP101" s="177"/>
      <c r="AQ101" s="177"/>
      <c r="AR101" s="139"/>
      <c r="AS101" s="139"/>
      <c r="AT101" s="139"/>
      <c r="AU101" s="177"/>
      <c r="AV101" s="177"/>
      <c r="AX101" s="411">
        <f t="shared" si="24"/>
        <v>0</v>
      </c>
      <c r="AY101" s="80" t="str">
        <f t="shared" si="25"/>
        <v>OK</v>
      </c>
      <c r="BA101" s="94"/>
      <c r="BB101" s="291"/>
      <c r="BC101" s="94"/>
      <c r="BD101" s="229"/>
      <c r="BE101" s="356"/>
      <c r="BG101" s="6">
        <f t="shared" si="26"/>
        <v>0</v>
      </c>
      <c r="BH101" s="186" t="str">
        <f t="shared" si="27"/>
        <v>N/A</v>
      </c>
      <c r="BI101" s="6" t="str">
        <f t="shared" si="33"/>
        <v>N/A</v>
      </c>
      <c r="BJ101" t="e">
        <f t="shared" si="28"/>
        <v>#DIV/0!</v>
      </c>
      <c r="BL101" t="str">
        <f>IF(ISBLANK('A2a.  Modified URRT Worksheet 1'!$G$78)=TRUE, "N/A", IF(O101*(1+'A2a.  Modified URRT Worksheet 1'!$G$78)='A2. Rate Change &amp; Enrollment'!P101, "OK", "ERROR"))</f>
        <v>N/A</v>
      </c>
      <c r="BM101" t="str">
        <f>IF(ISBLANK('A2a.  Modified URRT Worksheet 1'!$G$79)=TRUE, "N/A", IF(P101*(1+'A2a.  Modified URRT Worksheet 1'!$G$79)='A2. Rate Change &amp; Enrollment'!Q101, "OK", "ERROR"))</f>
        <v>N/A</v>
      </c>
      <c r="BN101" t="str">
        <f>IF(ISBLANK('A2a.  Modified URRT Worksheet 1'!$G$80)=TRUE, "N/A", IF(Q101*(1+'A2a.  Modified URRT Worksheet 1'!$G$80)='A2. Rate Change &amp; Enrollment'!R101, "OK", "ERROR"))</f>
        <v>N/A</v>
      </c>
      <c r="BO101" t="str">
        <f>IF(ISBLANK('A2a.  Modified URRT Worksheet 1'!$G$81)=TRUE, "N/A", IF(R101*(1+'A2a.  Modified URRT Worksheet 1'!$G$81)='A2. Rate Change &amp; Enrollment'!S101, "OK", "ERROR"))</f>
        <v>N/A</v>
      </c>
      <c r="BP101" t="str">
        <f>IF(ISBLANK('A2a.  Modified URRT Worksheet 1'!$G$82)=TRUE, "N/A", IF(S101*(1+'A2a.  Modified URRT Worksheet 1'!$G$82)='A2. Rate Change &amp; Enrollment'!T101, "OK", "ERROR"))</f>
        <v>N/A</v>
      </c>
      <c r="BQ101" t="str">
        <f>IF(ISBLANK('A2a.  Modified URRT Worksheet 1'!$G$83)=TRUE, "N/A", IF(T101*(1+'A2a.  Modified URRT Worksheet 1'!$G$83)='A2. Rate Change &amp; Enrollment'!U101, "OK", "ERROR"))</f>
        <v>N/A</v>
      </c>
      <c r="BR101" t="str">
        <f>IF(ISBLANK('A2a.  Modified URRT Worksheet 1'!$G$84)=TRUE, "N/A", IF(U101*(1+'A2a.  Modified URRT Worksheet 1'!$G$84)='A2. Rate Change &amp; Enrollment'!V101, "OK", "ERROR"))</f>
        <v>N/A</v>
      </c>
      <c r="BS101" t="str">
        <f>IF(ISBLANK('A2a.  Modified URRT Worksheet 1'!$G$85)=TRUE, "N/A", IF(V101*(1+'A2a.  Modified URRT Worksheet 1'!$G$85)='A2. Rate Change &amp; Enrollment'!W101, "OK", "ERROR"))</f>
        <v>N/A</v>
      </c>
      <c r="BT101" t="str">
        <f>IF(ISBLANK('A2a.  Modified URRT Worksheet 1'!$G$86)=TRUE, "N/A", IF(W101*(1+'A2a.  Modified URRT Worksheet 1'!$G$86)='A2. Rate Change &amp; Enrollment'!X101, "OK", "ERROR"))</f>
        <v>N/A</v>
      </c>
      <c r="BU101" t="str">
        <f>IF(ISBLANK('A2a.  Modified URRT Worksheet 1'!$G$87)=TRUE, "N/A", IF(X101*(1+'A2a.  Modified URRT Worksheet 1'!$G$87)='A2. Rate Change &amp; Enrollment'!Y101, "OK", "ERROR"))</f>
        <v>N/A</v>
      </c>
      <c r="BV101" t="str">
        <f>IF(ISBLANK('A2a.  Modified URRT Worksheet 1'!$G$88)=TRUE, "N/A", IF(Y101*(1+'A2a.  Modified URRT Worksheet 1'!$G$88)='A2. Rate Change &amp; Enrollment'!Z101, "OK", "ERROR"))</f>
        <v>N/A</v>
      </c>
      <c r="BW101" t="str">
        <f t="shared" si="29"/>
        <v>OK</v>
      </c>
      <c r="BY101" s="412">
        <f t="shared" si="30"/>
        <v>0</v>
      </c>
    </row>
    <row r="102" spans="1:77" x14ac:dyDescent="0.35">
      <c r="A102" t="s">
        <v>292</v>
      </c>
      <c r="B102" s="98"/>
      <c r="C102" s="98"/>
      <c r="D102" s="98"/>
      <c r="E102" s="135"/>
      <c r="F102" s="135"/>
      <c r="G102" s="135"/>
      <c r="I102" s="135"/>
      <c r="J102" s="135"/>
      <c r="K102" s="135"/>
      <c r="M102" s="131"/>
      <c r="N102" s="131"/>
      <c r="O102" s="131"/>
      <c r="P102" s="131"/>
      <c r="Q102" s="131"/>
      <c r="R102" s="131"/>
      <c r="S102" s="131"/>
      <c r="T102" s="131"/>
      <c r="U102" s="131"/>
      <c r="V102" s="131"/>
      <c r="W102" s="131"/>
      <c r="X102" s="131"/>
      <c r="Y102" s="131"/>
      <c r="Z102" s="131"/>
      <c r="AB102" s="142" t="e">
        <f t="shared" si="20"/>
        <v>#DIV/0!</v>
      </c>
      <c r="AC102" s="142" t="e">
        <f t="shared" si="21"/>
        <v>#DIV/0!</v>
      </c>
      <c r="AD102" s="6"/>
      <c r="AE102" s="88" t="e">
        <f t="shared" si="22"/>
        <v>#DIV/0!</v>
      </c>
      <c r="AF102" s="142" t="e">
        <f t="shared" si="23"/>
        <v>#DIV/0!</v>
      </c>
      <c r="AH102" s="12" t="e">
        <f t="shared" si="31"/>
        <v>#DIV/0!</v>
      </c>
      <c r="AI102" s="12" t="e">
        <f t="shared" si="32"/>
        <v>#DIV/0!</v>
      </c>
      <c r="AK102" s="409"/>
      <c r="AL102" s="409"/>
      <c r="AM102" s="409"/>
      <c r="AO102" s="177"/>
      <c r="AP102" s="177"/>
      <c r="AQ102" s="177"/>
      <c r="AR102" s="139"/>
      <c r="AS102" s="139"/>
      <c r="AT102" s="139"/>
      <c r="AU102" s="177"/>
      <c r="AV102" s="177"/>
      <c r="AX102" s="411">
        <f t="shared" si="24"/>
        <v>0</v>
      </c>
      <c r="AY102" s="80" t="str">
        <f t="shared" si="25"/>
        <v>OK</v>
      </c>
      <c r="BA102" s="94"/>
      <c r="BB102" s="291"/>
      <c r="BC102" s="94"/>
      <c r="BD102" s="229"/>
      <c r="BE102" s="356"/>
      <c r="BG102" s="6">
        <f t="shared" si="26"/>
        <v>0</v>
      </c>
      <c r="BH102" s="186" t="str">
        <f t="shared" si="27"/>
        <v>N/A</v>
      </c>
      <c r="BI102" s="6" t="str">
        <f t="shared" si="33"/>
        <v>N/A</v>
      </c>
      <c r="BJ102" t="e">
        <f t="shared" si="28"/>
        <v>#DIV/0!</v>
      </c>
      <c r="BL102" t="str">
        <f>IF(ISBLANK('A2a.  Modified URRT Worksheet 1'!$G$78)=TRUE, "N/A", IF(O102*(1+'A2a.  Modified URRT Worksheet 1'!$G$78)='A2. Rate Change &amp; Enrollment'!P102, "OK", "ERROR"))</f>
        <v>N/A</v>
      </c>
      <c r="BM102" t="str">
        <f>IF(ISBLANK('A2a.  Modified URRT Worksheet 1'!$G$79)=TRUE, "N/A", IF(P102*(1+'A2a.  Modified URRT Worksheet 1'!$G$79)='A2. Rate Change &amp; Enrollment'!Q102, "OK", "ERROR"))</f>
        <v>N/A</v>
      </c>
      <c r="BN102" t="str">
        <f>IF(ISBLANK('A2a.  Modified URRT Worksheet 1'!$G$80)=TRUE, "N/A", IF(Q102*(1+'A2a.  Modified URRT Worksheet 1'!$G$80)='A2. Rate Change &amp; Enrollment'!R102, "OK", "ERROR"))</f>
        <v>N/A</v>
      </c>
      <c r="BO102" t="str">
        <f>IF(ISBLANK('A2a.  Modified URRT Worksheet 1'!$G$81)=TRUE, "N/A", IF(R102*(1+'A2a.  Modified URRT Worksheet 1'!$G$81)='A2. Rate Change &amp; Enrollment'!S102, "OK", "ERROR"))</f>
        <v>N/A</v>
      </c>
      <c r="BP102" t="str">
        <f>IF(ISBLANK('A2a.  Modified URRT Worksheet 1'!$G$82)=TRUE, "N/A", IF(S102*(1+'A2a.  Modified URRT Worksheet 1'!$G$82)='A2. Rate Change &amp; Enrollment'!T102, "OK", "ERROR"))</f>
        <v>N/A</v>
      </c>
      <c r="BQ102" t="str">
        <f>IF(ISBLANK('A2a.  Modified URRT Worksheet 1'!$G$83)=TRUE, "N/A", IF(T102*(1+'A2a.  Modified URRT Worksheet 1'!$G$83)='A2. Rate Change &amp; Enrollment'!U102, "OK", "ERROR"))</f>
        <v>N/A</v>
      </c>
      <c r="BR102" t="str">
        <f>IF(ISBLANK('A2a.  Modified URRT Worksheet 1'!$G$84)=TRUE, "N/A", IF(U102*(1+'A2a.  Modified URRT Worksheet 1'!$G$84)='A2. Rate Change &amp; Enrollment'!V102, "OK", "ERROR"))</f>
        <v>N/A</v>
      </c>
      <c r="BS102" t="str">
        <f>IF(ISBLANK('A2a.  Modified URRT Worksheet 1'!$G$85)=TRUE, "N/A", IF(V102*(1+'A2a.  Modified URRT Worksheet 1'!$G$85)='A2. Rate Change &amp; Enrollment'!W102, "OK", "ERROR"))</f>
        <v>N/A</v>
      </c>
      <c r="BT102" t="str">
        <f>IF(ISBLANK('A2a.  Modified URRT Worksheet 1'!$G$86)=TRUE, "N/A", IF(W102*(1+'A2a.  Modified URRT Worksheet 1'!$G$86)='A2. Rate Change &amp; Enrollment'!X102, "OK", "ERROR"))</f>
        <v>N/A</v>
      </c>
      <c r="BU102" t="str">
        <f>IF(ISBLANK('A2a.  Modified URRT Worksheet 1'!$G$87)=TRUE, "N/A", IF(X102*(1+'A2a.  Modified URRT Worksheet 1'!$G$87)='A2. Rate Change &amp; Enrollment'!Y102, "OK", "ERROR"))</f>
        <v>N/A</v>
      </c>
      <c r="BV102" t="str">
        <f>IF(ISBLANK('A2a.  Modified URRT Worksheet 1'!$G$88)=TRUE, "N/A", IF(Y102*(1+'A2a.  Modified URRT Worksheet 1'!$G$88)='A2. Rate Change &amp; Enrollment'!Z102, "OK", "ERROR"))</f>
        <v>N/A</v>
      </c>
      <c r="BW102" t="str">
        <f t="shared" si="29"/>
        <v>OK</v>
      </c>
      <c r="BY102" s="412">
        <f t="shared" si="30"/>
        <v>0</v>
      </c>
    </row>
    <row r="103" spans="1:77" x14ac:dyDescent="0.35">
      <c r="A103" t="s">
        <v>293</v>
      </c>
      <c r="B103" s="98"/>
      <c r="C103" s="98"/>
      <c r="D103" s="98"/>
      <c r="E103" s="135"/>
      <c r="F103" s="135"/>
      <c r="G103" s="135"/>
      <c r="I103" s="135"/>
      <c r="J103" s="135"/>
      <c r="K103" s="135"/>
      <c r="M103" s="131"/>
      <c r="N103" s="131"/>
      <c r="O103" s="131"/>
      <c r="P103" s="131"/>
      <c r="Q103" s="131"/>
      <c r="R103" s="131"/>
      <c r="S103" s="131"/>
      <c r="T103" s="131"/>
      <c r="U103" s="131"/>
      <c r="V103" s="131"/>
      <c r="W103" s="131"/>
      <c r="X103" s="131"/>
      <c r="Y103" s="131"/>
      <c r="Z103" s="131"/>
      <c r="AB103" s="142" t="e">
        <f t="shared" si="20"/>
        <v>#DIV/0!</v>
      </c>
      <c r="AC103" s="142" t="e">
        <f t="shared" si="21"/>
        <v>#DIV/0!</v>
      </c>
      <c r="AD103" s="6"/>
      <c r="AE103" s="88" t="e">
        <f t="shared" si="22"/>
        <v>#DIV/0!</v>
      </c>
      <c r="AF103" s="142" t="e">
        <f t="shared" si="23"/>
        <v>#DIV/0!</v>
      </c>
      <c r="AH103" s="12" t="e">
        <f t="shared" si="31"/>
        <v>#DIV/0!</v>
      </c>
      <c r="AI103" s="12" t="e">
        <f t="shared" si="32"/>
        <v>#DIV/0!</v>
      </c>
      <c r="AK103" s="409"/>
      <c r="AL103" s="409"/>
      <c r="AM103" s="409"/>
      <c r="AO103" s="177"/>
      <c r="AP103" s="177"/>
      <c r="AQ103" s="177"/>
      <c r="AR103" s="139"/>
      <c r="AS103" s="139"/>
      <c r="AT103" s="139"/>
      <c r="AU103" s="177"/>
      <c r="AV103" s="177"/>
      <c r="AX103" s="411">
        <f t="shared" si="24"/>
        <v>0</v>
      </c>
      <c r="AY103" s="80" t="str">
        <f t="shared" si="25"/>
        <v>OK</v>
      </c>
      <c r="BA103" s="94"/>
      <c r="BB103" s="291"/>
      <c r="BC103" s="94"/>
      <c r="BD103" s="229"/>
      <c r="BE103" s="356"/>
      <c r="BG103" s="6">
        <f t="shared" si="26"/>
        <v>0</v>
      </c>
      <c r="BH103" s="186" t="str">
        <f t="shared" si="27"/>
        <v>N/A</v>
      </c>
      <c r="BI103" s="6" t="str">
        <f t="shared" si="33"/>
        <v>N/A</v>
      </c>
      <c r="BJ103" t="e">
        <f t="shared" si="28"/>
        <v>#DIV/0!</v>
      </c>
      <c r="BL103" t="str">
        <f>IF(ISBLANK('A2a.  Modified URRT Worksheet 1'!$G$78)=TRUE, "N/A", IF(O103*(1+'A2a.  Modified URRT Worksheet 1'!$G$78)='A2. Rate Change &amp; Enrollment'!P103, "OK", "ERROR"))</f>
        <v>N/A</v>
      </c>
      <c r="BM103" t="str">
        <f>IF(ISBLANK('A2a.  Modified URRT Worksheet 1'!$G$79)=TRUE, "N/A", IF(P103*(1+'A2a.  Modified URRT Worksheet 1'!$G$79)='A2. Rate Change &amp; Enrollment'!Q103, "OK", "ERROR"))</f>
        <v>N/A</v>
      </c>
      <c r="BN103" t="str">
        <f>IF(ISBLANK('A2a.  Modified URRT Worksheet 1'!$G$80)=TRUE, "N/A", IF(Q103*(1+'A2a.  Modified URRT Worksheet 1'!$G$80)='A2. Rate Change &amp; Enrollment'!R103, "OK", "ERROR"))</f>
        <v>N/A</v>
      </c>
      <c r="BO103" t="str">
        <f>IF(ISBLANK('A2a.  Modified URRT Worksheet 1'!$G$81)=TRUE, "N/A", IF(R103*(1+'A2a.  Modified URRT Worksheet 1'!$G$81)='A2. Rate Change &amp; Enrollment'!S103, "OK", "ERROR"))</f>
        <v>N/A</v>
      </c>
      <c r="BP103" t="str">
        <f>IF(ISBLANK('A2a.  Modified URRT Worksheet 1'!$G$82)=TRUE, "N/A", IF(S103*(1+'A2a.  Modified URRT Worksheet 1'!$G$82)='A2. Rate Change &amp; Enrollment'!T103, "OK", "ERROR"))</f>
        <v>N/A</v>
      </c>
      <c r="BQ103" t="str">
        <f>IF(ISBLANK('A2a.  Modified URRT Worksheet 1'!$G$83)=TRUE, "N/A", IF(T103*(1+'A2a.  Modified URRT Worksheet 1'!$G$83)='A2. Rate Change &amp; Enrollment'!U103, "OK", "ERROR"))</f>
        <v>N/A</v>
      </c>
      <c r="BR103" t="str">
        <f>IF(ISBLANK('A2a.  Modified URRT Worksheet 1'!$G$84)=TRUE, "N/A", IF(U103*(1+'A2a.  Modified URRT Worksheet 1'!$G$84)='A2. Rate Change &amp; Enrollment'!V103, "OK", "ERROR"))</f>
        <v>N/A</v>
      </c>
      <c r="BS103" t="str">
        <f>IF(ISBLANK('A2a.  Modified URRT Worksheet 1'!$G$85)=TRUE, "N/A", IF(V103*(1+'A2a.  Modified URRT Worksheet 1'!$G$85)='A2. Rate Change &amp; Enrollment'!W103, "OK", "ERROR"))</f>
        <v>N/A</v>
      </c>
      <c r="BT103" t="str">
        <f>IF(ISBLANK('A2a.  Modified URRT Worksheet 1'!$G$86)=TRUE, "N/A", IF(W103*(1+'A2a.  Modified URRT Worksheet 1'!$G$86)='A2. Rate Change &amp; Enrollment'!X103, "OK", "ERROR"))</f>
        <v>N/A</v>
      </c>
      <c r="BU103" t="str">
        <f>IF(ISBLANK('A2a.  Modified URRT Worksheet 1'!$G$87)=TRUE, "N/A", IF(X103*(1+'A2a.  Modified URRT Worksheet 1'!$G$87)='A2. Rate Change &amp; Enrollment'!Y103, "OK", "ERROR"))</f>
        <v>N/A</v>
      </c>
      <c r="BV103" t="str">
        <f>IF(ISBLANK('A2a.  Modified URRT Worksheet 1'!$G$88)=TRUE, "N/A", IF(Y103*(1+'A2a.  Modified URRT Worksheet 1'!$G$88)='A2. Rate Change &amp; Enrollment'!Z103, "OK", "ERROR"))</f>
        <v>N/A</v>
      </c>
      <c r="BW103" t="str">
        <f t="shared" si="29"/>
        <v>OK</v>
      </c>
      <c r="BY103" s="412">
        <f t="shared" si="30"/>
        <v>0</v>
      </c>
    </row>
    <row r="104" spans="1:77" x14ac:dyDescent="0.35">
      <c r="A104" t="s">
        <v>294</v>
      </c>
      <c r="B104" s="98"/>
      <c r="C104" s="98"/>
      <c r="D104" s="98"/>
      <c r="E104" s="135"/>
      <c r="F104" s="135"/>
      <c r="G104" s="135"/>
      <c r="I104" s="135"/>
      <c r="J104" s="135"/>
      <c r="K104" s="135"/>
      <c r="M104" s="131"/>
      <c r="N104" s="131"/>
      <c r="O104" s="131"/>
      <c r="P104" s="131"/>
      <c r="Q104" s="131"/>
      <c r="R104" s="131"/>
      <c r="S104" s="131"/>
      <c r="T104" s="131"/>
      <c r="U104" s="131"/>
      <c r="V104" s="131"/>
      <c r="W104" s="131"/>
      <c r="X104" s="131"/>
      <c r="Y104" s="131"/>
      <c r="Z104" s="131"/>
      <c r="AB104" s="142" t="e">
        <f t="shared" si="20"/>
        <v>#DIV/0!</v>
      </c>
      <c r="AC104" s="142" t="e">
        <f t="shared" si="21"/>
        <v>#DIV/0!</v>
      </c>
      <c r="AD104" s="6"/>
      <c r="AE104" s="88" t="e">
        <f t="shared" si="22"/>
        <v>#DIV/0!</v>
      </c>
      <c r="AF104" s="142" t="e">
        <f t="shared" si="23"/>
        <v>#DIV/0!</v>
      </c>
      <c r="AH104" s="12" t="e">
        <f t="shared" si="31"/>
        <v>#DIV/0!</v>
      </c>
      <c r="AI104" s="12" t="e">
        <f t="shared" si="32"/>
        <v>#DIV/0!</v>
      </c>
      <c r="AK104" s="409"/>
      <c r="AL104" s="409"/>
      <c r="AM104" s="409"/>
      <c r="AO104" s="177"/>
      <c r="AP104" s="177"/>
      <c r="AQ104" s="177"/>
      <c r="AR104" s="139"/>
      <c r="AS104" s="139"/>
      <c r="AT104" s="139"/>
      <c r="AU104" s="177"/>
      <c r="AV104" s="177"/>
      <c r="AX104" s="411">
        <f t="shared" si="24"/>
        <v>0</v>
      </c>
      <c r="AY104" s="80" t="str">
        <f t="shared" si="25"/>
        <v>OK</v>
      </c>
      <c r="BA104" s="94"/>
      <c r="BB104" s="291"/>
      <c r="BC104" s="94"/>
      <c r="BD104" s="229"/>
      <c r="BE104" s="356"/>
      <c r="BG104" s="6">
        <f t="shared" si="26"/>
        <v>0</v>
      </c>
      <c r="BH104" s="186" t="str">
        <f t="shared" si="27"/>
        <v>N/A</v>
      </c>
      <c r="BI104" s="6" t="str">
        <f t="shared" si="33"/>
        <v>N/A</v>
      </c>
      <c r="BJ104" t="e">
        <f t="shared" si="28"/>
        <v>#DIV/0!</v>
      </c>
      <c r="BL104" t="str">
        <f>IF(ISBLANK('A2a.  Modified URRT Worksheet 1'!$G$78)=TRUE, "N/A", IF(O104*(1+'A2a.  Modified URRT Worksheet 1'!$G$78)='A2. Rate Change &amp; Enrollment'!P104, "OK", "ERROR"))</f>
        <v>N/A</v>
      </c>
      <c r="BM104" t="str">
        <f>IF(ISBLANK('A2a.  Modified URRT Worksheet 1'!$G$79)=TRUE, "N/A", IF(P104*(1+'A2a.  Modified URRT Worksheet 1'!$G$79)='A2. Rate Change &amp; Enrollment'!Q104, "OK", "ERROR"))</f>
        <v>N/A</v>
      </c>
      <c r="BN104" t="str">
        <f>IF(ISBLANK('A2a.  Modified URRT Worksheet 1'!$G$80)=TRUE, "N/A", IF(Q104*(1+'A2a.  Modified URRT Worksheet 1'!$G$80)='A2. Rate Change &amp; Enrollment'!R104, "OK", "ERROR"))</f>
        <v>N/A</v>
      </c>
      <c r="BO104" t="str">
        <f>IF(ISBLANK('A2a.  Modified URRT Worksheet 1'!$G$81)=TRUE, "N/A", IF(R104*(1+'A2a.  Modified URRT Worksheet 1'!$G$81)='A2. Rate Change &amp; Enrollment'!S104, "OK", "ERROR"))</f>
        <v>N/A</v>
      </c>
      <c r="BP104" t="str">
        <f>IF(ISBLANK('A2a.  Modified URRT Worksheet 1'!$G$82)=TRUE, "N/A", IF(S104*(1+'A2a.  Modified URRT Worksheet 1'!$G$82)='A2. Rate Change &amp; Enrollment'!T104, "OK", "ERROR"))</f>
        <v>N/A</v>
      </c>
      <c r="BQ104" t="str">
        <f>IF(ISBLANK('A2a.  Modified URRT Worksheet 1'!$G$83)=TRUE, "N/A", IF(T104*(1+'A2a.  Modified URRT Worksheet 1'!$G$83)='A2. Rate Change &amp; Enrollment'!U104, "OK", "ERROR"))</f>
        <v>N/A</v>
      </c>
      <c r="BR104" t="str">
        <f>IF(ISBLANK('A2a.  Modified URRT Worksheet 1'!$G$84)=TRUE, "N/A", IF(U104*(1+'A2a.  Modified URRT Worksheet 1'!$G$84)='A2. Rate Change &amp; Enrollment'!V104, "OK", "ERROR"))</f>
        <v>N/A</v>
      </c>
      <c r="BS104" t="str">
        <f>IF(ISBLANK('A2a.  Modified URRT Worksheet 1'!$G$85)=TRUE, "N/A", IF(V104*(1+'A2a.  Modified URRT Worksheet 1'!$G$85)='A2. Rate Change &amp; Enrollment'!W104, "OK", "ERROR"))</f>
        <v>N/A</v>
      </c>
      <c r="BT104" t="str">
        <f>IF(ISBLANK('A2a.  Modified URRT Worksheet 1'!$G$86)=TRUE, "N/A", IF(W104*(1+'A2a.  Modified URRT Worksheet 1'!$G$86)='A2. Rate Change &amp; Enrollment'!X104, "OK", "ERROR"))</f>
        <v>N/A</v>
      </c>
      <c r="BU104" t="str">
        <f>IF(ISBLANK('A2a.  Modified URRT Worksheet 1'!$G$87)=TRUE, "N/A", IF(X104*(1+'A2a.  Modified URRT Worksheet 1'!$G$87)='A2. Rate Change &amp; Enrollment'!Y104, "OK", "ERROR"))</f>
        <v>N/A</v>
      </c>
      <c r="BV104" t="str">
        <f>IF(ISBLANK('A2a.  Modified URRT Worksheet 1'!$G$88)=TRUE, "N/A", IF(Y104*(1+'A2a.  Modified URRT Worksheet 1'!$G$88)='A2. Rate Change &amp; Enrollment'!Z104, "OK", "ERROR"))</f>
        <v>N/A</v>
      </c>
      <c r="BW104" t="str">
        <f t="shared" si="29"/>
        <v>OK</v>
      </c>
      <c r="BY104" s="412">
        <f t="shared" si="30"/>
        <v>0</v>
      </c>
    </row>
    <row r="105" spans="1:77" x14ac:dyDescent="0.35">
      <c r="A105" t="s">
        <v>295</v>
      </c>
      <c r="B105" s="98"/>
      <c r="C105" s="98"/>
      <c r="D105" s="98"/>
      <c r="E105" s="135"/>
      <c r="F105" s="135"/>
      <c r="G105" s="135"/>
      <c r="I105" s="135"/>
      <c r="J105" s="135"/>
      <c r="K105" s="135"/>
      <c r="M105" s="131"/>
      <c r="N105" s="131"/>
      <c r="O105" s="131"/>
      <c r="P105" s="131"/>
      <c r="Q105" s="131"/>
      <c r="R105" s="131"/>
      <c r="S105" s="131"/>
      <c r="T105" s="131"/>
      <c r="U105" s="131"/>
      <c r="V105" s="131"/>
      <c r="W105" s="131"/>
      <c r="X105" s="131"/>
      <c r="Y105" s="131"/>
      <c r="Z105" s="131"/>
      <c r="AB105" s="142" t="e">
        <f t="shared" si="20"/>
        <v>#DIV/0!</v>
      </c>
      <c r="AC105" s="142" t="e">
        <f t="shared" si="21"/>
        <v>#DIV/0!</v>
      </c>
      <c r="AD105" s="6"/>
      <c r="AE105" s="88" t="e">
        <f t="shared" si="22"/>
        <v>#DIV/0!</v>
      </c>
      <c r="AF105" s="142" t="e">
        <f t="shared" si="23"/>
        <v>#DIV/0!</v>
      </c>
      <c r="AH105" s="12" t="e">
        <f t="shared" si="31"/>
        <v>#DIV/0!</v>
      </c>
      <c r="AI105" s="12" t="e">
        <f t="shared" si="32"/>
        <v>#DIV/0!</v>
      </c>
      <c r="AK105" s="409"/>
      <c r="AL105" s="409"/>
      <c r="AM105" s="409"/>
      <c r="AO105" s="177"/>
      <c r="AP105" s="177"/>
      <c r="AQ105" s="177"/>
      <c r="AR105" s="139"/>
      <c r="AS105" s="139"/>
      <c r="AT105" s="139"/>
      <c r="AU105" s="177"/>
      <c r="AV105" s="177"/>
      <c r="AX105" s="411">
        <f t="shared" si="24"/>
        <v>0</v>
      </c>
      <c r="AY105" s="80" t="str">
        <f t="shared" si="25"/>
        <v>OK</v>
      </c>
      <c r="BA105" s="94"/>
      <c r="BB105" s="291"/>
      <c r="BC105" s="94"/>
      <c r="BD105" s="229"/>
      <c r="BE105" s="356"/>
      <c r="BG105" s="6">
        <f t="shared" si="26"/>
        <v>0</v>
      </c>
      <c r="BH105" s="186" t="str">
        <f t="shared" si="27"/>
        <v>N/A</v>
      </c>
      <c r="BI105" s="6" t="str">
        <f t="shared" si="33"/>
        <v>N/A</v>
      </c>
      <c r="BJ105" t="e">
        <f t="shared" si="28"/>
        <v>#DIV/0!</v>
      </c>
      <c r="BL105" t="str">
        <f>IF(ISBLANK('A2a.  Modified URRT Worksheet 1'!$G$78)=TRUE, "N/A", IF(O105*(1+'A2a.  Modified URRT Worksheet 1'!$G$78)='A2. Rate Change &amp; Enrollment'!P105, "OK", "ERROR"))</f>
        <v>N/A</v>
      </c>
      <c r="BM105" t="str">
        <f>IF(ISBLANK('A2a.  Modified URRT Worksheet 1'!$G$79)=TRUE, "N/A", IF(P105*(1+'A2a.  Modified URRT Worksheet 1'!$G$79)='A2. Rate Change &amp; Enrollment'!Q105, "OK", "ERROR"))</f>
        <v>N/A</v>
      </c>
      <c r="BN105" t="str">
        <f>IF(ISBLANK('A2a.  Modified URRT Worksheet 1'!$G$80)=TRUE, "N/A", IF(Q105*(1+'A2a.  Modified URRT Worksheet 1'!$G$80)='A2. Rate Change &amp; Enrollment'!R105, "OK", "ERROR"))</f>
        <v>N/A</v>
      </c>
      <c r="BO105" t="str">
        <f>IF(ISBLANK('A2a.  Modified URRT Worksheet 1'!$G$81)=TRUE, "N/A", IF(R105*(1+'A2a.  Modified URRT Worksheet 1'!$G$81)='A2. Rate Change &amp; Enrollment'!S105, "OK", "ERROR"))</f>
        <v>N/A</v>
      </c>
      <c r="BP105" t="str">
        <f>IF(ISBLANK('A2a.  Modified URRT Worksheet 1'!$G$82)=TRUE, "N/A", IF(S105*(1+'A2a.  Modified URRT Worksheet 1'!$G$82)='A2. Rate Change &amp; Enrollment'!T105, "OK", "ERROR"))</f>
        <v>N/A</v>
      </c>
      <c r="BQ105" t="str">
        <f>IF(ISBLANK('A2a.  Modified URRT Worksheet 1'!$G$83)=TRUE, "N/A", IF(T105*(1+'A2a.  Modified URRT Worksheet 1'!$G$83)='A2. Rate Change &amp; Enrollment'!U105, "OK", "ERROR"))</f>
        <v>N/A</v>
      </c>
      <c r="BR105" t="str">
        <f>IF(ISBLANK('A2a.  Modified URRT Worksheet 1'!$G$84)=TRUE, "N/A", IF(U105*(1+'A2a.  Modified URRT Worksheet 1'!$G$84)='A2. Rate Change &amp; Enrollment'!V105, "OK", "ERROR"))</f>
        <v>N/A</v>
      </c>
      <c r="BS105" t="str">
        <f>IF(ISBLANK('A2a.  Modified URRT Worksheet 1'!$G$85)=TRUE, "N/A", IF(V105*(1+'A2a.  Modified URRT Worksheet 1'!$G$85)='A2. Rate Change &amp; Enrollment'!W105, "OK", "ERROR"))</f>
        <v>N/A</v>
      </c>
      <c r="BT105" t="str">
        <f>IF(ISBLANK('A2a.  Modified URRT Worksheet 1'!$G$86)=TRUE, "N/A", IF(W105*(1+'A2a.  Modified URRT Worksheet 1'!$G$86)='A2. Rate Change &amp; Enrollment'!X105, "OK", "ERROR"))</f>
        <v>N/A</v>
      </c>
      <c r="BU105" t="str">
        <f>IF(ISBLANK('A2a.  Modified URRT Worksheet 1'!$G$87)=TRUE, "N/A", IF(X105*(1+'A2a.  Modified URRT Worksheet 1'!$G$87)='A2. Rate Change &amp; Enrollment'!Y105, "OK", "ERROR"))</f>
        <v>N/A</v>
      </c>
      <c r="BV105" t="str">
        <f>IF(ISBLANK('A2a.  Modified URRT Worksheet 1'!$G$88)=TRUE, "N/A", IF(Y105*(1+'A2a.  Modified URRT Worksheet 1'!$G$88)='A2. Rate Change &amp; Enrollment'!Z105, "OK", "ERROR"))</f>
        <v>N/A</v>
      </c>
      <c r="BW105" t="str">
        <f t="shared" si="29"/>
        <v>OK</v>
      </c>
      <c r="BY105" s="412">
        <f t="shared" si="30"/>
        <v>0</v>
      </c>
    </row>
    <row r="106" spans="1:77" x14ac:dyDescent="0.35">
      <c r="A106" t="s">
        <v>296</v>
      </c>
      <c r="B106" s="98"/>
      <c r="C106" s="98"/>
      <c r="D106" s="98"/>
      <c r="E106" s="135"/>
      <c r="F106" s="135"/>
      <c r="G106" s="135"/>
      <c r="I106" s="135"/>
      <c r="J106" s="135"/>
      <c r="K106" s="135"/>
      <c r="M106" s="131"/>
      <c r="N106" s="131"/>
      <c r="O106" s="131"/>
      <c r="P106" s="131"/>
      <c r="Q106" s="131"/>
      <c r="R106" s="131"/>
      <c r="S106" s="131"/>
      <c r="T106" s="131"/>
      <c r="U106" s="131"/>
      <c r="V106" s="131"/>
      <c r="W106" s="131"/>
      <c r="X106" s="131"/>
      <c r="Y106" s="131"/>
      <c r="Z106" s="131"/>
      <c r="AB106" s="142" t="e">
        <f t="shared" si="20"/>
        <v>#DIV/0!</v>
      </c>
      <c r="AC106" s="142" t="e">
        <f t="shared" si="21"/>
        <v>#DIV/0!</v>
      </c>
      <c r="AD106" s="6"/>
      <c r="AE106" s="88" t="e">
        <f t="shared" si="22"/>
        <v>#DIV/0!</v>
      </c>
      <c r="AF106" s="142" t="e">
        <f t="shared" si="23"/>
        <v>#DIV/0!</v>
      </c>
      <c r="AH106" s="12" t="e">
        <f t="shared" si="31"/>
        <v>#DIV/0!</v>
      </c>
      <c r="AI106" s="12" t="e">
        <f t="shared" si="32"/>
        <v>#DIV/0!</v>
      </c>
      <c r="AK106" s="409"/>
      <c r="AL106" s="409"/>
      <c r="AM106" s="409"/>
      <c r="AO106" s="177"/>
      <c r="AP106" s="177"/>
      <c r="AQ106" s="177"/>
      <c r="AR106" s="139"/>
      <c r="AS106" s="139"/>
      <c r="AT106" s="139"/>
      <c r="AU106" s="177"/>
      <c r="AV106" s="177"/>
      <c r="AX106" s="411">
        <f t="shared" si="24"/>
        <v>0</v>
      </c>
      <c r="AY106" s="80" t="str">
        <f t="shared" si="25"/>
        <v>OK</v>
      </c>
      <c r="BA106" s="94"/>
      <c r="BB106" s="291"/>
      <c r="BC106" s="94"/>
      <c r="BD106" s="229"/>
      <c r="BE106" s="356"/>
      <c r="BG106" s="6">
        <f t="shared" si="26"/>
        <v>0</v>
      </c>
      <c r="BH106" s="186" t="str">
        <f t="shared" si="27"/>
        <v>N/A</v>
      </c>
      <c r="BI106" s="6" t="str">
        <f t="shared" si="33"/>
        <v>N/A</v>
      </c>
      <c r="BJ106" t="e">
        <f t="shared" si="28"/>
        <v>#DIV/0!</v>
      </c>
      <c r="BL106" t="str">
        <f>IF(ISBLANK('A2a.  Modified URRT Worksheet 1'!$G$78)=TRUE, "N/A", IF(O106*(1+'A2a.  Modified URRT Worksheet 1'!$G$78)='A2. Rate Change &amp; Enrollment'!P106, "OK", "ERROR"))</f>
        <v>N/A</v>
      </c>
      <c r="BM106" t="str">
        <f>IF(ISBLANK('A2a.  Modified URRT Worksheet 1'!$G$79)=TRUE, "N/A", IF(P106*(1+'A2a.  Modified URRT Worksheet 1'!$G$79)='A2. Rate Change &amp; Enrollment'!Q106, "OK", "ERROR"))</f>
        <v>N/A</v>
      </c>
      <c r="BN106" t="str">
        <f>IF(ISBLANK('A2a.  Modified URRT Worksheet 1'!$G$80)=TRUE, "N/A", IF(Q106*(1+'A2a.  Modified URRT Worksheet 1'!$G$80)='A2. Rate Change &amp; Enrollment'!R106, "OK", "ERROR"))</f>
        <v>N/A</v>
      </c>
      <c r="BO106" t="str">
        <f>IF(ISBLANK('A2a.  Modified URRT Worksheet 1'!$G$81)=TRUE, "N/A", IF(R106*(1+'A2a.  Modified URRT Worksheet 1'!$G$81)='A2. Rate Change &amp; Enrollment'!S106, "OK", "ERROR"))</f>
        <v>N/A</v>
      </c>
      <c r="BP106" t="str">
        <f>IF(ISBLANK('A2a.  Modified URRT Worksheet 1'!$G$82)=TRUE, "N/A", IF(S106*(1+'A2a.  Modified URRT Worksheet 1'!$G$82)='A2. Rate Change &amp; Enrollment'!T106, "OK", "ERROR"))</f>
        <v>N/A</v>
      </c>
      <c r="BQ106" t="str">
        <f>IF(ISBLANK('A2a.  Modified URRT Worksheet 1'!$G$83)=TRUE, "N/A", IF(T106*(1+'A2a.  Modified URRT Worksheet 1'!$G$83)='A2. Rate Change &amp; Enrollment'!U106, "OK", "ERROR"))</f>
        <v>N/A</v>
      </c>
      <c r="BR106" t="str">
        <f>IF(ISBLANK('A2a.  Modified URRT Worksheet 1'!$G$84)=TRUE, "N/A", IF(U106*(1+'A2a.  Modified URRT Worksheet 1'!$G$84)='A2. Rate Change &amp; Enrollment'!V106, "OK", "ERROR"))</f>
        <v>N/A</v>
      </c>
      <c r="BS106" t="str">
        <f>IF(ISBLANK('A2a.  Modified URRT Worksheet 1'!$G$85)=TRUE, "N/A", IF(V106*(1+'A2a.  Modified URRT Worksheet 1'!$G$85)='A2. Rate Change &amp; Enrollment'!W106, "OK", "ERROR"))</f>
        <v>N/A</v>
      </c>
      <c r="BT106" t="str">
        <f>IF(ISBLANK('A2a.  Modified URRT Worksheet 1'!$G$86)=TRUE, "N/A", IF(W106*(1+'A2a.  Modified URRT Worksheet 1'!$G$86)='A2. Rate Change &amp; Enrollment'!X106, "OK", "ERROR"))</f>
        <v>N/A</v>
      </c>
      <c r="BU106" t="str">
        <f>IF(ISBLANK('A2a.  Modified URRT Worksheet 1'!$G$87)=TRUE, "N/A", IF(X106*(1+'A2a.  Modified URRT Worksheet 1'!$G$87)='A2. Rate Change &amp; Enrollment'!Y106, "OK", "ERROR"))</f>
        <v>N/A</v>
      </c>
      <c r="BV106" t="str">
        <f>IF(ISBLANK('A2a.  Modified URRT Worksheet 1'!$G$88)=TRUE, "N/A", IF(Y106*(1+'A2a.  Modified URRT Worksheet 1'!$G$88)='A2. Rate Change &amp; Enrollment'!Z106, "OK", "ERROR"))</f>
        <v>N/A</v>
      </c>
      <c r="BW106" t="str">
        <f t="shared" si="29"/>
        <v>OK</v>
      </c>
      <c r="BY106" s="412">
        <f t="shared" si="30"/>
        <v>0</v>
      </c>
    </row>
    <row r="107" spans="1:77" x14ac:dyDescent="0.35">
      <c r="A107" t="s">
        <v>297</v>
      </c>
      <c r="B107" s="98"/>
      <c r="C107" s="98"/>
      <c r="D107" s="98"/>
      <c r="E107" s="135"/>
      <c r="F107" s="135"/>
      <c r="G107" s="135"/>
      <c r="I107" s="135"/>
      <c r="J107" s="135"/>
      <c r="K107" s="135"/>
      <c r="M107" s="131"/>
      <c r="N107" s="131"/>
      <c r="O107" s="131"/>
      <c r="P107" s="131"/>
      <c r="Q107" s="131"/>
      <c r="R107" s="131"/>
      <c r="S107" s="131"/>
      <c r="T107" s="131"/>
      <c r="U107" s="131"/>
      <c r="V107" s="131"/>
      <c r="W107" s="131"/>
      <c r="X107" s="131"/>
      <c r="Y107" s="131"/>
      <c r="Z107" s="131"/>
      <c r="AB107" s="142" t="e">
        <f t="shared" si="20"/>
        <v>#DIV/0!</v>
      </c>
      <c r="AC107" s="142" t="e">
        <f t="shared" si="21"/>
        <v>#DIV/0!</v>
      </c>
      <c r="AD107" s="6"/>
      <c r="AE107" s="88" t="e">
        <f t="shared" si="22"/>
        <v>#DIV/0!</v>
      </c>
      <c r="AF107" s="142" t="e">
        <f t="shared" si="23"/>
        <v>#DIV/0!</v>
      </c>
      <c r="AH107" s="12" t="e">
        <f t="shared" si="31"/>
        <v>#DIV/0!</v>
      </c>
      <c r="AI107" s="12" t="e">
        <f t="shared" si="32"/>
        <v>#DIV/0!</v>
      </c>
      <c r="AK107" s="409"/>
      <c r="AL107" s="409"/>
      <c r="AM107" s="409"/>
      <c r="AO107" s="177"/>
      <c r="AP107" s="177"/>
      <c r="AQ107" s="177"/>
      <c r="AR107" s="139"/>
      <c r="AS107" s="139"/>
      <c r="AT107" s="139"/>
      <c r="AU107" s="177"/>
      <c r="AV107" s="177"/>
      <c r="AX107" s="411">
        <f t="shared" si="24"/>
        <v>0</v>
      </c>
      <c r="AY107" s="80" t="str">
        <f t="shared" si="25"/>
        <v>OK</v>
      </c>
      <c r="BA107" s="94"/>
      <c r="BB107" s="291"/>
      <c r="BC107" s="94"/>
      <c r="BD107" s="229"/>
      <c r="BE107" s="356"/>
      <c r="BG107" s="6">
        <f t="shared" si="26"/>
        <v>0</v>
      </c>
      <c r="BH107" s="186" t="str">
        <f t="shared" si="27"/>
        <v>N/A</v>
      </c>
      <c r="BI107" s="6" t="str">
        <f t="shared" si="33"/>
        <v>N/A</v>
      </c>
      <c r="BJ107" t="e">
        <f t="shared" si="28"/>
        <v>#DIV/0!</v>
      </c>
      <c r="BL107" t="str">
        <f>IF(ISBLANK('A2a.  Modified URRT Worksheet 1'!$G$78)=TRUE, "N/A", IF(O107*(1+'A2a.  Modified URRT Worksheet 1'!$G$78)='A2. Rate Change &amp; Enrollment'!P107, "OK", "ERROR"))</f>
        <v>N/A</v>
      </c>
      <c r="BM107" t="str">
        <f>IF(ISBLANK('A2a.  Modified URRT Worksheet 1'!$G$79)=TRUE, "N/A", IF(P107*(1+'A2a.  Modified URRT Worksheet 1'!$G$79)='A2. Rate Change &amp; Enrollment'!Q107, "OK", "ERROR"))</f>
        <v>N/A</v>
      </c>
      <c r="BN107" t="str">
        <f>IF(ISBLANK('A2a.  Modified URRT Worksheet 1'!$G$80)=TRUE, "N/A", IF(Q107*(1+'A2a.  Modified URRT Worksheet 1'!$G$80)='A2. Rate Change &amp; Enrollment'!R107, "OK", "ERROR"))</f>
        <v>N/A</v>
      </c>
      <c r="BO107" t="str">
        <f>IF(ISBLANK('A2a.  Modified URRT Worksheet 1'!$G$81)=TRUE, "N/A", IF(R107*(1+'A2a.  Modified URRT Worksheet 1'!$G$81)='A2. Rate Change &amp; Enrollment'!S107, "OK", "ERROR"))</f>
        <v>N/A</v>
      </c>
      <c r="BP107" t="str">
        <f>IF(ISBLANK('A2a.  Modified URRT Worksheet 1'!$G$82)=TRUE, "N/A", IF(S107*(1+'A2a.  Modified URRT Worksheet 1'!$G$82)='A2. Rate Change &amp; Enrollment'!T107, "OK", "ERROR"))</f>
        <v>N/A</v>
      </c>
      <c r="BQ107" t="str">
        <f>IF(ISBLANK('A2a.  Modified URRT Worksheet 1'!$G$83)=TRUE, "N/A", IF(T107*(1+'A2a.  Modified URRT Worksheet 1'!$G$83)='A2. Rate Change &amp; Enrollment'!U107, "OK", "ERROR"))</f>
        <v>N/A</v>
      </c>
      <c r="BR107" t="str">
        <f>IF(ISBLANK('A2a.  Modified URRT Worksheet 1'!$G$84)=TRUE, "N/A", IF(U107*(1+'A2a.  Modified URRT Worksheet 1'!$G$84)='A2. Rate Change &amp; Enrollment'!V107, "OK", "ERROR"))</f>
        <v>N/A</v>
      </c>
      <c r="BS107" t="str">
        <f>IF(ISBLANK('A2a.  Modified URRT Worksheet 1'!$G$85)=TRUE, "N/A", IF(V107*(1+'A2a.  Modified URRT Worksheet 1'!$G$85)='A2. Rate Change &amp; Enrollment'!W107, "OK", "ERROR"))</f>
        <v>N/A</v>
      </c>
      <c r="BT107" t="str">
        <f>IF(ISBLANK('A2a.  Modified URRT Worksheet 1'!$G$86)=TRUE, "N/A", IF(W107*(1+'A2a.  Modified URRT Worksheet 1'!$G$86)='A2. Rate Change &amp; Enrollment'!X107, "OK", "ERROR"))</f>
        <v>N/A</v>
      </c>
      <c r="BU107" t="str">
        <f>IF(ISBLANK('A2a.  Modified URRT Worksheet 1'!$G$87)=TRUE, "N/A", IF(X107*(1+'A2a.  Modified URRT Worksheet 1'!$G$87)='A2. Rate Change &amp; Enrollment'!Y107, "OK", "ERROR"))</f>
        <v>N/A</v>
      </c>
      <c r="BV107" t="str">
        <f>IF(ISBLANK('A2a.  Modified URRT Worksheet 1'!$G$88)=TRUE, "N/A", IF(Y107*(1+'A2a.  Modified URRT Worksheet 1'!$G$88)='A2. Rate Change &amp; Enrollment'!Z107, "OK", "ERROR"))</f>
        <v>N/A</v>
      </c>
      <c r="BW107" t="str">
        <f t="shared" si="29"/>
        <v>OK</v>
      </c>
      <c r="BY107" s="412">
        <f t="shared" si="30"/>
        <v>0</v>
      </c>
    </row>
    <row r="108" spans="1:77" x14ac:dyDescent="0.35">
      <c r="A108" t="s">
        <v>298</v>
      </c>
      <c r="B108" s="98"/>
      <c r="C108" s="98"/>
      <c r="D108" s="98"/>
      <c r="E108" s="135"/>
      <c r="F108" s="135"/>
      <c r="G108" s="135"/>
      <c r="I108" s="135"/>
      <c r="J108" s="135"/>
      <c r="K108" s="135"/>
      <c r="M108" s="131"/>
      <c r="N108" s="131"/>
      <c r="O108" s="131"/>
      <c r="P108" s="131"/>
      <c r="Q108" s="131"/>
      <c r="R108" s="131"/>
      <c r="S108" s="131"/>
      <c r="T108" s="131"/>
      <c r="U108" s="131"/>
      <c r="V108" s="131"/>
      <c r="W108" s="131"/>
      <c r="X108" s="131"/>
      <c r="Y108" s="131"/>
      <c r="Z108" s="131"/>
      <c r="AB108" s="142" t="e">
        <f t="shared" si="20"/>
        <v>#DIV/0!</v>
      </c>
      <c r="AC108" s="142" t="e">
        <f t="shared" si="21"/>
        <v>#DIV/0!</v>
      </c>
      <c r="AD108" s="6"/>
      <c r="AE108" s="88" t="e">
        <f t="shared" si="22"/>
        <v>#DIV/0!</v>
      </c>
      <c r="AF108" s="142" t="e">
        <f t="shared" si="23"/>
        <v>#DIV/0!</v>
      </c>
      <c r="AH108" s="12" t="e">
        <f t="shared" si="31"/>
        <v>#DIV/0!</v>
      </c>
      <c r="AI108" s="12" t="e">
        <f t="shared" si="32"/>
        <v>#DIV/0!</v>
      </c>
      <c r="AK108" s="409"/>
      <c r="AL108" s="409"/>
      <c r="AM108" s="409"/>
      <c r="AO108" s="177"/>
      <c r="AP108" s="177"/>
      <c r="AQ108" s="177"/>
      <c r="AR108" s="139"/>
      <c r="AS108" s="139"/>
      <c r="AT108" s="139"/>
      <c r="AU108" s="177"/>
      <c r="AV108" s="177"/>
      <c r="AX108" s="411">
        <f t="shared" si="24"/>
        <v>0</v>
      </c>
      <c r="AY108" s="80" t="str">
        <f t="shared" si="25"/>
        <v>OK</v>
      </c>
      <c r="BA108" s="94"/>
      <c r="BB108" s="291"/>
      <c r="BC108" s="94"/>
      <c r="BD108" s="229"/>
      <c r="BE108" s="356"/>
      <c r="BG108" s="6">
        <f t="shared" si="26"/>
        <v>0</v>
      </c>
      <c r="BH108" s="186" t="str">
        <f t="shared" si="27"/>
        <v>N/A</v>
      </c>
      <c r="BI108" s="6" t="str">
        <f t="shared" si="33"/>
        <v>N/A</v>
      </c>
      <c r="BJ108" t="e">
        <f t="shared" si="28"/>
        <v>#DIV/0!</v>
      </c>
      <c r="BL108" t="str">
        <f>IF(ISBLANK('A2a.  Modified URRT Worksheet 1'!$G$78)=TRUE, "N/A", IF(O108*(1+'A2a.  Modified URRT Worksheet 1'!$G$78)='A2. Rate Change &amp; Enrollment'!P108, "OK", "ERROR"))</f>
        <v>N/A</v>
      </c>
      <c r="BM108" t="str">
        <f>IF(ISBLANK('A2a.  Modified URRT Worksheet 1'!$G$79)=TRUE, "N/A", IF(P108*(1+'A2a.  Modified URRT Worksheet 1'!$G$79)='A2. Rate Change &amp; Enrollment'!Q108, "OK", "ERROR"))</f>
        <v>N/A</v>
      </c>
      <c r="BN108" t="str">
        <f>IF(ISBLANK('A2a.  Modified URRT Worksheet 1'!$G$80)=TRUE, "N/A", IF(Q108*(1+'A2a.  Modified URRT Worksheet 1'!$G$80)='A2. Rate Change &amp; Enrollment'!R108, "OK", "ERROR"))</f>
        <v>N/A</v>
      </c>
      <c r="BO108" t="str">
        <f>IF(ISBLANK('A2a.  Modified URRT Worksheet 1'!$G$81)=TRUE, "N/A", IF(R108*(1+'A2a.  Modified URRT Worksheet 1'!$G$81)='A2. Rate Change &amp; Enrollment'!S108, "OK", "ERROR"))</f>
        <v>N/A</v>
      </c>
      <c r="BP108" t="str">
        <f>IF(ISBLANK('A2a.  Modified URRT Worksheet 1'!$G$82)=TRUE, "N/A", IF(S108*(1+'A2a.  Modified URRT Worksheet 1'!$G$82)='A2. Rate Change &amp; Enrollment'!T108, "OK", "ERROR"))</f>
        <v>N/A</v>
      </c>
      <c r="BQ108" t="str">
        <f>IF(ISBLANK('A2a.  Modified URRT Worksheet 1'!$G$83)=TRUE, "N/A", IF(T108*(1+'A2a.  Modified URRT Worksheet 1'!$G$83)='A2. Rate Change &amp; Enrollment'!U108, "OK", "ERROR"))</f>
        <v>N/A</v>
      </c>
      <c r="BR108" t="str">
        <f>IF(ISBLANK('A2a.  Modified URRT Worksheet 1'!$G$84)=TRUE, "N/A", IF(U108*(1+'A2a.  Modified URRT Worksheet 1'!$G$84)='A2. Rate Change &amp; Enrollment'!V108, "OK", "ERROR"))</f>
        <v>N/A</v>
      </c>
      <c r="BS108" t="str">
        <f>IF(ISBLANK('A2a.  Modified URRT Worksheet 1'!$G$85)=TRUE, "N/A", IF(V108*(1+'A2a.  Modified URRT Worksheet 1'!$G$85)='A2. Rate Change &amp; Enrollment'!W108, "OK", "ERROR"))</f>
        <v>N/A</v>
      </c>
      <c r="BT108" t="str">
        <f>IF(ISBLANK('A2a.  Modified URRT Worksheet 1'!$G$86)=TRUE, "N/A", IF(W108*(1+'A2a.  Modified URRT Worksheet 1'!$G$86)='A2. Rate Change &amp; Enrollment'!X108, "OK", "ERROR"))</f>
        <v>N/A</v>
      </c>
      <c r="BU108" t="str">
        <f>IF(ISBLANK('A2a.  Modified URRT Worksheet 1'!$G$87)=TRUE, "N/A", IF(X108*(1+'A2a.  Modified URRT Worksheet 1'!$G$87)='A2. Rate Change &amp; Enrollment'!Y108, "OK", "ERROR"))</f>
        <v>N/A</v>
      </c>
      <c r="BV108" t="str">
        <f>IF(ISBLANK('A2a.  Modified URRT Worksheet 1'!$G$88)=TRUE, "N/A", IF(Y108*(1+'A2a.  Modified URRT Worksheet 1'!$G$88)='A2. Rate Change &amp; Enrollment'!Z108, "OK", "ERROR"))</f>
        <v>N/A</v>
      </c>
      <c r="BW108" t="str">
        <f t="shared" si="29"/>
        <v>OK</v>
      </c>
      <c r="BY108" s="412">
        <f t="shared" si="30"/>
        <v>0</v>
      </c>
    </row>
    <row r="109" spans="1:77" x14ac:dyDescent="0.35">
      <c r="A109" t="s">
        <v>299</v>
      </c>
      <c r="B109" s="98"/>
      <c r="C109" s="98"/>
      <c r="D109" s="98"/>
      <c r="E109" s="135"/>
      <c r="F109" s="135"/>
      <c r="G109" s="135"/>
      <c r="I109" s="135"/>
      <c r="J109" s="135"/>
      <c r="K109" s="135"/>
      <c r="M109" s="131"/>
      <c r="N109" s="131"/>
      <c r="O109" s="131"/>
      <c r="P109" s="131"/>
      <c r="Q109" s="131"/>
      <c r="R109" s="131"/>
      <c r="S109" s="131"/>
      <c r="T109" s="131"/>
      <c r="U109" s="131"/>
      <c r="V109" s="131"/>
      <c r="W109" s="131"/>
      <c r="X109" s="131"/>
      <c r="Y109" s="131"/>
      <c r="Z109" s="131"/>
      <c r="AB109" s="142" t="e">
        <f t="shared" si="20"/>
        <v>#DIV/0!</v>
      </c>
      <c r="AC109" s="142" t="e">
        <f t="shared" si="21"/>
        <v>#DIV/0!</v>
      </c>
      <c r="AD109" s="6"/>
      <c r="AE109" s="88" t="e">
        <f t="shared" si="22"/>
        <v>#DIV/0!</v>
      </c>
      <c r="AF109" s="142" t="e">
        <f t="shared" si="23"/>
        <v>#DIV/0!</v>
      </c>
      <c r="AH109" s="12" t="e">
        <f t="shared" si="31"/>
        <v>#DIV/0!</v>
      </c>
      <c r="AI109" s="12" t="e">
        <f t="shared" si="32"/>
        <v>#DIV/0!</v>
      </c>
      <c r="AK109" s="409"/>
      <c r="AL109" s="409"/>
      <c r="AM109" s="409"/>
      <c r="AO109" s="177"/>
      <c r="AP109" s="177"/>
      <c r="AQ109" s="177"/>
      <c r="AR109" s="139"/>
      <c r="AS109" s="139"/>
      <c r="AT109" s="139"/>
      <c r="AU109" s="177"/>
      <c r="AV109" s="177"/>
      <c r="AX109" s="411">
        <f t="shared" si="24"/>
        <v>0</v>
      </c>
      <c r="AY109" s="80" t="str">
        <f t="shared" si="25"/>
        <v>OK</v>
      </c>
      <c r="BA109" s="94"/>
      <c r="BB109" s="291"/>
      <c r="BC109" s="94"/>
      <c r="BD109" s="229"/>
      <c r="BE109" s="356"/>
      <c r="BG109" s="6">
        <f t="shared" si="26"/>
        <v>0</v>
      </c>
      <c r="BH109" s="186" t="str">
        <f t="shared" si="27"/>
        <v>N/A</v>
      </c>
      <c r="BI109" s="6" t="str">
        <f t="shared" si="33"/>
        <v>N/A</v>
      </c>
      <c r="BJ109" t="e">
        <f t="shared" si="28"/>
        <v>#DIV/0!</v>
      </c>
      <c r="BL109" t="str">
        <f>IF(ISBLANK('A2a.  Modified URRT Worksheet 1'!$G$78)=TRUE, "N/A", IF(O109*(1+'A2a.  Modified URRT Worksheet 1'!$G$78)='A2. Rate Change &amp; Enrollment'!P109, "OK", "ERROR"))</f>
        <v>N/A</v>
      </c>
      <c r="BM109" t="str">
        <f>IF(ISBLANK('A2a.  Modified URRT Worksheet 1'!$G$79)=TRUE, "N/A", IF(P109*(1+'A2a.  Modified URRT Worksheet 1'!$G$79)='A2. Rate Change &amp; Enrollment'!Q109, "OK", "ERROR"))</f>
        <v>N/A</v>
      </c>
      <c r="BN109" t="str">
        <f>IF(ISBLANK('A2a.  Modified URRT Worksheet 1'!$G$80)=TRUE, "N/A", IF(Q109*(1+'A2a.  Modified URRT Worksheet 1'!$G$80)='A2. Rate Change &amp; Enrollment'!R109, "OK", "ERROR"))</f>
        <v>N/A</v>
      </c>
      <c r="BO109" t="str">
        <f>IF(ISBLANK('A2a.  Modified URRT Worksheet 1'!$G$81)=TRUE, "N/A", IF(R109*(1+'A2a.  Modified URRT Worksheet 1'!$G$81)='A2. Rate Change &amp; Enrollment'!S109, "OK", "ERROR"))</f>
        <v>N/A</v>
      </c>
      <c r="BP109" t="str">
        <f>IF(ISBLANK('A2a.  Modified URRT Worksheet 1'!$G$82)=TRUE, "N/A", IF(S109*(1+'A2a.  Modified URRT Worksheet 1'!$G$82)='A2. Rate Change &amp; Enrollment'!T109, "OK", "ERROR"))</f>
        <v>N/A</v>
      </c>
      <c r="BQ109" t="str">
        <f>IF(ISBLANK('A2a.  Modified URRT Worksheet 1'!$G$83)=TRUE, "N/A", IF(T109*(1+'A2a.  Modified URRT Worksheet 1'!$G$83)='A2. Rate Change &amp; Enrollment'!U109, "OK", "ERROR"))</f>
        <v>N/A</v>
      </c>
      <c r="BR109" t="str">
        <f>IF(ISBLANK('A2a.  Modified URRT Worksheet 1'!$G$84)=TRUE, "N/A", IF(U109*(1+'A2a.  Modified URRT Worksheet 1'!$G$84)='A2. Rate Change &amp; Enrollment'!V109, "OK", "ERROR"))</f>
        <v>N/A</v>
      </c>
      <c r="BS109" t="str">
        <f>IF(ISBLANK('A2a.  Modified URRT Worksheet 1'!$G$85)=TRUE, "N/A", IF(V109*(1+'A2a.  Modified URRT Worksheet 1'!$G$85)='A2. Rate Change &amp; Enrollment'!W109, "OK", "ERROR"))</f>
        <v>N/A</v>
      </c>
      <c r="BT109" t="str">
        <f>IF(ISBLANK('A2a.  Modified URRT Worksheet 1'!$G$86)=TRUE, "N/A", IF(W109*(1+'A2a.  Modified URRT Worksheet 1'!$G$86)='A2. Rate Change &amp; Enrollment'!X109, "OK", "ERROR"))</f>
        <v>N/A</v>
      </c>
      <c r="BU109" t="str">
        <f>IF(ISBLANK('A2a.  Modified URRT Worksheet 1'!$G$87)=TRUE, "N/A", IF(X109*(1+'A2a.  Modified URRT Worksheet 1'!$G$87)='A2. Rate Change &amp; Enrollment'!Y109, "OK", "ERROR"))</f>
        <v>N/A</v>
      </c>
      <c r="BV109" t="str">
        <f>IF(ISBLANK('A2a.  Modified URRT Worksheet 1'!$G$88)=TRUE, "N/A", IF(Y109*(1+'A2a.  Modified URRT Worksheet 1'!$G$88)='A2. Rate Change &amp; Enrollment'!Z109, "OK", "ERROR"))</f>
        <v>N/A</v>
      </c>
      <c r="BW109" t="str">
        <f t="shared" si="29"/>
        <v>OK</v>
      </c>
      <c r="BY109" s="412">
        <f t="shared" si="30"/>
        <v>0</v>
      </c>
    </row>
    <row r="110" spans="1:77" x14ac:dyDescent="0.35">
      <c r="A110" t="s">
        <v>300</v>
      </c>
      <c r="B110" s="98"/>
      <c r="C110" s="98"/>
      <c r="D110" s="98"/>
      <c r="E110" s="135"/>
      <c r="F110" s="135"/>
      <c r="G110" s="135"/>
      <c r="I110" s="135"/>
      <c r="J110" s="135"/>
      <c r="K110" s="135"/>
      <c r="M110" s="131"/>
      <c r="N110" s="131"/>
      <c r="O110" s="131"/>
      <c r="P110" s="131"/>
      <c r="Q110" s="131"/>
      <c r="R110" s="131"/>
      <c r="S110" s="131"/>
      <c r="T110" s="131"/>
      <c r="U110" s="131"/>
      <c r="V110" s="131"/>
      <c r="W110" s="131"/>
      <c r="X110" s="131"/>
      <c r="Y110" s="131"/>
      <c r="Z110" s="131"/>
      <c r="AB110" s="142" t="e">
        <f t="shared" si="20"/>
        <v>#DIV/0!</v>
      </c>
      <c r="AC110" s="142" t="e">
        <f t="shared" si="21"/>
        <v>#DIV/0!</v>
      </c>
      <c r="AD110" s="6"/>
      <c r="AE110" s="88" t="e">
        <f t="shared" si="22"/>
        <v>#DIV/0!</v>
      </c>
      <c r="AF110" s="142" t="e">
        <f t="shared" si="23"/>
        <v>#DIV/0!</v>
      </c>
      <c r="AH110" s="12" t="e">
        <f t="shared" si="31"/>
        <v>#DIV/0!</v>
      </c>
      <c r="AI110" s="12" t="e">
        <f t="shared" si="32"/>
        <v>#DIV/0!</v>
      </c>
      <c r="AK110" s="409"/>
      <c r="AL110" s="409"/>
      <c r="AM110" s="409"/>
      <c r="AO110" s="177"/>
      <c r="AP110" s="177"/>
      <c r="AQ110" s="177"/>
      <c r="AR110" s="139"/>
      <c r="AS110" s="139"/>
      <c r="AT110" s="139"/>
      <c r="AU110" s="177"/>
      <c r="AV110" s="177"/>
      <c r="AX110" s="411">
        <f t="shared" si="24"/>
        <v>0</v>
      </c>
      <c r="AY110" s="80" t="str">
        <f t="shared" si="25"/>
        <v>OK</v>
      </c>
      <c r="BA110" s="94"/>
      <c r="BB110" s="291"/>
      <c r="BC110" s="94"/>
      <c r="BD110" s="229"/>
      <c r="BE110" s="356"/>
      <c r="BG110" s="6">
        <f t="shared" si="26"/>
        <v>0</v>
      </c>
      <c r="BH110" s="186" t="str">
        <f t="shared" si="27"/>
        <v>N/A</v>
      </c>
      <c r="BI110" s="6" t="str">
        <f t="shared" si="33"/>
        <v>N/A</v>
      </c>
      <c r="BJ110" t="e">
        <f t="shared" si="28"/>
        <v>#DIV/0!</v>
      </c>
      <c r="BL110" t="str">
        <f>IF(ISBLANK('A2a.  Modified URRT Worksheet 1'!$G$78)=TRUE, "N/A", IF(O110*(1+'A2a.  Modified URRT Worksheet 1'!$G$78)='A2. Rate Change &amp; Enrollment'!P110, "OK", "ERROR"))</f>
        <v>N/A</v>
      </c>
      <c r="BM110" t="str">
        <f>IF(ISBLANK('A2a.  Modified URRT Worksheet 1'!$G$79)=TRUE, "N/A", IF(P110*(1+'A2a.  Modified URRT Worksheet 1'!$G$79)='A2. Rate Change &amp; Enrollment'!Q110, "OK", "ERROR"))</f>
        <v>N/A</v>
      </c>
      <c r="BN110" t="str">
        <f>IF(ISBLANK('A2a.  Modified URRT Worksheet 1'!$G$80)=TRUE, "N/A", IF(Q110*(1+'A2a.  Modified URRT Worksheet 1'!$G$80)='A2. Rate Change &amp; Enrollment'!R110, "OK", "ERROR"))</f>
        <v>N/A</v>
      </c>
      <c r="BO110" t="str">
        <f>IF(ISBLANK('A2a.  Modified URRT Worksheet 1'!$G$81)=TRUE, "N/A", IF(R110*(1+'A2a.  Modified URRT Worksheet 1'!$G$81)='A2. Rate Change &amp; Enrollment'!S110, "OK", "ERROR"))</f>
        <v>N/A</v>
      </c>
      <c r="BP110" t="str">
        <f>IF(ISBLANK('A2a.  Modified URRT Worksheet 1'!$G$82)=TRUE, "N/A", IF(S110*(1+'A2a.  Modified URRT Worksheet 1'!$G$82)='A2. Rate Change &amp; Enrollment'!T110, "OK", "ERROR"))</f>
        <v>N/A</v>
      </c>
      <c r="BQ110" t="str">
        <f>IF(ISBLANK('A2a.  Modified URRT Worksheet 1'!$G$83)=TRUE, "N/A", IF(T110*(1+'A2a.  Modified URRT Worksheet 1'!$G$83)='A2. Rate Change &amp; Enrollment'!U110, "OK", "ERROR"))</f>
        <v>N/A</v>
      </c>
      <c r="BR110" t="str">
        <f>IF(ISBLANK('A2a.  Modified URRT Worksheet 1'!$G$84)=TRUE, "N/A", IF(U110*(1+'A2a.  Modified URRT Worksheet 1'!$G$84)='A2. Rate Change &amp; Enrollment'!V110, "OK", "ERROR"))</f>
        <v>N/A</v>
      </c>
      <c r="BS110" t="str">
        <f>IF(ISBLANK('A2a.  Modified URRT Worksheet 1'!$G$85)=TRUE, "N/A", IF(V110*(1+'A2a.  Modified URRT Worksheet 1'!$G$85)='A2. Rate Change &amp; Enrollment'!W110, "OK", "ERROR"))</f>
        <v>N/A</v>
      </c>
      <c r="BT110" t="str">
        <f>IF(ISBLANK('A2a.  Modified URRT Worksheet 1'!$G$86)=TRUE, "N/A", IF(W110*(1+'A2a.  Modified URRT Worksheet 1'!$G$86)='A2. Rate Change &amp; Enrollment'!X110, "OK", "ERROR"))</f>
        <v>N/A</v>
      </c>
      <c r="BU110" t="str">
        <f>IF(ISBLANK('A2a.  Modified URRT Worksheet 1'!$G$87)=TRUE, "N/A", IF(X110*(1+'A2a.  Modified URRT Worksheet 1'!$G$87)='A2. Rate Change &amp; Enrollment'!Y110, "OK", "ERROR"))</f>
        <v>N/A</v>
      </c>
      <c r="BV110" t="str">
        <f>IF(ISBLANK('A2a.  Modified URRT Worksheet 1'!$G$88)=TRUE, "N/A", IF(Y110*(1+'A2a.  Modified URRT Worksheet 1'!$G$88)='A2. Rate Change &amp; Enrollment'!Z110, "OK", "ERROR"))</f>
        <v>N/A</v>
      </c>
      <c r="BW110" t="str">
        <f t="shared" si="29"/>
        <v>OK</v>
      </c>
      <c r="BY110" s="412">
        <f t="shared" si="30"/>
        <v>0</v>
      </c>
    </row>
    <row r="111" spans="1:77" x14ac:dyDescent="0.35">
      <c r="A111" t="s">
        <v>301</v>
      </c>
      <c r="B111" s="98"/>
      <c r="C111" s="98"/>
      <c r="D111" s="98"/>
      <c r="E111" s="135"/>
      <c r="F111" s="135"/>
      <c r="G111" s="135"/>
      <c r="I111" s="135"/>
      <c r="J111" s="135"/>
      <c r="K111" s="135"/>
      <c r="M111" s="131"/>
      <c r="N111" s="131"/>
      <c r="O111" s="131"/>
      <c r="P111" s="131"/>
      <c r="Q111" s="131"/>
      <c r="R111" s="131"/>
      <c r="S111" s="131"/>
      <c r="T111" s="131"/>
      <c r="U111" s="131"/>
      <c r="V111" s="131"/>
      <c r="W111" s="131"/>
      <c r="X111" s="131"/>
      <c r="Y111" s="131"/>
      <c r="Z111" s="131"/>
      <c r="AB111" s="142" t="e">
        <f t="shared" si="20"/>
        <v>#DIV/0!</v>
      </c>
      <c r="AC111" s="142" t="e">
        <f t="shared" si="21"/>
        <v>#DIV/0!</v>
      </c>
      <c r="AD111" s="6"/>
      <c r="AE111" s="88" t="e">
        <f t="shared" si="22"/>
        <v>#DIV/0!</v>
      </c>
      <c r="AF111" s="142" t="e">
        <f t="shared" si="23"/>
        <v>#DIV/0!</v>
      </c>
      <c r="AH111" s="12" t="e">
        <f t="shared" si="31"/>
        <v>#DIV/0!</v>
      </c>
      <c r="AI111" s="12" t="e">
        <f t="shared" si="32"/>
        <v>#DIV/0!</v>
      </c>
      <c r="AK111" s="409"/>
      <c r="AL111" s="409"/>
      <c r="AM111" s="409"/>
      <c r="AO111" s="177"/>
      <c r="AP111" s="177"/>
      <c r="AQ111" s="177"/>
      <c r="AR111" s="139"/>
      <c r="AS111" s="139"/>
      <c r="AT111" s="139"/>
      <c r="AU111" s="177"/>
      <c r="AV111" s="177"/>
      <c r="AX111" s="411">
        <f t="shared" si="24"/>
        <v>0</v>
      </c>
      <c r="AY111" s="80" t="str">
        <f t="shared" si="25"/>
        <v>OK</v>
      </c>
      <c r="BA111" s="94"/>
      <c r="BB111" s="291"/>
      <c r="BC111" s="94"/>
      <c r="BD111" s="229"/>
      <c r="BE111" s="356"/>
      <c r="BG111" s="6">
        <f t="shared" si="26"/>
        <v>0</v>
      </c>
      <c r="BH111" s="186" t="str">
        <f t="shared" si="27"/>
        <v>N/A</v>
      </c>
      <c r="BI111" s="6" t="str">
        <f t="shared" si="33"/>
        <v>N/A</v>
      </c>
      <c r="BJ111" t="e">
        <f t="shared" si="28"/>
        <v>#DIV/0!</v>
      </c>
      <c r="BL111" t="str">
        <f>IF(ISBLANK('A2a.  Modified URRT Worksheet 1'!$G$78)=TRUE, "N/A", IF(O111*(1+'A2a.  Modified URRT Worksheet 1'!$G$78)='A2. Rate Change &amp; Enrollment'!P111, "OK", "ERROR"))</f>
        <v>N/A</v>
      </c>
      <c r="BM111" t="str">
        <f>IF(ISBLANK('A2a.  Modified URRT Worksheet 1'!$G$79)=TRUE, "N/A", IF(P111*(1+'A2a.  Modified URRT Worksheet 1'!$G$79)='A2. Rate Change &amp; Enrollment'!Q111, "OK", "ERROR"))</f>
        <v>N/A</v>
      </c>
      <c r="BN111" t="str">
        <f>IF(ISBLANK('A2a.  Modified URRT Worksheet 1'!$G$80)=TRUE, "N/A", IF(Q111*(1+'A2a.  Modified URRT Worksheet 1'!$G$80)='A2. Rate Change &amp; Enrollment'!R111, "OK", "ERROR"))</f>
        <v>N/A</v>
      </c>
      <c r="BO111" t="str">
        <f>IF(ISBLANK('A2a.  Modified URRT Worksheet 1'!$G$81)=TRUE, "N/A", IF(R111*(1+'A2a.  Modified URRT Worksheet 1'!$G$81)='A2. Rate Change &amp; Enrollment'!S111, "OK", "ERROR"))</f>
        <v>N/A</v>
      </c>
      <c r="BP111" t="str">
        <f>IF(ISBLANK('A2a.  Modified URRT Worksheet 1'!$G$82)=TRUE, "N/A", IF(S111*(1+'A2a.  Modified URRT Worksheet 1'!$G$82)='A2. Rate Change &amp; Enrollment'!T111, "OK", "ERROR"))</f>
        <v>N/A</v>
      </c>
      <c r="BQ111" t="str">
        <f>IF(ISBLANK('A2a.  Modified URRT Worksheet 1'!$G$83)=TRUE, "N/A", IF(T111*(1+'A2a.  Modified URRT Worksheet 1'!$G$83)='A2. Rate Change &amp; Enrollment'!U111, "OK", "ERROR"))</f>
        <v>N/A</v>
      </c>
      <c r="BR111" t="str">
        <f>IF(ISBLANK('A2a.  Modified URRT Worksheet 1'!$G$84)=TRUE, "N/A", IF(U111*(1+'A2a.  Modified URRT Worksheet 1'!$G$84)='A2. Rate Change &amp; Enrollment'!V111, "OK", "ERROR"))</f>
        <v>N/A</v>
      </c>
      <c r="BS111" t="str">
        <f>IF(ISBLANK('A2a.  Modified URRT Worksheet 1'!$G$85)=TRUE, "N/A", IF(V111*(1+'A2a.  Modified URRT Worksheet 1'!$G$85)='A2. Rate Change &amp; Enrollment'!W111, "OK", "ERROR"))</f>
        <v>N/A</v>
      </c>
      <c r="BT111" t="str">
        <f>IF(ISBLANK('A2a.  Modified URRT Worksheet 1'!$G$86)=TRUE, "N/A", IF(W111*(1+'A2a.  Modified URRT Worksheet 1'!$G$86)='A2. Rate Change &amp; Enrollment'!X111, "OK", "ERROR"))</f>
        <v>N/A</v>
      </c>
      <c r="BU111" t="str">
        <f>IF(ISBLANK('A2a.  Modified URRT Worksheet 1'!$G$87)=TRUE, "N/A", IF(X111*(1+'A2a.  Modified URRT Worksheet 1'!$G$87)='A2. Rate Change &amp; Enrollment'!Y111, "OK", "ERROR"))</f>
        <v>N/A</v>
      </c>
      <c r="BV111" t="str">
        <f>IF(ISBLANK('A2a.  Modified URRT Worksheet 1'!$G$88)=TRUE, "N/A", IF(Y111*(1+'A2a.  Modified URRT Worksheet 1'!$G$88)='A2. Rate Change &amp; Enrollment'!Z111, "OK", "ERROR"))</f>
        <v>N/A</v>
      </c>
      <c r="BW111" t="str">
        <f t="shared" si="29"/>
        <v>OK</v>
      </c>
      <c r="BY111" s="412">
        <f t="shared" si="30"/>
        <v>0</v>
      </c>
    </row>
    <row r="112" spans="1:77" x14ac:dyDescent="0.35">
      <c r="A112" t="s">
        <v>302</v>
      </c>
      <c r="B112" s="98"/>
      <c r="C112" s="98"/>
      <c r="D112" s="98"/>
      <c r="E112" s="135"/>
      <c r="F112" s="135"/>
      <c r="G112" s="135"/>
      <c r="I112" s="135"/>
      <c r="J112" s="135"/>
      <c r="K112" s="135"/>
      <c r="M112" s="131"/>
      <c r="N112" s="131"/>
      <c r="O112" s="131"/>
      <c r="P112" s="131"/>
      <c r="Q112" s="131"/>
      <c r="R112" s="131"/>
      <c r="S112" s="131"/>
      <c r="T112" s="131"/>
      <c r="U112" s="131"/>
      <c r="V112" s="131"/>
      <c r="W112" s="131"/>
      <c r="X112" s="131"/>
      <c r="Y112" s="131"/>
      <c r="Z112" s="131"/>
      <c r="AB112" s="142" t="e">
        <f t="shared" si="20"/>
        <v>#DIV/0!</v>
      </c>
      <c r="AC112" s="142" t="e">
        <f t="shared" si="21"/>
        <v>#DIV/0!</v>
      </c>
      <c r="AD112" s="6"/>
      <c r="AE112" s="88" t="e">
        <f t="shared" si="22"/>
        <v>#DIV/0!</v>
      </c>
      <c r="AF112" s="142" t="e">
        <f t="shared" si="23"/>
        <v>#DIV/0!</v>
      </c>
      <c r="AH112" s="12" t="e">
        <f t="shared" si="31"/>
        <v>#DIV/0!</v>
      </c>
      <c r="AI112" s="12" t="e">
        <f t="shared" si="32"/>
        <v>#DIV/0!</v>
      </c>
      <c r="AK112" s="409"/>
      <c r="AL112" s="409"/>
      <c r="AM112" s="409"/>
      <c r="AO112" s="177"/>
      <c r="AP112" s="177"/>
      <c r="AQ112" s="177"/>
      <c r="AR112" s="139"/>
      <c r="AS112" s="139"/>
      <c r="AT112" s="139"/>
      <c r="AU112" s="177"/>
      <c r="AV112" s="177"/>
      <c r="AX112" s="411">
        <f t="shared" si="24"/>
        <v>0</v>
      </c>
      <c r="AY112" s="80" t="str">
        <f t="shared" si="25"/>
        <v>OK</v>
      </c>
      <c r="BA112" s="94"/>
      <c r="BB112" s="291"/>
      <c r="BC112" s="94"/>
      <c r="BD112" s="229"/>
      <c r="BE112" s="356"/>
      <c r="BG112" s="6">
        <f t="shared" si="26"/>
        <v>0</v>
      </c>
      <c r="BH112" s="186" t="str">
        <f t="shared" si="27"/>
        <v>N/A</v>
      </c>
      <c r="BI112" s="6" t="str">
        <f t="shared" si="33"/>
        <v>N/A</v>
      </c>
      <c r="BJ112" t="e">
        <f t="shared" si="28"/>
        <v>#DIV/0!</v>
      </c>
      <c r="BL112" t="str">
        <f>IF(ISBLANK('A2a.  Modified URRT Worksheet 1'!$G$78)=TRUE, "N/A", IF(O112*(1+'A2a.  Modified URRT Worksheet 1'!$G$78)='A2. Rate Change &amp; Enrollment'!P112, "OK", "ERROR"))</f>
        <v>N/A</v>
      </c>
      <c r="BM112" t="str">
        <f>IF(ISBLANK('A2a.  Modified URRT Worksheet 1'!$G$79)=TRUE, "N/A", IF(P112*(1+'A2a.  Modified URRT Worksheet 1'!$G$79)='A2. Rate Change &amp; Enrollment'!Q112, "OK", "ERROR"))</f>
        <v>N/A</v>
      </c>
      <c r="BN112" t="str">
        <f>IF(ISBLANK('A2a.  Modified URRT Worksheet 1'!$G$80)=TRUE, "N/A", IF(Q112*(1+'A2a.  Modified URRT Worksheet 1'!$G$80)='A2. Rate Change &amp; Enrollment'!R112, "OK", "ERROR"))</f>
        <v>N/A</v>
      </c>
      <c r="BO112" t="str">
        <f>IF(ISBLANK('A2a.  Modified URRT Worksheet 1'!$G$81)=TRUE, "N/A", IF(R112*(1+'A2a.  Modified URRT Worksheet 1'!$G$81)='A2. Rate Change &amp; Enrollment'!S112, "OK", "ERROR"))</f>
        <v>N/A</v>
      </c>
      <c r="BP112" t="str">
        <f>IF(ISBLANK('A2a.  Modified URRT Worksheet 1'!$G$82)=TRUE, "N/A", IF(S112*(1+'A2a.  Modified URRT Worksheet 1'!$G$82)='A2. Rate Change &amp; Enrollment'!T112, "OK", "ERROR"))</f>
        <v>N/A</v>
      </c>
      <c r="BQ112" t="str">
        <f>IF(ISBLANK('A2a.  Modified URRT Worksheet 1'!$G$83)=TRUE, "N/A", IF(T112*(1+'A2a.  Modified URRT Worksheet 1'!$G$83)='A2. Rate Change &amp; Enrollment'!U112, "OK", "ERROR"))</f>
        <v>N/A</v>
      </c>
      <c r="BR112" t="str">
        <f>IF(ISBLANK('A2a.  Modified URRT Worksheet 1'!$G$84)=TRUE, "N/A", IF(U112*(1+'A2a.  Modified URRT Worksheet 1'!$G$84)='A2. Rate Change &amp; Enrollment'!V112, "OK", "ERROR"))</f>
        <v>N/A</v>
      </c>
      <c r="BS112" t="str">
        <f>IF(ISBLANK('A2a.  Modified URRT Worksheet 1'!$G$85)=TRUE, "N/A", IF(V112*(1+'A2a.  Modified URRT Worksheet 1'!$G$85)='A2. Rate Change &amp; Enrollment'!W112, "OK", "ERROR"))</f>
        <v>N/A</v>
      </c>
      <c r="BT112" t="str">
        <f>IF(ISBLANK('A2a.  Modified URRT Worksheet 1'!$G$86)=TRUE, "N/A", IF(W112*(1+'A2a.  Modified URRT Worksheet 1'!$G$86)='A2. Rate Change &amp; Enrollment'!X112, "OK", "ERROR"))</f>
        <v>N/A</v>
      </c>
      <c r="BU112" t="str">
        <f>IF(ISBLANK('A2a.  Modified URRT Worksheet 1'!$G$87)=TRUE, "N/A", IF(X112*(1+'A2a.  Modified URRT Worksheet 1'!$G$87)='A2. Rate Change &amp; Enrollment'!Y112, "OK", "ERROR"))</f>
        <v>N/A</v>
      </c>
      <c r="BV112" t="str">
        <f>IF(ISBLANK('A2a.  Modified URRT Worksheet 1'!$G$88)=TRUE, "N/A", IF(Y112*(1+'A2a.  Modified URRT Worksheet 1'!$G$88)='A2. Rate Change &amp; Enrollment'!Z112, "OK", "ERROR"))</f>
        <v>N/A</v>
      </c>
      <c r="BW112" t="str">
        <f t="shared" si="29"/>
        <v>OK</v>
      </c>
      <c r="BY112" s="412">
        <f t="shared" si="30"/>
        <v>0</v>
      </c>
    </row>
    <row r="113" spans="1:77" x14ac:dyDescent="0.35">
      <c r="A113" t="s">
        <v>303</v>
      </c>
      <c r="B113" s="98"/>
      <c r="C113" s="98"/>
      <c r="D113" s="98"/>
      <c r="E113" s="135"/>
      <c r="F113" s="135"/>
      <c r="G113" s="135"/>
      <c r="I113" s="135"/>
      <c r="J113" s="135"/>
      <c r="K113" s="135"/>
      <c r="M113" s="131"/>
      <c r="N113" s="131"/>
      <c r="O113" s="131"/>
      <c r="P113" s="131"/>
      <c r="Q113" s="131"/>
      <c r="R113" s="131"/>
      <c r="S113" s="131"/>
      <c r="T113" s="131"/>
      <c r="U113" s="131"/>
      <c r="V113" s="131"/>
      <c r="W113" s="131"/>
      <c r="X113" s="131"/>
      <c r="Y113" s="131"/>
      <c r="Z113" s="131"/>
      <c r="AB113" s="142" t="e">
        <f t="shared" si="20"/>
        <v>#DIV/0!</v>
      </c>
      <c r="AC113" s="142" t="e">
        <f t="shared" si="21"/>
        <v>#DIV/0!</v>
      </c>
      <c r="AD113" s="6"/>
      <c r="AE113" s="88" t="e">
        <f t="shared" si="22"/>
        <v>#DIV/0!</v>
      </c>
      <c r="AF113" s="142" t="e">
        <f t="shared" si="23"/>
        <v>#DIV/0!</v>
      </c>
      <c r="AH113" s="12" t="e">
        <f t="shared" si="31"/>
        <v>#DIV/0!</v>
      </c>
      <c r="AI113" s="12" t="e">
        <f t="shared" si="32"/>
        <v>#DIV/0!</v>
      </c>
      <c r="AK113" s="409"/>
      <c r="AL113" s="409"/>
      <c r="AM113" s="409"/>
      <c r="AO113" s="177"/>
      <c r="AP113" s="177"/>
      <c r="AQ113" s="177"/>
      <c r="AR113" s="139"/>
      <c r="AS113" s="139"/>
      <c r="AT113" s="139"/>
      <c r="AU113" s="177"/>
      <c r="AV113" s="177"/>
      <c r="AX113" s="411">
        <f t="shared" si="24"/>
        <v>0</v>
      </c>
      <c r="AY113" s="80" t="str">
        <f t="shared" si="25"/>
        <v>OK</v>
      </c>
      <c r="BA113" s="94"/>
      <c r="BB113" s="291"/>
      <c r="BC113" s="94"/>
      <c r="BD113" s="229"/>
      <c r="BE113" s="356"/>
      <c r="BG113" s="6">
        <f t="shared" si="26"/>
        <v>0</v>
      </c>
      <c r="BH113" s="186" t="str">
        <f t="shared" si="27"/>
        <v>N/A</v>
      </c>
      <c r="BI113" s="6" t="str">
        <f t="shared" si="33"/>
        <v>N/A</v>
      </c>
      <c r="BJ113" t="e">
        <f t="shared" si="28"/>
        <v>#DIV/0!</v>
      </c>
      <c r="BL113" t="str">
        <f>IF(ISBLANK('A2a.  Modified URRT Worksheet 1'!$G$78)=TRUE, "N/A", IF(O113*(1+'A2a.  Modified URRT Worksheet 1'!$G$78)='A2. Rate Change &amp; Enrollment'!P113, "OK", "ERROR"))</f>
        <v>N/A</v>
      </c>
      <c r="BM113" t="str">
        <f>IF(ISBLANK('A2a.  Modified URRT Worksheet 1'!$G$79)=TRUE, "N/A", IF(P113*(1+'A2a.  Modified URRT Worksheet 1'!$G$79)='A2. Rate Change &amp; Enrollment'!Q113, "OK", "ERROR"))</f>
        <v>N/A</v>
      </c>
      <c r="BN113" t="str">
        <f>IF(ISBLANK('A2a.  Modified URRT Worksheet 1'!$G$80)=TRUE, "N/A", IF(Q113*(1+'A2a.  Modified URRT Worksheet 1'!$G$80)='A2. Rate Change &amp; Enrollment'!R113, "OK", "ERROR"))</f>
        <v>N/A</v>
      </c>
      <c r="BO113" t="str">
        <f>IF(ISBLANK('A2a.  Modified URRT Worksheet 1'!$G$81)=TRUE, "N/A", IF(R113*(1+'A2a.  Modified URRT Worksheet 1'!$G$81)='A2. Rate Change &amp; Enrollment'!S113, "OK", "ERROR"))</f>
        <v>N/A</v>
      </c>
      <c r="BP113" t="str">
        <f>IF(ISBLANK('A2a.  Modified URRT Worksheet 1'!$G$82)=TRUE, "N/A", IF(S113*(1+'A2a.  Modified URRT Worksheet 1'!$G$82)='A2. Rate Change &amp; Enrollment'!T113, "OK", "ERROR"))</f>
        <v>N/A</v>
      </c>
      <c r="BQ113" t="str">
        <f>IF(ISBLANK('A2a.  Modified URRT Worksheet 1'!$G$83)=TRUE, "N/A", IF(T113*(1+'A2a.  Modified URRT Worksheet 1'!$G$83)='A2. Rate Change &amp; Enrollment'!U113, "OK", "ERROR"))</f>
        <v>N/A</v>
      </c>
      <c r="BR113" t="str">
        <f>IF(ISBLANK('A2a.  Modified URRT Worksheet 1'!$G$84)=TRUE, "N/A", IF(U113*(1+'A2a.  Modified URRT Worksheet 1'!$G$84)='A2. Rate Change &amp; Enrollment'!V113, "OK", "ERROR"))</f>
        <v>N/A</v>
      </c>
      <c r="BS113" t="str">
        <f>IF(ISBLANK('A2a.  Modified URRT Worksheet 1'!$G$85)=TRUE, "N/A", IF(V113*(1+'A2a.  Modified URRT Worksheet 1'!$G$85)='A2. Rate Change &amp; Enrollment'!W113, "OK", "ERROR"))</f>
        <v>N/A</v>
      </c>
      <c r="BT113" t="str">
        <f>IF(ISBLANK('A2a.  Modified URRT Worksheet 1'!$G$86)=TRUE, "N/A", IF(W113*(1+'A2a.  Modified URRT Worksheet 1'!$G$86)='A2. Rate Change &amp; Enrollment'!X113, "OK", "ERROR"))</f>
        <v>N/A</v>
      </c>
      <c r="BU113" t="str">
        <f>IF(ISBLANK('A2a.  Modified URRT Worksheet 1'!$G$87)=TRUE, "N/A", IF(X113*(1+'A2a.  Modified URRT Worksheet 1'!$G$87)='A2. Rate Change &amp; Enrollment'!Y113, "OK", "ERROR"))</f>
        <v>N/A</v>
      </c>
      <c r="BV113" t="str">
        <f>IF(ISBLANK('A2a.  Modified URRT Worksheet 1'!$G$88)=TRUE, "N/A", IF(Y113*(1+'A2a.  Modified URRT Worksheet 1'!$G$88)='A2. Rate Change &amp; Enrollment'!Z113, "OK", "ERROR"))</f>
        <v>N/A</v>
      </c>
      <c r="BW113" t="str">
        <f t="shared" si="29"/>
        <v>OK</v>
      </c>
      <c r="BY113" s="412">
        <f t="shared" si="30"/>
        <v>0</v>
      </c>
    </row>
    <row r="114" spans="1:77" x14ac:dyDescent="0.35">
      <c r="A114" t="s">
        <v>304</v>
      </c>
      <c r="B114" s="98"/>
      <c r="C114" s="98"/>
      <c r="D114" s="98"/>
      <c r="E114" s="135"/>
      <c r="F114" s="135"/>
      <c r="G114" s="135"/>
      <c r="I114" s="135"/>
      <c r="J114" s="135"/>
      <c r="K114" s="135"/>
      <c r="M114" s="131"/>
      <c r="N114" s="131"/>
      <c r="O114" s="131"/>
      <c r="P114" s="131"/>
      <c r="Q114" s="131"/>
      <c r="R114" s="131"/>
      <c r="S114" s="131"/>
      <c r="T114" s="131"/>
      <c r="U114" s="131"/>
      <c r="V114" s="131"/>
      <c r="W114" s="131"/>
      <c r="X114" s="131"/>
      <c r="Y114" s="131"/>
      <c r="Z114" s="131"/>
      <c r="AB114" s="142" t="e">
        <f t="shared" si="20"/>
        <v>#DIV/0!</v>
      </c>
      <c r="AC114" s="142" t="e">
        <f t="shared" si="21"/>
        <v>#DIV/0!</v>
      </c>
      <c r="AD114" s="6"/>
      <c r="AE114" s="88" t="e">
        <f t="shared" si="22"/>
        <v>#DIV/0!</v>
      </c>
      <c r="AF114" s="142" t="e">
        <f t="shared" si="23"/>
        <v>#DIV/0!</v>
      </c>
      <c r="AH114" s="12" t="e">
        <f t="shared" si="31"/>
        <v>#DIV/0!</v>
      </c>
      <c r="AI114" s="12" t="e">
        <f t="shared" si="32"/>
        <v>#DIV/0!</v>
      </c>
      <c r="AK114" s="409"/>
      <c r="AL114" s="409"/>
      <c r="AM114" s="409"/>
      <c r="AO114" s="177"/>
      <c r="AP114" s="177"/>
      <c r="AQ114" s="177"/>
      <c r="AR114" s="139"/>
      <c r="AS114" s="139"/>
      <c r="AT114" s="139"/>
      <c r="AU114" s="177"/>
      <c r="AV114" s="177"/>
      <c r="AX114" s="411">
        <f t="shared" si="24"/>
        <v>0</v>
      </c>
      <c r="AY114" s="80" t="str">
        <f t="shared" si="25"/>
        <v>OK</v>
      </c>
      <c r="BA114" s="94"/>
      <c r="BB114" s="291"/>
      <c r="BC114" s="94"/>
      <c r="BD114" s="229"/>
      <c r="BE114" s="356"/>
      <c r="BG114" s="6">
        <f t="shared" si="26"/>
        <v>0</v>
      </c>
      <c r="BH114" s="186" t="str">
        <f t="shared" si="27"/>
        <v>N/A</v>
      </c>
      <c r="BI114" s="6" t="str">
        <f t="shared" si="33"/>
        <v>N/A</v>
      </c>
      <c r="BJ114" t="e">
        <f t="shared" si="28"/>
        <v>#DIV/0!</v>
      </c>
      <c r="BL114" t="str">
        <f>IF(ISBLANK('A2a.  Modified URRT Worksheet 1'!$G$78)=TRUE, "N/A", IF(O114*(1+'A2a.  Modified URRT Worksheet 1'!$G$78)='A2. Rate Change &amp; Enrollment'!P114, "OK", "ERROR"))</f>
        <v>N/A</v>
      </c>
      <c r="BM114" t="str">
        <f>IF(ISBLANK('A2a.  Modified URRT Worksheet 1'!$G$79)=TRUE, "N/A", IF(P114*(1+'A2a.  Modified URRT Worksheet 1'!$G$79)='A2. Rate Change &amp; Enrollment'!Q114, "OK", "ERROR"))</f>
        <v>N/A</v>
      </c>
      <c r="BN114" t="str">
        <f>IF(ISBLANK('A2a.  Modified URRT Worksheet 1'!$G$80)=TRUE, "N/A", IF(Q114*(1+'A2a.  Modified URRT Worksheet 1'!$G$80)='A2. Rate Change &amp; Enrollment'!R114, "OK", "ERROR"))</f>
        <v>N/A</v>
      </c>
      <c r="BO114" t="str">
        <f>IF(ISBLANK('A2a.  Modified URRT Worksheet 1'!$G$81)=TRUE, "N/A", IF(R114*(1+'A2a.  Modified URRT Worksheet 1'!$G$81)='A2. Rate Change &amp; Enrollment'!S114, "OK", "ERROR"))</f>
        <v>N/A</v>
      </c>
      <c r="BP114" t="str">
        <f>IF(ISBLANK('A2a.  Modified URRT Worksheet 1'!$G$82)=TRUE, "N/A", IF(S114*(1+'A2a.  Modified URRT Worksheet 1'!$G$82)='A2. Rate Change &amp; Enrollment'!T114, "OK", "ERROR"))</f>
        <v>N/A</v>
      </c>
      <c r="BQ114" t="str">
        <f>IF(ISBLANK('A2a.  Modified URRT Worksheet 1'!$G$83)=TRUE, "N/A", IF(T114*(1+'A2a.  Modified URRT Worksheet 1'!$G$83)='A2. Rate Change &amp; Enrollment'!U114, "OK", "ERROR"))</f>
        <v>N/A</v>
      </c>
      <c r="BR114" t="str">
        <f>IF(ISBLANK('A2a.  Modified URRT Worksheet 1'!$G$84)=TRUE, "N/A", IF(U114*(1+'A2a.  Modified URRT Worksheet 1'!$G$84)='A2. Rate Change &amp; Enrollment'!V114, "OK", "ERROR"))</f>
        <v>N/A</v>
      </c>
      <c r="BS114" t="str">
        <f>IF(ISBLANK('A2a.  Modified URRT Worksheet 1'!$G$85)=TRUE, "N/A", IF(V114*(1+'A2a.  Modified URRT Worksheet 1'!$G$85)='A2. Rate Change &amp; Enrollment'!W114, "OK", "ERROR"))</f>
        <v>N/A</v>
      </c>
      <c r="BT114" t="str">
        <f>IF(ISBLANK('A2a.  Modified URRT Worksheet 1'!$G$86)=TRUE, "N/A", IF(W114*(1+'A2a.  Modified URRT Worksheet 1'!$G$86)='A2. Rate Change &amp; Enrollment'!X114, "OK", "ERROR"))</f>
        <v>N/A</v>
      </c>
      <c r="BU114" t="str">
        <f>IF(ISBLANK('A2a.  Modified URRT Worksheet 1'!$G$87)=TRUE, "N/A", IF(X114*(1+'A2a.  Modified URRT Worksheet 1'!$G$87)='A2. Rate Change &amp; Enrollment'!Y114, "OK", "ERROR"))</f>
        <v>N/A</v>
      </c>
      <c r="BV114" t="str">
        <f>IF(ISBLANK('A2a.  Modified URRT Worksheet 1'!$G$88)=TRUE, "N/A", IF(Y114*(1+'A2a.  Modified URRT Worksheet 1'!$G$88)='A2. Rate Change &amp; Enrollment'!Z114, "OK", "ERROR"))</f>
        <v>N/A</v>
      </c>
      <c r="BW114" t="str">
        <f t="shared" si="29"/>
        <v>OK</v>
      </c>
      <c r="BY114" s="412">
        <f t="shared" si="30"/>
        <v>0</v>
      </c>
    </row>
    <row r="115" spans="1:77" x14ac:dyDescent="0.35">
      <c r="A115" t="s">
        <v>305</v>
      </c>
      <c r="B115" s="98"/>
      <c r="C115" s="98"/>
      <c r="D115" s="98"/>
      <c r="E115" s="135"/>
      <c r="F115" s="135"/>
      <c r="G115" s="135"/>
      <c r="I115" s="135"/>
      <c r="J115" s="135"/>
      <c r="K115" s="135"/>
      <c r="M115" s="131"/>
      <c r="N115" s="131"/>
      <c r="O115" s="131"/>
      <c r="P115" s="131"/>
      <c r="Q115" s="131"/>
      <c r="R115" s="131"/>
      <c r="S115" s="131"/>
      <c r="T115" s="131"/>
      <c r="U115" s="131"/>
      <c r="V115" s="131"/>
      <c r="W115" s="131"/>
      <c r="X115" s="131"/>
      <c r="Y115" s="131"/>
      <c r="Z115" s="131"/>
      <c r="AB115" s="142" t="e">
        <f t="shared" si="20"/>
        <v>#DIV/0!</v>
      </c>
      <c r="AC115" s="142" t="e">
        <f t="shared" si="21"/>
        <v>#DIV/0!</v>
      </c>
      <c r="AD115" s="6"/>
      <c r="AE115" s="88" t="e">
        <f t="shared" si="22"/>
        <v>#DIV/0!</v>
      </c>
      <c r="AF115" s="142" t="e">
        <f t="shared" si="23"/>
        <v>#DIV/0!</v>
      </c>
      <c r="AH115" s="12" t="e">
        <f t="shared" si="31"/>
        <v>#DIV/0!</v>
      </c>
      <c r="AI115" s="12" t="e">
        <f t="shared" si="32"/>
        <v>#DIV/0!</v>
      </c>
      <c r="AK115" s="409"/>
      <c r="AL115" s="409"/>
      <c r="AM115" s="409"/>
      <c r="AO115" s="177"/>
      <c r="AP115" s="177"/>
      <c r="AQ115" s="177"/>
      <c r="AR115" s="139"/>
      <c r="AS115" s="139"/>
      <c r="AT115" s="139"/>
      <c r="AU115" s="177"/>
      <c r="AV115" s="177"/>
      <c r="AX115" s="411">
        <f t="shared" si="24"/>
        <v>0</v>
      </c>
      <c r="AY115" s="80" t="str">
        <f t="shared" si="25"/>
        <v>OK</v>
      </c>
      <c r="BA115" s="94"/>
      <c r="BB115" s="291"/>
      <c r="BC115" s="94"/>
      <c r="BD115" s="229"/>
      <c r="BE115" s="356"/>
      <c r="BG115" s="6">
        <f t="shared" si="26"/>
        <v>0</v>
      </c>
      <c r="BH115" s="186" t="str">
        <f t="shared" si="27"/>
        <v>N/A</v>
      </c>
      <c r="BI115" s="6" t="str">
        <f t="shared" si="33"/>
        <v>N/A</v>
      </c>
      <c r="BJ115" t="e">
        <f t="shared" si="28"/>
        <v>#DIV/0!</v>
      </c>
      <c r="BL115" t="str">
        <f>IF(ISBLANK('A2a.  Modified URRT Worksheet 1'!$G$78)=TRUE, "N/A", IF(O115*(1+'A2a.  Modified URRT Worksheet 1'!$G$78)='A2. Rate Change &amp; Enrollment'!P115, "OK", "ERROR"))</f>
        <v>N/A</v>
      </c>
      <c r="BM115" t="str">
        <f>IF(ISBLANK('A2a.  Modified URRT Worksheet 1'!$G$79)=TRUE, "N/A", IF(P115*(1+'A2a.  Modified URRT Worksheet 1'!$G$79)='A2. Rate Change &amp; Enrollment'!Q115, "OK", "ERROR"))</f>
        <v>N/A</v>
      </c>
      <c r="BN115" t="str">
        <f>IF(ISBLANK('A2a.  Modified URRT Worksheet 1'!$G$80)=TRUE, "N/A", IF(Q115*(1+'A2a.  Modified URRT Worksheet 1'!$G$80)='A2. Rate Change &amp; Enrollment'!R115, "OK", "ERROR"))</f>
        <v>N/A</v>
      </c>
      <c r="BO115" t="str">
        <f>IF(ISBLANK('A2a.  Modified URRT Worksheet 1'!$G$81)=TRUE, "N/A", IF(R115*(1+'A2a.  Modified URRT Worksheet 1'!$G$81)='A2. Rate Change &amp; Enrollment'!S115, "OK", "ERROR"))</f>
        <v>N/A</v>
      </c>
      <c r="BP115" t="str">
        <f>IF(ISBLANK('A2a.  Modified URRT Worksheet 1'!$G$82)=TRUE, "N/A", IF(S115*(1+'A2a.  Modified URRT Worksheet 1'!$G$82)='A2. Rate Change &amp; Enrollment'!T115, "OK", "ERROR"))</f>
        <v>N/A</v>
      </c>
      <c r="BQ115" t="str">
        <f>IF(ISBLANK('A2a.  Modified URRT Worksheet 1'!$G$83)=TRUE, "N/A", IF(T115*(1+'A2a.  Modified URRT Worksheet 1'!$G$83)='A2. Rate Change &amp; Enrollment'!U115, "OK", "ERROR"))</f>
        <v>N/A</v>
      </c>
      <c r="BR115" t="str">
        <f>IF(ISBLANK('A2a.  Modified URRT Worksheet 1'!$G$84)=TRUE, "N/A", IF(U115*(1+'A2a.  Modified URRT Worksheet 1'!$G$84)='A2. Rate Change &amp; Enrollment'!V115, "OK", "ERROR"))</f>
        <v>N/A</v>
      </c>
      <c r="BS115" t="str">
        <f>IF(ISBLANK('A2a.  Modified URRT Worksheet 1'!$G$85)=TRUE, "N/A", IF(V115*(1+'A2a.  Modified URRT Worksheet 1'!$G$85)='A2. Rate Change &amp; Enrollment'!W115, "OK", "ERROR"))</f>
        <v>N/A</v>
      </c>
      <c r="BT115" t="str">
        <f>IF(ISBLANK('A2a.  Modified URRT Worksheet 1'!$G$86)=TRUE, "N/A", IF(W115*(1+'A2a.  Modified URRT Worksheet 1'!$G$86)='A2. Rate Change &amp; Enrollment'!X115, "OK", "ERROR"))</f>
        <v>N/A</v>
      </c>
      <c r="BU115" t="str">
        <f>IF(ISBLANK('A2a.  Modified URRT Worksheet 1'!$G$87)=TRUE, "N/A", IF(X115*(1+'A2a.  Modified URRT Worksheet 1'!$G$87)='A2. Rate Change &amp; Enrollment'!Y115, "OK", "ERROR"))</f>
        <v>N/A</v>
      </c>
      <c r="BV115" t="str">
        <f>IF(ISBLANK('A2a.  Modified URRT Worksheet 1'!$G$88)=TRUE, "N/A", IF(Y115*(1+'A2a.  Modified URRT Worksheet 1'!$G$88)='A2. Rate Change &amp; Enrollment'!Z115, "OK", "ERROR"))</f>
        <v>N/A</v>
      </c>
      <c r="BW115" t="str">
        <f t="shared" si="29"/>
        <v>OK</v>
      </c>
      <c r="BY115" s="412">
        <f t="shared" si="30"/>
        <v>0</v>
      </c>
    </row>
    <row r="116" spans="1:77" x14ac:dyDescent="0.35">
      <c r="A116" t="s">
        <v>306</v>
      </c>
      <c r="B116" s="98"/>
      <c r="C116" s="98"/>
      <c r="D116" s="98"/>
      <c r="E116" s="135"/>
      <c r="F116" s="135"/>
      <c r="G116" s="135"/>
      <c r="I116" s="135"/>
      <c r="J116" s="135"/>
      <c r="K116" s="135"/>
      <c r="M116" s="131"/>
      <c r="N116" s="131"/>
      <c r="O116" s="131"/>
      <c r="P116" s="131"/>
      <c r="Q116" s="131"/>
      <c r="R116" s="131"/>
      <c r="S116" s="131"/>
      <c r="T116" s="131"/>
      <c r="U116" s="131"/>
      <c r="V116" s="131"/>
      <c r="W116" s="131"/>
      <c r="X116" s="131"/>
      <c r="Y116" s="131"/>
      <c r="Z116" s="131"/>
      <c r="AB116" s="142" t="e">
        <f t="shared" si="20"/>
        <v>#DIV/0!</v>
      </c>
      <c r="AC116" s="142" t="e">
        <f t="shared" si="21"/>
        <v>#DIV/0!</v>
      </c>
      <c r="AD116" s="6"/>
      <c r="AE116" s="88" t="e">
        <f t="shared" si="22"/>
        <v>#DIV/0!</v>
      </c>
      <c r="AF116" s="142" t="e">
        <f t="shared" si="23"/>
        <v>#DIV/0!</v>
      </c>
      <c r="AH116" s="12" t="e">
        <f t="shared" si="31"/>
        <v>#DIV/0!</v>
      </c>
      <c r="AI116" s="12" t="e">
        <f t="shared" si="32"/>
        <v>#DIV/0!</v>
      </c>
      <c r="AK116" s="409"/>
      <c r="AL116" s="409"/>
      <c r="AM116" s="409"/>
      <c r="AO116" s="177"/>
      <c r="AP116" s="177"/>
      <c r="AQ116" s="177"/>
      <c r="AR116" s="139"/>
      <c r="AS116" s="139"/>
      <c r="AT116" s="139"/>
      <c r="AU116" s="177"/>
      <c r="AV116" s="177"/>
      <c r="AX116" s="411">
        <f t="shared" si="24"/>
        <v>0</v>
      </c>
      <c r="AY116" s="80" t="str">
        <f t="shared" si="25"/>
        <v>OK</v>
      </c>
      <c r="BA116" s="94"/>
      <c r="BB116" s="291"/>
      <c r="BC116" s="94"/>
      <c r="BD116" s="229"/>
      <c r="BE116" s="356"/>
      <c r="BG116" s="6">
        <f t="shared" si="26"/>
        <v>0</v>
      </c>
      <c r="BH116" s="186" t="str">
        <f t="shared" si="27"/>
        <v>N/A</v>
      </c>
      <c r="BI116" s="6" t="str">
        <f t="shared" si="33"/>
        <v>N/A</v>
      </c>
      <c r="BJ116" t="e">
        <f t="shared" si="28"/>
        <v>#DIV/0!</v>
      </c>
      <c r="BL116" t="str">
        <f>IF(ISBLANK('A2a.  Modified URRT Worksheet 1'!$G$78)=TRUE, "N/A", IF(O116*(1+'A2a.  Modified URRT Worksheet 1'!$G$78)='A2. Rate Change &amp; Enrollment'!P116, "OK", "ERROR"))</f>
        <v>N/A</v>
      </c>
      <c r="BM116" t="str">
        <f>IF(ISBLANK('A2a.  Modified URRT Worksheet 1'!$G$79)=TRUE, "N/A", IF(P116*(1+'A2a.  Modified URRT Worksheet 1'!$G$79)='A2. Rate Change &amp; Enrollment'!Q116, "OK", "ERROR"))</f>
        <v>N/A</v>
      </c>
      <c r="BN116" t="str">
        <f>IF(ISBLANK('A2a.  Modified URRT Worksheet 1'!$G$80)=TRUE, "N/A", IF(Q116*(1+'A2a.  Modified URRT Worksheet 1'!$G$80)='A2. Rate Change &amp; Enrollment'!R116, "OK", "ERROR"))</f>
        <v>N/A</v>
      </c>
      <c r="BO116" t="str">
        <f>IF(ISBLANK('A2a.  Modified URRT Worksheet 1'!$G$81)=TRUE, "N/A", IF(R116*(1+'A2a.  Modified URRT Worksheet 1'!$G$81)='A2. Rate Change &amp; Enrollment'!S116, "OK", "ERROR"))</f>
        <v>N/A</v>
      </c>
      <c r="BP116" t="str">
        <f>IF(ISBLANK('A2a.  Modified URRT Worksheet 1'!$G$82)=TRUE, "N/A", IF(S116*(1+'A2a.  Modified URRT Worksheet 1'!$G$82)='A2. Rate Change &amp; Enrollment'!T116, "OK", "ERROR"))</f>
        <v>N/A</v>
      </c>
      <c r="BQ116" t="str">
        <f>IF(ISBLANK('A2a.  Modified URRT Worksheet 1'!$G$83)=TRUE, "N/A", IF(T116*(1+'A2a.  Modified URRT Worksheet 1'!$G$83)='A2. Rate Change &amp; Enrollment'!U116, "OK", "ERROR"))</f>
        <v>N/A</v>
      </c>
      <c r="BR116" t="str">
        <f>IF(ISBLANK('A2a.  Modified URRT Worksheet 1'!$G$84)=TRUE, "N/A", IF(U116*(1+'A2a.  Modified URRT Worksheet 1'!$G$84)='A2. Rate Change &amp; Enrollment'!V116, "OK", "ERROR"))</f>
        <v>N/A</v>
      </c>
      <c r="BS116" t="str">
        <f>IF(ISBLANK('A2a.  Modified URRT Worksheet 1'!$G$85)=TRUE, "N/A", IF(V116*(1+'A2a.  Modified URRT Worksheet 1'!$G$85)='A2. Rate Change &amp; Enrollment'!W116, "OK", "ERROR"))</f>
        <v>N/A</v>
      </c>
      <c r="BT116" t="str">
        <f>IF(ISBLANK('A2a.  Modified URRT Worksheet 1'!$G$86)=TRUE, "N/A", IF(W116*(1+'A2a.  Modified URRT Worksheet 1'!$G$86)='A2. Rate Change &amp; Enrollment'!X116, "OK", "ERROR"))</f>
        <v>N/A</v>
      </c>
      <c r="BU116" t="str">
        <f>IF(ISBLANK('A2a.  Modified URRT Worksheet 1'!$G$87)=TRUE, "N/A", IF(X116*(1+'A2a.  Modified URRT Worksheet 1'!$G$87)='A2. Rate Change &amp; Enrollment'!Y116, "OK", "ERROR"))</f>
        <v>N/A</v>
      </c>
      <c r="BV116" t="str">
        <f>IF(ISBLANK('A2a.  Modified URRT Worksheet 1'!$G$88)=TRUE, "N/A", IF(Y116*(1+'A2a.  Modified URRT Worksheet 1'!$G$88)='A2. Rate Change &amp; Enrollment'!Z116, "OK", "ERROR"))</f>
        <v>N/A</v>
      </c>
      <c r="BW116" t="str">
        <f t="shared" si="29"/>
        <v>OK</v>
      </c>
      <c r="BY116" s="412">
        <f t="shared" si="30"/>
        <v>0</v>
      </c>
    </row>
    <row r="117" spans="1:77" x14ac:dyDescent="0.35">
      <c r="A117" t="s">
        <v>307</v>
      </c>
      <c r="B117" s="98"/>
      <c r="C117" s="98"/>
      <c r="D117" s="98"/>
      <c r="E117" s="135"/>
      <c r="F117" s="135"/>
      <c r="G117" s="135"/>
      <c r="I117" s="135"/>
      <c r="J117" s="135"/>
      <c r="K117" s="135"/>
      <c r="M117" s="131"/>
      <c r="N117" s="131"/>
      <c r="O117" s="131"/>
      <c r="P117" s="131"/>
      <c r="Q117" s="131"/>
      <c r="R117" s="131"/>
      <c r="S117" s="131"/>
      <c r="T117" s="131"/>
      <c r="U117" s="131"/>
      <c r="V117" s="131"/>
      <c r="W117" s="131"/>
      <c r="X117" s="131"/>
      <c r="Y117" s="131"/>
      <c r="Z117" s="131"/>
      <c r="AB117" s="142" t="e">
        <f t="shared" si="20"/>
        <v>#DIV/0!</v>
      </c>
      <c r="AC117" s="142" t="e">
        <f t="shared" si="21"/>
        <v>#DIV/0!</v>
      </c>
      <c r="AD117" s="6"/>
      <c r="AE117" s="88" t="e">
        <f t="shared" si="22"/>
        <v>#DIV/0!</v>
      </c>
      <c r="AF117" s="142" t="e">
        <f t="shared" si="23"/>
        <v>#DIV/0!</v>
      </c>
      <c r="AH117" s="12" t="e">
        <f t="shared" si="31"/>
        <v>#DIV/0!</v>
      </c>
      <c r="AI117" s="12" t="e">
        <f t="shared" si="32"/>
        <v>#DIV/0!</v>
      </c>
      <c r="AK117" s="409"/>
      <c r="AL117" s="409"/>
      <c r="AM117" s="409"/>
      <c r="AO117" s="177"/>
      <c r="AP117" s="177"/>
      <c r="AQ117" s="177"/>
      <c r="AR117" s="139"/>
      <c r="AS117" s="139"/>
      <c r="AT117" s="139"/>
      <c r="AU117" s="177"/>
      <c r="AV117" s="177"/>
      <c r="AX117" s="411">
        <f t="shared" si="24"/>
        <v>0</v>
      </c>
      <c r="AY117" s="80" t="str">
        <f t="shared" si="25"/>
        <v>OK</v>
      </c>
      <c r="BA117" s="94"/>
      <c r="BB117" s="291"/>
      <c r="BC117" s="94"/>
      <c r="BD117" s="229"/>
      <c r="BE117" s="356"/>
      <c r="BG117" s="6">
        <f t="shared" si="26"/>
        <v>0</v>
      </c>
      <c r="BH117" s="186" t="str">
        <f t="shared" si="27"/>
        <v>N/A</v>
      </c>
      <c r="BI117" s="6" t="str">
        <f t="shared" si="33"/>
        <v>N/A</v>
      </c>
      <c r="BJ117" t="e">
        <f t="shared" si="28"/>
        <v>#DIV/0!</v>
      </c>
      <c r="BL117" t="str">
        <f>IF(ISBLANK('A2a.  Modified URRT Worksheet 1'!$G$78)=TRUE, "N/A", IF(O117*(1+'A2a.  Modified URRT Worksheet 1'!$G$78)='A2. Rate Change &amp; Enrollment'!P117, "OK", "ERROR"))</f>
        <v>N/A</v>
      </c>
      <c r="BM117" t="str">
        <f>IF(ISBLANK('A2a.  Modified URRT Worksheet 1'!$G$79)=TRUE, "N/A", IF(P117*(1+'A2a.  Modified URRT Worksheet 1'!$G$79)='A2. Rate Change &amp; Enrollment'!Q117, "OK", "ERROR"))</f>
        <v>N/A</v>
      </c>
      <c r="BN117" t="str">
        <f>IF(ISBLANK('A2a.  Modified URRT Worksheet 1'!$G$80)=TRUE, "N/A", IF(Q117*(1+'A2a.  Modified URRT Worksheet 1'!$G$80)='A2. Rate Change &amp; Enrollment'!R117, "OK", "ERROR"))</f>
        <v>N/A</v>
      </c>
      <c r="BO117" t="str">
        <f>IF(ISBLANK('A2a.  Modified URRT Worksheet 1'!$G$81)=TRUE, "N/A", IF(R117*(1+'A2a.  Modified URRT Worksheet 1'!$G$81)='A2. Rate Change &amp; Enrollment'!S117, "OK", "ERROR"))</f>
        <v>N/A</v>
      </c>
      <c r="BP117" t="str">
        <f>IF(ISBLANK('A2a.  Modified URRT Worksheet 1'!$G$82)=TRUE, "N/A", IF(S117*(1+'A2a.  Modified URRT Worksheet 1'!$G$82)='A2. Rate Change &amp; Enrollment'!T117, "OK", "ERROR"))</f>
        <v>N/A</v>
      </c>
      <c r="BQ117" t="str">
        <f>IF(ISBLANK('A2a.  Modified URRT Worksheet 1'!$G$83)=TRUE, "N/A", IF(T117*(1+'A2a.  Modified URRT Worksheet 1'!$G$83)='A2. Rate Change &amp; Enrollment'!U117, "OK", "ERROR"))</f>
        <v>N/A</v>
      </c>
      <c r="BR117" t="str">
        <f>IF(ISBLANK('A2a.  Modified URRT Worksheet 1'!$G$84)=TRUE, "N/A", IF(U117*(1+'A2a.  Modified URRT Worksheet 1'!$G$84)='A2. Rate Change &amp; Enrollment'!V117, "OK", "ERROR"))</f>
        <v>N/A</v>
      </c>
      <c r="BS117" t="str">
        <f>IF(ISBLANK('A2a.  Modified URRT Worksheet 1'!$G$85)=TRUE, "N/A", IF(V117*(1+'A2a.  Modified URRT Worksheet 1'!$G$85)='A2. Rate Change &amp; Enrollment'!W117, "OK", "ERROR"))</f>
        <v>N/A</v>
      </c>
      <c r="BT117" t="str">
        <f>IF(ISBLANK('A2a.  Modified URRT Worksheet 1'!$G$86)=TRUE, "N/A", IF(W117*(1+'A2a.  Modified URRT Worksheet 1'!$G$86)='A2. Rate Change &amp; Enrollment'!X117, "OK", "ERROR"))</f>
        <v>N/A</v>
      </c>
      <c r="BU117" t="str">
        <f>IF(ISBLANK('A2a.  Modified URRT Worksheet 1'!$G$87)=TRUE, "N/A", IF(X117*(1+'A2a.  Modified URRT Worksheet 1'!$G$87)='A2. Rate Change &amp; Enrollment'!Y117, "OK", "ERROR"))</f>
        <v>N/A</v>
      </c>
      <c r="BV117" t="str">
        <f>IF(ISBLANK('A2a.  Modified URRT Worksheet 1'!$G$88)=TRUE, "N/A", IF(Y117*(1+'A2a.  Modified URRT Worksheet 1'!$G$88)='A2. Rate Change &amp; Enrollment'!Z117, "OK", "ERROR"))</f>
        <v>N/A</v>
      </c>
      <c r="BW117" t="str">
        <f t="shared" si="29"/>
        <v>OK</v>
      </c>
      <c r="BY117" s="412">
        <f t="shared" si="30"/>
        <v>0</v>
      </c>
    </row>
    <row r="118" spans="1:77" x14ac:dyDescent="0.35">
      <c r="A118" t="s">
        <v>308</v>
      </c>
      <c r="B118" s="98"/>
      <c r="C118" s="98"/>
      <c r="D118" s="98"/>
      <c r="E118" s="135"/>
      <c r="F118" s="135"/>
      <c r="G118" s="135"/>
      <c r="I118" s="135"/>
      <c r="J118" s="135"/>
      <c r="K118" s="135"/>
      <c r="M118" s="131"/>
      <c r="N118" s="131"/>
      <c r="O118" s="131"/>
      <c r="P118" s="131"/>
      <c r="Q118" s="131"/>
      <c r="R118" s="131"/>
      <c r="S118" s="131"/>
      <c r="T118" s="131"/>
      <c r="U118" s="131"/>
      <c r="V118" s="131"/>
      <c r="W118" s="131"/>
      <c r="X118" s="131"/>
      <c r="Y118" s="131"/>
      <c r="Z118" s="131"/>
      <c r="AB118" s="142" t="e">
        <f t="shared" si="20"/>
        <v>#DIV/0!</v>
      </c>
      <c r="AC118" s="142" t="e">
        <f t="shared" si="21"/>
        <v>#DIV/0!</v>
      </c>
      <c r="AD118" s="6"/>
      <c r="AE118" s="88" t="e">
        <f t="shared" si="22"/>
        <v>#DIV/0!</v>
      </c>
      <c r="AF118" s="142" t="e">
        <f t="shared" si="23"/>
        <v>#DIV/0!</v>
      </c>
      <c r="AH118" s="12" t="e">
        <f t="shared" si="31"/>
        <v>#DIV/0!</v>
      </c>
      <c r="AI118" s="12" t="e">
        <f t="shared" si="32"/>
        <v>#DIV/0!</v>
      </c>
      <c r="AK118" s="409"/>
      <c r="AL118" s="409"/>
      <c r="AM118" s="409"/>
      <c r="AO118" s="177"/>
      <c r="AP118" s="177"/>
      <c r="AQ118" s="177"/>
      <c r="AR118" s="139"/>
      <c r="AS118" s="139"/>
      <c r="AT118" s="139"/>
      <c r="AU118" s="177"/>
      <c r="AV118" s="177"/>
      <c r="AX118" s="411">
        <f t="shared" si="24"/>
        <v>0</v>
      </c>
      <c r="AY118" s="80" t="str">
        <f t="shared" si="25"/>
        <v>OK</v>
      </c>
      <c r="BA118" s="94"/>
      <c r="BB118" s="291"/>
      <c r="BC118" s="94"/>
      <c r="BD118" s="229"/>
      <c r="BE118" s="356"/>
      <c r="BG118" s="6">
        <f t="shared" si="26"/>
        <v>0</v>
      </c>
      <c r="BH118" s="186" t="str">
        <f t="shared" si="27"/>
        <v>N/A</v>
      </c>
      <c r="BI118" s="6" t="str">
        <f t="shared" si="33"/>
        <v>N/A</v>
      </c>
      <c r="BJ118" t="e">
        <f t="shared" si="28"/>
        <v>#DIV/0!</v>
      </c>
      <c r="BL118" t="str">
        <f>IF(ISBLANK('A2a.  Modified URRT Worksheet 1'!$G$78)=TRUE, "N/A", IF(O118*(1+'A2a.  Modified URRT Worksheet 1'!$G$78)='A2. Rate Change &amp; Enrollment'!P118, "OK", "ERROR"))</f>
        <v>N/A</v>
      </c>
      <c r="BM118" t="str">
        <f>IF(ISBLANK('A2a.  Modified URRT Worksheet 1'!$G$79)=TRUE, "N/A", IF(P118*(1+'A2a.  Modified URRT Worksheet 1'!$G$79)='A2. Rate Change &amp; Enrollment'!Q118, "OK", "ERROR"))</f>
        <v>N/A</v>
      </c>
      <c r="BN118" t="str">
        <f>IF(ISBLANK('A2a.  Modified URRT Worksheet 1'!$G$80)=TRUE, "N/A", IF(Q118*(1+'A2a.  Modified URRT Worksheet 1'!$G$80)='A2. Rate Change &amp; Enrollment'!R118, "OK", "ERROR"))</f>
        <v>N/A</v>
      </c>
      <c r="BO118" t="str">
        <f>IF(ISBLANK('A2a.  Modified URRT Worksheet 1'!$G$81)=TRUE, "N/A", IF(R118*(1+'A2a.  Modified URRT Worksheet 1'!$G$81)='A2. Rate Change &amp; Enrollment'!S118, "OK", "ERROR"))</f>
        <v>N/A</v>
      </c>
      <c r="BP118" t="str">
        <f>IF(ISBLANK('A2a.  Modified URRT Worksheet 1'!$G$82)=TRUE, "N/A", IF(S118*(1+'A2a.  Modified URRT Worksheet 1'!$G$82)='A2. Rate Change &amp; Enrollment'!T118, "OK", "ERROR"))</f>
        <v>N/A</v>
      </c>
      <c r="BQ118" t="str">
        <f>IF(ISBLANK('A2a.  Modified URRT Worksheet 1'!$G$83)=TRUE, "N/A", IF(T118*(1+'A2a.  Modified URRT Worksheet 1'!$G$83)='A2. Rate Change &amp; Enrollment'!U118, "OK", "ERROR"))</f>
        <v>N/A</v>
      </c>
      <c r="BR118" t="str">
        <f>IF(ISBLANK('A2a.  Modified URRT Worksheet 1'!$G$84)=TRUE, "N/A", IF(U118*(1+'A2a.  Modified URRT Worksheet 1'!$G$84)='A2. Rate Change &amp; Enrollment'!V118, "OK", "ERROR"))</f>
        <v>N/A</v>
      </c>
      <c r="BS118" t="str">
        <f>IF(ISBLANK('A2a.  Modified URRT Worksheet 1'!$G$85)=TRUE, "N/A", IF(V118*(1+'A2a.  Modified URRT Worksheet 1'!$G$85)='A2. Rate Change &amp; Enrollment'!W118, "OK", "ERROR"))</f>
        <v>N/A</v>
      </c>
      <c r="BT118" t="str">
        <f>IF(ISBLANK('A2a.  Modified URRT Worksheet 1'!$G$86)=TRUE, "N/A", IF(W118*(1+'A2a.  Modified URRT Worksheet 1'!$G$86)='A2. Rate Change &amp; Enrollment'!X118, "OK", "ERROR"))</f>
        <v>N/A</v>
      </c>
      <c r="BU118" t="str">
        <f>IF(ISBLANK('A2a.  Modified URRT Worksheet 1'!$G$87)=TRUE, "N/A", IF(X118*(1+'A2a.  Modified URRT Worksheet 1'!$G$87)='A2. Rate Change &amp; Enrollment'!Y118, "OK", "ERROR"))</f>
        <v>N/A</v>
      </c>
      <c r="BV118" t="str">
        <f>IF(ISBLANK('A2a.  Modified URRT Worksheet 1'!$G$88)=TRUE, "N/A", IF(Y118*(1+'A2a.  Modified URRT Worksheet 1'!$G$88)='A2. Rate Change &amp; Enrollment'!Z118, "OK", "ERROR"))</f>
        <v>N/A</v>
      </c>
      <c r="BW118" t="str">
        <f t="shared" si="29"/>
        <v>OK</v>
      </c>
      <c r="BY118" s="412">
        <f t="shared" si="30"/>
        <v>0</v>
      </c>
    </row>
    <row r="119" spans="1:77" x14ac:dyDescent="0.35">
      <c r="A119" t="s">
        <v>309</v>
      </c>
      <c r="B119" s="98"/>
      <c r="C119" s="98"/>
      <c r="D119" s="98"/>
      <c r="E119" s="135"/>
      <c r="F119" s="135"/>
      <c r="G119" s="135"/>
      <c r="I119" s="135"/>
      <c r="J119" s="135"/>
      <c r="K119" s="135"/>
      <c r="M119" s="131"/>
      <c r="N119" s="131"/>
      <c r="O119" s="131"/>
      <c r="P119" s="131"/>
      <c r="Q119" s="131"/>
      <c r="R119" s="131"/>
      <c r="S119" s="131"/>
      <c r="T119" s="131"/>
      <c r="U119" s="131"/>
      <c r="V119" s="131"/>
      <c r="W119" s="131"/>
      <c r="X119" s="131"/>
      <c r="Y119" s="131"/>
      <c r="Z119" s="131"/>
      <c r="AB119" s="142" t="e">
        <f t="shared" si="20"/>
        <v>#DIV/0!</v>
      </c>
      <c r="AC119" s="142" t="e">
        <f t="shared" si="21"/>
        <v>#DIV/0!</v>
      </c>
      <c r="AD119" s="6"/>
      <c r="AE119" s="88" t="e">
        <f t="shared" si="22"/>
        <v>#DIV/0!</v>
      </c>
      <c r="AF119" s="142" t="e">
        <f t="shared" si="23"/>
        <v>#DIV/0!</v>
      </c>
      <c r="AH119" s="12" t="e">
        <f t="shared" si="31"/>
        <v>#DIV/0!</v>
      </c>
      <c r="AI119" s="12" t="e">
        <f t="shared" si="32"/>
        <v>#DIV/0!</v>
      </c>
      <c r="AK119" s="409"/>
      <c r="AL119" s="409"/>
      <c r="AM119" s="409"/>
      <c r="AO119" s="177"/>
      <c r="AP119" s="177"/>
      <c r="AQ119" s="177"/>
      <c r="AR119" s="139"/>
      <c r="AS119" s="139"/>
      <c r="AT119" s="139"/>
      <c r="AU119" s="177"/>
      <c r="AV119" s="177"/>
      <c r="AX119" s="411">
        <f t="shared" si="24"/>
        <v>0</v>
      </c>
      <c r="AY119" s="80" t="str">
        <f t="shared" si="25"/>
        <v>OK</v>
      </c>
      <c r="BA119" s="94"/>
      <c r="BB119" s="291"/>
      <c r="BC119" s="94"/>
      <c r="BD119" s="229"/>
      <c r="BE119" s="356"/>
      <c r="BG119" s="6">
        <f t="shared" si="26"/>
        <v>0</v>
      </c>
      <c r="BH119" s="186" t="str">
        <f t="shared" si="27"/>
        <v>N/A</v>
      </c>
      <c r="BI119" s="6" t="str">
        <f t="shared" si="33"/>
        <v>N/A</v>
      </c>
      <c r="BJ119" t="e">
        <f t="shared" si="28"/>
        <v>#DIV/0!</v>
      </c>
      <c r="BL119" t="str">
        <f>IF(ISBLANK('A2a.  Modified URRT Worksheet 1'!$G$78)=TRUE, "N/A", IF(O119*(1+'A2a.  Modified URRT Worksheet 1'!$G$78)='A2. Rate Change &amp; Enrollment'!P119, "OK", "ERROR"))</f>
        <v>N/A</v>
      </c>
      <c r="BM119" t="str">
        <f>IF(ISBLANK('A2a.  Modified URRT Worksheet 1'!$G$79)=TRUE, "N/A", IF(P119*(1+'A2a.  Modified URRT Worksheet 1'!$G$79)='A2. Rate Change &amp; Enrollment'!Q119, "OK", "ERROR"))</f>
        <v>N/A</v>
      </c>
      <c r="BN119" t="str">
        <f>IF(ISBLANK('A2a.  Modified URRT Worksheet 1'!$G$80)=TRUE, "N/A", IF(Q119*(1+'A2a.  Modified URRT Worksheet 1'!$G$80)='A2. Rate Change &amp; Enrollment'!R119, "OK", "ERROR"))</f>
        <v>N/A</v>
      </c>
      <c r="BO119" t="str">
        <f>IF(ISBLANK('A2a.  Modified URRT Worksheet 1'!$G$81)=TRUE, "N/A", IF(R119*(1+'A2a.  Modified URRT Worksheet 1'!$G$81)='A2. Rate Change &amp; Enrollment'!S119, "OK", "ERROR"))</f>
        <v>N/A</v>
      </c>
      <c r="BP119" t="str">
        <f>IF(ISBLANK('A2a.  Modified URRT Worksheet 1'!$G$82)=TRUE, "N/A", IF(S119*(1+'A2a.  Modified URRT Worksheet 1'!$G$82)='A2. Rate Change &amp; Enrollment'!T119, "OK", "ERROR"))</f>
        <v>N/A</v>
      </c>
      <c r="BQ119" t="str">
        <f>IF(ISBLANK('A2a.  Modified URRT Worksheet 1'!$G$83)=TRUE, "N/A", IF(T119*(1+'A2a.  Modified URRT Worksheet 1'!$G$83)='A2. Rate Change &amp; Enrollment'!U119, "OK", "ERROR"))</f>
        <v>N/A</v>
      </c>
      <c r="BR119" t="str">
        <f>IF(ISBLANK('A2a.  Modified URRT Worksheet 1'!$G$84)=TRUE, "N/A", IF(U119*(1+'A2a.  Modified URRT Worksheet 1'!$G$84)='A2. Rate Change &amp; Enrollment'!V119, "OK", "ERROR"))</f>
        <v>N/A</v>
      </c>
      <c r="BS119" t="str">
        <f>IF(ISBLANK('A2a.  Modified URRT Worksheet 1'!$G$85)=TRUE, "N/A", IF(V119*(1+'A2a.  Modified URRT Worksheet 1'!$G$85)='A2. Rate Change &amp; Enrollment'!W119, "OK", "ERROR"))</f>
        <v>N/A</v>
      </c>
      <c r="BT119" t="str">
        <f>IF(ISBLANK('A2a.  Modified URRT Worksheet 1'!$G$86)=TRUE, "N/A", IF(W119*(1+'A2a.  Modified URRT Worksheet 1'!$G$86)='A2. Rate Change &amp; Enrollment'!X119, "OK", "ERROR"))</f>
        <v>N/A</v>
      </c>
      <c r="BU119" t="str">
        <f>IF(ISBLANK('A2a.  Modified URRT Worksheet 1'!$G$87)=TRUE, "N/A", IF(X119*(1+'A2a.  Modified URRT Worksheet 1'!$G$87)='A2. Rate Change &amp; Enrollment'!Y119, "OK", "ERROR"))</f>
        <v>N/A</v>
      </c>
      <c r="BV119" t="str">
        <f>IF(ISBLANK('A2a.  Modified URRT Worksheet 1'!$G$88)=TRUE, "N/A", IF(Y119*(1+'A2a.  Modified URRT Worksheet 1'!$G$88)='A2. Rate Change &amp; Enrollment'!Z119, "OK", "ERROR"))</f>
        <v>N/A</v>
      </c>
      <c r="BW119" t="str">
        <f t="shared" si="29"/>
        <v>OK</v>
      </c>
      <c r="BY119" s="412">
        <f t="shared" si="30"/>
        <v>0</v>
      </c>
    </row>
    <row r="120" spans="1:77" x14ac:dyDescent="0.35">
      <c r="A120" t="s">
        <v>310</v>
      </c>
      <c r="B120" s="98"/>
      <c r="C120" s="98"/>
      <c r="D120" s="98"/>
      <c r="E120" s="135"/>
      <c r="F120" s="135"/>
      <c r="G120" s="135"/>
      <c r="I120" s="135"/>
      <c r="J120" s="135"/>
      <c r="K120" s="135"/>
      <c r="M120" s="131"/>
      <c r="N120" s="131"/>
      <c r="O120" s="131"/>
      <c r="P120" s="131"/>
      <c r="Q120" s="131"/>
      <c r="R120" s="131"/>
      <c r="S120" s="131"/>
      <c r="T120" s="131"/>
      <c r="U120" s="131"/>
      <c r="V120" s="131"/>
      <c r="W120" s="131"/>
      <c r="X120" s="131"/>
      <c r="Y120" s="131"/>
      <c r="Z120" s="131"/>
      <c r="AB120" s="142" t="e">
        <f t="shared" si="20"/>
        <v>#DIV/0!</v>
      </c>
      <c r="AC120" s="142" t="e">
        <f t="shared" si="21"/>
        <v>#DIV/0!</v>
      </c>
      <c r="AD120" s="6"/>
      <c r="AE120" s="88" t="e">
        <f t="shared" si="22"/>
        <v>#DIV/0!</v>
      </c>
      <c r="AF120" s="142" t="e">
        <f t="shared" si="23"/>
        <v>#DIV/0!</v>
      </c>
      <c r="AH120" s="12" t="e">
        <f t="shared" si="31"/>
        <v>#DIV/0!</v>
      </c>
      <c r="AI120" s="12" t="e">
        <f t="shared" si="32"/>
        <v>#DIV/0!</v>
      </c>
      <c r="AK120" s="409"/>
      <c r="AL120" s="409"/>
      <c r="AM120" s="409"/>
      <c r="AO120" s="177"/>
      <c r="AP120" s="177"/>
      <c r="AQ120" s="177"/>
      <c r="AR120" s="139"/>
      <c r="AS120" s="139"/>
      <c r="AT120" s="139"/>
      <c r="AU120" s="177"/>
      <c r="AV120" s="177"/>
      <c r="AX120" s="411">
        <f t="shared" si="24"/>
        <v>0</v>
      </c>
      <c r="AY120" s="80" t="str">
        <f t="shared" si="25"/>
        <v>OK</v>
      </c>
      <c r="BA120" s="94"/>
      <c r="BB120" s="291"/>
      <c r="BC120" s="94"/>
      <c r="BD120" s="229"/>
      <c r="BE120" s="356"/>
      <c r="BG120" s="6">
        <f t="shared" si="26"/>
        <v>0</v>
      </c>
      <c r="BH120" s="186" t="str">
        <f t="shared" si="27"/>
        <v>N/A</v>
      </c>
      <c r="BI120" s="6" t="str">
        <f t="shared" si="33"/>
        <v>N/A</v>
      </c>
      <c r="BJ120" t="e">
        <f t="shared" si="28"/>
        <v>#DIV/0!</v>
      </c>
      <c r="BL120" t="str">
        <f>IF(ISBLANK('A2a.  Modified URRT Worksheet 1'!$G$78)=TRUE, "N/A", IF(O120*(1+'A2a.  Modified URRT Worksheet 1'!$G$78)='A2. Rate Change &amp; Enrollment'!P120, "OK", "ERROR"))</f>
        <v>N/A</v>
      </c>
      <c r="BM120" t="str">
        <f>IF(ISBLANK('A2a.  Modified URRT Worksheet 1'!$G$79)=TRUE, "N/A", IF(P120*(1+'A2a.  Modified URRT Worksheet 1'!$G$79)='A2. Rate Change &amp; Enrollment'!Q120, "OK", "ERROR"))</f>
        <v>N/A</v>
      </c>
      <c r="BN120" t="str">
        <f>IF(ISBLANK('A2a.  Modified URRT Worksheet 1'!$G$80)=TRUE, "N/A", IF(Q120*(1+'A2a.  Modified URRT Worksheet 1'!$G$80)='A2. Rate Change &amp; Enrollment'!R120, "OK", "ERROR"))</f>
        <v>N/A</v>
      </c>
      <c r="BO120" t="str">
        <f>IF(ISBLANK('A2a.  Modified URRT Worksheet 1'!$G$81)=TRUE, "N/A", IF(R120*(1+'A2a.  Modified URRT Worksheet 1'!$G$81)='A2. Rate Change &amp; Enrollment'!S120, "OK", "ERROR"))</f>
        <v>N/A</v>
      </c>
      <c r="BP120" t="str">
        <f>IF(ISBLANK('A2a.  Modified URRT Worksheet 1'!$G$82)=TRUE, "N/A", IF(S120*(1+'A2a.  Modified URRT Worksheet 1'!$G$82)='A2. Rate Change &amp; Enrollment'!T120, "OK", "ERROR"))</f>
        <v>N/A</v>
      </c>
      <c r="BQ120" t="str">
        <f>IF(ISBLANK('A2a.  Modified URRT Worksheet 1'!$G$83)=TRUE, "N/A", IF(T120*(1+'A2a.  Modified URRT Worksheet 1'!$G$83)='A2. Rate Change &amp; Enrollment'!U120, "OK", "ERROR"))</f>
        <v>N/A</v>
      </c>
      <c r="BR120" t="str">
        <f>IF(ISBLANK('A2a.  Modified URRT Worksheet 1'!$G$84)=TRUE, "N/A", IF(U120*(1+'A2a.  Modified URRT Worksheet 1'!$G$84)='A2. Rate Change &amp; Enrollment'!V120, "OK", "ERROR"))</f>
        <v>N/A</v>
      </c>
      <c r="BS120" t="str">
        <f>IF(ISBLANK('A2a.  Modified URRT Worksheet 1'!$G$85)=TRUE, "N/A", IF(V120*(1+'A2a.  Modified URRT Worksheet 1'!$G$85)='A2. Rate Change &amp; Enrollment'!W120, "OK", "ERROR"))</f>
        <v>N/A</v>
      </c>
      <c r="BT120" t="str">
        <f>IF(ISBLANK('A2a.  Modified URRT Worksheet 1'!$G$86)=TRUE, "N/A", IF(W120*(1+'A2a.  Modified URRT Worksheet 1'!$G$86)='A2. Rate Change &amp; Enrollment'!X120, "OK", "ERROR"))</f>
        <v>N/A</v>
      </c>
      <c r="BU120" t="str">
        <f>IF(ISBLANK('A2a.  Modified URRT Worksheet 1'!$G$87)=TRUE, "N/A", IF(X120*(1+'A2a.  Modified URRT Worksheet 1'!$G$87)='A2. Rate Change &amp; Enrollment'!Y120, "OK", "ERROR"))</f>
        <v>N/A</v>
      </c>
      <c r="BV120" t="str">
        <f>IF(ISBLANK('A2a.  Modified URRT Worksheet 1'!$G$88)=TRUE, "N/A", IF(Y120*(1+'A2a.  Modified URRT Worksheet 1'!$G$88)='A2. Rate Change &amp; Enrollment'!Z120, "OK", "ERROR"))</f>
        <v>N/A</v>
      </c>
      <c r="BW120" t="str">
        <f t="shared" si="29"/>
        <v>OK</v>
      </c>
      <c r="BY120" s="412">
        <f t="shared" si="30"/>
        <v>0</v>
      </c>
    </row>
    <row r="121" spans="1:77" x14ac:dyDescent="0.35">
      <c r="A121" t="s">
        <v>311</v>
      </c>
      <c r="B121" s="98"/>
      <c r="C121" s="98"/>
      <c r="D121" s="98"/>
      <c r="E121" s="135"/>
      <c r="F121" s="135"/>
      <c r="G121" s="135"/>
      <c r="I121" s="135"/>
      <c r="J121" s="135"/>
      <c r="K121" s="135"/>
      <c r="M121" s="131"/>
      <c r="N121" s="131"/>
      <c r="O121" s="131"/>
      <c r="P121" s="131"/>
      <c r="Q121" s="131"/>
      <c r="R121" s="131"/>
      <c r="S121" s="131"/>
      <c r="T121" s="131"/>
      <c r="U121" s="131"/>
      <c r="V121" s="131"/>
      <c r="W121" s="131"/>
      <c r="X121" s="131"/>
      <c r="Y121" s="131"/>
      <c r="Z121" s="131"/>
      <c r="AB121" s="142" t="e">
        <f t="shared" si="20"/>
        <v>#DIV/0!</v>
      </c>
      <c r="AC121" s="142" t="e">
        <f t="shared" si="21"/>
        <v>#DIV/0!</v>
      </c>
      <c r="AD121" s="6"/>
      <c r="AE121" s="88" t="e">
        <f t="shared" si="22"/>
        <v>#DIV/0!</v>
      </c>
      <c r="AF121" s="142" t="e">
        <f t="shared" si="23"/>
        <v>#DIV/0!</v>
      </c>
      <c r="AH121" s="12" t="e">
        <f t="shared" si="31"/>
        <v>#DIV/0!</v>
      </c>
      <c r="AI121" s="12" t="e">
        <f t="shared" si="32"/>
        <v>#DIV/0!</v>
      </c>
      <c r="AK121" s="409"/>
      <c r="AL121" s="409"/>
      <c r="AM121" s="409"/>
      <c r="AO121" s="177"/>
      <c r="AP121" s="177"/>
      <c r="AQ121" s="177"/>
      <c r="AR121" s="139"/>
      <c r="AS121" s="139"/>
      <c r="AT121" s="139"/>
      <c r="AU121" s="177"/>
      <c r="AV121" s="177"/>
      <c r="AX121" s="411">
        <f t="shared" si="24"/>
        <v>0</v>
      </c>
      <c r="AY121" s="80" t="str">
        <f t="shared" si="25"/>
        <v>OK</v>
      </c>
      <c r="BA121" s="94"/>
      <c r="BB121" s="291"/>
      <c r="BC121" s="94"/>
      <c r="BD121" s="229"/>
      <c r="BE121" s="356"/>
      <c r="BG121" s="6">
        <f t="shared" si="26"/>
        <v>0</v>
      </c>
      <c r="BH121" s="186" t="str">
        <f t="shared" si="27"/>
        <v>N/A</v>
      </c>
      <c r="BI121" s="6" t="str">
        <f t="shared" si="33"/>
        <v>N/A</v>
      </c>
      <c r="BJ121" t="e">
        <f t="shared" si="28"/>
        <v>#DIV/0!</v>
      </c>
      <c r="BL121" t="str">
        <f>IF(ISBLANK('A2a.  Modified URRT Worksheet 1'!$G$78)=TRUE, "N/A", IF(O121*(1+'A2a.  Modified URRT Worksheet 1'!$G$78)='A2. Rate Change &amp; Enrollment'!P121, "OK", "ERROR"))</f>
        <v>N/A</v>
      </c>
      <c r="BM121" t="str">
        <f>IF(ISBLANK('A2a.  Modified URRT Worksheet 1'!$G$79)=TRUE, "N/A", IF(P121*(1+'A2a.  Modified URRT Worksheet 1'!$G$79)='A2. Rate Change &amp; Enrollment'!Q121, "OK", "ERROR"))</f>
        <v>N/A</v>
      </c>
      <c r="BN121" t="str">
        <f>IF(ISBLANK('A2a.  Modified URRT Worksheet 1'!$G$80)=TRUE, "N/A", IF(Q121*(1+'A2a.  Modified URRT Worksheet 1'!$G$80)='A2. Rate Change &amp; Enrollment'!R121, "OK", "ERROR"))</f>
        <v>N/A</v>
      </c>
      <c r="BO121" t="str">
        <f>IF(ISBLANK('A2a.  Modified URRT Worksheet 1'!$G$81)=TRUE, "N/A", IF(R121*(1+'A2a.  Modified URRT Worksheet 1'!$G$81)='A2. Rate Change &amp; Enrollment'!S121, "OK", "ERROR"))</f>
        <v>N/A</v>
      </c>
      <c r="BP121" t="str">
        <f>IF(ISBLANK('A2a.  Modified URRT Worksheet 1'!$G$82)=TRUE, "N/A", IF(S121*(1+'A2a.  Modified URRT Worksheet 1'!$G$82)='A2. Rate Change &amp; Enrollment'!T121, "OK", "ERROR"))</f>
        <v>N/A</v>
      </c>
      <c r="BQ121" t="str">
        <f>IF(ISBLANK('A2a.  Modified URRT Worksheet 1'!$G$83)=TRUE, "N/A", IF(T121*(1+'A2a.  Modified URRT Worksheet 1'!$G$83)='A2. Rate Change &amp; Enrollment'!U121, "OK", "ERROR"))</f>
        <v>N/A</v>
      </c>
      <c r="BR121" t="str">
        <f>IF(ISBLANK('A2a.  Modified URRT Worksheet 1'!$G$84)=TRUE, "N/A", IF(U121*(1+'A2a.  Modified URRT Worksheet 1'!$G$84)='A2. Rate Change &amp; Enrollment'!V121, "OK", "ERROR"))</f>
        <v>N/A</v>
      </c>
      <c r="BS121" t="str">
        <f>IF(ISBLANK('A2a.  Modified URRT Worksheet 1'!$G$85)=TRUE, "N/A", IF(V121*(1+'A2a.  Modified URRT Worksheet 1'!$G$85)='A2. Rate Change &amp; Enrollment'!W121, "OK", "ERROR"))</f>
        <v>N/A</v>
      </c>
      <c r="BT121" t="str">
        <f>IF(ISBLANK('A2a.  Modified URRT Worksheet 1'!$G$86)=TRUE, "N/A", IF(W121*(1+'A2a.  Modified URRT Worksheet 1'!$G$86)='A2. Rate Change &amp; Enrollment'!X121, "OK", "ERROR"))</f>
        <v>N/A</v>
      </c>
      <c r="BU121" t="str">
        <f>IF(ISBLANK('A2a.  Modified URRT Worksheet 1'!$G$87)=TRUE, "N/A", IF(X121*(1+'A2a.  Modified URRT Worksheet 1'!$G$87)='A2. Rate Change &amp; Enrollment'!Y121, "OK", "ERROR"))</f>
        <v>N/A</v>
      </c>
      <c r="BV121" t="str">
        <f>IF(ISBLANK('A2a.  Modified URRT Worksheet 1'!$G$88)=TRUE, "N/A", IF(Y121*(1+'A2a.  Modified URRT Worksheet 1'!$G$88)='A2. Rate Change &amp; Enrollment'!Z121, "OK", "ERROR"))</f>
        <v>N/A</v>
      </c>
      <c r="BW121" t="str">
        <f t="shared" si="29"/>
        <v>OK</v>
      </c>
      <c r="BY121" s="412">
        <f t="shared" si="30"/>
        <v>0</v>
      </c>
    </row>
    <row r="122" spans="1:77" x14ac:dyDescent="0.35">
      <c r="A122" t="s">
        <v>312</v>
      </c>
      <c r="B122" s="98"/>
      <c r="C122" s="98"/>
      <c r="D122" s="98"/>
      <c r="E122" s="135"/>
      <c r="F122" s="135"/>
      <c r="G122" s="135"/>
      <c r="I122" s="135"/>
      <c r="J122" s="135"/>
      <c r="K122" s="135"/>
      <c r="M122" s="131"/>
      <c r="N122" s="131"/>
      <c r="O122" s="131"/>
      <c r="P122" s="131"/>
      <c r="Q122" s="131"/>
      <c r="R122" s="131"/>
      <c r="S122" s="131"/>
      <c r="T122" s="131"/>
      <c r="U122" s="131"/>
      <c r="V122" s="131"/>
      <c r="W122" s="131"/>
      <c r="X122" s="131"/>
      <c r="Y122" s="131"/>
      <c r="Z122" s="131"/>
      <c r="AB122" s="142" t="e">
        <f t="shared" si="20"/>
        <v>#DIV/0!</v>
      </c>
      <c r="AC122" s="142" t="e">
        <f t="shared" si="21"/>
        <v>#DIV/0!</v>
      </c>
      <c r="AD122" s="6"/>
      <c r="AE122" s="88" t="e">
        <f t="shared" si="22"/>
        <v>#DIV/0!</v>
      </c>
      <c r="AF122" s="142" t="e">
        <f t="shared" si="23"/>
        <v>#DIV/0!</v>
      </c>
      <c r="AH122" s="12" t="e">
        <f t="shared" si="31"/>
        <v>#DIV/0!</v>
      </c>
      <c r="AI122" s="12" t="e">
        <f t="shared" si="32"/>
        <v>#DIV/0!</v>
      </c>
      <c r="AK122" s="409"/>
      <c r="AL122" s="409"/>
      <c r="AM122" s="409"/>
      <c r="AO122" s="177"/>
      <c r="AP122" s="177"/>
      <c r="AQ122" s="177"/>
      <c r="AR122" s="139"/>
      <c r="AS122" s="139"/>
      <c r="AT122" s="139"/>
      <c r="AU122" s="177"/>
      <c r="AV122" s="177"/>
      <c r="AX122" s="411">
        <f t="shared" si="24"/>
        <v>0</v>
      </c>
      <c r="AY122" s="80" t="str">
        <f t="shared" si="25"/>
        <v>OK</v>
      </c>
      <c r="BA122" s="94"/>
      <c r="BB122" s="291"/>
      <c r="BC122" s="94"/>
      <c r="BD122" s="229"/>
      <c r="BE122" s="356"/>
      <c r="BG122" s="6">
        <f t="shared" si="26"/>
        <v>0</v>
      </c>
      <c r="BH122" s="186" t="str">
        <f t="shared" si="27"/>
        <v>N/A</v>
      </c>
      <c r="BI122" s="6" t="str">
        <f t="shared" si="33"/>
        <v>N/A</v>
      </c>
      <c r="BJ122" t="e">
        <f t="shared" si="28"/>
        <v>#DIV/0!</v>
      </c>
      <c r="BL122" t="str">
        <f>IF(ISBLANK('A2a.  Modified URRT Worksheet 1'!$G$78)=TRUE, "N/A", IF(O122*(1+'A2a.  Modified URRT Worksheet 1'!$G$78)='A2. Rate Change &amp; Enrollment'!P122, "OK", "ERROR"))</f>
        <v>N/A</v>
      </c>
      <c r="BM122" t="str">
        <f>IF(ISBLANK('A2a.  Modified URRT Worksheet 1'!$G$79)=TRUE, "N/A", IF(P122*(1+'A2a.  Modified URRT Worksheet 1'!$G$79)='A2. Rate Change &amp; Enrollment'!Q122, "OK", "ERROR"))</f>
        <v>N/A</v>
      </c>
      <c r="BN122" t="str">
        <f>IF(ISBLANK('A2a.  Modified URRT Worksheet 1'!$G$80)=TRUE, "N/A", IF(Q122*(1+'A2a.  Modified URRT Worksheet 1'!$G$80)='A2. Rate Change &amp; Enrollment'!R122, "OK", "ERROR"))</f>
        <v>N/A</v>
      </c>
      <c r="BO122" t="str">
        <f>IF(ISBLANK('A2a.  Modified URRT Worksheet 1'!$G$81)=TRUE, "N/A", IF(R122*(1+'A2a.  Modified URRT Worksheet 1'!$G$81)='A2. Rate Change &amp; Enrollment'!S122, "OK", "ERROR"))</f>
        <v>N/A</v>
      </c>
      <c r="BP122" t="str">
        <f>IF(ISBLANK('A2a.  Modified URRT Worksheet 1'!$G$82)=TRUE, "N/A", IF(S122*(1+'A2a.  Modified URRT Worksheet 1'!$G$82)='A2. Rate Change &amp; Enrollment'!T122, "OK", "ERROR"))</f>
        <v>N/A</v>
      </c>
      <c r="BQ122" t="str">
        <f>IF(ISBLANK('A2a.  Modified URRT Worksheet 1'!$G$83)=TRUE, "N/A", IF(T122*(1+'A2a.  Modified URRT Worksheet 1'!$G$83)='A2. Rate Change &amp; Enrollment'!U122, "OK", "ERROR"))</f>
        <v>N/A</v>
      </c>
      <c r="BR122" t="str">
        <f>IF(ISBLANK('A2a.  Modified URRT Worksheet 1'!$G$84)=TRUE, "N/A", IF(U122*(1+'A2a.  Modified URRT Worksheet 1'!$G$84)='A2. Rate Change &amp; Enrollment'!V122, "OK", "ERROR"))</f>
        <v>N/A</v>
      </c>
      <c r="BS122" t="str">
        <f>IF(ISBLANK('A2a.  Modified URRT Worksheet 1'!$G$85)=TRUE, "N/A", IF(V122*(1+'A2a.  Modified URRT Worksheet 1'!$G$85)='A2. Rate Change &amp; Enrollment'!W122, "OK", "ERROR"))</f>
        <v>N/A</v>
      </c>
      <c r="BT122" t="str">
        <f>IF(ISBLANK('A2a.  Modified URRT Worksheet 1'!$G$86)=TRUE, "N/A", IF(W122*(1+'A2a.  Modified URRT Worksheet 1'!$G$86)='A2. Rate Change &amp; Enrollment'!X122, "OK", "ERROR"))</f>
        <v>N/A</v>
      </c>
      <c r="BU122" t="str">
        <f>IF(ISBLANK('A2a.  Modified URRT Worksheet 1'!$G$87)=TRUE, "N/A", IF(X122*(1+'A2a.  Modified URRT Worksheet 1'!$G$87)='A2. Rate Change &amp; Enrollment'!Y122, "OK", "ERROR"))</f>
        <v>N/A</v>
      </c>
      <c r="BV122" t="str">
        <f>IF(ISBLANK('A2a.  Modified URRT Worksheet 1'!$G$88)=TRUE, "N/A", IF(Y122*(1+'A2a.  Modified URRT Worksheet 1'!$G$88)='A2. Rate Change &amp; Enrollment'!Z122, "OK", "ERROR"))</f>
        <v>N/A</v>
      </c>
      <c r="BW122" t="str">
        <f t="shared" si="29"/>
        <v>OK</v>
      </c>
      <c r="BY122" s="412">
        <f t="shared" si="30"/>
        <v>0</v>
      </c>
    </row>
    <row r="123" spans="1:77" x14ac:dyDescent="0.35">
      <c r="A123" t="s">
        <v>313</v>
      </c>
      <c r="B123" s="98"/>
      <c r="C123" s="98"/>
      <c r="D123" s="98"/>
      <c r="E123" s="135"/>
      <c r="F123" s="135"/>
      <c r="G123" s="135"/>
      <c r="I123" s="135"/>
      <c r="J123" s="135"/>
      <c r="K123" s="135"/>
      <c r="M123" s="131"/>
      <c r="N123" s="131"/>
      <c r="O123" s="131"/>
      <c r="P123" s="131"/>
      <c r="Q123" s="131"/>
      <c r="R123" s="131"/>
      <c r="S123" s="131"/>
      <c r="T123" s="131"/>
      <c r="U123" s="131"/>
      <c r="V123" s="131"/>
      <c r="W123" s="131"/>
      <c r="X123" s="131"/>
      <c r="Y123" s="131"/>
      <c r="Z123" s="131"/>
      <c r="AB123" s="142" t="e">
        <f t="shared" si="20"/>
        <v>#DIV/0!</v>
      </c>
      <c r="AC123" s="142" t="e">
        <f t="shared" si="21"/>
        <v>#DIV/0!</v>
      </c>
      <c r="AD123" s="6"/>
      <c r="AE123" s="88" t="e">
        <f t="shared" si="22"/>
        <v>#DIV/0!</v>
      </c>
      <c r="AF123" s="142" t="e">
        <f t="shared" si="23"/>
        <v>#DIV/0!</v>
      </c>
      <c r="AH123" s="12" t="e">
        <f t="shared" si="31"/>
        <v>#DIV/0!</v>
      </c>
      <c r="AI123" s="12" t="e">
        <f t="shared" si="32"/>
        <v>#DIV/0!</v>
      </c>
      <c r="AK123" s="409"/>
      <c r="AL123" s="409"/>
      <c r="AM123" s="409"/>
      <c r="AO123" s="177"/>
      <c r="AP123" s="177"/>
      <c r="AQ123" s="177"/>
      <c r="AR123" s="139"/>
      <c r="AS123" s="139"/>
      <c r="AT123" s="139"/>
      <c r="AU123" s="177"/>
      <c r="AV123" s="177"/>
      <c r="AX123" s="411">
        <f t="shared" si="24"/>
        <v>0</v>
      </c>
      <c r="AY123" s="80" t="str">
        <f t="shared" si="25"/>
        <v>OK</v>
      </c>
      <c r="BA123" s="94"/>
      <c r="BB123" s="291"/>
      <c r="BC123" s="94"/>
      <c r="BD123" s="229"/>
      <c r="BE123" s="356"/>
      <c r="BG123" s="6">
        <f t="shared" si="26"/>
        <v>0</v>
      </c>
      <c r="BH123" s="186" t="str">
        <f t="shared" si="27"/>
        <v>N/A</v>
      </c>
      <c r="BI123" s="6" t="str">
        <f t="shared" si="33"/>
        <v>N/A</v>
      </c>
      <c r="BJ123" t="e">
        <f t="shared" si="28"/>
        <v>#DIV/0!</v>
      </c>
      <c r="BL123" t="str">
        <f>IF(ISBLANK('A2a.  Modified URRT Worksheet 1'!$G$78)=TRUE, "N/A", IF(O123*(1+'A2a.  Modified URRT Worksheet 1'!$G$78)='A2. Rate Change &amp; Enrollment'!P123, "OK", "ERROR"))</f>
        <v>N/A</v>
      </c>
      <c r="BM123" t="str">
        <f>IF(ISBLANK('A2a.  Modified URRT Worksheet 1'!$G$79)=TRUE, "N/A", IF(P123*(1+'A2a.  Modified URRT Worksheet 1'!$G$79)='A2. Rate Change &amp; Enrollment'!Q123, "OK", "ERROR"))</f>
        <v>N/A</v>
      </c>
      <c r="BN123" t="str">
        <f>IF(ISBLANK('A2a.  Modified URRT Worksheet 1'!$G$80)=TRUE, "N/A", IF(Q123*(1+'A2a.  Modified URRT Worksheet 1'!$G$80)='A2. Rate Change &amp; Enrollment'!R123, "OK", "ERROR"))</f>
        <v>N/A</v>
      </c>
      <c r="BO123" t="str">
        <f>IF(ISBLANK('A2a.  Modified URRT Worksheet 1'!$G$81)=TRUE, "N/A", IF(R123*(1+'A2a.  Modified URRT Worksheet 1'!$G$81)='A2. Rate Change &amp; Enrollment'!S123, "OK", "ERROR"))</f>
        <v>N/A</v>
      </c>
      <c r="BP123" t="str">
        <f>IF(ISBLANK('A2a.  Modified URRT Worksheet 1'!$G$82)=TRUE, "N/A", IF(S123*(1+'A2a.  Modified URRT Worksheet 1'!$G$82)='A2. Rate Change &amp; Enrollment'!T123, "OK", "ERROR"))</f>
        <v>N/A</v>
      </c>
      <c r="BQ123" t="str">
        <f>IF(ISBLANK('A2a.  Modified URRT Worksheet 1'!$G$83)=TRUE, "N/A", IF(T123*(1+'A2a.  Modified URRT Worksheet 1'!$G$83)='A2. Rate Change &amp; Enrollment'!U123, "OK", "ERROR"))</f>
        <v>N/A</v>
      </c>
      <c r="BR123" t="str">
        <f>IF(ISBLANK('A2a.  Modified URRT Worksheet 1'!$G$84)=TRUE, "N/A", IF(U123*(1+'A2a.  Modified URRT Worksheet 1'!$G$84)='A2. Rate Change &amp; Enrollment'!V123, "OK", "ERROR"))</f>
        <v>N/A</v>
      </c>
      <c r="BS123" t="str">
        <f>IF(ISBLANK('A2a.  Modified URRT Worksheet 1'!$G$85)=TRUE, "N/A", IF(V123*(1+'A2a.  Modified URRT Worksheet 1'!$G$85)='A2. Rate Change &amp; Enrollment'!W123, "OK", "ERROR"))</f>
        <v>N/A</v>
      </c>
      <c r="BT123" t="str">
        <f>IF(ISBLANK('A2a.  Modified URRT Worksheet 1'!$G$86)=TRUE, "N/A", IF(W123*(1+'A2a.  Modified URRT Worksheet 1'!$G$86)='A2. Rate Change &amp; Enrollment'!X123, "OK", "ERROR"))</f>
        <v>N/A</v>
      </c>
      <c r="BU123" t="str">
        <f>IF(ISBLANK('A2a.  Modified URRT Worksheet 1'!$G$87)=TRUE, "N/A", IF(X123*(1+'A2a.  Modified URRT Worksheet 1'!$G$87)='A2. Rate Change &amp; Enrollment'!Y123, "OK", "ERROR"))</f>
        <v>N/A</v>
      </c>
      <c r="BV123" t="str">
        <f>IF(ISBLANK('A2a.  Modified URRT Worksheet 1'!$G$88)=TRUE, "N/A", IF(Y123*(1+'A2a.  Modified URRT Worksheet 1'!$G$88)='A2. Rate Change &amp; Enrollment'!Z123, "OK", "ERROR"))</f>
        <v>N/A</v>
      </c>
      <c r="BW123" t="str">
        <f t="shared" si="29"/>
        <v>OK</v>
      </c>
      <c r="BY123" s="412">
        <f t="shared" si="30"/>
        <v>0</v>
      </c>
    </row>
    <row r="124" spans="1:77" x14ac:dyDescent="0.35">
      <c r="A124" t="s">
        <v>314</v>
      </c>
      <c r="B124" s="98"/>
      <c r="C124" s="98"/>
      <c r="D124" s="98"/>
      <c r="E124" s="135"/>
      <c r="F124" s="135"/>
      <c r="G124" s="135"/>
      <c r="I124" s="135"/>
      <c r="J124" s="135"/>
      <c r="K124" s="135"/>
      <c r="M124" s="131"/>
      <c r="N124" s="131"/>
      <c r="O124" s="131"/>
      <c r="P124" s="131"/>
      <c r="Q124" s="131"/>
      <c r="R124" s="131"/>
      <c r="S124" s="131"/>
      <c r="T124" s="131"/>
      <c r="U124" s="131"/>
      <c r="V124" s="131"/>
      <c r="W124" s="131"/>
      <c r="X124" s="131"/>
      <c r="Y124" s="131"/>
      <c r="Z124" s="131"/>
      <c r="AB124" s="142" t="e">
        <f t="shared" si="20"/>
        <v>#DIV/0!</v>
      </c>
      <c r="AC124" s="142" t="e">
        <f t="shared" si="21"/>
        <v>#DIV/0!</v>
      </c>
      <c r="AD124" s="6"/>
      <c r="AE124" s="88" t="e">
        <f t="shared" si="22"/>
        <v>#DIV/0!</v>
      </c>
      <c r="AF124" s="142" t="e">
        <f t="shared" si="23"/>
        <v>#DIV/0!</v>
      </c>
      <c r="AH124" s="12" t="e">
        <f t="shared" si="31"/>
        <v>#DIV/0!</v>
      </c>
      <c r="AI124" s="12" t="e">
        <f t="shared" si="32"/>
        <v>#DIV/0!</v>
      </c>
      <c r="AK124" s="409"/>
      <c r="AL124" s="409"/>
      <c r="AM124" s="409"/>
      <c r="AO124" s="177"/>
      <c r="AP124" s="177"/>
      <c r="AQ124" s="177"/>
      <c r="AR124" s="139"/>
      <c r="AS124" s="139"/>
      <c r="AT124" s="139"/>
      <c r="AU124" s="177"/>
      <c r="AV124" s="177"/>
      <c r="AX124" s="411">
        <f t="shared" si="24"/>
        <v>0</v>
      </c>
      <c r="AY124" s="80" t="str">
        <f t="shared" si="25"/>
        <v>OK</v>
      </c>
      <c r="BA124" s="94"/>
      <c r="BB124" s="291"/>
      <c r="BC124" s="94"/>
      <c r="BD124" s="229"/>
      <c r="BE124" s="356"/>
      <c r="BG124" s="6">
        <f t="shared" si="26"/>
        <v>0</v>
      </c>
      <c r="BH124" s="186" t="str">
        <f t="shared" si="27"/>
        <v>N/A</v>
      </c>
      <c r="BI124" s="6" t="str">
        <f t="shared" si="33"/>
        <v>N/A</v>
      </c>
      <c r="BJ124" t="e">
        <f t="shared" si="28"/>
        <v>#DIV/0!</v>
      </c>
      <c r="BL124" t="str">
        <f>IF(ISBLANK('A2a.  Modified URRT Worksheet 1'!$G$78)=TRUE, "N/A", IF(O124*(1+'A2a.  Modified URRT Worksheet 1'!$G$78)='A2. Rate Change &amp; Enrollment'!P124, "OK", "ERROR"))</f>
        <v>N/A</v>
      </c>
      <c r="BM124" t="str">
        <f>IF(ISBLANK('A2a.  Modified URRT Worksheet 1'!$G$79)=TRUE, "N/A", IF(P124*(1+'A2a.  Modified URRT Worksheet 1'!$G$79)='A2. Rate Change &amp; Enrollment'!Q124, "OK", "ERROR"))</f>
        <v>N/A</v>
      </c>
      <c r="BN124" t="str">
        <f>IF(ISBLANK('A2a.  Modified URRT Worksheet 1'!$G$80)=TRUE, "N/A", IF(Q124*(1+'A2a.  Modified URRT Worksheet 1'!$G$80)='A2. Rate Change &amp; Enrollment'!R124, "OK", "ERROR"))</f>
        <v>N/A</v>
      </c>
      <c r="BO124" t="str">
        <f>IF(ISBLANK('A2a.  Modified URRT Worksheet 1'!$G$81)=TRUE, "N/A", IF(R124*(1+'A2a.  Modified URRT Worksheet 1'!$G$81)='A2. Rate Change &amp; Enrollment'!S124, "OK", "ERROR"))</f>
        <v>N/A</v>
      </c>
      <c r="BP124" t="str">
        <f>IF(ISBLANK('A2a.  Modified URRT Worksheet 1'!$G$82)=TRUE, "N/A", IF(S124*(1+'A2a.  Modified URRT Worksheet 1'!$G$82)='A2. Rate Change &amp; Enrollment'!T124, "OK", "ERROR"))</f>
        <v>N/A</v>
      </c>
      <c r="BQ124" t="str">
        <f>IF(ISBLANK('A2a.  Modified URRT Worksheet 1'!$G$83)=TRUE, "N/A", IF(T124*(1+'A2a.  Modified URRT Worksheet 1'!$G$83)='A2. Rate Change &amp; Enrollment'!U124, "OK", "ERROR"))</f>
        <v>N/A</v>
      </c>
      <c r="BR124" t="str">
        <f>IF(ISBLANK('A2a.  Modified URRT Worksheet 1'!$G$84)=TRUE, "N/A", IF(U124*(1+'A2a.  Modified URRT Worksheet 1'!$G$84)='A2. Rate Change &amp; Enrollment'!V124, "OK", "ERROR"))</f>
        <v>N/A</v>
      </c>
      <c r="BS124" t="str">
        <f>IF(ISBLANK('A2a.  Modified URRT Worksheet 1'!$G$85)=TRUE, "N/A", IF(V124*(1+'A2a.  Modified URRT Worksheet 1'!$G$85)='A2. Rate Change &amp; Enrollment'!W124, "OK", "ERROR"))</f>
        <v>N/A</v>
      </c>
      <c r="BT124" t="str">
        <f>IF(ISBLANK('A2a.  Modified URRT Worksheet 1'!$G$86)=TRUE, "N/A", IF(W124*(1+'A2a.  Modified URRT Worksheet 1'!$G$86)='A2. Rate Change &amp; Enrollment'!X124, "OK", "ERROR"))</f>
        <v>N/A</v>
      </c>
      <c r="BU124" t="str">
        <f>IF(ISBLANK('A2a.  Modified URRT Worksheet 1'!$G$87)=TRUE, "N/A", IF(X124*(1+'A2a.  Modified URRT Worksheet 1'!$G$87)='A2. Rate Change &amp; Enrollment'!Y124, "OK", "ERROR"))</f>
        <v>N/A</v>
      </c>
      <c r="BV124" t="str">
        <f>IF(ISBLANK('A2a.  Modified URRT Worksheet 1'!$G$88)=TRUE, "N/A", IF(Y124*(1+'A2a.  Modified URRT Worksheet 1'!$G$88)='A2. Rate Change &amp; Enrollment'!Z124, "OK", "ERROR"))</f>
        <v>N/A</v>
      </c>
      <c r="BW124" t="str">
        <f t="shared" si="29"/>
        <v>OK</v>
      </c>
      <c r="BY124" s="412">
        <f t="shared" si="30"/>
        <v>0</v>
      </c>
    </row>
    <row r="125" spans="1:77" x14ac:dyDescent="0.35">
      <c r="A125" t="s">
        <v>315</v>
      </c>
      <c r="B125" s="98"/>
      <c r="C125" s="98"/>
      <c r="D125" s="98"/>
      <c r="E125" s="135"/>
      <c r="F125" s="135"/>
      <c r="G125" s="135"/>
      <c r="I125" s="135"/>
      <c r="J125" s="135"/>
      <c r="K125" s="135"/>
      <c r="M125" s="131"/>
      <c r="N125" s="131"/>
      <c r="O125" s="131"/>
      <c r="P125" s="131"/>
      <c r="Q125" s="131"/>
      <c r="R125" s="131"/>
      <c r="S125" s="131"/>
      <c r="T125" s="131"/>
      <c r="U125" s="131"/>
      <c r="V125" s="131"/>
      <c r="W125" s="131"/>
      <c r="X125" s="131"/>
      <c r="Y125" s="131"/>
      <c r="Z125" s="131"/>
      <c r="AB125" s="142" t="e">
        <f t="shared" si="20"/>
        <v>#DIV/0!</v>
      </c>
      <c r="AC125" s="142" t="e">
        <f t="shared" si="21"/>
        <v>#DIV/0!</v>
      </c>
      <c r="AD125" s="6"/>
      <c r="AE125" s="88" t="e">
        <f t="shared" si="22"/>
        <v>#DIV/0!</v>
      </c>
      <c r="AF125" s="142" t="e">
        <f t="shared" si="23"/>
        <v>#DIV/0!</v>
      </c>
      <c r="AH125" s="12" t="e">
        <f t="shared" si="31"/>
        <v>#DIV/0!</v>
      </c>
      <c r="AI125" s="12" t="e">
        <f t="shared" si="32"/>
        <v>#DIV/0!</v>
      </c>
      <c r="AK125" s="409"/>
      <c r="AL125" s="409"/>
      <c r="AM125" s="409"/>
      <c r="AO125" s="177"/>
      <c r="AP125" s="177"/>
      <c r="AQ125" s="177"/>
      <c r="AR125" s="139"/>
      <c r="AS125" s="139"/>
      <c r="AT125" s="139"/>
      <c r="AU125" s="177"/>
      <c r="AV125" s="177"/>
      <c r="AX125" s="411">
        <f t="shared" si="24"/>
        <v>0</v>
      </c>
      <c r="AY125" s="80" t="str">
        <f t="shared" si="25"/>
        <v>OK</v>
      </c>
      <c r="BA125" s="94"/>
      <c r="BB125" s="291"/>
      <c r="BC125" s="94"/>
      <c r="BD125" s="229"/>
      <c r="BE125" s="356"/>
      <c r="BG125" s="6">
        <f t="shared" si="26"/>
        <v>0</v>
      </c>
      <c r="BH125" s="186" t="str">
        <f t="shared" si="27"/>
        <v>N/A</v>
      </c>
      <c r="BI125" s="6" t="str">
        <f t="shared" si="33"/>
        <v>N/A</v>
      </c>
      <c r="BJ125" t="e">
        <f t="shared" si="28"/>
        <v>#DIV/0!</v>
      </c>
      <c r="BL125" t="str">
        <f>IF(ISBLANK('A2a.  Modified URRT Worksheet 1'!$G$78)=TRUE, "N/A", IF(O125*(1+'A2a.  Modified URRT Worksheet 1'!$G$78)='A2. Rate Change &amp; Enrollment'!P125, "OK", "ERROR"))</f>
        <v>N/A</v>
      </c>
      <c r="BM125" t="str">
        <f>IF(ISBLANK('A2a.  Modified URRT Worksheet 1'!$G$79)=TRUE, "N/A", IF(P125*(1+'A2a.  Modified URRT Worksheet 1'!$G$79)='A2. Rate Change &amp; Enrollment'!Q125, "OK", "ERROR"))</f>
        <v>N/A</v>
      </c>
      <c r="BN125" t="str">
        <f>IF(ISBLANK('A2a.  Modified URRT Worksheet 1'!$G$80)=TRUE, "N/A", IF(Q125*(1+'A2a.  Modified URRT Worksheet 1'!$G$80)='A2. Rate Change &amp; Enrollment'!R125, "OK", "ERROR"))</f>
        <v>N/A</v>
      </c>
      <c r="BO125" t="str">
        <f>IF(ISBLANK('A2a.  Modified URRT Worksheet 1'!$G$81)=TRUE, "N/A", IF(R125*(1+'A2a.  Modified URRT Worksheet 1'!$G$81)='A2. Rate Change &amp; Enrollment'!S125, "OK", "ERROR"))</f>
        <v>N/A</v>
      </c>
      <c r="BP125" t="str">
        <f>IF(ISBLANK('A2a.  Modified URRT Worksheet 1'!$G$82)=TRUE, "N/A", IF(S125*(1+'A2a.  Modified URRT Worksheet 1'!$G$82)='A2. Rate Change &amp; Enrollment'!T125, "OK", "ERROR"))</f>
        <v>N/A</v>
      </c>
      <c r="BQ125" t="str">
        <f>IF(ISBLANK('A2a.  Modified URRT Worksheet 1'!$G$83)=TRUE, "N/A", IF(T125*(1+'A2a.  Modified URRT Worksheet 1'!$G$83)='A2. Rate Change &amp; Enrollment'!U125, "OK", "ERROR"))</f>
        <v>N/A</v>
      </c>
      <c r="BR125" t="str">
        <f>IF(ISBLANK('A2a.  Modified URRT Worksheet 1'!$G$84)=TRUE, "N/A", IF(U125*(1+'A2a.  Modified URRT Worksheet 1'!$G$84)='A2. Rate Change &amp; Enrollment'!V125, "OK", "ERROR"))</f>
        <v>N/A</v>
      </c>
      <c r="BS125" t="str">
        <f>IF(ISBLANK('A2a.  Modified URRT Worksheet 1'!$G$85)=TRUE, "N/A", IF(V125*(1+'A2a.  Modified URRT Worksheet 1'!$G$85)='A2. Rate Change &amp; Enrollment'!W125, "OK", "ERROR"))</f>
        <v>N/A</v>
      </c>
      <c r="BT125" t="str">
        <f>IF(ISBLANK('A2a.  Modified URRT Worksheet 1'!$G$86)=TRUE, "N/A", IF(W125*(1+'A2a.  Modified URRT Worksheet 1'!$G$86)='A2. Rate Change &amp; Enrollment'!X125, "OK", "ERROR"))</f>
        <v>N/A</v>
      </c>
      <c r="BU125" t="str">
        <f>IF(ISBLANK('A2a.  Modified URRT Worksheet 1'!$G$87)=TRUE, "N/A", IF(X125*(1+'A2a.  Modified URRT Worksheet 1'!$G$87)='A2. Rate Change &amp; Enrollment'!Y125, "OK", "ERROR"))</f>
        <v>N/A</v>
      </c>
      <c r="BV125" t="str">
        <f>IF(ISBLANK('A2a.  Modified URRT Worksheet 1'!$G$88)=TRUE, "N/A", IF(Y125*(1+'A2a.  Modified URRT Worksheet 1'!$G$88)='A2. Rate Change &amp; Enrollment'!Z125, "OK", "ERROR"))</f>
        <v>N/A</v>
      </c>
      <c r="BW125" t="str">
        <f t="shared" si="29"/>
        <v>OK</v>
      </c>
      <c r="BY125" s="412">
        <f t="shared" si="30"/>
        <v>0</v>
      </c>
    </row>
    <row r="126" spans="1:77" x14ac:dyDescent="0.35">
      <c r="A126" t="s">
        <v>316</v>
      </c>
      <c r="B126" s="98"/>
      <c r="C126" s="98"/>
      <c r="D126" s="98"/>
      <c r="E126" s="135"/>
      <c r="F126" s="135"/>
      <c r="G126" s="135"/>
      <c r="I126" s="135"/>
      <c r="J126" s="135"/>
      <c r="K126" s="135"/>
      <c r="M126" s="131"/>
      <c r="N126" s="131"/>
      <c r="O126" s="131"/>
      <c r="P126" s="131"/>
      <c r="Q126" s="131"/>
      <c r="R126" s="131"/>
      <c r="S126" s="131"/>
      <c r="T126" s="131"/>
      <c r="U126" s="131"/>
      <c r="V126" s="131"/>
      <c r="W126" s="131"/>
      <c r="X126" s="131"/>
      <c r="Y126" s="131"/>
      <c r="Z126" s="131"/>
      <c r="AB126" s="142" t="e">
        <f t="shared" si="20"/>
        <v>#DIV/0!</v>
      </c>
      <c r="AC126" s="142" t="e">
        <f t="shared" si="21"/>
        <v>#DIV/0!</v>
      </c>
      <c r="AD126" s="6"/>
      <c r="AE126" s="88" t="e">
        <f t="shared" si="22"/>
        <v>#DIV/0!</v>
      </c>
      <c r="AF126" s="142" t="e">
        <f t="shared" si="23"/>
        <v>#DIV/0!</v>
      </c>
      <c r="AH126" s="12" t="e">
        <f t="shared" si="31"/>
        <v>#DIV/0!</v>
      </c>
      <c r="AI126" s="12" t="e">
        <f t="shared" si="32"/>
        <v>#DIV/0!</v>
      </c>
      <c r="AK126" s="409"/>
      <c r="AL126" s="409"/>
      <c r="AM126" s="409"/>
      <c r="AO126" s="177"/>
      <c r="AP126" s="177"/>
      <c r="AQ126" s="177"/>
      <c r="AR126" s="139"/>
      <c r="AS126" s="139"/>
      <c r="AT126" s="139"/>
      <c r="AU126" s="177"/>
      <c r="AV126" s="177"/>
      <c r="AX126" s="411">
        <f t="shared" si="24"/>
        <v>0</v>
      </c>
      <c r="AY126" s="80" t="str">
        <f t="shared" si="25"/>
        <v>OK</v>
      </c>
      <c r="BA126" s="94"/>
      <c r="BB126" s="291"/>
      <c r="BC126" s="94"/>
      <c r="BD126" s="229"/>
      <c r="BE126" s="356"/>
      <c r="BG126" s="6">
        <f t="shared" si="26"/>
        <v>0</v>
      </c>
      <c r="BH126" s="186" t="str">
        <f t="shared" si="27"/>
        <v>N/A</v>
      </c>
      <c r="BI126" s="6" t="str">
        <f t="shared" si="33"/>
        <v>N/A</v>
      </c>
      <c r="BJ126" t="e">
        <f t="shared" si="28"/>
        <v>#DIV/0!</v>
      </c>
      <c r="BL126" t="str">
        <f>IF(ISBLANK('A2a.  Modified URRT Worksheet 1'!$G$78)=TRUE, "N/A", IF(O126*(1+'A2a.  Modified URRT Worksheet 1'!$G$78)='A2. Rate Change &amp; Enrollment'!P126, "OK", "ERROR"))</f>
        <v>N/A</v>
      </c>
      <c r="BM126" t="str">
        <f>IF(ISBLANK('A2a.  Modified URRT Worksheet 1'!$G$79)=TRUE, "N/A", IF(P126*(1+'A2a.  Modified URRT Worksheet 1'!$G$79)='A2. Rate Change &amp; Enrollment'!Q126, "OK", "ERROR"))</f>
        <v>N/A</v>
      </c>
      <c r="BN126" t="str">
        <f>IF(ISBLANK('A2a.  Modified URRT Worksheet 1'!$G$80)=TRUE, "N/A", IF(Q126*(1+'A2a.  Modified URRT Worksheet 1'!$G$80)='A2. Rate Change &amp; Enrollment'!R126, "OK", "ERROR"))</f>
        <v>N/A</v>
      </c>
      <c r="BO126" t="str">
        <f>IF(ISBLANK('A2a.  Modified URRT Worksheet 1'!$G$81)=TRUE, "N/A", IF(R126*(1+'A2a.  Modified URRT Worksheet 1'!$G$81)='A2. Rate Change &amp; Enrollment'!S126, "OK", "ERROR"))</f>
        <v>N/A</v>
      </c>
      <c r="BP126" t="str">
        <f>IF(ISBLANK('A2a.  Modified URRT Worksheet 1'!$G$82)=TRUE, "N/A", IF(S126*(1+'A2a.  Modified URRT Worksheet 1'!$G$82)='A2. Rate Change &amp; Enrollment'!T126, "OK", "ERROR"))</f>
        <v>N/A</v>
      </c>
      <c r="BQ126" t="str">
        <f>IF(ISBLANK('A2a.  Modified URRT Worksheet 1'!$G$83)=TRUE, "N/A", IF(T126*(1+'A2a.  Modified URRT Worksheet 1'!$G$83)='A2. Rate Change &amp; Enrollment'!U126, "OK", "ERROR"))</f>
        <v>N/A</v>
      </c>
      <c r="BR126" t="str">
        <f>IF(ISBLANK('A2a.  Modified URRT Worksheet 1'!$G$84)=TRUE, "N/A", IF(U126*(1+'A2a.  Modified URRT Worksheet 1'!$G$84)='A2. Rate Change &amp; Enrollment'!V126, "OK", "ERROR"))</f>
        <v>N/A</v>
      </c>
      <c r="BS126" t="str">
        <f>IF(ISBLANK('A2a.  Modified URRT Worksheet 1'!$G$85)=TRUE, "N/A", IF(V126*(1+'A2a.  Modified URRT Worksheet 1'!$G$85)='A2. Rate Change &amp; Enrollment'!W126, "OK", "ERROR"))</f>
        <v>N/A</v>
      </c>
      <c r="BT126" t="str">
        <f>IF(ISBLANK('A2a.  Modified URRT Worksheet 1'!$G$86)=TRUE, "N/A", IF(W126*(1+'A2a.  Modified URRT Worksheet 1'!$G$86)='A2. Rate Change &amp; Enrollment'!X126, "OK", "ERROR"))</f>
        <v>N/A</v>
      </c>
      <c r="BU126" t="str">
        <f>IF(ISBLANK('A2a.  Modified URRT Worksheet 1'!$G$87)=TRUE, "N/A", IF(X126*(1+'A2a.  Modified URRT Worksheet 1'!$G$87)='A2. Rate Change &amp; Enrollment'!Y126, "OK", "ERROR"))</f>
        <v>N/A</v>
      </c>
      <c r="BV126" t="str">
        <f>IF(ISBLANK('A2a.  Modified URRT Worksheet 1'!$G$88)=TRUE, "N/A", IF(Y126*(1+'A2a.  Modified URRT Worksheet 1'!$G$88)='A2. Rate Change &amp; Enrollment'!Z126, "OK", "ERROR"))</f>
        <v>N/A</v>
      </c>
      <c r="BW126" t="str">
        <f t="shared" si="29"/>
        <v>OK</v>
      </c>
      <c r="BY126" s="412">
        <f t="shared" si="30"/>
        <v>0</v>
      </c>
    </row>
    <row r="127" spans="1:77" x14ac:dyDescent="0.35">
      <c r="A127" t="s">
        <v>317</v>
      </c>
      <c r="B127" s="98"/>
      <c r="C127" s="98"/>
      <c r="D127" s="98"/>
      <c r="E127" s="135"/>
      <c r="F127" s="135"/>
      <c r="G127" s="135"/>
      <c r="I127" s="135"/>
      <c r="J127" s="135"/>
      <c r="K127" s="135"/>
      <c r="M127" s="131"/>
      <c r="N127" s="131"/>
      <c r="O127" s="131"/>
      <c r="P127" s="131"/>
      <c r="Q127" s="131"/>
      <c r="R127" s="131"/>
      <c r="S127" s="131"/>
      <c r="T127" s="131"/>
      <c r="U127" s="131"/>
      <c r="V127" s="131"/>
      <c r="W127" s="131"/>
      <c r="X127" s="131"/>
      <c r="Y127" s="131"/>
      <c r="Z127" s="131"/>
      <c r="AB127" s="142" t="e">
        <f t="shared" si="20"/>
        <v>#DIV/0!</v>
      </c>
      <c r="AC127" s="142" t="e">
        <f t="shared" si="21"/>
        <v>#DIV/0!</v>
      </c>
      <c r="AD127" s="6"/>
      <c r="AE127" s="88" t="e">
        <f t="shared" si="22"/>
        <v>#DIV/0!</v>
      </c>
      <c r="AF127" s="142" t="e">
        <f t="shared" si="23"/>
        <v>#DIV/0!</v>
      </c>
      <c r="AH127" s="12" t="e">
        <f t="shared" si="31"/>
        <v>#DIV/0!</v>
      </c>
      <c r="AI127" s="12" t="e">
        <f t="shared" si="32"/>
        <v>#DIV/0!</v>
      </c>
      <c r="AK127" s="409"/>
      <c r="AL127" s="409"/>
      <c r="AM127" s="409"/>
      <c r="AO127" s="177"/>
      <c r="AP127" s="177"/>
      <c r="AQ127" s="177"/>
      <c r="AR127" s="139"/>
      <c r="AS127" s="139"/>
      <c r="AT127" s="139"/>
      <c r="AU127" s="177"/>
      <c r="AV127" s="177"/>
      <c r="AX127" s="411">
        <f t="shared" si="24"/>
        <v>0</v>
      </c>
      <c r="AY127" s="80" t="str">
        <f t="shared" si="25"/>
        <v>OK</v>
      </c>
      <c r="BA127" s="94"/>
      <c r="BB127" s="291"/>
      <c r="BC127" s="94"/>
      <c r="BD127" s="229"/>
      <c r="BE127" s="356"/>
      <c r="BG127" s="6">
        <f t="shared" si="26"/>
        <v>0</v>
      </c>
      <c r="BH127" s="186" t="str">
        <f t="shared" si="27"/>
        <v>N/A</v>
      </c>
      <c r="BI127" s="6" t="str">
        <f t="shared" si="33"/>
        <v>N/A</v>
      </c>
      <c r="BJ127" t="e">
        <f t="shared" si="28"/>
        <v>#DIV/0!</v>
      </c>
      <c r="BL127" t="str">
        <f>IF(ISBLANK('A2a.  Modified URRT Worksheet 1'!$G$78)=TRUE, "N/A", IF(O127*(1+'A2a.  Modified URRT Worksheet 1'!$G$78)='A2. Rate Change &amp; Enrollment'!P127, "OK", "ERROR"))</f>
        <v>N/A</v>
      </c>
      <c r="BM127" t="str">
        <f>IF(ISBLANK('A2a.  Modified URRT Worksheet 1'!$G$79)=TRUE, "N/A", IF(P127*(1+'A2a.  Modified URRT Worksheet 1'!$G$79)='A2. Rate Change &amp; Enrollment'!Q127, "OK", "ERROR"))</f>
        <v>N/A</v>
      </c>
      <c r="BN127" t="str">
        <f>IF(ISBLANK('A2a.  Modified URRT Worksheet 1'!$G$80)=TRUE, "N/A", IF(Q127*(1+'A2a.  Modified URRT Worksheet 1'!$G$80)='A2. Rate Change &amp; Enrollment'!R127, "OK", "ERROR"))</f>
        <v>N/A</v>
      </c>
      <c r="BO127" t="str">
        <f>IF(ISBLANK('A2a.  Modified URRT Worksheet 1'!$G$81)=TRUE, "N/A", IF(R127*(1+'A2a.  Modified URRT Worksheet 1'!$G$81)='A2. Rate Change &amp; Enrollment'!S127, "OK", "ERROR"))</f>
        <v>N/A</v>
      </c>
      <c r="BP127" t="str">
        <f>IF(ISBLANK('A2a.  Modified URRT Worksheet 1'!$G$82)=TRUE, "N/A", IF(S127*(1+'A2a.  Modified URRT Worksheet 1'!$G$82)='A2. Rate Change &amp; Enrollment'!T127, "OK", "ERROR"))</f>
        <v>N/A</v>
      </c>
      <c r="BQ127" t="str">
        <f>IF(ISBLANK('A2a.  Modified URRT Worksheet 1'!$G$83)=TRUE, "N/A", IF(T127*(1+'A2a.  Modified URRT Worksheet 1'!$G$83)='A2. Rate Change &amp; Enrollment'!U127, "OK", "ERROR"))</f>
        <v>N/A</v>
      </c>
      <c r="BR127" t="str">
        <f>IF(ISBLANK('A2a.  Modified URRT Worksheet 1'!$G$84)=TRUE, "N/A", IF(U127*(1+'A2a.  Modified URRT Worksheet 1'!$G$84)='A2. Rate Change &amp; Enrollment'!V127, "OK", "ERROR"))</f>
        <v>N/A</v>
      </c>
      <c r="BS127" t="str">
        <f>IF(ISBLANK('A2a.  Modified URRT Worksheet 1'!$G$85)=TRUE, "N/A", IF(V127*(1+'A2a.  Modified URRT Worksheet 1'!$G$85)='A2. Rate Change &amp; Enrollment'!W127, "OK", "ERROR"))</f>
        <v>N/A</v>
      </c>
      <c r="BT127" t="str">
        <f>IF(ISBLANK('A2a.  Modified URRT Worksheet 1'!$G$86)=TRUE, "N/A", IF(W127*(1+'A2a.  Modified URRT Worksheet 1'!$G$86)='A2. Rate Change &amp; Enrollment'!X127, "OK", "ERROR"))</f>
        <v>N/A</v>
      </c>
      <c r="BU127" t="str">
        <f>IF(ISBLANK('A2a.  Modified URRT Worksheet 1'!$G$87)=TRUE, "N/A", IF(X127*(1+'A2a.  Modified URRT Worksheet 1'!$G$87)='A2. Rate Change &amp; Enrollment'!Y127, "OK", "ERROR"))</f>
        <v>N/A</v>
      </c>
      <c r="BV127" t="str">
        <f>IF(ISBLANK('A2a.  Modified URRT Worksheet 1'!$G$88)=TRUE, "N/A", IF(Y127*(1+'A2a.  Modified URRT Worksheet 1'!$G$88)='A2. Rate Change &amp; Enrollment'!Z127, "OK", "ERROR"))</f>
        <v>N/A</v>
      </c>
      <c r="BW127" t="str">
        <f t="shared" si="29"/>
        <v>OK</v>
      </c>
      <c r="BY127" s="412">
        <f t="shared" si="30"/>
        <v>0</v>
      </c>
    </row>
    <row r="128" spans="1:77" x14ac:dyDescent="0.35">
      <c r="A128" t="s">
        <v>318</v>
      </c>
      <c r="B128" s="98"/>
      <c r="C128" s="98"/>
      <c r="D128" s="98"/>
      <c r="E128" s="135"/>
      <c r="F128" s="135"/>
      <c r="G128" s="135"/>
      <c r="I128" s="135"/>
      <c r="J128" s="135"/>
      <c r="K128" s="135"/>
      <c r="M128" s="131"/>
      <c r="N128" s="131"/>
      <c r="O128" s="131"/>
      <c r="P128" s="131"/>
      <c r="Q128" s="131"/>
      <c r="R128" s="131"/>
      <c r="S128" s="131"/>
      <c r="T128" s="131"/>
      <c r="U128" s="131"/>
      <c r="V128" s="131"/>
      <c r="W128" s="131"/>
      <c r="X128" s="131"/>
      <c r="Y128" s="131"/>
      <c r="Z128" s="131"/>
      <c r="AB128" s="142" t="e">
        <f t="shared" si="20"/>
        <v>#DIV/0!</v>
      </c>
      <c r="AC128" s="142" t="e">
        <f t="shared" si="21"/>
        <v>#DIV/0!</v>
      </c>
      <c r="AD128" s="6"/>
      <c r="AE128" s="88" t="e">
        <f t="shared" si="22"/>
        <v>#DIV/0!</v>
      </c>
      <c r="AF128" s="142" t="e">
        <f t="shared" si="23"/>
        <v>#DIV/0!</v>
      </c>
      <c r="AH128" s="12" t="e">
        <f t="shared" si="31"/>
        <v>#DIV/0!</v>
      </c>
      <c r="AI128" s="12" t="e">
        <f t="shared" si="32"/>
        <v>#DIV/0!</v>
      </c>
      <c r="AK128" s="409"/>
      <c r="AL128" s="409"/>
      <c r="AM128" s="409"/>
      <c r="AO128" s="177"/>
      <c r="AP128" s="177"/>
      <c r="AQ128" s="177"/>
      <c r="AR128" s="139"/>
      <c r="AS128" s="139"/>
      <c r="AT128" s="139"/>
      <c r="AU128" s="177"/>
      <c r="AV128" s="177"/>
      <c r="AX128" s="411">
        <f t="shared" si="24"/>
        <v>0</v>
      </c>
      <c r="AY128" s="80" t="str">
        <f t="shared" si="25"/>
        <v>OK</v>
      </c>
      <c r="BA128" s="94"/>
      <c r="BB128" s="291"/>
      <c r="BC128" s="94"/>
      <c r="BD128" s="229"/>
      <c r="BE128" s="356"/>
      <c r="BG128" s="6">
        <f t="shared" si="26"/>
        <v>0</v>
      </c>
      <c r="BH128" s="186" t="str">
        <f t="shared" si="27"/>
        <v>N/A</v>
      </c>
      <c r="BI128" s="6" t="str">
        <f t="shared" si="33"/>
        <v>N/A</v>
      </c>
      <c r="BJ128" t="e">
        <f t="shared" si="28"/>
        <v>#DIV/0!</v>
      </c>
      <c r="BL128" t="str">
        <f>IF(ISBLANK('A2a.  Modified URRT Worksheet 1'!$G$78)=TRUE, "N/A", IF(O128*(1+'A2a.  Modified URRT Worksheet 1'!$G$78)='A2. Rate Change &amp; Enrollment'!P128, "OK", "ERROR"))</f>
        <v>N/A</v>
      </c>
      <c r="BM128" t="str">
        <f>IF(ISBLANK('A2a.  Modified URRT Worksheet 1'!$G$79)=TRUE, "N/A", IF(P128*(1+'A2a.  Modified URRT Worksheet 1'!$G$79)='A2. Rate Change &amp; Enrollment'!Q128, "OK", "ERROR"))</f>
        <v>N/A</v>
      </c>
      <c r="BN128" t="str">
        <f>IF(ISBLANK('A2a.  Modified URRT Worksheet 1'!$G$80)=TRUE, "N/A", IF(Q128*(1+'A2a.  Modified URRT Worksheet 1'!$G$80)='A2. Rate Change &amp; Enrollment'!R128, "OK", "ERROR"))</f>
        <v>N/A</v>
      </c>
      <c r="BO128" t="str">
        <f>IF(ISBLANK('A2a.  Modified URRT Worksheet 1'!$G$81)=TRUE, "N/A", IF(R128*(1+'A2a.  Modified URRT Worksheet 1'!$G$81)='A2. Rate Change &amp; Enrollment'!S128, "OK", "ERROR"))</f>
        <v>N/A</v>
      </c>
      <c r="BP128" t="str">
        <f>IF(ISBLANK('A2a.  Modified URRT Worksheet 1'!$G$82)=TRUE, "N/A", IF(S128*(1+'A2a.  Modified URRT Worksheet 1'!$G$82)='A2. Rate Change &amp; Enrollment'!T128, "OK", "ERROR"))</f>
        <v>N/A</v>
      </c>
      <c r="BQ128" t="str">
        <f>IF(ISBLANK('A2a.  Modified URRT Worksheet 1'!$G$83)=TRUE, "N/A", IF(T128*(1+'A2a.  Modified URRT Worksheet 1'!$G$83)='A2. Rate Change &amp; Enrollment'!U128, "OK", "ERROR"))</f>
        <v>N/A</v>
      </c>
      <c r="BR128" t="str">
        <f>IF(ISBLANK('A2a.  Modified URRT Worksheet 1'!$G$84)=TRUE, "N/A", IF(U128*(1+'A2a.  Modified URRT Worksheet 1'!$G$84)='A2. Rate Change &amp; Enrollment'!V128, "OK", "ERROR"))</f>
        <v>N/A</v>
      </c>
      <c r="BS128" t="str">
        <f>IF(ISBLANK('A2a.  Modified URRT Worksheet 1'!$G$85)=TRUE, "N/A", IF(V128*(1+'A2a.  Modified URRT Worksheet 1'!$G$85)='A2. Rate Change &amp; Enrollment'!W128, "OK", "ERROR"))</f>
        <v>N/A</v>
      </c>
      <c r="BT128" t="str">
        <f>IF(ISBLANK('A2a.  Modified URRT Worksheet 1'!$G$86)=TRUE, "N/A", IF(W128*(1+'A2a.  Modified URRT Worksheet 1'!$G$86)='A2. Rate Change &amp; Enrollment'!X128, "OK", "ERROR"))</f>
        <v>N/A</v>
      </c>
      <c r="BU128" t="str">
        <f>IF(ISBLANK('A2a.  Modified URRT Worksheet 1'!$G$87)=TRUE, "N/A", IF(X128*(1+'A2a.  Modified URRT Worksheet 1'!$G$87)='A2. Rate Change &amp; Enrollment'!Y128, "OK", "ERROR"))</f>
        <v>N/A</v>
      </c>
      <c r="BV128" t="str">
        <f>IF(ISBLANK('A2a.  Modified URRT Worksheet 1'!$G$88)=TRUE, "N/A", IF(Y128*(1+'A2a.  Modified URRT Worksheet 1'!$G$88)='A2. Rate Change &amp; Enrollment'!Z128, "OK", "ERROR"))</f>
        <v>N/A</v>
      </c>
      <c r="BW128" t="str">
        <f t="shared" si="29"/>
        <v>OK</v>
      </c>
      <c r="BY128" s="412">
        <f t="shared" si="30"/>
        <v>0</v>
      </c>
    </row>
    <row r="129" spans="1:77" x14ac:dyDescent="0.35">
      <c r="A129" t="s">
        <v>319</v>
      </c>
      <c r="B129" s="98"/>
      <c r="C129" s="98"/>
      <c r="D129" s="98"/>
      <c r="E129" s="135"/>
      <c r="F129" s="135"/>
      <c r="G129" s="135"/>
      <c r="I129" s="135"/>
      <c r="J129" s="135"/>
      <c r="K129" s="135"/>
      <c r="M129" s="131"/>
      <c r="N129" s="131"/>
      <c r="O129" s="131"/>
      <c r="P129" s="131"/>
      <c r="Q129" s="131"/>
      <c r="R129" s="131"/>
      <c r="S129" s="131"/>
      <c r="T129" s="131"/>
      <c r="U129" s="131"/>
      <c r="V129" s="131"/>
      <c r="W129" s="131"/>
      <c r="X129" s="131"/>
      <c r="Y129" s="131"/>
      <c r="Z129" s="131"/>
      <c r="AB129" s="142" t="e">
        <f t="shared" si="20"/>
        <v>#DIV/0!</v>
      </c>
      <c r="AC129" s="142" t="e">
        <f t="shared" si="21"/>
        <v>#DIV/0!</v>
      </c>
      <c r="AD129" s="6"/>
      <c r="AE129" s="88" t="e">
        <f t="shared" si="22"/>
        <v>#DIV/0!</v>
      </c>
      <c r="AF129" s="142" t="e">
        <f t="shared" si="23"/>
        <v>#DIV/0!</v>
      </c>
      <c r="AH129" s="12" t="e">
        <f t="shared" si="31"/>
        <v>#DIV/0!</v>
      </c>
      <c r="AI129" s="12" t="e">
        <f t="shared" si="32"/>
        <v>#DIV/0!</v>
      </c>
      <c r="AK129" s="409"/>
      <c r="AL129" s="409"/>
      <c r="AM129" s="409"/>
      <c r="AO129" s="177"/>
      <c r="AP129" s="177"/>
      <c r="AQ129" s="177"/>
      <c r="AR129" s="139"/>
      <c r="AS129" s="139"/>
      <c r="AT129" s="139"/>
      <c r="AU129" s="177"/>
      <c r="AV129" s="177"/>
      <c r="AX129" s="411">
        <f t="shared" si="24"/>
        <v>0</v>
      </c>
      <c r="AY129" s="80" t="str">
        <f t="shared" si="25"/>
        <v>OK</v>
      </c>
      <c r="BA129" s="94"/>
      <c r="BB129" s="291"/>
      <c r="BC129" s="94"/>
      <c r="BD129" s="229"/>
      <c r="BE129" s="356"/>
      <c r="BG129" s="6">
        <f t="shared" si="26"/>
        <v>0</v>
      </c>
      <c r="BH129" s="186" t="str">
        <f t="shared" si="27"/>
        <v>N/A</v>
      </c>
      <c r="BI129" s="6" t="str">
        <f t="shared" si="33"/>
        <v>N/A</v>
      </c>
      <c r="BJ129" t="e">
        <f t="shared" si="28"/>
        <v>#DIV/0!</v>
      </c>
      <c r="BL129" t="str">
        <f>IF(ISBLANK('A2a.  Modified URRT Worksheet 1'!$G$78)=TRUE, "N/A", IF(O129*(1+'A2a.  Modified URRT Worksheet 1'!$G$78)='A2. Rate Change &amp; Enrollment'!P129, "OK", "ERROR"))</f>
        <v>N/A</v>
      </c>
      <c r="BM129" t="str">
        <f>IF(ISBLANK('A2a.  Modified URRT Worksheet 1'!$G$79)=TRUE, "N/A", IF(P129*(1+'A2a.  Modified URRT Worksheet 1'!$G$79)='A2. Rate Change &amp; Enrollment'!Q129, "OK", "ERROR"))</f>
        <v>N/A</v>
      </c>
      <c r="BN129" t="str">
        <f>IF(ISBLANK('A2a.  Modified URRT Worksheet 1'!$G$80)=TRUE, "N/A", IF(Q129*(1+'A2a.  Modified URRT Worksheet 1'!$G$80)='A2. Rate Change &amp; Enrollment'!R129, "OK", "ERROR"))</f>
        <v>N/A</v>
      </c>
      <c r="BO129" t="str">
        <f>IF(ISBLANK('A2a.  Modified URRT Worksheet 1'!$G$81)=TRUE, "N/A", IF(R129*(1+'A2a.  Modified URRT Worksheet 1'!$G$81)='A2. Rate Change &amp; Enrollment'!S129, "OK", "ERROR"))</f>
        <v>N/A</v>
      </c>
      <c r="BP129" t="str">
        <f>IF(ISBLANK('A2a.  Modified URRT Worksheet 1'!$G$82)=TRUE, "N/A", IF(S129*(1+'A2a.  Modified URRT Worksheet 1'!$G$82)='A2. Rate Change &amp; Enrollment'!T129, "OK", "ERROR"))</f>
        <v>N/A</v>
      </c>
      <c r="BQ129" t="str">
        <f>IF(ISBLANK('A2a.  Modified URRT Worksheet 1'!$G$83)=TRUE, "N/A", IF(T129*(1+'A2a.  Modified URRT Worksheet 1'!$G$83)='A2. Rate Change &amp; Enrollment'!U129, "OK", "ERROR"))</f>
        <v>N/A</v>
      </c>
      <c r="BR129" t="str">
        <f>IF(ISBLANK('A2a.  Modified URRT Worksheet 1'!$G$84)=TRUE, "N/A", IF(U129*(1+'A2a.  Modified URRT Worksheet 1'!$G$84)='A2. Rate Change &amp; Enrollment'!V129, "OK", "ERROR"))</f>
        <v>N/A</v>
      </c>
      <c r="BS129" t="str">
        <f>IF(ISBLANK('A2a.  Modified URRT Worksheet 1'!$G$85)=TRUE, "N/A", IF(V129*(1+'A2a.  Modified URRT Worksheet 1'!$G$85)='A2. Rate Change &amp; Enrollment'!W129, "OK", "ERROR"))</f>
        <v>N/A</v>
      </c>
      <c r="BT129" t="str">
        <f>IF(ISBLANK('A2a.  Modified URRT Worksheet 1'!$G$86)=TRUE, "N/A", IF(W129*(1+'A2a.  Modified URRT Worksheet 1'!$G$86)='A2. Rate Change &amp; Enrollment'!X129, "OK", "ERROR"))</f>
        <v>N/A</v>
      </c>
      <c r="BU129" t="str">
        <f>IF(ISBLANK('A2a.  Modified URRT Worksheet 1'!$G$87)=TRUE, "N/A", IF(X129*(1+'A2a.  Modified URRT Worksheet 1'!$G$87)='A2. Rate Change &amp; Enrollment'!Y129, "OK", "ERROR"))</f>
        <v>N/A</v>
      </c>
      <c r="BV129" t="str">
        <f>IF(ISBLANK('A2a.  Modified URRT Worksheet 1'!$G$88)=TRUE, "N/A", IF(Y129*(1+'A2a.  Modified URRT Worksheet 1'!$G$88)='A2. Rate Change &amp; Enrollment'!Z129, "OK", "ERROR"))</f>
        <v>N/A</v>
      </c>
      <c r="BW129" t="str">
        <f t="shared" si="29"/>
        <v>OK</v>
      </c>
      <c r="BY129" s="412">
        <f t="shared" si="30"/>
        <v>0</v>
      </c>
    </row>
    <row r="130" spans="1:77" x14ac:dyDescent="0.35">
      <c r="A130" t="s">
        <v>320</v>
      </c>
      <c r="B130" s="98"/>
      <c r="C130" s="98"/>
      <c r="D130" s="98"/>
      <c r="E130" s="135"/>
      <c r="F130" s="135"/>
      <c r="G130" s="135"/>
      <c r="I130" s="135"/>
      <c r="J130" s="135"/>
      <c r="K130" s="135"/>
      <c r="M130" s="131"/>
      <c r="N130" s="131"/>
      <c r="O130" s="131"/>
      <c r="P130" s="131"/>
      <c r="Q130" s="131"/>
      <c r="R130" s="131"/>
      <c r="S130" s="131"/>
      <c r="T130" s="131"/>
      <c r="U130" s="131"/>
      <c r="V130" s="131"/>
      <c r="W130" s="131"/>
      <c r="X130" s="131"/>
      <c r="Y130" s="131"/>
      <c r="Z130" s="131"/>
      <c r="AB130" s="142" t="e">
        <f t="shared" si="20"/>
        <v>#DIV/0!</v>
      </c>
      <c r="AC130" s="142" t="e">
        <f t="shared" si="21"/>
        <v>#DIV/0!</v>
      </c>
      <c r="AD130" s="6"/>
      <c r="AE130" s="88" t="e">
        <f t="shared" si="22"/>
        <v>#DIV/0!</v>
      </c>
      <c r="AF130" s="142" t="e">
        <f t="shared" si="23"/>
        <v>#DIV/0!</v>
      </c>
      <c r="AH130" s="12" t="e">
        <f t="shared" si="31"/>
        <v>#DIV/0!</v>
      </c>
      <c r="AI130" s="12" t="e">
        <f t="shared" si="32"/>
        <v>#DIV/0!</v>
      </c>
      <c r="AK130" s="409"/>
      <c r="AL130" s="409"/>
      <c r="AM130" s="409"/>
      <c r="AO130" s="177"/>
      <c r="AP130" s="177"/>
      <c r="AQ130" s="177"/>
      <c r="AR130" s="139"/>
      <c r="AS130" s="139"/>
      <c r="AT130" s="139"/>
      <c r="AU130" s="177"/>
      <c r="AV130" s="177"/>
      <c r="AX130" s="411">
        <f t="shared" si="24"/>
        <v>0</v>
      </c>
      <c r="AY130" s="80" t="str">
        <f t="shared" si="25"/>
        <v>OK</v>
      </c>
      <c r="BA130" s="94"/>
      <c r="BB130" s="291"/>
      <c r="BC130" s="94"/>
      <c r="BD130" s="229"/>
      <c r="BE130" s="356"/>
      <c r="BG130" s="6">
        <f t="shared" si="26"/>
        <v>0</v>
      </c>
      <c r="BH130" s="186" t="str">
        <f t="shared" si="27"/>
        <v>N/A</v>
      </c>
      <c r="BI130" s="6" t="str">
        <f t="shared" si="33"/>
        <v>N/A</v>
      </c>
      <c r="BJ130" t="e">
        <f t="shared" si="28"/>
        <v>#DIV/0!</v>
      </c>
      <c r="BL130" t="str">
        <f>IF(ISBLANK('A2a.  Modified URRT Worksheet 1'!$G$78)=TRUE, "N/A", IF(O130*(1+'A2a.  Modified URRT Worksheet 1'!$G$78)='A2. Rate Change &amp; Enrollment'!P130, "OK", "ERROR"))</f>
        <v>N/A</v>
      </c>
      <c r="BM130" t="str">
        <f>IF(ISBLANK('A2a.  Modified URRT Worksheet 1'!$G$79)=TRUE, "N/A", IF(P130*(1+'A2a.  Modified URRT Worksheet 1'!$G$79)='A2. Rate Change &amp; Enrollment'!Q130, "OK", "ERROR"))</f>
        <v>N/A</v>
      </c>
      <c r="BN130" t="str">
        <f>IF(ISBLANK('A2a.  Modified URRT Worksheet 1'!$G$80)=TRUE, "N/A", IF(Q130*(1+'A2a.  Modified URRT Worksheet 1'!$G$80)='A2. Rate Change &amp; Enrollment'!R130, "OK", "ERROR"))</f>
        <v>N/A</v>
      </c>
      <c r="BO130" t="str">
        <f>IF(ISBLANK('A2a.  Modified URRT Worksheet 1'!$G$81)=TRUE, "N/A", IF(R130*(1+'A2a.  Modified URRT Worksheet 1'!$G$81)='A2. Rate Change &amp; Enrollment'!S130, "OK", "ERROR"))</f>
        <v>N/A</v>
      </c>
      <c r="BP130" t="str">
        <f>IF(ISBLANK('A2a.  Modified URRT Worksheet 1'!$G$82)=TRUE, "N/A", IF(S130*(1+'A2a.  Modified URRT Worksheet 1'!$G$82)='A2. Rate Change &amp; Enrollment'!T130, "OK", "ERROR"))</f>
        <v>N/A</v>
      </c>
      <c r="BQ130" t="str">
        <f>IF(ISBLANK('A2a.  Modified URRT Worksheet 1'!$G$83)=TRUE, "N/A", IF(T130*(1+'A2a.  Modified URRT Worksheet 1'!$G$83)='A2. Rate Change &amp; Enrollment'!U130, "OK", "ERROR"))</f>
        <v>N/A</v>
      </c>
      <c r="BR130" t="str">
        <f>IF(ISBLANK('A2a.  Modified URRT Worksheet 1'!$G$84)=TRUE, "N/A", IF(U130*(1+'A2a.  Modified URRT Worksheet 1'!$G$84)='A2. Rate Change &amp; Enrollment'!V130, "OK", "ERROR"))</f>
        <v>N/A</v>
      </c>
      <c r="BS130" t="str">
        <f>IF(ISBLANK('A2a.  Modified URRT Worksheet 1'!$G$85)=TRUE, "N/A", IF(V130*(1+'A2a.  Modified URRT Worksheet 1'!$G$85)='A2. Rate Change &amp; Enrollment'!W130, "OK", "ERROR"))</f>
        <v>N/A</v>
      </c>
      <c r="BT130" t="str">
        <f>IF(ISBLANK('A2a.  Modified URRT Worksheet 1'!$G$86)=TRUE, "N/A", IF(W130*(1+'A2a.  Modified URRT Worksheet 1'!$G$86)='A2. Rate Change &amp; Enrollment'!X130, "OK", "ERROR"))</f>
        <v>N/A</v>
      </c>
      <c r="BU130" t="str">
        <f>IF(ISBLANK('A2a.  Modified URRT Worksheet 1'!$G$87)=TRUE, "N/A", IF(X130*(1+'A2a.  Modified URRT Worksheet 1'!$G$87)='A2. Rate Change &amp; Enrollment'!Y130, "OK", "ERROR"))</f>
        <v>N/A</v>
      </c>
      <c r="BV130" t="str">
        <f>IF(ISBLANK('A2a.  Modified URRT Worksheet 1'!$G$88)=TRUE, "N/A", IF(Y130*(1+'A2a.  Modified URRT Worksheet 1'!$G$88)='A2. Rate Change &amp; Enrollment'!Z130, "OK", "ERROR"))</f>
        <v>N/A</v>
      </c>
      <c r="BW130" t="str">
        <f t="shared" si="29"/>
        <v>OK</v>
      </c>
      <c r="BY130" s="412">
        <f t="shared" si="30"/>
        <v>0</v>
      </c>
    </row>
    <row r="131" spans="1:77" x14ac:dyDescent="0.35">
      <c r="A131" t="s">
        <v>321</v>
      </c>
      <c r="B131" s="98"/>
      <c r="C131" s="98"/>
      <c r="D131" s="98"/>
      <c r="E131" s="135"/>
      <c r="F131" s="135"/>
      <c r="G131" s="135"/>
      <c r="I131" s="135"/>
      <c r="J131" s="135"/>
      <c r="K131" s="135"/>
      <c r="M131" s="131"/>
      <c r="N131" s="131"/>
      <c r="O131" s="131"/>
      <c r="P131" s="131"/>
      <c r="Q131" s="131"/>
      <c r="R131" s="131"/>
      <c r="S131" s="131"/>
      <c r="T131" s="131"/>
      <c r="U131" s="131"/>
      <c r="V131" s="131"/>
      <c r="W131" s="131"/>
      <c r="X131" s="131"/>
      <c r="Y131" s="131"/>
      <c r="Z131" s="131"/>
      <c r="AB131" s="142" t="e">
        <f t="shared" si="20"/>
        <v>#DIV/0!</v>
      </c>
      <c r="AC131" s="142" t="e">
        <f t="shared" si="21"/>
        <v>#DIV/0!</v>
      </c>
      <c r="AD131" s="6"/>
      <c r="AE131" s="88" t="e">
        <f t="shared" si="22"/>
        <v>#DIV/0!</v>
      </c>
      <c r="AF131" s="142" t="e">
        <f t="shared" si="23"/>
        <v>#DIV/0!</v>
      </c>
      <c r="AH131" s="12" t="e">
        <f t="shared" si="31"/>
        <v>#DIV/0!</v>
      </c>
      <c r="AI131" s="12" t="e">
        <f t="shared" si="32"/>
        <v>#DIV/0!</v>
      </c>
      <c r="AK131" s="409"/>
      <c r="AL131" s="409"/>
      <c r="AM131" s="409"/>
      <c r="AO131" s="177"/>
      <c r="AP131" s="177"/>
      <c r="AQ131" s="177"/>
      <c r="AR131" s="139"/>
      <c r="AS131" s="139"/>
      <c r="AT131" s="139"/>
      <c r="AU131" s="177"/>
      <c r="AV131" s="177"/>
      <c r="AX131" s="411">
        <f t="shared" si="24"/>
        <v>0</v>
      </c>
      <c r="AY131" s="80" t="str">
        <f t="shared" si="25"/>
        <v>OK</v>
      </c>
      <c r="BA131" s="94"/>
      <c r="BB131" s="291"/>
      <c r="BC131" s="94"/>
      <c r="BD131" s="229"/>
      <c r="BE131" s="356"/>
      <c r="BG131" s="6">
        <f t="shared" si="26"/>
        <v>0</v>
      </c>
      <c r="BH131" s="186" t="str">
        <f t="shared" si="27"/>
        <v>N/A</v>
      </c>
      <c r="BI131" s="6" t="str">
        <f t="shared" si="33"/>
        <v>N/A</v>
      </c>
      <c r="BJ131" t="e">
        <f t="shared" si="28"/>
        <v>#DIV/0!</v>
      </c>
      <c r="BL131" t="str">
        <f>IF(ISBLANK('A2a.  Modified URRT Worksheet 1'!$G$78)=TRUE, "N/A", IF(O131*(1+'A2a.  Modified URRT Worksheet 1'!$G$78)='A2. Rate Change &amp; Enrollment'!P131, "OK", "ERROR"))</f>
        <v>N/A</v>
      </c>
      <c r="BM131" t="str">
        <f>IF(ISBLANK('A2a.  Modified URRT Worksheet 1'!$G$79)=TRUE, "N/A", IF(P131*(1+'A2a.  Modified URRT Worksheet 1'!$G$79)='A2. Rate Change &amp; Enrollment'!Q131, "OK", "ERROR"))</f>
        <v>N/A</v>
      </c>
      <c r="BN131" t="str">
        <f>IF(ISBLANK('A2a.  Modified URRT Worksheet 1'!$G$80)=TRUE, "N/A", IF(Q131*(1+'A2a.  Modified URRT Worksheet 1'!$G$80)='A2. Rate Change &amp; Enrollment'!R131, "OK", "ERROR"))</f>
        <v>N/A</v>
      </c>
      <c r="BO131" t="str">
        <f>IF(ISBLANK('A2a.  Modified URRT Worksheet 1'!$G$81)=TRUE, "N/A", IF(R131*(1+'A2a.  Modified URRT Worksheet 1'!$G$81)='A2. Rate Change &amp; Enrollment'!S131, "OK", "ERROR"))</f>
        <v>N/A</v>
      </c>
      <c r="BP131" t="str">
        <f>IF(ISBLANK('A2a.  Modified URRT Worksheet 1'!$G$82)=TRUE, "N/A", IF(S131*(1+'A2a.  Modified URRT Worksheet 1'!$G$82)='A2. Rate Change &amp; Enrollment'!T131, "OK", "ERROR"))</f>
        <v>N/A</v>
      </c>
      <c r="BQ131" t="str">
        <f>IF(ISBLANK('A2a.  Modified URRT Worksheet 1'!$G$83)=TRUE, "N/A", IF(T131*(1+'A2a.  Modified URRT Worksheet 1'!$G$83)='A2. Rate Change &amp; Enrollment'!U131, "OK", "ERROR"))</f>
        <v>N/A</v>
      </c>
      <c r="BR131" t="str">
        <f>IF(ISBLANK('A2a.  Modified URRT Worksheet 1'!$G$84)=TRUE, "N/A", IF(U131*(1+'A2a.  Modified URRT Worksheet 1'!$G$84)='A2. Rate Change &amp; Enrollment'!V131, "OK", "ERROR"))</f>
        <v>N/A</v>
      </c>
      <c r="BS131" t="str">
        <f>IF(ISBLANK('A2a.  Modified URRT Worksheet 1'!$G$85)=TRUE, "N/A", IF(V131*(1+'A2a.  Modified URRT Worksheet 1'!$G$85)='A2. Rate Change &amp; Enrollment'!W131, "OK", "ERROR"))</f>
        <v>N/A</v>
      </c>
      <c r="BT131" t="str">
        <f>IF(ISBLANK('A2a.  Modified URRT Worksheet 1'!$G$86)=TRUE, "N/A", IF(W131*(1+'A2a.  Modified URRT Worksheet 1'!$G$86)='A2. Rate Change &amp; Enrollment'!X131, "OK", "ERROR"))</f>
        <v>N/A</v>
      </c>
      <c r="BU131" t="str">
        <f>IF(ISBLANK('A2a.  Modified URRT Worksheet 1'!$G$87)=TRUE, "N/A", IF(X131*(1+'A2a.  Modified URRT Worksheet 1'!$G$87)='A2. Rate Change &amp; Enrollment'!Y131, "OK", "ERROR"))</f>
        <v>N/A</v>
      </c>
      <c r="BV131" t="str">
        <f>IF(ISBLANK('A2a.  Modified URRT Worksheet 1'!$G$88)=TRUE, "N/A", IF(Y131*(1+'A2a.  Modified URRT Worksheet 1'!$G$88)='A2. Rate Change &amp; Enrollment'!Z131, "OK", "ERROR"))</f>
        <v>N/A</v>
      </c>
      <c r="BW131" t="str">
        <f t="shared" si="29"/>
        <v>OK</v>
      </c>
      <c r="BY131" s="412">
        <f t="shared" si="30"/>
        <v>0</v>
      </c>
    </row>
    <row r="132" spans="1:77" x14ac:dyDescent="0.35">
      <c r="A132" t="s">
        <v>322</v>
      </c>
      <c r="B132" s="98"/>
      <c r="C132" s="98"/>
      <c r="D132" s="98"/>
      <c r="E132" s="135"/>
      <c r="F132" s="135"/>
      <c r="G132" s="135"/>
      <c r="I132" s="135"/>
      <c r="J132" s="135"/>
      <c r="K132" s="135"/>
      <c r="M132" s="131"/>
      <c r="N132" s="131"/>
      <c r="O132" s="131"/>
      <c r="P132" s="131"/>
      <c r="Q132" s="131"/>
      <c r="R132" s="131"/>
      <c r="S132" s="131"/>
      <c r="T132" s="131"/>
      <c r="U132" s="131"/>
      <c r="V132" s="131"/>
      <c r="W132" s="131"/>
      <c r="X132" s="131"/>
      <c r="Y132" s="131"/>
      <c r="Z132" s="131"/>
      <c r="AB132" s="142" t="e">
        <f t="shared" si="20"/>
        <v>#DIV/0!</v>
      </c>
      <c r="AC132" s="142" t="e">
        <f t="shared" si="21"/>
        <v>#DIV/0!</v>
      </c>
      <c r="AD132" s="6"/>
      <c r="AE132" s="88" t="e">
        <f t="shared" si="22"/>
        <v>#DIV/0!</v>
      </c>
      <c r="AF132" s="142" t="e">
        <f t="shared" si="23"/>
        <v>#DIV/0!</v>
      </c>
      <c r="AH132" s="12" t="e">
        <f t="shared" si="31"/>
        <v>#DIV/0!</v>
      </c>
      <c r="AI132" s="12" t="e">
        <f t="shared" si="32"/>
        <v>#DIV/0!</v>
      </c>
      <c r="AK132" s="409"/>
      <c r="AL132" s="409"/>
      <c r="AM132" s="409"/>
      <c r="AO132" s="177"/>
      <c r="AP132" s="177"/>
      <c r="AQ132" s="177"/>
      <c r="AR132" s="139"/>
      <c r="AS132" s="139"/>
      <c r="AT132" s="139"/>
      <c r="AU132" s="177"/>
      <c r="AV132" s="177"/>
      <c r="AX132" s="411">
        <f t="shared" si="24"/>
        <v>0</v>
      </c>
      <c r="AY132" s="80" t="str">
        <f t="shared" si="25"/>
        <v>OK</v>
      </c>
      <c r="BA132" s="94"/>
      <c r="BB132" s="291"/>
      <c r="BC132" s="94"/>
      <c r="BD132" s="229"/>
      <c r="BE132" s="356"/>
      <c r="BG132" s="6">
        <f t="shared" si="26"/>
        <v>0</v>
      </c>
      <c r="BH132" s="186" t="str">
        <f t="shared" si="27"/>
        <v>N/A</v>
      </c>
      <c r="BI132" s="6" t="str">
        <f t="shared" si="33"/>
        <v>N/A</v>
      </c>
      <c r="BJ132" t="e">
        <f t="shared" si="28"/>
        <v>#DIV/0!</v>
      </c>
      <c r="BL132" t="str">
        <f>IF(ISBLANK('A2a.  Modified URRT Worksheet 1'!$G$78)=TRUE, "N/A", IF(O132*(1+'A2a.  Modified URRT Worksheet 1'!$G$78)='A2. Rate Change &amp; Enrollment'!P132, "OK", "ERROR"))</f>
        <v>N/A</v>
      </c>
      <c r="BM132" t="str">
        <f>IF(ISBLANK('A2a.  Modified URRT Worksheet 1'!$G$79)=TRUE, "N/A", IF(P132*(1+'A2a.  Modified URRT Worksheet 1'!$G$79)='A2. Rate Change &amp; Enrollment'!Q132, "OK", "ERROR"))</f>
        <v>N/A</v>
      </c>
      <c r="BN132" t="str">
        <f>IF(ISBLANK('A2a.  Modified URRT Worksheet 1'!$G$80)=TRUE, "N/A", IF(Q132*(1+'A2a.  Modified URRT Worksheet 1'!$G$80)='A2. Rate Change &amp; Enrollment'!R132, "OK", "ERROR"))</f>
        <v>N/A</v>
      </c>
      <c r="BO132" t="str">
        <f>IF(ISBLANK('A2a.  Modified URRT Worksheet 1'!$G$81)=TRUE, "N/A", IF(R132*(1+'A2a.  Modified URRT Worksheet 1'!$G$81)='A2. Rate Change &amp; Enrollment'!S132, "OK", "ERROR"))</f>
        <v>N/A</v>
      </c>
      <c r="BP132" t="str">
        <f>IF(ISBLANK('A2a.  Modified URRT Worksheet 1'!$G$82)=TRUE, "N/A", IF(S132*(1+'A2a.  Modified URRT Worksheet 1'!$G$82)='A2. Rate Change &amp; Enrollment'!T132, "OK", "ERROR"))</f>
        <v>N/A</v>
      </c>
      <c r="BQ132" t="str">
        <f>IF(ISBLANK('A2a.  Modified URRT Worksheet 1'!$G$83)=TRUE, "N/A", IF(T132*(1+'A2a.  Modified URRT Worksheet 1'!$G$83)='A2. Rate Change &amp; Enrollment'!U132, "OK", "ERROR"))</f>
        <v>N/A</v>
      </c>
      <c r="BR132" t="str">
        <f>IF(ISBLANK('A2a.  Modified URRT Worksheet 1'!$G$84)=TRUE, "N/A", IF(U132*(1+'A2a.  Modified URRT Worksheet 1'!$G$84)='A2. Rate Change &amp; Enrollment'!V132, "OK", "ERROR"))</f>
        <v>N/A</v>
      </c>
      <c r="BS132" t="str">
        <f>IF(ISBLANK('A2a.  Modified URRT Worksheet 1'!$G$85)=TRUE, "N/A", IF(V132*(1+'A2a.  Modified URRT Worksheet 1'!$G$85)='A2. Rate Change &amp; Enrollment'!W132, "OK", "ERROR"))</f>
        <v>N/A</v>
      </c>
      <c r="BT132" t="str">
        <f>IF(ISBLANK('A2a.  Modified URRT Worksheet 1'!$G$86)=TRUE, "N/A", IF(W132*(1+'A2a.  Modified URRT Worksheet 1'!$G$86)='A2. Rate Change &amp; Enrollment'!X132, "OK", "ERROR"))</f>
        <v>N/A</v>
      </c>
      <c r="BU132" t="str">
        <f>IF(ISBLANK('A2a.  Modified URRT Worksheet 1'!$G$87)=TRUE, "N/A", IF(X132*(1+'A2a.  Modified URRT Worksheet 1'!$G$87)='A2. Rate Change &amp; Enrollment'!Y132, "OK", "ERROR"))</f>
        <v>N/A</v>
      </c>
      <c r="BV132" t="str">
        <f>IF(ISBLANK('A2a.  Modified URRT Worksheet 1'!$G$88)=TRUE, "N/A", IF(Y132*(1+'A2a.  Modified URRT Worksheet 1'!$G$88)='A2. Rate Change &amp; Enrollment'!Z132, "OK", "ERROR"))</f>
        <v>N/A</v>
      </c>
      <c r="BW132" t="str">
        <f t="shared" si="29"/>
        <v>OK</v>
      </c>
      <c r="BY132" s="412">
        <f t="shared" si="30"/>
        <v>0</v>
      </c>
    </row>
    <row r="133" spans="1:77" x14ac:dyDescent="0.35">
      <c r="A133" t="s">
        <v>323</v>
      </c>
      <c r="B133" s="98"/>
      <c r="C133" s="98"/>
      <c r="D133" s="98"/>
      <c r="E133" s="135"/>
      <c r="F133" s="135"/>
      <c r="G133" s="135"/>
      <c r="I133" s="135"/>
      <c r="J133" s="135"/>
      <c r="K133" s="135"/>
      <c r="M133" s="131"/>
      <c r="N133" s="131"/>
      <c r="O133" s="131"/>
      <c r="P133" s="131"/>
      <c r="Q133" s="131"/>
      <c r="R133" s="131"/>
      <c r="S133" s="131"/>
      <c r="T133" s="131"/>
      <c r="U133" s="131"/>
      <c r="V133" s="131"/>
      <c r="W133" s="131"/>
      <c r="X133" s="131"/>
      <c r="Y133" s="131"/>
      <c r="Z133" s="131"/>
      <c r="AB133" s="142" t="e">
        <f t="shared" si="20"/>
        <v>#DIV/0!</v>
      </c>
      <c r="AC133" s="142" t="e">
        <f t="shared" si="21"/>
        <v>#DIV/0!</v>
      </c>
      <c r="AD133" s="6"/>
      <c r="AE133" s="88" t="e">
        <f t="shared" si="22"/>
        <v>#DIV/0!</v>
      </c>
      <c r="AF133" s="142" t="e">
        <f t="shared" si="23"/>
        <v>#DIV/0!</v>
      </c>
      <c r="AH133" s="12" t="e">
        <f t="shared" si="31"/>
        <v>#DIV/0!</v>
      </c>
      <c r="AI133" s="12" t="e">
        <f t="shared" si="32"/>
        <v>#DIV/0!</v>
      </c>
      <c r="AK133" s="409"/>
      <c r="AL133" s="409"/>
      <c r="AM133" s="409"/>
      <c r="AO133" s="177"/>
      <c r="AP133" s="177"/>
      <c r="AQ133" s="177"/>
      <c r="AR133" s="139"/>
      <c r="AS133" s="139"/>
      <c r="AT133" s="139"/>
      <c r="AU133" s="177"/>
      <c r="AV133" s="177"/>
      <c r="AX133" s="411">
        <f t="shared" si="24"/>
        <v>0</v>
      </c>
      <c r="AY133" s="80" t="str">
        <f t="shared" si="25"/>
        <v>OK</v>
      </c>
      <c r="BA133" s="94"/>
      <c r="BB133" s="291"/>
      <c r="BC133" s="94"/>
      <c r="BD133" s="229"/>
      <c r="BE133" s="356"/>
      <c r="BG133" s="6">
        <f t="shared" si="26"/>
        <v>0</v>
      </c>
      <c r="BH133" s="186" t="str">
        <f t="shared" si="27"/>
        <v>N/A</v>
      </c>
      <c r="BI133" s="6" t="str">
        <f t="shared" si="33"/>
        <v>N/A</v>
      </c>
      <c r="BJ133" t="e">
        <f t="shared" si="28"/>
        <v>#DIV/0!</v>
      </c>
      <c r="BL133" t="str">
        <f>IF(ISBLANK('A2a.  Modified URRT Worksheet 1'!$G$78)=TRUE, "N/A", IF(O133*(1+'A2a.  Modified URRT Worksheet 1'!$G$78)='A2. Rate Change &amp; Enrollment'!P133, "OK", "ERROR"))</f>
        <v>N/A</v>
      </c>
      <c r="BM133" t="str">
        <f>IF(ISBLANK('A2a.  Modified URRT Worksheet 1'!$G$79)=TRUE, "N/A", IF(P133*(1+'A2a.  Modified URRT Worksheet 1'!$G$79)='A2. Rate Change &amp; Enrollment'!Q133, "OK", "ERROR"))</f>
        <v>N/A</v>
      </c>
      <c r="BN133" t="str">
        <f>IF(ISBLANK('A2a.  Modified URRT Worksheet 1'!$G$80)=TRUE, "N/A", IF(Q133*(1+'A2a.  Modified URRT Worksheet 1'!$G$80)='A2. Rate Change &amp; Enrollment'!R133, "OK", "ERROR"))</f>
        <v>N/A</v>
      </c>
      <c r="BO133" t="str">
        <f>IF(ISBLANK('A2a.  Modified URRT Worksheet 1'!$G$81)=TRUE, "N/A", IF(R133*(1+'A2a.  Modified URRT Worksheet 1'!$G$81)='A2. Rate Change &amp; Enrollment'!S133, "OK", "ERROR"))</f>
        <v>N/A</v>
      </c>
      <c r="BP133" t="str">
        <f>IF(ISBLANK('A2a.  Modified URRT Worksheet 1'!$G$82)=TRUE, "N/A", IF(S133*(1+'A2a.  Modified URRT Worksheet 1'!$G$82)='A2. Rate Change &amp; Enrollment'!T133, "OK", "ERROR"))</f>
        <v>N/A</v>
      </c>
      <c r="BQ133" t="str">
        <f>IF(ISBLANK('A2a.  Modified URRT Worksheet 1'!$G$83)=TRUE, "N/A", IF(T133*(1+'A2a.  Modified URRT Worksheet 1'!$G$83)='A2. Rate Change &amp; Enrollment'!U133, "OK", "ERROR"))</f>
        <v>N/A</v>
      </c>
      <c r="BR133" t="str">
        <f>IF(ISBLANK('A2a.  Modified URRT Worksheet 1'!$G$84)=TRUE, "N/A", IF(U133*(1+'A2a.  Modified URRT Worksheet 1'!$G$84)='A2. Rate Change &amp; Enrollment'!V133, "OK", "ERROR"))</f>
        <v>N/A</v>
      </c>
      <c r="BS133" t="str">
        <f>IF(ISBLANK('A2a.  Modified URRT Worksheet 1'!$G$85)=TRUE, "N/A", IF(V133*(1+'A2a.  Modified URRT Worksheet 1'!$G$85)='A2. Rate Change &amp; Enrollment'!W133, "OK", "ERROR"))</f>
        <v>N/A</v>
      </c>
      <c r="BT133" t="str">
        <f>IF(ISBLANK('A2a.  Modified URRT Worksheet 1'!$G$86)=TRUE, "N/A", IF(W133*(1+'A2a.  Modified URRT Worksheet 1'!$G$86)='A2. Rate Change &amp; Enrollment'!X133, "OK", "ERROR"))</f>
        <v>N/A</v>
      </c>
      <c r="BU133" t="str">
        <f>IF(ISBLANK('A2a.  Modified URRT Worksheet 1'!$G$87)=TRUE, "N/A", IF(X133*(1+'A2a.  Modified URRT Worksheet 1'!$G$87)='A2. Rate Change &amp; Enrollment'!Y133, "OK", "ERROR"))</f>
        <v>N/A</v>
      </c>
      <c r="BV133" t="str">
        <f>IF(ISBLANK('A2a.  Modified URRT Worksheet 1'!$G$88)=TRUE, "N/A", IF(Y133*(1+'A2a.  Modified URRT Worksheet 1'!$G$88)='A2. Rate Change &amp; Enrollment'!Z133, "OK", "ERROR"))</f>
        <v>N/A</v>
      </c>
      <c r="BW133" t="str">
        <f t="shared" si="29"/>
        <v>OK</v>
      </c>
      <c r="BY133" s="412">
        <f t="shared" si="30"/>
        <v>0</v>
      </c>
    </row>
    <row r="134" spans="1:77" x14ac:dyDescent="0.35">
      <c r="A134" t="s">
        <v>324</v>
      </c>
      <c r="B134" s="98"/>
      <c r="C134" s="98"/>
      <c r="D134" s="98"/>
      <c r="E134" s="135"/>
      <c r="F134" s="135"/>
      <c r="G134" s="135"/>
      <c r="I134" s="135"/>
      <c r="J134" s="135"/>
      <c r="K134" s="135"/>
      <c r="M134" s="131"/>
      <c r="N134" s="131"/>
      <c r="O134" s="131"/>
      <c r="P134" s="131"/>
      <c r="Q134" s="131"/>
      <c r="R134" s="131"/>
      <c r="S134" s="131"/>
      <c r="T134" s="131"/>
      <c r="U134" s="131"/>
      <c r="V134" s="131"/>
      <c r="W134" s="131"/>
      <c r="X134" s="131"/>
      <c r="Y134" s="131"/>
      <c r="Z134" s="131"/>
      <c r="AB134" s="142" t="e">
        <f t="shared" si="20"/>
        <v>#DIV/0!</v>
      </c>
      <c r="AC134" s="142" t="e">
        <f t="shared" si="21"/>
        <v>#DIV/0!</v>
      </c>
      <c r="AD134" s="6"/>
      <c r="AE134" s="88" t="e">
        <f t="shared" si="22"/>
        <v>#DIV/0!</v>
      </c>
      <c r="AF134" s="142" t="e">
        <f t="shared" si="23"/>
        <v>#DIV/0!</v>
      </c>
      <c r="AH134" s="12" t="e">
        <f t="shared" si="31"/>
        <v>#DIV/0!</v>
      </c>
      <c r="AI134" s="12" t="e">
        <f t="shared" si="32"/>
        <v>#DIV/0!</v>
      </c>
      <c r="AK134" s="409"/>
      <c r="AL134" s="409"/>
      <c r="AM134" s="409"/>
      <c r="AO134" s="177"/>
      <c r="AP134" s="177"/>
      <c r="AQ134" s="177"/>
      <c r="AR134" s="139"/>
      <c r="AS134" s="139"/>
      <c r="AT134" s="139"/>
      <c r="AU134" s="177"/>
      <c r="AV134" s="177"/>
      <c r="AX134" s="411">
        <f t="shared" si="24"/>
        <v>0</v>
      </c>
      <c r="AY134" s="80" t="str">
        <f t="shared" si="25"/>
        <v>OK</v>
      </c>
      <c r="BA134" s="94"/>
      <c r="BB134" s="291"/>
      <c r="BC134" s="94"/>
      <c r="BD134" s="229"/>
      <c r="BE134" s="356"/>
      <c r="BG134" s="6">
        <f t="shared" si="26"/>
        <v>0</v>
      </c>
      <c r="BH134" s="186" t="str">
        <f t="shared" si="27"/>
        <v>N/A</v>
      </c>
      <c r="BI134" s="6" t="str">
        <f t="shared" si="33"/>
        <v>N/A</v>
      </c>
      <c r="BJ134" t="e">
        <f t="shared" si="28"/>
        <v>#DIV/0!</v>
      </c>
      <c r="BL134" t="str">
        <f>IF(ISBLANK('A2a.  Modified URRT Worksheet 1'!$G$78)=TRUE, "N/A", IF(O134*(1+'A2a.  Modified URRT Worksheet 1'!$G$78)='A2. Rate Change &amp; Enrollment'!P134, "OK", "ERROR"))</f>
        <v>N/A</v>
      </c>
      <c r="BM134" t="str">
        <f>IF(ISBLANK('A2a.  Modified URRT Worksheet 1'!$G$79)=TRUE, "N/A", IF(P134*(1+'A2a.  Modified URRT Worksheet 1'!$G$79)='A2. Rate Change &amp; Enrollment'!Q134, "OK", "ERROR"))</f>
        <v>N/A</v>
      </c>
      <c r="BN134" t="str">
        <f>IF(ISBLANK('A2a.  Modified URRT Worksheet 1'!$G$80)=TRUE, "N/A", IF(Q134*(1+'A2a.  Modified URRT Worksheet 1'!$G$80)='A2. Rate Change &amp; Enrollment'!R134, "OK", "ERROR"))</f>
        <v>N/A</v>
      </c>
      <c r="BO134" t="str">
        <f>IF(ISBLANK('A2a.  Modified URRT Worksheet 1'!$G$81)=TRUE, "N/A", IF(R134*(1+'A2a.  Modified URRT Worksheet 1'!$G$81)='A2. Rate Change &amp; Enrollment'!S134, "OK", "ERROR"))</f>
        <v>N/A</v>
      </c>
      <c r="BP134" t="str">
        <f>IF(ISBLANK('A2a.  Modified URRT Worksheet 1'!$G$82)=TRUE, "N/A", IF(S134*(1+'A2a.  Modified URRT Worksheet 1'!$G$82)='A2. Rate Change &amp; Enrollment'!T134, "OK", "ERROR"))</f>
        <v>N/A</v>
      </c>
      <c r="BQ134" t="str">
        <f>IF(ISBLANK('A2a.  Modified URRT Worksheet 1'!$G$83)=TRUE, "N/A", IF(T134*(1+'A2a.  Modified URRT Worksheet 1'!$G$83)='A2. Rate Change &amp; Enrollment'!U134, "OK", "ERROR"))</f>
        <v>N/A</v>
      </c>
      <c r="BR134" t="str">
        <f>IF(ISBLANK('A2a.  Modified URRT Worksheet 1'!$G$84)=TRUE, "N/A", IF(U134*(1+'A2a.  Modified URRT Worksheet 1'!$G$84)='A2. Rate Change &amp; Enrollment'!V134, "OK", "ERROR"))</f>
        <v>N/A</v>
      </c>
      <c r="BS134" t="str">
        <f>IF(ISBLANK('A2a.  Modified URRT Worksheet 1'!$G$85)=TRUE, "N/A", IF(V134*(1+'A2a.  Modified URRT Worksheet 1'!$G$85)='A2. Rate Change &amp; Enrollment'!W134, "OK", "ERROR"))</f>
        <v>N/A</v>
      </c>
      <c r="BT134" t="str">
        <f>IF(ISBLANK('A2a.  Modified URRT Worksheet 1'!$G$86)=TRUE, "N/A", IF(W134*(1+'A2a.  Modified URRT Worksheet 1'!$G$86)='A2. Rate Change &amp; Enrollment'!X134, "OK", "ERROR"))</f>
        <v>N/A</v>
      </c>
      <c r="BU134" t="str">
        <f>IF(ISBLANK('A2a.  Modified URRT Worksheet 1'!$G$87)=TRUE, "N/A", IF(X134*(1+'A2a.  Modified URRT Worksheet 1'!$G$87)='A2. Rate Change &amp; Enrollment'!Y134, "OK", "ERROR"))</f>
        <v>N/A</v>
      </c>
      <c r="BV134" t="str">
        <f>IF(ISBLANK('A2a.  Modified URRT Worksheet 1'!$G$88)=TRUE, "N/A", IF(Y134*(1+'A2a.  Modified URRT Worksheet 1'!$G$88)='A2. Rate Change &amp; Enrollment'!Z134, "OK", "ERROR"))</f>
        <v>N/A</v>
      </c>
      <c r="BW134" t="str">
        <f t="shared" si="29"/>
        <v>OK</v>
      </c>
      <c r="BY134" s="412">
        <f t="shared" si="30"/>
        <v>0</v>
      </c>
    </row>
    <row r="135" spans="1:77" x14ac:dyDescent="0.35">
      <c r="A135" t="s">
        <v>325</v>
      </c>
      <c r="B135" s="98"/>
      <c r="C135" s="98"/>
      <c r="D135" s="98"/>
      <c r="E135" s="135"/>
      <c r="F135" s="135"/>
      <c r="G135" s="135"/>
      <c r="I135" s="135"/>
      <c r="J135" s="135"/>
      <c r="K135" s="135"/>
      <c r="M135" s="131"/>
      <c r="N135" s="131"/>
      <c r="O135" s="131"/>
      <c r="P135" s="131"/>
      <c r="Q135" s="131"/>
      <c r="R135" s="131"/>
      <c r="S135" s="131"/>
      <c r="T135" s="131"/>
      <c r="U135" s="131"/>
      <c r="V135" s="131"/>
      <c r="W135" s="131"/>
      <c r="X135" s="131"/>
      <c r="Y135" s="131"/>
      <c r="Z135" s="131"/>
      <c r="AB135" s="142" t="e">
        <f t="shared" si="20"/>
        <v>#DIV/0!</v>
      </c>
      <c r="AC135" s="142" t="e">
        <f t="shared" si="21"/>
        <v>#DIV/0!</v>
      </c>
      <c r="AD135" s="6"/>
      <c r="AE135" s="88" t="e">
        <f t="shared" si="22"/>
        <v>#DIV/0!</v>
      </c>
      <c r="AF135" s="142" t="e">
        <f t="shared" si="23"/>
        <v>#DIV/0!</v>
      </c>
      <c r="AH135" s="12" t="e">
        <f t="shared" si="31"/>
        <v>#DIV/0!</v>
      </c>
      <c r="AI135" s="12" t="e">
        <f t="shared" si="32"/>
        <v>#DIV/0!</v>
      </c>
      <c r="AK135" s="409"/>
      <c r="AL135" s="409"/>
      <c r="AM135" s="409"/>
      <c r="AO135" s="177"/>
      <c r="AP135" s="177"/>
      <c r="AQ135" s="177"/>
      <c r="AR135" s="139"/>
      <c r="AS135" s="139"/>
      <c r="AT135" s="139"/>
      <c r="AU135" s="177"/>
      <c r="AV135" s="177"/>
      <c r="AX135" s="411">
        <f t="shared" si="24"/>
        <v>0</v>
      </c>
      <c r="AY135" s="80" t="str">
        <f t="shared" si="25"/>
        <v>OK</v>
      </c>
      <c r="BA135" s="94"/>
      <c r="BB135" s="291"/>
      <c r="BC135" s="94"/>
      <c r="BD135" s="229"/>
      <c r="BE135" s="356"/>
      <c r="BG135" s="6">
        <f t="shared" si="26"/>
        <v>0</v>
      </c>
      <c r="BH135" s="186" t="str">
        <f t="shared" si="27"/>
        <v>N/A</v>
      </c>
      <c r="BI135" s="6" t="str">
        <f t="shared" si="33"/>
        <v>N/A</v>
      </c>
      <c r="BJ135" t="e">
        <f t="shared" si="28"/>
        <v>#DIV/0!</v>
      </c>
      <c r="BL135" t="str">
        <f>IF(ISBLANK('A2a.  Modified URRT Worksheet 1'!$G$78)=TRUE, "N/A", IF(O135*(1+'A2a.  Modified URRT Worksheet 1'!$G$78)='A2. Rate Change &amp; Enrollment'!P135, "OK", "ERROR"))</f>
        <v>N/A</v>
      </c>
      <c r="BM135" t="str">
        <f>IF(ISBLANK('A2a.  Modified URRT Worksheet 1'!$G$79)=TRUE, "N/A", IF(P135*(1+'A2a.  Modified URRT Worksheet 1'!$G$79)='A2. Rate Change &amp; Enrollment'!Q135, "OK", "ERROR"))</f>
        <v>N/A</v>
      </c>
      <c r="BN135" t="str">
        <f>IF(ISBLANK('A2a.  Modified URRT Worksheet 1'!$G$80)=TRUE, "N/A", IF(Q135*(1+'A2a.  Modified URRT Worksheet 1'!$G$80)='A2. Rate Change &amp; Enrollment'!R135, "OK", "ERROR"))</f>
        <v>N/A</v>
      </c>
      <c r="BO135" t="str">
        <f>IF(ISBLANK('A2a.  Modified URRT Worksheet 1'!$G$81)=TRUE, "N/A", IF(R135*(1+'A2a.  Modified URRT Worksheet 1'!$G$81)='A2. Rate Change &amp; Enrollment'!S135, "OK", "ERROR"))</f>
        <v>N/A</v>
      </c>
      <c r="BP135" t="str">
        <f>IF(ISBLANK('A2a.  Modified URRT Worksheet 1'!$G$82)=TRUE, "N/A", IF(S135*(1+'A2a.  Modified URRT Worksheet 1'!$G$82)='A2. Rate Change &amp; Enrollment'!T135, "OK", "ERROR"))</f>
        <v>N/A</v>
      </c>
      <c r="BQ135" t="str">
        <f>IF(ISBLANK('A2a.  Modified URRT Worksheet 1'!$G$83)=TRUE, "N/A", IF(T135*(1+'A2a.  Modified URRT Worksheet 1'!$G$83)='A2. Rate Change &amp; Enrollment'!U135, "OK", "ERROR"))</f>
        <v>N/A</v>
      </c>
      <c r="BR135" t="str">
        <f>IF(ISBLANK('A2a.  Modified URRT Worksheet 1'!$G$84)=TRUE, "N/A", IF(U135*(1+'A2a.  Modified URRT Worksheet 1'!$G$84)='A2. Rate Change &amp; Enrollment'!V135, "OK", "ERROR"))</f>
        <v>N/A</v>
      </c>
      <c r="BS135" t="str">
        <f>IF(ISBLANK('A2a.  Modified URRT Worksheet 1'!$G$85)=TRUE, "N/A", IF(V135*(1+'A2a.  Modified URRT Worksheet 1'!$G$85)='A2. Rate Change &amp; Enrollment'!W135, "OK", "ERROR"))</f>
        <v>N/A</v>
      </c>
      <c r="BT135" t="str">
        <f>IF(ISBLANK('A2a.  Modified URRT Worksheet 1'!$G$86)=TRUE, "N/A", IF(W135*(1+'A2a.  Modified URRT Worksheet 1'!$G$86)='A2. Rate Change &amp; Enrollment'!X135, "OK", "ERROR"))</f>
        <v>N/A</v>
      </c>
      <c r="BU135" t="str">
        <f>IF(ISBLANK('A2a.  Modified URRT Worksheet 1'!$G$87)=TRUE, "N/A", IF(X135*(1+'A2a.  Modified URRT Worksheet 1'!$G$87)='A2. Rate Change &amp; Enrollment'!Y135, "OK", "ERROR"))</f>
        <v>N/A</v>
      </c>
      <c r="BV135" t="str">
        <f>IF(ISBLANK('A2a.  Modified URRT Worksheet 1'!$G$88)=TRUE, "N/A", IF(Y135*(1+'A2a.  Modified URRT Worksheet 1'!$G$88)='A2. Rate Change &amp; Enrollment'!Z135, "OK", "ERROR"))</f>
        <v>N/A</v>
      </c>
      <c r="BW135" t="str">
        <f t="shared" si="29"/>
        <v>OK</v>
      </c>
      <c r="BY135" s="412">
        <f t="shared" si="30"/>
        <v>0</v>
      </c>
    </row>
    <row r="136" spans="1:77" x14ac:dyDescent="0.35">
      <c r="A136" t="s">
        <v>326</v>
      </c>
      <c r="B136" s="98"/>
      <c r="C136" s="98"/>
      <c r="D136" s="98"/>
      <c r="E136" s="135"/>
      <c r="F136" s="135"/>
      <c r="G136" s="135"/>
      <c r="I136" s="135"/>
      <c r="J136" s="135"/>
      <c r="K136" s="135"/>
      <c r="M136" s="131"/>
      <c r="N136" s="131"/>
      <c r="O136" s="131"/>
      <c r="P136" s="131"/>
      <c r="Q136" s="131"/>
      <c r="R136" s="131"/>
      <c r="S136" s="131"/>
      <c r="T136" s="131"/>
      <c r="U136" s="131"/>
      <c r="V136" s="131"/>
      <c r="W136" s="131"/>
      <c r="X136" s="131"/>
      <c r="Y136" s="131"/>
      <c r="Z136" s="131"/>
      <c r="AB136" s="142" t="e">
        <f t="shared" si="20"/>
        <v>#DIV/0!</v>
      </c>
      <c r="AC136" s="142" t="e">
        <f t="shared" si="21"/>
        <v>#DIV/0!</v>
      </c>
      <c r="AD136" s="6"/>
      <c r="AE136" s="88" t="e">
        <f t="shared" si="22"/>
        <v>#DIV/0!</v>
      </c>
      <c r="AF136" s="142" t="e">
        <f t="shared" si="23"/>
        <v>#DIV/0!</v>
      </c>
      <c r="AH136" s="12" t="e">
        <f t="shared" si="31"/>
        <v>#DIV/0!</v>
      </c>
      <c r="AI136" s="12" t="e">
        <f t="shared" si="32"/>
        <v>#DIV/0!</v>
      </c>
      <c r="AK136" s="409"/>
      <c r="AL136" s="409"/>
      <c r="AM136" s="409"/>
      <c r="AO136" s="177"/>
      <c r="AP136" s="177"/>
      <c r="AQ136" s="177"/>
      <c r="AR136" s="139"/>
      <c r="AS136" s="139"/>
      <c r="AT136" s="139"/>
      <c r="AU136" s="177"/>
      <c r="AV136" s="177"/>
      <c r="AX136" s="411">
        <f t="shared" si="24"/>
        <v>0</v>
      </c>
      <c r="AY136" s="80" t="str">
        <f t="shared" si="25"/>
        <v>OK</v>
      </c>
      <c r="BA136" s="94"/>
      <c r="BB136" s="291"/>
      <c r="BC136" s="94"/>
      <c r="BD136" s="229"/>
      <c r="BE136" s="356"/>
      <c r="BG136" s="6">
        <f t="shared" si="26"/>
        <v>0</v>
      </c>
      <c r="BH136" s="186" t="str">
        <f t="shared" si="27"/>
        <v>N/A</v>
      </c>
      <c r="BI136" s="6" t="str">
        <f t="shared" si="33"/>
        <v>N/A</v>
      </c>
      <c r="BJ136" t="e">
        <f t="shared" si="28"/>
        <v>#DIV/0!</v>
      </c>
      <c r="BL136" t="str">
        <f>IF(ISBLANK('A2a.  Modified URRT Worksheet 1'!$G$78)=TRUE, "N/A", IF(O136*(1+'A2a.  Modified URRT Worksheet 1'!$G$78)='A2. Rate Change &amp; Enrollment'!P136, "OK", "ERROR"))</f>
        <v>N/A</v>
      </c>
      <c r="BM136" t="str">
        <f>IF(ISBLANK('A2a.  Modified URRT Worksheet 1'!$G$79)=TRUE, "N/A", IF(P136*(1+'A2a.  Modified URRT Worksheet 1'!$G$79)='A2. Rate Change &amp; Enrollment'!Q136, "OK", "ERROR"))</f>
        <v>N/A</v>
      </c>
      <c r="BN136" t="str">
        <f>IF(ISBLANK('A2a.  Modified URRT Worksheet 1'!$G$80)=TRUE, "N/A", IF(Q136*(1+'A2a.  Modified URRT Worksheet 1'!$G$80)='A2. Rate Change &amp; Enrollment'!R136, "OK", "ERROR"))</f>
        <v>N/A</v>
      </c>
      <c r="BO136" t="str">
        <f>IF(ISBLANK('A2a.  Modified URRT Worksheet 1'!$G$81)=TRUE, "N/A", IF(R136*(1+'A2a.  Modified URRT Worksheet 1'!$G$81)='A2. Rate Change &amp; Enrollment'!S136, "OK", "ERROR"))</f>
        <v>N/A</v>
      </c>
      <c r="BP136" t="str">
        <f>IF(ISBLANK('A2a.  Modified URRT Worksheet 1'!$G$82)=TRUE, "N/A", IF(S136*(1+'A2a.  Modified URRT Worksheet 1'!$G$82)='A2. Rate Change &amp; Enrollment'!T136, "OK", "ERROR"))</f>
        <v>N/A</v>
      </c>
      <c r="BQ136" t="str">
        <f>IF(ISBLANK('A2a.  Modified URRT Worksheet 1'!$G$83)=TRUE, "N/A", IF(T136*(1+'A2a.  Modified URRT Worksheet 1'!$G$83)='A2. Rate Change &amp; Enrollment'!U136, "OK", "ERROR"))</f>
        <v>N/A</v>
      </c>
      <c r="BR136" t="str">
        <f>IF(ISBLANK('A2a.  Modified URRT Worksheet 1'!$G$84)=TRUE, "N/A", IF(U136*(1+'A2a.  Modified URRT Worksheet 1'!$G$84)='A2. Rate Change &amp; Enrollment'!V136, "OK", "ERROR"))</f>
        <v>N/A</v>
      </c>
      <c r="BS136" t="str">
        <f>IF(ISBLANK('A2a.  Modified URRT Worksheet 1'!$G$85)=TRUE, "N/A", IF(V136*(1+'A2a.  Modified URRT Worksheet 1'!$G$85)='A2. Rate Change &amp; Enrollment'!W136, "OK", "ERROR"))</f>
        <v>N/A</v>
      </c>
      <c r="BT136" t="str">
        <f>IF(ISBLANK('A2a.  Modified URRT Worksheet 1'!$G$86)=TRUE, "N/A", IF(W136*(1+'A2a.  Modified URRT Worksheet 1'!$G$86)='A2. Rate Change &amp; Enrollment'!X136, "OK", "ERROR"))</f>
        <v>N/A</v>
      </c>
      <c r="BU136" t="str">
        <f>IF(ISBLANK('A2a.  Modified URRT Worksheet 1'!$G$87)=TRUE, "N/A", IF(X136*(1+'A2a.  Modified URRT Worksheet 1'!$G$87)='A2. Rate Change &amp; Enrollment'!Y136, "OK", "ERROR"))</f>
        <v>N/A</v>
      </c>
      <c r="BV136" t="str">
        <f>IF(ISBLANK('A2a.  Modified URRT Worksheet 1'!$G$88)=TRUE, "N/A", IF(Y136*(1+'A2a.  Modified URRT Worksheet 1'!$G$88)='A2. Rate Change &amp; Enrollment'!Z136, "OK", "ERROR"))</f>
        <v>N/A</v>
      </c>
      <c r="BW136" t="str">
        <f t="shared" si="29"/>
        <v>OK</v>
      </c>
      <c r="BY136" s="412">
        <f t="shared" si="30"/>
        <v>0</v>
      </c>
    </row>
    <row r="137" spans="1:77" x14ac:dyDescent="0.35">
      <c r="A137" t="s">
        <v>327</v>
      </c>
      <c r="B137" s="98"/>
      <c r="C137" s="98"/>
      <c r="D137" s="98"/>
      <c r="E137" s="135"/>
      <c r="F137" s="135"/>
      <c r="G137" s="135"/>
      <c r="I137" s="135"/>
      <c r="J137" s="135"/>
      <c r="K137" s="135"/>
      <c r="M137" s="131"/>
      <c r="N137" s="131"/>
      <c r="O137" s="131"/>
      <c r="P137" s="131"/>
      <c r="Q137" s="131"/>
      <c r="R137" s="131"/>
      <c r="S137" s="131"/>
      <c r="T137" s="131"/>
      <c r="U137" s="131"/>
      <c r="V137" s="131"/>
      <c r="W137" s="131"/>
      <c r="X137" s="131"/>
      <c r="Y137" s="131"/>
      <c r="Z137" s="131"/>
      <c r="AB137" s="142" t="e">
        <f t="shared" si="20"/>
        <v>#DIV/0!</v>
      </c>
      <c r="AC137" s="142" t="e">
        <f t="shared" si="21"/>
        <v>#DIV/0!</v>
      </c>
      <c r="AD137" s="6"/>
      <c r="AE137" s="88" t="e">
        <f t="shared" si="22"/>
        <v>#DIV/0!</v>
      </c>
      <c r="AF137" s="142" t="e">
        <f t="shared" si="23"/>
        <v>#DIV/0!</v>
      </c>
      <c r="AH137" s="12" t="e">
        <f t="shared" si="31"/>
        <v>#DIV/0!</v>
      </c>
      <c r="AI137" s="12" t="e">
        <f t="shared" si="32"/>
        <v>#DIV/0!</v>
      </c>
      <c r="AK137" s="409"/>
      <c r="AL137" s="409"/>
      <c r="AM137" s="409"/>
      <c r="AO137" s="177"/>
      <c r="AP137" s="177"/>
      <c r="AQ137" s="177"/>
      <c r="AR137" s="139"/>
      <c r="AS137" s="139"/>
      <c r="AT137" s="139"/>
      <c r="AU137" s="177"/>
      <c r="AV137" s="177"/>
      <c r="AX137" s="411">
        <f t="shared" si="24"/>
        <v>0</v>
      </c>
      <c r="AY137" s="80" t="str">
        <f t="shared" si="25"/>
        <v>OK</v>
      </c>
      <c r="BA137" s="94"/>
      <c r="BB137" s="291"/>
      <c r="BC137" s="94"/>
      <c r="BD137" s="229"/>
      <c r="BE137" s="356"/>
      <c r="BG137" s="6">
        <f t="shared" si="26"/>
        <v>0</v>
      </c>
      <c r="BH137" s="186" t="str">
        <f t="shared" si="27"/>
        <v>N/A</v>
      </c>
      <c r="BI137" s="6" t="str">
        <f t="shared" si="33"/>
        <v>N/A</v>
      </c>
      <c r="BJ137" t="e">
        <f t="shared" si="28"/>
        <v>#DIV/0!</v>
      </c>
      <c r="BL137" t="str">
        <f>IF(ISBLANK('A2a.  Modified URRT Worksheet 1'!$G$78)=TRUE, "N/A", IF(O137*(1+'A2a.  Modified URRT Worksheet 1'!$G$78)='A2. Rate Change &amp; Enrollment'!P137, "OK", "ERROR"))</f>
        <v>N/A</v>
      </c>
      <c r="BM137" t="str">
        <f>IF(ISBLANK('A2a.  Modified URRT Worksheet 1'!$G$79)=TRUE, "N/A", IF(P137*(1+'A2a.  Modified URRT Worksheet 1'!$G$79)='A2. Rate Change &amp; Enrollment'!Q137, "OK", "ERROR"))</f>
        <v>N/A</v>
      </c>
      <c r="BN137" t="str">
        <f>IF(ISBLANK('A2a.  Modified URRT Worksheet 1'!$G$80)=TRUE, "N/A", IF(Q137*(1+'A2a.  Modified URRT Worksheet 1'!$G$80)='A2. Rate Change &amp; Enrollment'!R137, "OK", "ERROR"))</f>
        <v>N/A</v>
      </c>
      <c r="BO137" t="str">
        <f>IF(ISBLANK('A2a.  Modified URRT Worksheet 1'!$G$81)=TRUE, "N/A", IF(R137*(1+'A2a.  Modified URRT Worksheet 1'!$G$81)='A2. Rate Change &amp; Enrollment'!S137, "OK", "ERROR"))</f>
        <v>N/A</v>
      </c>
      <c r="BP137" t="str">
        <f>IF(ISBLANK('A2a.  Modified URRT Worksheet 1'!$G$82)=TRUE, "N/A", IF(S137*(1+'A2a.  Modified URRT Worksheet 1'!$G$82)='A2. Rate Change &amp; Enrollment'!T137, "OK", "ERROR"))</f>
        <v>N/A</v>
      </c>
      <c r="BQ137" t="str">
        <f>IF(ISBLANK('A2a.  Modified URRT Worksheet 1'!$G$83)=TRUE, "N/A", IF(T137*(1+'A2a.  Modified URRT Worksheet 1'!$G$83)='A2. Rate Change &amp; Enrollment'!U137, "OK", "ERROR"))</f>
        <v>N/A</v>
      </c>
      <c r="BR137" t="str">
        <f>IF(ISBLANK('A2a.  Modified URRT Worksheet 1'!$G$84)=TRUE, "N/A", IF(U137*(1+'A2a.  Modified URRT Worksheet 1'!$G$84)='A2. Rate Change &amp; Enrollment'!V137, "OK", "ERROR"))</f>
        <v>N/A</v>
      </c>
      <c r="BS137" t="str">
        <f>IF(ISBLANK('A2a.  Modified URRT Worksheet 1'!$G$85)=TRUE, "N/A", IF(V137*(1+'A2a.  Modified URRT Worksheet 1'!$G$85)='A2. Rate Change &amp; Enrollment'!W137, "OK", "ERROR"))</f>
        <v>N/A</v>
      </c>
      <c r="BT137" t="str">
        <f>IF(ISBLANK('A2a.  Modified URRT Worksheet 1'!$G$86)=TRUE, "N/A", IF(W137*(1+'A2a.  Modified URRT Worksheet 1'!$G$86)='A2. Rate Change &amp; Enrollment'!X137, "OK", "ERROR"))</f>
        <v>N/A</v>
      </c>
      <c r="BU137" t="str">
        <f>IF(ISBLANK('A2a.  Modified URRT Worksheet 1'!$G$87)=TRUE, "N/A", IF(X137*(1+'A2a.  Modified URRT Worksheet 1'!$G$87)='A2. Rate Change &amp; Enrollment'!Y137, "OK", "ERROR"))</f>
        <v>N/A</v>
      </c>
      <c r="BV137" t="str">
        <f>IF(ISBLANK('A2a.  Modified URRT Worksheet 1'!$G$88)=TRUE, "N/A", IF(Y137*(1+'A2a.  Modified URRT Worksheet 1'!$G$88)='A2. Rate Change &amp; Enrollment'!Z137, "OK", "ERROR"))</f>
        <v>N/A</v>
      </c>
      <c r="BW137" t="str">
        <f t="shared" si="29"/>
        <v>OK</v>
      </c>
      <c r="BY137" s="412">
        <f t="shared" si="30"/>
        <v>0</v>
      </c>
    </row>
    <row r="138" spans="1:77" x14ac:dyDescent="0.35">
      <c r="A138" t="s">
        <v>328</v>
      </c>
      <c r="B138" s="98"/>
      <c r="C138" s="98"/>
      <c r="D138" s="98"/>
      <c r="E138" s="135"/>
      <c r="F138" s="135"/>
      <c r="G138" s="135"/>
      <c r="I138" s="135"/>
      <c r="J138" s="135"/>
      <c r="K138" s="135"/>
      <c r="M138" s="131"/>
      <c r="N138" s="131"/>
      <c r="O138" s="131"/>
      <c r="P138" s="131"/>
      <c r="Q138" s="131"/>
      <c r="R138" s="131"/>
      <c r="S138" s="131"/>
      <c r="T138" s="131"/>
      <c r="U138" s="131"/>
      <c r="V138" s="131"/>
      <c r="W138" s="131"/>
      <c r="X138" s="131"/>
      <c r="Y138" s="131"/>
      <c r="Z138" s="131"/>
      <c r="AB138" s="142" t="e">
        <f t="shared" si="20"/>
        <v>#DIV/0!</v>
      </c>
      <c r="AC138" s="142" t="e">
        <f t="shared" si="21"/>
        <v>#DIV/0!</v>
      </c>
      <c r="AD138" s="6"/>
      <c r="AE138" s="88" t="e">
        <f t="shared" si="22"/>
        <v>#DIV/0!</v>
      </c>
      <c r="AF138" s="142" t="e">
        <f t="shared" si="23"/>
        <v>#DIV/0!</v>
      </c>
      <c r="AH138" s="12" t="e">
        <f t="shared" si="31"/>
        <v>#DIV/0!</v>
      </c>
      <c r="AI138" s="12" t="e">
        <f t="shared" si="32"/>
        <v>#DIV/0!</v>
      </c>
      <c r="AK138" s="409"/>
      <c r="AL138" s="409"/>
      <c r="AM138" s="409"/>
      <c r="AO138" s="177"/>
      <c r="AP138" s="177"/>
      <c r="AQ138" s="177"/>
      <c r="AR138" s="139"/>
      <c r="AS138" s="139"/>
      <c r="AT138" s="139"/>
      <c r="AU138" s="177"/>
      <c r="AV138" s="177"/>
      <c r="AX138" s="411">
        <f t="shared" si="24"/>
        <v>0</v>
      </c>
      <c r="AY138" s="80" t="str">
        <f t="shared" si="25"/>
        <v>OK</v>
      </c>
      <c r="BA138" s="94"/>
      <c r="BB138" s="291"/>
      <c r="BC138" s="94"/>
      <c r="BD138" s="229"/>
      <c r="BE138" s="356"/>
      <c r="BG138" s="6">
        <f t="shared" si="26"/>
        <v>0</v>
      </c>
      <c r="BH138" s="186" t="str">
        <f t="shared" si="27"/>
        <v>N/A</v>
      </c>
      <c r="BI138" s="6" t="str">
        <f t="shared" si="33"/>
        <v>N/A</v>
      </c>
      <c r="BJ138" t="e">
        <f t="shared" si="28"/>
        <v>#DIV/0!</v>
      </c>
      <c r="BL138" t="str">
        <f>IF(ISBLANK('A2a.  Modified URRT Worksheet 1'!$G$78)=TRUE, "N/A", IF(O138*(1+'A2a.  Modified URRT Worksheet 1'!$G$78)='A2. Rate Change &amp; Enrollment'!P138, "OK", "ERROR"))</f>
        <v>N/A</v>
      </c>
      <c r="BM138" t="str">
        <f>IF(ISBLANK('A2a.  Modified URRT Worksheet 1'!$G$79)=TRUE, "N/A", IF(P138*(1+'A2a.  Modified URRT Worksheet 1'!$G$79)='A2. Rate Change &amp; Enrollment'!Q138, "OK", "ERROR"))</f>
        <v>N/A</v>
      </c>
      <c r="BN138" t="str">
        <f>IF(ISBLANK('A2a.  Modified URRT Worksheet 1'!$G$80)=TRUE, "N/A", IF(Q138*(1+'A2a.  Modified URRT Worksheet 1'!$G$80)='A2. Rate Change &amp; Enrollment'!R138, "OK", "ERROR"))</f>
        <v>N/A</v>
      </c>
      <c r="BO138" t="str">
        <f>IF(ISBLANK('A2a.  Modified URRT Worksheet 1'!$G$81)=TRUE, "N/A", IF(R138*(1+'A2a.  Modified URRT Worksheet 1'!$G$81)='A2. Rate Change &amp; Enrollment'!S138, "OK", "ERROR"))</f>
        <v>N/A</v>
      </c>
      <c r="BP138" t="str">
        <f>IF(ISBLANK('A2a.  Modified URRT Worksheet 1'!$G$82)=TRUE, "N/A", IF(S138*(1+'A2a.  Modified URRT Worksheet 1'!$G$82)='A2. Rate Change &amp; Enrollment'!T138, "OK", "ERROR"))</f>
        <v>N/A</v>
      </c>
      <c r="BQ138" t="str">
        <f>IF(ISBLANK('A2a.  Modified URRT Worksheet 1'!$G$83)=TRUE, "N/A", IF(T138*(1+'A2a.  Modified URRT Worksheet 1'!$G$83)='A2. Rate Change &amp; Enrollment'!U138, "OK", "ERROR"))</f>
        <v>N/A</v>
      </c>
      <c r="BR138" t="str">
        <f>IF(ISBLANK('A2a.  Modified URRT Worksheet 1'!$G$84)=TRUE, "N/A", IF(U138*(1+'A2a.  Modified URRT Worksheet 1'!$G$84)='A2. Rate Change &amp; Enrollment'!V138, "OK", "ERROR"))</f>
        <v>N/A</v>
      </c>
      <c r="BS138" t="str">
        <f>IF(ISBLANK('A2a.  Modified URRT Worksheet 1'!$G$85)=TRUE, "N/A", IF(V138*(1+'A2a.  Modified URRT Worksheet 1'!$G$85)='A2. Rate Change &amp; Enrollment'!W138, "OK", "ERROR"))</f>
        <v>N/A</v>
      </c>
      <c r="BT138" t="str">
        <f>IF(ISBLANK('A2a.  Modified URRT Worksheet 1'!$G$86)=TRUE, "N/A", IF(W138*(1+'A2a.  Modified URRT Worksheet 1'!$G$86)='A2. Rate Change &amp; Enrollment'!X138, "OK", "ERROR"))</f>
        <v>N/A</v>
      </c>
      <c r="BU138" t="str">
        <f>IF(ISBLANK('A2a.  Modified URRT Worksheet 1'!$G$87)=TRUE, "N/A", IF(X138*(1+'A2a.  Modified URRT Worksheet 1'!$G$87)='A2. Rate Change &amp; Enrollment'!Y138, "OK", "ERROR"))</f>
        <v>N/A</v>
      </c>
      <c r="BV138" t="str">
        <f>IF(ISBLANK('A2a.  Modified URRT Worksheet 1'!$G$88)=TRUE, "N/A", IF(Y138*(1+'A2a.  Modified URRT Worksheet 1'!$G$88)='A2. Rate Change &amp; Enrollment'!Z138, "OK", "ERROR"))</f>
        <v>N/A</v>
      </c>
      <c r="BW138" t="str">
        <f t="shared" si="29"/>
        <v>OK</v>
      </c>
      <c r="BY138" s="412">
        <f t="shared" si="30"/>
        <v>0</v>
      </c>
    </row>
    <row r="139" spans="1:77" x14ac:dyDescent="0.35">
      <c r="A139" t="s">
        <v>329</v>
      </c>
      <c r="B139" s="98"/>
      <c r="C139" s="98"/>
      <c r="D139" s="98"/>
      <c r="E139" s="135"/>
      <c r="F139" s="135"/>
      <c r="G139" s="135"/>
      <c r="I139" s="135"/>
      <c r="J139" s="135"/>
      <c r="K139" s="135"/>
      <c r="M139" s="131"/>
      <c r="N139" s="131"/>
      <c r="O139" s="131"/>
      <c r="P139" s="131"/>
      <c r="Q139" s="131"/>
      <c r="R139" s="131"/>
      <c r="S139" s="131"/>
      <c r="T139" s="131"/>
      <c r="U139" s="131"/>
      <c r="V139" s="131"/>
      <c r="W139" s="131"/>
      <c r="X139" s="131"/>
      <c r="Y139" s="131"/>
      <c r="Z139" s="131"/>
      <c r="AB139" s="142" t="e">
        <f t="shared" si="20"/>
        <v>#DIV/0!</v>
      </c>
      <c r="AC139" s="142" t="e">
        <f t="shared" si="21"/>
        <v>#DIV/0!</v>
      </c>
      <c r="AD139" s="6"/>
      <c r="AE139" s="88" t="e">
        <f t="shared" si="22"/>
        <v>#DIV/0!</v>
      </c>
      <c r="AF139" s="142" t="e">
        <f t="shared" si="23"/>
        <v>#DIV/0!</v>
      </c>
      <c r="AH139" s="12" t="e">
        <f t="shared" si="31"/>
        <v>#DIV/0!</v>
      </c>
      <c r="AI139" s="12" t="e">
        <f t="shared" si="32"/>
        <v>#DIV/0!</v>
      </c>
      <c r="AK139" s="409"/>
      <c r="AL139" s="409"/>
      <c r="AM139" s="409"/>
      <c r="AO139" s="177"/>
      <c r="AP139" s="177"/>
      <c r="AQ139" s="177"/>
      <c r="AR139" s="139"/>
      <c r="AS139" s="139"/>
      <c r="AT139" s="139"/>
      <c r="AU139" s="177"/>
      <c r="AV139" s="177"/>
      <c r="AX139" s="411">
        <f t="shared" si="24"/>
        <v>0</v>
      </c>
      <c r="AY139" s="80" t="str">
        <f t="shared" si="25"/>
        <v>OK</v>
      </c>
      <c r="BA139" s="94"/>
      <c r="BB139" s="291"/>
      <c r="BC139" s="94"/>
      <c r="BD139" s="229"/>
      <c r="BE139" s="356"/>
      <c r="BG139" s="6">
        <f t="shared" si="26"/>
        <v>0</v>
      </c>
      <c r="BH139" s="186" t="str">
        <f t="shared" si="27"/>
        <v>N/A</v>
      </c>
      <c r="BI139" s="6" t="str">
        <f t="shared" si="33"/>
        <v>N/A</v>
      </c>
      <c r="BJ139" t="e">
        <f t="shared" si="28"/>
        <v>#DIV/0!</v>
      </c>
      <c r="BL139" t="str">
        <f>IF(ISBLANK('A2a.  Modified URRT Worksheet 1'!$G$78)=TRUE, "N/A", IF(O139*(1+'A2a.  Modified URRT Worksheet 1'!$G$78)='A2. Rate Change &amp; Enrollment'!P139, "OK", "ERROR"))</f>
        <v>N/A</v>
      </c>
      <c r="BM139" t="str">
        <f>IF(ISBLANK('A2a.  Modified URRT Worksheet 1'!$G$79)=TRUE, "N/A", IF(P139*(1+'A2a.  Modified URRT Worksheet 1'!$G$79)='A2. Rate Change &amp; Enrollment'!Q139, "OK", "ERROR"))</f>
        <v>N/A</v>
      </c>
      <c r="BN139" t="str">
        <f>IF(ISBLANK('A2a.  Modified URRT Worksheet 1'!$G$80)=TRUE, "N/A", IF(Q139*(1+'A2a.  Modified URRT Worksheet 1'!$G$80)='A2. Rate Change &amp; Enrollment'!R139, "OK", "ERROR"))</f>
        <v>N/A</v>
      </c>
      <c r="BO139" t="str">
        <f>IF(ISBLANK('A2a.  Modified URRT Worksheet 1'!$G$81)=TRUE, "N/A", IF(R139*(1+'A2a.  Modified URRT Worksheet 1'!$G$81)='A2. Rate Change &amp; Enrollment'!S139, "OK", "ERROR"))</f>
        <v>N/A</v>
      </c>
      <c r="BP139" t="str">
        <f>IF(ISBLANK('A2a.  Modified URRT Worksheet 1'!$G$82)=TRUE, "N/A", IF(S139*(1+'A2a.  Modified URRT Worksheet 1'!$G$82)='A2. Rate Change &amp; Enrollment'!T139, "OK", "ERROR"))</f>
        <v>N/A</v>
      </c>
      <c r="BQ139" t="str">
        <f>IF(ISBLANK('A2a.  Modified URRT Worksheet 1'!$G$83)=TRUE, "N/A", IF(T139*(1+'A2a.  Modified URRT Worksheet 1'!$G$83)='A2. Rate Change &amp; Enrollment'!U139, "OK", "ERROR"))</f>
        <v>N/A</v>
      </c>
      <c r="BR139" t="str">
        <f>IF(ISBLANK('A2a.  Modified URRT Worksheet 1'!$G$84)=TRUE, "N/A", IF(U139*(1+'A2a.  Modified URRT Worksheet 1'!$G$84)='A2. Rate Change &amp; Enrollment'!V139, "OK", "ERROR"))</f>
        <v>N/A</v>
      </c>
      <c r="BS139" t="str">
        <f>IF(ISBLANK('A2a.  Modified URRT Worksheet 1'!$G$85)=TRUE, "N/A", IF(V139*(1+'A2a.  Modified URRT Worksheet 1'!$G$85)='A2. Rate Change &amp; Enrollment'!W139, "OK", "ERROR"))</f>
        <v>N/A</v>
      </c>
      <c r="BT139" t="str">
        <f>IF(ISBLANK('A2a.  Modified URRT Worksheet 1'!$G$86)=TRUE, "N/A", IF(W139*(1+'A2a.  Modified URRT Worksheet 1'!$G$86)='A2. Rate Change &amp; Enrollment'!X139, "OK", "ERROR"))</f>
        <v>N/A</v>
      </c>
      <c r="BU139" t="str">
        <f>IF(ISBLANK('A2a.  Modified URRT Worksheet 1'!$G$87)=TRUE, "N/A", IF(X139*(1+'A2a.  Modified URRT Worksheet 1'!$G$87)='A2. Rate Change &amp; Enrollment'!Y139, "OK", "ERROR"))</f>
        <v>N/A</v>
      </c>
      <c r="BV139" t="str">
        <f>IF(ISBLANK('A2a.  Modified URRT Worksheet 1'!$G$88)=TRUE, "N/A", IF(Y139*(1+'A2a.  Modified URRT Worksheet 1'!$G$88)='A2. Rate Change &amp; Enrollment'!Z139, "OK", "ERROR"))</f>
        <v>N/A</v>
      </c>
      <c r="BW139" t="str">
        <f t="shared" si="29"/>
        <v>OK</v>
      </c>
      <c r="BY139" s="412">
        <f t="shared" si="30"/>
        <v>0</v>
      </c>
    </row>
    <row r="140" spans="1:77" x14ac:dyDescent="0.35">
      <c r="A140" t="s">
        <v>330</v>
      </c>
      <c r="B140" s="98"/>
      <c r="C140" s="98"/>
      <c r="D140" s="98"/>
      <c r="E140" s="135"/>
      <c r="F140" s="135"/>
      <c r="G140" s="135"/>
      <c r="I140" s="135"/>
      <c r="J140" s="135"/>
      <c r="K140" s="135"/>
      <c r="M140" s="131"/>
      <c r="N140" s="131"/>
      <c r="O140" s="131"/>
      <c r="P140" s="131"/>
      <c r="Q140" s="131"/>
      <c r="R140" s="131"/>
      <c r="S140" s="131"/>
      <c r="T140" s="131"/>
      <c r="U140" s="131"/>
      <c r="V140" s="131"/>
      <c r="W140" s="131"/>
      <c r="X140" s="131"/>
      <c r="Y140" s="131"/>
      <c r="Z140" s="131"/>
      <c r="AB140" s="142" t="e">
        <f t="shared" si="20"/>
        <v>#DIV/0!</v>
      </c>
      <c r="AC140" s="142" t="e">
        <f t="shared" si="21"/>
        <v>#DIV/0!</v>
      </c>
      <c r="AD140" s="6"/>
      <c r="AE140" s="88" t="e">
        <f t="shared" si="22"/>
        <v>#DIV/0!</v>
      </c>
      <c r="AF140" s="142" t="e">
        <f t="shared" si="23"/>
        <v>#DIV/0!</v>
      </c>
      <c r="AH140" s="12" t="e">
        <f t="shared" si="31"/>
        <v>#DIV/0!</v>
      </c>
      <c r="AI140" s="12" t="e">
        <f t="shared" si="32"/>
        <v>#DIV/0!</v>
      </c>
      <c r="AK140" s="409"/>
      <c r="AL140" s="409"/>
      <c r="AM140" s="409"/>
      <c r="AO140" s="177"/>
      <c r="AP140" s="177"/>
      <c r="AQ140" s="177"/>
      <c r="AR140" s="139"/>
      <c r="AS140" s="139"/>
      <c r="AT140" s="139"/>
      <c r="AU140" s="177"/>
      <c r="AV140" s="177"/>
      <c r="AX140" s="411">
        <f t="shared" si="24"/>
        <v>0</v>
      </c>
      <c r="AY140" s="80" t="str">
        <f t="shared" si="25"/>
        <v>OK</v>
      </c>
      <c r="BA140" s="94"/>
      <c r="BB140" s="291"/>
      <c r="BC140" s="94"/>
      <c r="BD140" s="229"/>
      <c r="BE140" s="356"/>
      <c r="BG140" s="6">
        <f t="shared" si="26"/>
        <v>0</v>
      </c>
      <c r="BH140" s="186" t="str">
        <f t="shared" si="27"/>
        <v>N/A</v>
      </c>
      <c r="BI140" s="6" t="str">
        <f t="shared" si="33"/>
        <v>N/A</v>
      </c>
      <c r="BJ140" t="e">
        <f t="shared" si="28"/>
        <v>#DIV/0!</v>
      </c>
      <c r="BL140" t="str">
        <f>IF(ISBLANK('A2a.  Modified URRT Worksheet 1'!$G$78)=TRUE, "N/A", IF(O140*(1+'A2a.  Modified URRT Worksheet 1'!$G$78)='A2. Rate Change &amp; Enrollment'!P140, "OK", "ERROR"))</f>
        <v>N/A</v>
      </c>
      <c r="BM140" t="str">
        <f>IF(ISBLANK('A2a.  Modified URRT Worksheet 1'!$G$79)=TRUE, "N/A", IF(P140*(1+'A2a.  Modified URRT Worksheet 1'!$G$79)='A2. Rate Change &amp; Enrollment'!Q140, "OK", "ERROR"))</f>
        <v>N/A</v>
      </c>
      <c r="BN140" t="str">
        <f>IF(ISBLANK('A2a.  Modified URRT Worksheet 1'!$G$80)=TRUE, "N/A", IF(Q140*(1+'A2a.  Modified URRT Worksheet 1'!$G$80)='A2. Rate Change &amp; Enrollment'!R140, "OK", "ERROR"))</f>
        <v>N/A</v>
      </c>
      <c r="BO140" t="str">
        <f>IF(ISBLANK('A2a.  Modified URRT Worksheet 1'!$G$81)=TRUE, "N/A", IF(R140*(1+'A2a.  Modified URRT Worksheet 1'!$G$81)='A2. Rate Change &amp; Enrollment'!S140, "OK", "ERROR"))</f>
        <v>N/A</v>
      </c>
      <c r="BP140" t="str">
        <f>IF(ISBLANK('A2a.  Modified URRT Worksheet 1'!$G$82)=TRUE, "N/A", IF(S140*(1+'A2a.  Modified URRT Worksheet 1'!$G$82)='A2. Rate Change &amp; Enrollment'!T140, "OK", "ERROR"))</f>
        <v>N/A</v>
      </c>
      <c r="BQ140" t="str">
        <f>IF(ISBLANK('A2a.  Modified URRT Worksheet 1'!$G$83)=TRUE, "N/A", IF(T140*(1+'A2a.  Modified URRT Worksheet 1'!$G$83)='A2. Rate Change &amp; Enrollment'!U140, "OK", "ERROR"))</f>
        <v>N/A</v>
      </c>
      <c r="BR140" t="str">
        <f>IF(ISBLANK('A2a.  Modified URRT Worksheet 1'!$G$84)=TRUE, "N/A", IF(U140*(1+'A2a.  Modified URRT Worksheet 1'!$G$84)='A2. Rate Change &amp; Enrollment'!V140, "OK", "ERROR"))</f>
        <v>N/A</v>
      </c>
      <c r="BS140" t="str">
        <f>IF(ISBLANK('A2a.  Modified URRT Worksheet 1'!$G$85)=TRUE, "N/A", IF(V140*(1+'A2a.  Modified URRT Worksheet 1'!$G$85)='A2. Rate Change &amp; Enrollment'!W140, "OK", "ERROR"))</f>
        <v>N/A</v>
      </c>
      <c r="BT140" t="str">
        <f>IF(ISBLANK('A2a.  Modified URRT Worksheet 1'!$G$86)=TRUE, "N/A", IF(W140*(1+'A2a.  Modified URRT Worksheet 1'!$G$86)='A2. Rate Change &amp; Enrollment'!X140, "OK", "ERROR"))</f>
        <v>N/A</v>
      </c>
      <c r="BU140" t="str">
        <f>IF(ISBLANK('A2a.  Modified URRT Worksheet 1'!$G$87)=TRUE, "N/A", IF(X140*(1+'A2a.  Modified URRT Worksheet 1'!$G$87)='A2. Rate Change &amp; Enrollment'!Y140, "OK", "ERROR"))</f>
        <v>N/A</v>
      </c>
      <c r="BV140" t="str">
        <f>IF(ISBLANK('A2a.  Modified URRT Worksheet 1'!$G$88)=TRUE, "N/A", IF(Y140*(1+'A2a.  Modified URRT Worksheet 1'!$G$88)='A2. Rate Change &amp; Enrollment'!Z140, "OK", "ERROR"))</f>
        <v>N/A</v>
      </c>
      <c r="BW140" t="str">
        <f t="shared" si="29"/>
        <v>OK</v>
      </c>
      <c r="BY140" s="412">
        <f t="shared" si="30"/>
        <v>0</v>
      </c>
    </row>
    <row r="141" spans="1:77" x14ac:dyDescent="0.35">
      <c r="A141" t="s">
        <v>331</v>
      </c>
      <c r="B141" s="98"/>
      <c r="C141" s="98"/>
      <c r="D141" s="98"/>
      <c r="E141" s="135"/>
      <c r="F141" s="135"/>
      <c r="G141" s="135"/>
      <c r="I141" s="135"/>
      <c r="J141" s="135"/>
      <c r="K141" s="135"/>
      <c r="M141" s="131"/>
      <c r="N141" s="131"/>
      <c r="O141" s="131"/>
      <c r="P141" s="131"/>
      <c r="Q141" s="131"/>
      <c r="R141" s="131"/>
      <c r="S141" s="131"/>
      <c r="T141" s="131"/>
      <c r="U141" s="131"/>
      <c r="V141" s="131"/>
      <c r="W141" s="131"/>
      <c r="X141" s="131"/>
      <c r="Y141" s="131"/>
      <c r="Z141" s="131"/>
      <c r="AB141" s="142" t="e">
        <f t="shared" si="20"/>
        <v>#DIV/0!</v>
      </c>
      <c r="AC141" s="142" t="e">
        <f t="shared" si="21"/>
        <v>#DIV/0!</v>
      </c>
      <c r="AD141" s="6"/>
      <c r="AE141" s="88" t="e">
        <f t="shared" si="22"/>
        <v>#DIV/0!</v>
      </c>
      <c r="AF141" s="142" t="e">
        <f t="shared" si="23"/>
        <v>#DIV/0!</v>
      </c>
      <c r="AH141" s="12" t="e">
        <f t="shared" si="31"/>
        <v>#DIV/0!</v>
      </c>
      <c r="AI141" s="12" t="e">
        <f t="shared" si="32"/>
        <v>#DIV/0!</v>
      </c>
      <c r="AK141" s="409"/>
      <c r="AL141" s="409"/>
      <c r="AM141" s="409"/>
      <c r="AO141" s="177"/>
      <c r="AP141" s="177"/>
      <c r="AQ141" s="177"/>
      <c r="AR141" s="139"/>
      <c r="AS141" s="139"/>
      <c r="AT141" s="139"/>
      <c r="AU141" s="177"/>
      <c r="AV141" s="177"/>
      <c r="AX141" s="411">
        <f t="shared" si="24"/>
        <v>0</v>
      </c>
      <c r="AY141" s="80" t="str">
        <f t="shared" si="25"/>
        <v>OK</v>
      </c>
      <c r="BA141" s="94"/>
      <c r="BB141" s="291"/>
      <c r="BC141" s="94"/>
      <c r="BD141" s="229"/>
      <c r="BE141" s="356"/>
      <c r="BG141" s="6">
        <f t="shared" si="26"/>
        <v>0</v>
      </c>
      <c r="BH141" s="186" t="str">
        <f t="shared" si="27"/>
        <v>N/A</v>
      </c>
      <c r="BI141" s="6" t="str">
        <f t="shared" si="33"/>
        <v>N/A</v>
      </c>
      <c r="BJ141" t="e">
        <f t="shared" si="28"/>
        <v>#DIV/0!</v>
      </c>
      <c r="BL141" t="str">
        <f>IF(ISBLANK('A2a.  Modified URRT Worksheet 1'!$G$78)=TRUE, "N/A", IF(O141*(1+'A2a.  Modified URRT Worksheet 1'!$G$78)='A2. Rate Change &amp; Enrollment'!P141, "OK", "ERROR"))</f>
        <v>N/A</v>
      </c>
      <c r="BM141" t="str">
        <f>IF(ISBLANK('A2a.  Modified URRT Worksheet 1'!$G$79)=TRUE, "N/A", IF(P141*(1+'A2a.  Modified URRT Worksheet 1'!$G$79)='A2. Rate Change &amp; Enrollment'!Q141, "OK", "ERROR"))</f>
        <v>N/A</v>
      </c>
      <c r="BN141" t="str">
        <f>IF(ISBLANK('A2a.  Modified URRT Worksheet 1'!$G$80)=TRUE, "N/A", IF(Q141*(1+'A2a.  Modified URRT Worksheet 1'!$G$80)='A2. Rate Change &amp; Enrollment'!R141, "OK", "ERROR"))</f>
        <v>N/A</v>
      </c>
      <c r="BO141" t="str">
        <f>IF(ISBLANK('A2a.  Modified URRT Worksheet 1'!$G$81)=TRUE, "N/A", IF(R141*(1+'A2a.  Modified URRT Worksheet 1'!$G$81)='A2. Rate Change &amp; Enrollment'!S141, "OK", "ERROR"))</f>
        <v>N/A</v>
      </c>
      <c r="BP141" t="str">
        <f>IF(ISBLANK('A2a.  Modified URRT Worksheet 1'!$G$82)=TRUE, "N/A", IF(S141*(1+'A2a.  Modified URRT Worksheet 1'!$G$82)='A2. Rate Change &amp; Enrollment'!T141, "OK", "ERROR"))</f>
        <v>N/A</v>
      </c>
      <c r="BQ141" t="str">
        <f>IF(ISBLANK('A2a.  Modified URRT Worksheet 1'!$G$83)=TRUE, "N/A", IF(T141*(1+'A2a.  Modified URRT Worksheet 1'!$G$83)='A2. Rate Change &amp; Enrollment'!U141, "OK", "ERROR"))</f>
        <v>N/A</v>
      </c>
      <c r="BR141" t="str">
        <f>IF(ISBLANK('A2a.  Modified URRT Worksheet 1'!$G$84)=TRUE, "N/A", IF(U141*(1+'A2a.  Modified URRT Worksheet 1'!$G$84)='A2. Rate Change &amp; Enrollment'!V141, "OK", "ERROR"))</f>
        <v>N/A</v>
      </c>
      <c r="BS141" t="str">
        <f>IF(ISBLANK('A2a.  Modified URRT Worksheet 1'!$G$85)=TRUE, "N/A", IF(V141*(1+'A2a.  Modified URRT Worksheet 1'!$G$85)='A2. Rate Change &amp; Enrollment'!W141, "OK", "ERROR"))</f>
        <v>N/A</v>
      </c>
      <c r="BT141" t="str">
        <f>IF(ISBLANK('A2a.  Modified URRT Worksheet 1'!$G$86)=TRUE, "N/A", IF(W141*(1+'A2a.  Modified URRT Worksheet 1'!$G$86)='A2. Rate Change &amp; Enrollment'!X141, "OK", "ERROR"))</f>
        <v>N/A</v>
      </c>
      <c r="BU141" t="str">
        <f>IF(ISBLANK('A2a.  Modified URRT Worksheet 1'!$G$87)=TRUE, "N/A", IF(X141*(1+'A2a.  Modified URRT Worksheet 1'!$G$87)='A2. Rate Change &amp; Enrollment'!Y141, "OK", "ERROR"))</f>
        <v>N/A</v>
      </c>
      <c r="BV141" t="str">
        <f>IF(ISBLANK('A2a.  Modified URRT Worksheet 1'!$G$88)=TRUE, "N/A", IF(Y141*(1+'A2a.  Modified URRT Worksheet 1'!$G$88)='A2. Rate Change &amp; Enrollment'!Z141, "OK", "ERROR"))</f>
        <v>N/A</v>
      </c>
      <c r="BW141" t="str">
        <f t="shared" si="29"/>
        <v>OK</v>
      </c>
      <c r="BY141" s="412">
        <f t="shared" si="30"/>
        <v>0</v>
      </c>
    </row>
    <row r="142" spans="1:77" x14ac:dyDescent="0.35">
      <c r="A142" t="s">
        <v>332</v>
      </c>
      <c r="B142" s="98"/>
      <c r="C142" s="98"/>
      <c r="D142" s="98"/>
      <c r="E142" s="135"/>
      <c r="F142" s="135"/>
      <c r="G142" s="135"/>
      <c r="I142" s="135"/>
      <c r="J142" s="135"/>
      <c r="K142" s="135"/>
      <c r="M142" s="131"/>
      <c r="N142" s="131"/>
      <c r="O142" s="131"/>
      <c r="P142" s="131"/>
      <c r="Q142" s="131"/>
      <c r="R142" s="131"/>
      <c r="S142" s="131"/>
      <c r="T142" s="131"/>
      <c r="U142" s="131"/>
      <c r="V142" s="131"/>
      <c r="W142" s="131"/>
      <c r="X142" s="131"/>
      <c r="Y142" s="131"/>
      <c r="Z142" s="131"/>
      <c r="AB142" s="142" t="e">
        <f t="shared" si="20"/>
        <v>#DIV/0!</v>
      </c>
      <c r="AC142" s="142" t="e">
        <f t="shared" si="21"/>
        <v>#DIV/0!</v>
      </c>
      <c r="AD142" s="6"/>
      <c r="AE142" s="88" t="e">
        <f t="shared" si="22"/>
        <v>#DIV/0!</v>
      </c>
      <c r="AF142" s="142" t="e">
        <f t="shared" si="23"/>
        <v>#DIV/0!</v>
      </c>
      <c r="AH142" s="12" t="e">
        <f t="shared" si="31"/>
        <v>#DIV/0!</v>
      </c>
      <c r="AI142" s="12" t="e">
        <f t="shared" si="32"/>
        <v>#DIV/0!</v>
      </c>
      <c r="AK142" s="409"/>
      <c r="AL142" s="409"/>
      <c r="AM142" s="409"/>
      <c r="AO142" s="177"/>
      <c r="AP142" s="177"/>
      <c r="AQ142" s="177"/>
      <c r="AR142" s="139"/>
      <c r="AS142" s="139"/>
      <c r="AT142" s="139"/>
      <c r="AU142" s="177"/>
      <c r="AV142" s="177"/>
      <c r="AX142" s="411">
        <f t="shared" si="24"/>
        <v>0</v>
      </c>
      <c r="AY142" s="80" t="str">
        <f t="shared" si="25"/>
        <v>OK</v>
      </c>
      <c r="BA142" s="94"/>
      <c r="BB142" s="291"/>
      <c r="BC142" s="94"/>
      <c r="BD142" s="229"/>
      <c r="BE142" s="356"/>
      <c r="BG142" s="6">
        <f t="shared" si="26"/>
        <v>0</v>
      </c>
      <c r="BH142" s="186" t="str">
        <f t="shared" si="27"/>
        <v>N/A</v>
      </c>
      <c r="BI142" s="6" t="str">
        <f t="shared" si="33"/>
        <v>N/A</v>
      </c>
      <c r="BJ142" t="e">
        <f t="shared" si="28"/>
        <v>#DIV/0!</v>
      </c>
      <c r="BL142" t="str">
        <f>IF(ISBLANK('A2a.  Modified URRT Worksheet 1'!$G$78)=TRUE, "N/A", IF(O142*(1+'A2a.  Modified URRT Worksheet 1'!$G$78)='A2. Rate Change &amp; Enrollment'!P142, "OK", "ERROR"))</f>
        <v>N/A</v>
      </c>
      <c r="BM142" t="str">
        <f>IF(ISBLANK('A2a.  Modified URRT Worksheet 1'!$G$79)=TRUE, "N/A", IF(P142*(1+'A2a.  Modified URRT Worksheet 1'!$G$79)='A2. Rate Change &amp; Enrollment'!Q142, "OK", "ERROR"))</f>
        <v>N/A</v>
      </c>
      <c r="BN142" t="str">
        <f>IF(ISBLANK('A2a.  Modified URRT Worksheet 1'!$G$80)=TRUE, "N/A", IF(Q142*(1+'A2a.  Modified URRT Worksheet 1'!$G$80)='A2. Rate Change &amp; Enrollment'!R142, "OK", "ERROR"))</f>
        <v>N/A</v>
      </c>
      <c r="BO142" t="str">
        <f>IF(ISBLANK('A2a.  Modified URRT Worksheet 1'!$G$81)=TRUE, "N/A", IF(R142*(1+'A2a.  Modified URRT Worksheet 1'!$G$81)='A2. Rate Change &amp; Enrollment'!S142, "OK", "ERROR"))</f>
        <v>N/A</v>
      </c>
      <c r="BP142" t="str">
        <f>IF(ISBLANK('A2a.  Modified URRT Worksheet 1'!$G$82)=TRUE, "N/A", IF(S142*(1+'A2a.  Modified URRT Worksheet 1'!$G$82)='A2. Rate Change &amp; Enrollment'!T142, "OK", "ERROR"))</f>
        <v>N/A</v>
      </c>
      <c r="BQ142" t="str">
        <f>IF(ISBLANK('A2a.  Modified URRT Worksheet 1'!$G$83)=TRUE, "N/A", IF(T142*(1+'A2a.  Modified URRT Worksheet 1'!$G$83)='A2. Rate Change &amp; Enrollment'!U142, "OK", "ERROR"))</f>
        <v>N/A</v>
      </c>
      <c r="BR142" t="str">
        <f>IF(ISBLANK('A2a.  Modified URRT Worksheet 1'!$G$84)=TRUE, "N/A", IF(U142*(1+'A2a.  Modified URRT Worksheet 1'!$G$84)='A2. Rate Change &amp; Enrollment'!V142, "OK", "ERROR"))</f>
        <v>N/A</v>
      </c>
      <c r="BS142" t="str">
        <f>IF(ISBLANK('A2a.  Modified URRT Worksheet 1'!$G$85)=TRUE, "N/A", IF(V142*(1+'A2a.  Modified URRT Worksheet 1'!$G$85)='A2. Rate Change &amp; Enrollment'!W142, "OK", "ERROR"))</f>
        <v>N/A</v>
      </c>
      <c r="BT142" t="str">
        <f>IF(ISBLANK('A2a.  Modified URRT Worksheet 1'!$G$86)=TRUE, "N/A", IF(W142*(1+'A2a.  Modified URRT Worksheet 1'!$G$86)='A2. Rate Change &amp; Enrollment'!X142, "OK", "ERROR"))</f>
        <v>N/A</v>
      </c>
      <c r="BU142" t="str">
        <f>IF(ISBLANK('A2a.  Modified URRT Worksheet 1'!$G$87)=TRUE, "N/A", IF(X142*(1+'A2a.  Modified URRT Worksheet 1'!$G$87)='A2. Rate Change &amp; Enrollment'!Y142, "OK", "ERROR"))</f>
        <v>N/A</v>
      </c>
      <c r="BV142" t="str">
        <f>IF(ISBLANK('A2a.  Modified URRT Worksheet 1'!$G$88)=TRUE, "N/A", IF(Y142*(1+'A2a.  Modified URRT Worksheet 1'!$G$88)='A2. Rate Change &amp; Enrollment'!Z142, "OK", "ERROR"))</f>
        <v>N/A</v>
      </c>
      <c r="BW142" t="str">
        <f t="shared" si="29"/>
        <v>OK</v>
      </c>
      <c r="BY142" s="412">
        <f t="shared" si="30"/>
        <v>0</v>
      </c>
    </row>
    <row r="143" spans="1:77" x14ac:dyDescent="0.35">
      <c r="A143" t="s">
        <v>333</v>
      </c>
      <c r="B143" s="98"/>
      <c r="C143" s="98"/>
      <c r="D143" s="98"/>
      <c r="E143" s="135"/>
      <c r="F143" s="135"/>
      <c r="G143" s="135"/>
      <c r="I143" s="135"/>
      <c r="J143" s="135"/>
      <c r="K143" s="135"/>
      <c r="M143" s="131"/>
      <c r="N143" s="131"/>
      <c r="O143" s="131"/>
      <c r="P143" s="131"/>
      <c r="Q143" s="131"/>
      <c r="R143" s="131"/>
      <c r="S143" s="131"/>
      <c r="T143" s="131"/>
      <c r="U143" s="131"/>
      <c r="V143" s="131"/>
      <c r="W143" s="131"/>
      <c r="X143" s="131"/>
      <c r="Y143" s="131"/>
      <c r="Z143" s="131"/>
      <c r="AB143" s="142" t="e">
        <f t="shared" si="20"/>
        <v>#DIV/0!</v>
      </c>
      <c r="AC143" s="142" t="e">
        <f t="shared" si="21"/>
        <v>#DIV/0!</v>
      </c>
      <c r="AD143" s="6"/>
      <c r="AE143" s="88" t="e">
        <f t="shared" si="22"/>
        <v>#DIV/0!</v>
      </c>
      <c r="AF143" s="142" t="e">
        <f t="shared" si="23"/>
        <v>#DIV/0!</v>
      </c>
      <c r="AH143" s="12" t="e">
        <f t="shared" si="31"/>
        <v>#DIV/0!</v>
      </c>
      <c r="AI143" s="12" t="e">
        <f t="shared" si="32"/>
        <v>#DIV/0!</v>
      </c>
      <c r="AK143" s="409"/>
      <c r="AL143" s="409"/>
      <c r="AM143" s="409"/>
      <c r="AO143" s="177"/>
      <c r="AP143" s="177"/>
      <c r="AQ143" s="177"/>
      <c r="AR143" s="139"/>
      <c r="AS143" s="139"/>
      <c r="AT143" s="139"/>
      <c r="AU143" s="177"/>
      <c r="AV143" s="177"/>
      <c r="AX143" s="411">
        <f t="shared" si="24"/>
        <v>0</v>
      </c>
      <c r="AY143" s="80" t="str">
        <f t="shared" si="25"/>
        <v>OK</v>
      </c>
      <c r="BA143" s="94"/>
      <c r="BB143" s="291"/>
      <c r="BC143" s="94"/>
      <c r="BD143" s="229"/>
      <c r="BE143" s="356"/>
      <c r="BG143" s="6">
        <f t="shared" si="26"/>
        <v>0</v>
      </c>
      <c r="BH143" s="186" t="str">
        <f t="shared" si="27"/>
        <v>N/A</v>
      </c>
      <c r="BI143" s="6" t="str">
        <f t="shared" si="33"/>
        <v>N/A</v>
      </c>
      <c r="BJ143" t="e">
        <f t="shared" si="28"/>
        <v>#DIV/0!</v>
      </c>
      <c r="BL143" t="str">
        <f>IF(ISBLANK('A2a.  Modified URRT Worksheet 1'!$G$78)=TRUE, "N/A", IF(O143*(1+'A2a.  Modified URRT Worksheet 1'!$G$78)='A2. Rate Change &amp; Enrollment'!P143, "OK", "ERROR"))</f>
        <v>N/A</v>
      </c>
      <c r="BM143" t="str">
        <f>IF(ISBLANK('A2a.  Modified URRT Worksheet 1'!$G$79)=TRUE, "N/A", IF(P143*(1+'A2a.  Modified URRT Worksheet 1'!$G$79)='A2. Rate Change &amp; Enrollment'!Q143, "OK", "ERROR"))</f>
        <v>N/A</v>
      </c>
      <c r="BN143" t="str">
        <f>IF(ISBLANK('A2a.  Modified URRT Worksheet 1'!$G$80)=TRUE, "N/A", IF(Q143*(1+'A2a.  Modified URRT Worksheet 1'!$G$80)='A2. Rate Change &amp; Enrollment'!R143, "OK", "ERROR"))</f>
        <v>N/A</v>
      </c>
      <c r="BO143" t="str">
        <f>IF(ISBLANK('A2a.  Modified URRT Worksheet 1'!$G$81)=TRUE, "N/A", IF(R143*(1+'A2a.  Modified URRT Worksheet 1'!$G$81)='A2. Rate Change &amp; Enrollment'!S143, "OK", "ERROR"))</f>
        <v>N/A</v>
      </c>
      <c r="BP143" t="str">
        <f>IF(ISBLANK('A2a.  Modified URRT Worksheet 1'!$G$82)=TRUE, "N/A", IF(S143*(1+'A2a.  Modified URRT Worksheet 1'!$G$82)='A2. Rate Change &amp; Enrollment'!T143, "OK", "ERROR"))</f>
        <v>N/A</v>
      </c>
      <c r="BQ143" t="str">
        <f>IF(ISBLANK('A2a.  Modified URRT Worksheet 1'!$G$83)=TRUE, "N/A", IF(T143*(1+'A2a.  Modified URRT Worksheet 1'!$G$83)='A2. Rate Change &amp; Enrollment'!U143, "OK", "ERROR"))</f>
        <v>N/A</v>
      </c>
      <c r="BR143" t="str">
        <f>IF(ISBLANK('A2a.  Modified URRT Worksheet 1'!$G$84)=TRUE, "N/A", IF(U143*(1+'A2a.  Modified URRT Worksheet 1'!$G$84)='A2. Rate Change &amp; Enrollment'!V143, "OK", "ERROR"))</f>
        <v>N/A</v>
      </c>
      <c r="BS143" t="str">
        <f>IF(ISBLANK('A2a.  Modified URRT Worksheet 1'!$G$85)=TRUE, "N/A", IF(V143*(1+'A2a.  Modified URRT Worksheet 1'!$G$85)='A2. Rate Change &amp; Enrollment'!W143, "OK", "ERROR"))</f>
        <v>N/A</v>
      </c>
      <c r="BT143" t="str">
        <f>IF(ISBLANK('A2a.  Modified URRT Worksheet 1'!$G$86)=TRUE, "N/A", IF(W143*(1+'A2a.  Modified URRT Worksheet 1'!$G$86)='A2. Rate Change &amp; Enrollment'!X143, "OK", "ERROR"))</f>
        <v>N/A</v>
      </c>
      <c r="BU143" t="str">
        <f>IF(ISBLANK('A2a.  Modified URRT Worksheet 1'!$G$87)=TRUE, "N/A", IF(X143*(1+'A2a.  Modified URRT Worksheet 1'!$G$87)='A2. Rate Change &amp; Enrollment'!Y143, "OK", "ERROR"))</f>
        <v>N/A</v>
      </c>
      <c r="BV143" t="str">
        <f>IF(ISBLANK('A2a.  Modified URRT Worksheet 1'!$G$88)=TRUE, "N/A", IF(Y143*(1+'A2a.  Modified URRT Worksheet 1'!$G$88)='A2. Rate Change &amp; Enrollment'!Z143, "OK", "ERROR"))</f>
        <v>N/A</v>
      </c>
      <c r="BW143" t="str">
        <f t="shared" si="29"/>
        <v>OK</v>
      </c>
      <c r="BY143" s="412">
        <f t="shared" si="30"/>
        <v>0</v>
      </c>
    </row>
    <row r="144" spans="1:77" x14ac:dyDescent="0.35">
      <c r="A144" t="s">
        <v>334</v>
      </c>
      <c r="B144" s="98"/>
      <c r="C144" s="98"/>
      <c r="D144" s="98"/>
      <c r="E144" s="135"/>
      <c r="F144" s="135"/>
      <c r="G144" s="135"/>
      <c r="I144" s="135"/>
      <c r="J144" s="135"/>
      <c r="K144" s="135"/>
      <c r="M144" s="131"/>
      <c r="N144" s="131"/>
      <c r="O144" s="131"/>
      <c r="P144" s="131"/>
      <c r="Q144" s="131"/>
      <c r="R144" s="131"/>
      <c r="S144" s="131"/>
      <c r="T144" s="131"/>
      <c r="U144" s="131"/>
      <c r="V144" s="131"/>
      <c r="W144" s="131"/>
      <c r="X144" s="131"/>
      <c r="Y144" s="131"/>
      <c r="Z144" s="131"/>
      <c r="AB144" s="142" t="e">
        <f t="shared" si="20"/>
        <v>#DIV/0!</v>
      </c>
      <c r="AC144" s="142" t="e">
        <f t="shared" si="21"/>
        <v>#DIV/0!</v>
      </c>
      <c r="AD144" s="6"/>
      <c r="AE144" s="88" t="e">
        <f t="shared" si="22"/>
        <v>#DIV/0!</v>
      </c>
      <c r="AF144" s="142" t="e">
        <f t="shared" si="23"/>
        <v>#DIV/0!</v>
      </c>
      <c r="AH144" s="12" t="e">
        <f t="shared" si="31"/>
        <v>#DIV/0!</v>
      </c>
      <c r="AI144" s="12" t="e">
        <f t="shared" si="32"/>
        <v>#DIV/0!</v>
      </c>
      <c r="AK144" s="409"/>
      <c r="AL144" s="409"/>
      <c r="AM144" s="409"/>
      <c r="AO144" s="177"/>
      <c r="AP144" s="177"/>
      <c r="AQ144" s="177"/>
      <c r="AR144" s="139"/>
      <c r="AS144" s="139"/>
      <c r="AT144" s="139"/>
      <c r="AU144" s="177"/>
      <c r="AV144" s="177"/>
      <c r="AX144" s="411">
        <f t="shared" si="24"/>
        <v>0</v>
      </c>
      <c r="AY144" s="80" t="str">
        <f t="shared" si="25"/>
        <v>OK</v>
      </c>
      <c r="BA144" s="94"/>
      <c r="BB144" s="291"/>
      <c r="BC144" s="94"/>
      <c r="BD144" s="229"/>
      <c r="BE144" s="356"/>
      <c r="BG144" s="6">
        <f t="shared" si="26"/>
        <v>0</v>
      </c>
      <c r="BH144" s="186" t="str">
        <f t="shared" si="27"/>
        <v>N/A</v>
      </c>
      <c r="BI144" s="6" t="str">
        <f t="shared" si="33"/>
        <v>N/A</v>
      </c>
      <c r="BJ144" t="e">
        <f t="shared" si="28"/>
        <v>#DIV/0!</v>
      </c>
      <c r="BL144" t="str">
        <f>IF(ISBLANK('A2a.  Modified URRT Worksheet 1'!$G$78)=TRUE, "N/A", IF(O144*(1+'A2a.  Modified URRT Worksheet 1'!$G$78)='A2. Rate Change &amp; Enrollment'!P144, "OK", "ERROR"))</f>
        <v>N/A</v>
      </c>
      <c r="BM144" t="str">
        <f>IF(ISBLANK('A2a.  Modified URRT Worksheet 1'!$G$79)=TRUE, "N/A", IF(P144*(1+'A2a.  Modified URRT Worksheet 1'!$G$79)='A2. Rate Change &amp; Enrollment'!Q144, "OK", "ERROR"))</f>
        <v>N/A</v>
      </c>
      <c r="BN144" t="str">
        <f>IF(ISBLANK('A2a.  Modified URRT Worksheet 1'!$G$80)=TRUE, "N/A", IF(Q144*(1+'A2a.  Modified URRT Worksheet 1'!$G$80)='A2. Rate Change &amp; Enrollment'!R144, "OK", "ERROR"))</f>
        <v>N/A</v>
      </c>
      <c r="BO144" t="str">
        <f>IF(ISBLANK('A2a.  Modified URRT Worksheet 1'!$G$81)=TRUE, "N/A", IF(R144*(1+'A2a.  Modified URRT Worksheet 1'!$G$81)='A2. Rate Change &amp; Enrollment'!S144, "OK", "ERROR"))</f>
        <v>N/A</v>
      </c>
      <c r="BP144" t="str">
        <f>IF(ISBLANK('A2a.  Modified URRT Worksheet 1'!$G$82)=TRUE, "N/A", IF(S144*(1+'A2a.  Modified URRT Worksheet 1'!$G$82)='A2. Rate Change &amp; Enrollment'!T144, "OK", "ERROR"))</f>
        <v>N/A</v>
      </c>
      <c r="BQ144" t="str">
        <f>IF(ISBLANK('A2a.  Modified URRT Worksheet 1'!$G$83)=TRUE, "N/A", IF(T144*(1+'A2a.  Modified URRT Worksheet 1'!$G$83)='A2. Rate Change &amp; Enrollment'!U144, "OK", "ERROR"))</f>
        <v>N/A</v>
      </c>
      <c r="BR144" t="str">
        <f>IF(ISBLANK('A2a.  Modified URRT Worksheet 1'!$G$84)=TRUE, "N/A", IF(U144*(1+'A2a.  Modified URRT Worksheet 1'!$G$84)='A2. Rate Change &amp; Enrollment'!V144, "OK", "ERROR"))</f>
        <v>N/A</v>
      </c>
      <c r="BS144" t="str">
        <f>IF(ISBLANK('A2a.  Modified URRT Worksheet 1'!$G$85)=TRUE, "N/A", IF(V144*(1+'A2a.  Modified URRT Worksheet 1'!$G$85)='A2. Rate Change &amp; Enrollment'!W144, "OK", "ERROR"))</f>
        <v>N/A</v>
      </c>
      <c r="BT144" t="str">
        <f>IF(ISBLANK('A2a.  Modified URRT Worksheet 1'!$G$86)=TRUE, "N/A", IF(W144*(1+'A2a.  Modified URRT Worksheet 1'!$G$86)='A2. Rate Change &amp; Enrollment'!X144, "OK", "ERROR"))</f>
        <v>N/A</v>
      </c>
      <c r="BU144" t="str">
        <f>IF(ISBLANK('A2a.  Modified URRT Worksheet 1'!$G$87)=TRUE, "N/A", IF(X144*(1+'A2a.  Modified URRT Worksheet 1'!$G$87)='A2. Rate Change &amp; Enrollment'!Y144, "OK", "ERROR"))</f>
        <v>N/A</v>
      </c>
      <c r="BV144" t="str">
        <f>IF(ISBLANK('A2a.  Modified URRT Worksheet 1'!$G$88)=TRUE, "N/A", IF(Y144*(1+'A2a.  Modified URRT Worksheet 1'!$G$88)='A2. Rate Change &amp; Enrollment'!Z144, "OK", "ERROR"))</f>
        <v>N/A</v>
      </c>
      <c r="BW144" t="str">
        <f t="shared" si="29"/>
        <v>OK</v>
      </c>
      <c r="BY144" s="412">
        <f t="shared" si="30"/>
        <v>0</v>
      </c>
    </row>
    <row r="145" spans="1:77" x14ac:dyDescent="0.35">
      <c r="A145" t="s">
        <v>335</v>
      </c>
      <c r="B145" s="98"/>
      <c r="C145" s="98"/>
      <c r="D145" s="98"/>
      <c r="E145" s="135"/>
      <c r="F145" s="135"/>
      <c r="G145" s="135"/>
      <c r="I145" s="135"/>
      <c r="J145" s="135"/>
      <c r="K145" s="135"/>
      <c r="M145" s="131"/>
      <c r="N145" s="131"/>
      <c r="O145" s="131"/>
      <c r="P145" s="131"/>
      <c r="Q145" s="131"/>
      <c r="R145" s="131"/>
      <c r="S145" s="131"/>
      <c r="T145" s="131"/>
      <c r="U145" s="131"/>
      <c r="V145" s="131"/>
      <c r="W145" s="131"/>
      <c r="X145" s="131"/>
      <c r="Y145" s="131"/>
      <c r="Z145" s="131"/>
      <c r="AB145" s="142" t="e">
        <f t="shared" si="20"/>
        <v>#DIV/0!</v>
      </c>
      <c r="AC145" s="142" t="e">
        <f t="shared" si="21"/>
        <v>#DIV/0!</v>
      </c>
      <c r="AD145" s="6"/>
      <c r="AE145" s="88" t="e">
        <f t="shared" si="22"/>
        <v>#DIV/0!</v>
      </c>
      <c r="AF145" s="142" t="e">
        <f t="shared" si="23"/>
        <v>#DIV/0!</v>
      </c>
      <c r="AH145" s="12" t="e">
        <f t="shared" si="31"/>
        <v>#DIV/0!</v>
      </c>
      <c r="AI145" s="12" t="e">
        <f t="shared" si="32"/>
        <v>#DIV/0!</v>
      </c>
      <c r="AK145" s="409"/>
      <c r="AL145" s="409"/>
      <c r="AM145" s="409"/>
      <c r="AO145" s="177"/>
      <c r="AP145" s="177"/>
      <c r="AQ145" s="177"/>
      <c r="AR145" s="139"/>
      <c r="AS145" s="139"/>
      <c r="AT145" s="139"/>
      <c r="AU145" s="177"/>
      <c r="AV145" s="177"/>
      <c r="AX145" s="411">
        <f t="shared" si="24"/>
        <v>0</v>
      </c>
      <c r="AY145" s="80" t="str">
        <f t="shared" si="25"/>
        <v>OK</v>
      </c>
      <c r="BA145" s="94"/>
      <c r="BB145" s="291"/>
      <c r="BC145" s="94"/>
      <c r="BD145" s="229"/>
      <c r="BE145" s="356"/>
      <c r="BG145" s="6">
        <f t="shared" si="26"/>
        <v>0</v>
      </c>
      <c r="BH145" s="186" t="str">
        <f t="shared" si="27"/>
        <v>N/A</v>
      </c>
      <c r="BI145" s="6" t="str">
        <f t="shared" si="33"/>
        <v>N/A</v>
      </c>
      <c r="BJ145" t="e">
        <f t="shared" si="28"/>
        <v>#DIV/0!</v>
      </c>
      <c r="BL145" t="str">
        <f>IF(ISBLANK('A2a.  Modified URRT Worksheet 1'!$G$78)=TRUE, "N/A", IF(O145*(1+'A2a.  Modified URRT Worksheet 1'!$G$78)='A2. Rate Change &amp; Enrollment'!P145, "OK", "ERROR"))</f>
        <v>N/A</v>
      </c>
      <c r="BM145" t="str">
        <f>IF(ISBLANK('A2a.  Modified URRT Worksheet 1'!$G$79)=TRUE, "N/A", IF(P145*(1+'A2a.  Modified URRT Worksheet 1'!$G$79)='A2. Rate Change &amp; Enrollment'!Q145, "OK", "ERROR"))</f>
        <v>N/A</v>
      </c>
      <c r="BN145" t="str">
        <f>IF(ISBLANK('A2a.  Modified URRT Worksheet 1'!$G$80)=TRUE, "N/A", IF(Q145*(1+'A2a.  Modified URRT Worksheet 1'!$G$80)='A2. Rate Change &amp; Enrollment'!R145, "OK", "ERROR"))</f>
        <v>N/A</v>
      </c>
      <c r="BO145" t="str">
        <f>IF(ISBLANK('A2a.  Modified URRT Worksheet 1'!$G$81)=TRUE, "N/A", IF(R145*(1+'A2a.  Modified URRT Worksheet 1'!$G$81)='A2. Rate Change &amp; Enrollment'!S145, "OK", "ERROR"))</f>
        <v>N/A</v>
      </c>
      <c r="BP145" t="str">
        <f>IF(ISBLANK('A2a.  Modified URRT Worksheet 1'!$G$82)=TRUE, "N/A", IF(S145*(1+'A2a.  Modified URRT Worksheet 1'!$G$82)='A2. Rate Change &amp; Enrollment'!T145, "OK", "ERROR"))</f>
        <v>N/A</v>
      </c>
      <c r="BQ145" t="str">
        <f>IF(ISBLANK('A2a.  Modified URRT Worksheet 1'!$G$83)=TRUE, "N/A", IF(T145*(1+'A2a.  Modified URRT Worksheet 1'!$G$83)='A2. Rate Change &amp; Enrollment'!U145, "OK", "ERROR"))</f>
        <v>N/A</v>
      </c>
      <c r="BR145" t="str">
        <f>IF(ISBLANK('A2a.  Modified URRT Worksheet 1'!$G$84)=TRUE, "N/A", IF(U145*(1+'A2a.  Modified URRT Worksheet 1'!$G$84)='A2. Rate Change &amp; Enrollment'!V145, "OK", "ERROR"))</f>
        <v>N/A</v>
      </c>
      <c r="BS145" t="str">
        <f>IF(ISBLANK('A2a.  Modified URRT Worksheet 1'!$G$85)=TRUE, "N/A", IF(V145*(1+'A2a.  Modified URRT Worksheet 1'!$G$85)='A2. Rate Change &amp; Enrollment'!W145, "OK", "ERROR"))</f>
        <v>N/A</v>
      </c>
      <c r="BT145" t="str">
        <f>IF(ISBLANK('A2a.  Modified URRT Worksheet 1'!$G$86)=TRUE, "N/A", IF(W145*(1+'A2a.  Modified URRT Worksheet 1'!$G$86)='A2. Rate Change &amp; Enrollment'!X145, "OK", "ERROR"))</f>
        <v>N/A</v>
      </c>
      <c r="BU145" t="str">
        <f>IF(ISBLANK('A2a.  Modified URRT Worksheet 1'!$G$87)=TRUE, "N/A", IF(X145*(1+'A2a.  Modified URRT Worksheet 1'!$G$87)='A2. Rate Change &amp; Enrollment'!Y145, "OK", "ERROR"))</f>
        <v>N/A</v>
      </c>
      <c r="BV145" t="str">
        <f>IF(ISBLANK('A2a.  Modified URRT Worksheet 1'!$G$88)=TRUE, "N/A", IF(Y145*(1+'A2a.  Modified URRT Worksheet 1'!$G$88)='A2. Rate Change &amp; Enrollment'!Z145, "OK", "ERROR"))</f>
        <v>N/A</v>
      </c>
      <c r="BW145" t="str">
        <f t="shared" si="29"/>
        <v>OK</v>
      </c>
      <c r="BY145" s="412">
        <f t="shared" si="30"/>
        <v>0</v>
      </c>
    </row>
    <row r="146" spans="1:77" x14ac:dyDescent="0.35">
      <c r="A146" t="s">
        <v>336</v>
      </c>
      <c r="B146" s="98"/>
      <c r="C146" s="98"/>
      <c r="D146" s="98"/>
      <c r="E146" s="135"/>
      <c r="F146" s="135"/>
      <c r="G146" s="135"/>
      <c r="I146" s="135"/>
      <c r="J146" s="135"/>
      <c r="K146" s="135"/>
      <c r="M146" s="131"/>
      <c r="N146" s="131"/>
      <c r="O146" s="131"/>
      <c r="P146" s="131"/>
      <c r="Q146" s="131"/>
      <c r="R146" s="131"/>
      <c r="S146" s="131"/>
      <c r="T146" s="131"/>
      <c r="U146" s="131"/>
      <c r="V146" s="131"/>
      <c r="W146" s="131"/>
      <c r="X146" s="131"/>
      <c r="Y146" s="131"/>
      <c r="Z146" s="131"/>
      <c r="AB146" s="142" t="e">
        <f t="shared" si="20"/>
        <v>#DIV/0!</v>
      </c>
      <c r="AC146" s="142" t="e">
        <f t="shared" si="21"/>
        <v>#DIV/0!</v>
      </c>
      <c r="AD146" s="6"/>
      <c r="AE146" s="88" t="e">
        <f t="shared" si="22"/>
        <v>#DIV/0!</v>
      </c>
      <c r="AF146" s="142" t="e">
        <f t="shared" si="23"/>
        <v>#DIV/0!</v>
      </c>
      <c r="AH146" s="12" t="e">
        <f t="shared" si="31"/>
        <v>#DIV/0!</v>
      </c>
      <c r="AI146" s="12" t="e">
        <f t="shared" si="32"/>
        <v>#DIV/0!</v>
      </c>
      <c r="AK146" s="409"/>
      <c r="AL146" s="409"/>
      <c r="AM146" s="409"/>
      <c r="AO146" s="177"/>
      <c r="AP146" s="177"/>
      <c r="AQ146" s="177"/>
      <c r="AR146" s="139"/>
      <c r="AS146" s="139"/>
      <c r="AT146" s="139"/>
      <c r="AU146" s="177"/>
      <c r="AV146" s="177"/>
      <c r="AX146" s="411">
        <f t="shared" si="24"/>
        <v>0</v>
      </c>
      <c r="AY146" s="80" t="str">
        <f t="shared" si="25"/>
        <v>OK</v>
      </c>
      <c r="BA146" s="94"/>
      <c r="BB146" s="291"/>
      <c r="BC146" s="94"/>
      <c r="BD146" s="229"/>
      <c r="BE146" s="356"/>
      <c r="BG146" s="6">
        <f t="shared" si="26"/>
        <v>0</v>
      </c>
      <c r="BH146" s="186" t="str">
        <f t="shared" si="27"/>
        <v>N/A</v>
      </c>
      <c r="BI146" s="6" t="str">
        <f t="shared" si="33"/>
        <v>N/A</v>
      </c>
      <c r="BJ146" t="e">
        <f t="shared" si="28"/>
        <v>#DIV/0!</v>
      </c>
      <c r="BL146" t="str">
        <f>IF(ISBLANK('A2a.  Modified URRT Worksheet 1'!$G$78)=TRUE, "N/A", IF(O146*(1+'A2a.  Modified URRT Worksheet 1'!$G$78)='A2. Rate Change &amp; Enrollment'!P146, "OK", "ERROR"))</f>
        <v>N/A</v>
      </c>
      <c r="BM146" t="str">
        <f>IF(ISBLANK('A2a.  Modified URRT Worksheet 1'!$G$79)=TRUE, "N/A", IF(P146*(1+'A2a.  Modified URRT Worksheet 1'!$G$79)='A2. Rate Change &amp; Enrollment'!Q146, "OK", "ERROR"))</f>
        <v>N/A</v>
      </c>
      <c r="BN146" t="str">
        <f>IF(ISBLANK('A2a.  Modified URRT Worksheet 1'!$G$80)=TRUE, "N/A", IF(Q146*(1+'A2a.  Modified URRT Worksheet 1'!$G$80)='A2. Rate Change &amp; Enrollment'!R146, "OK", "ERROR"))</f>
        <v>N/A</v>
      </c>
      <c r="BO146" t="str">
        <f>IF(ISBLANK('A2a.  Modified URRT Worksheet 1'!$G$81)=TRUE, "N/A", IF(R146*(1+'A2a.  Modified URRT Worksheet 1'!$G$81)='A2. Rate Change &amp; Enrollment'!S146, "OK", "ERROR"))</f>
        <v>N/A</v>
      </c>
      <c r="BP146" t="str">
        <f>IF(ISBLANK('A2a.  Modified URRT Worksheet 1'!$G$82)=TRUE, "N/A", IF(S146*(1+'A2a.  Modified URRT Worksheet 1'!$G$82)='A2. Rate Change &amp; Enrollment'!T146, "OK", "ERROR"))</f>
        <v>N/A</v>
      </c>
      <c r="BQ146" t="str">
        <f>IF(ISBLANK('A2a.  Modified URRT Worksheet 1'!$G$83)=TRUE, "N/A", IF(T146*(1+'A2a.  Modified URRT Worksheet 1'!$G$83)='A2. Rate Change &amp; Enrollment'!U146, "OK", "ERROR"))</f>
        <v>N/A</v>
      </c>
      <c r="BR146" t="str">
        <f>IF(ISBLANK('A2a.  Modified URRT Worksheet 1'!$G$84)=TRUE, "N/A", IF(U146*(1+'A2a.  Modified URRT Worksheet 1'!$G$84)='A2. Rate Change &amp; Enrollment'!V146, "OK", "ERROR"))</f>
        <v>N/A</v>
      </c>
      <c r="BS146" t="str">
        <f>IF(ISBLANK('A2a.  Modified URRT Worksheet 1'!$G$85)=TRUE, "N/A", IF(V146*(1+'A2a.  Modified URRT Worksheet 1'!$G$85)='A2. Rate Change &amp; Enrollment'!W146, "OK", "ERROR"))</f>
        <v>N/A</v>
      </c>
      <c r="BT146" t="str">
        <f>IF(ISBLANK('A2a.  Modified URRT Worksheet 1'!$G$86)=TRUE, "N/A", IF(W146*(1+'A2a.  Modified URRT Worksheet 1'!$G$86)='A2. Rate Change &amp; Enrollment'!X146, "OK", "ERROR"))</f>
        <v>N/A</v>
      </c>
      <c r="BU146" t="str">
        <f>IF(ISBLANK('A2a.  Modified URRT Worksheet 1'!$G$87)=TRUE, "N/A", IF(X146*(1+'A2a.  Modified URRT Worksheet 1'!$G$87)='A2. Rate Change &amp; Enrollment'!Y146, "OK", "ERROR"))</f>
        <v>N/A</v>
      </c>
      <c r="BV146" t="str">
        <f>IF(ISBLANK('A2a.  Modified URRT Worksheet 1'!$G$88)=TRUE, "N/A", IF(Y146*(1+'A2a.  Modified URRT Worksheet 1'!$G$88)='A2. Rate Change &amp; Enrollment'!Z146, "OK", "ERROR"))</f>
        <v>N/A</v>
      </c>
      <c r="BW146" t="str">
        <f t="shared" si="29"/>
        <v>OK</v>
      </c>
      <c r="BY146" s="412">
        <f t="shared" si="30"/>
        <v>0</v>
      </c>
    </row>
    <row r="147" spans="1:77" x14ac:dyDescent="0.35">
      <c r="A147" t="s">
        <v>337</v>
      </c>
      <c r="B147" s="98"/>
      <c r="C147" s="98"/>
      <c r="D147" s="98"/>
      <c r="E147" s="135"/>
      <c r="F147" s="135"/>
      <c r="G147" s="135"/>
      <c r="I147" s="135"/>
      <c r="J147" s="135"/>
      <c r="K147" s="135"/>
      <c r="M147" s="131"/>
      <c r="N147" s="131"/>
      <c r="O147" s="131"/>
      <c r="P147" s="131"/>
      <c r="Q147" s="131"/>
      <c r="R147" s="131"/>
      <c r="S147" s="131"/>
      <c r="T147" s="131"/>
      <c r="U147" s="131"/>
      <c r="V147" s="131"/>
      <c r="W147" s="131"/>
      <c r="X147" s="131"/>
      <c r="Y147" s="131"/>
      <c r="Z147" s="131"/>
      <c r="AB147" s="142" t="e">
        <f t="shared" si="20"/>
        <v>#DIV/0!</v>
      </c>
      <c r="AC147" s="142" t="e">
        <f t="shared" si="21"/>
        <v>#DIV/0!</v>
      </c>
      <c r="AD147" s="6"/>
      <c r="AE147" s="88" t="e">
        <f t="shared" si="22"/>
        <v>#DIV/0!</v>
      </c>
      <c r="AF147" s="142" t="e">
        <f t="shared" si="23"/>
        <v>#DIV/0!</v>
      </c>
      <c r="AH147" s="12" t="e">
        <f t="shared" si="31"/>
        <v>#DIV/0!</v>
      </c>
      <c r="AI147" s="12" t="e">
        <f t="shared" si="32"/>
        <v>#DIV/0!</v>
      </c>
      <c r="AK147" s="409"/>
      <c r="AL147" s="409"/>
      <c r="AM147" s="409"/>
      <c r="AO147" s="177"/>
      <c r="AP147" s="177"/>
      <c r="AQ147" s="177"/>
      <c r="AR147" s="139"/>
      <c r="AS147" s="139"/>
      <c r="AT147" s="139"/>
      <c r="AU147" s="177"/>
      <c r="AV147" s="177"/>
      <c r="AX147" s="411">
        <f t="shared" si="24"/>
        <v>0</v>
      </c>
      <c r="AY147" s="80" t="str">
        <f t="shared" si="25"/>
        <v>OK</v>
      </c>
      <c r="BA147" s="94"/>
      <c r="BB147" s="291"/>
      <c r="BC147" s="94"/>
      <c r="BD147" s="229"/>
      <c r="BE147" s="356"/>
      <c r="BG147" s="6">
        <f t="shared" si="26"/>
        <v>0</v>
      </c>
      <c r="BH147" s="186" t="str">
        <f t="shared" si="27"/>
        <v>N/A</v>
      </c>
      <c r="BI147" s="6" t="str">
        <f t="shared" si="33"/>
        <v>N/A</v>
      </c>
      <c r="BJ147" t="e">
        <f t="shared" si="28"/>
        <v>#DIV/0!</v>
      </c>
      <c r="BL147" t="str">
        <f>IF(ISBLANK('A2a.  Modified URRT Worksheet 1'!$G$78)=TRUE, "N/A", IF(O147*(1+'A2a.  Modified URRT Worksheet 1'!$G$78)='A2. Rate Change &amp; Enrollment'!P147, "OK", "ERROR"))</f>
        <v>N/A</v>
      </c>
      <c r="BM147" t="str">
        <f>IF(ISBLANK('A2a.  Modified URRT Worksheet 1'!$G$79)=TRUE, "N/A", IF(P147*(1+'A2a.  Modified URRT Worksheet 1'!$G$79)='A2. Rate Change &amp; Enrollment'!Q147, "OK", "ERROR"))</f>
        <v>N/A</v>
      </c>
      <c r="BN147" t="str">
        <f>IF(ISBLANK('A2a.  Modified URRT Worksheet 1'!$G$80)=TRUE, "N/A", IF(Q147*(1+'A2a.  Modified URRT Worksheet 1'!$G$80)='A2. Rate Change &amp; Enrollment'!R147, "OK", "ERROR"))</f>
        <v>N/A</v>
      </c>
      <c r="BO147" t="str">
        <f>IF(ISBLANK('A2a.  Modified URRT Worksheet 1'!$G$81)=TRUE, "N/A", IF(R147*(1+'A2a.  Modified URRT Worksheet 1'!$G$81)='A2. Rate Change &amp; Enrollment'!S147, "OK", "ERROR"))</f>
        <v>N/A</v>
      </c>
      <c r="BP147" t="str">
        <f>IF(ISBLANK('A2a.  Modified URRT Worksheet 1'!$G$82)=TRUE, "N/A", IF(S147*(1+'A2a.  Modified URRT Worksheet 1'!$G$82)='A2. Rate Change &amp; Enrollment'!T147, "OK", "ERROR"))</f>
        <v>N/A</v>
      </c>
      <c r="BQ147" t="str">
        <f>IF(ISBLANK('A2a.  Modified URRT Worksheet 1'!$G$83)=TRUE, "N/A", IF(T147*(1+'A2a.  Modified URRT Worksheet 1'!$G$83)='A2. Rate Change &amp; Enrollment'!U147, "OK", "ERROR"))</f>
        <v>N/A</v>
      </c>
      <c r="BR147" t="str">
        <f>IF(ISBLANK('A2a.  Modified URRT Worksheet 1'!$G$84)=TRUE, "N/A", IF(U147*(1+'A2a.  Modified URRT Worksheet 1'!$G$84)='A2. Rate Change &amp; Enrollment'!V147, "OK", "ERROR"))</f>
        <v>N/A</v>
      </c>
      <c r="BS147" t="str">
        <f>IF(ISBLANK('A2a.  Modified URRT Worksheet 1'!$G$85)=TRUE, "N/A", IF(V147*(1+'A2a.  Modified URRT Worksheet 1'!$G$85)='A2. Rate Change &amp; Enrollment'!W147, "OK", "ERROR"))</f>
        <v>N/A</v>
      </c>
      <c r="BT147" t="str">
        <f>IF(ISBLANK('A2a.  Modified URRT Worksheet 1'!$G$86)=TRUE, "N/A", IF(W147*(1+'A2a.  Modified URRT Worksheet 1'!$G$86)='A2. Rate Change &amp; Enrollment'!X147, "OK", "ERROR"))</f>
        <v>N/A</v>
      </c>
      <c r="BU147" t="str">
        <f>IF(ISBLANK('A2a.  Modified URRT Worksheet 1'!$G$87)=TRUE, "N/A", IF(X147*(1+'A2a.  Modified URRT Worksheet 1'!$G$87)='A2. Rate Change &amp; Enrollment'!Y147, "OK", "ERROR"))</f>
        <v>N/A</v>
      </c>
      <c r="BV147" t="str">
        <f>IF(ISBLANK('A2a.  Modified URRT Worksheet 1'!$G$88)=TRUE, "N/A", IF(Y147*(1+'A2a.  Modified URRT Worksheet 1'!$G$88)='A2. Rate Change &amp; Enrollment'!Z147, "OK", "ERROR"))</f>
        <v>N/A</v>
      </c>
      <c r="BW147" t="str">
        <f t="shared" si="29"/>
        <v>OK</v>
      </c>
      <c r="BY147" s="412">
        <f t="shared" si="30"/>
        <v>0</v>
      </c>
    </row>
    <row r="148" spans="1:77" x14ac:dyDescent="0.35">
      <c r="A148" t="s">
        <v>338</v>
      </c>
      <c r="B148" s="98"/>
      <c r="C148" s="98"/>
      <c r="D148" s="98"/>
      <c r="E148" s="135"/>
      <c r="F148" s="135"/>
      <c r="G148" s="135"/>
      <c r="I148" s="135"/>
      <c r="J148" s="135"/>
      <c r="K148" s="135"/>
      <c r="M148" s="131"/>
      <c r="N148" s="131"/>
      <c r="O148" s="131"/>
      <c r="P148" s="131"/>
      <c r="Q148" s="131"/>
      <c r="R148" s="131"/>
      <c r="S148" s="131"/>
      <c r="T148" s="131"/>
      <c r="U148" s="131"/>
      <c r="V148" s="131"/>
      <c r="W148" s="131"/>
      <c r="X148" s="131"/>
      <c r="Y148" s="131"/>
      <c r="Z148" s="131"/>
      <c r="AB148" s="142" t="e">
        <f t="shared" ref="AB148:AB211" si="34">O148/M148-1</f>
        <v>#DIV/0!</v>
      </c>
      <c r="AC148" s="142" t="e">
        <f t="shared" ref="AC148:AC211" si="35">O148/N148-1</f>
        <v>#DIV/0!</v>
      </c>
      <c r="AD148" s="6"/>
      <c r="AE148" s="88" t="e">
        <f t="shared" ref="AE148:AE211" si="36">E148/$E$10</f>
        <v>#DIV/0!</v>
      </c>
      <c r="AF148" s="142" t="e">
        <f t="shared" ref="AF148:AF211" si="37">I148/$I$10</f>
        <v>#DIV/0!</v>
      </c>
      <c r="AH148" s="12" t="e">
        <f t="shared" si="31"/>
        <v>#DIV/0!</v>
      </c>
      <c r="AI148" s="12" t="e">
        <f t="shared" si="32"/>
        <v>#DIV/0!</v>
      </c>
      <c r="AK148" s="409"/>
      <c r="AL148" s="409"/>
      <c r="AM148" s="409"/>
      <c r="AO148" s="177"/>
      <c r="AP148" s="177"/>
      <c r="AQ148" s="177"/>
      <c r="AR148" s="139"/>
      <c r="AS148" s="139"/>
      <c r="AT148" s="139"/>
      <c r="AU148" s="177"/>
      <c r="AV148" s="177"/>
      <c r="AX148" s="411">
        <f t="shared" ref="AX148:AX211" si="38">$AO$2*(PRODUCT(AO148:AQ148,AU148)/(1-AR148-AS148-AT148))*AV148</f>
        <v>0</v>
      </c>
      <c r="AY148" s="80" t="str">
        <f t="shared" ref="AY148:AY211" si="39">IF(ABS(O148-AX148)&gt;1, "ERROR", "OK")</f>
        <v>OK</v>
      </c>
      <c r="BA148" s="94"/>
      <c r="BB148" s="291"/>
      <c r="BC148" s="94"/>
      <c r="BD148" s="229"/>
      <c r="BE148" s="356"/>
      <c r="BG148" s="6">
        <f t="shared" ref="BG148:BG211" si="40">E148*AO148</f>
        <v>0</v>
      </c>
      <c r="BH148" s="186" t="str">
        <f t="shared" ref="BH148:BH211" si="41">IF(BA148="Platinum", AO148/$BH$3-1, IF(BA148="Gold", AO148/$BH$4-1, IF(BA148="Silver", AO148/$BH$5-1, IF( BA148="Bronze", AO148/$BH$6-1, IF(BA148="Catastrophic", AO148/$BH$7-1, "N/A")))))</f>
        <v>N/A</v>
      </c>
      <c r="BI148" s="6" t="str">
        <f t="shared" si="33"/>
        <v>N/A</v>
      </c>
      <c r="BJ148" t="e">
        <f t="shared" ref="BJ148:BJ211" si="42">IF(AND(AF148&gt;=5%, BE148&lt;95%), "Y", "N")</f>
        <v>#DIV/0!</v>
      </c>
      <c r="BL148" t="str">
        <f>IF(ISBLANK('A2a.  Modified URRT Worksheet 1'!$G$78)=TRUE, "N/A", IF(O148*(1+'A2a.  Modified URRT Worksheet 1'!$G$78)='A2. Rate Change &amp; Enrollment'!P148, "OK", "ERROR"))</f>
        <v>N/A</v>
      </c>
      <c r="BM148" t="str">
        <f>IF(ISBLANK('A2a.  Modified URRT Worksheet 1'!$G$79)=TRUE, "N/A", IF(P148*(1+'A2a.  Modified URRT Worksheet 1'!$G$79)='A2. Rate Change &amp; Enrollment'!Q148, "OK", "ERROR"))</f>
        <v>N/A</v>
      </c>
      <c r="BN148" t="str">
        <f>IF(ISBLANK('A2a.  Modified URRT Worksheet 1'!$G$80)=TRUE, "N/A", IF(Q148*(1+'A2a.  Modified URRT Worksheet 1'!$G$80)='A2. Rate Change &amp; Enrollment'!R148, "OK", "ERROR"))</f>
        <v>N/A</v>
      </c>
      <c r="BO148" t="str">
        <f>IF(ISBLANK('A2a.  Modified URRT Worksheet 1'!$G$81)=TRUE, "N/A", IF(R148*(1+'A2a.  Modified URRT Worksheet 1'!$G$81)='A2. Rate Change &amp; Enrollment'!S148, "OK", "ERROR"))</f>
        <v>N/A</v>
      </c>
      <c r="BP148" t="str">
        <f>IF(ISBLANK('A2a.  Modified URRT Worksheet 1'!$G$82)=TRUE, "N/A", IF(S148*(1+'A2a.  Modified URRT Worksheet 1'!$G$82)='A2. Rate Change &amp; Enrollment'!T148, "OK", "ERROR"))</f>
        <v>N/A</v>
      </c>
      <c r="BQ148" t="str">
        <f>IF(ISBLANK('A2a.  Modified URRT Worksheet 1'!$G$83)=TRUE, "N/A", IF(T148*(1+'A2a.  Modified URRT Worksheet 1'!$G$83)='A2. Rate Change &amp; Enrollment'!U148, "OK", "ERROR"))</f>
        <v>N/A</v>
      </c>
      <c r="BR148" t="str">
        <f>IF(ISBLANK('A2a.  Modified URRT Worksheet 1'!$G$84)=TRUE, "N/A", IF(U148*(1+'A2a.  Modified URRT Worksheet 1'!$G$84)='A2. Rate Change &amp; Enrollment'!V148, "OK", "ERROR"))</f>
        <v>N/A</v>
      </c>
      <c r="BS148" t="str">
        <f>IF(ISBLANK('A2a.  Modified URRT Worksheet 1'!$G$85)=TRUE, "N/A", IF(V148*(1+'A2a.  Modified URRT Worksheet 1'!$G$85)='A2. Rate Change &amp; Enrollment'!W148, "OK", "ERROR"))</f>
        <v>N/A</v>
      </c>
      <c r="BT148" t="str">
        <f>IF(ISBLANK('A2a.  Modified URRT Worksheet 1'!$G$86)=TRUE, "N/A", IF(W148*(1+'A2a.  Modified URRT Worksheet 1'!$G$86)='A2. Rate Change &amp; Enrollment'!X148, "OK", "ERROR"))</f>
        <v>N/A</v>
      </c>
      <c r="BU148" t="str">
        <f>IF(ISBLANK('A2a.  Modified URRT Worksheet 1'!$G$87)=TRUE, "N/A", IF(X148*(1+'A2a.  Modified URRT Worksheet 1'!$G$87)='A2. Rate Change &amp; Enrollment'!Y148, "OK", "ERROR"))</f>
        <v>N/A</v>
      </c>
      <c r="BV148" t="str">
        <f>IF(ISBLANK('A2a.  Modified URRT Worksheet 1'!$G$88)=TRUE, "N/A", IF(Y148*(1+'A2a.  Modified URRT Worksheet 1'!$G$88)='A2. Rate Change &amp; Enrollment'!Z148, "OK", "ERROR"))</f>
        <v>N/A</v>
      </c>
      <c r="BW148" t="str">
        <f t="shared" ref="BW148:BW211" si="43">IF(OR(BL148="ERROR", BM148="ERROR", BN148="ERROR", BO148="ERROR", BP148="ERROR", BQ148="ERROR", BR148="ERROR", BS148="ERROR", BT148="ERROR", BU148="ERROR", BV148="ERROR"), "ERROR", "OK")</f>
        <v>OK</v>
      </c>
      <c r="BY148" s="412">
        <f t="shared" ref="BY148:BY211" si="44">PRODUCT(AO148:AQ148,AU148)/(1-AR148-AS148-AT148)*AV148</f>
        <v>0</v>
      </c>
    </row>
    <row r="149" spans="1:77" x14ac:dyDescent="0.35">
      <c r="A149" t="s">
        <v>339</v>
      </c>
      <c r="B149" s="98"/>
      <c r="C149" s="98"/>
      <c r="D149" s="98"/>
      <c r="E149" s="135"/>
      <c r="F149" s="135"/>
      <c r="G149" s="135"/>
      <c r="I149" s="135"/>
      <c r="J149" s="135"/>
      <c r="K149" s="135"/>
      <c r="M149" s="131"/>
      <c r="N149" s="131"/>
      <c r="O149" s="131"/>
      <c r="P149" s="131"/>
      <c r="Q149" s="131"/>
      <c r="R149" s="131"/>
      <c r="S149" s="131"/>
      <c r="T149" s="131"/>
      <c r="U149" s="131"/>
      <c r="V149" s="131"/>
      <c r="W149" s="131"/>
      <c r="X149" s="131"/>
      <c r="Y149" s="131"/>
      <c r="Z149" s="131"/>
      <c r="AB149" s="142" t="e">
        <f t="shared" si="34"/>
        <v>#DIV/0!</v>
      </c>
      <c r="AC149" s="142" t="e">
        <f t="shared" si="35"/>
        <v>#DIV/0!</v>
      </c>
      <c r="AD149" s="6"/>
      <c r="AE149" s="88" t="e">
        <f t="shared" si="36"/>
        <v>#DIV/0!</v>
      </c>
      <c r="AF149" s="142" t="e">
        <f t="shared" si="37"/>
        <v>#DIV/0!</v>
      </c>
      <c r="AH149" s="12" t="e">
        <f t="shared" ref="AH149:AH212" si="45">IF(OR(AB149-$AB$11&gt;5%, $AB$11-AB149&gt;5%), "Y", "N")</f>
        <v>#DIV/0!</v>
      </c>
      <c r="AI149" s="12" t="e">
        <f t="shared" ref="AI149:AI212" si="46">IF(AND(AH149="Y", AF149&gt;5%), "Y", "N")</f>
        <v>#DIV/0!</v>
      </c>
      <c r="AK149" s="409"/>
      <c r="AL149" s="409"/>
      <c r="AM149" s="409"/>
      <c r="AO149" s="177"/>
      <c r="AP149" s="177"/>
      <c r="AQ149" s="177"/>
      <c r="AR149" s="139"/>
      <c r="AS149" s="139"/>
      <c r="AT149" s="139"/>
      <c r="AU149" s="177"/>
      <c r="AV149" s="177"/>
      <c r="AX149" s="411">
        <f t="shared" si="38"/>
        <v>0</v>
      </c>
      <c r="AY149" s="80" t="str">
        <f t="shared" si="39"/>
        <v>OK</v>
      </c>
      <c r="BA149" s="94"/>
      <c r="BB149" s="291"/>
      <c r="BC149" s="94"/>
      <c r="BD149" s="229"/>
      <c r="BE149" s="356"/>
      <c r="BG149" s="6">
        <f t="shared" si="40"/>
        <v>0</v>
      </c>
      <c r="BH149" s="186" t="str">
        <f t="shared" si="41"/>
        <v>N/A</v>
      </c>
      <c r="BI149" s="6" t="str">
        <f t="shared" si="33"/>
        <v>N/A</v>
      </c>
      <c r="BJ149" t="e">
        <f t="shared" si="42"/>
        <v>#DIV/0!</v>
      </c>
      <c r="BL149" t="str">
        <f>IF(ISBLANK('A2a.  Modified URRT Worksheet 1'!$G$78)=TRUE, "N/A", IF(O149*(1+'A2a.  Modified URRT Worksheet 1'!$G$78)='A2. Rate Change &amp; Enrollment'!P149, "OK", "ERROR"))</f>
        <v>N/A</v>
      </c>
      <c r="BM149" t="str">
        <f>IF(ISBLANK('A2a.  Modified URRT Worksheet 1'!$G$79)=TRUE, "N/A", IF(P149*(1+'A2a.  Modified URRT Worksheet 1'!$G$79)='A2. Rate Change &amp; Enrollment'!Q149, "OK", "ERROR"))</f>
        <v>N/A</v>
      </c>
      <c r="BN149" t="str">
        <f>IF(ISBLANK('A2a.  Modified URRT Worksheet 1'!$G$80)=TRUE, "N/A", IF(Q149*(1+'A2a.  Modified URRT Worksheet 1'!$G$80)='A2. Rate Change &amp; Enrollment'!R149, "OK", "ERROR"))</f>
        <v>N/A</v>
      </c>
      <c r="BO149" t="str">
        <f>IF(ISBLANK('A2a.  Modified URRT Worksheet 1'!$G$81)=TRUE, "N/A", IF(R149*(1+'A2a.  Modified URRT Worksheet 1'!$G$81)='A2. Rate Change &amp; Enrollment'!S149, "OK", "ERROR"))</f>
        <v>N/A</v>
      </c>
      <c r="BP149" t="str">
        <f>IF(ISBLANK('A2a.  Modified URRT Worksheet 1'!$G$82)=TRUE, "N/A", IF(S149*(1+'A2a.  Modified URRT Worksheet 1'!$G$82)='A2. Rate Change &amp; Enrollment'!T149, "OK", "ERROR"))</f>
        <v>N/A</v>
      </c>
      <c r="BQ149" t="str">
        <f>IF(ISBLANK('A2a.  Modified URRT Worksheet 1'!$G$83)=TRUE, "N/A", IF(T149*(1+'A2a.  Modified URRT Worksheet 1'!$G$83)='A2. Rate Change &amp; Enrollment'!U149, "OK", "ERROR"))</f>
        <v>N/A</v>
      </c>
      <c r="BR149" t="str">
        <f>IF(ISBLANK('A2a.  Modified URRT Worksheet 1'!$G$84)=TRUE, "N/A", IF(U149*(1+'A2a.  Modified URRT Worksheet 1'!$G$84)='A2. Rate Change &amp; Enrollment'!V149, "OK", "ERROR"))</f>
        <v>N/A</v>
      </c>
      <c r="BS149" t="str">
        <f>IF(ISBLANK('A2a.  Modified URRT Worksheet 1'!$G$85)=TRUE, "N/A", IF(V149*(1+'A2a.  Modified URRT Worksheet 1'!$G$85)='A2. Rate Change &amp; Enrollment'!W149, "OK", "ERROR"))</f>
        <v>N/A</v>
      </c>
      <c r="BT149" t="str">
        <f>IF(ISBLANK('A2a.  Modified URRT Worksheet 1'!$G$86)=TRUE, "N/A", IF(W149*(1+'A2a.  Modified URRT Worksheet 1'!$G$86)='A2. Rate Change &amp; Enrollment'!X149, "OK", "ERROR"))</f>
        <v>N/A</v>
      </c>
      <c r="BU149" t="str">
        <f>IF(ISBLANK('A2a.  Modified URRT Worksheet 1'!$G$87)=TRUE, "N/A", IF(X149*(1+'A2a.  Modified URRT Worksheet 1'!$G$87)='A2. Rate Change &amp; Enrollment'!Y149, "OK", "ERROR"))</f>
        <v>N/A</v>
      </c>
      <c r="BV149" t="str">
        <f>IF(ISBLANK('A2a.  Modified URRT Worksheet 1'!$G$88)=TRUE, "N/A", IF(Y149*(1+'A2a.  Modified URRT Worksheet 1'!$G$88)='A2. Rate Change &amp; Enrollment'!Z149, "OK", "ERROR"))</f>
        <v>N/A</v>
      </c>
      <c r="BW149" t="str">
        <f t="shared" si="43"/>
        <v>OK</v>
      </c>
      <c r="BY149" s="412">
        <f t="shared" si="44"/>
        <v>0</v>
      </c>
    </row>
    <row r="150" spans="1:77" x14ac:dyDescent="0.35">
      <c r="A150" t="s">
        <v>340</v>
      </c>
      <c r="B150" s="98"/>
      <c r="C150" s="98"/>
      <c r="D150" s="98"/>
      <c r="E150" s="135"/>
      <c r="F150" s="135"/>
      <c r="G150" s="135"/>
      <c r="I150" s="135"/>
      <c r="J150" s="135"/>
      <c r="K150" s="135"/>
      <c r="M150" s="131"/>
      <c r="N150" s="131"/>
      <c r="O150" s="131"/>
      <c r="P150" s="131"/>
      <c r="Q150" s="131"/>
      <c r="R150" s="131"/>
      <c r="S150" s="131"/>
      <c r="T150" s="131"/>
      <c r="U150" s="131"/>
      <c r="V150" s="131"/>
      <c r="W150" s="131"/>
      <c r="X150" s="131"/>
      <c r="Y150" s="131"/>
      <c r="Z150" s="131"/>
      <c r="AB150" s="142" t="e">
        <f t="shared" si="34"/>
        <v>#DIV/0!</v>
      </c>
      <c r="AC150" s="142" t="e">
        <f t="shared" si="35"/>
        <v>#DIV/0!</v>
      </c>
      <c r="AD150" s="6"/>
      <c r="AE150" s="88" t="e">
        <f t="shared" si="36"/>
        <v>#DIV/0!</v>
      </c>
      <c r="AF150" s="142" t="e">
        <f t="shared" si="37"/>
        <v>#DIV/0!</v>
      </c>
      <c r="AH150" s="12" t="e">
        <f t="shared" si="45"/>
        <v>#DIV/0!</v>
      </c>
      <c r="AI150" s="12" t="e">
        <f t="shared" si="46"/>
        <v>#DIV/0!</v>
      </c>
      <c r="AK150" s="409"/>
      <c r="AL150" s="409"/>
      <c r="AM150" s="409"/>
      <c r="AO150" s="177"/>
      <c r="AP150" s="177"/>
      <c r="AQ150" s="177"/>
      <c r="AR150" s="139"/>
      <c r="AS150" s="139"/>
      <c r="AT150" s="139"/>
      <c r="AU150" s="177"/>
      <c r="AV150" s="177"/>
      <c r="AX150" s="411">
        <f t="shared" si="38"/>
        <v>0</v>
      </c>
      <c r="AY150" s="80" t="str">
        <f t="shared" si="39"/>
        <v>OK</v>
      </c>
      <c r="BA150" s="94"/>
      <c r="BB150" s="291"/>
      <c r="BC150" s="94"/>
      <c r="BD150" s="229"/>
      <c r="BE150" s="356"/>
      <c r="BG150" s="6">
        <f t="shared" si="40"/>
        <v>0</v>
      </c>
      <c r="BH150" s="186" t="str">
        <f t="shared" si="41"/>
        <v>N/A</v>
      </c>
      <c r="BI150" s="6" t="str">
        <f t="shared" ref="BI150:BI213" si="47">IF(BH150="N/A", "N/A", IF(BH150&gt;10%, "Y", IF(BH150&lt;-10%, "Y", "N")))</f>
        <v>N/A</v>
      </c>
      <c r="BJ150" t="e">
        <f t="shared" si="42"/>
        <v>#DIV/0!</v>
      </c>
      <c r="BL150" t="str">
        <f>IF(ISBLANK('A2a.  Modified URRT Worksheet 1'!$G$78)=TRUE, "N/A", IF(O150*(1+'A2a.  Modified URRT Worksheet 1'!$G$78)='A2. Rate Change &amp; Enrollment'!P150, "OK", "ERROR"))</f>
        <v>N/A</v>
      </c>
      <c r="BM150" t="str">
        <f>IF(ISBLANK('A2a.  Modified URRT Worksheet 1'!$G$79)=TRUE, "N/A", IF(P150*(1+'A2a.  Modified URRT Worksheet 1'!$G$79)='A2. Rate Change &amp; Enrollment'!Q150, "OK", "ERROR"))</f>
        <v>N/A</v>
      </c>
      <c r="BN150" t="str">
        <f>IF(ISBLANK('A2a.  Modified URRT Worksheet 1'!$G$80)=TRUE, "N/A", IF(Q150*(1+'A2a.  Modified URRT Worksheet 1'!$G$80)='A2. Rate Change &amp; Enrollment'!R150, "OK", "ERROR"))</f>
        <v>N/A</v>
      </c>
      <c r="BO150" t="str">
        <f>IF(ISBLANK('A2a.  Modified URRT Worksheet 1'!$G$81)=TRUE, "N/A", IF(R150*(1+'A2a.  Modified URRT Worksheet 1'!$G$81)='A2. Rate Change &amp; Enrollment'!S150, "OK", "ERROR"))</f>
        <v>N/A</v>
      </c>
      <c r="BP150" t="str">
        <f>IF(ISBLANK('A2a.  Modified URRT Worksheet 1'!$G$82)=TRUE, "N/A", IF(S150*(1+'A2a.  Modified URRT Worksheet 1'!$G$82)='A2. Rate Change &amp; Enrollment'!T150, "OK", "ERROR"))</f>
        <v>N/A</v>
      </c>
      <c r="BQ150" t="str">
        <f>IF(ISBLANK('A2a.  Modified URRT Worksheet 1'!$G$83)=TRUE, "N/A", IF(T150*(1+'A2a.  Modified URRT Worksheet 1'!$G$83)='A2. Rate Change &amp; Enrollment'!U150, "OK", "ERROR"))</f>
        <v>N/A</v>
      </c>
      <c r="BR150" t="str">
        <f>IF(ISBLANK('A2a.  Modified URRT Worksheet 1'!$G$84)=TRUE, "N/A", IF(U150*(1+'A2a.  Modified URRT Worksheet 1'!$G$84)='A2. Rate Change &amp; Enrollment'!V150, "OK", "ERROR"))</f>
        <v>N/A</v>
      </c>
      <c r="BS150" t="str">
        <f>IF(ISBLANK('A2a.  Modified URRT Worksheet 1'!$G$85)=TRUE, "N/A", IF(V150*(1+'A2a.  Modified URRT Worksheet 1'!$G$85)='A2. Rate Change &amp; Enrollment'!W150, "OK", "ERROR"))</f>
        <v>N/A</v>
      </c>
      <c r="BT150" t="str">
        <f>IF(ISBLANK('A2a.  Modified URRT Worksheet 1'!$G$86)=TRUE, "N/A", IF(W150*(1+'A2a.  Modified URRT Worksheet 1'!$G$86)='A2. Rate Change &amp; Enrollment'!X150, "OK", "ERROR"))</f>
        <v>N/A</v>
      </c>
      <c r="BU150" t="str">
        <f>IF(ISBLANK('A2a.  Modified URRT Worksheet 1'!$G$87)=TRUE, "N/A", IF(X150*(1+'A2a.  Modified URRT Worksheet 1'!$G$87)='A2. Rate Change &amp; Enrollment'!Y150, "OK", "ERROR"))</f>
        <v>N/A</v>
      </c>
      <c r="BV150" t="str">
        <f>IF(ISBLANK('A2a.  Modified URRT Worksheet 1'!$G$88)=TRUE, "N/A", IF(Y150*(1+'A2a.  Modified URRT Worksheet 1'!$G$88)='A2. Rate Change &amp; Enrollment'!Z150, "OK", "ERROR"))</f>
        <v>N/A</v>
      </c>
      <c r="BW150" t="str">
        <f t="shared" si="43"/>
        <v>OK</v>
      </c>
      <c r="BY150" s="412">
        <f t="shared" si="44"/>
        <v>0</v>
      </c>
    </row>
    <row r="151" spans="1:77" x14ac:dyDescent="0.35">
      <c r="A151" t="s">
        <v>341</v>
      </c>
      <c r="B151" s="98"/>
      <c r="C151" s="98"/>
      <c r="D151" s="98"/>
      <c r="E151" s="135"/>
      <c r="F151" s="135"/>
      <c r="G151" s="135"/>
      <c r="I151" s="135"/>
      <c r="J151" s="135"/>
      <c r="K151" s="135"/>
      <c r="M151" s="131"/>
      <c r="N151" s="131"/>
      <c r="O151" s="131"/>
      <c r="P151" s="131"/>
      <c r="Q151" s="131"/>
      <c r="R151" s="131"/>
      <c r="S151" s="131"/>
      <c r="T151" s="131"/>
      <c r="U151" s="131"/>
      <c r="V151" s="131"/>
      <c r="W151" s="131"/>
      <c r="X151" s="131"/>
      <c r="Y151" s="131"/>
      <c r="Z151" s="131"/>
      <c r="AB151" s="142" t="e">
        <f t="shared" si="34"/>
        <v>#DIV/0!</v>
      </c>
      <c r="AC151" s="142" t="e">
        <f t="shared" si="35"/>
        <v>#DIV/0!</v>
      </c>
      <c r="AD151" s="6"/>
      <c r="AE151" s="88" t="e">
        <f t="shared" si="36"/>
        <v>#DIV/0!</v>
      </c>
      <c r="AF151" s="142" t="e">
        <f t="shared" si="37"/>
        <v>#DIV/0!</v>
      </c>
      <c r="AH151" s="12" t="e">
        <f t="shared" si="45"/>
        <v>#DIV/0!</v>
      </c>
      <c r="AI151" s="12" t="e">
        <f t="shared" si="46"/>
        <v>#DIV/0!</v>
      </c>
      <c r="AK151" s="409"/>
      <c r="AL151" s="409"/>
      <c r="AM151" s="409"/>
      <c r="AO151" s="177"/>
      <c r="AP151" s="177"/>
      <c r="AQ151" s="177"/>
      <c r="AR151" s="139"/>
      <c r="AS151" s="139"/>
      <c r="AT151" s="139"/>
      <c r="AU151" s="177"/>
      <c r="AV151" s="177"/>
      <c r="AX151" s="411">
        <f t="shared" si="38"/>
        <v>0</v>
      </c>
      <c r="AY151" s="80" t="str">
        <f t="shared" si="39"/>
        <v>OK</v>
      </c>
      <c r="BA151" s="94"/>
      <c r="BB151" s="291"/>
      <c r="BC151" s="94"/>
      <c r="BD151" s="229"/>
      <c r="BE151" s="356"/>
      <c r="BG151" s="6">
        <f t="shared" si="40"/>
        <v>0</v>
      </c>
      <c r="BH151" s="186" t="str">
        <f t="shared" si="41"/>
        <v>N/A</v>
      </c>
      <c r="BI151" s="6" t="str">
        <f t="shared" si="47"/>
        <v>N/A</v>
      </c>
      <c r="BJ151" t="e">
        <f t="shared" si="42"/>
        <v>#DIV/0!</v>
      </c>
      <c r="BL151" t="str">
        <f>IF(ISBLANK('A2a.  Modified URRT Worksheet 1'!$G$78)=TRUE, "N/A", IF(O151*(1+'A2a.  Modified URRT Worksheet 1'!$G$78)='A2. Rate Change &amp; Enrollment'!P151, "OK", "ERROR"))</f>
        <v>N/A</v>
      </c>
      <c r="BM151" t="str">
        <f>IF(ISBLANK('A2a.  Modified URRT Worksheet 1'!$G$79)=TRUE, "N/A", IF(P151*(1+'A2a.  Modified URRT Worksheet 1'!$G$79)='A2. Rate Change &amp; Enrollment'!Q151, "OK", "ERROR"))</f>
        <v>N/A</v>
      </c>
      <c r="BN151" t="str">
        <f>IF(ISBLANK('A2a.  Modified URRT Worksheet 1'!$G$80)=TRUE, "N/A", IF(Q151*(1+'A2a.  Modified URRT Worksheet 1'!$G$80)='A2. Rate Change &amp; Enrollment'!R151, "OK", "ERROR"))</f>
        <v>N/A</v>
      </c>
      <c r="BO151" t="str">
        <f>IF(ISBLANK('A2a.  Modified URRT Worksheet 1'!$G$81)=TRUE, "N/A", IF(R151*(1+'A2a.  Modified URRT Worksheet 1'!$G$81)='A2. Rate Change &amp; Enrollment'!S151, "OK", "ERROR"))</f>
        <v>N/A</v>
      </c>
      <c r="BP151" t="str">
        <f>IF(ISBLANK('A2a.  Modified URRT Worksheet 1'!$G$82)=TRUE, "N/A", IF(S151*(1+'A2a.  Modified URRT Worksheet 1'!$G$82)='A2. Rate Change &amp; Enrollment'!T151, "OK", "ERROR"))</f>
        <v>N/A</v>
      </c>
      <c r="BQ151" t="str">
        <f>IF(ISBLANK('A2a.  Modified URRT Worksheet 1'!$G$83)=TRUE, "N/A", IF(T151*(1+'A2a.  Modified URRT Worksheet 1'!$G$83)='A2. Rate Change &amp; Enrollment'!U151, "OK", "ERROR"))</f>
        <v>N/A</v>
      </c>
      <c r="BR151" t="str">
        <f>IF(ISBLANK('A2a.  Modified URRT Worksheet 1'!$G$84)=TRUE, "N/A", IF(U151*(1+'A2a.  Modified URRT Worksheet 1'!$G$84)='A2. Rate Change &amp; Enrollment'!V151, "OK", "ERROR"))</f>
        <v>N/A</v>
      </c>
      <c r="BS151" t="str">
        <f>IF(ISBLANK('A2a.  Modified URRT Worksheet 1'!$G$85)=TRUE, "N/A", IF(V151*(1+'A2a.  Modified URRT Worksheet 1'!$G$85)='A2. Rate Change &amp; Enrollment'!W151, "OK", "ERROR"))</f>
        <v>N/A</v>
      </c>
      <c r="BT151" t="str">
        <f>IF(ISBLANK('A2a.  Modified URRT Worksheet 1'!$G$86)=TRUE, "N/A", IF(W151*(1+'A2a.  Modified URRT Worksheet 1'!$G$86)='A2. Rate Change &amp; Enrollment'!X151, "OK", "ERROR"))</f>
        <v>N/A</v>
      </c>
      <c r="BU151" t="str">
        <f>IF(ISBLANK('A2a.  Modified URRT Worksheet 1'!$G$87)=TRUE, "N/A", IF(X151*(1+'A2a.  Modified URRT Worksheet 1'!$G$87)='A2. Rate Change &amp; Enrollment'!Y151, "OK", "ERROR"))</f>
        <v>N/A</v>
      </c>
      <c r="BV151" t="str">
        <f>IF(ISBLANK('A2a.  Modified URRT Worksheet 1'!$G$88)=TRUE, "N/A", IF(Y151*(1+'A2a.  Modified URRT Worksheet 1'!$G$88)='A2. Rate Change &amp; Enrollment'!Z151, "OK", "ERROR"))</f>
        <v>N/A</v>
      </c>
      <c r="BW151" t="str">
        <f t="shared" si="43"/>
        <v>OK</v>
      </c>
      <c r="BY151" s="412">
        <f t="shared" si="44"/>
        <v>0</v>
      </c>
    </row>
    <row r="152" spans="1:77" x14ac:dyDescent="0.35">
      <c r="A152" t="s">
        <v>342</v>
      </c>
      <c r="B152" s="98"/>
      <c r="C152" s="98"/>
      <c r="D152" s="98"/>
      <c r="E152" s="135"/>
      <c r="F152" s="135"/>
      <c r="G152" s="135"/>
      <c r="I152" s="135"/>
      <c r="J152" s="135"/>
      <c r="K152" s="135"/>
      <c r="M152" s="131"/>
      <c r="N152" s="131"/>
      <c r="O152" s="131"/>
      <c r="P152" s="131"/>
      <c r="Q152" s="131"/>
      <c r="R152" s="131"/>
      <c r="S152" s="131"/>
      <c r="T152" s="131"/>
      <c r="U152" s="131"/>
      <c r="V152" s="131"/>
      <c r="W152" s="131"/>
      <c r="X152" s="131"/>
      <c r="Y152" s="131"/>
      <c r="Z152" s="131"/>
      <c r="AB152" s="142" t="e">
        <f t="shared" si="34"/>
        <v>#DIV/0!</v>
      </c>
      <c r="AC152" s="142" t="e">
        <f t="shared" si="35"/>
        <v>#DIV/0!</v>
      </c>
      <c r="AD152" s="6"/>
      <c r="AE152" s="88" t="e">
        <f t="shared" si="36"/>
        <v>#DIV/0!</v>
      </c>
      <c r="AF152" s="142" t="e">
        <f t="shared" si="37"/>
        <v>#DIV/0!</v>
      </c>
      <c r="AH152" s="12" t="e">
        <f t="shared" si="45"/>
        <v>#DIV/0!</v>
      </c>
      <c r="AI152" s="12" t="e">
        <f t="shared" si="46"/>
        <v>#DIV/0!</v>
      </c>
      <c r="AK152" s="409"/>
      <c r="AL152" s="409"/>
      <c r="AM152" s="409"/>
      <c r="AO152" s="177"/>
      <c r="AP152" s="177"/>
      <c r="AQ152" s="177"/>
      <c r="AR152" s="139"/>
      <c r="AS152" s="139"/>
      <c r="AT152" s="139"/>
      <c r="AU152" s="177"/>
      <c r="AV152" s="177"/>
      <c r="AX152" s="411">
        <f t="shared" si="38"/>
        <v>0</v>
      </c>
      <c r="AY152" s="80" t="str">
        <f t="shared" si="39"/>
        <v>OK</v>
      </c>
      <c r="BA152" s="94"/>
      <c r="BB152" s="291"/>
      <c r="BC152" s="94"/>
      <c r="BD152" s="229"/>
      <c r="BE152" s="356"/>
      <c r="BG152" s="6">
        <f t="shared" si="40"/>
        <v>0</v>
      </c>
      <c r="BH152" s="186" t="str">
        <f t="shared" si="41"/>
        <v>N/A</v>
      </c>
      <c r="BI152" s="6" t="str">
        <f t="shared" si="47"/>
        <v>N/A</v>
      </c>
      <c r="BJ152" t="e">
        <f t="shared" si="42"/>
        <v>#DIV/0!</v>
      </c>
      <c r="BL152" t="str">
        <f>IF(ISBLANK('A2a.  Modified URRT Worksheet 1'!$G$78)=TRUE, "N/A", IF(O152*(1+'A2a.  Modified URRT Worksheet 1'!$G$78)='A2. Rate Change &amp; Enrollment'!P152, "OK", "ERROR"))</f>
        <v>N/A</v>
      </c>
      <c r="BM152" t="str">
        <f>IF(ISBLANK('A2a.  Modified URRT Worksheet 1'!$G$79)=TRUE, "N/A", IF(P152*(1+'A2a.  Modified URRT Worksheet 1'!$G$79)='A2. Rate Change &amp; Enrollment'!Q152, "OK", "ERROR"))</f>
        <v>N/A</v>
      </c>
      <c r="BN152" t="str">
        <f>IF(ISBLANK('A2a.  Modified URRT Worksheet 1'!$G$80)=TRUE, "N/A", IF(Q152*(1+'A2a.  Modified URRT Worksheet 1'!$G$80)='A2. Rate Change &amp; Enrollment'!R152, "OK", "ERROR"))</f>
        <v>N/A</v>
      </c>
      <c r="BO152" t="str">
        <f>IF(ISBLANK('A2a.  Modified URRT Worksheet 1'!$G$81)=TRUE, "N/A", IF(R152*(1+'A2a.  Modified URRT Worksheet 1'!$G$81)='A2. Rate Change &amp; Enrollment'!S152, "OK", "ERROR"))</f>
        <v>N/A</v>
      </c>
      <c r="BP152" t="str">
        <f>IF(ISBLANK('A2a.  Modified URRT Worksheet 1'!$G$82)=TRUE, "N/A", IF(S152*(1+'A2a.  Modified URRT Worksheet 1'!$G$82)='A2. Rate Change &amp; Enrollment'!T152, "OK", "ERROR"))</f>
        <v>N/A</v>
      </c>
      <c r="BQ152" t="str">
        <f>IF(ISBLANK('A2a.  Modified URRT Worksheet 1'!$G$83)=TRUE, "N/A", IF(T152*(1+'A2a.  Modified URRT Worksheet 1'!$G$83)='A2. Rate Change &amp; Enrollment'!U152, "OK", "ERROR"))</f>
        <v>N/A</v>
      </c>
      <c r="BR152" t="str">
        <f>IF(ISBLANK('A2a.  Modified URRT Worksheet 1'!$G$84)=TRUE, "N/A", IF(U152*(1+'A2a.  Modified URRT Worksheet 1'!$G$84)='A2. Rate Change &amp; Enrollment'!V152, "OK", "ERROR"))</f>
        <v>N/A</v>
      </c>
      <c r="BS152" t="str">
        <f>IF(ISBLANK('A2a.  Modified URRT Worksheet 1'!$G$85)=TRUE, "N/A", IF(V152*(1+'A2a.  Modified URRT Worksheet 1'!$G$85)='A2. Rate Change &amp; Enrollment'!W152, "OK", "ERROR"))</f>
        <v>N/A</v>
      </c>
      <c r="BT152" t="str">
        <f>IF(ISBLANK('A2a.  Modified URRT Worksheet 1'!$G$86)=TRUE, "N/A", IF(W152*(1+'A2a.  Modified URRT Worksheet 1'!$G$86)='A2. Rate Change &amp; Enrollment'!X152, "OK", "ERROR"))</f>
        <v>N/A</v>
      </c>
      <c r="BU152" t="str">
        <f>IF(ISBLANK('A2a.  Modified URRT Worksheet 1'!$G$87)=TRUE, "N/A", IF(X152*(1+'A2a.  Modified URRT Worksheet 1'!$G$87)='A2. Rate Change &amp; Enrollment'!Y152, "OK", "ERROR"))</f>
        <v>N/A</v>
      </c>
      <c r="BV152" t="str">
        <f>IF(ISBLANK('A2a.  Modified URRT Worksheet 1'!$G$88)=TRUE, "N/A", IF(Y152*(1+'A2a.  Modified URRT Worksheet 1'!$G$88)='A2. Rate Change &amp; Enrollment'!Z152, "OK", "ERROR"))</f>
        <v>N/A</v>
      </c>
      <c r="BW152" t="str">
        <f t="shared" si="43"/>
        <v>OK</v>
      </c>
      <c r="BY152" s="412">
        <f t="shared" si="44"/>
        <v>0</v>
      </c>
    </row>
    <row r="153" spans="1:77" x14ac:dyDescent="0.35">
      <c r="A153" t="s">
        <v>343</v>
      </c>
      <c r="B153" s="98"/>
      <c r="C153" s="98"/>
      <c r="D153" s="98"/>
      <c r="E153" s="135"/>
      <c r="F153" s="135"/>
      <c r="G153" s="135"/>
      <c r="I153" s="135"/>
      <c r="J153" s="135"/>
      <c r="K153" s="135"/>
      <c r="M153" s="131"/>
      <c r="N153" s="131"/>
      <c r="O153" s="131"/>
      <c r="P153" s="131"/>
      <c r="Q153" s="131"/>
      <c r="R153" s="131"/>
      <c r="S153" s="131"/>
      <c r="T153" s="131"/>
      <c r="U153" s="131"/>
      <c r="V153" s="131"/>
      <c r="W153" s="131"/>
      <c r="X153" s="131"/>
      <c r="Y153" s="131"/>
      <c r="Z153" s="131"/>
      <c r="AB153" s="142" t="e">
        <f t="shared" si="34"/>
        <v>#DIV/0!</v>
      </c>
      <c r="AC153" s="142" t="e">
        <f t="shared" si="35"/>
        <v>#DIV/0!</v>
      </c>
      <c r="AD153" s="6"/>
      <c r="AE153" s="88" t="e">
        <f t="shared" si="36"/>
        <v>#DIV/0!</v>
      </c>
      <c r="AF153" s="142" t="e">
        <f t="shared" si="37"/>
        <v>#DIV/0!</v>
      </c>
      <c r="AH153" s="12" t="e">
        <f t="shared" si="45"/>
        <v>#DIV/0!</v>
      </c>
      <c r="AI153" s="12" t="e">
        <f t="shared" si="46"/>
        <v>#DIV/0!</v>
      </c>
      <c r="AK153" s="409"/>
      <c r="AL153" s="409"/>
      <c r="AM153" s="409"/>
      <c r="AO153" s="177"/>
      <c r="AP153" s="177"/>
      <c r="AQ153" s="177"/>
      <c r="AR153" s="139"/>
      <c r="AS153" s="139"/>
      <c r="AT153" s="139"/>
      <c r="AU153" s="177"/>
      <c r="AV153" s="177"/>
      <c r="AX153" s="411">
        <f t="shared" si="38"/>
        <v>0</v>
      </c>
      <c r="AY153" s="80" t="str">
        <f t="shared" si="39"/>
        <v>OK</v>
      </c>
      <c r="BA153" s="94"/>
      <c r="BB153" s="291"/>
      <c r="BC153" s="94"/>
      <c r="BD153" s="229"/>
      <c r="BE153" s="356"/>
      <c r="BG153" s="6">
        <f t="shared" si="40"/>
        <v>0</v>
      </c>
      <c r="BH153" s="186" t="str">
        <f t="shared" si="41"/>
        <v>N/A</v>
      </c>
      <c r="BI153" s="6" t="str">
        <f t="shared" si="47"/>
        <v>N/A</v>
      </c>
      <c r="BJ153" t="e">
        <f t="shared" si="42"/>
        <v>#DIV/0!</v>
      </c>
      <c r="BL153" t="str">
        <f>IF(ISBLANK('A2a.  Modified URRT Worksheet 1'!$G$78)=TRUE, "N/A", IF(O153*(1+'A2a.  Modified URRT Worksheet 1'!$G$78)='A2. Rate Change &amp; Enrollment'!P153, "OK", "ERROR"))</f>
        <v>N/A</v>
      </c>
      <c r="BM153" t="str">
        <f>IF(ISBLANK('A2a.  Modified URRT Worksheet 1'!$G$79)=TRUE, "N/A", IF(P153*(1+'A2a.  Modified URRT Worksheet 1'!$G$79)='A2. Rate Change &amp; Enrollment'!Q153, "OK", "ERROR"))</f>
        <v>N/A</v>
      </c>
      <c r="BN153" t="str">
        <f>IF(ISBLANK('A2a.  Modified URRT Worksheet 1'!$G$80)=TRUE, "N/A", IF(Q153*(1+'A2a.  Modified URRT Worksheet 1'!$G$80)='A2. Rate Change &amp; Enrollment'!R153, "OK", "ERROR"))</f>
        <v>N/A</v>
      </c>
      <c r="BO153" t="str">
        <f>IF(ISBLANK('A2a.  Modified URRT Worksheet 1'!$G$81)=TRUE, "N/A", IF(R153*(1+'A2a.  Modified URRT Worksheet 1'!$G$81)='A2. Rate Change &amp; Enrollment'!S153, "OK", "ERROR"))</f>
        <v>N/A</v>
      </c>
      <c r="BP153" t="str">
        <f>IF(ISBLANK('A2a.  Modified URRT Worksheet 1'!$G$82)=TRUE, "N/A", IF(S153*(1+'A2a.  Modified URRT Worksheet 1'!$G$82)='A2. Rate Change &amp; Enrollment'!T153, "OK", "ERROR"))</f>
        <v>N/A</v>
      </c>
      <c r="BQ153" t="str">
        <f>IF(ISBLANK('A2a.  Modified URRT Worksheet 1'!$G$83)=TRUE, "N/A", IF(T153*(1+'A2a.  Modified URRT Worksheet 1'!$G$83)='A2. Rate Change &amp; Enrollment'!U153, "OK", "ERROR"))</f>
        <v>N/A</v>
      </c>
      <c r="BR153" t="str">
        <f>IF(ISBLANK('A2a.  Modified URRT Worksheet 1'!$G$84)=TRUE, "N/A", IF(U153*(1+'A2a.  Modified URRT Worksheet 1'!$G$84)='A2. Rate Change &amp; Enrollment'!V153, "OK", "ERROR"))</f>
        <v>N/A</v>
      </c>
      <c r="BS153" t="str">
        <f>IF(ISBLANK('A2a.  Modified URRT Worksheet 1'!$G$85)=TRUE, "N/A", IF(V153*(1+'A2a.  Modified URRT Worksheet 1'!$G$85)='A2. Rate Change &amp; Enrollment'!W153, "OK", "ERROR"))</f>
        <v>N/A</v>
      </c>
      <c r="BT153" t="str">
        <f>IF(ISBLANK('A2a.  Modified URRT Worksheet 1'!$G$86)=TRUE, "N/A", IF(W153*(1+'A2a.  Modified URRT Worksheet 1'!$G$86)='A2. Rate Change &amp; Enrollment'!X153, "OK", "ERROR"))</f>
        <v>N/A</v>
      </c>
      <c r="BU153" t="str">
        <f>IF(ISBLANK('A2a.  Modified URRT Worksheet 1'!$G$87)=TRUE, "N/A", IF(X153*(1+'A2a.  Modified URRT Worksheet 1'!$G$87)='A2. Rate Change &amp; Enrollment'!Y153, "OK", "ERROR"))</f>
        <v>N/A</v>
      </c>
      <c r="BV153" t="str">
        <f>IF(ISBLANK('A2a.  Modified URRT Worksheet 1'!$G$88)=TRUE, "N/A", IF(Y153*(1+'A2a.  Modified URRT Worksheet 1'!$G$88)='A2. Rate Change &amp; Enrollment'!Z153, "OK", "ERROR"))</f>
        <v>N/A</v>
      </c>
      <c r="BW153" t="str">
        <f t="shared" si="43"/>
        <v>OK</v>
      </c>
      <c r="BY153" s="412">
        <f t="shared" si="44"/>
        <v>0</v>
      </c>
    </row>
    <row r="154" spans="1:77" x14ac:dyDescent="0.35">
      <c r="A154" t="s">
        <v>344</v>
      </c>
      <c r="B154" s="98"/>
      <c r="C154" s="98"/>
      <c r="D154" s="98"/>
      <c r="E154" s="135"/>
      <c r="F154" s="135"/>
      <c r="G154" s="135"/>
      <c r="I154" s="135"/>
      <c r="J154" s="135"/>
      <c r="K154" s="135"/>
      <c r="M154" s="131"/>
      <c r="N154" s="131"/>
      <c r="O154" s="131"/>
      <c r="P154" s="131"/>
      <c r="Q154" s="131"/>
      <c r="R154" s="131"/>
      <c r="S154" s="131"/>
      <c r="T154" s="131"/>
      <c r="U154" s="131"/>
      <c r="V154" s="131"/>
      <c r="W154" s="131"/>
      <c r="X154" s="131"/>
      <c r="Y154" s="131"/>
      <c r="Z154" s="131"/>
      <c r="AB154" s="142" t="e">
        <f t="shared" si="34"/>
        <v>#DIV/0!</v>
      </c>
      <c r="AC154" s="142" t="e">
        <f t="shared" si="35"/>
        <v>#DIV/0!</v>
      </c>
      <c r="AD154" s="6"/>
      <c r="AE154" s="88" t="e">
        <f t="shared" si="36"/>
        <v>#DIV/0!</v>
      </c>
      <c r="AF154" s="142" t="e">
        <f t="shared" si="37"/>
        <v>#DIV/0!</v>
      </c>
      <c r="AH154" s="12" t="e">
        <f t="shared" si="45"/>
        <v>#DIV/0!</v>
      </c>
      <c r="AI154" s="12" t="e">
        <f t="shared" si="46"/>
        <v>#DIV/0!</v>
      </c>
      <c r="AK154" s="409"/>
      <c r="AL154" s="409"/>
      <c r="AM154" s="409"/>
      <c r="AO154" s="177"/>
      <c r="AP154" s="177"/>
      <c r="AQ154" s="177"/>
      <c r="AR154" s="139"/>
      <c r="AS154" s="139"/>
      <c r="AT154" s="139"/>
      <c r="AU154" s="177"/>
      <c r="AV154" s="177"/>
      <c r="AX154" s="411">
        <f t="shared" si="38"/>
        <v>0</v>
      </c>
      <c r="AY154" s="80" t="str">
        <f t="shared" si="39"/>
        <v>OK</v>
      </c>
      <c r="BA154" s="94"/>
      <c r="BB154" s="291"/>
      <c r="BC154" s="94"/>
      <c r="BD154" s="229"/>
      <c r="BE154" s="356"/>
      <c r="BG154" s="6">
        <f t="shared" si="40"/>
        <v>0</v>
      </c>
      <c r="BH154" s="186" t="str">
        <f t="shared" si="41"/>
        <v>N/A</v>
      </c>
      <c r="BI154" s="6" t="str">
        <f t="shared" si="47"/>
        <v>N/A</v>
      </c>
      <c r="BJ154" t="e">
        <f t="shared" si="42"/>
        <v>#DIV/0!</v>
      </c>
      <c r="BL154" t="str">
        <f>IF(ISBLANK('A2a.  Modified URRT Worksheet 1'!$G$78)=TRUE, "N/A", IF(O154*(1+'A2a.  Modified URRT Worksheet 1'!$G$78)='A2. Rate Change &amp; Enrollment'!P154, "OK", "ERROR"))</f>
        <v>N/A</v>
      </c>
      <c r="BM154" t="str">
        <f>IF(ISBLANK('A2a.  Modified URRT Worksheet 1'!$G$79)=TRUE, "N/A", IF(P154*(1+'A2a.  Modified URRT Worksheet 1'!$G$79)='A2. Rate Change &amp; Enrollment'!Q154, "OK", "ERROR"))</f>
        <v>N/A</v>
      </c>
      <c r="BN154" t="str">
        <f>IF(ISBLANK('A2a.  Modified URRT Worksheet 1'!$G$80)=TRUE, "N/A", IF(Q154*(1+'A2a.  Modified URRT Worksheet 1'!$G$80)='A2. Rate Change &amp; Enrollment'!R154, "OK", "ERROR"))</f>
        <v>N/A</v>
      </c>
      <c r="BO154" t="str">
        <f>IF(ISBLANK('A2a.  Modified URRT Worksheet 1'!$G$81)=TRUE, "N/A", IF(R154*(1+'A2a.  Modified URRT Worksheet 1'!$G$81)='A2. Rate Change &amp; Enrollment'!S154, "OK", "ERROR"))</f>
        <v>N/A</v>
      </c>
      <c r="BP154" t="str">
        <f>IF(ISBLANK('A2a.  Modified URRT Worksheet 1'!$G$82)=TRUE, "N/A", IF(S154*(1+'A2a.  Modified URRT Worksheet 1'!$G$82)='A2. Rate Change &amp; Enrollment'!T154, "OK", "ERROR"))</f>
        <v>N/A</v>
      </c>
      <c r="BQ154" t="str">
        <f>IF(ISBLANK('A2a.  Modified URRT Worksheet 1'!$G$83)=TRUE, "N/A", IF(T154*(1+'A2a.  Modified URRT Worksheet 1'!$G$83)='A2. Rate Change &amp; Enrollment'!U154, "OK", "ERROR"))</f>
        <v>N/A</v>
      </c>
      <c r="BR154" t="str">
        <f>IF(ISBLANK('A2a.  Modified URRT Worksheet 1'!$G$84)=TRUE, "N/A", IF(U154*(1+'A2a.  Modified URRT Worksheet 1'!$G$84)='A2. Rate Change &amp; Enrollment'!V154, "OK", "ERROR"))</f>
        <v>N/A</v>
      </c>
      <c r="BS154" t="str">
        <f>IF(ISBLANK('A2a.  Modified URRT Worksheet 1'!$G$85)=TRUE, "N/A", IF(V154*(1+'A2a.  Modified URRT Worksheet 1'!$G$85)='A2. Rate Change &amp; Enrollment'!W154, "OK", "ERROR"))</f>
        <v>N/A</v>
      </c>
      <c r="BT154" t="str">
        <f>IF(ISBLANK('A2a.  Modified URRT Worksheet 1'!$G$86)=TRUE, "N/A", IF(W154*(1+'A2a.  Modified URRT Worksheet 1'!$G$86)='A2. Rate Change &amp; Enrollment'!X154, "OK", "ERROR"))</f>
        <v>N/A</v>
      </c>
      <c r="BU154" t="str">
        <f>IF(ISBLANK('A2a.  Modified URRT Worksheet 1'!$G$87)=TRUE, "N/A", IF(X154*(1+'A2a.  Modified URRT Worksheet 1'!$G$87)='A2. Rate Change &amp; Enrollment'!Y154, "OK", "ERROR"))</f>
        <v>N/A</v>
      </c>
      <c r="BV154" t="str">
        <f>IF(ISBLANK('A2a.  Modified URRT Worksheet 1'!$G$88)=TRUE, "N/A", IF(Y154*(1+'A2a.  Modified URRT Worksheet 1'!$G$88)='A2. Rate Change &amp; Enrollment'!Z154, "OK", "ERROR"))</f>
        <v>N/A</v>
      </c>
      <c r="BW154" t="str">
        <f t="shared" si="43"/>
        <v>OK</v>
      </c>
      <c r="BY154" s="412">
        <f t="shared" si="44"/>
        <v>0</v>
      </c>
    </row>
    <row r="155" spans="1:77" x14ac:dyDescent="0.35">
      <c r="A155" t="s">
        <v>345</v>
      </c>
      <c r="B155" s="98"/>
      <c r="C155" s="98"/>
      <c r="D155" s="98"/>
      <c r="E155" s="135"/>
      <c r="F155" s="135"/>
      <c r="G155" s="135"/>
      <c r="I155" s="135"/>
      <c r="J155" s="135"/>
      <c r="K155" s="135"/>
      <c r="M155" s="131"/>
      <c r="N155" s="131"/>
      <c r="O155" s="131"/>
      <c r="P155" s="131"/>
      <c r="Q155" s="131"/>
      <c r="R155" s="131"/>
      <c r="S155" s="131"/>
      <c r="T155" s="131"/>
      <c r="U155" s="131"/>
      <c r="V155" s="131"/>
      <c r="W155" s="131"/>
      <c r="X155" s="131"/>
      <c r="Y155" s="131"/>
      <c r="Z155" s="131"/>
      <c r="AB155" s="142" t="e">
        <f t="shared" si="34"/>
        <v>#DIV/0!</v>
      </c>
      <c r="AC155" s="142" t="e">
        <f t="shared" si="35"/>
        <v>#DIV/0!</v>
      </c>
      <c r="AD155" s="6"/>
      <c r="AE155" s="88" t="e">
        <f t="shared" si="36"/>
        <v>#DIV/0!</v>
      </c>
      <c r="AF155" s="142" t="e">
        <f t="shared" si="37"/>
        <v>#DIV/0!</v>
      </c>
      <c r="AH155" s="12" t="e">
        <f t="shared" si="45"/>
        <v>#DIV/0!</v>
      </c>
      <c r="AI155" s="12" t="e">
        <f t="shared" si="46"/>
        <v>#DIV/0!</v>
      </c>
      <c r="AK155" s="409"/>
      <c r="AL155" s="409"/>
      <c r="AM155" s="409"/>
      <c r="AO155" s="177"/>
      <c r="AP155" s="177"/>
      <c r="AQ155" s="177"/>
      <c r="AR155" s="139"/>
      <c r="AS155" s="139"/>
      <c r="AT155" s="139"/>
      <c r="AU155" s="177"/>
      <c r="AV155" s="177"/>
      <c r="AX155" s="411">
        <f t="shared" si="38"/>
        <v>0</v>
      </c>
      <c r="AY155" s="80" t="str">
        <f t="shared" si="39"/>
        <v>OK</v>
      </c>
      <c r="BA155" s="94"/>
      <c r="BB155" s="291"/>
      <c r="BC155" s="94"/>
      <c r="BD155" s="229"/>
      <c r="BE155" s="356"/>
      <c r="BG155" s="6">
        <f t="shared" si="40"/>
        <v>0</v>
      </c>
      <c r="BH155" s="186" t="str">
        <f t="shared" si="41"/>
        <v>N/A</v>
      </c>
      <c r="BI155" s="6" t="str">
        <f t="shared" si="47"/>
        <v>N/A</v>
      </c>
      <c r="BJ155" t="e">
        <f t="shared" si="42"/>
        <v>#DIV/0!</v>
      </c>
      <c r="BL155" t="str">
        <f>IF(ISBLANK('A2a.  Modified URRT Worksheet 1'!$G$78)=TRUE, "N/A", IF(O155*(1+'A2a.  Modified URRT Worksheet 1'!$G$78)='A2. Rate Change &amp; Enrollment'!P155, "OK", "ERROR"))</f>
        <v>N/A</v>
      </c>
      <c r="BM155" t="str">
        <f>IF(ISBLANK('A2a.  Modified URRT Worksheet 1'!$G$79)=TRUE, "N/A", IF(P155*(1+'A2a.  Modified URRT Worksheet 1'!$G$79)='A2. Rate Change &amp; Enrollment'!Q155, "OK", "ERROR"))</f>
        <v>N/A</v>
      </c>
      <c r="BN155" t="str">
        <f>IF(ISBLANK('A2a.  Modified URRT Worksheet 1'!$G$80)=TRUE, "N/A", IF(Q155*(1+'A2a.  Modified URRT Worksheet 1'!$G$80)='A2. Rate Change &amp; Enrollment'!R155, "OK", "ERROR"))</f>
        <v>N/A</v>
      </c>
      <c r="BO155" t="str">
        <f>IF(ISBLANK('A2a.  Modified URRT Worksheet 1'!$G$81)=TRUE, "N/A", IF(R155*(1+'A2a.  Modified URRT Worksheet 1'!$G$81)='A2. Rate Change &amp; Enrollment'!S155, "OK", "ERROR"))</f>
        <v>N/A</v>
      </c>
      <c r="BP155" t="str">
        <f>IF(ISBLANK('A2a.  Modified URRT Worksheet 1'!$G$82)=TRUE, "N/A", IF(S155*(1+'A2a.  Modified URRT Worksheet 1'!$G$82)='A2. Rate Change &amp; Enrollment'!T155, "OK", "ERROR"))</f>
        <v>N/A</v>
      </c>
      <c r="BQ155" t="str">
        <f>IF(ISBLANK('A2a.  Modified URRT Worksheet 1'!$G$83)=TRUE, "N/A", IF(T155*(1+'A2a.  Modified URRT Worksheet 1'!$G$83)='A2. Rate Change &amp; Enrollment'!U155, "OK", "ERROR"))</f>
        <v>N/A</v>
      </c>
      <c r="BR155" t="str">
        <f>IF(ISBLANK('A2a.  Modified URRT Worksheet 1'!$G$84)=TRUE, "N/A", IF(U155*(1+'A2a.  Modified URRT Worksheet 1'!$G$84)='A2. Rate Change &amp; Enrollment'!V155, "OK", "ERROR"))</f>
        <v>N/A</v>
      </c>
      <c r="BS155" t="str">
        <f>IF(ISBLANK('A2a.  Modified URRT Worksheet 1'!$G$85)=TRUE, "N/A", IF(V155*(1+'A2a.  Modified URRT Worksheet 1'!$G$85)='A2. Rate Change &amp; Enrollment'!W155, "OK", "ERROR"))</f>
        <v>N/A</v>
      </c>
      <c r="BT155" t="str">
        <f>IF(ISBLANK('A2a.  Modified URRT Worksheet 1'!$G$86)=TRUE, "N/A", IF(W155*(1+'A2a.  Modified URRT Worksheet 1'!$G$86)='A2. Rate Change &amp; Enrollment'!X155, "OK", "ERROR"))</f>
        <v>N/A</v>
      </c>
      <c r="BU155" t="str">
        <f>IF(ISBLANK('A2a.  Modified URRT Worksheet 1'!$G$87)=TRUE, "N/A", IF(X155*(1+'A2a.  Modified URRT Worksheet 1'!$G$87)='A2. Rate Change &amp; Enrollment'!Y155, "OK", "ERROR"))</f>
        <v>N/A</v>
      </c>
      <c r="BV155" t="str">
        <f>IF(ISBLANK('A2a.  Modified URRT Worksheet 1'!$G$88)=TRUE, "N/A", IF(Y155*(1+'A2a.  Modified URRT Worksheet 1'!$G$88)='A2. Rate Change &amp; Enrollment'!Z155, "OK", "ERROR"))</f>
        <v>N/A</v>
      </c>
      <c r="BW155" t="str">
        <f t="shared" si="43"/>
        <v>OK</v>
      </c>
      <c r="BY155" s="412">
        <f t="shared" si="44"/>
        <v>0</v>
      </c>
    </row>
    <row r="156" spans="1:77" x14ac:dyDescent="0.35">
      <c r="A156" t="s">
        <v>346</v>
      </c>
      <c r="B156" s="98"/>
      <c r="C156" s="98"/>
      <c r="D156" s="98"/>
      <c r="E156" s="135"/>
      <c r="F156" s="135"/>
      <c r="G156" s="135"/>
      <c r="I156" s="135"/>
      <c r="J156" s="135"/>
      <c r="K156" s="135"/>
      <c r="M156" s="131"/>
      <c r="N156" s="131"/>
      <c r="O156" s="131"/>
      <c r="P156" s="131"/>
      <c r="Q156" s="131"/>
      <c r="R156" s="131"/>
      <c r="S156" s="131"/>
      <c r="T156" s="131"/>
      <c r="U156" s="131"/>
      <c r="V156" s="131"/>
      <c r="W156" s="131"/>
      <c r="X156" s="131"/>
      <c r="Y156" s="131"/>
      <c r="Z156" s="131"/>
      <c r="AB156" s="142" t="e">
        <f t="shared" si="34"/>
        <v>#DIV/0!</v>
      </c>
      <c r="AC156" s="142" t="e">
        <f t="shared" si="35"/>
        <v>#DIV/0!</v>
      </c>
      <c r="AD156" s="6"/>
      <c r="AE156" s="88" t="e">
        <f t="shared" si="36"/>
        <v>#DIV/0!</v>
      </c>
      <c r="AF156" s="142" t="e">
        <f t="shared" si="37"/>
        <v>#DIV/0!</v>
      </c>
      <c r="AH156" s="12" t="e">
        <f t="shared" si="45"/>
        <v>#DIV/0!</v>
      </c>
      <c r="AI156" s="12" t="e">
        <f t="shared" si="46"/>
        <v>#DIV/0!</v>
      </c>
      <c r="AK156" s="409"/>
      <c r="AL156" s="409"/>
      <c r="AM156" s="409"/>
      <c r="AO156" s="177"/>
      <c r="AP156" s="177"/>
      <c r="AQ156" s="177"/>
      <c r="AR156" s="139"/>
      <c r="AS156" s="139"/>
      <c r="AT156" s="139"/>
      <c r="AU156" s="177"/>
      <c r="AV156" s="177"/>
      <c r="AX156" s="411">
        <f t="shared" si="38"/>
        <v>0</v>
      </c>
      <c r="AY156" s="80" t="str">
        <f t="shared" si="39"/>
        <v>OK</v>
      </c>
      <c r="BA156" s="94"/>
      <c r="BB156" s="291"/>
      <c r="BC156" s="94"/>
      <c r="BD156" s="229"/>
      <c r="BE156" s="356"/>
      <c r="BG156" s="6">
        <f t="shared" si="40"/>
        <v>0</v>
      </c>
      <c r="BH156" s="186" t="str">
        <f t="shared" si="41"/>
        <v>N/A</v>
      </c>
      <c r="BI156" s="6" t="str">
        <f t="shared" si="47"/>
        <v>N/A</v>
      </c>
      <c r="BJ156" t="e">
        <f t="shared" si="42"/>
        <v>#DIV/0!</v>
      </c>
      <c r="BL156" t="str">
        <f>IF(ISBLANK('A2a.  Modified URRT Worksheet 1'!$G$78)=TRUE, "N/A", IF(O156*(1+'A2a.  Modified URRT Worksheet 1'!$G$78)='A2. Rate Change &amp; Enrollment'!P156, "OK", "ERROR"))</f>
        <v>N/A</v>
      </c>
      <c r="BM156" t="str">
        <f>IF(ISBLANK('A2a.  Modified URRT Worksheet 1'!$G$79)=TRUE, "N/A", IF(P156*(1+'A2a.  Modified URRT Worksheet 1'!$G$79)='A2. Rate Change &amp; Enrollment'!Q156, "OK", "ERROR"))</f>
        <v>N/A</v>
      </c>
      <c r="BN156" t="str">
        <f>IF(ISBLANK('A2a.  Modified URRT Worksheet 1'!$G$80)=TRUE, "N/A", IF(Q156*(1+'A2a.  Modified URRT Worksheet 1'!$G$80)='A2. Rate Change &amp; Enrollment'!R156, "OK", "ERROR"))</f>
        <v>N/A</v>
      </c>
      <c r="BO156" t="str">
        <f>IF(ISBLANK('A2a.  Modified URRT Worksheet 1'!$G$81)=TRUE, "N/A", IF(R156*(1+'A2a.  Modified URRT Worksheet 1'!$G$81)='A2. Rate Change &amp; Enrollment'!S156, "OK", "ERROR"))</f>
        <v>N/A</v>
      </c>
      <c r="BP156" t="str">
        <f>IF(ISBLANK('A2a.  Modified URRT Worksheet 1'!$G$82)=TRUE, "N/A", IF(S156*(1+'A2a.  Modified URRT Worksheet 1'!$G$82)='A2. Rate Change &amp; Enrollment'!T156, "OK", "ERROR"))</f>
        <v>N/A</v>
      </c>
      <c r="BQ156" t="str">
        <f>IF(ISBLANK('A2a.  Modified URRT Worksheet 1'!$G$83)=TRUE, "N/A", IF(T156*(1+'A2a.  Modified URRT Worksheet 1'!$G$83)='A2. Rate Change &amp; Enrollment'!U156, "OK", "ERROR"))</f>
        <v>N/A</v>
      </c>
      <c r="BR156" t="str">
        <f>IF(ISBLANK('A2a.  Modified URRT Worksheet 1'!$G$84)=TRUE, "N/A", IF(U156*(1+'A2a.  Modified URRT Worksheet 1'!$G$84)='A2. Rate Change &amp; Enrollment'!V156, "OK", "ERROR"))</f>
        <v>N/A</v>
      </c>
      <c r="BS156" t="str">
        <f>IF(ISBLANK('A2a.  Modified URRT Worksheet 1'!$G$85)=TRUE, "N/A", IF(V156*(1+'A2a.  Modified URRT Worksheet 1'!$G$85)='A2. Rate Change &amp; Enrollment'!W156, "OK", "ERROR"))</f>
        <v>N/A</v>
      </c>
      <c r="BT156" t="str">
        <f>IF(ISBLANK('A2a.  Modified URRT Worksheet 1'!$G$86)=TRUE, "N/A", IF(W156*(1+'A2a.  Modified URRT Worksheet 1'!$G$86)='A2. Rate Change &amp; Enrollment'!X156, "OK", "ERROR"))</f>
        <v>N/A</v>
      </c>
      <c r="BU156" t="str">
        <f>IF(ISBLANK('A2a.  Modified URRT Worksheet 1'!$G$87)=TRUE, "N/A", IF(X156*(1+'A2a.  Modified URRT Worksheet 1'!$G$87)='A2. Rate Change &amp; Enrollment'!Y156, "OK", "ERROR"))</f>
        <v>N/A</v>
      </c>
      <c r="BV156" t="str">
        <f>IF(ISBLANK('A2a.  Modified URRT Worksheet 1'!$G$88)=TRUE, "N/A", IF(Y156*(1+'A2a.  Modified URRT Worksheet 1'!$G$88)='A2. Rate Change &amp; Enrollment'!Z156, "OK", "ERROR"))</f>
        <v>N/A</v>
      </c>
      <c r="BW156" t="str">
        <f t="shared" si="43"/>
        <v>OK</v>
      </c>
      <c r="BY156" s="412">
        <f t="shared" si="44"/>
        <v>0</v>
      </c>
    </row>
    <row r="157" spans="1:77" x14ac:dyDescent="0.35">
      <c r="A157" t="s">
        <v>347</v>
      </c>
      <c r="B157" s="98"/>
      <c r="C157" s="98"/>
      <c r="D157" s="98"/>
      <c r="E157" s="135"/>
      <c r="F157" s="135"/>
      <c r="G157" s="135"/>
      <c r="I157" s="135"/>
      <c r="J157" s="135"/>
      <c r="K157" s="135"/>
      <c r="M157" s="131"/>
      <c r="N157" s="131"/>
      <c r="O157" s="131"/>
      <c r="P157" s="131"/>
      <c r="Q157" s="131"/>
      <c r="R157" s="131"/>
      <c r="S157" s="131"/>
      <c r="T157" s="131"/>
      <c r="U157" s="131"/>
      <c r="V157" s="131"/>
      <c r="W157" s="131"/>
      <c r="X157" s="131"/>
      <c r="Y157" s="131"/>
      <c r="Z157" s="131"/>
      <c r="AB157" s="142" t="e">
        <f t="shared" si="34"/>
        <v>#DIV/0!</v>
      </c>
      <c r="AC157" s="142" t="e">
        <f t="shared" si="35"/>
        <v>#DIV/0!</v>
      </c>
      <c r="AD157" s="6"/>
      <c r="AE157" s="88" t="e">
        <f t="shared" si="36"/>
        <v>#DIV/0!</v>
      </c>
      <c r="AF157" s="142" t="e">
        <f t="shared" si="37"/>
        <v>#DIV/0!</v>
      </c>
      <c r="AH157" s="12" t="e">
        <f t="shared" si="45"/>
        <v>#DIV/0!</v>
      </c>
      <c r="AI157" s="12" t="e">
        <f t="shared" si="46"/>
        <v>#DIV/0!</v>
      </c>
      <c r="AK157" s="409"/>
      <c r="AL157" s="409"/>
      <c r="AM157" s="409"/>
      <c r="AO157" s="177"/>
      <c r="AP157" s="177"/>
      <c r="AQ157" s="177"/>
      <c r="AR157" s="139"/>
      <c r="AS157" s="139"/>
      <c r="AT157" s="139"/>
      <c r="AU157" s="177"/>
      <c r="AV157" s="177"/>
      <c r="AX157" s="411">
        <f t="shared" si="38"/>
        <v>0</v>
      </c>
      <c r="AY157" s="80" t="str">
        <f t="shared" si="39"/>
        <v>OK</v>
      </c>
      <c r="BA157" s="94"/>
      <c r="BB157" s="291"/>
      <c r="BC157" s="94"/>
      <c r="BD157" s="229"/>
      <c r="BE157" s="356"/>
      <c r="BG157" s="6">
        <f t="shared" si="40"/>
        <v>0</v>
      </c>
      <c r="BH157" s="186" t="str">
        <f t="shared" si="41"/>
        <v>N/A</v>
      </c>
      <c r="BI157" s="6" t="str">
        <f t="shared" si="47"/>
        <v>N/A</v>
      </c>
      <c r="BJ157" t="e">
        <f t="shared" si="42"/>
        <v>#DIV/0!</v>
      </c>
      <c r="BL157" t="str">
        <f>IF(ISBLANK('A2a.  Modified URRT Worksheet 1'!$G$78)=TRUE, "N/A", IF(O157*(1+'A2a.  Modified URRT Worksheet 1'!$G$78)='A2. Rate Change &amp; Enrollment'!P157, "OK", "ERROR"))</f>
        <v>N/A</v>
      </c>
      <c r="BM157" t="str">
        <f>IF(ISBLANK('A2a.  Modified URRT Worksheet 1'!$G$79)=TRUE, "N/A", IF(P157*(1+'A2a.  Modified URRT Worksheet 1'!$G$79)='A2. Rate Change &amp; Enrollment'!Q157, "OK", "ERROR"))</f>
        <v>N/A</v>
      </c>
      <c r="BN157" t="str">
        <f>IF(ISBLANK('A2a.  Modified URRT Worksheet 1'!$G$80)=TRUE, "N/A", IF(Q157*(1+'A2a.  Modified URRT Worksheet 1'!$G$80)='A2. Rate Change &amp; Enrollment'!R157, "OK", "ERROR"))</f>
        <v>N/A</v>
      </c>
      <c r="BO157" t="str">
        <f>IF(ISBLANK('A2a.  Modified URRT Worksheet 1'!$G$81)=TRUE, "N/A", IF(R157*(1+'A2a.  Modified URRT Worksheet 1'!$G$81)='A2. Rate Change &amp; Enrollment'!S157, "OK", "ERROR"))</f>
        <v>N/A</v>
      </c>
      <c r="BP157" t="str">
        <f>IF(ISBLANK('A2a.  Modified URRT Worksheet 1'!$G$82)=TRUE, "N/A", IF(S157*(1+'A2a.  Modified URRT Worksheet 1'!$G$82)='A2. Rate Change &amp; Enrollment'!T157, "OK", "ERROR"))</f>
        <v>N/A</v>
      </c>
      <c r="BQ157" t="str">
        <f>IF(ISBLANK('A2a.  Modified URRT Worksheet 1'!$G$83)=TRUE, "N/A", IF(T157*(1+'A2a.  Modified URRT Worksheet 1'!$G$83)='A2. Rate Change &amp; Enrollment'!U157, "OK", "ERROR"))</f>
        <v>N/A</v>
      </c>
      <c r="BR157" t="str">
        <f>IF(ISBLANK('A2a.  Modified URRT Worksheet 1'!$G$84)=TRUE, "N/A", IF(U157*(1+'A2a.  Modified URRT Worksheet 1'!$G$84)='A2. Rate Change &amp; Enrollment'!V157, "OK", "ERROR"))</f>
        <v>N/A</v>
      </c>
      <c r="BS157" t="str">
        <f>IF(ISBLANK('A2a.  Modified URRT Worksheet 1'!$G$85)=TRUE, "N/A", IF(V157*(1+'A2a.  Modified URRT Worksheet 1'!$G$85)='A2. Rate Change &amp; Enrollment'!W157, "OK", "ERROR"))</f>
        <v>N/A</v>
      </c>
      <c r="BT157" t="str">
        <f>IF(ISBLANK('A2a.  Modified URRT Worksheet 1'!$G$86)=TRUE, "N/A", IF(W157*(1+'A2a.  Modified URRT Worksheet 1'!$G$86)='A2. Rate Change &amp; Enrollment'!X157, "OK", "ERROR"))</f>
        <v>N/A</v>
      </c>
      <c r="BU157" t="str">
        <f>IF(ISBLANK('A2a.  Modified URRT Worksheet 1'!$G$87)=TRUE, "N/A", IF(X157*(1+'A2a.  Modified URRT Worksheet 1'!$G$87)='A2. Rate Change &amp; Enrollment'!Y157, "OK", "ERROR"))</f>
        <v>N/A</v>
      </c>
      <c r="BV157" t="str">
        <f>IF(ISBLANK('A2a.  Modified URRT Worksheet 1'!$G$88)=TRUE, "N/A", IF(Y157*(1+'A2a.  Modified URRT Worksheet 1'!$G$88)='A2. Rate Change &amp; Enrollment'!Z157, "OK", "ERROR"))</f>
        <v>N/A</v>
      </c>
      <c r="BW157" t="str">
        <f t="shared" si="43"/>
        <v>OK</v>
      </c>
      <c r="BY157" s="412">
        <f t="shared" si="44"/>
        <v>0</v>
      </c>
    </row>
    <row r="158" spans="1:77" x14ac:dyDescent="0.35">
      <c r="A158" t="s">
        <v>348</v>
      </c>
      <c r="B158" s="98"/>
      <c r="C158" s="98"/>
      <c r="D158" s="98"/>
      <c r="E158" s="135"/>
      <c r="F158" s="135"/>
      <c r="G158" s="135"/>
      <c r="I158" s="135"/>
      <c r="J158" s="135"/>
      <c r="K158" s="135"/>
      <c r="M158" s="131"/>
      <c r="N158" s="131"/>
      <c r="O158" s="131"/>
      <c r="P158" s="131"/>
      <c r="Q158" s="131"/>
      <c r="R158" s="131"/>
      <c r="S158" s="131"/>
      <c r="T158" s="131"/>
      <c r="U158" s="131"/>
      <c r="V158" s="131"/>
      <c r="W158" s="131"/>
      <c r="X158" s="131"/>
      <c r="Y158" s="131"/>
      <c r="Z158" s="131"/>
      <c r="AB158" s="142" t="e">
        <f t="shared" si="34"/>
        <v>#DIV/0!</v>
      </c>
      <c r="AC158" s="142" t="e">
        <f t="shared" si="35"/>
        <v>#DIV/0!</v>
      </c>
      <c r="AD158" s="6"/>
      <c r="AE158" s="88" t="e">
        <f t="shared" si="36"/>
        <v>#DIV/0!</v>
      </c>
      <c r="AF158" s="142" t="e">
        <f t="shared" si="37"/>
        <v>#DIV/0!</v>
      </c>
      <c r="AH158" s="12" t="e">
        <f t="shared" si="45"/>
        <v>#DIV/0!</v>
      </c>
      <c r="AI158" s="12" t="e">
        <f t="shared" si="46"/>
        <v>#DIV/0!</v>
      </c>
      <c r="AK158" s="409"/>
      <c r="AL158" s="409"/>
      <c r="AM158" s="409"/>
      <c r="AO158" s="177"/>
      <c r="AP158" s="177"/>
      <c r="AQ158" s="177"/>
      <c r="AR158" s="139"/>
      <c r="AS158" s="139"/>
      <c r="AT158" s="139"/>
      <c r="AU158" s="177"/>
      <c r="AV158" s="177"/>
      <c r="AX158" s="411">
        <f t="shared" si="38"/>
        <v>0</v>
      </c>
      <c r="AY158" s="80" t="str">
        <f t="shared" si="39"/>
        <v>OK</v>
      </c>
      <c r="BA158" s="94"/>
      <c r="BB158" s="291"/>
      <c r="BC158" s="94"/>
      <c r="BD158" s="229"/>
      <c r="BE158" s="356"/>
      <c r="BG158" s="6">
        <f t="shared" si="40"/>
        <v>0</v>
      </c>
      <c r="BH158" s="186" t="str">
        <f t="shared" si="41"/>
        <v>N/A</v>
      </c>
      <c r="BI158" s="6" t="str">
        <f t="shared" si="47"/>
        <v>N/A</v>
      </c>
      <c r="BJ158" t="e">
        <f t="shared" si="42"/>
        <v>#DIV/0!</v>
      </c>
      <c r="BL158" t="str">
        <f>IF(ISBLANK('A2a.  Modified URRT Worksheet 1'!$G$78)=TRUE, "N/A", IF(O158*(1+'A2a.  Modified URRT Worksheet 1'!$G$78)='A2. Rate Change &amp; Enrollment'!P158, "OK", "ERROR"))</f>
        <v>N/A</v>
      </c>
      <c r="BM158" t="str">
        <f>IF(ISBLANK('A2a.  Modified URRT Worksheet 1'!$G$79)=TRUE, "N/A", IF(P158*(1+'A2a.  Modified URRT Worksheet 1'!$G$79)='A2. Rate Change &amp; Enrollment'!Q158, "OK", "ERROR"))</f>
        <v>N/A</v>
      </c>
      <c r="BN158" t="str">
        <f>IF(ISBLANK('A2a.  Modified URRT Worksheet 1'!$G$80)=TRUE, "N/A", IF(Q158*(1+'A2a.  Modified URRT Worksheet 1'!$G$80)='A2. Rate Change &amp; Enrollment'!R158, "OK", "ERROR"))</f>
        <v>N/A</v>
      </c>
      <c r="BO158" t="str">
        <f>IF(ISBLANK('A2a.  Modified URRT Worksheet 1'!$G$81)=TRUE, "N/A", IF(R158*(1+'A2a.  Modified URRT Worksheet 1'!$G$81)='A2. Rate Change &amp; Enrollment'!S158, "OK", "ERROR"))</f>
        <v>N/A</v>
      </c>
      <c r="BP158" t="str">
        <f>IF(ISBLANK('A2a.  Modified URRT Worksheet 1'!$G$82)=TRUE, "N/A", IF(S158*(1+'A2a.  Modified URRT Worksheet 1'!$G$82)='A2. Rate Change &amp; Enrollment'!T158, "OK", "ERROR"))</f>
        <v>N/A</v>
      </c>
      <c r="BQ158" t="str">
        <f>IF(ISBLANK('A2a.  Modified URRT Worksheet 1'!$G$83)=TRUE, "N/A", IF(T158*(1+'A2a.  Modified URRT Worksheet 1'!$G$83)='A2. Rate Change &amp; Enrollment'!U158, "OK", "ERROR"))</f>
        <v>N/A</v>
      </c>
      <c r="BR158" t="str">
        <f>IF(ISBLANK('A2a.  Modified URRT Worksheet 1'!$G$84)=TRUE, "N/A", IF(U158*(1+'A2a.  Modified URRT Worksheet 1'!$G$84)='A2. Rate Change &amp; Enrollment'!V158, "OK", "ERROR"))</f>
        <v>N/A</v>
      </c>
      <c r="BS158" t="str">
        <f>IF(ISBLANK('A2a.  Modified URRT Worksheet 1'!$G$85)=TRUE, "N/A", IF(V158*(1+'A2a.  Modified URRT Worksheet 1'!$G$85)='A2. Rate Change &amp; Enrollment'!W158, "OK", "ERROR"))</f>
        <v>N/A</v>
      </c>
      <c r="BT158" t="str">
        <f>IF(ISBLANK('A2a.  Modified URRT Worksheet 1'!$G$86)=TRUE, "N/A", IF(W158*(1+'A2a.  Modified URRT Worksheet 1'!$G$86)='A2. Rate Change &amp; Enrollment'!X158, "OK", "ERROR"))</f>
        <v>N/A</v>
      </c>
      <c r="BU158" t="str">
        <f>IF(ISBLANK('A2a.  Modified URRT Worksheet 1'!$G$87)=TRUE, "N/A", IF(X158*(1+'A2a.  Modified URRT Worksheet 1'!$G$87)='A2. Rate Change &amp; Enrollment'!Y158, "OK", "ERROR"))</f>
        <v>N/A</v>
      </c>
      <c r="BV158" t="str">
        <f>IF(ISBLANK('A2a.  Modified URRT Worksheet 1'!$G$88)=TRUE, "N/A", IF(Y158*(1+'A2a.  Modified URRT Worksheet 1'!$G$88)='A2. Rate Change &amp; Enrollment'!Z158, "OK", "ERROR"))</f>
        <v>N/A</v>
      </c>
      <c r="BW158" t="str">
        <f t="shared" si="43"/>
        <v>OK</v>
      </c>
      <c r="BY158" s="412">
        <f t="shared" si="44"/>
        <v>0</v>
      </c>
    </row>
    <row r="159" spans="1:77" x14ac:dyDescent="0.35">
      <c r="A159" t="s">
        <v>349</v>
      </c>
      <c r="B159" s="98"/>
      <c r="C159" s="98"/>
      <c r="D159" s="98"/>
      <c r="E159" s="135"/>
      <c r="F159" s="135"/>
      <c r="G159" s="135"/>
      <c r="I159" s="135"/>
      <c r="J159" s="135"/>
      <c r="K159" s="135"/>
      <c r="M159" s="131"/>
      <c r="N159" s="131"/>
      <c r="O159" s="131"/>
      <c r="P159" s="131"/>
      <c r="Q159" s="131"/>
      <c r="R159" s="131"/>
      <c r="S159" s="131"/>
      <c r="T159" s="131"/>
      <c r="U159" s="131"/>
      <c r="V159" s="131"/>
      <c r="W159" s="131"/>
      <c r="X159" s="131"/>
      <c r="Y159" s="131"/>
      <c r="Z159" s="131"/>
      <c r="AB159" s="142" t="e">
        <f t="shared" si="34"/>
        <v>#DIV/0!</v>
      </c>
      <c r="AC159" s="142" t="e">
        <f t="shared" si="35"/>
        <v>#DIV/0!</v>
      </c>
      <c r="AD159" s="6"/>
      <c r="AE159" s="88" t="e">
        <f t="shared" si="36"/>
        <v>#DIV/0!</v>
      </c>
      <c r="AF159" s="142" t="e">
        <f t="shared" si="37"/>
        <v>#DIV/0!</v>
      </c>
      <c r="AH159" s="12" t="e">
        <f t="shared" si="45"/>
        <v>#DIV/0!</v>
      </c>
      <c r="AI159" s="12" t="e">
        <f t="shared" si="46"/>
        <v>#DIV/0!</v>
      </c>
      <c r="AK159" s="409"/>
      <c r="AL159" s="409"/>
      <c r="AM159" s="409"/>
      <c r="AO159" s="177"/>
      <c r="AP159" s="177"/>
      <c r="AQ159" s="177"/>
      <c r="AR159" s="139"/>
      <c r="AS159" s="139"/>
      <c r="AT159" s="139"/>
      <c r="AU159" s="177"/>
      <c r="AV159" s="177"/>
      <c r="AX159" s="411">
        <f t="shared" si="38"/>
        <v>0</v>
      </c>
      <c r="AY159" s="80" t="str">
        <f t="shared" si="39"/>
        <v>OK</v>
      </c>
      <c r="BA159" s="94"/>
      <c r="BB159" s="291"/>
      <c r="BC159" s="94"/>
      <c r="BD159" s="229"/>
      <c r="BE159" s="356"/>
      <c r="BG159" s="6">
        <f t="shared" si="40"/>
        <v>0</v>
      </c>
      <c r="BH159" s="186" t="str">
        <f t="shared" si="41"/>
        <v>N/A</v>
      </c>
      <c r="BI159" s="6" t="str">
        <f t="shared" si="47"/>
        <v>N/A</v>
      </c>
      <c r="BJ159" t="e">
        <f t="shared" si="42"/>
        <v>#DIV/0!</v>
      </c>
      <c r="BL159" t="str">
        <f>IF(ISBLANK('A2a.  Modified URRT Worksheet 1'!$G$78)=TRUE, "N/A", IF(O159*(1+'A2a.  Modified URRT Worksheet 1'!$G$78)='A2. Rate Change &amp; Enrollment'!P159, "OK", "ERROR"))</f>
        <v>N/A</v>
      </c>
      <c r="BM159" t="str">
        <f>IF(ISBLANK('A2a.  Modified URRT Worksheet 1'!$G$79)=TRUE, "N/A", IF(P159*(1+'A2a.  Modified URRT Worksheet 1'!$G$79)='A2. Rate Change &amp; Enrollment'!Q159, "OK", "ERROR"))</f>
        <v>N/A</v>
      </c>
      <c r="BN159" t="str">
        <f>IF(ISBLANK('A2a.  Modified URRT Worksheet 1'!$G$80)=TRUE, "N/A", IF(Q159*(1+'A2a.  Modified URRT Worksheet 1'!$G$80)='A2. Rate Change &amp; Enrollment'!R159, "OK", "ERROR"))</f>
        <v>N/A</v>
      </c>
      <c r="BO159" t="str">
        <f>IF(ISBLANK('A2a.  Modified URRT Worksheet 1'!$G$81)=TRUE, "N/A", IF(R159*(1+'A2a.  Modified URRT Worksheet 1'!$G$81)='A2. Rate Change &amp; Enrollment'!S159, "OK", "ERROR"))</f>
        <v>N/A</v>
      </c>
      <c r="BP159" t="str">
        <f>IF(ISBLANK('A2a.  Modified URRT Worksheet 1'!$G$82)=TRUE, "N/A", IF(S159*(1+'A2a.  Modified URRT Worksheet 1'!$G$82)='A2. Rate Change &amp; Enrollment'!T159, "OK", "ERROR"))</f>
        <v>N/A</v>
      </c>
      <c r="BQ159" t="str">
        <f>IF(ISBLANK('A2a.  Modified URRT Worksheet 1'!$G$83)=TRUE, "N/A", IF(T159*(1+'A2a.  Modified URRT Worksheet 1'!$G$83)='A2. Rate Change &amp; Enrollment'!U159, "OK", "ERROR"))</f>
        <v>N/A</v>
      </c>
      <c r="BR159" t="str">
        <f>IF(ISBLANK('A2a.  Modified URRT Worksheet 1'!$G$84)=TRUE, "N/A", IF(U159*(1+'A2a.  Modified URRT Worksheet 1'!$G$84)='A2. Rate Change &amp; Enrollment'!V159, "OK", "ERROR"))</f>
        <v>N/A</v>
      </c>
      <c r="BS159" t="str">
        <f>IF(ISBLANK('A2a.  Modified URRT Worksheet 1'!$G$85)=TRUE, "N/A", IF(V159*(1+'A2a.  Modified URRT Worksheet 1'!$G$85)='A2. Rate Change &amp; Enrollment'!W159, "OK", "ERROR"))</f>
        <v>N/A</v>
      </c>
      <c r="BT159" t="str">
        <f>IF(ISBLANK('A2a.  Modified URRT Worksheet 1'!$G$86)=TRUE, "N/A", IF(W159*(1+'A2a.  Modified URRT Worksheet 1'!$G$86)='A2. Rate Change &amp; Enrollment'!X159, "OK", "ERROR"))</f>
        <v>N/A</v>
      </c>
      <c r="BU159" t="str">
        <f>IF(ISBLANK('A2a.  Modified URRT Worksheet 1'!$G$87)=TRUE, "N/A", IF(X159*(1+'A2a.  Modified URRT Worksheet 1'!$G$87)='A2. Rate Change &amp; Enrollment'!Y159, "OK", "ERROR"))</f>
        <v>N/A</v>
      </c>
      <c r="BV159" t="str">
        <f>IF(ISBLANK('A2a.  Modified URRT Worksheet 1'!$G$88)=TRUE, "N/A", IF(Y159*(1+'A2a.  Modified URRT Worksheet 1'!$G$88)='A2. Rate Change &amp; Enrollment'!Z159, "OK", "ERROR"))</f>
        <v>N/A</v>
      </c>
      <c r="BW159" t="str">
        <f t="shared" si="43"/>
        <v>OK</v>
      </c>
      <c r="BY159" s="412">
        <f t="shared" si="44"/>
        <v>0</v>
      </c>
    </row>
    <row r="160" spans="1:77" x14ac:dyDescent="0.35">
      <c r="A160" t="s">
        <v>350</v>
      </c>
      <c r="B160" s="98"/>
      <c r="C160" s="98"/>
      <c r="D160" s="98"/>
      <c r="E160" s="135"/>
      <c r="F160" s="135"/>
      <c r="G160" s="135"/>
      <c r="I160" s="135"/>
      <c r="J160" s="135"/>
      <c r="K160" s="135"/>
      <c r="M160" s="131"/>
      <c r="N160" s="131"/>
      <c r="O160" s="131"/>
      <c r="P160" s="131"/>
      <c r="Q160" s="131"/>
      <c r="R160" s="131"/>
      <c r="S160" s="131"/>
      <c r="T160" s="131"/>
      <c r="U160" s="131"/>
      <c r="V160" s="131"/>
      <c r="W160" s="131"/>
      <c r="X160" s="131"/>
      <c r="Y160" s="131"/>
      <c r="Z160" s="131"/>
      <c r="AB160" s="142" t="e">
        <f t="shared" si="34"/>
        <v>#DIV/0!</v>
      </c>
      <c r="AC160" s="142" t="e">
        <f t="shared" si="35"/>
        <v>#DIV/0!</v>
      </c>
      <c r="AD160" s="6"/>
      <c r="AE160" s="88" t="e">
        <f t="shared" si="36"/>
        <v>#DIV/0!</v>
      </c>
      <c r="AF160" s="142" t="e">
        <f t="shared" si="37"/>
        <v>#DIV/0!</v>
      </c>
      <c r="AH160" s="12" t="e">
        <f t="shared" si="45"/>
        <v>#DIV/0!</v>
      </c>
      <c r="AI160" s="12" t="e">
        <f t="shared" si="46"/>
        <v>#DIV/0!</v>
      </c>
      <c r="AK160" s="409"/>
      <c r="AL160" s="409"/>
      <c r="AM160" s="409"/>
      <c r="AO160" s="177"/>
      <c r="AP160" s="177"/>
      <c r="AQ160" s="177"/>
      <c r="AR160" s="139"/>
      <c r="AS160" s="139"/>
      <c r="AT160" s="139"/>
      <c r="AU160" s="177"/>
      <c r="AV160" s="177"/>
      <c r="AX160" s="411">
        <f t="shared" si="38"/>
        <v>0</v>
      </c>
      <c r="AY160" s="80" t="str">
        <f t="shared" si="39"/>
        <v>OK</v>
      </c>
      <c r="BA160" s="94"/>
      <c r="BB160" s="291"/>
      <c r="BC160" s="94"/>
      <c r="BD160" s="229"/>
      <c r="BE160" s="356"/>
      <c r="BG160" s="6">
        <f t="shared" si="40"/>
        <v>0</v>
      </c>
      <c r="BH160" s="186" t="str">
        <f t="shared" si="41"/>
        <v>N/A</v>
      </c>
      <c r="BI160" s="6" t="str">
        <f t="shared" si="47"/>
        <v>N/A</v>
      </c>
      <c r="BJ160" t="e">
        <f t="shared" si="42"/>
        <v>#DIV/0!</v>
      </c>
      <c r="BL160" t="str">
        <f>IF(ISBLANK('A2a.  Modified URRT Worksheet 1'!$G$78)=TRUE, "N/A", IF(O160*(1+'A2a.  Modified URRT Worksheet 1'!$G$78)='A2. Rate Change &amp; Enrollment'!P160, "OK", "ERROR"))</f>
        <v>N/A</v>
      </c>
      <c r="BM160" t="str">
        <f>IF(ISBLANK('A2a.  Modified URRT Worksheet 1'!$G$79)=TRUE, "N/A", IF(P160*(1+'A2a.  Modified URRT Worksheet 1'!$G$79)='A2. Rate Change &amp; Enrollment'!Q160, "OK", "ERROR"))</f>
        <v>N/A</v>
      </c>
      <c r="BN160" t="str">
        <f>IF(ISBLANK('A2a.  Modified URRT Worksheet 1'!$G$80)=TRUE, "N/A", IF(Q160*(1+'A2a.  Modified URRT Worksheet 1'!$G$80)='A2. Rate Change &amp; Enrollment'!R160, "OK", "ERROR"))</f>
        <v>N/A</v>
      </c>
      <c r="BO160" t="str">
        <f>IF(ISBLANK('A2a.  Modified URRT Worksheet 1'!$G$81)=TRUE, "N/A", IF(R160*(1+'A2a.  Modified URRT Worksheet 1'!$G$81)='A2. Rate Change &amp; Enrollment'!S160, "OK", "ERROR"))</f>
        <v>N/A</v>
      </c>
      <c r="BP160" t="str">
        <f>IF(ISBLANK('A2a.  Modified URRT Worksheet 1'!$G$82)=TRUE, "N/A", IF(S160*(1+'A2a.  Modified URRT Worksheet 1'!$G$82)='A2. Rate Change &amp; Enrollment'!T160, "OK", "ERROR"))</f>
        <v>N/A</v>
      </c>
      <c r="BQ160" t="str">
        <f>IF(ISBLANK('A2a.  Modified URRT Worksheet 1'!$G$83)=TRUE, "N/A", IF(T160*(1+'A2a.  Modified URRT Worksheet 1'!$G$83)='A2. Rate Change &amp; Enrollment'!U160, "OK", "ERROR"))</f>
        <v>N/A</v>
      </c>
      <c r="BR160" t="str">
        <f>IF(ISBLANK('A2a.  Modified URRT Worksheet 1'!$G$84)=TRUE, "N/A", IF(U160*(1+'A2a.  Modified URRT Worksheet 1'!$G$84)='A2. Rate Change &amp; Enrollment'!V160, "OK", "ERROR"))</f>
        <v>N/A</v>
      </c>
      <c r="BS160" t="str">
        <f>IF(ISBLANK('A2a.  Modified URRT Worksheet 1'!$G$85)=TRUE, "N/A", IF(V160*(1+'A2a.  Modified URRT Worksheet 1'!$G$85)='A2. Rate Change &amp; Enrollment'!W160, "OK", "ERROR"))</f>
        <v>N/A</v>
      </c>
      <c r="BT160" t="str">
        <f>IF(ISBLANK('A2a.  Modified URRT Worksheet 1'!$G$86)=TRUE, "N/A", IF(W160*(1+'A2a.  Modified URRT Worksheet 1'!$G$86)='A2. Rate Change &amp; Enrollment'!X160, "OK", "ERROR"))</f>
        <v>N/A</v>
      </c>
      <c r="BU160" t="str">
        <f>IF(ISBLANK('A2a.  Modified URRT Worksheet 1'!$G$87)=TRUE, "N/A", IF(X160*(1+'A2a.  Modified URRT Worksheet 1'!$G$87)='A2. Rate Change &amp; Enrollment'!Y160, "OK", "ERROR"))</f>
        <v>N/A</v>
      </c>
      <c r="BV160" t="str">
        <f>IF(ISBLANK('A2a.  Modified URRT Worksheet 1'!$G$88)=TRUE, "N/A", IF(Y160*(1+'A2a.  Modified URRT Worksheet 1'!$G$88)='A2. Rate Change &amp; Enrollment'!Z160, "OK", "ERROR"))</f>
        <v>N/A</v>
      </c>
      <c r="BW160" t="str">
        <f t="shared" si="43"/>
        <v>OK</v>
      </c>
      <c r="BY160" s="412">
        <f t="shared" si="44"/>
        <v>0</v>
      </c>
    </row>
    <row r="161" spans="1:77" x14ac:dyDescent="0.35">
      <c r="A161" t="s">
        <v>351</v>
      </c>
      <c r="B161" s="98"/>
      <c r="C161" s="98"/>
      <c r="D161" s="98"/>
      <c r="E161" s="135"/>
      <c r="F161" s="135"/>
      <c r="G161" s="135"/>
      <c r="I161" s="135"/>
      <c r="J161" s="135"/>
      <c r="K161" s="135"/>
      <c r="M161" s="131"/>
      <c r="N161" s="131"/>
      <c r="O161" s="131"/>
      <c r="P161" s="131"/>
      <c r="Q161" s="131"/>
      <c r="R161" s="131"/>
      <c r="S161" s="131"/>
      <c r="T161" s="131"/>
      <c r="U161" s="131"/>
      <c r="V161" s="131"/>
      <c r="W161" s="131"/>
      <c r="X161" s="131"/>
      <c r="Y161" s="131"/>
      <c r="Z161" s="131"/>
      <c r="AB161" s="142" t="e">
        <f t="shared" si="34"/>
        <v>#DIV/0!</v>
      </c>
      <c r="AC161" s="142" t="e">
        <f t="shared" si="35"/>
        <v>#DIV/0!</v>
      </c>
      <c r="AD161" s="6"/>
      <c r="AE161" s="88" t="e">
        <f t="shared" si="36"/>
        <v>#DIV/0!</v>
      </c>
      <c r="AF161" s="142" t="e">
        <f t="shared" si="37"/>
        <v>#DIV/0!</v>
      </c>
      <c r="AH161" s="12" t="e">
        <f t="shared" si="45"/>
        <v>#DIV/0!</v>
      </c>
      <c r="AI161" s="12" t="e">
        <f t="shared" si="46"/>
        <v>#DIV/0!</v>
      </c>
      <c r="AK161" s="409"/>
      <c r="AL161" s="409"/>
      <c r="AM161" s="409"/>
      <c r="AO161" s="177"/>
      <c r="AP161" s="177"/>
      <c r="AQ161" s="177"/>
      <c r="AR161" s="139"/>
      <c r="AS161" s="139"/>
      <c r="AT161" s="139"/>
      <c r="AU161" s="177"/>
      <c r="AV161" s="177"/>
      <c r="AX161" s="411">
        <f t="shared" si="38"/>
        <v>0</v>
      </c>
      <c r="AY161" s="80" t="str">
        <f t="shared" si="39"/>
        <v>OK</v>
      </c>
      <c r="BA161" s="94"/>
      <c r="BB161" s="291"/>
      <c r="BC161" s="94"/>
      <c r="BD161" s="229"/>
      <c r="BE161" s="356"/>
      <c r="BG161" s="6">
        <f t="shared" si="40"/>
        <v>0</v>
      </c>
      <c r="BH161" s="186" t="str">
        <f t="shared" si="41"/>
        <v>N/A</v>
      </c>
      <c r="BI161" s="6" t="str">
        <f t="shared" si="47"/>
        <v>N/A</v>
      </c>
      <c r="BJ161" t="e">
        <f t="shared" si="42"/>
        <v>#DIV/0!</v>
      </c>
      <c r="BL161" t="str">
        <f>IF(ISBLANK('A2a.  Modified URRT Worksheet 1'!$G$78)=TRUE, "N/A", IF(O161*(1+'A2a.  Modified URRT Worksheet 1'!$G$78)='A2. Rate Change &amp; Enrollment'!P161, "OK", "ERROR"))</f>
        <v>N/A</v>
      </c>
      <c r="BM161" t="str">
        <f>IF(ISBLANK('A2a.  Modified URRT Worksheet 1'!$G$79)=TRUE, "N/A", IF(P161*(1+'A2a.  Modified URRT Worksheet 1'!$G$79)='A2. Rate Change &amp; Enrollment'!Q161, "OK", "ERROR"))</f>
        <v>N/A</v>
      </c>
      <c r="BN161" t="str">
        <f>IF(ISBLANK('A2a.  Modified URRT Worksheet 1'!$G$80)=TRUE, "N/A", IF(Q161*(1+'A2a.  Modified URRT Worksheet 1'!$G$80)='A2. Rate Change &amp; Enrollment'!R161, "OK", "ERROR"))</f>
        <v>N/A</v>
      </c>
      <c r="BO161" t="str">
        <f>IF(ISBLANK('A2a.  Modified URRT Worksheet 1'!$G$81)=TRUE, "N/A", IF(R161*(1+'A2a.  Modified URRT Worksheet 1'!$G$81)='A2. Rate Change &amp; Enrollment'!S161, "OK", "ERROR"))</f>
        <v>N/A</v>
      </c>
      <c r="BP161" t="str">
        <f>IF(ISBLANK('A2a.  Modified URRT Worksheet 1'!$G$82)=TRUE, "N/A", IF(S161*(1+'A2a.  Modified URRT Worksheet 1'!$G$82)='A2. Rate Change &amp; Enrollment'!T161, "OK", "ERROR"))</f>
        <v>N/A</v>
      </c>
      <c r="BQ161" t="str">
        <f>IF(ISBLANK('A2a.  Modified URRT Worksheet 1'!$G$83)=TRUE, "N/A", IF(T161*(1+'A2a.  Modified URRT Worksheet 1'!$G$83)='A2. Rate Change &amp; Enrollment'!U161, "OK", "ERROR"))</f>
        <v>N/A</v>
      </c>
      <c r="BR161" t="str">
        <f>IF(ISBLANK('A2a.  Modified URRT Worksheet 1'!$G$84)=TRUE, "N/A", IF(U161*(1+'A2a.  Modified URRT Worksheet 1'!$G$84)='A2. Rate Change &amp; Enrollment'!V161, "OK", "ERROR"))</f>
        <v>N/A</v>
      </c>
      <c r="BS161" t="str">
        <f>IF(ISBLANK('A2a.  Modified URRT Worksheet 1'!$G$85)=TRUE, "N/A", IF(V161*(1+'A2a.  Modified URRT Worksheet 1'!$G$85)='A2. Rate Change &amp; Enrollment'!W161, "OK", "ERROR"))</f>
        <v>N/A</v>
      </c>
      <c r="BT161" t="str">
        <f>IF(ISBLANK('A2a.  Modified URRT Worksheet 1'!$G$86)=TRUE, "N/A", IF(W161*(1+'A2a.  Modified URRT Worksheet 1'!$G$86)='A2. Rate Change &amp; Enrollment'!X161, "OK", "ERROR"))</f>
        <v>N/A</v>
      </c>
      <c r="BU161" t="str">
        <f>IF(ISBLANK('A2a.  Modified URRT Worksheet 1'!$G$87)=TRUE, "N/A", IF(X161*(1+'A2a.  Modified URRT Worksheet 1'!$G$87)='A2. Rate Change &amp; Enrollment'!Y161, "OK", "ERROR"))</f>
        <v>N/A</v>
      </c>
      <c r="BV161" t="str">
        <f>IF(ISBLANK('A2a.  Modified URRT Worksheet 1'!$G$88)=TRUE, "N/A", IF(Y161*(1+'A2a.  Modified URRT Worksheet 1'!$G$88)='A2. Rate Change &amp; Enrollment'!Z161, "OK", "ERROR"))</f>
        <v>N/A</v>
      </c>
      <c r="BW161" t="str">
        <f t="shared" si="43"/>
        <v>OK</v>
      </c>
      <c r="BY161" s="412">
        <f t="shared" si="44"/>
        <v>0</v>
      </c>
    </row>
    <row r="162" spans="1:77" x14ac:dyDescent="0.35">
      <c r="A162" t="s">
        <v>352</v>
      </c>
      <c r="B162" s="98"/>
      <c r="C162" s="98"/>
      <c r="D162" s="98"/>
      <c r="E162" s="135"/>
      <c r="F162" s="135"/>
      <c r="G162" s="135"/>
      <c r="I162" s="135"/>
      <c r="J162" s="135"/>
      <c r="K162" s="135"/>
      <c r="M162" s="131"/>
      <c r="N162" s="131"/>
      <c r="O162" s="131"/>
      <c r="P162" s="131"/>
      <c r="Q162" s="131"/>
      <c r="R162" s="131"/>
      <c r="S162" s="131"/>
      <c r="T162" s="131"/>
      <c r="U162" s="131"/>
      <c r="V162" s="131"/>
      <c r="W162" s="131"/>
      <c r="X162" s="131"/>
      <c r="Y162" s="131"/>
      <c r="Z162" s="131"/>
      <c r="AB162" s="142" t="e">
        <f t="shared" si="34"/>
        <v>#DIV/0!</v>
      </c>
      <c r="AC162" s="142" t="e">
        <f t="shared" si="35"/>
        <v>#DIV/0!</v>
      </c>
      <c r="AD162" s="6"/>
      <c r="AE162" s="88" t="e">
        <f t="shared" si="36"/>
        <v>#DIV/0!</v>
      </c>
      <c r="AF162" s="142" t="e">
        <f t="shared" si="37"/>
        <v>#DIV/0!</v>
      </c>
      <c r="AH162" s="12" t="e">
        <f t="shared" si="45"/>
        <v>#DIV/0!</v>
      </c>
      <c r="AI162" s="12" t="e">
        <f t="shared" si="46"/>
        <v>#DIV/0!</v>
      </c>
      <c r="AK162" s="409"/>
      <c r="AL162" s="409"/>
      <c r="AM162" s="409"/>
      <c r="AO162" s="177"/>
      <c r="AP162" s="177"/>
      <c r="AQ162" s="177"/>
      <c r="AR162" s="139"/>
      <c r="AS162" s="139"/>
      <c r="AT162" s="139"/>
      <c r="AU162" s="177"/>
      <c r="AV162" s="177"/>
      <c r="AX162" s="411">
        <f t="shared" si="38"/>
        <v>0</v>
      </c>
      <c r="AY162" s="80" t="str">
        <f t="shared" si="39"/>
        <v>OK</v>
      </c>
      <c r="BA162" s="94"/>
      <c r="BB162" s="291"/>
      <c r="BC162" s="94"/>
      <c r="BD162" s="229"/>
      <c r="BE162" s="356"/>
      <c r="BG162" s="6">
        <f t="shared" si="40"/>
        <v>0</v>
      </c>
      <c r="BH162" s="186" t="str">
        <f t="shared" si="41"/>
        <v>N/A</v>
      </c>
      <c r="BI162" s="6" t="str">
        <f t="shared" si="47"/>
        <v>N/A</v>
      </c>
      <c r="BJ162" t="e">
        <f t="shared" si="42"/>
        <v>#DIV/0!</v>
      </c>
      <c r="BL162" t="str">
        <f>IF(ISBLANK('A2a.  Modified URRT Worksheet 1'!$G$78)=TRUE, "N/A", IF(O162*(1+'A2a.  Modified URRT Worksheet 1'!$G$78)='A2. Rate Change &amp; Enrollment'!P162, "OK", "ERROR"))</f>
        <v>N/A</v>
      </c>
      <c r="BM162" t="str">
        <f>IF(ISBLANK('A2a.  Modified URRT Worksheet 1'!$G$79)=TRUE, "N/A", IF(P162*(1+'A2a.  Modified URRT Worksheet 1'!$G$79)='A2. Rate Change &amp; Enrollment'!Q162, "OK", "ERROR"))</f>
        <v>N/A</v>
      </c>
      <c r="BN162" t="str">
        <f>IF(ISBLANK('A2a.  Modified URRT Worksheet 1'!$G$80)=TRUE, "N/A", IF(Q162*(1+'A2a.  Modified URRT Worksheet 1'!$G$80)='A2. Rate Change &amp; Enrollment'!R162, "OK", "ERROR"))</f>
        <v>N/A</v>
      </c>
      <c r="BO162" t="str">
        <f>IF(ISBLANK('A2a.  Modified URRT Worksheet 1'!$G$81)=TRUE, "N/A", IF(R162*(1+'A2a.  Modified URRT Worksheet 1'!$G$81)='A2. Rate Change &amp; Enrollment'!S162, "OK", "ERROR"))</f>
        <v>N/A</v>
      </c>
      <c r="BP162" t="str">
        <f>IF(ISBLANK('A2a.  Modified URRT Worksheet 1'!$G$82)=TRUE, "N/A", IF(S162*(1+'A2a.  Modified URRT Worksheet 1'!$G$82)='A2. Rate Change &amp; Enrollment'!T162, "OK", "ERROR"))</f>
        <v>N/A</v>
      </c>
      <c r="BQ162" t="str">
        <f>IF(ISBLANK('A2a.  Modified URRT Worksheet 1'!$G$83)=TRUE, "N/A", IF(T162*(1+'A2a.  Modified URRT Worksheet 1'!$G$83)='A2. Rate Change &amp; Enrollment'!U162, "OK", "ERROR"))</f>
        <v>N/A</v>
      </c>
      <c r="BR162" t="str">
        <f>IF(ISBLANK('A2a.  Modified URRT Worksheet 1'!$G$84)=TRUE, "N/A", IF(U162*(1+'A2a.  Modified URRT Worksheet 1'!$G$84)='A2. Rate Change &amp; Enrollment'!V162, "OK", "ERROR"))</f>
        <v>N/A</v>
      </c>
      <c r="BS162" t="str">
        <f>IF(ISBLANK('A2a.  Modified URRT Worksheet 1'!$G$85)=TRUE, "N/A", IF(V162*(1+'A2a.  Modified URRT Worksheet 1'!$G$85)='A2. Rate Change &amp; Enrollment'!W162, "OK", "ERROR"))</f>
        <v>N/A</v>
      </c>
      <c r="BT162" t="str">
        <f>IF(ISBLANK('A2a.  Modified URRT Worksheet 1'!$G$86)=TRUE, "N/A", IF(W162*(1+'A2a.  Modified URRT Worksheet 1'!$G$86)='A2. Rate Change &amp; Enrollment'!X162, "OK", "ERROR"))</f>
        <v>N/A</v>
      </c>
      <c r="BU162" t="str">
        <f>IF(ISBLANK('A2a.  Modified URRT Worksheet 1'!$G$87)=TRUE, "N/A", IF(X162*(1+'A2a.  Modified URRT Worksheet 1'!$G$87)='A2. Rate Change &amp; Enrollment'!Y162, "OK", "ERROR"))</f>
        <v>N/A</v>
      </c>
      <c r="BV162" t="str">
        <f>IF(ISBLANK('A2a.  Modified URRT Worksheet 1'!$G$88)=TRUE, "N/A", IF(Y162*(1+'A2a.  Modified URRT Worksheet 1'!$G$88)='A2. Rate Change &amp; Enrollment'!Z162, "OK", "ERROR"))</f>
        <v>N/A</v>
      </c>
      <c r="BW162" t="str">
        <f t="shared" si="43"/>
        <v>OK</v>
      </c>
      <c r="BY162" s="412">
        <f t="shared" si="44"/>
        <v>0</v>
      </c>
    </row>
    <row r="163" spans="1:77" x14ac:dyDescent="0.35">
      <c r="A163" t="s">
        <v>353</v>
      </c>
      <c r="B163" s="98"/>
      <c r="C163" s="98"/>
      <c r="D163" s="98"/>
      <c r="E163" s="135"/>
      <c r="F163" s="135"/>
      <c r="G163" s="135"/>
      <c r="I163" s="135"/>
      <c r="J163" s="135"/>
      <c r="K163" s="135"/>
      <c r="M163" s="131"/>
      <c r="N163" s="131"/>
      <c r="O163" s="131"/>
      <c r="P163" s="131"/>
      <c r="Q163" s="131"/>
      <c r="R163" s="131"/>
      <c r="S163" s="131"/>
      <c r="T163" s="131"/>
      <c r="U163" s="131"/>
      <c r="V163" s="131"/>
      <c r="W163" s="131"/>
      <c r="X163" s="131"/>
      <c r="Y163" s="131"/>
      <c r="Z163" s="131"/>
      <c r="AB163" s="142" t="e">
        <f t="shared" si="34"/>
        <v>#DIV/0!</v>
      </c>
      <c r="AC163" s="142" t="e">
        <f t="shared" si="35"/>
        <v>#DIV/0!</v>
      </c>
      <c r="AD163" s="6"/>
      <c r="AE163" s="88" t="e">
        <f t="shared" si="36"/>
        <v>#DIV/0!</v>
      </c>
      <c r="AF163" s="142" t="e">
        <f t="shared" si="37"/>
        <v>#DIV/0!</v>
      </c>
      <c r="AH163" s="12" t="e">
        <f t="shared" si="45"/>
        <v>#DIV/0!</v>
      </c>
      <c r="AI163" s="12" t="e">
        <f t="shared" si="46"/>
        <v>#DIV/0!</v>
      </c>
      <c r="AK163" s="409"/>
      <c r="AL163" s="409"/>
      <c r="AM163" s="409"/>
      <c r="AO163" s="177"/>
      <c r="AP163" s="177"/>
      <c r="AQ163" s="177"/>
      <c r="AR163" s="139"/>
      <c r="AS163" s="139"/>
      <c r="AT163" s="139"/>
      <c r="AU163" s="177"/>
      <c r="AV163" s="177"/>
      <c r="AX163" s="411">
        <f t="shared" si="38"/>
        <v>0</v>
      </c>
      <c r="AY163" s="80" t="str">
        <f t="shared" si="39"/>
        <v>OK</v>
      </c>
      <c r="BA163" s="94"/>
      <c r="BB163" s="291"/>
      <c r="BC163" s="94"/>
      <c r="BD163" s="229"/>
      <c r="BE163" s="356"/>
      <c r="BG163" s="6">
        <f t="shared" si="40"/>
        <v>0</v>
      </c>
      <c r="BH163" s="186" t="str">
        <f t="shared" si="41"/>
        <v>N/A</v>
      </c>
      <c r="BI163" s="6" t="str">
        <f t="shared" si="47"/>
        <v>N/A</v>
      </c>
      <c r="BJ163" t="e">
        <f t="shared" si="42"/>
        <v>#DIV/0!</v>
      </c>
      <c r="BL163" t="str">
        <f>IF(ISBLANK('A2a.  Modified URRT Worksheet 1'!$G$78)=TRUE, "N/A", IF(O163*(1+'A2a.  Modified URRT Worksheet 1'!$G$78)='A2. Rate Change &amp; Enrollment'!P163, "OK", "ERROR"))</f>
        <v>N/A</v>
      </c>
      <c r="BM163" t="str">
        <f>IF(ISBLANK('A2a.  Modified URRT Worksheet 1'!$G$79)=TRUE, "N/A", IF(P163*(1+'A2a.  Modified URRT Worksheet 1'!$G$79)='A2. Rate Change &amp; Enrollment'!Q163, "OK", "ERROR"))</f>
        <v>N/A</v>
      </c>
      <c r="BN163" t="str">
        <f>IF(ISBLANK('A2a.  Modified URRT Worksheet 1'!$G$80)=TRUE, "N/A", IF(Q163*(1+'A2a.  Modified URRT Worksheet 1'!$G$80)='A2. Rate Change &amp; Enrollment'!R163, "OK", "ERROR"))</f>
        <v>N/A</v>
      </c>
      <c r="BO163" t="str">
        <f>IF(ISBLANK('A2a.  Modified URRT Worksheet 1'!$G$81)=TRUE, "N/A", IF(R163*(1+'A2a.  Modified URRT Worksheet 1'!$G$81)='A2. Rate Change &amp; Enrollment'!S163, "OK", "ERROR"))</f>
        <v>N/A</v>
      </c>
      <c r="BP163" t="str">
        <f>IF(ISBLANK('A2a.  Modified URRT Worksheet 1'!$G$82)=TRUE, "N/A", IF(S163*(1+'A2a.  Modified URRT Worksheet 1'!$G$82)='A2. Rate Change &amp; Enrollment'!T163, "OK", "ERROR"))</f>
        <v>N/A</v>
      </c>
      <c r="BQ163" t="str">
        <f>IF(ISBLANK('A2a.  Modified URRT Worksheet 1'!$G$83)=TRUE, "N/A", IF(T163*(1+'A2a.  Modified URRT Worksheet 1'!$G$83)='A2. Rate Change &amp; Enrollment'!U163, "OK", "ERROR"))</f>
        <v>N/A</v>
      </c>
      <c r="BR163" t="str">
        <f>IF(ISBLANK('A2a.  Modified URRT Worksheet 1'!$G$84)=TRUE, "N/A", IF(U163*(1+'A2a.  Modified URRT Worksheet 1'!$G$84)='A2. Rate Change &amp; Enrollment'!V163, "OK", "ERROR"))</f>
        <v>N/A</v>
      </c>
      <c r="BS163" t="str">
        <f>IF(ISBLANK('A2a.  Modified URRT Worksheet 1'!$G$85)=TRUE, "N/A", IF(V163*(1+'A2a.  Modified URRT Worksheet 1'!$G$85)='A2. Rate Change &amp; Enrollment'!W163, "OK", "ERROR"))</f>
        <v>N/A</v>
      </c>
      <c r="BT163" t="str">
        <f>IF(ISBLANK('A2a.  Modified URRT Worksheet 1'!$G$86)=TRUE, "N/A", IF(W163*(1+'A2a.  Modified URRT Worksheet 1'!$G$86)='A2. Rate Change &amp; Enrollment'!X163, "OK", "ERROR"))</f>
        <v>N/A</v>
      </c>
      <c r="BU163" t="str">
        <f>IF(ISBLANK('A2a.  Modified URRT Worksheet 1'!$G$87)=TRUE, "N/A", IF(X163*(1+'A2a.  Modified URRT Worksheet 1'!$G$87)='A2. Rate Change &amp; Enrollment'!Y163, "OK", "ERROR"))</f>
        <v>N/A</v>
      </c>
      <c r="BV163" t="str">
        <f>IF(ISBLANK('A2a.  Modified URRT Worksheet 1'!$G$88)=TRUE, "N/A", IF(Y163*(1+'A2a.  Modified URRT Worksheet 1'!$G$88)='A2. Rate Change &amp; Enrollment'!Z163, "OK", "ERROR"))</f>
        <v>N/A</v>
      </c>
      <c r="BW163" t="str">
        <f t="shared" si="43"/>
        <v>OK</v>
      </c>
      <c r="BY163" s="412">
        <f t="shared" si="44"/>
        <v>0</v>
      </c>
    </row>
    <row r="164" spans="1:77" x14ac:dyDescent="0.35">
      <c r="A164" t="s">
        <v>354</v>
      </c>
      <c r="B164" s="98"/>
      <c r="C164" s="98"/>
      <c r="D164" s="98"/>
      <c r="E164" s="135"/>
      <c r="F164" s="135"/>
      <c r="G164" s="135"/>
      <c r="I164" s="135"/>
      <c r="J164" s="135"/>
      <c r="K164" s="135"/>
      <c r="M164" s="131"/>
      <c r="N164" s="131"/>
      <c r="O164" s="131"/>
      <c r="P164" s="131"/>
      <c r="Q164" s="131"/>
      <c r="R164" s="131"/>
      <c r="S164" s="131"/>
      <c r="T164" s="131"/>
      <c r="U164" s="131"/>
      <c r="V164" s="131"/>
      <c r="W164" s="131"/>
      <c r="X164" s="131"/>
      <c r="Y164" s="131"/>
      <c r="Z164" s="131"/>
      <c r="AB164" s="142" t="e">
        <f t="shared" si="34"/>
        <v>#DIV/0!</v>
      </c>
      <c r="AC164" s="142" t="e">
        <f t="shared" si="35"/>
        <v>#DIV/0!</v>
      </c>
      <c r="AD164" s="6"/>
      <c r="AE164" s="88" t="e">
        <f t="shared" si="36"/>
        <v>#DIV/0!</v>
      </c>
      <c r="AF164" s="142" t="e">
        <f t="shared" si="37"/>
        <v>#DIV/0!</v>
      </c>
      <c r="AH164" s="12" t="e">
        <f t="shared" si="45"/>
        <v>#DIV/0!</v>
      </c>
      <c r="AI164" s="12" t="e">
        <f t="shared" si="46"/>
        <v>#DIV/0!</v>
      </c>
      <c r="AK164" s="409"/>
      <c r="AL164" s="409"/>
      <c r="AM164" s="409"/>
      <c r="AO164" s="177"/>
      <c r="AP164" s="177"/>
      <c r="AQ164" s="177"/>
      <c r="AR164" s="139"/>
      <c r="AS164" s="139"/>
      <c r="AT164" s="139"/>
      <c r="AU164" s="177"/>
      <c r="AV164" s="177"/>
      <c r="AX164" s="411">
        <f t="shared" si="38"/>
        <v>0</v>
      </c>
      <c r="AY164" s="80" t="str">
        <f t="shared" si="39"/>
        <v>OK</v>
      </c>
      <c r="BA164" s="94"/>
      <c r="BB164" s="291"/>
      <c r="BC164" s="94"/>
      <c r="BD164" s="229"/>
      <c r="BE164" s="356"/>
      <c r="BG164" s="6">
        <f t="shared" si="40"/>
        <v>0</v>
      </c>
      <c r="BH164" s="186" t="str">
        <f t="shared" si="41"/>
        <v>N/A</v>
      </c>
      <c r="BI164" s="6" t="str">
        <f t="shared" si="47"/>
        <v>N/A</v>
      </c>
      <c r="BJ164" t="e">
        <f t="shared" si="42"/>
        <v>#DIV/0!</v>
      </c>
      <c r="BL164" t="str">
        <f>IF(ISBLANK('A2a.  Modified URRT Worksheet 1'!$G$78)=TRUE, "N/A", IF(O164*(1+'A2a.  Modified URRT Worksheet 1'!$G$78)='A2. Rate Change &amp; Enrollment'!P164, "OK", "ERROR"))</f>
        <v>N/A</v>
      </c>
      <c r="BM164" t="str">
        <f>IF(ISBLANK('A2a.  Modified URRT Worksheet 1'!$G$79)=TRUE, "N/A", IF(P164*(1+'A2a.  Modified URRT Worksheet 1'!$G$79)='A2. Rate Change &amp; Enrollment'!Q164, "OK", "ERROR"))</f>
        <v>N/A</v>
      </c>
      <c r="BN164" t="str">
        <f>IF(ISBLANK('A2a.  Modified URRT Worksheet 1'!$G$80)=TRUE, "N/A", IF(Q164*(1+'A2a.  Modified URRT Worksheet 1'!$G$80)='A2. Rate Change &amp; Enrollment'!R164, "OK", "ERROR"))</f>
        <v>N/A</v>
      </c>
      <c r="BO164" t="str">
        <f>IF(ISBLANK('A2a.  Modified URRT Worksheet 1'!$G$81)=TRUE, "N/A", IF(R164*(1+'A2a.  Modified URRT Worksheet 1'!$G$81)='A2. Rate Change &amp; Enrollment'!S164, "OK", "ERROR"))</f>
        <v>N/A</v>
      </c>
      <c r="BP164" t="str">
        <f>IF(ISBLANK('A2a.  Modified URRT Worksheet 1'!$G$82)=TRUE, "N/A", IF(S164*(1+'A2a.  Modified URRT Worksheet 1'!$G$82)='A2. Rate Change &amp; Enrollment'!T164, "OK", "ERROR"))</f>
        <v>N/A</v>
      </c>
      <c r="BQ164" t="str">
        <f>IF(ISBLANK('A2a.  Modified URRT Worksheet 1'!$G$83)=TRUE, "N/A", IF(T164*(1+'A2a.  Modified URRT Worksheet 1'!$G$83)='A2. Rate Change &amp; Enrollment'!U164, "OK", "ERROR"))</f>
        <v>N/A</v>
      </c>
      <c r="BR164" t="str">
        <f>IF(ISBLANK('A2a.  Modified URRT Worksheet 1'!$G$84)=TRUE, "N/A", IF(U164*(1+'A2a.  Modified URRT Worksheet 1'!$G$84)='A2. Rate Change &amp; Enrollment'!V164, "OK", "ERROR"))</f>
        <v>N/A</v>
      </c>
      <c r="BS164" t="str">
        <f>IF(ISBLANK('A2a.  Modified URRT Worksheet 1'!$G$85)=TRUE, "N/A", IF(V164*(1+'A2a.  Modified URRT Worksheet 1'!$G$85)='A2. Rate Change &amp; Enrollment'!W164, "OK", "ERROR"))</f>
        <v>N/A</v>
      </c>
      <c r="BT164" t="str">
        <f>IF(ISBLANK('A2a.  Modified URRT Worksheet 1'!$G$86)=TRUE, "N/A", IF(W164*(1+'A2a.  Modified URRT Worksheet 1'!$G$86)='A2. Rate Change &amp; Enrollment'!X164, "OK", "ERROR"))</f>
        <v>N/A</v>
      </c>
      <c r="BU164" t="str">
        <f>IF(ISBLANK('A2a.  Modified URRT Worksheet 1'!$G$87)=TRUE, "N/A", IF(X164*(1+'A2a.  Modified URRT Worksheet 1'!$G$87)='A2. Rate Change &amp; Enrollment'!Y164, "OK", "ERROR"))</f>
        <v>N/A</v>
      </c>
      <c r="BV164" t="str">
        <f>IF(ISBLANK('A2a.  Modified URRT Worksheet 1'!$G$88)=TRUE, "N/A", IF(Y164*(1+'A2a.  Modified URRT Worksheet 1'!$G$88)='A2. Rate Change &amp; Enrollment'!Z164, "OK", "ERROR"))</f>
        <v>N/A</v>
      </c>
      <c r="BW164" t="str">
        <f t="shared" si="43"/>
        <v>OK</v>
      </c>
      <c r="BY164" s="412">
        <f t="shared" si="44"/>
        <v>0</v>
      </c>
    </row>
    <row r="165" spans="1:77" x14ac:dyDescent="0.35">
      <c r="A165" t="s">
        <v>355</v>
      </c>
      <c r="B165" s="98"/>
      <c r="C165" s="98"/>
      <c r="D165" s="98"/>
      <c r="E165" s="135"/>
      <c r="F165" s="135"/>
      <c r="G165" s="135"/>
      <c r="I165" s="135"/>
      <c r="J165" s="135"/>
      <c r="K165" s="135"/>
      <c r="M165" s="131"/>
      <c r="N165" s="131"/>
      <c r="O165" s="131"/>
      <c r="P165" s="131"/>
      <c r="Q165" s="131"/>
      <c r="R165" s="131"/>
      <c r="S165" s="131"/>
      <c r="T165" s="131"/>
      <c r="U165" s="131"/>
      <c r="V165" s="131"/>
      <c r="W165" s="131"/>
      <c r="X165" s="131"/>
      <c r="Y165" s="131"/>
      <c r="Z165" s="131"/>
      <c r="AB165" s="142" t="e">
        <f t="shared" si="34"/>
        <v>#DIV/0!</v>
      </c>
      <c r="AC165" s="142" t="e">
        <f t="shared" si="35"/>
        <v>#DIV/0!</v>
      </c>
      <c r="AD165" s="6"/>
      <c r="AE165" s="88" t="e">
        <f t="shared" si="36"/>
        <v>#DIV/0!</v>
      </c>
      <c r="AF165" s="142" t="e">
        <f t="shared" si="37"/>
        <v>#DIV/0!</v>
      </c>
      <c r="AH165" s="12" t="e">
        <f t="shared" si="45"/>
        <v>#DIV/0!</v>
      </c>
      <c r="AI165" s="12" t="e">
        <f t="shared" si="46"/>
        <v>#DIV/0!</v>
      </c>
      <c r="AK165" s="409"/>
      <c r="AL165" s="409"/>
      <c r="AM165" s="409"/>
      <c r="AO165" s="177"/>
      <c r="AP165" s="177"/>
      <c r="AQ165" s="177"/>
      <c r="AR165" s="139"/>
      <c r="AS165" s="139"/>
      <c r="AT165" s="139"/>
      <c r="AU165" s="177"/>
      <c r="AV165" s="177"/>
      <c r="AX165" s="411">
        <f t="shared" si="38"/>
        <v>0</v>
      </c>
      <c r="AY165" s="80" t="str">
        <f t="shared" si="39"/>
        <v>OK</v>
      </c>
      <c r="BA165" s="94"/>
      <c r="BB165" s="291"/>
      <c r="BC165" s="94"/>
      <c r="BD165" s="229"/>
      <c r="BE165" s="356"/>
      <c r="BG165" s="6">
        <f t="shared" si="40"/>
        <v>0</v>
      </c>
      <c r="BH165" s="186" t="str">
        <f t="shared" si="41"/>
        <v>N/A</v>
      </c>
      <c r="BI165" s="6" t="str">
        <f t="shared" si="47"/>
        <v>N/A</v>
      </c>
      <c r="BJ165" t="e">
        <f t="shared" si="42"/>
        <v>#DIV/0!</v>
      </c>
      <c r="BL165" t="str">
        <f>IF(ISBLANK('A2a.  Modified URRT Worksheet 1'!$G$78)=TRUE, "N/A", IF(O165*(1+'A2a.  Modified URRT Worksheet 1'!$G$78)='A2. Rate Change &amp; Enrollment'!P165, "OK", "ERROR"))</f>
        <v>N/A</v>
      </c>
      <c r="BM165" t="str">
        <f>IF(ISBLANK('A2a.  Modified URRT Worksheet 1'!$G$79)=TRUE, "N/A", IF(P165*(1+'A2a.  Modified URRT Worksheet 1'!$G$79)='A2. Rate Change &amp; Enrollment'!Q165, "OK", "ERROR"))</f>
        <v>N/A</v>
      </c>
      <c r="BN165" t="str">
        <f>IF(ISBLANK('A2a.  Modified URRT Worksheet 1'!$G$80)=TRUE, "N/A", IF(Q165*(1+'A2a.  Modified URRT Worksheet 1'!$G$80)='A2. Rate Change &amp; Enrollment'!R165, "OK", "ERROR"))</f>
        <v>N/A</v>
      </c>
      <c r="BO165" t="str">
        <f>IF(ISBLANK('A2a.  Modified URRT Worksheet 1'!$G$81)=TRUE, "N/A", IF(R165*(1+'A2a.  Modified URRT Worksheet 1'!$G$81)='A2. Rate Change &amp; Enrollment'!S165, "OK", "ERROR"))</f>
        <v>N/A</v>
      </c>
      <c r="BP165" t="str">
        <f>IF(ISBLANK('A2a.  Modified URRT Worksheet 1'!$G$82)=TRUE, "N/A", IF(S165*(1+'A2a.  Modified URRT Worksheet 1'!$G$82)='A2. Rate Change &amp; Enrollment'!T165, "OK", "ERROR"))</f>
        <v>N/A</v>
      </c>
      <c r="BQ165" t="str">
        <f>IF(ISBLANK('A2a.  Modified URRT Worksheet 1'!$G$83)=TRUE, "N/A", IF(T165*(1+'A2a.  Modified URRT Worksheet 1'!$G$83)='A2. Rate Change &amp; Enrollment'!U165, "OK", "ERROR"))</f>
        <v>N/A</v>
      </c>
      <c r="BR165" t="str">
        <f>IF(ISBLANK('A2a.  Modified URRT Worksheet 1'!$G$84)=TRUE, "N/A", IF(U165*(1+'A2a.  Modified URRT Worksheet 1'!$G$84)='A2. Rate Change &amp; Enrollment'!V165, "OK", "ERROR"))</f>
        <v>N/A</v>
      </c>
      <c r="BS165" t="str">
        <f>IF(ISBLANK('A2a.  Modified URRT Worksheet 1'!$G$85)=TRUE, "N/A", IF(V165*(1+'A2a.  Modified URRT Worksheet 1'!$G$85)='A2. Rate Change &amp; Enrollment'!W165, "OK", "ERROR"))</f>
        <v>N/A</v>
      </c>
      <c r="BT165" t="str">
        <f>IF(ISBLANK('A2a.  Modified URRT Worksheet 1'!$G$86)=TRUE, "N/A", IF(W165*(1+'A2a.  Modified URRT Worksheet 1'!$G$86)='A2. Rate Change &amp; Enrollment'!X165, "OK", "ERROR"))</f>
        <v>N/A</v>
      </c>
      <c r="BU165" t="str">
        <f>IF(ISBLANK('A2a.  Modified URRT Worksheet 1'!$G$87)=TRUE, "N/A", IF(X165*(1+'A2a.  Modified URRT Worksheet 1'!$G$87)='A2. Rate Change &amp; Enrollment'!Y165, "OK", "ERROR"))</f>
        <v>N/A</v>
      </c>
      <c r="BV165" t="str">
        <f>IF(ISBLANK('A2a.  Modified URRT Worksheet 1'!$G$88)=TRUE, "N/A", IF(Y165*(1+'A2a.  Modified URRT Worksheet 1'!$G$88)='A2. Rate Change &amp; Enrollment'!Z165, "OK", "ERROR"))</f>
        <v>N/A</v>
      </c>
      <c r="BW165" t="str">
        <f t="shared" si="43"/>
        <v>OK</v>
      </c>
      <c r="BY165" s="412">
        <f t="shared" si="44"/>
        <v>0</v>
      </c>
    </row>
    <row r="166" spans="1:77" x14ac:dyDescent="0.35">
      <c r="A166" t="s">
        <v>356</v>
      </c>
      <c r="B166" s="98"/>
      <c r="C166" s="98"/>
      <c r="D166" s="98"/>
      <c r="E166" s="135"/>
      <c r="F166" s="135"/>
      <c r="G166" s="135"/>
      <c r="I166" s="135"/>
      <c r="J166" s="135"/>
      <c r="K166" s="135"/>
      <c r="M166" s="131"/>
      <c r="N166" s="131"/>
      <c r="O166" s="131"/>
      <c r="P166" s="131"/>
      <c r="Q166" s="131"/>
      <c r="R166" s="131"/>
      <c r="S166" s="131"/>
      <c r="T166" s="131"/>
      <c r="U166" s="131"/>
      <c r="V166" s="131"/>
      <c r="W166" s="131"/>
      <c r="X166" s="131"/>
      <c r="Y166" s="131"/>
      <c r="Z166" s="131"/>
      <c r="AB166" s="142" t="e">
        <f t="shared" si="34"/>
        <v>#DIV/0!</v>
      </c>
      <c r="AC166" s="142" t="e">
        <f t="shared" si="35"/>
        <v>#DIV/0!</v>
      </c>
      <c r="AD166" s="6"/>
      <c r="AE166" s="88" t="e">
        <f t="shared" si="36"/>
        <v>#DIV/0!</v>
      </c>
      <c r="AF166" s="142" t="e">
        <f t="shared" si="37"/>
        <v>#DIV/0!</v>
      </c>
      <c r="AH166" s="12" t="e">
        <f t="shared" si="45"/>
        <v>#DIV/0!</v>
      </c>
      <c r="AI166" s="12" t="e">
        <f t="shared" si="46"/>
        <v>#DIV/0!</v>
      </c>
      <c r="AK166" s="409"/>
      <c r="AL166" s="409"/>
      <c r="AM166" s="409"/>
      <c r="AO166" s="177"/>
      <c r="AP166" s="177"/>
      <c r="AQ166" s="177"/>
      <c r="AR166" s="139"/>
      <c r="AS166" s="139"/>
      <c r="AT166" s="139"/>
      <c r="AU166" s="177"/>
      <c r="AV166" s="177"/>
      <c r="AX166" s="411">
        <f t="shared" si="38"/>
        <v>0</v>
      </c>
      <c r="AY166" s="80" t="str">
        <f t="shared" si="39"/>
        <v>OK</v>
      </c>
      <c r="BA166" s="94"/>
      <c r="BB166" s="291"/>
      <c r="BC166" s="94"/>
      <c r="BD166" s="229"/>
      <c r="BE166" s="356"/>
      <c r="BG166" s="6">
        <f t="shared" si="40"/>
        <v>0</v>
      </c>
      <c r="BH166" s="186" t="str">
        <f t="shared" si="41"/>
        <v>N/A</v>
      </c>
      <c r="BI166" s="6" t="str">
        <f t="shared" si="47"/>
        <v>N/A</v>
      </c>
      <c r="BJ166" t="e">
        <f t="shared" si="42"/>
        <v>#DIV/0!</v>
      </c>
      <c r="BL166" t="str">
        <f>IF(ISBLANK('A2a.  Modified URRT Worksheet 1'!$G$78)=TRUE, "N/A", IF(O166*(1+'A2a.  Modified URRT Worksheet 1'!$G$78)='A2. Rate Change &amp; Enrollment'!P166, "OK", "ERROR"))</f>
        <v>N/A</v>
      </c>
      <c r="BM166" t="str">
        <f>IF(ISBLANK('A2a.  Modified URRT Worksheet 1'!$G$79)=TRUE, "N/A", IF(P166*(1+'A2a.  Modified URRT Worksheet 1'!$G$79)='A2. Rate Change &amp; Enrollment'!Q166, "OK", "ERROR"))</f>
        <v>N/A</v>
      </c>
      <c r="BN166" t="str">
        <f>IF(ISBLANK('A2a.  Modified URRT Worksheet 1'!$G$80)=TRUE, "N/A", IF(Q166*(1+'A2a.  Modified URRT Worksheet 1'!$G$80)='A2. Rate Change &amp; Enrollment'!R166, "OK", "ERROR"))</f>
        <v>N/A</v>
      </c>
      <c r="BO166" t="str">
        <f>IF(ISBLANK('A2a.  Modified URRT Worksheet 1'!$G$81)=TRUE, "N/A", IF(R166*(1+'A2a.  Modified URRT Worksheet 1'!$G$81)='A2. Rate Change &amp; Enrollment'!S166, "OK", "ERROR"))</f>
        <v>N/A</v>
      </c>
      <c r="BP166" t="str">
        <f>IF(ISBLANK('A2a.  Modified URRT Worksheet 1'!$G$82)=TRUE, "N/A", IF(S166*(1+'A2a.  Modified URRT Worksheet 1'!$G$82)='A2. Rate Change &amp; Enrollment'!T166, "OK", "ERROR"))</f>
        <v>N/A</v>
      </c>
      <c r="BQ166" t="str">
        <f>IF(ISBLANK('A2a.  Modified URRT Worksheet 1'!$G$83)=TRUE, "N/A", IF(T166*(1+'A2a.  Modified URRT Worksheet 1'!$G$83)='A2. Rate Change &amp; Enrollment'!U166, "OK", "ERROR"))</f>
        <v>N/A</v>
      </c>
      <c r="BR166" t="str">
        <f>IF(ISBLANK('A2a.  Modified URRT Worksheet 1'!$G$84)=TRUE, "N/A", IF(U166*(1+'A2a.  Modified URRT Worksheet 1'!$G$84)='A2. Rate Change &amp; Enrollment'!V166, "OK", "ERROR"))</f>
        <v>N/A</v>
      </c>
      <c r="BS166" t="str">
        <f>IF(ISBLANK('A2a.  Modified URRT Worksheet 1'!$G$85)=TRUE, "N/A", IF(V166*(1+'A2a.  Modified URRT Worksheet 1'!$G$85)='A2. Rate Change &amp; Enrollment'!W166, "OK", "ERROR"))</f>
        <v>N/A</v>
      </c>
      <c r="BT166" t="str">
        <f>IF(ISBLANK('A2a.  Modified URRT Worksheet 1'!$G$86)=TRUE, "N/A", IF(W166*(1+'A2a.  Modified URRT Worksheet 1'!$G$86)='A2. Rate Change &amp; Enrollment'!X166, "OK", "ERROR"))</f>
        <v>N/A</v>
      </c>
      <c r="BU166" t="str">
        <f>IF(ISBLANK('A2a.  Modified URRT Worksheet 1'!$G$87)=TRUE, "N/A", IF(X166*(1+'A2a.  Modified URRT Worksheet 1'!$G$87)='A2. Rate Change &amp; Enrollment'!Y166, "OK", "ERROR"))</f>
        <v>N/A</v>
      </c>
      <c r="BV166" t="str">
        <f>IF(ISBLANK('A2a.  Modified URRT Worksheet 1'!$G$88)=TRUE, "N/A", IF(Y166*(1+'A2a.  Modified URRT Worksheet 1'!$G$88)='A2. Rate Change &amp; Enrollment'!Z166, "OK", "ERROR"))</f>
        <v>N/A</v>
      </c>
      <c r="BW166" t="str">
        <f t="shared" si="43"/>
        <v>OK</v>
      </c>
      <c r="BY166" s="412">
        <f t="shared" si="44"/>
        <v>0</v>
      </c>
    </row>
    <row r="167" spans="1:77" x14ac:dyDescent="0.35">
      <c r="A167" t="s">
        <v>357</v>
      </c>
      <c r="B167" s="98"/>
      <c r="C167" s="98"/>
      <c r="D167" s="98"/>
      <c r="E167" s="135"/>
      <c r="F167" s="135"/>
      <c r="G167" s="135"/>
      <c r="I167" s="135"/>
      <c r="J167" s="135"/>
      <c r="K167" s="135"/>
      <c r="M167" s="131"/>
      <c r="N167" s="131"/>
      <c r="O167" s="131"/>
      <c r="P167" s="131"/>
      <c r="Q167" s="131"/>
      <c r="R167" s="131"/>
      <c r="S167" s="131"/>
      <c r="T167" s="131"/>
      <c r="U167" s="131"/>
      <c r="V167" s="131"/>
      <c r="W167" s="131"/>
      <c r="X167" s="131"/>
      <c r="Y167" s="131"/>
      <c r="Z167" s="131"/>
      <c r="AB167" s="142" t="e">
        <f t="shared" si="34"/>
        <v>#DIV/0!</v>
      </c>
      <c r="AC167" s="142" t="e">
        <f t="shared" si="35"/>
        <v>#DIV/0!</v>
      </c>
      <c r="AD167" s="6"/>
      <c r="AE167" s="88" t="e">
        <f t="shared" si="36"/>
        <v>#DIV/0!</v>
      </c>
      <c r="AF167" s="142" t="e">
        <f t="shared" si="37"/>
        <v>#DIV/0!</v>
      </c>
      <c r="AH167" s="12" t="e">
        <f t="shared" si="45"/>
        <v>#DIV/0!</v>
      </c>
      <c r="AI167" s="12" t="e">
        <f t="shared" si="46"/>
        <v>#DIV/0!</v>
      </c>
      <c r="AK167" s="409"/>
      <c r="AL167" s="409"/>
      <c r="AM167" s="409"/>
      <c r="AO167" s="177"/>
      <c r="AP167" s="177"/>
      <c r="AQ167" s="177"/>
      <c r="AR167" s="139"/>
      <c r="AS167" s="139"/>
      <c r="AT167" s="139"/>
      <c r="AU167" s="177"/>
      <c r="AV167" s="177"/>
      <c r="AX167" s="411">
        <f t="shared" si="38"/>
        <v>0</v>
      </c>
      <c r="AY167" s="80" t="str">
        <f t="shared" si="39"/>
        <v>OK</v>
      </c>
      <c r="BA167" s="94"/>
      <c r="BB167" s="291"/>
      <c r="BC167" s="94"/>
      <c r="BD167" s="229"/>
      <c r="BE167" s="356"/>
      <c r="BG167" s="6">
        <f t="shared" si="40"/>
        <v>0</v>
      </c>
      <c r="BH167" s="186" t="str">
        <f t="shared" si="41"/>
        <v>N/A</v>
      </c>
      <c r="BI167" s="6" t="str">
        <f t="shared" si="47"/>
        <v>N/A</v>
      </c>
      <c r="BJ167" t="e">
        <f t="shared" si="42"/>
        <v>#DIV/0!</v>
      </c>
      <c r="BL167" t="str">
        <f>IF(ISBLANK('A2a.  Modified URRT Worksheet 1'!$G$78)=TRUE, "N/A", IF(O167*(1+'A2a.  Modified URRT Worksheet 1'!$G$78)='A2. Rate Change &amp; Enrollment'!P167, "OK", "ERROR"))</f>
        <v>N/A</v>
      </c>
      <c r="BM167" t="str">
        <f>IF(ISBLANK('A2a.  Modified URRT Worksheet 1'!$G$79)=TRUE, "N/A", IF(P167*(1+'A2a.  Modified URRT Worksheet 1'!$G$79)='A2. Rate Change &amp; Enrollment'!Q167, "OK", "ERROR"))</f>
        <v>N/A</v>
      </c>
      <c r="BN167" t="str">
        <f>IF(ISBLANK('A2a.  Modified URRT Worksheet 1'!$G$80)=TRUE, "N/A", IF(Q167*(1+'A2a.  Modified URRT Worksheet 1'!$G$80)='A2. Rate Change &amp; Enrollment'!R167, "OK", "ERROR"))</f>
        <v>N/A</v>
      </c>
      <c r="BO167" t="str">
        <f>IF(ISBLANK('A2a.  Modified URRT Worksheet 1'!$G$81)=TRUE, "N/A", IF(R167*(1+'A2a.  Modified URRT Worksheet 1'!$G$81)='A2. Rate Change &amp; Enrollment'!S167, "OK", "ERROR"))</f>
        <v>N/A</v>
      </c>
      <c r="BP167" t="str">
        <f>IF(ISBLANK('A2a.  Modified URRT Worksheet 1'!$G$82)=TRUE, "N/A", IF(S167*(1+'A2a.  Modified URRT Worksheet 1'!$G$82)='A2. Rate Change &amp; Enrollment'!T167, "OK", "ERROR"))</f>
        <v>N/A</v>
      </c>
      <c r="BQ167" t="str">
        <f>IF(ISBLANK('A2a.  Modified URRT Worksheet 1'!$G$83)=TRUE, "N/A", IF(T167*(1+'A2a.  Modified URRT Worksheet 1'!$G$83)='A2. Rate Change &amp; Enrollment'!U167, "OK", "ERROR"))</f>
        <v>N/A</v>
      </c>
      <c r="BR167" t="str">
        <f>IF(ISBLANK('A2a.  Modified URRT Worksheet 1'!$G$84)=TRUE, "N/A", IF(U167*(1+'A2a.  Modified URRT Worksheet 1'!$G$84)='A2. Rate Change &amp; Enrollment'!V167, "OK", "ERROR"))</f>
        <v>N/A</v>
      </c>
      <c r="BS167" t="str">
        <f>IF(ISBLANK('A2a.  Modified URRT Worksheet 1'!$G$85)=TRUE, "N/A", IF(V167*(1+'A2a.  Modified URRT Worksheet 1'!$G$85)='A2. Rate Change &amp; Enrollment'!W167, "OK", "ERROR"))</f>
        <v>N/A</v>
      </c>
      <c r="BT167" t="str">
        <f>IF(ISBLANK('A2a.  Modified URRT Worksheet 1'!$G$86)=TRUE, "N/A", IF(W167*(1+'A2a.  Modified URRT Worksheet 1'!$G$86)='A2. Rate Change &amp; Enrollment'!X167, "OK", "ERROR"))</f>
        <v>N/A</v>
      </c>
      <c r="BU167" t="str">
        <f>IF(ISBLANK('A2a.  Modified URRT Worksheet 1'!$G$87)=TRUE, "N/A", IF(X167*(1+'A2a.  Modified URRT Worksheet 1'!$G$87)='A2. Rate Change &amp; Enrollment'!Y167, "OK", "ERROR"))</f>
        <v>N/A</v>
      </c>
      <c r="BV167" t="str">
        <f>IF(ISBLANK('A2a.  Modified URRT Worksheet 1'!$G$88)=TRUE, "N/A", IF(Y167*(1+'A2a.  Modified URRT Worksheet 1'!$G$88)='A2. Rate Change &amp; Enrollment'!Z167, "OK", "ERROR"))</f>
        <v>N/A</v>
      </c>
      <c r="BW167" t="str">
        <f t="shared" si="43"/>
        <v>OK</v>
      </c>
      <c r="BY167" s="412">
        <f t="shared" si="44"/>
        <v>0</v>
      </c>
    </row>
    <row r="168" spans="1:77" x14ac:dyDescent="0.35">
      <c r="A168" t="s">
        <v>358</v>
      </c>
      <c r="B168" s="98"/>
      <c r="C168" s="98"/>
      <c r="D168" s="98"/>
      <c r="E168" s="135"/>
      <c r="F168" s="135"/>
      <c r="G168" s="135"/>
      <c r="I168" s="135"/>
      <c r="J168" s="135"/>
      <c r="K168" s="135"/>
      <c r="M168" s="131"/>
      <c r="N168" s="131"/>
      <c r="O168" s="131"/>
      <c r="P168" s="131"/>
      <c r="Q168" s="131"/>
      <c r="R168" s="131"/>
      <c r="S168" s="131"/>
      <c r="T168" s="131"/>
      <c r="U168" s="131"/>
      <c r="V168" s="131"/>
      <c r="W168" s="131"/>
      <c r="X168" s="131"/>
      <c r="Y168" s="131"/>
      <c r="Z168" s="131"/>
      <c r="AB168" s="142" t="e">
        <f t="shared" si="34"/>
        <v>#DIV/0!</v>
      </c>
      <c r="AC168" s="142" t="e">
        <f t="shared" si="35"/>
        <v>#DIV/0!</v>
      </c>
      <c r="AD168" s="6"/>
      <c r="AE168" s="88" t="e">
        <f t="shared" si="36"/>
        <v>#DIV/0!</v>
      </c>
      <c r="AF168" s="142" t="e">
        <f t="shared" si="37"/>
        <v>#DIV/0!</v>
      </c>
      <c r="AH168" s="12" t="e">
        <f t="shared" si="45"/>
        <v>#DIV/0!</v>
      </c>
      <c r="AI168" s="12" t="e">
        <f t="shared" si="46"/>
        <v>#DIV/0!</v>
      </c>
      <c r="AK168" s="409"/>
      <c r="AL168" s="409"/>
      <c r="AM168" s="409"/>
      <c r="AO168" s="177"/>
      <c r="AP168" s="177"/>
      <c r="AQ168" s="177"/>
      <c r="AR168" s="139"/>
      <c r="AS168" s="139"/>
      <c r="AT168" s="139"/>
      <c r="AU168" s="177"/>
      <c r="AV168" s="177"/>
      <c r="AX168" s="411">
        <f t="shared" si="38"/>
        <v>0</v>
      </c>
      <c r="AY168" s="80" t="str">
        <f t="shared" si="39"/>
        <v>OK</v>
      </c>
      <c r="BA168" s="94"/>
      <c r="BB168" s="291"/>
      <c r="BC168" s="94"/>
      <c r="BD168" s="229"/>
      <c r="BE168" s="356"/>
      <c r="BG168" s="6">
        <f t="shared" si="40"/>
        <v>0</v>
      </c>
      <c r="BH168" s="186" t="str">
        <f t="shared" si="41"/>
        <v>N/A</v>
      </c>
      <c r="BI168" s="6" t="str">
        <f t="shared" si="47"/>
        <v>N/A</v>
      </c>
      <c r="BJ168" t="e">
        <f t="shared" si="42"/>
        <v>#DIV/0!</v>
      </c>
      <c r="BL168" t="str">
        <f>IF(ISBLANK('A2a.  Modified URRT Worksheet 1'!$G$78)=TRUE, "N/A", IF(O168*(1+'A2a.  Modified URRT Worksheet 1'!$G$78)='A2. Rate Change &amp; Enrollment'!P168, "OK", "ERROR"))</f>
        <v>N/A</v>
      </c>
      <c r="BM168" t="str">
        <f>IF(ISBLANK('A2a.  Modified URRT Worksheet 1'!$G$79)=TRUE, "N/A", IF(P168*(1+'A2a.  Modified URRT Worksheet 1'!$G$79)='A2. Rate Change &amp; Enrollment'!Q168, "OK", "ERROR"))</f>
        <v>N/A</v>
      </c>
      <c r="BN168" t="str">
        <f>IF(ISBLANK('A2a.  Modified URRT Worksheet 1'!$G$80)=TRUE, "N/A", IF(Q168*(1+'A2a.  Modified URRT Worksheet 1'!$G$80)='A2. Rate Change &amp; Enrollment'!R168, "OK", "ERROR"))</f>
        <v>N/A</v>
      </c>
      <c r="BO168" t="str">
        <f>IF(ISBLANK('A2a.  Modified URRT Worksheet 1'!$G$81)=TRUE, "N/A", IF(R168*(1+'A2a.  Modified URRT Worksheet 1'!$G$81)='A2. Rate Change &amp; Enrollment'!S168, "OK", "ERROR"))</f>
        <v>N/A</v>
      </c>
      <c r="BP168" t="str">
        <f>IF(ISBLANK('A2a.  Modified URRT Worksheet 1'!$G$82)=TRUE, "N/A", IF(S168*(1+'A2a.  Modified URRT Worksheet 1'!$G$82)='A2. Rate Change &amp; Enrollment'!T168, "OK", "ERROR"))</f>
        <v>N/A</v>
      </c>
      <c r="BQ168" t="str">
        <f>IF(ISBLANK('A2a.  Modified URRT Worksheet 1'!$G$83)=TRUE, "N/A", IF(T168*(1+'A2a.  Modified URRT Worksheet 1'!$G$83)='A2. Rate Change &amp; Enrollment'!U168, "OK", "ERROR"))</f>
        <v>N/A</v>
      </c>
      <c r="BR168" t="str">
        <f>IF(ISBLANK('A2a.  Modified URRT Worksheet 1'!$G$84)=TRUE, "N/A", IF(U168*(1+'A2a.  Modified URRT Worksheet 1'!$G$84)='A2. Rate Change &amp; Enrollment'!V168, "OK", "ERROR"))</f>
        <v>N/A</v>
      </c>
      <c r="BS168" t="str">
        <f>IF(ISBLANK('A2a.  Modified URRT Worksheet 1'!$G$85)=TRUE, "N/A", IF(V168*(1+'A2a.  Modified URRT Worksheet 1'!$G$85)='A2. Rate Change &amp; Enrollment'!W168, "OK", "ERROR"))</f>
        <v>N/A</v>
      </c>
      <c r="BT168" t="str">
        <f>IF(ISBLANK('A2a.  Modified URRT Worksheet 1'!$G$86)=TRUE, "N/A", IF(W168*(1+'A2a.  Modified URRT Worksheet 1'!$G$86)='A2. Rate Change &amp; Enrollment'!X168, "OK", "ERROR"))</f>
        <v>N/A</v>
      </c>
      <c r="BU168" t="str">
        <f>IF(ISBLANK('A2a.  Modified URRT Worksheet 1'!$G$87)=TRUE, "N/A", IF(X168*(1+'A2a.  Modified URRT Worksheet 1'!$G$87)='A2. Rate Change &amp; Enrollment'!Y168, "OK", "ERROR"))</f>
        <v>N/A</v>
      </c>
      <c r="BV168" t="str">
        <f>IF(ISBLANK('A2a.  Modified URRT Worksheet 1'!$G$88)=TRUE, "N/A", IF(Y168*(1+'A2a.  Modified URRT Worksheet 1'!$G$88)='A2. Rate Change &amp; Enrollment'!Z168, "OK", "ERROR"))</f>
        <v>N/A</v>
      </c>
      <c r="BW168" t="str">
        <f t="shared" si="43"/>
        <v>OK</v>
      </c>
      <c r="BY168" s="412">
        <f t="shared" si="44"/>
        <v>0</v>
      </c>
    </row>
    <row r="169" spans="1:77" x14ac:dyDescent="0.35">
      <c r="A169" t="s">
        <v>359</v>
      </c>
      <c r="B169" s="98"/>
      <c r="C169" s="98"/>
      <c r="D169" s="98"/>
      <c r="E169" s="135"/>
      <c r="F169" s="135"/>
      <c r="G169" s="135"/>
      <c r="I169" s="135"/>
      <c r="J169" s="135"/>
      <c r="K169" s="135"/>
      <c r="M169" s="131"/>
      <c r="N169" s="131"/>
      <c r="O169" s="131"/>
      <c r="P169" s="131"/>
      <c r="Q169" s="131"/>
      <c r="R169" s="131"/>
      <c r="S169" s="131"/>
      <c r="T169" s="131"/>
      <c r="U169" s="131"/>
      <c r="V169" s="131"/>
      <c r="W169" s="131"/>
      <c r="X169" s="131"/>
      <c r="Y169" s="131"/>
      <c r="Z169" s="131"/>
      <c r="AB169" s="142" t="e">
        <f t="shared" si="34"/>
        <v>#DIV/0!</v>
      </c>
      <c r="AC169" s="142" t="e">
        <f t="shared" si="35"/>
        <v>#DIV/0!</v>
      </c>
      <c r="AD169" s="6"/>
      <c r="AE169" s="88" t="e">
        <f t="shared" si="36"/>
        <v>#DIV/0!</v>
      </c>
      <c r="AF169" s="142" t="e">
        <f t="shared" si="37"/>
        <v>#DIV/0!</v>
      </c>
      <c r="AH169" s="12" t="e">
        <f t="shared" si="45"/>
        <v>#DIV/0!</v>
      </c>
      <c r="AI169" s="12" t="e">
        <f t="shared" si="46"/>
        <v>#DIV/0!</v>
      </c>
      <c r="AK169" s="409"/>
      <c r="AL169" s="409"/>
      <c r="AM169" s="409"/>
      <c r="AO169" s="177"/>
      <c r="AP169" s="177"/>
      <c r="AQ169" s="177"/>
      <c r="AR169" s="139"/>
      <c r="AS169" s="139"/>
      <c r="AT169" s="139"/>
      <c r="AU169" s="177"/>
      <c r="AV169" s="177"/>
      <c r="AX169" s="411">
        <f t="shared" si="38"/>
        <v>0</v>
      </c>
      <c r="AY169" s="80" t="str">
        <f t="shared" si="39"/>
        <v>OK</v>
      </c>
      <c r="BA169" s="94"/>
      <c r="BB169" s="291"/>
      <c r="BC169" s="94"/>
      <c r="BD169" s="229"/>
      <c r="BE169" s="356"/>
      <c r="BG169" s="6">
        <f t="shared" si="40"/>
        <v>0</v>
      </c>
      <c r="BH169" s="186" t="str">
        <f t="shared" si="41"/>
        <v>N/A</v>
      </c>
      <c r="BI169" s="6" t="str">
        <f t="shared" si="47"/>
        <v>N/A</v>
      </c>
      <c r="BJ169" t="e">
        <f t="shared" si="42"/>
        <v>#DIV/0!</v>
      </c>
      <c r="BL169" t="str">
        <f>IF(ISBLANK('A2a.  Modified URRT Worksheet 1'!$G$78)=TRUE, "N/A", IF(O169*(1+'A2a.  Modified URRT Worksheet 1'!$G$78)='A2. Rate Change &amp; Enrollment'!P169, "OK", "ERROR"))</f>
        <v>N/A</v>
      </c>
      <c r="BM169" t="str">
        <f>IF(ISBLANK('A2a.  Modified URRT Worksheet 1'!$G$79)=TRUE, "N/A", IF(P169*(1+'A2a.  Modified URRT Worksheet 1'!$G$79)='A2. Rate Change &amp; Enrollment'!Q169, "OK", "ERROR"))</f>
        <v>N/A</v>
      </c>
      <c r="BN169" t="str">
        <f>IF(ISBLANK('A2a.  Modified URRT Worksheet 1'!$G$80)=TRUE, "N/A", IF(Q169*(1+'A2a.  Modified URRT Worksheet 1'!$G$80)='A2. Rate Change &amp; Enrollment'!R169, "OK", "ERROR"))</f>
        <v>N/A</v>
      </c>
      <c r="BO169" t="str">
        <f>IF(ISBLANK('A2a.  Modified URRT Worksheet 1'!$G$81)=TRUE, "N/A", IF(R169*(1+'A2a.  Modified URRT Worksheet 1'!$G$81)='A2. Rate Change &amp; Enrollment'!S169, "OK", "ERROR"))</f>
        <v>N/A</v>
      </c>
      <c r="BP169" t="str">
        <f>IF(ISBLANK('A2a.  Modified URRT Worksheet 1'!$G$82)=TRUE, "N/A", IF(S169*(1+'A2a.  Modified URRT Worksheet 1'!$G$82)='A2. Rate Change &amp; Enrollment'!T169, "OK", "ERROR"))</f>
        <v>N/A</v>
      </c>
      <c r="BQ169" t="str">
        <f>IF(ISBLANK('A2a.  Modified URRT Worksheet 1'!$G$83)=TRUE, "N/A", IF(T169*(1+'A2a.  Modified URRT Worksheet 1'!$G$83)='A2. Rate Change &amp; Enrollment'!U169, "OK", "ERROR"))</f>
        <v>N/A</v>
      </c>
      <c r="BR169" t="str">
        <f>IF(ISBLANK('A2a.  Modified URRT Worksheet 1'!$G$84)=TRUE, "N/A", IF(U169*(1+'A2a.  Modified URRT Worksheet 1'!$G$84)='A2. Rate Change &amp; Enrollment'!V169, "OK", "ERROR"))</f>
        <v>N/A</v>
      </c>
      <c r="BS169" t="str">
        <f>IF(ISBLANK('A2a.  Modified URRT Worksheet 1'!$G$85)=TRUE, "N/A", IF(V169*(1+'A2a.  Modified URRT Worksheet 1'!$G$85)='A2. Rate Change &amp; Enrollment'!W169, "OK", "ERROR"))</f>
        <v>N/A</v>
      </c>
      <c r="BT169" t="str">
        <f>IF(ISBLANK('A2a.  Modified URRT Worksheet 1'!$G$86)=TRUE, "N/A", IF(W169*(1+'A2a.  Modified URRT Worksheet 1'!$G$86)='A2. Rate Change &amp; Enrollment'!X169, "OK", "ERROR"))</f>
        <v>N/A</v>
      </c>
      <c r="BU169" t="str">
        <f>IF(ISBLANK('A2a.  Modified URRT Worksheet 1'!$G$87)=TRUE, "N/A", IF(X169*(1+'A2a.  Modified URRT Worksheet 1'!$G$87)='A2. Rate Change &amp; Enrollment'!Y169, "OK", "ERROR"))</f>
        <v>N/A</v>
      </c>
      <c r="BV169" t="str">
        <f>IF(ISBLANK('A2a.  Modified URRT Worksheet 1'!$G$88)=TRUE, "N/A", IF(Y169*(1+'A2a.  Modified URRT Worksheet 1'!$G$88)='A2. Rate Change &amp; Enrollment'!Z169, "OK", "ERROR"))</f>
        <v>N/A</v>
      </c>
      <c r="BW169" t="str">
        <f t="shared" si="43"/>
        <v>OK</v>
      </c>
      <c r="BY169" s="412">
        <f t="shared" si="44"/>
        <v>0</v>
      </c>
    </row>
    <row r="170" spans="1:77" x14ac:dyDescent="0.35">
      <c r="A170" t="s">
        <v>360</v>
      </c>
      <c r="B170" s="98"/>
      <c r="C170" s="98"/>
      <c r="D170" s="98"/>
      <c r="E170" s="135"/>
      <c r="F170" s="135"/>
      <c r="G170" s="135"/>
      <c r="I170" s="135"/>
      <c r="J170" s="135"/>
      <c r="K170" s="135"/>
      <c r="M170" s="131"/>
      <c r="N170" s="131"/>
      <c r="O170" s="131"/>
      <c r="P170" s="131"/>
      <c r="Q170" s="131"/>
      <c r="R170" s="131"/>
      <c r="S170" s="131"/>
      <c r="T170" s="131"/>
      <c r="U170" s="131"/>
      <c r="V170" s="131"/>
      <c r="W170" s="131"/>
      <c r="X170" s="131"/>
      <c r="Y170" s="131"/>
      <c r="Z170" s="131"/>
      <c r="AB170" s="142" t="e">
        <f t="shared" si="34"/>
        <v>#DIV/0!</v>
      </c>
      <c r="AC170" s="142" t="e">
        <f t="shared" si="35"/>
        <v>#DIV/0!</v>
      </c>
      <c r="AD170" s="6"/>
      <c r="AE170" s="88" t="e">
        <f t="shared" si="36"/>
        <v>#DIV/0!</v>
      </c>
      <c r="AF170" s="142" t="e">
        <f t="shared" si="37"/>
        <v>#DIV/0!</v>
      </c>
      <c r="AH170" s="12" t="e">
        <f t="shared" si="45"/>
        <v>#DIV/0!</v>
      </c>
      <c r="AI170" s="12" t="e">
        <f t="shared" si="46"/>
        <v>#DIV/0!</v>
      </c>
      <c r="AK170" s="409"/>
      <c r="AL170" s="409"/>
      <c r="AM170" s="409"/>
      <c r="AO170" s="177"/>
      <c r="AP170" s="177"/>
      <c r="AQ170" s="177"/>
      <c r="AR170" s="139"/>
      <c r="AS170" s="139"/>
      <c r="AT170" s="139"/>
      <c r="AU170" s="177"/>
      <c r="AV170" s="177"/>
      <c r="AX170" s="411">
        <f t="shared" si="38"/>
        <v>0</v>
      </c>
      <c r="AY170" s="80" t="str">
        <f t="shared" si="39"/>
        <v>OK</v>
      </c>
      <c r="BA170" s="94"/>
      <c r="BB170" s="291"/>
      <c r="BC170" s="94"/>
      <c r="BD170" s="229"/>
      <c r="BE170" s="356"/>
      <c r="BG170" s="6">
        <f t="shared" si="40"/>
        <v>0</v>
      </c>
      <c r="BH170" s="186" t="str">
        <f t="shared" si="41"/>
        <v>N/A</v>
      </c>
      <c r="BI170" s="6" t="str">
        <f t="shared" si="47"/>
        <v>N/A</v>
      </c>
      <c r="BJ170" t="e">
        <f t="shared" si="42"/>
        <v>#DIV/0!</v>
      </c>
      <c r="BL170" t="str">
        <f>IF(ISBLANK('A2a.  Modified URRT Worksheet 1'!$G$78)=TRUE, "N/A", IF(O170*(1+'A2a.  Modified URRT Worksheet 1'!$G$78)='A2. Rate Change &amp; Enrollment'!P170, "OK", "ERROR"))</f>
        <v>N/A</v>
      </c>
      <c r="BM170" t="str">
        <f>IF(ISBLANK('A2a.  Modified URRT Worksheet 1'!$G$79)=TRUE, "N/A", IF(P170*(1+'A2a.  Modified URRT Worksheet 1'!$G$79)='A2. Rate Change &amp; Enrollment'!Q170, "OK", "ERROR"))</f>
        <v>N/A</v>
      </c>
      <c r="BN170" t="str">
        <f>IF(ISBLANK('A2a.  Modified URRT Worksheet 1'!$G$80)=TRUE, "N/A", IF(Q170*(1+'A2a.  Modified URRT Worksheet 1'!$G$80)='A2. Rate Change &amp; Enrollment'!R170, "OK", "ERROR"))</f>
        <v>N/A</v>
      </c>
      <c r="BO170" t="str">
        <f>IF(ISBLANK('A2a.  Modified URRT Worksheet 1'!$G$81)=TRUE, "N/A", IF(R170*(1+'A2a.  Modified URRT Worksheet 1'!$G$81)='A2. Rate Change &amp; Enrollment'!S170, "OK", "ERROR"))</f>
        <v>N/A</v>
      </c>
      <c r="BP170" t="str">
        <f>IF(ISBLANK('A2a.  Modified URRT Worksheet 1'!$G$82)=TRUE, "N/A", IF(S170*(1+'A2a.  Modified URRT Worksheet 1'!$G$82)='A2. Rate Change &amp; Enrollment'!T170, "OK", "ERROR"))</f>
        <v>N/A</v>
      </c>
      <c r="BQ170" t="str">
        <f>IF(ISBLANK('A2a.  Modified URRT Worksheet 1'!$G$83)=TRUE, "N/A", IF(T170*(1+'A2a.  Modified URRT Worksheet 1'!$G$83)='A2. Rate Change &amp; Enrollment'!U170, "OK", "ERROR"))</f>
        <v>N/A</v>
      </c>
      <c r="BR170" t="str">
        <f>IF(ISBLANK('A2a.  Modified URRT Worksheet 1'!$G$84)=TRUE, "N/A", IF(U170*(1+'A2a.  Modified URRT Worksheet 1'!$G$84)='A2. Rate Change &amp; Enrollment'!V170, "OK", "ERROR"))</f>
        <v>N/A</v>
      </c>
      <c r="BS170" t="str">
        <f>IF(ISBLANK('A2a.  Modified URRT Worksheet 1'!$G$85)=TRUE, "N/A", IF(V170*(1+'A2a.  Modified URRT Worksheet 1'!$G$85)='A2. Rate Change &amp; Enrollment'!W170, "OK", "ERROR"))</f>
        <v>N/A</v>
      </c>
      <c r="BT170" t="str">
        <f>IF(ISBLANK('A2a.  Modified URRT Worksheet 1'!$G$86)=TRUE, "N/A", IF(W170*(1+'A2a.  Modified URRT Worksheet 1'!$G$86)='A2. Rate Change &amp; Enrollment'!X170, "OK", "ERROR"))</f>
        <v>N/A</v>
      </c>
      <c r="BU170" t="str">
        <f>IF(ISBLANK('A2a.  Modified URRT Worksheet 1'!$G$87)=TRUE, "N/A", IF(X170*(1+'A2a.  Modified URRT Worksheet 1'!$G$87)='A2. Rate Change &amp; Enrollment'!Y170, "OK", "ERROR"))</f>
        <v>N/A</v>
      </c>
      <c r="BV170" t="str">
        <f>IF(ISBLANK('A2a.  Modified URRT Worksheet 1'!$G$88)=TRUE, "N/A", IF(Y170*(1+'A2a.  Modified URRT Worksheet 1'!$G$88)='A2. Rate Change &amp; Enrollment'!Z170, "OK", "ERROR"))</f>
        <v>N/A</v>
      </c>
      <c r="BW170" t="str">
        <f t="shared" si="43"/>
        <v>OK</v>
      </c>
      <c r="BY170" s="412">
        <f t="shared" si="44"/>
        <v>0</v>
      </c>
    </row>
    <row r="171" spans="1:77" x14ac:dyDescent="0.35">
      <c r="A171" t="s">
        <v>361</v>
      </c>
      <c r="B171" s="98"/>
      <c r="C171" s="98"/>
      <c r="D171" s="98"/>
      <c r="E171" s="135"/>
      <c r="F171" s="135"/>
      <c r="G171" s="135"/>
      <c r="I171" s="135"/>
      <c r="J171" s="135"/>
      <c r="K171" s="135"/>
      <c r="M171" s="131"/>
      <c r="N171" s="131"/>
      <c r="O171" s="131"/>
      <c r="P171" s="131"/>
      <c r="Q171" s="131"/>
      <c r="R171" s="131"/>
      <c r="S171" s="131"/>
      <c r="T171" s="131"/>
      <c r="U171" s="131"/>
      <c r="V171" s="131"/>
      <c r="W171" s="131"/>
      <c r="X171" s="131"/>
      <c r="Y171" s="131"/>
      <c r="Z171" s="131"/>
      <c r="AB171" s="142" t="e">
        <f t="shared" si="34"/>
        <v>#DIV/0!</v>
      </c>
      <c r="AC171" s="142" t="e">
        <f t="shared" si="35"/>
        <v>#DIV/0!</v>
      </c>
      <c r="AD171" s="6"/>
      <c r="AE171" s="88" t="e">
        <f t="shared" si="36"/>
        <v>#DIV/0!</v>
      </c>
      <c r="AF171" s="142" t="e">
        <f t="shared" si="37"/>
        <v>#DIV/0!</v>
      </c>
      <c r="AH171" s="12" t="e">
        <f t="shared" si="45"/>
        <v>#DIV/0!</v>
      </c>
      <c r="AI171" s="12" t="e">
        <f t="shared" si="46"/>
        <v>#DIV/0!</v>
      </c>
      <c r="AK171" s="409"/>
      <c r="AL171" s="409"/>
      <c r="AM171" s="409"/>
      <c r="AO171" s="177"/>
      <c r="AP171" s="177"/>
      <c r="AQ171" s="177"/>
      <c r="AR171" s="139"/>
      <c r="AS171" s="139"/>
      <c r="AT171" s="139"/>
      <c r="AU171" s="177"/>
      <c r="AV171" s="177"/>
      <c r="AX171" s="411">
        <f t="shared" si="38"/>
        <v>0</v>
      </c>
      <c r="AY171" s="80" t="str">
        <f t="shared" si="39"/>
        <v>OK</v>
      </c>
      <c r="BA171" s="94"/>
      <c r="BB171" s="291"/>
      <c r="BC171" s="94"/>
      <c r="BD171" s="229"/>
      <c r="BE171" s="356"/>
      <c r="BG171" s="6">
        <f t="shared" si="40"/>
        <v>0</v>
      </c>
      <c r="BH171" s="186" t="str">
        <f t="shared" si="41"/>
        <v>N/A</v>
      </c>
      <c r="BI171" s="6" t="str">
        <f t="shared" si="47"/>
        <v>N/A</v>
      </c>
      <c r="BJ171" t="e">
        <f t="shared" si="42"/>
        <v>#DIV/0!</v>
      </c>
      <c r="BL171" t="str">
        <f>IF(ISBLANK('A2a.  Modified URRT Worksheet 1'!$G$78)=TRUE, "N/A", IF(O171*(1+'A2a.  Modified URRT Worksheet 1'!$G$78)='A2. Rate Change &amp; Enrollment'!P171, "OK", "ERROR"))</f>
        <v>N/A</v>
      </c>
      <c r="BM171" t="str">
        <f>IF(ISBLANK('A2a.  Modified URRT Worksheet 1'!$G$79)=TRUE, "N/A", IF(P171*(1+'A2a.  Modified URRT Worksheet 1'!$G$79)='A2. Rate Change &amp; Enrollment'!Q171, "OK", "ERROR"))</f>
        <v>N/A</v>
      </c>
      <c r="BN171" t="str">
        <f>IF(ISBLANK('A2a.  Modified URRT Worksheet 1'!$G$80)=TRUE, "N/A", IF(Q171*(1+'A2a.  Modified URRT Worksheet 1'!$G$80)='A2. Rate Change &amp; Enrollment'!R171, "OK", "ERROR"))</f>
        <v>N/A</v>
      </c>
      <c r="BO171" t="str">
        <f>IF(ISBLANK('A2a.  Modified URRT Worksheet 1'!$G$81)=TRUE, "N/A", IF(R171*(1+'A2a.  Modified URRT Worksheet 1'!$G$81)='A2. Rate Change &amp; Enrollment'!S171, "OK", "ERROR"))</f>
        <v>N/A</v>
      </c>
      <c r="BP171" t="str">
        <f>IF(ISBLANK('A2a.  Modified URRT Worksheet 1'!$G$82)=TRUE, "N/A", IF(S171*(1+'A2a.  Modified URRT Worksheet 1'!$G$82)='A2. Rate Change &amp; Enrollment'!T171, "OK", "ERROR"))</f>
        <v>N/A</v>
      </c>
      <c r="BQ171" t="str">
        <f>IF(ISBLANK('A2a.  Modified URRT Worksheet 1'!$G$83)=TRUE, "N/A", IF(T171*(1+'A2a.  Modified URRT Worksheet 1'!$G$83)='A2. Rate Change &amp; Enrollment'!U171, "OK", "ERROR"))</f>
        <v>N/A</v>
      </c>
      <c r="BR171" t="str">
        <f>IF(ISBLANK('A2a.  Modified URRT Worksheet 1'!$G$84)=TRUE, "N/A", IF(U171*(1+'A2a.  Modified URRT Worksheet 1'!$G$84)='A2. Rate Change &amp; Enrollment'!V171, "OK", "ERROR"))</f>
        <v>N/A</v>
      </c>
      <c r="BS171" t="str">
        <f>IF(ISBLANK('A2a.  Modified URRT Worksheet 1'!$G$85)=TRUE, "N/A", IF(V171*(1+'A2a.  Modified URRT Worksheet 1'!$G$85)='A2. Rate Change &amp; Enrollment'!W171, "OK", "ERROR"))</f>
        <v>N/A</v>
      </c>
      <c r="BT171" t="str">
        <f>IF(ISBLANK('A2a.  Modified URRT Worksheet 1'!$G$86)=TRUE, "N/A", IF(W171*(1+'A2a.  Modified URRT Worksheet 1'!$G$86)='A2. Rate Change &amp; Enrollment'!X171, "OK", "ERROR"))</f>
        <v>N/A</v>
      </c>
      <c r="BU171" t="str">
        <f>IF(ISBLANK('A2a.  Modified URRT Worksheet 1'!$G$87)=TRUE, "N/A", IF(X171*(1+'A2a.  Modified URRT Worksheet 1'!$G$87)='A2. Rate Change &amp; Enrollment'!Y171, "OK", "ERROR"))</f>
        <v>N/A</v>
      </c>
      <c r="BV171" t="str">
        <f>IF(ISBLANK('A2a.  Modified URRT Worksheet 1'!$G$88)=TRUE, "N/A", IF(Y171*(1+'A2a.  Modified URRT Worksheet 1'!$G$88)='A2. Rate Change &amp; Enrollment'!Z171, "OK", "ERROR"))</f>
        <v>N/A</v>
      </c>
      <c r="BW171" t="str">
        <f t="shared" si="43"/>
        <v>OK</v>
      </c>
      <c r="BY171" s="412">
        <f t="shared" si="44"/>
        <v>0</v>
      </c>
    </row>
    <row r="172" spans="1:77" x14ac:dyDescent="0.35">
      <c r="A172" t="s">
        <v>362</v>
      </c>
      <c r="B172" s="98"/>
      <c r="C172" s="98"/>
      <c r="D172" s="98"/>
      <c r="E172" s="135"/>
      <c r="F172" s="135"/>
      <c r="G172" s="135"/>
      <c r="I172" s="135"/>
      <c r="J172" s="135"/>
      <c r="K172" s="135"/>
      <c r="M172" s="131"/>
      <c r="N172" s="131"/>
      <c r="O172" s="131"/>
      <c r="P172" s="131"/>
      <c r="Q172" s="131"/>
      <c r="R172" s="131"/>
      <c r="S172" s="131"/>
      <c r="T172" s="131"/>
      <c r="U172" s="131"/>
      <c r="V172" s="131"/>
      <c r="W172" s="131"/>
      <c r="X172" s="131"/>
      <c r="Y172" s="131"/>
      <c r="Z172" s="131"/>
      <c r="AB172" s="142" t="e">
        <f t="shared" si="34"/>
        <v>#DIV/0!</v>
      </c>
      <c r="AC172" s="142" t="e">
        <f t="shared" si="35"/>
        <v>#DIV/0!</v>
      </c>
      <c r="AD172" s="6"/>
      <c r="AE172" s="88" t="e">
        <f t="shared" si="36"/>
        <v>#DIV/0!</v>
      </c>
      <c r="AF172" s="142" t="e">
        <f t="shared" si="37"/>
        <v>#DIV/0!</v>
      </c>
      <c r="AH172" s="12" t="e">
        <f t="shared" si="45"/>
        <v>#DIV/0!</v>
      </c>
      <c r="AI172" s="12" t="e">
        <f t="shared" si="46"/>
        <v>#DIV/0!</v>
      </c>
      <c r="AK172" s="409"/>
      <c r="AL172" s="409"/>
      <c r="AM172" s="409"/>
      <c r="AO172" s="177"/>
      <c r="AP172" s="177"/>
      <c r="AQ172" s="177"/>
      <c r="AR172" s="139"/>
      <c r="AS172" s="139"/>
      <c r="AT172" s="139"/>
      <c r="AU172" s="177"/>
      <c r="AV172" s="177"/>
      <c r="AX172" s="411">
        <f t="shared" si="38"/>
        <v>0</v>
      </c>
      <c r="AY172" s="80" t="str">
        <f t="shared" si="39"/>
        <v>OK</v>
      </c>
      <c r="BA172" s="94"/>
      <c r="BB172" s="291"/>
      <c r="BC172" s="94"/>
      <c r="BD172" s="229"/>
      <c r="BE172" s="356"/>
      <c r="BG172" s="6">
        <f t="shared" si="40"/>
        <v>0</v>
      </c>
      <c r="BH172" s="186" t="str">
        <f t="shared" si="41"/>
        <v>N/A</v>
      </c>
      <c r="BI172" s="6" t="str">
        <f t="shared" si="47"/>
        <v>N/A</v>
      </c>
      <c r="BJ172" t="e">
        <f t="shared" si="42"/>
        <v>#DIV/0!</v>
      </c>
      <c r="BL172" t="str">
        <f>IF(ISBLANK('A2a.  Modified URRT Worksheet 1'!$G$78)=TRUE, "N/A", IF(O172*(1+'A2a.  Modified URRT Worksheet 1'!$G$78)='A2. Rate Change &amp; Enrollment'!P172, "OK", "ERROR"))</f>
        <v>N/A</v>
      </c>
      <c r="BM172" t="str">
        <f>IF(ISBLANK('A2a.  Modified URRT Worksheet 1'!$G$79)=TRUE, "N/A", IF(P172*(1+'A2a.  Modified URRT Worksheet 1'!$G$79)='A2. Rate Change &amp; Enrollment'!Q172, "OK", "ERROR"))</f>
        <v>N/A</v>
      </c>
      <c r="BN172" t="str">
        <f>IF(ISBLANK('A2a.  Modified URRT Worksheet 1'!$G$80)=TRUE, "N/A", IF(Q172*(1+'A2a.  Modified URRT Worksheet 1'!$G$80)='A2. Rate Change &amp; Enrollment'!R172, "OK", "ERROR"))</f>
        <v>N/A</v>
      </c>
      <c r="BO172" t="str">
        <f>IF(ISBLANK('A2a.  Modified URRT Worksheet 1'!$G$81)=TRUE, "N/A", IF(R172*(1+'A2a.  Modified URRT Worksheet 1'!$G$81)='A2. Rate Change &amp; Enrollment'!S172, "OK", "ERROR"))</f>
        <v>N/A</v>
      </c>
      <c r="BP172" t="str">
        <f>IF(ISBLANK('A2a.  Modified URRT Worksheet 1'!$G$82)=TRUE, "N/A", IF(S172*(1+'A2a.  Modified URRT Worksheet 1'!$G$82)='A2. Rate Change &amp; Enrollment'!T172, "OK", "ERROR"))</f>
        <v>N/A</v>
      </c>
      <c r="BQ172" t="str">
        <f>IF(ISBLANK('A2a.  Modified URRT Worksheet 1'!$G$83)=TRUE, "N/A", IF(T172*(1+'A2a.  Modified URRT Worksheet 1'!$G$83)='A2. Rate Change &amp; Enrollment'!U172, "OK", "ERROR"))</f>
        <v>N/A</v>
      </c>
      <c r="BR172" t="str">
        <f>IF(ISBLANK('A2a.  Modified URRT Worksheet 1'!$G$84)=TRUE, "N/A", IF(U172*(1+'A2a.  Modified URRT Worksheet 1'!$G$84)='A2. Rate Change &amp; Enrollment'!V172, "OK", "ERROR"))</f>
        <v>N/A</v>
      </c>
      <c r="BS172" t="str">
        <f>IF(ISBLANK('A2a.  Modified URRT Worksheet 1'!$G$85)=TRUE, "N/A", IF(V172*(1+'A2a.  Modified URRT Worksheet 1'!$G$85)='A2. Rate Change &amp; Enrollment'!W172, "OK", "ERROR"))</f>
        <v>N/A</v>
      </c>
      <c r="BT172" t="str">
        <f>IF(ISBLANK('A2a.  Modified URRT Worksheet 1'!$G$86)=TRUE, "N/A", IF(W172*(1+'A2a.  Modified URRT Worksheet 1'!$G$86)='A2. Rate Change &amp; Enrollment'!X172, "OK", "ERROR"))</f>
        <v>N/A</v>
      </c>
      <c r="BU172" t="str">
        <f>IF(ISBLANK('A2a.  Modified URRT Worksheet 1'!$G$87)=TRUE, "N/A", IF(X172*(1+'A2a.  Modified URRT Worksheet 1'!$G$87)='A2. Rate Change &amp; Enrollment'!Y172, "OK", "ERROR"))</f>
        <v>N/A</v>
      </c>
      <c r="BV172" t="str">
        <f>IF(ISBLANK('A2a.  Modified URRT Worksheet 1'!$G$88)=TRUE, "N/A", IF(Y172*(1+'A2a.  Modified URRT Worksheet 1'!$G$88)='A2. Rate Change &amp; Enrollment'!Z172, "OK", "ERROR"))</f>
        <v>N/A</v>
      </c>
      <c r="BW172" t="str">
        <f t="shared" si="43"/>
        <v>OK</v>
      </c>
      <c r="BY172" s="412">
        <f t="shared" si="44"/>
        <v>0</v>
      </c>
    </row>
    <row r="173" spans="1:77" x14ac:dyDescent="0.35">
      <c r="A173" t="s">
        <v>363</v>
      </c>
      <c r="B173" s="98"/>
      <c r="C173" s="98"/>
      <c r="D173" s="98"/>
      <c r="E173" s="135"/>
      <c r="F173" s="135"/>
      <c r="G173" s="135"/>
      <c r="I173" s="135"/>
      <c r="J173" s="135"/>
      <c r="K173" s="135"/>
      <c r="M173" s="131"/>
      <c r="N173" s="131"/>
      <c r="O173" s="131"/>
      <c r="P173" s="131"/>
      <c r="Q173" s="131"/>
      <c r="R173" s="131"/>
      <c r="S173" s="131"/>
      <c r="T173" s="131"/>
      <c r="U173" s="131"/>
      <c r="V173" s="131"/>
      <c r="W173" s="131"/>
      <c r="X173" s="131"/>
      <c r="Y173" s="131"/>
      <c r="Z173" s="131"/>
      <c r="AB173" s="142" t="e">
        <f t="shared" si="34"/>
        <v>#DIV/0!</v>
      </c>
      <c r="AC173" s="142" t="e">
        <f t="shared" si="35"/>
        <v>#DIV/0!</v>
      </c>
      <c r="AD173" s="6"/>
      <c r="AE173" s="88" t="e">
        <f t="shared" si="36"/>
        <v>#DIV/0!</v>
      </c>
      <c r="AF173" s="142" t="e">
        <f t="shared" si="37"/>
        <v>#DIV/0!</v>
      </c>
      <c r="AH173" s="12" t="e">
        <f t="shared" si="45"/>
        <v>#DIV/0!</v>
      </c>
      <c r="AI173" s="12" t="e">
        <f t="shared" si="46"/>
        <v>#DIV/0!</v>
      </c>
      <c r="AK173" s="409"/>
      <c r="AL173" s="409"/>
      <c r="AM173" s="409"/>
      <c r="AO173" s="177"/>
      <c r="AP173" s="177"/>
      <c r="AQ173" s="177"/>
      <c r="AR173" s="139"/>
      <c r="AS173" s="139"/>
      <c r="AT173" s="139"/>
      <c r="AU173" s="177"/>
      <c r="AV173" s="177"/>
      <c r="AX173" s="411">
        <f t="shared" si="38"/>
        <v>0</v>
      </c>
      <c r="AY173" s="80" t="str">
        <f t="shared" si="39"/>
        <v>OK</v>
      </c>
      <c r="BA173" s="94"/>
      <c r="BB173" s="291"/>
      <c r="BC173" s="94"/>
      <c r="BD173" s="229"/>
      <c r="BE173" s="356"/>
      <c r="BG173" s="6">
        <f t="shared" si="40"/>
        <v>0</v>
      </c>
      <c r="BH173" s="186" t="str">
        <f t="shared" si="41"/>
        <v>N/A</v>
      </c>
      <c r="BI173" s="6" t="str">
        <f t="shared" si="47"/>
        <v>N/A</v>
      </c>
      <c r="BJ173" t="e">
        <f t="shared" si="42"/>
        <v>#DIV/0!</v>
      </c>
      <c r="BL173" t="str">
        <f>IF(ISBLANK('A2a.  Modified URRT Worksheet 1'!$G$78)=TRUE, "N/A", IF(O173*(1+'A2a.  Modified URRT Worksheet 1'!$G$78)='A2. Rate Change &amp; Enrollment'!P173, "OK", "ERROR"))</f>
        <v>N/A</v>
      </c>
      <c r="BM173" t="str">
        <f>IF(ISBLANK('A2a.  Modified URRT Worksheet 1'!$G$79)=TRUE, "N/A", IF(P173*(1+'A2a.  Modified URRT Worksheet 1'!$G$79)='A2. Rate Change &amp; Enrollment'!Q173, "OK", "ERROR"))</f>
        <v>N/A</v>
      </c>
      <c r="BN173" t="str">
        <f>IF(ISBLANK('A2a.  Modified URRT Worksheet 1'!$G$80)=TRUE, "N/A", IF(Q173*(1+'A2a.  Modified URRT Worksheet 1'!$G$80)='A2. Rate Change &amp; Enrollment'!R173, "OK", "ERROR"))</f>
        <v>N/A</v>
      </c>
      <c r="BO173" t="str">
        <f>IF(ISBLANK('A2a.  Modified URRT Worksheet 1'!$G$81)=TRUE, "N/A", IF(R173*(1+'A2a.  Modified URRT Worksheet 1'!$G$81)='A2. Rate Change &amp; Enrollment'!S173, "OK", "ERROR"))</f>
        <v>N/A</v>
      </c>
      <c r="BP173" t="str">
        <f>IF(ISBLANK('A2a.  Modified URRT Worksheet 1'!$G$82)=TRUE, "N/A", IF(S173*(1+'A2a.  Modified URRT Worksheet 1'!$G$82)='A2. Rate Change &amp; Enrollment'!T173, "OK", "ERROR"))</f>
        <v>N/A</v>
      </c>
      <c r="BQ173" t="str">
        <f>IF(ISBLANK('A2a.  Modified URRT Worksheet 1'!$G$83)=TRUE, "N/A", IF(T173*(1+'A2a.  Modified URRT Worksheet 1'!$G$83)='A2. Rate Change &amp; Enrollment'!U173, "OK", "ERROR"))</f>
        <v>N/A</v>
      </c>
      <c r="BR173" t="str">
        <f>IF(ISBLANK('A2a.  Modified URRT Worksheet 1'!$G$84)=TRUE, "N/A", IF(U173*(1+'A2a.  Modified URRT Worksheet 1'!$G$84)='A2. Rate Change &amp; Enrollment'!V173, "OK", "ERROR"))</f>
        <v>N/A</v>
      </c>
      <c r="BS173" t="str">
        <f>IF(ISBLANK('A2a.  Modified URRT Worksheet 1'!$G$85)=TRUE, "N/A", IF(V173*(1+'A2a.  Modified URRT Worksheet 1'!$G$85)='A2. Rate Change &amp; Enrollment'!W173, "OK", "ERROR"))</f>
        <v>N/A</v>
      </c>
      <c r="BT173" t="str">
        <f>IF(ISBLANK('A2a.  Modified URRT Worksheet 1'!$G$86)=TRUE, "N/A", IF(W173*(1+'A2a.  Modified URRT Worksheet 1'!$G$86)='A2. Rate Change &amp; Enrollment'!X173, "OK", "ERROR"))</f>
        <v>N/A</v>
      </c>
      <c r="BU173" t="str">
        <f>IF(ISBLANK('A2a.  Modified URRT Worksheet 1'!$G$87)=TRUE, "N/A", IF(X173*(1+'A2a.  Modified URRT Worksheet 1'!$G$87)='A2. Rate Change &amp; Enrollment'!Y173, "OK", "ERROR"))</f>
        <v>N/A</v>
      </c>
      <c r="BV173" t="str">
        <f>IF(ISBLANK('A2a.  Modified URRT Worksheet 1'!$G$88)=TRUE, "N/A", IF(Y173*(1+'A2a.  Modified URRT Worksheet 1'!$G$88)='A2. Rate Change &amp; Enrollment'!Z173, "OK", "ERROR"))</f>
        <v>N/A</v>
      </c>
      <c r="BW173" t="str">
        <f t="shared" si="43"/>
        <v>OK</v>
      </c>
      <c r="BY173" s="412">
        <f t="shared" si="44"/>
        <v>0</v>
      </c>
    </row>
    <row r="174" spans="1:77" x14ac:dyDescent="0.35">
      <c r="A174" t="s">
        <v>364</v>
      </c>
      <c r="B174" s="98"/>
      <c r="C174" s="98"/>
      <c r="D174" s="98"/>
      <c r="E174" s="135"/>
      <c r="F174" s="135"/>
      <c r="G174" s="135"/>
      <c r="I174" s="135"/>
      <c r="J174" s="135"/>
      <c r="K174" s="135"/>
      <c r="M174" s="131"/>
      <c r="N174" s="131"/>
      <c r="O174" s="131"/>
      <c r="P174" s="131"/>
      <c r="Q174" s="131"/>
      <c r="R174" s="131"/>
      <c r="S174" s="131"/>
      <c r="T174" s="131"/>
      <c r="U174" s="131"/>
      <c r="V174" s="131"/>
      <c r="W174" s="131"/>
      <c r="X174" s="131"/>
      <c r="Y174" s="131"/>
      <c r="Z174" s="131"/>
      <c r="AB174" s="142" t="e">
        <f t="shared" si="34"/>
        <v>#DIV/0!</v>
      </c>
      <c r="AC174" s="142" t="e">
        <f t="shared" si="35"/>
        <v>#DIV/0!</v>
      </c>
      <c r="AD174" s="6"/>
      <c r="AE174" s="88" t="e">
        <f t="shared" si="36"/>
        <v>#DIV/0!</v>
      </c>
      <c r="AF174" s="142" t="e">
        <f t="shared" si="37"/>
        <v>#DIV/0!</v>
      </c>
      <c r="AH174" s="12" t="e">
        <f t="shared" si="45"/>
        <v>#DIV/0!</v>
      </c>
      <c r="AI174" s="12" t="e">
        <f t="shared" si="46"/>
        <v>#DIV/0!</v>
      </c>
      <c r="AK174" s="409"/>
      <c r="AL174" s="409"/>
      <c r="AM174" s="409"/>
      <c r="AO174" s="177"/>
      <c r="AP174" s="177"/>
      <c r="AQ174" s="177"/>
      <c r="AR174" s="139"/>
      <c r="AS174" s="139"/>
      <c r="AT174" s="139"/>
      <c r="AU174" s="177"/>
      <c r="AV174" s="177"/>
      <c r="AX174" s="411">
        <f t="shared" si="38"/>
        <v>0</v>
      </c>
      <c r="AY174" s="80" t="str">
        <f t="shared" si="39"/>
        <v>OK</v>
      </c>
      <c r="BA174" s="94"/>
      <c r="BB174" s="291"/>
      <c r="BC174" s="94"/>
      <c r="BD174" s="229"/>
      <c r="BE174" s="356"/>
      <c r="BG174" s="6">
        <f t="shared" si="40"/>
        <v>0</v>
      </c>
      <c r="BH174" s="186" t="str">
        <f t="shared" si="41"/>
        <v>N/A</v>
      </c>
      <c r="BI174" s="6" t="str">
        <f t="shared" si="47"/>
        <v>N/A</v>
      </c>
      <c r="BJ174" t="e">
        <f t="shared" si="42"/>
        <v>#DIV/0!</v>
      </c>
      <c r="BL174" t="str">
        <f>IF(ISBLANK('A2a.  Modified URRT Worksheet 1'!$G$78)=TRUE, "N/A", IF(O174*(1+'A2a.  Modified URRT Worksheet 1'!$G$78)='A2. Rate Change &amp; Enrollment'!P174, "OK", "ERROR"))</f>
        <v>N/A</v>
      </c>
      <c r="BM174" t="str">
        <f>IF(ISBLANK('A2a.  Modified URRT Worksheet 1'!$G$79)=TRUE, "N/A", IF(P174*(1+'A2a.  Modified URRT Worksheet 1'!$G$79)='A2. Rate Change &amp; Enrollment'!Q174, "OK", "ERROR"))</f>
        <v>N/A</v>
      </c>
      <c r="BN174" t="str">
        <f>IF(ISBLANK('A2a.  Modified URRT Worksheet 1'!$G$80)=TRUE, "N/A", IF(Q174*(1+'A2a.  Modified URRT Worksheet 1'!$G$80)='A2. Rate Change &amp; Enrollment'!R174, "OK", "ERROR"))</f>
        <v>N/A</v>
      </c>
      <c r="BO174" t="str">
        <f>IF(ISBLANK('A2a.  Modified URRT Worksheet 1'!$G$81)=TRUE, "N/A", IF(R174*(1+'A2a.  Modified URRT Worksheet 1'!$G$81)='A2. Rate Change &amp; Enrollment'!S174, "OK", "ERROR"))</f>
        <v>N/A</v>
      </c>
      <c r="BP174" t="str">
        <f>IF(ISBLANK('A2a.  Modified URRT Worksheet 1'!$G$82)=TRUE, "N/A", IF(S174*(1+'A2a.  Modified URRT Worksheet 1'!$G$82)='A2. Rate Change &amp; Enrollment'!T174, "OK", "ERROR"))</f>
        <v>N/A</v>
      </c>
      <c r="BQ174" t="str">
        <f>IF(ISBLANK('A2a.  Modified URRT Worksheet 1'!$G$83)=TRUE, "N/A", IF(T174*(1+'A2a.  Modified URRT Worksheet 1'!$G$83)='A2. Rate Change &amp; Enrollment'!U174, "OK", "ERROR"))</f>
        <v>N/A</v>
      </c>
      <c r="BR174" t="str">
        <f>IF(ISBLANK('A2a.  Modified URRT Worksheet 1'!$G$84)=TRUE, "N/A", IF(U174*(1+'A2a.  Modified URRT Worksheet 1'!$G$84)='A2. Rate Change &amp; Enrollment'!V174, "OK", "ERROR"))</f>
        <v>N/A</v>
      </c>
      <c r="BS174" t="str">
        <f>IF(ISBLANK('A2a.  Modified URRT Worksheet 1'!$G$85)=TRUE, "N/A", IF(V174*(1+'A2a.  Modified URRT Worksheet 1'!$G$85)='A2. Rate Change &amp; Enrollment'!W174, "OK", "ERROR"))</f>
        <v>N/A</v>
      </c>
      <c r="BT174" t="str">
        <f>IF(ISBLANK('A2a.  Modified URRT Worksheet 1'!$G$86)=TRUE, "N/A", IF(W174*(1+'A2a.  Modified URRT Worksheet 1'!$G$86)='A2. Rate Change &amp; Enrollment'!X174, "OK", "ERROR"))</f>
        <v>N/A</v>
      </c>
      <c r="BU174" t="str">
        <f>IF(ISBLANK('A2a.  Modified URRT Worksheet 1'!$G$87)=TRUE, "N/A", IF(X174*(1+'A2a.  Modified URRT Worksheet 1'!$G$87)='A2. Rate Change &amp; Enrollment'!Y174, "OK", "ERROR"))</f>
        <v>N/A</v>
      </c>
      <c r="BV174" t="str">
        <f>IF(ISBLANK('A2a.  Modified URRT Worksheet 1'!$G$88)=TRUE, "N/A", IF(Y174*(1+'A2a.  Modified URRT Worksheet 1'!$G$88)='A2. Rate Change &amp; Enrollment'!Z174, "OK", "ERROR"))</f>
        <v>N/A</v>
      </c>
      <c r="BW174" t="str">
        <f t="shared" si="43"/>
        <v>OK</v>
      </c>
      <c r="BY174" s="412">
        <f t="shared" si="44"/>
        <v>0</v>
      </c>
    </row>
    <row r="175" spans="1:77" x14ac:dyDescent="0.35">
      <c r="A175" t="s">
        <v>365</v>
      </c>
      <c r="B175" s="98"/>
      <c r="C175" s="98"/>
      <c r="D175" s="98"/>
      <c r="E175" s="135"/>
      <c r="F175" s="135"/>
      <c r="G175" s="135"/>
      <c r="I175" s="135"/>
      <c r="J175" s="135"/>
      <c r="K175" s="135"/>
      <c r="M175" s="131"/>
      <c r="N175" s="131"/>
      <c r="O175" s="131"/>
      <c r="P175" s="131"/>
      <c r="Q175" s="131"/>
      <c r="R175" s="131"/>
      <c r="S175" s="131"/>
      <c r="T175" s="131"/>
      <c r="U175" s="131"/>
      <c r="V175" s="131"/>
      <c r="W175" s="131"/>
      <c r="X175" s="131"/>
      <c r="Y175" s="131"/>
      <c r="Z175" s="131"/>
      <c r="AB175" s="142" t="e">
        <f t="shared" si="34"/>
        <v>#DIV/0!</v>
      </c>
      <c r="AC175" s="142" t="e">
        <f t="shared" si="35"/>
        <v>#DIV/0!</v>
      </c>
      <c r="AD175" s="6"/>
      <c r="AE175" s="88" t="e">
        <f t="shared" si="36"/>
        <v>#DIV/0!</v>
      </c>
      <c r="AF175" s="142" t="e">
        <f t="shared" si="37"/>
        <v>#DIV/0!</v>
      </c>
      <c r="AH175" s="12" t="e">
        <f t="shared" si="45"/>
        <v>#DIV/0!</v>
      </c>
      <c r="AI175" s="12" t="e">
        <f t="shared" si="46"/>
        <v>#DIV/0!</v>
      </c>
      <c r="AK175" s="409"/>
      <c r="AL175" s="409"/>
      <c r="AM175" s="409"/>
      <c r="AO175" s="177"/>
      <c r="AP175" s="177"/>
      <c r="AQ175" s="177"/>
      <c r="AR175" s="139"/>
      <c r="AS175" s="139"/>
      <c r="AT175" s="139"/>
      <c r="AU175" s="177"/>
      <c r="AV175" s="177"/>
      <c r="AX175" s="411">
        <f t="shared" si="38"/>
        <v>0</v>
      </c>
      <c r="AY175" s="80" t="str">
        <f t="shared" si="39"/>
        <v>OK</v>
      </c>
      <c r="BA175" s="94"/>
      <c r="BB175" s="291"/>
      <c r="BC175" s="94"/>
      <c r="BD175" s="229"/>
      <c r="BE175" s="356"/>
      <c r="BG175" s="6">
        <f t="shared" si="40"/>
        <v>0</v>
      </c>
      <c r="BH175" s="186" t="str">
        <f t="shared" si="41"/>
        <v>N/A</v>
      </c>
      <c r="BI175" s="6" t="str">
        <f t="shared" si="47"/>
        <v>N/A</v>
      </c>
      <c r="BJ175" t="e">
        <f t="shared" si="42"/>
        <v>#DIV/0!</v>
      </c>
      <c r="BL175" t="str">
        <f>IF(ISBLANK('A2a.  Modified URRT Worksheet 1'!$G$78)=TRUE, "N/A", IF(O175*(1+'A2a.  Modified URRT Worksheet 1'!$G$78)='A2. Rate Change &amp; Enrollment'!P175, "OK", "ERROR"))</f>
        <v>N/A</v>
      </c>
      <c r="BM175" t="str">
        <f>IF(ISBLANK('A2a.  Modified URRT Worksheet 1'!$G$79)=TRUE, "N/A", IF(P175*(1+'A2a.  Modified URRT Worksheet 1'!$G$79)='A2. Rate Change &amp; Enrollment'!Q175, "OK", "ERROR"))</f>
        <v>N/A</v>
      </c>
      <c r="BN175" t="str">
        <f>IF(ISBLANK('A2a.  Modified URRT Worksheet 1'!$G$80)=TRUE, "N/A", IF(Q175*(1+'A2a.  Modified URRT Worksheet 1'!$G$80)='A2. Rate Change &amp; Enrollment'!R175, "OK", "ERROR"))</f>
        <v>N/A</v>
      </c>
      <c r="BO175" t="str">
        <f>IF(ISBLANK('A2a.  Modified URRT Worksheet 1'!$G$81)=TRUE, "N/A", IF(R175*(1+'A2a.  Modified URRT Worksheet 1'!$G$81)='A2. Rate Change &amp; Enrollment'!S175, "OK", "ERROR"))</f>
        <v>N/A</v>
      </c>
      <c r="BP175" t="str">
        <f>IF(ISBLANK('A2a.  Modified URRT Worksheet 1'!$G$82)=TRUE, "N/A", IF(S175*(1+'A2a.  Modified URRT Worksheet 1'!$G$82)='A2. Rate Change &amp; Enrollment'!T175, "OK", "ERROR"))</f>
        <v>N/A</v>
      </c>
      <c r="BQ175" t="str">
        <f>IF(ISBLANK('A2a.  Modified URRT Worksheet 1'!$G$83)=TRUE, "N/A", IF(T175*(1+'A2a.  Modified URRT Worksheet 1'!$G$83)='A2. Rate Change &amp; Enrollment'!U175, "OK", "ERROR"))</f>
        <v>N/A</v>
      </c>
      <c r="BR175" t="str">
        <f>IF(ISBLANK('A2a.  Modified URRT Worksheet 1'!$G$84)=TRUE, "N/A", IF(U175*(1+'A2a.  Modified URRT Worksheet 1'!$G$84)='A2. Rate Change &amp; Enrollment'!V175, "OK", "ERROR"))</f>
        <v>N/A</v>
      </c>
      <c r="BS175" t="str">
        <f>IF(ISBLANK('A2a.  Modified URRT Worksheet 1'!$G$85)=TRUE, "N/A", IF(V175*(1+'A2a.  Modified URRT Worksheet 1'!$G$85)='A2. Rate Change &amp; Enrollment'!W175, "OK", "ERROR"))</f>
        <v>N/A</v>
      </c>
      <c r="BT175" t="str">
        <f>IF(ISBLANK('A2a.  Modified URRT Worksheet 1'!$G$86)=TRUE, "N/A", IF(W175*(1+'A2a.  Modified URRT Worksheet 1'!$G$86)='A2. Rate Change &amp; Enrollment'!X175, "OK", "ERROR"))</f>
        <v>N/A</v>
      </c>
      <c r="BU175" t="str">
        <f>IF(ISBLANK('A2a.  Modified URRT Worksheet 1'!$G$87)=TRUE, "N/A", IF(X175*(1+'A2a.  Modified URRT Worksheet 1'!$G$87)='A2. Rate Change &amp; Enrollment'!Y175, "OK", "ERROR"))</f>
        <v>N/A</v>
      </c>
      <c r="BV175" t="str">
        <f>IF(ISBLANK('A2a.  Modified URRT Worksheet 1'!$G$88)=TRUE, "N/A", IF(Y175*(1+'A2a.  Modified URRT Worksheet 1'!$G$88)='A2. Rate Change &amp; Enrollment'!Z175, "OK", "ERROR"))</f>
        <v>N/A</v>
      </c>
      <c r="BW175" t="str">
        <f t="shared" si="43"/>
        <v>OK</v>
      </c>
      <c r="BY175" s="412">
        <f t="shared" si="44"/>
        <v>0</v>
      </c>
    </row>
    <row r="176" spans="1:77" x14ac:dyDescent="0.35">
      <c r="A176" t="s">
        <v>366</v>
      </c>
      <c r="B176" s="98"/>
      <c r="C176" s="98"/>
      <c r="D176" s="98"/>
      <c r="E176" s="135"/>
      <c r="F176" s="135"/>
      <c r="G176" s="135"/>
      <c r="I176" s="135"/>
      <c r="J176" s="135"/>
      <c r="K176" s="135"/>
      <c r="M176" s="131"/>
      <c r="N176" s="131"/>
      <c r="O176" s="131"/>
      <c r="P176" s="131"/>
      <c r="Q176" s="131"/>
      <c r="R176" s="131"/>
      <c r="S176" s="131"/>
      <c r="T176" s="131"/>
      <c r="U176" s="131"/>
      <c r="V176" s="131"/>
      <c r="W176" s="131"/>
      <c r="X176" s="131"/>
      <c r="Y176" s="131"/>
      <c r="Z176" s="131"/>
      <c r="AB176" s="142" t="e">
        <f t="shared" si="34"/>
        <v>#DIV/0!</v>
      </c>
      <c r="AC176" s="142" t="e">
        <f t="shared" si="35"/>
        <v>#DIV/0!</v>
      </c>
      <c r="AD176" s="6"/>
      <c r="AE176" s="88" t="e">
        <f t="shared" si="36"/>
        <v>#DIV/0!</v>
      </c>
      <c r="AF176" s="142" t="e">
        <f t="shared" si="37"/>
        <v>#DIV/0!</v>
      </c>
      <c r="AH176" s="12" t="e">
        <f t="shared" si="45"/>
        <v>#DIV/0!</v>
      </c>
      <c r="AI176" s="12" t="e">
        <f t="shared" si="46"/>
        <v>#DIV/0!</v>
      </c>
      <c r="AK176" s="409"/>
      <c r="AL176" s="409"/>
      <c r="AM176" s="409"/>
      <c r="AO176" s="177"/>
      <c r="AP176" s="177"/>
      <c r="AQ176" s="177"/>
      <c r="AR176" s="139"/>
      <c r="AS176" s="139"/>
      <c r="AT176" s="139"/>
      <c r="AU176" s="177"/>
      <c r="AV176" s="177"/>
      <c r="AX176" s="411">
        <f t="shared" si="38"/>
        <v>0</v>
      </c>
      <c r="AY176" s="80" t="str">
        <f t="shared" si="39"/>
        <v>OK</v>
      </c>
      <c r="BA176" s="94"/>
      <c r="BB176" s="291"/>
      <c r="BC176" s="94"/>
      <c r="BD176" s="229"/>
      <c r="BE176" s="356"/>
      <c r="BG176" s="6">
        <f t="shared" si="40"/>
        <v>0</v>
      </c>
      <c r="BH176" s="186" t="str">
        <f t="shared" si="41"/>
        <v>N/A</v>
      </c>
      <c r="BI176" s="6" t="str">
        <f t="shared" si="47"/>
        <v>N/A</v>
      </c>
      <c r="BJ176" t="e">
        <f t="shared" si="42"/>
        <v>#DIV/0!</v>
      </c>
      <c r="BL176" t="str">
        <f>IF(ISBLANK('A2a.  Modified URRT Worksheet 1'!$G$78)=TRUE, "N/A", IF(O176*(1+'A2a.  Modified URRT Worksheet 1'!$G$78)='A2. Rate Change &amp; Enrollment'!P176, "OK", "ERROR"))</f>
        <v>N/A</v>
      </c>
      <c r="BM176" t="str">
        <f>IF(ISBLANK('A2a.  Modified URRT Worksheet 1'!$G$79)=TRUE, "N/A", IF(P176*(1+'A2a.  Modified URRT Worksheet 1'!$G$79)='A2. Rate Change &amp; Enrollment'!Q176, "OK", "ERROR"))</f>
        <v>N/A</v>
      </c>
      <c r="BN176" t="str">
        <f>IF(ISBLANK('A2a.  Modified URRT Worksheet 1'!$G$80)=TRUE, "N/A", IF(Q176*(1+'A2a.  Modified URRT Worksheet 1'!$G$80)='A2. Rate Change &amp; Enrollment'!R176, "OK", "ERROR"))</f>
        <v>N/A</v>
      </c>
      <c r="BO176" t="str">
        <f>IF(ISBLANK('A2a.  Modified URRT Worksheet 1'!$G$81)=TRUE, "N/A", IF(R176*(1+'A2a.  Modified URRT Worksheet 1'!$G$81)='A2. Rate Change &amp; Enrollment'!S176, "OK", "ERROR"))</f>
        <v>N/A</v>
      </c>
      <c r="BP176" t="str">
        <f>IF(ISBLANK('A2a.  Modified URRT Worksheet 1'!$G$82)=TRUE, "N/A", IF(S176*(1+'A2a.  Modified URRT Worksheet 1'!$G$82)='A2. Rate Change &amp; Enrollment'!T176, "OK", "ERROR"))</f>
        <v>N/A</v>
      </c>
      <c r="BQ176" t="str">
        <f>IF(ISBLANK('A2a.  Modified URRT Worksheet 1'!$G$83)=TRUE, "N/A", IF(T176*(1+'A2a.  Modified URRT Worksheet 1'!$G$83)='A2. Rate Change &amp; Enrollment'!U176, "OK", "ERROR"))</f>
        <v>N/A</v>
      </c>
      <c r="BR176" t="str">
        <f>IF(ISBLANK('A2a.  Modified URRT Worksheet 1'!$G$84)=TRUE, "N/A", IF(U176*(1+'A2a.  Modified URRT Worksheet 1'!$G$84)='A2. Rate Change &amp; Enrollment'!V176, "OK", "ERROR"))</f>
        <v>N/A</v>
      </c>
      <c r="BS176" t="str">
        <f>IF(ISBLANK('A2a.  Modified URRT Worksheet 1'!$G$85)=TRUE, "N/A", IF(V176*(1+'A2a.  Modified URRT Worksheet 1'!$G$85)='A2. Rate Change &amp; Enrollment'!W176, "OK", "ERROR"))</f>
        <v>N/A</v>
      </c>
      <c r="BT176" t="str">
        <f>IF(ISBLANK('A2a.  Modified URRT Worksheet 1'!$G$86)=TRUE, "N/A", IF(W176*(1+'A2a.  Modified URRT Worksheet 1'!$G$86)='A2. Rate Change &amp; Enrollment'!X176, "OK", "ERROR"))</f>
        <v>N/A</v>
      </c>
      <c r="BU176" t="str">
        <f>IF(ISBLANK('A2a.  Modified URRT Worksheet 1'!$G$87)=TRUE, "N/A", IF(X176*(1+'A2a.  Modified URRT Worksheet 1'!$G$87)='A2. Rate Change &amp; Enrollment'!Y176, "OK", "ERROR"))</f>
        <v>N/A</v>
      </c>
      <c r="BV176" t="str">
        <f>IF(ISBLANK('A2a.  Modified URRT Worksheet 1'!$G$88)=TRUE, "N/A", IF(Y176*(1+'A2a.  Modified URRT Worksheet 1'!$G$88)='A2. Rate Change &amp; Enrollment'!Z176, "OK", "ERROR"))</f>
        <v>N/A</v>
      </c>
      <c r="BW176" t="str">
        <f t="shared" si="43"/>
        <v>OK</v>
      </c>
      <c r="BY176" s="412">
        <f t="shared" si="44"/>
        <v>0</v>
      </c>
    </row>
    <row r="177" spans="1:77" x14ac:dyDescent="0.35">
      <c r="A177" t="s">
        <v>367</v>
      </c>
      <c r="B177" s="98"/>
      <c r="C177" s="98"/>
      <c r="D177" s="98"/>
      <c r="E177" s="135"/>
      <c r="F177" s="135"/>
      <c r="G177" s="135"/>
      <c r="I177" s="135"/>
      <c r="J177" s="135"/>
      <c r="K177" s="135"/>
      <c r="M177" s="131"/>
      <c r="N177" s="131"/>
      <c r="O177" s="131"/>
      <c r="P177" s="131"/>
      <c r="Q177" s="131"/>
      <c r="R177" s="131"/>
      <c r="S177" s="131"/>
      <c r="T177" s="131"/>
      <c r="U177" s="131"/>
      <c r="V177" s="131"/>
      <c r="W177" s="131"/>
      <c r="X177" s="131"/>
      <c r="Y177" s="131"/>
      <c r="Z177" s="131"/>
      <c r="AB177" s="142" t="e">
        <f t="shared" si="34"/>
        <v>#DIV/0!</v>
      </c>
      <c r="AC177" s="142" t="e">
        <f t="shared" si="35"/>
        <v>#DIV/0!</v>
      </c>
      <c r="AD177" s="6"/>
      <c r="AE177" s="88" t="e">
        <f t="shared" si="36"/>
        <v>#DIV/0!</v>
      </c>
      <c r="AF177" s="142" t="e">
        <f t="shared" si="37"/>
        <v>#DIV/0!</v>
      </c>
      <c r="AH177" s="12" t="e">
        <f t="shared" si="45"/>
        <v>#DIV/0!</v>
      </c>
      <c r="AI177" s="12" t="e">
        <f t="shared" si="46"/>
        <v>#DIV/0!</v>
      </c>
      <c r="AK177" s="409"/>
      <c r="AL177" s="409"/>
      <c r="AM177" s="409"/>
      <c r="AO177" s="177"/>
      <c r="AP177" s="177"/>
      <c r="AQ177" s="177"/>
      <c r="AR177" s="139"/>
      <c r="AS177" s="139"/>
      <c r="AT177" s="139"/>
      <c r="AU177" s="177"/>
      <c r="AV177" s="177"/>
      <c r="AX177" s="411">
        <f t="shared" si="38"/>
        <v>0</v>
      </c>
      <c r="AY177" s="80" t="str">
        <f t="shared" si="39"/>
        <v>OK</v>
      </c>
      <c r="BA177" s="94"/>
      <c r="BB177" s="291"/>
      <c r="BC177" s="94"/>
      <c r="BD177" s="229"/>
      <c r="BE177" s="356"/>
      <c r="BG177" s="6">
        <f t="shared" si="40"/>
        <v>0</v>
      </c>
      <c r="BH177" s="186" t="str">
        <f t="shared" si="41"/>
        <v>N/A</v>
      </c>
      <c r="BI177" s="6" t="str">
        <f t="shared" si="47"/>
        <v>N/A</v>
      </c>
      <c r="BJ177" t="e">
        <f t="shared" si="42"/>
        <v>#DIV/0!</v>
      </c>
      <c r="BL177" t="str">
        <f>IF(ISBLANK('A2a.  Modified URRT Worksheet 1'!$G$78)=TRUE, "N/A", IF(O177*(1+'A2a.  Modified URRT Worksheet 1'!$G$78)='A2. Rate Change &amp; Enrollment'!P177, "OK", "ERROR"))</f>
        <v>N/A</v>
      </c>
      <c r="BM177" t="str">
        <f>IF(ISBLANK('A2a.  Modified URRT Worksheet 1'!$G$79)=TRUE, "N/A", IF(P177*(1+'A2a.  Modified URRT Worksheet 1'!$G$79)='A2. Rate Change &amp; Enrollment'!Q177, "OK", "ERROR"))</f>
        <v>N/A</v>
      </c>
      <c r="BN177" t="str">
        <f>IF(ISBLANK('A2a.  Modified URRT Worksheet 1'!$G$80)=TRUE, "N/A", IF(Q177*(1+'A2a.  Modified URRT Worksheet 1'!$G$80)='A2. Rate Change &amp; Enrollment'!R177, "OK", "ERROR"))</f>
        <v>N/A</v>
      </c>
      <c r="BO177" t="str">
        <f>IF(ISBLANK('A2a.  Modified URRT Worksheet 1'!$G$81)=TRUE, "N/A", IF(R177*(1+'A2a.  Modified URRT Worksheet 1'!$G$81)='A2. Rate Change &amp; Enrollment'!S177, "OK", "ERROR"))</f>
        <v>N/A</v>
      </c>
      <c r="BP177" t="str">
        <f>IF(ISBLANK('A2a.  Modified URRT Worksheet 1'!$G$82)=TRUE, "N/A", IF(S177*(1+'A2a.  Modified URRT Worksheet 1'!$G$82)='A2. Rate Change &amp; Enrollment'!T177, "OK", "ERROR"))</f>
        <v>N/A</v>
      </c>
      <c r="BQ177" t="str">
        <f>IF(ISBLANK('A2a.  Modified URRT Worksheet 1'!$G$83)=TRUE, "N/A", IF(T177*(1+'A2a.  Modified URRT Worksheet 1'!$G$83)='A2. Rate Change &amp; Enrollment'!U177, "OK", "ERROR"))</f>
        <v>N/A</v>
      </c>
      <c r="BR177" t="str">
        <f>IF(ISBLANK('A2a.  Modified URRT Worksheet 1'!$G$84)=TRUE, "N/A", IF(U177*(1+'A2a.  Modified URRT Worksheet 1'!$G$84)='A2. Rate Change &amp; Enrollment'!V177, "OK", "ERROR"))</f>
        <v>N/A</v>
      </c>
      <c r="BS177" t="str">
        <f>IF(ISBLANK('A2a.  Modified URRT Worksheet 1'!$G$85)=TRUE, "N/A", IF(V177*(1+'A2a.  Modified URRT Worksheet 1'!$G$85)='A2. Rate Change &amp; Enrollment'!W177, "OK", "ERROR"))</f>
        <v>N/A</v>
      </c>
      <c r="BT177" t="str">
        <f>IF(ISBLANK('A2a.  Modified URRT Worksheet 1'!$G$86)=TRUE, "N/A", IF(W177*(1+'A2a.  Modified URRT Worksheet 1'!$G$86)='A2. Rate Change &amp; Enrollment'!X177, "OK", "ERROR"))</f>
        <v>N/A</v>
      </c>
      <c r="BU177" t="str">
        <f>IF(ISBLANK('A2a.  Modified URRT Worksheet 1'!$G$87)=TRUE, "N/A", IF(X177*(1+'A2a.  Modified URRT Worksheet 1'!$G$87)='A2. Rate Change &amp; Enrollment'!Y177, "OK", "ERROR"))</f>
        <v>N/A</v>
      </c>
      <c r="BV177" t="str">
        <f>IF(ISBLANK('A2a.  Modified URRT Worksheet 1'!$G$88)=TRUE, "N/A", IF(Y177*(1+'A2a.  Modified URRT Worksheet 1'!$G$88)='A2. Rate Change &amp; Enrollment'!Z177, "OK", "ERROR"))</f>
        <v>N/A</v>
      </c>
      <c r="BW177" t="str">
        <f t="shared" si="43"/>
        <v>OK</v>
      </c>
      <c r="BY177" s="412">
        <f t="shared" si="44"/>
        <v>0</v>
      </c>
    </row>
    <row r="178" spans="1:77" x14ac:dyDescent="0.35">
      <c r="A178" t="s">
        <v>368</v>
      </c>
      <c r="B178" s="98"/>
      <c r="C178" s="98"/>
      <c r="D178" s="98"/>
      <c r="E178" s="135"/>
      <c r="F178" s="135"/>
      <c r="G178" s="135"/>
      <c r="I178" s="135"/>
      <c r="J178" s="135"/>
      <c r="K178" s="135"/>
      <c r="M178" s="131"/>
      <c r="N178" s="131"/>
      <c r="O178" s="131"/>
      <c r="P178" s="131"/>
      <c r="Q178" s="131"/>
      <c r="R178" s="131"/>
      <c r="S178" s="131"/>
      <c r="T178" s="131"/>
      <c r="U178" s="131"/>
      <c r="V178" s="131"/>
      <c r="W178" s="131"/>
      <c r="X178" s="131"/>
      <c r="Y178" s="131"/>
      <c r="Z178" s="131"/>
      <c r="AB178" s="142" t="e">
        <f t="shared" si="34"/>
        <v>#DIV/0!</v>
      </c>
      <c r="AC178" s="142" t="e">
        <f t="shared" si="35"/>
        <v>#DIV/0!</v>
      </c>
      <c r="AD178" s="6"/>
      <c r="AE178" s="88" t="e">
        <f t="shared" si="36"/>
        <v>#DIV/0!</v>
      </c>
      <c r="AF178" s="142" t="e">
        <f t="shared" si="37"/>
        <v>#DIV/0!</v>
      </c>
      <c r="AH178" s="12" t="e">
        <f t="shared" si="45"/>
        <v>#DIV/0!</v>
      </c>
      <c r="AI178" s="12" t="e">
        <f t="shared" si="46"/>
        <v>#DIV/0!</v>
      </c>
      <c r="AK178" s="409"/>
      <c r="AL178" s="409"/>
      <c r="AM178" s="409"/>
      <c r="AO178" s="177"/>
      <c r="AP178" s="177"/>
      <c r="AQ178" s="177"/>
      <c r="AR178" s="139"/>
      <c r="AS178" s="139"/>
      <c r="AT178" s="139"/>
      <c r="AU178" s="177"/>
      <c r="AV178" s="177"/>
      <c r="AX178" s="411">
        <f t="shared" si="38"/>
        <v>0</v>
      </c>
      <c r="AY178" s="80" t="str">
        <f t="shared" si="39"/>
        <v>OK</v>
      </c>
      <c r="BA178" s="94"/>
      <c r="BB178" s="291"/>
      <c r="BC178" s="94"/>
      <c r="BD178" s="229"/>
      <c r="BE178" s="356"/>
      <c r="BG178" s="6">
        <f t="shared" si="40"/>
        <v>0</v>
      </c>
      <c r="BH178" s="186" t="str">
        <f t="shared" si="41"/>
        <v>N/A</v>
      </c>
      <c r="BI178" s="6" t="str">
        <f t="shared" si="47"/>
        <v>N/A</v>
      </c>
      <c r="BJ178" t="e">
        <f t="shared" si="42"/>
        <v>#DIV/0!</v>
      </c>
      <c r="BL178" t="str">
        <f>IF(ISBLANK('A2a.  Modified URRT Worksheet 1'!$G$78)=TRUE, "N/A", IF(O178*(1+'A2a.  Modified URRT Worksheet 1'!$G$78)='A2. Rate Change &amp; Enrollment'!P178, "OK", "ERROR"))</f>
        <v>N/A</v>
      </c>
      <c r="BM178" t="str">
        <f>IF(ISBLANK('A2a.  Modified URRT Worksheet 1'!$G$79)=TRUE, "N/A", IF(P178*(1+'A2a.  Modified URRT Worksheet 1'!$G$79)='A2. Rate Change &amp; Enrollment'!Q178, "OK", "ERROR"))</f>
        <v>N/A</v>
      </c>
      <c r="BN178" t="str">
        <f>IF(ISBLANK('A2a.  Modified URRT Worksheet 1'!$G$80)=TRUE, "N/A", IF(Q178*(1+'A2a.  Modified URRT Worksheet 1'!$G$80)='A2. Rate Change &amp; Enrollment'!R178, "OK", "ERROR"))</f>
        <v>N/A</v>
      </c>
      <c r="BO178" t="str">
        <f>IF(ISBLANK('A2a.  Modified URRT Worksheet 1'!$G$81)=TRUE, "N/A", IF(R178*(1+'A2a.  Modified URRT Worksheet 1'!$G$81)='A2. Rate Change &amp; Enrollment'!S178, "OK", "ERROR"))</f>
        <v>N/A</v>
      </c>
      <c r="BP178" t="str">
        <f>IF(ISBLANK('A2a.  Modified URRT Worksheet 1'!$G$82)=TRUE, "N/A", IF(S178*(1+'A2a.  Modified URRT Worksheet 1'!$G$82)='A2. Rate Change &amp; Enrollment'!T178, "OK", "ERROR"))</f>
        <v>N/A</v>
      </c>
      <c r="BQ178" t="str">
        <f>IF(ISBLANK('A2a.  Modified URRT Worksheet 1'!$G$83)=TRUE, "N/A", IF(T178*(1+'A2a.  Modified URRT Worksheet 1'!$G$83)='A2. Rate Change &amp; Enrollment'!U178, "OK", "ERROR"))</f>
        <v>N/A</v>
      </c>
      <c r="BR178" t="str">
        <f>IF(ISBLANK('A2a.  Modified URRT Worksheet 1'!$G$84)=TRUE, "N/A", IF(U178*(1+'A2a.  Modified URRT Worksheet 1'!$G$84)='A2. Rate Change &amp; Enrollment'!V178, "OK", "ERROR"))</f>
        <v>N/A</v>
      </c>
      <c r="BS178" t="str">
        <f>IF(ISBLANK('A2a.  Modified URRT Worksheet 1'!$G$85)=TRUE, "N/A", IF(V178*(1+'A2a.  Modified URRT Worksheet 1'!$G$85)='A2. Rate Change &amp; Enrollment'!W178, "OK", "ERROR"))</f>
        <v>N/A</v>
      </c>
      <c r="BT178" t="str">
        <f>IF(ISBLANK('A2a.  Modified URRT Worksheet 1'!$G$86)=TRUE, "N/A", IF(W178*(1+'A2a.  Modified URRT Worksheet 1'!$G$86)='A2. Rate Change &amp; Enrollment'!X178, "OK", "ERROR"))</f>
        <v>N/A</v>
      </c>
      <c r="BU178" t="str">
        <f>IF(ISBLANK('A2a.  Modified URRT Worksheet 1'!$G$87)=TRUE, "N/A", IF(X178*(1+'A2a.  Modified URRT Worksheet 1'!$G$87)='A2. Rate Change &amp; Enrollment'!Y178, "OK", "ERROR"))</f>
        <v>N/A</v>
      </c>
      <c r="BV178" t="str">
        <f>IF(ISBLANK('A2a.  Modified URRT Worksheet 1'!$G$88)=TRUE, "N/A", IF(Y178*(1+'A2a.  Modified URRT Worksheet 1'!$G$88)='A2. Rate Change &amp; Enrollment'!Z178, "OK", "ERROR"))</f>
        <v>N/A</v>
      </c>
      <c r="BW178" t="str">
        <f t="shared" si="43"/>
        <v>OK</v>
      </c>
      <c r="BY178" s="412">
        <f t="shared" si="44"/>
        <v>0</v>
      </c>
    </row>
    <row r="179" spans="1:77" x14ac:dyDescent="0.35">
      <c r="A179" t="s">
        <v>369</v>
      </c>
      <c r="B179" s="98"/>
      <c r="C179" s="98"/>
      <c r="D179" s="98"/>
      <c r="E179" s="135"/>
      <c r="F179" s="135"/>
      <c r="G179" s="135"/>
      <c r="I179" s="135"/>
      <c r="J179" s="135"/>
      <c r="K179" s="135"/>
      <c r="M179" s="131"/>
      <c r="N179" s="131"/>
      <c r="O179" s="131"/>
      <c r="P179" s="131"/>
      <c r="Q179" s="131"/>
      <c r="R179" s="131"/>
      <c r="S179" s="131"/>
      <c r="T179" s="131"/>
      <c r="U179" s="131"/>
      <c r="V179" s="131"/>
      <c r="W179" s="131"/>
      <c r="X179" s="131"/>
      <c r="Y179" s="131"/>
      <c r="Z179" s="131"/>
      <c r="AB179" s="142" t="e">
        <f t="shared" si="34"/>
        <v>#DIV/0!</v>
      </c>
      <c r="AC179" s="142" t="e">
        <f t="shared" si="35"/>
        <v>#DIV/0!</v>
      </c>
      <c r="AD179" s="6"/>
      <c r="AE179" s="88" t="e">
        <f t="shared" si="36"/>
        <v>#DIV/0!</v>
      </c>
      <c r="AF179" s="142" t="e">
        <f t="shared" si="37"/>
        <v>#DIV/0!</v>
      </c>
      <c r="AH179" s="12" t="e">
        <f t="shared" si="45"/>
        <v>#DIV/0!</v>
      </c>
      <c r="AI179" s="12" t="e">
        <f t="shared" si="46"/>
        <v>#DIV/0!</v>
      </c>
      <c r="AK179" s="409"/>
      <c r="AL179" s="409"/>
      <c r="AM179" s="409"/>
      <c r="AO179" s="177"/>
      <c r="AP179" s="177"/>
      <c r="AQ179" s="177"/>
      <c r="AR179" s="139"/>
      <c r="AS179" s="139"/>
      <c r="AT179" s="139"/>
      <c r="AU179" s="177"/>
      <c r="AV179" s="177"/>
      <c r="AX179" s="411">
        <f t="shared" si="38"/>
        <v>0</v>
      </c>
      <c r="AY179" s="80" t="str">
        <f t="shared" si="39"/>
        <v>OK</v>
      </c>
      <c r="BA179" s="94"/>
      <c r="BB179" s="291"/>
      <c r="BC179" s="94"/>
      <c r="BD179" s="229"/>
      <c r="BE179" s="356"/>
      <c r="BG179" s="6">
        <f t="shared" si="40"/>
        <v>0</v>
      </c>
      <c r="BH179" s="186" t="str">
        <f t="shared" si="41"/>
        <v>N/A</v>
      </c>
      <c r="BI179" s="6" t="str">
        <f t="shared" si="47"/>
        <v>N/A</v>
      </c>
      <c r="BJ179" t="e">
        <f t="shared" si="42"/>
        <v>#DIV/0!</v>
      </c>
      <c r="BL179" t="str">
        <f>IF(ISBLANK('A2a.  Modified URRT Worksheet 1'!$G$78)=TRUE, "N/A", IF(O179*(1+'A2a.  Modified URRT Worksheet 1'!$G$78)='A2. Rate Change &amp; Enrollment'!P179, "OK", "ERROR"))</f>
        <v>N/A</v>
      </c>
      <c r="BM179" t="str">
        <f>IF(ISBLANK('A2a.  Modified URRT Worksheet 1'!$G$79)=TRUE, "N/A", IF(P179*(1+'A2a.  Modified URRT Worksheet 1'!$G$79)='A2. Rate Change &amp; Enrollment'!Q179, "OK", "ERROR"))</f>
        <v>N/A</v>
      </c>
      <c r="BN179" t="str">
        <f>IF(ISBLANK('A2a.  Modified URRT Worksheet 1'!$G$80)=TRUE, "N/A", IF(Q179*(1+'A2a.  Modified URRT Worksheet 1'!$G$80)='A2. Rate Change &amp; Enrollment'!R179, "OK", "ERROR"))</f>
        <v>N/A</v>
      </c>
      <c r="BO179" t="str">
        <f>IF(ISBLANK('A2a.  Modified URRT Worksheet 1'!$G$81)=TRUE, "N/A", IF(R179*(1+'A2a.  Modified URRT Worksheet 1'!$G$81)='A2. Rate Change &amp; Enrollment'!S179, "OK", "ERROR"))</f>
        <v>N/A</v>
      </c>
      <c r="BP179" t="str">
        <f>IF(ISBLANK('A2a.  Modified URRT Worksheet 1'!$G$82)=TRUE, "N/A", IF(S179*(1+'A2a.  Modified URRT Worksheet 1'!$G$82)='A2. Rate Change &amp; Enrollment'!T179, "OK", "ERROR"))</f>
        <v>N/A</v>
      </c>
      <c r="BQ179" t="str">
        <f>IF(ISBLANK('A2a.  Modified URRT Worksheet 1'!$G$83)=TRUE, "N/A", IF(T179*(1+'A2a.  Modified URRT Worksheet 1'!$G$83)='A2. Rate Change &amp; Enrollment'!U179, "OK", "ERROR"))</f>
        <v>N/A</v>
      </c>
      <c r="BR179" t="str">
        <f>IF(ISBLANK('A2a.  Modified URRT Worksheet 1'!$G$84)=TRUE, "N/A", IF(U179*(1+'A2a.  Modified URRT Worksheet 1'!$G$84)='A2. Rate Change &amp; Enrollment'!V179, "OK", "ERROR"))</f>
        <v>N/A</v>
      </c>
      <c r="BS179" t="str">
        <f>IF(ISBLANK('A2a.  Modified URRT Worksheet 1'!$G$85)=TRUE, "N/A", IF(V179*(1+'A2a.  Modified URRT Worksheet 1'!$G$85)='A2. Rate Change &amp; Enrollment'!W179, "OK", "ERROR"))</f>
        <v>N/A</v>
      </c>
      <c r="BT179" t="str">
        <f>IF(ISBLANK('A2a.  Modified URRT Worksheet 1'!$G$86)=TRUE, "N/A", IF(W179*(1+'A2a.  Modified URRT Worksheet 1'!$G$86)='A2. Rate Change &amp; Enrollment'!X179, "OK", "ERROR"))</f>
        <v>N/A</v>
      </c>
      <c r="BU179" t="str">
        <f>IF(ISBLANK('A2a.  Modified URRT Worksheet 1'!$G$87)=TRUE, "N/A", IF(X179*(1+'A2a.  Modified URRT Worksheet 1'!$G$87)='A2. Rate Change &amp; Enrollment'!Y179, "OK", "ERROR"))</f>
        <v>N/A</v>
      </c>
      <c r="BV179" t="str">
        <f>IF(ISBLANK('A2a.  Modified URRT Worksheet 1'!$G$88)=TRUE, "N/A", IF(Y179*(1+'A2a.  Modified URRT Worksheet 1'!$G$88)='A2. Rate Change &amp; Enrollment'!Z179, "OK", "ERROR"))</f>
        <v>N/A</v>
      </c>
      <c r="BW179" t="str">
        <f t="shared" si="43"/>
        <v>OK</v>
      </c>
      <c r="BY179" s="412">
        <f t="shared" si="44"/>
        <v>0</v>
      </c>
    </row>
    <row r="180" spans="1:77" x14ac:dyDescent="0.35">
      <c r="A180" t="s">
        <v>370</v>
      </c>
      <c r="B180" s="98"/>
      <c r="C180" s="98"/>
      <c r="D180" s="98"/>
      <c r="E180" s="135"/>
      <c r="F180" s="135"/>
      <c r="G180" s="135"/>
      <c r="I180" s="135"/>
      <c r="J180" s="135"/>
      <c r="K180" s="135"/>
      <c r="M180" s="131"/>
      <c r="N180" s="131"/>
      <c r="O180" s="131"/>
      <c r="P180" s="131"/>
      <c r="Q180" s="131"/>
      <c r="R180" s="131"/>
      <c r="S180" s="131"/>
      <c r="T180" s="131"/>
      <c r="U180" s="131"/>
      <c r="V180" s="131"/>
      <c r="W180" s="131"/>
      <c r="X180" s="131"/>
      <c r="Y180" s="131"/>
      <c r="Z180" s="131"/>
      <c r="AB180" s="142" t="e">
        <f t="shared" si="34"/>
        <v>#DIV/0!</v>
      </c>
      <c r="AC180" s="142" t="e">
        <f t="shared" si="35"/>
        <v>#DIV/0!</v>
      </c>
      <c r="AD180" s="6"/>
      <c r="AE180" s="88" t="e">
        <f t="shared" si="36"/>
        <v>#DIV/0!</v>
      </c>
      <c r="AF180" s="142" t="e">
        <f t="shared" si="37"/>
        <v>#DIV/0!</v>
      </c>
      <c r="AH180" s="12" t="e">
        <f t="shared" si="45"/>
        <v>#DIV/0!</v>
      </c>
      <c r="AI180" s="12" t="e">
        <f t="shared" si="46"/>
        <v>#DIV/0!</v>
      </c>
      <c r="AK180" s="409"/>
      <c r="AL180" s="409"/>
      <c r="AM180" s="409"/>
      <c r="AO180" s="177"/>
      <c r="AP180" s="177"/>
      <c r="AQ180" s="177"/>
      <c r="AR180" s="139"/>
      <c r="AS180" s="139"/>
      <c r="AT180" s="139"/>
      <c r="AU180" s="177"/>
      <c r="AV180" s="177"/>
      <c r="AX180" s="411">
        <f t="shared" si="38"/>
        <v>0</v>
      </c>
      <c r="AY180" s="80" t="str">
        <f t="shared" si="39"/>
        <v>OK</v>
      </c>
      <c r="BA180" s="94"/>
      <c r="BB180" s="291"/>
      <c r="BC180" s="94"/>
      <c r="BD180" s="229"/>
      <c r="BE180" s="356"/>
      <c r="BG180" s="6">
        <f t="shared" si="40"/>
        <v>0</v>
      </c>
      <c r="BH180" s="186" t="str">
        <f t="shared" si="41"/>
        <v>N/A</v>
      </c>
      <c r="BI180" s="6" t="str">
        <f t="shared" si="47"/>
        <v>N/A</v>
      </c>
      <c r="BJ180" t="e">
        <f t="shared" si="42"/>
        <v>#DIV/0!</v>
      </c>
      <c r="BL180" t="str">
        <f>IF(ISBLANK('A2a.  Modified URRT Worksheet 1'!$G$78)=TRUE, "N/A", IF(O180*(1+'A2a.  Modified URRT Worksheet 1'!$G$78)='A2. Rate Change &amp; Enrollment'!P180, "OK", "ERROR"))</f>
        <v>N/A</v>
      </c>
      <c r="BM180" t="str">
        <f>IF(ISBLANK('A2a.  Modified URRT Worksheet 1'!$G$79)=TRUE, "N/A", IF(P180*(1+'A2a.  Modified URRT Worksheet 1'!$G$79)='A2. Rate Change &amp; Enrollment'!Q180, "OK", "ERROR"))</f>
        <v>N/A</v>
      </c>
      <c r="BN180" t="str">
        <f>IF(ISBLANK('A2a.  Modified URRT Worksheet 1'!$G$80)=TRUE, "N/A", IF(Q180*(1+'A2a.  Modified URRT Worksheet 1'!$G$80)='A2. Rate Change &amp; Enrollment'!R180, "OK", "ERROR"))</f>
        <v>N/A</v>
      </c>
      <c r="BO180" t="str">
        <f>IF(ISBLANK('A2a.  Modified URRT Worksheet 1'!$G$81)=TRUE, "N/A", IF(R180*(1+'A2a.  Modified URRT Worksheet 1'!$G$81)='A2. Rate Change &amp; Enrollment'!S180, "OK", "ERROR"))</f>
        <v>N/A</v>
      </c>
      <c r="BP180" t="str">
        <f>IF(ISBLANK('A2a.  Modified URRT Worksheet 1'!$G$82)=TRUE, "N/A", IF(S180*(1+'A2a.  Modified URRT Worksheet 1'!$G$82)='A2. Rate Change &amp; Enrollment'!T180, "OK", "ERROR"))</f>
        <v>N/A</v>
      </c>
      <c r="BQ180" t="str">
        <f>IF(ISBLANK('A2a.  Modified URRT Worksheet 1'!$G$83)=TRUE, "N/A", IF(T180*(1+'A2a.  Modified URRT Worksheet 1'!$G$83)='A2. Rate Change &amp; Enrollment'!U180, "OK", "ERROR"))</f>
        <v>N/A</v>
      </c>
      <c r="BR180" t="str">
        <f>IF(ISBLANK('A2a.  Modified URRT Worksheet 1'!$G$84)=TRUE, "N/A", IF(U180*(1+'A2a.  Modified URRT Worksheet 1'!$G$84)='A2. Rate Change &amp; Enrollment'!V180, "OK", "ERROR"))</f>
        <v>N/A</v>
      </c>
      <c r="BS180" t="str">
        <f>IF(ISBLANK('A2a.  Modified URRT Worksheet 1'!$G$85)=TRUE, "N/A", IF(V180*(1+'A2a.  Modified URRT Worksheet 1'!$G$85)='A2. Rate Change &amp; Enrollment'!W180, "OK", "ERROR"))</f>
        <v>N/A</v>
      </c>
      <c r="BT180" t="str">
        <f>IF(ISBLANK('A2a.  Modified URRT Worksheet 1'!$G$86)=TRUE, "N/A", IF(W180*(1+'A2a.  Modified URRT Worksheet 1'!$G$86)='A2. Rate Change &amp; Enrollment'!X180, "OK", "ERROR"))</f>
        <v>N/A</v>
      </c>
      <c r="BU180" t="str">
        <f>IF(ISBLANK('A2a.  Modified URRT Worksheet 1'!$G$87)=TRUE, "N/A", IF(X180*(1+'A2a.  Modified URRT Worksheet 1'!$G$87)='A2. Rate Change &amp; Enrollment'!Y180, "OK", "ERROR"))</f>
        <v>N/A</v>
      </c>
      <c r="BV180" t="str">
        <f>IF(ISBLANK('A2a.  Modified URRT Worksheet 1'!$G$88)=TRUE, "N/A", IF(Y180*(1+'A2a.  Modified URRT Worksheet 1'!$G$88)='A2. Rate Change &amp; Enrollment'!Z180, "OK", "ERROR"))</f>
        <v>N/A</v>
      </c>
      <c r="BW180" t="str">
        <f t="shared" si="43"/>
        <v>OK</v>
      </c>
      <c r="BY180" s="412">
        <f t="shared" si="44"/>
        <v>0</v>
      </c>
    </row>
    <row r="181" spans="1:77" x14ac:dyDescent="0.35">
      <c r="A181" t="s">
        <v>371</v>
      </c>
      <c r="B181" s="98"/>
      <c r="C181" s="98"/>
      <c r="D181" s="98"/>
      <c r="E181" s="135"/>
      <c r="F181" s="135"/>
      <c r="G181" s="135"/>
      <c r="I181" s="135"/>
      <c r="J181" s="135"/>
      <c r="K181" s="135"/>
      <c r="M181" s="131"/>
      <c r="N181" s="131"/>
      <c r="O181" s="131"/>
      <c r="P181" s="131"/>
      <c r="Q181" s="131"/>
      <c r="R181" s="131"/>
      <c r="S181" s="131"/>
      <c r="T181" s="131"/>
      <c r="U181" s="131"/>
      <c r="V181" s="131"/>
      <c r="W181" s="131"/>
      <c r="X181" s="131"/>
      <c r="Y181" s="131"/>
      <c r="Z181" s="131"/>
      <c r="AB181" s="142" t="e">
        <f t="shared" si="34"/>
        <v>#DIV/0!</v>
      </c>
      <c r="AC181" s="142" t="e">
        <f t="shared" si="35"/>
        <v>#DIV/0!</v>
      </c>
      <c r="AD181" s="6"/>
      <c r="AE181" s="88" t="e">
        <f t="shared" si="36"/>
        <v>#DIV/0!</v>
      </c>
      <c r="AF181" s="142" t="e">
        <f t="shared" si="37"/>
        <v>#DIV/0!</v>
      </c>
      <c r="AH181" s="12" t="e">
        <f t="shared" si="45"/>
        <v>#DIV/0!</v>
      </c>
      <c r="AI181" s="12" t="e">
        <f t="shared" si="46"/>
        <v>#DIV/0!</v>
      </c>
      <c r="AK181" s="409"/>
      <c r="AL181" s="409"/>
      <c r="AM181" s="409"/>
      <c r="AO181" s="177"/>
      <c r="AP181" s="177"/>
      <c r="AQ181" s="177"/>
      <c r="AR181" s="139"/>
      <c r="AS181" s="139"/>
      <c r="AT181" s="139"/>
      <c r="AU181" s="177"/>
      <c r="AV181" s="177"/>
      <c r="AX181" s="411">
        <f t="shared" si="38"/>
        <v>0</v>
      </c>
      <c r="AY181" s="80" t="str">
        <f t="shared" si="39"/>
        <v>OK</v>
      </c>
      <c r="BA181" s="94"/>
      <c r="BB181" s="291"/>
      <c r="BC181" s="94"/>
      <c r="BD181" s="229"/>
      <c r="BE181" s="356"/>
      <c r="BG181" s="6">
        <f t="shared" si="40"/>
        <v>0</v>
      </c>
      <c r="BH181" s="186" t="str">
        <f t="shared" si="41"/>
        <v>N/A</v>
      </c>
      <c r="BI181" s="6" t="str">
        <f t="shared" si="47"/>
        <v>N/A</v>
      </c>
      <c r="BJ181" t="e">
        <f t="shared" si="42"/>
        <v>#DIV/0!</v>
      </c>
      <c r="BL181" t="str">
        <f>IF(ISBLANK('A2a.  Modified URRT Worksheet 1'!$G$78)=TRUE, "N/A", IF(O181*(1+'A2a.  Modified URRT Worksheet 1'!$G$78)='A2. Rate Change &amp; Enrollment'!P181, "OK", "ERROR"))</f>
        <v>N/A</v>
      </c>
      <c r="BM181" t="str">
        <f>IF(ISBLANK('A2a.  Modified URRT Worksheet 1'!$G$79)=TRUE, "N/A", IF(P181*(1+'A2a.  Modified URRT Worksheet 1'!$G$79)='A2. Rate Change &amp; Enrollment'!Q181, "OK", "ERROR"))</f>
        <v>N/A</v>
      </c>
      <c r="BN181" t="str">
        <f>IF(ISBLANK('A2a.  Modified URRT Worksheet 1'!$G$80)=TRUE, "N/A", IF(Q181*(1+'A2a.  Modified URRT Worksheet 1'!$G$80)='A2. Rate Change &amp; Enrollment'!R181, "OK", "ERROR"))</f>
        <v>N/A</v>
      </c>
      <c r="BO181" t="str">
        <f>IF(ISBLANK('A2a.  Modified URRT Worksheet 1'!$G$81)=TRUE, "N/A", IF(R181*(1+'A2a.  Modified URRT Worksheet 1'!$G$81)='A2. Rate Change &amp; Enrollment'!S181, "OK", "ERROR"))</f>
        <v>N/A</v>
      </c>
      <c r="BP181" t="str">
        <f>IF(ISBLANK('A2a.  Modified URRT Worksheet 1'!$G$82)=TRUE, "N/A", IF(S181*(1+'A2a.  Modified URRT Worksheet 1'!$G$82)='A2. Rate Change &amp; Enrollment'!T181, "OK", "ERROR"))</f>
        <v>N/A</v>
      </c>
      <c r="BQ181" t="str">
        <f>IF(ISBLANK('A2a.  Modified URRT Worksheet 1'!$G$83)=TRUE, "N/A", IF(T181*(1+'A2a.  Modified URRT Worksheet 1'!$G$83)='A2. Rate Change &amp; Enrollment'!U181, "OK", "ERROR"))</f>
        <v>N/A</v>
      </c>
      <c r="BR181" t="str">
        <f>IF(ISBLANK('A2a.  Modified URRT Worksheet 1'!$G$84)=TRUE, "N/A", IF(U181*(1+'A2a.  Modified URRT Worksheet 1'!$G$84)='A2. Rate Change &amp; Enrollment'!V181, "OK", "ERROR"))</f>
        <v>N/A</v>
      </c>
      <c r="BS181" t="str">
        <f>IF(ISBLANK('A2a.  Modified URRT Worksheet 1'!$G$85)=TRUE, "N/A", IF(V181*(1+'A2a.  Modified URRT Worksheet 1'!$G$85)='A2. Rate Change &amp; Enrollment'!W181, "OK", "ERROR"))</f>
        <v>N/A</v>
      </c>
      <c r="BT181" t="str">
        <f>IF(ISBLANK('A2a.  Modified URRT Worksheet 1'!$G$86)=TRUE, "N/A", IF(W181*(1+'A2a.  Modified URRT Worksheet 1'!$G$86)='A2. Rate Change &amp; Enrollment'!X181, "OK", "ERROR"))</f>
        <v>N/A</v>
      </c>
      <c r="BU181" t="str">
        <f>IF(ISBLANK('A2a.  Modified URRT Worksheet 1'!$G$87)=TRUE, "N/A", IF(X181*(1+'A2a.  Modified URRT Worksheet 1'!$G$87)='A2. Rate Change &amp; Enrollment'!Y181, "OK", "ERROR"))</f>
        <v>N/A</v>
      </c>
      <c r="BV181" t="str">
        <f>IF(ISBLANK('A2a.  Modified URRT Worksheet 1'!$G$88)=TRUE, "N/A", IF(Y181*(1+'A2a.  Modified URRT Worksheet 1'!$G$88)='A2. Rate Change &amp; Enrollment'!Z181, "OK", "ERROR"))</f>
        <v>N/A</v>
      </c>
      <c r="BW181" t="str">
        <f t="shared" si="43"/>
        <v>OK</v>
      </c>
      <c r="BY181" s="412">
        <f t="shared" si="44"/>
        <v>0</v>
      </c>
    </row>
    <row r="182" spans="1:77" x14ac:dyDescent="0.35">
      <c r="A182" t="s">
        <v>372</v>
      </c>
      <c r="B182" s="98"/>
      <c r="C182" s="98"/>
      <c r="D182" s="98"/>
      <c r="E182" s="135"/>
      <c r="F182" s="135"/>
      <c r="G182" s="135"/>
      <c r="I182" s="135"/>
      <c r="J182" s="135"/>
      <c r="K182" s="135"/>
      <c r="M182" s="131"/>
      <c r="N182" s="131"/>
      <c r="O182" s="131"/>
      <c r="P182" s="131"/>
      <c r="Q182" s="131"/>
      <c r="R182" s="131"/>
      <c r="S182" s="131"/>
      <c r="T182" s="131"/>
      <c r="U182" s="131"/>
      <c r="V182" s="131"/>
      <c r="W182" s="131"/>
      <c r="X182" s="131"/>
      <c r="Y182" s="131"/>
      <c r="Z182" s="131"/>
      <c r="AB182" s="142" t="e">
        <f t="shared" si="34"/>
        <v>#DIV/0!</v>
      </c>
      <c r="AC182" s="142" t="e">
        <f t="shared" si="35"/>
        <v>#DIV/0!</v>
      </c>
      <c r="AD182" s="6"/>
      <c r="AE182" s="88" t="e">
        <f t="shared" si="36"/>
        <v>#DIV/0!</v>
      </c>
      <c r="AF182" s="142" t="e">
        <f t="shared" si="37"/>
        <v>#DIV/0!</v>
      </c>
      <c r="AH182" s="12" t="e">
        <f t="shared" si="45"/>
        <v>#DIV/0!</v>
      </c>
      <c r="AI182" s="12" t="e">
        <f t="shared" si="46"/>
        <v>#DIV/0!</v>
      </c>
      <c r="AK182" s="409"/>
      <c r="AL182" s="409"/>
      <c r="AM182" s="409"/>
      <c r="AO182" s="177"/>
      <c r="AP182" s="177"/>
      <c r="AQ182" s="177"/>
      <c r="AR182" s="139"/>
      <c r="AS182" s="139"/>
      <c r="AT182" s="139"/>
      <c r="AU182" s="177"/>
      <c r="AV182" s="177"/>
      <c r="AX182" s="411">
        <f t="shared" si="38"/>
        <v>0</v>
      </c>
      <c r="AY182" s="80" t="str">
        <f t="shared" si="39"/>
        <v>OK</v>
      </c>
      <c r="BA182" s="94"/>
      <c r="BB182" s="291"/>
      <c r="BC182" s="94"/>
      <c r="BD182" s="229"/>
      <c r="BE182" s="356"/>
      <c r="BG182" s="6">
        <f t="shared" si="40"/>
        <v>0</v>
      </c>
      <c r="BH182" s="186" t="str">
        <f t="shared" si="41"/>
        <v>N/A</v>
      </c>
      <c r="BI182" s="6" t="str">
        <f t="shared" si="47"/>
        <v>N/A</v>
      </c>
      <c r="BJ182" t="e">
        <f t="shared" si="42"/>
        <v>#DIV/0!</v>
      </c>
      <c r="BL182" t="str">
        <f>IF(ISBLANK('A2a.  Modified URRT Worksheet 1'!$G$78)=TRUE, "N/A", IF(O182*(1+'A2a.  Modified URRT Worksheet 1'!$G$78)='A2. Rate Change &amp; Enrollment'!P182, "OK", "ERROR"))</f>
        <v>N/A</v>
      </c>
      <c r="BM182" t="str">
        <f>IF(ISBLANK('A2a.  Modified URRT Worksheet 1'!$G$79)=TRUE, "N/A", IF(P182*(1+'A2a.  Modified URRT Worksheet 1'!$G$79)='A2. Rate Change &amp; Enrollment'!Q182, "OK", "ERROR"))</f>
        <v>N/A</v>
      </c>
      <c r="BN182" t="str">
        <f>IF(ISBLANK('A2a.  Modified URRT Worksheet 1'!$G$80)=TRUE, "N/A", IF(Q182*(1+'A2a.  Modified URRT Worksheet 1'!$G$80)='A2. Rate Change &amp; Enrollment'!R182, "OK", "ERROR"))</f>
        <v>N/A</v>
      </c>
      <c r="BO182" t="str">
        <f>IF(ISBLANK('A2a.  Modified URRT Worksheet 1'!$G$81)=TRUE, "N/A", IF(R182*(1+'A2a.  Modified URRT Worksheet 1'!$G$81)='A2. Rate Change &amp; Enrollment'!S182, "OK", "ERROR"))</f>
        <v>N/A</v>
      </c>
      <c r="BP182" t="str">
        <f>IF(ISBLANK('A2a.  Modified URRT Worksheet 1'!$G$82)=TRUE, "N/A", IF(S182*(1+'A2a.  Modified URRT Worksheet 1'!$G$82)='A2. Rate Change &amp; Enrollment'!T182, "OK", "ERROR"))</f>
        <v>N/A</v>
      </c>
      <c r="BQ182" t="str">
        <f>IF(ISBLANK('A2a.  Modified URRT Worksheet 1'!$G$83)=TRUE, "N/A", IF(T182*(1+'A2a.  Modified URRT Worksheet 1'!$G$83)='A2. Rate Change &amp; Enrollment'!U182, "OK", "ERROR"))</f>
        <v>N/A</v>
      </c>
      <c r="BR182" t="str">
        <f>IF(ISBLANK('A2a.  Modified URRT Worksheet 1'!$G$84)=TRUE, "N/A", IF(U182*(1+'A2a.  Modified URRT Worksheet 1'!$G$84)='A2. Rate Change &amp; Enrollment'!V182, "OK", "ERROR"))</f>
        <v>N/A</v>
      </c>
      <c r="BS182" t="str">
        <f>IF(ISBLANK('A2a.  Modified URRT Worksheet 1'!$G$85)=TRUE, "N/A", IF(V182*(1+'A2a.  Modified URRT Worksheet 1'!$G$85)='A2. Rate Change &amp; Enrollment'!W182, "OK", "ERROR"))</f>
        <v>N/A</v>
      </c>
      <c r="BT182" t="str">
        <f>IF(ISBLANK('A2a.  Modified URRT Worksheet 1'!$G$86)=TRUE, "N/A", IF(W182*(1+'A2a.  Modified URRT Worksheet 1'!$G$86)='A2. Rate Change &amp; Enrollment'!X182, "OK", "ERROR"))</f>
        <v>N/A</v>
      </c>
      <c r="BU182" t="str">
        <f>IF(ISBLANK('A2a.  Modified URRT Worksheet 1'!$G$87)=TRUE, "N/A", IF(X182*(1+'A2a.  Modified URRT Worksheet 1'!$G$87)='A2. Rate Change &amp; Enrollment'!Y182, "OK", "ERROR"))</f>
        <v>N/A</v>
      </c>
      <c r="BV182" t="str">
        <f>IF(ISBLANK('A2a.  Modified URRT Worksheet 1'!$G$88)=TRUE, "N/A", IF(Y182*(1+'A2a.  Modified URRT Worksheet 1'!$G$88)='A2. Rate Change &amp; Enrollment'!Z182, "OK", "ERROR"))</f>
        <v>N/A</v>
      </c>
      <c r="BW182" t="str">
        <f t="shared" si="43"/>
        <v>OK</v>
      </c>
      <c r="BY182" s="412">
        <f t="shared" si="44"/>
        <v>0</v>
      </c>
    </row>
    <row r="183" spans="1:77" x14ac:dyDescent="0.35">
      <c r="A183" t="s">
        <v>373</v>
      </c>
      <c r="B183" s="98"/>
      <c r="C183" s="98"/>
      <c r="D183" s="98"/>
      <c r="E183" s="135"/>
      <c r="F183" s="135"/>
      <c r="G183" s="135"/>
      <c r="I183" s="135"/>
      <c r="J183" s="135"/>
      <c r="K183" s="135"/>
      <c r="M183" s="131"/>
      <c r="N183" s="131"/>
      <c r="O183" s="131"/>
      <c r="P183" s="131"/>
      <c r="Q183" s="131"/>
      <c r="R183" s="131"/>
      <c r="S183" s="131"/>
      <c r="T183" s="131"/>
      <c r="U183" s="131"/>
      <c r="V183" s="131"/>
      <c r="W183" s="131"/>
      <c r="X183" s="131"/>
      <c r="Y183" s="131"/>
      <c r="Z183" s="131"/>
      <c r="AB183" s="142" t="e">
        <f t="shared" si="34"/>
        <v>#DIV/0!</v>
      </c>
      <c r="AC183" s="142" t="e">
        <f t="shared" si="35"/>
        <v>#DIV/0!</v>
      </c>
      <c r="AD183" s="6"/>
      <c r="AE183" s="88" t="e">
        <f t="shared" si="36"/>
        <v>#DIV/0!</v>
      </c>
      <c r="AF183" s="142" t="e">
        <f t="shared" si="37"/>
        <v>#DIV/0!</v>
      </c>
      <c r="AH183" s="12" t="e">
        <f t="shared" si="45"/>
        <v>#DIV/0!</v>
      </c>
      <c r="AI183" s="12" t="e">
        <f t="shared" si="46"/>
        <v>#DIV/0!</v>
      </c>
      <c r="AK183" s="409"/>
      <c r="AL183" s="409"/>
      <c r="AM183" s="409"/>
      <c r="AO183" s="177"/>
      <c r="AP183" s="177"/>
      <c r="AQ183" s="177"/>
      <c r="AR183" s="139"/>
      <c r="AS183" s="139"/>
      <c r="AT183" s="139"/>
      <c r="AU183" s="177"/>
      <c r="AV183" s="177"/>
      <c r="AX183" s="411">
        <f t="shared" si="38"/>
        <v>0</v>
      </c>
      <c r="AY183" s="80" t="str">
        <f t="shared" si="39"/>
        <v>OK</v>
      </c>
      <c r="BA183" s="94"/>
      <c r="BB183" s="291"/>
      <c r="BC183" s="94"/>
      <c r="BD183" s="229"/>
      <c r="BE183" s="356"/>
      <c r="BG183" s="6">
        <f t="shared" si="40"/>
        <v>0</v>
      </c>
      <c r="BH183" s="186" t="str">
        <f t="shared" si="41"/>
        <v>N/A</v>
      </c>
      <c r="BI183" s="6" t="str">
        <f t="shared" si="47"/>
        <v>N/A</v>
      </c>
      <c r="BJ183" t="e">
        <f t="shared" si="42"/>
        <v>#DIV/0!</v>
      </c>
      <c r="BL183" t="str">
        <f>IF(ISBLANK('A2a.  Modified URRT Worksheet 1'!$G$78)=TRUE, "N/A", IF(O183*(1+'A2a.  Modified URRT Worksheet 1'!$G$78)='A2. Rate Change &amp; Enrollment'!P183, "OK", "ERROR"))</f>
        <v>N/A</v>
      </c>
      <c r="BM183" t="str">
        <f>IF(ISBLANK('A2a.  Modified URRT Worksheet 1'!$G$79)=TRUE, "N/A", IF(P183*(1+'A2a.  Modified URRT Worksheet 1'!$G$79)='A2. Rate Change &amp; Enrollment'!Q183, "OK", "ERROR"))</f>
        <v>N/A</v>
      </c>
      <c r="BN183" t="str">
        <f>IF(ISBLANK('A2a.  Modified URRT Worksheet 1'!$G$80)=TRUE, "N/A", IF(Q183*(1+'A2a.  Modified URRT Worksheet 1'!$G$80)='A2. Rate Change &amp; Enrollment'!R183, "OK", "ERROR"))</f>
        <v>N/A</v>
      </c>
      <c r="BO183" t="str">
        <f>IF(ISBLANK('A2a.  Modified URRT Worksheet 1'!$G$81)=TRUE, "N/A", IF(R183*(1+'A2a.  Modified URRT Worksheet 1'!$G$81)='A2. Rate Change &amp; Enrollment'!S183, "OK", "ERROR"))</f>
        <v>N/A</v>
      </c>
      <c r="BP183" t="str">
        <f>IF(ISBLANK('A2a.  Modified URRT Worksheet 1'!$G$82)=TRUE, "N/A", IF(S183*(1+'A2a.  Modified URRT Worksheet 1'!$G$82)='A2. Rate Change &amp; Enrollment'!T183, "OK", "ERROR"))</f>
        <v>N/A</v>
      </c>
      <c r="BQ183" t="str">
        <f>IF(ISBLANK('A2a.  Modified URRT Worksheet 1'!$G$83)=TRUE, "N/A", IF(T183*(1+'A2a.  Modified URRT Worksheet 1'!$G$83)='A2. Rate Change &amp; Enrollment'!U183, "OK", "ERROR"))</f>
        <v>N/A</v>
      </c>
      <c r="BR183" t="str">
        <f>IF(ISBLANK('A2a.  Modified URRT Worksheet 1'!$G$84)=TRUE, "N/A", IF(U183*(1+'A2a.  Modified URRT Worksheet 1'!$G$84)='A2. Rate Change &amp; Enrollment'!V183, "OK", "ERROR"))</f>
        <v>N/A</v>
      </c>
      <c r="BS183" t="str">
        <f>IF(ISBLANK('A2a.  Modified URRT Worksheet 1'!$G$85)=TRUE, "N/A", IF(V183*(1+'A2a.  Modified URRT Worksheet 1'!$G$85)='A2. Rate Change &amp; Enrollment'!W183, "OK", "ERROR"))</f>
        <v>N/A</v>
      </c>
      <c r="BT183" t="str">
        <f>IF(ISBLANK('A2a.  Modified URRT Worksheet 1'!$G$86)=TRUE, "N/A", IF(W183*(1+'A2a.  Modified URRT Worksheet 1'!$G$86)='A2. Rate Change &amp; Enrollment'!X183, "OK", "ERROR"))</f>
        <v>N/A</v>
      </c>
      <c r="BU183" t="str">
        <f>IF(ISBLANK('A2a.  Modified URRT Worksheet 1'!$G$87)=TRUE, "N/A", IF(X183*(1+'A2a.  Modified URRT Worksheet 1'!$G$87)='A2. Rate Change &amp; Enrollment'!Y183, "OK", "ERROR"))</f>
        <v>N/A</v>
      </c>
      <c r="BV183" t="str">
        <f>IF(ISBLANK('A2a.  Modified URRT Worksheet 1'!$G$88)=TRUE, "N/A", IF(Y183*(1+'A2a.  Modified URRT Worksheet 1'!$G$88)='A2. Rate Change &amp; Enrollment'!Z183, "OK", "ERROR"))</f>
        <v>N/A</v>
      </c>
      <c r="BW183" t="str">
        <f t="shared" si="43"/>
        <v>OK</v>
      </c>
      <c r="BY183" s="412">
        <f t="shared" si="44"/>
        <v>0</v>
      </c>
    </row>
    <row r="184" spans="1:77" x14ac:dyDescent="0.35">
      <c r="A184" t="s">
        <v>374</v>
      </c>
      <c r="B184" s="98"/>
      <c r="C184" s="98"/>
      <c r="D184" s="98"/>
      <c r="E184" s="135"/>
      <c r="F184" s="135"/>
      <c r="G184" s="135"/>
      <c r="I184" s="135"/>
      <c r="J184" s="135"/>
      <c r="K184" s="135"/>
      <c r="M184" s="131"/>
      <c r="N184" s="131"/>
      <c r="O184" s="131"/>
      <c r="P184" s="131"/>
      <c r="Q184" s="131"/>
      <c r="R184" s="131"/>
      <c r="S184" s="131"/>
      <c r="T184" s="131"/>
      <c r="U184" s="131"/>
      <c r="V184" s="131"/>
      <c r="W184" s="131"/>
      <c r="X184" s="131"/>
      <c r="Y184" s="131"/>
      <c r="Z184" s="131"/>
      <c r="AB184" s="142" t="e">
        <f t="shared" si="34"/>
        <v>#DIV/0!</v>
      </c>
      <c r="AC184" s="142" t="e">
        <f t="shared" si="35"/>
        <v>#DIV/0!</v>
      </c>
      <c r="AD184" s="6"/>
      <c r="AE184" s="88" t="e">
        <f t="shared" si="36"/>
        <v>#DIV/0!</v>
      </c>
      <c r="AF184" s="142" t="e">
        <f t="shared" si="37"/>
        <v>#DIV/0!</v>
      </c>
      <c r="AH184" s="12" t="e">
        <f t="shared" si="45"/>
        <v>#DIV/0!</v>
      </c>
      <c r="AI184" s="12" t="e">
        <f t="shared" si="46"/>
        <v>#DIV/0!</v>
      </c>
      <c r="AK184" s="409"/>
      <c r="AL184" s="409"/>
      <c r="AM184" s="409"/>
      <c r="AO184" s="177"/>
      <c r="AP184" s="177"/>
      <c r="AQ184" s="177"/>
      <c r="AR184" s="139"/>
      <c r="AS184" s="139"/>
      <c r="AT184" s="139"/>
      <c r="AU184" s="177"/>
      <c r="AV184" s="177"/>
      <c r="AX184" s="411">
        <f t="shared" si="38"/>
        <v>0</v>
      </c>
      <c r="AY184" s="80" t="str">
        <f t="shared" si="39"/>
        <v>OK</v>
      </c>
      <c r="BA184" s="94"/>
      <c r="BB184" s="291"/>
      <c r="BC184" s="94"/>
      <c r="BD184" s="229"/>
      <c r="BE184" s="356"/>
      <c r="BG184" s="6">
        <f t="shared" si="40"/>
        <v>0</v>
      </c>
      <c r="BH184" s="186" t="str">
        <f t="shared" si="41"/>
        <v>N/A</v>
      </c>
      <c r="BI184" s="6" t="str">
        <f t="shared" si="47"/>
        <v>N/A</v>
      </c>
      <c r="BJ184" t="e">
        <f t="shared" si="42"/>
        <v>#DIV/0!</v>
      </c>
      <c r="BL184" t="str">
        <f>IF(ISBLANK('A2a.  Modified URRT Worksheet 1'!$G$78)=TRUE, "N/A", IF(O184*(1+'A2a.  Modified URRT Worksheet 1'!$G$78)='A2. Rate Change &amp; Enrollment'!P184, "OK", "ERROR"))</f>
        <v>N/A</v>
      </c>
      <c r="BM184" t="str">
        <f>IF(ISBLANK('A2a.  Modified URRT Worksheet 1'!$G$79)=TRUE, "N/A", IF(P184*(1+'A2a.  Modified URRT Worksheet 1'!$G$79)='A2. Rate Change &amp; Enrollment'!Q184, "OK", "ERROR"))</f>
        <v>N/A</v>
      </c>
      <c r="BN184" t="str">
        <f>IF(ISBLANK('A2a.  Modified URRT Worksheet 1'!$G$80)=TRUE, "N/A", IF(Q184*(1+'A2a.  Modified URRT Worksheet 1'!$G$80)='A2. Rate Change &amp; Enrollment'!R184, "OK", "ERROR"))</f>
        <v>N/A</v>
      </c>
      <c r="BO184" t="str">
        <f>IF(ISBLANK('A2a.  Modified URRT Worksheet 1'!$G$81)=TRUE, "N/A", IF(R184*(1+'A2a.  Modified URRT Worksheet 1'!$G$81)='A2. Rate Change &amp; Enrollment'!S184, "OK", "ERROR"))</f>
        <v>N/A</v>
      </c>
      <c r="BP184" t="str">
        <f>IF(ISBLANK('A2a.  Modified URRT Worksheet 1'!$G$82)=TRUE, "N/A", IF(S184*(1+'A2a.  Modified URRT Worksheet 1'!$G$82)='A2. Rate Change &amp; Enrollment'!T184, "OK", "ERROR"))</f>
        <v>N/A</v>
      </c>
      <c r="BQ184" t="str">
        <f>IF(ISBLANK('A2a.  Modified URRT Worksheet 1'!$G$83)=TRUE, "N/A", IF(T184*(1+'A2a.  Modified URRT Worksheet 1'!$G$83)='A2. Rate Change &amp; Enrollment'!U184, "OK", "ERROR"))</f>
        <v>N/A</v>
      </c>
      <c r="BR184" t="str">
        <f>IF(ISBLANK('A2a.  Modified URRT Worksheet 1'!$G$84)=TRUE, "N/A", IF(U184*(1+'A2a.  Modified URRT Worksheet 1'!$G$84)='A2. Rate Change &amp; Enrollment'!V184, "OK", "ERROR"))</f>
        <v>N/A</v>
      </c>
      <c r="BS184" t="str">
        <f>IF(ISBLANK('A2a.  Modified URRT Worksheet 1'!$G$85)=TRUE, "N/A", IF(V184*(1+'A2a.  Modified URRT Worksheet 1'!$G$85)='A2. Rate Change &amp; Enrollment'!W184, "OK", "ERROR"))</f>
        <v>N/A</v>
      </c>
      <c r="BT184" t="str">
        <f>IF(ISBLANK('A2a.  Modified URRT Worksheet 1'!$G$86)=TRUE, "N/A", IF(W184*(1+'A2a.  Modified URRT Worksheet 1'!$G$86)='A2. Rate Change &amp; Enrollment'!X184, "OK", "ERROR"))</f>
        <v>N/A</v>
      </c>
      <c r="BU184" t="str">
        <f>IF(ISBLANK('A2a.  Modified URRT Worksheet 1'!$G$87)=TRUE, "N/A", IF(X184*(1+'A2a.  Modified URRT Worksheet 1'!$G$87)='A2. Rate Change &amp; Enrollment'!Y184, "OK", "ERROR"))</f>
        <v>N/A</v>
      </c>
      <c r="BV184" t="str">
        <f>IF(ISBLANK('A2a.  Modified URRT Worksheet 1'!$G$88)=TRUE, "N/A", IF(Y184*(1+'A2a.  Modified URRT Worksheet 1'!$G$88)='A2. Rate Change &amp; Enrollment'!Z184, "OK", "ERROR"))</f>
        <v>N/A</v>
      </c>
      <c r="BW184" t="str">
        <f t="shared" si="43"/>
        <v>OK</v>
      </c>
      <c r="BY184" s="412">
        <f t="shared" si="44"/>
        <v>0</v>
      </c>
    </row>
    <row r="185" spans="1:77" x14ac:dyDescent="0.35">
      <c r="A185" t="s">
        <v>375</v>
      </c>
      <c r="B185" s="98"/>
      <c r="C185" s="98"/>
      <c r="D185" s="98"/>
      <c r="E185" s="135"/>
      <c r="F185" s="135"/>
      <c r="G185" s="135"/>
      <c r="I185" s="135"/>
      <c r="J185" s="135"/>
      <c r="K185" s="135"/>
      <c r="M185" s="131"/>
      <c r="N185" s="131"/>
      <c r="O185" s="131"/>
      <c r="P185" s="131"/>
      <c r="Q185" s="131"/>
      <c r="R185" s="131"/>
      <c r="S185" s="131"/>
      <c r="T185" s="131"/>
      <c r="U185" s="131"/>
      <c r="V185" s="131"/>
      <c r="W185" s="131"/>
      <c r="X185" s="131"/>
      <c r="Y185" s="131"/>
      <c r="Z185" s="131"/>
      <c r="AB185" s="142" t="e">
        <f t="shared" si="34"/>
        <v>#DIV/0!</v>
      </c>
      <c r="AC185" s="142" t="e">
        <f t="shared" si="35"/>
        <v>#DIV/0!</v>
      </c>
      <c r="AD185" s="6"/>
      <c r="AE185" s="88" t="e">
        <f t="shared" si="36"/>
        <v>#DIV/0!</v>
      </c>
      <c r="AF185" s="142" t="e">
        <f t="shared" si="37"/>
        <v>#DIV/0!</v>
      </c>
      <c r="AH185" s="12" t="e">
        <f t="shared" si="45"/>
        <v>#DIV/0!</v>
      </c>
      <c r="AI185" s="12" t="e">
        <f t="shared" si="46"/>
        <v>#DIV/0!</v>
      </c>
      <c r="AK185" s="409"/>
      <c r="AL185" s="409"/>
      <c r="AM185" s="409"/>
      <c r="AO185" s="177"/>
      <c r="AP185" s="177"/>
      <c r="AQ185" s="177"/>
      <c r="AR185" s="139"/>
      <c r="AS185" s="139"/>
      <c r="AT185" s="139"/>
      <c r="AU185" s="177"/>
      <c r="AV185" s="177"/>
      <c r="AX185" s="411">
        <f t="shared" si="38"/>
        <v>0</v>
      </c>
      <c r="AY185" s="80" t="str">
        <f t="shared" si="39"/>
        <v>OK</v>
      </c>
      <c r="BA185" s="94"/>
      <c r="BB185" s="291"/>
      <c r="BC185" s="94"/>
      <c r="BD185" s="229"/>
      <c r="BE185" s="356"/>
      <c r="BG185" s="6">
        <f t="shared" si="40"/>
        <v>0</v>
      </c>
      <c r="BH185" s="186" t="str">
        <f t="shared" si="41"/>
        <v>N/A</v>
      </c>
      <c r="BI185" s="6" t="str">
        <f t="shared" si="47"/>
        <v>N/A</v>
      </c>
      <c r="BJ185" t="e">
        <f t="shared" si="42"/>
        <v>#DIV/0!</v>
      </c>
      <c r="BL185" t="str">
        <f>IF(ISBLANK('A2a.  Modified URRT Worksheet 1'!$G$78)=TRUE, "N/A", IF(O185*(1+'A2a.  Modified URRT Worksheet 1'!$G$78)='A2. Rate Change &amp; Enrollment'!P185, "OK", "ERROR"))</f>
        <v>N/A</v>
      </c>
      <c r="BM185" t="str">
        <f>IF(ISBLANK('A2a.  Modified URRT Worksheet 1'!$G$79)=TRUE, "N/A", IF(P185*(1+'A2a.  Modified URRT Worksheet 1'!$G$79)='A2. Rate Change &amp; Enrollment'!Q185, "OK", "ERROR"))</f>
        <v>N/A</v>
      </c>
      <c r="BN185" t="str">
        <f>IF(ISBLANK('A2a.  Modified URRT Worksheet 1'!$G$80)=TRUE, "N/A", IF(Q185*(1+'A2a.  Modified URRT Worksheet 1'!$G$80)='A2. Rate Change &amp; Enrollment'!R185, "OK", "ERROR"))</f>
        <v>N/A</v>
      </c>
      <c r="BO185" t="str">
        <f>IF(ISBLANK('A2a.  Modified URRT Worksheet 1'!$G$81)=TRUE, "N/A", IF(R185*(1+'A2a.  Modified URRT Worksheet 1'!$G$81)='A2. Rate Change &amp; Enrollment'!S185, "OK", "ERROR"))</f>
        <v>N/A</v>
      </c>
      <c r="BP185" t="str">
        <f>IF(ISBLANK('A2a.  Modified URRT Worksheet 1'!$G$82)=TRUE, "N/A", IF(S185*(1+'A2a.  Modified URRT Worksheet 1'!$G$82)='A2. Rate Change &amp; Enrollment'!T185, "OK", "ERROR"))</f>
        <v>N/A</v>
      </c>
      <c r="BQ185" t="str">
        <f>IF(ISBLANK('A2a.  Modified URRT Worksheet 1'!$G$83)=TRUE, "N/A", IF(T185*(1+'A2a.  Modified URRT Worksheet 1'!$G$83)='A2. Rate Change &amp; Enrollment'!U185, "OK", "ERROR"))</f>
        <v>N/A</v>
      </c>
      <c r="BR185" t="str">
        <f>IF(ISBLANK('A2a.  Modified URRT Worksheet 1'!$G$84)=TRUE, "N/A", IF(U185*(1+'A2a.  Modified URRT Worksheet 1'!$G$84)='A2. Rate Change &amp; Enrollment'!V185, "OK", "ERROR"))</f>
        <v>N/A</v>
      </c>
      <c r="BS185" t="str">
        <f>IF(ISBLANK('A2a.  Modified URRT Worksheet 1'!$G$85)=TRUE, "N/A", IF(V185*(1+'A2a.  Modified URRT Worksheet 1'!$G$85)='A2. Rate Change &amp; Enrollment'!W185, "OK", "ERROR"))</f>
        <v>N/A</v>
      </c>
      <c r="BT185" t="str">
        <f>IF(ISBLANK('A2a.  Modified URRT Worksheet 1'!$G$86)=TRUE, "N/A", IF(W185*(1+'A2a.  Modified URRT Worksheet 1'!$G$86)='A2. Rate Change &amp; Enrollment'!X185, "OK", "ERROR"))</f>
        <v>N/A</v>
      </c>
      <c r="BU185" t="str">
        <f>IF(ISBLANK('A2a.  Modified URRT Worksheet 1'!$G$87)=TRUE, "N/A", IF(X185*(1+'A2a.  Modified URRT Worksheet 1'!$G$87)='A2. Rate Change &amp; Enrollment'!Y185, "OK", "ERROR"))</f>
        <v>N/A</v>
      </c>
      <c r="BV185" t="str">
        <f>IF(ISBLANK('A2a.  Modified URRT Worksheet 1'!$G$88)=TRUE, "N/A", IF(Y185*(1+'A2a.  Modified URRT Worksheet 1'!$G$88)='A2. Rate Change &amp; Enrollment'!Z185, "OK", "ERROR"))</f>
        <v>N/A</v>
      </c>
      <c r="BW185" t="str">
        <f t="shared" si="43"/>
        <v>OK</v>
      </c>
      <c r="BY185" s="412">
        <f t="shared" si="44"/>
        <v>0</v>
      </c>
    </row>
    <row r="186" spans="1:77" x14ac:dyDescent="0.35">
      <c r="A186" t="s">
        <v>376</v>
      </c>
      <c r="B186" s="98"/>
      <c r="C186" s="98"/>
      <c r="D186" s="98"/>
      <c r="E186" s="135"/>
      <c r="F186" s="135"/>
      <c r="G186" s="135"/>
      <c r="I186" s="135"/>
      <c r="J186" s="135"/>
      <c r="K186" s="135"/>
      <c r="M186" s="131"/>
      <c r="N186" s="131"/>
      <c r="O186" s="131"/>
      <c r="P186" s="131"/>
      <c r="Q186" s="131"/>
      <c r="R186" s="131"/>
      <c r="S186" s="131"/>
      <c r="T186" s="131"/>
      <c r="U186" s="131"/>
      <c r="V186" s="131"/>
      <c r="W186" s="131"/>
      <c r="X186" s="131"/>
      <c r="Y186" s="131"/>
      <c r="Z186" s="131"/>
      <c r="AB186" s="142" t="e">
        <f t="shared" si="34"/>
        <v>#DIV/0!</v>
      </c>
      <c r="AC186" s="142" t="e">
        <f t="shared" si="35"/>
        <v>#DIV/0!</v>
      </c>
      <c r="AD186" s="6"/>
      <c r="AE186" s="88" t="e">
        <f t="shared" si="36"/>
        <v>#DIV/0!</v>
      </c>
      <c r="AF186" s="142" t="e">
        <f t="shared" si="37"/>
        <v>#DIV/0!</v>
      </c>
      <c r="AH186" s="12" t="e">
        <f t="shared" si="45"/>
        <v>#DIV/0!</v>
      </c>
      <c r="AI186" s="12" t="e">
        <f t="shared" si="46"/>
        <v>#DIV/0!</v>
      </c>
      <c r="AK186" s="409"/>
      <c r="AL186" s="409"/>
      <c r="AM186" s="409"/>
      <c r="AO186" s="177"/>
      <c r="AP186" s="177"/>
      <c r="AQ186" s="177"/>
      <c r="AR186" s="139"/>
      <c r="AS186" s="139"/>
      <c r="AT186" s="139"/>
      <c r="AU186" s="177"/>
      <c r="AV186" s="177"/>
      <c r="AX186" s="411">
        <f t="shared" si="38"/>
        <v>0</v>
      </c>
      <c r="AY186" s="80" t="str">
        <f t="shared" si="39"/>
        <v>OK</v>
      </c>
      <c r="BA186" s="94"/>
      <c r="BB186" s="291"/>
      <c r="BC186" s="94"/>
      <c r="BD186" s="229"/>
      <c r="BE186" s="356"/>
      <c r="BG186" s="6">
        <f t="shared" si="40"/>
        <v>0</v>
      </c>
      <c r="BH186" s="186" t="str">
        <f t="shared" si="41"/>
        <v>N/A</v>
      </c>
      <c r="BI186" s="6" t="str">
        <f t="shared" si="47"/>
        <v>N/A</v>
      </c>
      <c r="BJ186" t="e">
        <f t="shared" si="42"/>
        <v>#DIV/0!</v>
      </c>
      <c r="BL186" t="str">
        <f>IF(ISBLANK('A2a.  Modified URRT Worksheet 1'!$G$78)=TRUE, "N/A", IF(O186*(1+'A2a.  Modified URRT Worksheet 1'!$G$78)='A2. Rate Change &amp; Enrollment'!P186, "OK", "ERROR"))</f>
        <v>N/A</v>
      </c>
      <c r="BM186" t="str">
        <f>IF(ISBLANK('A2a.  Modified URRT Worksheet 1'!$G$79)=TRUE, "N/A", IF(P186*(1+'A2a.  Modified URRT Worksheet 1'!$G$79)='A2. Rate Change &amp; Enrollment'!Q186, "OK", "ERROR"))</f>
        <v>N/A</v>
      </c>
      <c r="BN186" t="str">
        <f>IF(ISBLANK('A2a.  Modified URRT Worksheet 1'!$G$80)=TRUE, "N/A", IF(Q186*(1+'A2a.  Modified URRT Worksheet 1'!$G$80)='A2. Rate Change &amp; Enrollment'!R186, "OK", "ERROR"))</f>
        <v>N/A</v>
      </c>
      <c r="BO186" t="str">
        <f>IF(ISBLANK('A2a.  Modified URRT Worksheet 1'!$G$81)=TRUE, "N/A", IF(R186*(1+'A2a.  Modified URRT Worksheet 1'!$G$81)='A2. Rate Change &amp; Enrollment'!S186, "OK", "ERROR"))</f>
        <v>N/A</v>
      </c>
      <c r="BP186" t="str">
        <f>IF(ISBLANK('A2a.  Modified URRT Worksheet 1'!$G$82)=TRUE, "N/A", IF(S186*(1+'A2a.  Modified URRT Worksheet 1'!$G$82)='A2. Rate Change &amp; Enrollment'!T186, "OK", "ERROR"))</f>
        <v>N/A</v>
      </c>
      <c r="BQ186" t="str">
        <f>IF(ISBLANK('A2a.  Modified URRT Worksheet 1'!$G$83)=TRUE, "N/A", IF(T186*(1+'A2a.  Modified URRT Worksheet 1'!$G$83)='A2. Rate Change &amp; Enrollment'!U186, "OK", "ERROR"))</f>
        <v>N/A</v>
      </c>
      <c r="BR186" t="str">
        <f>IF(ISBLANK('A2a.  Modified URRT Worksheet 1'!$G$84)=TRUE, "N/A", IF(U186*(1+'A2a.  Modified URRT Worksheet 1'!$G$84)='A2. Rate Change &amp; Enrollment'!V186, "OK", "ERROR"))</f>
        <v>N/A</v>
      </c>
      <c r="BS186" t="str">
        <f>IF(ISBLANK('A2a.  Modified URRT Worksheet 1'!$G$85)=TRUE, "N/A", IF(V186*(1+'A2a.  Modified URRT Worksheet 1'!$G$85)='A2. Rate Change &amp; Enrollment'!W186, "OK", "ERROR"))</f>
        <v>N/A</v>
      </c>
      <c r="BT186" t="str">
        <f>IF(ISBLANK('A2a.  Modified URRT Worksheet 1'!$G$86)=TRUE, "N/A", IF(W186*(1+'A2a.  Modified URRT Worksheet 1'!$G$86)='A2. Rate Change &amp; Enrollment'!X186, "OK", "ERROR"))</f>
        <v>N/A</v>
      </c>
      <c r="BU186" t="str">
        <f>IF(ISBLANK('A2a.  Modified URRT Worksheet 1'!$G$87)=TRUE, "N/A", IF(X186*(1+'A2a.  Modified URRT Worksheet 1'!$G$87)='A2. Rate Change &amp; Enrollment'!Y186, "OK", "ERROR"))</f>
        <v>N/A</v>
      </c>
      <c r="BV186" t="str">
        <f>IF(ISBLANK('A2a.  Modified URRT Worksheet 1'!$G$88)=TRUE, "N/A", IF(Y186*(1+'A2a.  Modified URRT Worksheet 1'!$G$88)='A2. Rate Change &amp; Enrollment'!Z186, "OK", "ERROR"))</f>
        <v>N/A</v>
      </c>
      <c r="BW186" t="str">
        <f t="shared" si="43"/>
        <v>OK</v>
      </c>
      <c r="BY186" s="412">
        <f t="shared" si="44"/>
        <v>0</v>
      </c>
    </row>
    <row r="187" spans="1:77" x14ac:dyDescent="0.35">
      <c r="A187" t="s">
        <v>377</v>
      </c>
      <c r="B187" s="98"/>
      <c r="C187" s="98"/>
      <c r="D187" s="98"/>
      <c r="E187" s="135"/>
      <c r="F187" s="135"/>
      <c r="G187" s="135"/>
      <c r="I187" s="135"/>
      <c r="J187" s="135"/>
      <c r="K187" s="135"/>
      <c r="M187" s="131"/>
      <c r="N187" s="131"/>
      <c r="O187" s="131"/>
      <c r="P187" s="131"/>
      <c r="Q187" s="131"/>
      <c r="R187" s="131"/>
      <c r="S187" s="131"/>
      <c r="T187" s="131"/>
      <c r="U187" s="131"/>
      <c r="V187" s="131"/>
      <c r="W187" s="131"/>
      <c r="X187" s="131"/>
      <c r="Y187" s="131"/>
      <c r="Z187" s="131"/>
      <c r="AB187" s="142" t="e">
        <f t="shared" si="34"/>
        <v>#DIV/0!</v>
      </c>
      <c r="AC187" s="142" t="e">
        <f t="shared" si="35"/>
        <v>#DIV/0!</v>
      </c>
      <c r="AD187" s="6"/>
      <c r="AE187" s="88" t="e">
        <f t="shared" si="36"/>
        <v>#DIV/0!</v>
      </c>
      <c r="AF187" s="142" t="e">
        <f t="shared" si="37"/>
        <v>#DIV/0!</v>
      </c>
      <c r="AH187" s="12" t="e">
        <f t="shared" si="45"/>
        <v>#DIV/0!</v>
      </c>
      <c r="AI187" s="12" t="e">
        <f t="shared" si="46"/>
        <v>#DIV/0!</v>
      </c>
      <c r="AK187" s="409"/>
      <c r="AL187" s="409"/>
      <c r="AM187" s="409"/>
      <c r="AO187" s="177"/>
      <c r="AP187" s="177"/>
      <c r="AQ187" s="177"/>
      <c r="AR187" s="139"/>
      <c r="AS187" s="139"/>
      <c r="AT187" s="139"/>
      <c r="AU187" s="177"/>
      <c r="AV187" s="177"/>
      <c r="AX187" s="411">
        <f t="shared" si="38"/>
        <v>0</v>
      </c>
      <c r="AY187" s="80" t="str">
        <f t="shared" si="39"/>
        <v>OK</v>
      </c>
      <c r="BA187" s="94"/>
      <c r="BB187" s="291"/>
      <c r="BC187" s="94"/>
      <c r="BD187" s="229"/>
      <c r="BE187" s="356"/>
      <c r="BG187" s="6">
        <f t="shared" si="40"/>
        <v>0</v>
      </c>
      <c r="BH187" s="186" t="str">
        <f t="shared" si="41"/>
        <v>N/A</v>
      </c>
      <c r="BI187" s="6" t="str">
        <f t="shared" si="47"/>
        <v>N/A</v>
      </c>
      <c r="BJ187" t="e">
        <f t="shared" si="42"/>
        <v>#DIV/0!</v>
      </c>
      <c r="BL187" t="str">
        <f>IF(ISBLANK('A2a.  Modified URRT Worksheet 1'!$G$78)=TRUE, "N/A", IF(O187*(1+'A2a.  Modified URRT Worksheet 1'!$G$78)='A2. Rate Change &amp; Enrollment'!P187, "OK", "ERROR"))</f>
        <v>N/A</v>
      </c>
      <c r="BM187" t="str">
        <f>IF(ISBLANK('A2a.  Modified URRT Worksheet 1'!$G$79)=TRUE, "N/A", IF(P187*(1+'A2a.  Modified URRT Worksheet 1'!$G$79)='A2. Rate Change &amp; Enrollment'!Q187, "OK", "ERROR"))</f>
        <v>N/A</v>
      </c>
      <c r="BN187" t="str">
        <f>IF(ISBLANK('A2a.  Modified URRT Worksheet 1'!$G$80)=TRUE, "N/A", IF(Q187*(1+'A2a.  Modified URRT Worksheet 1'!$G$80)='A2. Rate Change &amp; Enrollment'!R187, "OK", "ERROR"))</f>
        <v>N/A</v>
      </c>
      <c r="BO187" t="str">
        <f>IF(ISBLANK('A2a.  Modified URRT Worksheet 1'!$G$81)=TRUE, "N/A", IF(R187*(1+'A2a.  Modified URRT Worksheet 1'!$G$81)='A2. Rate Change &amp; Enrollment'!S187, "OK", "ERROR"))</f>
        <v>N/A</v>
      </c>
      <c r="BP187" t="str">
        <f>IF(ISBLANK('A2a.  Modified URRT Worksheet 1'!$G$82)=TRUE, "N/A", IF(S187*(1+'A2a.  Modified URRT Worksheet 1'!$G$82)='A2. Rate Change &amp; Enrollment'!T187, "OK", "ERROR"))</f>
        <v>N/A</v>
      </c>
      <c r="BQ187" t="str">
        <f>IF(ISBLANK('A2a.  Modified URRT Worksheet 1'!$G$83)=TRUE, "N/A", IF(T187*(1+'A2a.  Modified URRT Worksheet 1'!$G$83)='A2. Rate Change &amp; Enrollment'!U187, "OK", "ERROR"))</f>
        <v>N/A</v>
      </c>
      <c r="BR187" t="str">
        <f>IF(ISBLANK('A2a.  Modified URRT Worksheet 1'!$G$84)=TRUE, "N/A", IF(U187*(1+'A2a.  Modified URRT Worksheet 1'!$G$84)='A2. Rate Change &amp; Enrollment'!V187, "OK", "ERROR"))</f>
        <v>N/A</v>
      </c>
      <c r="BS187" t="str">
        <f>IF(ISBLANK('A2a.  Modified URRT Worksheet 1'!$G$85)=TRUE, "N/A", IF(V187*(1+'A2a.  Modified URRT Worksheet 1'!$G$85)='A2. Rate Change &amp; Enrollment'!W187, "OK", "ERROR"))</f>
        <v>N/A</v>
      </c>
      <c r="BT187" t="str">
        <f>IF(ISBLANK('A2a.  Modified URRT Worksheet 1'!$G$86)=TRUE, "N/A", IF(W187*(1+'A2a.  Modified URRT Worksheet 1'!$G$86)='A2. Rate Change &amp; Enrollment'!X187, "OK", "ERROR"))</f>
        <v>N/A</v>
      </c>
      <c r="BU187" t="str">
        <f>IF(ISBLANK('A2a.  Modified URRT Worksheet 1'!$G$87)=TRUE, "N/A", IF(X187*(1+'A2a.  Modified URRT Worksheet 1'!$G$87)='A2. Rate Change &amp; Enrollment'!Y187, "OK", "ERROR"))</f>
        <v>N/A</v>
      </c>
      <c r="BV187" t="str">
        <f>IF(ISBLANK('A2a.  Modified URRT Worksheet 1'!$G$88)=TRUE, "N/A", IF(Y187*(1+'A2a.  Modified URRT Worksheet 1'!$G$88)='A2. Rate Change &amp; Enrollment'!Z187, "OK", "ERROR"))</f>
        <v>N/A</v>
      </c>
      <c r="BW187" t="str">
        <f t="shared" si="43"/>
        <v>OK</v>
      </c>
      <c r="BY187" s="412">
        <f t="shared" si="44"/>
        <v>0</v>
      </c>
    </row>
    <row r="188" spans="1:77" x14ac:dyDescent="0.35">
      <c r="A188" t="s">
        <v>378</v>
      </c>
      <c r="B188" s="98"/>
      <c r="C188" s="98"/>
      <c r="D188" s="98"/>
      <c r="E188" s="135"/>
      <c r="F188" s="135"/>
      <c r="G188" s="135"/>
      <c r="I188" s="135"/>
      <c r="J188" s="135"/>
      <c r="K188" s="135"/>
      <c r="M188" s="131"/>
      <c r="N188" s="131"/>
      <c r="O188" s="131"/>
      <c r="P188" s="131"/>
      <c r="Q188" s="131"/>
      <c r="R188" s="131"/>
      <c r="S188" s="131"/>
      <c r="T188" s="131"/>
      <c r="U188" s="131"/>
      <c r="V188" s="131"/>
      <c r="W188" s="131"/>
      <c r="X188" s="131"/>
      <c r="Y188" s="131"/>
      <c r="Z188" s="131"/>
      <c r="AB188" s="142" t="e">
        <f t="shared" si="34"/>
        <v>#DIV/0!</v>
      </c>
      <c r="AC188" s="142" t="e">
        <f t="shared" si="35"/>
        <v>#DIV/0!</v>
      </c>
      <c r="AD188" s="6"/>
      <c r="AE188" s="88" t="e">
        <f t="shared" si="36"/>
        <v>#DIV/0!</v>
      </c>
      <c r="AF188" s="142" t="e">
        <f t="shared" si="37"/>
        <v>#DIV/0!</v>
      </c>
      <c r="AH188" s="12" t="e">
        <f t="shared" si="45"/>
        <v>#DIV/0!</v>
      </c>
      <c r="AI188" s="12" t="e">
        <f t="shared" si="46"/>
        <v>#DIV/0!</v>
      </c>
      <c r="AK188" s="409"/>
      <c r="AL188" s="409"/>
      <c r="AM188" s="409"/>
      <c r="AO188" s="177"/>
      <c r="AP188" s="177"/>
      <c r="AQ188" s="177"/>
      <c r="AR188" s="139"/>
      <c r="AS188" s="139"/>
      <c r="AT188" s="139"/>
      <c r="AU188" s="177"/>
      <c r="AV188" s="177"/>
      <c r="AX188" s="411">
        <f t="shared" si="38"/>
        <v>0</v>
      </c>
      <c r="AY188" s="80" t="str">
        <f t="shared" si="39"/>
        <v>OK</v>
      </c>
      <c r="BA188" s="94"/>
      <c r="BB188" s="291"/>
      <c r="BC188" s="94"/>
      <c r="BD188" s="229"/>
      <c r="BE188" s="356"/>
      <c r="BG188" s="6">
        <f t="shared" si="40"/>
        <v>0</v>
      </c>
      <c r="BH188" s="186" t="str">
        <f t="shared" si="41"/>
        <v>N/A</v>
      </c>
      <c r="BI188" s="6" t="str">
        <f t="shared" si="47"/>
        <v>N/A</v>
      </c>
      <c r="BJ188" t="e">
        <f t="shared" si="42"/>
        <v>#DIV/0!</v>
      </c>
      <c r="BL188" t="str">
        <f>IF(ISBLANK('A2a.  Modified URRT Worksheet 1'!$G$78)=TRUE, "N/A", IF(O188*(1+'A2a.  Modified URRT Worksheet 1'!$G$78)='A2. Rate Change &amp; Enrollment'!P188, "OK", "ERROR"))</f>
        <v>N/A</v>
      </c>
      <c r="BM188" t="str">
        <f>IF(ISBLANK('A2a.  Modified URRT Worksheet 1'!$G$79)=TRUE, "N/A", IF(P188*(1+'A2a.  Modified URRT Worksheet 1'!$G$79)='A2. Rate Change &amp; Enrollment'!Q188, "OK", "ERROR"))</f>
        <v>N/A</v>
      </c>
      <c r="BN188" t="str">
        <f>IF(ISBLANK('A2a.  Modified URRT Worksheet 1'!$G$80)=TRUE, "N/A", IF(Q188*(1+'A2a.  Modified URRT Worksheet 1'!$G$80)='A2. Rate Change &amp; Enrollment'!R188, "OK", "ERROR"))</f>
        <v>N/A</v>
      </c>
      <c r="BO188" t="str">
        <f>IF(ISBLANK('A2a.  Modified URRT Worksheet 1'!$G$81)=TRUE, "N/A", IF(R188*(1+'A2a.  Modified URRT Worksheet 1'!$G$81)='A2. Rate Change &amp; Enrollment'!S188, "OK", "ERROR"))</f>
        <v>N/A</v>
      </c>
      <c r="BP188" t="str">
        <f>IF(ISBLANK('A2a.  Modified URRT Worksheet 1'!$G$82)=TRUE, "N/A", IF(S188*(1+'A2a.  Modified URRT Worksheet 1'!$G$82)='A2. Rate Change &amp; Enrollment'!T188, "OK", "ERROR"))</f>
        <v>N/A</v>
      </c>
      <c r="BQ188" t="str">
        <f>IF(ISBLANK('A2a.  Modified URRT Worksheet 1'!$G$83)=TRUE, "N/A", IF(T188*(1+'A2a.  Modified URRT Worksheet 1'!$G$83)='A2. Rate Change &amp; Enrollment'!U188, "OK", "ERROR"))</f>
        <v>N/A</v>
      </c>
      <c r="BR188" t="str">
        <f>IF(ISBLANK('A2a.  Modified URRT Worksheet 1'!$G$84)=TRUE, "N/A", IF(U188*(1+'A2a.  Modified URRT Worksheet 1'!$G$84)='A2. Rate Change &amp; Enrollment'!V188, "OK", "ERROR"))</f>
        <v>N/A</v>
      </c>
      <c r="BS188" t="str">
        <f>IF(ISBLANK('A2a.  Modified URRT Worksheet 1'!$G$85)=TRUE, "N/A", IF(V188*(1+'A2a.  Modified URRT Worksheet 1'!$G$85)='A2. Rate Change &amp; Enrollment'!W188, "OK", "ERROR"))</f>
        <v>N/A</v>
      </c>
      <c r="BT188" t="str">
        <f>IF(ISBLANK('A2a.  Modified URRT Worksheet 1'!$G$86)=TRUE, "N/A", IF(W188*(1+'A2a.  Modified URRT Worksheet 1'!$G$86)='A2. Rate Change &amp; Enrollment'!X188, "OK", "ERROR"))</f>
        <v>N/A</v>
      </c>
      <c r="BU188" t="str">
        <f>IF(ISBLANK('A2a.  Modified URRT Worksheet 1'!$G$87)=TRUE, "N/A", IF(X188*(1+'A2a.  Modified URRT Worksheet 1'!$G$87)='A2. Rate Change &amp; Enrollment'!Y188, "OK", "ERROR"))</f>
        <v>N/A</v>
      </c>
      <c r="BV188" t="str">
        <f>IF(ISBLANK('A2a.  Modified URRT Worksheet 1'!$G$88)=TRUE, "N/A", IF(Y188*(1+'A2a.  Modified URRT Worksheet 1'!$G$88)='A2. Rate Change &amp; Enrollment'!Z188, "OK", "ERROR"))</f>
        <v>N/A</v>
      </c>
      <c r="BW188" t="str">
        <f t="shared" si="43"/>
        <v>OK</v>
      </c>
      <c r="BY188" s="412">
        <f t="shared" si="44"/>
        <v>0</v>
      </c>
    </row>
    <row r="189" spans="1:77" x14ac:dyDescent="0.35">
      <c r="A189" t="s">
        <v>379</v>
      </c>
      <c r="B189" s="98"/>
      <c r="C189" s="98"/>
      <c r="D189" s="98"/>
      <c r="E189" s="135"/>
      <c r="F189" s="135"/>
      <c r="G189" s="135"/>
      <c r="I189" s="135"/>
      <c r="J189" s="135"/>
      <c r="K189" s="135"/>
      <c r="M189" s="131"/>
      <c r="N189" s="131"/>
      <c r="O189" s="131"/>
      <c r="P189" s="131"/>
      <c r="Q189" s="131"/>
      <c r="R189" s="131"/>
      <c r="S189" s="131"/>
      <c r="T189" s="131"/>
      <c r="U189" s="131"/>
      <c r="V189" s="131"/>
      <c r="W189" s="131"/>
      <c r="X189" s="131"/>
      <c r="Y189" s="131"/>
      <c r="Z189" s="131"/>
      <c r="AB189" s="142" t="e">
        <f t="shared" si="34"/>
        <v>#DIV/0!</v>
      </c>
      <c r="AC189" s="142" t="e">
        <f t="shared" si="35"/>
        <v>#DIV/0!</v>
      </c>
      <c r="AD189" s="6"/>
      <c r="AE189" s="88" t="e">
        <f t="shared" si="36"/>
        <v>#DIV/0!</v>
      </c>
      <c r="AF189" s="142" t="e">
        <f t="shared" si="37"/>
        <v>#DIV/0!</v>
      </c>
      <c r="AH189" s="12" t="e">
        <f t="shared" si="45"/>
        <v>#DIV/0!</v>
      </c>
      <c r="AI189" s="12" t="e">
        <f t="shared" si="46"/>
        <v>#DIV/0!</v>
      </c>
      <c r="AK189" s="409"/>
      <c r="AL189" s="409"/>
      <c r="AM189" s="409"/>
      <c r="AO189" s="177"/>
      <c r="AP189" s="177"/>
      <c r="AQ189" s="177"/>
      <c r="AR189" s="139"/>
      <c r="AS189" s="139"/>
      <c r="AT189" s="139"/>
      <c r="AU189" s="177"/>
      <c r="AV189" s="177"/>
      <c r="AX189" s="411">
        <f t="shared" si="38"/>
        <v>0</v>
      </c>
      <c r="AY189" s="80" t="str">
        <f t="shared" si="39"/>
        <v>OK</v>
      </c>
      <c r="BA189" s="94"/>
      <c r="BB189" s="291"/>
      <c r="BC189" s="94"/>
      <c r="BD189" s="229"/>
      <c r="BE189" s="356"/>
      <c r="BG189" s="6">
        <f t="shared" si="40"/>
        <v>0</v>
      </c>
      <c r="BH189" s="186" t="str">
        <f t="shared" si="41"/>
        <v>N/A</v>
      </c>
      <c r="BI189" s="6" t="str">
        <f t="shared" si="47"/>
        <v>N/A</v>
      </c>
      <c r="BJ189" t="e">
        <f t="shared" si="42"/>
        <v>#DIV/0!</v>
      </c>
      <c r="BL189" t="str">
        <f>IF(ISBLANK('A2a.  Modified URRT Worksheet 1'!$G$78)=TRUE, "N/A", IF(O189*(1+'A2a.  Modified URRT Worksheet 1'!$G$78)='A2. Rate Change &amp; Enrollment'!P189, "OK", "ERROR"))</f>
        <v>N/A</v>
      </c>
      <c r="BM189" t="str">
        <f>IF(ISBLANK('A2a.  Modified URRT Worksheet 1'!$G$79)=TRUE, "N/A", IF(P189*(1+'A2a.  Modified URRT Worksheet 1'!$G$79)='A2. Rate Change &amp; Enrollment'!Q189, "OK", "ERROR"))</f>
        <v>N/A</v>
      </c>
      <c r="BN189" t="str">
        <f>IF(ISBLANK('A2a.  Modified URRT Worksheet 1'!$G$80)=TRUE, "N/A", IF(Q189*(1+'A2a.  Modified URRT Worksheet 1'!$G$80)='A2. Rate Change &amp; Enrollment'!R189, "OK", "ERROR"))</f>
        <v>N/A</v>
      </c>
      <c r="BO189" t="str">
        <f>IF(ISBLANK('A2a.  Modified URRT Worksheet 1'!$G$81)=TRUE, "N/A", IF(R189*(1+'A2a.  Modified URRT Worksheet 1'!$G$81)='A2. Rate Change &amp; Enrollment'!S189, "OK", "ERROR"))</f>
        <v>N/A</v>
      </c>
      <c r="BP189" t="str">
        <f>IF(ISBLANK('A2a.  Modified URRT Worksheet 1'!$G$82)=TRUE, "N/A", IF(S189*(1+'A2a.  Modified URRT Worksheet 1'!$G$82)='A2. Rate Change &amp; Enrollment'!T189, "OK", "ERROR"))</f>
        <v>N/A</v>
      </c>
      <c r="BQ189" t="str">
        <f>IF(ISBLANK('A2a.  Modified URRT Worksheet 1'!$G$83)=TRUE, "N/A", IF(T189*(1+'A2a.  Modified URRT Worksheet 1'!$G$83)='A2. Rate Change &amp; Enrollment'!U189, "OK", "ERROR"))</f>
        <v>N/A</v>
      </c>
      <c r="BR189" t="str">
        <f>IF(ISBLANK('A2a.  Modified URRT Worksheet 1'!$G$84)=TRUE, "N/A", IF(U189*(1+'A2a.  Modified URRT Worksheet 1'!$G$84)='A2. Rate Change &amp; Enrollment'!V189, "OK", "ERROR"))</f>
        <v>N/A</v>
      </c>
      <c r="BS189" t="str">
        <f>IF(ISBLANK('A2a.  Modified URRT Worksheet 1'!$G$85)=TRUE, "N/A", IF(V189*(1+'A2a.  Modified URRT Worksheet 1'!$G$85)='A2. Rate Change &amp; Enrollment'!W189, "OK", "ERROR"))</f>
        <v>N/A</v>
      </c>
      <c r="BT189" t="str">
        <f>IF(ISBLANK('A2a.  Modified URRT Worksheet 1'!$G$86)=TRUE, "N/A", IF(W189*(1+'A2a.  Modified URRT Worksheet 1'!$G$86)='A2. Rate Change &amp; Enrollment'!X189, "OK", "ERROR"))</f>
        <v>N/A</v>
      </c>
      <c r="BU189" t="str">
        <f>IF(ISBLANK('A2a.  Modified URRT Worksheet 1'!$G$87)=TRUE, "N/A", IF(X189*(1+'A2a.  Modified URRT Worksheet 1'!$G$87)='A2. Rate Change &amp; Enrollment'!Y189, "OK", "ERROR"))</f>
        <v>N/A</v>
      </c>
      <c r="BV189" t="str">
        <f>IF(ISBLANK('A2a.  Modified URRT Worksheet 1'!$G$88)=TRUE, "N/A", IF(Y189*(1+'A2a.  Modified URRT Worksheet 1'!$G$88)='A2. Rate Change &amp; Enrollment'!Z189, "OK", "ERROR"))</f>
        <v>N/A</v>
      </c>
      <c r="BW189" t="str">
        <f t="shared" si="43"/>
        <v>OK</v>
      </c>
      <c r="BY189" s="412">
        <f t="shared" si="44"/>
        <v>0</v>
      </c>
    </row>
    <row r="190" spans="1:77" x14ac:dyDescent="0.35">
      <c r="A190" t="s">
        <v>380</v>
      </c>
      <c r="B190" s="98"/>
      <c r="C190" s="98"/>
      <c r="D190" s="98"/>
      <c r="E190" s="135"/>
      <c r="F190" s="135"/>
      <c r="G190" s="135"/>
      <c r="I190" s="135"/>
      <c r="J190" s="135"/>
      <c r="K190" s="135"/>
      <c r="M190" s="131"/>
      <c r="N190" s="131"/>
      <c r="O190" s="131"/>
      <c r="P190" s="131"/>
      <c r="Q190" s="131"/>
      <c r="R190" s="131"/>
      <c r="S190" s="131"/>
      <c r="T190" s="131"/>
      <c r="U190" s="131"/>
      <c r="V190" s="131"/>
      <c r="W190" s="131"/>
      <c r="X190" s="131"/>
      <c r="Y190" s="131"/>
      <c r="Z190" s="131"/>
      <c r="AB190" s="142" t="e">
        <f t="shared" si="34"/>
        <v>#DIV/0!</v>
      </c>
      <c r="AC190" s="142" t="e">
        <f t="shared" si="35"/>
        <v>#DIV/0!</v>
      </c>
      <c r="AD190" s="6"/>
      <c r="AE190" s="88" t="e">
        <f t="shared" si="36"/>
        <v>#DIV/0!</v>
      </c>
      <c r="AF190" s="142" t="e">
        <f t="shared" si="37"/>
        <v>#DIV/0!</v>
      </c>
      <c r="AH190" s="12" t="e">
        <f t="shared" si="45"/>
        <v>#DIV/0!</v>
      </c>
      <c r="AI190" s="12" t="e">
        <f t="shared" si="46"/>
        <v>#DIV/0!</v>
      </c>
      <c r="AK190" s="409"/>
      <c r="AL190" s="409"/>
      <c r="AM190" s="409"/>
      <c r="AO190" s="177"/>
      <c r="AP190" s="177"/>
      <c r="AQ190" s="177"/>
      <c r="AR190" s="139"/>
      <c r="AS190" s="139"/>
      <c r="AT190" s="139"/>
      <c r="AU190" s="177"/>
      <c r="AV190" s="177"/>
      <c r="AX190" s="411">
        <f t="shared" si="38"/>
        <v>0</v>
      </c>
      <c r="AY190" s="80" t="str">
        <f t="shared" si="39"/>
        <v>OK</v>
      </c>
      <c r="BA190" s="94"/>
      <c r="BB190" s="291"/>
      <c r="BC190" s="94"/>
      <c r="BD190" s="229"/>
      <c r="BE190" s="356"/>
      <c r="BG190" s="6">
        <f t="shared" si="40"/>
        <v>0</v>
      </c>
      <c r="BH190" s="186" t="str">
        <f t="shared" si="41"/>
        <v>N/A</v>
      </c>
      <c r="BI190" s="6" t="str">
        <f t="shared" si="47"/>
        <v>N/A</v>
      </c>
      <c r="BJ190" t="e">
        <f t="shared" si="42"/>
        <v>#DIV/0!</v>
      </c>
      <c r="BL190" t="str">
        <f>IF(ISBLANK('A2a.  Modified URRT Worksheet 1'!$G$78)=TRUE, "N/A", IF(O190*(1+'A2a.  Modified URRT Worksheet 1'!$G$78)='A2. Rate Change &amp; Enrollment'!P190, "OK", "ERROR"))</f>
        <v>N/A</v>
      </c>
      <c r="BM190" t="str">
        <f>IF(ISBLANK('A2a.  Modified URRT Worksheet 1'!$G$79)=TRUE, "N/A", IF(P190*(1+'A2a.  Modified URRT Worksheet 1'!$G$79)='A2. Rate Change &amp; Enrollment'!Q190, "OK", "ERROR"))</f>
        <v>N/A</v>
      </c>
      <c r="BN190" t="str">
        <f>IF(ISBLANK('A2a.  Modified URRT Worksheet 1'!$G$80)=TRUE, "N/A", IF(Q190*(1+'A2a.  Modified URRT Worksheet 1'!$G$80)='A2. Rate Change &amp; Enrollment'!R190, "OK", "ERROR"))</f>
        <v>N/A</v>
      </c>
      <c r="BO190" t="str">
        <f>IF(ISBLANK('A2a.  Modified URRT Worksheet 1'!$G$81)=TRUE, "N/A", IF(R190*(1+'A2a.  Modified URRT Worksheet 1'!$G$81)='A2. Rate Change &amp; Enrollment'!S190, "OK", "ERROR"))</f>
        <v>N/A</v>
      </c>
      <c r="BP190" t="str">
        <f>IF(ISBLANK('A2a.  Modified URRT Worksheet 1'!$G$82)=TRUE, "N/A", IF(S190*(1+'A2a.  Modified URRT Worksheet 1'!$G$82)='A2. Rate Change &amp; Enrollment'!T190, "OK", "ERROR"))</f>
        <v>N/A</v>
      </c>
      <c r="BQ190" t="str">
        <f>IF(ISBLANK('A2a.  Modified URRT Worksheet 1'!$G$83)=TRUE, "N/A", IF(T190*(1+'A2a.  Modified URRT Worksheet 1'!$G$83)='A2. Rate Change &amp; Enrollment'!U190, "OK", "ERROR"))</f>
        <v>N/A</v>
      </c>
      <c r="BR190" t="str">
        <f>IF(ISBLANK('A2a.  Modified URRT Worksheet 1'!$G$84)=TRUE, "N/A", IF(U190*(1+'A2a.  Modified URRT Worksheet 1'!$G$84)='A2. Rate Change &amp; Enrollment'!V190, "OK", "ERROR"))</f>
        <v>N/A</v>
      </c>
      <c r="BS190" t="str">
        <f>IF(ISBLANK('A2a.  Modified URRT Worksheet 1'!$G$85)=TRUE, "N/A", IF(V190*(1+'A2a.  Modified URRT Worksheet 1'!$G$85)='A2. Rate Change &amp; Enrollment'!W190, "OK", "ERROR"))</f>
        <v>N/A</v>
      </c>
      <c r="BT190" t="str">
        <f>IF(ISBLANK('A2a.  Modified URRT Worksheet 1'!$G$86)=TRUE, "N/A", IF(W190*(1+'A2a.  Modified URRT Worksheet 1'!$G$86)='A2. Rate Change &amp; Enrollment'!X190, "OK", "ERROR"))</f>
        <v>N/A</v>
      </c>
      <c r="BU190" t="str">
        <f>IF(ISBLANK('A2a.  Modified URRT Worksheet 1'!$G$87)=TRUE, "N/A", IF(X190*(1+'A2a.  Modified URRT Worksheet 1'!$G$87)='A2. Rate Change &amp; Enrollment'!Y190, "OK", "ERROR"))</f>
        <v>N/A</v>
      </c>
      <c r="BV190" t="str">
        <f>IF(ISBLANK('A2a.  Modified URRT Worksheet 1'!$G$88)=TRUE, "N/A", IF(Y190*(1+'A2a.  Modified URRT Worksheet 1'!$G$88)='A2. Rate Change &amp; Enrollment'!Z190, "OK", "ERROR"))</f>
        <v>N/A</v>
      </c>
      <c r="BW190" t="str">
        <f t="shared" si="43"/>
        <v>OK</v>
      </c>
      <c r="BY190" s="412">
        <f t="shared" si="44"/>
        <v>0</v>
      </c>
    </row>
    <row r="191" spans="1:77" x14ac:dyDescent="0.35">
      <c r="A191" t="s">
        <v>381</v>
      </c>
      <c r="B191" s="98"/>
      <c r="C191" s="98"/>
      <c r="D191" s="98"/>
      <c r="E191" s="135"/>
      <c r="F191" s="135"/>
      <c r="G191" s="135"/>
      <c r="I191" s="135"/>
      <c r="J191" s="135"/>
      <c r="K191" s="135"/>
      <c r="M191" s="131"/>
      <c r="N191" s="131"/>
      <c r="O191" s="131"/>
      <c r="P191" s="131"/>
      <c r="Q191" s="131"/>
      <c r="R191" s="131"/>
      <c r="S191" s="131"/>
      <c r="T191" s="131"/>
      <c r="U191" s="131"/>
      <c r="V191" s="131"/>
      <c r="W191" s="131"/>
      <c r="X191" s="131"/>
      <c r="Y191" s="131"/>
      <c r="Z191" s="131"/>
      <c r="AB191" s="142" t="e">
        <f t="shared" si="34"/>
        <v>#DIV/0!</v>
      </c>
      <c r="AC191" s="142" t="e">
        <f t="shared" si="35"/>
        <v>#DIV/0!</v>
      </c>
      <c r="AD191" s="6"/>
      <c r="AE191" s="88" t="e">
        <f t="shared" si="36"/>
        <v>#DIV/0!</v>
      </c>
      <c r="AF191" s="142" t="e">
        <f t="shared" si="37"/>
        <v>#DIV/0!</v>
      </c>
      <c r="AH191" s="12" t="e">
        <f t="shared" si="45"/>
        <v>#DIV/0!</v>
      </c>
      <c r="AI191" s="12" t="e">
        <f t="shared" si="46"/>
        <v>#DIV/0!</v>
      </c>
      <c r="AK191" s="409"/>
      <c r="AL191" s="409"/>
      <c r="AM191" s="409"/>
      <c r="AO191" s="177"/>
      <c r="AP191" s="177"/>
      <c r="AQ191" s="177"/>
      <c r="AR191" s="139"/>
      <c r="AS191" s="139"/>
      <c r="AT191" s="139"/>
      <c r="AU191" s="177"/>
      <c r="AV191" s="177"/>
      <c r="AX191" s="411">
        <f t="shared" si="38"/>
        <v>0</v>
      </c>
      <c r="AY191" s="80" t="str">
        <f t="shared" si="39"/>
        <v>OK</v>
      </c>
      <c r="BA191" s="94"/>
      <c r="BB191" s="291"/>
      <c r="BC191" s="94"/>
      <c r="BD191" s="229"/>
      <c r="BE191" s="356"/>
      <c r="BG191" s="6">
        <f t="shared" si="40"/>
        <v>0</v>
      </c>
      <c r="BH191" s="186" t="str">
        <f t="shared" si="41"/>
        <v>N/A</v>
      </c>
      <c r="BI191" s="6" t="str">
        <f t="shared" si="47"/>
        <v>N/A</v>
      </c>
      <c r="BJ191" t="e">
        <f t="shared" si="42"/>
        <v>#DIV/0!</v>
      </c>
      <c r="BL191" t="str">
        <f>IF(ISBLANK('A2a.  Modified URRT Worksheet 1'!$G$78)=TRUE, "N/A", IF(O191*(1+'A2a.  Modified URRT Worksheet 1'!$G$78)='A2. Rate Change &amp; Enrollment'!P191, "OK", "ERROR"))</f>
        <v>N/A</v>
      </c>
      <c r="BM191" t="str">
        <f>IF(ISBLANK('A2a.  Modified URRT Worksheet 1'!$G$79)=TRUE, "N/A", IF(P191*(1+'A2a.  Modified URRT Worksheet 1'!$G$79)='A2. Rate Change &amp; Enrollment'!Q191, "OK", "ERROR"))</f>
        <v>N/A</v>
      </c>
      <c r="BN191" t="str">
        <f>IF(ISBLANK('A2a.  Modified URRT Worksheet 1'!$G$80)=TRUE, "N/A", IF(Q191*(1+'A2a.  Modified URRT Worksheet 1'!$G$80)='A2. Rate Change &amp; Enrollment'!R191, "OK", "ERROR"))</f>
        <v>N/A</v>
      </c>
      <c r="BO191" t="str">
        <f>IF(ISBLANK('A2a.  Modified URRT Worksheet 1'!$G$81)=TRUE, "N/A", IF(R191*(1+'A2a.  Modified URRT Worksheet 1'!$G$81)='A2. Rate Change &amp; Enrollment'!S191, "OK", "ERROR"))</f>
        <v>N/A</v>
      </c>
      <c r="BP191" t="str">
        <f>IF(ISBLANK('A2a.  Modified URRT Worksheet 1'!$G$82)=TRUE, "N/A", IF(S191*(1+'A2a.  Modified URRT Worksheet 1'!$G$82)='A2. Rate Change &amp; Enrollment'!T191, "OK", "ERROR"))</f>
        <v>N/A</v>
      </c>
      <c r="BQ191" t="str">
        <f>IF(ISBLANK('A2a.  Modified URRT Worksheet 1'!$G$83)=TRUE, "N/A", IF(T191*(1+'A2a.  Modified URRT Worksheet 1'!$G$83)='A2. Rate Change &amp; Enrollment'!U191, "OK", "ERROR"))</f>
        <v>N/A</v>
      </c>
      <c r="BR191" t="str">
        <f>IF(ISBLANK('A2a.  Modified URRT Worksheet 1'!$G$84)=TRUE, "N/A", IF(U191*(1+'A2a.  Modified URRT Worksheet 1'!$G$84)='A2. Rate Change &amp; Enrollment'!V191, "OK", "ERROR"))</f>
        <v>N/A</v>
      </c>
      <c r="BS191" t="str">
        <f>IF(ISBLANK('A2a.  Modified URRT Worksheet 1'!$G$85)=TRUE, "N/A", IF(V191*(1+'A2a.  Modified URRT Worksheet 1'!$G$85)='A2. Rate Change &amp; Enrollment'!W191, "OK", "ERROR"))</f>
        <v>N/A</v>
      </c>
      <c r="BT191" t="str">
        <f>IF(ISBLANK('A2a.  Modified URRT Worksheet 1'!$G$86)=TRUE, "N/A", IF(W191*(1+'A2a.  Modified URRT Worksheet 1'!$G$86)='A2. Rate Change &amp; Enrollment'!X191, "OK", "ERROR"))</f>
        <v>N/A</v>
      </c>
      <c r="BU191" t="str">
        <f>IF(ISBLANK('A2a.  Modified URRT Worksheet 1'!$G$87)=TRUE, "N/A", IF(X191*(1+'A2a.  Modified URRT Worksheet 1'!$G$87)='A2. Rate Change &amp; Enrollment'!Y191, "OK", "ERROR"))</f>
        <v>N/A</v>
      </c>
      <c r="BV191" t="str">
        <f>IF(ISBLANK('A2a.  Modified URRT Worksheet 1'!$G$88)=TRUE, "N/A", IF(Y191*(1+'A2a.  Modified URRT Worksheet 1'!$G$88)='A2. Rate Change &amp; Enrollment'!Z191, "OK", "ERROR"))</f>
        <v>N/A</v>
      </c>
      <c r="BW191" t="str">
        <f t="shared" si="43"/>
        <v>OK</v>
      </c>
      <c r="BY191" s="412">
        <f t="shared" si="44"/>
        <v>0</v>
      </c>
    </row>
    <row r="192" spans="1:77" x14ac:dyDescent="0.35">
      <c r="A192" t="s">
        <v>382</v>
      </c>
      <c r="B192" s="98"/>
      <c r="C192" s="98"/>
      <c r="D192" s="98"/>
      <c r="E192" s="135"/>
      <c r="F192" s="135"/>
      <c r="G192" s="135"/>
      <c r="I192" s="135"/>
      <c r="J192" s="135"/>
      <c r="K192" s="135"/>
      <c r="M192" s="131"/>
      <c r="N192" s="131"/>
      <c r="O192" s="131"/>
      <c r="P192" s="131"/>
      <c r="Q192" s="131"/>
      <c r="R192" s="131"/>
      <c r="S192" s="131"/>
      <c r="T192" s="131"/>
      <c r="U192" s="131"/>
      <c r="V192" s="131"/>
      <c r="W192" s="131"/>
      <c r="X192" s="131"/>
      <c r="Y192" s="131"/>
      <c r="Z192" s="131"/>
      <c r="AB192" s="142" t="e">
        <f t="shared" si="34"/>
        <v>#DIV/0!</v>
      </c>
      <c r="AC192" s="142" t="e">
        <f t="shared" si="35"/>
        <v>#DIV/0!</v>
      </c>
      <c r="AD192" s="6"/>
      <c r="AE192" s="88" t="e">
        <f t="shared" si="36"/>
        <v>#DIV/0!</v>
      </c>
      <c r="AF192" s="142" t="e">
        <f t="shared" si="37"/>
        <v>#DIV/0!</v>
      </c>
      <c r="AH192" s="12" t="e">
        <f t="shared" si="45"/>
        <v>#DIV/0!</v>
      </c>
      <c r="AI192" s="12" t="e">
        <f t="shared" si="46"/>
        <v>#DIV/0!</v>
      </c>
      <c r="AK192" s="409"/>
      <c r="AL192" s="409"/>
      <c r="AM192" s="409"/>
      <c r="AO192" s="177"/>
      <c r="AP192" s="177"/>
      <c r="AQ192" s="177"/>
      <c r="AR192" s="139"/>
      <c r="AS192" s="139"/>
      <c r="AT192" s="139"/>
      <c r="AU192" s="177"/>
      <c r="AV192" s="177"/>
      <c r="AX192" s="411">
        <f t="shared" si="38"/>
        <v>0</v>
      </c>
      <c r="AY192" s="80" t="str">
        <f t="shared" si="39"/>
        <v>OK</v>
      </c>
      <c r="BA192" s="94"/>
      <c r="BB192" s="291"/>
      <c r="BC192" s="94"/>
      <c r="BD192" s="229"/>
      <c r="BE192" s="356"/>
      <c r="BG192" s="6">
        <f t="shared" si="40"/>
        <v>0</v>
      </c>
      <c r="BH192" s="186" t="str">
        <f t="shared" si="41"/>
        <v>N/A</v>
      </c>
      <c r="BI192" s="6" t="str">
        <f t="shared" si="47"/>
        <v>N/A</v>
      </c>
      <c r="BJ192" t="e">
        <f t="shared" si="42"/>
        <v>#DIV/0!</v>
      </c>
      <c r="BL192" t="str">
        <f>IF(ISBLANK('A2a.  Modified URRT Worksheet 1'!$G$78)=TRUE, "N/A", IF(O192*(1+'A2a.  Modified URRT Worksheet 1'!$G$78)='A2. Rate Change &amp; Enrollment'!P192, "OK", "ERROR"))</f>
        <v>N/A</v>
      </c>
      <c r="BM192" t="str">
        <f>IF(ISBLANK('A2a.  Modified URRT Worksheet 1'!$G$79)=TRUE, "N/A", IF(P192*(1+'A2a.  Modified URRT Worksheet 1'!$G$79)='A2. Rate Change &amp; Enrollment'!Q192, "OK", "ERROR"))</f>
        <v>N/A</v>
      </c>
      <c r="BN192" t="str">
        <f>IF(ISBLANK('A2a.  Modified URRT Worksheet 1'!$G$80)=TRUE, "N/A", IF(Q192*(1+'A2a.  Modified URRT Worksheet 1'!$G$80)='A2. Rate Change &amp; Enrollment'!R192, "OK", "ERROR"))</f>
        <v>N/A</v>
      </c>
      <c r="BO192" t="str">
        <f>IF(ISBLANK('A2a.  Modified URRT Worksheet 1'!$G$81)=TRUE, "N/A", IF(R192*(1+'A2a.  Modified URRT Worksheet 1'!$G$81)='A2. Rate Change &amp; Enrollment'!S192, "OK", "ERROR"))</f>
        <v>N/A</v>
      </c>
      <c r="BP192" t="str">
        <f>IF(ISBLANK('A2a.  Modified URRT Worksheet 1'!$G$82)=TRUE, "N/A", IF(S192*(1+'A2a.  Modified URRT Worksheet 1'!$G$82)='A2. Rate Change &amp; Enrollment'!T192, "OK", "ERROR"))</f>
        <v>N/A</v>
      </c>
      <c r="BQ192" t="str">
        <f>IF(ISBLANK('A2a.  Modified URRT Worksheet 1'!$G$83)=TRUE, "N/A", IF(T192*(1+'A2a.  Modified URRT Worksheet 1'!$G$83)='A2. Rate Change &amp; Enrollment'!U192, "OK", "ERROR"))</f>
        <v>N/A</v>
      </c>
      <c r="BR192" t="str">
        <f>IF(ISBLANK('A2a.  Modified URRT Worksheet 1'!$G$84)=TRUE, "N/A", IF(U192*(1+'A2a.  Modified URRT Worksheet 1'!$G$84)='A2. Rate Change &amp; Enrollment'!V192, "OK", "ERROR"))</f>
        <v>N/A</v>
      </c>
      <c r="BS192" t="str">
        <f>IF(ISBLANK('A2a.  Modified URRT Worksheet 1'!$G$85)=TRUE, "N/A", IF(V192*(1+'A2a.  Modified URRT Worksheet 1'!$G$85)='A2. Rate Change &amp; Enrollment'!W192, "OK", "ERROR"))</f>
        <v>N/A</v>
      </c>
      <c r="BT192" t="str">
        <f>IF(ISBLANK('A2a.  Modified URRT Worksheet 1'!$G$86)=TRUE, "N/A", IF(W192*(1+'A2a.  Modified URRT Worksheet 1'!$G$86)='A2. Rate Change &amp; Enrollment'!X192, "OK", "ERROR"))</f>
        <v>N/A</v>
      </c>
      <c r="BU192" t="str">
        <f>IF(ISBLANK('A2a.  Modified URRT Worksheet 1'!$G$87)=TRUE, "N/A", IF(X192*(1+'A2a.  Modified URRT Worksheet 1'!$G$87)='A2. Rate Change &amp; Enrollment'!Y192, "OK", "ERROR"))</f>
        <v>N/A</v>
      </c>
      <c r="BV192" t="str">
        <f>IF(ISBLANK('A2a.  Modified URRT Worksheet 1'!$G$88)=TRUE, "N/A", IF(Y192*(1+'A2a.  Modified URRT Worksheet 1'!$G$88)='A2. Rate Change &amp; Enrollment'!Z192, "OK", "ERROR"))</f>
        <v>N/A</v>
      </c>
      <c r="BW192" t="str">
        <f t="shared" si="43"/>
        <v>OK</v>
      </c>
      <c r="BY192" s="412">
        <f t="shared" si="44"/>
        <v>0</v>
      </c>
    </row>
    <row r="193" spans="1:77" x14ac:dyDescent="0.35">
      <c r="A193" t="s">
        <v>383</v>
      </c>
      <c r="B193" s="98"/>
      <c r="C193" s="98"/>
      <c r="D193" s="98"/>
      <c r="E193" s="135"/>
      <c r="F193" s="135"/>
      <c r="G193" s="135"/>
      <c r="I193" s="135"/>
      <c r="J193" s="135"/>
      <c r="K193" s="135"/>
      <c r="M193" s="131"/>
      <c r="N193" s="131"/>
      <c r="O193" s="131"/>
      <c r="P193" s="131"/>
      <c r="Q193" s="131"/>
      <c r="R193" s="131"/>
      <c r="S193" s="131"/>
      <c r="T193" s="131"/>
      <c r="U193" s="131"/>
      <c r="V193" s="131"/>
      <c r="W193" s="131"/>
      <c r="X193" s="131"/>
      <c r="Y193" s="131"/>
      <c r="Z193" s="131"/>
      <c r="AB193" s="142" t="e">
        <f t="shared" si="34"/>
        <v>#DIV/0!</v>
      </c>
      <c r="AC193" s="142" t="e">
        <f t="shared" si="35"/>
        <v>#DIV/0!</v>
      </c>
      <c r="AD193" s="6"/>
      <c r="AE193" s="88" t="e">
        <f t="shared" si="36"/>
        <v>#DIV/0!</v>
      </c>
      <c r="AF193" s="142" t="e">
        <f t="shared" si="37"/>
        <v>#DIV/0!</v>
      </c>
      <c r="AH193" s="12" t="e">
        <f t="shared" si="45"/>
        <v>#DIV/0!</v>
      </c>
      <c r="AI193" s="12" t="e">
        <f t="shared" si="46"/>
        <v>#DIV/0!</v>
      </c>
      <c r="AK193" s="409"/>
      <c r="AL193" s="409"/>
      <c r="AM193" s="409"/>
      <c r="AO193" s="177"/>
      <c r="AP193" s="177"/>
      <c r="AQ193" s="177"/>
      <c r="AR193" s="139"/>
      <c r="AS193" s="139"/>
      <c r="AT193" s="139"/>
      <c r="AU193" s="177"/>
      <c r="AV193" s="177"/>
      <c r="AX193" s="411">
        <f t="shared" si="38"/>
        <v>0</v>
      </c>
      <c r="AY193" s="80" t="str">
        <f t="shared" si="39"/>
        <v>OK</v>
      </c>
      <c r="BA193" s="94"/>
      <c r="BB193" s="291"/>
      <c r="BC193" s="94"/>
      <c r="BD193" s="229"/>
      <c r="BE193" s="356"/>
      <c r="BG193" s="6">
        <f t="shared" si="40"/>
        <v>0</v>
      </c>
      <c r="BH193" s="186" t="str">
        <f t="shared" si="41"/>
        <v>N/A</v>
      </c>
      <c r="BI193" s="6" t="str">
        <f t="shared" si="47"/>
        <v>N/A</v>
      </c>
      <c r="BJ193" t="e">
        <f t="shared" si="42"/>
        <v>#DIV/0!</v>
      </c>
      <c r="BL193" t="str">
        <f>IF(ISBLANK('A2a.  Modified URRT Worksheet 1'!$G$78)=TRUE, "N/A", IF(O193*(1+'A2a.  Modified URRT Worksheet 1'!$G$78)='A2. Rate Change &amp; Enrollment'!P193, "OK", "ERROR"))</f>
        <v>N/A</v>
      </c>
      <c r="BM193" t="str">
        <f>IF(ISBLANK('A2a.  Modified URRT Worksheet 1'!$G$79)=TRUE, "N/A", IF(P193*(1+'A2a.  Modified URRT Worksheet 1'!$G$79)='A2. Rate Change &amp; Enrollment'!Q193, "OK", "ERROR"))</f>
        <v>N/A</v>
      </c>
      <c r="BN193" t="str">
        <f>IF(ISBLANK('A2a.  Modified URRT Worksheet 1'!$G$80)=TRUE, "N/A", IF(Q193*(1+'A2a.  Modified URRT Worksheet 1'!$G$80)='A2. Rate Change &amp; Enrollment'!R193, "OK", "ERROR"))</f>
        <v>N/A</v>
      </c>
      <c r="BO193" t="str">
        <f>IF(ISBLANK('A2a.  Modified URRT Worksheet 1'!$G$81)=TRUE, "N/A", IF(R193*(1+'A2a.  Modified URRT Worksheet 1'!$G$81)='A2. Rate Change &amp; Enrollment'!S193, "OK", "ERROR"))</f>
        <v>N/A</v>
      </c>
      <c r="BP193" t="str">
        <f>IF(ISBLANK('A2a.  Modified URRT Worksheet 1'!$G$82)=TRUE, "N/A", IF(S193*(1+'A2a.  Modified URRT Worksheet 1'!$G$82)='A2. Rate Change &amp; Enrollment'!T193, "OK", "ERROR"))</f>
        <v>N/A</v>
      </c>
      <c r="BQ193" t="str">
        <f>IF(ISBLANK('A2a.  Modified URRT Worksheet 1'!$G$83)=TRUE, "N/A", IF(T193*(1+'A2a.  Modified URRT Worksheet 1'!$G$83)='A2. Rate Change &amp; Enrollment'!U193, "OK", "ERROR"))</f>
        <v>N/A</v>
      </c>
      <c r="BR193" t="str">
        <f>IF(ISBLANK('A2a.  Modified URRT Worksheet 1'!$G$84)=TRUE, "N/A", IF(U193*(1+'A2a.  Modified URRT Worksheet 1'!$G$84)='A2. Rate Change &amp; Enrollment'!V193, "OK", "ERROR"))</f>
        <v>N/A</v>
      </c>
      <c r="BS193" t="str">
        <f>IF(ISBLANK('A2a.  Modified URRT Worksheet 1'!$G$85)=TRUE, "N/A", IF(V193*(1+'A2a.  Modified URRT Worksheet 1'!$G$85)='A2. Rate Change &amp; Enrollment'!W193, "OK", "ERROR"))</f>
        <v>N/A</v>
      </c>
      <c r="BT193" t="str">
        <f>IF(ISBLANK('A2a.  Modified URRT Worksheet 1'!$G$86)=TRUE, "N/A", IF(W193*(1+'A2a.  Modified URRT Worksheet 1'!$G$86)='A2. Rate Change &amp; Enrollment'!X193, "OK", "ERROR"))</f>
        <v>N/A</v>
      </c>
      <c r="BU193" t="str">
        <f>IF(ISBLANK('A2a.  Modified URRT Worksheet 1'!$G$87)=TRUE, "N/A", IF(X193*(1+'A2a.  Modified URRT Worksheet 1'!$G$87)='A2. Rate Change &amp; Enrollment'!Y193, "OK", "ERROR"))</f>
        <v>N/A</v>
      </c>
      <c r="BV193" t="str">
        <f>IF(ISBLANK('A2a.  Modified URRT Worksheet 1'!$G$88)=TRUE, "N/A", IF(Y193*(1+'A2a.  Modified URRT Worksheet 1'!$G$88)='A2. Rate Change &amp; Enrollment'!Z193, "OK", "ERROR"))</f>
        <v>N/A</v>
      </c>
      <c r="BW193" t="str">
        <f t="shared" si="43"/>
        <v>OK</v>
      </c>
      <c r="BY193" s="412">
        <f t="shared" si="44"/>
        <v>0</v>
      </c>
    </row>
    <row r="194" spans="1:77" x14ac:dyDescent="0.35">
      <c r="A194" t="s">
        <v>384</v>
      </c>
      <c r="B194" s="98"/>
      <c r="C194" s="98"/>
      <c r="D194" s="98"/>
      <c r="E194" s="135"/>
      <c r="F194" s="135"/>
      <c r="G194" s="135"/>
      <c r="I194" s="135"/>
      <c r="J194" s="135"/>
      <c r="K194" s="135"/>
      <c r="M194" s="131"/>
      <c r="N194" s="131"/>
      <c r="O194" s="131"/>
      <c r="P194" s="131"/>
      <c r="Q194" s="131"/>
      <c r="R194" s="131"/>
      <c r="S194" s="131"/>
      <c r="T194" s="131"/>
      <c r="U194" s="131"/>
      <c r="V194" s="131"/>
      <c r="W194" s="131"/>
      <c r="X194" s="131"/>
      <c r="Y194" s="131"/>
      <c r="Z194" s="131"/>
      <c r="AB194" s="142" t="e">
        <f t="shared" si="34"/>
        <v>#DIV/0!</v>
      </c>
      <c r="AC194" s="142" t="e">
        <f t="shared" si="35"/>
        <v>#DIV/0!</v>
      </c>
      <c r="AD194" s="6"/>
      <c r="AE194" s="88" t="e">
        <f t="shared" si="36"/>
        <v>#DIV/0!</v>
      </c>
      <c r="AF194" s="142" t="e">
        <f t="shared" si="37"/>
        <v>#DIV/0!</v>
      </c>
      <c r="AH194" s="12" t="e">
        <f t="shared" si="45"/>
        <v>#DIV/0!</v>
      </c>
      <c r="AI194" s="12" t="e">
        <f t="shared" si="46"/>
        <v>#DIV/0!</v>
      </c>
      <c r="AK194" s="409"/>
      <c r="AL194" s="409"/>
      <c r="AM194" s="409"/>
      <c r="AO194" s="177"/>
      <c r="AP194" s="177"/>
      <c r="AQ194" s="177"/>
      <c r="AR194" s="139"/>
      <c r="AS194" s="139"/>
      <c r="AT194" s="139"/>
      <c r="AU194" s="177"/>
      <c r="AV194" s="177"/>
      <c r="AX194" s="411">
        <f t="shared" si="38"/>
        <v>0</v>
      </c>
      <c r="AY194" s="80" t="str">
        <f t="shared" si="39"/>
        <v>OK</v>
      </c>
      <c r="BA194" s="94"/>
      <c r="BB194" s="291"/>
      <c r="BC194" s="94"/>
      <c r="BD194" s="229"/>
      <c r="BE194" s="356"/>
      <c r="BG194" s="6">
        <f t="shared" si="40"/>
        <v>0</v>
      </c>
      <c r="BH194" s="186" t="str">
        <f t="shared" si="41"/>
        <v>N/A</v>
      </c>
      <c r="BI194" s="6" t="str">
        <f t="shared" si="47"/>
        <v>N/A</v>
      </c>
      <c r="BJ194" t="e">
        <f t="shared" si="42"/>
        <v>#DIV/0!</v>
      </c>
      <c r="BL194" t="str">
        <f>IF(ISBLANK('A2a.  Modified URRT Worksheet 1'!$G$78)=TRUE, "N/A", IF(O194*(1+'A2a.  Modified URRT Worksheet 1'!$G$78)='A2. Rate Change &amp; Enrollment'!P194, "OK", "ERROR"))</f>
        <v>N/A</v>
      </c>
      <c r="BM194" t="str">
        <f>IF(ISBLANK('A2a.  Modified URRT Worksheet 1'!$G$79)=TRUE, "N/A", IF(P194*(1+'A2a.  Modified URRT Worksheet 1'!$G$79)='A2. Rate Change &amp; Enrollment'!Q194, "OK", "ERROR"))</f>
        <v>N/A</v>
      </c>
      <c r="BN194" t="str">
        <f>IF(ISBLANK('A2a.  Modified URRT Worksheet 1'!$G$80)=TRUE, "N/A", IF(Q194*(1+'A2a.  Modified URRT Worksheet 1'!$G$80)='A2. Rate Change &amp; Enrollment'!R194, "OK", "ERROR"))</f>
        <v>N/A</v>
      </c>
      <c r="BO194" t="str">
        <f>IF(ISBLANK('A2a.  Modified URRT Worksheet 1'!$G$81)=TRUE, "N/A", IF(R194*(1+'A2a.  Modified URRT Worksheet 1'!$G$81)='A2. Rate Change &amp; Enrollment'!S194, "OK", "ERROR"))</f>
        <v>N/A</v>
      </c>
      <c r="BP194" t="str">
        <f>IF(ISBLANK('A2a.  Modified URRT Worksheet 1'!$G$82)=TRUE, "N/A", IF(S194*(1+'A2a.  Modified URRT Worksheet 1'!$G$82)='A2. Rate Change &amp; Enrollment'!T194, "OK", "ERROR"))</f>
        <v>N/A</v>
      </c>
      <c r="BQ194" t="str">
        <f>IF(ISBLANK('A2a.  Modified URRT Worksheet 1'!$G$83)=TRUE, "N/A", IF(T194*(1+'A2a.  Modified URRT Worksheet 1'!$G$83)='A2. Rate Change &amp; Enrollment'!U194, "OK", "ERROR"))</f>
        <v>N/A</v>
      </c>
      <c r="BR194" t="str">
        <f>IF(ISBLANK('A2a.  Modified URRT Worksheet 1'!$G$84)=TRUE, "N/A", IF(U194*(1+'A2a.  Modified URRT Worksheet 1'!$G$84)='A2. Rate Change &amp; Enrollment'!V194, "OK", "ERROR"))</f>
        <v>N/A</v>
      </c>
      <c r="BS194" t="str">
        <f>IF(ISBLANK('A2a.  Modified URRT Worksheet 1'!$G$85)=TRUE, "N/A", IF(V194*(1+'A2a.  Modified URRT Worksheet 1'!$G$85)='A2. Rate Change &amp; Enrollment'!W194, "OK", "ERROR"))</f>
        <v>N/A</v>
      </c>
      <c r="BT194" t="str">
        <f>IF(ISBLANK('A2a.  Modified URRT Worksheet 1'!$G$86)=TRUE, "N/A", IF(W194*(1+'A2a.  Modified URRT Worksheet 1'!$G$86)='A2. Rate Change &amp; Enrollment'!X194, "OK", "ERROR"))</f>
        <v>N/A</v>
      </c>
      <c r="BU194" t="str">
        <f>IF(ISBLANK('A2a.  Modified URRT Worksheet 1'!$G$87)=TRUE, "N/A", IF(X194*(1+'A2a.  Modified URRT Worksheet 1'!$G$87)='A2. Rate Change &amp; Enrollment'!Y194, "OK", "ERROR"))</f>
        <v>N/A</v>
      </c>
      <c r="BV194" t="str">
        <f>IF(ISBLANK('A2a.  Modified URRT Worksheet 1'!$G$88)=TRUE, "N/A", IF(Y194*(1+'A2a.  Modified URRT Worksheet 1'!$G$88)='A2. Rate Change &amp; Enrollment'!Z194, "OK", "ERROR"))</f>
        <v>N/A</v>
      </c>
      <c r="BW194" t="str">
        <f t="shared" si="43"/>
        <v>OK</v>
      </c>
      <c r="BY194" s="412">
        <f t="shared" si="44"/>
        <v>0</v>
      </c>
    </row>
    <row r="195" spans="1:77" x14ac:dyDescent="0.35">
      <c r="A195" t="s">
        <v>385</v>
      </c>
      <c r="B195" s="98"/>
      <c r="C195" s="98"/>
      <c r="D195" s="98"/>
      <c r="E195" s="135"/>
      <c r="F195" s="135"/>
      <c r="G195" s="135"/>
      <c r="I195" s="135"/>
      <c r="J195" s="135"/>
      <c r="K195" s="135"/>
      <c r="M195" s="131"/>
      <c r="N195" s="131"/>
      <c r="O195" s="131"/>
      <c r="P195" s="131"/>
      <c r="Q195" s="131"/>
      <c r="R195" s="131"/>
      <c r="S195" s="131"/>
      <c r="T195" s="131"/>
      <c r="U195" s="131"/>
      <c r="V195" s="131"/>
      <c r="W195" s="131"/>
      <c r="X195" s="131"/>
      <c r="Y195" s="131"/>
      <c r="Z195" s="131"/>
      <c r="AB195" s="142" t="e">
        <f t="shared" si="34"/>
        <v>#DIV/0!</v>
      </c>
      <c r="AC195" s="142" t="e">
        <f t="shared" si="35"/>
        <v>#DIV/0!</v>
      </c>
      <c r="AD195" s="6"/>
      <c r="AE195" s="88" t="e">
        <f t="shared" si="36"/>
        <v>#DIV/0!</v>
      </c>
      <c r="AF195" s="142" t="e">
        <f t="shared" si="37"/>
        <v>#DIV/0!</v>
      </c>
      <c r="AH195" s="12" t="e">
        <f t="shared" si="45"/>
        <v>#DIV/0!</v>
      </c>
      <c r="AI195" s="12" t="e">
        <f t="shared" si="46"/>
        <v>#DIV/0!</v>
      </c>
      <c r="AK195" s="409"/>
      <c r="AL195" s="409"/>
      <c r="AM195" s="409"/>
      <c r="AO195" s="177"/>
      <c r="AP195" s="177"/>
      <c r="AQ195" s="177"/>
      <c r="AR195" s="139"/>
      <c r="AS195" s="139"/>
      <c r="AT195" s="139"/>
      <c r="AU195" s="177"/>
      <c r="AV195" s="177"/>
      <c r="AX195" s="411">
        <f t="shared" si="38"/>
        <v>0</v>
      </c>
      <c r="AY195" s="80" t="str">
        <f t="shared" si="39"/>
        <v>OK</v>
      </c>
      <c r="BA195" s="94"/>
      <c r="BB195" s="291"/>
      <c r="BC195" s="94"/>
      <c r="BD195" s="229"/>
      <c r="BE195" s="356"/>
      <c r="BG195" s="6">
        <f t="shared" si="40"/>
        <v>0</v>
      </c>
      <c r="BH195" s="186" t="str">
        <f t="shared" si="41"/>
        <v>N/A</v>
      </c>
      <c r="BI195" s="6" t="str">
        <f t="shared" si="47"/>
        <v>N/A</v>
      </c>
      <c r="BJ195" t="e">
        <f t="shared" si="42"/>
        <v>#DIV/0!</v>
      </c>
      <c r="BL195" t="str">
        <f>IF(ISBLANK('A2a.  Modified URRT Worksheet 1'!$G$78)=TRUE, "N/A", IF(O195*(1+'A2a.  Modified URRT Worksheet 1'!$G$78)='A2. Rate Change &amp; Enrollment'!P195, "OK", "ERROR"))</f>
        <v>N/A</v>
      </c>
      <c r="BM195" t="str">
        <f>IF(ISBLANK('A2a.  Modified URRT Worksheet 1'!$G$79)=TRUE, "N/A", IF(P195*(1+'A2a.  Modified URRT Worksheet 1'!$G$79)='A2. Rate Change &amp; Enrollment'!Q195, "OK", "ERROR"))</f>
        <v>N/A</v>
      </c>
      <c r="BN195" t="str">
        <f>IF(ISBLANK('A2a.  Modified URRT Worksheet 1'!$G$80)=TRUE, "N/A", IF(Q195*(1+'A2a.  Modified URRT Worksheet 1'!$G$80)='A2. Rate Change &amp; Enrollment'!R195, "OK", "ERROR"))</f>
        <v>N/A</v>
      </c>
      <c r="BO195" t="str">
        <f>IF(ISBLANK('A2a.  Modified URRT Worksheet 1'!$G$81)=TRUE, "N/A", IF(R195*(1+'A2a.  Modified URRT Worksheet 1'!$G$81)='A2. Rate Change &amp; Enrollment'!S195, "OK", "ERROR"))</f>
        <v>N/A</v>
      </c>
      <c r="BP195" t="str">
        <f>IF(ISBLANK('A2a.  Modified URRT Worksheet 1'!$G$82)=TRUE, "N/A", IF(S195*(1+'A2a.  Modified URRT Worksheet 1'!$G$82)='A2. Rate Change &amp; Enrollment'!T195, "OK", "ERROR"))</f>
        <v>N/A</v>
      </c>
      <c r="BQ195" t="str">
        <f>IF(ISBLANK('A2a.  Modified URRT Worksheet 1'!$G$83)=TRUE, "N/A", IF(T195*(1+'A2a.  Modified URRT Worksheet 1'!$G$83)='A2. Rate Change &amp; Enrollment'!U195, "OK", "ERROR"))</f>
        <v>N/A</v>
      </c>
      <c r="BR195" t="str">
        <f>IF(ISBLANK('A2a.  Modified URRT Worksheet 1'!$G$84)=TRUE, "N/A", IF(U195*(1+'A2a.  Modified URRT Worksheet 1'!$G$84)='A2. Rate Change &amp; Enrollment'!V195, "OK", "ERROR"))</f>
        <v>N/A</v>
      </c>
      <c r="BS195" t="str">
        <f>IF(ISBLANK('A2a.  Modified URRT Worksheet 1'!$G$85)=TRUE, "N/A", IF(V195*(1+'A2a.  Modified URRT Worksheet 1'!$G$85)='A2. Rate Change &amp; Enrollment'!W195, "OK", "ERROR"))</f>
        <v>N/A</v>
      </c>
      <c r="BT195" t="str">
        <f>IF(ISBLANK('A2a.  Modified URRT Worksheet 1'!$G$86)=TRUE, "N/A", IF(W195*(1+'A2a.  Modified URRT Worksheet 1'!$G$86)='A2. Rate Change &amp; Enrollment'!X195, "OK", "ERROR"))</f>
        <v>N/A</v>
      </c>
      <c r="BU195" t="str">
        <f>IF(ISBLANK('A2a.  Modified URRT Worksheet 1'!$G$87)=TRUE, "N/A", IF(X195*(1+'A2a.  Modified URRT Worksheet 1'!$G$87)='A2. Rate Change &amp; Enrollment'!Y195, "OK", "ERROR"))</f>
        <v>N/A</v>
      </c>
      <c r="BV195" t="str">
        <f>IF(ISBLANK('A2a.  Modified URRT Worksheet 1'!$G$88)=TRUE, "N/A", IF(Y195*(1+'A2a.  Modified URRT Worksheet 1'!$G$88)='A2. Rate Change &amp; Enrollment'!Z195, "OK", "ERROR"))</f>
        <v>N/A</v>
      </c>
      <c r="BW195" t="str">
        <f t="shared" si="43"/>
        <v>OK</v>
      </c>
      <c r="BY195" s="412">
        <f t="shared" si="44"/>
        <v>0</v>
      </c>
    </row>
    <row r="196" spans="1:77" x14ac:dyDescent="0.35">
      <c r="A196" t="s">
        <v>386</v>
      </c>
      <c r="B196" s="98"/>
      <c r="C196" s="98"/>
      <c r="D196" s="98"/>
      <c r="E196" s="135"/>
      <c r="F196" s="135"/>
      <c r="G196" s="135"/>
      <c r="I196" s="135"/>
      <c r="J196" s="135"/>
      <c r="K196" s="135"/>
      <c r="M196" s="131"/>
      <c r="N196" s="131"/>
      <c r="O196" s="131"/>
      <c r="P196" s="131"/>
      <c r="Q196" s="131"/>
      <c r="R196" s="131"/>
      <c r="S196" s="131"/>
      <c r="T196" s="131"/>
      <c r="U196" s="131"/>
      <c r="V196" s="131"/>
      <c r="W196" s="131"/>
      <c r="X196" s="131"/>
      <c r="Y196" s="131"/>
      <c r="Z196" s="131"/>
      <c r="AB196" s="142" t="e">
        <f t="shared" si="34"/>
        <v>#DIV/0!</v>
      </c>
      <c r="AC196" s="142" t="e">
        <f t="shared" si="35"/>
        <v>#DIV/0!</v>
      </c>
      <c r="AD196" s="6"/>
      <c r="AE196" s="88" t="e">
        <f t="shared" si="36"/>
        <v>#DIV/0!</v>
      </c>
      <c r="AF196" s="142" t="e">
        <f t="shared" si="37"/>
        <v>#DIV/0!</v>
      </c>
      <c r="AH196" s="12" t="e">
        <f t="shared" si="45"/>
        <v>#DIV/0!</v>
      </c>
      <c r="AI196" s="12" t="e">
        <f t="shared" si="46"/>
        <v>#DIV/0!</v>
      </c>
      <c r="AK196" s="409"/>
      <c r="AL196" s="409"/>
      <c r="AM196" s="409"/>
      <c r="AO196" s="177"/>
      <c r="AP196" s="177"/>
      <c r="AQ196" s="177"/>
      <c r="AR196" s="139"/>
      <c r="AS196" s="139"/>
      <c r="AT196" s="139"/>
      <c r="AU196" s="177"/>
      <c r="AV196" s="177"/>
      <c r="AX196" s="411">
        <f t="shared" si="38"/>
        <v>0</v>
      </c>
      <c r="AY196" s="80" t="str">
        <f t="shared" si="39"/>
        <v>OK</v>
      </c>
      <c r="BA196" s="94"/>
      <c r="BB196" s="291"/>
      <c r="BC196" s="94"/>
      <c r="BD196" s="229"/>
      <c r="BE196" s="356"/>
      <c r="BG196" s="6">
        <f t="shared" si="40"/>
        <v>0</v>
      </c>
      <c r="BH196" s="186" t="str">
        <f t="shared" si="41"/>
        <v>N/A</v>
      </c>
      <c r="BI196" s="6" t="str">
        <f t="shared" si="47"/>
        <v>N/A</v>
      </c>
      <c r="BJ196" t="e">
        <f t="shared" si="42"/>
        <v>#DIV/0!</v>
      </c>
      <c r="BL196" t="str">
        <f>IF(ISBLANK('A2a.  Modified URRT Worksheet 1'!$G$78)=TRUE, "N/A", IF(O196*(1+'A2a.  Modified URRT Worksheet 1'!$G$78)='A2. Rate Change &amp; Enrollment'!P196, "OK", "ERROR"))</f>
        <v>N/A</v>
      </c>
      <c r="BM196" t="str">
        <f>IF(ISBLANK('A2a.  Modified URRT Worksheet 1'!$G$79)=TRUE, "N/A", IF(P196*(1+'A2a.  Modified URRT Worksheet 1'!$G$79)='A2. Rate Change &amp; Enrollment'!Q196, "OK", "ERROR"))</f>
        <v>N/A</v>
      </c>
      <c r="BN196" t="str">
        <f>IF(ISBLANK('A2a.  Modified URRT Worksheet 1'!$G$80)=TRUE, "N/A", IF(Q196*(1+'A2a.  Modified URRT Worksheet 1'!$G$80)='A2. Rate Change &amp; Enrollment'!R196, "OK", "ERROR"))</f>
        <v>N/A</v>
      </c>
      <c r="BO196" t="str">
        <f>IF(ISBLANK('A2a.  Modified URRT Worksheet 1'!$G$81)=TRUE, "N/A", IF(R196*(1+'A2a.  Modified URRT Worksheet 1'!$G$81)='A2. Rate Change &amp; Enrollment'!S196, "OK", "ERROR"))</f>
        <v>N/A</v>
      </c>
      <c r="BP196" t="str">
        <f>IF(ISBLANK('A2a.  Modified URRT Worksheet 1'!$G$82)=TRUE, "N/A", IF(S196*(1+'A2a.  Modified URRT Worksheet 1'!$G$82)='A2. Rate Change &amp; Enrollment'!T196, "OK", "ERROR"))</f>
        <v>N/A</v>
      </c>
      <c r="BQ196" t="str">
        <f>IF(ISBLANK('A2a.  Modified URRT Worksheet 1'!$G$83)=TRUE, "N/A", IF(T196*(1+'A2a.  Modified URRT Worksheet 1'!$G$83)='A2. Rate Change &amp; Enrollment'!U196, "OK", "ERROR"))</f>
        <v>N/A</v>
      </c>
      <c r="BR196" t="str">
        <f>IF(ISBLANK('A2a.  Modified URRT Worksheet 1'!$G$84)=TRUE, "N/A", IF(U196*(1+'A2a.  Modified URRT Worksheet 1'!$G$84)='A2. Rate Change &amp; Enrollment'!V196, "OK", "ERROR"))</f>
        <v>N/A</v>
      </c>
      <c r="BS196" t="str">
        <f>IF(ISBLANK('A2a.  Modified URRT Worksheet 1'!$G$85)=TRUE, "N/A", IF(V196*(1+'A2a.  Modified URRT Worksheet 1'!$G$85)='A2. Rate Change &amp; Enrollment'!W196, "OK", "ERROR"))</f>
        <v>N/A</v>
      </c>
      <c r="BT196" t="str">
        <f>IF(ISBLANK('A2a.  Modified URRT Worksheet 1'!$G$86)=TRUE, "N/A", IF(W196*(1+'A2a.  Modified URRT Worksheet 1'!$G$86)='A2. Rate Change &amp; Enrollment'!X196, "OK", "ERROR"))</f>
        <v>N/A</v>
      </c>
      <c r="BU196" t="str">
        <f>IF(ISBLANK('A2a.  Modified URRT Worksheet 1'!$G$87)=TRUE, "N/A", IF(X196*(1+'A2a.  Modified URRT Worksheet 1'!$G$87)='A2. Rate Change &amp; Enrollment'!Y196, "OK", "ERROR"))</f>
        <v>N/A</v>
      </c>
      <c r="BV196" t="str">
        <f>IF(ISBLANK('A2a.  Modified URRT Worksheet 1'!$G$88)=TRUE, "N/A", IF(Y196*(1+'A2a.  Modified URRT Worksheet 1'!$G$88)='A2. Rate Change &amp; Enrollment'!Z196, "OK", "ERROR"))</f>
        <v>N/A</v>
      </c>
      <c r="BW196" t="str">
        <f t="shared" si="43"/>
        <v>OK</v>
      </c>
      <c r="BY196" s="412">
        <f t="shared" si="44"/>
        <v>0</v>
      </c>
    </row>
    <row r="197" spans="1:77" x14ac:dyDescent="0.35">
      <c r="A197" t="s">
        <v>387</v>
      </c>
      <c r="B197" s="98"/>
      <c r="C197" s="98"/>
      <c r="D197" s="98"/>
      <c r="E197" s="135"/>
      <c r="F197" s="135"/>
      <c r="G197" s="135"/>
      <c r="I197" s="135"/>
      <c r="J197" s="135"/>
      <c r="K197" s="135"/>
      <c r="M197" s="131"/>
      <c r="N197" s="131"/>
      <c r="O197" s="131"/>
      <c r="P197" s="131"/>
      <c r="Q197" s="131"/>
      <c r="R197" s="131"/>
      <c r="S197" s="131"/>
      <c r="T197" s="131"/>
      <c r="U197" s="131"/>
      <c r="V197" s="131"/>
      <c r="W197" s="131"/>
      <c r="X197" s="131"/>
      <c r="Y197" s="131"/>
      <c r="Z197" s="131"/>
      <c r="AB197" s="142" t="e">
        <f t="shared" si="34"/>
        <v>#DIV/0!</v>
      </c>
      <c r="AC197" s="142" t="e">
        <f t="shared" si="35"/>
        <v>#DIV/0!</v>
      </c>
      <c r="AD197" s="6"/>
      <c r="AE197" s="88" t="e">
        <f t="shared" si="36"/>
        <v>#DIV/0!</v>
      </c>
      <c r="AF197" s="142" t="e">
        <f t="shared" si="37"/>
        <v>#DIV/0!</v>
      </c>
      <c r="AH197" s="12" t="e">
        <f t="shared" si="45"/>
        <v>#DIV/0!</v>
      </c>
      <c r="AI197" s="12" t="e">
        <f t="shared" si="46"/>
        <v>#DIV/0!</v>
      </c>
      <c r="AK197" s="409"/>
      <c r="AL197" s="409"/>
      <c r="AM197" s="409"/>
      <c r="AO197" s="177"/>
      <c r="AP197" s="177"/>
      <c r="AQ197" s="177"/>
      <c r="AR197" s="139"/>
      <c r="AS197" s="139"/>
      <c r="AT197" s="139"/>
      <c r="AU197" s="177"/>
      <c r="AV197" s="177"/>
      <c r="AX197" s="411">
        <f t="shared" si="38"/>
        <v>0</v>
      </c>
      <c r="AY197" s="80" t="str">
        <f t="shared" si="39"/>
        <v>OK</v>
      </c>
      <c r="BA197" s="94"/>
      <c r="BB197" s="291"/>
      <c r="BC197" s="94"/>
      <c r="BD197" s="229"/>
      <c r="BE197" s="356"/>
      <c r="BG197" s="6">
        <f t="shared" si="40"/>
        <v>0</v>
      </c>
      <c r="BH197" s="186" t="str">
        <f t="shared" si="41"/>
        <v>N/A</v>
      </c>
      <c r="BI197" s="6" t="str">
        <f t="shared" si="47"/>
        <v>N/A</v>
      </c>
      <c r="BJ197" t="e">
        <f t="shared" si="42"/>
        <v>#DIV/0!</v>
      </c>
      <c r="BL197" t="str">
        <f>IF(ISBLANK('A2a.  Modified URRT Worksheet 1'!$G$78)=TRUE, "N/A", IF(O197*(1+'A2a.  Modified URRT Worksheet 1'!$G$78)='A2. Rate Change &amp; Enrollment'!P197, "OK", "ERROR"))</f>
        <v>N/A</v>
      </c>
      <c r="BM197" t="str">
        <f>IF(ISBLANK('A2a.  Modified URRT Worksheet 1'!$G$79)=TRUE, "N/A", IF(P197*(1+'A2a.  Modified URRT Worksheet 1'!$G$79)='A2. Rate Change &amp; Enrollment'!Q197, "OK", "ERROR"))</f>
        <v>N/A</v>
      </c>
      <c r="BN197" t="str">
        <f>IF(ISBLANK('A2a.  Modified URRT Worksheet 1'!$G$80)=TRUE, "N/A", IF(Q197*(1+'A2a.  Modified URRT Worksheet 1'!$G$80)='A2. Rate Change &amp; Enrollment'!R197, "OK", "ERROR"))</f>
        <v>N/A</v>
      </c>
      <c r="BO197" t="str">
        <f>IF(ISBLANK('A2a.  Modified URRT Worksheet 1'!$G$81)=TRUE, "N/A", IF(R197*(1+'A2a.  Modified URRT Worksheet 1'!$G$81)='A2. Rate Change &amp; Enrollment'!S197, "OK", "ERROR"))</f>
        <v>N/A</v>
      </c>
      <c r="BP197" t="str">
        <f>IF(ISBLANK('A2a.  Modified URRT Worksheet 1'!$G$82)=TRUE, "N/A", IF(S197*(1+'A2a.  Modified URRT Worksheet 1'!$G$82)='A2. Rate Change &amp; Enrollment'!T197, "OK", "ERROR"))</f>
        <v>N/A</v>
      </c>
      <c r="BQ197" t="str">
        <f>IF(ISBLANK('A2a.  Modified URRT Worksheet 1'!$G$83)=TRUE, "N/A", IF(T197*(1+'A2a.  Modified URRT Worksheet 1'!$G$83)='A2. Rate Change &amp; Enrollment'!U197, "OK", "ERROR"))</f>
        <v>N/A</v>
      </c>
      <c r="BR197" t="str">
        <f>IF(ISBLANK('A2a.  Modified URRT Worksheet 1'!$G$84)=TRUE, "N/A", IF(U197*(1+'A2a.  Modified URRT Worksheet 1'!$G$84)='A2. Rate Change &amp; Enrollment'!V197, "OK", "ERROR"))</f>
        <v>N/A</v>
      </c>
      <c r="BS197" t="str">
        <f>IF(ISBLANK('A2a.  Modified URRT Worksheet 1'!$G$85)=TRUE, "N/A", IF(V197*(1+'A2a.  Modified URRT Worksheet 1'!$G$85)='A2. Rate Change &amp; Enrollment'!W197, "OK", "ERROR"))</f>
        <v>N/A</v>
      </c>
      <c r="BT197" t="str">
        <f>IF(ISBLANK('A2a.  Modified URRT Worksheet 1'!$G$86)=TRUE, "N/A", IF(W197*(1+'A2a.  Modified URRT Worksheet 1'!$G$86)='A2. Rate Change &amp; Enrollment'!X197, "OK", "ERROR"))</f>
        <v>N/A</v>
      </c>
      <c r="BU197" t="str">
        <f>IF(ISBLANK('A2a.  Modified URRT Worksheet 1'!$G$87)=TRUE, "N/A", IF(X197*(1+'A2a.  Modified URRT Worksheet 1'!$G$87)='A2. Rate Change &amp; Enrollment'!Y197, "OK", "ERROR"))</f>
        <v>N/A</v>
      </c>
      <c r="BV197" t="str">
        <f>IF(ISBLANK('A2a.  Modified URRT Worksheet 1'!$G$88)=TRUE, "N/A", IF(Y197*(1+'A2a.  Modified URRT Worksheet 1'!$G$88)='A2. Rate Change &amp; Enrollment'!Z197, "OK", "ERROR"))</f>
        <v>N/A</v>
      </c>
      <c r="BW197" t="str">
        <f t="shared" si="43"/>
        <v>OK</v>
      </c>
      <c r="BY197" s="412">
        <f t="shared" si="44"/>
        <v>0</v>
      </c>
    </row>
    <row r="198" spans="1:77" x14ac:dyDescent="0.35">
      <c r="A198" t="s">
        <v>388</v>
      </c>
      <c r="B198" s="98"/>
      <c r="C198" s="98"/>
      <c r="D198" s="98"/>
      <c r="E198" s="135"/>
      <c r="F198" s="135"/>
      <c r="G198" s="135"/>
      <c r="I198" s="135"/>
      <c r="J198" s="135"/>
      <c r="K198" s="135"/>
      <c r="M198" s="131"/>
      <c r="N198" s="131"/>
      <c r="O198" s="131"/>
      <c r="P198" s="131"/>
      <c r="Q198" s="131"/>
      <c r="R198" s="131"/>
      <c r="S198" s="131"/>
      <c r="T198" s="131"/>
      <c r="U198" s="131"/>
      <c r="V198" s="131"/>
      <c r="W198" s="131"/>
      <c r="X198" s="131"/>
      <c r="Y198" s="131"/>
      <c r="Z198" s="131"/>
      <c r="AB198" s="142" t="e">
        <f t="shared" si="34"/>
        <v>#DIV/0!</v>
      </c>
      <c r="AC198" s="142" t="e">
        <f t="shared" si="35"/>
        <v>#DIV/0!</v>
      </c>
      <c r="AD198" s="6"/>
      <c r="AE198" s="88" t="e">
        <f t="shared" si="36"/>
        <v>#DIV/0!</v>
      </c>
      <c r="AF198" s="142" t="e">
        <f t="shared" si="37"/>
        <v>#DIV/0!</v>
      </c>
      <c r="AH198" s="12" t="e">
        <f t="shared" si="45"/>
        <v>#DIV/0!</v>
      </c>
      <c r="AI198" s="12" t="e">
        <f t="shared" si="46"/>
        <v>#DIV/0!</v>
      </c>
      <c r="AK198" s="409"/>
      <c r="AL198" s="409"/>
      <c r="AM198" s="409"/>
      <c r="AO198" s="177"/>
      <c r="AP198" s="177"/>
      <c r="AQ198" s="177"/>
      <c r="AR198" s="139"/>
      <c r="AS198" s="139"/>
      <c r="AT198" s="139"/>
      <c r="AU198" s="177"/>
      <c r="AV198" s="177"/>
      <c r="AX198" s="411">
        <f t="shared" si="38"/>
        <v>0</v>
      </c>
      <c r="AY198" s="80" t="str">
        <f t="shared" si="39"/>
        <v>OK</v>
      </c>
      <c r="BA198" s="94"/>
      <c r="BB198" s="291"/>
      <c r="BC198" s="94"/>
      <c r="BD198" s="229"/>
      <c r="BE198" s="356"/>
      <c r="BG198" s="6">
        <f t="shared" si="40"/>
        <v>0</v>
      </c>
      <c r="BH198" s="186" t="str">
        <f t="shared" si="41"/>
        <v>N/A</v>
      </c>
      <c r="BI198" s="6" t="str">
        <f t="shared" si="47"/>
        <v>N/A</v>
      </c>
      <c r="BJ198" t="e">
        <f t="shared" si="42"/>
        <v>#DIV/0!</v>
      </c>
      <c r="BL198" t="str">
        <f>IF(ISBLANK('A2a.  Modified URRT Worksheet 1'!$G$78)=TRUE, "N/A", IF(O198*(1+'A2a.  Modified URRT Worksheet 1'!$G$78)='A2. Rate Change &amp; Enrollment'!P198, "OK", "ERROR"))</f>
        <v>N/A</v>
      </c>
      <c r="BM198" t="str">
        <f>IF(ISBLANK('A2a.  Modified URRT Worksheet 1'!$G$79)=TRUE, "N/A", IF(P198*(1+'A2a.  Modified URRT Worksheet 1'!$G$79)='A2. Rate Change &amp; Enrollment'!Q198, "OK", "ERROR"))</f>
        <v>N/A</v>
      </c>
      <c r="BN198" t="str">
        <f>IF(ISBLANK('A2a.  Modified URRT Worksheet 1'!$G$80)=TRUE, "N/A", IF(Q198*(1+'A2a.  Modified URRT Worksheet 1'!$G$80)='A2. Rate Change &amp; Enrollment'!R198, "OK", "ERROR"))</f>
        <v>N/A</v>
      </c>
      <c r="BO198" t="str">
        <f>IF(ISBLANK('A2a.  Modified URRT Worksheet 1'!$G$81)=TRUE, "N/A", IF(R198*(1+'A2a.  Modified URRT Worksheet 1'!$G$81)='A2. Rate Change &amp; Enrollment'!S198, "OK", "ERROR"))</f>
        <v>N/A</v>
      </c>
      <c r="BP198" t="str">
        <f>IF(ISBLANK('A2a.  Modified URRT Worksheet 1'!$G$82)=TRUE, "N/A", IF(S198*(1+'A2a.  Modified URRT Worksheet 1'!$G$82)='A2. Rate Change &amp; Enrollment'!T198, "OK", "ERROR"))</f>
        <v>N/A</v>
      </c>
      <c r="BQ198" t="str">
        <f>IF(ISBLANK('A2a.  Modified URRT Worksheet 1'!$G$83)=TRUE, "N/A", IF(T198*(1+'A2a.  Modified URRT Worksheet 1'!$G$83)='A2. Rate Change &amp; Enrollment'!U198, "OK", "ERROR"))</f>
        <v>N/A</v>
      </c>
      <c r="BR198" t="str">
        <f>IF(ISBLANK('A2a.  Modified URRT Worksheet 1'!$G$84)=TRUE, "N/A", IF(U198*(1+'A2a.  Modified URRT Worksheet 1'!$G$84)='A2. Rate Change &amp; Enrollment'!V198, "OK", "ERROR"))</f>
        <v>N/A</v>
      </c>
      <c r="BS198" t="str">
        <f>IF(ISBLANK('A2a.  Modified URRT Worksheet 1'!$G$85)=TRUE, "N/A", IF(V198*(1+'A2a.  Modified URRT Worksheet 1'!$G$85)='A2. Rate Change &amp; Enrollment'!W198, "OK", "ERROR"))</f>
        <v>N/A</v>
      </c>
      <c r="BT198" t="str">
        <f>IF(ISBLANK('A2a.  Modified URRT Worksheet 1'!$G$86)=TRUE, "N/A", IF(W198*(1+'A2a.  Modified URRT Worksheet 1'!$G$86)='A2. Rate Change &amp; Enrollment'!X198, "OK", "ERROR"))</f>
        <v>N/A</v>
      </c>
      <c r="BU198" t="str">
        <f>IF(ISBLANK('A2a.  Modified URRT Worksheet 1'!$G$87)=TRUE, "N/A", IF(X198*(1+'A2a.  Modified URRT Worksheet 1'!$G$87)='A2. Rate Change &amp; Enrollment'!Y198, "OK", "ERROR"))</f>
        <v>N/A</v>
      </c>
      <c r="BV198" t="str">
        <f>IF(ISBLANK('A2a.  Modified URRT Worksheet 1'!$G$88)=TRUE, "N/A", IF(Y198*(1+'A2a.  Modified URRT Worksheet 1'!$G$88)='A2. Rate Change &amp; Enrollment'!Z198, "OK", "ERROR"))</f>
        <v>N/A</v>
      </c>
      <c r="BW198" t="str">
        <f t="shared" si="43"/>
        <v>OK</v>
      </c>
      <c r="BY198" s="412">
        <f t="shared" si="44"/>
        <v>0</v>
      </c>
    </row>
    <row r="199" spans="1:77" x14ac:dyDescent="0.35">
      <c r="A199" t="s">
        <v>389</v>
      </c>
      <c r="B199" s="98"/>
      <c r="C199" s="98"/>
      <c r="D199" s="98"/>
      <c r="E199" s="135"/>
      <c r="F199" s="135"/>
      <c r="G199" s="135"/>
      <c r="I199" s="135"/>
      <c r="J199" s="135"/>
      <c r="K199" s="135"/>
      <c r="M199" s="131"/>
      <c r="N199" s="131"/>
      <c r="O199" s="131"/>
      <c r="P199" s="131"/>
      <c r="Q199" s="131"/>
      <c r="R199" s="131"/>
      <c r="S199" s="131"/>
      <c r="T199" s="131"/>
      <c r="U199" s="131"/>
      <c r="V199" s="131"/>
      <c r="W199" s="131"/>
      <c r="X199" s="131"/>
      <c r="Y199" s="131"/>
      <c r="Z199" s="131"/>
      <c r="AB199" s="142" t="e">
        <f t="shared" si="34"/>
        <v>#DIV/0!</v>
      </c>
      <c r="AC199" s="142" t="e">
        <f t="shared" si="35"/>
        <v>#DIV/0!</v>
      </c>
      <c r="AD199" s="6"/>
      <c r="AE199" s="88" t="e">
        <f t="shared" si="36"/>
        <v>#DIV/0!</v>
      </c>
      <c r="AF199" s="142" t="e">
        <f t="shared" si="37"/>
        <v>#DIV/0!</v>
      </c>
      <c r="AH199" s="12" t="e">
        <f t="shared" si="45"/>
        <v>#DIV/0!</v>
      </c>
      <c r="AI199" s="12" t="e">
        <f t="shared" si="46"/>
        <v>#DIV/0!</v>
      </c>
      <c r="AK199" s="409"/>
      <c r="AL199" s="409"/>
      <c r="AM199" s="409"/>
      <c r="AO199" s="177"/>
      <c r="AP199" s="177"/>
      <c r="AQ199" s="177"/>
      <c r="AR199" s="139"/>
      <c r="AS199" s="139"/>
      <c r="AT199" s="139"/>
      <c r="AU199" s="177"/>
      <c r="AV199" s="177"/>
      <c r="AX199" s="411">
        <f t="shared" si="38"/>
        <v>0</v>
      </c>
      <c r="AY199" s="80" t="str">
        <f t="shared" si="39"/>
        <v>OK</v>
      </c>
      <c r="BA199" s="94"/>
      <c r="BB199" s="291"/>
      <c r="BC199" s="94"/>
      <c r="BD199" s="229"/>
      <c r="BE199" s="356"/>
      <c r="BG199" s="6">
        <f t="shared" si="40"/>
        <v>0</v>
      </c>
      <c r="BH199" s="186" t="str">
        <f t="shared" si="41"/>
        <v>N/A</v>
      </c>
      <c r="BI199" s="6" t="str">
        <f t="shared" si="47"/>
        <v>N/A</v>
      </c>
      <c r="BJ199" t="e">
        <f t="shared" si="42"/>
        <v>#DIV/0!</v>
      </c>
      <c r="BL199" t="str">
        <f>IF(ISBLANK('A2a.  Modified URRT Worksheet 1'!$G$78)=TRUE, "N/A", IF(O199*(1+'A2a.  Modified URRT Worksheet 1'!$G$78)='A2. Rate Change &amp; Enrollment'!P199, "OK", "ERROR"))</f>
        <v>N/A</v>
      </c>
      <c r="BM199" t="str">
        <f>IF(ISBLANK('A2a.  Modified URRT Worksheet 1'!$G$79)=TRUE, "N/A", IF(P199*(1+'A2a.  Modified URRT Worksheet 1'!$G$79)='A2. Rate Change &amp; Enrollment'!Q199, "OK", "ERROR"))</f>
        <v>N/A</v>
      </c>
      <c r="BN199" t="str">
        <f>IF(ISBLANK('A2a.  Modified URRT Worksheet 1'!$G$80)=TRUE, "N/A", IF(Q199*(1+'A2a.  Modified URRT Worksheet 1'!$G$80)='A2. Rate Change &amp; Enrollment'!R199, "OK", "ERROR"))</f>
        <v>N/A</v>
      </c>
      <c r="BO199" t="str">
        <f>IF(ISBLANK('A2a.  Modified URRT Worksheet 1'!$G$81)=TRUE, "N/A", IF(R199*(1+'A2a.  Modified URRT Worksheet 1'!$G$81)='A2. Rate Change &amp; Enrollment'!S199, "OK", "ERROR"))</f>
        <v>N/A</v>
      </c>
      <c r="BP199" t="str">
        <f>IF(ISBLANK('A2a.  Modified URRT Worksheet 1'!$G$82)=TRUE, "N/A", IF(S199*(1+'A2a.  Modified URRT Worksheet 1'!$G$82)='A2. Rate Change &amp; Enrollment'!T199, "OK", "ERROR"))</f>
        <v>N/A</v>
      </c>
      <c r="BQ199" t="str">
        <f>IF(ISBLANK('A2a.  Modified URRT Worksheet 1'!$G$83)=TRUE, "N/A", IF(T199*(1+'A2a.  Modified URRT Worksheet 1'!$G$83)='A2. Rate Change &amp; Enrollment'!U199, "OK", "ERROR"))</f>
        <v>N/A</v>
      </c>
      <c r="BR199" t="str">
        <f>IF(ISBLANK('A2a.  Modified URRT Worksheet 1'!$G$84)=TRUE, "N/A", IF(U199*(1+'A2a.  Modified URRT Worksheet 1'!$G$84)='A2. Rate Change &amp; Enrollment'!V199, "OK", "ERROR"))</f>
        <v>N/A</v>
      </c>
      <c r="BS199" t="str">
        <f>IF(ISBLANK('A2a.  Modified URRT Worksheet 1'!$G$85)=TRUE, "N/A", IF(V199*(1+'A2a.  Modified URRT Worksheet 1'!$G$85)='A2. Rate Change &amp; Enrollment'!W199, "OK", "ERROR"))</f>
        <v>N/A</v>
      </c>
      <c r="BT199" t="str">
        <f>IF(ISBLANK('A2a.  Modified URRT Worksheet 1'!$G$86)=TRUE, "N/A", IF(W199*(1+'A2a.  Modified URRT Worksheet 1'!$G$86)='A2. Rate Change &amp; Enrollment'!X199, "OK", "ERROR"))</f>
        <v>N/A</v>
      </c>
      <c r="BU199" t="str">
        <f>IF(ISBLANK('A2a.  Modified URRT Worksheet 1'!$G$87)=TRUE, "N/A", IF(X199*(1+'A2a.  Modified URRT Worksheet 1'!$G$87)='A2. Rate Change &amp; Enrollment'!Y199, "OK", "ERROR"))</f>
        <v>N/A</v>
      </c>
      <c r="BV199" t="str">
        <f>IF(ISBLANK('A2a.  Modified URRT Worksheet 1'!$G$88)=TRUE, "N/A", IF(Y199*(1+'A2a.  Modified URRT Worksheet 1'!$G$88)='A2. Rate Change &amp; Enrollment'!Z199, "OK", "ERROR"))</f>
        <v>N/A</v>
      </c>
      <c r="BW199" t="str">
        <f t="shared" si="43"/>
        <v>OK</v>
      </c>
      <c r="BY199" s="412">
        <f t="shared" si="44"/>
        <v>0</v>
      </c>
    </row>
    <row r="200" spans="1:77" x14ac:dyDescent="0.35">
      <c r="A200" t="s">
        <v>390</v>
      </c>
      <c r="B200" s="98"/>
      <c r="C200" s="98"/>
      <c r="D200" s="98"/>
      <c r="E200" s="135"/>
      <c r="F200" s="135"/>
      <c r="G200" s="135"/>
      <c r="I200" s="135"/>
      <c r="J200" s="135"/>
      <c r="K200" s="135"/>
      <c r="M200" s="131"/>
      <c r="N200" s="131"/>
      <c r="O200" s="131"/>
      <c r="P200" s="131"/>
      <c r="Q200" s="131"/>
      <c r="R200" s="131"/>
      <c r="S200" s="131"/>
      <c r="T200" s="131"/>
      <c r="U200" s="131"/>
      <c r="V200" s="131"/>
      <c r="W200" s="131"/>
      <c r="X200" s="131"/>
      <c r="Y200" s="131"/>
      <c r="Z200" s="131"/>
      <c r="AB200" s="142" t="e">
        <f t="shared" si="34"/>
        <v>#DIV/0!</v>
      </c>
      <c r="AC200" s="142" t="e">
        <f t="shared" si="35"/>
        <v>#DIV/0!</v>
      </c>
      <c r="AD200" s="6"/>
      <c r="AE200" s="88" t="e">
        <f t="shared" si="36"/>
        <v>#DIV/0!</v>
      </c>
      <c r="AF200" s="142" t="e">
        <f t="shared" si="37"/>
        <v>#DIV/0!</v>
      </c>
      <c r="AH200" s="12" t="e">
        <f t="shared" si="45"/>
        <v>#DIV/0!</v>
      </c>
      <c r="AI200" s="12" t="e">
        <f t="shared" si="46"/>
        <v>#DIV/0!</v>
      </c>
      <c r="AK200" s="409"/>
      <c r="AL200" s="409"/>
      <c r="AM200" s="409"/>
      <c r="AO200" s="177"/>
      <c r="AP200" s="177"/>
      <c r="AQ200" s="177"/>
      <c r="AR200" s="139"/>
      <c r="AS200" s="139"/>
      <c r="AT200" s="139"/>
      <c r="AU200" s="177"/>
      <c r="AV200" s="177"/>
      <c r="AX200" s="411">
        <f t="shared" si="38"/>
        <v>0</v>
      </c>
      <c r="AY200" s="80" t="str">
        <f t="shared" si="39"/>
        <v>OK</v>
      </c>
      <c r="BA200" s="94"/>
      <c r="BB200" s="291"/>
      <c r="BC200" s="94"/>
      <c r="BD200" s="229"/>
      <c r="BE200" s="356"/>
      <c r="BG200" s="6">
        <f t="shared" si="40"/>
        <v>0</v>
      </c>
      <c r="BH200" s="186" t="str">
        <f t="shared" si="41"/>
        <v>N/A</v>
      </c>
      <c r="BI200" s="6" t="str">
        <f t="shared" si="47"/>
        <v>N/A</v>
      </c>
      <c r="BJ200" t="e">
        <f t="shared" si="42"/>
        <v>#DIV/0!</v>
      </c>
      <c r="BL200" t="str">
        <f>IF(ISBLANK('A2a.  Modified URRT Worksheet 1'!$G$78)=TRUE, "N/A", IF(O200*(1+'A2a.  Modified URRT Worksheet 1'!$G$78)='A2. Rate Change &amp; Enrollment'!P200, "OK", "ERROR"))</f>
        <v>N/A</v>
      </c>
      <c r="BM200" t="str">
        <f>IF(ISBLANK('A2a.  Modified URRT Worksheet 1'!$G$79)=TRUE, "N/A", IF(P200*(1+'A2a.  Modified URRT Worksheet 1'!$G$79)='A2. Rate Change &amp; Enrollment'!Q200, "OK", "ERROR"))</f>
        <v>N/A</v>
      </c>
      <c r="BN200" t="str">
        <f>IF(ISBLANK('A2a.  Modified URRT Worksheet 1'!$G$80)=TRUE, "N/A", IF(Q200*(1+'A2a.  Modified URRT Worksheet 1'!$G$80)='A2. Rate Change &amp; Enrollment'!R200, "OK", "ERROR"))</f>
        <v>N/A</v>
      </c>
      <c r="BO200" t="str">
        <f>IF(ISBLANK('A2a.  Modified URRT Worksheet 1'!$G$81)=TRUE, "N/A", IF(R200*(1+'A2a.  Modified URRT Worksheet 1'!$G$81)='A2. Rate Change &amp; Enrollment'!S200, "OK", "ERROR"))</f>
        <v>N/A</v>
      </c>
      <c r="BP200" t="str">
        <f>IF(ISBLANK('A2a.  Modified URRT Worksheet 1'!$G$82)=TRUE, "N/A", IF(S200*(1+'A2a.  Modified URRT Worksheet 1'!$G$82)='A2. Rate Change &amp; Enrollment'!T200, "OK", "ERROR"))</f>
        <v>N/A</v>
      </c>
      <c r="BQ200" t="str">
        <f>IF(ISBLANK('A2a.  Modified URRT Worksheet 1'!$G$83)=TRUE, "N/A", IF(T200*(1+'A2a.  Modified URRT Worksheet 1'!$G$83)='A2. Rate Change &amp; Enrollment'!U200, "OK", "ERROR"))</f>
        <v>N/A</v>
      </c>
      <c r="BR200" t="str">
        <f>IF(ISBLANK('A2a.  Modified URRT Worksheet 1'!$G$84)=TRUE, "N/A", IF(U200*(1+'A2a.  Modified URRT Worksheet 1'!$G$84)='A2. Rate Change &amp; Enrollment'!V200, "OK", "ERROR"))</f>
        <v>N/A</v>
      </c>
      <c r="BS200" t="str">
        <f>IF(ISBLANK('A2a.  Modified URRT Worksheet 1'!$G$85)=TRUE, "N/A", IF(V200*(1+'A2a.  Modified URRT Worksheet 1'!$G$85)='A2. Rate Change &amp; Enrollment'!W200, "OK", "ERROR"))</f>
        <v>N/A</v>
      </c>
      <c r="BT200" t="str">
        <f>IF(ISBLANK('A2a.  Modified URRT Worksheet 1'!$G$86)=TRUE, "N/A", IF(W200*(1+'A2a.  Modified URRT Worksheet 1'!$G$86)='A2. Rate Change &amp; Enrollment'!X200, "OK", "ERROR"))</f>
        <v>N/A</v>
      </c>
      <c r="BU200" t="str">
        <f>IF(ISBLANK('A2a.  Modified URRT Worksheet 1'!$G$87)=TRUE, "N/A", IF(X200*(1+'A2a.  Modified URRT Worksheet 1'!$G$87)='A2. Rate Change &amp; Enrollment'!Y200, "OK", "ERROR"))</f>
        <v>N/A</v>
      </c>
      <c r="BV200" t="str">
        <f>IF(ISBLANK('A2a.  Modified URRT Worksheet 1'!$G$88)=TRUE, "N/A", IF(Y200*(1+'A2a.  Modified URRT Worksheet 1'!$G$88)='A2. Rate Change &amp; Enrollment'!Z200, "OK", "ERROR"))</f>
        <v>N/A</v>
      </c>
      <c r="BW200" t="str">
        <f t="shared" si="43"/>
        <v>OK</v>
      </c>
      <c r="BY200" s="412">
        <f t="shared" si="44"/>
        <v>0</v>
      </c>
    </row>
    <row r="201" spans="1:77" x14ac:dyDescent="0.35">
      <c r="A201" t="s">
        <v>391</v>
      </c>
      <c r="B201" s="98"/>
      <c r="C201" s="98"/>
      <c r="D201" s="98"/>
      <c r="E201" s="135"/>
      <c r="F201" s="135"/>
      <c r="G201" s="135"/>
      <c r="I201" s="135"/>
      <c r="J201" s="135"/>
      <c r="K201" s="135"/>
      <c r="M201" s="131"/>
      <c r="N201" s="131"/>
      <c r="O201" s="131"/>
      <c r="P201" s="131"/>
      <c r="Q201" s="131"/>
      <c r="R201" s="131"/>
      <c r="S201" s="131"/>
      <c r="T201" s="131"/>
      <c r="U201" s="131"/>
      <c r="V201" s="131"/>
      <c r="W201" s="131"/>
      <c r="X201" s="131"/>
      <c r="Y201" s="131"/>
      <c r="Z201" s="131"/>
      <c r="AB201" s="142" t="e">
        <f t="shared" si="34"/>
        <v>#DIV/0!</v>
      </c>
      <c r="AC201" s="142" t="e">
        <f t="shared" si="35"/>
        <v>#DIV/0!</v>
      </c>
      <c r="AD201" s="6"/>
      <c r="AE201" s="88" t="e">
        <f t="shared" si="36"/>
        <v>#DIV/0!</v>
      </c>
      <c r="AF201" s="142" t="e">
        <f t="shared" si="37"/>
        <v>#DIV/0!</v>
      </c>
      <c r="AH201" s="12" t="e">
        <f t="shared" si="45"/>
        <v>#DIV/0!</v>
      </c>
      <c r="AI201" s="12" t="e">
        <f t="shared" si="46"/>
        <v>#DIV/0!</v>
      </c>
      <c r="AK201" s="409"/>
      <c r="AL201" s="409"/>
      <c r="AM201" s="409"/>
      <c r="AO201" s="177"/>
      <c r="AP201" s="177"/>
      <c r="AQ201" s="177"/>
      <c r="AR201" s="139"/>
      <c r="AS201" s="139"/>
      <c r="AT201" s="139"/>
      <c r="AU201" s="177"/>
      <c r="AV201" s="177"/>
      <c r="AX201" s="411">
        <f t="shared" si="38"/>
        <v>0</v>
      </c>
      <c r="AY201" s="80" t="str">
        <f t="shared" si="39"/>
        <v>OK</v>
      </c>
      <c r="BA201" s="94"/>
      <c r="BB201" s="291"/>
      <c r="BC201" s="94"/>
      <c r="BD201" s="229"/>
      <c r="BE201" s="356"/>
      <c r="BG201" s="6">
        <f t="shared" si="40"/>
        <v>0</v>
      </c>
      <c r="BH201" s="186" t="str">
        <f t="shared" si="41"/>
        <v>N/A</v>
      </c>
      <c r="BI201" s="6" t="str">
        <f t="shared" si="47"/>
        <v>N/A</v>
      </c>
      <c r="BJ201" t="e">
        <f t="shared" si="42"/>
        <v>#DIV/0!</v>
      </c>
      <c r="BL201" t="str">
        <f>IF(ISBLANK('A2a.  Modified URRT Worksheet 1'!$G$78)=TRUE, "N/A", IF(O201*(1+'A2a.  Modified URRT Worksheet 1'!$G$78)='A2. Rate Change &amp; Enrollment'!P201, "OK", "ERROR"))</f>
        <v>N/A</v>
      </c>
      <c r="BM201" t="str">
        <f>IF(ISBLANK('A2a.  Modified URRT Worksheet 1'!$G$79)=TRUE, "N/A", IF(P201*(1+'A2a.  Modified URRT Worksheet 1'!$G$79)='A2. Rate Change &amp; Enrollment'!Q201, "OK", "ERROR"))</f>
        <v>N/A</v>
      </c>
      <c r="BN201" t="str">
        <f>IF(ISBLANK('A2a.  Modified URRT Worksheet 1'!$G$80)=TRUE, "N/A", IF(Q201*(1+'A2a.  Modified URRT Worksheet 1'!$G$80)='A2. Rate Change &amp; Enrollment'!R201, "OK", "ERROR"))</f>
        <v>N/A</v>
      </c>
      <c r="BO201" t="str">
        <f>IF(ISBLANK('A2a.  Modified URRT Worksheet 1'!$G$81)=TRUE, "N/A", IF(R201*(1+'A2a.  Modified URRT Worksheet 1'!$G$81)='A2. Rate Change &amp; Enrollment'!S201, "OK", "ERROR"))</f>
        <v>N/A</v>
      </c>
      <c r="BP201" t="str">
        <f>IF(ISBLANK('A2a.  Modified URRT Worksheet 1'!$G$82)=TRUE, "N/A", IF(S201*(1+'A2a.  Modified URRT Worksheet 1'!$G$82)='A2. Rate Change &amp; Enrollment'!T201, "OK", "ERROR"))</f>
        <v>N/A</v>
      </c>
      <c r="BQ201" t="str">
        <f>IF(ISBLANK('A2a.  Modified URRT Worksheet 1'!$G$83)=TRUE, "N/A", IF(T201*(1+'A2a.  Modified URRT Worksheet 1'!$G$83)='A2. Rate Change &amp; Enrollment'!U201, "OK", "ERROR"))</f>
        <v>N/A</v>
      </c>
      <c r="BR201" t="str">
        <f>IF(ISBLANK('A2a.  Modified URRT Worksheet 1'!$G$84)=TRUE, "N/A", IF(U201*(1+'A2a.  Modified URRT Worksheet 1'!$G$84)='A2. Rate Change &amp; Enrollment'!V201, "OK", "ERROR"))</f>
        <v>N/A</v>
      </c>
      <c r="BS201" t="str">
        <f>IF(ISBLANK('A2a.  Modified URRT Worksheet 1'!$G$85)=TRUE, "N/A", IF(V201*(1+'A2a.  Modified URRT Worksheet 1'!$G$85)='A2. Rate Change &amp; Enrollment'!W201, "OK", "ERROR"))</f>
        <v>N/A</v>
      </c>
      <c r="BT201" t="str">
        <f>IF(ISBLANK('A2a.  Modified URRT Worksheet 1'!$G$86)=TRUE, "N/A", IF(W201*(1+'A2a.  Modified URRT Worksheet 1'!$G$86)='A2. Rate Change &amp; Enrollment'!X201, "OK", "ERROR"))</f>
        <v>N/A</v>
      </c>
      <c r="BU201" t="str">
        <f>IF(ISBLANK('A2a.  Modified URRT Worksheet 1'!$G$87)=TRUE, "N/A", IF(X201*(1+'A2a.  Modified URRT Worksheet 1'!$G$87)='A2. Rate Change &amp; Enrollment'!Y201, "OK", "ERROR"))</f>
        <v>N/A</v>
      </c>
      <c r="BV201" t="str">
        <f>IF(ISBLANK('A2a.  Modified URRT Worksheet 1'!$G$88)=TRUE, "N/A", IF(Y201*(1+'A2a.  Modified URRT Worksheet 1'!$G$88)='A2. Rate Change &amp; Enrollment'!Z201, "OK", "ERROR"))</f>
        <v>N/A</v>
      </c>
      <c r="BW201" t="str">
        <f t="shared" si="43"/>
        <v>OK</v>
      </c>
      <c r="BY201" s="412">
        <f t="shared" si="44"/>
        <v>0</v>
      </c>
    </row>
    <row r="202" spans="1:77" x14ac:dyDescent="0.35">
      <c r="A202" t="s">
        <v>392</v>
      </c>
      <c r="B202" s="98"/>
      <c r="C202" s="98"/>
      <c r="D202" s="98"/>
      <c r="E202" s="135"/>
      <c r="F202" s="135"/>
      <c r="G202" s="135"/>
      <c r="I202" s="135"/>
      <c r="J202" s="135"/>
      <c r="K202" s="135"/>
      <c r="M202" s="131"/>
      <c r="N202" s="131"/>
      <c r="O202" s="131"/>
      <c r="P202" s="131"/>
      <c r="Q202" s="131"/>
      <c r="R202" s="131"/>
      <c r="S202" s="131"/>
      <c r="T202" s="131"/>
      <c r="U202" s="131"/>
      <c r="V202" s="131"/>
      <c r="W202" s="131"/>
      <c r="X202" s="131"/>
      <c r="Y202" s="131"/>
      <c r="Z202" s="131"/>
      <c r="AB202" s="142" t="e">
        <f t="shared" si="34"/>
        <v>#DIV/0!</v>
      </c>
      <c r="AC202" s="142" t="e">
        <f t="shared" si="35"/>
        <v>#DIV/0!</v>
      </c>
      <c r="AD202" s="6"/>
      <c r="AE202" s="88" t="e">
        <f t="shared" si="36"/>
        <v>#DIV/0!</v>
      </c>
      <c r="AF202" s="142" t="e">
        <f t="shared" si="37"/>
        <v>#DIV/0!</v>
      </c>
      <c r="AH202" s="12" t="e">
        <f t="shared" si="45"/>
        <v>#DIV/0!</v>
      </c>
      <c r="AI202" s="12" t="e">
        <f t="shared" si="46"/>
        <v>#DIV/0!</v>
      </c>
      <c r="AK202" s="409"/>
      <c r="AL202" s="409"/>
      <c r="AM202" s="409"/>
      <c r="AO202" s="177"/>
      <c r="AP202" s="177"/>
      <c r="AQ202" s="177"/>
      <c r="AR202" s="139"/>
      <c r="AS202" s="139"/>
      <c r="AT202" s="139"/>
      <c r="AU202" s="177"/>
      <c r="AV202" s="177"/>
      <c r="AX202" s="411">
        <f t="shared" si="38"/>
        <v>0</v>
      </c>
      <c r="AY202" s="80" t="str">
        <f t="shared" si="39"/>
        <v>OK</v>
      </c>
      <c r="BA202" s="94"/>
      <c r="BB202" s="291"/>
      <c r="BC202" s="94"/>
      <c r="BD202" s="229"/>
      <c r="BE202" s="356"/>
      <c r="BG202" s="6">
        <f t="shared" si="40"/>
        <v>0</v>
      </c>
      <c r="BH202" s="186" t="str">
        <f t="shared" si="41"/>
        <v>N/A</v>
      </c>
      <c r="BI202" s="6" t="str">
        <f t="shared" si="47"/>
        <v>N/A</v>
      </c>
      <c r="BJ202" t="e">
        <f t="shared" si="42"/>
        <v>#DIV/0!</v>
      </c>
      <c r="BL202" t="str">
        <f>IF(ISBLANK('A2a.  Modified URRT Worksheet 1'!$G$78)=TRUE, "N/A", IF(O202*(1+'A2a.  Modified URRT Worksheet 1'!$G$78)='A2. Rate Change &amp; Enrollment'!P202, "OK", "ERROR"))</f>
        <v>N/A</v>
      </c>
      <c r="BM202" t="str">
        <f>IF(ISBLANK('A2a.  Modified URRT Worksheet 1'!$G$79)=TRUE, "N/A", IF(P202*(1+'A2a.  Modified URRT Worksheet 1'!$G$79)='A2. Rate Change &amp; Enrollment'!Q202, "OK", "ERROR"))</f>
        <v>N/A</v>
      </c>
      <c r="BN202" t="str">
        <f>IF(ISBLANK('A2a.  Modified URRT Worksheet 1'!$G$80)=TRUE, "N/A", IF(Q202*(1+'A2a.  Modified URRT Worksheet 1'!$G$80)='A2. Rate Change &amp; Enrollment'!R202, "OK", "ERROR"))</f>
        <v>N/A</v>
      </c>
      <c r="BO202" t="str">
        <f>IF(ISBLANK('A2a.  Modified URRT Worksheet 1'!$G$81)=TRUE, "N/A", IF(R202*(1+'A2a.  Modified URRT Worksheet 1'!$G$81)='A2. Rate Change &amp; Enrollment'!S202, "OK", "ERROR"))</f>
        <v>N/A</v>
      </c>
      <c r="BP202" t="str">
        <f>IF(ISBLANK('A2a.  Modified URRT Worksheet 1'!$G$82)=TRUE, "N/A", IF(S202*(1+'A2a.  Modified URRT Worksheet 1'!$G$82)='A2. Rate Change &amp; Enrollment'!T202, "OK", "ERROR"))</f>
        <v>N/A</v>
      </c>
      <c r="BQ202" t="str">
        <f>IF(ISBLANK('A2a.  Modified URRT Worksheet 1'!$G$83)=TRUE, "N/A", IF(T202*(1+'A2a.  Modified URRT Worksheet 1'!$G$83)='A2. Rate Change &amp; Enrollment'!U202, "OK", "ERROR"))</f>
        <v>N/A</v>
      </c>
      <c r="BR202" t="str">
        <f>IF(ISBLANK('A2a.  Modified URRT Worksheet 1'!$G$84)=TRUE, "N/A", IF(U202*(1+'A2a.  Modified URRT Worksheet 1'!$G$84)='A2. Rate Change &amp; Enrollment'!V202, "OK", "ERROR"))</f>
        <v>N/A</v>
      </c>
      <c r="BS202" t="str">
        <f>IF(ISBLANK('A2a.  Modified URRT Worksheet 1'!$G$85)=TRUE, "N/A", IF(V202*(1+'A2a.  Modified URRT Worksheet 1'!$G$85)='A2. Rate Change &amp; Enrollment'!W202, "OK", "ERROR"))</f>
        <v>N/A</v>
      </c>
      <c r="BT202" t="str">
        <f>IF(ISBLANK('A2a.  Modified URRT Worksheet 1'!$G$86)=TRUE, "N/A", IF(W202*(1+'A2a.  Modified URRT Worksheet 1'!$G$86)='A2. Rate Change &amp; Enrollment'!X202, "OK", "ERROR"))</f>
        <v>N/A</v>
      </c>
      <c r="BU202" t="str">
        <f>IF(ISBLANK('A2a.  Modified URRT Worksheet 1'!$G$87)=TRUE, "N/A", IF(X202*(1+'A2a.  Modified URRT Worksheet 1'!$G$87)='A2. Rate Change &amp; Enrollment'!Y202, "OK", "ERROR"))</f>
        <v>N/A</v>
      </c>
      <c r="BV202" t="str">
        <f>IF(ISBLANK('A2a.  Modified URRT Worksheet 1'!$G$88)=TRUE, "N/A", IF(Y202*(1+'A2a.  Modified URRT Worksheet 1'!$G$88)='A2. Rate Change &amp; Enrollment'!Z202, "OK", "ERROR"))</f>
        <v>N/A</v>
      </c>
      <c r="BW202" t="str">
        <f t="shared" si="43"/>
        <v>OK</v>
      </c>
      <c r="BY202" s="412">
        <f t="shared" si="44"/>
        <v>0</v>
      </c>
    </row>
    <row r="203" spans="1:77" x14ac:dyDescent="0.35">
      <c r="A203" t="s">
        <v>393</v>
      </c>
      <c r="B203" s="98"/>
      <c r="C203" s="98"/>
      <c r="D203" s="98"/>
      <c r="E203" s="135"/>
      <c r="F203" s="135"/>
      <c r="G203" s="135"/>
      <c r="I203" s="135"/>
      <c r="J203" s="135"/>
      <c r="K203" s="135"/>
      <c r="M203" s="131"/>
      <c r="N203" s="131"/>
      <c r="O203" s="131"/>
      <c r="P203" s="131"/>
      <c r="Q203" s="131"/>
      <c r="R203" s="131"/>
      <c r="S203" s="131"/>
      <c r="T203" s="131"/>
      <c r="U203" s="131"/>
      <c r="V203" s="131"/>
      <c r="W203" s="131"/>
      <c r="X203" s="131"/>
      <c r="Y203" s="131"/>
      <c r="Z203" s="131"/>
      <c r="AB203" s="142" t="e">
        <f t="shared" si="34"/>
        <v>#DIV/0!</v>
      </c>
      <c r="AC203" s="142" t="e">
        <f t="shared" si="35"/>
        <v>#DIV/0!</v>
      </c>
      <c r="AD203" s="6"/>
      <c r="AE203" s="88" t="e">
        <f t="shared" si="36"/>
        <v>#DIV/0!</v>
      </c>
      <c r="AF203" s="142" t="e">
        <f t="shared" si="37"/>
        <v>#DIV/0!</v>
      </c>
      <c r="AH203" s="12" t="e">
        <f t="shared" si="45"/>
        <v>#DIV/0!</v>
      </c>
      <c r="AI203" s="12" t="e">
        <f t="shared" si="46"/>
        <v>#DIV/0!</v>
      </c>
      <c r="AK203" s="409"/>
      <c r="AL203" s="409"/>
      <c r="AM203" s="409"/>
      <c r="AO203" s="177"/>
      <c r="AP203" s="177"/>
      <c r="AQ203" s="177"/>
      <c r="AR203" s="139"/>
      <c r="AS203" s="139"/>
      <c r="AT203" s="139"/>
      <c r="AU203" s="177"/>
      <c r="AV203" s="177"/>
      <c r="AX203" s="411">
        <f t="shared" si="38"/>
        <v>0</v>
      </c>
      <c r="AY203" s="80" t="str">
        <f t="shared" si="39"/>
        <v>OK</v>
      </c>
      <c r="BA203" s="94"/>
      <c r="BB203" s="291"/>
      <c r="BC203" s="94"/>
      <c r="BD203" s="229"/>
      <c r="BE203" s="356"/>
      <c r="BG203" s="6">
        <f t="shared" si="40"/>
        <v>0</v>
      </c>
      <c r="BH203" s="186" t="str">
        <f t="shared" si="41"/>
        <v>N/A</v>
      </c>
      <c r="BI203" s="6" t="str">
        <f t="shared" si="47"/>
        <v>N/A</v>
      </c>
      <c r="BJ203" t="e">
        <f t="shared" si="42"/>
        <v>#DIV/0!</v>
      </c>
      <c r="BL203" t="str">
        <f>IF(ISBLANK('A2a.  Modified URRT Worksheet 1'!$G$78)=TRUE, "N/A", IF(O203*(1+'A2a.  Modified URRT Worksheet 1'!$G$78)='A2. Rate Change &amp; Enrollment'!P203, "OK", "ERROR"))</f>
        <v>N/A</v>
      </c>
      <c r="BM203" t="str">
        <f>IF(ISBLANK('A2a.  Modified URRT Worksheet 1'!$G$79)=TRUE, "N/A", IF(P203*(1+'A2a.  Modified URRT Worksheet 1'!$G$79)='A2. Rate Change &amp; Enrollment'!Q203, "OK", "ERROR"))</f>
        <v>N/A</v>
      </c>
      <c r="BN203" t="str">
        <f>IF(ISBLANK('A2a.  Modified URRT Worksheet 1'!$G$80)=TRUE, "N/A", IF(Q203*(1+'A2a.  Modified URRT Worksheet 1'!$G$80)='A2. Rate Change &amp; Enrollment'!R203, "OK", "ERROR"))</f>
        <v>N/A</v>
      </c>
      <c r="BO203" t="str">
        <f>IF(ISBLANK('A2a.  Modified URRT Worksheet 1'!$G$81)=TRUE, "N/A", IF(R203*(1+'A2a.  Modified URRT Worksheet 1'!$G$81)='A2. Rate Change &amp; Enrollment'!S203, "OK", "ERROR"))</f>
        <v>N/A</v>
      </c>
      <c r="BP203" t="str">
        <f>IF(ISBLANK('A2a.  Modified URRT Worksheet 1'!$G$82)=TRUE, "N/A", IF(S203*(1+'A2a.  Modified URRT Worksheet 1'!$G$82)='A2. Rate Change &amp; Enrollment'!T203, "OK", "ERROR"))</f>
        <v>N/A</v>
      </c>
      <c r="BQ203" t="str">
        <f>IF(ISBLANK('A2a.  Modified URRT Worksheet 1'!$G$83)=TRUE, "N/A", IF(T203*(1+'A2a.  Modified URRT Worksheet 1'!$G$83)='A2. Rate Change &amp; Enrollment'!U203, "OK", "ERROR"))</f>
        <v>N/A</v>
      </c>
      <c r="BR203" t="str">
        <f>IF(ISBLANK('A2a.  Modified URRT Worksheet 1'!$G$84)=TRUE, "N/A", IF(U203*(1+'A2a.  Modified URRT Worksheet 1'!$G$84)='A2. Rate Change &amp; Enrollment'!V203, "OK", "ERROR"))</f>
        <v>N/A</v>
      </c>
      <c r="BS203" t="str">
        <f>IF(ISBLANK('A2a.  Modified URRT Worksheet 1'!$G$85)=TRUE, "N/A", IF(V203*(1+'A2a.  Modified URRT Worksheet 1'!$G$85)='A2. Rate Change &amp; Enrollment'!W203, "OK", "ERROR"))</f>
        <v>N/A</v>
      </c>
      <c r="BT203" t="str">
        <f>IF(ISBLANK('A2a.  Modified URRT Worksheet 1'!$G$86)=TRUE, "N/A", IF(W203*(1+'A2a.  Modified URRT Worksheet 1'!$G$86)='A2. Rate Change &amp; Enrollment'!X203, "OK", "ERROR"))</f>
        <v>N/A</v>
      </c>
      <c r="BU203" t="str">
        <f>IF(ISBLANK('A2a.  Modified URRT Worksheet 1'!$G$87)=TRUE, "N/A", IF(X203*(1+'A2a.  Modified URRT Worksheet 1'!$G$87)='A2. Rate Change &amp; Enrollment'!Y203, "OK", "ERROR"))</f>
        <v>N/A</v>
      </c>
      <c r="BV203" t="str">
        <f>IF(ISBLANK('A2a.  Modified URRT Worksheet 1'!$G$88)=TRUE, "N/A", IF(Y203*(1+'A2a.  Modified URRT Worksheet 1'!$G$88)='A2. Rate Change &amp; Enrollment'!Z203, "OK", "ERROR"))</f>
        <v>N/A</v>
      </c>
      <c r="BW203" t="str">
        <f t="shared" si="43"/>
        <v>OK</v>
      </c>
      <c r="BY203" s="412">
        <f t="shared" si="44"/>
        <v>0</v>
      </c>
    </row>
    <row r="204" spans="1:77" x14ac:dyDescent="0.35">
      <c r="A204" t="s">
        <v>394</v>
      </c>
      <c r="B204" s="98"/>
      <c r="C204" s="98"/>
      <c r="D204" s="98"/>
      <c r="E204" s="135"/>
      <c r="F204" s="135"/>
      <c r="G204" s="135"/>
      <c r="I204" s="135"/>
      <c r="J204" s="135"/>
      <c r="K204" s="135"/>
      <c r="M204" s="131"/>
      <c r="N204" s="131"/>
      <c r="O204" s="131"/>
      <c r="P204" s="131"/>
      <c r="Q204" s="131"/>
      <c r="R204" s="131"/>
      <c r="S204" s="131"/>
      <c r="T204" s="131"/>
      <c r="U204" s="131"/>
      <c r="V204" s="131"/>
      <c r="W204" s="131"/>
      <c r="X204" s="131"/>
      <c r="Y204" s="131"/>
      <c r="Z204" s="131"/>
      <c r="AB204" s="142" t="e">
        <f t="shared" si="34"/>
        <v>#DIV/0!</v>
      </c>
      <c r="AC204" s="142" t="e">
        <f t="shared" si="35"/>
        <v>#DIV/0!</v>
      </c>
      <c r="AD204" s="6"/>
      <c r="AE204" s="88" t="e">
        <f t="shared" si="36"/>
        <v>#DIV/0!</v>
      </c>
      <c r="AF204" s="142" t="e">
        <f t="shared" si="37"/>
        <v>#DIV/0!</v>
      </c>
      <c r="AH204" s="12" t="e">
        <f t="shared" si="45"/>
        <v>#DIV/0!</v>
      </c>
      <c r="AI204" s="12" t="e">
        <f t="shared" si="46"/>
        <v>#DIV/0!</v>
      </c>
      <c r="AK204" s="409"/>
      <c r="AL204" s="409"/>
      <c r="AM204" s="409"/>
      <c r="AO204" s="177"/>
      <c r="AP204" s="177"/>
      <c r="AQ204" s="177"/>
      <c r="AR204" s="139"/>
      <c r="AS204" s="139"/>
      <c r="AT204" s="139"/>
      <c r="AU204" s="177"/>
      <c r="AV204" s="177"/>
      <c r="AX204" s="411">
        <f t="shared" si="38"/>
        <v>0</v>
      </c>
      <c r="AY204" s="80" t="str">
        <f t="shared" si="39"/>
        <v>OK</v>
      </c>
      <c r="BA204" s="94"/>
      <c r="BB204" s="291"/>
      <c r="BC204" s="94"/>
      <c r="BD204" s="229"/>
      <c r="BE204" s="356"/>
      <c r="BG204" s="6">
        <f t="shared" si="40"/>
        <v>0</v>
      </c>
      <c r="BH204" s="186" t="str">
        <f t="shared" si="41"/>
        <v>N/A</v>
      </c>
      <c r="BI204" s="6" t="str">
        <f t="shared" si="47"/>
        <v>N/A</v>
      </c>
      <c r="BJ204" t="e">
        <f t="shared" si="42"/>
        <v>#DIV/0!</v>
      </c>
      <c r="BL204" t="str">
        <f>IF(ISBLANK('A2a.  Modified URRT Worksheet 1'!$G$78)=TRUE, "N/A", IF(O204*(1+'A2a.  Modified URRT Worksheet 1'!$G$78)='A2. Rate Change &amp; Enrollment'!P204, "OK", "ERROR"))</f>
        <v>N/A</v>
      </c>
      <c r="BM204" t="str">
        <f>IF(ISBLANK('A2a.  Modified URRT Worksheet 1'!$G$79)=TRUE, "N/A", IF(P204*(1+'A2a.  Modified URRT Worksheet 1'!$G$79)='A2. Rate Change &amp; Enrollment'!Q204, "OK", "ERROR"))</f>
        <v>N/A</v>
      </c>
      <c r="BN204" t="str">
        <f>IF(ISBLANK('A2a.  Modified URRT Worksheet 1'!$G$80)=TRUE, "N/A", IF(Q204*(1+'A2a.  Modified URRT Worksheet 1'!$G$80)='A2. Rate Change &amp; Enrollment'!R204, "OK", "ERROR"))</f>
        <v>N/A</v>
      </c>
      <c r="BO204" t="str">
        <f>IF(ISBLANK('A2a.  Modified URRT Worksheet 1'!$G$81)=TRUE, "N/A", IF(R204*(1+'A2a.  Modified URRT Worksheet 1'!$G$81)='A2. Rate Change &amp; Enrollment'!S204, "OK", "ERROR"))</f>
        <v>N/A</v>
      </c>
      <c r="BP204" t="str">
        <f>IF(ISBLANK('A2a.  Modified URRT Worksheet 1'!$G$82)=TRUE, "N/A", IF(S204*(1+'A2a.  Modified URRT Worksheet 1'!$G$82)='A2. Rate Change &amp; Enrollment'!T204, "OK", "ERROR"))</f>
        <v>N/A</v>
      </c>
      <c r="BQ204" t="str">
        <f>IF(ISBLANK('A2a.  Modified URRT Worksheet 1'!$G$83)=TRUE, "N/A", IF(T204*(1+'A2a.  Modified URRT Worksheet 1'!$G$83)='A2. Rate Change &amp; Enrollment'!U204, "OK", "ERROR"))</f>
        <v>N/A</v>
      </c>
      <c r="BR204" t="str">
        <f>IF(ISBLANK('A2a.  Modified URRT Worksheet 1'!$G$84)=TRUE, "N/A", IF(U204*(1+'A2a.  Modified URRT Worksheet 1'!$G$84)='A2. Rate Change &amp; Enrollment'!V204, "OK", "ERROR"))</f>
        <v>N/A</v>
      </c>
      <c r="BS204" t="str">
        <f>IF(ISBLANK('A2a.  Modified URRT Worksheet 1'!$G$85)=TRUE, "N/A", IF(V204*(1+'A2a.  Modified URRT Worksheet 1'!$G$85)='A2. Rate Change &amp; Enrollment'!W204, "OK", "ERROR"))</f>
        <v>N/A</v>
      </c>
      <c r="BT204" t="str">
        <f>IF(ISBLANK('A2a.  Modified URRT Worksheet 1'!$G$86)=TRUE, "N/A", IF(W204*(1+'A2a.  Modified URRT Worksheet 1'!$G$86)='A2. Rate Change &amp; Enrollment'!X204, "OK", "ERROR"))</f>
        <v>N/A</v>
      </c>
      <c r="BU204" t="str">
        <f>IF(ISBLANK('A2a.  Modified URRT Worksheet 1'!$G$87)=TRUE, "N/A", IF(X204*(1+'A2a.  Modified URRT Worksheet 1'!$G$87)='A2. Rate Change &amp; Enrollment'!Y204, "OK", "ERROR"))</f>
        <v>N/A</v>
      </c>
      <c r="BV204" t="str">
        <f>IF(ISBLANK('A2a.  Modified URRT Worksheet 1'!$G$88)=TRUE, "N/A", IF(Y204*(1+'A2a.  Modified URRT Worksheet 1'!$G$88)='A2. Rate Change &amp; Enrollment'!Z204, "OK", "ERROR"))</f>
        <v>N/A</v>
      </c>
      <c r="BW204" t="str">
        <f t="shared" si="43"/>
        <v>OK</v>
      </c>
      <c r="BY204" s="412">
        <f t="shared" si="44"/>
        <v>0</v>
      </c>
    </row>
    <row r="205" spans="1:77" x14ac:dyDescent="0.35">
      <c r="A205" t="s">
        <v>395</v>
      </c>
      <c r="B205" s="98"/>
      <c r="C205" s="98"/>
      <c r="D205" s="98"/>
      <c r="E205" s="135"/>
      <c r="F205" s="135"/>
      <c r="G205" s="135"/>
      <c r="I205" s="135"/>
      <c r="J205" s="135"/>
      <c r="K205" s="135"/>
      <c r="M205" s="131"/>
      <c r="N205" s="131"/>
      <c r="O205" s="131"/>
      <c r="P205" s="131"/>
      <c r="Q205" s="131"/>
      <c r="R205" s="131"/>
      <c r="S205" s="131"/>
      <c r="T205" s="131"/>
      <c r="U205" s="131"/>
      <c r="V205" s="131"/>
      <c r="W205" s="131"/>
      <c r="X205" s="131"/>
      <c r="Y205" s="131"/>
      <c r="Z205" s="131"/>
      <c r="AB205" s="142" t="e">
        <f t="shared" si="34"/>
        <v>#DIV/0!</v>
      </c>
      <c r="AC205" s="142" t="e">
        <f t="shared" si="35"/>
        <v>#DIV/0!</v>
      </c>
      <c r="AD205" s="6"/>
      <c r="AE205" s="88" t="e">
        <f t="shared" si="36"/>
        <v>#DIV/0!</v>
      </c>
      <c r="AF205" s="142" t="e">
        <f t="shared" si="37"/>
        <v>#DIV/0!</v>
      </c>
      <c r="AH205" s="12" t="e">
        <f t="shared" si="45"/>
        <v>#DIV/0!</v>
      </c>
      <c r="AI205" s="12" t="e">
        <f t="shared" si="46"/>
        <v>#DIV/0!</v>
      </c>
      <c r="AK205" s="409"/>
      <c r="AL205" s="409"/>
      <c r="AM205" s="409"/>
      <c r="AO205" s="177"/>
      <c r="AP205" s="177"/>
      <c r="AQ205" s="177"/>
      <c r="AR205" s="139"/>
      <c r="AS205" s="139"/>
      <c r="AT205" s="139"/>
      <c r="AU205" s="177"/>
      <c r="AV205" s="177"/>
      <c r="AX205" s="411">
        <f t="shared" si="38"/>
        <v>0</v>
      </c>
      <c r="AY205" s="80" t="str">
        <f t="shared" si="39"/>
        <v>OK</v>
      </c>
      <c r="BA205" s="94"/>
      <c r="BB205" s="291"/>
      <c r="BC205" s="94"/>
      <c r="BD205" s="229"/>
      <c r="BE205" s="356"/>
      <c r="BG205" s="6">
        <f t="shared" si="40"/>
        <v>0</v>
      </c>
      <c r="BH205" s="186" t="str">
        <f t="shared" si="41"/>
        <v>N/A</v>
      </c>
      <c r="BI205" s="6" t="str">
        <f t="shared" si="47"/>
        <v>N/A</v>
      </c>
      <c r="BJ205" t="e">
        <f t="shared" si="42"/>
        <v>#DIV/0!</v>
      </c>
      <c r="BL205" t="str">
        <f>IF(ISBLANK('A2a.  Modified URRT Worksheet 1'!$G$78)=TRUE, "N/A", IF(O205*(1+'A2a.  Modified URRT Worksheet 1'!$G$78)='A2. Rate Change &amp; Enrollment'!P205, "OK", "ERROR"))</f>
        <v>N/A</v>
      </c>
      <c r="BM205" t="str">
        <f>IF(ISBLANK('A2a.  Modified URRT Worksheet 1'!$G$79)=TRUE, "N/A", IF(P205*(1+'A2a.  Modified URRT Worksheet 1'!$G$79)='A2. Rate Change &amp; Enrollment'!Q205, "OK", "ERROR"))</f>
        <v>N/A</v>
      </c>
      <c r="BN205" t="str">
        <f>IF(ISBLANK('A2a.  Modified URRT Worksheet 1'!$G$80)=TRUE, "N/A", IF(Q205*(1+'A2a.  Modified URRT Worksheet 1'!$G$80)='A2. Rate Change &amp; Enrollment'!R205, "OK", "ERROR"))</f>
        <v>N/A</v>
      </c>
      <c r="BO205" t="str">
        <f>IF(ISBLANK('A2a.  Modified URRT Worksheet 1'!$G$81)=TRUE, "N/A", IF(R205*(1+'A2a.  Modified URRT Worksheet 1'!$G$81)='A2. Rate Change &amp; Enrollment'!S205, "OK", "ERROR"))</f>
        <v>N/A</v>
      </c>
      <c r="BP205" t="str">
        <f>IF(ISBLANK('A2a.  Modified URRT Worksheet 1'!$G$82)=TRUE, "N/A", IF(S205*(1+'A2a.  Modified URRT Worksheet 1'!$G$82)='A2. Rate Change &amp; Enrollment'!T205, "OK", "ERROR"))</f>
        <v>N/A</v>
      </c>
      <c r="BQ205" t="str">
        <f>IF(ISBLANK('A2a.  Modified URRT Worksheet 1'!$G$83)=TRUE, "N/A", IF(T205*(1+'A2a.  Modified URRT Worksheet 1'!$G$83)='A2. Rate Change &amp; Enrollment'!U205, "OK", "ERROR"))</f>
        <v>N/A</v>
      </c>
      <c r="BR205" t="str">
        <f>IF(ISBLANK('A2a.  Modified URRT Worksheet 1'!$G$84)=TRUE, "N/A", IF(U205*(1+'A2a.  Modified URRT Worksheet 1'!$G$84)='A2. Rate Change &amp; Enrollment'!V205, "OK", "ERROR"))</f>
        <v>N/A</v>
      </c>
      <c r="BS205" t="str">
        <f>IF(ISBLANK('A2a.  Modified URRT Worksheet 1'!$G$85)=TRUE, "N/A", IF(V205*(1+'A2a.  Modified URRT Worksheet 1'!$G$85)='A2. Rate Change &amp; Enrollment'!W205, "OK", "ERROR"))</f>
        <v>N/A</v>
      </c>
      <c r="BT205" t="str">
        <f>IF(ISBLANK('A2a.  Modified URRT Worksheet 1'!$G$86)=TRUE, "N/A", IF(W205*(1+'A2a.  Modified URRT Worksheet 1'!$G$86)='A2. Rate Change &amp; Enrollment'!X205, "OK", "ERROR"))</f>
        <v>N/A</v>
      </c>
      <c r="BU205" t="str">
        <f>IF(ISBLANK('A2a.  Modified URRT Worksheet 1'!$G$87)=TRUE, "N/A", IF(X205*(1+'A2a.  Modified URRT Worksheet 1'!$G$87)='A2. Rate Change &amp; Enrollment'!Y205, "OK", "ERROR"))</f>
        <v>N/A</v>
      </c>
      <c r="BV205" t="str">
        <f>IF(ISBLANK('A2a.  Modified URRT Worksheet 1'!$G$88)=TRUE, "N/A", IF(Y205*(1+'A2a.  Modified URRT Worksheet 1'!$G$88)='A2. Rate Change &amp; Enrollment'!Z205, "OK", "ERROR"))</f>
        <v>N/A</v>
      </c>
      <c r="BW205" t="str">
        <f t="shared" si="43"/>
        <v>OK</v>
      </c>
      <c r="BY205" s="412">
        <f t="shared" si="44"/>
        <v>0</v>
      </c>
    </row>
    <row r="206" spans="1:77" x14ac:dyDescent="0.35">
      <c r="A206" t="s">
        <v>396</v>
      </c>
      <c r="B206" s="98"/>
      <c r="C206" s="98"/>
      <c r="D206" s="98"/>
      <c r="E206" s="135"/>
      <c r="F206" s="135"/>
      <c r="G206" s="135"/>
      <c r="I206" s="135"/>
      <c r="J206" s="135"/>
      <c r="K206" s="135"/>
      <c r="M206" s="131"/>
      <c r="N206" s="131"/>
      <c r="O206" s="131"/>
      <c r="P206" s="131"/>
      <c r="Q206" s="131"/>
      <c r="R206" s="131"/>
      <c r="S206" s="131"/>
      <c r="T206" s="131"/>
      <c r="U206" s="131"/>
      <c r="V206" s="131"/>
      <c r="W206" s="131"/>
      <c r="X206" s="131"/>
      <c r="Y206" s="131"/>
      <c r="Z206" s="131"/>
      <c r="AB206" s="142" t="e">
        <f t="shared" si="34"/>
        <v>#DIV/0!</v>
      </c>
      <c r="AC206" s="142" t="e">
        <f t="shared" si="35"/>
        <v>#DIV/0!</v>
      </c>
      <c r="AD206" s="6"/>
      <c r="AE206" s="88" t="e">
        <f t="shared" si="36"/>
        <v>#DIV/0!</v>
      </c>
      <c r="AF206" s="142" t="e">
        <f t="shared" si="37"/>
        <v>#DIV/0!</v>
      </c>
      <c r="AH206" s="12" t="e">
        <f t="shared" si="45"/>
        <v>#DIV/0!</v>
      </c>
      <c r="AI206" s="12" t="e">
        <f t="shared" si="46"/>
        <v>#DIV/0!</v>
      </c>
      <c r="AK206" s="409"/>
      <c r="AL206" s="409"/>
      <c r="AM206" s="409"/>
      <c r="AO206" s="177"/>
      <c r="AP206" s="177"/>
      <c r="AQ206" s="177"/>
      <c r="AR206" s="139"/>
      <c r="AS206" s="139"/>
      <c r="AT206" s="139"/>
      <c r="AU206" s="177"/>
      <c r="AV206" s="177"/>
      <c r="AX206" s="411">
        <f t="shared" si="38"/>
        <v>0</v>
      </c>
      <c r="AY206" s="80" t="str">
        <f t="shared" si="39"/>
        <v>OK</v>
      </c>
      <c r="BA206" s="94"/>
      <c r="BB206" s="291"/>
      <c r="BC206" s="94"/>
      <c r="BD206" s="229"/>
      <c r="BE206" s="356"/>
      <c r="BG206" s="6">
        <f t="shared" si="40"/>
        <v>0</v>
      </c>
      <c r="BH206" s="186" t="str">
        <f t="shared" si="41"/>
        <v>N/A</v>
      </c>
      <c r="BI206" s="6" t="str">
        <f t="shared" si="47"/>
        <v>N/A</v>
      </c>
      <c r="BJ206" t="e">
        <f t="shared" si="42"/>
        <v>#DIV/0!</v>
      </c>
      <c r="BL206" t="str">
        <f>IF(ISBLANK('A2a.  Modified URRT Worksheet 1'!$G$78)=TRUE, "N/A", IF(O206*(1+'A2a.  Modified URRT Worksheet 1'!$G$78)='A2. Rate Change &amp; Enrollment'!P206, "OK", "ERROR"))</f>
        <v>N/A</v>
      </c>
      <c r="BM206" t="str">
        <f>IF(ISBLANK('A2a.  Modified URRT Worksheet 1'!$G$79)=TRUE, "N/A", IF(P206*(1+'A2a.  Modified URRT Worksheet 1'!$G$79)='A2. Rate Change &amp; Enrollment'!Q206, "OK", "ERROR"))</f>
        <v>N/A</v>
      </c>
      <c r="BN206" t="str">
        <f>IF(ISBLANK('A2a.  Modified URRT Worksheet 1'!$G$80)=TRUE, "N/A", IF(Q206*(1+'A2a.  Modified URRT Worksheet 1'!$G$80)='A2. Rate Change &amp; Enrollment'!R206, "OK", "ERROR"))</f>
        <v>N/A</v>
      </c>
      <c r="BO206" t="str">
        <f>IF(ISBLANK('A2a.  Modified URRT Worksheet 1'!$G$81)=TRUE, "N/A", IF(R206*(1+'A2a.  Modified URRT Worksheet 1'!$G$81)='A2. Rate Change &amp; Enrollment'!S206, "OK", "ERROR"))</f>
        <v>N/A</v>
      </c>
      <c r="BP206" t="str">
        <f>IF(ISBLANK('A2a.  Modified URRT Worksheet 1'!$G$82)=TRUE, "N/A", IF(S206*(1+'A2a.  Modified URRT Worksheet 1'!$G$82)='A2. Rate Change &amp; Enrollment'!T206, "OK", "ERROR"))</f>
        <v>N/A</v>
      </c>
      <c r="BQ206" t="str">
        <f>IF(ISBLANK('A2a.  Modified URRT Worksheet 1'!$G$83)=TRUE, "N/A", IF(T206*(1+'A2a.  Modified URRT Worksheet 1'!$G$83)='A2. Rate Change &amp; Enrollment'!U206, "OK", "ERROR"))</f>
        <v>N/A</v>
      </c>
      <c r="BR206" t="str">
        <f>IF(ISBLANK('A2a.  Modified URRT Worksheet 1'!$G$84)=TRUE, "N/A", IF(U206*(1+'A2a.  Modified URRT Worksheet 1'!$G$84)='A2. Rate Change &amp; Enrollment'!V206, "OK", "ERROR"))</f>
        <v>N/A</v>
      </c>
      <c r="BS206" t="str">
        <f>IF(ISBLANK('A2a.  Modified URRT Worksheet 1'!$G$85)=TRUE, "N/A", IF(V206*(1+'A2a.  Modified URRT Worksheet 1'!$G$85)='A2. Rate Change &amp; Enrollment'!W206, "OK", "ERROR"))</f>
        <v>N/A</v>
      </c>
      <c r="BT206" t="str">
        <f>IF(ISBLANK('A2a.  Modified URRT Worksheet 1'!$G$86)=TRUE, "N/A", IF(W206*(1+'A2a.  Modified URRT Worksheet 1'!$G$86)='A2. Rate Change &amp; Enrollment'!X206, "OK", "ERROR"))</f>
        <v>N/A</v>
      </c>
      <c r="BU206" t="str">
        <f>IF(ISBLANK('A2a.  Modified URRT Worksheet 1'!$G$87)=TRUE, "N/A", IF(X206*(1+'A2a.  Modified URRT Worksheet 1'!$G$87)='A2. Rate Change &amp; Enrollment'!Y206, "OK", "ERROR"))</f>
        <v>N/A</v>
      </c>
      <c r="BV206" t="str">
        <f>IF(ISBLANK('A2a.  Modified URRT Worksheet 1'!$G$88)=TRUE, "N/A", IF(Y206*(1+'A2a.  Modified URRT Worksheet 1'!$G$88)='A2. Rate Change &amp; Enrollment'!Z206, "OK", "ERROR"))</f>
        <v>N/A</v>
      </c>
      <c r="BW206" t="str">
        <f t="shared" si="43"/>
        <v>OK</v>
      </c>
      <c r="BY206" s="412">
        <f t="shared" si="44"/>
        <v>0</v>
      </c>
    </row>
    <row r="207" spans="1:77" x14ac:dyDescent="0.35">
      <c r="A207" t="s">
        <v>397</v>
      </c>
      <c r="B207" s="98"/>
      <c r="C207" s="98"/>
      <c r="D207" s="98"/>
      <c r="E207" s="135"/>
      <c r="F207" s="135"/>
      <c r="G207" s="135"/>
      <c r="I207" s="135"/>
      <c r="J207" s="135"/>
      <c r="K207" s="135"/>
      <c r="M207" s="131"/>
      <c r="N207" s="131"/>
      <c r="O207" s="131"/>
      <c r="P207" s="131"/>
      <c r="Q207" s="131"/>
      <c r="R207" s="131"/>
      <c r="S207" s="131"/>
      <c r="T207" s="131"/>
      <c r="U207" s="131"/>
      <c r="V207" s="131"/>
      <c r="W207" s="131"/>
      <c r="X207" s="131"/>
      <c r="Y207" s="131"/>
      <c r="Z207" s="131"/>
      <c r="AB207" s="142" t="e">
        <f t="shared" si="34"/>
        <v>#DIV/0!</v>
      </c>
      <c r="AC207" s="142" t="e">
        <f t="shared" si="35"/>
        <v>#DIV/0!</v>
      </c>
      <c r="AD207" s="6"/>
      <c r="AE207" s="88" t="e">
        <f t="shared" si="36"/>
        <v>#DIV/0!</v>
      </c>
      <c r="AF207" s="142" t="e">
        <f t="shared" si="37"/>
        <v>#DIV/0!</v>
      </c>
      <c r="AH207" s="12" t="e">
        <f t="shared" si="45"/>
        <v>#DIV/0!</v>
      </c>
      <c r="AI207" s="12" t="e">
        <f t="shared" si="46"/>
        <v>#DIV/0!</v>
      </c>
      <c r="AK207" s="409"/>
      <c r="AL207" s="409"/>
      <c r="AM207" s="409"/>
      <c r="AO207" s="177"/>
      <c r="AP207" s="177"/>
      <c r="AQ207" s="177"/>
      <c r="AR207" s="139"/>
      <c r="AS207" s="139"/>
      <c r="AT207" s="139"/>
      <c r="AU207" s="177"/>
      <c r="AV207" s="177"/>
      <c r="AX207" s="411">
        <f t="shared" si="38"/>
        <v>0</v>
      </c>
      <c r="AY207" s="80" t="str">
        <f t="shared" si="39"/>
        <v>OK</v>
      </c>
      <c r="BA207" s="94"/>
      <c r="BB207" s="291"/>
      <c r="BC207" s="94"/>
      <c r="BD207" s="229"/>
      <c r="BE207" s="356"/>
      <c r="BG207" s="6">
        <f t="shared" si="40"/>
        <v>0</v>
      </c>
      <c r="BH207" s="186" t="str">
        <f t="shared" si="41"/>
        <v>N/A</v>
      </c>
      <c r="BI207" s="6" t="str">
        <f t="shared" si="47"/>
        <v>N/A</v>
      </c>
      <c r="BJ207" t="e">
        <f t="shared" si="42"/>
        <v>#DIV/0!</v>
      </c>
      <c r="BL207" t="str">
        <f>IF(ISBLANK('A2a.  Modified URRT Worksheet 1'!$G$78)=TRUE, "N/A", IF(O207*(1+'A2a.  Modified URRT Worksheet 1'!$G$78)='A2. Rate Change &amp; Enrollment'!P207, "OK", "ERROR"))</f>
        <v>N/A</v>
      </c>
      <c r="BM207" t="str">
        <f>IF(ISBLANK('A2a.  Modified URRT Worksheet 1'!$G$79)=TRUE, "N/A", IF(P207*(1+'A2a.  Modified URRT Worksheet 1'!$G$79)='A2. Rate Change &amp; Enrollment'!Q207, "OK", "ERROR"))</f>
        <v>N/A</v>
      </c>
      <c r="BN207" t="str">
        <f>IF(ISBLANK('A2a.  Modified URRT Worksheet 1'!$G$80)=TRUE, "N/A", IF(Q207*(1+'A2a.  Modified URRT Worksheet 1'!$G$80)='A2. Rate Change &amp; Enrollment'!R207, "OK", "ERROR"))</f>
        <v>N/A</v>
      </c>
      <c r="BO207" t="str">
        <f>IF(ISBLANK('A2a.  Modified URRT Worksheet 1'!$G$81)=TRUE, "N/A", IF(R207*(1+'A2a.  Modified URRT Worksheet 1'!$G$81)='A2. Rate Change &amp; Enrollment'!S207, "OK", "ERROR"))</f>
        <v>N/A</v>
      </c>
      <c r="BP207" t="str">
        <f>IF(ISBLANK('A2a.  Modified URRT Worksheet 1'!$G$82)=TRUE, "N/A", IF(S207*(1+'A2a.  Modified URRT Worksheet 1'!$G$82)='A2. Rate Change &amp; Enrollment'!T207, "OK", "ERROR"))</f>
        <v>N/A</v>
      </c>
      <c r="BQ207" t="str">
        <f>IF(ISBLANK('A2a.  Modified URRT Worksheet 1'!$G$83)=TRUE, "N/A", IF(T207*(1+'A2a.  Modified URRT Worksheet 1'!$G$83)='A2. Rate Change &amp; Enrollment'!U207, "OK", "ERROR"))</f>
        <v>N/A</v>
      </c>
      <c r="BR207" t="str">
        <f>IF(ISBLANK('A2a.  Modified URRT Worksheet 1'!$G$84)=TRUE, "N/A", IF(U207*(1+'A2a.  Modified URRT Worksheet 1'!$G$84)='A2. Rate Change &amp; Enrollment'!V207, "OK", "ERROR"))</f>
        <v>N/A</v>
      </c>
      <c r="BS207" t="str">
        <f>IF(ISBLANK('A2a.  Modified URRT Worksheet 1'!$G$85)=TRUE, "N/A", IF(V207*(1+'A2a.  Modified URRT Worksheet 1'!$G$85)='A2. Rate Change &amp; Enrollment'!W207, "OK", "ERROR"))</f>
        <v>N/A</v>
      </c>
      <c r="BT207" t="str">
        <f>IF(ISBLANK('A2a.  Modified URRT Worksheet 1'!$G$86)=TRUE, "N/A", IF(W207*(1+'A2a.  Modified URRT Worksheet 1'!$G$86)='A2. Rate Change &amp; Enrollment'!X207, "OK", "ERROR"))</f>
        <v>N/A</v>
      </c>
      <c r="BU207" t="str">
        <f>IF(ISBLANK('A2a.  Modified URRT Worksheet 1'!$G$87)=TRUE, "N/A", IF(X207*(1+'A2a.  Modified URRT Worksheet 1'!$G$87)='A2. Rate Change &amp; Enrollment'!Y207, "OK", "ERROR"))</f>
        <v>N/A</v>
      </c>
      <c r="BV207" t="str">
        <f>IF(ISBLANK('A2a.  Modified URRT Worksheet 1'!$G$88)=TRUE, "N/A", IF(Y207*(1+'A2a.  Modified URRT Worksheet 1'!$G$88)='A2. Rate Change &amp; Enrollment'!Z207, "OK", "ERROR"))</f>
        <v>N/A</v>
      </c>
      <c r="BW207" t="str">
        <f t="shared" si="43"/>
        <v>OK</v>
      </c>
      <c r="BY207" s="412">
        <f t="shared" si="44"/>
        <v>0</v>
      </c>
    </row>
    <row r="208" spans="1:77" x14ac:dyDescent="0.35">
      <c r="A208" t="s">
        <v>398</v>
      </c>
      <c r="B208" s="98"/>
      <c r="C208" s="98"/>
      <c r="D208" s="98"/>
      <c r="E208" s="135"/>
      <c r="F208" s="135"/>
      <c r="G208" s="135"/>
      <c r="I208" s="135"/>
      <c r="J208" s="135"/>
      <c r="K208" s="135"/>
      <c r="M208" s="131"/>
      <c r="N208" s="131"/>
      <c r="O208" s="131"/>
      <c r="P208" s="131"/>
      <c r="Q208" s="131"/>
      <c r="R208" s="131"/>
      <c r="S208" s="131"/>
      <c r="T208" s="131"/>
      <c r="U208" s="131"/>
      <c r="V208" s="131"/>
      <c r="W208" s="131"/>
      <c r="X208" s="131"/>
      <c r="Y208" s="131"/>
      <c r="Z208" s="131"/>
      <c r="AB208" s="142" t="e">
        <f t="shared" si="34"/>
        <v>#DIV/0!</v>
      </c>
      <c r="AC208" s="142" t="e">
        <f t="shared" si="35"/>
        <v>#DIV/0!</v>
      </c>
      <c r="AD208" s="6"/>
      <c r="AE208" s="88" t="e">
        <f t="shared" si="36"/>
        <v>#DIV/0!</v>
      </c>
      <c r="AF208" s="142" t="e">
        <f t="shared" si="37"/>
        <v>#DIV/0!</v>
      </c>
      <c r="AH208" s="12" t="e">
        <f t="shared" si="45"/>
        <v>#DIV/0!</v>
      </c>
      <c r="AI208" s="12" t="e">
        <f t="shared" si="46"/>
        <v>#DIV/0!</v>
      </c>
      <c r="AK208" s="409"/>
      <c r="AL208" s="409"/>
      <c r="AM208" s="409"/>
      <c r="AO208" s="177"/>
      <c r="AP208" s="177"/>
      <c r="AQ208" s="177"/>
      <c r="AR208" s="139"/>
      <c r="AS208" s="139"/>
      <c r="AT208" s="139"/>
      <c r="AU208" s="177"/>
      <c r="AV208" s="177"/>
      <c r="AX208" s="411">
        <f t="shared" si="38"/>
        <v>0</v>
      </c>
      <c r="AY208" s="80" t="str">
        <f t="shared" si="39"/>
        <v>OK</v>
      </c>
      <c r="BA208" s="94"/>
      <c r="BB208" s="291"/>
      <c r="BC208" s="94"/>
      <c r="BD208" s="229"/>
      <c r="BE208" s="356"/>
      <c r="BG208" s="6">
        <f t="shared" si="40"/>
        <v>0</v>
      </c>
      <c r="BH208" s="186" t="str">
        <f t="shared" si="41"/>
        <v>N/A</v>
      </c>
      <c r="BI208" s="6" t="str">
        <f t="shared" si="47"/>
        <v>N/A</v>
      </c>
      <c r="BJ208" t="e">
        <f t="shared" si="42"/>
        <v>#DIV/0!</v>
      </c>
      <c r="BL208" t="str">
        <f>IF(ISBLANK('A2a.  Modified URRT Worksheet 1'!$G$78)=TRUE, "N/A", IF(O208*(1+'A2a.  Modified URRT Worksheet 1'!$G$78)='A2. Rate Change &amp; Enrollment'!P208, "OK", "ERROR"))</f>
        <v>N/A</v>
      </c>
      <c r="BM208" t="str">
        <f>IF(ISBLANK('A2a.  Modified URRT Worksheet 1'!$G$79)=TRUE, "N/A", IF(P208*(1+'A2a.  Modified URRT Worksheet 1'!$G$79)='A2. Rate Change &amp; Enrollment'!Q208, "OK", "ERROR"))</f>
        <v>N/A</v>
      </c>
      <c r="BN208" t="str">
        <f>IF(ISBLANK('A2a.  Modified URRT Worksheet 1'!$G$80)=TRUE, "N/A", IF(Q208*(1+'A2a.  Modified URRT Worksheet 1'!$G$80)='A2. Rate Change &amp; Enrollment'!R208, "OK", "ERROR"))</f>
        <v>N/A</v>
      </c>
      <c r="BO208" t="str">
        <f>IF(ISBLANK('A2a.  Modified URRT Worksheet 1'!$G$81)=TRUE, "N/A", IF(R208*(1+'A2a.  Modified URRT Worksheet 1'!$G$81)='A2. Rate Change &amp; Enrollment'!S208, "OK", "ERROR"))</f>
        <v>N/A</v>
      </c>
      <c r="BP208" t="str">
        <f>IF(ISBLANK('A2a.  Modified URRT Worksheet 1'!$G$82)=TRUE, "N/A", IF(S208*(1+'A2a.  Modified URRT Worksheet 1'!$G$82)='A2. Rate Change &amp; Enrollment'!T208, "OK", "ERROR"))</f>
        <v>N/A</v>
      </c>
      <c r="BQ208" t="str">
        <f>IF(ISBLANK('A2a.  Modified URRT Worksheet 1'!$G$83)=TRUE, "N/A", IF(T208*(1+'A2a.  Modified URRT Worksheet 1'!$G$83)='A2. Rate Change &amp; Enrollment'!U208, "OK", "ERROR"))</f>
        <v>N/A</v>
      </c>
      <c r="BR208" t="str">
        <f>IF(ISBLANK('A2a.  Modified URRT Worksheet 1'!$G$84)=TRUE, "N/A", IF(U208*(1+'A2a.  Modified URRT Worksheet 1'!$G$84)='A2. Rate Change &amp; Enrollment'!V208, "OK", "ERROR"))</f>
        <v>N/A</v>
      </c>
      <c r="BS208" t="str">
        <f>IF(ISBLANK('A2a.  Modified URRT Worksheet 1'!$G$85)=TRUE, "N/A", IF(V208*(1+'A2a.  Modified URRT Worksheet 1'!$G$85)='A2. Rate Change &amp; Enrollment'!W208, "OK", "ERROR"))</f>
        <v>N/A</v>
      </c>
      <c r="BT208" t="str">
        <f>IF(ISBLANK('A2a.  Modified URRT Worksheet 1'!$G$86)=TRUE, "N/A", IF(W208*(1+'A2a.  Modified URRT Worksheet 1'!$G$86)='A2. Rate Change &amp; Enrollment'!X208, "OK", "ERROR"))</f>
        <v>N/A</v>
      </c>
      <c r="BU208" t="str">
        <f>IF(ISBLANK('A2a.  Modified URRT Worksheet 1'!$G$87)=TRUE, "N/A", IF(X208*(1+'A2a.  Modified URRT Worksheet 1'!$G$87)='A2. Rate Change &amp; Enrollment'!Y208, "OK", "ERROR"))</f>
        <v>N/A</v>
      </c>
      <c r="BV208" t="str">
        <f>IF(ISBLANK('A2a.  Modified URRT Worksheet 1'!$G$88)=TRUE, "N/A", IF(Y208*(1+'A2a.  Modified URRT Worksheet 1'!$G$88)='A2. Rate Change &amp; Enrollment'!Z208, "OK", "ERROR"))</f>
        <v>N/A</v>
      </c>
      <c r="BW208" t="str">
        <f t="shared" si="43"/>
        <v>OK</v>
      </c>
      <c r="BY208" s="412">
        <f t="shared" si="44"/>
        <v>0</v>
      </c>
    </row>
    <row r="209" spans="1:77" x14ac:dyDescent="0.35">
      <c r="A209" t="s">
        <v>399</v>
      </c>
      <c r="B209" s="98"/>
      <c r="C209" s="98"/>
      <c r="D209" s="98"/>
      <c r="E209" s="135"/>
      <c r="F209" s="135"/>
      <c r="G209" s="135"/>
      <c r="I209" s="135"/>
      <c r="J209" s="135"/>
      <c r="K209" s="135"/>
      <c r="M209" s="131"/>
      <c r="N209" s="131"/>
      <c r="O209" s="131"/>
      <c r="P209" s="131"/>
      <c r="Q209" s="131"/>
      <c r="R209" s="131"/>
      <c r="S209" s="131"/>
      <c r="T209" s="131"/>
      <c r="U209" s="131"/>
      <c r="V209" s="131"/>
      <c r="W209" s="131"/>
      <c r="X209" s="131"/>
      <c r="Y209" s="131"/>
      <c r="Z209" s="131"/>
      <c r="AB209" s="142" t="e">
        <f t="shared" si="34"/>
        <v>#DIV/0!</v>
      </c>
      <c r="AC209" s="142" t="e">
        <f t="shared" si="35"/>
        <v>#DIV/0!</v>
      </c>
      <c r="AD209" s="6"/>
      <c r="AE209" s="88" t="e">
        <f t="shared" si="36"/>
        <v>#DIV/0!</v>
      </c>
      <c r="AF209" s="142" t="e">
        <f t="shared" si="37"/>
        <v>#DIV/0!</v>
      </c>
      <c r="AH209" s="12" t="e">
        <f t="shared" si="45"/>
        <v>#DIV/0!</v>
      </c>
      <c r="AI209" s="12" t="e">
        <f t="shared" si="46"/>
        <v>#DIV/0!</v>
      </c>
      <c r="AK209" s="409"/>
      <c r="AL209" s="409"/>
      <c r="AM209" s="409"/>
      <c r="AO209" s="177"/>
      <c r="AP209" s="177"/>
      <c r="AQ209" s="177"/>
      <c r="AR209" s="139"/>
      <c r="AS209" s="139"/>
      <c r="AT209" s="139"/>
      <c r="AU209" s="177"/>
      <c r="AV209" s="177"/>
      <c r="AX209" s="411">
        <f t="shared" si="38"/>
        <v>0</v>
      </c>
      <c r="AY209" s="80" t="str">
        <f t="shared" si="39"/>
        <v>OK</v>
      </c>
      <c r="BA209" s="94"/>
      <c r="BB209" s="291"/>
      <c r="BC209" s="94"/>
      <c r="BD209" s="229"/>
      <c r="BE209" s="356"/>
      <c r="BG209" s="6">
        <f t="shared" si="40"/>
        <v>0</v>
      </c>
      <c r="BH209" s="186" t="str">
        <f t="shared" si="41"/>
        <v>N/A</v>
      </c>
      <c r="BI209" s="6" t="str">
        <f t="shared" si="47"/>
        <v>N/A</v>
      </c>
      <c r="BJ209" t="e">
        <f t="shared" si="42"/>
        <v>#DIV/0!</v>
      </c>
      <c r="BL209" t="str">
        <f>IF(ISBLANK('A2a.  Modified URRT Worksheet 1'!$G$78)=TRUE, "N/A", IF(O209*(1+'A2a.  Modified URRT Worksheet 1'!$G$78)='A2. Rate Change &amp; Enrollment'!P209, "OK", "ERROR"))</f>
        <v>N/A</v>
      </c>
      <c r="BM209" t="str">
        <f>IF(ISBLANK('A2a.  Modified URRT Worksheet 1'!$G$79)=TRUE, "N/A", IF(P209*(1+'A2a.  Modified URRT Worksheet 1'!$G$79)='A2. Rate Change &amp; Enrollment'!Q209, "OK", "ERROR"))</f>
        <v>N/A</v>
      </c>
      <c r="BN209" t="str">
        <f>IF(ISBLANK('A2a.  Modified URRT Worksheet 1'!$G$80)=TRUE, "N/A", IF(Q209*(1+'A2a.  Modified URRT Worksheet 1'!$G$80)='A2. Rate Change &amp; Enrollment'!R209, "OK", "ERROR"))</f>
        <v>N/A</v>
      </c>
      <c r="BO209" t="str">
        <f>IF(ISBLANK('A2a.  Modified URRT Worksheet 1'!$G$81)=TRUE, "N/A", IF(R209*(1+'A2a.  Modified URRT Worksheet 1'!$G$81)='A2. Rate Change &amp; Enrollment'!S209, "OK", "ERROR"))</f>
        <v>N/A</v>
      </c>
      <c r="BP209" t="str">
        <f>IF(ISBLANK('A2a.  Modified URRT Worksheet 1'!$G$82)=TRUE, "N/A", IF(S209*(1+'A2a.  Modified URRT Worksheet 1'!$G$82)='A2. Rate Change &amp; Enrollment'!T209, "OK", "ERROR"))</f>
        <v>N/A</v>
      </c>
      <c r="BQ209" t="str">
        <f>IF(ISBLANK('A2a.  Modified URRT Worksheet 1'!$G$83)=TRUE, "N/A", IF(T209*(1+'A2a.  Modified URRT Worksheet 1'!$G$83)='A2. Rate Change &amp; Enrollment'!U209, "OK", "ERROR"))</f>
        <v>N/A</v>
      </c>
      <c r="BR209" t="str">
        <f>IF(ISBLANK('A2a.  Modified URRT Worksheet 1'!$G$84)=TRUE, "N/A", IF(U209*(1+'A2a.  Modified URRT Worksheet 1'!$G$84)='A2. Rate Change &amp; Enrollment'!V209, "OK", "ERROR"))</f>
        <v>N/A</v>
      </c>
      <c r="BS209" t="str">
        <f>IF(ISBLANK('A2a.  Modified URRT Worksheet 1'!$G$85)=TRUE, "N/A", IF(V209*(1+'A2a.  Modified URRT Worksheet 1'!$G$85)='A2. Rate Change &amp; Enrollment'!W209, "OK", "ERROR"))</f>
        <v>N/A</v>
      </c>
      <c r="BT209" t="str">
        <f>IF(ISBLANK('A2a.  Modified URRT Worksheet 1'!$G$86)=TRUE, "N/A", IF(W209*(1+'A2a.  Modified URRT Worksheet 1'!$G$86)='A2. Rate Change &amp; Enrollment'!X209, "OK", "ERROR"))</f>
        <v>N/A</v>
      </c>
      <c r="BU209" t="str">
        <f>IF(ISBLANK('A2a.  Modified URRT Worksheet 1'!$G$87)=TRUE, "N/A", IF(X209*(1+'A2a.  Modified URRT Worksheet 1'!$G$87)='A2. Rate Change &amp; Enrollment'!Y209, "OK", "ERROR"))</f>
        <v>N/A</v>
      </c>
      <c r="BV209" t="str">
        <f>IF(ISBLANK('A2a.  Modified URRT Worksheet 1'!$G$88)=TRUE, "N/A", IF(Y209*(1+'A2a.  Modified URRT Worksheet 1'!$G$88)='A2. Rate Change &amp; Enrollment'!Z209, "OK", "ERROR"))</f>
        <v>N/A</v>
      </c>
      <c r="BW209" t="str">
        <f t="shared" si="43"/>
        <v>OK</v>
      </c>
      <c r="BY209" s="412">
        <f t="shared" si="44"/>
        <v>0</v>
      </c>
    </row>
    <row r="210" spans="1:77" x14ac:dyDescent="0.35">
      <c r="A210" t="s">
        <v>400</v>
      </c>
      <c r="B210" s="98"/>
      <c r="C210" s="98"/>
      <c r="D210" s="98"/>
      <c r="E210" s="135"/>
      <c r="F210" s="135"/>
      <c r="G210" s="135"/>
      <c r="I210" s="135"/>
      <c r="J210" s="135"/>
      <c r="K210" s="135"/>
      <c r="M210" s="131"/>
      <c r="N210" s="131"/>
      <c r="O210" s="131"/>
      <c r="P210" s="131"/>
      <c r="Q210" s="131"/>
      <c r="R210" s="131"/>
      <c r="S210" s="131"/>
      <c r="T210" s="131"/>
      <c r="U210" s="131"/>
      <c r="V210" s="131"/>
      <c r="W210" s="131"/>
      <c r="X210" s="131"/>
      <c r="Y210" s="131"/>
      <c r="Z210" s="131"/>
      <c r="AB210" s="142" t="e">
        <f t="shared" si="34"/>
        <v>#DIV/0!</v>
      </c>
      <c r="AC210" s="142" t="e">
        <f t="shared" si="35"/>
        <v>#DIV/0!</v>
      </c>
      <c r="AD210" s="6"/>
      <c r="AE210" s="88" t="e">
        <f t="shared" si="36"/>
        <v>#DIV/0!</v>
      </c>
      <c r="AF210" s="142" t="e">
        <f t="shared" si="37"/>
        <v>#DIV/0!</v>
      </c>
      <c r="AH210" s="12" t="e">
        <f t="shared" si="45"/>
        <v>#DIV/0!</v>
      </c>
      <c r="AI210" s="12" t="e">
        <f t="shared" si="46"/>
        <v>#DIV/0!</v>
      </c>
      <c r="AK210" s="409"/>
      <c r="AL210" s="409"/>
      <c r="AM210" s="409"/>
      <c r="AO210" s="177"/>
      <c r="AP210" s="177"/>
      <c r="AQ210" s="177"/>
      <c r="AR210" s="139"/>
      <c r="AS210" s="139"/>
      <c r="AT210" s="139"/>
      <c r="AU210" s="177"/>
      <c r="AV210" s="177"/>
      <c r="AX210" s="411">
        <f t="shared" si="38"/>
        <v>0</v>
      </c>
      <c r="AY210" s="80" t="str">
        <f t="shared" si="39"/>
        <v>OK</v>
      </c>
      <c r="BA210" s="94"/>
      <c r="BB210" s="291"/>
      <c r="BC210" s="94"/>
      <c r="BD210" s="229"/>
      <c r="BE210" s="356"/>
      <c r="BG210" s="6">
        <f t="shared" si="40"/>
        <v>0</v>
      </c>
      <c r="BH210" s="186" t="str">
        <f t="shared" si="41"/>
        <v>N/A</v>
      </c>
      <c r="BI210" s="6" t="str">
        <f t="shared" si="47"/>
        <v>N/A</v>
      </c>
      <c r="BJ210" t="e">
        <f t="shared" si="42"/>
        <v>#DIV/0!</v>
      </c>
      <c r="BL210" t="str">
        <f>IF(ISBLANK('A2a.  Modified URRT Worksheet 1'!$G$78)=TRUE, "N/A", IF(O210*(1+'A2a.  Modified URRT Worksheet 1'!$G$78)='A2. Rate Change &amp; Enrollment'!P210, "OK", "ERROR"))</f>
        <v>N/A</v>
      </c>
      <c r="BM210" t="str">
        <f>IF(ISBLANK('A2a.  Modified URRT Worksheet 1'!$G$79)=TRUE, "N/A", IF(P210*(1+'A2a.  Modified URRT Worksheet 1'!$G$79)='A2. Rate Change &amp; Enrollment'!Q210, "OK", "ERROR"))</f>
        <v>N/A</v>
      </c>
      <c r="BN210" t="str">
        <f>IF(ISBLANK('A2a.  Modified URRT Worksheet 1'!$G$80)=TRUE, "N/A", IF(Q210*(1+'A2a.  Modified URRT Worksheet 1'!$G$80)='A2. Rate Change &amp; Enrollment'!R210, "OK", "ERROR"))</f>
        <v>N/A</v>
      </c>
      <c r="BO210" t="str">
        <f>IF(ISBLANK('A2a.  Modified URRT Worksheet 1'!$G$81)=TRUE, "N/A", IF(R210*(1+'A2a.  Modified URRT Worksheet 1'!$G$81)='A2. Rate Change &amp; Enrollment'!S210, "OK", "ERROR"))</f>
        <v>N/A</v>
      </c>
      <c r="BP210" t="str">
        <f>IF(ISBLANK('A2a.  Modified URRT Worksheet 1'!$G$82)=TRUE, "N/A", IF(S210*(1+'A2a.  Modified URRT Worksheet 1'!$G$82)='A2. Rate Change &amp; Enrollment'!T210, "OK", "ERROR"))</f>
        <v>N/A</v>
      </c>
      <c r="BQ210" t="str">
        <f>IF(ISBLANK('A2a.  Modified URRT Worksheet 1'!$G$83)=TRUE, "N/A", IF(T210*(1+'A2a.  Modified URRT Worksheet 1'!$G$83)='A2. Rate Change &amp; Enrollment'!U210, "OK", "ERROR"))</f>
        <v>N/A</v>
      </c>
      <c r="BR210" t="str">
        <f>IF(ISBLANK('A2a.  Modified URRT Worksheet 1'!$G$84)=TRUE, "N/A", IF(U210*(1+'A2a.  Modified URRT Worksheet 1'!$G$84)='A2. Rate Change &amp; Enrollment'!V210, "OK", "ERROR"))</f>
        <v>N/A</v>
      </c>
      <c r="BS210" t="str">
        <f>IF(ISBLANK('A2a.  Modified URRT Worksheet 1'!$G$85)=TRUE, "N/A", IF(V210*(1+'A2a.  Modified URRT Worksheet 1'!$G$85)='A2. Rate Change &amp; Enrollment'!W210, "OK", "ERROR"))</f>
        <v>N/A</v>
      </c>
      <c r="BT210" t="str">
        <f>IF(ISBLANK('A2a.  Modified URRT Worksheet 1'!$G$86)=TRUE, "N/A", IF(W210*(1+'A2a.  Modified URRT Worksheet 1'!$G$86)='A2. Rate Change &amp; Enrollment'!X210, "OK", "ERROR"))</f>
        <v>N/A</v>
      </c>
      <c r="BU210" t="str">
        <f>IF(ISBLANK('A2a.  Modified URRT Worksheet 1'!$G$87)=TRUE, "N/A", IF(X210*(1+'A2a.  Modified URRT Worksheet 1'!$G$87)='A2. Rate Change &amp; Enrollment'!Y210, "OK", "ERROR"))</f>
        <v>N/A</v>
      </c>
      <c r="BV210" t="str">
        <f>IF(ISBLANK('A2a.  Modified URRT Worksheet 1'!$G$88)=TRUE, "N/A", IF(Y210*(1+'A2a.  Modified URRT Worksheet 1'!$G$88)='A2. Rate Change &amp; Enrollment'!Z210, "OK", "ERROR"))</f>
        <v>N/A</v>
      </c>
      <c r="BW210" t="str">
        <f t="shared" si="43"/>
        <v>OK</v>
      </c>
      <c r="BY210" s="412">
        <f t="shared" si="44"/>
        <v>0</v>
      </c>
    </row>
    <row r="211" spans="1:77" x14ac:dyDescent="0.35">
      <c r="A211" t="s">
        <v>401</v>
      </c>
      <c r="B211" s="98"/>
      <c r="C211" s="98"/>
      <c r="D211" s="98"/>
      <c r="E211" s="135"/>
      <c r="F211" s="135"/>
      <c r="G211" s="135"/>
      <c r="I211" s="135"/>
      <c r="J211" s="135"/>
      <c r="K211" s="135"/>
      <c r="M211" s="131"/>
      <c r="N211" s="131"/>
      <c r="O211" s="131"/>
      <c r="P211" s="131"/>
      <c r="Q211" s="131"/>
      <c r="R211" s="131"/>
      <c r="S211" s="131"/>
      <c r="T211" s="131"/>
      <c r="U211" s="131"/>
      <c r="V211" s="131"/>
      <c r="W211" s="131"/>
      <c r="X211" s="131"/>
      <c r="Y211" s="131"/>
      <c r="Z211" s="131"/>
      <c r="AB211" s="142" t="e">
        <f t="shared" si="34"/>
        <v>#DIV/0!</v>
      </c>
      <c r="AC211" s="142" t="e">
        <f t="shared" si="35"/>
        <v>#DIV/0!</v>
      </c>
      <c r="AD211" s="6"/>
      <c r="AE211" s="88" t="e">
        <f t="shared" si="36"/>
        <v>#DIV/0!</v>
      </c>
      <c r="AF211" s="142" t="e">
        <f t="shared" si="37"/>
        <v>#DIV/0!</v>
      </c>
      <c r="AH211" s="12" t="e">
        <f t="shared" si="45"/>
        <v>#DIV/0!</v>
      </c>
      <c r="AI211" s="12" t="e">
        <f t="shared" si="46"/>
        <v>#DIV/0!</v>
      </c>
      <c r="AK211" s="409"/>
      <c r="AL211" s="409"/>
      <c r="AM211" s="409"/>
      <c r="AO211" s="177"/>
      <c r="AP211" s="177"/>
      <c r="AQ211" s="177"/>
      <c r="AR211" s="139"/>
      <c r="AS211" s="139"/>
      <c r="AT211" s="139"/>
      <c r="AU211" s="177"/>
      <c r="AV211" s="177"/>
      <c r="AX211" s="411">
        <f t="shared" si="38"/>
        <v>0</v>
      </c>
      <c r="AY211" s="80" t="str">
        <f t="shared" si="39"/>
        <v>OK</v>
      </c>
      <c r="BA211" s="94"/>
      <c r="BB211" s="291"/>
      <c r="BC211" s="94"/>
      <c r="BD211" s="229"/>
      <c r="BE211" s="356"/>
      <c r="BG211" s="6">
        <f t="shared" si="40"/>
        <v>0</v>
      </c>
      <c r="BH211" s="186" t="str">
        <f t="shared" si="41"/>
        <v>N/A</v>
      </c>
      <c r="BI211" s="6" t="str">
        <f t="shared" si="47"/>
        <v>N/A</v>
      </c>
      <c r="BJ211" t="e">
        <f t="shared" si="42"/>
        <v>#DIV/0!</v>
      </c>
      <c r="BL211" t="str">
        <f>IF(ISBLANK('A2a.  Modified URRT Worksheet 1'!$G$78)=TRUE, "N/A", IF(O211*(1+'A2a.  Modified URRT Worksheet 1'!$G$78)='A2. Rate Change &amp; Enrollment'!P211, "OK", "ERROR"))</f>
        <v>N/A</v>
      </c>
      <c r="BM211" t="str">
        <f>IF(ISBLANK('A2a.  Modified URRT Worksheet 1'!$G$79)=TRUE, "N/A", IF(P211*(1+'A2a.  Modified URRT Worksheet 1'!$G$79)='A2. Rate Change &amp; Enrollment'!Q211, "OK", "ERROR"))</f>
        <v>N/A</v>
      </c>
      <c r="BN211" t="str">
        <f>IF(ISBLANK('A2a.  Modified URRT Worksheet 1'!$G$80)=TRUE, "N/A", IF(Q211*(1+'A2a.  Modified URRT Worksheet 1'!$G$80)='A2. Rate Change &amp; Enrollment'!R211, "OK", "ERROR"))</f>
        <v>N/A</v>
      </c>
      <c r="BO211" t="str">
        <f>IF(ISBLANK('A2a.  Modified URRT Worksheet 1'!$G$81)=TRUE, "N/A", IF(R211*(1+'A2a.  Modified URRT Worksheet 1'!$G$81)='A2. Rate Change &amp; Enrollment'!S211, "OK", "ERROR"))</f>
        <v>N/A</v>
      </c>
      <c r="BP211" t="str">
        <f>IF(ISBLANK('A2a.  Modified URRT Worksheet 1'!$G$82)=TRUE, "N/A", IF(S211*(1+'A2a.  Modified URRT Worksheet 1'!$G$82)='A2. Rate Change &amp; Enrollment'!T211, "OK", "ERROR"))</f>
        <v>N/A</v>
      </c>
      <c r="BQ211" t="str">
        <f>IF(ISBLANK('A2a.  Modified URRT Worksheet 1'!$G$83)=TRUE, "N/A", IF(T211*(1+'A2a.  Modified URRT Worksheet 1'!$G$83)='A2. Rate Change &amp; Enrollment'!U211, "OK", "ERROR"))</f>
        <v>N/A</v>
      </c>
      <c r="BR211" t="str">
        <f>IF(ISBLANK('A2a.  Modified URRT Worksheet 1'!$G$84)=TRUE, "N/A", IF(U211*(1+'A2a.  Modified URRT Worksheet 1'!$G$84)='A2. Rate Change &amp; Enrollment'!V211, "OK", "ERROR"))</f>
        <v>N/A</v>
      </c>
      <c r="BS211" t="str">
        <f>IF(ISBLANK('A2a.  Modified URRT Worksheet 1'!$G$85)=TRUE, "N/A", IF(V211*(1+'A2a.  Modified URRT Worksheet 1'!$G$85)='A2. Rate Change &amp; Enrollment'!W211, "OK", "ERROR"))</f>
        <v>N/A</v>
      </c>
      <c r="BT211" t="str">
        <f>IF(ISBLANK('A2a.  Modified URRT Worksheet 1'!$G$86)=TRUE, "N/A", IF(W211*(1+'A2a.  Modified URRT Worksheet 1'!$G$86)='A2. Rate Change &amp; Enrollment'!X211, "OK", "ERROR"))</f>
        <v>N/A</v>
      </c>
      <c r="BU211" t="str">
        <f>IF(ISBLANK('A2a.  Modified URRT Worksheet 1'!$G$87)=TRUE, "N/A", IF(X211*(1+'A2a.  Modified URRT Worksheet 1'!$G$87)='A2. Rate Change &amp; Enrollment'!Y211, "OK", "ERROR"))</f>
        <v>N/A</v>
      </c>
      <c r="BV211" t="str">
        <f>IF(ISBLANK('A2a.  Modified URRT Worksheet 1'!$G$88)=TRUE, "N/A", IF(Y211*(1+'A2a.  Modified URRT Worksheet 1'!$G$88)='A2. Rate Change &amp; Enrollment'!Z211, "OK", "ERROR"))</f>
        <v>N/A</v>
      </c>
      <c r="BW211" t="str">
        <f t="shared" si="43"/>
        <v>OK</v>
      </c>
      <c r="BY211" s="412">
        <f t="shared" si="44"/>
        <v>0</v>
      </c>
    </row>
    <row r="212" spans="1:77" x14ac:dyDescent="0.35">
      <c r="A212" t="s">
        <v>402</v>
      </c>
      <c r="B212" s="98"/>
      <c r="C212" s="98"/>
      <c r="D212" s="98"/>
      <c r="E212" s="135"/>
      <c r="F212" s="135"/>
      <c r="G212" s="135"/>
      <c r="I212" s="135"/>
      <c r="J212" s="135"/>
      <c r="K212" s="135"/>
      <c r="M212" s="131"/>
      <c r="N212" s="131"/>
      <c r="O212" s="131"/>
      <c r="P212" s="131"/>
      <c r="Q212" s="131"/>
      <c r="R212" s="131"/>
      <c r="S212" s="131"/>
      <c r="T212" s="131"/>
      <c r="U212" s="131"/>
      <c r="V212" s="131"/>
      <c r="W212" s="131"/>
      <c r="X212" s="131"/>
      <c r="Y212" s="131"/>
      <c r="Z212" s="131"/>
      <c r="AB212" s="142" t="e">
        <f t="shared" ref="AB212:AB275" si="48">O212/M212-1</f>
        <v>#DIV/0!</v>
      </c>
      <c r="AC212" s="142" t="e">
        <f t="shared" ref="AC212:AC275" si="49">O212/N212-1</f>
        <v>#DIV/0!</v>
      </c>
      <c r="AD212" s="6"/>
      <c r="AE212" s="88" t="e">
        <f t="shared" ref="AE212:AE275" si="50">E212/$E$10</f>
        <v>#DIV/0!</v>
      </c>
      <c r="AF212" s="142" t="e">
        <f t="shared" ref="AF212:AF275" si="51">I212/$I$10</f>
        <v>#DIV/0!</v>
      </c>
      <c r="AH212" s="12" t="e">
        <f t="shared" si="45"/>
        <v>#DIV/0!</v>
      </c>
      <c r="AI212" s="12" t="e">
        <f t="shared" si="46"/>
        <v>#DIV/0!</v>
      </c>
      <c r="AK212" s="409"/>
      <c r="AL212" s="409"/>
      <c r="AM212" s="409"/>
      <c r="AO212" s="177"/>
      <c r="AP212" s="177"/>
      <c r="AQ212" s="177"/>
      <c r="AR212" s="139"/>
      <c r="AS212" s="139"/>
      <c r="AT212" s="139"/>
      <c r="AU212" s="177"/>
      <c r="AV212" s="177"/>
      <c r="AX212" s="411">
        <f t="shared" ref="AX212:AX275" si="52">$AO$2*(PRODUCT(AO212:AQ212,AU212)/(1-AR212-AS212-AT212))*AV212</f>
        <v>0</v>
      </c>
      <c r="AY212" s="80" t="str">
        <f t="shared" ref="AY212:AY275" si="53">IF(ABS(O212-AX212)&gt;1, "ERROR", "OK")</f>
        <v>OK</v>
      </c>
      <c r="BA212" s="94"/>
      <c r="BB212" s="291"/>
      <c r="BC212" s="94"/>
      <c r="BD212" s="229"/>
      <c r="BE212" s="356"/>
      <c r="BG212" s="6">
        <f t="shared" ref="BG212:BG275" si="54">E212*AO212</f>
        <v>0</v>
      </c>
      <c r="BH212" s="186" t="str">
        <f t="shared" ref="BH212:BH275" si="55">IF(BA212="Platinum", AO212/$BH$3-1, IF(BA212="Gold", AO212/$BH$4-1, IF(BA212="Silver", AO212/$BH$5-1, IF( BA212="Bronze", AO212/$BH$6-1, IF(BA212="Catastrophic", AO212/$BH$7-1, "N/A")))))</f>
        <v>N/A</v>
      </c>
      <c r="BI212" s="6" t="str">
        <f t="shared" si="47"/>
        <v>N/A</v>
      </c>
      <c r="BJ212" t="e">
        <f t="shared" ref="BJ212:BJ275" si="56">IF(AND(AF212&gt;=5%, BE212&lt;95%), "Y", "N")</f>
        <v>#DIV/0!</v>
      </c>
      <c r="BL212" t="str">
        <f>IF(ISBLANK('A2a.  Modified URRT Worksheet 1'!$G$78)=TRUE, "N/A", IF(O212*(1+'A2a.  Modified URRT Worksheet 1'!$G$78)='A2. Rate Change &amp; Enrollment'!P212, "OK", "ERROR"))</f>
        <v>N/A</v>
      </c>
      <c r="BM212" t="str">
        <f>IF(ISBLANK('A2a.  Modified URRT Worksheet 1'!$G$79)=TRUE, "N/A", IF(P212*(1+'A2a.  Modified URRT Worksheet 1'!$G$79)='A2. Rate Change &amp; Enrollment'!Q212, "OK", "ERROR"))</f>
        <v>N/A</v>
      </c>
      <c r="BN212" t="str">
        <f>IF(ISBLANK('A2a.  Modified URRT Worksheet 1'!$G$80)=TRUE, "N/A", IF(Q212*(1+'A2a.  Modified URRT Worksheet 1'!$G$80)='A2. Rate Change &amp; Enrollment'!R212, "OK", "ERROR"))</f>
        <v>N/A</v>
      </c>
      <c r="BO212" t="str">
        <f>IF(ISBLANK('A2a.  Modified URRT Worksheet 1'!$G$81)=TRUE, "N/A", IF(R212*(1+'A2a.  Modified URRT Worksheet 1'!$G$81)='A2. Rate Change &amp; Enrollment'!S212, "OK", "ERROR"))</f>
        <v>N/A</v>
      </c>
      <c r="BP212" t="str">
        <f>IF(ISBLANK('A2a.  Modified URRT Worksheet 1'!$G$82)=TRUE, "N/A", IF(S212*(1+'A2a.  Modified URRT Worksheet 1'!$G$82)='A2. Rate Change &amp; Enrollment'!T212, "OK", "ERROR"))</f>
        <v>N/A</v>
      </c>
      <c r="BQ212" t="str">
        <f>IF(ISBLANK('A2a.  Modified URRT Worksheet 1'!$G$83)=TRUE, "N/A", IF(T212*(1+'A2a.  Modified URRT Worksheet 1'!$G$83)='A2. Rate Change &amp; Enrollment'!U212, "OK", "ERROR"))</f>
        <v>N/A</v>
      </c>
      <c r="BR212" t="str">
        <f>IF(ISBLANK('A2a.  Modified URRT Worksheet 1'!$G$84)=TRUE, "N/A", IF(U212*(1+'A2a.  Modified URRT Worksheet 1'!$G$84)='A2. Rate Change &amp; Enrollment'!V212, "OK", "ERROR"))</f>
        <v>N/A</v>
      </c>
      <c r="BS212" t="str">
        <f>IF(ISBLANK('A2a.  Modified URRT Worksheet 1'!$G$85)=TRUE, "N/A", IF(V212*(1+'A2a.  Modified URRT Worksheet 1'!$G$85)='A2. Rate Change &amp; Enrollment'!W212, "OK", "ERROR"))</f>
        <v>N/A</v>
      </c>
      <c r="BT212" t="str">
        <f>IF(ISBLANK('A2a.  Modified URRT Worksheet 1'!$G$86)=TRUE, "N/A", IF(W212*(1+'A2a.  Modified URRT Worksheet 1'!$G$86)='A2. Rate Change &amp; Enrollment'!X212, "OK", "ERROR"))</f>
        <v>N/A</v>
      </c>
      <c r="BU212" t="str">
        <f>IF(ISBLANK('A2a.  Modified URRT Worksheet 1'!$G$87)=TRUE, "N/A", IF(X212*(1+'A2a.  Modified URRT Worksheet 1'!$G$87)='A2. Rate Change &amp; Enrollment'!Y212, "OK", "ERROR"))</f>
        <v>N/A</v>
      </c>
      <c r="BV212" t="str">
        <f>IF(ISBLANK('A2a.  Modified URRT Worksheet 1'!$G$88)=TRUE, "N/A", IF(Y212*(1+'A2a.  Modified URRT Worksheet 1'!$G$88)='A2. Rate Change &amp; Enrollment'!Z212, "OK", "ERROR"))</f>
        <v>N/A</v>
      </c>
      <c r="BW212" t="str">
        <f t="shared" ref="BW212:BW275" si="57">IF(OR(BL212="ERROR", BM212="ERROR", BN212="ERROR", BO212="ERROR", BP212="ERROR", BQ212="ERROR", BR212="ERROR", BS212="ERROR", BT212="ERROR", BU212="ERROR", BV212="ERROR"), "ERROR", "OK")</f>
        <v>OK</v>
      </c>
      <c r="BY212" s="412">
        <f t="shared" ref="BY212:BY275" si="58">PRODUCT(AO212:AQ212,AU212)/(1-AR212-AS212-AT212)*AV212</f>
        <v>0</v>
      </c>
    </row>
    <row r="213" spans="1:77" x14ac:dyDescent="0.35">
      <c r="A213" t="s">
        <v>403</v>
      </c>
      <c r="B213" s="98"/>
      <c r="C213" s="98"/>
      <c r="D213" s="98"/>
      <c r="E213" s="135"/>
      <c r="F213" s="135"/>
      <c r="G213" s="135"/>
      <c r="I213" s="135"/>
      <c r="J213" s="135"/>
      <c r="K213" s="135"/>
      <c r="M213" s="131"/>
      <c r="N213" s="131"/>
      <c r="O213" s="131"/>
      <c r="P213" s="131"/>
      <c r="Q213" s="131"/>
      <c r="R213" s="131"/>
      <c r="S213" s="131"/>
      <c r="T213" s="131"/>
      <c r="U213" s="131"/>
      <c r="V213" s="131"/>
      <c r="W213" s="131"/>
      <c r="X213" s="131"/>
      <c r="Y213" s="131"/>
      <c r="Z213" s="131"/>
      <c r="AB213" s="142" t="e">
        <f t="shared" si="48"/>
        <v>#DIV/0!</v>
      </c>
      <c r="AC213" s="142" t="e">
        <f t="shared" si="49"/>
        <v>#DIV/0!</v>
      </c>
      <c r="AD213" s="6"/>
      <c r="AE213" s="88" t="e">
        <f t="shared" si="50"/>
        <v>#DIV/0!</v>
      </c>
      <c r="AF213" s="142" t="e">
        <f t="shared" si="51"/>
        <v>#DIV/0!</v>
      </c>
      <c r="AH213" s="12" t="e">
        <f t="shared" ref="AH213:AH276" si="59">IF(OR(AB213-$AB$11&gt;5%, $AB$11-AB213&gt;5%), "Y", "N")</f>
        <v>#DIV/0!</v>
      </c>
      <c r="AI213" s="12" t="e">
        <f t="shared" ref="AI213:AI276" si="60">IF(AND(AH213="Y", AF213&gt;5%), "Y", "N")</f>
        <v>#DIV/0!</v>
      </c>
      <c r="AK213" s="409"/>
      <c r="AL213" s="409"/>
      <c r="AM213" s="409"/>
      <c r="AO213" s="177"/>
      <c r="AP213" s="177"/>
      <c r="AQ213" s="177"/>
      <c r="AR213" s="139"/>
      <c r="AS213" s="139"/>
      <c r="AT213" s="139"/>
      <c r="AU213" s="177"/>
      <c r="AV213" s="177"/>
      <c r="AX213" s="411">
        <f t="shared" si="52"/>
        <v>0</v>
      </c>
      <c r="AY213" s="80" t="str">
        <f t="shared" si="53"/>
        <v>OK</v>
      </c>
      <c r="BA213" s="94"/>
      <c r="BB213" s="291"/>
      <c r="BC213" s="94"/>
      <c r="BD213" s="229"/>
      <c r="BE213" s="356"/>
      <c r="BG213" s="6">
        <f t="shared" si="54"/>
        <v>0</v>
      </c>
      <c r="BH213" s="186" t="str">
        <f t="shared" si="55"/>
        <v>N/A</v>
      </c>
      <c r="BI213" s="6" t="str">
        <f t="shared" si="47"/>
        <v>N/A</v>
      </c>
      <c r="BJ213" t="e">
        <f t="shared" si="56"/>
        <v>#DIV/0!</v>
      </c>
      <c r="BL213" t="str">
        <f>IF(ISBLANK('A2a.  Modified URRT Worksheet 1'!$G$78)=TRUE, "N/A", IF(O213*(1+'A2a.  Modified URRT Worksheet 1'!$G$78)='A2. Rate Change &amp; Enrollment'!P213, "OK", "ERROR"))</f>
        <v>N/A</v>
      </c>
      <c r="BM213" t="str">
        <f>IF(ISBLANK('A2a.  Modified URRT Worksheet 1'!$G$79)=TRUE, "N/A", IF(P213*(1+'A2a.  Modified URRT Worksheet 1'!$G$79)='A2. Rate Change &amp; Enrollment'!Q213, "OK", "ERROR"))</f>
        <v>N/A</v>
      </c>
      <c r="BN213" t="str">
        <f>IF(ISBLANK('A2a.  Modified URRT Worksheet 1'!$G$80)=TRUE, "N/A", IF(Q213*(1+'A2a.  Modified URRT Worksheet 1'!$G$80)='A2. Rate Change &amp; Enrollment'!R213, "OK", "ERROR"))</f>
        <v>N/A</v>
      </c>
      <c r="BO213" t="str">
        <f>IF(ISBLANK('A2a.  Modified URRT Worksheet 1'!$G$81)=TRUE, "N/A", IF(R213*(1+'A2a.  Modified URRT Worksheet 1'!$G$81)='A2. Rate Change &amp; Enrollment'!S213, "OK", "ERROR"))</f>
        <v>N/A</v>
      </c>
      <c r="BP213" t="str">
        <f>IF(ISBLANK('A2a.  Modified URRT Worksheet 1'!$G$82)=TRUE, "N/A", IF(S213*(1+'A2a.  Modified URRT Worksheet 1'!$G$82)='A2. Rate Change &amp; Enrollment'!T213, "OK", "ERROR"))</f>
        <v>N/A</v>
      </c>
      <c r="BQ213" t="str">
        <f>IF(ISBLANK('A2a.  Modified URRT Worksheet 1'!$G$83)=TRUE, "N/A", IF(T213*(1+'A2a.  Modified URRT Worksheet 1'!$G$83)='A2. Rate Change &amp; Enrollment'!U213, "OK", "ERROR"))</f>
        <v>N/A</v>
      </c>
      <c r="BR213" t="str">
        <f>IF(ISBLANK('A2a.  Modified URRT Worksheet 1'!$G$84)=TRUE, "N/A", IF(U213*(1+'A2a.  Modified URRT Worksheet 1'!$G$84)='A2. Rate Change &amp; Enrollment'!V213, "OK", "ERROR"))</f>
        <v>N/A</v>
      </c>
      <c r="BS213" t="str">
        <f>IF(ISBLANK('A2a.  Modified URRT Worksheet 1'!$G$85)=TRUE, "N/A", IF(V213*(1+'A2a.  Modified URRT Worksheet 1'!$G$85)='A2. Rate Change &amp; Enrollment'!W213, "OK", "ERROR"))</f>
        <v>N/A</v>
      </c>
      <c r="BT213" t="str">
        <f>IF(ISBLANK('A2a.  Modified URRT Worksheet 1'!$G$86)=TRUE, "N/A", IF(W213*(1+'A2a.  Modified URRT Worksheet 1'!$G$86)='A2. Rate Change &amp; Enrollment'!X213, "OK", "ERROR"))</f>
        <v>N/A</v>
      </c>
      <c r="BU213" t="str">
        <f>IF(ISBLANK('A2a.  Modified URRT Worksheet 1'!$G$87)=TRUE, "N/A", IF(X213*(1+'A2a.  Modified URRT Worksheet 1'!$G$87)='A2. Rate Change &amp; Enrollment'!Y213, "OK", "ERROR"))</f>
        <v>N/A</v>
      </c>
      <c r="BV213" t="str">
        <f>IF(ISBLANK('A2a.  Modified URRT Worksheet 1'!$G$88)=TRUE, "N/A", IF(Y213*(1+'A2a.  Modified URRT Worksheet 1'!$G$88)='A2. Rate Change &amp; Enrollment'!Z213, "OK", "ERROR"))</f>
        <v>N/A</v>
      </c>
      <c r="BW213" t="str">
        <f t="shared" si="57"/>
        <v>OK</v>
      </c>
      <c r="BY213" s="412">
        <f t="shared" si="58"/>
        <v>0</v>
      </c>
    </row>
    <row r="214" spans="1:77" x14ac:dyDescent="0.35">
      <c r="A214" t="s">
        <v>404</v>
      </c>
      <c r="B214" s="98"/>
      <c r="C214" s="98"/>
      <c r="D214" s="98"/>
      <c r="E214" s="135"/>
      <c r="F214" s="135"/>
      <c r="G214" s="135"/>
      <c r="I214" s="135"/>
      <c r="J214" s="135"/>
      <c r="K214" s="135"/>
      <c r="M214" s="131"/>
      <c r="N214" s="131"/>
      <c r="O214" s="131"/>
      <c r="P214" s="131"/>
      <c r="Q214" s="131"/>
      <c r="R214" s="131"/>
      <c r="S214" s="131"/>
      <c r="T214" s="131"/>
      <c r="U214" s="131"/>
      <c r="V214" s="131"/>
      <c r="W214" s="131"/>
      <c r="X214" s="131"/>
      <c r="Y214" s="131"/>
      <c r="Z214" s="131"/>
      <c r="AB214" s="142" t="e">
        <f t="shared" si="48"/>
        <v>#DIV/0!</v>
      </c>
      <c r="AC214" s="142" t="e">
        <f t="shared" si="49"/>
        <v>#DIV/0!</v>
      </c>
      <c r="AD214" s="6"/>
      <c r="AE214" s="88" t="e">
        <f t="shared" si="50"/>
        <v>#DIV/0!</v>
      </c>
      <c r="AF214" s="142" t="e">
        <f t="shared" si="51"/>
        <v>#DIV/0!</v>
      </c>
      <c r="AH214" s="12" t="e">
        <f t="shared" si="59"/>
        <v>#DIV/0!</v>
      </c>
      <c r="AI214" s="12" t="e">
        <f t="shared" si="60"/>
        <v>#DIV/0!</v>
      </c>
      <c r="AK214" s="409"/>
      <c r="AL214" s="409"/>
      <c r="AM214" s="409"/>
      <c r="AO214" s="177"/>
      <c r="AP214" s="177"/>
      <c r="AQ214" s="177"/>
      <c r="AR214" s="139"/>
      <c r="AS214" s="139"/>
      <c r="AT214" s="139"/>
      <c r="AU214" s="177"/>
      <c r="AV214" s="177"/>
      <c r="AX214" s="411">
        <f t="shared" si="52"/>
        <v>0</v>
      </c>
      <c r="AY214" s="80" t="str">
        <f t="shared" si="53"/>
        <v>OK</v>
      </c>
      <c r="BA214" s="94"/>
      <c r="BB214" s="291"/>
      <c r="BC214" s="94"/>
      <c r="BD214" s="229"/>
      <c r="BE214" s="356"/>
      <c r="BG214" s="6">
        <f t="shared" si="54"/>
        <v>0</v>
      </c>
      <c r="BH214" s="186" t="str">
        <f t="shared" si="55"/>
        <v>N/A</v>
      </c>
      <c r="BI214" s="6" t="str">
        <f t="shared" ref="BI214:BI277" si="61">IF(BH214="N/A", "N/A", IF(BH214&gt;10%, "Y", IF(BH214&lt;-10%, "Y", "N")))</f>
        <v>N/A</v>
      </c>
      <c r="BJ214" t="e">
        <f t="shared" si="56"/>
        <v>#DIV/0!</v>
      </c>
      <c r="BL214" t="str">
        <f>IF(ISBLANK('A2a.  Modified URRT Worksheet 1'!$G$78)=TRUE, "N/A", IF(O214*(1+'A2a.  Modified URRT Worksheet 1'!$G$78)='A2. Rate Change &amp; Enrollment'!P214, "OK", "ERROR"))</f>
        <v>N/A</v>
      </c>
      <c r="BM214" t="str">
        <f>IF(ISBLANK('A2a.  Modified URRT Worksheet 1'!$G$79)=TRUE, "N/A", IF(P214*(1+'A2a.  Modified URRT Worksheet 1'!$G$79)='A2. Rate Change &amp; Enrollment'!Q214, "OK", "ERROR"))</f>
        <v>N/A</v>
      </c>
      <c r="BN214" t="str">
        <f>IF(ISBLANK('A2a.  Modified URRT Worksheet 1'!$G$80)=TRUE, "N/A", IF(Q214*(1+'A2a.  Modified URRT Worksheet 1'!$G$80)='A2. Rate Change &amp; Enrollment'!R214, "OK", "ERROR"))</f>
        <v>N/A</v>
      </c>
      <c r="BO214" t="str">
        <f>IF(ISBLANK('A2a.  Modified URRT Worksheet 1'!$G$81)=TRUE, "N/A", IF(R214*(1+'A2a.  Modified URRT Worksheet 1'!$G$81)='A2. Rate Change &amp; Enrollment'!S214, "OK", "ERROR"))</f>
        <v>N/A</v>
      </c>
      <c r="BP214" t="str">
        <f>IF(ISBLANK('A2a.  Modified URRT Worksheet 1'!$G$82)=TRUE, "N/A", IF(S214*(1+'A2a.  Modified URRT Worksheet 1'!$G$82)='A2. Rate Change &amp; Enrollment'!T214, "OK", "ERROR"))</f>
        <v>N/A</v>
      </c>
      <c r="BQ214" t="str">
        <f>IF(ISBLANK('A2a.  Modified URRT Worksheet 1'!$G$83)=TRUE, "N/A", IF(T214*(1+'A2a.  Modified URRT Worksheet 1'!$G$83)='A2. Rate Change &amp; Enrollment'!U214, "OK", "ERROR"))</f>
        <v>N/A</v>
      </c>
      <c r="BR214" t="str">
        <f>IF(ISBLANK('A2a.  Modified URRT Worksheet 1'!$G$84)=TRUE, "N/A", IF(U214*(1+'A2a.  Modified URRT Worksheet 1'!$G$84)='A2. Rate Change &amp; Enrollment'!V214, "OK", "ERROR"))</f>
        <v>N/A</v>
      </c>
      <c r="BS214" t="str">
        <f>IF(ISBLANK('A2a.  Modified URRT Worksheet 1'!$G$85)=TRUE, "N/A", IF(V214*(1+'A2a.  Modified URRT Worksheet 1'!$G$85)='A2. Rate Change &amp; Enrollment'!W214, "OK", "ERROR"))</f>
        <v>N/A</v>
      </c>
      <c r="BT214" t="str">
        <f>IF(ISBLANK('A2a.  Modified URRT Worksheet 1'!$G$86)=TRUE, "N/A", IF(W214*(1+'A2a.  Modified URRT Worksheet 1'!$G$86)='A2. Rate Change &amp; Enrollment'!X214, "OK", "ERROR"))</f>
        <v>N/A</v>
      </c>
      <c r="BU214" t="str">
        <f>IF(ISBLANK('A2a.  Modified URRT Worksheet 1'!$G$87)=TRUE, "N/A", IF(X214*(1+'A2a.  Modified URRT Worksheet 1'!$G$87)='A2. Rate Change &amp; Enrollment'!Y214, "OK", "ERROR"))</f>
        <v>N/A</v>
      </c>
      <c r="BV214" t="str">
        <f>IF(ISBLANK('A2a.  Modified URRT Worksheet 1'!$G$88)=TRUE, "N/A", IF(Y214*(1+'A2a.  Modified URRT Worksheet 1'!$G$88)='A2. Rate Change &amp; Enrollment'!Z214, "OK", "ERROR"))</f>
        <v>N/A</v>
      </c>
      <c r="BW214" t="str">
        <f t="shared" si="57"/>
        <v>OK</v>
      </c>
      <c r="BY214" s="412">
        <f t="shared" si="58"/>
        <v>0</v>
      </c>
    </row>
    <row r="215" spans="1:77" x14ac:dyDescent="0.35">
      <c r="A215" t="s">
        <v>405</v>
      </c>
      <c r="B215" s="98"/>
      <c r="C215" s="98"/>
      <c r="D215" s="98"/>
      <c r="E215" s="135"/>
      <c r="F215" s="135"/>
      <c r="G215" s="135"/>
      <c r="I215" s="135"/>
      <c r="J215" s="135"/>
      <c r="K215" s="135"/>
      <c r="M215" s="131"/>
      <c r="N215" s="131"/>
      <c r="O215" s="131"/>
      <c r="P215" s="131"/>
      <c r="Q215" s="131"/>
      <c r="R215" s="131"/>
      <c r="S215" s="131"/>
      <c r="T215" s="131"/>
      <c r="U215" s="131"/>
      <c r="V215" s="131"/>
      <c r="W215" s="131"/>
      <c r="X215" s="131"/>
      <c r="Y215" s="131"/>
      <c r="Z215" s="131"/>
      <c r="AB215" s="142" t="e">
        <f t="shared" si="48"/>
        <v>#DIV/0!</v>
      </c>
      <c r="AC215" s="142" t="e">
        <f t="shared" si="49"/>
        <v>#DIV/0!</v>
      </c>
      <c r="AD215" s="6"/>
      <c r="AE215" s="88" t="e">
        <f t="shared" si="50"/>
        <v>#DIV/0!</v>
      </c>
      <c r="AF215" s="142" t="e">
        <f t="shared" si="51"/>
        <v>#DIV/0!</v>
      </c>
      <c r="AH215" s="12" t="e">
        <f t="shared" si="59"/>
        <v>#DIV/0!</v>
      </c>
      <c r="AI215" s="12" t="e">
        <f t="shared" si="60"/>
        <v>#DIV/0!</v>
      </c>
      <c r="AK215" s="409"/>
      <c r="AL215" s="409"/>
      <c r="AM215" s="409"/>
      <c r="AO215" s="177"/>
      <c r="AP215" s="177"/>
      <c r="AQ215" s="177"/>
      <c r="AR215" s="139"/>
      <c r="AS215" s="139"/>
      <c r="AT215" s="139"/>
      <c r="AU215" s="177"/>
      <c r="AV215" s="177"/>
      <c r="AX215" s="411">
        <f t="shared" si="52"/>
        <v>0</v>
      </c>
      <c r="AY215" s="80" t="str">
        <f t="shared" si="53"/>
        <v>OK</v>
      </c>
      <c r="BA215" s="94"/>
      <c r="BB215" s="291"/>
      <c r="BC215" s="94"/>
      <c r="BD215" s="229"/>
      <c r="BE215" s="356"/>
      <c r="BG215" s="6">
        <f t="shared" si="54"/>
        <v>0</v>
      </c>
      <c r="BH215" s="186" t="str">
        <f t="shared" si="55"/>
        <v>N/A</v>
      </c>
      <c r="BI215" s="6" t="str">
        <f t="shared" si="61"/>
        <v>N/A</v>
      </c>
      <c r="BJ215" t="e">
        <f t="shared" si="56"/>
        <v>#DIV/0!</v>
      </c>
      <c r="BL215" t="str">
        <f>IF(ISBLANK('A2a.  Modified URRT Worksheet 1'!$G$78)=TRUE, "N/A", IF(O215*(1+'A2a.  Modified URRT Worksheet 1'!$G$78)='A2. Rate Change &amp; Enrollment'!P215, "OK", "ERROR"))</f>
        <v>N/A</v>
      </c>
      <c r="BM215" t="str">
        <f>IF(ISBLANK('A2a.  Modified URRT Worksheet 1'!$G$79)=TRUE, "N/A", IF(P215*(1+'A2a.  Modified URRT Worksheet 1'!$G$79)='A2. Rate Change &amp; Enrollment'!Q215, "OK", "ERROR"))</f>
        <v>N/A</v>
      </c>
      <c r="BN215" t="str">
        <f>IF(ISBLANK('A2a.  Modified URRT Worksheet 1'!$G$80)=TRUE, "N/A", IF(Q215*(1+'A2a.  Modified URRT Worksheet 1'!$G$80)='A2. Rate Change &amp; Enrollment'!R215, "OK", "ERROR"))</f>
        <v>N/A</v>
      </c>
      <c r="BO215" t="str">
        <f>IF(ISBLANK('A2a.  Modified URRT Worksheet 1'!$G$81)=TRUE, "N/A", IF(R215*(1+'A2a.  Modified URRT Worksheet 1'!$G$81)='A2. Rate Change &amp; Enrollment'!S215, "OK", "ERROR"))</f>
        <v>N/A</v>
      </c>
      <c r="BP215" t="str">
        <f>IF(ISBLANK('A2a.  Modified URRT Worksheet 1'!$G$82)=TRUE, "N/A", IF(S215*(1+'A2a.  Modified URRT Worksheet 1'!$G$82)='A2. Rate Change &amp; Enrollment'!T215, "OK", "ERROR"))</f>
        <v>N/A</v>
      </c>
      <c r="BQ215" t="str">
        <f>IF(ISBLANK('A2a.  Modified URRT Worksheet 1'!$G$83)=TRUE, "N/A", IF(T215*(1+'A2a.  Modified URRT Worksheet 1'!$G$83)='A2. Rate Change &amp; Enrollment'!U215, "OK", "ERROR"))</f>
        <v>N/A</v>
      </c>
      <c r="BR215" t="str">
        <f>IF(ISBLANK('A2a.  Modified URRT Worksheet 1'!$G$84)=TRUE, "N/A", IF(U215*(1+'A2a.  Modified URRT Worksheet 1'!$G$84)='A2. Rate Change &amp; Enrollment'!V215, "OK", "ERROR"))</f>
        <v>N/A</v>
      </c>
      <c r="BS215" t="str">
        <f>IF(ISBLANK('A2a.  Modified URRT Worksheet 1'!$G$85)=TRUE, "N/A", IF(V215*(1+'A2a.  Modified URRT Worksheet 1'!$G$85)='A2. Rate Change &amp; Enrollment'!W215, "OK", "ERROR"))</f>
        <v>N/A</v>
      </c>
      <c r="BT215" t="str">
        <f>IF(ISBLANK('A2a.  Modified URRT Worksheet 1'!$G$86)=TRUE, "N/A", IF(W215*(1+'A2a.  Modified URRT Worksheet 1'!$G$86)='A2. Rate Change &amp; Enrollment'!X215, "OK", "ERROR"))</f>
        <v>N/A</v>
      </c>
      <c r="BU215" t="str">
        <f>IF(ISBLANK('A2a.  Modified URRT Worksheet 1'!$G$87)=TRUE, "N/A", IF(X215*(1+'A2a.  Modified URRT Worksheet 1'!$G$87)='A2. Rate Change &amp; Enrollment'!Y215, "OK", "ERROR"))</f>
        <v>N/A</v>
      </c>
      <c r="BV215" t="str">
        <f>IF(ISBLANK('A2a.  Modified URRT Worksheet 1'!$G$88)=TRUE, "N/A", IF(Y215*(1+'A2a.  Modified URRT Worksheet 1'!$G$88)='A2. Rate Change &amp; Enrollment'!Z215, "OK", "ERROR"))</f>
        <v>N/A</v>
      </c>
      <c r="BW215" t="str">
        <f t="shared" si="57"/>
        <v>OK</v>
      </c>
      <c r="BY215" s="412">
        <f t="shared" si="58"/>
        <v>0</v>
      </c>
    </row>
    <row r="216" spans="1:77" x14ac:dyDescent="0.35">
      <c r="A216" t="s">
        <v>406</v>
      </c>
      <c r="B216" s="98"/>
      <c r="C216" s="98"/>
      <c r="D216" s="98"/>
      <c r="E216" s="135"/>
      <c r="F216" s="135"/>
      <c r="G216" s="135"/>
      <c r="I216" s="135"/>
      <c r="J216" s="135"/>
      <c r="K216" s="135"/>
      <c r="M216" s="131"/>
      <c r="N216" s="131"/>
      <c r="O216" s="131"/>
      <c r="P216" s="131"/>
      <c r="Q216" s="131"/>
      <c r="R216" s="131"/>
      <c r="S216" s="131"/>
      <c r="T216" s="131"/>
      <c r="U216" s="131"/>
      <c r="V216" s="131"/>
      <c r="W216" s="131"/>
      <c r="X216" s="131"/>
      <c r="Y216" s="131"/>
      <c r="Z216" s="131"/>
      <c r="AB216" s="142" t="e">
        <f t="shared" si="48"/>
        <v>#DIV/0!</v>
      </c>
      <c r="AC216" s="142" t="e">
        <f t="shared" si="49"/>
        <v>#DIV/0!</v>
      </c>
      <c r="AD216" s="6"/>
      <c r="AE216" s="88" t="e">
        <f t="shared" si="50"/>
        <v>#DIV/0!</v>
      </c>
      <c r="AF216" s="142" t="e">
        <f t="shared" si="51"/>
        <v>#DIV/0!</v>
      </c>
      <c r="AH216" s="12" t="e">
        <f t="shared" si="59"/>
        <v>#DIV/0!</v>
      </c>
      <c r="AI216" s="12" t="e">
        <f t="shared" si="60"/>
        <v>#DIV/0!</v>
      </c>
      <c r="AK216" s="409"/>
      <c r="AL216" s="409"/>
      <c r="AM216" s="409"/>
      <c r="AO216" s="177"/>
      <c r="AP216" s="177"/>
      <c r="AQ216" s="177"/>
      <c r="AR216" s="139"/>
      <c r="AS216" s="139"/>
      <c r="AT216" s="139"/>
      <c r="AU216" s="177"/>
      <c r="AV216" s="177"/>
      <c r="AX216" s="411">
        <f t="shared" si="52"/>
        <v>0</v>
      </c>
      <c r="AY216" s="80" t="str">
        <f t="shared" si="53"/>
        <v>OK</v>
      </c>
      <c r="BA216" s="94"/>
      <c r="BB216" s="291"/>
      <c r="BC216" s="94"/>
      <c r="BD216" s="229"/>
      <c r="BE216" s="356"/>
      <c r="BG216" s="6">
        <f t="shared" si="54"/>
        <v>0</v>
      </c>
      <c r="BH216" s="186" t="str">
        <f t="shared" si="55"/>
        <v>N/A</v>
      </c>
      <c r="BI216" s="6" t="str">
        <f t="shared" si="61"/>
        <v>N/A</v>
      </c>
      <c r="BJ216" t="e">
        <f t="shared" si="56"/>
        <v>#DIV/0!</v>
      </c>
      <c r="BL216" t="str">
        <f>IF(ISBLANK('A2a.  Modified URRT Worksheet 1'!$G$78)=TRUE, "N/A", IF(O216*(1+'A2a.  Modified URRT Worksheet 1'!$G$78)='A2. Rate Change &amp; Enrollment'!P216, "OK", "ERROR"))</f>
        <v>N/A</v>
      </c>
      <c r="BM216" t="str">
        <f>IF(ISBLANK('A2a.  Modified URRT Worksheet 1'!$G$79)=TRUE, "N/A", IF(P216*(1+'A2a.  Modified URRT Worksheet 1'!$G$79)='A2. Rate Change &amp; Enrollment'!Q216, "OK", "ERROR"))</f>
        <v>N/A</v>
      </c>
      <c r="BN216" t="str">
        <f>IF(ISBLANK('A2a.  Modified URRT Worksheet 1'!$G$80)=TRUE, "N/A", IF(Q216*(1+'A2a.  Modified URRT Worksheet 1'!$G$80)='A2. Rate Change &amp; Enrollment'!R216, "OK", "ERROR"))</f>
        <v>N/A</v>
      </c>
      <c r="BO216" t="str">
        <f>IF(ISBLANK('A2a.  Modified URRT Worksheet 1'!$G$81)=TRUE, "N/A", IF(R216*(1+'A2a.  Modified URRT Worksheet 1'!$G$81)='A2. Rate Change &amp; Enrollment'!S216, "OK", "ERROR"))</f>
        <v>N/A</v>
      </c>
      <c r="BP216" t="str">
        <f>IF(ISBLANK('A2a.  Modified URRT Worksheet 1'!$G$82)=TRUE, "N/A", IF(S216*(1+'A2a.  Modified URRT Worksheet 1'!$G$82)='A2. Rate Change &amp; Enrollment'!T216, "OK", "ERROR"))</f>
        <v>N/A</v>
      </c>
      <c r="BQ216" t="str">
        <f>IF(ISBLANK('A2a.  Modified URRT Worksheet 1'!$G$83)=TRUE, "N/A", IF(T216*(1+'A2a.  Modified URRT Worksheet 1'!$G$83)='A2. Rate Change &amp; Enrollment'!U216, "OK", "ERROR"))</f>
        <v>N/A</v>
      </c>
      <c r="BR216" t="str">
        <f>IF(ISBLANK('A2a.  Modified URRT Worksheet 1'!$G$84)=TRUE, "N/A", IF(U216*(1+'A2a.  Modified URRT Worksheet 1'!$G$84)='A2. Rate Change &amp; Enrollment'!V216, "OK", "ERROR"))</f>
        <v>N/A</v>
      </c>
      <c r="BS216" t="str">
        <f>IF(ISBLANK('A2a.  Modified URRT Worksheet 1'!$G$85)=TRUE, "N/A", IF(V216*(1+'A2a.  Modified URRT Worksheet 1'!$G$85)='A2. Rate Change &amp; Enrollment'!W216, "OK", "ERROR"))</f>
        <v>N/A</v>
      </c>
      <c r="BT216" t="str">
        <f>IF(ISBLANK('A2a.  Modified URRT Worksheet 1'!$G$86)=TRUE, "N/A", IF(W216*(1+'A2a.  Modified URRT Worksheet 1'!$G$86)='A2. Rate Change &amp; Enrollment'!X216, "OK", "ERROR"))</f>
        <v>N/A</v>
      </c>
      <c r="BU216" t="str">
        <f>IF(ISBLANK('A2a.  Modified URRT Worksheet 1'!$G$87)=TRUE, "N/A", IF(X216*(1+'A2a.  Modified URRT Worksheet 1'!$G$87)='A2. Rate Change &amp; Enrollment'!Y216, "OK", "ERROR"))</f>
        <v>N/A</v>
      </c>
      <c r="BV216" t="str">
        <f>IF(ISBLANK('A2a.  Modified URRT Worksheet 1'!$G$88)=TRUE, "N/A", IF(Y216*(1+'A2a.  Modified URRT Worksheet 1'!$G$88)='A2. Rate Change &amp; Enrollment'!Z216, "OK", "ERROR"))</f>
        <v>N/A</v>
      </c>
      <c r="BW216" t="str">
        <f t="shared" si="57"/>
        <v>OK</v>
      </c>
      <c r="BY216" s="412">
        <f t="shared" si="58"/>
        <v>0</v>
      </c>
    </row>
    <row r="217" spans="1:77" x14ac:dyDescent="0.35">
      <c r="A217" t="s">
        <v>407</v>
      </c>
      <c r="B217" s="98"/>
      <c r="C217" s="98"/>
      <c r="D217" s="98"/>
      <c r="E217" s="135"/>
      <c r="F217" s="135"/>
      <c r="G217" s="135"/>
      <c r="I217" s="135"/>
      <c r="J217" s="135"/>
      <c r="K217" s="135"/>
      <c r="M217" s="131"/>
      <c r="N217" s="131"/>
      <c r="O217" s="131"/>
      <c r="P217" s="131"/>
      <c r="Q217" s="131"/>
      <c r="R217" s="131"/>
      <c r="S217" s="131"/>
      <c r="T217" s="131"/>
      <c r="U217" s="131"/>
      <c r="V217" s="131"/>
      <c r="W217" s="131"/>
      <c r="X217" s="131"/>
      <c r="Y217" s="131"/>
      <c r="Z217" s="131"/>
      <c r="AB217" s="142" t="e">
        <f t="shared" si="48"/>
        <v>#DIV/0!</v>
      </c>
      <c r="AC217" s="142" t="e">
        <f t="shared" si="49"/>
        <v>#DIV/0!</v>
      </c>
      <c r="AD217" s="6"/>
      <c r="AE217" s="88" t="e">
        <f t="shared" si="50"/>
        <v>#DIV/0!</v>
      </c>
      <c r="AF217" s="142" t="e">
        <f t="shared" si="51"/>
        <v>#DIV/0!</v>
      </c>
      <c r="AH217" s="12" t="e">
        <f t="shared" si="59"/>
        <v>#DIV/0!</v>
      </c>
      <c r="AI217" s="12" t="e">
        <f t="shared" si="60"/>
        <v>#DIV/0!</v>
      </c>
      <c r="AK217" s="409"/>
      <c r="AL217" s="409"/>
      <c r="AM217" s="409"/>
      <c r="AO217" s="177"/>
      <c r="AP217" s="177"/>
      <c r="AQ217" s="177"/>
      <c r="AR217" s="139"/>
      <c r="AS217" s="139"/>
      <c r="AT217" s="139"/>
      <c r="AU217" s="177"/>
      <c r="AV217" s="177"/>
      <c r="AX217" s="411">
        <f t="shared" si="52"/>
        <v>0</v>
      </c>
      <c r="AY217" s="80" t="str">
        <f t="shared" si="53"/>
        <v>OK</v>
      </c>
      <c r="BA217" s="94"/>
      <c r="BB217" s="291"/>
      <c r="BC217" s="94"/>
      <c r="BD217" s="229"/>
      <c r="BE217" s="356"/>
      <c r="BG217" s="6">
        <f t="shared" si="54"/>
        <v>0</v>
      </c>
      <c r="BH217" s="186" t="str">
        <f t="shared" si="55"/>
        <v>N/A</v>
      </c>
      <c r="BI217" s="6" t="str">
        <f t="shared" si="61"/>
        <v>N/A</v>
      </c>
      <c r="BJ217" t="e">
        <f t="shared" si="56"/>
        <v>#DIV/0!</v>
      </c>
      <c r="BL217" t="str">
        <f>IF(ISBLANK('A2a.  Modified URRT Worksheet 1'!$G$78)=TRUE, "N/A", IF(O217*(1+'A2a.  Modified URRT Worksheet 1'!$G$78)='A2. Rate Change &amp; Enrollment'!P217, "OK", "ERROR"))</f>
        <v>N/A</v>
      </c>
      <c r="BM217" t="str">
        <f>IF(ISBLANK('A2a.  Modified URRT Worksheet 1'!$G$79)=TRUE, "N/A", IF(P217*(1+'A2a.  Modified URRT Worksheet 1'!$G$79)='A2. Rate Change &amp; Enrollment'!Q217, "OK", "ERROR"))</f>
        <v>N/A</v>
      </c>
      <c r="BN217" t="str">
        <f>IF(ISBLANK('A2a.  Modified URRT Worksheet 1'!$G$80)=TRUE, "N/A", IF(Q217*(1+'A2a.  Modified URRT Worksheet 1'!$G$80)='A2. Rate Change &amp; Enrollment'!R217, "OK", "ERROR"))</f>
        <v>N/A</v>
      </c>
      <c r="BO217" t="str">
        <f>IF(ISBLANK('A2a.  Modified URRT Worksheet 1'!$G$81)=TRUE, "N/A", IF(R217*(1+'A2a.  Modified URRT Worksheet 1'!$G$81)='A2. Rate Change &amp; Enrollment'!S217, "OK", "ERROR"))</f>
        <v>N/A</v>
      </c>
      <c r="BP217" t="str">
        <f>IF(ISBLANK('A2a.  Modified URRT Worksheet 1'!$G$82)=TRUE, "N/A", IF(S217*(1+'A2a.  Modified URRT Worksheet 1'!$G$82)='A2. Rate Change &amp; Enrollment'!T217, "OK", "ERROR"))</f>
        <v>N/A</v>
      </c>
      <c r="BQ217" t="str">
        <f>IF(ISBLANK('A2a.  Modified URRT Worksheet 1'!$G$83)=TRUE, "N/A", IF(T217*(1+'A2a.  Modified URRT Worksheet 1'!$G$83)='A2. Rate Change &amp; Enrollment'!U217, "OK", "ERROR"))</f>
        <v>N/A</v>
      </c>
      <c r="BR217" t="str">
        <f>IF(ISBLANK('A2a.  Modified URRT Worksheet 1'!$G$84)=TRUE, "N/A", IF(U217*(1+'A2a.  Modified URRT Worksheet 1'!$G$84)='A2. Rate Change &amp; Enrollment'!V217, "OK", "ERROR"))</f>
        <v>N/A</v>
      </c>
      <c r="BS217" t="str">
        <f>IF(ISBLANK('A2a.  Modified URRT Worksheet 1'!$G$85)=TRUE, "N/A", IF(V217*(1+'A2a.  Modified URRT Worksheet 1'!$G$85)='A2. Rate Change &amp; Enrollment'!W217, "OK", "ERROR"))</f>
        <v>N/A</v>
      </c>
      <c r="BT217" t="str">
        <f>IF(ISBLANK('A2a.  Modified URRT Worksheet 1'!$G$86)=TRUE, "N/A", IF(W217*(1+'A2a.  Modified URRT Worksheet 1'!$G$86)='A2. Rate Change &amp; Enrollment'!X217, "OK", "ERROR"))</f>
        <v>N/A</v>
      </c>
      <c r="BU217" t="str">
        <f>IF(ISBLANK('A2a.  Modified URRT Worksheet 1'!$G$87)=TRUE, "N/A", IF(X217*(1+'A2a.  Modified URRT Worksheet 1'!$G$87)='A2. Rate Change &amp; Enrollment'!Y217, "OK", "ERROR"))</f>
        <v>N/A</v>
      </c>
      <c r="BV217" t="str">
        <f>IF(ISBLANK('A2a.  Modified URRT Worksheet 1'!$G$88)=TRUE, "N/A", IF(Y217*(1+'A2a.  Modified URRT Worksheet 1'!$G$88)='A2. Rate Change &amp; Enrollment'!Z217, "OK", "ERROR"))</f>
        <v>N/A</v>
      </c>
      <c r="BW217" t="str">
        <f t="shared" si="57"/>
        <v>OK</v>
      </c>
      <c r="BY217" s="412">
        <f t="shared" si="58"/>
        <v>0</v>
      </c>
    </row>
    <row r="218" spans="1:77" x14ac:dyDescent="0.35">
      <c r="A218" t="s">
        <v>408</v>
      </c>
      <c r="B218" s="98"/>
      <c r="C218" s="98"/>
      <c r="D218" s="98"/>
      <c r="E218" s="135"/>
      <c r="F218" s="135"/>
      <c r="G218" s="135"/>
      <c r="I218" s="135"/>
      <c r="J218" s="135"/>
      <c r="K218" s="135"/>
      <c r="M218" s="131"/>
      <c r="N218" s="131"/>
      <c r="O218" s="131"/>
      <c r="P218" s="131"/>
      <c r="Q218" s="131"/>
      <c r="R218" s="131"/>
      <c r="S218" s="131"/>
      <c r="T218" s="131"/>
      <c r="U218" s="131"/>
      <c r="V218" s="131"/>
      <c r="W218" s="131"/>
      <c r="X218" s="131"/>
      <c r="Y218" s="131"/>
      <c r="Z218" s="131"/>
      <c r="AB218" s="142" t="e">
        <f t="shared" si="48"/>
        <v>#DIV/0!</v>
      </c>
      <c r="AC218" s="142" t="e">
        <f t="shared" si="49"/>
        <v>#DIV/0!</v>
      </c>
      <c r="AD218" s="6"/>
      <c r="AE218" s="88" t="e">
        <f t="shared" si="50"/>
        <v>#DIV/0!</v>
      </c>
      <c r="AF218" s="142" t="e">
        <f t="shared" si="51"/>
        <v>#DIV/0!</v>
      </c>
      <c r="AH218" s="12" t="e">
        <f t="shared" si="59"/>
        <v>#DIV/0!</v>
      </c>
      <c r="AI218" s="12" t="e">
        <f t="shared" si="60"/>
        <v>#DIV/0!</v>
      </c>
      <c r="AK218" s="409"/>
      <c r="AL218" s="409"/>
      <c r="AM218" s="409"/>
      <c r="AO218" s="177"/>
      <c r="AP218" s="177"/>
      <c r="AQ218" s="177"/>
      <c r="AR218" s="139"/>
      <c r="AS218" s="139"/>
      <c r="AT218" s="139"/>
      <c r="AU218" s="177"/>
      <c r="AV218" s="177"/>
      <c r="AX218" s="411">
        <f t="shared" si="52"/>
        <v>0</v>
      </c>
      <c r="AY218" s="80" t="str">
        <f t="shared" si="53"/>
        <v>OK</v>
      </c>
      <c r="BA218" s="94"/>
      <c r="BB218" s="291"/>
      <c r="BC218" s="94"/>
      <c r="BD218" s="229"/>
      <c r="BE218" s="356"/>
      <c r="BG218" s="6">
        <f t="shared" si="54"/>
        <v>0</v>
      </c>
      <c r="BH218" s="186" t="str">
        <f t="shared" si="55"/>
        <v>N/A</v>
      </c>
      <c r="BI218" s="6" t="str">
        <f t="shared" si="61"/>
        <v>N/A</v>
      </c>
      <c r="BJ218" t="e">
        <f t="shared" si="56"/>
        <v>#DIV/0!</v>
      </c>
      <c r="BL218" t="str">
        <f>IF(ISBLANK('A2a.  Modified URRT Worksheet 1'!$G$78)=TRUE, "N/A", IF(O218*(1+'A2a.  Modified URRT Worksheet 1'!$G$78)='A2. Rate Change &amp; Enrollment'!P218, "OK", "ERROR"))</f>
        <v>N/A</v>
      </c>
      <c r="BM218" t="str">
        <f>IF(ISBLANK('A2a.  Modified URRT Worksheet 1'!$G$79)=TRUE, "N/A", IF(P218*(1+'A2a.  Modified URRT Worksheet 1'!$G$79)='A2. Rate Change &amp; Enrollment'!Q218, "OK", "ERROR"))</f>
        <v>N/A</v>
      </c>
      <c r="BN218" t="str">
        <f>IF(ISBLANK('A2a.  Modified URRT Worksheet 1'!$G$80)=TRUE, "N/A", IF(Q218*(1+'A2a.  Modified URRT Worksheet 1'!$G$80)='A2. Rate Change &amp; Enrollment'!R218, "OK", "ERROR"))</f>
        <v>N/A</v>
      </c>
      <c r="BO218" t="str">
        <f>IF(ISBLANK('A2a.  Modified URRT Worksheet 1'!$G$81)=TRUE, "N/A", IF(R218*(1+'A2a.  Modified URRT Worksheet 1'!$G$81)='A2. Rate Change &amp; Enrollment'!S218, "OK", "ERROR"))</f>
        <v>N/A</v>
      </c>
      <c r="BP218" t="str">
        <f>IF(ISBLANK('A2a.  Modified URRT Worksheet 1'!$G$82)=TRUE, "N/A", IF(S218*(1+'A2a.  Modified URRT Worksheet 1'!$G$82)='A2. Rate Change &amp; Enrollment'!T218, "OK", "ERROR"))</f>
        <v>N/A</v>
      </c>
      <c r="BQ218" t="str">
        <f>IF(ISBLANK('A2a.  Modified URRT Worksheet 1'!$G$83)=TRUE, "N/A", IF(T218*(1+'A2a.  Modified URRT Worksheet 1'!$G$83)='A2. Rate Change &amp; Enrollment'!U218, "OK", "ERROR"))</f>
        <v>N/A</v>
      </c>
      <c r="BR218" t="str">
        <f>IF(ISBLANK('A2a.  Modified URRT Worksheet 1'!$G$84)=TRUE, "N/A", IF(U218*(1+'A2a.  Modified URRT Worksheet 1'!$G$84)='A2. Rate Change &amp; Enrollment'!V218, "OK", "ERROR"))</f>
        <v>N/A</v>
      </c>
      <c r="BS218" t="str">
        <f>IF(ISBLANK('A2a.  Modified URRT Worksheet 1'!$G$85)=TRUE, "N/A", IF(V218*(1+'A2a.  Modified URRT Worksheet 1'!$G$85)='A2. Rate Change &amp; Enrollment'!W218, "OK", "ERROR"))</f>
        <v>N/A</v>
      </c>
      <c r="BT218" t="str">
        <f>IF(ISBLANK('A2a.  Modified URRT Worksheet 1'!$G$86)=TRUE, "N/A", IF(W218*(1+'A2a.  Modified URRT Worksheet 1'!$G$86)='A2. Rate Change &amp; Enrollment'!X218, "OK", "ERROR"))</f>
        <v>N/A</v>
      </c>
      <c r="BU218" t="str">
        <f>IF(ISBLANK('A2a.  Modified URRT Worksheet 1'!$G$87)=TRUE, "N/A", IF(X218*(1+'A2a.  Modified URRT Worksheet 1'!$G$87)='A2. Rate Change &amp; Enrollment'!Y218, "OK", "ERROR"))</f>
        <v>N/A</v>
      </c>
      <c r="BV218" t="str">
        <f>IF(ISBLANK('A2a.  Modified URRT Worksheet 1'!$G$88)=TRUE, "N/A", IF(Y218*(1+'A2a.  Modified URRT Worksheet 1'!$G$88)='A2. Rate Change &amp; Enrollment'!Z218, "OK", "ERROR"))</f>
        <v>N/A</v>
      </c>
      <c r="BW218" t="str">
        <f t="shared" si="57"/>
        <v>OK</v>
      </c>
      <c r="BY218" s="412">
        <f t="shared" si="58"/>
        <v>0</v>
      </c>
    </row>
    <row r="219" spans="1:77" x14ac:dyDescent="0.35">
      <c r="A219" t="s">
        <v>409</v>
      </c>
      <c r="B219" s="98"/>
      <c r="C219" s="98"/>
      <c r="D219" s="98"/>
      <c r="E219" s="135"/>
      <c r="F219" s="135"/>
      <c r="G219" s="135"/>
      <c r="I219" s="135"/>
      <c r="J219" s="135"/>
      <c r="K219" s="135"/>
      <c r="M219" s="131"/>
      <c r="N219" s="131"/>
      <c r="O219" s="131"/>
      <c r="P219" s="131"/>
      <c r="Q219" s="131"/>
      <c r="R219" s="131"/>
      <c r="S219" s="131"/>
      <c r="T219" s="131"/>
      <c r="U219" s="131"/>
      <c r="V219" s="131"/>
      <c r="W219" s="131"/>
      <c r="X219" s="131"/>
      <c r="Y219" s="131"/>
      <c r="Z219" s="131"/>
      <c r="AB219" s="142" t="e">
        <f t="shared" si="48"/>
        <v>#DIV/0!</v>
      </c>
      <c r="AC219" s="142" t="e">
        <f t="shared" si="49"/>
        <v>#DIV/0!</v>
      </c>
      <c r="AD219" s="6"/>
      <c r="AE219" s="88" t="e">
        <f t="shared" si="50"/>
        <v>#DIV/0!</v>
      </c>
      <c r="AF219" s="142" t="e">
        <f t="shared" si="51"/>
        <v>#DIV/0!</v>
      </c>
      <c r="AH219" s="12" t="e">
        <f t="shared" si="59"/>
        <v>#DIV/0!</v>
      </c>
      <c r="AI219" s="12" t="e">
        <f t="shared" si="60"/>
        <v>#DIV/0!</v>
      </c>
      <c r="AK219" s="409"/>
      <c r="AL219" s="409"/>
      <c r="AM219" s="409"/>
      <c r="AO219" s="177"/>
      <c r="AP219" s="177"/>
      <c r="AQ219" s="177"/>
      <c r="AR219" s="139"/>
      <c r="AS219" s="139"/>
      <c r="AT219" s="139"/>
      <c r="AU219" s="177"/>
      <c r="AV219" s="177"/>
      <c r="AX219" s="411">
        <f t="shared" si="52"/>
        <v>0</v>
      </c>
      <c r="AY219" s="80" t="str">
        <f t="shared" si="53"/>
        <v>OK</v>
      </c>
      <c r="BA219" s="94"/>
      <c r="BB219" s="291"/>
      <c r="BC219" s="94"/>
      <c r="BD219" s="229"/>
      <c r="BE219" s="356"/>
      <c r="BG219" s="6">
        <f t="shared" si="54"/>
        <v>0</v>
      </c>
      <c r="BH219" s="186" t="str">
        <f t="shared" si="55"/>
        <v>N/A</v>
      </c>
      <c r="BI219" s="6" t="str">
        <f t="shared" si="61"/>
        <v>N/A</v>
      </c>
      <c r="BJ219" t="e">
        <f t="shared" si="56"/>
        <v>#DIV/0!</v>
      </c>
      <c r="BL219" t="str">
        <f>IF(ISBLANK('A2a.  Modified URRT Worksheet 1'!$G$78)=TRUE, "N/A", IF(O219*(1+'A2a.  Modified URRT Worksheet 1'!$G$78)='A2. Rate Change &amp; Enrollment'!P219, "OK", "ERROR"))</f>
        <v>N/A</v>
      </c>
      <c r="BM219" t="str">
        <f>IF(ISBLANK('A2a.  Modified URRT Worksheet 1'!$G$79)=TRUE, "N/A", IF(P219*(1+'A2a.  Modified URRT Worksheet 1'!$G$79)='A2. Rate Change &amp; Enrollment'!Q219, "OK", "ERROR"))</f>
        <v>N/A</v>
      </c>
      <c r="BN219" t="str">
        <f>IF(ISBLANK('A2a.  Modified URRT Worksheet 1'!$G$80)=TRUE, "N/A", IF(Q219*(1+'A2a.  Modified URRT Worksheet 1'!$G$80)='A2. Rate Change &amp; Enrollment'!R219, "OK", "ERROR"))</f>
        <v>N/A</v>
      </c>
      <c r="BO219" t="str">
        <f>IF(ISBLANK('A2a.  Modified URRT Worksheet 1'!$G$81)=TRUE, "N/A", IF(R219*(1+'A2a.  Modified URRT Worksheet 1'!$G$81)='A2. Rate Change &amp; Enrollment'!S219, "OK", "ERROR"))</f>
        <v>N/A</v>
      </c>
      <c r="BP219" t="str">
        <f>IF(ISBLANK('A2a.  Modified URRT Worksheet 1'!$G$82)=TRUE, "N/A", IF(S219*(1+'A2a.  Modified URRT Worksheet 1'!$G$82)='A2. Rate Change &amp; Enrollment'!T219, "OK", "ERROR"))</f>
        <v>N/A</v>
      </c>
      <c r="BQ219" t="str">
        <f>IF(ISBLANK('A2a.  Modified URRT Worksheet 1'!$G$83)=TRUE, "N/A", IF(T219*(1+'A2a.  Modified URRT Worksheet 1'!$G$83)='A2. Rate Change &amp; Enrollment'!U219, "OK", "ERROR"))</f>
        <v>N/A</v>
      </c>
      <c r="BR219" t="str">
        <f>IF(ISBLANK('A2a.  Modified URRT Worksheet 1'!$G$84)=TRUE, "N/A", IF(U219*(1+'A2a.  Modified URRT Worksheet 1'!$G$84)='A2. Rate Change &amp; Enrollment'!V219, "OK", "ERROR"))</f>
        <v>N/A</v>
      </c>
      <c r="BS219" t="str">
        <f>IF(ISBLANK('A2a.  Modified URRT Worksheet 1'!$G$85)=TRUE, "N/A", IF(V219*(1+'A2a.  Modified URRT Worksheet 1'!$G$85)='A2. Rate Change &amp; Enrollment'!W219, "OK", "ERROR"))</f>
        <v>N/A</v>
      </c>
      <c r="BT219" t="str">
        <f>IF(ISBLANK('A2a.  Modified URRT Worksheet 1'!$G$86)=TRUE, "N/A", IF(W219*(1+'A2a.  Modified URRT Worksheet 1'!$G$86)='A2. Rate Change &amp; Enrollment'!X219, "OK", "ERROR"))</f>
        <v>N/A</v>
      </c>
      <c r="BU219" t="str">
        <f>IF(ISBLANK('A2a.  Modified URRT Worksheet 1'!$G$87)=TRUE, "N/A", IF(X219*(1+'A2a.  Modified URRT Worksheet 1'!$G$87)='A2. Rate Change &amp; Enrollment'!Y219, "OK", "ERROR"))</f>
        <v>N/A</v>
      </c>
      <c r="BV219" t="str">
        <f>IF(ISBLANK('A2a.  Modified URRT Worksheet 1'!$G$88)=TRUE, "N/A", IF(Y219*(1+'A2a.  Modified URRT Worksheet 1'!$G$88)='A2. Rate Change &amp; Enrollment'!Z219, "OK", "ERROR"))</f>
        <v>N/A</v>
      </c>
      <c r="BW219" t="str">
        <f t="shared" si="57"/>
        <v>OK</v>
      </c>
      <c r="BY219" s="412">
        <f t="shared" si="58"/>
        <v>0</v>
      </c>
    </row>
    <row r="220" spans="1:77" x14ac:dyDescent="0.35">
      <c r="A220" t="s">
        <v>410</v>
      </c>
      <c r="B220" s="98"/>
      <c r="C220" s="98"/>
      <c r="D220" s="98"/>
      <c r="E220" s="135"/>
      <c r="F220" s="135"/>
      <c r="G220" s="135"/>
      <c r="I220" s="135"/>
      <c r="J220" s="135"/>
      <c r="K220" s="135"/>
      <c r="M220" s="131"/>
      <c r="N220" s="131"/>
      <c r="O220" s="131"/>
      <c r="P220" s="131"/>
      <c r="Q220" s="131"/>
      <c r="R220" s="131"/>
      <c r="S220" s="131"/>
      <c r="T220" s="131"/>
      <c r="U220" s="131"/>
      <c r="V220" s="131"/>
      <c r="W220" s="131"/>
      <c r="X220" s="131"/>
      <c r="Y220" s="131"/>
      <c r="Z220" s="131"/>
      <c r="AB220" s="142" t="e">
        <f t="shared" si="48"/>
        <v>#DIV/0!</v>
      </c>
      <c r="AC220" s="142" t="e">
        <f t="shared" si="49"/>
        <v>#DIV/0!</v>
      </c>
      <c r="AD220" s="6"/>
      <c r="AE220" s="88" t="e">
        <f t="shared" si="50"/>
        <v>#DIV/0!</v>
      </c>
      <c r="AF220" s="142" t="e">
        <f t="shared" si="51"/>
        <v>#DIV/0!</v>
      </c>
      <c r="AH220" s="12" t="e">
        <f t="shared" si="59"/>
        <v>#DIV/0!</v>
      </c>
      <c r="AI220" s="12" t="e">
        <f t="shared" si="60"/>
        <v>#DIV/0!</v>
      </c>
      <c r="AK220" s="409"/>
      <c r="AL220" s="409"/>
      <c r="AM220" s="409"/>
      <c r="AO220" s="177"/>
      <c r="AP220" s="177"/>
      <c r="AQ220" s="177"/>
      <c r="AR220" s="139"/>
      <c r="AS220" s="139"/>
      <c r="AT220" s="139"/>
      <c r="AU220" s="177"/>
      <c r="AV220" s="177"/>
      <c r="AX220" s="411">
        <f t="shared" si="52"/>
        <v>0</v>
      </c>
      <c r="AY220" s="80" t="str">
        <f t="shared" si="53"/>
        <v>OK</v>
      </c>
      <c r="BA220" s="94"/>
      <c r="BB220" s="291"/>
      <c r="BC220" s="94"/>
      <c r="BD220" s="229"/>
      <c r="BE220" s="356"/>
      <c r="BG220" s="6">
        <f t="shared" si="54"/>
        <v>0</v>
      </c>
      <c r="BH220" s="186" t="str">
        <f t="shared" si="55"/>
        <v>N/A</v>
      </c>
      <c r="BI220" s="6" t="str">
        <f t="shared" si="61"/>
        <v>N/A</v>
      </c>
      <c r="BJ220" t="e">
        <f t="shared" si="56"/>
        <v>#DIV/0!</v>
      </c>
      <c r="BL220" t="str">
        <f>IF(ISBLANK('A2a.  Modified URRT Worksheet 1'!$G$78)=TRUE, "N/A", IF(O220*(1+'A2a.  Modified URRT Worksheet 1'!$G$78)='A2. Rate Change &amp; Enrollment'!P220, "OK", "ERROR"))</f>
        <v>N/A</v>
      </c>
      <c r="BM220" t="str">
        <f>IF(ISBLANK('A2a.  Modified URRT Worksheet 1'!$G$79)=TRUE, "N/A", IF(P220*(1+'A2a.  Modified URRT Worksheet 1'!$G$79)='A2. Rate Change &amp; Enrollment'!Q220, "OK", "ERROR"))</f>
        <v>N/A</v>
      </c>
      <c r="BN220" t="str">
        <f>IF(ISBLANK('A2a.  Modified URRT Worksheet 1'!$G$80)=TRUE, "N/A", IF(Q220*(1+'A2a.  Modified URRT Worksheet 1'!$G$80)='A2. Rate Change &amp; Enrollment'!R220, "OK", "ERROR"))</f>
        <v>N/A</v>
      </c>
      <c r="BO220" t="str">
        <f>IF(ISBLANK('A2a.  Modified URRT Worksheet 1'!$G$81)=TRUE, "N/A", IF(R220*(1+'A2a.  Modified URRT Worksheet 1'!$G$81)='A2. Rate Change &amp; Enrollment'!S220, "OK", "ERROR"))</f>
        <v>N/A</v>
      </c>
      <c r="BP220" t="str">
        <f>IF(ISBLANK('A2a.  Modified URRT Worksheet 1'!$G$82)=TRUE, "N/A", IF(S220*(1+'A2a.  Modified URRT Worksheet 1'!$G$82)='A2. Rate Change &amp; Enrollment'!T220, "OK", "ERROR"))</f>
        <v>N/A</v>
      </c>
      <c r="BQ220" t="str">
        <f>IF(ISBLANK('A2a.  Modified URRT Worksheet 1'!$G$83)=TRUE, "N/A", IF(T220*(1+'A2a.  Modified URRT Worksheet 1'!$G$83)='A2. Rate Change &amp; Enrollment'!U220, "OK", "ERROR"))</f>
        <v>N/A</v>
      </c>
      <c r="BR220" t="str">
        <f>IF(ISBLANK('A2a.  Modified URRT Worksheet 1'!$G$84)=TRUE, "N/A", IF(U220*(1+'A2a.  Modified URRT Worksheet 1'!$G$84)='A2. Rate Change &amp; Enrollment'!V220, "OK", "ERROR"))</f>
        <v>N/A</v>
      </c>
      <c r="BS220" t="str">
        <f>IF(ISBLANK('A2a.  Modified URRT Worksheet 1'!$G$85)=TRUE, "N/A", IF(V220*(1+'A2a.  Modified URRT Worksheet 1'!$G$85)='A2. Rate Change &amp; Enrollment'!W220, "OK", "ERROR"))</f>
        <v>N/A</v>
      </c>
      <c r="BT220" t="str">
        <f>IF(ISBLANK('A2a.  Modified URRT Worksheet 1'!$G$86)=TRUE, "N/A", IF(W220*(1+'A2a.  Modified URRT Worksheet 1'!$G$86)='A2. Rate Change &amp; Enrollment'!X220, "OK", "ERROR"))</f>
        <v>N/A</v>
      </c>
      <c r="BU220" t="str">
        <f>IF(ISBLANK('A2a.  Modified URRT Worksheet 1'!$G$87)=TRUE, "N/A", IF(X220*(1+'A2a.  Modified URRT Worksheet 1'!$G$87)='A2. Rate Change &amp; Enrollment'!Y220, "OK", "ERROR"))</f>
        <v>N/A</v>
      </c>
      <c r="BV220" t="str">
        <f>IF(ISBLANK('A2a.  Modified URRT Worksheet 1'!$G$88)=TRUE, "N/A", IF(Y220*(1+'A2a.  Modified URRT Worksheet 1'!$G$88)='A2. Rate Change &amp; Enrollment'!Z220, "OK", "ERROR"))</f>
        <v>N/A</v>
      </c>
      <c r="BW220" t="str">
        <f t="shared" si="57"/>
        <v>OK</v>
      </c>
      <c r="BY220" s="412">
        <f t="shared" si="58"/>
        <v>0</v>
      </c>
    </row>
    <row r="221" spans="1:77" x14ac:dyDescent="0.35">
      <c r="A221" t="s">
        <v>411</v>
      </c>
      <c r="B221" s="98"/>
      <c r="C221" s="98"/>
      <c r="D221" s="98"/>
      <c r="E221" s="135"/>
      <c r="F221" s="135"/>
      <c r="G221" s="135"/>
      <c r="I221" s="135"/>
      <c r="J221" s="135"/>
      <c r="K221" s="135"/>
      <c r="M221" s="131"/>
      <c r="N221" s="131"/>
      <c r="O221" s="131"/>
      <c r="P221" s="131"/>
      <c r="Q221" s="131"/>
      <c r="R221" s="131"/>
      <c r="S221" s="131"/>
      <c r="T221" s="131"/>
      <c r="U221" s="131"/>
      <c r="V221" s="131"/>
      <c r="W221" s="131"/>
      <c r="X221" s="131"/>
      <c r="Y221" s="131"/>
      <c r="Z221" s="131"/>
      <c r="AB221" s="142" t="e">
        <f t="shared" si="48"/>
        <v>#DIV/0!</v>
      </c>
      <c r="AC221" s="142" t="e">
        <f t="shared" si="49"/>
        <v>#DIV/0!</v>
      </c>
      <c r="AD221" s="6"/>
      <c r="AE221" s="88" t="e">
        <f t="shared" si="50"/>
        <v>#DIV/0!</v>
      </c>
      <c r="AF221" s="142" t="e">
        <f t="shared" si="51"/>
        <v>#DIV/0!</v>
      </c>
      <c r="AH221" s="12" t="e">
        <f t="shared" si="59"/>
        <v>#DIV/0!</v>
      </c>
      <c r="AI221" s="12" t="e">
        <f t="shared" si="60"/>
        <v>#DIV/0!</v>
      </c>
      <c r="AK221" s="409"/>
      <c r="AL221" s="409"/>
      <c r="AM221" s="409"/>
      <c r="AO221" s="177"/>
      <c r="AP221" s="177"/>
      <c r="AQ221" s="177"/>
      <c r="AR221" s="139"/>
      <c r="AS221" s="139"/>
      <c r="AT221" s="139"/>
      <c r="AU221" s="177"/>
      <c r="AV221" s="177"/>
      <c r="AX221" s="411">
        <f t="shared" si="52"/>
        <v>0</v>
      </c>
      <c r="AY221" s="80" t="str">
        <f t="shared" si="53"/>
        <v>OK</v>
      </c>
      <c r="BA221" s="94"/>
      <c r="BB221" s="291"/>
      <c r="BC221" s="94"/>
      <c r="BD221" s="229"/>
      <c r="BE221" s="356"/>
      <c r="BG221" s="6">
        <f t="shared" si="54"/>
        <v>0</v>
      </c>
      <c r="BH221" s="186" t="str">
        <f t="shared" si="55"/>
        <v>N/A</v>
      </c>
      <c r="BI221" s="6" t="str">
        <f t="shared" si="61"/>
        <v>N/A</v>
      </c>
      <c r="BJ221" t="e">
        <f t="shared" si="56"/>
        <v>#DIV/0!</v>
      </c>
      <c r="BL221" t="str">
        <f>IF(ISBLANK('A2a.  Modified URRT Worksheet 1'!$G$78)=TRUE, "N/A", IF(O221*(1+'A2a.  Modified URRT Worksheet 1'!$G$78)='A2. Rate Change &amp; Enrollment'!P221, "OK", "ERROR"))</f>
        <v>N/A</v>
      </c>
      <c r="BM221" t="str">
        <f>IF(ISBLANK('A2a.  Modified URRT Worksheet 1'!$G$79)=TRUE, "N/A", IF(P221*(1+'A2a.  Modified URRT Worksheet 1'!$G$79)='A2. Rate Change &amp; Enrollment'!Q221, "OK", "ERROR"))</f>
        <v>N/A</v>
      </c>
      <c r="BN221" t="str">
        <f>IF(ISBLANK('A2a.  Modified URRT Worksheet 1'!$G$80)=TRUE, "N/A", IF(Q221*(1+'A2a.  Modified URRT Worksheet 1'!$G$80)='A2. Rate Change &amp; Enrollment'!R221, "OK", "ERROR"))</f>
        <v>N/A</v>
      </c>
      <c r="BO221" t="str">
        <f>IF(ISBLANK('A2a.  Modified URRT Worksheet 1'!$G$81)=TRUE, "N/A", IF(R221*(1+'A2a.  Modified URRT Worksheet 1'!$G$81)='A2. Rate Change &amp; Enrollment'!S221, "OK", "ERROR"))</f>
        <v>N/A</v>
      </c>
      <c r="BP221" t="str">
        <f>IF(ISBLANK('A2a.  Modified URRT Worksheet 1'!$G$82)=TRUE, "N/A", IF(S221*(1+'A2a.  Modified URRT Worksheet 1'!$G$82)='A2. Rate Change &amp; Enrollment'!T221, "OK", "ERROR"))</f>
        <v>N/A</v>
      </c>
      <c r="BQ221" t="str">
        <f>IF(ISBLANK('A2a.  Modified URRT Worksheet 1'!$G$83)=TRUE, "N/A", IF(T221*(1+'A2a.  Modified URRT Worksheet 1'!$G$83)='A2. Rate Change &amp; Enrollment'!U221, "OK", "ERROR"))</f>
        <v>N/A</v>
      </c>
      <c r="BR221" t="str">
        <f>IF(ISBLANK('A2a.  Modified URRT Worksheet 1'!$G$84)=TRUE, "N/A", IF(U221*(1+'A2a.  Modified URRT Worksheet 1'!$G$84)='A2. Rate Change &amp; Enrollment'!V221, "OK", "ERROR"))</f>
        <v>N/A</v>
      </c>
      <c r="BS221" t="str">
        <f>IF(ISBLANK('A2a.  Modified URRT Worksheet 1'!$G$85)=TRUE, "N/A", IF(V221*(1+'A2a.  Modified URRT Worksheet 1'!$G$85)='A2. Rate Change &amp; Enrollment'!W221, "OK", "ERROR"))</f>
        <v>N/A</v>
      </c>
      <c r="BT221" t="str">
        <f>IF(ISBLANK('A2a.  Modified URRT Worksheet 1'!$G$86)=TRUE, "N/A", IF(W221*(1+'A2a.  Modified URRT Worksheet 1'!$G$86)='A2. Rate Change &amp; Enrollment'!X221, "OK", "ERROR"))</f>
        <v>N/A</v>
      </c>
      <c r="BU221" t="str">
        <f>IF(ISBLANK('A2a.  Modified URRT Worksheet 1'!$G$87)=TRUE, "N/A", IF(X221*(1+'A2a.  Modified URRT Worksheet 1'!$G$87)='A2. Rate Change &amp; Enrollment'!Y221, "OK", "ERROR"))</f>
        <v>N/A</v>
      </c>
      <c r="BV221" t="str">
        <f>IF(ISBLANK('A2a.  Modified URRT Worksheet 1'!$G$88)=TRUE, "N/A", IF(Y221*(1+'A2a.  Modified URRT Worksheet 1'!$G$88)='A2. Rate Change &amp; Enrollment'!Z221, "OK", "ERROR"))</f>
        <v>N/A</v>
      </c>
      <c r="BW221" t="str">
        <f t="shared" si="57"/>
        <v>OK</v>
      </c>
      <c r="BY221" s="412">
        <f t="shared" si="58"/>
        <v>0</v>
      </c>
    </row>
    <row r="222" spans="1:77" x14ac:dyDescent="0.35">
      <c r="A222" t="s">
        <v>412</v>
      </c>
      <c r="B222" s="98"/>
      <c r="C222" s="98"/>
      <c r="D222" s="98"/>
      <c r="E222" s="135"/>
      <c r="F222" s="135"/>
      <c r="G222" s="135"/>
      <c r="I222" s="135"/>
      <c r="J222" s="135"/>
      <c r="K222" s="135"/>
      <c r="M222" s="131"/>
      <c r="N222" s="131"/>
      <c r="O222" s="131"/>
      <c r="P222" s="131"/>
      <c r="Q222" s="131"/>
      <c r="R222" s="131"/>
      <c r="S222" s="131"/>
      <c r="T222" s="131"/>
      <c r="U222" s="131"/>
      <c r="V222" s="131"/>
      <c r="W222" s="131"/>
      <c r="X222" s="131"/>
      <c r="Y222" s="131"/>
      <c r="Z222" s="131"/>
      <c r="AB222" s="142" t="e">
        <f t="shared" si="48"/>
        <v>#DIV/0!</v>
      </c>
      <c r="AC222" s="142" t="e">
        <f t="shared" si="49"/>
        <v>#DIV/0!</v>
      </c>
      <c r="AD222" s="6"/>
      <c r="AE222" s="88" t="e">
        <f t="shared" si="50"/>
        <v>#DIV/0!</v>
      </c>
      <c r="AF222" s="142" t="e">
        <f t="shared" si="51"/>
        <v>#DIV/0!</v>
      </c>
      <c r="AH222" s="12" t="e">
        <f t="shared" si="59"/>
        <v>#DIV/0!</v>
      </c>
      <c r="AI222" s="12" t="e">
        <f t="shared" si="60"/>
        <v>#DIV/0!</v>
      </c>
      <c r="AK222" s="409"/>
      <c r="AL222" s="409"/>
      <c r="AM222" s="409"/>
      <c r="AO222" s="177"/>
      <c r="AP222" s="177"/>
      <c r="AQ222" s="177"/>
      <c r="AR222" s="139"/>
      <c r="AS222" s="139"/>
      <c r="AT222" s="139"/>
      <c r="AU222" s="177"/>
      <c r="AV222" s="177"/>
      <c r="AX222" s="411">
        <f t="shared" si="52"/>
        <v>0</v>
      </c>
      <c r="AY222" s="80" t="str">
        <f t="shared" si="53"/>
        <v>OK</v>
      </c>
      <c r="BA222" s="94"/>
      <c r="BB222" s="291"/>
      <c r="BC222" s="94"/>
      <c r="BD222" s="229"/>
      <c r="BE222" s="356"/>
      <c r="BG222" s="6">
        <f t="shared" si="54"/>
        <v>0</v>
      </c>
      <c r="BH222" s="186" t="str">
        <f t="shared" si="55"/>
        <v>N/A</v>
      </c>
      <c r="BI222" s="6" t="str">
        <f t="shared" si="61"/>
        <v>N/A</v>
      </c>
      <c r="BJ222" t="e">
        <f t="shared" si="56"/>
        <v>#DIV/0!</v>
      </c>
      <c r="BL222" t="str">
        <f>IF(ISBLANK('A2a.  Modified URRT Worksheet 1'!$G$78)=TRUE, "N/A", IF(O222*(1+'A2a.  Modified URRT Worksheet 1'!$G$78)='A2. Rate Change &amp; Enrollment'!P222, "OK", "ERROR"))</f>
        <v>N/A</v>
      </c>
      <c r="BM222" t="str">
        <f>IF(ISBLANK('A2a.  Modified URRT Worksheet 1'!$G$79)=TRUE, "N/A", IF(P222*(1+'A2a.  Modified URRT Worksheet 1'!$G$79)='A2. Rate Change &amp; Enrollment'!Q222, "OK", "ERROR"))</f>
        <v>N/A</v>
      </c>
      <c r="BN222" t="str">
        <f>IF(ISBLANK('A2a.  Modified URRT Worksheet 1'!$G$80)=TRUE, "N/A", IF(Q222*(1+'A2a.  Modified URRT Worksheet 1'!$G$80)='A2. Rate Change &amp; Enrollment'!R222, "OK", "ERROR"))</f>
        <v>N/A</v>
      </c>
      <c r="BO222" t="str">
        <f>IF(ISBLANK('A2a.  Modified URRT Worksheet 1'!$G$81)=TRUE, "N/A", IF(R222*(1+'A2a.  Modified URRT Worksheet 1'!$G$81)='A2. Rate Change &amp; Enrollment'!S222, "OK", "ERROR"))</f>
        <v>N/A</v>
      </c>
      <c r="BP222" t="str">
        <f>IF(ISBLANK('A2a.  Modified URRT Worksheet 1'!$G$82)=TRUE, "N/A", IF(S222*(1+'A2a.  Modified URRT Worksheet 1'!$G$82)='A2. Rate Change &amp; Enrollment'!T222, "OK", "ERROR"))</f>
        <v>N/A</v>
      </c>
      <c r="BQ222" t="str">
        <f>IF(ISBLANK('A2a.  Modified URRT Worksheet 1'!$G$83)=TRUE, "N/A", IF(T222*(1+'A2a.  Modified URRT Worksheet 1'!$G$83)='A2. Rate Change &amp; Enrollment'!U222, "OK", "ERROR"))</f>
        <v>N/A</v>
      </c>
      <c r="BR222" t="str">
        <f>IF(ISBLANK('A2a.  Modified URRT Worksheet 1'!$G$84)=TRUE, "N/A", IF(U222*(1+'A2a.  Modified URRT Worksheet 1'!$G$84)='A2. Rate Change &amp; Enrollment'!V222, "OK", "ERROR"))</f>
        <v>N/A</v>
      </c>
      <c r="BS222" t="str">
        <f>IF(ISBLANK('A2a.  Modified URRT Worksheet 1'!$G$85)=TRUE, "N/A", IF(V222*(1+'A2a.  Modified URRT Worksheet 1'!$G$85)='A2. Rate Change &amp; Enrollment'!W222, "OK", "ERROR"))</f>
        <v>N/A</v>
      </c>
      <c r="BT222" t="str">
        <f>IF(ISBLANK('A2a.  Modified URRT Worksheet 1'!$G$86)=TRUE, "N/A", IF(W222*(1+'A2a.  Modified URRT Worksheet 1'!$G$86)='A2. Rate Change &amp; Enrollment'!X222, "OK", "ERROR"))</f>
        <v>N/A</v>
      </c>
      <c r="BU222" t="str">
        <f>IF(ISBLANK('A2a.  Modified URRT Worksheet 1'!$G$87)=TRUE, "N/A", IF(X222*(1+'A2a.  Modified URRT Worksheet 1'!$G$87)='A2. Rate Change &amp; Enrollment'!Y222, "OK", "ERROR"))</f>
        <v>N/A</v>
      </c>
      <c r="BV222" t="str">
        <f>IF(ISBLANK('A2a.  Modified URRT Worksheet 1'!$G$88)=TRUE, "N/A", IF(Y222*(1+'A2a.  Modified URRT Worksheet 1'!$G$88)='A2. Rate Change &amp; Enrollment'!Z222, "OK", "ERROR"))</f>
        <v>N/A</v>
      </c>
      <c r="BW222" t="str">
        <f t="shared" si="57"/>
        <v>OK</v>
      </c>
      <c r="BY222" s="412">
        <f t="shared" si="58"/>
        <v>0</v>
      </c>
    </row>
    <row r="223" spans="1:77" x14ac:dyDescent="0.35">
      <c r="A223" t="s">
        <v>413</v>
      </c>
      <c r="B223" s="98"/>
      <c r="C223" s="98"/>
      <c r="D223" s="98"/>
      <c r="E223" s="135"/>
      <c r="F223" s="135"/>
      <c r="G223" s="135"/>
      <c r="I223" s="135"/>
      <c r="J223" s="135"/>
      <c r="K223" s="135"/>
      <c r="M223" s="131"/>
      <c r="N223" s="131"/>
      <c r="O223" s="131"/>
      <c r="P223" s="131"/>
      <c r="Q223" s="131"/>
      <c r="R223" s="131"/>
      <c r="S223" s="131"/>
      <c r="T223" s="131"/>
      <c r="U223" s="131"/>
      <c r="V223" s="131"/>
      <c r="W223" s="131"/>
      <c r="X223" s="131"/>
      <c r="Y223" s="131"/>
      <c r="Z223" s="131"/>
      <c r="AB223" s="142" t="e">
        <f t="shared" si="48"/>
        <v>#DIV/0!</v>
      </c>
      <c r="AC223" s="142" t="e">
        <f t="shared" si="49"/>
        <v>#DIV/0!</v>
      </c>
      <c r="AD223" s="6"/>
      <c r="AE223" s="88" t="e">
        <f t="shared" si="50"/>
        <v>#DIV/0!</v>
      </c>
      <c r="AF223" s="142" t="e">
        <f t="shared" si="51"/>
        <v>#DIV/0!</v>
      </c>
      <c r="AH223" s="12" t="e">
        <f t="shared" si="59"/>
        <v>#DIV/0!</v>
      </c>
      <c r="AI223" s="12" t="e">
        <f t="shared" si="60"/>
        <v>#DIV/0!</v>
      </c>
      <c r="AK223" s="409"/>
      <c r="AL223" s="409"/>
      <c r="AM223" s="409"/>
      <c r="AO223" s="177"/>
      <c r="AP223" s="177"/>
      <c r="AQ223" s="177"/>
      <c r="AR223" s="139"/>
      <c r="AS223" s="139"/>
      <c r="AT223" s="139"/>
      <c r="AU223" s="177"/>
      <c r="AV223" s="177"/>
      <c r="AX223" s="411">
        <f t="shared" si="52"/>
        <v>0</v>
      </c>
      <c r="AY223" s="80" t="str">
        <f t="shared" si="53"/>
        <v>OK</v>
      </c>
      <c r="BA223" s="94"/>
      <c r="BB223" s="291"/>
      <c r="BC223" s="94"/>
      <c r="BD223" s="229"/>
      <c r="BE223" s="356"/>
      <c r="BG223" s="6">
        <f t="shared" si="54"/>
        <v>0</v>
      </c>
      <c r="BH223" s="186" t="str">
        <f t="shared" si="55"/>
        <v>N/A</v>
      </c>
      <c r="BI223" s="6" t="str">
        <f t="shared" si="61"/>
        <v>N/A</v>
      </c>
      <c r="BJ223" t="e">
        <f t="shared" si="56"/>
        <v>#DIV/0!</v>
      </c>
      <c r="BL223" t="str">
        <f>IF(ISBLANK('A2a.  Modified URRT Worksheet 1'!$G$78)=TRUE, "N/A", IF(O223*(1+'A2a.  Modified URRT Worksheet 1'!$G$78)='A2. Rate Change &amp; Enrollment'!P223, "OK", "ERROR"))</f>
        <v>N/A</v>
      </c>
      <c r="BM223" t="str">
        <f>IF(ISBLANK('A2a.  Modified URRT Worksheet 1'!$G$79)=TRUE, "N/A", IF(P223*(1+'A2a.  Modified URRT Worksheet 1'!$G$79)='A2. Rate Change &amp; Enrollment'!Q223, "OK", "ERROR"))</f>
        <v>N/A</v>
      </c>
      <c r="BN223" t="str">
        <f>IF(ISBLANK('A2a.  Modified URRT Worksheet 1'!$G$80)=TRUE, "N/A", IF(Q223*(1+'A2a.  Modified URRT Worksheet 1'!$G$80)='A2. Rate Change &amp; Enrollment'!R223, "OK", "ERROR"))</f>
        <v>N/A</v>
      </c>
      <c r="BO223" t="str">
        <f>IF(ISBLANK('A2a.  Modified URRT Worksheet 1'!$G$81)=TRUE, "N/A", IF(R223*(1+'A2a.  Modified URRT Worksheet 1'!$G$81)='A2. Rate Change &amp; Enrollment'!S223, "OK", "ERROR"))</f>
        <v>N/A</v>
      </c>
      <c r="BP223" t="str">
        <f>IF(ISBLANK('A2a.  Modified URRT Worksheet 1'!$G$82)=TRUE, "N/A", IF(S223*(1+'A2a.  Modified URRT Worksheet 1'!$G$82)='A2. Rate Change &amp; Enrollment'!T223, "OK", "ERROR"))</f>
        <v>N/A</v>
      </c>
      <c r="BQ223" t="str">
        <f>IF(ISBLANK('A2a.  Modified URRT Worksheet 1'!$G$83)=TRUE, "N/A", IF(T223*(1+'A2a.  Modified URRT Worksheet 1'!$G$83)='A2. Rate Change &amp; Enrollment'!U223, "OK", "ERROR"))</f>
        <v>N/A</v>
      </c>
      <c r="BR223" t="str">
        <f>IF(ISBLANK('A2a.  Modified URRT Worksheet 1'!$G$84)=TRUE, "N/A", IF(U223*(1+'A2a.  Modified URRT Worksheet 1'!$G$84)='A2. Rate Change &amp; Enrollment'!V223, "OK", "ERROR"))</f>
        <v>N/A</v>
      </c>
      <c r="BS223" t="str">
        <f>IF(ISBLANK('A2a.  Modified URRT Worksheet 1'!$G$85)=TRUE, "N/A", IF(V223*(1+'A2a.  Modified URRT Worksheet 1'!$G$85)='A2. Rate Change &amp; Enrollment'!W223, "OK", "ERROR"))</f>
        <v>N/A</v>
      </c>
      <c r="BT223" t="str">
        <f>IF(ISBLANK('A2a.  Modified URRT Worksheet 1'!$G$86)=TRUE, "N/A", IF(W223*(1+'A2a.  Modified URRT Worksheet 1'!$G$86)='A2. Rate Change &amp; Enrollment'!X223, "OK", "ERROR"))</f>
        <v>N/A</v>
      </c>
      <c r="BU223" t="str">
        <f>IF(ISBLANK('A2a.  Modified URRT Worksheet 1'!$G$87)=TRUE, "N/A", IF(X223*(1+'A2a.  Modified URRT Worksheet 1'!$G$87)='A2. Rate Change &amp; Enrollment'!Y223, "OK", "ERROR"))</f>
        <v>N/A</v>
      </c>
      <c r="BV223" t="str">
        <f>IF(ISBLANK('A2a.  Modified URRT Worksheet 1'!$G$88)=TRUE, "N/A", IF(Y223*(1+'A2a.  Modified URRT Worksheet 1'!$G$88)='A2. Rate Change &amp; Enrollment'!Z223, "OK", "ERROR"))</f>
        <v>N/A</v>
      </c>
      <c r="BW223" t="str">
        <f t="shared" si="57"/>
        <v>OK</v>
      </c>
      <c r="BY223" s="412">
        <f t="shared" si="58"/>
        <v>0</v>
      </c>
    </row>
    <row r="224" spans="1:77" x14ac:dyDescent="0.35">
      <c r="A224" t="s">
        <v>414</v>
      </c>
      <c r="B224" s="98"/>
      <c r="C224" s="98"/>
      <c r="D224" s="98"/>
      <c r="E224" s="135"/>
      <c r="F224" s="135"/>
      <c r="G224" s="135"/>
      <c r="I224" s="135"/>
      <c r="J224" s="135"/>
      <c r="K224" s="135"/>
      <c r="M224" s="131"/>
      <c r="N224" s="131"/>
      <c r="O224" s="131"/>
      <c r="P224" s="131"/>
      <c r="Q224" s="131"/>
      <c r="R224" s="131"/>
      <c r="S224" s="131"/>
      <c r="T224" s="131"/>
      <c r="U224" s="131"/>
      <c r="V224" s="131"/>
      <c r="W224" s="131"/>
      <c r="X224" s="131"/>
      <c r="Y224" s="131"/>
      <c r="Z224" s="131"/>
      <c r="AB224" s="142" t="e">
        <f t="shared" si="48"/>
        <v>#DIV/0!</v>
      </c>
      <c r="AC224" s="142" t="e">
        <f t="shared" si="49"/>
        <v>#DIV/0!</v>
      </c>
      <c r="AD224" s="6"/>
      <c r="AE224" s="88" t="e">
        <f t="shared" si="50"/>
        <v>#DIV/0!</v>
      </c>
      <c r="AF224" s="142" t="e">
        <f t="shared" si="51"/>
        <v>#DIV/0!</v>
      </c>
      <c r="AH224" s="12" t="e">
        <f t="shared" si="59"/>
        <v>#DIV/0!</v>
      </c>
      <c r="AI224" s="12" t="e">
        <f t="shared" si="60"/>
        <v>#DIV/0!</v>
      </c>
      <c r="AK224" s="409"/>
      <c r="AL224" s="409"/>
      <c r="AM224" s="409"/>
      <c r="AO224" s="177"/>
      <c r="AP224" s="177"/>
      <c r="AQ224" s="177"/>
      <c r="AR224" s="139"/>
      <c r="AS224" s="139"/>
      <c r="AT224" s="139"/>
      <c r="AU224" s="177"/>
      <c r="AV224" s="177"/>
      <c r="AX224" s="411">
        <f t="shared" si="52"/>
        <v>0</v>
      </c>
      <c r="AY224" s="80" t="str">
        <f t="shared" si="53"/>
        <v>OK</v>
      </c>
      <c r="BA224" s="94"/>
      <c r="BB224" s="291"/>
      <c r="BC224" s="94"/>
      <c r="BD224" s="229"/>
      <c r="BE224" s="356"/>
      <c r="BG224" s="6">
        <f t="shared" si="54"/>
        <v>0</v>
      </c>
      <c r="BH224" s="186" t="str">
        <f t="shared" si="55"/>
        <v>N/A</v>
      </c>
      <c r="BI224" s="6" t="str">
        <f t="shared" si="61"/>
        <v>N/A</v>
      </c>
      <c r="BJ224" t="e">
        <f t="shared" si="56"/>
        <v>#DIV/0!</v>
      </c>
      <c r="BL224" t="str">
        <f>IF(ISBLANK('A2a.  Modified URRT Worksheet 1'!$G$78)=TRUE, "N/A", IF(O224*(1+'A2a.  Modified URRT Worksheet 1'!$G$78)='A2. Rate Change &amp; Enrollment'!P224, "OK", "ERROR"))</f>
        <v>N/A</v>
      </c>
      <c r="BM224" t="str">
        <f>IF(ISBLANK('A2a.  Modified URRT Worksheet 1'!$G$79)=TRUE, "N/A", IF(P224*(1+'A2a.  Modified URRT Worksheet 1'!$G$79)='A2. Rate Change &amp; Enrollment'!Q224, "OK", "ERROR"))</f>
        <v>N/A</v>
      </c>
      <c r="BN224" t="str">
        <f>IF(ISBLANK('A2a.  Modified URRT Worksheet 1'!$G$80)=TRUE, "N/A", IF(Q224*(1+'A2a.  Modified URRT Worksheet 1'!$G$80)='A2. Rate Change &amp; Enrollment'!R224, "OK", "ERROR"))</f>
        <v>N/A</v>
      </c>
      <c r="BO224" t="str">
        <f>IF(ISBLANK('A2a.  Modified URRT Worksheet 1'!$G$81)=TRUE, "N/A", IF(R224*(1+'A2a.  Modified URRT Worksheet 1'!$G$81)='A2. Rate Change &amp; Enrollment'!S224, "OK", "ERROR"))</f>
        <v>N/A</v>
      </c>
      <c r="BP224" t="str">
        <f>IF(ISBLANK('A2a.  Modified URRT Worksheet 1'!$G$82)=TRUE, "N/A", IF(S224*(1+'A2a.  Modified URRT Worksheet 1'!$G$82)='A2. Rate Change &amp; Enrollment'!T224, "OK", "ERROR"))</f>
        <v>N/A</v>
      </c>
      <c r="BQ224" t="str">
        <f>IF(ISBLANK('A2a.  Modified URRT Worksheet 1'!$G$83)=TRUE, "N/A", IF(T224*(1+'A2a.  Modified URRT Worksheet 1'!$G$83)='A2. Rate Change &amp; Enrollment'!U224, "OK", "ERROR"))</f>
        <v>N/A</v>
      </c>
      <c r="BR224" t="str">
        <f>IF(ISBLANK('A2a.  Modified URRT Worksheet 1'!$G$84)=TRUE, "N/A", IF(U224*(1+'A2a.  Modified URRT Worksheet 1'!$G$84)='A2. Rate Change &amp; Enrollment'!V224, "OK", "ERROR"))</f>
        <v>N/A</v>
      </c>
      <c r="BS224" t="str">
        <f>IF(ISBLANK('A2a.  Modified URRT Worksheet 1'!$G$85)=TRUE, "N/A", IF(V224*(1+'A2a.  Modified URRT Worksheet 1'!$G$85)='A2. Rate Change &amp; Enrollment'!W224, "OK", "ERROR"))</f>
        <v>N/A</v>
      </c>
      <c r="BT224" t="str">
        <f>IF(ISBLANK('A2a.  Modified URRT Worksheet 1'!$G$86)=TRUE, "N/A", IF(W224*(1+'A2a.  Modified URRT Worksheet 1'!$G$86)='A2. Rate Change &amp; Enrollment'!X224, "OK", "ERROR"))</f>
        <v>N/A</v>
      </c>
      <c r="BU224" t="str">
        <f>IF(ISBLANK('A2a.  Modified URRT Worksheet 1'!$G$87)=TRUE, "N/A", IF(X224*(1+'A2a.  Modified URRT Worksheet 1'!$G$87)='A2. Rate Change &amp; Enrollment'!Y224, "OK", "ERROR"))</f>
        <v>N/A</v>
      </c>
      <c r="BV224" t="str">
        <f>IF(ISBLANK('A2a.  Modified URRT Worksheet 1'!$G$88)=TRUE, "N/A", IF(Y224*(1+'A2a.  Modified URRT Worksheet 1'!$G$88)='A2. Rate Change &amp; Enrollment'!Z224, "OK", "ERROR"))</f>
        <v>N/A</v>
      </c>
      <c r="BW224" t="str">
        <f t="shared" si="57"/>
        <v>OK</v>
      </c>
      <c r="BY224" s="412">
        <f t="shared" si="58"/>
        <v>0</v>
      </c>
    </row>
    <row r="225" spans="1:77" x14ac:dyDescent="0.35">
      <c r="A225" t="s">
        <v>415</v>
      </c>
      <c r="B225" s="98"/>
      <c r="C225" s="98"/>
      <c r="D225" s="98"/>
      <c r="E225" s="135"/>
      <c r="F225" s="135"/>
      <c r="G225" s="135"/>
      <c r="I225" s="135"/>
      <c r="J225" s="135"/>
      <c r="K225" s="135"/>
      <c r="M225" s="131"/>
      <c r="N225" s="131"/>
      <c r="O225" s="131"/>
      <c r="P225" s="131"/>
      <c r="Q225" s="131"/>
      <c r="R225" s="131"/>
      <c r="S225" s="131"/>
      <c r="T225" s="131"/>
      <c r="U225" s="131"/>
      <c r="V225" s="131"/>
      <c r="W225" s="131"/>
      <c r="X225" s="131"/>
      <c r="Y225" s="131"/>
      <c r="Z225" s="131"/>
      <c r="AB225" s="142" t="e">
        <f t="shared" si="48"/>
        <v>#DIV/0!</v>
      </c>
      <c r="AC225" s="142" t="e">
        <f t="shared" si="49"/>
        <v>#DIV/0!</v>
      </c>
      <c r="AD225" s="6"/>
      <c r="AE225" s="88" t="e">
        <f t="shared" si="50"/>
        <v>#DIV/0!</v>
      </c>
      <c r="AF225" s="142" t="e">
        <f t="shared" si="51"/>
        <v>#DIV/0!</v>
      </c>
      <c r="AH225" s="12" t="e">
        <f t="shared" si="59"/>
        <v>#DIV/0!</v>
      </c>
      <c r="AI225" s="12" t="e">
        <f t="shared" si="60"/>
        <v>#DIV/0!</v>
      </c>
      <c r="AK225" s="409"/>
      <c r="AL225" s="409"/>
      <c r="AM225" s="409"/>
      <c r="AO225" s="177"/>
      <c r="AP225" s="177"/>
      <c r="AQ225" s="177"/>
      <c r="AR225" s="139"/>
      <c r="AS225" s="139"/>
      <c r="AT225" s="139"/>
      <c r="AU225" s="177"/>
      <c r="AV225" s="177"/>
      <c r="AX225" s="411">
        <f t="shared" si="52"/>
        <v>0</v>
      </c>
      <c r="AY225" s="80" t="str">
        <f t="shared" si="53"/>
        <v>OK</v>
      </c>
      <c r="BA225" s="94"/>
      <c r="BB225" s="291"/>
      <c r="BC225" s="94"/>
      <c r="BD225" s="229"/>
      <c r="BE225" s="356"/>
      <c r="BG225" s="6">
        <f t="shared" si="54"/>
        <v>0</v>
      </c>
      <c r="BH225" s="186" t="str">
        <f t="shared" si="55"/>
        <v>N/A</v>
      </c>
      <c r="BI225" s="6" t="str">
        <f t="shared" si="61"/>
        <v>N/A</v>
      </c>
      <c r="BJ225" t="e">
        <f t="shared" si="56"/>
        <v>#DIV/0!</v>
      </c>
      <c r="BL225" t="str">
        <f>IF(ISBLANK('A2a.  Modified URRT Worksheet 1'!$G$78)=TRUE, "N/A", IF(O225*(1+'A2a.  Modified URRT Worksheet 1'!$G$78)='A2. Rate Change &amp; Enrollment'!P225, "OK", "ERROR"))</f>
        <v>N/A</v>
      </c>
      <c r="BM225" t="str">
        <f>IF(ISBLANK('A2a.  Modified URRT Worksheet 1'!$G$79)=TRUE, "N/A", IF(P225*(1+'A2a.  Modified URRT Worksheet 1'!$G$79)='A2. Rate Change &amp; Enrollment'!Q225, "OK", "ERROR"))</f>
        <v>N/A</v>
      </c>
      <c r="BN225" t="str">
        <f>IF(ISBLANK('A2a.  Modified URRT Worksheet 1'!$G$80)=TRUE, "N/A", IF(Q225*(1+'A2a.  Modified URRT Worksheet 1'!$G$80)='A2. Rate Change &amp; Enrollment'!R225, "OK", "ERROR"))</f>
        <v>N/A</v>
      </c>
      <c r="BO225" t="str">
        <f>IF(ISBLANK('A2a.  Modified URRT Worksheet 1'!$G$81)=TRUE, "N/A", IF(R225*(1+'A2a.  Modified URRT Worksheet 1'!$G$81)='A2. Rate Change &amp; Enrollment'!S225, "OK", "ERROR"))</f>
        <v>N/A</v>
      </c>
      <c r="BP225" t="str">
        <f>IF(ISBLANK('A2a.  Modified URRT Worksheet 1'!$G$82)=TRUE, "N/A", IF(S225*(1+'A2a.  Modified URRT Worksheet 1'!$G$82)='A2. Rate Change &amp; Enrollment'!T225, "OK", "ERROR"))</f>
        <v>N/A</v>
      </c>
      <c r="BQ225" t="str">
        <f>IF(ISBLANK('A2a.  Modified URRT Worksheet 1'!$G$83)=TRUE, "N/A", IF(T225*(1+'A2a.  Modified URRT Worksheet 1'!$G$83)='A2. Rate Change &amp; Enrollment'!U225, "OK", "ERROR"))</f>
        <v>N/A</v>
      </c>
      <c r="BR225" t="str">
        <f>IF(ISBLANK('A2a.  Modified URRT Worksheet 1'!$G$84)=TRUE, "N/A", IF(U225*(1+'A2a.  Modified URRT Worksheet 1'!$G$84)='A2. Rate Change &amp; Enrollment'!V225, "OK", "ERROR"))</f>
        <v>N/A</v>
      </c>
      <c r="BS225" t="str">
        <f>IF(ISBLANK('A2a.  Modified URRT Worksheet 1'!$G$85)=TRUE, "N/A", IF(V225*(1+'A2a.  Modified URRT Worksheet 1'!$G$85)='A2. Rate Change &amp; Enrollment'!W225, "OK", "ERROR"))</f>
        <v>N/A</v>
      </c>
      <c r="BT225" t="str">
        <f>IF(ISBLANK('A2a.  Modified URRT Worksheet 1'!$G$86)=TRUE, "N/A", IF(W225*(1+'A2a.  Modified URRT Worksheet 1'!$G$86)='A2. Rate Change &amp; Enrollment'!X225, "OK", "ERROR"))</f>
        <v>N/A</v>
      </c>
      <c r="BU225" t="str">
        <f>IF(ISBLANK('A2a.  Modified URRT Worksheet 1'!$G$87)=TRUE, "N/A", IF(X225*(1+'A2a.  Modified URRT Worksheet 1'!$G$87)='A2. Rate Change &amp; Enrollment'!Y225, "OK", "ERROR"))</f>
        <v>N/A</v>
      </c>
      <c r="BV225" t="str">
        <f>IF(ISBLANK('A2a.  Modified URRT Worksheet 1'!$G$88)=TRUE, "N/A", IF(Y225*(1+'A2a.  Modified URRT Worksheet 1'!$G$88)='A2. Rate Change &amp; Enrollment'!Z225, "OK", "ERROR"))</f>
        <v>N/A</v>
      </c>
      <c r="BW225" t="str">
        <f t="shared" si="57"/>
        <v>OK</v>
      </c>
      <c r="BY225" s="412">
        <f t="shared" si="58"/>
        <v>0</v>
      </c>
    </row>
    <row r="226" spans="1:77" x14ac:dyDescent="0.35">
      <c r="A226" t="s">
        <v>416</v>
      </c>
      <c r="B226" s="98"/>
      <c r="C226" s="98"/>
      <c r="D226" s="98"/>
      <c r="E226" s="135"/>
      <c r="F226" s="135"/>
      <c r="G226" s="135"/>
      <c r="I226" s="135"/>
      <c r="J226" s="135"/>
      <c r="K226" s="135"/>
      <c r="M226" s="131"/>
      <c r="N226" s="131"/>
      <c r="O226" s="131"/>
      <c r="P226" s="131"/>
      <c r="Q226" s="131"/>
      <c r="R226" s="131"/>
      <c r="S226" s="131"/>
      <c r="T226" s="131"/>
      <c r="U226" s="131"/>
      <c r="V226" s="131"/>
      <c r="W226" s="131"/>
      <c r="X226" s="131"/>
      <c r="Y226" s="131"/>
      <c r="Z226" s="131"/>
      <c r="AB226" s="142" t="e">
        <f t="shared" si="48"/>
        <v>#DIV/0!</v>
      </c>
      <c r="AC226" s="142" t="e">
        <f t="shared" si="49"/>
        <v>#DIV/0!</v>
      </c>
      <c r="AD226" s="6"/>
      <c r="AE226" s="88" t="e">
        <f t="shared" si="50"/>
        <v>#DIV/0!</v>
      </c>
      <c r="AF226" s="142" t="e">
        <f t="shared" si="51"/>
        <v>#DIV/0!</v>
      </c>
      <c r="AH226" s="12" t="e">
        <f t="shared" si="59"/>
        <v>#DIV/0!</v>
      </c>
      <c r="AI226" s="12" t="e">
        <f t="shared" si="60"/>
        <v>#DIV/0!</v>
      </c>
      <c r="AK226" s="409"/>
      <c r="AL226" s="409"/>
      <c r="AM226" s="409"/>
      <c r="AO226" s="177"/>
      <c r="AP226" s="177"/>
      <c r="AQ226" s="177"/>
      <c r="AR226" s="139"/>
      <c r="AS226" s="139"/>
      <c r="AT226" s="139"/>
      <c r="AU226" s="177"/>
      <c r="AV226" s="177"/>
      <c r="AX226" s="411">
        <f t="shared" si="52"/>
        <v>0</v>
      </c>
      <c r="AY226" s="80" t="str">
        <f t="shared" si="53"/>
        <v>OK</v>
      </c>
      <c r="BA226" s="94"/>
      <c r="BB226" s="291"/>
      <c r="BC226" s="94"/>
      <c r="BD226" s="229"/>
      <c r="BE226" s="356"/>
      <c r="BG226" s="6">
        <f t="shared" si="54"/>
        <v>0</v>
      </c>
      <c r="BH226" s="186" t="str">
        <f t="shared" si="55"/>
        <v>N/A</v>
      </c>
      <c r="BI226" s="6" t="str">
        <f t="shared" si="61"/>
        <v>N/A</v>
      </c>
      <c r="BJ226" t="e">
        <f t="shared" si="56"/>
        <v>#DIV/0!</v>
      </c>
      <c r="BL226" t="str">
        <f>IF(ISBLANK('A2a.  Modified URRT Worksheet 1'!$G$78)=TRUE, "N/A", IF(O226*(1+'A2a.  Modified URRT Worksheet 1'!$G$78)='A2. Rate Change &amp; Enrollment'!P226, "OK", "ERROR"))</f>
        <v>N/A</v>
      </c>
      <c r="BM226" t="str">
        <f>IF(ISBLANK('A2a.  Modified URRT Worksheet 1'!$G$79)=TRUE, "N/A", IF(P226*(1+'A2a.  Modified URRT Worksheet 1'!$G$79)='A2. Rate Change &amp; Enrollment'!Q226, "OK", "ERROR"))</f>
        <v>N/A</v>
      </c>
      <c r="BN226" t="str">
        <f>IF(ISBLANK('A2a.  Modified URRT Worksheet 1'!$G$80)=TRUE, "N/A", IF(Q226*(1+'A2a.  Modified URRT Worksheet 1'!$G$80)='A2. Rate Change &amp; Enrollment'!R226, "OK", "ERROR"))</f>
        <v>N/A</v>
      </c>
      <c r="BO226" t="str">
        <f>IF(ISBLANK('A2a.  Modified URRT Worksheet 1'!$G$81)=TRUE, "N/A", IF(R226*(1+'A2a.  Modified URRT Worksheet 1'!$G$81)='A2. Rate Change &amp; Enrollment'!S226, "OK", "ERROR"))</f>
        <v>N/A</v>
      </c>
      <c r="BP226" t="str">
        <f>IF(ISBLANK('A2a.  Modified URRT Worksheet 1'!$G$82)=TRUE, "N/A", IF(S226*(1+'A2a.  Modified URRT Worksheet 1'!$G$82)='A2. Rate Change &amp; Enrollment'!T226, "OK", "ERROR"))</f>
        <v>N/A</v>
      </c>
      <c r="BQ226" t="str">
        <f>IF(ISBLANK('A2a.  Modified URRT Worksheet 1'!$G$83)=TRUE, "N/A", IF(T226*(1+'A2a.  Modified URRT Worksheet 1'!$G$83)='A2. Rate Change &amp; Enrollment'!U226, "OK", "ERROR"))</f>
        <v>N/A</v>
      </c>
      <c r="BR226" t="str">
        <f>IF(ISBLANK('A2a.  Modified URRT Worksheet 1'!$G$84)=TRUE, "N/A", IF(U226*(1+'A2a.  Modified URRT Worksheet 1'!$G$84)='A2. Rate Change &amp; Enrollment'!V226, "OK", "ERROR"))</f>
        <v>N/A</v>
      </c>
      <c r="BS226" t="str">
        <f>IF(ISBLANK('A2a.  Modified URRT Worksheet 1'!$G$85)=TRUE, "N/A", IF(V226*(1+'A2a.  Modified URRT Worksheet 1'!$G$85)='A2. Rate Change &amp; Enrollment'!W226, "OK", "ERROR"))</f>
        <v>N/A</v>
      </c>
      <c r="BT226" t="str">
        <f>IF(ISBLANK('A2a.  Modified URRT Worksheet 1'!$G$86)=TRUE, "N/A", IF(W226*(1+'A2a.  Modified URRT Worksheet 1'!$G$86)='A2. Rate Change &amp; Enrollment'!X226, "OK", "ERROR"))</f>
        <v>N/A</v>
      </c>
      <c r="BU226" t="str">
        <f>IF(ISBLANK('A2a.  Modified URRT Worksheet 1'!$G$87)=TRUE, "N/A", IF(X226*(1+'A2a.  Modified URRT Worksheet 1'!$G$87)='A2. Rate Change &amp; Enrollment'!Y226, "OK", "ERROR"))</f>
        <v>N/A</v>
      </c>
      <c r="BV226" t="str">
        <f>IF(ISBLANK('A2a.  Modified URRT Worksheet 1'!$G$88)=TRUE, "N/A", IF(Y226*(1+'A2a.  Modified URRT Worksheet 1'!$G$88)='A2. Rate Change &amp; Enrollment'!Z226, "OK", "ERROR"))</f>
        <v>N/A</v>
      </c>
      <c r="BW226" t="str">
        <f t="shared" si="57"/>
        <v>OK</v>
      </c>
      <c r="BY226" s="412">
        <f t="shared" si="58"/>
        <v>0</v>
      </c>
    </row>
    <row r="227" spans="1:77" x14ac:dyDescent="0.35">
      <c r="A227" t="s">
        <v>417</v>
      </c>
      <c r="B227" s="98"/>
      <c r="C227" s="98"/>
      <c r="D227" s="98"/>
      <c r="E227" s="135"/>
      <c r="F227" s="135"/>
      <c r="G227" s="135"/>
      <c r="I227" s="135"/>
      <c r="J227" s="135"/>
      <c r="K227" s="135"/>
      <c r="M227" s="131"/>
      <c r="N227" s="131"/>
      <c r="O227" s="131"/>
      <c r="P227" s="131"/>
      <c r="Q227" s="131"/>
      <c r="R227" s="131"/>
      <c r="S227" s="131"/>
      <c r="T227" s="131"/>
      <c r="U227" s="131"/>
      <c r="V227" s="131"/>
      <c r="W227" s="131"/>
      <c r="X227" s="131"/>
      <c r="Y227" s="131"/>
      <c r="Z227" s="131"/>
      <c r="AB227" s="142" t="e">
        <f t="shared" si="48"/>
        <v>#DIV/0!</v>
      </c>
      <c r="AC227" s="142" t="e">
        <f t="shared" si="49"/>
        <v>#DIV/0!</v>
      </c>
      <c r="AD227" s="6"/>
      <c r="AE227" s="88" t="e">
        <f t="shared" si="50"/>
        <v>#DIV/0!</v>
      </c>
      <c r="AF227" s="142" t="e">
        <f t="shared" si="51"/>
        <v>#DIV/0!</v>
      </c>
      <c r="AH227" s="12" t="e">
        <f t="shared" si="59"/>
        <v>#DIV/0!</v>
      </c>
      <c r="AI227" s="12" t="e">
        <f t="shared" si="60"/>
        <v>#DIV/0!</v>
      </c>
      <c r="AK227" s="409"/>
      <c r="AL227" s="409"/>
      <c r="AM227" s="409"/>
      <c r="AO227" s="177"/>
      <c r="AP227" s="177"/>
      <c r="AQ227" s="177"/>
      <c r="AR227" s="139"/>
      <c r="AS227" s="139"/>
      <c r="AT227" s="139"/>
      <c r="AU227" s="177"/>
      <c r="AV227" s="177"/>
      <c r="AX227" s="411">
        <f t="shared" si="52"/>
        <v>0</v>
      </c>
      <c r="AY227" s="80" t="str">
        <f t="shared" si="53"/>
        <v>OK</v>
      </c>
      <c r="BA227" s="94"/>
      <c r="BB227" s="291"/>
      <c r="BC227" s="94"/>
      <c r="BD227" s="229"/>
      <c r="BE227" s="356"/>
      <c r="BG227" s="6">
        <f t="shared" si="54"/>
        <v>0</v>
      </c>
      <c r="BH227" s="186" t="str">
        <f t="shared" si="55"/>
        <v>N/A</v>
      </c>
      <c r="BI227" s="6" t="str">
        <f t="shared" si="61"/>
        <v>N/A</v>
      </c>
      <c r="BJ227" t="e">
        <f t="shared" si="56"/>
        <v>#DIV/0!</v>
      </c>
      <c r="BL227" t="str">
        <f>IF(ISBLANK('A2a.  Modified URRT Worksheet 1'!$G$78)=TRUE, "N/A", IF(O227*(1+'A2a.  Modified URRT Worksheet 1'!$G$78)='A2. Rate Change &amp; Enrollment'!P227, "OK", "ERROR"))</f>
        <v>N/A</v>
      </c>
      <c r="BM227" t="str">
        <f>IF(ISBLANK('A2a.  Modified URRT Worksheet 1'!$G$79)=TRUE, "N/A", IF(P227*(1+'A2a.  Modified URRT Worksheet 1'!$G$79)='A2. Rate Change &amp; Enrollment'!Q227, "OK", "ERROR"))</f>
        <v>N/A</v>
      </c>
      <c r="BN227" t="str">
        <f>IF(ISBLANK('A2a.  Modified URRT Worksheet 1'!$G$80)=TRUE, "N/A", IF(Q227*(1+'A2a.  Modified URRT Worksheet 1'!$G$80)='A2. Rate Change &amp; Enrollment'!R227, "OK", "ERROR"))</f>
        <v>N/A</v>
      </c>
      <c r="BO227" t="str">
        <f>IF(ISBLANK('A2a.  Modified URRT Worksheet 1'!$G$81)=TRUE, "N/A", IF(R227*(1+'A2a.  Modified URRT Worksheet 1'!$G$81)='A2. Rate Change &amp; Enrollment'!S227, "OK", "ERROR"))</f>
        <v>N/A</v>
      </c>
      <c r="BP227" t="str">
        <f>IF(ISBLANK('A2a.  Modified URRT Worksheet 1'!$G$82)=TRUE, "N/A", IF(S227*(1+'A2a.  Modified URRT Worksheet 1'!$G$82)='A2. Rate Change &amp; Enrollment'!T227, "OK", "ERROR"))</f>
        <v>N/A</v>
      </c>
      <c r="BQ227" t="str">
        <f>IF(ISBLANK('A2a.  Modified URRT Worksheet 1'!$G$83)=TRUE, "N/A", IF(T227*(1+'A2a.  Modified URRT Worksheet 1'!$G$83)='A2. Rate Change &amp; Enrollment'!U227, "OK", "ERROR"))</f>
        <v>N/A</v>
      </c>
      <c r="BR227" t="str">
        <f>IF(ISBLANK('A2a.  Modified URRT Worksheet 1'!$G$84)=TRUE, "N/A", IF(U227*(1+'A2a.  Modified URRT Worksheet 1'!$G$84)='A2. Rate Change &amp; Enrollment'!V227, "OK", "ERROR"))</f>
        <v>N/A</v>
      </c>
      <c r="BS227" t="str">
        <f>IF(ISBLANK('A2a.  Modified URRT Worksheet 1'!$G$85)=TRUE, "N/A", IF(V227*(1+'A2a.  Modified URRT Worksheet 1'!$G$85)='A2. Rate Change &amp; Enrollment'!W227, "OK", "ERROR"))</f>
        <v>N/A</v>
      </c>
      <c r="BT227" t="str">
        <f>IF(ISBLANK('A2a.  Modified URRT Worksheet 1'!$G$86)=TRUE, "N/A", IF(W227*(1+'A2a.  Modified URRT Worksheet 1'!$G$86)='A2. Rate Change &amp; Enrollment'!X227, "OK", "ERROR"))</f>
        <v>N/A</v>
      </c>
      <c r="BU227" t="str">
        <f>IF(ISBLANK('A2a.  Modified URRT Worksheet 1'!$G$87)=TRUE, "N/A", IF(X227*(1+'A2a.  Modified URRT Worksheet 1'!$G$87)='A2. Rate Change &amp; Enrollment'!Y227, "OK", "ERROR"))</f>
        <v>N/A</v>
      </c>
      <c r="BV227" t="str">
        <f>IF(ISBLANK('A2a.  Modified URRT Worksheet 1'!$G$88)=TRUE, "N/A", IF(Y227*(1+'A2a.  Modified URRT Worksheet 1'!$G$88)='A2. Rate Change &amp; Enrollment'!Z227, "OK", "ERROR"))</f>
        <v>N/A</v>
      </c>
      <c r="BW227" t="str">
        <f t="shared" si="57"/>
        <v>OK</v>
      </c>
      <c r="BY227" s="412">
        <f t="shared" si="58"/>
        <v>0</v>
      </c>
    </row>
    <row r="228" spans="1:77" x14ac:dyDescent="0.35">
      <c r="A228" t="s">
        <v>418</v>
      </c>
      <c r="B228" s="98"/>
      <c r="C228" s="98"/>
      <c r="D228" s="98"/>
      <c r="E228" s="135"/>
      <c r="F228" s="135"/>
      <c r="G228" s="135"/>
      <c r="I228" s="135"/>
      <c r="J228" s="135"/>
      <c r="K228" s="135"/>
      <c r="M228" s="131"/>
      <c r="N228" s="131"/>
      <c r="O228" s="131"/>
      <c r="P228" s="131"/>
      <c r="Q228" s="131"/>
      <c r="R228" s="131"/>
      <c r="S228" s="131"/>
      <c r="T228" s="131"/>
      <c r="U228" s="131"/>
      <c r="V228" s="131"/>
      <c r="W228" s="131"/>
      <c r="X228" s="131"/>
      <c r="Y228" s="131"/>
      <c r="Z228" s="131"/>
      <c r="AB228" s="142" t="e">
        <f t="shared" si="48"/>
        <v>#DIV/0!</v>
      </c>
      <c r="AC228" s="142" t="e">
        <f t="shared" si="49"/>
        <v>#DIV/0!</v>
      </c>
      <c r="AD228" s="6"/>
      <c r="AE228" s="88" t="e">
        <f t="shared" si="50"/>
        <v>#DIV/0!</v>
      </c>
      <c r="AF228" s="142" t="e">
        <f t="shared" si="51"/>
        <v>#DIV/0!</v>
      </c>
      <c r="AH228" s="12" t="e">
        <f t="shared" si="59"/>
        <v>#DIV/0!</v>
      </c>
      <c r="AI228" s="12" t="e">
        <f t="shared" si="60"/>
        <v>#DIV/0!</v>
      </c>
      <c r="AK228" s="409"/>
      <c r="AL228" s="409"/>
      <c r="AM228" s="409"/>
      <c r="AO228" s="177"/>
      <c r="AP228" s="177"/>
      <c r="AQ228" s="177"/>
      <c r="AR228" s="139"/>
      <c r="AS228" s="139"/>
      <c r="AT228" s="139"/>
      <c r="AU228" s="177"/>
      <c r="AV228" s="177"/>
      <c r="AX228" s="411">
        <f t="shared" si="52"/>
        <v>0</v>
      </c>
      <c r="AY228" s="80" t="str">
        <f t="shared" si="53"/>
        <v>OK</v>
      </c>
      <c r="BA228" s="94"/>
      <c r="BB228" s="291"/>
      <c r="BC228" s="94"/>
      <c r="BD228" s="229"/>
      <c r="BE228" s="356"/>
      <c r="BG228" s="6">
        <f t="shared" si="54"/>
        <v>0</v>
      </c>
      <c r="BH228" s="186" t="str">
        <f t="shared" si="55"/>
        <v>N/A</v>
      </c>
      <c r="BI228" s="6" t="str">
        <f t="shared" si="61"/>
        <v>N/A</v>
      </c>
      <c r="BJ228" t="e">
        <f t="shared" si="56"/>
        <v>#DIV/0!</v>
      </c>
      <c r="BL228" t="str">
        <f>IF(ISBLANK('A2a.  Modified URRT Worksheet 1'!$G$78)=TRUE, "N/A", IF(O228*(1+'A2a.  Modified URRT Worksheet 1'!$G$78)='A2. Rate Change &amp; Enrollment'!P228, "OK", "ERROR"))</f>
        <v>N/A</v>
      </c>
      <c r="BM228" t="str">
        <f>IF(ISBLANK('A2a.  Modified URRT Worksheet 1'!$G$79)=TRUE, "N/A", IF(P228*(1+'A2a.  Modified URRT Worksheet 1'!$G$79)='A2. Rate Change &amp; Enrollment'!Q228, "OK", "ERROR"))</f>
        <v>N/A</v>
      </c>
      <c r="BN228" t="str">
        <f>IF(ISBLANK('A2a.  Modified URRT Worksheet 1'!$G$80)=TRUE, "N/A", IF(Q228*(1+'A2a.  Modified URRT Worksheet 1'!$G$80)='A2. Rate Change &amp; Enrollment'!R228, "OK", "ERROR"))</f>
        <v>N/A</v>
      </c>
      <c r="BO228" t="str">
        <f>IF(ISBLANK('A2a.  Modified URRT Worksheet 1'!$G$81)=TRUE, "N/A", IF(R228*(1+'A2a.  Modified URRT Worksheet 1'!$G$81)='A2. Rate Change &amp; Enrollment'!S228, "OK", "ERROR"))</f>
        <v>N/A</v>
      </c>
      <c r="BP228" t="str">
        <f>IF(ISBLANK('A2a.  Modified URRT Worksheet 1'!$G$82)=TRUE, "N/A", IF(S228*(1+'A2a.  Modified URRT Worksheet 1'!$G$82)='A2. Rate Change &amp; Enrollment'!T228, "OK", "ERROR"))</f>
        <v>N/A</v>
      </c>
      <c r="BQ228" t="str">
        <f>IF(ISBLANK('A2a.  Modified URRT Worksheet 1'!$G$83)=TRUE, "N/A", IF(T228*(1+'A2a.  Modified URRT Worksheet 1'!$G$83)='A2. Rate Change &amp; Enrollment'!U228, "OK", "ERROR"))</f>
        <v>N/A</v>
      </c>
      <c r="BR228" t="str">
        <f>IF(ISBLANK('A2a.  Modified URRT Worksheet 1'!$G$84)=TRUE, "N/A", IF(U228*(1+'A2a.  Modified URRT Worksheet 1'!$G$84)='A2. Rate Change &amp; Enrollment'!V228, "OK", "ERROR"))</f>
        <v>N/A</v>
      </c>
      <c r="BS228" t="str">
        <f>IF(ISBLANK('A2a.  Modified URRT Worksheet 1'!$G$85)=TRUE, "N/A", IF(V228*(1+'A2a.  Modified URRT Worksheet 1'!$G$85)='A2. Rate Change &amp; Enrollment'!W228, "OK", "ERROR"))</f>
        <v>N/A</v>
      </c>
      <c r="BT228" t="str">
        <f>IF(ISBLANK('A2a.  Modified URRT Worksheet 1'!$G$86)=TRUE, "N/A", IF(W228*(1+'A2a.  Modified URRT Worksheet 1'!$G$86)='A2. Rate Change &amp; Enrollment'!X228, "OK", "ERROR"))</f>
        <v>N/A</v>
      </c>
      <c r="BU228" t="str">
        <f>IF(ISBLANK('A2a.  Modified URRT Worksheet 1'!$G$87)=TRUE, "N/A", IF(X228*(1+'A2a.  Modified URRT Worksheet 1'!$G$87)='A2. Rate Change &amp; Enrollment'!Y228, "OK", "ERROR"))</f>
        <v>N/A</v>
      </c>
      <c r="BV228" t="str">
        <f>IF(ISBLANK('A2a.  Modified URRT Worksheet 1'!$G$88)=TRUE, "N/A", IF(Y228*(1+'A2a.  Modified URRT Worksheet 1'!$G$88)='A2. Rate Change &amp; Enrollment'!Z228, "OK", "ERROR"))</f>
        <v>N/A</v>
      </c>
      <c r="BW228" t="str">
        <f t="shared" si="57"/>
        <v>OK</v>
      </c>
      <c r="BY228" s="412">
        <f t="shared" si="58"/>
        <v>0</v>
      </c>
    </row>
    <row r="229" spans="1:77" x14ac:dyDescent="0.35">
      <c r="A229" t="s">
        <v>419</v>
      </c>
      <c r="B229" s="98"/>
      <c r="C229" s="98"/>
      <c r="D229" s="98"/>
      <c r="E229" s="135"/>
      <c r="F229" s="135"/>
      <c r="G229" s="135"/>
      <c r="I229" s="135"/>
      <c r="J229" s="135"/>
      <c r="K229" s="135"/>
      <c r="M229" s="131"/>
      <c r="N229" s="131"/>
      <c r="O229" s="131"/>
      <c r="P229" s="131"/>
      <c r="Q229" s="131"/>
      <c r="R229" s="131"/>
      <c r="S229" s="131"/>
      <c r="T229" s="131"/>
      <c r="U229" s="131"/>
      <c r="V229" s="131"/>
      <c r="W229" s="131"/>
      <c r="X229" s="131"/>
      <c r="Y229" s="131"/>
      <c r="Z229" s="131"/>
      <c r="AB229" s="142" t="e">
        <f t="shared" si="48"/>
        <v>#DIV/0!</v>
      </c>
      <c r="AC229" s="142" t="e">
        <f t="shared" si="49"/>
        <v>#DIV/0!</v>
      </c>
      <c r="AD229" s="6"/>
      <c r="AE229" s="88" t="e">
        <f t="shared" si="50"/>
        <v>#DIV/0!</v>
      </c>
      <c r="AF229" s="142" t="e">
        <f t="shared" si="51"/>
        <v>#DIV/0!</v>
      </c>
      <c r="AH229" s="12" t="e">
        <f t="shared" si="59"/>
        <v>#DIV/0!</v>
      </c>
      <c r="AI229" s="12" t="e">
        <f t="shared" si="60"/>
        <v>#DIV/0!</v>
      </c>
      <c r="AK229" s="409"/>
      <c r="AL229" s="409"/>
      <c r="AM229" s="409"/>
      <c r="AO229" s="177"/>
      <c r="AP229" s="177"/>
      <c r="AQ229" s="177"/>
      <c r="AR229" s="139"/>
      <c r="AS229" s="139"/>
      <c r="AT229" s="139"/>
      <c r="AU229" s="177"/>
      <c r="AV229" s="177"/>
      <c r="AX229" s="411">
        <f t="shared" si="52"/>
        <v>0</v>
      </c>
      <c r="AY229" s="80" t="str">
        <f t="shared" si="53"/>
        <v>OK</v>
      </c>
      <c r="BA229" s="94"/>
      <c r="BB229" s="291"/>
      <c r="BC229" s="94"/>
      <c r="BD229" s="229"/>
      <c r="BE229" s="356"/>
      <c r="BG229" s="6">
        <f t="shared" si="54"/>
        <v>0</v>
      </c>
      <c r="BH229" s="186" t="str">
        <f t="shared" si="55"/>
        <v>N/A</v>
      </c>
      <c r="BI229" s="6" t="str">
        <f t="shared" si="61"/>
        <v>N/A</v>
      </c>
      <c r="BJ229" t="e">
        <f t="shared" si="56"/>
        <v>#DIV/0!</v>
      </c>
      <c r="BL229" t="str">
        <f>IF(ISBLANK('A2a.  Modified URRT Worksheet 1'!$G$78)=TRUE, "N/A", IF(O229*(1+'A2a.  Modified URRT Worksheet 1'!$G$78)='A2. Rate Change &amp; Enrollment'!P229, "OK", "ERROR"))</f>
        <v>N/A</v>
      </c>
      <c r="BM229" t="str">
        <f>IF(ISBLANK('A2a.  Modified URRT Worksheet 1'!$G$79)=TRUE, "N/A", IF(P229*(1+'A2a.  Modified URRT Worksheet 1'!$G$79)='A2. Rate Change &amp; Enrollment'!Q229, "OK", "ERROR"))</f>
        <v>N/A</v>
      </c>
      <c r="BN229" t="str">
        <f>IF(ISBLANK('A2a.  Modified URRT Worksheet 1'!$G$80)=TRUE, "N/A", IF(Q229*(1+'A2a.  Modified URRT Worksheet 1'!$G$80)='A2. Rate Change &amp; Enrollment'!R229, "OK", "ERROR"))</f>
        <v>N/A</v>
      </c>
      <c r="BO229" t="str">
        <f>IF(ISBLANK('A2a.  Modified URRT Worksheet 1'!$G$81)=TRUE, "N/A", IF(R229*(1+'A2a.  Modified URRT Worksheet 1'!$G$81)='A2. Rate Change &amp; Enrollment'!S229, "OK", "ERROR"))</f>
        <v>N/A</v>
      </c>
      <c r="BP229" t="str">
        <f>IF(ISBLANK('A2a.  Modified URRT Worksheet 1'!$G$82)=TRUE, "N/A", IF(S229*(1+'A2a.  Modified URRT Worksheet 1'!$G$82)='A2. Rate Change &amp; Enrollment'!T229, "OK", "ERROR"))</f>
        <v>N/A</v>
      </c>
      <c r="BQ229" t="str">
        <f>IF(ISBLANK('A2a.  Modified URRT Worksheet 1'!$G$83)=TRUE, "N/A", IF(T229*(1+'A2a.  Modified URRT Worksheet 1'!$G$83)='A2. Rate Change &amp; Enrollment'!U229, "OK", "ERROR"))</f>
        <v>N/A</v>
      </c>
      <c r="BR229" t="str">
        <f>IF(ISBLANK('A2a.  Modified URRT Worksheet 1'!$G$84)=TRUE, "N/A", IF(U229*(1+'A2a.  Modified URRT Worksheet 1'!$G$84)='A2. Rate Change &amp; Enrollment'!V229, "OK", "ERROR"))</f>
        <v>N/A</v>
      </c>
      <c r="BS229" t="str">
        <f>IF(ISBLANK('A2a.  Modified URRT Worksheet 1'!$G$85)=TRUE, "N/A", IF(V229*(1+'A2a.  Modified URRT Worksheet 1'!$G$85)='A2. Rate Change &amp; Enrollment'!W229, "OK", "ERROR"))</f>
        <v>N/A</v>
      </c>
      <c r="BT229" t="str">
        <f>IF(ISBLANK('A2a.  Modified URRT Worksheet 1'!$G$86)=TRUE, "N/A", IF(W229*(1+'A2a.  Modified URRT Worksheet 1'!$G$86)='A2. Rate Change &amp; Enrollment'!X229, "OK", "ERROR"))</f>
        <v>N/A</v>
      </c>
      <c r="BU229" t="str">
        <f>IF(ISBLANK('A2a.  Modified URRT Worksheet 1'!$G$87)=TRUE, "N/A", IF(X229*(1+'A2a.  Modified URRT Worksheet 1'!$G$87)='A2. Rate Change &amp; Enrollment'!Y229, "OK", "ERROR"))</f>
        <v>N/A</v>
      </c>
      <c r="BV229" t="str">
        <f>IF(ISBLANK('A2a.  Modified URRT Worksheet 1'!$G$88)=TRUE, "N/A", IF(Y229*(1+'A2a.  Modified URRT Worksheet 1'!$G$88)='A2. Rate Change &amp; Enrollment'!Z229, "OK", "ERROR"))</f>
        <v>N/A</v>
      </c>
      <c r="BW229" t="str">
        <f t="shared" si="57"/>
        <v>OK</v>
      </c>
      <c r="BY229" s="412">
        <f t="shared" si="58"/>
        <v>0</v>
      </c>
    </row>
    <row r="230" spans="1:77" x14ac:dyDescent="0.35">
      <c r="A230" t="s">
        <v>420</v>
      </c>
      <c r="B230" s="98"/>
      <c r="C230" s="98"/>
      <c r="D230" s="98"/>
      <c r="E230" s="135"/>
      <c r="F230" s="135"/>
      <c r="G230" s="135"/>
      <c r="I230" s="135"/>
      <c r="J230" s="135"/>
      <c r="K230" s="135"/>
      <c r="M230" s="131"/>
      <c r="N230" s="131"/>
      <c r="O230" s="131"/>
      <c r="P230" s="131"/>
      <c r="Q230" s="131"/>
      <c r="R230" s="131"/>
      <c r="S230" s="131"/>
      <c r="T230" s="131"/>
      <c r="U230" s="131"/>
      <c r="V230" s="131"/>
      <c r="W230" s="131"/>
      <c r="X230" s="131"/>
      <c r="Y230" s="131"/>
      <c r="Z230" s="131"/>
      <c r="AB230" s="142" t="e">
        <f t="shared" si="48"/>
        <v>#DIV/0!</v>
      </c>
      <c r="AC230" s="142" t="e">
        <f t="shared" si="49"/>
        <v>#DIV/0!</v>
      </c>
      <c r="AD230" s="6"/>
      <c r="AE230" s="88" t="e">
        <f t="shared" si="50"/>
        <v>#DIV/0!</v>
      </c>
      <c r="AF230" s="142" t="e">
        <f t="shared" si="51"/>
        <v>#DIV/0!</v>
      </c>
      <c r="AH230" s="12" t="e">
        <f t="shared" si="59"/>
        <v>#DIV/0!</v>
      </c>
      <c r="AI230" s="12" t="e">
        <f t="shared" si="60"/>
        <v>#DIV/0!</v>
      </c>
      <c r="AK230" s="409"/>
      <c r="AL230" s="409"/>
      <c r="AM230" s="409"/>
      <c r="AO230" s="177"/>
      <c r="AP230" s="177"/>
      <c r="AQ230" s="177"/>
      <c r="AR230" s="139"/>
      <c r="AS230" s="139"/>
      <c r="AT230" s="139"/>
      <c r="AU230" s="177"/>
      <c r="AV230" s="177"/>
      <c r="AX230" s="411">
        <f t="shared" si="52"/>
        <v>0</v>
      </c>
      <c r="AY230" s="80" t="str">
        <f t="shared" si="53"/>
        <v>OK</v>
      </c>
      <c r="BA230" s="94"/>
      <c r="BB230" s="291"/>
      <c r="BC230" s="94"/>
      <c r="BD230" s="229"/>
      <c r="BE230" s="356"/>
      <c r="BG230" s="6">
        <f t="shared" si="54"/>
        <v>0</v>
      </c>
      <c r="BH230" s="186" t="str">
        <f t="shared" si="55"/>
        <v>N/A</v>
      </c>
      <c r="BI230" s="6" t="str">
        <f t="shared" si="61"/>
        <v>N/A</v>
      </c>
      <c r="BJ230" t="e">
        <f t="shared" si="56"/>
        <v>#DIV/0!</v>
      </c>
      <c r="BL230" t="str">
        <f>IF(ISBLANK('A2a.  Modified URRT Worksheet 1'!$G$78)=TRUE, "N/A", IF(O230*(1+'A2a.  Modified URRT Worksheet 1'!$G$78)='A2. Rate Change &amp; Enrollment'!P230, "OK", "ERROR"))</f>
        <v>N/A</v>
      </c>
      <c r="BM230" t="str">
        <f>IF(ISBLANK('A2a.  Modified URRT Worksheet 1'!$G$79)=TRUE, "N/A", IF(P230*(1+'A2a.  Modified URRT Worksheet 1'!$G$79)='A2. Rate Change &amp; Enrollment'!Q230, "OK", "ERROR"))</f>
        <v>N/A</v>
      </c>
      <c r="BN230" t="str">
        <f>IF(ISBLANK('A2a.  Modified URRT Worksheet 1'!$G$80)=TRUE, "N/A", IF(Q230*(1+'A2a.  Modified URRT Worksheet 1'!$G$80)='A2. Rate Change &amp; Enrollment'!R230, "OK", "ERROR"))</f>
        <v>N/A</v>
      </c>
      <c r="BO230" t="str">
        <f>IF(ISBLANK('A2a.  Modified URRT Worksheet 1'!$G$81)=TRUE, "N/A", IF(R230*(1+'A2a.  Modified URRT Worksheet 1'!$G$81)='A2. Rate Change &amp; Enrollment'!S230, "OK", "ERROR"))</f>
        <v>N/A</v>
      </c>
      <c r="BP230" t="str">
        <f>IF(ISBLANK('A2a.  Modified URRT Worksheet 1'!$G$82)=TRUE, "N/A", IF(S230*(1+'A2a.  Modified URRT Worksheet 1'!$G$82)='A2. Rate Change &amp; Enrollment'!T230, "OK", "ERROR"))</f>
        <v>N/A</v>
      </c>
      <c r="BQ230" t="str">
        <f>IF(ISBLANK('A2a.  Modified URRT Worksheet 1'!$G$83)=TRUE, "N/A", IF(T230*(1+'A2a.  Modified URRT Worksheet 1'!$G$83)='A2. Rate Change &amp; Enrollment'!U230, "OK", "ERROR"))</f>
        <v>N/A</v>
      </c>
      <c r="BR230" t="str">
        <f>IF(ISBLANK('A2a.  Modified URRT Worksheet 1'!$G$84)=TRUE, "N/A", IF(U230*(1+'A2a.  Modified URRT Worksheet 1'!$G$84)='A2. Rate Change &amp; Enrollment'!V230, "OK", "ERROR"))</f>
        <v>N/A</v>
      </c>
      <c r="BS230" t="str">
        <f>IF(ISBLANK('A2a.  Modified URRT Worksheet 1'!$G$85)=TRUE, "N/A", IF(V230*(1+'A2a.  Modified URRT Worksheet 1'!$G$85)='A2. Rate Change &amp; Enrollment'!W230, "OK", "ERROR"))</f>
        <v>N/A</v>
      </c>
      <c r="BT230" t="str">
        <f>IF(ISBLANK('A2a.  Modified URRT Worksheet 1'!$G$86)=TRUE, "N/A", IF(W230*(1+'A2a.  Modified URRT Worksheet 1'!$G$86)='A2. Rate Change &amp; Enrollment'!X230, "OK", "ERROR"))</f>
        <v>N/A</v>
      </c>
      <c r="BU230" t="str">
        <f>IF(ISBLANK('A2a.  Modified URRT Worksheet 1'!$G$87)=TRUE, "N/A", IF(X230*(1+'A2a.  Modified URRT Worksheet 1'!$G$87)='A2. Rate Change &amp; Enrollment'!Y230, "OK", "ERROR"))</f>
        <v>N/A</v>
      </c>
      <c r="BV230" t="str">
        <f>IF(ISBLANK('A2a.  Modified URRT Worksheet 1'!$G$88)=TRUE, "N/A", IF(Y230*(1+'A2a.  Modified URRT Worksheet 1'!$G$88)='A2. Rate Change &amp; Enrollment'!Z230, "OK", "ERROR"))</f>
        <v>N/A</v>
      </c>
      <c r="BW230" t="str">
        <f t="shared" si="57"/>
        <v>OK</v>
      </c>
      <c r="BY230" s="412">
        <f t="shared" si="58"/>
        <v>0</v>
      </c>
    </row>
    <row r="231" spans="1:77" x14ac:dyDescent="0.35">
      <c r="A231" t="s">
        <v>421</v>
      </c>
      <c r="B231" s="98"/>
      <c r="C231" s="98"/>
      <c r="D231" s="98"/>
      <c r="E231" s="135"/>
      <c r="F231" s="135"/>
      <c r="G231" s="135"/>
      <c r="I231" s="135"/>
      <c r="J231" s="135"/>
      <c r="K231" s="135"/>
      <c r="M231" s="131"/>
      <c r="N231" s="131"/>
      <c r="O231" s="131"/>
      <c r="P231" s="131"/>
      <c r="Q231" s="131"/>
      <c r="R231" s="131"/>
      <c r="S231" s="131"/>
      <c r="T231" s="131"/>
      <c r="U231" s="131"/>
      <c r="V231" s="131"/>
      <c r="W231" s="131"/>
      <c r="X231" s="131"/>
      <c r="Y231" s="131"/>
      <c r="Z231" s="131"/>
      <c r="AB231" s="142" t="e">
        <f t="shared" si="48"/>
        <v>#DIV/0!</v>
      </c>
      <c r="AC231" s="142" t="e">
        <f t="shared" si="49"/>
        <v>#DIV/0!</v>
      </c>
      <c r="AD231" s="6"/>
      <c r="AE231" s="88" t="e">
        <f t="shared" si="50"/>
        <v>#DIV/0!</v>
      </c>
      <c r="AF231" s="142" t="e">
        <f t="shared" si="51"/>
        <v>#DIV/0!</v>
      </c>
      <c r="AH231" s="12" t="e">
        <f t="shared" si="59"/>
        <v>#DIV/0!</v>
      </c>
      <c r="AI231" s="12" t="e">
        <f t="shared" si="60"/>
        <v>#DIV/0!</v>
      </c>
      <c r="AK231" s="409"/>
      <c r="AL231" s="409"/>
      <c r="AM231" s="409"/>
      <c r="AO231" s="177"/>
      <c r="AP231" s="177"/>
      <c r="AQ231" s="177"/>
      <c r="AR231" s="139"/>
      <c r="AS231" s="139"/>
      <c r="AT231" s="139"/>
      <c r="AU231" s="177"/>
      <c r="AV231" s="177"/>
      <c r="AX231" s="411">
        <f t="shared" si="52"/>
        <v>0</v>
      </c>
      <c r="AY231" s="80" t="str">
        <f t="shared" si="53"/>
        <v>OK</v>
      </c>
      <c r="BA231" s="94"/>
      <c r="BB231" s="291"/>
      <c r="BC231" s="94"/>
      <c r="BD231" s="229"/>
      <c r="BE231" s="356"/>
      <c r="BG231" s="6">
        <f t="shared" si="54"/>
        <v>0</v>
      </c>
      <c r="BH231" s="186" t="str">
        <f t="shared" si="55"/>
        <v>N/A</v>
      </c>
      <c r="BI231" s="6" t="str">
        <f t="shared" si="61"/>
        <v>N/A</v>
      </c>
      <c r="BJ231" t="e">
        <f t="shared" si="56"/>
        <v>#DIV/0!</v>
      </c>
      <c r="BL231" t="str">
        <f>IF(ISBLANK('A2a.  Modified URRT Worksheet 1'!$G$78)=TRUE, "N/A", IF(O231*(1+'A2a.  Modified URRT Worksheet 1'!$G$78)='A2. Rate Change &amp; Enrollment'!P231, "OK", "ERROR"))</f>
        <v>N/A</v>
      </c>
      <c r="BM231" t="str">
        <f>IF(ISBLANK('A2a.  Modified URRT Worksheet 1'!$G$79)=TRUE, "N/A", IF(P231*(1+'A2a.  Modified URRT Worksheet 1'!$G$79)='A2. Rate Change &amp; Enrollment'!Q231, "OK", "ERROR"))</f>
        <v>N/A</v>
      </c>
      <c r="BN231" t="str">
        <f>IF(ISBLANK('A2a.  Modified URRT Worksheet 1'!$G$80)=TRUE, "N/A", IF(Q231*(1+'A2a.  Modified URRT Worksheet 1'!$G$80)='A2. Rate Change &amp; Enrollment'!R231, "OK", "ERROR"))</f>
        <v>N/A</v>
      </c>
      <c r="BO231" t="str">
        <f>IF(ISBLANK('A2a.  Modified URRT Worksheet 1'!$G$81)=TRUE, "N/A", IF(R231*(1+'A2a.  Modified URRT Worksheet 1'!$G$81)='A2. Rate Change &amp; Enrollment'!S231, "OK", "ERROR"))</f>
        <v>N/A</v>
      </c>
      <c r="BP231" t="str">
        <f>IF(ISBLANK('A2a.  Modified URRT Worksheet 1'!$G$82)=TRUE, "N/A", IF(S231*(1+'A2a.  Modified URRT Worksheet 1'!$G$82)='A2. Rate Change &amp; Enrollment'!T231, "OK", "ERROR"))</f>
        <v>N/A</v>
      </c>
      <c r="BQ231" t="str">
        <f>IF(ISBLANK('A2a.  Modified URRT Worksheet 1'!$G$83)=TRUE, "N/A", IF(T231*(1+'A2a.  Modified URRT Worksheet 1'!$G$83)='A2. Rate Change &amp; Enrollment'!U231, "OK", "ERROR"))</f>
        <v>N/A</v>
      </c>
      <c r="BR231" t="str">
        <f>IF(ISBLANK('A2a.  Modified URRT Worksheet 1'!$G$84)=TRUE, "N/A", IF(U231*(1+'A2a.  Modified URRT Worksheet 1'!$G$84)='A2. Rate Change &amp; Enrollment'!V231, "OK", "ERROR"))</f>
        <v>N/A</v>
      </c>
      <c r="BS231" t="str">
        <f>IF(ISBLANK('A2a.  Modified URRT Worksheet 1'!$G$85)=TRUE, "N/A", IF(V231*(1+'A2a.  Modified URRT Worksheet 1'!$G$85)='A2. Rate Change &amp; Enrollment'!W231, "OK", "ERROR"))</f>
        <v>N/A</v>
      </c>
      <c r="BT231" t="str">
        <f>IF(ISBLANK('A2a.  Modified URRT Worksheet 1'!$G$86)=TRUE, "N/A", IF(W231*(1+'A2a.  Modified URRT Worksheet 1'!$G$86)='A2. Rate Change &amp; Enrollment'!X231, "OK", "ERROR"))</f>
        <v>N/A</v>
      </c>
      <c r="BU231" t="str">
        <f>IF(ISBLANK('A2a.  Modified URRT Worksheet 1'!$G$87)=TRUE, "N/A", IF(X231*(1+'A2a.  Modified URRT Worksheet 1'!$G$87)='A2. Rate Change &amp; Enrollment'!Y231, "OK", "ERROR"))</f>
        <v>N/A</v>
      </c>
      <c r="BV231" t="str">
        <f>IF(ISBLANK('A2a.  Modified URRT Worksheet 1'!$G$88)=TRUE, "N/A", IF(Y231*(1+'A2a.  Modified URRT Worksheet 1'!$G$88)='A2. Rate Change &amp; Enrollment'!Z231, "OK", "ERROR"))</f>
        <v>N/A</v>
      </c>
      <c r="BW231" t="str">
        <f t="shared" si="57"/>
        <v>OK</v>
      </c>
      <c r="BY231" s="412">
        <f t="shared" si="58"/>
        <v>0</v>
      </c>
    </row>
    <row r="232" spans="1:77" x14ac:dyDescent="0.35">
      <c r="A232" t="s">
        <v>422</v>
      </c>
      <c r="B232" s="98"/>
      <c r="C232" s="98"/>
      <c r="D232" s="98"/>
      <c r="E232" s="135"/>
      <c r="F232" s="135"/>
      <c r="G232" s="135"/>
      <c r="I232" s="135"/>
      <c r="J232" s="135"/>
      <c r="K232" s="135"/>
      <c r="M232" s="131"/>
      <c r="N232" s="131"/>
      <c r="O232" s="131"/>
      <c r="P232" s="131"/>
      <c r="Q232" s="131"/>
      <c r="R232" s="131"/>
      <c r="S232" s="131"/>
      <c r="T232" s="131"/>
      <c r="U232" s="131"/>
      <c r="V232" s="131"/>
      <c r="W232" s="131"/>
      <c r="X232" s="131"/>
      <c r="Y232" s="131"/>
      <c r="Z232" s="131"/>
      <c r="AB232" s="142" t="e">
        <f t="shared" si="48"/>
        <v>#DIV/0!</v>
      </c>
      <c r="AC232" s="142" t="e">
        <f t="shared" si="49"/>
        <v>#DIV/0!</v>
      </c>
      <c r="AD232" s="6"/>
      <c r="AE232" s="88" t="e">
        <f t="shared" si="50"/>
        <v>#DIV/0!</v>
      </c>
      <c r="AF232" s="142" t="e">
        <f t="shared" si="51"/>
        <v>#DIV/0!</v>
      </c>
      <c r="AH232" s="12" t="e">
        <f t="shared" si="59"/>
        <v>#DIV/0!</v>
      </c>
      <c r="AI232" s="12" t="e">
        <f t="shared" si="60"/>
        <v>#DIV/0!</v>
      </c>
      <c r="AK232" s="409"/>
      <c r="AL232" s="409"/>
      <c r="AM232" s="409"/>
      <c r="AO232" s="177"/>
      <c r="AP232" s="177"/>
      <c r="AQ232" s="177"/>
      <c r="AR232" s="139"/>
      <c r="AS232" s="139"/>
      <c r="AT232" s="139"/>
      <c r="AU232" s="177"/>
      <c r="AV232" s="177"/>
      <c r="AX232" s="411">
        <f t="shared" si="52"/>
        <v>0</v>
      </c>
      <c r="AY232" s="80" t="str">
        <f t="shared" si="53"/>
        <v>OK</v>
      </c>
      <c r="BA232" s="94"/>
      <c r="BB232" s="291"/>
      <c r="BC232" s="94"/>
      <c r="BD232" s="229"/>
      <c r="BE232" s="356"/>
      <c r="BG232" s="6">
        <f t="shared" si="54"/>
        <v>0</v>
      </c>
      <c r="BH232" s="186" t="str">
        <f t="shared" si="55"/>
        <v>N/A</v>
      </c>
      <c r="BI232" s="6" t="str">
        <f t="shared" si="61"/>
        <v>N/A</v>
      </c>
      <c r="BJ232" t="e">
        <f t="shared" si="56"/>
        <v>#DIV/0!</v>
      </c>
      <c r="BL232" t="str">
        <f>IF(ISBLANK('A2a.  Modified URRT Worksheet 1'!$G$78)=TRUE, "N/A", IF(O232*(1+'A2a.  Modified URRT Worksheet 1'!$G$78)='A2. Rate Change &amp; Enrollment'!P232, "OK", "ERROR"))</f>
        <v>N/A</v>
      </c>
      <c r="BM232" t="str">
        <f>IF(ISBLANK('A2a.  Modified URRT Worksheet 1'!$G$79)=TRUE, "N/A", IF(P232*(1+'A2a.  Modified URRT Worksheet 1'!$G$79)='A2. Rate Change &amp; Enrollment'!Q232, "OK", "ERROR"))</f>
        <v>N/A</v>
      </c>
      <c r="BN232" t="str">
        <f>IF(ISBLANK('A2a.  Modified URRT Worksheet 1'!$G$80)=TRUE, "N/A", IF(Q232*(1+'A2a.  Modified URRT Worksheet 1'!$G$80)='A2. Rate Change &amp; Enrollment'!R232, "OK", "ERROR"))</f>
        <v>N/A</v>
      </c>
      <c r="BO232" t="str">
        <f>IF(ISBLANK('A2a.  Modified URRT Worksheet 1'!$G$81)=TRUE, "N/A", IF(R232*(1+'A2a.  Modified URRT Worksheet 1'!$G$81)='A2. Rate Change &amp; Enrollment'!S232, "OK", "ERROR"))</f>
        <v>N/A</v>
      </c>
      <c r="BP232" t="str">
        <f>IF(ISBLANK('A2a.  Modified URRT Worksheet 1'!$G$82)=TRUE, "N/A", IF(S232*(1+'A2a.  Modified URRT Worksheet 1'!$G$82)='A2. Rate Change &amp; Enrollment'!T232, "OK", "ERROR"))</f>
        <v>N/A</v>
      </c>
      <c r="BQ232" t="str">
        <f>IF(ISBLANK('A2a.  Modified URRT Worksheet 1'!$G$83)=TRUE, "N/A", IF(T232*(1+'A2a.  Modified URRT Worksheet 1'!$G$83)='A2. Rate Change &amp; Enrollment'!U232, "OK", "ERROR"))</f>
        <v>N/A</v>
      </c>
      <c r="BR232" t="str">
        <f>IF(ISBLANK('A2a.  Modified URRT Worksheet 1'!$G$84)=TRUE, "N/A", IF(U232*(1+'A2a.  Modified URRT Worksheet 1'!$G$84)='A2. Rate Change &amp; Enrollment'!V232, "OK", "ERROR"))</f>
        <v>N/A</v>
      </c>
      <c r="BS232" t="str">
        <f>IF(ISBLANK('A2a.  Modified URRT Worksheet 1'!$G$85)=TRUE, "N/A", IF(V232*(1+'A2a.  Modified URRT Worksheet 1'!$G$85)='A2. Rate Change &amp; Enrollment'!W232, "OK", "ERROR"))</f>
        <v>N/A</v>
      </c>
      <c r="BT232" t="str">
        <f>IF(ISBLANK('A2a.  Modified URRT Worksheet 1'!$G$86)=TRUE, "N/A", IF(W232*(1+'A2a.  Modified URRT Worksheet 1'!$G$86)='A2. Rate Change &amp; Enrollment'!X232, "OK", "ERROR"))</f>
        <v>N/A</v>
      </c>
      <c r="BU232" t="str">
        <f>IF(ISBLANK('A2a.  Modified URRT Worksheet 1'!$G$87)=TRUE, "N/A", IF(X232*(1+'A2a.  Modified URRT Worksheet 1'!$G$87)='A2. Rate Change &amp; Enrollment'!Y232, "OK", "ERROR"))</f>
        <v>N/A</v>
      </c>
      <c r="BV232" t="str">
        <f>IF(ISBLANK('A2a.  Modified URRT Worksheet 1'!$G$88)=TRUE, "N/A", IF(Y232*(1+'A2a.  Modified URRT Worksheet 1'!$G$88)='A2. Rate Change &amp; Enrollment'!Z232, "OK", "ERROR"))</f>
        <v>N/A</v>
      </c>
      <c r="BW232" t="str">
        <f t="shared" si="57"/>
        <v>OK</v>
      </c>
      <c r="BY232" s="412">
        <f t="shared" si="58"/>
        <v>0</v>
      </c>
    </row>
    <row r="233" spans="1:77" x14ac:dyDescent="0.35">
      <c r="A233" t="s">
        <v>423</v>
      </c>
      <c r="B233" s="98"/>
      <c r="C233" s="98"/>
      <c r="D233" s="98"/>
      <c r="E233" s="135"/>
      <c r="F233" s="135"/>
      <c r="G233" s="135"/>
      <c r="I233" s="135"/>
      <c r="J233" s="135"/>
      <c r="K233" s="135"/>
      <c r="M233" s="131"/>
      <c r="N233" s="131"/>
      <c r="O233" s="131"/>
      <c r="P233" s="131"/>
      <c r="Q233" s="131"/>
      <c r="R233" s="131"/>
      <c r="S233" s="131"/>
      <c r="T233" s="131"/>
      <c r="U233" s="131"/>
      <c r="V233" s="131"/>
      <c r="W233" s="131"/>
      <c r="X233" s="131"/>
      <c r="Y233" s="131"/>
      <c r="Z233" s="131"/>
      <c r="AB233" s="142" t="e">
        <f t="shared" si="48"/>
        <v>#DIV/0!</v>
      </c>
      <c r="AC233" s="142" t="e">
        <f t="shared" si="49"/>
        <v>#DIV/0!</v>
      </c>
      <c r="AD233" s="6"/>
      <c r="AE233" s="88" t="e">
        <f t="shared" si="50"/>
        <v>#DIV/0!</v>
      </c>
      <c r="AF233" s="142" t="e">
        <f t="shared" si="51"/>
        <v>#DIV/0!</v>
      </c>
      <c r="AH233" s="12" t="e">
        <f t="shared" si="59"/>
        <v>#DIV/0!</v>
      </c>
      <c r="AI233" s="12" t="e">
        <f t="shared" si="60"/>
        <v>#DIV/0!</v>
      </c>
      <c r="AK233" s="409"/>
      <c r="AL233" s="409"/>
      <c r="AM233" s="409"/>
      <c r="AO233" s="177"/>
      <c r="AP233" s="177"/>
      <c r="AQ233" s="177"/>
      <c r="AR233" s="139"/>
      <c r="AS233" s="139"/>
      <c r="AT233" s="139"/>
      <c r="AU233" s="177"/>
      <c r="AV233" s="177"/>
      <c r="AX233" s="411">
        <f t="shared" si="52"/>
        <v>0</v>
      </c>
      <c r="AY233" s="80" t="str">
        <f t="shared" si="53"/>
        <v>OK</v>
      </c>
      <c r="BA233" s="94"/>
      <c r="BB233" s="291"/>
      <c r="BC233" s="94"/>
      <c r="BD233" s="229"/>
      <c r="BE233" s="356"/>
      <c r="BG233" s="6">
        <f t="shared" si="54"/>
        <v>0</v>
      </c>
      <c r="BH233" s="186" t="str">
        <f t="shared" si="55"/>
        <v>N/A</v>
      </c>
      <c r="BI233" s="6" t="str">
        <f t="shared" si="61"/>
        <v>N/A</v>
      </c>
      <c r="BJ233" t="e">
        <f t="shared" si="56"/>
        <v>#DIV/0!</v>
      </c>
      <c r="BL233" t="str">
        <f>IF(ISBLANK('A2a.  Modified URRT Worksheet 1'!$G$78)=TRUE, "N/A", IF(O233*(1+'A2a.  Modified URRT Worksheet 1'!$G$78)='A2. Rate Change &amp; Enrollment'!P233, "OK", "ERROR"))</f>
        <v>N/A</v>
      </c>
      <c r="BM233" t="str">
        <f>IF(ISBLANK('A2a.  Modified URRT Worksheet 1'!$G$79)=TRUE, "N/A", IF(P233*(1+'A2a.  Modified URRT Worksheet 1'!$G$79)='A2. Rate Change &amp; Enrollment'!Q233, "OK", "ERROR"))</f>
        <v>N/A</v>
      </c>
      <c r="BN233" t="str">
        <f>IF(ISBLANK('A2a.  Modified URRT Worksheet 1'!$G$80)=TRUE, "N/A", IF(Q233*(1+'A2a.  Modified URRT Worksheet 1'!$G$80)='A2. Rate Change &amp; Enrollment'!R233, "OK", "ERROR"))</f>
        <v>N/A</v>
      </c>
      <c r="BO233" t="str">
        <f>IF(ISBLANK('A2a.  Modified URRT Worksheet 1'!$G$81)=TRUE, "N/A", IF(R233*(1+'A2a.  Modified URRT Worksheet 1'!$G$81)='A2. Rate Change &amp; Enrollment'!S233, "OK", "ERROR"))</f>
        <v>N/A</v>
      </c>
      <c r="BP233" t="str">
        <f>IF(ISBLANK('A2a.  Modified URRT Worksheet 1'!$G$82)=TRUE, "N/A", IF(S233*(1+'A2a.  Modified URRT Worksheet 1'!$G$82)='A2. Rate Change &amp; Enrollment'!T233, "OK", "ERROR"))</f>
        <v>N/A</v>
      </c>
      <c r="BQ233" t="str">
        <f>IF(ISBLANK('A2a.  Modified URRT Worksheet 1'!$G$83)=TRUE, "N/A", IF(T233*(1+'A2a.  Modified URRT Worksheet 1'!$G$83)='A2. Rate Change &amp; Enrollment'!U233, "OK", "ERROR"))</f>
        <v>N/A</v>
      </c>
      <c r="BR233" t="str">
        <f>IF(ISBLANK('A2a.  Modified URRT Worksheet 1'!$G$84)=TRUE, "N/A", IF(U233*(1+'A2a.  Modified URRT Worksheet 1'!$G$84)='A2. Rate Change &amp; Enrollment'!V233, "OK", "ERROR"))</f>
        <v>N/A</v>
      </c>
      <c r="BS233" t="str">
        <f>IF(ISBLANK('A2a.  Modified URRT Worksheet 1'!$G$85)=TRUE, "N/A", IF(V233*(1+'A2a.  Modified URRT Worksheet 1'!$G$85)='A2. Rate Change &amp; Enrollment'!W233, "OK", "ERROR"))</f>
        <v>N/A</v>
      </c>
      <c r="BT233" t="str">
        <f>IF(ISBLANK('A2a.  Modified URRT Worksheet 1'!$G$86)=TRUE, "N/A", IF(W233*(1+'A2a.  Modified URRT Worksheet 1'!$G$86)='A2. Rate Change &amp; Enrollment'!X233, "OK", "ERROR"))</f>
        <v>N/A</v>
      </c>
      <c r="BU233" t="str">
        <f>IF(ISBLANK('A2a.  Modified URRT Worksheet 1'!$G$87)=TRUE, "N/A", IF(X233*(1+'A2a.  Modified URRT Worksheet 1'!$G$87)='A2. Rate Change &amp; Enrollment'!Y233, "OK", "ERROR"))</f>
        <v>N/A</v>
      </c>
      <c r="BV233" t="str">
        <f>IF(ISBLANK('A2a.  Modified URRT Worksheet 1'!$G$88)=TRUE, "N/A", IF(Y233*(1+'A2a.  Modified URRT Worksheet 1'!$G$88)='A2. Rate Change &amp; Enrollment'!Z233, "OK", "ERROR"))</f>
        <v>N/A</v>
      </c>
      <c r="BW233" t="str">
        <f t="shared" si="57"/>
        <v>OK</v>
      </c>
      <c r="BY233" s="412">
        <f t="shared" si="58"/>
        <v>0</v>
      </c>
    </row>
    <row r="234" spans="1:77" x14ac:dyDescent="0.35">
      <c r="A234" t="s">
        <v>424</v>
      </c>
      <c r="B234" s="98"/>
      <c r="C234" s="98"/>
      <c r="D234" s="98"/>
      <c r="E234" s="135"/>
      <c r="F234" s="135"/>
      <c r="G234" s="135"/>
      <c r="I234" s="135"/>
      <c r="J234" s="135"/>
      <c r="K234" s="135"/>
      <c r="M234" s="131"/>
      <c r="N234" s="131"/>
      <c r="O234" s="131"/>
      <c r="P234" s="131"/>
      <c r="Q234" s="131"/>
      <c r="R234" s="131"/>
      <c r="S234" s="131"/>
      <c r="T234" s="131"/>
      <c r="U234" s="131"/>
      <c r="V234" s="131"/>
      <c r="W234" s="131"/>
      <c r="X234" s="131"/>
      <c r="Y234" s="131"/>
      <c r="Z234" s="131"/>
      <c r="AB234" s="142" t="e">
        <f t="shared" si="48"/>
        <v>#DIV/0!</v>
      </c>
      <c r="AC234" s="142" t="e">
        <f t="shared" si="49"/>
        <v>#DIV/0!</v>
      </c>
      <c r="AD234" s="6"/>
      <c r="AE234" s="88" t="e">
        <f t="shared" si="50"/>
        <v>#DIV/0!</v>
      </c>
      <c r="AF234" s="142" t="e">
        <f t="shared" si="51"/>
        <v>#DIV/0!</v>
      </c>
      <c r="AH234" s="12" t="e">
        <f t="shared" si="59"/>
        <v>#DIV/0!</v>
      </c>
      <c r="AI234" s="12" t="e">
        <f t="shared" si="60"/>
        <v>#DIV/0!</v>
      </c>
      <c r="AK234" s="409"/>
      <c r="AL234" s="409"/>
      <c r="AM234" s="409"/>
      <c r="AO234" s="177"/>
      <c r="AP234" s="177"/>
      <c r="AQ234" s="177"/>
      <c r="AR234" s="139"/>
      <c r="AS234" s="139"/>
      <c r="AT234" s="139"/>
      <c r="AU234" s="177"/>
      <c r="AV234" s="177"/>
      <c r="AX234" s="411">
        <f t="shared" si="52"/>
        <v>0</v>
      </c>
      <c r="AY234" s="80" t="str">
        <f t="shared" si="53"/>
        <v>OK</v>
      </c>
      <c r="BA234" s="94"/>
      <c r="BB234" s="291"/>
      <c r="BC234" s="94"/>
      <c r="BD234" s="229"/>
      <c r="BE234" s="356"/>
      <c r="BG234" s="6">
        <f t="shared" si="54"/>
        <v>0</v>
      </c>
      <c r="BH234" s="186" t="str">
        <f t="shared" si="55"/>
        <v>N/A</v>
      </c>
      <c r="BI234" s="6" t="str">
        <f t="shared" si="61"/>
        <v>N/A</v>
      </c>
      <c r="BJ234" t="e">
        <f t="shared" si="56"/>
        <v>#DIV/0!</v>
      </c>
      <c r="BL234" t="str">
        <f>IF(ISBLANK('A2a.  Modified URRT Worksheet 1'!$G$78)=TRUE, "N/A", IF(O234*(1+'A2a.  Modified URRT Worksheet 1'!$G$78)='A2. Rate Change &amp; Enrollment'!P234, "OK", "ERROR"))</f>
        <v>N/A</v>
      </c>
      <c r="BM234" t="str">
        <f>IF(ISBLANK('A2a.  Modified URRT Worksheet 1'!$G$79)=TRUE, "N/A", IF(P234*(1+'A2a.  Modified URRT Worksheet 1'!$G$79)='A2. Rate Change &amp; Enrollment'!Q234, "OK", "ERROR"))</f>
        <v>N/A</v>
      </c>
      <c r="BN234" t="str">
        <f>IF(ISBLANK('A2a.  Modified URRT Worksheet 1'!$G$80)=TRUE, "N/A", IF(Q234*(1+'A2a.  Modified URRT Worksheet 1'!$G$80)='A2. Rate Change &amp; Enrollment'!R234, "OK", "ERROR"))</f>
        <v>N/A</v>
      </c>
      <c r="BO234" t="str">
        <f>IF(ISBLANK('A2a.  Modified URRT Worksheet 1'!$G$81)=TRUE, "N/A", IF(R234*(1+'A2a.  Modified URRT Worksheet 1'!$G$81)='A2. Rate Change &amp; Enrollment'!S234, "OK", "ERROR"))</f>
        <v>N/A</v>
      </c>
      <c r="BP234" t="str">
        <f>IF(ISBLANK('A2a.  Modified URRT Worksheet 1'!$G$82)=TRUE, "N/A", IF(S234*(1+'A2a.  Modified URRT Worksheet 1'!$G$82)='A2. Rate Change &amp; Enrollment'!T234, "OK", "ERROR"))</f>
        <v>N/A</v>
      </c>
      <c r="BQ234" t="str">
        <f>IF(ISBLANK('A2a.  Modified URRT Worksheet 1'!$G$83)=TRUE, "N/A", IF(T234*(1+'A2a.  Modified URRT Worksheet 1'!$G$83)='A2. Rate Change &amp; Enrollment'!U234, "OK", "ERROR"))</f>
        <v>N/A</v>
      </c>
      <c r="BR234" t="str">
        <f>IF(ISBLANK('A2a.  Modified URRT Worksheet 1'!$G$84)=TRUE, "N/A", IF(U234*(1+'A2a.  Modified URRT Worksheet 1'!$G$84)='A2. Rate Change &amp; Enrollment'!V234, "OK", "ERROR"))</f>
        <v>N/A</v>
      </c>
      <c r="BS234" t="str">
        <f>IF(ISBLANK('A2a.  Modified URRT Worksheet 1'!$G$85)=TRUE, "N/A", IF(V234*(1+'A2a.  Modified URRT Worksheet 1'!$G$85)='A2. Rate Change &amp; Enrollment'!W234, "OK", "ERROR"))</f>
        <v>N/A</v>
      </c>
      <c r="BT234" t="str">
        <f>IF(ISBLANK('A2a.  Modified URRT Worksheet 1'!$G$86)=TRUE, "N/A", IF(W234*(1+'A2a.  Modified URRT Worksheet 1'!$G$86)='A2. Rate Change &amp; Enrollment'!X234, "OK", "ERROR"))</f>
        <v>N/A</v>
      </c>
      <c r="BU234" t="str">
        <f>IF(ISBLANK('A2a.  Modified URRT Worksheet 1'!$G$87)=TRUE, "N/A", IF(X234*(1+'A2a.  Modified URRT Worksheet 1'!$G$87)='A2. Rate Change &amp; Enrollment'!Y234, "OK", "ERROR"))</f>
        <v>N/A</v>
      </c>
      <c r="BV234" t="str">
        <f>IF(ISBLANK('A2a.  Modified URRT Worksheet 1'!$G$88)=TRUE, "N/A", IF(Y234*(1+'A2a.  Modified URRT Worksheet 1'!$G$88)='A2. Rate Change &amp; Enrollment'!Z234, "OK", "ERROR"))</f>
        <v>N/A</v>
      </c>
      <c r="BW234" t="str">
        <f t="shared" si="57"/>
        <v>OK</v>
      </c>
      <c r="BY234" s="412">
        <f t="shared" si="58"/>
        <v>0</v>
      </c>
    </row>
    <row r="235" spans="1:77" x14ac:dyDescent="0.35">
      <c r="A235" t="s">
        <v>425</v>
      </c>
      <c r="B235" s="98"/>
      <c r="C235" s="98"/>
      <c r="D235" s="98"/>
      <c r="E235" s="135"/>
      <c r="F235" s="135"/>
      <c r="G235" s="135"/>
      <c r="I235" s="135"/>
      <c r="J235" s="135"/>
      <c r="K235" s="135"/>
      <c r="M235" s="131"/>
      <c r="N235" s="131"/>
      <c r="O235" s="131"/>
      <c r="P235" s="131"/>
      <c r="Q235" s="131"/>
      <c r="R235" s="131"/>
      <c r="S235" s="131"/>
      <c r="T235" s="131"/>
      <c r="U235" s="131"/>
      <c r="V235" s="131"/>
      <c r="W235" s="131"/>
      <c r="X235" s="131"/>
      <c r="Y235" s="131"/>
      <c r="Z235" s="131"/>
      <c r="AB235" s="142" t="e">
        <f t="shared" si="48"/>
        <v>#DIV/0!</v>
      </c>
      <c r="AC235" s="142" t="e">
        <f t="shared" si="49"/>
        <v>#DIV/0!</v>
      </c>
      <c r="AD235" s="6"/>
      <c r="AE235" s="88" t="e">
        <f t="shared" si="50"/>
        <v>#DIV/0!</v>
      </c>
      <c r="AF235" s="142" t="e">
        <f t="shared" si="51"/>
        <v>#DIV/0!</v>
      </c>
      <c r="AH235" s="12" t="e">
        <f t="shared" si="59"/>
        <v>#DIV/0!</v>
      </c>
      <c r="AI235" s="12" t="e">
        <f t="shared" si="60"/>
        <v>#DIV/0!</v>
      </c>
      <c r="AK235" s="409"/>
      <c r="AL235" s="409"/>
      <c r="AM235" s="409"/>
      <c r="AO235" s="177"/>
      <c r="AP235" s="177"/>
      <c r="AQ235" s="177"/>
      <c r="AR235" s="139"/>
      <c r="AS235" s="139"/>
      <c r="AT235" s="139"/>
      <c r="AU235" s="177"/>
      <c r="AV235" s="177"/>
      <c r="AX235" s="411">
        <f t="shared" si="52"/>
        <v>0</v>
      </c>
      <c r="AY235" s="80" t="str">
        <f t="shared" si="53"/>
        <v>OK</v>
      </c>
      <c r="BA235" s="94"/>
      <c r="BB235" s="291"/>
      <c r="BC235" s="94"/>
      <c r="BD235" s="229"/>
      <c r="BE235" s="356"/>
      <c r="BG235" s="6">
        <f t="shared" si="54"/>
        <v>0</v>
      </c>
      <c r="BH235" s="186" t="str">
        <f t="shared" si="55"/>
        <v>N/A</v>
      </c>
      <c r="BI235" s="6" t="str">
        <f t="shared" si="61"/>
        <v>N/A</v>
      </c>
      <c r="BJ235" t="e">
        <f t="shared" si="56"/>
        <v>#DIV/0!</v>
      </c>
      <c r="BL235" t="str">
        <f>IF(ISBLANK('A2a.  Modified URRT Worksheet 1'!$G$78)=TRUE, "N/A", IF(O235*(1+'A2a.  Modified URRT Worksheet 1'!$G$78)='A2. Rate Change &amp; Enrollment'!P235, "OK", "ERROR"))</f>
        <v>N/A</v>
      </c>
      <c r="BM235" t="str">
        <f>IF(ISBLANK('A2a.  Modified URRT Worksheet 1'!$G$79)=TRUE, "N/A", IF(P235*(1+'A2a.  Modified URRT Worksheet 1'!$G$79)='A2. Rate Change &amp; Enrollment'!Q235, "OK", "ERROR"))</f>
        <v>N/A</v>
      </c>
      <c r="BN235" t="str">
        <f>IF(ISBLANK('A2a.  Modified URRT Worksheet 1'!$G$80)=TRUE, "N/A", IF(Q235*(1+'A2a.  Modified URRT Worksheet 1'!$G$80)='A2. Rate Change &amp; Enrollment'!R235, "OK", "ERROR"))</f>
        <v>N/A</v>
      </c>
      <c r="BO235" t="str">
        <f>IF(ISBLANK('A2a.  Modified URRT Worksheet 1'!$G$81)=TRUE, "N/A", IF(R235*(1+'A2a.  Modified URRT Worksheet 1'!$G$81)='A2. Rate Change &amp; Enrollment'!S235, "OK", "ERROR"))</f>
        <v>N/A</v>
      </c>
      <c r="BP235" t="str">
        <f>IF(ISBLANK('A2a.  Modified URRT Worksheet 1'!$G$82)=TRUE, "N/A", IF(S235*(1+'A2a.  Modified URRT Worksheet 1'!$G$82)='A2. Rate Change &amp; Enrollment'!T235, "OK", "ERROR"))</f>
        <v>N/A</v>
      </c>
      <c r="BQ235" t="str">
        <f>IF(ISBLANK('A2a.  Modified URRT Worksheet 1'!$G$83)=TRUE, "N/A", IF(T235*(1+'A2a.  Modified URRT Worksheet 1'!$G$83)='A2. Rate Change &amp; Enrollment'!U235, "OK", "ERROR"))</f>
        <v>N/A</v>
      </c>
      <c r="BR235" t="str">
        <f>IF(ISBLANK('A2a.  Modified URRT Worksheet 1'!$G$84)=TRUE, "N/A", IF(U235*(1+'A2a.  Modified URRT Worksheet 1'!$G$84)='A2. Rate Change &amp; Enrollment'!V235, "OK", "ERROR"))</f>
        <v>N/A</v>
      </c>
      <c r="BS235" t="str">
        <f>IF(ISBLANK('A2a.  Modified URRT Worksheet 1'!$G$85)=TRUE, "N/A", IF(V235*(1+'A2a.  Modified URRT Worksheet 1'!$G$85)='A2. Rate Change &amp; Enrollment'!W235, "OK", "ERROR"))</f>
        <v>N/A</v>
      </c>
      <c r="BT235" t="str">
        <f>IF(ISBLANK('A2a.  Modified URRT Worksheet 1'!$G$86)=TRUE, "N/A", IF(W235*(1+'A2a.  Modified URRT Worksheet 1'!$G$86)='A2. Rate Change &amp; Enrollment'!X235, "OK", "ERROR"))</f>
        <v>N/A</v>
      </c>
      <c r="BU235" t="str">
        <f>IF(ISBLANK('A2a.  Modified URRT Worksheet 1'!$G$87)=TRUE, "N/A", IF(X235*(1+'A2a.  Modified URRT Worksheet 1'!$G$87)='A2. Rate Change &amp; Enrollment'!Y235, "OK", "ERROR"))</f>
        <v>N/A</v>
      </c>
      <c r="BV235" t="str">
        <f>IF(ISBLANK('A2a.  Modified URRT Worksheet 1'!$G$88)=TRUE, "N/A", IF(Y235*(1+'A2a.  Modified URRT Worksheet 1'!$G$88)='A2. Rate Change &amp; Enrollment'!Z235, "OK", "ERROR"))</f>
        <v>N/A</v>
      </c>
      <c r="BW235" t="str">
        <f t="shared" si="57"/>
        <v>OK</v>
      </c>
      <c r="BY235" s="412">
        <f t="shared" si="58"/>
        <v>0</v>
      </c>
    </row>
    <row r="236" spans="1:77" x14ac:dyDescent="0.35">
      <c r="A236" t="s">
        <v>426</v>
      </c>
      <c r="B236" s="98"/>
      <c r="C236" s="98"/>
      <c r="D236" s="98"/>
      <c r="E236" s="135"/>
      <c r="F236" s="135"/>
      <c r="G236" s="135"/>
      <c r="I236" s="135"/>
      <c r="J236" s="135"/>
      <c r="K236" s="135"/>
      <c r="M236" s="131"/>
      <c r="N236" s="131"/>
      <c r="O236" s="131"/>
      <c r="P236" s="131"/>
      <c r="Q236" s="131"/>
      <c r="R236" s="131"/>
      <c r="S236" s="131"/>
      <c r="T236" s="131"/>
      <c r="U236" s="131"/>
      <c r="V236" s="131"/>
      <c r="W236" s="131"/>
      <c r="X236" s="131"/>
      <c r="Y236" s="131"/>
      <c r="Z236" s="131"/>
      <c r="AB236" s="142" t="e">
        <f t="shared" si="48"/>
        <v>#DIV/0!</v>
      </c>
      <c r="AC236" s="142" t="e">
        <f t="shared" si="49"/>
        <v>#DIV/0!</v>
      </c>
      <c r="AD236" s="6"/>
      <c r="AE236" s="88" t="e">
        <f t="shared" si="50"/>
        <v>#DIV/0!</v>
      </c>
      <c r="AF236" s="142" t="e">
        <f t="shared" si="51"/>
        <v>#DIV/0!</v>
      </c>
      <c r="AH236" s="12" t="e">
        <f t="shared" si="59"/>
        <v>#DIV/0!</v>
      </c>
      <c r="AI236" s="12" t="e">
        <f t="shared" si="60"/>
        <v>#DIV/0!</v>
      </c>
      <c r="AK236" s="409"/>
      <c r="AL236" s="409"/>
      <c r="AM236" s="409"/>
      <c r="AO236" s="177"/>
      <c r="AP236" s="177"/>
      <c r="AQ236" s="177"/>
      <c r="AR236" s="139"/>
      <c r="AS236" s="139"/>
      <c r="AT236" s="139"/>
      <c r="AU236" s="177"/>
      <c r="AV236" s="177"/>
      <c r="AX236" s="411">
        <f t="shared" si="52"/>
        <v>0</v>
      </c>
      <c r="AY236" s="80" t="str">
        <f t="shared" si="53"/>
        <v>OK</v>
      </c>
      <c r="BA236" s="94"/>
      <c r="BB236" s="291"/>
      <c r="BC236" s="94"/>
      <c r="BD236" s="229"/>
      <c r="BE236" s="356"/>
      <c r="BG236" s="6">
        <f t="shared" si="54"/>
        <v>0</v>
      </c>
      <c r="BH236" s="186" t="str">
        <f t="shared" si="55"/>
        <v>N/A</v>
      </c>
      <c r="BI236" s="6" t="str">
        <f t="shared" si="61"/>
        <v>N/A</v>
      </c>
      <c r="BJ236" t="e">
        <f t="shared" si="56"/>
        <v>#DIV/0!</v>
      </c>
      <c r="BL236" t="str">
        <f>IF(ISBLANK('A2a.  Modified URRT Worksheet 1'!$G$78)=TRUE, "N/A", IF(O236*(1+'A2a.  Modified URRT Worksheet 1'!$G$78)='A2. Rate Change &amp; Enrollment'!P236, "OK", "ERROR"))</f>
        <v>N/A</v>
      </c>
      <c r="BM236" t="str">
        <f>IF(ISBLANK('A2a.  Modified URRT Worksheet 1'!$G$79)=TRUE, "N/A", IF(P236*(1+'A2a.  Modified URRT Worksheet 1'!$G$79)='A2. Rate Change &amp; Enrollment'!Q236, "OK", "ERROR"))</f>
        <v>N/A</v>
      </c>
      <c r="BN236" t="str">
        <f>IF(ISBLANK('A2a.  Modified URRT Worksheet 1'!$G$80)=TRUE, "N/A", IF(Q236*(1+'A2a.  Modified URRT Worksheet 1'!$G$80)='A2. Rate Change &amp; Enrollment'!R236, "OK", "ERROR"))</f>
        <v>N/A</v>
      </c>
      <c r="BO236" t="str">
        <f>IF(ISBLANK('A2a.  Modified URRT Worksheet 1'!$G$81)=TRUE, "N/A", IF(R236*(1+'A2a.  Modified URRT Worksheet 1'!$G$81)='A2. Rate Change &amp; Enrollment'!S236, "OK", "ERROR"))</f>
        <v>N/A</v>
      </c>
      <c r="BP236" t="str">
        <f>IF(ISBLANK('A2a.  Modified URRT Worksheet 1'!$G$82)=TRUE, "N/A", IF(S236*(1+'A2a.  Modified URRT Worksheet 1'!$G$82)='A2. Rate Change &amp; Enrollment'!T236, "OK", "ERROR"))</f>
        <v>N/A</v>
      </c>
      <c r="BQ236" t="str">
        <f>IF(ISBLANK('A2a.  Modified URRT Worksheet 1'!$G$83)=TRUE, "N/A", IF(T236*(1+'A2a.  Modified URRT Worksheet 1'!$G$83)='A2. Rate Change &amp; Enrollment'!U236, "OK", "ERROR"))</f>
        <v>N/A</v>
      </c>
      <c r="BR236" t="str">
        <f>IF(ISBLANK('A2a.  Modified URRT Worksheet 1'!$G$84)=TRUE, "N/A", IF(U236*(1+'A2a.  Modified URRT Worksheet 1'!$G$84)='A2. Rate Change &amp; Enrollment'!V236, "OK", "ERROR"))</f>
        <v>N/A</v>
      </c>
      <c r="BS236" t="str">
        <f>IF(ISBLANK('A2a.  Modified URRT Worksheet 1'!$G$85)=TRUE, "N/A", IF(V236*(1+'A2a.  Modified URRT Worksheet 1'!$G$85)='A2. Rate Change &amp; Enrollment'!W236, "OK", "ERROR"))</f>
        <v>N/A</v>
      </c>
      <c r="BT236" t="str">
        <f>IF(ISBLANK('A2a.  Modified URRT Worksheet 1'!$G$86)=TRUE, "N/A", IF(W236*(1+'A2a.  Modified URRT Worksheet 1'!$G$86)='A2. Rate Change &amp; Enrollment'!X236, "OK", "ERROR"))</f>
        <v>N/A</v>
      </c>
      <c r="BU236" t="str">
        <f>IF(ISBLANK('A2a.  Modified URRT Worksheet 1'!$G$87)=TRUE, "N/A", IF(X236*(1+'A2a.  Modified URRT Worksheet 1'!$G$87)='A2. Rate Change &amp; Enrollment'!Y236, "OK", "ERROR"))</f>
        <v>N/A</v>
      </c>
      <c r="BV236" t="str">
        <f>IF(ISBLANK('A2a.  Modified URRT Worksheet 1'!$G$88)=TRUE, "N/A", IF(Y236*(1+'A2a.  Modified URRT Worksheet 1'!$G$88)='A2. Rate Change &amp; Enrollment'!Z236, "OK", "ERROR"))</f>
        <v>N/A</v>
      </c>
      <c r="BW236" t="str">
        <f t="shared" si="57"/>
        <v>OK</v>
      </c>
      <c r="BY236" s="412">
        <f t="shared" si="58"/>
        <v>0</v>
      </c>
    </row>
    <row r="237" spans="1:77" x14ac:dyDescent="0.35">
      <c r="A237" t="s">
        <v>427</v>
      </c>
      <c r="B237" s="98"/>
      <c r="C237" s="98"/>
      <c r="D237" s="98"/>
      <c r="E237" s="135"/>
      <c r="F237" s="135"/>
      <c r="G237" s="135"/>
      <c r="I237" s="135"/>
      <c r="J237" s="135"/>
      <c r="K237" s="135"/>
      <c r="M237" s="131"/>
      <c r="N237" s="131"/>
      <c r="O237" s="131"/>
      <c r="P237" s="131"/>
      <c r="Q237" s="131"/>
      <c r="R237" s="131"/>
      <c r="S237" s="131"/>
      <c r="T237" s="131"/>
      <c r="U237" s="131"/>
      <c r="V237" s="131"/>
      <c r="W237" s="131"/>
      <c r="X237" s="131"/>
      <c r="Y237" s="131"/>
      <c r="Z237" s="131"/>
      <c r="AB237" s="142" t="e">
        <f t="shared" si="48"/>
        <v>#DIV/0!</v>
      </c>
      <c r="AC237" s="142" t="e">
        <f t="shared" si="49"/>
        <v>#DIV/0!</v>
      </c>
      <c r="AD237" s="6"/>
      <c r="AE237" s="88" t="e">
        <f t="shared" si="50"/>
        <v>#DIV/0!</v>
      </c>
      <c r="AF237" s="142" t="e">
        <f t="shared" si="51"/>
        <v>#DIV/0!</v>
      </c>
      <c r="AH237" s="12" t="e">
        <f t="shared" si="59"/>
        <v>#DIV/0!</v>
      </c>
      <c r="AI237" s="12" t="e">
        <f t="shared" si="60"/>
        <v>#DIV/0!</v>
      </c>
      <c r="AK237" s="409"/>
      <c r="AL237" s="409"/>
      <c r="AM237" s="409"/>
      <c r="AO237" s="177"/>
      <c r="AP237" s="177"/>
      <c r="AQ237" s="177"/>
      <c r="AR237" s="139"/>
      <c r="AS237" s="139"/>
      <c r="AT237" s="139"/>
      <c r="AU237" s="177"/>
      <c r="AV237" s="177"/>
      <c r="AX237" s="411">
        <f t="shared" si="52"/>
        <v>0</v>
      </c>
      <c r="AY237" s="80" t="str">
        <f t="shared" si="53"/>
        <v>OK</v>
      </c>
      <c r="BA237" s="94"/>
      <c r="BB237" s="291"/>
      <c r="BC237" s="94"/>
      <c r="BD237" s="229"/>
      <c r="BE237" s="356"/>
      <c r="BG237" s="6">
        <f t="shared" si="54"/>
        <v>0</v>
      </c>
      <c r="BH237" s="186" t="str">
        <f t="shared" si="55"/>
        <v>N/A</v>
      </c>
      <c r="BI237" s="6" t="str">
        <f t="shared" si="61"/>
        <v>N/A</v>
      </c>
      <c r="BJ237" t="e">
        <f t="shared" si="56"/>
        <v>#DIV/0!</v>
      </c>
      <c r="BL237" t="str">
        <f>IF(ISBLANK('A2a.  Modified URRT Worksheet 1'!$G$78)=TRUE, "N/A", IF(O237*(1+'A2a.  Modified URRT Worksheet 1'!$G$78)='A2. Rate Change &amp; Enrollment'!P237, "OK", "ERROR"))</f>
        <v>N/A</v>
      </c>
      <c r="BM237" t="str">
        <f>IF(ISBLANK('A2a.  Modified URRT Worksheet 1'!$G$79)=TRUE, "N/A", IF(P237*(1+'A2a.  Modified URRT Worksheet 1'!$G$79)='A2. Rate Change &amp; Enrollment'!Q237, "OK", "ERROR"))</f>
        <v>N/A</v>
      </c>
      <c r="BN237" t="str">
        <f>IF(ISBLANK('A2a.  Modified URRT Worksheet 1'!$G$80)=TRUE, "N/A", IF(Q237*(1+'A2a.  Modified URRT Worksheet 1'!$G$80)='A2. Rate Change &amp; Enrollment'!R237, "OK", "ERROR"))</f>
        <v>N/A</v>
      </c>
      <c r="BO237" t="str">
        <f>IF(ISBLANK('A2a.  Modified URRT Worksheet 1'!$G$81)=TRUE, "N/A", IF(R237*(1+'A2a.  Modified URRT Worksheet 1'!$G$81)='A2. Rate Change &amp; Enrollment'!S237, "OK", "ERROR"))</f>
        <v>N/A</v>
      </c>
      <c r="BP237" t="str">
        <f>IF(ISBLANK('A2a.  Modified URRT Worksheet 1'!$G$82)=TRUE, "N/A", IF(S237*(1+'A2a.  Modified URRT Worksheet 1'!$G$82)='A2. Rate Change &amp; Enrollment'!T237, "OK", "ERROR"))</f>
        <v>N/A</v>
      </c>
      <c r="BQ237" t="str">
        <f>IF(ISBLANK('A2a.  Modified URRT Worksheet 1'!$G$83)=TRUE, "N/A", IF(T237*(1+'A2a.  Modified URRT Worksheet 1'!$G$83)='A2. Rate Change &amp; Enrollment'!U237, "OK", "ERROR"))</f>
        <v>N/A</v>
      </c>
      <c r="BR237" t="str">
        <f>IF(ISBLANK('A2a.  Modified URRT Worksheet 1'!$G$84)=TRUE, "N/A", IF(U237*(1+'A2a.  Modified URRT Worksheet 1'!$G$84)='A2. Rate Change &amp; Enrollment'!V237, "OK", "ERROR"))</f>
        <v>N/A</v>
      </c>
      <c r="BS237" t="str">
        <f>IF(ISBLANK('A2a.  Modified URRT Worksheet 1'!$G$85)=TRUE, "N/A", IF(V237*(1+'A2a.  Modified URRT Worksheet 1'!$G$85)='A2. Rate Change &amp; Enrollment'!W237, "OK", "ERROR"))</f>
        <v>N/A</v>
      </c>
      <c r="BT237" t="str">
        <f>IF(ISBLANK('A2a.  Modified URRT Worksheet 1'!$G$86)=TRUE, "N/A", IF(W237*(1+'A2a.  Modified URRT Worksheet 1'!$G$86)='A2. Rate Change &amp; Enrollment'!X237, "OK", "ERROR"))</f>
        <v>N/A</v>
      </c>
      <c r="BU237" t="str">
        <f>IF(ISBLANK('A2a.  Modified URRT Worksheet 1'!$G$87)=TRUE, "N/A", IF(X237*(1+'A2a.  Modified URRT Worksheet 1'!$G$87)='A2. Rate Change &amp; Enrollment'!Y237, "OK", "ERROR"))</f>
        <v>N/A</v>
      </c>
      <c r="BV237" t="str">
        <f>IF(ISBLANK('A2a.  Modified URRT Worksheet 1'!$G$88)=TRUE, "N/A", IF(Y237*(1+'A2a.  Modified URRT Worksheet 1'!$G$88)='A2. Rate Change &amp; Enrollment'!Z237, "OK", "ERROR"))</f>
        <v>N/A</v>
      </c>
      <c r="BW237" t="str">
        <f t="shared" si="57"/>
        <v>OK</v>
      </c>
      <c r="BY237" s="412">
        <f t="shared" si="58"/>
        <v>0</v>
      </c>
    </row>
    <row r="238" spans="1:77" x14ac:dyDescent="0.35">
      <c r="A238" t="s">
        <v>428</v>
      </c>
      <c r="B238" s="98"/>
      <c r="C238" s="98"/>
      <c r="D238" s="98"/>
      <c r="E238" s="135"/>
      <c r="F238" s="135"/>
      <c r="G238" s="135"/>
      <c r="I238" s="135"/>
      <c r="J238" s="135"/>
      <c r="K238" s="135"/>
      <c r="M238" s="131"/>
      <c r="N238" s="131"/>
      <c r="O238" s="131"/>
      <c r="P238" s="131"/>
      <c r="Q238" s="131"/>
      <c r="R238" s="131"/>
      <c r="S238" s="131"/>
      <c r="T238" s="131"/>
      <c r="U238" s="131"/>
      <c r="V238" s="131"/>
      <c r="W238" s="131"/>
      <c r="X238" s="131"/>
      <c r="Y238" s="131"/>
      <c r="Z238" s="131"/>
      <c r="AB238" s="142" t="e">
        <f t="shared" si="48"/>
        <v>#DIV/0!</v>
      </c>
      <c r="AC238" s="142" t="e">
        <f t="shared" si="49"/>
        <v>#DIV/0!</v>
      </c>
      <c r="AD238" s="6"/>
      <c r="AE238" s="88" t="e">
        <f t="shared" si="50"/>
        <v>#DIV/0!</v>
      </c>
      <c r="AF238" s="142" t="e">
        <f t="shared" si="51"/>
        <v>#DIV/0!</v>
      </c>
      <c r="AH238" s="12" t="e">
        <f t="shared" si="59"/>
        <v>#DIV/0!</v>
      </c>
      <c r="AI238" s="12" t="e">
        <f t="shared" si="60"/>
        <v>#DIV/0!</v>
      </c>
      <c r="AK238" s="409"/>
      <c r="AL238" s="409"/>
      <c r="AM238" s="409"/>
      <c r="AO238" s="177"/>
      <c r="AP238" s="177"/>
      <c r="AQ238" s="177"/>
      <c r="AR238" s="139"/>
      <c r="AS238" s="139"/>
      <c r="AT238" s="139"/>
      <c r="AU238" s="177"/>
      <c r="AV238" s="177"/>
      <c r="AX238" s="411">
        <f t="shared" si="52"/>
        <v>0</v>
      </c>
      <c r="AY238" s="80" t="str">
        <f t="shared" si="53"/>
        <v>OK</v>
      </c>
      <c r="BA238" s="94"/>
      <c r="BB238" s="291"/>
      <c r="BC238" s="94"/>
      <c r="BD238" s="229"/>
      <c r="BE238" s="356"/>
      <c r="BG238" s="6">
        <f t="shared" si="54"/>
        <v>0</v>
      </c>
      <c r="BH238" s="186" t="str">
        <f t="shared" si="55"/>
        <v>N/A</v>
      </c>
      <c r="BI238" s="6" t="str">
        <f t="shared" si="61"/>
        <v>N/A</v>
      </c>
      <c r="BJ238" t="e">
        <f t="shared" si="56"/>
        <v>#DIV/0!</v>
      </c>
      <c r="BL238" t="str">
        <f>IF(ISBLANK('A2a.  Modified URRT Worksheet 1'!$G$78)=TRUE, "N/A", IF(O238*(1+'A2a.  Modified URRT Worksheet 1'!$G$78)='A2. Rate Change &amp; Enrollment'!P238, "OK", "ERROR"))</f>
        <v>N/A</v>
      </c>
      <c r="BM238" t="str">
        <f>IF(ISBLANK('A2a.  Modified URRT Worksheet 1'!$G$79)=TRUE, "N/A", IF(P238*(1+'A2a.  Modified URRT Worksheet 1'!$G$79)='A2. Rate Change &amp; Enrollment'!Q238, "OK", "ERROR"))</f>
        <v>N/A</v>
      </c>
      <c r="BN238" t="str">
        <f>IF(ISBLANK('A2a.  Modified URRT Worksheet 1'!$G$80)=TRUE, "N/A", IF(Q238*(1+'A2a.  Modified URRT Worksheet 1'!$G$80)='A2. Rate Change &amp; Enrollment'!R238, "OK", "ERROR"))</f>
        <v>N/A</v>
      </c>
      <c r="BO238" t="str">
        <f>IF(ISBLANK('A2a.  Modified URRT Worksheet 1'!$G$81)=TRUE, "N/A", IF(R238*(1+'A2a.  Modified URRT Worksheet 1'!$G$81)='A2. Rate Change &amp; Enrollment'!S238, "OK", "ERROR"))</f>
        <v>N/A</v>
      </c>
      <c r="BP238" t="str">
        <f>IF(ISBLANK('A2a.  Modified URRT Worksheet 1'!$G$82)=TRUE, "N/A", IF(S238*(1+'A2a.  Modified URRT Worksheet 1'!$G$82)='A2. Rate Change &amp; Enrollment'!T238, "OK", "ERROR"))</f>
        <v>N/A</v>
      </c>
      <c r="BQ238" t="str">
        <f>IF(ISBLANK('A2a.  Modified URRT Worksheet 1'!$G$83)=TRUE, "N/A", IF(T238*(1+'A2a.  Modified URRT Worksheet 1'!$G$83)='A2. Rate Change &amp; Enrollment'!U238, "OK", "ERROR"))</f>
        <v>N/A</v>
      </c>
      <c r="BR238" t="str">
        <f>IF(ISBLANK('A2a.  Modified URRT Worksheet 1'!$G$84)=TRUE, "N/A", IF(U238*(1+'A2a.  Modified URRT Worksheet 1'!$G$84)='A2. Rate Change &amp; Enrollment'!V238, "OK", "ERROR"))</f>
        <v>N/A</v>
      </c>
      <c r="BS238" t="str">
        <f>IF(ISBLANK('A2a.  Modified URRT Worksheet 1'!$G$85)=TRUE, "N/A", IF(V238*(1+'A2a.  Modified URRT Worksheet 1'!$G$85)='A2. Rate Change &amp; Enrollment'!W238, "OK", "ERROR"))</f>
        <v>N/A</v>
      </c>
      <c r="BT238" t="str">
        <f>IF(ISBLANK('A2a.  Modified URRT Worksheet 1'!$G$86)=TRUE, "N/A", IF(W238*(1+'A2a.  Modified URRT Worksheet 1'!$G$86)='A2. Rate Change &amp; Enrollment'!X238, "OK", "ERROR"))</f>
        <v>N/A</v>
      </c>
      <c r="BU238" t="str">
        <f>IF(ISBLANK('A2a.  Modified URRT Worksheet 1'!$G$87)=TRUE, "N/A", IF(X238*(1+'A2a.  Modified URRT Worksheet 1'!$G$87)='A2. Rate Change &amp; Enrollment'!Y238, "OK", "ERROR"))</f>
        <v>N/A</v>
      </c>
      <c r="BV238" t="str">
        <f>IF(ISBLANK('A2a.  Modified URRT Worksheet 1'!$G$88)=TRUE, "N/A", IF(Y238*(1+'A2a.  Modified URRT Worksheet 1'!$G$88)='A2. Rate Change &amp; Enrollment'!Z238, "OK", "ERROR"))</f>
        <v>N/A</v>
      </c>
      <c r="BW238" t="str">
        <f t="shared" si="57"/>
        <v>OK</v>
      </c>
      <c r="BY238" s="412">
        <f t="shared" si="58"/>
        <v>0</v>
      </c>
    </row>
    <row r="239" spans="1:77" x14ac:dyDescent="0.35">
      <c r="A239" t="s">
        <v>429</v>
      </c>
      <c r="B239" s="98"/>
      <c r="C239" s="98"/>
      <c r="D239" s="98"/>
      <c r="E239" s="135"/>
      <c r="F239" s="135"/>
      <c r="G239" s="135"/>
      <c r="I239" s="135"/>
      <c r="J239" s="135"/>
      <c r="K239" s="135"/>
      <c r="M239" s="131"/>
      <c r="N239" s="131"/>
      <c r="O239" s="131"/>
      <c r="P239" s="131"/>
      <c r="Q239" s="131"/>
      <c r="R239" s="131"/>
      <c r="S239" s="131"/>
      <c r="T239" s="131"/>
      <c r="U239" s="131"/>
      <c r="V239" s="131"/>
      <c r="W239" s="131"/>
      <c r="X239" s="131"/>
      <c r="Y239" s="131"/>
      <c r="Z239" s="131"/>
      <c r="AB239" s="142" t="e">
        <f t="shared" si="48"/>
        <v>#DIV/0!</v>
      </c>
      <c r="AC239" s="142" t="e">
        <f t="shared" si="49"/>
        <v>#DIV/0!</v>
      </c>
      <c r="AD239" s="6"/>
      <c r="AE239" s="88" t="e">
        <f t="shared" si="50"/>
        <v>#DIV/0!</v>
      </c>
      <c r="AF239" s="142" t="e">
        <f t="shared" si="51"/>
        <v>#DIV/0!</v>
      </c>
      <c r="AH239" s="12" t="e">
        <f t="shared" si="59"/>
        <v>#DIV/0!</v>
      </c>
      <c r="AI239" s="12" t="e">
        <f t="shared" si="60"/>
        <v>#DIV/0!</v>
      </c>
      <c r="AK239" s="409"/>
      <c r="AL239" s="409"/>
      <c r="AM239" s="409"/>
      <c r="AO239" s="177"/>
      <c r="AP239" s="177"/>
      <c r="AQ239" s="177"/>
      <c r="AR239" s="139"/>
      <c r="AS239" s="139"/>
      <c r="AT239" s="139"/>
      <c r="AU239" s="177"/>
      <c r="AV239" s="177"/>
      <c r="AX239" s="411">
        <f t="shared" si="52"/>
        <v>0</v>
      </c>
      <c r="AY239" s="80" t="str">
        <f t="shared" si="53"/>
        <v>OK</v>
      </c>
      <c r="BA239" s="94"/>
      <c r="BB239" s="291"/>
      <c r="BC239" s="94"/>
      <c r="BD239" s="229"/>
      <c r="BE239" s="356"/>
      <c r="BG239" s="6">
        <f t="shared" si="54"/>
        <v>0</v>
      </c>
      <c r="BH239" s="186" t="str">
        <f t="shared" si="55"/>
        <v>N/A</v>
      </c>
      <c r="BI239" s="6" t="str">
        <f t="shared" si="61"/>
        <v>N/A</v>
      </c>
      <c r="BJ239" t="e">
        <f t="shared" si="56"/>
        <v>#DIV/0!</v>
      </c>
      <c r="BL239" t="str">
        <f>IF(ISBLANK('A2a.  Modified URRT Worksheet 1'!$G$78)=TRUE, "N/A", IF(O239*(1+'A2a.  Modified URRT Worksheet 1'!$G$78)='A2. Rate Change &amp; Enrollment'!P239, "OK", "ERROR"))</f>
        <v>N/A</v>
      </c>
      <c r="BM239" t="str">
        <f>IF(ISBLANK('A2a.  Modified URRT Worksheet 1'!$G$79)=TRUE, "N/A", IF(P239*(1+'A2a.  Modified URRT Worksheet 1'!$G$79)='A2. Rate Change &amp; Enrollment'!Q239, "OK", "ERROR"))</f>
        <v>N/A</v>
      </c>
      <c r="BN239" t="str">
        <f>IF(ISBLANK('A2a.  Modified URRT Worksheet 1'!$G$80)=TRUE, "N/A", IF(Q239*(1+'A2a.  Modified URRT Worksheet 1'!$G$80)='A2. Rate Change &amp; Enrollment'!R239, "OK", "ERROR"))</f>
        <v>N/A</v>
      </c>
      <c r="BO239" t="str">
        <f>IF(ISBLANK('A2a.  Modified URRT Worksheet 1'!$G$81)=TRUE, "N/A", IF(R239*(1+'A2a.  Modified URRT Worksheet 1'!$G$81)='A2. Rate Change &amp; Enrollment'!S239, "OK", "ERROR"))</f>
        <v>N/A</v>
      </c>
      <c r="BP239" t="str">
        <f>IF(ISBLANK('A2a.  Modified URRT Worksheet 1'!$G$82)=TRUE, "N/A", IF(S239*(1+'A2a.  Modified URRT Worksheet 1'!$G$82)='A2. Rate Change &amp; Enrollment'!T239, "OK", "ERROR"))</f>
        <v>N/A</v>
      </c>
      <c r="BQ239" t="str">
        <f>IF(ISBLANK('A2a.  Modified URRT Worksheet 1'!$G$83)=TRUE, "N/A", IF(T239*(1+'A2a.  Modified URRT Worksheet 1'!$G$83)='A2. Rate Change &amp; Enrollment'!U239, "OK", "ERROR"))</f>
        <v>N/A</v>
      </c>
      <c r="BR239" t="str">
        <f>IF(ISBLANK('A2a.  Modified URRT Worksheet 1'!$G$84)=TRUE, "N/A", IF(U239*(1+'A2a.  Modified URRT Worksheet 1'!$G$84)='A2. Rate Change &amp; Enrollment'!V239, "OK", "ERROR"))</f>
        <v>N/A</v>
      </c>
      <c r="BS239" t="str">
        <f>IF(ISBLANK('A2a.  Modified URRT Worksheet 1'!$G$85)=TRUE, "N/A", IF(V239*(1+'A2a.  Modified URRT Worksheet 1'!$G$85)='A2. Rate Change &amp; Enrollment'!W239, "OK", "ERROR"))</f>
        <v>N/A</v>
      </c>
      <c r="BT239" t="str">
        <f>IF(ISBLANK('A2a.  Modified URRT Worksheet 1'!$G$86)=TRUE, "N/A", IF(W239*(1+'A2a.  Modified URRT Worksheet 1'!$G$86)='A2. Rate Change &amp; Enrollment'!X239, "OK", "ERROR"))</f>
        <v>N/A</v>
      </c>
      <c r="BU239" t="str">
        <f>IF(ISBLANK('A2a.  Modified URRT Worksheet 1'!$G$87)=TRUE, "N/A", IF(X239*(1+'A2a.  Modified URRT Worksheet 1'!$G$87)='A2. Rate Change &amp; Enrollment'!Y239, "OK", "ERROR"))</f>
        <v>N/A</v>
      </c>
      <c r="BV239" t="str">
        <f>IF(ISBLANK('A2a.  Modified URRT Worksheet 1'!$G$88)=TRUE, "N/A", IF(Y239*(1+'A2a.  Modified URRT Worksheet 1'!$G$88)='A2. Rate Change &amp; Enrollment'!Z239, "OK", "ERROR"))</f>
        <v>N/A</v>
      </c>
      <c r="BW239" t="str">
        <f t="shared" si="57"/>
        <v>OK</v>
      </c>
      <c r="BY239" s="412">
        <f t="shared" si="58"/>
        <v>0</v>
      </c>
    </row>
    <row r="240" spans="1:77" x14ac:dyDescent="0.35">
      <c r="A240" t="s">
        <v>430</v>
      </c>
      <c r="B240" s="98"/>
      <c r="C240" s="98"/>
      <c r="D240" s="98"/>
      <c r="E240" s="135"/>
      <c r="F240" s="135"/>
      <c r="G240" s="135"/>
      <c r="I240" s="135"/>
      <c r="J240" s="135"/>
      <c r="K240" s="135"/>
      <c r="M240" s="131"/>
      <c r="N240" s="131"/>
      <c r="O240" s="131"/>
      <c r="P240" s="131"/>
      <c r="Q240" s="131"/>
      <c r="R240" s="131"/>
      <c r="S240" s="131"/>
      <c r="T240" s="131"/>
      <c r="U240" s="131"/>
      <c r="V240" s="131"/>
      <c r="W240" s="131"/>
      <c r="X240" s="131"/>
      <c r="Y240" s="131"/>
      <c r="Z240" s="131"/>
      <c r="AB240" s="142" t="e">
        <f t="shared" si="48"/>
        <v>#DIV/0!</v>
      </c>
      <c r="AC240" s="142" t="e">
        <f t="shared" si="49"/>
        <v>#DIV/0!</v>
      </c>
      <c r="AD240" s="6"/>
      <c r="AE240" s="88" t="e">
        <f t="shared" si="50"/>
        <v>#DIV/0!</v>
      </c>
      <c r="AF240" s="142" t="e">
        <f t="shared" si="51"/>
        <v>#DIV/0!</v>
      </c>
      <c r="AH240" s="12" t="e">
        <f t="shared" si="59"/>
        <v>#DIV/0!</v>
      </c>
      <c r="AI240" s="12" t="e">
        <f t="shared" si="60"/>
        <v>#DIV/0!</v>
      </c>
      <c r="AK240" s="409"/>
      <c r="AL240" s="409"/>
      <c r="AM240" s="409"/>
      <c r="AO240" s="177"/>
      <c r="AP240" s="177"/>
      <c r="AQ240" s="177"/>
      <c r="AR240" s="139"/>
      <c r="AS240" s="139"/>
      <c r="AT240" s="139"/>
      <c r="AU240" s="177"/>
      <c r="AV240" s="177"/>
      <c r="AX240" s="411">
        <f t="shared" si="52"/>
        <v>0</v>
      </c>
      <c r="AY240" s="80" t="str">
        <f t="shared" si="53"/>
        <v>OK</v>
      </c>
      <c r="BA240" s="94"/>
      <c r="BB240" s="291"/>
      <c r="BC240" s="94"/>
      <c r="BD240" s="229"/>
      <c r="BE240" s="356"/>
      <c r="BG240" s="6">
        <f t="shared" si="54"/>
        <v>0</v>
      </c>
      <c r="BH240" s="186" t="str">
        <f t="shared" si="55"/>
        <v>N/A</v>
      </c>
      <c r="BI240" s="6" t="str">
        <f t="shared" si="61"/>
        <v>N/A</v>
      </c>
      <c r="BJ240" t="e">
        <f t="shared" si="56"/>
        <v>#DIV/0!</v>
      </c>
      <c r="BL240" t="str">
        <f>IF(ISBLANK('A2a.  Modified URRT Worksheet 1'!$G$78)=TRUE, "N/A", IF(O240*(1+'A2a.  Modified URRT Worksheet 1'!$G$78)='A2. Rate Change &amp; Enrollment'!P240, "OK", "ERROR"))</f>
        <v>N/A</v>
      </c>
      <c r="BM240" t="str">
        <f>IF(ISBLANK('A2a.  Modified URRT Worksheet 1'!$G$79)=TRUE, "N/A", IF(P240*(1+'A2a.  Modified URRT Worksheet 1'!$G$79)='A2. Rate Change &amp; Enrollment'!Q240, "OK", "ERROR"))</f>
        <v>N/A</v>
      </c>
      <c r="BN240" t="str">
        <f>IF(ISBLANK('A2a.  Modified URRT Worksheet 1'!$G$80)=TRUE, "N/A", IF(Q240*(1+'A2a.  Modified URRT Worksheet 1'!$G$80)='A2. Rate Change &amp; Enrollment'!R240, "OK", "ERROR"))</f>
        <v>N/A</v>
      </c>
      <c r="BO240" t="str">
        <f>IF(ISBLANK('A2a.  Modified URRT Worksheet 1'!$G$81)=TRUE, "N/A", IF(R240*(1+'A2a.  Modified URRT Worksheet 1'!$G$81)='A2. Rate Change &amp; Enrollment'!S240, "OK", "ERROR"))</f>
        <v>N/A</v>
      </c>
      <c r="BP240" t="str">
        <f>IF(ISBLANK('A2a.  Modified URRT Worksheet 1'!$G$82)=TRUE, "N/A", IF(S240*(1+'A2a.  Modified URRT Worksheet 1'!$G$82)='A2. Rate Change &amp; Enrollment'!T240, "OK", "ERROR"))</f>
        <v>N/A</v>
      </c>
      <c r="BQ240" t="str">
        <f>IF(ISBLANK('A2a.  Modified URRT Worksheet 1'!$G$83)=TRUE, "N/A", IF(T240*(1+'A2a.  Modified URRT Worksheet 1'!$G$83)='A2. Rate Change &amp; Enrollment'!U240, "OK", "ERROR"))</f>
        <v>N/A</v>
      </c>
      <c r="BR240" t="str">
        <f>IF(ISBLANK('A2a.  Modified URRT Worksheet 1'!$G$84)=TRUE, "N/A", IF(U240*(1+'A2a.  Modified URRT Worksheet 1'!$G$84)='A2. Rate Change &amp; Enrollment'!V240, "OK", "ERROR"))</f>
        <v>N/A</v>
      </c>
      <c r="BS240" t="str">
        <f>IF(ISBLANK('A2a.  Modified URRT Worksheet 1'!$G$85)=TRUE, "N/A", IF(V240*(1+'A2a.  Modified URRT Worksheet 1'!$G$85)='A2. Rate Change &amp; Enrollment'!W240, "OK", "ERROR"))</f>
        <v>N/A</v>
      </c>
      <c r="BT240" t="str">
        <f>IF(ISBLANK('A2a.  Modified URRT Worksheet 1'!$G$86)=TRUE, "N/A", IF(W240*(1+'A2a.  Modified URRT Worksheet 1'!$G$86)='A2. Rate Change &amp; Enrollment'!X240, "OK", "ERROR"))</f>
        <v>N/A</v>
      </c>
      <c r="BU240" t="str">
        <f>IF(ISBLANK('A2a.  Modified URRT Worksheet 1'!$G$87)=TRUE, "N/A", IF(X240*(1+'A2a.  Modified URRT Worksheet 1'!$G$87)='A2. Rate Change &amp; Enrollment'!Y240, "OK", "ERROR"))</f>
        <v>N/A</v>
      </c>
      <c r="BV240" t="str">
        <f>IF(ISBLANK('A2a.  Modified URRT Worksheet 1'!$G$88)=TRUE, "N/A", IF(Y240*(1+'A2a.  Modified URRT Worksheet 1'!$G$88)='A2. Rate Change &amp; Enrollment'!Z240, "OK", "ERROR"))</f>
        <v>N/A</v>
      </c>
      <c r="BW240" t="str">
        <f t="shared" si="57"/>
        <v>OK</v>
      </c>
      <c r="BY240" s="412">
        <f t="shared" si="58"/>
        <v>0</v>
      </c>
    </row>
    <row r="241" spans="1:77" x14ac:dyDescent="0.35">
      <c r="A241" t="s">
        <v>431</v>
      </c>
      <c r="B241" s="98"/>
      <c r="C241" s="98"/>
      <c r="D241" s="98"/>
      <c r="E241" s="135"/>
      <c r="F241" s="135"/>
      <c r="G241" s="135"/>
      <c r="I241" s="135"/>
      <c r="J241" s="135"/>
      <c r="K241" s="135"/>
      <c r="M241" s="131"/>
      <c r="N241" s="131"/>
      <c r="O241" s="131"/>
      <c r="P241" s="131"/>
      <c r="Q241" s="131"/>
      <c r="R241" s="131"/>
      <c r="S241" s="131"/>
      <c r="T241" s="131"/>
      <c r="U241" s="131"/>
      <c r="V241" s="131"/>
      <c r="W241" s="131"/>
      <c r="X241" s="131"/>
      <c r="Y241" s="131"/>
      <c r="Z241" s="131"/>
      <c r="AB241" s="142" t="e">
        <f t="shared" si="48"/>
        <v>#DIV/0!</v>
      </c>
      <c r="AC241" s="142" t="e">
        <f t="shared" si="49"/>
        <v>#DIV/0!</v>
      </c>
      <c r="AD241" s="6"/>
      <c r="AE241" s="88" t="e">
        <f t="shared" si="50"/>
        <v>#DIV/0!</v>
      </c>
      <c r="AF241" s="142" t="e">
        <f t="shared" si="51"/>
        <v>#DIV/0!</v>
      </c>
      <c r="AH241" s="12" t="e">
        <f t="shared" si="59"/>
        <v>#DIV/0!</v>
      </c>
      <c r="AI241" s="12" t="e">
        <f t="shared" si="60"/>
        <v>#DIV/0!</v>
      </c>
      <c r="AK241" s="409"/>
      <c r="AL241" s="409"/>
      <c r="AM241" s="409"/>
      <c r="AO241" s="177"/>
      <c r="AP241" s="177"/>
      <c r="AQ241" s="177"/>
      <c r="AR241" s="139"/>
      <c r="AS241" s="139"/>
      <c r="AT241" s="139"/>
      <c r="AU241" s="177"/>
      <c r="AV241" s="177"/>
      <c r="AX241" s="411">
        <f t="shared" si="52"/>
        <v>0</v>
      </c>
      <c r="AY241" s="80" t="str">
        <f t="shared" si="53"/>
        <v>OK</v>
      </c>
      <c r="BA241" s="94"/>
      <c r="BB241" s="291"/>
      <c r="BC241" s="94"/>
      <c r="BD241" s="229"/>
      <c r="BE241" s="356"/>
      <c r="BG241" s="6">
        <f t="shared" si="54"/>
        <v>0</v>
      </c>
      <c r="BH241" s="186" t="str">
        <f t="shared" si="55"/>
        <v>N/A</v>
      </c>
      <c r="BI241" s="6" t="str">
        <f t="shared" si="61"/>
        <v>N/A</v>
      </c>
      <c r="BJ241" t="e">
        <f t="shared" si="56"/>
        <v>#DIV/0!</v>
      </c>
      <c r="BL241" t="str">
        <f>IF(ISBLANK('A2a.  Modified URRT Worksheet 1'!$G$78)=TRUE, "N/A", IF(O241*(1+'A2a.  Modified URRT Worksheet 1'!$G$78)='A2. Rate Change &amp; Enrollment'!P241, "OK", "ERROR"))</f>
        <v>N/A</v>
      </c>
      <c r="BM241" t="str">
        <f>IF(ISBLANK('A2a.  Modified URRT Worksheet 1'!$G$79)=TRUE, "N/A", IF(P241*(1+'A2a.  Modified URRT Worksheet 1'!$G$79)='A2. Rate Change &amp; Enrollment'!Q241, "OK", "ERROR"))</f>
        <v>N/A</v>
      </c>
      <c r="BN241" t="str">
        <f>IF(ISBLANK('A2a.  Modified URRT Worksheet 1'!$G$80)=TRUE, "N/A", IF(Q241*(1+'A2a.  Modified URRT Worksheet 1'!$G$80)='A2. Rate Change &amp; Enrollment'!R241, "OK", "ERROR"))</f>
        <v>N/A</v>
      </c>
      <c r="BO241" t="str">
        <f>IF(ISBLANK('A2a.  Modified URRT Worksheet 1'!$G$81)=TRUE, "N/A", IF(R241*(1+'A2a.  Modified URRT Worksheet 1'!$G$81)='A2. Rate Change &amp; Enrollment'!S241, "OK", "ERROR"))</f>
        <v>N/A</v>
      </c>
      <c r="BP241" t="str">
        <f>IF(ISBLANK('A2a.  Modified URRT Worksheet 1'!$G$82)=TRUE, "N/A", IF(S241*(1+'A2a.  Modified URRT Worksheet 1'!$G$82)='A2. Rate Change &amp; Enrollment'!T241, "OK", "ERROR"))</f>
        <v>N/A</v>
      </c>
      <c r="BQ241" t="str">
        <f>IF(ISBLANK('A2a.  Modified URRT Worksheet 1'!$G$83)=TRUE, "N/A", IF(T241*(1+'A2a.  Modified URRT Worksheet 1'!$G$83)='A2. Rate Change &amp; Enrollment'!U241, "OK", "ERROR"))</f>
        <v>N/A</v>
      </c>
      <c r="BR241" t="str">
        <f>IF(ISBLANK('A2a.  Modified URRT Worksheet 1'!$G$84)=TRUE, "N/A", IF(U241*(1+'A2a.  Modified URRT Worksheet 1'!$G$84)='A2. Rate Change &amp; Enrollment'!V241, "OK", "ERROR"))</f>
        <v>N/A</v>
      </c>
      <c r="BS241" t="str">
        <f>IF(ISBLANK('A2a.  Modified URRT Worksheet 1'!$G$85)=TRUE, "N/A", IF(V241*(1+'A2a.  Modified URRT Worksheet 1'!$G$85)='A2. Rate Change &amp; Enrollment'!W241, "OK", "ERROR"))</f>
        <v>N/A</v>
      </c>
      <c r="BT241" t="str">
        <f>IF(ISBLANK('A2a.  Modified URRT Worksheet 1'!$G$86)=TRUE, "N/A", IF(W241*(1+'A2a.  Modified URRT Worksheet 1'!$G$86)='A2. Rate Change &amp; Enrollment'!X241, "OK", "ERROR"))</f>
        <v>N/A</v>
      </c>
      <c r="BU241" t="str">
        <f>IF(ISBLANK('A2a.  Modified URRT Worksheet 1'!$G$87)=TRUE, "N/A", IF(X241*(1+'A2a.  Modified URRT Worksheet 1'!$G$87)='A2. Rate Change &amp; Enrollment'!Y241, "OK", "ERROR"))</f>
        <v>N/A</v>
      </c>
      <c r="BV241" t="str">
        <f>IF(ISBLANK('A2a.  Modified URRT Worksheet 1'!$G$88)=TRUE, "N/A", IF(Y241*(1+'A2a.  Modified URRT Worksheet 1'!$G$88)='A2. Rate Change &amp; Enrollment'!Z241, "OK", "ERROR"))</f>
        <v>N/A</v>
      </c>
      <c r="BW241" t="str">
        <f t="shared" si="57"/>
        <v>OK</v>
      </c>
      <c r="BY241" s="412">
        <f t="shared" si="58"/>
        <v>0</v>
      </c>
    </row>
    <row r="242" spans="1:77" x14ac:dyDescent="0.35">
      <c r="A242" t="s">
        <v>432</v>
      </c>
      <c r="B242" s="98"/>
      <c r="C242" s="98"/>
      <c r="D242" s="98"/>
      <c r="E242" s="135"/>
      <c r="F242" s="135"/>
      <c r="G242" s="135"/>
      <c r="I242" s="135"/>
      <c r="J242" s="135"/>
      <c r="K242" s="135"/>
      <c r="M242" s="131"/>
      <c r="N242" s="131"/>
      <c r="O242" s="131"/>
      <c r="P242" s="131"/>
      <c r="Q242" s="131"/>
      <c r="R242" s="131"/>
      <c r="S242" s="131"/>
      <c r="T242" s="131"/>
      <c r="U242" s="131"/>
      <c r="V242" s="131"/>
      <c r="W242" s="131"/>
      <c r="X242" s="131"/>
      <c r="Y242" s="131"/>
      <c r="Z242" s="131"/>
      <c r="AB242" s="142" t="e">
        <f t="shared" si="48"/>
        <v>#DIV/0!</v>
      </c>
      <c r="AC242" s="142" t="e">
        <f t="shared" si="49"/>
        <v>#DIV/0!</v>
      </c>
      <c r="AD242" s="6"/>
      <c r="AE242" s="88" t="e">
        <f t="shared" si="50"/>
        <v>#DIV/0!</v>
      </c>
      <c r="AF242" s="142" t="e">
        <f t="shared" si="51"/>
        <v>#DIV/0!</v>
      </c>
      <c r="AH242" s="12" t="e">
        <f t="shared" si="59"/>
        <v>#DIV/0!</v>
      </c>
      <c r="AI242" s="12" t="e">
        <f t="shared" si="60"/>
        <v>#DIV/0!</v>
      </c>
      <c r="AK242" s="409"/>
      <c r="AL242" s="409"/>
      <c r="AM242" s="409"/>
      <c r="AO242" s="177"/>
      <c r="AP242" s="177"/>
      <c r="AQ242" s="177"/>
      <c r="AR242" s="139"/>
      <c r="AS242" s="139"/>
      <c r="AT242" s="139"/>
      <c r="AU242" s="177"/>
      <c r="AV242" s="177"/>
      <c r="AX242" s="411">
        <f t="shared" si="52"/>
        <v>0</v>
      </c>
      <c r="AY242" s="80" t="str">
        <f t="shared" si="53"/>
        <v>OK</v>
      </c>
      <c r="BA242" s="94"/>
      <c r="BB242" s="291"/>
      <c r="BC242" s="94"/>
      <c r="BD242" s="229"/>
      <c r="BE242" s="356"/>
      <c r="BG242" s="6">
        <f t="shared" si="54"/>
        <v>0</v>
      </c>
      <c r="BH242" s="186" t="str">
        <f t="shared" si="55"/>
        <v>N/A</v>
      </c>
      <c r="BI242" s="6" t="str">
        <f t="shared" si="61"/>
        <v>N/A</v>
      </c>
      <c r="BJ242" t="e">
        <f t="shared" si="56"/>
        <v>#DIV/0!</v>
      </c>
      <c r="BL242" t="str">
        <f>IF(ISBLANK('A2a.  Modified URRT Worksheet 1'!$G$78)=TRUE, "N/A", IF(O242*(1+'A2a.  Modified URRT Worksheet 1'!$G$78)='A2. Rate Change &amp; Enrollment'!P242, "OK", "ERROR"))</f>
        <v>N/A</v>
      </c>
      <c r="BM242" t="str">
        <f>IF(ISBLANK('A2a.  Modified URRT Worksheet 1'!$G$79)=TRUE, "N/A", IF(P242*(1+'A2a.  Modified URRT Worksheet 1'!$G$79)='A2. Rate Change &amp; Enrollment'!Q242, "OK", "ERROR"))</f>
        <v>N/A</v>
      </c>
      <c r="BN242" t="str">
        <f>IF(ISBLANK('A2a.  Modified URRT Worksheet 1'!$G$80)=TRUE, "N/A", IF(Q242*(1+'A2a.  Modified URRT Worksheet 1'!$G$80)='A2. Rate Change &amp; Enrollment'!R242, "OK", "ERROR"))</f>
        <v>N/A</v>
      </c>
      <c r="BO242" t="str">
        <f>IF(ISBLANK('A2a.  Modified URRT Worksheet 1'!$G$81)=TRUE, "N/A", IF(R242*(1+'A2a.  Modified URRT Worksheet 1'!$G$81)='A2. Rate Change &amp; Enrollment'!S242, "OK", "ERROR"))</f>
        <v>N/A</v>
      </c>
      <c r="BP242" t="str">
        <f>IF(ISBLANK('A2a.  Modified URRT Worksheet 1'!$G$82)=TRUE, "N/A", IF(S242*(1+'A2a.  Modified URRT Worksheet 1'!$G$82)='A2. Rate Change &amp; Enrollment'!T242, "OK", "ERROR"))</f>
        <v>N/A</v>
      </c>
      <c r="BQ242" t="str">
        <f>IF(ISBLANK('A2a.  Modified URRT Worksheet 1'!$G$83)=TRUE, "N/A", IF(T242*(1+'A2a.  Modified URRT Worksheet 1'!$G$83)='A2. Rate Change &amp; Enrollment'!U242, "OK", "ERROR"))</f>
        <v>N/A</v>
      </c>
      <c r="BR242" t="str">
        <f>IF(ISBLANK('A2a.  Modified URRT Worksheet 1'!$G$84)=TRUE, "N/A", IF(U242*(1+'A2a.  Modified URRT Worksheet 1'!$G$84)='A2. Rate Change &amp; Enrollment'!V242, "OK", "ERROR"))</f>
        <v>N/A</v>
      </c>
      <c r="BS242" t="str">
        <f>IF(ISBLANK('A2a.  Modified URRT Worksheet 1'!$G$85)=TRUE, "N/A", IF(V242*(1+'A2a.  Modified URRT Worksheet 1'!$G$85)='A2. Rate Change &amp; Enrollment'!W242, "OK", "ERROR"))</f>
        <v>N/A</v>
      </c>
      <c r="BT242" t="str">
        <f>IF(ISBLANK('A2a.  Modified URRT Worksheet 1'!$G$86)=TRUE, "N/A", IF(W242*(1+'A2a.  Modified URRT Worksheet 1'!$G$86)='A2. Rate Change &amp; Enrollment'!X242, "OK", "ERROR"))</f>
        <v>N/A</v>
      </c>
      <c r="BU242" t="str">
        <f>IF(ISBLANK('A2a.  Modified URRT Worksheet 1'!$G$87)=TRUE, "N/A", IF(X242*(1+'A2a.  Modified URRT Worksheet 1'!$G$87)='A2. Rate Change &amp; Enrollment'!Y242, "OK", "ERROR"))</f>
        <v>N/A</v>
      </c>
      <c r="BV242" t="str">
        <f>IF(ISBLANK('A2a.  Modified URRT Worksheet 1'!$G$88)=TRUE, "N/A", IF(Y242*(1+'A2a.  Modified URRT Worksheet 1'!$G$88)='A2. Rate Change &amp; Enrollment'!Z242, "OK", "ERROR"))</f>
        <v>N/A</v>
      </c>
      <c r="BW242" t="str">
        <f t="shared" si="57"/>
        <v>OK</v>
      </c>
      <c r="BY242" s="412">
        <f t="shared" si="58"/>
        <v>0</v>
      </c>
    </row>
    <row r="243" spans="1:77" x14ac:dyDescent="0.35">
      <c r="A243" t="s">
        <v>433</v>
      </c>
      <c r="B243" s="98"/>
      <c r="C243" s="98"/>
      <c r="D243" s="98"/>
      <c r="E243" s="135"/>
      <c r="F243" s="135"/>
      <c r="G243" s="135"/>
      <c r="I243" s="135"/>
      <c r="J243" s="135"/>
      <c r="K243" s="135"/>
      <c r="M243" s="131"/>
      <c r="N243" s="131"/>
      <c r="O243" s="131"/>
      <c r="P243" s="131"/>
      <c r="Q243" s="131"/>
      <c r="R243" s="131"/>
      <c r="S243" s="131"/>
      <c r="T243" s="131"/>
      <c r="U243" s="131"/>
      <c r="V243" s="131"/>
      <c r="W243" s="131"/>
      <c r="X243" s="131"/>
      <c r="Y243" s="131"/>
      <c r="Z243" s="131"/>
      <c r="AB243" s="142" t="e">
        <f t="shared" si="48"/>
        <v>#DIV/0!</v>
      </c>
      <c r="AC243" s="142" t="e">
        <f t="shared" si="49"/>
        <v>#DIV/0!</v>
      </c>
      <c r="AD243" s="6"/>
      <c r="AE243" s="88" t="e">
        <f t="shared" si="50"/>
        <v>#DIV/0!</v>
      </c>
      <c r="AF243" s="142" t="e">
        <f t="shared" si="51"/>
        <v>#DIV/0!</v>
      </c>
      <c r="AH243" s="12" t="e">
        <f t="shared" si="59"/>
        <v>#DIV/0!</v>
      </c>
      <c r="AI243" s="12" t="e">
        <f t="shared" si="60"/>
        <v>#DIV/0!</v>
      </c>
      <c r="AK243" s="409"/>
      <c r="AL243" s="409"/>
      <c r="AM243" s="409"/>
      <c r="AO243" s="177"/>
      <c r="AP243" s="177"/>
      <c r="AQ243" s="177"/>
      <c r="AR243" s="139"/>
      <c r="AS243" s="139"/>
      <c r="AT243" s="139"/>
      <c r="AU243" s="177"/>
      <c r="AV243" s="177"/>
      <c r="AX243" s="411">
        <f t="shared" si="52"/>
        <v>0</v>
      </c>
      <c r="AY243" s="80" t="str">
        <f t="shared" si="53"/>
        <v>OK</v>
      </c>
      <c r="BA243" s="94"/>
      <c r="BB243" s="291"/>
      <c r="BC243" s="94"/>
      <c r="BD243" s="229"/>
      <c r="BE243" s="356"/>
      <c r="BG243" s="6">
        <f t="shared" si="54"/>
        <v>0</v>
      </c>
      <c r="BH243" s="186" t="str">
        <f t="shared" si="55"/>
        <v>N/A</v>
      </c>
      <c r="BI243" s="6" t="str">
        <f t="shared" si="61"/>
        <v>N/A</v>
      </c>
      <c r="BJ243" t="e">
        <f t="shared" si="56"/>
        <v>#DIV/0!</v>
      </c>
      <c r="BL243" t="str">
        <f>IF(ISBLANK('A2a.  Modified URRT Worksheet 1'!$G$78)=TRUE, "N/A", IF(O243*(1+'A2a.  Modified URRT Worksheet 1'!$G$78)='A2. Rate Change &amp; Enrollment'!P243, "OK", "ERROR"))</f>
        <v>N/A</v>
      </c>
      <c r="BM243" t="str">
        <f>IF(ISBLANK('A2a.  Modified URRT Worksheet 1'!$G$79)=TRUE, "N/A", IF(P243*(1+'A2a.  Modified URRT Worksheet 1'!$G$79)='A2. Rate Change &amp; Enrollment'!Q243, "OK", "ERROR"))</f>
        <v>N/A</v>
      </c>
      <c r="BN243" t="str">
        <f>IF(ISBLANK('A2a.  Modified URRT Worksheet 1'!$G$80)=TRUE, "N/A", IF(Q243*(1+'A2a.  Modified URRT Worksheet 1'!$G$80)='A2. Rate Change &amp; Enrollment'!R243, "OK", "ERROR"))</f>
        <v>N/A</v>
      </c>
      <c r="BO243" t="str">
        <f>IF(ISBLANK('A2a.  Modified URRT Worksheet 1'!$G$81)=TRUE, "N/A", IF(R243*(1+'A2a.  Modified URRT Worksheet 1'!$G$81)='A2. Rate Change &amp; Enrollment'!S243, "OK", "ERROR"))</f>
        <v>N/A</v>
      </c>
      <c r="BP243" t="str">
        <f>IF(ISBLANK('A2a.  Modified URRT Worksheet 1'!$G$82)=TRUE, "N/A", IF(S243*(1+'A2a.  Modified URRT Worksheet 1'!$G$82)='A2. Rate Change &amp; Enrollment'!T243, "OK", "ERROR"))</f>
        <v>N/A</v>
      </c>
      <c r="BQ243" t="str">
        <f>IF(ISBLANK('A2a.  Modified URRT Worksheet 1'!$G$83)=TRUE, "N/A", IF(T243*(1+'A2a.  Modified URRT Worksheet 1'!$G$83)='A2. Rate Change &amp; Enrollment'!U243, "OK", "ERROR"))</f>
        <v>N/A</v>
      </c>
      <c r="BR243" t="str">
        <f>IF(ISBLANK('A2a.  Modified URRT Worksheet 1'!$G$84)=TRUE, "N/A", IF(U243*(1+'A2a.  Modified URRT Worksheet 1'!$G$84)='A2. Rate Change &amp; Enrollment'!V243, "OK", "ERROR"))</f>
        <v>N/A</v>
      </c>
      <c r="BS243" t="str">
        <f>IF(ISBLANK('A2a.  Modified URRT Worksheet 1'!$G$85)=TRUE, "N/A", IF(V243*(1+'A2a.  Modified URRT Worksheet 1'!$G$85)='A2. Rate Change &amp; Enrollment'!W243, "OK", "ERROR"))</f>
        <v>N/A</v>
      </c>
      <c r="BT243" t="str">
        <f>IF(ISBLANK('A2a.  Modified URRT Worksheet 1'!$G$86)=TRUE, "N/A", IF(W243*(1+'A2a.  Modified URRT Worksheet 1'!$G$86)='A2. Rate Change &amp; Enrollment'!X243, "OK", "ERROR"))</f>
        <v>N/A</v>
      </c>
      <c r="BU243" t="str">
        <f>IF(ISBLANK('A2a.  Modified URRT Worksheet 1'!$G$87)=TRUE, "N/A", IF(X243*(1+'A2a.  Modified URRT Worksheet 1'!$G$87)='A2. Rate Change &amp; Enrollment'!Y243, "OK", "ERROR"))</f>
        <v>N/A</v>
      </c>
      <c r="BV243" t="str">
        <f>IF(ISBLANK('A2a.  Modified URRT Worksheet 1'!$G$88)=TRUE, "N/A", IF(Y243*(1+'A2a.  Modified URRT Worksheet 1'!$G$88)='A2. Rate Change &amp; Enrollment'!Z243, "OK", "ERROR"))</f>
        <v>N/A</v>
      </c>
      <c r="BW243" t="str">
        <f t="shared" si="57"/>
        <v>OK</v>
      </c>
      <c r="BY243" s="412">
        <f t="shared" si="58"/>
        <v>0</v>
      </c>
    </row>
    <row r="244" spans="1:77" x14ac:dyDescent="0.35">
      <c r="A244" t="s">
        <v>434</v>
      </c>
      <c r="B244" s="98"/>
      <c r="C244" s="98"/>
      <c r="D244" s="98"/>
      <c r="E244" s="135"/>
      <c r="F244" s="135"/>
      <c r="G244" s="135"/>
      <c r="I244" s="135"/>
      <c r="J244" s="135"/>
      <c r="K244" s="135"/>
      <c r="M244" s="131"/>
      <c r="N244" s="131"/>
      <c r="O244" s="131"/>
      <c r="P244" s="131"/>
      <c r="Q244" s="131"/>
      <c r="R244" s="131"/>
      <c r="S244" s="131"/>
      <c r="T244" s="131"/>
      <c r="U244" s="131"/>
      <c r="V244" s="131"/>
      <c r="W244" s="131"/>
      <c r="X244" s="131"/>
      <c r="Y244" s="131"/>
      <c r="Z244" s="131"/>
      <c r="AB244" s="142" t="e">
        <f t="shared" si="48"/>
        <v>#DIV/0!</v>
      </c>
      <c r="AC244" s="142" t="e">
        <f t="shared" si="49"/>
        <v>#DIV/0!</v>
      </c>
      <c r="AD244" s="6"/>
      <c r="AE244" s="88" t="e">
        <f t="shared" si="50"/>
        <v>#DIV/0!</v>
      </c>
      <c r="AF244" s="142" t="e">
        <f t="shared" si="51"/>
        <v>#DIV/0!</v>
      </c>
      <c r="AH244" s="12" t="e">
        <f t="shared" si="59"/>
        <v>#DIV/0!</v>
      </c>
      <c r="AI244" s="12" t="e">
        <f t="shared" si="60"/>
        <v>#DIV/0!</v>
      </c>
      <c r="AK244" s="409"/>
      <c r="AL244" s="409"/>
      <c r="AM244" s="409"/>
      <c r="AO244" s="177"/>
      <c r="AP244" s="177"/>
      <c r="AQ244" s="177"/>
      <c r="AR244" s="139"/>
      <c r="AS244" s="139"/>
      <c r="AT244" s="139"/>
      <c r="AU244" s="177"/>
      <c r="AV244" s="177"/>
      <c r="AX244" s="411">
        <f t="shared" si="52"/>
        <v>0</v>
      </c>
      <c r="AY244" s="80" t="str">
        <f t="shared" si="53"/>
        <v>OK</v>
      </c>
      <c r="BA244" s="94"/>
      <c r="BB244" s="291"/>
      <c r="BC244" s="94"/>
      <c r="BD244" s="229"/>
      <c r="BE244" s="356"/>
      <c r="BG244" s="6">
        <f t="shared" si="54"/>
        <v>0</v>
      </c>
      <c r="BH244" s="186" t="str">
        <f t="shared" si="55"/>
        <v>N/A</v>
      </c>
      <c r="BI244" s="6" t="str">
        <f t="shared" si="61"/>
        <v>N/A</v>
      </c>
      <c r="BJ244" t="e">
        <f t="shared" si="56"/>
        <v>#DIV/0!</v>
      </c>
      <c r="BL244" t="str">
        <f>IF(ISBLANK('A2a.  Modified URRT Worksheet 1'!$G$78)=TRUE, "N/A", IF(O244*(1+'A2a.  Modified URRT Worksheet 1'!$G$78)='A2. Rate Change &amp; Enrollment'!P244, "OK", "ERROR"))</f>
        <v>N/A</v>
      </c>
      <c r="BM244" t="str">
        <f>IF(ISBLANK('A2a.  Modified URRT Worksheet 1'!$G$79)=TRUE, "N/A", IF(P244*(1+'A2a.  Modified URRT Worksheet 1'!$G$79)='A2. Rate Change &amp; Enrollment'!Q244, "OK", "ERROR"))</f>
        <v>N/A</v>
      </c>
      <c r="BN244" t="str">
        <f>IF(ISBLANK('A2a.  Modified URRT Worksheet 1'!$G$80)=TRUE, "N/A", IF(Q244*(1+'A2a.  Modified URRT Worksheet 1'!$G$80)='A2. Rate Change &amp; Enrollment'!R244, "OK", "ERROR"))</f>
        <v>N/A</v>
      </c>
      <c r="BO244" t="str">
        <f>IF(ISBLANK('A2a.  Modified URRT Worksheet 1'!$G$81)=TRUE, "N/A", IF(R244*(1+'A2a.  Modified URRT Worksheet 1'!$G$81)='A2. Rate Change &amp; Enrollment'!S244, "OK", "ERROR"))</f>
        <v>N/A</v>
      </c>
      <c r="BP244" t="str">
        <f>IF(ISBLANK('A2a.  Modified URRT Worksheet 1'!$G$82)=TRUE, "N/A", IF(S244*(1+'A2a.  Modified URRT Worksheet 1'!$G$82)='A2. Rate Change &amp; Enrollment'!T244, "OK", "ERROR"))</f>
        <v>N/A</v>
      </c>
      <c r="BQ244" t="str">
        <f>IF(ISBLANK('A2a.  Modified URRT Worksheet 1'!$G$83)=TRUE, "N/A", IF(T244*(1+'A2a.  Modified URRT Worksheet 1'!$G$83)='A2. Rate Change &amp; Enrollment'!U244, "OK", "ERROR"))</f>
        <v>N/A</v>
      </c>
      <c r="BR244" t="str">
        <f>IF(ISBLANK('A2a.  Modified URRT Worksheet 1'!$G$84)=TRUE, "N/A", IF(U244*(1+'A2a.  Modified URRT Worksheet 1'!$G$84)='A2. Rate Change &amp; Enrollment'!V244, "OK", "ERROR"))</f>
        <v>N/A</v>
      </c>
      <c r="BS244" t="str">
        <f>IF(ISBLANK('A2a.  Modified URRT Worksheet 1'!$G$85)=TRUE, "N/A", IF(V244*(1+'A2a.  Modified URRT Worksheet 1'!$G$85)='A2. Rate Change &amp; Enrollment'!W244, "OK", "ERROR"))</f>
        <v>N/A</v>
      </c>
      <c r="BT244" t="str">
        <f>IF(ISBLANK('A2a.  Modified URRT Worksheet 1'!$G$86)=TRUE, "N/A", IF(W244*(1+'A2a.  Modified URRT Worksheet 1'!$G$86)='A2. Rate Change &amp; Enrollment'!X244, "OK", "ERROR"))</f>
        <v>N/A</v>
      </c>
      <c r="BU244" t="str">
        <f>IF(ISBLANK('A2a.  Modified URRT Worksheet 1'!$G$87)=TRUE, "N/A", IF(X244*(1+'A2a.  Modified URRT Worksheet 1'!$G$87)='A2. Rate Change &amp; Enrollment'!Y244, "OK", "ERROR"))</f>
        <v>N/A</v>
      </c>
      <c r="BV244" t="str">
        <f>IF(ISBLANK('A2a.  Modified URRT Worksheet 1'!$G$88)=TRUE, "N/A", IF(Y244*(1+'A2a.  Modified URRT Worksheet 1'!$G$88)='A2. Rate Change &amp; Enrollment'!Z244, "OK", "ERROR"))</f>
        <v>N/A</v>
      </c>
      <c r="BW244" t="str">
        <f t="shared" si="57"/>
        <v>OK</v>
      </c>
      <c r="BY244" s="412">
        <f t="shared" si="58"/>
        <v>0</v>
      </c>
    </row>
    <row r="245" spans="1:77" x14ac:dyDescent="0.35">
      <c r="A245" t="s">
        <v>435</v>
      </c>
      <c r="B245" s="98"/>
      <c r="C245" s="98"/>
      <c r="D245" s="98"/>
      <c r="E245" s="135"/>
      <c r="F245" s="135"/>
      <c r="G245" s="135"/>
      <c r="I245" s="135"/>
      <c r="J245" s="135"/>
      <c r="K245" s="135"/>
      <c r="M245" s="131"/>
      <c r="N245" s="131"/>
      <c r="O245" s="131"/>
      <c r="P245" s="131"/>
      <c r="Q245" s="131"/>
      <c r="R245" s="131"/>
      <c r="S245" s="131"/>
      <c r="T245" s="131"/>
      <c r="U245" s="131"/>
      <c r="V245" s="131"/>
      <c r="W245" s="131"/>
      <c r="X245" s="131"/>
      <c r="Y245" s="131"/>
      <c r="Z245" s="131"/>
      <c r="AB245" s="142" t="e">
        <f t="shared" si="48"/>
        <v>#DIV/0!</v>
      </c>
      <c r="AC245" s="142" t="e">
        <f t="shared" si="49"/>
        <v>#DIV/0!</v>
      </c>
      <c r="AD245" s="6"/>
      <c r="AE245" s="88" t="e">
        <f t="shared" si="50"/>
        <v>#DIV/0!</v>
      </c>
      <c r="AF245" s="142" t="e">
        <f t="shared" si="51"/>
        <v>#DIV/0!</v>
      </c>
      <c r="AH245" s="12" t="e">
        <f t="shared" si="59"/>
        <v>#DIV/0!</v>
      </c>
      <c r="AI245" s="12" t="e">
        <f t="shared" si="60"/>
        <v>#DIV/0!</v>
      </c>
      <c r="AK245" s="409"/>
      <c r="AL245" s="409"/>
      <c r="AM245" s="409"/>
      <c r="AO245" s="177"/>
      <c r="AP245" s="177"/>
      <c r="AQ245" s="177"/>
      <c r="AR245" s="139"/>
      <c r="AS245" s="139"/>
      <c r="AT245" s="139"/>
      <c r="AU245" s="177"/>
      <c r="AV245" s="177"/>
      <c r="AX245" s="411">
        <f t="shared" si="52"/>
        <v>0</v>
      </c>
      <c r="AY245" s="80" t="str">
        <f t="shared" si="53"/>
        <v>OK</v>
      </c>
      <c r="BA245" s="94"/>
      <c r="BB245" s="291"/>
      <c r="BC245" s="94"/>
      <c r="BD245" s="229"/>
      <c r="BE245" s="356"/>
      <c r="BG245" s="6">
        <f t="shared" si="54"/>
        <v>0</v>
      </c>
      <c r="BH245" s="186" t="str">
        <f t="shared" si="55"/>
        <v>N/A</v>
      </c>
      <c r="BI245" s="6" t="str">
        <f t="shared" si="61"/>
        <v>N/A</v>
      </c>
      <c r="BJ245" t="e">
        <f t="shared" si="56"/>
        <v>#DIV/0!</v>
      </c>
      <c r="BL245" t="str">
        <f>IF(ISBLANK('A2a.  Modified URRT Worksheet 1'!$G$78)=TRUE, "N/A", IF(O245*(1+'A2a.  Modified URRT Worksheet 1'!$G$78)='A2. Rate Change &amp; Enrollment'!P245, "OK", "ERROR"))</f>
        <v>N/A</v>
      </c>
      <c r="BM245" t="str">
        <f>IF(ISBLANK('A2a.  Modified URRT Worksheet 1'!$G$79)=TRUE, "N/A", IF(P245*(1+'A2a.  Modified URRT Worksheet 1'!$G$79)='A2. Rate Change &amp; Enrollment'!Q245, "OK", "ERROR"))</f>
        <v>N/A</v>
      </c>
      <c r="BN245" t="str">
        <f>IF(ISBLANK('A2a.  Modified URRT Worksheet 1'!$G$80)=TRUE, "N/A", IF(Q245*(1+'A2a.  Modified URRT Worksheet 1'!$G$80)='A2. Rate Change &amp; Enrollment'!R245, "OK", "ERROR"))</f>
        <v>N/A</v>
      </c>
      <c r="BO245" t="str">
        <f>IF(ISBLANK('A2a.  Modified URRT Worksheet 1'!$G$81)=TRUE, "N/A", IF(R245*(1+'A2a.  Modified URRT Worksheet 1'!$G$81)='A2. Rate Change &amp; Enrollment'!S245, "OK", "ERROR"))</f>
        <v>N/A</v>
      </c>
      <c r="BP245" t="str">
        <f>IF(ISBLANK('A2a.  Modified URRT Worksheet 1'!$G$82)=TRUE, "N/A", IF(S245*(1+'A2a.  Modified URRT Worksheet 1'!$G$82)='A2. Rate Change &amp; Enrollment'!T245, "OK", "ERROR"))</f>
        <v>N/A</v>
      </c>
      <c r="BQ245" t="str">
        <f>IF(ISBLANK('A2a.  Modified URRT Worksheet 1'!$G$83)=TRUE, "N/A", IF(T245*(1+'A2a.  Modified URRT Worksheet 1'!$G$83)='A2. Rate Change &amp; Enrollment'!U245, "OK", "ERROR"))</f>
        <v>N/A</v>
      </c>
      <c r="BR245" t="str">
        <f>IF(ISBLANK('A2a.  Modified URRT Worksheet 1'!$G$84)=TRUE, "N/A", IF(U245*(1+'A2a.  Modified URRT Worksheet 1'!$G$84)='A2. Rate Change &amp; Enrollment'!V245, "OK", "ERROR"))</f>
        <v>N/A</v>
      </c>
      <c r="BS245" t="str">
        <f>IF(ISBLANK('A2a.  Modified URRT Worksheet 1'!$G$85)=TRUE, "N/A", IF(V245*(1+'A2a.  Modified URRT Worksheet 1'!$G$85)='A2. Rate Change &amp; Enrollment'!W245, "OK", "ERROR"))</f>
        <v>N/A</v>
      </c>
      <c r="BT245" t="str">
        <f>IF(ISBLANK('A2a.  Modified URRT Worksheet 1'!$G$86)=TRUE, "N/A", IF(W245*(1+'A2a.  Modified URRT Worksheet 1'!$G$86)='A2. Rate Change &amp; Enrollment'!X245, "OK", "ERROR"))</f>
        <v>N/A</v>
      </c>
      <c r="BU245" t="str">
        <f>IF(ISBLANK('A2a.  Modified URRT Worksheet 1'!$G$87)=TRUE, "N/A", IF(X245*(1+'A2a.  Modified URRT Worksheet 1'!$G$87)='A2. Rate Change &amp; Enrollment'!Y245, "OK", "ERROR"))</f>
        <v>N/A</v>
      </c>
      <c r="BV245" t="str">
        <f>IF(ISBLANK('A2a.  Modified URRT Worksheet 1'!$G$88)=TRUE, "N/A", IF(Y245*(1+'A2a.  Modified URRT Worksheet 1'!$G$88)='A2. Rate Change &amp; Enrollment'!Z245, "OK", "ERROR"))</f>
        <v>N/A</v>
      </c>
      <c r="BW245" t="str">
        <f t="shared" si="57"/>
        <v>OK</v>
      </c>
      <c r="BY245" s="412">
        <f t="shared" si="58"/>
        <v>0</v>
      </c>
    </row>
    <row r="246" spans="1:77" x14ac:dyDescent="0.35">
      <c r="A246" t="s">
        <v>436</v>
      </c>
      <c r="B246" s="98"/>
      <c r="C246" s="98"/>
      <c r="D246" s="98"/>
      <c r="E246" s="135"/>
      <c r="F246" s="135"/>
      <c r="G246" s="135"/>
      <c r="I246" s="135"/>
      <c r="J246" s="135"/>
      <c r="K246" s="135"/>
      <c r="M246" s="131"/>
      <c r="N246" s="131"/>
      <c r="O246" s="131"/>
      <c r="P246" s="131"/>
      <c r="Q246" s="131"/>
      <c r="R246" s="131"/>
      <c r="S246" s="131"/>
      <c r="T246" s="131"/>
      <c r="U246" s="131"/>
      <c r="V246" s="131"/>
      <c r="W246" s="131"/>
      <c r="X246" s="131"/>
      <c r="Y246" s="131"/>
      <c r="Z246" s="131"/>
      <c r="AB246" s="142" t="e">
        <f t="shared" si="48"/>
        <v>#DIV/0!</v>
      </c>
      <c r="AC246" s="142" t="e">
        <f t="shared" si="49"/>
        <v>#DIV/0!</v>
      </c>
      <c r="AD246" s="6"/>
      <c r="AE246" s="88" t="e">
        <f t="shared" si="50"/>
        <v>#DIV/0!</v>
      </c>
      <c r="AF246" s="142" t="e">
        <f t="shared" si="51"/>
        <v>#DIV/0!</v>
      </c>
      <c r="AH246" s="12" t="e">
        <f t="shared" si="59"/>
        <v>#DIV/0!</v>
      </c>
      <c r="AI246" s="12" t="e">
        <f t="shared" si="60"/>
        <v>#DIV/0!</v>
      </c>
      <c r="AK246" s="409"/>
      <c r="AL246" s="409"/>
      <c r="AM246" s="409"/>
      <c r="AO246" s="177"/>
      <c r="AP246" s="177"/>
      <c r="AQ246" s="177"/>
      <c r="AR246" s="139"/>
      <c r="AS246" s="139"/>
      <c r="AT246" s="139"/>
      <c r="AU246" s="177"/>
      <c r="AV246" s="177"/>
      <c r="AX246" s="411">
        <f t="shared" si="52"/>
        <v>0</v>
      </c>
      <c r="AY246" s="80" t="str">
        <f t="shared" si="53"/>
        <v>OK</v>
      </c>
      <c r="BA246" s="94"/>
      <c r="BB246" s="291"/>
      <c r="BC246" s="94"/>
      <c r="BD246" s="229"/>
      <c r="BE246" s="356"/>
      <c r="BG246" s="6">
        <f t="shared" si="54"/>
        <v>0</v>
      </c>
      <c r="BH246" s="186" t="str">
        <f t="shared" si="55"/>
        <v>N/A</v>
      </c>
      <c r="BI246" s="6" t="str">
        <f t="shared" si="61"/>
        <v>N/A</v>
      </c>
      <c r="BJ246" t="e">
        <f t="shared" si="56"/>
        <v>#DIV/0!</v>
      </c>
      <c r="BL246" t="str">
        <f>IF(ISBLANK('A2a.  Modified URRT Worksheet 1'!$G$78)=TRUE, "N/A", IF(O246*(1+'A2a.  Modified URRT Worksheet 1'!$G$78)='A2. Rate Change &amp; Enrollment'!P246, "OK", "ERROR"))</f>
        <v>N/A</v>
      </c>
      <c r="BM246" t="str">
        <f>IF(ISBLANK('A2a.  Modified URRT Worksheet 1'!$G$79)=TRUE, "N/A", IF(P246*(1+'A2a.  Modified URRT Worksheet 1'!$G$79)='A2. Rate Change &amp; Enrollment'!Q246, "OK", "ERROR"))</f>
        <v>N/A</v>
      </c>
      <c r="BN246" t="str">
        <f>IF(ISBLANK('A2a.  Modified URRT Worksheet 1'!$G$80)=TRUE, "N/A", IF(Q246*(1+'A2a.  Modified URRT Worksheet 1'!$G$80)='A2. Rate Change &amp; Enrollment'!R246, "OK", "ERROR"))</f>
        <v>N/A</v>
      </c>
      <c r="BO246" t="str">
        <f>IF(ISBLANK('A2a.  Modified URRT Worksheet 1'!$G$81)=TRUE, "N/A", IF(R246*(1+'A2a.  Modified URRT Worksheet 1'!$G$81)='A2. Rate Change &amp; Enrollment'!S246, "OK", "ERROR"))</f>
        <v>N/A</v>
      </c>
      <c r="BP246" t="str">
        <f>IF(ISBLANK('A2a.  Modified URRT Worksheet 1'!$G$82)=TRUE, "N/A", IF(S246*(1+'A2a.  Modified URRT Worksheet 1'!$G$82)='A2. Rate Change &amp; Enrollment'!T246, "OK", "ERROR"))</f>
        <v>N/A</v>
      </c>
      <c r="BQ246" t="str">
        <f>IF(ISBLANK('A2a.  Modified URRT Worksheet 1'!$G$83)=TRUE, "N/A", IF(T246*(1+'A2a.  Modified URRT Worksheet 1'!$G$83)='A2. Rate Change &amp; Enrollment'!U246, "OK", "ERROR"))</f>
        <v>N/A</v>
      </c>
      <c r="BR246" t="str">
        <f>IF(ISBLANK('A2a.  Modified URRT Worksheet 1'!$G$84)=TRUE, "N/A", IF(U246*(1+'A2a.  Modified URRT Worksheet 1'!$G$84)='A2. Rate Change &amp; Enrollment'!V246, "OK", "ERROR"))</f>
        <v>N/A</v>
      </c>
      <c r="BS246" t="str">
        <f>IF(ISBLANK('A2a.  Modified URRT Worksheet 1'!$G$85)=TRUE, "N/A", IF(V246*(1+'A2a.  Modified URRT Worksheet 1'!$G$85)='A2. Rate Change &amp; Enrollment'!W246, "OK", "ERROR"))</f>
        <v>N/A</v>
      </c>
      <c r="BT246" t="str">
        <f>IF(ISBLANK('A2a.  Modified URRT Worksheet 1'!$G$86)=TRUE, "N/A", IF(W246*(1+'A2a.  Modified URRT Worksheet 1'!$G$86)='A2. Rate Change &amp; Enrollment'!X246, "OK", "ERROR"))</f>
        <v>N/A</v>
      </c>
      <c r="BU246" t="str">
        <f>IF(ISBLANK('A2a.  Modified URRT Worksheet 1'!$G$87)=TRUE, "N/A", IF(X246*(1+'A2a.  Modified URRT Worksheet 1'!$G$87)='A2. Rate Change &amp; Enrollment'!Y246, "OK", "ERROR"))</f>
        <v>N/A</v>
      </c>
      <c r="BV246" t="str">
        <f>IF(ISBLANK('A2a.  Modified URRT Worksheet 1'!$G$88)=TRUE, "N/A", IF(Y246*(1+'A2a.  Modified URRT Worksheet 1'!$G$88)='A2. Rate Change &amp; Enrollment'!Z246, "OK", "ERROR"))</f>
        <v>N/A</v>
      </c>
      <c r="BW246" t="str">
        <f t="shared" si="57"/>
        <v>OK</v>
      </c>
      <c r="BY246" s="412">
        <f t="shared" si="58"/>
        <v>0</v>
      </c>
    </row>
    <row r="247" spans="1:77" x14ac:dyDescent="0.35">
      <c r="A247" t="s">
        <v>437</v>
      </c>
      <c r="B247" s="98"/>
      <c r="C247" s="98"/>
      <c r="D247" s="98"/>
      <c r="E247" s="135"/>
      <c r="F247" s="135"/>
      <c r="G247" s="135"/>
      <c r="I247" s="135"/>
      <c r="J247" s="135"/>
      <c r="K247" s="135"/>
      <c r="M247" s="131"/>
      <c r="N247" s="131"/>
      <c r="O247" s="131"/>
      <c r="P247" s="131"/>
      <c r="Q247" s="131"/>
      <c r="R247" s="131"/>
      <c r="S247" s="131"/>
      <c r="T247" s="131"/>
      <c r="U247" s="131"/>
      <c r="V247" s="131"/>
      <c r="W247" s="131"/>
      <c r="X247" s="131"/>
      <c r="Y247" s="131"/>
      <c r="Z247" s="131"/>
      <c r="AB247" s="142" t="e">
        <f t="shared" si="48"/>
        <v>#DIV/0!</v>
      </c>
      <c r="AC247" s="142" t="e">
        <f t="shared" si="49"/>
        <v>#DIV/0!</v>
      </c>
      <c r="AD247" s="6"/>
      <c r="AE247" s="88" t="e">
        <f t="shared" si="50"/>
        <v>#DIV/0!</v>
      </c>
      <c r="AF247" s="142" t="e">
        <f t="shared" si="51"/>
        <v>#DIV/0!</v>
      </c>
      <c r="AH247" s="12" t="e">
        <f t="shared" si="59"/>
        <v>#DIV/0!</v>
      </c>
      <c r="AI247" s="12" t="e">
        <f t="shared" si="60"/>
        <v>#DIV/0!</v>
      </c>
      <c r="AK247" s="409"/>
      <c r="AL247" s="409"/>
      <c r="AM247" s="409"/>
      <c r="AO247" s="177"/>
      <c r="AP247" s="177"/>
      <c r="AQ247" s="177"/>
      <c r="AR247" s="139"/>
      <c r="AS247" s="139"/>
      <c r="AT247" s="139"/>
      <c r="AU247" s="177"/>
      <c r="AV247" s="177"/>
      <c r="AX247" s="411">
        <f t="shared" si="52"/>
        <v>0</v>
      </c>
      <c r="AY247" s="80" t="str">
        <f t="shared" si="53"/>
        <v>OK</v>
      </c>
      <c r="BA247" s="94"/>
      <c r="BB247" s="291"/>
      <c r="BC247" s="94"/>
      <c r="BD247" s="229"/>
      <c r="BE247" s="356"/>
      <c r="BG247" s="6">
        <f t="shared" si="54"/>
        <v>0</v>
      </c>
      <c r="BH247" s="186" t="str">
        <f t="shared" si="55"/>
        <v>N/A</v>
      </c>
      <c r="BI247" s="6" t="str">
        <f t="shared" si="61"/>
        <v>N/A</v>
      </c>
      <c r="BJ247" t="e">
        <f t="shared" si="56"/>
        <v>#DIV/0!</v>
      </c>
      <c r="BL247" t="str">
        <f>IF(ISBLANK('A2a.  Modified URRT Worksheet 1'!$G$78)=TRUE, "N/A", IF(O247*(1+'A2a.  Modified URRT Worksheet 1'!$G$78)='A2. Rate Change &amp; Enrollment'!P247, "OK", "ERROR"))</f>
        <v>N/A</v>
      </c>
      <c r="BM247" t="str">
        <f>IF(ISBLANK('A2a.  Modified URRT Worksheet 1'!$G$79)=TRUE, "N/A", IF(P247*(1+'A2a.  Modified URRT Worksheet 1'!$G$79)='A2. Rate Change &amp; Enrollment'!Q247, "OK", "ERROR"))</f>
        <v>N/A</v>
      </c>
      <c r="BN247" t="str">
        <f>IF(ISBLANK('A2a.  Modified URRT Worksheet 1'!$G$80)=TRUE, "N/A", IF(Q247*(1+'A2a.  Modified URRT Worksheet 1'!$G$80)='A2. Rate Change &amp; Enrollment'!R247, "OK", "ERROR"))</f>
        <v>N/A</v>
      </c>
      <c r="BO247" t="str">
        <f>IF(ISBLANK('A2a.  Modified URRT Worksheet 1'!$G$81)=TRUE, "N/A", IF(R247*(1+'A2a.  Modified URRT Worksheet 1'!$G$81)='A2. Rate Change &amp; Enrollment'!S247, "OK", "ERROR"))</f>
        <v>N/A</v>
      </c>
      <c r="BP247" t="str">
        <f>IF(ISBLANK('A2a.  Modified URRT Worksheet 1'!$G$82)=TRUE, "N/A", IF(S247*(1+'A2a.  Modified URRT Worksheet 1'!$G$82)='A2. Rate Change &amp; Enrollment'!T247, "OK", "ERROR"))</f>
        <v>N/A</v>
      </c>
      <c r="BQ247" t="str">
        <f>IF(ISBLANK('A2a.  Modified URRT Worksheet 1'!$G$83)=TRUE, "N/A", IF(T247*(1+'A2a.  Modified URRT Worksheet 1'!$G$83)='A2. Rate Change &amp; Enrollment'!U247, "OK", "ERROR"))</f>
        <v>N/A</v>
      </c>
      <c r="BR247" t="str">
        <f>IF(ISBLANK('A2a.  Modified URRT Worksheet 1'!$G$84)=TRUE, "N/A", IF(U247*(1+'A2a.  Modified URRT Worksheet 1'!$G$84)='A2. Rate Change &amp; Enrollment'!V247, "OK", "ERROR"))</f>
        <v>N/A</v>
      </c>
      <c r="BS247" t="str">
        <f>IF(ISBLANK('A2a.  Modified URRT Worksheet 1'!$G$85)=TRUE, "N/A", IF(V247*(1+'A2a.  Modified URRT Worksheet 1'!$G$85)='A2. Rate Change &amp; Enrollment'!W247, "OK", "ERROR"))</f>
        <v>N/A</v>
      </c>
      <c r="BT247" t="str">
        <f>IF(ISBLANK('A2a.  Modified URRT Worksheet 1'!$G$86)=TRUE, "N/A", IF(W247*(1+'A2a.  Modified URRT Worksheet 1'!$G$86)='A2. Rate Change &amp; Enrollment'!X247, "OK", "ERROR"))</f>
        <v>N/A</v>
      </c>
      <c r="BU247" t="str">
        <f>IF(ISBLANK('A2a.  Modified URRT Worksheet 1'!$G$87)=TRUE, "N/A", IF(X247*(1+'A2a.  Modified URRT Worksheet 1'!$G$87)='A2. Rate Change &amp; Enrollment'!Y247, "OK", "ERROR"))</f>
        <v>N/A</v>
      </c>
      <c r="BV247" t="str">
        <f>IF(ISBLANK('A2a.  Modified URRT Worksheet 1'!$G$88)=TRUE, "N/A", IF(Y247*(1+'A2a.  Modified URRT Worksheet 1'!$G$88)='A2. Rate Change &amp; Enrollment'!Z247, "OK", "ERROR"))</f>
        <v>N/A</v>
      </c>
      <c r="BW247" t="str">
        <f t="shared" si="57"/>
        <v>OK</v>
      </c>
      <c r="BY247" s="412">
        <f t="shared" si="58"/>
        <v>0</v>
      </c>
    </row>
    <row r="248" spans="1:77" x14ac:dyDescent="0.35">
      <c r="A248" t="s">
        <v>438</v>
      </c>
      <c r="B248" s="98"/>
      <c r="C248" s="98"/>
      <c r="D248" s="98"/>
      <c r="E248" s="135"/>
      <c r="F248" s="135"/>
      <c r="G248" s="135"/>
      <c r="I248" s="135"/>
      <c r="J248" s="135"/>
      <c r="K248" s="135"/>
      <c r="M248" s="131"/>
      <c r="N248" s="131"/>
      <c r="O248" s="131"/>
      <c r="P248" s="131"/>
      <c r="Q248" s="131"/>
      <c r="R248" s="131"/>
      <c r="S248" s="131"/>
      <c r="T248" s="131"/>
      <c r="U248" s="131"/>
      <c r="V248" s="131"/>
      <c r="W248" s="131"/>
      <c r="X248" s="131"/>
      <c r="Y248" s="131"/>
      <c r="Z248" s="131"/>
      <c r="AB248" s="142" t="e">
        <f t="shared" si="48"/>
        <v>#DIV/0!</v>
      </c>
      <c r="AC248" s="142" t="e">
        <f t="shared" si="49"/>
        <v>#DIV/0!</v>
      </c>
      <c r="AD248" s="6"/>
      <c r="AE248" s="88" t="e">
        <f t="shared" si="50"/>
        <v>#DIV/0!</v>
      </c>
      <c r="AF248" s="142" t="e">
        <f t="shared" si="51"/>
        <v>#DIV/0!</v>
      </c>
      <c r="AH248" s="12" t="e">
        <f t="shared" si="59"/>
        <v>#DIV/0!</v>
      </c>
      <c r="AI248" s="12" t="e">
        <f t="shared" si="60"/>
        <v>#DIV/0!</v>
      </c>
      <c r="AK248" s="409"/>
      <c r="AL248" s="409"/>
      <c r="AM248" s="409"/>
      <c r="AO248" s="177"/>
      <c r="AP248" s="177"/>
      <c r="AQ248" s="177"/>
      <c r="AR248" s="139"/>
      <c r="AS248" s="139"/>
      <c r="AT248" s="139"/>
      <c r="AU248" s="177"/>
      <c r="AV248" s="177"/>
      <c r="AX248" s="411">
        <f t="shared" si="52"/>
        <v>0</v>
      </c>
      <c r="AY248" s="80" t="str">
        <f t="shared" si="53"/>
        <v>OK</v>
      </c>
      <c r="BA248" s="94"/>
      <c r="BB248" s="291"/>
      <c r="BC248" s="94"/>
      <c r="BD248" s="229"/>
      <c r="BE248" s="356"/>
      <c r="BG248" s="6">
        <f t="shared" si="54"/>
        <v>0</v>
      </c>
      <c r="BH248" s="186" t="str">
        <f t="shared" si="55"/>
        <v>N/A</v>
      </c>
      <c r="BI248" s="6" t="str">
        <f t="shared" si="61"/>
        <v>N/A</v>
      </c>
      <c r="BJ248" t="e">
        <f t="shared" si="56"/>
        <v>#DIV/0!</v>
      </c>
      <c r="BL248" t="str">
        <f>IF(ISBLANK('A2a.  Modified URRT Worksheet 1'!$G$78)=TRUE, "N/A", IF(O248*(1+'A2a.  Modified URRT Worksheet 1'!$G$78)='A2. Rate Change &amp; Enrollment'!P248, "OK", "ERROR"))</f>
        <v>N/A</v>
      </c>
      <c r="BM248" t="str">
        <f>IF(ISBLANK('A2a.  Modified URRT Worksheet 1'!$G$79)=TRUE, "N/A", IF(P248*(1+'A2a.  Modified URRT Worksheet 1'!$G$79)='A2. Rate Change &amp; Enrollment'!Q248, "OK", "ERROR"))</f>
        <v>N/A</v>
      </c>
      <c r="BN248" t="str">
        <f>IF(ISBLANK('A2a.  Modified URRT Worksheet 1'!$G$80)=TRUE, "N/A", IF(Q248*(1+'A2a.  Modified URRT Worksheet 1'!$G$80)='A2. Rate Change &amp; Enrollment'!R248, "OK", "ERROR"))</f>
        <v>N/A</v>
      </c>
      <c r="BO248" t="str">
        <f>IF(ISBLANK('A2a.  Modified URRT Worksheet 1'!$G$81)=TRUE, "N/A", IF(R248*(1+'A2a.  Modified URRT Worksheet 1'!$G$81)='A2. Rate Change &amp; Enrollment'!S248, "OK", "ERROR"))</f>
        <v>N/A</v>
      </c>
      <c r="BP248" t="str">
        <f>IF(ISBLANK('A2a.  Modified URRT Worksheet 1'!$G$82)=TRUE, "N/A", IF(S248*(1+'A2a.  Modified URRT Worksheet 1'!$G$82)='A2. Rate Change &amp; Enrollment'!T248, "OK", "ERROR"))</f>
        <v>N/A</v>
      </c>
      <c r="BQ248" t="str">
        <f>IF(ISBLANK('A2a.  Modified URRT Worksheet 1'!$G$83)=TRUE, "N/A", IF(T248*(1+'A2a.  Modified URRT Worksheet 1'!$G$83)='A2. Rate Change &amp; Enrollment'!U248, "OK", "ERROR"))</f>
        <v>N/A</v>
      </c>
      <c r="BR248" t="str">
        <f>IF(ISBLANK('A2a.  Modified URRT Worksheet 1'!$G$84)=TRUE, "N/A", IF(U248*(1+'A2a.  Modified URRT Worksheet 1'!$G$84)='A2. Rate Change &amp; Enrollment'!V248, "OK", "ERROR"))</f>
        <v>N/A</v>
      </c>
      <c r="BS248" t="str">
        <f>IF(ISBLANK('A2a.  Modified URRT Worksheet 1'!$G$85)=TRUE, "N/A", IF(V248*(1+'A2a.  Modified URRT Worksheet 1'!$G$85)='A2. Rate Change &amp; Enrollment'!W248, "OK", "ERROR"))</f>
        <v>N/A</v>
      </c>
      <c r="BT248" t="str">
        <f>IF(ISBLANK('A2a.  Modified URRT Worksheet 1'!$G$86)=TRUE, "N/A", IF(W248*(1+'A2a.  Modified URRT Worksheet 1'!$G$86)='A2. Rate Change &amp; Enrollment'!X248, "OK", "ERROR"))</f>
        <v>N/A</v>
      </c>
      <c r="BU248" t="str">
        <f>IF(ISBLANK('A2a.  Modified URRT Worksheet 1'!$G$87)=TRUE, "N/A", IF(X248*(1+'A2a.  Modified URRT Worksheet 1'!$G$87)='A2. Rate Change &amp; Enrollment'!Y248, "OK", "ERROR"))</f>
        <v>N/A</v>
      </c>
      <c r="BV248" t="str">
        <f>IF(ISBLANK('A2a.  Modified URRT Worksheet 1'!$G$88)=TRUE, "N/A", IF(Y248*(1+'A2a.  Modified URRT Worksheet 1'!$G$88)='A2. Rate Change &amp; Enrollment'!Z248, "OK", "ERROR"))</f>
        <v>N/A</v>
      </c>
      <c r="BW248" t="str">
        <f t="shared" si="57"/>
        <v>OK</v>
      </c>
      <c r="BY248" s="412">
        <f t="shared" si="58"/>
        <v>0</v>
      </c>
    </row>
    <row r="249" spans="1:77" x14ac:dyDescent="0.35">
      <c r="A249" t="s">
        <v>439</v>
      </c>
      <c r="B249" s="98"/>
      <c r="C249" s="98"/>
      <c r="D249" s="98"/>
      <c r="E249" s="135"/>
      <c r="F249" s="135"/>
      <c r="G249" s="135"/>
      <c r="I249" s="135"/>
      <c r="J249" s="135"/>
      <c r="K249" s="135"/>
      <c r="M249" s="131"/>
      <c r="N249" s="131"/>
      <c r="O249" s="131"/>
      <c r="P249" s="131"/>
      <c r="Q249" s="131"/>
      <c r="R249" s="131"/>
      <c r="S249" s="131"/>
      <c r="T249" s="131"/>
      <c r="U249" s="131"/>
      <c r="V249" s="131"/>
      <c r="W249" s="131"/>
      <c r="X249" s="131"/>
      <c r="Y249" s="131"/>
      <c r="Z249" s="131"/>
      <c r="AB249" s="142" t="e">
        <f t="shared" si="48"/>
        <v>#DIV/0!</v>
      </c>
      <c r="AC249" s="142" t="e">
        <f t="shared" si="49"/>
        <v>#DIV/0!</v>
      </c>
      <c r="AD249" s="6"/>
      <c r="AE249" s="88" t="e">
        <f t="shared" si="50"/>
        <v>#DIV/0!</v>
      </c>
      <c r="AF249" s="142" t="e">
        <f t="shared" si="51"/>
        <v>#DIV/0!</v>
      </c>
      <c r="AH249" s="12" t="e">
        <f t="shared" si="59"/>
        <v>#DIV/0!</v>
      </c>
      <c r="AI249" s="12" t="e">
        <f t="shared" si="60"/>
        <v>#DIV/0!</v>
      </c>
      <c r="AK249" s="409"/>
      <c r="AL249" s="409"/>
      <c r="AM249" s="409"/>
      <c r="AO249" s="177"/>
      <c r="AP249" s="177"/>
      <c r="AQ249" s="177"/>
      <c r="AR249" s="139"/>
      <c r="AS249" s="139"/>
      <c r="AT249" s="139"/>
      <c r="AU249" s="177"/>
      <c r="AV249" s="177"/>
      <c r="AX249" s="411">
        <f t="shared" si="52"/>
        <v>0</v>
      </c>
      <c r="AY249" s="80" t="str">
        <f t="shared" si="53"/>
        <v>OK</v>
      </c>
      <c r="BA249" s="94"/>
      <c r="BB249" s="291"/>
      <c r="BC249" s="94"/>
      <c r="BD249" s="229"/>
      <c r="BE249" s="356"/>
      <c r="BG249" s="6">
        <f t="shared" si="54"/>
        <v>0</v>
      </c>
      <c r="BH249" s="186" t="str">
        <f t="shared" si="55"/>
        <v>N/A</v>
      </c>
      <c r="BI249" s="6" t="str">
        <f t="shared" si="61"/>
        <v>N/A</v>
      </c>
      <c r="BJ249" t="e">
        <f t="shared" si="56"/>
        <v>#DIV/0!</v>
      </c>
      <c r="BL249" t="str">
        <f>IF(ISBLANK('A2a.  Modified URRT Worksheet 1'!$G$78)=TRUE, "N/A", IF(O249*(1+'A2a.  Modified URRT Worksheet 1'!$G$78)='A2. Rate Change &amp; Enrollment'!P249, "OK", "ERROR"))</f>
        <v>N/A</v>
      </c>
      <c r="BM249" t="str">
        <f>IF(ISBLANK('A2a.  Modified URRT Worksheet 1'!$G$79)=TRUE, "N/A", IF(P249*(1+'A2a.  Modified URRT Worksheet 1'!$G$79)='A2. Rate Change &amp; Enrollment'!Q249, "OK", "ERROR"))</f>
        <v>N/A</v>
      </c>
      <c r="BN249" t="str">
        <f>IF(ISBLANK('A2a.  Modified URRT Worksheet 1'!$G$80)=TRUE, "N/A", IF(Q249*(1+'A2a.  Modified URRT Worksheet 1'!$G$80)='A2. Rate Change &amp; Enrollment'!R249, "OK", "ERROR"))</f>
        <v>N/A</v>
      </c>
      <c r="BO249" t="str">
        <f>IF(ISBLANK('A2a.  Modified URRT Worksheet 1'!$G$81)=TRUE, "N/A", IF(R249*(1+'A2a.  Modified URRT Worksheet 1'!$G$81)='A2. Rate Change &amp; Enrollment'!S249, "OK", "ERROR"))</f>
        <v>N/A</v>
      </c>
      <c r="BP249" t="str">
        <f>IF(ISBLANK('A2a.  Modified URRT Worksheet 1'!$G$82)=TRUE, "N/A", IF(S249*(1+'A2a.  Modified URRT Worksheet 1'!$G$82)='A2. Rate Change &amp; Enrollment'!T249, "OK", "ERROR"))</f>
        <v>N/A</v>
      </c>
      <c r="BQ249" t="str">
        <f>IF(ISBLANK('A2a.  Modified URRT Worksheet 1'!$G$83)=TRUE, "N/A", IF(T249*(1+'A2a.  Modified URRT Worksheet 1'!$G$83)='A2. Rate Change &amp; Enrollment'!U249, "OK", "ERROR"))</f>
        <v>N/A</v>
      </c>
      <c r="BR249" t="str">
        <f>IF(ISBLANK('A2a.  Modified URRT Worksheet 1'!$G$84)=TRUE, "N/A", IF(U249*(1+'A2a.  Modified URRT Worksheet 1'!$G$84)='A2. Rate Change &amp; Enrollment'!V249, "OK", "ERROR"))</f>
        <v>N/A</v>
      </c>
      <c r="BS249" t="str">
        <f>IF(ISBLANK('A2a.  Modified URRT Worksheet 1'!$G$85)=TRUE, "N/A", IF(V249*(1+'A2a.  Modified URRT Worksheet 1'!$G$85)='A2. Rate Change &amp; Enrollment'!W249, "OK", "ERROR"))</f>
        <v>N/A</v>
      </c>
      <c r="BT249" t="str">
        <f>IF(ISBLANK('A2a.  Modified URRT Worksheet 1'!$G$86)=TRUE, "N/A", IF(W249*(1+'A2a.  Modified URRT Worksheet 1'!$G$86)='A2. Rate Change &amp; Enrollment'!X249, "OK", "ERROR"))</f>
        <v>N/A</v>
      </c>
      <c r="BU249" t="str">
        <f>IF(ISBLANK('A2a.  Modified URRT Worksheet 1'!$G$87)=TRUE, "N/A", IF(X249*(1+'A2a.  Modified URRT Worksheet 1'!$G$87)='A2. Rate Change &amp; Enrollment'!Y249, "OK", "ERROR"))</f>
        <v>N/A</v>
      </c>
      <c r="BV249" t="str">
        <f>IF(ISBLANK('A2a.  Modified URRT Worksheet 1'!$G$88)=TRUE, "N/A", IF(Y249*(1+'A2a.  Modified URRT Worksheet 1'!$G$88)='A2. Rate Change &amp; Enrollment'!Z249, "OK", "ERROR"))</f>
        <v>N/A</v>
      </c>
      <c r="BW249" t="str">
        <f t="shared" si="57"/>
        <v>OK</v>
      </c>
      <c r="BY249" s="412">
        <f t="shared" si="58"/>
        <v>0</v>
      </c>
    </row>
    <row r="250" spans="1:77" x14ac:dyDescent="0.35">
      <c r="A250" t="s">
        <v>440</v>
      </c>
      <c r="B250" s="98"/>
      <c r="C250" s="98"/>
      <c r="D250" s="98"/>
      <c r="E250" s="135"/>
      <c r="F250" s="135"/>
      <c r="G250" s="135"/>
      <c r="I250" s="135"/>
      <c r="J250" s="135"/>
      <c r="K250" s="135"/>
      <c r="M250" s="131"/>
      <c r="N250" s="131"/>
      <c r="O250" s="131"/>
      <c r="P250" s="131"/>
      <c r="Q250" s="131"/>
      <c r="R250" s="131"/>
      <c r="S250" s="131"/>
      <c r="T250" s="131"/>
      <c r="U250" s="131"/>
      <c r="V250" s="131"/>
      <c r="W250" s="131"/>
      <c r="X250" s="131"/>
      <c r="Y250" s="131"/>
      <c r="Z250" s="131"/>
      <c r="AB250" s="142" t="e">
        <f t="shared" si="48"/>
        <v>#DIV/0!</v>
      </c>
      <c r="AC250" s="142" t="e">
        <f t="shared" si="49"/>
        <v>#DIV/0!</v>
      </c>
      <c r="AD250" s="6"/>
      <c r="AE250" s="88" t="e">
        <f t="shared" si="50"/>
        <v>#DIV/0!</v>
      </c>
      <c r="AF250" s="142" t="e">
        <f t="shared" si="51"/>
        <v>#DIV/0!</v>
      </c>
      <c r="AH250" s="12" t="e">
        <f t="shared" si="59"/>
        <v>#DIV/0!</v>
      </c>
      <c r="AI250" s="12" t="e">
        <f t="shared" si="60"/>
        <v>#DIV/0!</v>
      </c>
      <c r="AK250" s="409"/>
      <c r="AL250" s="409"/>
      <c r="AM250" s="409"/>
      <c r="AO250" s="177"/>
      <c r="AP250" s="177"/>
      <c r="AQ250" s="177"/>
      <c r="AR250" s="139"/>
      <c r="AS250" s="139"/>
      <c r="AT250" s="139"/>
      <c r="AU250" s="177"/>
      <c r="AV250" s="177"/>
      <c r="AX250" s="411">
        <f t="shared" si="52"/>
        <v>0</v>
      </c>
      <c r="AY250" s="80" t="str">
        <f t="shared" si="53"/>
        <v>OK</v>
      </c>
      <c r="BA250" s="94"/>
      <c r="BB250" s="291"/>
      <c r="BC250" s="94"/>
      <c r="BD250" s="229"/>
      <c r="BE250" s="356"/>
      <c r="BG250" s="6">
        <f t="shared" si="54"/>
        <v>0</v>
      </c>
      <c r="BH250" s="186" t="str">
        <f t="shared" si="55"/>
        <v>N/A</v>
      </c>
      <c r="BI250" s="6" t="str">
        <f t="shared" si="61"/>
        <v>N/A</v>
      </c>
      <c r="BJ250" t="e">
        <f t="shared" si="56"/>
        <v>#DIV/0!</v>
      </c>
      <c r="BL250" t="str">
        <f>IF(ISBLANK('A2a.  Modified URRT Worksheet 1'!$G$78)=TRUE, "N/A", IF(O250*(1+'A2a.  Modified URRT Worksheet 1'!$G$78)='A2. Rate Change &amp; Enrollment'!P250, "OK", "ERROR"))</f>
        <v>N/A</v>
      </c>
      <c r="BM250" t="str">
        <f>IF(ISBLANK('A2a.  Modified URRT Worksheet 1'!$G$79)=TRUE, "N/A", IF(P250*(1+'A2a.  Modified URRT Worksheet 1'!$G$79)='A2. Rate Change &amp; Enrollment'!Q250, "OK", "ERROR"))</f>
        <v>N/A</v>
      </c>
      <c r="BN250" t="str">
        <f>IF(ISBLANK('A2a.  Modified URRT Worksheet 1'!$G$80)=TRUE, "N/A", IF(Q250*(1+'A2a.  Modified URRT Worksheet 1'!$G$80)='A2. Rate Change &amp; Enrollment'!R250, "OK", "ERROR"))</f>
        <v>N/A</v>
      </c>
      <c r="BO250" t="str">
        <f>IF(ISBLANK('A2a.  Modified URRT Worksheet 1'!$G$81)=TRUE, "N/A", IF(R250*(1+'A2a.  Modified URRT Worksheet 1'!$G$81)='A2. Rate Change &amp; Enrollment'!S250, "OK", "ERROR"))</f>
        <v>N/A</v>
      </c>
      <c r="BP250" t="str">
        <f>IF(ISBLANK('A2a.  Modified URRT Worksheet 1'!$G$82)=TRUE, "N/A", IF(S250*(1+'A2a.  Modified URRT Worksheet 1'!$G$82)='A2. Rate Change &amp; Enrollment'!T250, "OK", "ERROR"))</f>
        <v>N/A</v>
      </c>
      <c r="BQ250" t="str">
        <f>IF(ISBLANK('A2a.  Modified URRT Worksheet 1'!$G$83)=TRUE, "N/A", IF(T250*(1+'A2a.  Modified URRT Worksheet 1'!$G$83)='A2. Rate Change &amp; Enrollment'!U250, "OK", "ERROR"))</f>
        <v>N/A</v>
      </c>
      <c r="BR250" t="str">
        <f>IF(ISBLANK('A2a.  Modified URRT Worksheet 1'!$G$84)=TRUE, "N/A", IF(U250*(1+'A2a.  Modified URRT Worksheet 1'!$G$84)='A2. Rate Change &amp; Enrollment'!V250, "OK", "ERROR"))</f>
        <v>N/A</v>
      </c>
      <c r="BS250" t="str">
        <f>IF(ISBLANK('A2a.  Modified URRT Worksheet 1'!$G$85)=TRUE, "N/A", IF(V250*(1+'A2a.  Modified URRT Worksheet 1'!$G$85)='A2. Rate Change &amp; Enrollment'!W250, "OK", "ERROR"))</f>
        <v>N/A</v>
      </c>
      <c r="BT250" t="str">
        <f>IF(ISBLANK('A2a.  Modified URRT Worksheet 1'!$G$86)=TRUE, "N/A", IF(W250*(1+'A2a.  Modified URRT Worksheet 1'!$G$86)='A2. Rate Change &amp; Enrollment'!X250, "OK", "ERROR"))</f>
        <v>N/A</v>
      </c>
      <c r="BU250" t="str">
        <f>IF(ISBLANK('A2a.  Modified URRT Worksheet 1'!$G$87)=TRUE, "N/A", IF(X250*(1+'A2a.  Modified URRT Worksheet 1'!$G$87)='A2. Rate Change &amp; Enrollment'!Y250, "OK", "ERROR"))</f>
        <v>N/A</v>
      </c>
      <c r="BV250" t="str">
        <f>IF(ISBLANK('A2a.  Modified URRT Worksheet 1'!$G$88)=TRUE, "N/A", IF(Y250*(1+'A2a.  Modified URRT Worksheet 1'!$G$88)='A2. Rate Change &amp; Enrollment'!Z250, "OK", "ERROR"))</f>
        <v>N/A</v>
      </c>
      <c r="BW250" t="str">
        <f t="shared" si="57"/>
        <v>OK</v>
      </c>
      <c r="BY250" s="412">
        <f t="shared" si="58"/>
        <v>0</v>
      </c>
    </row>
    <row r="251" spans="1:77" x14ac:dyDescent="0.35">
      <c r="A251" t="s">
        <v>441</v>
      </c>
      <c r="B251" s="98"/>
      <c r="C251" s="98"/>
      <c r="D251" s="98"/>
      <c r="E251" s="135"/>
      <c r="F251" s="135"/>
      <c r="G251" s="135"/>
      <c r="I251" s="135"/>
      <c r="J251" s="135"/>
      <c r="K251" s="135"/>
      <c r="M251" s="131"/>
      <c r="N251" s="131"/>
      <c r="O251" s="131"/>
      <c r="P251" s="131"/>
      <c r="Q251" s="131"/>
      <c r="R251" s="131"/>
      <c r="S251" s="131"/>
      <c r="T251" s="131"/>
      <c r="U251" s="131"/>
      <c r="V251" s="131"/>
      <c r="W251" s="131"/>
      <c r="X251" s="131"/>
      <c r="Y251" s="131"/>
      <c r="Z251" s="131"/>
      <c r="AB251" s="142" t="e">
        <f t="shared" si="48"/>
        <v>#DIV/0!</v>
      </c>
      <c r="AC251" s="142" t="e">
        <f t="shared" si="49"/>
        <v>#DIV/0!</v>
      </c>
      <c r="AD251" s="6"/>
      <c r="AE251" s="88" t="e">
        <f t="shared" si="50"/>
        <v>#DIV/0!</v>
      </c>
      <c r="AF251" s="142" t="e">
        <f t="shared" si="51"/>
        <v>#DIV/0!</v>
      </c>
      <c r="AH251" s="12" t="e">
        <f t="shared" si="59"/>
        <v>#DIV/0!</v>
      </c>
      <c r="AI251" s="12" t="e">
        <f t="shared" si="60"/>
        <v>#DIV/0!</v>
      </c>
      <c r="AK251" s="409"/>
      <c r="AL251" s="409"/>
      <c r="AM251" s="409"/>
      <c r="AO251" s="177"/>
      <c r="AP251" s="177"/>
      <c r="AQ251" s="177"/>
      <c r="AR251" s="139"/>
      <c r="AS251" s="139"/>
      <c r="AT251" s="139"/>
      <c r="AU251" s="177"/>
      <c r="AV251" s="177"/>
      <c r="AX251" s="411">
        <f t="shared" si="52"/>
        <v>0</v>
      </c>
      <c r="AY251" s="80" t="str">
        <f t="shared" si="53"/>
        <v>OK</v>
      </c>
      <c r="BA251" s="94"/>
      <c r="BB251" s="291"/>
      <c r="BC251" s="94"/>
      <c r="BD251" s="229"/>
      <c r="BE251" s="356"/>
      <c r="BG251" s="6">
        <f t="shared" si="54"/>
        <v>0</v>
      </c>
      <c r="BH251" s="186" t="str">
        <f t="shared" si="55"/>
        <v>N/A</v>
      </c>
      <c r="BI251" s="6" t="str">
        <f t="shared" si="61"/>
        <v>N/A</v>
      </c>
      <c r="BJ251" t="e">
        <f t="shared" si="56"/>
        <v>#DIV/0!</v>
      </c>
      <c r="BL251" t="str">
        <f>IF(ISBLANK('A2a.  Modified URRT Worksheet 1'!$G$78)=TRUE, "N/A", IF(O251*(1+'A2a.  Modified URRT Worksheet 1'!$G$78)='A2. Rate Change &amp; Enrollment'!P251, "OK", "ERROR"))</f>
        <v>N/A</v>
      </c>
      <c r="BM251" t="str">
        <f>IF(ISBLANK('A2a.  Modified URRT Worksheet 1'!$G$79)=TRUE, "N/A", IF(P251*(1+'A2a.  Modified URRT Worksheet 1'!$G$79)='A2. Rate Change &amp; Enrollment'!Q251, "OK", "ERROR"))</f>
        <v>N/A</v>
      </c>
      <c r="BN251" t="str">
        <f>IF(ISBLANK('A2a.  Modified URRT Worksheet 1'!$G$80)=TRUE, "N/A", IF(Q251*(1+'A2a.  Modified URRT Worksheet 1'!$G$80)='A2. Rate Change &amp; Enrollment'!R251, "OK", "ERROR"))</f>
        <v>N/A</v>
      </c>
      <c r="BO251" t="str">
        <f>IF(ISBLANK('A2a.  Modified URRT Worksheet 1'!$G$81)=TRUE, "N/A", IF(R251*(1+'A2a.  Modified URRT Worksheet 1'!$G$81)='A2. Rate Change &amp; Enrollment'!S251, "OK", "ERROR"))</f>
        <v>N/A</v>
      </c>
      <c r="BP251" t="str">
        <f>IF(ISBLANK('A2a.  Modified URRT Worksheet 1'!$G$82)=TRUE, "N/A", IF(S251*(1+'A2a.  Modified URRT Worksheet 1'!$G$82)='A2. Rate Change &amp; Enrollment'!T251, "OK", "ERROR"))</f>
        <v>N/A</v>
      </c>
      <c r="BQ251" t="str">
        <f>IF(ISBLANK('A2a.  Modified URRT Worksheet 1'!$G$83)=TRUE, "N/A", IF(T251*(1+'A2a.  Modified URRT Worksheet 1'!$G$83)='A2. Rate Change &amp; Enrollment'!U251, "OK", "ERROR"))</f>
        <v>N/A</v>
      </c>
      <c r="BR251" t="str">
        <f>IF(ISBLANK('A2a.  Modified URRT Worksheet 1'!$G$84)=TRUE, "N/A", IF(U251*(1+'A2a.  Modified URRT Worksheet 1'!$G$84)='A2. Rate Change &amp; Enrollment'!V251, "OK", "ERROR"))</f>
        <v>N/A</v>
      </c>
      <c r="BS251" t="str">
        <f>IF(ISBLANK('A2a.  Modified URRT Worksheet 1'!$G$85)=TRUE, "N/A", IF(V251*(1+'A2a.  Modified URRT Worksheet 1'!$G$85)='A2. Rate Change &amp; Enrollment'!W251, "OK", "ERROR"))</f>
        <v>N/A</v>
      </c>
      <c r="BT251" t="str">
        <f>IF(ISBLANK('A2a.  Modified URRT Worksheet 1'!$G$86)=TRUE, "N/A", IF(W251*(1+'A2a.  Modified URRT Worksheet 1'!$G$86)='A2. Rate Change &amp; Enrollment'!X251, "OK", "ERROR"))</f>
        <v>N/A</v>
      </c>
      <c r="BU251" t="str">
        <f>IF(ISBLANK('A2a.  Modified URRT Worksheet 1'!$G$87)=TRUE, "N/A", IF(X251*(1+'A2a.  Modified URRT Worksheet 1'!$G$87)='A2. Rate Change &amp; Enrollment'!Y251, "OK", "ERROR"))</f>
        <v>N/A</v>
      </c>
      <c r="BV251" t="str">
        <f>IF(ISBLANK('A2a.  Modified URRT Worksheet 1'!$G$88)=TRUE, "N/A", IF(Y251*(1+'A2a.  Modified URRT Worksheet 1'!$G$88)='A2. Rate Change &amp; Enrollment'!Z251, "OK", "ERROR"))</f>
        <v>N/A</v>
      </c>
      <c r="BW251" t="str">
        <f t="shared" si="57"/>
        <v>OK</v>
      </c>
      <c r="BY251" s="412">
        <f t="shared" si="58"/>
        <v>0</v>
      </c>
    </row>
    <row r="252" spans="1:77" x14ac:dyDescent="0.35">
      <c r="A252" t="s">
        <v>442</v>
      </c>
      <c r="B252" s="98"/>
      <c r="C252" s="98"/>
      <c r="D252" s="98"/>
      <c r="E252" s="135"/>
      <c r="F252" s="135"/>
      <c r="G252" s="135"/>
      <c r="I252" s="135"/>
      <c r="J252" s="135"/>
      <c r="K252" s="135"/>
      <c r="M252" s="131"/>
      <c r="N252" s="131"/>
      <c r="O252" s="131"/>
      <c r="P252" s="131"/>
      <c r="Q252" s="131"/>
      <c r="R252" s="131"/>
      <c r="S252" s="131"/>
      <c r="T252" s="131"/>
      <c r="U252" s="131"/>
      <c r="V252" s="131"/>
      <c r="W252" s="131"/>
      <c r="X252" s="131"/>
      <c r="Y252" s="131"/>
      <c r="Z252" s="131"/>
      <c r="AB252" s="142" t="e">
        <f t="shared" si="48"/>
        <v>#DIV/0!</v>
      </c>
      <c r="AC252" s="142" t="e">
        <f t="shared" si="49"/>
        <v>#DIV/0!</v>
      </c>
      <c r="AD252" s="6"/>
      <c r="AE252" s="88" t="e">
        <f t="shared" si="50"/>
        <v>#DIV/0!</v>
      </c>
      <c r="AF252" s="142" t="e">
        <f t="shared" si="51"/>
        <v>#DIV/0!</v>
      </c>
      <c r="AH252" s="12" t="e">
        <f t="shared" si="59"/>
        <v>#DIV/0!</v>
      </c>
      <c r="AI252" s="12" t="e">
        <f t="shared" si="60"/>
        <v>#DIV/0!</v>
      </c>
      <c r="AK252" s="409"/>
      <c r="AL252" s="409"/>
      <c r="AM252" s="409"/>
      <c r="AO252" s="177"/>
      <c r="AP252" s="177"/>
      <c r="AQ252" s="177"/>
      <c r="AR252" s="139"/>
      <c r="AS252" s="139"/>
      <c r="AT252" s="139"/>
      <c r="AU252" s="177"/>
      <c r="AV252" s="177"/>
      <c r="AX252" s="411">
        <f t="shared" si="52"/>
        <v>0</v>
      </c>
      <c r="AY252" s="80" t="str">
        <f t="shared" si="53"/>
        <v>OK</v>
      </c>
      <c r="BA252" s="94"/>
      <c r="BB252" s="291"/>
      <c r="BC252" s="94"/>
      <c r="BD252" s="229"/>
      <c r="BE252" s="356"/>
      <c r="BG252" s="6">
        <f t="shared" si="54"/>
        <v>0</v>
      </c>
      <c r="BH252" s="186" t="str">
        <f t="shared" si="55"/>
        <v>N/A</v>
      </c>
      <c r="BI252" s="6" t="str">
        <f t="shared" si="61"/>
        <v>N/A</v>
      </c>
      <c r="BJ252" t="e">
        <f t="shared" si="56"/>
        <v>#DIV/0!</v>
      </c>
      <c r="BL252" t="str">
        <f>IF(ISBLANK('A2a.  Modified URRT Worksheet 1'!$G$78)=TRUE, "N/A", IF(O252*(1+'A2a.  Modified URRT Worksheet 1'!$G$78)='A2. Rate Change &amp; Enrollment'!P252, "OK", "ERROR"))</f>
        <v>N/A</v>
      </c>
      <c r="BM252" t="str">
        <f>IF(ISBLANK('A2a.  Modified URRT Worksheet 1'!$G$79)=TRUE, "N/A", IF(P252*(1+'A2a.  Modified URRT Worksheet 1'!$G$79)='A2. Rate Change &amp; Enrollment'!Q252, "OK", "ERROR"))</f>
        <v>N/A</v>
      </c>
      <c r="BN252" t="str">
        <f>IF(ISBLANK('A2a.  Modified URRT Worksheet 1'!$G$80)=TRUE, "N/A", IF(Q252*(1+'A2a.  Modified URRT Worksheet 1'!$G$80)='A2. Rate Change &amp; Enrollment'!R252, "OK", "ERROR"))</f>
        <v>N/A</v>
      </c>
      <c r="BO252" t="str">
        <f>IF(ISBLANK('A2a.  Modified URRT Worksheet 1'!$G$81)=TRUE, "N/A", IF(R252*(1+'A2a.  Modified URRT Worksheet 1'!$G$81)='A2. Rate Change &amp; Enrollment'!S252, "OK", "ERROR"))</f>
        <v>N/A</v>
      </c>
      <c r="BP252" t="str">
        <f>IF(ISBLANK('A2a.  Modified URRT Worksheet 1'!$G$82)=TRUE, "N/A", IF(S252*(1+'A2a.  Modified URRT Worksheet 1'!$G$82)='A2. Rate Change &amp; Enrollment'!T252, "OK", "ERROR"))</f>
        <v>N/A</v>
      </c>
      <c r="BQ252" t="str">
        <f>IF(ISBLANK('A2a.  Modified URRT Worksheet 1'!$G$83)=TRUE, "N/A", IF(T252*(1+'A2a.  Modified URRT Worksheet 1'!$G$83)='A2. Rate Change &amp; Enrollment'!U252, "OK", "ERROR"))</f>
        <v>N/A</v>
      </c>
      <c r="BR252" t="str">
        <f>IF(ISBLANK('A2a.  Modified URRT Worksheet 1'!$G$84)=TRUE, "N/A", IF(U252*(1+'A2a.  Modified URRT Worksheet 1'!$G$84)='A2. Rate Change &amp; Enrollment'!V252, "OK", "ERROR"))</f>
        <v>N/A</v>
      </c>
      <c r="BS252" t="str">
        <f>IF(ISBLANK('A2a.  Modified URRT Worksheet 1'!$G$85)=TRUE, "N/A", IF(V252*(1+'A2a.  Modified URRT Worksheet 1'!$G$85)='A2. Rate Change &amp; Enrollment'!W252, "OK", "ERROR"))</f>
        <v>N/A</v>
      </c>
      <c r="BT252" t="str">
        <f>IF(ISBLANK('A2a.  Modified URRT Worksheet 1'!$G$86)=TRUE, "N/A", IF(W252*(1+'A2a.  Modified URRT Worksheet 1'!$G$86)='A2. Rate Change &amp; Enrollment'!X252, "OK", "ERROR"))</f>
        <v>N/A</v>
      </c>
      <c r="BU252" t="str">
        <f>IF(ISBLANK('A2a.  Modified URRT Worksheet 1'!$G$87)=TRUE, "N/A", IF(X252*(1+'A2a.  Modified URRT Worksheet 1'!$G$87)='A2. Rate Change &amp; Enrollment'!Y252, "OK", "ERROR"))</f>
        <v>N/A</v>
      </c>
      <c r="BV252" t="str">
        <f>IF(ISBLANK('A2a.  Modified URRT Worksheet 1'!$G$88)=TRUE, "N/A", IF(Y252*(1+'A2a.  Modified URRT Worksheet 1'!$G$88)='A2. Rate Change &amp; Enrollment'!Z252, "OK", "ERROR"))</f>
        <v>N/A</v>
      </c>
      <c r="BW252" t="str">
        <f t="shared" si="57"/>
        <v>OK</v>
      </c>
      <c r="BY252" s="412">
        <f t="shared" si="58"/>
        <v>0</v>
      </c>
    </row>
    <row r="253" spans="1:77" x14ac:dyDescent="0.35">
      <c r="A253" t="s">
        <v>443</v>
      </c>
      <c r="B253" s="98"/>
      <c r="C253" s="98"/>
      <c r="D253" s="98"/>
      <c r="E253" s="135"/>
      <c r="F253" s="135"/>
      <c r="G253" s="135"/>
      <c r="I253" s="135"/>
      <c r="J253" s="135"/>
      <c r="K253" s="135"/>
      <c r="M253" s="131"/>
      <c r="N253" s="131"/>
      <c r="O253" s="131"/>
      <c r="P253" s="131"/>
      <c r="Q253" s="131"/>
      <c r="R253" s="131"/>
      <c r="S253" s="131"/>
      <c r="T253" s="131"/>
      <c r="U253" s="131"/>
      <c r="V253" s="131"/>
      <c r="W253" s="131"/>
      <c r="X253" s="131"/>
      <c r="Y253" s="131"/>
      <c r="Z253" s="131"/>
      <c r="AB253" s="142" t="e">
        <f t="shared" si="48"/>
        <v>#DIV/0!</v>
      </c>
      <c r="AC253" s="142" t="e">
        <f t="shared" si="49"/>
        <v>#DIV/0!</v>
      </c>
      <c r="AD253" s="6"/>
      <c r="AE253" s="88" t="e">
        <f t="shared" si="50"/>
        <v>#DIV/0!</v>
      </c>
      <c r="AF253" s="142" t="e">
        <f t="shared" si="51"/>
        <v>#DIV/0!</v>
      </c>
      <c r="AH253" s="12" t="e">
        <f t="shared" si="59"/>
        <v>#DIV/0!</v>
      </c>
      <c r="AI253" s="12" t="e">
        <f t="shared" si="60"/>
        <v>#DIV/0!</v>
      </c>
      <c r="AK253" s="409"/>
      <c r="AL253" s="409"/>
      <c r="AM253" s="409"/>
      <c r="AO253" s="177"/>
      <c r="AP253" s="177"/>
      <c r="AQ253" s="177"/>
      <c r="AR253" s="139"/>
      <c r="AS253" s="139"/>
      <c r="AT253" s="139"/>
      <c r="AU253" s="177"/>
      <c r="AV253" s="177"/>
      <c r="AX253" s="411">
        <f t="shared" si="52"/>
        <v>0</v>
      </c>
      <c r="AY253" s="80" t="str">
        <f t="shared" si="53"/>
        <v>OK</v>
      </c>
      <c r="BA253" s="94"/>
      <c r="BB253" s="291"/>
      <c r="BC253" s="94"/>
      <c r="BD253" s="229"/>
      <c r="BE253" s="356"/>
      <c r="BG253" s="6">
        <f t="shared" si="54"/>
        <v>0</v>
      </c>
      <c r="BH253" s="186" t="str">
        <f t="shared" si="55"/>
        <v>N/A</v>
      </c>
      <c r="BI253" s="6" t="str">
        <f t="shared" si="61"/>
        <v>N/A</v>
      </c>
      <c r="BJ253" t="e">
        <f t="shared" si="56"/>
        <v>#DIV/0!</v>
      </c>
      <c r="BL253" t="str">
        <f>IF(ISBLANK('A2a.  Modified URRT Worksheet 1'!$G$78)=TRUE, "N/A", IF(O253*(1+'A2a.  Modified URRT Worksheet 1'!$G$78)='A2. Rate Change &amp; Enrollment'!P253, "OK", "ERROR"))</f>
        <v>N/A</v>
      </c>
      <c r="BM253" t="str">
        <f>IF(ISBLANK('A2a.  Modified URRT Worksheet 1'!$G$79)=TRUE, "N/A", IF(P253*(1+'A2a.  Modified URRT Worksheet 1'!$G$79)='A2. Rate Change &amp; Enrollment'!Q253, "OK", "ERROR"))</f>
        <v>N/A</v>
      </c>
      <c r="BN253" t="str">
        <f>IF(ISBLANK('A2a.  Modified URRT Worksheet 1'!$G$80)=TRUE, "N/A", IF(Q253*(1+'A2a.  Modified URRT Worksheet 1'!$G$80)='A2. Rate Change &amp; Enrollment'!R253, "OK", "ERROR"))</f>
        <v>N/A</v>
      </c>
      <c r="BO253" t="str">
        <f>IF(ISBLANK('A2a.  Modified URRT Worksheet 1'!$G$81)=TRUE, "N/A", IF(R253*(1+'A2a.  Modified URRT Worksheet 1'!$G$81)='A2. Rate Change &amp; Enrollment'!S253, "OK", "ERROR"))</f>
        <v>N/A</v>
      </c>
      <c r="BP253" t="str">
        <f>IF(ISBLANK('A2a.  Modified URRT Worksheet 1'!$G$82)=TRUE, "N/A", IF(S253*(1+'A2a.  Modified URRT Worksheet 1'!$G$82)='A2. Rate Change &amp; Enrollment'!T253, "OK", "ERROR"))</f>
        <v>N/A</v>
      </c>
      <c r="BQ253" t="str">
        <f>IF(ISBLANK('A2a.  Modified URRT Worksheet 1'!$G$83)=TRUE, "N/A", IF(T253*(1+'A2a.  Modified URRT Worksheet 1'!$G$83)='A2. Rate Change &amp; Enrollment'!U253, "OK", "ERROR"))</f>
        <v>N/A</v>
      </c>
      <c r="BR253" t="str">
        <f>IF(ISBLANK('A2a.  Modified URRT Worksheet 1'!$G$84)=TRUE, "N/A", IF(U253*(1+'A2a.  Modified URRT Worksheet 1'!$G$84)='A2. Rate Change &amp; Enrollment'!V253, "OK", "ERROR"))</f>
        <v>N/A</v>
      </c>
      <c r="BS253" t="str">
        <f>IF(ISBLANK('A2a.  Modified URRT Worksheet 1'!$G$85)=TRUE, "N/A", IF(V253*(1+'A2a.  Modified URRT Worksheet 1'!$G$85)='A2. Rate Change &amp; Enrollment'!W253, "OK", "ERROR"))</f>
        <v>N/A</v>
      </c>
      <c r="BT253" t="str">
        <f>IF(ISBLANK('A2a.  Modified URRT Worksheet 1'!$G$86)=TRUE, "N/A", IF(W253*(1+'A2a.  Modified URRT Worksheet 1'!$G$86)='A2. Rate Change &amp; Enrollment'!X253, "OK", "ERROR"))</f>
        <v>N/A</v>
      </c>
      <c r="BU253" t="str">
        <f>IF(ISBLANK('A2a.  Modified URRT Worksheet 1'!$G$87)=TRUE, "N/A", IF(X253*(1+'A2a.  Modified URRT Worksheet 1'!$G$87)='A2. Rate Change &amp; Enrollment'!Y253, "OK", "ERROR"))</f>
        <v>N/A</v>
      </c>
      <c r="BV253" t="str">
        <f>IF(ISBLANK('A2a.  Modified URRT Worksheet 1'!$G$88)=TRUE, "N/A", IF(Y253*(1+'A2a.  Modified URRT Worksheet 1'!$G$88)='A2. Rate Change &amp; Enrollment'!Z253, "OK", "ERROR"))</f>
        <v>N/A</v>
      </c>
      <c r="BW253" t="str">
        <f t="shared" si="57"/>
        <v>OK</v>
      </c>
      <c r="BY253" s="412">
        <f t="shared" si="58"/>
        <v>0</v>
      </c>
    </row>
    <row r="254" spans="1:77" x14ac:dyDescent="0.35">
      <c r="A254" t="s">
        <v>444</v>
      </c>
      <c r="B254" s="98"/>
      <c r="C254" s="98"/>
      <c r="D254" s="98"/>
      <c r="E254" s="135"/>
      <c r="F254" s="135"/>
      <c r="G254" s="135"/>
      <c r="I254" s="135"/>
      <c r="J254" s="135"/>
      <c r="K254" s="135"/>
      <c r="M254" s="131"/>
      <c r="N254" s="131"/>
      <c r="O254" s="131"/>
      <c r="P254" s="131"/>
      <c r="Q254" s="131"/>
      <c r="R254" s="131"/>
      <c r="S254" s="131"/>
      <c r="T254" s="131"/>
      <c r="U254" s="131"/>
      <c r="V254" s="131"/>
      <c r="W254" s="131"/>
      <c r="X254" s="131"/>
      <c r="Y254" s="131"/>
      <c r="Z254" s="131"/>
      <c r="AB254" s="142" t="e">
        <f t="shared" si="48"/>
        <v>#DIV/0!</v>
      </c>
      <c r="AC254" s="142" t="e">
        <f t="shared" si="49"/>
        <v>#DIV/0!</v>
      </c>
      <c r="AD254" s="6"/>
      <c r="AE254" s="88" t="e">
        <f t="shared" si="50"/>
        <v>#DIV/0!</v>
      </c>
      <c r="AF254" s="142" t="e">
        <f t="shared" si="51"/>
        <v>#DIV/0!</v>
      </c>
      <c r="AH254" s="12" t="e">
        <f t="shared" si="59"/>
        <v>#DIV/0!</v>
      </c>
      <c r="AI254" s="12" t="e">
        <f t="shared" si="60"/>
        <v>#DIV/0!</v>
      </c>
      <c r="AK254" s="409"/>
      <c r="AL254" s="409"/>
      <c r="AM254" s="409"/>
      <c r="AO254" s="177"/>
      <c r="AP254" s="177"/>
      <c r="AQ254" s="177"/>
      <c r="AR254" s="139"/>
      <c r="AS254" s="139"/>
      <c r="AT254" s="139"/>
      <c r="AU254" s="177"/>
      <c r="AV254" s="177"/>
      <c r="AX254" s="411">
        <f t="shared" si="52"/>
        <v>0</v>
      </c>
      <c r="AY254" s="80" t="str">
        <f t="shared" si="53"/>
        <v>OK</v>
      </c>
      <c r="BA254" s="94"/>
      <c r="BB254" s="291"/>
      <c r="BC254" s="94"/>
      <c r="BD254" s="229"/>
      <c r="BE254" s="356"/>
      <c r="BG254" s="6">
        <f t="shared" si="54"/>
        <v>0</v>
      </c>
      <c r="BH254" s="186" t="str">
        <f t="shared" si="55"/>
        <v>N/A</v>
      </c>
      <c r="BI254" s="6" t="str">
        <f t="shared" si="61"/>
        <v>N/A</v>
      </c>
      <c r="BJ254" t="e">
        <f t="shared" si="56"/>
        <v>#DIV/0!</v>
      </c>
      <c r="BL254" t="str">
        <f>IF(ISBLANK('A2a.  Modified URRT Worksheet 1'!$G$78)=TRUE, "N/A", IF(O254*(1+'A2a.  Modified URRT Worksheet 1'!$G$78)='A2. Rate Change &amp; Enrollment'!P254, "OK", "ERROR"))</f>
        <v>N/A</v>
      </c>
      <c r="BM254" t="str">
        <f>IF(ISBLANK('A2a.  Modified URRT Worksheet 1'!$G$79)=TRUE, "N/A", IF(P254*(1+'A2a.  Modified URRT Worksheet 1'!$G$79)='A2. Rate Change &amp; Enrollment'!Q254, "OK", "ERROR"))</f>
        <v>N/A</v>
      </c>
      <c r="BN254" t="str">
        <f>IF(ISBLANK('A2a.  Modified URRT Worksheet 1'!$G$80)=TRUE, "N/A", IF(Q254*(1+'A2a.  Modified URRT Worksheet 1'!$G$80)='A2. Rate Change &amp; Enrollment'!R254, "OK", "ERROR"))</f>
        <v>N/A</v>
      </c>
      <c r="BO254" t="str">
        <f>IF(ISBLANK('A2a.  Modified URRT Worksheet 1'!$G$81)=TRUE, "N/A", IF(R254*(1+'A2a.  Modified URRT Worksheet 1'!$G$81)='A2. Rate Change &amp; Enrollment'!S254, "OK", "ERROR"))</f>
        <v>N/A</v>
      </c>
      <c r="BP254" t="str">
        <f>IF(ISBLANK('A2a.  Modified URRT Worksheet 1'!$G$82)=TRUE, "N/A", IF(S254*(1+'A2a.  Modified URRT Worksheet 1'!$G$82)='A2. Rate Change &amp; Enrollment'!T254, "OK", "ERROR"))</f>
        <v>N/A</v>
      </c>
      <c r="BQ254" t="str">
        <f>IF(ISBLANK('A2a.  Modified URRT Worksheet 1'!$G$83)=TRUE, "N/A", IF(T254*(1+'A2a.  Modified URRT Worksheet 1'!$G$83)='A2. Rate Change &amp; Enrollment'!U254, "OK", "ERROR"))</f>
        <v>N/A</v>
      </c>
      <c r="BR254" t="str">
        <f>IF(ISBLANK('A2a.  Modified URRT Worksheet 1'!$G$84)=TRUE, "N/A", IF(U254*(1+'A2a.  Modified URRT Worksheet 1'!$G$84)='A2. Rate Change &amp; Enrollment'!V254, "OK", "ERROR"))</f>
        <v>N/A</v>
      </c>
      <c r="BS254" t="str">
        <f>IF(ISBLANK('A2a.  Modified URRT Worksheet 1'!$G$85)=TRUE, "N/A", IF(V254*(1+'A2a.  Modified URRT Worksheet 1'!$G$85)='A2. Rate Change &amp; Enrollment'!W254, "OK", "ERROR"))</f>
        <v>N/A</v>
      </c>
      <c r="BT254" t="str">
        <f>IF(ISBLANK('A2a.  Modified URRT Worksheet 1'!$G$86)=TRUE, "N/A", IF(W254*(1+'A2a.  Modified URRT Worksheet 1'!$G$86)='A2. Rate Change &amp; Enrollment'!X254, "OK", "ERROR"))</f>
        <v>N/A</v>
      </c>
      <c r="BU254" t="str">
        <f>IF(ISBLANK('A2a.  Modified URRT Worksheet 1'!$G$87)=TRUE, "N/A", IF(X254*(1+'A2a.  Modified URRT Worksheet 1'!$G$87)='A2. Rate Change &amp; Enrollment'!Y254, "OK", "ERROR"))</f>
        <v>N/A</v>
      </c>
      <c r="BV254" t="str">
        <f>IF(ISBLANK('A2a.  Modified URRT Worksheet 1'!$G$88)=TRUE, "N/A", IF(Y254*(1+'A2a.  Modified URRT Worksheet 1'!$G$88)='A2. Rate Change &amp; Enrollment'!Z254, "OK", "ERROR"))</f>
        <v>N/A</v>
      </c>
      <c r="BW254" t="str">
        <f t="shared" si="57"/>
        <v>OK</v>
      </c>
      <c r="BY254" s="412">
        <f t="shared" si="58"/>
        <v>0</v>
      </c>
    </row>
    <row r="255" spans="1:77" x14ac:dyDescent="0.35">
      <c r="A255" t="s">
        <v>445</v>
      </c>
      <c r="B255" s="98"/>
      <c r="C255" s="98"/>
      <c r="D255" s="98"/>
      <c r="E255" s="135"/>
      <c r="F255" s="135"/>
      <c r="G255" s="135"/>
      <c r="I255" s="135"/>
      <c r="J255" s="135"/>
      <c r="K255" s="135"/>
      <c r="M255" s="131"/>
      <c r="N255" s="131"/>
      <c r="O255" s="131"/>
      <c r="P255" s="131"/>
      <c r="Q255" s="131"/>
      <c r="R255" s="131"/>
      <c r="S255" s="131"/>
      <c r="T255" s="131"/>
      <c r="U255" s="131"/>
      <c r="V255" s="131"/>
      <c r="W255" s="131"/>
      <c r="X255" s="131"/>
      <c r="Y255" s="131"/>
      <c r="Z255" s="131"/>
      <c r="AB255" s="142" t="e">
        <f t="shared" si="48"/>
        <v>#DIV/0!</v>
      </c>
      <c r="AC255" s="142" t="e">
        <f t="shared" si="49"/>
        <v>#DIV/0!</v>
      </c>
      <c r="AD255" s="6"/>
      <c r="AE255" s="88" t="e">
        <f t="shared" si="50"/>
        <v>#DIV/0!</v>
      </c>
      <c r="AF255" s="142" t="e">
        <f t="shared" si="51"/>
        <v>#DIV/0!</v>
      </c>
      <c r="AH255" s="12" t="e">
        <f t="shared" si="59"/>
        <v>#DIV/0!</v>
      </c>
      <c r="AI255" s="12" t="e">
        <f t="shared" si="60"/>
        <v>#DIV/0!</v>
      </c>
      <c r="AK255" s="409"/>
      <c r="AL255" s="409"/>
      <c r="AM255" s="409"/>
      <c r="AO255" s="177"/>
      <c r="AP255" s="177"/>
      <c r="AQ255" s="177"/>
      <c r="AR255" s="139"/>
      <c r="AS255" s="139"/>
      <c r="AT255" s="139"/>
      <c r="AU255" s="177"/>
      <c r="AV255" s="177"/>
      <c r="AX255" s="411">
        <f t="shared" si="52"/>
        <v>0</v>
      </c>
      <c r="AY255" s="80" t="str">
        <f t="shared" si="53"/>
        <v>OK</v>
      </c>
      <c r="BA255" s="94"/>
      <c r="BB255" s="291"/>
      <c r="BC255" s="94"/>
      <c r="BD255" s="229"/>
      <c r="BE255" s="356"/>
      <c r="BG255" s="6">
        <f t="shared" si="54"/>
        <v>0</v>
      </c>
      <c r="BH255" s="186" t="str">
        <f t="shared" si="55"/>
        <v>N/A</v>
      </c>
      <c r="BI255" s="6" t="str">
        <f t="shared" si="61"/>
        <v>N/A</v>
      </c>
      <c r="BJ255" t="e">
        <f t="shared" si="56"/>
        <v>#DIV/0!</v>
      </c>
      <c r="BL255" t="str">
        <f>IF(ISBLANK('A2a.  Modified URRT Worksheet 1'!$G$78)=TRUE, "N/A", IF(O255*(1+'A2a.  Modified URRT Worksheet 1'!$G$78)='A2. Rate Change &amp; Enrollment'!P255, "OK", "ERROR"))</f>
        <v>N/A</v>
      </c>
      <c r="BM255" t="str">
        <f>IF(ISBLANK('A2a.  Modified URRT Worksheet 1'!$G$79)=TRUE, "N/A", IF(P255*(1+'A2a.  Modified URRT Worksheet 1'!$G$79)='A2. Rate Change &amp; Enrollment'!Q255, "OK", "ERROR"))</f>
        <v>N/A</v>
      </c>
      <c r="BN255" t="str">
        <f>IF(ISBLANK('A2a.  Modified URRT Worksheet 1'!$G$80)=TRUE, "N/A", IF(Q255*(1+'A2a.  Modified URRT Worksheet 1'!$G$80)='A2. Rate Change &amp; Enrollment'!R255, "OK", "ERROR"))</f>
        <v>N/A</v>
      </c>
      <c r="BO255" t="str">
        <f>IF(ISBLANK('A2a.  Modified URRT Worksheet 1'!$G$81)=TRUE, "N/A", IF(R255*(1+'A2a.  Modified URRT Worksheet 1'!$G$81)='A2. Rate Change &amp; Enrollment'!S255, "OK", "ERROR"))</f>
        <v>N/A</v>
      </c>
      <c r="BP255" t="str">
        <f>IF(ISBLANK('A2a.  Modified URRT Worksheet 1'!$G$82)=TRUE, "N/A", IF(S255*(1+'A2a.  Modified URRT Worksheet 1'!$G$82)='A2. Rate Change &amp; Enrollment'!T255, "OK", "ERROR"))</f>
        <v>N/A</v>
      </c>
      <c r="BQ255" t="str">
        <f>IF(ISBLANK('A2a.  Modified URRT Worksheet 1'!$G$83)=TRUE, "N/A", IF(T255*(1+'A2a.  Modified URRT Worksheet 1'!$G$83)='A2. Rate Change &amp; Enrollment'!U255, "OK", "ERROR"))</f>
        <v>N/A</v>
      </c>
      <c r="BR255" t="str">
        <f>IF(ISBLANK('A2a.  Modified URRT Worksheet 1'!$G$84)=TRUE, "N/A", IF(U255*(1+'A2a.  Modified URRT Worksheet 1'!$G$84)='A2. Rate Change &amp; Enrollment'!V255, "OK", "ERROR"))</f>
        <v>N/A</v>
      </c>
      <c r="BS255" t="str">
        <f>IF(ISBLANK('A2a.  Modified URRT Worksheet 1'!$G$85)=TRUE, "N/A", IF(V255*(1+'A2a.  Modified URRT Worksheet 1'!$G$85)='A2. Rate Change &amp; Enrollment'!W255, "OK", "ERROR"))</f>
        <v>N/A</v>
      </c>
      <c r="BT255" t="str">
        <f>IF(ISBLANK('A2a.  Modified URRT Worksheet 1'!$G$86)=TRUE, "N/A", IF(W255*(1+'A2a.  Modified URRT Worksheet 1'!$G$86)='A2. Rate Change &amp; Enrollment'!X255, "OK", "ERROR"))</f>
        <v>N/A</v>
      </c>
      <c r="BU255" t="str">
        <f>IF(ISBLANK('A2a.  Modified URRT Worksheet 1'!$G$87)=TRUE, "N/A", IF(X255*(1+'A2a.  Modified URRT Worksheet 1'!$G$87)='A2. Rate Change &amp; Enrollment'!Y255, "OK", "ERROR"))</f>
        <v>N/A</v>
      </c>
      <c r="BV255" t="str">
        <f>IF(ISBLANK('A2a.  Modified URRT Worksheet 1'!$G$88)=TRUE, "N/A", IF(Y255*(1+'A2a.  Modified URRT Worksheet 1'!$G$88)='A2. Rate Change &amp; Enrollment'!Z255, "OK", "ERROR"))</f>
        <v>N/A</v>
      </c>
      <c r="BW255" t="str">
        <f t="shared" si="57"/>
        <v>OK</v>
      </c>
      <c r="BY255" s="412">
        <f t="shared" si="58"/>
        <v>0</v>
      </c>
    </row>
    <row r="256" spans="1:77" x14ac:dyDescent="0.35">
      <c r="A256" t="s">
        <v>446</v>
      </c>
      <c r="B256" s="98"/>
      <c r="C256" s="98"/>
      <c r="D256" s="98"/>
      <c r="E256" s="135"/>
      <c r="F256" s="135"/>
      <c r="G256" s="135"/>
      <c r="I256" s="135"/>
      <c r="J256" s="135"/>
      <c r="K256" s="135"/>
      <c r="M256" s="131"/>
      <c r="N256" s="131"/>
      <c r="O256" s="131"/>
      <c r="P256" s="131"/>
      <c r="Q256" s="131"/>
      <c r="R256" s="131"/>
      <c r="S256" s="131"/>
      <c r="T256" s="131"/>
      <c r="U256" s="131"/>
      <c r="V256" s="131"/>
      <c r="W256" s="131"/>
      <c r="X256" s="131"/>
      <c r="Y256" s="131"/>
      <c r="Z256" s="131"/>
      <c r="AB256" s="142" t="e">
        <f t="shared" si="48"/>
        <v>#DIV/0!</v>
      </c>
      <c r="AC256" s="142" t="e">
        <f t="shared" si="49"/>
        <v>#DIV/0!</v>
      </c>
      <c r="AD256" s="6"/>
      <c r="AE256" s="88" t="e">
        <f t="shared" si="50"/>
        <v>#DIV/0!</v>
      </c>
      <c r="AF256" s="142" t="e">
        <f t="shared" si="51"/>
        <v>#DIV/0!</v>
      </c>
      <c r="AH256" s="12" t="e">
        <f t="shared" si="59"/>
        <v>#DIV/0!</v>
      </c>
      <c r="AI256" s="12" t="e">
        <f t="shared" si="60"/>
        <v>#DIV/0!</v>
      </c>
      <c r="AK256" s="409"/>
      <c r="AL256" s="409"/>
      <c r="AM256" s="409"/>
      <c r="AO256" s="177"/>
      <c r="AP256" s="177"/>
      <c r="AQ256" s="177"/>
      <c r="AR256" s="139"/>
      <c r="AS256" s="139"/>
      <c r="AT256" s="139"/>
      <c r="AU256" s="177"/>
      <c r="AV256" s="177"/>
      <c r="AX256" s="411">
        <f t="shared" si="52"/>
        <v>0</v>
      </c>
      <c r="AY256" s="80" t="str">
        <f t="shared" si="53"/>
        <v>OK</v>
      </c>
      <c r="BA256" s="94"/>
      <c r="BB256" s="291"/>
      <c r="BC256" s="94"/>
      <c r="BD256" s="229"/>
      <c r="BE256" s="356"/>
      <c r="BG256" s="6">
        <f t="shared" si="54"/>
        <v>0</v>
      </c>
      <c r="BH256" s="186" t="str">
        <f t="shared" si="55"/>
        <v>N/A</v>
      </c>
      <c r="BI256" s="6" t="str">
        <f t="shared" si="61"/>
        <v>N/A</v>
      </c>
      <c r="BJ256" t="e">
        <f t="shared" si="56"/>
        <v>#DIV/0!</v>
      </c>
      <c r="BL256" t="str">
        <f>IF(ISBLANK('A2a.  Modified URRT Worksheet 1'!$G$78)=TRUE, "N/A", IF(O256*(1+'A2a.  Modified URRT Worksheet 1'!$G$78)='A2. Rate Change &amp; Enrollment'!P256, "OK", "ERROR"))</f>
        <v>N/A</v>
      </c>
      <c r="BM256" t="str">
        <f>IF(ISBLANK('A2a.  Modified URRT Worksheet 1'!$G$79)=TRUE, "N/A", IF(P256*(1+'A2a.  Modified URRT Worksheet 1'!$G$79)='A2. Rate Change &amp; Enrollment'!Q256, "OK", "ERROR"))</f>
        <v>N/A</v>
      </c>
      <c r="BN256" t="str">
        <f>IF(ISBLANK('A2a.  Modified URRT Worksheet 1'!$G$80)=TRUE, "N/A", IF(Q256*(1+'A2a.  Modified URRT Worksheet 1'!$G$80)='A2. Rate Change &amp; Enrollment'!R256, "OK", "ERROR"))</f>
        <v>N/A</v>
      </c>
      <c r="BO256" t="str">
        <f>IF(ISBLANK('A2a.  Modified URRT Worksheet 1'!$G$81)=TRUE, "N/A", IF(R256*(1+'A2a.  Modified URRT Worksheet 1'!$G$81)='A2. Rate Change &amp; Enrollment'!S256, "OK", "ERROR"))</f>
        <v>N/A</v>
      </c>
      <c r="BP256" t="str">
        <f>IF(ISBLANK('A2a.  Modified URRT Worksheet 1'!$G$82)=TRUE, "N/A", IF(S256*(1+'A2a.  Modified URRT Worksheet 1'!$G$82)='A2. Rate Change &amp; Enrollment'!T256, "OK", "ERROR"))</f>
        <v>N/A</v>
      </c>
      <c r="BQ256" t="str">
        <f>IF(ISBLANK('A2a.  Modified URRT Worksheet 1'!$G$83)=TRUE, "N/A", IF(T256*(1+'A2a.  Modified URRT Worksheet 1'!$G$83)='A2. Rate Change &amp; Enrollment'!U256, "OK", "ERROR"))</f>
        <v>N/A</v>
      </c>
      <c r="BR256" t="str">
        <f>IF(ISBLANK('A2a.  Modified URRT Worksheet 1'!$G$84)=TRUE, "N/A", IF(U256*(1+'A2a.  Modified URRT Worksheet 1'!$G$84)='A2. Rate Change &amp; Enrollment'!V256, "OK", "ERROR"))</f>
        <v>N/A</v>
      </c>
      <c r="BS256" t="str">
        <f>IF(ISBLANK('A2a.  Modified URRT Worksheet 1'!$G$85)=TRUE, "N/A", IF(V256*(1+'A2a.  Modified URRT Worksheet 1'!$G$85)='A2. Rate Change &amp; Enrollment'!W256, "OK", "ERROR"))</f>
        <v>N/A</v>
      </c>
      <c r="BT256" t="str">
        <f>IF(ISBLANK('A2a.  Modified URRT Worksheet 1'!$G$86)=TRUE, "N/A", IF(W256*(1+'A2a.  Modified URRT Worksheet 1'!$G$86)='A2. Rate Change &amp; Enrollment'!X256, "OK", "ERROR"))</f>
        <v>N/A</v>
      </c>
      <c r="BU256" t="str">
        <f>IF(ISBLANK('A2a.  Modified URRT Worksheet 1'!$G$87)=TRUE, "N/A", IF(X256*(1+'A2a.  Modified URRT Worksheet 1'!$G$87)='A2. Rate Change &amp; Enrollment'!Y256, "OK", "ERROR"))</f>
        <v>N/A</v>
      </c>
      <c r="BV256" t="str">
        <f>IF(ISBLANK('A2a.  Modified URRT Worksheet 1'!$G$88)=TRUE, "N/A", IF(Y256*(1+'A2a.  Modified URRT Worksheet 1'!$G$88)='A2. Rate Change &amp; Enrollment'!Z256, "OK", "ERROR"))</f>
        <v>N/A</v>
      </c>
      <c r="BW256" t="str">
        <f t="shared" si="57"/>
        <v>OK</v>
      </c>
      <c r="BY256" s="412">
        <f t="shared" si="58"/>
        <v>0</v>
      </c>
    </row>
    <row r="257" spans="1:77" x14ac:dyDescent="0.35">
      <c r="A257" t="s">
        <v>447</v>
      </c>
      <c r="B257" s="98"/>
      <c r="C257" s="98"/>
      <c r="D257" s="98"/>
      <c r="E257" s="135"/>
      <c r="F257" s="135"/>
      <c r="G257" s="135"/>
      <c r="I257" s="135"/>
      <c r="J257" s="135"/>
      <c r="K257" s="135"/>
      <c r="M257" s="131"/>
      <c r="N257" s="131"/>
      <c r="O257" s="131"/>
      <c r="P257" s="131"/>
      <c r="Q257" s="131"/>
      <c r="R257" s="131"/>
      <c r="S257" s="131"/>
      <c r="T257" s="131"/>
      <c r="U257" s="131"/>
      <c r="V257" s="131"/>
      <c r="W257" s="131"/>
      <c r="X257" s="131"/>
      <c r="Y257" s="131"/>
      <c r="Z257" s="131"/>
      <c r="AB257" s="142" t="e">
        <f t="shared" si="48"/>
        <v>#DIV/0!</v>
      </c>
      <c r="AC257" s="142" t="e">
        <f t="shared" si="49"/>
        <v>#DIV/0!</v>
      </c>
      <c r="AD257" s="6"/>
      <c r="AE257" s="88" t="e">
        <f t="shared" si="50"/>
        <v>#DIV/0!</v>
      </c>
      <c r="AF257" s="142" t="e">
        <f t="shared" si="51"/>
        <v>#DIV/0!</v>
      </c>
      <c r="AH257" s="12" t="e">
        <f t="shared" si="59"/>
        <v>#DIV/0!</v>
      </c>
      <c r="AI257" s="12" t="e">
        <f t="shared" si="60"/>
        <v>#DIV/0!</v>
      </c>
      <c r="AK257" s="409"/>
      <c r="AL257" s="409"/>
      <c r="AM257" s="409"/>
      <c r="AO257" s="177"/>
      <c r="AP257" s="177"/>
      <c r="AQ257" s="177"/>
      <c r="AR257" s="139"/>
      <c r="AS257" s="139"/>
      <c r="AT257" s="139"/>
      <c r="AU257" s="177"/>
      <c r="AV257" s="177"/>
      <c r="AX257" s="411">
        <f t="shared" si="52"/>
        <v>0</v>
      </c>
      <c r="AY257" s="80" t="str">
        <f t="shared" si="53"/>
        <v>OK</v>
      </c>
      <c r="BA257" s="94"/>
      <c r="BB257" s="291"/>
      <c r="BC257" s="94"/>
      <c r="BD257" s="229"/>
      <c r="BE257" s="356"/>
      <c r="BG257" s="6">
        <f t="shared" si="54"/>
        <v>0</v>
      </c>
      <c r="BH257" s="186" t="str">
        <f t="shared" si="55"/>
        <v>N/A</v>
      </c>
      <c r="BI257" s="6" t="str">
        <f t="shared" si="61"/>
        <v>N/A</v>
      </c>
      <c r="BJ257" t="e">
        <f t="shared" si="56"/>
        <v>#DIV/0!</v>
      </c>
      <c r="BL257" t="str">
        <f>IF(ISBLANK('A2a.  Modified URRT Worksheet 1'!$G$78)=TRUE, "N/A", IF(O257*(1+'A2a.  Modified URRT Worksheet 1'!$G$78)='A2. Rate Change &amp; Enrollment'!P257, "OK", "ERROR"))</f>
        <v>N/A</v>
      </c>
      <c r="BM257" t="str">
        <f>IF(ISBLANK('A2a.  Modified URRT Worksheet 1'!$G$79)=TRUE, "N/A", IF(P257*(1+'A2a.  Modified URRT Worksheet 1'!$G$79)='A2. Rate Change &amp; Enrollment'!Q257, "OK", "ERROR"))</f>
        <v>N/A</v>
      </c>
      <c r="BN257" t="str">
        <f>IF(ISBLANK('A2a.  Modified URRT Worksheet 1'!$G$80)=TRUE, "N/A", IF(Q257*(1+'A2a.  Modified URRT Worksheet 1'!$G$80)='A2. Rate Change &amp; Enrollment'!R257, "OK", "ERROR"))</f>
        <v>N/A</v>
      </c>
      <c r="BO257" t="str">
        <f>IF(ISBLANK('A2a.  Modified URRT Worksheet 1'!$G$81)=TRUE, "N/A", IF(R257*(1+'A2a.  Modified URRT Worksheet 1'!$G$81)='A2. Rate Change &amp; Enrollment'!S257, "OK", "ERROR"))</f>
        <v>N/A</v>
      </c>
      <c r="BP257" t="str">
        <f>IF(ISBLANK('A2a.  Modified URRT Worksheet 1'!$G$82)=TRUE, "N/A", IF(S257*(1+'A2a.  Modified URRT Worksheet 1'!$G$82)='A2. Rate Change &amp; Enrollment'!T257, "OK", "ERROR"))</f>
        <v>N/A</v>
      </c>
      <c r="BQ257" t="str">
        <f>IF(ISBLANK('A2a.  Modified URRT Worksheet 1'!$G$83)=TRUE, "N/A", IF(T257*(1+'A2a.  Modified URRT Worksheet 1'!$G$83)='A2. Rate Change &amp; Enrollment'!U257, "OK", "ERROR"))</f>
        <v>N/A</v>
      </c>
      <c r="BR257" t="str">
        <f>IF(ISBLANK('A2a.  Modified URRT Worksheet 1'!$G$84)=TRUE, "N/A", IF(U257*(1+'A2a.  Modified URRT Worksheet 1'!$G$84)='A2. Rate Change &amp; Enrollment'!V257, "OK", "ERROR"))</f>
        <v>N/A</v>
      </c>
      <c r="BS257" t="str">
        <f>IF(ISBLANK('A2a.  Modified URRT Worksheet 1'!$G$85)=TRUE, "N/A", IF(V257*(1+'A2a.  Modified URRT Worksheet 1'!$G$85)='A2. Rate Change &amp; Enrollment'!W257, "OK", "ERROR"))</f>
        <v>N/A</v>
      </c>
      <c r="BT257" t="str">
        <f>IF(ISBLANK('A2a.  Modified URRT Worksheet 1'!$G$86)=TRUE, "N/A", IF(W257*(1+'A2a.  Modified URRT Worksheet 1'!$G$86)='A2. Rate Change &amp; Enrollment'!X257, "OK", "ERROR"))</f>
        <v>N/A</v>
      </c>
      <c r="BU257" t="str">
        <f>IF(ISBLANK('A2a.  Modified URRT Worksheet 1'!$G$87)=TRUE, "N/A", IF(X257*(1+'A2a.  Modified URRT Worksheet 1'!$G$87)='A2. Rate Change &amp; Enrollment'!Y257, "OK", "ERROR"))</f>
        <v>N/A</v>
      </c>
      <c r="BV257" t="str">
        <f>IF(ISBLANK('A2a.  Modified URRT Worksheet 1'!$G$88)=TRUE, "N/A", IF(Y257*(1+'A2a.  Modified URRT Worksheet 1'!$G$88)='A2. Rate Change &amp; Enrollment'!Z257, "OK", "ERROR"))</f>
        <v>N/A</v>
      </c>
      <c r="BW257" t="str">
        <f t="shared" si="57"/>
        <v>OK</v>
      </c>
      <c r="BY257" s="412">
        <f t="shared" si="58"/>
        <v>0</v>
      </c>
    </row>
    <row r="258" spans="1:77" x14ac:dyDescent="0.35">
      <c r="A258" t="s">
        <v>448</v>
      </c>
      <c r="B258" s="98"/>
      <c r="C258" s="98"/>
      <c r="D258" s="98"/>
      <c r="E258" s="135"/>
      <c r="F258" s="135"/>
      <c r="G258" s="135"/>
      <c r="I258" s="135"/>
      <c r="J258" s="135"/>
      <c r="K258" s="135"/>
      <c r="M258" s="131"/>
      <c r="N258" s="131"/>
      <c r="O258" s="131"/>
      <c r="P258" s="131"/>
      <c r="Q258" s="131"/>
      <c r="R258" s="131"/>
      <c r="S258" s="131"/>
      <c r="T258" s="131"/>
      <c r="U258" s="131"/>
      <c r="V258" s="131"/>
      <c r="W258" s="131"/>
      <c r="X258" s="131"/>
      <c r="Y258" s="131"/>
      <c r="Z258" s="131"/>
      <c r="AB258" s="142" t="e">
        <f t="shared" si="48"/>
        <v>#DIV/0!</v>
      </c>
      <c r="AC258" s="142" t="e">
        <f t="shared" si="49"/>
        <v>#DIV/0!</v>
      </c>
      <c r="AD258" s="6"/>
      <c r="AE258" s="88" t="e">
        <f t="shared" si="50"/>
        <v>#DIV/0!</v>
      </c>
      <c r="AF258" s="142" t="e">
        <f t="shared" si="51"/>
        <v>#DIV/0!</v>
      </c>
      <c r="AH258" s="12" t="e">
        <f t="shared" si="59"/>
        <v>#DIV/0!</v>
      </c>
      <c r="AI258" s="12" t="e">
        <f t="shared" si="60"/>
        <v>#DIV/0!</v>
      </c>
      <c r="AK258" s="409"/>
      <c r="AL258" s="409"/>
      <c r="AM258" s="409"/>
      <c r="AO258" s="177"/>
      <c r="AP258" s="177"/>
      <c r="AQ258" s="177"/>
      <c r="AR258" s="139"/>
      <c r="AS258" s="139"/>
      <c r="AT258" s="139"/>
      <c r="AU258" s="177"/>
      <c r="AV258" s="177"/>
      <c r="AX258" s="411">
        <f t="shared" si="52"/>
        <v>0</v>
      </c>
      <c r="AY258" s="80" t="str">
        <f t="shared" si="53"/>
        <v>OK</v>
      </c>
      <c r="BA258" s="94"/>
      <c r="BB258" s="291"/>
      <c r="BC258" s="94"/>
      <c r="BD258" s="229"/>
      <c r="BE258" s="356"/>
      <c r="BG258" s="6">
        <f t="shared" si="54"/>
        <v>0</v>
      </c>
      <c r="BH258" s="186" t="str">
        <f t="shared" si="55"/>
        <v>N/A</v>
      </c>
      <c r="BI258" s="6" t="str">
        <f t="shared" si="61"/>
        <v>N/A</v>
      </c>
      <c r="BJ258" t="e">
        <f t="shared" si="56"/>
        <v>#DIV/0!</v>
      </c>
      <c r="BL258" t="str">
        <f>IF(ISBLANK('A2a.  Modified URRT Worksheet 1'!$G$78)=TRUE, "N/A", IF(O258*(1+'A2a.  Modified URRT Worksheet 1'!$G$78)='A2. Rate Change &amp; Enrollment'!P258, "OK", "ERROR"))</f>
        <v>N/A</v>
      </c>
      <c r="BM258" t="str">
        <f>IF(ISBLANK('A2a.  Modified URRT Worksheet 1'!$G$79)=TRUE, "N/A", IF(P258*(1+'A2a.  Modified URRT Worksheet 1'!$G$79)='A2. Rate Change &amp; Enrollment'!Q258, "OK", "ERROR"))</f>
        <v>N/A</v>
      </c>
      <c r="BN258" t="str">
        <f>IF(ISBLANK('A2a.  Modified URRT Worksheet 1'!$G$80)=TRUE, "N/A", IF(Q258*(1+'A2a.  Modified URRT Worksheet 1'!$G$80)='A2. Rate Change &amp; Enrollment'!R258, "OK", "ERROR"))</f>
        <v>N/A</v>
      </c>
      <c r="BO258" t="str">
        <f>IF(ISBLANK('A2a.  Modified URRT Worksheet 1'!$G$81)=TRUE, "N/A", IF(R258*(1+'A2a.  Modified URRT Worksheet 1'!$G$81)='A2. Rate Change &amp; Enrollment'!S258, "OK", "ERROR"))</f>
        <v>N/A</v>
      </c>
      <c r="BP258" t="str">
        <f>IF(ISBLANK('A2a.  Modified URRT Worksheet 1'!$G$82)=TRUE, "N/A", IF(S258*(1+'A2a.  Modified URRT Worksheet 1'!$G$82)='A2. Rate Change &amp; Enrollment'!T258, "OK", "ERROR"))</f>
        <v>N/A</v>
      </c>
      <c r="BQ258" t="str">
        <f>IF(ISBLANK('A2a.  Modified URRT Worksheet 1'!$G$83)=TRUE, "N/A", IF(T258*(1+'A2a.  Modified URRT Worksheet 1'!$G$83)='A2. Rate Change &amp; Enrollment'!U258, "OK", "ERROR"))</f>
        <v>N/A</v>
      </c>
      <c r="BR258" t="str">
        <f>IF(ISBLANK('A2a.  Modified URRT Worksheet 1'!$G$84)=TRUE, "N/A", IF(U258*(1+'A2a.  Modified URRT Worksheet 1'!$G$84)='A2. Rate Change &amp; Enrollment'!V258, "OK", "ERROR"))</f>
        <v>N/A</v>
      </c>
      <c r="BS258" t="str">
        <f>IF(ISBLANK('A2a.  Modified URRT Worksheet 1'!$G$85)=TRUE, "N/A", IF(V258*(1+'A2a.  Modified URRT Worksheet 1'!$G$85)='A2. Rate Change &amp; Enrollment'!W258, "OK", "ERROR"))</f>
        <v>N/A</v>
      </c>
      <c r="BT258" t="str">
        <f>IF(ISBLANK('A2a.  Modified URRT Worksheet 1'!$G$86)=TRUE, "N/A", IF(W258*(1+'A2a.  Modified URRT Worksheet 1'!$G$86)='A2. Rate Change &amp; Enrollment'!X258, "OK", "ERROR"))</f>
        <v>N/A</v>
      </c>
      <c r="BU258" t="str">
        <f>IF(ISBLANK('A2a.  Modified URRT Worksheet 1'!$G$87)=TRUE, "N/A", IF(X258*(1+'A2a.  Modified URRT Worksheet 1'!$G$87)='A2. Rate Change &amp; Enrollment'!Y258, "OK", "ERROR"))</f>
        <v>N/A</v>
      </c>
      <c r="BV258" t="str">
        <f>IF(ISBLANK('A2a.  Modified URRT Worksheet 1'!$G$88)=TRUE, "N/A", IF(Y258*(1+'A2a.  Modified URRT Worksheet 1'!$G$88)='A2. Rate Change &amp; Enrollment'!Z258, "OK", "ERROR"))</f>
        <v>N/A</v>
      </c>
      <c r="BW258" t="str">
        <f t="shared" si="57"/>
        <v>OK</v>
      </c>
      <c r="BY258" s="412">
        <f t="shared" si="58"/>
        <v>0</v>
      </c>
    </row>
    <row r="259" spans="1:77" x14ac:dyDescent="0.35">
      <c r="A259" t="s">
        <v>449</v>
      </c>
      <c r="B259" s="98"/>
      <c r="C259" s="98"/>
      <c r="D259" s="98"/>
      <c r="E259" s="135"/>
      <c r="F259" s="135"/>
      <c r="G259" s="135"/>
      <c r="I259" s="135"/>
      <c r="J259" s="135"/>
      <c r="K259" s="135"/>
      <c r="M259" s="131"/>
      <c r="N259" s="131"/>
      <c r="O259" s="131"/>
      <c r="P259" s="131"/>
      <c r="Q259" s="131"/>
      <c r="R259" s="131"/>
      <c r="S259" s="131"/>
      <c r="T259" s="131"/>
      <c r="U259" s="131"/>
      <c r="V259" s="131"/>
      <c r="W259" s="131"/>
      <c r="X259" s="131"/>
      <c r="Y259" s="131"/>
      <c r="Z259" s="131"/>
      <c r="AB259" s="142" t="e">
        <f t="shared" si="48"/>
        <v>#DIV/0!</v>
      </c>
      <c r="AC259" s="142" t="e">
        <f t="shared" si="49"/>
        <v>#DIV/0!</v>
      </c>
      <c r="AD259" s="6"/>
      <c r="AE259" s="88" t="e">
        <f t="shared" si="50"/>
        <v>#DIV/0!</v>
      </c>
      <c r="AF259" s="142" t="e">
        <f t="shared" si="51"/>
        <v>#DIV/0!</v>
      </c>
      <c r="AH259" s="12" t="e">
        <f t="shared" si="59"/>
        <v>#DIV/0!</v>
      </c>
      <c r="AI259" s="12" t="e">
        <f t="shared" si="60"/>
        <v>#DIV/0!</v>
      </c>
      <c r="AK259" s="409"/>
      <c r="AL259" s="409"/>
      <c r="AM259" s="409"/>
      <c r="AO259" s="177"/>
      <c r="AP259" s="177"/>
      <c r="AQ259" s="177"/>
      <c r="AR259" s="139"/>
      <c r="AS259" s="139"/>
      <c r="AT259" s="139"/>
      <c r="AU259" s="177"/>
      <c r="AV259" s="177"/>
      <c r="AX259" s="411">
        <f t="shared" si="52"/>
        <v>0</v>
      </c>
      <c r="AY259" s="80" t="str">
        <f t="shared" si="53"/>
        <v>OK</v>
      </c>
      <c r="BA259" s="94"/>
      <c r="BB259" s="291"/>
      <c r="BC259" s="94"/>
      <c r="BD259" s="229"/>
      <c r="BE259" s="356"/>
      <c r="BG259" s="6">
        <f t="shared" si="54"/>
        <v>0</v>
      </c>
      <c r="BH259" s="186" t="str">
        <f t="shared" si="55"/>
        <v>N/A</v>
      </c>
      <c r="BI259" s="6" t="str">
        <f t="shared" si="61"/>
        <v>N/A</v>
      </c>
      <c r="BJ259" t="e">
        <f t="shared" si="56"/>
        <v>#DIV/0!</v>
      </c>
      <c r="BL259" t="str">
        <f>IF(ISBLANK('A2a.  Modified URRT Worksheet 1'!$G$78)=TRUE, "N/A", IF(O259*(1+'A2a.  Modified URRT Worksheet 1'!$G$78)='A2. Rate Change &amp; Enrollment'!P259, "OK", "ERROR"))</f>
        <v>N/A</v>
      </c>
      <c r="BM259" t="str">
        <f>IF(ISBLANK('A2a.  Modified URRT Worksheet 1'!$G$79)=TRUE, "N/A", IF(P259*(1+'A2a.  Modified URRT Worksheet 1'!$G$79)='A2. Rate Change &amp; Enrollment'!Q259, "OK", "ERROR"))</f>
        <v>N/A</v>
      </c>
      <c r="BN259" t="str">
        <f>IF(ISBLANK('A2a.  Modified URRT Worksheet 1'!$G$80)=TRUE, "N/A", IF(Q259*(1+'A2a.  Modified URRT Worksheet 1'!$G$80)='A2. Rate Change &amp; Enrollment'!R259, "OK", "ERROR"))</f>
        <v>N/A</v>
      </c>
      <c r="BO259" t="str">
        <f>IF(ISBLANK('A2a.  Modified URRT Worksheet 1'!$G$81)=TRUE, "N/A", IF(R259*(1+'A2a.  Modified URRT Worksheet 1'!$G$81)='A2. Rate Change &amp; Enrollment'!S259, "OK", "ERROR"))</f>
        <v>N/A</v>
      </c>
      <c r="BP259" t="str">
        <f>IF(ISBLANK('A2a.  Modified URRT Worksheet 1'!$G$82)=TRUE, "N/A", IF(S259*(1+'A2a.  Modified URRT Worksheet 1'!$G$82)='A2. Rate Change &amp; Enrollment'!T259, "OK", "ERROR"))</f>
        <v>N/A</v>
      </c>
      <c r="BQ259" t="str">
        <f>IF(ISBLANK('A2a.  Modified URRT Worksheet 1'!$G$83)=TRUE, "N/A", IF(T259*(1+'A2a.  Modified URRT Worksheet 1'!$G$83)='A2. Rate Change &amp; Enrollment'!U259, "OK", "ERROR"))</f>
        <v>N/A</v>
      </c>
      <c r="BR259" t="str">
        <f>IF(ISBLANK('A2a.  Modified URRT Worksheet 1'!$G$84)=TRUE, "N/A", IF(U259*(1+'A2a.  Modified URRT Worksheet 1'!$G$84)='A2. Rate Change &amp; Enrollment'!V259, "OK", "ERROR"))</f>
        <v>N/A</v>
      </c>
      <c r="BS259" t="str">
        <f>IF(ISBLANK('A2a.  Modified URRT Worksheet 1'!$G$85)=TRUE, "N/A", IF(V259*(1+'A2a.  Modified URRT Worksheet 1'!$G$85)='A2. Rate Change &amp; Enrollment'!W259, "OK", "ERROR"))</f>
        <v>N/A</v>
      </c>
      <c r="BT259" t="str">
        <f>IF(ISBLANK('A2a.  Modified URRT Worksheet 1'!$G$86)=TRUE, "N/A", IF(W259*(1+'A2a.  Modified URRT Worksheet 1'!$G$86)='A2. Rate Change &amp; Enrollment'!X259, "OK", "ERROR"))</f>
        <v>N/A</v>
      </c>
      <c r="BU259" t="str">
        <f>IF(ISBLANK('A2a.  Modified URRT Worksheet 1'!$G$87)=TRUE, "N/A", IF(X259*(1+'A2a.  Modified URRT Worksheet 1'!$G$87)='A2. Rate Change &amp; Enrollment'!Y259, "OK", "ERROR"))</f>
        <v>N/A</v>
      </c>
      <c r="BV259" t="str">
        <f>IF(ISBLANK('A2a.  Modified URRT Worksheet 1'!$G$88)=TRUE, "N/A", IF(Y259*(1+'A2a.  Modified URRT Worksheet 1'!$G$88)='A2. Rate Change &amp; Enrollment'!Z259, "OK", "ERROR"))</f>
        <v>N/A</v>
      </c>
      <c r="BW259" t="str">
        <f t="shared" si="57"/>
        <v>OK</v>
      </c>
      <c r="BY259" s="412">
        <f t="shared" si="58"/>
        <v>0</v>
      </c>
    </row>
    <row r="260" spans="1:77" x14ac:dyDescent="0.35">
      <c r="A260" t="s">
        <v>450</v>
      </c>
      <c r="B260" s="98"/>
      <c r="C260" s="98"/>
      <c r="D260" s="98"/>
      <c r="E260" s="135"/>
      <c r="F260" s="135"/>
      <c r="G260" s="135"/>
      <c r="I260" s="135"/>
      <c r="J260" s="135"/>
      <c r="K260" s="135"/>
      <c r="M260" s="131"/>
      <c r="N260" s="131"/>
      <c r="O260" s="131"/>
      <c r="P260" s="131"/>
      <c r="Q260" s="131"/>
      <c r="R260" s="131"/>
      <c r="S260" s="131"/>
      <c r="T260" s="131"/>
      <c r="U260" s="131"/>
      <c r="V260" s="131"/>
      <c r="W260" s="131"/>
      <c r="X260" s="131"/>
      <c r="Y260" s="131"/>
      <c r="Z260" s="131"/>
      <c r="AB260" s="142" t="e">
        <f t="shared" si="48"/>
        <v>#DIV/0!</v>
      </c>
      <c r="AC260" s="142" t="e">
        <f t="shared" si="49"/>
        <v>#DIV/0!</v>
      </c>
      <c r="AD260" s="6"/>
      <c r="AE260" s="88" t="e">
        <f t="shared" si="50"/>
        <v>#DIV/0!</v>
      </c>
      <c r="AF260" s="142" t="e">
        <f t="shared" si="51"/>
        <v>#DIV/0!</v>
      </c>
      <c r="AH260" s="12" t="e">
        <f t="shared" si="59"/>
        <v>#DIV/0!</v>
      </c>
      <c r="AI260" s="12" t="e">
        <f t="shared" si="60"/>
        <v>#DIV/0!</v>
      </c>
      <c r="AK260" s="409"/>
      <c r="AL260" s="409"/>
      <c r="AM260" s="409"/>
      <c r="AO260" s="177"/>
      <c r="AP260" s="177"/>
      <c r="AQ260" s="177"/>
      <c r="AR260" s="139"/>
      <c r="AS260" s="139"/>
      <c r="AT260" s="139"/>
      <c r="AU260" s="177"/>
      <c r="AV260" s="177"/>
      <c r="AX260" s="411">
        <f t="shared" si="52"/>
        <v>0</v>
      </c>
      <c r="AY260" s="80" t="str">
        <f t="shared" si="53"/>
        <v>OK</v>
      </c>
      <c r="BA260" s="94"/>
      <c r="BB260" s="291"/>
      <c r="BC260" s="94"/>
      <c r="BD260" s="229"/>
      <c r="BE260" s="356"/>
      <c r="BG260" s="6">
        <f t="shared" si="54"/>
        <v>0</v>
      </c>
      <c r="BH260" s="186" t="str">
        <f t="shared" si="55"/>
        <v>N/A</v>
      </c>
      <c r="BI260" s="6" t="str">
        <f t="shared" si="61"/>
        <v>N/A</v>
      </c>
      <c r="BJ260" t="e">
        <f t="shared" si="56"/>
        <v>#DIV/0!</v>
      </c>
      <c r="BL260" t="str">
        <f>IF(ISBLANK('A2a.  Modified URRT Worksheet 1'!$G$78)=TRUE, "N/A", IF(O260*(1+'A2a.  Modified URRT Worksheet 1'!$G$78)='A2. Rate Change &amp; Enrollment'!P260, "OK", "ERROR"))</f>
        <v>N/A</v>
      </c>
      <c r="BM260" t="str">
        <f>IF(ISBLANK('A2a.  Modified URRT Worksheet 1'!$G$79)=TRUE, "N/A", IF(P260*(1+'A2a.  Modified URRT Worksheet 1'!$G$79)='A2. Rate Change &amp; Enrollment'!Q260, "OK", "ERROR"))</f>
        <v>N/A</v>
      </c>
      <c r="BN260" t="str">
        <f>IF(ISBLANK('A2a.  Modified URRT Worksheet 1'!$G$80)=TRUE, "N/A", IF(Q260*(1+'A2a.  Modified URRT Worksheet 1'!$G$80)='A2. Rate Change &amp; Enrollment'!R260, "OK", "ERROR"))</f>
        <v>N/A</v>
      </c>
      <c r="BO260" t="str">
        <f>IF(ISBLANK('A2a.  Modified URRT Worksheet 1'!$G$81)=TRUE, "N/A", IF(R260*(1+'A2a.  Modified URRT Worksheet 1'!$G$81)='A2. Rate Change &amp; Enrollment'!S260, "OK", "ERROR"))</f>
        <v>N/A</v>
      </c>
      <c r="BP260" t="str">
        <f>IF(ISBLANK('A2a.  Modified URRT Worksheet 1'!$G$82)=TRUE, "N/A", IF(S260*(1+'A2a.  Modified URRT Worksheet 1'!$G$82)='A2. Rate Change &amp; Enrollment'!T260, "OK", "ERROR"))</f>
        <v>N/A</v>
      </c>
      <c r="BQ260" t="str">
        <f>IF(ISBLANK('A2a.  Modified URRT Worksheet 1'!$G$83)=TRUE, "N/A", IF(T260*(1+'A2a.  Modified URRT Worksheet 1'!$G$83)='A2. Rate Change &amp; Enrollment'!U260, "OK", "ERROR"))</f>
        <v>N/A</v>
      </c>
      <c r="BR260" t="str">
        <f>IF(ISBLANK('A2a.  Modified URRT Worksheet 1'!$G$84)=TRUE, "N/A", IF(U260*(1+'A2a.  Modified URRT Worksheet 1'!$G$84)='A2. Rate Change &amp; Enrollment'!V260, "OK", "ERROR"))</f>
        <v>N/A</v>
      </c>
      <c r="BS260" t="str">
        <f>IF(ISBLANK('A2a.  Modified URRT Worksheet 1'!$G$85)=TRUE, "N/A", IF(V260*(1+'A2a.  Modified URRT Worksheet 1'!$G$85)='A2. Rate Change &amp; Enrollment'!W260, "OK", "ERROR"))</f>
        <v>N/A</v>
      </c>
      <c r="BT260" t="str">
        <f>IF(ISBLANK('A2a.  Modified URRT Worksheet 1'!$G$86)=TRUE, "N/A", IF(W260*(1+'A2a.  Modified URRT Worksheet 1'!$G$86)='A2. Rate Change &amp; Enrollment'!X260, "OK", "ERROR"))</f>
        <v>N/A</v>
      </c>
      <c r="BU260" t="str">
        <f>IF(ISBLANK('A2a.  Modified URRT Worksheet 1'!$G$87)=TRUE, "N/A", IF(X260*(1+'A2a.  Modified URRT Worksheet 1'!$G$87)='A2. Rate Change &amp; Enrollment'!Y260, "OK", "ERROR"))</f>
        <v>N/A</v>
      </c>
      <c r="BV260" t="str">
        <f>IF(ISBLANK('A2a.  Modified URRT Worksheet 1'!$G$88)=TRUE, "N/A", IF(Y260*(1+'A2a.  Modified URRT Worksheet 1'!$G$88)='A2. Rate Change &amp; Enrollment'!Z260, "OK", "ERROR"))</f>
        <v>N/A</v>
      </c>
      <c r="BW260" t="str">
        <f t="shared" si="57"/>
        <v>OK</v>
      </c>
      <c r="BY260" s="412">
        <f t="shared" si="58"/>
        <v>0</v>
      </c>
    </row>
    <row r="261" spans="1:77" x14ac:dyDescent="0.35">
      <c r="A261" t="s">
        <v>451</v>
      </c>
      <c r="B261" s="98"/>
      <c r="C261" s="98"/>
      <c r="D261" s="98"/>
      <c r="E261" s="135"/>
      <c r="F261" s="135"/>
      <c r="G261" s="135"/>
      <c r="I261" s="135"/>
      <c r="J261" s="135"/>
      <c r="K261" s="135"/>
      <c r="M261" s="131"/>
      <c r="N261" s="131"/>
      <c r="O261" s="131"/>
      <c r="P261" s="131"/>
      <c r="Q261" s="131"/>
      <c r="R261" s="131"/>
      <c r="S261" s="131"/>
      <c r="T261" s="131"/>
      <c r="U261" s="131"/>
      <c r="V261" s="131"/>
      <c r="W261" s="131"/>
      <c r="X261" s="131"/>
      <c r="Y261" s="131"/>
      <c r="Z261" s="131"/>
      <c r="AB261" s="142" t="e">
        <f t="shared" si="48"/>
        <v>#DIV/0!</v>
      </c>
      <c r="AC261" s="142" t="e">
        <f t="shared" si="49"/>
        <v>#DIV/0!</v>
      </c>
      <c r="AD261" s="6"/>
      <c r="AE261" s="88" t="e">
        <f t="shared" si="50"/>
        <v>#DIV/0!</v>
      </c>
      <c r="AF261" s="142" t="e">
        <f t="shared" si="51"/>
        <v>#DIV/0!</v>
      </c>
      <c r="AH261" s="12" t="e">
        <f t="shared" si="59"/>
        <v>#DIV/0!</v>
      </c>
      <c r="AI261" s="12" t="e">
        <f t="shared" si="60"/>
        <v>#DIV/0!</v>
      </c>
      <c r="AK261" s="409"/>
      <c r="AL261" s="409"/>
      <c r="AM261" s="409"/>
      <c r="AO261" s="177"/>
      <c r="AP261" s="177"/>
      <c r="AQ261" s="177"/>
      <c r="AR261" s="139"/>
      <c r="AS261" s="139"/>
      <c r="AT261" s="139"/>
      <c r="AU261" s="177"/>
      <c r="AV261" s="177"/>
      <c r="AX261" s="411">
        <f t="shared" si="52"/>
        <v>0</v>
      </c>
      <c r="AY261" s="80" t="str">
        <f t="shared" si="53"/>
        <v>OK</v>
      </c>
      <c r="BA261" s="94"/>
      <c r="BB261" s="291"/>
      <c r="BC261" s="94"/>
      <c r="BD261" s="229"/>
      <c r="BE261" s="356"/>
      <c r="BG261" s="6">
        <f t="shared" si="54"/>
        <v>0</v>
      </c>
      <c r="BH261" s="186" t="str">
        <f t="shared" si="55"/>
        <v>N/A</v>
      </c>
      <c r="BI261" s="6" t="str">
        <f t="shared" si="61"/>
        <v>N/A</v>
      </c>
      <c r="BJ261" t="e">
        <f t="shared" si="56"/>
        <v>#DIV/0!</v>
      </c>
      <c r="BL261" t="str">
        <f>IF(ISBLANK('A2a.  Modified URRT Worksheet 1'!$G$78)=TRUE, "N/A", IF(O261*(1+'A2a.  Modified URRT Worksheet 1'!$G$78)='A2. Rate Change &amp; Enrollment'!P261, "OK", "ERROR"))</f>
        <v>N/A</v>
      </c>
      <c r="BM261" t="str">
        <f>IF(ISBLANK('A2a.  Modified URRT Worksheet 1'!$G$79)=TRUE, "N/A", IF(P261*(1+'A2a.  Modified URRT Worksheet 1'!$G$79)='A2. Rate Change &amp; Enrollment'!Q261, "OK", "ERROR"))</f>
        <v>N/A</v>
      </c>
      <c r="BN261" t="str">
        <f>IF(ISBLANK('A2a.  Modified URRT Worksheet 1'!$G$80)=TRUE, "N/A", IF(Q261*(1+'A2a.  Modified URRT Worksheet 1'!$G$80)='A2. Rate Change &amp; Enrollment'!R261, "OK", "ERROR"))</f>
        <v>N/A</v>
      </c>
      <c r="BO261" t="str">
        <f>IF(ISBLANK('A2a.  Modified URRT Worksheet 1'!$G$81)=TRUE, "N/A", IF(R261*(1+'A2a.  Modified URRT Worksheet 1'!$G$81)='A2. Rate Change &amp; Enrollment'!S261, "OK", "ERROR"))</f>
        <v>N/A</v>
      </c>
      <c r="BP261" t="str">
        <f>IF(ISBLANK('A2a.  Modified URRT Worksheet 1'!$G$82)=TRUE, "N/A", IF(S261*(1+'A2a.  Modified URRT Worksheet 1'!$G$82)='A2. Rate Change &amp; Enrollment'!T261, "OK", "ERROR"))</f>
        <v>N/A</v>
      </c>
      <c r="BQ261" t="str">
        <f>IF(ISBLANK('A2a.  Modified URRT Worksheet 1'!$G$83)=TRUE, "N/A", IF(T261*(1+'A2a.  Modified URRT Worksheet 1'!$G$83)='A2. Rate Change &amp; Enrollment'!U261, "OK", "ERROR"))</f>
        <v>N/A</v>
      </c>
      <c r="BR261" t="str">
        <f>IF(ISBLANK('A2a.  Modified URRT Worksheet 1'!$G$84)=TRUE, "N/A", IF(U261*(1+'A2a.  Modified URRT Worksheet 1'!$G$84)='A2. Rate Change &amp; Enrollment'!V261, "OK", "ERROR"))</f>
        <v>N/A</v>
      </c>
      <c r="BS261" t="str">
        <f>IF(ISBLANK('A2a.  Modified URRT Worksheet 1'!$G$85)=TRUE, "N/A", IF(V261*(1+'A2a.  Modified URRT Worksheet 1'!$G$85)='A2. Rate Change &amp; Enrollment'!W261, "OK", "ERROR"))</f>
        <v>N/A</v>
      </c>
      <c r="BT261" t="str">
        <f>IF(ISBLANK('A2a.  Modified URRT Worksheet 1'!$G$86)=TRUE, "N/A", IF(W261*(1+'A2a.  Modified URRT Worksheet 1'!$G$86)='A2. Rate Change &amp; Enrollment'!X261, "OK", "ERROR"))</f>
        <v>N/A</v>
      </c>
      <c r="BU261" t="str">
        <f>IF(ISBLANK('A2a.  Modified URRT Worksheet 1'!$G$87)=TRUE, "N/A", IF(X261*(1+'A2a.  Modified URRT Worksheet 1'!$G$87)='A2. Rate Change &amp; Enrollment'!Y261, "OK", "ERROR"))</f>
        <v>N/A</v>
      </c>
      <c r="BV261" t="str">
        <f>IF(ISBLANK('A2a.  Modified URRT Worksheet 1'!$G$88)=TRUE, "N/A", IF(Y261*(1+'A2a.  Modified URRT Worksheet 1'!$G$88)='A2. Rate Change &amp; Enrollment'!Z261, "OK", "ERROR"))</f>
        <v>N/A</v>
      </c>
      <c r="BW261" t="str">
        <f t="shared" si="57"/>
        <v>OK</v>
      </c>
      <c r="BY261" s="412">
        <f t="shared" si="58"/>
        <v>0</v>
      </c>
    </row>
    <row r="262" spans="1:77" x14ac:dyDescent="0.35">
      <c r="A262" t="s">
        <v>452</v>
      </c>
      <c r="B262" s="98"/>
      <c r="C262" s="98"/>
      <c r="D262" s="98"/>
      <c r="E262" s="135"/>
      <c r="F262" s="135"/>
      <c r="G262" s="135"/>
      <c r="I262" s="135"/>
      <c r="J262" s="135"/>
      <c r="K262" s="135"/>
      <c r="M262" s="131"/>
      <c r="N262" s="131"/>
      <c r="O262" s="131"/>
      <c r="P262" s="131"/>
      <c r="Q262" s="131"/>
      <c r="R262" s="131"/>
      <c r="S262" s="131"/>
      <c r="T262" s="131"/>
      <c r="U262" s="131"/>
      <c r="V262" s="131"/>
      <c r="W262" s="131"/>
      <c r="X262" s="131"/>
      <c r="Y262" s="131"/>
      <c r="Z262" s="131"/>
      <c r="AB262" s="142" t="e">
        <f t="shared" si="48"/>
        <v>#DIV/0!</v>
      </c>
      <c r="AC262" s="142" t="e">
        <f t="shared" si="49"/>
        <v>#DIV/0!</v>
      </c>
      <c r="AD262" s="6"/>
      <c r="AE262" s="88" t="e">
        <f t="shared" si="50"/>
        <v>#DIV/0!</v>
      </c>
      <c r="AF262" s="142" t="e">
        <f t="shared" si="51"/>
        <v>#DIV/0!</v>
      </c>
      <c r="AH262" s="12" t="e">
        <f t="shared" si="59"/>
        <v>#DIV/0!</v>
      </c>
      <c r="AI262" s="12" t="e">
        <f t="shared" si="60"/>
        <v>#DIV/0!</v>
      </c>
      <c r="AK262" s="409"/>
      <c r="AL262" s="409"/>
      <c r="AM262" s="409"/>
      <c r="AO262" s="177"/>
      <c r="AP262" s="177"/>
      <c r="AQ262" s="177"/>
      <c r="AR262" s="139"/>
      <c r="AS262" s="139"/>
      <c r="AT262" s="139"/>
      <c r="AU262" s="177"/>
      <c r="AV262" s="177"/>
      <c r="AX262" s="411">
        <f t="shared" si="52"/>
        <v>0</v>
      </c>
      <c r="AY262" s="80" t="str">
        <f t="shared" si="53"/>
        <v>OK</v>
      </c>
      <c r="BA262" s="94"/>
      <c r="BB262" s="291"/>
      <c r="BC262" s="94"/>
      <c r="BD262" s="229"/>
      <c r="BE262" s="356"/>
      <c r="BG262" s="6">
        <f t="shared" si="54"/>
        <v>0</v>
      </c>
      <c r="BH262" s="186" t="str">
        <f t="shared" si="55"/>
        <v>N/A</v>
      </c>
      <c r="BI262" s="6" t="str">
        <f t="shared" si="61"/>
        <v>N/A</v>
      </c>
      <c r="BJ262" t="e">
        <f t="shared" si="56"/>
        <v>#DIV/0!</v>
      </c>
      <c r="BL262" t="str">
        <f>IF(ISBLANK('A2a.  Modified URRT Worksheet 1'!$G$78)=TRUE, "N/A", IF(O262*(1+'A2a.  Modified URRT Worksheet 1'!$G$78)='A2. Rate Change &amp; Enrollment'!P262, "OK", "ERROR"))</f>
        <v>N/A</v>
      </c>
      <c r="BM262" t="str">
        <f>IF(ISBLANK('A2a.  Modified URRT Worksheet 1'!$G$79)=TRUE, "N/A", IF(P262*(1+'A2a.  Modified URRT Worksheet 1'!$G$79)='A2. Rate Change &amp; Enrollment'!Q262, "OK", "ERROR"))</f>
        <v>N/A</v>
      </c>
      <c r="BN262" t="str">
        <f>IF(ISBLANK('A2a.  Modified URRT Worksheet 1'!$G$80)=TRUE, "N/A", IF(Q262*(1+'A2a.  Modified URRT Worksheet 1'!$G$80)='A2. Rate Change &amp; Enrollment'!R262, "OK", "ERROR"))</f>
        <v>N/A</v>
      </c>
      <c r="BO262" t="str">
        <f>IF(ISBLANK('A2a.  Modified URRT Worksheet 1'!$G$81)=TRUE, "N/A", IF(R262*(1+'A2a.  Modified URRT Worksheet 1'!$G$81)='A2. Rate Change &amp; Enrollment'!S262, "OK", "ERROR"))</f>
        <v>N/A</v>
      </c>
      <c r="BP262" t="str">
        <f>IF(ISBLANK('A2a.  Modified URRT Worksheet 1'!$G$82)=TRUE, "N/A", IF(S262*(1+'A2a.  Modified URRT Worksheet 1'!$G$82)='A2. Rate Change &amp; Enrollment'!T262, "OK", "ERROR"))</f>
        <v>N/A</v>
      </c>
      <c r="BQ262" t="str">
        <f>IF(ISBLANK('A2a.  Modified URRT Worksheet 1'!$G$83)=TRUE, "N/A", IF(T262*(1+'A2a.  Modified URRT Worksheet 1'!$G$83)='A2. Rate Change &amp; Enrollment'!U262, "OK", "ERROR"))</f>
        <v>N/A</v>
      </c>
      <c r="BR262" t="str">
        <f>IF(ISBLANK('A2a.  Modified URRT Worksheet 1'!$G$84)=TRUE, "N/A", IF(U262*(1+'A2a.  Modified URRT Worksheet 1'!$G$84)='A2. Rate Change &amp; Enrollment'!V262, "OK", "ERROR"))</f>
        <v>N/A</v>
      </c>
      <c r="BS262" t="str">
        <f>IF(ISBLANK('A2a.  Modified URRT Worksheet 1'!$G$85)=TRUE, "N/A", IF(V262*(1+'A2a.  Modified URRT Worksheet 1'!$G$85)='A2. Rate Change &amp; Enrollment'!W262, "OK", "ERROR"))</f>
        <v>N/A</v>
      </c>
      <c r="BT262" t="str">
        <f>IF(ISBLANK('A2a.  Modified URRT Worksheet 1'!$G$86)=TRUE, "N/A", IF(W262*(1+'A2a.  Modified URRT Worksheet 1'!$G$86)='A2. Rate Change &amp; Enrollment'!X262, "OK", "ERROR"))</f>
        <v>N/A</v>
      </c>
      <c r="BU262" t="str">
        <f>IF(ISBLANK('A2a.  Modified URRT Worksheet 1'!$G$87)=TRUE, "N/A", IF(X262*(1+'A2a.  Modified URRT Worksheet 1'!$G$87)='A2. Rate Change &amp; Enrollment'!Y262, "OK", "ERROR"))</f>
        <v>N/A</v>
      </c>
      <c r="BV262" t="str">
        <f>IF(ISBLANK('A2a.  Modified URRT Worksheet 1'!$G$88)=TRUE, "N/A", IF(Y262*(1+'A2a.  Modified URRT Worksheet 1'!$G$88)='A2. Rate Change &amp; Enrollment'!Z262, "OK", "ERROR"))</f>
        <v>N/A</v>
      </c>
      <c r="BW262" t="str">
        <f t="shared" si="57"/>
        <v>OK</v>
      </c>
      <c r="BY262" s="412">
        <f t="shared" si="58"/>
        <v>0</v>
      </c>
    </row>
    <row r="263" spans="1:77" x14ac:dyDescent="0.35">
      <c r="A263" t="s">
        <v>453</v>
      </c>
      <c r="B263" s="98"/>
      <c r="C263" s="98"/>
      <c r="D263" s="98"/>
      <c r="E263" s="135"/>
      <c r="F263" s="135"/>
      <c r="G263" s="135"/>
      <c r="I263" s="135"/>
      <c r="J263" s="135"/>
      <c r="K263" s="135"/>
      <c r="M263" s="131"/>
      <c r="N263" s="131"/>
      <c r="O263" s="131"/>
      <c r="P263" s="131"/>
      <c r="Q263" s="131"/>
      <c r="R263" s="131"/>
      <c r="S263" s="131"/>
      <c r="T263" s="131"/>
      <c r="U263" s="131"/>
      <c r="V263" s="131"/>
      <c r="W263" s="131"/>
      <c r="X263" s="131"/>
      <c r="Y263" s="131"/>
      <c r="Z263" s="131"/>
      <c r="AB263" s="142" t="e">
        <f t="shared" si="48"/>
        <v>#DIV/0!</v>
      </c>
      <c r="AC263" s="142" t="e">
        <f t="shared" si="49"/>
        <v>#DIV/0!</v>
      </c>
      <c r="AD263" s="6"/>
      <c r="AE263" s="88" t="e">
        <f t="shared" si="50"/>
        <v>#DIV/0!</v>
      </c>
      <c r="AF263" s="142" t="e">
        <f t="shared" si="51"/>
        <v>#DIV/0!</v>
      </c>
      <c r="AH263" s="12" t="e">
        <f t="shared" si="59"/>
        <v>#DIV/0!</v>
      </c>
      <c r="AI263" s="12" t="e">
        <f t="shared" si="60"/>
        <v>#DIV/0!</v>
      </c>
      <c r="AK263" s="409"/>
      <c r="AL263" s="409"/>
      <c r="AM263" s="409"/>
      <c r="AO263" s="177"/>
      <c r="AP263" s="177"/>
      <c r="AQ263" s="177"/>
      <c r="AR263" s="139"/>
      <c r="AS263" s="139"/>
      <c r="AT263" s="139"/>
      <c r="AU263" s="177"/>
      <c r="AV263" s="177"/>
      <c r="AX263" s="411">
        <f t="shared" si="52"/>
        <v>0</v>
      </c>
      <c r="AY263" s="80" t="str">
        <f t="shared" si="53"/>
        <v>OK</v>
      </c>
      <c r="BA263" s="94"/>
      <c r="BB263" s="291"/>
      <c r="BC263" s="94"/>
      <c r="BD263" s="229"/>
      <c r="BE263" s="356"/>
      <c r="BG263" s="6">
        <f t="shared" si="54"/>
        <v>0</v>
      </c>
      <c r="BH263" s="186" t="str">
        <f t="shared" si="55"/>
        <v>N/A</v>
      </c>
      <c r="BI263" s="6" t="str">
        <f t="shared" si="61"/>
        <v>N/A</v>
      </c>
      <c r="BJ263" t="e">
        <f t="shared" si="56"/>
        <v>#DIV/0!</v>
      </c>
      <c r="BL263" t="str">
        <f>IF(ISBLANK('A2a.  Modified URRT Worksheet 1'!$G$78)=TRUE, "N/A", IF(O263*(1+'A2a.  Modified URRT Worksheet 1'!$G$78)='A2. Rate Change &amp; Enrollment'!P263, "OK", "ERROR"))</f>
        <v>N/A</v>
      </c>
      <c r="BM263" t="str">
        <f>IF(ISBLANK('A2a.  Modified URRT Worksheet 1'!$G$79)=TRUE, "N/A", IF(P263*(1+'A2a.  Modified URRT Worksheet 1'!$G$79)='A2. Rate Change &amp; Enrollment'!Q263, "OK", "ERROR"))</f>
        <v>N/A</v>
      </c>
      <c r="BN263" t="str">
        <f>IF(ISBLANK('A2a.  Modified URRT Worksheet 1'!$G$80)=TRUE, "N/A", IF(Q263*(1+'A2a.  Modified URRT Worksheet 1'!$G$80)='A2. Rate Change &amp; Enrollment'!R263, "OK", "ERROR"))</f>
        <v>N/A</v>
      </c>
      <c r="BO263" t="str">
        <f>IF(ISBLANK('A2a.  Modified URRT Worksheet 1'!$G$81)=TRUE, "N/A", IF(R263*(1+'A2a.  Modified URRT Worksheet 1'!$G$81)='A2. Rate Change &amp; Enrollment'!S263, "OK", "ERROR"))</f>
        <v>N/A</v>
      </c>
      <c r="BP263" t="str">
        <f>IF(ISBLANK('A2a.  Modified URRT Worksheet 1'!$G$82)=TRUE, "N/A", IF(S263*(1+'A2a.  Modified URRT Worksheet 1'!$G$82)='A2. Rate Change &amp; Enrollment'!T263, "OK", "ERROR"))</f>
        <v>N/A</v>
      </c>
      <c r="BQ263" t="str">
        <f>IF(ISBLANK('A2a.  Modified URRT Worksheet 1'!$G$83)=TRUE, "N/A", IF(T263*(1+'A2a.  Modified URRT Worksheet 1'!$G$83)='A2. Rate Change &amp; Enrollment'!U263, "OK", "ERROR"))</f>
        <v>N/A</v>
      </c>
      <c r="BR263" t="str">
        <f>IF(ISBLANK('A2a.  Modified URRT Worksheet 1'!$G$84)=TRUE, "N/A", IF(U263*(1+'A2a.  Modified URRT Worksheet 1'!$G$84)='A2. Rate Change &amp; Enrollment'!V263, "OK", "ERROR"))</f>
        <v>N/A</v>
      </c>
      <c r="BS263" t="str">
        <f>IF(ISBLANK('A2a.  Modified URRT Worksheet 1'!$G$85)=TRUE, "N/A", IF(V263*(1+'A2a.  Modified URRT Worksheet 1'!$G$85)='A2. Rate Change &amp; Enrollment'!W263, "OK", "ERROR"))</f>
        <v>N/A</v>
      </c>
      <c r="BT263" t="str">
        <f>IF(ISBLANK('A2a.  Modified URRT Worksheet 1'!$G$86)=TRUE, "N/A", IF(W263*(1+'A2a.  Modified URRT Worksheet 1'!$G$86)='A2. Rate Change &amp; Enrollment'!X263, "OK", "ERROR"))</f>
        <v>N/A</v>
      </c>
      <c r="BU263" t="str">
        <f>IF(ISBLANK('A2a.  Modified URRT Worksheet 1'!$G$87)=TRUE, "N/A", IF(X263*(1+'A2a.  Modified URRT Worksheet 1'!$G$87)='A2. Rate Change &amp; Enrollment'!Y263, "OK", "ERROR"))</f>
        <v>N/A</v>
      </c>
      <c r="BV263" t="str">
        <f>IF(ISBLANK('A2a.  Modified URRT Worksheet 1'!$G$88)=TRUE, "N/A", IF(Y263*(1+'A2a.  Modified URRT Worksheet 1'!$G$88)='A2. Rate Change &amp; Enrollment'!Z263, "OK", "ERROR"))</f>
        <v>N/A</v>
      </c>
      <c r="BW263" t="str">
        <f t="shared" si="57"/>
        <v>OK</v>
      </c>
      <c r="BY263" s="412">
        <f t="shared" si="58"/>
        <v>0</v>
      </c>
    </row>
    <row r="264" spans="1:77" x14ac:dyDescent="0.35">
      <c r="A264" t="s">
        <v>454</v>
      </c>
      <c r="B264" s="98"/>
      <c r="C264" s="98"/>
      <c r="D264" s="98"/>
      <c r="E264" s="135"/>
      <c r="F264" s="135"/>
      <c r="G264" s="135"/>
      <c r="I264" s="135"/>
      <c r="J264" s="135"/>
      <c r="K264" s="135"/>
      <c r="M264" s="131"/>
      <c r="N264" s="131"/>
      <c r="O264" s="131"/>
      <c r="P264" s="131"/>
      <c r="Q264" s="131"/>
      <c r="R264" s="131"/>
      <c r="S264" s="131"/>
      <c r="T264" s="131"/>
      <c r="U264" s="131"/>
      <c r="V264" s="131"/>
      <c r="W264" s="131"/>
      <c r="X264" s="131"/>
      <c r="Y264" s="131"/>
      <c r="Z264" s="131"/>
      <c r="AB264" s="142" t="e">
        <f t="shared" si="48"/>
        <v>#DIV/0!</v>
      </c>
      <c r="AC264" s="142" t="e">
        <f t="shared" si="49"/>
        <v>#DIV/0!</v>
      </c>
      <c r="AD264" s="6"/>
      <c r="AE264" s="88" t="e">
        <f t="shared" si="50"/>
        <v>#DIV/0!</v>
      </c>
      <c r="AF264" s="142" t="e">
        <f t="shared" si="51"/>
        <v>#DIV/0!</v>
      </c>
      <c r="AH264" s="12" t="e">
        <f t="shared" si="59"/>
        <v>#DIV/0!</v>
      </c>
      <c r="AI264" s="12" t="e">
        <f t="shared" si="60"/>
        <v>#DIV/0!</v>
      </c>
      <c r="AK264" s="409"/>
      <c r="AL264" s="409"/>
      <c r="AM264" s="409"/>
      <c r="AO264" s="177"/>
      <c r="AP264" s="177"/>
      <c r="AQ264" s="177"/>
      <c r="AR264" s="139"/>
      <c r="AS264" s="139"/>
      <c r="AT264" s="139"/>
      <c r="AU264" s="177"/>
      <c r="AV264" s="177"/>
      <c r="AX264" s="411">
        <f t="shared" si="52"/>
        <v>0</v>
      </c>
      <c r="AY264" s="80" t="str">
        <f t="shared" si="53"/>
        <v>OK</v>
      </c>
      <c r="BA264" s="94"/>
      <c r="BB264" s="291"/>
      <c r="BC264" s="94"/>
      <c r="BD264" s="229"/>
      <c r="BE264" s="356"/>
      <c r="BG264" s="6">
        <f t="shared" si="54"/>
        <v>0</v>
      </c>
      <c r="BH264" s="186" t="str">
        <f t="shared" si="55"/>
        <v>N/A</v>
      </c>
      <c r="BI264" s="6" t="str">
        <f t="shared" si="61"/>
        <v>N/A</v>
      </c>
      <c r="BJ264" t="e">
        <f t="shared" si="56"/>
        <v>#DIV/0!</v>
      </c>
      <c r="BL264" t="str">
        <f>IF(ISBLANK('A2a.  Modified URRT Worksheet 1'!$G$78)=TRUE, "N/A", IF(O264*(1+'A2a.  Modified URRT Worksheet 1'!$G$78)='A2. Rate Change &amp; Enrollment'!P264, "OK", "ERROR"))</f>
        <v>N/A</v>
      </c>
      <c r="BM264" t="str">
        <f>IF(ISBLANK('A2a.  Modified URRT Worksheet 1'!$G$79)=TRUE, "N/A", IF(P264*(1+'A2a.  Modified URRT Worksheet 1'!$G$79)='A2. Rate Change &amp; Enrollment'!Q264, "OK", "ERROR"))</f>
        <v>N/A</v>
      </c>
      <c r="BN264" t="str">
        <f>IF(ISBLANK('A2a.  Modified URRT Worksheet 1'!$G$80)=TRUE, "N/A", IF(Q264*(1+'A2a.  Modified URRT Worksheet 1'!$G$80)='A2. Rate Change &amp; Enrollment'!R264, "OK", "ERROR"))</f>
        <v>N/A</v>
      </c>
      <c r="BO264" t="str">
        <f>IF(ISBLANK('A2a.  Modified URRT Worksheet 1'!$G$81)=TRUE, "N/A", IF(R264*(1+'A2a.  Modified URRT Worksheet 1'!$G$81)='A2. Rate Change &amp; Enrollment'!S264, "OK", "ERROR"))</f>
        <v>N/A</v>
      </c>
      <c r="BP264" t="str">
        <f>IF(ISBLANK('A2a.  Modified URRT Worksheet 1'!$G$82)=TRUE, "N/A", IF(S264*(1+'A2a.  Modified URRT Worksheet 1'!$G$82)='A2. Rate Change &amp; Enrollment'!T264, "OK", "ERROR"))</f>
        <v>N/A</v>
      </c>
      <c r="BQ264" t="str">
        <f>IF(ISBLANK('A2a.  Modified URRT Worksheet 1'!$G$83)=TRUE, "N/A", IF(T264*(1+'A2a.  Modified URRT Worksheet 1'!$G$83)='A2. Rate Change &amp; Enrollment'!U264, "OK", "ERROR"))</f>
        <v>N/A</v>
      </c>
      <c r="BR264" t="str">
        <f>IF(ISBLANK('A2a.  Modified URRT Worksheet 1'!$G$84)=TRUE, "N/A", IF(U264*(1+'A2a.  Modified URRT Worksheet 1'!$G$84)='A2. Rate Change &amp; Enrollment'!V264, "OK", "ERROR"))</f>
        <v>N/A</v>
      </c>
      <c r="BS264" t="str">
        <f>IF(ISBLANK('A2a.  Modified URRT Worksheet 1'!$G$85)=TRUE, "N/A", IF(V264*(1+'A2a.  Modified URRT Worksheet 1'!$G$85)='A2. Rate Change &amp; Enrollment'!W264, "OK", "ERROR"))</f>
        <v>N/A</v>
      </c>
      <c r="BT264" t="str">
        <f>IF(ISBLANK('A2a.  Modified URRT Worksheet 1'!$G$86)=TRUE, "N/A", IF(W264*(1+'A2a.  Modified URRT Worksheet 1'!$G$86)='A2. Rate Change &amp; Enrollment'!X264, "OK", "ERROR"))</f>
        <v>N/A</v>
      </c>
      <c r="BU264" t="str">
        <f>IF(ISBLANK('A2a.  Modified URRT Worksheet 1'!$G$87)=TRUE, "N/A", IF(X264*(1+'A2a.  Modified URRT Worksheet 1'!$G$87)='A2. Rate Change &amp; Enrollment'!Y264, "OK", "ERROR"))</f>
        <v>N/A</v>
      </c>
      <c r="BV264" t="str">
        <f>IF(ISBLANK('A2a.  Modified URRT Worksheet 1'!$G$88)=TRUE, "N/A", IF(Y264*(1+'A2a.  Modified URRT Worksheet 1'!$G$88)='A2. Rate Change &amp; Enrollment'!Z264, "OK", "ERROR"))</f>
        <v>N/A</v>
      </c>
      <c r="BW264" t="str">
        <f t="shared" si="57"/>
        <v>OK</v>
      </c>
      <c r="BY264" s="412">
        <f t="shared" si="58"/>
        <v>0</v>
      </c>
    </row>
    <row r="265" spans="1:77" x14ac:dyDescent="0.35">
      <c r="A265" t="s">
        <v>455</v>
      </c>
      <c r="B265" s="98"/>
      <c r="C265" s="98"/>
      <c r="D265" s="98"/>
      <c r="E265" s="135"/>
      <c r="F265" s="135"/>
      <c r="G265" s="135"/>
      <c r="I265" s="135"/>
      <c r="J265" s="135"/>
      <c r="K265" s="135"/>
      <c r="M265" s="131"/>
      <c r="N265" s="131"/>
      <c r="O265" s="131"/>
      <c r="P265" s="131"/>
      <c r="Q265" s="131"/>
      <c r="R265" s="131"/>
      <c r="S265" s="131"/>
      <c r="T265" s="131"/>
      <c r="U265" s="131"/>
      <c r="V265" s="131"/>
      <c r="W265" s="131"/>
      <c r="X265" s="131"/>
      <c r="Y265" s="131"/>
      <c r="Z265" s="131"/>
      <c r="AB265" s="142" t="e">
        <f t="shared" si="48"/>
        <v>#DIV/0!</v>
      </c>
      <c r="AC265" s="142" t="e">
        <f t="shared" si="49"/>
        <v>#DIV/0!</v>
      </c>
      <c r="AD265" s="6"/>
      <c r="AE265" s="88" t="e">
        <f t="shared" si="50"/>
        <v>#DIV/0!</v>
      </c>
      <c r="AF265" s="142" t="e">
        <f t="shared" si="51"/>
        <v>#DIV/0!</v>
      </c>
      <c r="AH265" s="12" t="e">
        <f t="shared" si="59"/>
        <v>#DIV/0!</v>
      </c>
      <c r="AI265" s="12" t="e">
        <f t="shared" si="60"/>
        <v>#DIV/0!</v>
      </c>
      <c r="AK265" s="409"/>
      <c r="AL265" s="409"/>
      <c r="AM265" s="409"/>
      <c r="AO265" s="177"/>
      <c r="AP265" s="177"/>
      <c r="AQ265" s="177"/>
      <c r="AR265" s="139"/>
      <c r="AS265" s="139"/>
      <c r="AT265" s="139"/>
      <c r="AU265" s="177"/>
      <c r="AV265" s="177"/>
      <c r="AX265" s="411">
        <f t="shared" si="52"/>
        <v>0</v>
      </c>
      <c r="AY265" s="80" t="str">
        <f t="shared" si="53"/>
        <v>OK</v>
      </c>
      <c r="BA265" s="94"/>
      <c r="BB265" s="291"/>
      <c r="BC265" s="94"/>
      <c r="BD265" s="229"/>
      <c r="BE265" s="356"/>
      <c r="BG265" s="6">
        <f t="shared" si="54"/>
        <v>0</v>
      </c>
      <c r="BH265" s="186" t="str">
        <f t="shared" si="55"/>
        <v>N/A</v>
      </c>
      <c r="BI265" s="6" t="str">
        <f t="shared" si="61"/>
        <v>N/A</v>
      </c>
      <c r="BJ265" t="e">
        <f t="shared" si="56"/>
        <v>#DIV/0!</v>
      </c>
      <c r="BL265" t="str">
        <f>IF(ISBLANK('A2a.  Modified URRT Worksheet 1'!$G$78)=TRUE, "N/A", IF(O265*(1+'A2a.  Modified URRT Worksheet 1'!$G$78)='A2. Rate Change &amp; Enrollment'!P265, "OK", "ERROR"))</f>
        <v>N/A</v>
      </c>
      <c r="BM265" t="str">
        <f>IF(ISBLANK('A2a.  Modified URRT Worksheet 1'!$G$79)=TRUE, "N/A", IF(P265*(1+'A2a.  Modified URRT Worksheet 1'!$G$79)='A2. Rate Change &amp; Enrollment'!Q265, "OK", "ERROR"))</f>
        <v>N/A</v>
      </c>
      <c r="BN265" t="str">
        <f>IF(ISBLANK('A2a.  Modified URRT Worksheet 1'!$G$80)=TRUE, "N/A", IF(Q265*(1+'A2a.  Modified URRT Worksheet 1'!$G$80)='A2. Rate Change &amp; Enrollment'!R265, "OK", "ERROR"))</f>
        <v>N/A</v>
      </c>
      <c r="BO265" t="str">
        <f>IF(ISBLANK('A2a.  Modified URRT Worksheet 1'!$G$81)=TRUE, "N/A", IF(R265*(1+'A2a.  Modified URRT Worksheet 1'!$G$81)='A2. Rate Change &amp; Enrollment'!S265, "OK", "ERROR"))</f>
        <v>N/A</v>
      </c>
      <c r="BP265" t="str">
        <f>IF(ISBLANK('A2a.  Modified URRT Worksheet 1'!$G$82)=TRUE, "N/A", IF(S265*(1+'A2a.  Modified URRT Worksheet 1'!$G$82)='A2. Rate Change &amp; Enrollment'!T265, "OK", "ERROR"))</f>
        <v>N/A</v>
      </c>
      <c r="BQ265" t="str">
        <f>IF(ISBLANK('A2a.  Modified URRT Worksheet 1'!$G$83)=TRUE, "N/A", IF(T265*(1+'A2a.  Modified URRT Worksheet 1'!$G$83)='A2. Rate Change &amp; Enrollment'!U265, "OK", "ERROR"))</f>
        <v>N/A</v>
      </c>
      <c r="BR265" t="str">
        <f>IF(ISBLANK('A2a.  Modified URRT Worksheet 1'!$G$84)=TRUE, "N/A", IF(U265*(1+'A2a.  Modified URRT Worksheet 1'!$G$84)='A2. Rate Change &amp; Enrollment'!V265, "OK", "ERROR"))</f>
        <v>N/A</v>
      </c>
      <c r="BS265" t="str">
        <f>IF(ISBLANK('A2a.  Modified URRT Worksheet 1'!$G$85)=TRUE, "N/A", IF(V265*(1+'A2a.  Modified URRT Worksheet 1'!$G$85)='A2. Rate Change &amp; Enrollment'!W265, "OK", "ERROR"))</f>
        <v>N/A</v>
      </c>
      <c r="BT265" t="str">
        <f>IF(ISBLANK('A2a.  Modified URRT Worksheet 1'!$G$86)=TRUE, "N/A", IF(W265*(1+'A2a.  Modified URRT Worksheet 1'!$G$86)='A2. Rate Change &amp; Enrollment'!X265, "OK", "ERROR"))</f>
        <v>N/A</v>
      </c>
      <c r="BU265" t="str">
        <f>IF(ISBLANK('A2a.  Modified URRT Worksheet 1'!$G$87)=TRUE, "N/A", IF(X265*(1+'A2a.  Modified URRT Worksheet 1'!$G$87)='A2. Rate Change &amp; Enrollment'!Y265, "OK", "ERROR"))</f>
        <v>N/A</v>
      </c>
      <c r="BV265" t="str">
        <f>IF(ISBLANK('A2a.  Modified URRT Worksheet 1'!$G$88)=TRUE, "N/A", IF(Y265*(1+'A2a.  Modified URRT Worksheet 1'!$G$88)='A2. Rate Change &amp; Enrollment'!Z265, "OK", "ERROR"))</f>
        <v>N/A</v>
      </c>
      <c r="BW265" t="str">
        <f t="shared" si="57"/>
        <v>OK</v>
      </c>
      <c r="BY265" s="412">
        <f t="shared" si="58"/>
        <v>0</v>
      </c>
    </row>
    <row r="266" spans="1:77" x14ac:dyDescent="0.35">
      <c r="A266" t="s">
        <v>456</v>
      </c>
      <c r="B266" s="98"/>
      <c r="C266" s="98"/>
      <c r="D266" s="98"/>
      <c r="E266" s="135"/>
      <c r="F266" s="135"/>
      <c r="G266" s="135"/>
      <c r="I266" s="135"/>
      <c r="J266" s="135"/>
      <c r="K266" s="135"/>
      <c r="M266" s="131"/>
      <c r="N266" s="131"/>
      <c r="O266" s="131"/>
      <c r="P266" s="131"/>
      <c r="Q266" s="131"/>
      <c r="R266" s="131"/>
      <c r="S266" s="131"/>
      <c r="T266" s="131"/>
      <c r="U266" s="131"/>
      <c r="V266" s="131"/>
      <c r="W266" s="131"/>
      <c r="X266" s="131"/>
      <c r="Y266" s="131"/>
      <c r="Z266" s="131"/>
      <c r="AB266" s="142" t="e">
        <f t="shared" si="48"/>
        <v>#DIV/0!</v>
      </c>
      <c r="AC266" s="142" t="e">
        <f t="shared" si="49"/>
        <v>#DIV/0!</v>
      </c>
      <c r="AD266" s="6"/>
      <c r="AE266" s="88" t="e">
        <f t="shared" si="50"/>
        <v>#DIV/0!</v>
      </c>
      <c r="AF266" s="142" t="e">
        <f t="shared" si="51"/>
        <v>#DIV/0!</v>
      </c>
      <c r="AH266" s="12" t="e">
        <f t="shared" si="59"/>
        <v>#DIV/0!</v>
      </c>
      <c r="AI266" s="12" t="e">
        <f t="shared" si="60"/>
        <v>#DIV/0!</v>
      </c>
      <c r="AK266" s="409"/>
      <c r="AL266" s="409"/>
      <c r="AM266" s="409"/>
      <c r="AO266" s="177"/>
      <c r="AP266" s="177"/>
      <c r="AQ266" s="177"/>
      <c r="AR266" s="139"/>
      <c r="AS266" s="139"/>
      <c r="AT266" s="139"/>
      <c r="AU266" s="177"/>
      <c r="AV266" s="177"/>
      <c r="AX266" s="411">
        <f t="shared" si="52"/>
        <v>0</v>
      </c>
      <c r="AY266" s="80" t="str">
        <f t="shared" si="53"/>
        <v>OK</v>
      </c>
      <c r="BA266" s="94"/>
      <c r="BB266" s="291"/>
      <c r="BC266" s="94"/>
      <c r="BD266" s="229"/>
      <c r="BE266" s="356"/>
      <c r="BG266" s="6">
        <f t="shared" si="54"/>
        <v>0</v>
      </c>
      <c r="BH266" s="186" t="str">
        <f t="shared" si="55"/>
        <v>N/A</v>
      </c>
      <c r="BI266" s="6" t="str">
        <f t="shared" si="61"/>
        <v>N/A</v>
      </c>
      <c r="BJ266" t="e">
        <f t="shared" si="56"/>
        <v>#DIV/0!</v>
      </c>
      <c r="BL266" t="str">
        <f>IF(ISBLANK('A2a.  Modified URRT Worksheet 1'!$G$78)=TRUE, "N/A", IF(O266*(1+'A2a.  Modified URRT Worksheet 1'!$G$78)='A2. Rate Change &amp; Enrollment'!P266, "OK", "ERROR"))</f>
        <v>N/A</v>
      </c>
      <c r="BM266" t="str">
        <f>IF(ISBLANK('A2a.  Modified URRT Worksheet 1'!$G$79)=TRUE, "N/A", IF(P266*(1+'A2a.  Modified URRT Worksheet 1'!$G$79)='A2. Rate Change &amp; Enrollment'!Q266, "OK", "ERROR"))</f>
        <v>N/A</v>
      </c>
      <c r="BN266" t="str">
        <f>IF(ISBLANK('A2a.  Modified URRT Worksheet 1'!$G$80)=TRUE, "N/A", IF(Q266*(1+'A2a.  Modified URRT Worksheet 1'!$G$80)='A2. Rate Change &amp; Enrollment'!R266, "OK", "ERROR"))</f>
        <v>N/A</v>
      </c>
      <c r="BO266" t="str">
        <f>IF(ISBLANK('A2a.  Modified URRT Worksheet 1'!$G$81)=TRUE, "N/A", IF(R266*(1+'A2a.  Modified URRT Worksheet 1'!$G$81)='A2. Rate Change &amp; Enrollment'!S266, "OK", "ERROR"))</f>
        <v>N/A</v>
      </c>
      <c r="BP266" t="str">
        <f>IF(ISBLANK('A2a.  Modified URRT Worksheet 1'!$G$82)=TRUE, "N/A", IF(S266*(1+'A2a.  Modified URRT Worksheet 1'!$G$82)='A2. Rate Change &amp; Enrollment'!T266, "OK", "ERROR"))</f>
        <v>N/A</v>
      </c>
      <c r="BQ266" t="str">
        <f>IF(ISBLANK('A2a.  Modified URRT Worksheet 1'!$G$83)=TRUE, "N/A", IF(T266*(1+'A2a.  Modified URRT Worksheet 1'!$G$83)='A2. Rate Change &amp; Enrollment'!U266, "OK", "ERROR"))</f>
        <v>N/A</v>
      </c>
      <c r="BR266" t="str">
        <f>IF(ISBLANK('A2a.  Modified URRT Worksheet 1'!$G$84)=TRUE, "N/A", IF(U266*(1+'A2a.  Modified URRT Worksheet 1'!$G$84)='A2. Rate Change &amp; Enrollment'!V266, "OK", "ERROR"))</f>
        <v>N/A</v>
      </c>
      <c r="BS266" t="str">
        <f>IF(ISBLANK('A2a.  Modified URRT Worksheet 1'!$G$85)=TRUE, "N/A", IF(V266*(1+'A2a.  Modified URRT Worksheet 1'!$G$85)='A2. Rate Change &amp; Enrollment'!W266, "OK", "ERROR"))</f>
        <v>N/A</v>
      </c>
      <c r="BT266" t="str">
        <f>IF(ISBLANK('A2a.  Modified URRT Worksheet 1'!$G$86)=TRUE, "N/A", IF(W266*(1+'A2a.  Modified URRT Worksheet 1'!$G$86)='A2. Rate Change &amp; Enrollment'!X266, "OK", "ERROR"))</f>
        <v>N/A</v>
      </c>
      <c r="BU266" t="str">
        <f>IF(ISBLANK('A2a.  Modified URRT Worksheet 1'!$G$87)=TRUE, "N/A", IF(X266*(1+'A2a.  Modified URRT Worksheet 1'!$G$87)='A2. Rate Change &amp; Enrollment'!Y266, "OK", "ERROR"))</f>
        <v>N/A</v>
      </c>
      <c r="BV266" t="str">
        <f>IF(ISBLANK('A2a.  Modified URRT Worksheet 1'!$G$88)=TRUE, "N/A", IF(Y266*(1+'A2a.  Modified URRT Worksheet 1'!$G$88)='A2. Rate Change &amp; Enrollment'!Z266, "OK", "ERROR"))</f>
        <v>N/A</v>
      </c>
      <c r="BW266" t="str">
        <f t="shared" si="57"/>
        <v>OK</v>
      </c>
      <c r="BY266" s="412">
        <f t="shared" si="58"/>
        <v>0</v>
      </c>
    </row>
    <row r="267" spans="1:77" x14ac:dyDescent="0.35">
      <c r="A267" t="s">
        <v>457</v>
      </c>
      <c r="B267" s="98"/>
      <c r="C267" s="98"/>
      <c r="D267" s="98"/>
      <c r="E267" s="135"/>
      <c r="F267" s="135"/>
      <c r="G267" s="135"/>
      <c r="I267" s="135"/>
      <c r="J267" s="135"/>
      <c r="K267" s="135"/>
      <c r="M267" s="131"/>
      <c r="N267" s="131"/>
      <c r="O267" s="131"/>
      <c r="P267" s="131"/>
      <c r="Q267" s="131"/>
      <c r="R267" s="131"/>
      <c r="S267" s="131"/>
      <c r="T267" s="131"/>
      <c r="U267" s="131"/>
      <c r="V267" s="131"/>
      <c r="W267" s="131"/>
      <c r="X267" s="131"/>
      <c r="Y267" s="131"/>
      <c r="Z267" s="131"/>
      <c r="AB267" s="142" t="e">
        <f t="shared" si="48"/>
        <v>#DIV/0!</v>
      </c>
      <c r="AC267" s="142" t="e">
        <f t="shared" si="49"/>
        <v>#DIV/0!</v>
      </c>
      <c r="AD267" s="6"/>
      <c r="AE267" s="88" t="e">
        <f t="shared" si="50"/>
        <v>#DIV/0!</v>
      </c>
      <c r="AF267" s="142" t="e">
        <f t="shared" si="51"/>
        <v>#DIV/0!</v>
      </c>
      <c r="AH267" s="12" t="e">
        <f t="shared" si="59"/>
        <v>#DIV/0!</v>
      </c>
      <c r="AI267" s="12" t="e">
        <f t="shared" si="60"/>
        <v>#DIV/0!</v>
      </c>
      <c r="AK267" s="409"/>
      <c r="AL267" s="409"/>
      <c r="AM267" s="409"/>
      <c r="AO267" s="177"/>
      <c r="AP267" s="177"/>
      <c r="AQ267" s="177"/>
      <c r="AR267" s="139"/>
      <c r="AS267" s="139"/>
      <c r="AT267" s="139"/>
      <c r="AU267" s="177"/>
      <c r="AV267" s="177"/>
      <c r="AX267" s="411">
        <f t="shared" si="52"/>
        <v>0</v>
      </c>
      <c r="AY267" s="80" t="str">
        <f t="shared" si="53"/>
        <v>OK</v>
      </c>
      <c r="BA267" s="94"/>
      <c r="BB267" s="291"/>
      <c r="BC267" s="94"/>
      <c r="BD267" s="229"/>
      <c r="BE267" s="356"/>
      <c r="BG267" s="6">
        <f t="shared" si="54"/>
        <v>0</v>
      </c>
      <c r="BH267" s="186" t="str">
        <f t="shared" si="55"/>
        <v>N/A</v>
      </c>
      <c r="BI267" s="6" t="str">
        <f t="shared" si="61"/>
        <v>N/A</v>
      </c>
      <c r="BJ267" t="e">
        <f t="shared" si="56"/>
        <v>#DIV/0!</v>
      </c>
      <c r="BL267" t="str">
        <f>IF(ISBLANK('A2a.  Modified URRT Worksheet 1'!$G$78)=TRUE, "N/A", IF(O267*(1+'A2a.  Modified URRT Worksheet 1'!$G$78)='A2. Rate Change &amp; Enrollment'!P267, "OK", "ERROR"))</f>
        <v>N/A</v>
      </c>
      <c r="BM267" t="str">
        <f>IF(ISBLANK('A2a.  Modified URRT Worksheet 1'!$G$79)=TRUE, "N/A", IF(P267*(1+'A2a.  Modified URRT Worksheet 1'!$G$79)='A2. Rate Change &amp; Enrollment'!Q267, "OK", "ERROR"))</f>
        <v>N/A</v>
      </c>
      <c r="BN267" t="str">
        <f>IF(ISBLANK('A2a.  Modified URRT Worksheet 1'!$G$80)=TRUE, "N/A", IF(Q267*(1+'A2a.  Modified URRT Worksheet 1'!$G$80)='A2. Rate Change &amp; Enrollment'!R267, "OK", "ERROR"))</f>
        <v>N/A</v>
      </c>
      <c r="BO267" t="str">
        <f>IF(ISBLANK('A2a.  Modified URRT Worksheet 1'!$G$81)=TRUE, "N/A", IF(R267*(1+'A2a.  Modified URRT Worksheet 1'!$G$81)='A2. Rate Change &amp; Enrollment'!S267, "OK", "ERROR"))</f>
        <v>N/A</v>
      </c>
      <c r="BP267" t="str">
        <f>IF(ISBLANK('A2a.  Modified URRT Worksheet 1'!$G$82)=TRUE, "N/A", IF(S267*(1+'A2a.  Modified URRT Worksheet 1'!$G$82)='A2. Rate Change &amp; Enrollment'!T267, "OK", "ERROR"))</f>
        <v>N/A</v>
      </c>
      <c r="BQ267" t="str">
        <f>IF(ISBLANK('A2a.  Modified URRT Worksheet 1'!$G$83)=TRUE, "N/A", IF(T267*(1+'A2a.  Modified URRT Worksheet 1'!$G$83)='A2. Rate Change &amp; Enrollment'!U267, "OK", "ERROR"))</f>
        <v>N/A</v>
      </c>
      <c r="BR267" t="str">
        <f>IF(ISBLANK('A2a.  Modified URRT Worksheet 1'!$G$84)=TRUE, "N/A", IF(U267*(1+'A2a.  Modified URRT Worksheet 1'!$G$84)='A2. Rate Change &amp; Enrollment'!V267, "OK", "ERROR"))</f>
        <v>N/A</v>
      </c>
      <c r="BS267" t="str">
        <f>IF(ISBLANK('A2a.  Modified URRT Worksheet 1'!$G$85)=TRUE, "N/A", IF(V267*(1+'A2a.  Modified URRT Worksheet 1'!$G$85)='A2. Rate Change &amp; Enrollment'!W267, "OK", "ERROR"))</f>
        <v>N/A</v>
      </c>
      <c r="BT267" t="str">
        <f>IF(ISBLANK('A2a.  Modified URRT Worksheet 1'!$G$86)=TRUE, "N/A", IF(W267*(1+'A2a.  Modified URRT Worksheet 1'!$G$86)='A2. Rate Change &amp; Enrollment'!X267, "OK", "ERROR"))</f>
        <v>N/A</v>
      </c>
      <c r="BU267" t="str">
        <f>IF(ISBLANK('A2a.  Modified URRT Worksheet 1'!$G$87)=TRUE, "N/A", IF(X267*(1+'A2a.  Modified URRT Worksheet 1'!$G$87)='A2. Rate Change &amp; Enrollment'!Y267, "OK", "ERROR"))</f>
        <v>N/A</v>
      </c>
      <c r="BV267" t="str">
        <f>IF(ISBLANK('A2a.  Modified URRT Worksheet 1'!$G$88)=TRUE, "N/A", IF(Y267*(1+'A2a.  Modified URRT Worksheet 1'!$G$88)='A2. Rate Change &amp; Enrollment'!Z267, "OK", "ERROR"))</f>
        <v>N/A</v>
      </c>
      <c r="BW267" t="str">
        <f t="shared" si="57"/>
        <v>OK</v>
      </c>
      <c r="BY267" s="412">
        <f t="shared" si="58"/>
        <v>0</v>
      </c>
    </row>
    <row r="268" spans="1:77" x14ac:dyDescent="0.35">
      <c r="A268" t="s">
        <v>458</v>
      </c>
      <c r="B268" s="98"/>
      <c r="C268" s="98"/>
      <c r="D268" s="98"/>
      <c r="E268" s="135"/>
      <c r="F268" s="135"/>
      <c r="G268" s="135"/>
      <c r="I268" s="135"/>
      <c r="J268" s="135"/>
      <c r="K268" s="135"/>
      <c r="M268" s="131"/>
      <c r="N268" s="131"/>
      <c r="O268" s="131"/>
      <c r="P268" s="131"/>
      <c r="Q268" s="131"/>
      <c r="R268" s="131"/>
      <c r="S268" s="131"/>
      <c r="T268" s="131"/>
      <c r="U268" s="131"/>
      <c r="V268" s="131"/>
      <c r="W268" s="131"/>
      <c r="X268" s="131"/>
      <c r="Y268" s="131"/>
      <c r="Z268" s="131"/>
      <c r="AB268" s="142" t="e">
        <f t="shared" si="48"/>
        <v>#DIV/0!</v>
      </c>
      <c r="AC268" s="142" t="e">
        <f t="shared" si="49"/>
        <v>#DIV/0!</v>
      </c>
      <c r="AD268" s="6"/>
      <c r="AE268" s="88" t="e">
        <f t="shared" si="50"/>
        <v>#DIV/0!</v>
      </c>
      <c r="AF268" s="142" t="e">
        <f t="shared" si="51"/>
        <v>#DIV/0!</v>
      </c>
      <c r="AH268" s="12" t="e">
        <f t="shared" si="59"/>
        <v>#DIV/0!</v>
      </c>
      <c r="AI268" s="12" t="e">
        <f t="shared" si="60"/>
        <v>#DIV/0!</v>
      </c>
      <c r="AK268" s="409"/>
      <c r="AL268" s="409"/>
      <c r="AM268" s="409"/>
      <c r="AO268" s="177"/>
      <c r="AP268" s="177"/>
      <c r="AQ268" s="177"/>
      <c r="AR268" s="139"/>
      <c r="AS268" s="139"/>
      <c r="AT268" s="139"/>
      <c r="AU268" s="177"/>
      <c r="AV268" s="177"/>
      <c r="AX268" s="411">
        <f t="shared" si="52"/>
        <v>0</v>
      </c>
      <c r="AY268" s="80" t="str">
        <f t="shared" si="53"/>
        <v>OK</v>
      </c>
      <c r="BA268" s="94"/>
      <c r="BB268" s="291"/>
      <c r="BC268" s="94"/>
      <c r="BD268" s="229"/>
      <c r="BE268" s="356"/>
      <c r="BG268" s="6">
        <f t="shared" si="54"/>
        <v>0</v>
      </c>
      <c r="BH268" s="186" t="str">
        <f t="shared" si="55"/>
        <v>N/A</v>
      </c>
      <c r="BI268" s="6" t="str">
        <f t="shared" si="61"/>
        <v>N/A</v>
      </c>
      <c r="BJ268" t="e">
        <f t="shared" si="56"/>
        <v>#DIV/0!</v>
      </c>
      <c r="BL268" t="str">
        <f>IF(ISBLANK('A2a.  Modified URRT Worksheet 1'!$G$78)=TRUE, "N/A", IF(O268*(1+'A2a.  Modified URRT Worksheet 1'!$G$78)='A2. Rate Change &amp; Enrollment'!P268, "OK", "ERROR"))</f>
        <v>N/A</v>
      </c>
      <c r="BM268" t="str">
        <f>IF(ISBLANK('A2a.  Modified URRT Worksheet 1'!$G$79)=TRUE, "N/A", IF(P268*(1+'A2a.  Modified URRT Worksheet 1'!$G$79)='A2. Rate Change &amp; Enrollment'!Q268, "OK", "ERROR"))</f>
        <v>N/A</v>
      </c>
      <c r="BN268" t="str">
        <f>IF(ISBLANK('A2a.  Modified URRT Worksheet 1'!$G$80)=TRUE, "N/A", IF(Q268*(1+'A2a.  Modified URRT Worksheet 1'!$G$80)='A2. Rate Change &amp; Enrollment'!R268, "OK", "ERROR"))</f>
        <v>N/A</v>
      </c>
      <c r="BO268" t="str">
        <f>IF(ISBLANK('A2a.  Modified URRT Worksheet 1'!$G$81)=TRUE, "N/A", IF(R268*(1+'A2a.  Modified URRT Worksheet 1'!$G$81)='A2. Rate Change &amp; Enrollment'!S268, "OK", "ERROR"))</f>
        <v>N/A</v>
      </c>
      <c r="BP268" t="str">
        <f>IF(ISBLANK('A2a.  Modified URRT Worksheet 1'!$G$82)=TRUE, "N/A", IF(S268*(1+'A2a.  Modified URRT Worksheet 1'!$G$82)='A2. Rate Change &amp; Enrollment'!T268, "OK", "ERROR"))</f>
        <v>N/A</v>
      </c>
      <c r="BQ268" t="str">
        <f>IF(ISBLANK('A2a.  Modified URRT Worksheet 1'!$G$83)=TRUE, "N/A", IF(T268*(1+'A2a.  Modified URRT Worksheet 1'!$G$83)='A2. Rate Change &amp; Enrollment'!U268, "OK", "ERROR"))</f>
        <v>N/A</v>
      </c>
      <c r="BR268" t="str">
        <f>IF(ISBLANK('A2a.  Modified URRT Worksheet 1'!$G$84)=TRUE, "N/A", IF(U268*(1+'A2a.  Modified URRT Worksheet 1'!$G$84)='A2. Rate Change &amp; Enrollment'!V268, "OK", "ERROR"))</f>
        <v>N/A</v>
      </c>
      <c r="BS268" t="str">
        <f>IF(ISBLANK('A2a.  Modified URRT Worksheet 1'!$G$85)=TRUE, "N/A", IF(V268*(1+'A2a.  Modified URRT Worksheet 1'!$G$85)='A2. Rate Change &amp; Enrollment'!W268, "OK", "ERROR"))</f>
        <v>N/A</v>
      </c>
      <c r="BT268" t="str">
        <f>IF(ISBLANK('A2a.  Modified URRT Worksheet 1'!$G$86)=TRUE, "N/A", IF(W268*(1+'A2a.  Modified URRT Worksheet 1'!$G$86)='A2. Rate Change &amp; Enrollment'!X268, "OK", "ERROR"))</f>
        <v>N/A</v>
      </c>
      <c r="BU268" t="str">
        <f>IF(ISBLANK('A2a.  Modified URRT Worksheet 1'!$G$87)=TRUE, "N/A", IF(X268*(1+'A2a.  Modified URRT Worksheet 1'!$G$87)='A2. Rate Change &amp; Enrollment'!Y268, "OK", "ERROR"))</f>
        <v>N/A</v>
      </c>
      <c r="BV268" t="str">
        <f>IF(ISBLANK('A2a.  Modified URRT Worksheet 1'!$G$88)=TRUE, "N/A", IF(Y268*(1+'A2a.  Modified URRT Worksheet 1'!$G$88)='A2. Rate Change &amp; Enrollment'!Z268, "OK", "ERROR"))</f>
        <v>N/A</v>
      </c>
      <c r="BW268" t="str">
        <f t="shared" si="57"/>
        <v>OK</v>
      </c>
      <c r="BY268" s="412">
        <f t="shared" si="58"/>
        <v>0</v>
      </c>
    </row>
    <row r="269" spans="1:77" x14ac:dyDescent="0.35">
      <c r="A269" t="s">
        <v>459</v>
      </c>
      <c r="B269" s="98"/>
      <c r="C269" s="98"/>
      <c r="D269" s="98"/>
      <c r="E269" s="135"/>
      <c r="F269" s="135"/>
      <c r="G269" s="135"/>
      <c r="I269" s="135"/>
      <c r="J269" s="135"/>
      <c r="K269" s="135"/>
      <c r="M269" s="131"/>
      <c r="N269" s="131"/>
      <c r="O269" s="131"/>
      <c r="P269" s="131"/>
      <c r="Q269" s="131"/>
      <c r="R269" s="131"/>
      <c r="S269" s="131"/>
      <c r="T269" s="131"/>
      <c r="U269" s="131"/>
      <c r="V269" s="131"/>
      <c r="W269" s="131"/>
      <c r="X269" s="131"/>
      <c r="Y269" s="131"/>
      <c r="Z269" s="131"/>
      <c r="AB269" s="142" t="e">
        <f t="shared" si="48"/>
        <v>#DIV/0!</v>
      </c>
      <c r="AC269" s="142" t="e">
        <f t="shared" si="49"/>
        <v>#DIV/0!</v>
      </c>
      <c r="AD269" s="6"/>
      <c r="AE269" s="88" t="e">
        <f t="shared" si="50"/>
        <v>#DIV/0!</v>
      </c>
      <c r="AF269" s="142" t="e">
        <f t="shared" si="51"/>
        <v>#DIV/0!</v>
      </c>
      <c r="AH269" s="12" t="e">
        <f t="shared" si="59"/>
        <v>#DIV/0!</v>
      </c>
      <c r="AI269" s="12" t="e">
        <f t="shared" si="60"/>
        <v>#DIV/0!</v>
      </c>
      <c r="AK269" s="409"/>
      <c r="AL269" s="409"/>
      <c r="AM269" s="409"/>
      <c r="AO269" s="177"/>
      <c r="AP269" s="177"/>
      <c r="AQ269" s="177"/>
      <c r="AR269" s="139"/>
      <c r="AS269" s="139"/>
      <c r="AT269" s="139"/>
      <c r="AU269" s="177"/>
      <c r="AV269" s="177"/>
      <c r="AX269" s="411">
        <f t="shared" si="52"/>
        <v>0</v>
      </c>
      <c r="AY269" s="80" t="str">
        <f t="shared" si="53"/>
        <v>OK</v>
      </c>
      <c r="BA269" s="94"/>
      <c r="BB269" s="291"/>
      <c r="BC269" s="94"/>
      <c r="BD269" s="229"/>
      <c r="BE269" s="356"/>
      <c r="BG269" s="6">
        <f t="shared" si="54"/>
        <v>0</v>
      </c>
      <c r="BH269" s="186" t="str">
        <f t="shared" si="55"/>
        <v>N/A</v>
      </c>
      <c r="BI269" s="6" t="str">
        <f t="shared" si="61"/>
        <v>N/A</v>
      </c>
      <c r="BJ269" t="e">
        <f t="shared" si="56"/>
        <v>#DIV/0!</v>
      </c>
      <c r="BL269" t="str">
        <f>IF(ISBLANK('A2a.  Modified URRT Worksheet 1'!$G$78)=TRUE, "N/A", IF(O269*(1+'A2a.  Modified URRT Worksheet 1'!$G$78)='A2. Rate Change &amp; Enrollment'!P269, "OK", "ERROR"))</f>
        <v>N/A</v>
      </c>
      <c r="BM269" t="str">
        <f>IF(ISBLANK('A2a.  Modified URRT Worksheet 1'!$G$79)=TRUE, "N/A", IF(P269*(1+'A2a.  Modified URRT Worksheet 1'!$G$79)='A2. Rate Change &amp; Enrollment'!Q269, "OK", "ERROR"))</f>
        <v>N/A</v>
      </c>
      <c r="BN269" t="str">
        <f>IF(ISBLANK('A2a.  Modified URRT Worksheet 1'!$G$80)=TRUE, "N/A", IF(Q269*(1+'A2a.  Modified URRT Worksheet 1'!$G$80)='A2. Rate Change &amp; Enrollment'!R269, "OK", "ERROR"))</f>
        <v>N/A</v>
      </c>
      <c r="BO269" t="str">
        <f>IF(ISBLANK('A2a.  Modified URRT Worksheet 1'!$G$81)=TRUE, "N/A", IF(R269*(1+'A2a.  Modified URRT Worksheet 1'!$G$81)='A2. Rate Change &amp; Enrollment'!S269, "OK", "ERROR"))</f>
        <v>N/A</v>
      </c>
      <c r="BP269" t="str">
        <f>IF(ISBLANK('A2a.  Modified URRT Worksheet 1'!$G$82)=TRUE, "N/A", IF(S269*(1+'A2a.  Modified URRT Worksheet 1'!$G$82)='A2. Rate Change &amp; Enrollment'!T269, "OK", "ERROR"))</f>
        <v>N/A</v>
      </c>
      <c r="BQ269" t="str">
        <f>IF(ISBLANK('A2a.  Modified URRT Worksheet 1'!$G$83)=TRUE, "N/A", IF(T269*(1+'A2a.  Modified URRT Worksheet 1'!$G$83)='A2. Rate Change &amp; Enrollment'!U269, "OK", "ERROR"))</f>
        <v>N/A</v>
      </c>
      <c r="BR269" t="str">
        <f>IF(ISBLANK('A2a.  Modified URRT Worksheet 1'!$G$84)=TRUE, "N/A", IF(U269*(1+'A2a.  Modified URRT Worksheet 1'!$G$84)='A2. Rate Change &amp; Enrollment'!V269, "OK", "ERROR"))</f>
        <v>N/A</v>
      </c>
      <c r="BS269" t="str">
        <f>IF(ISBLANK('A2a.  Modified URRT Worksheet 1'!$G$85)=TRUE, "N/A", IF(V269*(1+'A2a.  Modified URRT Worksheet 1'!$G$85)='A2. Rate Change &amp; Enrollment'!W269, "OK", "ERROR"))</f>
        <v>N/A</v>
      </c>
      <c r="BT269" t="str">
        <f>IF(ISBLANK('A2a.  Modified URRT Worksheet 1'!$G$86)=TRUE, "N/A", IF(W269*(1+'A2a.  Modified URRT Worksheet 1'!$G$86)='A2. Rate Change &amp; Enrollment'!X269, "OK", "ERROR"))</f>
        <v>N/A</v>
      </c>
      <c r="BU269" t="str">
        <f>IF(ISBLANK('A2a.  Modified URRT Worksheet 1'!$G$87)=TRUE, "N/A", IF(X269*(1+'A2a.  Modified URRT Worksheet 1'!$G$87)='A2. Rate Change &amp; Enrollment'!Y269, "OK", "ERROR"))</f>
        <v>N/A</v>
      </c>
      <c r="BV269" t="str">
        <f>IF(ISBLANK('A2a.  Modified URRT Worksheet 1'!$G$88)=TRUE, "N/A", IF(Y269*(1+'A2a.  Modified URRT Worksheet 1'!$G$88)='A2. Rate Change &amp; Enrollment'!Z269, "OK", "ERROR"))</f>
        <v>N/A</v>
      </c>
      <c r="BW269" t="str">
        <f t="shared" si="57"/>
        <v>OK</v>
      </c>
      <c r="BY269" s="412">
        <f t="shared" si="58"/>
        <v>0</v>
      </c>
    </row>
    <row r="270" spans="1:77" x14ac:dyDescent="0.35">
      <c r="A270" t="s">
        <v>569</v>
      </c>
      <c r="B270" s="98"/>
      <c r="C270" s="98"/>
      <c r="D270" s="98"/>
      <c r="E270" s="135"/>
      <c r="F270" s="135"/>
      <c r="G270" s="135"/>
      <c r="I270" s="135"/>
      <c r="J270" s="135"/>
      <c r="K270" s="135"/>
      <c r="M270" s="131"/>
      <c r="N270" s="131"/>
      <c r="O270" s="131"/>
      <c r="P270" s="131"/>
      <c r="Q270" s="131"/>
      <c r="R270" s="131"/>
      <c r="S270" s="131"/>
      <c r="T270" s="131"/>
      <c r="U270" s="131"/>
      <c r="V270" s="131"/>
      <c r="W270" s="131"/>
      <c r="X270" s="131"/>
      <c r="Y270" s="131"/>
      <c r="Z270" s="131"/>
      <c r="AB270" s="142" t="e">
        <f t="shared" si="48"/>
        <v>#DIV/0!</v>
      </c>
      <c r="AC270" s="142" t="e">
        <f t="shared" si="49"/>
        <v>#DIV/0!</v>
      </c>
      <c r="AD270" s="6"/>
      <c r="AE270" s="88" t="e">
        <f t="shared" si="50"/>
        <v>#DIV/0!</v>
      </c>
      <c r="AF270" s="142" t="e">
        <f t="shared" si="51"/>
        <v>#DIV/0!</v>
      </c>
      <c r="AH270" s="12" t="e">
        <f t="shared" si="59"/>
        <v>#DIV/0!</v>
      </c>
      <c r="AI270" s="12" t="e">
        <f t="shared" si="60"/>
        <v>#DIV/0!</v>
      </c>
      <c r="AK270" s="409"/>
      <c r="AL270" s="409"/>
      <c r="AM270" s="409"/>
      <c r="AO270" s="177"/>
      <c r="AP270" s="177"/>
      <c r="AQ270" s="177"/>
      <c r="AR270" s="139"/>
      <c r="AS270" s="139"/>
      <c r="AT270" s="139"/>
      <c r="AU270" s="177"/>
      <c r="AV270" s="177"/>
      <c r="AX270" s="411">
        <f t="shared" si="52"/>
        <v>0</v>
      </c>
      <c r="AY270" s="80" t="str">
        <f t="shared" si="53"/>
        <v>OK</v>
      </c>
      <c r="BA270" s="94"/>
      <c r="BB270" s="291"/>
      <c r="BC270" s="94"/>
      <c r="BD270" s="229"/>
      <c r="BE270" s="356"/>
      <c r="BG270" s="6">
        <f t="shared" si="54"/>
        <v>0</v>
      </c>
      <c r="BH270" s="186" t="str">
        <f t="shared" si="55"/>
        <v>N/A</v>
      </c>
      <c r="BI270" s="6" t="str">
        <f t="shared" si="61"/>
        <v>N/A</v>
      </c>
      <c r="BJ270" t="e">
        <f t="shared" si="56"/>
        <v>#DIV/0!</v>
      </c>
      <c r="BL270" t="str">
        <f>IF(ISBLANK('A2a.  Modified URRT Worksheet 1'!$G$78)=TRUE, "N/A", IF(O270*(1+'A2a.  Modified URRT Worksheet 1'!$G$78)='A2. Rate Change &amp; Enrollment'!P270, "OK", "ERROR"))</f>
        <v>N/A</v>
      </c>
      <c r="BM270" t="str">
        <f>IF(ISBLANK('A2a.  Modified URRT Worksheet 1'!$G$79)=TRUE, "N/A", IF(P270*(1+'A2a.  Modified URRT Worksheet 1'!$G$79)='A2. Rate Change &amp; Enrollment'!Q270, "OK", "ERROR"))</f>
        <v>N/A</v>
      </c>
      <c r="BN270" t="str">
        <f>IF(ISBLANK('A2a.  Modified URRT Worksheet 1'!$G$80)=TRUE, "N/A", IF(Q270*(1+'A2a.  Modified URRT Worksheet 1'!$G$80)='A2. Rate Change &amp; Enrollment'!R270, "OK", "ERROR"))</f>
        <v>N/A</v>
      </c>
      <c r="BO270" t="str">
        <f>IF(ISBLANK('A2a.  Modified URRT Worksheet 1'!$G$81)=TRUE, "N/A", IF(R270*(1+'A2a.  Modified URRT Worksheet 1'!$G$81)='A2. Rate Change &amp; Enrollment'!S270, "OK", "ERROR"))</f>
        <v>N/A</v>
      </c>
      <c r="BP270" t="str">
        <f>IF(ISBLANK('A2a.  Modified URRT Worksheet 1'!$G$82)=TRUE, "N/A", IF(S270*(1+'A2a.  Modified URRT Worksheet 1'!$G$82)='A2. Rate Change &amp; Enrollment'!T270, "OK", "ERROR"))</f>
        <v>N/A</v>
      </c>
      <c r="BQ270" t="str">
        <f>IF(ISBLANK('A2a.  Modified URRT Worksheet 1'!$G$83)=TRUE, "N/A", IF(T270*(1+'A2a.  Modified URRT Worksheet 1'!$G$83)='A2. Rate Change &amp; Enrollment'!U270, "OK", "ERROR"))</f>
        <v>N/A</v>
      </c>
      <c r="BR270" t="str">
        <f>IF(ISBLANK('A2a.  Modified URRT Worksheet 1'!$G$84)=TRUE, "N/A", IF(U270*(1+'A2a.  Modified URRT Worksheet 1'!$G$84)='A2. Rate Change &amp; Enrollment'!V270, "OK", "ERROR"))</f>
        <v>N/A</v>
      </c>
      <c r="BS270" t="str">
        <f>IF(ISBLANK('A2a.  Modified URRT Worksheet 1'!$G$85)=TRUE, "N/A", IF(V270*(1+'A2a.  Modified URRT Worksheet 1'!$G$85)='A2. Rate Change &amp; Enrollment'!W270, "OK", "ERROR"))</f>
        <v>N/A</v>
      </c>
      <c r="BT270" t="str">
        <f>IF(ISBLANK('A2a.  Modified URRT Worksheet 1'!$G$86)=TRUE, "N/A", IF(W270*(1+'A2a.  Modified URRT Worksheet 1'!$G$86)='A2. Rate Change &amp; Enrollment'!X270, "OK", "ERROR"))</f>
        <v>N/A</v>
      </c>
      <c r="BU270" t="str">
        <f>IF(ISBLANK('A2a.  Modified URRT Worksheet 1'!$G$87)=TRUE, "N/A", IF(X270*(1+'A2a.  Modified URRT Worksheet 1'!$G$87)='A2. Rate Change &amp; Enrollment'!Y270, "OK", "ERROR"))</f>
        <v>N/A</v>
      </c>
      <c r="BV270" t="str">
        <f>IF(ISBLANK('A2a.  Modified URRT Worksheet 1'!$G$88)=TRUE, "N/A", IF(Y270*(1+'A2a.  Modified URRT Worksheet 1'!$G$88)='A2. Rate Change &amp; Enrollment'!Z270, "OK", "ERROR"))</f>
        <v>N/A</v>
      </c>
      <c r="BW270" t="str">
        <f t="shared" si="57"/>
        <v>OK</v>
      </c>
      <c r="BY270" s="412">
        <f t="shared" si="58"/>
        <v>0</v>
      </c>
    </row>
    <row r="271" spans="1:77" x14ac:dyDescent="0.35">
      <c r="A271" t="s">
        <v>570</v>
      </c>
      <c r="B271" s="98"/>
      <c r="C271" s="98"/>
      <c r="D271" s="98"/>
      <c r="E271" s="135"/>
      <c r="F271" s="135"/>
      <c r="G271" s="135"/>
      <c r="I271" s="135"/>
      <c r="J271" s="135"/>
      <c r="K271" s="135"/>
      <c r="M271" s="131"/>
      <c r="N271" s="131"/>
      <c r="O271" s="131"/>
      <c r="P271" s="131"/>
      <c r="Q271" s="131"/>
      <c r="R271" s="131"/>
      <c r="S271" s="131"/>
      <c r="T271" s="131"/>
      <c r="U271" s="131"/>
      <c r="V271" s="131"/>
      <c r="W271" s="131"/>
      <c r="X271" s="131"/>
      <c r="Y271" s="131"/>
      <c r="Z271" s="131"/>
      <c r="AB271" s="142" t="e">
        <f t="shared" si="48"/>
        <v>#DIV/0!</v>
      </c>
      <c r="AC271" s="142" t="e">
        <f t="shared" si="49"/>
        <v>#DIV/0!</v>
      </c>
      <c r="AD271" s="6"/>
      <c r="AE271" s="88" t="e">
        <f t="shared" si="50"/>
        <v>#DIV/0!</v>
      </c>
      <c r="AF271" s="142" t="e">
        <f t="shared" si="51"/>
        <v>#DIV/0!</v>
      </c>
      <c r="AH271" s="12" t="e">
        <f t="shared" si="59"/>
        <v>#DIV/0!</v>
      </c>
      <c r="AI271" s="12" t="e">
        <f t="shared" si="60"/>
        <v>#DIV/0!</v>
      </c>
      <c r="AK271" s="409"/>
      <c r="AL271" s="409"/>
      <c r="AM271" s="409"/>
      <c r="AO271" s="177"/>
      <c r="AP271" s="177"/>
      <c r="AQ271" s="177"/>
      <c r="AR271" s="139"/>
      <c r="AS271" s="139"/>
      <c r="AT271" s="139"/>
      <c r="AU271" s="177"/>
      <c r="AV271" s="177"/>
      <c r="AX271" s="411">
        <f t="shared" si="52"/>
        <v>0</v>
      </c>
      <c r="AY271" s="80" t="str">
        <f t="shared" si="53"/>
        <v>OK</v>
      </c>
      <c r="BA271" s="94"/>
      <c r="BB271" s="291"/>
      <c r="BC271" s="94"/>
      <c r="BD271" s="229"/>
      <c r="BE271" s="356"/>
      <c r="BG271" s="6">
        <f t="shared" si="54"/>
        <v>0</v>
      </c>
      <c r="BH271" s="186" t="str">
        <f t="shared" si="55"/>
        <v>N/A</v>
      </c>
      <c r="BI271" s="6" t="str">
        <f t="shared" si="61"/>
        <v>N/A</v>
      </c>
      <c r="BJ271" t="e">
        <f t="shared" si="56"/>
        <v>#DIV/0!</v>
      </c>
      <c r="BL271" t="str">
        <f>IF(ISBLANK('A2a.  Modified URRT Worksheet 1'!$G$78)=TRUE, "N/A", IF(O271*(1+'A2a.  Modified URRT Worksheet 1'!$G$78)='A2. Rate Change &amp; Enrollment'!P271, "OK", "ERROR"))</f>
        <v>N/A</v>
      </c>
      <c r="BM271" t="str">
        <f>IF(ISBLANK('A2a.  Modified URRT Worksheet 1'!$G$79)=TRUE, "N/A", IF(P271*(1+'A2a.  Modified URRT Worksheet 1'!$G$79)='A2. Rate Change &amp; Enrollment'!Q271, "OK", "ERROR"))</f>
        <v>N/A</v>
      </c>
      <c r="BN271" t="str">
        <f>IF(ISBLANK('A2a.  Modified URRT Worksheet 1'!$G$80)=TRUE, "N/A", IF(Q271*(1+'A2a.  Modified URRT Worksheet 1'!$G$80)='A2. Rate Change &amp; Enrollment'!R271, "OK", "ERROR"))</f>
        <v>N/A</v>
      </c>
      <c r="BO271" t="str">
        <f>IF(ISBLANK('A2a.  Modified URRT Worksheet 1'!$G$81)=TRUE, "N/A", IF(R271*(1+'A2a.  Modified URRT Worksheet 1'!$G$81)='A2. Rate Change &amp; Enrollment'!S271, "OK", "ERROR"))</f>
        <v>N/A</v>
      </c>
      <c r="BP271" t="str">
        <f>IF(ISBLANK('A2a.  Modified URRT Worksheet 1'!$G$82)=TRUE, "N/A", IF(S271*(1+'A2a.  Modified URRT Worksheet 1'!$G$82)='A2. Rate Change &amp; Enrollment'!T271, "OK", "ERROR"))</f>
        <v>N/A</v>
      </c>
      <c r="BQ271" t="str">
        <f>IF(ISBLANK('A2a.  Modified URRT Worksheet 1'!$G$83)=TRUE, "N/A", IF(T271*(1+'A2a.  Modified URRT Worksheet 1'!$G$83)='A2. Rate Change &amp; Enrollment'!U271, "OK", "ERROR"))</f>
        <v>N/A</v>
      </c>
      <c r="BR271" t="str">
        <f>IF(ISBLANK('A2a.  Modified URRT Worksheet 1'!$G$84)=TRUE, "N/A", IF(U271*(1+'A2a.  Modified URRT Worksheet 1'!$G$84)='A2. Rate Change &amp; Enrollment'!V271, "OK", "ERROR"))</f>
        <v>N/A</v>
      </c>
      <c r="BS271" t="str">
        <f>IF(ISBLANK('A2a.  Modified URRT Worksheet 1'!$G$85)=TRUE, "N/A", IF(V271*(1+'A2a.  Modified URRT Worksheet 1'!$G$85)='A2. Rate Change &amp; Enrollment'!W271, "OK", "ERROR"))</f>
        <v>N/A</v>
      </c>
      <c r="BT271" t="str">
        <f>IF(ISBLANK('A2a.  Modified URRT Worksheet 1'!$G$86)=TRUE, "N/A", IF(W271*(1+'A2a.  Modified URRT Worksheet 1'!$G$86)='A2. Rate Change &amp; Enrollment'!X271, "OK", "ERROR"))</f>
        <v>N/A</v>
      </c>
      <c r="BU271" t="str">
        <f>IF(ISBLANK('A2a.  Modified URRT Worksheet 1'!$G$87)=TRUE, "N/A", IF(X271*(1+'A2a.  Modified URRT Worksheet 1'!$G$87)='A2. Rate Change &amp; Enrollment'!Y271, "OK", "ERROR"))</f>
        <v>N/A</v>
      </c>
      <c r="BV271" t="str">
        <f>IF(ISBLANK('A2a.  Modified URRT Worksheet 1'!$G$88)=TRUE, "N/A", IF(Y271*(1+'A2a.  Modified URRT Worksheet 1'!$G$88)='A2. Rate Change &amp; Enrollment'!Z271, "OK", "ERROR"))</f>
        <v>N/A</v>
      </c>
      <c r="BW271" t="str">
        <f t="shared" si="57"/>
        <v>OK</v>
      </c>
      <c r="BY271" s="412">
        <f t="shared" si="58"/>
        <v>0</v>
      </c>
    </row>
    <row r="272" spans="1:77" x14ac:dyDescent="0.35">
      <c r="A272" t="s">
        <v>571</v>
      </c>
      <c r="B272" s="98"/>
      <c r="C272" s="98"/>
      <c r="D272" s="98"/>
      <c r="E272" s="135"/>
      <c r="F272" s="135"/>
      <c r="G272" s="135"/>
      <c r="I272" s="135"/>
      <c r="J272" s="135"/>
      <c r="K272" s="135"/>
      <c r="M272" s="131"/>
      <c r="N272" s="131"/>
      <c r="O272" s="131"/>
      <c r="P272" s="131"/>
      <c r="Q272" s="131"/>
      <c r="R272" s="131"/>
      <c r="S272" s="131"/>
      <c r="T272" s="131"/>
      <c r="U272" s="131"/>
      <c r="V272" s="131"/>
      <c r="W272" s="131"/>
      <c r="X272" s="131"/>
      <c r="Y272" s="131"/>
      <c r="Z272" s="131"/>
      <c r="AB272" s="142" t="e">
        <f t="shared" si="48"/>
        <v>#DIV/0!</v>
      </c>
      <c r="AC272" s="142" t="e">
        <f t="shared" si="49"/>
        <v>#DIV/0!</v>
      </c>
      <c r="AD272" s="6"/>
      <c r="AE272" s="88" t="e">
        <f t="shared" si="50"/>
        <v>#DIV/0!</v>
      </c>
      <c r="AF272" s="142" t="e">
        <f t="shared" si="51"/>
        <v>#DIV/0!</v>
      </c>
      <c r="AH272" s="12" t="e">
        <f t="shared" si="59"/>
        <v>#DIV/0!</v>
      </c>
      <c r="AI272" s="12" t="e">
        <f t="shared" si="60"/>
        <v>#DIV/0!</v>
      </c>
      <c r="AK272" s="409"/>
      <c r="AL272" s="409"/>
      <c r="AM272" s="409"/>
      <c r="AO272" s="177"/>
      <c r="AP272" s="177"/>
      <c r="AQ272" s="177"/>
      <c r="AR272" s="139"/>
      <c r="AS272" s="139"/>
      <c r="AT272" s="139"/>
      <c r="AU272" s="177"/>
      <c r="AV272" s="177"/>
      <c r="AX272" s="411">
        <f t="shared" si="52"/>
        <v>0</v>
      </c>
      <c r="AY272" s="80" t="str">
        <f t="shared" si="53"/>
        <v>OK</v>
      </c>
      <c r="BA272" s="94"/>
      <c r="BB272" s="291"/>
      <c r="BC272" s="94"/>
      <c r="BD272" s="229"/>
      <c r="BE272" s="356"/>
      <c r="BG272" s="6">
        <f t="shared" si="54"/>
        <v>0</v>
      </c>
      <c r="BH272" s="186" t="str">
        <f t="shared" si="55"/>
        <v>N/A</v>
      </c>
      <c r="BI272" s="6" t="str">
        <f t="shared" si="61"/>
        <v>N/A</v>
      </c>
      <c r="BJ272" t="e">
        <f t="shared" si="56"/>
        <v>#DIV/0!</v>
      </c>
      <c r="BL272" t="str">
        <f>IF(ISBLANK('A2a.  Modified URRT Worksheet 1'!$G$78)=TRUE, "N/A", IF(O272*(1+'A2a.  Modified URRT Worksheet 1'!$G$78)='A2. Rate Change &amp; Enrollment'!P272, "OK", "ERROR"))</f>
        <v>N/A</v>
      </c>
      <c r="BM272" t="str">
        <f>IF(ISBLANK('A2a.  Modified URRT Worksheet 1'!$G$79)=TRUE, "N/A", IF(P272*(1+'A2a.  Modified URRT Worksheet 1'!$G$79)='A2. Rate Change &amp; Enrollment'!Q272, "OK", "ERROR"))</f>
        <v>N/A</v>
      </c>
      <c r="BN272" t="str">
        <f>IF(ISBLANK('A2a.  Modified URRT Worksheet 1'!$G$80)=TRUE, "N/A", IF(Q272*(1+'A2a.  Modified URRT Worksheet 1'!$G$80)='A2. Rate Change &amp; Enrollment'!R272, "OK", "ERROR"))</f>
        <v>N/A</v>
      </c>
      <c r="BO272" t="str">
        <f>IF(ISBLANK('A2a.  Modified URRT Worksheet 1'!$G$81)=TRUE, "N/A", IF(R272*(1+'A2a.  Modified URRT Worksheet 1'!$G$81)='A2. Rate Change &amp; Enrollment'!S272, "OK", "ERROR"))</f>
        <v>N/A</v>
      </c>
      <c r="BP272" t="str">
        <f>IF(ISBLANK('A2a.  Modified URRT Worksheet 1'!$G$82)=TRUE, "N/A", IF(S272*(1+'A2a.  Modified URRT Worksheet 1'!$G$82)='A2. Rate Change &amp; Enrollment'!T272, "OK", "ERROR"))</f>
        <v>N/A</v>
      </c>
      <c r="BQ272" t="str">
        <f>IF(ISBLANK('A2a.  Modified URRT Worksheet 1'!$G$83)=TRUE, "N/A", IF(T272*(1+'A2a.  Modified URRT Worksheet 1'!$G$83)='A2. Rate Change &amp; Enrollment'!U272, "OK", "ERROR"))</f>
        <v>N/A</v>
      </c>
      <c r="BR272" t="str">
        <f>IF(ISBLANK('A2a.  Modified URRT Worksheet 1'!$G$84)=TRUE, "N/A", IF(U272*(1+'A2a.  Modified URRT Worksheet 1'!$G$84)='A2. Rate Change &amp; Enrollment'!V272, "OK", "ERROR"))</f>
        <v>N/A</v>
      </c>
      <c r="BS272" t="str">
        <f>IF(ISBLANK('A2a.  Modified URRT Worksheet 1'!$G$85)=TRUE, "N/A", IF(V272*(1+'A2a.  Modified URRT Worksheet 1'!$G$85)='A2. Rate Change &amp; Enrollment'!W272, "OK", "ERROR"))</f>
        <v>N/A</v>
      </c>
      <c r="BT272" t="str">
        <f>IF(ISBLANK('A2a.  Modified URRT Worksheet 1'!$G$86)=TRUE, "N/A", IF(W272*(1+'A2a.  Modified URRT Worksheet 1'!$G$86)='A2. Rate Change &amp; Enrollment'!X272, "OK", "ERROR"))</f>
        <v>N/A</v>
      </c>
      <c r="BU272" t="str">
        <f>IF(ISBLANK('A2a.  Modified URRT Worksheet 1'!$G$87)=TRUE, "N/A", IF(X272*(1+'A2a.  Modified URRT Worksheet 1'!$G$87)='A2. Rate Change &amp; Enrollment'!Y272, "OK", "ERROR"))</f>
        <v>N/A</v>
      </c>
      <c r="BV272" t="str">
        <f>IF(ISBLANK('A2a.  Modified URRT Worksheet 1'!$G$88)=TRUE, "N/A", IF(Y272*(1+'A2a.  Modified URRT Worksheet 1'!$G$88)='A2. Rate Change &amp; Enrollment'!Z272, "OK", "ERROR"))</f>
        <v>N/A</v>
      </c>
      <c r="BW272" t="str">
        <f t="shared" si="57"/>
        <v>OK</v>
      </c>
      <c r="BY272" s="412">
        <f t="shared" si="58"/>
        <v>0</v>
      </c>
    </row>
    <row r="273" spans="1:77" x14ac:dyDescent="0.35">
      <c r="A273" t="s">
        <v>572</v>
      </c>
      <c r="B273" s="98"/>
      <c r="C273" s="98"/>
      <c r="D273" s="98"/>
      <c r="E273" s="135"/>
      <c r="F273" s="135"/>
      <c r="G273" s="135"/>
      <c r="I273" s="135"/>
      <c r="J273" s="135"/>
      <c r="K273" s="135"/>
      <c r="M273" s="131"/>
      <c r="N273" s="131"/>
      <c r="O273" s="131"/>
      <c r="P273" s="131"/>
      <c r="Q273" s="131"/>
      <c r="R273" s="131"/>
      <c r="S273" s="131"/>
      <c r="T273" s="131"/>
      <c r="U273" s="131"/>
      <c r="V273" s="131"/>
      <c r="W273" s="131"/>
      <c r="X273" s="131"/>
      <c r="Y273" s="131"/>
      <c r="Z273" s="131"/>
      <c r="AB273" s="142" t="e">
        <f t="shared" si="48"/>
        <v>#DIV/0!</v>
      </c>
      <c r="AC273" s="142" t="e">
        <f t="shared" si="49"/>
        <v>#DIV/0!</v>
      </c>
      <c r="AD273" s="6"/>
      <c r="AE273" s="88" t="e">
        <f t="shared" si="50"/>
        <v>#DIV/0!</v>
      </c>
      <c r="AF273" s="142" t="e">
        <f t="shared" si="51"/>
        <v>#DIV/0!</v>
      </c>
      <c r="AH273" s="12" t="e">
        <f t="shared" si="59"/>
        <v>#DIV/0!</v>
      </c>
      <c r="AI273" s="12" t="e">
        <f t="shared" si="60"/>
        <v>#DIV/0!</v>
      </c>
      <c r="AK273" s="409"/>
      <c r="AL273" s="409"/>
      <c r="AM273" s="409"/>
      <c r="AO273" s="177"/>
      <c r="AP273" s="177"/>
      <c r="AQ273" s="177"/>
      <c r="AR273" s="139"/>
      <c r="AS273" s="139"/>
      <c r="AT273" s="139"/>
      <c r="AU273" s="177"/>
      <c r="AV273" s="177"/>
      <c r="AX273" s="411">
        <f t="shared" si="52"/>
        <v>0</v>
      </c>
      <c r="AY273" s="80" t="str">
        <f t="shared" si="53"/>
        <v>OK</v>
      </c>
      <c r="BA273" s="94"/>
      <c r="BB273" s="291"/>
      <c r="BC273" s="94"/>
      <c r="BD273" s="229"/>
      <c r="BE273" s="356"/>
      <c r="BG273" s="6">
        <f t="shared" si="54"/>
        <v>0</v>
      </c>
      <c r="BH273" s="186" t="str">
        <f t="shared" si="55"/>
        <v>N/A</v>
      </c>
      <c r="BI273" s="6" t="str">
        <f t="shared" si="61"/>
        <v>N/A</v>
      </c>
      <c r="BJ273" t="e">
        <f t="shared" si="56"/>
        <v>#DIV/0!</v>
      </c>
      <c r="BL273" t="str">
        <f>IF(ISBLANK('A2a.  Modified URRT Worksheet 1'!$G$78)=TRUE, "N/A", IF(O273*(1+'A2a.  Modified URRT Worksheet 1'!$G$78)='A2. Rate Change &amp; Enrollment'!P273, "OK", "ERROR"))</f>
        <v>N/A</v>
      </c>
      <c r="BM273" t="str">
        <f>IF(ISBLANK('A2a.  Modified URRT Worksheet 1'!$G$79)=TRUE, "N/A", IF(P273*(1+'A2a.  Modified URRT Worksheet 1'!$G$79)='A2. Rate Change &amp; Enrollment'!Q273, "OK", "ERROR"))</f>
        <v>N/A</v>
      </c>
      <c r="BN273" t="str">
        <f>IF(ISBLANK('A2a.  Modified URRT Worksheet 1'!$G$80)=TRUE, "N/A", IF(Q273*(1+'A2a.  Modified URRT Worksheet 1'!$G$80)='A2. Rate Change &amp; Enrollment'!R273, "OK", "ERROR"))</f>
        <v>N/A</v>
      </c>
      <c r="BO273" t="str">
        <f>IF(ISBLANK('A2a.  Modified URRT Worksheet 1'!$G$81)=TRUE, "N/A", IF(R273*(1+'A2a.  Modified URRT Worksheet 1'!$G$81)='A2. Rate Change &amp; Enrollment'!S273, "OK", "ERROR"))</f>
        <v>N/A</v>
      </c>
      <c r="BP273" t="str">
        <f>IF(ISBLANK('A2a.  Modified URRT Worksheet 1'!$G$82)=TRUE, "N/A", IF(S273*(1+'A2a.  Modified URRT Worksheet 1'!$G$82)='A2. Rate Change &amp; Enrollment'!T273, "OK", "ERROR"))</f>
        <v>N/A</v>
      </c>
      <c r="BQ273" t="str">
        <f>IF(ISBLANK('A2a.  Modified URRT Worksheet 1'!$G$83)=TRUE, "N/A", IF(T273*(1+'A2a.  Modified URRT Worksheet 1'!$G$83)='A2. Rate Change &amp; Enrollment'!U273, "OK", "ERROR"))</f>
        <v>N/A</v>
      </c>
      <c r="BR273" t="str">
        <f>IF(ISBLANK('A2a.  Modified URRT Worksheet 1'!$G$84)=TRUE, "N/A", IF(U273*(1+'A2a.  Modified URRT Worksheet 1'!$G$84)='A2. Rate Change &amp; Enrollment'!V273, "OK", "ERROR"))</f>
        <v>N/A</v>
      </c>
      <c r="BS273" t="str">
        <f>IF(ISBLANK('A2a.  Modified URRT Worksheet 1'!$G$85)=TRUE, "N/A", IF(V273*(1+'A2a.  Modified URRT Worksheet 1'!$G$85)='A2. Rate Change &amp; Enrollment'!W273, "OK", "ERROR"))</f>
        <v>N/A</v>
      </c>
      <c r="BT273" t="str">
        <f>IF(ISBLANK('A2a.  Modified URRT Worksheet 1'!$G$86)=TRUE, "N/A", IF(W273*(1+'A2a.  Modified URRT Worksheet 1'!$G$86)='A2. Rate Change &amp; Enrollment'!X273, "OK", "ERROR"))</f>
        <v>N/A</v>
      </c>
      <c r="BU273" t="str">
        <f>IF(ISBLANK('A2a.  Modified URRT Worksheet 1'!$G$87)=TRUE, "N/A", IF(X273*(1+'A2a.  Modified URRT Worksheet 1'!$G$87)='A2. Rate Change &amp; Enrollment'!Y273, "OK", "ERROR"))</f>
        <v>N/A</v>
      </c>
      <c r="BV273" t="str">
        <f>IF(ISBLANK('A2a.  Modified URRT Worksheet 1'!$G$88)=TRUE, "N/A", IF(Y273*(1+'A2a.  Modified URRT Worksheet 1'!$G$88)='A2. Rate Change &amp; Enrollment'!Z273, "OK", "ERROR"))</f>
        <v>N/A</v>
      </c>
      <c r="BW273" t="str">
        <f t="shared" si="57"/>
        <v>OK</v>
      </c>
      <c r="BY273" s="412">
        <f t="shared" si="58"/>
        <v>0</v>
      </c>
    </row>
    <row r="274" spans="1:77" x14ac:dyDescent="0.35">
      <c r="A274" t="s">
        <v>573</v>
      </c>
      <c r="B274" s="98"/>
      <c r="C274" s="98"/>
      <c r="D274" s="98"/>
      <c r="E274" s="135"/>
      <c r="F274" s="135"/>
      <c r="G274" s="135"/>
      <c r="I274" s="135"/>
      <c r="J274" s="135"/>
      <c r="K274" s="135"/>
      <c r="M274" s="131"/>
      <c r="N274" s="131"/>
      <c r="O274" s="131"/>
      <c r="P274" s="131"/>
      <c r="Q274" s="131"/>
      <c r="R274" s="131"/>
      <c r="S274" s="131"/>
      <c r="T274" s="131"/>
      <c r="U274" s="131"/>
      <c r="V274" s="131"/>
      <c r="W274" s="131"/>
      <c r="X274" s="131"/>
      <c r="Y274" s="131"/>
      <c r="Z274" s="131"/>
      <c r="AB274" s="142" t="e">
        <f t="shared" si="48"/>
        <v>#DIV/0!</v>
      </c>
      <c r="AC274" s="142" t="e">
        <f t="shared" si="49"/>
        <v>#DIV/0!</v>
      </c>
      <c r="AD274" s="6"/>
      <c r="AE274" s="88" t="e">
        <f t="shared" si="50"/>
        <v>#DIV/0!</v>
      </c>
      <c r="AF274" s="142" t="e">
        <f t="shared" si="51"/>
        <v>#DIV/0!</v>
      </c>
      <c r="AH274" s="12" t="e">
        <f t="shared" si="59"/>
        <v>#DIV/0!</v>
      </c>
      <c r="AI274" s="12" t="e">
        <f t="shared" si="60"/>
        <v>#DIV/0!</v>
      </c>
      <c r="AK274" s="409"/>
      <c r="AL274" s="409"/>
      <c r="AM274" s="409"/>
      <c r="AO274" s="177"/>
      <c r="AP274" s="177"/>
      <c r="AQ274" s="177"/>
      <c r="AR274" s="139"/>
      <c r="AS274" s="139"/>
      <c r="AT274" s="139"/>
      <c r="AU274" s="177"/>
      <c r="AV274" s="177"/>
      <c r="AX274" s="411">
        <f t="shared" si="52"/>
        <v>0</v>
      </c>
      <c r="AY274" s="80" t="str">
        <f t="shared" si="53"/>
        <v>OK</v>
      </c>
      <c r="BA274" s="94"/>
      <c r="BB274" s="291"/>
      <c r="BC274" s="94"/>
      <c r="BD274" s="229"/>
      <c r="BE274" s="356"/>
      <c r="BG274" s="6">
        <f t="shared" si="54"/>
        <v>0</v>
      </c>
      <c r="BH274" s="186" t="str">
        <f t="shared" si="55"/>
        <v>N/A</v>
      </c>
      <c r="BI274" s="6" t="str">
        <f t="shared" si="61"/>
        <v>N/A</v>
      </c>
      <c r="BJ274" t="e">
        <f t="shared" si="56"/>
        <v>#DIV/0!</v>
      </c>
      <c r="BL274" t="str">
        <f>IF(ISBLANK('A2a.  Modified URRT Worksheet 1'!$G$78)=TRUE, "N/A", IF(O274*(1+'A2a.  Modified URRT Worksheet 1'!$G$78)='A2. Rate Change &amp; Enrollment'!P274, "OK", "ERROR"))</f>
        <v>N/A</v>
      </c>
      <c r="BM274" t="str">
        <f>IF(ISBLANK('A2a.  Modified URRT Worksheet 1'!$G$79)=TRUE, "N/A", IF(P274*(1+'A2a.  Modified URRT Worksheet 1'!$G$79)='A2. Rate Change &amp; Enrollment'!Q274, "OK", "ERROR"))</f>
        <v>N/A</v>
      </c>
      <c r="BN274" t="str">
        <f>IF(ISBLANK('A2a.  Modified URRT Worksheet 1'!$G$80)=TRUE, "N/A", IF(Q274*(1+'A2a.  Modified URRT Worksheet 1'!$G$80)='A2. Rate Change &amp; Enrollment'!R274, "OK", "ERROR"))</f>
        <v>N/A</v>
      </c>
      <c r="BO274" t="str">
        <f>IF(ISBLANK('A2a.  Modified URRT Worksheet 1'!$G$81)=TRUE, "N/A", IF(R274*(1+'A2a.  Modified URRT Worksheet 1'!$G$81)='A2. Rate Change &amp; Enrollment'!S274, "OK", "ERROR"))</f>
        <v>N/A</v>
      </c>
      <c r="BP274" t="str">
        <f>IF(ISBLANK('A2a.  Modified URRT Worksheet 1'!$G$82)=TRUE, "N/A", IF(S274*(1+'A2a.  Modified URRT Worksheet 1'!$G$82)='A2. Rate Change &amp; Enrollment'!T274, "OK", "ERROR"))</f>
        <v>N/A</v>
      </c>
      <c r="BQ274" t="str">
        <f>IF(ISBLANK('A2a.  Modified URRT Worksheet 1'!$G$83)=TRUE, "N/A", IF(T274*(1+'A2a.  Modified URRT Worksheet 1'!$G$83)='A2. Rate Change &amp; Enrollment'!U274, "OK", "ERROR"))</f>
        <v>N/A</v>
      </c>
      <c r="BR274" t="str">
        <f>IF(ISBLANK('A2a.  Modified URRT Worksheet 1'!$G$84)=TRUE, "N/A", IF(U274*(1+'A2a.  Modified URRT Worksheet 1'!$G$84)='A2. Rate Change &amp; Enrollment'!V274, "OK", "ERROR"))</f>
        <v>N/A</v>
      </c>
      <c r="BS274" t="str">
        <f>IF(ISBLANK('A2a.  Modified URRT Worksheet 1'!$G$85)=TRUE, "N/A", IF(V274*(1+'A2a.  Modified URRT Worksheet 1'!$G$85)='A2. Rate Change &amp; Enrollment'!W274, "OK", "ERROR"))</f>
        <v>N/A</v>
      </c>
      <c r="BT274" t="str">
        <f>IF(ISBLANK('A2a.  Modified URRT Worksheet 1'!$G$86)=TRUE, "N/A", IF(W274*(1+'A2a.  Modified URRT Worksheet 1'!$G$86)='A2. Rate Change &amp; Enrollment'!X274, "OK", "ERROR"))</f>
        <v>N/A</v>
      </c>
      <c r="BU274" t="str">
        <f>IF(ISBLANK('A2a.  Modified URRT Worksheet 1'!$G$87)=TRUE, "N/A", IF(X274*(1+'A2a.  Modified URRT Worksheet 1'!$G$87)='A2. Rate Change &amp; Enrollment'!Y274, "OK", "ERROR"))</f>
        <v>N/A</v>
      </c>
      <c r="BV274" t="str">
        <f>IF(ISBLANK('A2a.  Modified URRT Worksheet 1'!$G$88)=TRUE, "N/A", IF(Y274*(1+'A2a.  Modified URRT Worksheet 1'!$G$88)='A2. Rate Change &amp; Enrollment'!Z274, "OK", "ERROR"))</f>
        <v>N/A</v>
      </c>
      <c r="BW274" t="str">
        <f t="shared" si="57"/>
        <v>OK</v>
      </c>
      <c r="BY274" s="412">
        <f t="shared" si="58"/>
        <v>0</v>
      </c>
    </row>
    <row r="275" spans="1:77" x14ac:dyDescent="0.35">
      <c r="A275" t="s">
        <v>574</v>
      </c>
      <c r="B275" s="98"/>
      <c r="C275" s="98"/>
      <c r="D275" s="98"/>
      <c r="E275" s="135"/>
      <c r="F275" s="135"/>
      <c r="G275" s="135"/>
      <c r="I275" s="135"/>
      <c r="J275" s="135"/>
      <c r="K275" s="135"/>
      <c r="M275" s="131"/>
      <c r="N275" s="131"/>
      <c r="O275" s="131"/>
      <c r="P275" s="131"/>
      <c r="Q275" s="131"/>
      <c r="R275" s="131"/>
      <c r="S275" s="131"/>
      <c r="T275" s="131"/>
      <c r="U275" s="131"/>
      <c r="V275" s="131"/>
      <c r="W275" s="131"/>
      <c r="X275" s="131"/>
      <c r="Y275" s="131"/>
      <c r="Z275" s="131"/>
      <c r="AB275" s="142" t="e">
        <f t="shared" si="48"/>
        <v>#DIV/0!</v>
      </c>
      <c r="AC275" s="142" t="e">
        <f t="shared" si="49"/>
        <v>#DIV/0!</v>
      </c>
      <c r="AD275" s="6"/>
      <c r="AE275" s="88" t="e">
        <f t="shared" si="50"/>
        <v>#DIV/0!</v>
      </c>
      <c r="AF275" s="142" t="e">
        <f t="shared" si="51"/>
        <v>#DIV/0!</v>
      </c>
      <c r="AH275" s="12" t="e">
        <f t="shared" si="59"/>
        <v>#DIV/0!</v>
      </c>
      <c r="AI275" s="12" t="e">
        <f t="shared" si="60"/>
        <v>#DIV/0!</v>
      </c>
      <c r="AK275" s="409"/>
      <c r="AL275" s="409"/>
      <c r="AM275" s="409"/>
      <c r="AO275" s="177"/>
      <c r="AP275" s="177"/>
      <c r="AQ275" s="177"/>
      <c r="AR275" s="139"/>
      <c r="AS275" s="139"/>
      <c r="AT275" s="139"/>
      <c r="AU275" s="177"/>
      <c r="AV275" s="177"/>
      <c r="AX275" s="411">
        <f t="shared" si="52"/>
        <v>0</v>
      </c>
      <c r="AY275" s="80" t="str">
        <f t="shared" si="53"/>
        <v>OK</v>
      </c>
      <c r="BA275" s="94"/>
      <c r="BB275" s="291"/>
      <c r="BC275" s="94"/>
      <c r="BD275" s="229"/>
      <c r="BE275" s="356"/>
      <c r="BG275" s="6">
        <f t="shared" si="54"/>
        <v>0</v>
      </c>
      <c r="BH275" s="186" t="str">
        <f t="shared" si="55"/>
        <v>N/A</v>
      </c>
      <c r="BI275" s="6" t="str">
        <f t="shared" si="61"/>
        <v>N/A</v>
      </c>
      <c r="BJ275" t="e">
        <f t="shared" si="56"/>
        <v>#DIV/0!</v>
      </c>
      <c r="BL275" t="str">
        <f>IF(ISBLANK('A2a.  Modified URRT Worksheet 1'!$G$78)=TRUE, "N/A", IF(O275*(1+'A2a.  Modified URRT Worksheet 1'!$G$78)='A2. Rate Change &amp; Enrollment'!P275, "OK", "ERROR"))</f>
        <v>N/A</v>
      </c>
      <c r="BM275" t="str">
        <f>IF(ISBLANK('A2a.  Modified URRT Worksheet 1'!$G$79)=TRUE, "N/A", IF(P275*(1+'A2a.  Modified URRT Worksheet 1'!$G$79)='A2. Rate Change &amp; Enrollment'!Q275, "OK", "ERROR"))</f>
        <v>N/A</v>
      </c>
      <c r="BN275" t="str">
        <f>IF(ISBLANK('A2a.  Modified URRT Worksheet 1'!$G$80)=TRUE, "N/A", IF(Q275*(1+'A2a.  Modified URRT Worksheet 1'!$G$80)='A2. Rate Change &amp; Enrollment'!R275, "OK", "ERROR"))</f>
        <v>N/A</v>
      </c>
      <c r="BO275" t="str">
        <f>IF(ISBLANK('A2a.  Modified URRT Worksheet 1'!$G$81)=TRUE, "N/A", IF(R275*(1+'A2a.  Modified URRT Worksheet 1'!$G$81)='A2. Rate Change &amp; Enrollment'!S275, "OK", "ERROR"))</f>
        <v>N/A</v>
      </c>
      <c r="BP275" t="str">
        <f>IF(ISBLANK('A2a.  Modified URRT Worksheet 1'!$G$82)=TRUE, "N/A", IF(S275*(1+'A2a.  Modified URRT Worksheet 1'!$G$82)='A2. Rate Change &amp; Enrollment'!T275, "OK", "ERROR"))</f>
        <v>N/A</v>
      </c>
      <c r="BQ275" t="str">
        <f>IF(ISBLANK('A2a.  Modified URRT Worksheet 1'!$G$83)=TRUE, "N/A", IF(T275*(1+'A2a.  Modified URRT Worksheet 1'!$G$83)='A2. Rate Change &amp; Enrollment'!U275, "OK", "ERROR"))</f>
        <v>N/A</v>
      </c>
      <c r="BR275" t="str">
        <f>IF(ISBLANK('A2a.  Modified URRT Worksheet 1'!$G$84)=TRUE, "N/A", IF(U275*(1+'A2a.  Modified URRT Worksheet 1'!$G$84)='A2. Rate Change &amp; Enrollment'!V275, "OK", "ERROR"))</f>
        <v>N/A</v>
      </c>
      <c r="BS275" t="str">
        <f>IF(ISBLANK('A2a.  Modified URRT Worksheet 1'!$G$85)=TRUE, "N/A", IF(V275*(1+'A2a.  Modified URRT Worksheet 1'!$G$85)='A2. Rate Change &amp; Enrollment'!W275, "OK", "ERROR"))</f>
        <v>N/A</v>
      </c>
      <c r="BT275" t="str">
        <f>IF(ISBLANK('A2a.  Modified URRT Worksheet 1'!$G$86)=TRUE, "N/A", IF(W275*(1+'A2a.  Modified URRT Worksheet 1'!$G$86)='A2. Rate Change &amp; Enrollment'!X275, "OK", "ERROR"))</f>
        <v>N/A</v>
      </c>
      <c r="BU275" t="str">
        <f>IF(ISBLANK('A2a.  Modified URRT Worksheet 1'!$G$87)=TRUE, "N/A", IF(X275*(1+'A2a.  Modified URRT Worksheet 1'!$G$87)='A2. Rate Change &amp; Enrollment'!Y275, "OK", "ERROR"))</f>
        <v>N/A</v>
      </c>
      <c r="BV275" t="str">
        <f>IF(ISBLANK('A2a.  Modified URRT Worksheet 1'!$G$88)=TRUE, "N/A", IF(Y275*(1+'A2a.  Modified URRT Worksheet 1'!$G$88)='A2. Rate Change &amp; Enrollment'!Z275, "OK", "ERROR"))</f>
        <v>N/A</v>
      </c>
      <c r="BW275" t="str">
        <f t="shared" si="57"/>
        <v>OK</v>
      </c>
      <c r="BY275" s="412">
        <f t="shared" si="58"/>
        <v>0</v>
      </c>
    </row>
    <row r="276" spans="1:77" x14ac:dyDescent="0.35">
      <c r="A276" t="s">
        <v>575</v>
      </c>
      <c r="B276" s="98"/>
      <c r="C276" s="98"/>
      <c r="D276" s="98"/>
      <c r="E276" s="135"/>
      <c r="F276" s="135"/>
      <c r="G276" s="135"/>
      <c r="I276" s="135"/>
      <c r="J276" s="135"/>
      <c r="K276" s="135"/>
      <c r="M276" s="131"/>
      <c r="N276" s="131"/>
      <c r="O276" s="131"/>
      <c r="P276" s="131"/>
      <c r="Q276" s="131"/>
      <c r="R276" s="131"/>
      <c r="S276" s="131"/>
      <c r="T276" s="131"/>
      <c r="U276" s="131"/>
      <c r="V276" s="131"/>
      <c r="W276" s="131"/>
      <c r="X276" s="131"/>
      <c r="Y276" s="131"/>
      <c r="Z276" s="131"/>
      <c r="AB276" s="142" t="e">
        <f t="shared" ref="AB276:AB339" si="62">O276/M276-1</f>
        <v>#DIV/0!</v>
      </c>
      <c r="AC276" s="142" t="e">
        <f t="shared" ref="AC276:AC339" si="63">O276/N276-1</f>
        <v>#DIV/0!</v>
      </c>
      <c r="AD276" s="6"/>
      <c r="AE276" s="88" t="e">
        <f t="shared" ref="AE276:AE339" si="64">E276/$E$10</f>
        <v>#DIV/0!</v>
      </c>
      <c r="AF276" s="142" t="e">
        <f t="shared" ref="AF276:AF339" si="65">I276/$I$10</f>
        <v>#DIV/0!</v>
      </c>
      <c r="AH276" s="12" t="e">
        <f t="shared" si="59"/>
        <v>#DIV/0!</v>
      </c>
      <c r="AI276" s="12" t="e">
        <f t="shared" si="60"/>
        <v>#DIV/0!</v>
      </c>
      <c r="AK276" s="409"/>
      <c r="AL276" s="409"/>
      <c r="AM276" s="409"/>
      <c r="AO276" s="177"/>
      <c r="AP276" s="177"/>
      <c r="AQ276" s="177"/>
      <c r="AR276" s="139"/>
      <c r="AS276" s="139"/>
      <c r="AT276" s="139"/>
      <c r="AU276" s="177"/>
      <c r="AV276" s="177"/>
      <c r="AX276" s="411">
        <f t="shared" ref="AX276:AX339" si="66">$AO$2*(PRODUCT(AO276:AQ276,AU276)/(1-AR276-AS276-AT276))*AV276</f>
        <v>0</v>
      </c>
      <c r="AY276" s="80" t="str">
        <f t="shared" ref="AY276:AY339" si="67">IF(ABS(O276-AX276)&gt;1, "ERROR", "OK")</f>
        <v>OK</v>
      </c>
      <c r="BA276" s="94"/>
      <c r="BB276" s="291"/>
      <c r="BC276" s="94"/>
      <c r="BD276" s="229"/>
      <c r="BE276" s="356"/>
      <c r="BG276" s="6">
        <f t="shared" ref="BG276:BG339" si="68">E276*AO276</f>
        <v>0</v>
      </c>
      <c r="BH276" s="186" t="str">
        <f t="shared" ref="BH276:BH339" si="69">IF(BA276="Platinum", AO276/$BH$3-1, IF(BA276="Gold", AO276/$BH$4-1, IF(BA276="Silver", AO276/$BH$5-1, IF( BA276="Bronze", AO276/$BH$6-1, IF(BA276="Catastrophic", AO276/$BH$7-1, "N/A")))))</f>
        <v>N/A</v>
      </c>
      <c r="BI276" s="6" t="str">
        <f t="shared" si="61"/>
        <v>N/A</v>
      </c>
      <c r="BJ276" t="e">
        <f t="shared" ref="BJ276:BJ339" si="70">IF(AND(AF276&gt;=5%, BE276&lt;95%), "Y", "N")</f>
        <v>#DIV/0!</v>
      </c>
      <c r="BL276" t="str">
        <f>IF(ISBLANK('A2a.  Modified URRT Worksheet 1'!$G$78)=TRUE, "N/A", IF(O276*(1+'A2a.  Modified URRT Worksheet 1'!$G$78)='A2. Rate Change &amp; Enrollment'!P276, "OK", "ERROR"))</f>
        <v>N/A</v>
      </c>
      <c r="BM276" t="str">
        <f>IF(ISBLANK('A2a.  Modified URRT Worksheet 1'!$G$79)=TRUE, "N/A", IF(P276*(1+'A2a.  Modified URRT Worksheet 1'!$G$79)='A2. Rate Change &amp; Enrollment'!Q276, "OK", "ERROR"))</f>
        <v>N/A</v>
      </c>
      <c r="BN276" t="str">
        <f>IF(ISBLANK('A2a.  Modified URRT Worksheet 1'!$G$80)=TRUE, "N/A", IF(Q276*(1+'A2a.  Modified URRT Worksheet 1'!$G$80)='A2. Rate Change &amp; Enrollment'!R276, "OK", "ERROR"))</f>
        <v>N/A</v>
      </c>
      <c r="BO276" t="str">
        <f>IF(ISBLANK('A2a.  Modified URRT Worksheet 1'!$G$81)=TRUE, "N/A", IF(R276*(1+'A2a.  Modified URRT Worksheet 1'!$G$81)='A2. Rate Change &amp; Enrollment'!S276, "OK", "ERROR"))</f>
        <v>N/A</v>
      </c>
      <c r="BP276" t="str">
        <f>IF(ISBLANK('A2a.  Modified URRT Worksheet 1'!$G$82)=TRUE, "N/A", IF(S276*(1+'A2a.  Modified URRT Worksheet 1'!$G$82)='A2. Rate Change &amp; Enrollment'!T276, "OK", "ERROR"))</f>
        <v>N/A</v>
      </c>
      <c r="BQ276" t="str">
        <f>IF(ISBLANK('A2a.  Modified URRT Worksheet 1'!$G$83)=TRUE, "N/A", IF(T276*(1+'A2a.  Modified URRT Worksheet 1'!$G$83)='A2. Rate Change &amp; Enrollment'!U276, "OK", "ERROR"))</f>
        <v>N/A</v>
      </c>
      <c r="BR276" t="str">
        <f>IF(ISBLANK('A2a.  Modified URRT Worksheet 1'!$G$84)=TRUE, "N/A", IF(U276*(1+'A2a.  Modified URRT Worksheet 1'!$G$84)='A2. Rate Change &amp; Enrollment'!V276, "OK", "ERROR"))</f>
        <v>N/A</v>
      </c>
      <c r="BS276" t="str">
        <f>IF(ISBLANK('A2a.  Modified URRT Worksheet 1'!$G$85)=TRUE, "N/A", IF(V276*(1+'A2a.  Modified URRT Worksheet 1'!$G$85)='A2. Rate Change &amp; Enrollment'!W276, "OK", "ERROR"))</f>
        <v>N/A</v>
      </c>
      <c r="BT276" t="str">
        <f>IF(ISBLANK('A2a.  Modified URRT Worksheet 1'!$G$86)=TRUE, "N/A", IF(W276*(1+'A2a.  Modified URRT Worksheet 1'!$G$86)='A2. Rate Change &amp; Enrollment'!X276, "OK", "ERROR"))</f>
        <v>N/A</v>
      </c>
      <c r="BU276" t="str">
        <f>IF(ISBLANK('A2a.  Modified URRT Worksheet 1'!$G$87)=TRUE, "N/A", IF(X276*(1+'A2a.  Modified URRT Worksheet 1'!$G$87)='A2. Rate Change &amp; Enrollment'!Y276, "OK", "ERROR"))</f>
        <v>N/A</v>
      </c>
      <c r="BV276" t="str">
        <f>IF(ISBLANK('A2a.  Modified URRT Worksheet 1'!$G$88)=TRUE, "N/A", IF(Y276*(1+'A2a.  Modified URRT Worksheet 1'!$G$88)='A2. Rate Change &amp; Enrollment'!Z276, "OK", "ERROR"))</f>
        <v>N/A</v>
      </c>
      <c r="BW276" t="str">
        <f t="shared" ref="BW276:BW339" si="71">IF(OR(BL276="ERROR", BM276="ERROR", BN276="ERROR", BO276="ERROR", BP276="ERROR", BQ276="ERROR", BR276="ERROR", BS276="ERROR", BT276="ERROR", BU276="ERROR", BV276="ERROR"), "ERROR", "OK")</f>
        <v>OK</v>
      </c>
      <c r="BY276" s="412">
        <f t="shared" ref="BY276:BY339" si="72">PRODUCT(AO276:AQ276,AU276)/(1-AR276-AS276-AT276)*AV276</f>
        <v>0</v>
      </c>
    </row>
    <row r="277" spans="1:77" x14ac:dyDescent="0.35">
      <c r="A277" t="s">
        <v>576</v>
      </c>
      <c r="B277" s="98"/>
      <c r="C277" s="98"/>
      <c r="D277" s="98"/>
      <c r="E277" s="135"/>
      <c r="F277" s="135"/>
      <c r="G277" s="135"/>
      <c r="I277" s="135"/>
      <c r="J277" s="135"/>
      <c r="K277" s="135"/>
      <c r="M277" s="131"/>
      <c r="N277" s="131"/>
      <c r="O277" s="131"/>
      <c r="P277" s="131"/>
      <c r="Q277" s="131"/>
      <c r="R277" s="131"/>
      <c r="S277" s="131"/>
      <c r="T277" s="131"/>
      <c r="U277" s="131"/>
      <c r="V277" s="131"/>
      <c r="W277" s="131"/>
      <c r="X277" s="131"/>
      <c r="Y277" s="131"/>
      <c r="Z277" s="131"/>
      <c r="AB277" s="142" t="e">
        <f t="shared" si="62"/>
        <v>#DIV/0!</v>
      </c>
      <c r="AC277" s="142" t="e">
        <f t="shared" si="63"/>
        <v>#DIV/0!</v>
      </c>
      <c r="AD277" s="6"/>
      <c r="AE277" s="88" t="e">
        <f t="shared" si="64"/>
        <v>#DIV/0!</v>
      </c>
      <c r="AF277" s="142" t="e">
        <f t="shared" si="65"/>
        <v>#DIV/0!</v>
      </c>
      <c r="AH277" s="12" t="e">
        <f t="shared" ref="AH277:AH340" si="73">IF(OR(AB277-$AB$11&gt;5%, $AB$11-AB277&gt;5%), "Y", "N")</f>
        <v>#DIV/0!</v>
      </c>
      <c r="AI277" s="12" t="e">
        <f t="shared" ref="AI277:AI340" si="74">IF(AND(AH277="Y", AF277&gt;5%), "Y", "N")</f>
        <v>#DIV/0!</v>
      </c>
      <c r="AK277" s="409"/>
      <c r="AL277" s="409"/>
      <c r="AM277" s="409"/>
      <c r="AO277" s="177"/>
      <c r="AP277" s="177"/>
      <c r="AQ277" s="177"/>
      <c r="AR277" s="139"/>
      <c r="AS277" s="139"/>
      <c r="AT277" s="139"/>
      <c r="AU277" s="177"/>
      <c r="AV277" s="177"/>
      <c r="AX277" s="411">
        <f t="shared" si="66"/>
        <v>0</v>
      </c>
      <c r="AY277" s="80" t="str">
        <f t="shared" si="67"/>
        <v>OK</v>
      </c>
      <c r="BA277" s="94"/>
      <c r="BB277" s="291"/>
      <c r="BC277" s="94"/>
      <c r="BD277" s="229"/>
      <c r="BE277" s="356"/>
      <c r="BG277" s="6">
        <f t="shared" si="68"/>
        <v>0</v>
      </c>
      <c r="BH277" s="186" t="str">
        <f t="shared" si="69"/>
        <v>N/A</v>
      </c>
      <c r="BI277" s="6" t="str">
        <f t="shared" si="61"/>
        <v>N/A</v>
      </c>
      <c r="BJ277" t="e">
        <f t="shared" si="70"/>
        <v>#DIV/0!</v>
      </c>
      <c r="BL277" t="str">
        <f>IF(ISBLANK('A2a.  Modified URRT Worksheet 1'!$G$78)=TRUE, "N/A", IF(O277*(1+'A2a.  Modified URRT Worksheet 1'!$G$78)='A2. Rate Change &amp; Enrollment'!P277, "OK", "ERROR"))</f>
        <v>N/A</v>
      </c>
      <c r="BM277" t="str">
        <f>IF(ISBLANK('A2a.  Modified URRT Worksheet 1'!$G$79)=TRUE, "N/A", IF(P277*(1+'A2a.  Modified URRT Worksheet 1'!$G$79)='A2. Rate Change &amp; Enrollment'!Q277, "OK", "ERROR"))</f>
        <v>N/A</v>
      </c>
      <c r="BN277" t="str">
        <f>IF(ISBLANK('A2a.  Modified URRT Worksheet 1'!$G$80)=TRUE, "N/A", IF(Q277*(1+'A2a.  Modified URRT Worksheet 1'!$G$80)='A2. Rate Change &amp; Enrollment'!R277, "OK", "ERROR"))</f>
        <v>N/A</v>
      </c>
      <c r="BO277" t="str">
        <f>IF(ISBLANK('A2a.  Modified URRT Worksheet 1'!$G$81)=TRUE, "N/A", IF(R277*(1+'A2a.  Modified URRT Worksheet 1'!$G$81)='A2. Rate Change &amp; Enrollment'!S277, "OK", "ERROR"))</f>
        <v>N/A</v>
      </c>
      <c r="BP277" t="str">
        <f>IF(ISBLANK('A2a.  Modified URRT Worksheet 1'!$G$82)=TRUE, "N/A", IF(S277*(1+'A2a.  Modified URRT Worksheet 1'!$G$82)='A2. Rate Change &amp; Enrollment'!T277, "OK", "ERROR"))</f>
        <v>N/A</v>
      </c>
      <c r="BQ277" t="str">
        <f>IF(ISBLANK('A2a.  Modified URRT Worksheet 1'!$G$83)=TRUE, "N/A", IF(T277*(1+'A2a.  Modified URRT Worksheet 1'!$G$83)='A2. Rate Change &amp; Enrollment'!U277, "OK", "ERROR"))</f>
        <v>N/A</v>
      </c>
      <c r="BR277" t="str">
        <f>IF(ISBLANK('A2a.  Modified URRT Worksheet 1'!$G$84)=TRUE, "N/A", IF(U277*(1+'A2a.  Modified URRT Worksheet 1'!$G$84)='A2. Rate Change &amp; Enrollment'!V277, "OK", "ERROR"))</f>
        <v>N/A</v>
      </c>
      <c r="BS277" t="str">
        <f>IF(ISBLANK('A2a.  Modified URRT Worksheet 1'!$G$85)=TRUE, "N/A", IF(V277*(1+'A2a.  Modified URRT Worksheet 1'!$G$85)='A2. Rate Change &amp; Enrollment'!W277, "OK", "ERROR"))</f>
        <v>N/A</v>
      </c>
      <c r="BT277" t="str">
        <f>IF(ISBLANK('A2a.  Modified URRT Worksheet 1'!$G$86)=TRUE, "N/A", IF(W277*(1+'A2a.  Modified URRT Worksheet 1'!$G$86)='A2. Rate Change &amp; Enrollment'!X277, "OK", "ERROR"))</f>
        <v>N/A</v>
      </c>
      <c r="BU277" t="str">
        <f>IF(ISBLANK('A2a.  Modified URRT Worksheet 1'!$G$87)=TRUE, "N/A", IF(X277*(1+'A2a.  Modified URRT Worksheet 1'!$G$87)='A2. Rate Change &amp; Enrollment'!Y277, "OK", "ERROR"))</f>
        <v>N/A</v>
      </c>
      <c r="BV277" t="str">
        <f>IF(ISBLANK('A2a.  Modified URRT Worksheet 1'!$G$88)=TRUE, "N/A", IF(Y277*(1+'A2a.  Modified URRT Worksheet 1'!$G$88)='A2. Rate Change &amp; Enrollment'!Z277, "OK", "ERROR"))</f>
        <v>N/A</v>
      </c>
      <c r="BW277" t="str">
        <f t="shared" si="71"/>
        <v>OK</v>
      </c>
      <c r="BY277" s="412">
        <f t="shared" si="72"/>
        <v>0</v>
      </c>
    </row>
    <row r="278" spans="1:77" x14ac:dyDescent="0.35">
      <c r="A278" t="s">
        <v>577</v>
      </c>
      <c r="B278" s="98"/>
      <c r="C278" s="98"/>
      <c r="D278" s="98"/>
      <c r="E278" s="135"/>
      <c r="F278" s="135"/>
      <c r="G278" s="135"/>
      <c r="I278" s="135"/>
      <c r="J278" s="135"/>
      <c r="K278" s="135"/>
      <c r="M278" s="131"/>
      <c r="N278" s="131"/>
      <c r="O278" s="131"/>
      <c r="P278" s="131"/>
      <c r="Q278" s="131"/>
      <c r="R278" s="131"/>
      <c r="S278" s="131"/>
      <c r="T278" s="131"/>
      <c r="U278" s="131"/>
      <c r="V278" s="131"/>
      <c r="W278" s="131"/>
      <c r="X278" s="131"/>
      <c r="Y278" s="131"/>
      <c r="Z278" s="131"/>
      <c r="AB278" s="142" t="e">
        <f t="shared" si="62"/>
        <v>#DIV/0!</v>
      </c>
      <c r="AC278" s="142" t="e">
        <f t="shared" si="63"/>
        <v>#DIV/0!</v>
      </c>
      <c r="AD278" s="6"/>
      <c r="AE278" s="88" t="e">
        <f t="shared" si="64"/>
        <v>#DIV/0!</v>
      </c>
      <c r="AF278" s="142" t="e">
        <f t="shared" si="65"/>
        <v>#DIV/0!</v>
      </c>
      <c r="AH278" s="12" t="e">
        <f t="shared" si="73"/>
        <v>#DIV/0!</v>
      </c>
      <c r="AI278" s="12" t="e">
        <f t="shared" si="74"/>
        <v>#DIV/0!</v>
      </c>
      <c r="AK278" s="409"/>
      <c r="AL278" s="409"/>
      <c r="AM278" s="409"/>
      <c r="AO278" s="177"/>
      <c r="AP278" s="177"/>
      <c r="AQ278" s="177"/>
      <c r="AR278" s="139"/>
      <c r="AS278" s="139"/>
      <c r="AT278" s="139"/>
      <c r="AU278" s="177"/>
      <c r="AV278" s="177"/>
      <c r="AX278" s="411">
        <f t="shared" si="66"/>
        <v>0</v>
      </c>
      <c r="AY278" s="80" t="str">
        <f t="shared" si="67"/>
        <v>OK</v>
      </c>
      <c r="BA278" s="94"/>
      <c r="BB278" s="291"/>
      <c r="BC278" s="94"/>
      <c r="BD278" s="229"/>
      <c r="BE278" s="356"/>
      <c r="BG278" s="6">
        <f t="shared" si="68"/>
        <v>0</v>
      </c>
      <c r="BH278" s="186" t="str">
        <f t="shared" si="69"/>
        <v>N/A</v>
      </c>
      <c r="BI278" s="6" t="str">
        <f t="shared" ref="BI278:BI341" si="75">IF(BH278="N/A", "N/A", IF(BH278&gt;10%, "Y", IF(BH278&lt;-10%, "Y", "N")))</f>
        <v>N/A</v>
      </c>
      <c r="BJ278" t="e">
        <f t="shared" si="70"/>
        <v>#DIV/0!</v>
      </c>
      <c r="BL278" t="str">
        <f>IF(ISBLANK('A2a.  Modified URRT Worksheet 1'!$G$78)=TRUE, "N/A", IF(O278*(1+'A2a.  Modified URRT Worksheet 1'!$G$78)='A2. Rate Change &amp; Enrollment'!P278, "OK", "ERROR"))</f>
        <v>N/A</v>
      </c>
      <c r="BM278" t="str">
        <f>IF(ISBLANK('A2a.  Modified URRT Worksheet 1'!$G$79)=TRUE, "N/A", IF(P278*(1+'A2a.  Modified URRT Worksheet 1'!$G$79)='A2. Rate Change &amp; Enrollment'!Q278, "OK", "ERROR"))</f>
        <v>N/A</v>
      </c>
      <c r="BN278" t="str">
        <f>IF(ISBLANK('A2a.  Modified URRT Worksheet 1'!$G$80)=TRUE, "N/A", IF(Q278*(1+'A2a.  Modified URRT Worksheet 1'!$G$80)='A2. Rate Change &amp; Enrollment'!R278, "OK", "ERROR"))</f>
        <v>N/A</v>
      </c>
      <c r="BO278" t="str">
        <f>IF(ISBLANK('A2a.  Modified URRT Worksheet 1'!$G$81)=TRUE, "N/A", IF(R278*(1+'A2a.  Modified URRT Worksheet 1'!$G$81)='A2. Rate Change &amp; Enrollment'!S278, "OK", "ERROR"))</f>
        <v>N/A</v>
      </c>
      <c r="BP278" t="str">
        <f>IF(ISBLANK('A2a.  Modified URRT Worksheet 1'!$G$82)=TRUE, "N/A", IF(S278*(1+'A2a.  Modified URRT Worksheet 1'!$G$82)='A2. Rate Change &amp; Enrollment'!T278, "OK", "ERROR"))</f>
        <v>N/A</v>
      </c>
      <c r="BQ278" t="str">
        <f>IF(ISBLANK('A2a.  Modified URRT Worksheet 1'!$G$83)=TRUE, "N/A", IF(T278*(1+'A2a.  Modified URRT Worksheet 1'!$G$83)='A2. Rate Change &amp; Enrollment'!U278, "OK", "ERROR"))</f>
        <v>N/A</v>
      </c>
      <c r="BR278" t="str">
        <f>IF(ISBLANK('A2a.  Modified URRT Worksheet 1'!$G$84)=TRUE, "N/A", IF(U278*(1+'A2a.  Modified URRT Worksheet 1'!$G$84)='A2. Rate Change &amp; Enrollment'!V278, "OK", "ERROR"))</f>
        <v>N/A</v>
      </c>
      <c r="BS278" t="str">
        <f>IF(ISBLANK('A2a.  Modified URRT Worksheet 1'!$G$85)=TRUE, "N/A", IF(V278*(1+'A2a.  Modified URRT Worksheet 1'!$G$85)='A2. Rate Change &amp; Enrollment'!W278, "OK", "ERROR"))</f>
        <v>N/A</v>
      </c>
      <c r="BT278" t="str">
        <f>IF(ISBLANK('A2a.  Modified URRT Worksheet 1'!$G$86)=TRUE, "N/A", IF(W278*(1+'A2a.  Modified URRT Worksheet 1'!$G$86)='A2. Rate Change &amp; Enrollment'!X278, "OK", "ERROR"))</f>
        <v>N/A</v>
      </c>
      <c r="BU278" t="str">
        <f>IF(ISBLANK('A2a.  Modified URRT Worksheet 1'!$G$87)=TRUE, "N/A", IF(X278*(1+'A2a.  Modified URRT Worksheet 1'!$G$87)='A2. Rate Change &amp; Enrollment'!Y278, "OK", "ERROR"))</f>
        <v>N/A</v>
      </c>
      <c r="BV278" t="str">
        <f>IF(ISBLANK('A2a.  Modified URRT Worksheet 1'!$G$88)=TRUE, "N/A", IF(Y278*(1+'A2a.  Modified URRT Worksheet 1'!$G$88)='A2. Rate Change &amp; Enrollment'!Z278, "OK", "ERROR"))</f>
        <v>N/A</v>
      </c>
      <c r="BW278" t="str">
        <f t="shared" si="71"/>
        <v>OK</v>
      </c>
      <c r="BY278" s="412">
        <f t="shared" si="72"/>
        <v>0</v>
      </c>
    </row>
    <row r="279" spans="1:77" x14ac:dyDescent="0.35">
      <c r="A279" t="s">
        <v>578</v>
      </c>
      <c r="B279" s="98"/>
      <c r="C279" s="98"/>
      <c r="D279" s="98"/>
      <c r="E279" s="135"/>
      <c r="F279" s="135"/>
      <c r="G279" s="135"/>
      <c r="I279" s="135"/>
      <c r="J279" s="135"/>
      <c r="K279" s="135"/>
      <c r="M279" s="131"/>
      <c r="N279" s="131"/>
      <c r="O279" s="131"/>
      <c r="P279" s="131"/>
      <c r="Q279" s="131"/>
      <c r="R279" s="131"/>
      <c r="S279" s="131"/>
      <c r="T279" s="131"/>
      <c r="U279" s="131"/>
      <c r="V279" s="131"/>
      <c r="W279" s="131"/>
      <c r="X279" s="131"/>
      <c r="Y279" s="131"/>
      <c r="Z279" s="131"/>
      <c r="AB279" s="142" t="e">
        <f t="shared" si="62"/>
        <v>#DIV/0!</v>
      </c>
      <c r="AC279" s="142" t="e">
        <f t="shared" si="63"/>
        <v>#DIV/0!</v>
      </c>
      <c r="AD279" s="6"/>
      <c r="AE279" s="88" t="e">
        <f t="shared" si="64"/>
        <v>#DIV/0!</v>
      </c>
      <c r="AF279" s="142" t="e">
        <f t="shared" si="65"/>
        <v>#DIV/0!</v>
      </c>
      <c r="AH279" s="12" t="e">
        <f t="shared" si="73"/>
        <v>#DIV/0!</v>
      </c>
      <c r="AI279" s="12" t="e">
        <f t="shared" si="74"/>
        <v>#DIV/0!</v>
      </c>
      <c r="AK279" s="409"/>
      <c r="AL279" s="409"/>
      <c r="AM279" s="409"/>
      <c r="AO279" s="177"/>
      <c r="AP279" s="177"/>
      <c r="AQ279" s="177"/>
      <c r="AR279" s="139"/>
      <c r="AS279" s="139"/>
      <c r="AT279" s="139"/>
      <c r="AU279" s="177"/>
      <c r="AV279" s="177"/>
      <c r="AX279" s="411">
        <f t="shared" si="66"/>
        <v>0</v>
      </c>
      <c r="AY279" s="80" t="str">
        <f t="shared" si="67"/>
        <v>OK</v>
      </c>
      <c r="BA279" s="94"/>
      <c r="BB279" s="291"/>
      <c r="BC279" s="94"/>
      <c r="BD279" s="229"/>
      <c r="BE279" s="356"/>
      <c r="BG279" s="6">
        <f t="shared" si="68"/>
        <v>0</v>
      </c>
      <c r="BH279" s="186" t="str">
        <f t="shared" si="69"/>
        <v>N/A</v>
      </c>
      <c r="BI279" s="6" t="str">
        <f t="shared" si="75"/>
        <v>N/A</v>
      </c>
      <c r="BJ279" t="e">
        <f t="shared" si="70"/>
        <v>#DIV/0!</v>
      </c>
      <c r="BL279" t="str">
        <f>IF(ISBLANK('A2a.  Modified URRT Worksheet 1'!$G$78)=TRUE, "N/A", IF(O279*(1+'A2a.  Modified URRT Worksheet 1'!$G$78)='A2. Rate Change &amp; Enrollment'!P279, "OK", "ERROR"))</f>
        <v>N/A</v>
      </c>
      <c r="BM279" t="str">
        <f>IF(ISBLANK('A2a.  Modified URRT Worksheet 1'!$G$79)=TRUE, "N/A", IF(P279*(1+'A2a.  Modified URRT Worksheet 1'!$G$79)='A2. Rate Change &amp; Enrollment'!Q279, "OK", "ERROR"))</f>
        <v>N/A</v>
      </c>
      <c r="BN279" t="str">
        <f>IF(ISBLANK('A2a.  Modified URRT Worksheet 1'!$G$80)=TRUE, "N/A", IF(Q279*(1+'A2a.  Modified URRT Worksheet 1'!$G$80)='A2. Rate Change &amp; Enrollment'!R279, "OK", "ERROR"))</f>
        <v>N/A</v>
      </c>
      <c r="BO279" t="str">
        <f>IF(ISBLANK('A2a.  Modified URRT Worksheet 1'!$G$81)=TRUE, "N/A", IF(R279*(1+'A2a.  Modified URRT Worksheet 1'!$G$81)='A2. Rate Change &amp; Enrollment'!S279, "OK", "ERROR"))</f>
        <v>N/A</v>
      </c>
      <c r="BP279" t="str">
        <f>IF(ISBLANK('A2a.  Modified URRT Worksheet 1'!$G$82)=TRUE, "N/A", IF(S279*(1+'A2a.  Modified URRT Worksheet 1'!$G$82)='A2. Rate Change &amp; Enrollment'!T279, "OK", "ERROR"))</f>
        <v>N/A</v>
      </c>
      <c r="BQ279" t="str">
        <f>IF(ISBLANK('A2a.  Modified URRT Worksheet 1'!$G$83)=TRUE, "N/A", IF(T279*(1+'A2a.  Modified URRT Worksheet 1'!$G$83)='A2. Rate Change &amp; Enrollment'!U279, "OK", "ERROR"))</f>
        <v>N/A</v>
      </c>
      <c r="BR279" t="str">
        <f>IF(ISBLANK('A2a.  Modified URRT Worksheet 1'!$G$84)=TRUE, "N/A", IF(U279*(1+'A2a.  Modified URRT Worksheet 1'!$G$84)='A2. Rate Change &amp; Enrollment'!V279, "OK", "ERROR"))</f>
        <v>N/A</v>
      </c>
      <c r="BS279" t="str">
        <f>IF(ISBLANK('A2a.  Modified URRT Worksheet 1'!$G$85)=TRUE, "N/A", IF(V279*(1+'A2a.  Modified URRT Worksheet 1'!$G$85)='A2. Rate Change &amp; Enrollment'!W279, "OK", "ERROR"))</f>
        <v>N/A</v>
      </c>
      <c r="BT279" t="str">
        <f>IF(ISBLANK('A2a.  Modified URRT Worksheet 1'!$G$86)=TRUE, "N/A", IF(W279*(1+'A2a.  Modified URRT Worksheet 1'!$G$86)='A2. Rate Change &amp; Enrollment'!X279, "OK", "ERROR"))</f>
        <v>N/A</v>
      </c>
      <c r="BU279" t="str">
        <f>IF(ISBLANK('A2a.  Modified URRT Worksheet 1'!$G$87)=TRUE, "N/A", IF(X279*(1+'A2a.  Modified URRT Worksheet 1'!$G$87)='A2. Rate Change &amp; Enrollment'!Y279, "OK", "ERROR"))</f>
        <v>N/A</v>
      </c>
      <c r="BV279" t="str">
        <f>IF(ISBLANK('A2a.  Modified URRT Worksheet 1'!$G$88)=TRUE, "N/A", IF(Y279*(1+'A2a.  Modified URRT Worksheet 1'!$G$88)='A2. Rate Change &amp; Enrollment'!Z279, "OK", "ERROR"))</f>
        <v>N/A</v>
      </c>
      <c r="BW279" t="str">
        <f t="shared" si="71"/>
        <v>OK</v>
      </c>
      <c r="BY279" s="412">
        <f t="shared" si="72"/>
        <v>0</v>
      </c>
    </row>
    <row r="280" spans="1:77" x14ac:dyDescent="0.35">
      <c r="A280" t="s">
        <v>579</v>
      </c>
      <c r="B280" s="98"/>
      <c r="C280" s="98"/>
      <c r="D280" s="98"/>
      <c r="E280" s="135"/>
      <c r="F280" s="135"/>
      <c r="G280" s="135"/>
      <c r="I280" s="135"/>
      <c r="J280" s="135"/>
      <c r="K280" s="135"/>
      <c r="M280" s="131"/>
      <c r="N280" s="131"/>
      <c r="O280" s="131"/>
      <c r="P280" s="131"/>
      <c r="Q280" s="131"/>
      <c r="R280" s="131"/>
      <c r="S280" s="131"/>
      <c r="T280" s="131"/>
      <c r="U280" s="131"/>
      <c r="V280" s="131"/>
      <c r="W280" s="131"/>
      <c r="X280" s="131"/>
      <c r="Y280" s="131"/>
      <c r="Z280" s="131"/>
      <c r="AB280" s="142" t="e">
        <f t="shared" si="62"/>
        <v>#DIV/0!</v>
      </c>
      <c r="AC280" s="142" t="e">
        <f t="shared" si="63"/>
        <v>#DIV/0!</v>
      </c>
      <c r="AD280" s="6"/>
      <c r="AE280" s="88" t="e">
        <f t="shared" si="64"/>
        <v>#DIV/0!</v>
      </c>
      <c r="AF280" s="142" t="e">
        <f t="shared" si="65"/>
        <v>#DIV/0!</v>
      </c>
      <c r="AH280" s="12" t="e">
        <f t="shared" si="73"/>
        <v>#DIV/0!</v>
      </c>
      <c r="AI280" s="12" t="e">
        <f t="shared" si="74"/>
        <v>#DIV/0!</v>
      </c>
      <c r="AK280" s="409"/>
      <c r="AL280" s="409"/>
      <c r="AM280" s="409"/>
      <c r="AO280" s="177"/>
      <c r="AP280" s="177"/>
      <c r="AQ280" s="177"/>
      <c r="AR280" s="139"/>
      <c r="AS280" s="139"/>
      <c r="AT280" s="139"/>
      <c r="AU280" s="177"/>
      <c r="AV280" s="177"/>
      <c r="AX280" s="411">
        <f t="shared" si="66"/>
        <v>0</v>
      </c>
      <c r="AY280" s="80" t="str">
        <f t="shared" si="67"/>
        <v>OK</v>
      </c>
      <c r="BA280" s="94"/>
      <c r="BB280" s="291"/>
      <c r="BC280" s="94"/>
      <c r="BD280" s="229"/>
      <c r="BE280" s="356"/>
      <c r="BG280" s="6">
        <f t="shared" si="68"/>
        <v>0</v>
      </c>
      <c r="BH280" s="186" t="str">
        <f t="shared" si="69"/>
        <v>N/A</v>
      </c>
      <c r="BI280" s="6" t="str">
        <f t="shared" si="75"/>
        <v>N/A</v>
      </c>
      <c r="BJ280" t="e">
        <f t="shared" si="70"/>
        <v>#DIV/0!</v>
      </c>
      <c r="BL280" t="str">
        <f>IF(ISBLANK('A2a.  Modified URRT Worksheet 1'!$G$78)=TRUE, "N/A", IF(O280*(1+'A2a.  Modified URRT Worksheet 1'!$G$78)='A2. Rate Change &amp; Enrollment'!P280, "OK", "ERROR"))</f>
        <v>N/A</v>
      </c>
      <c r="BM280" t="str">
        <f>IF(ISBLANK('A2a.  Modified URRT Worksheet 1'!$G$79)=TRUE, "N/A", IF(P280*(1+'A2a.  Modified URRT Worksheet 1'!$G$79)='A2. Rate Change &amp; Enrollment'!Q280, "OK", "ERROR"))</f>
        <v>N/A</v>
      </c>
      <c r="BN280" t="str">
        <f>IF(ISBLANK('A2a.  Modified URRT Worksheet 1'!$G$80)=TRUE, "N/A", IF(Q280*(1+'A2a.  Modified URRT Worksheet 1'!$G$80)='A2. Rate Change &amp; Enrollment'!R280, "OK", "ERROR"))</f>
        <v>N/A</v>
      </c>
      <c r="BO280" t="str">
        <f>IF(ISBLANK('A2a.  Modified URRT Worksheet 1'!$G$81)=TRUE, "N/A", IF(R280*(1+'A2a.  Modified URRT Worksheet 1'!$G$81)='A2. Rate Change &amp; Enrollment'!S280, "OK", "ERROR"))</f>
        <v>N/A</v>
      </c>
      <c r="BP280" t="str">
        <f>IF(ISBLANK('A2a.  Modified URRT Worksheet 1'!$G$82)=TRUE, "N/A", IF(S280*(1+'A2a.  Modified URRT Worksheet 1'!$G$82)='A2. Rate Change &amp; Enrollment'!T280, "OK", "ERROR"))</f>
        <v>N/A</v>
      </c>
      <c r="BQ280" t="str">
        <f>IF(ISBLANK('A2a.  Modified URRT Worksheet 1'!$G$83)=TRUE, "N/A", IF(T280*(1+'A2a.  Modified URRT Worksheet 1'!$G$83)='A2. Rate Change &amp; Enrollment'!U280, "OK", "ERROR"))</f>
        <v>N/A</v>
      </c>
      <c r="BR280" t="str">
        <f>IF(ISBLANK('A2a.  Modified URRT Worksheet 1'!$G$84)=TRUE, "N/A", IF(U280*(1+'A2a.  Modified URRT Worksheet 1'!$G$84)='A2. Rate Change &amp; Enrollment'!V280, "OK", "ERROR"))</f>
        <v>N/A</v>
      </c>
      <c r="BS280" t="str">
        <f>IF(ISBLANK('A2a.  Modified URRT Worksheet 1'!$G$85)=TRUE, "N/A", IF(V280*(1+'A2a.  Modified URRT Worksheet 1'!$G$85)='A2. Rate Change &amp; Enrollment'!W280, "OK", "ERROR"))</f>
        <v>N/A</v>
      </c>
      <c r="BT280" t="str">
        <f>IF(ISBLANK('A2a.  Modified URRT Worksheet 1'!$G$86)=TRUE, "N/A", IF(W280*(1+'A2a.  Modified URRT Worksheet 1'!$G$86)='A2. Rate Change &amp; Enrollment'!X280, "OK", "ERROR"))</f>
        <v>N/A</v>
      </c>
      <c r="BU280" t="str">
        <f>IF(ISBLANK('A2a.  Modified URRT Worksheet 1'!$G$87)=TRUE, "N/A", IF(X280*(1+'A2a.  Modified URRT Worksheet 1'!$G$87)='A2. Rate Change &amp; Enrollment'!Y280, "OK", "ERROR"))</f>
        <v>N/A</v>
      </c>
      <c r="BV280" t="str">
        <f>IF(ISBLANK('A2a.  Modified URRT Worksheet 1'!$G$88)=TRUE, "N/A", IF(Y280*(1+'A2a.  Modified URRT Worksheet 1'!$G$88)='A2. Rate Change &amp; Enrollment'!Z280, "OK", "ERROR"))</f>
        <v>N/A</v>
      </c>
      <c r="BW280" t="str">
        <f t="shared" si="71"/>
        <v>OK</v>
      </c>
      <c r="BY280" s="412">
        <f t="shared" si="72"/>
        <v>0</v>
      </c>
    </row>
    <row r="281" spans="1:77" x14ac:dyDescent="0.35">
      <c r="A281" t="s">
        <v>580</v>
      </c>
      <c r="B281" s="98"/>
      <c r="C281" s="98"/>
      <c r="D281" s="98"/>
      <c r="E281" s="135"/>
      <c r="F281" s="135"/>
      <c r="G281" s="135"/>
      <c r="I281" s="135"/>
      <c r="J281" s="135"/>
      <c r="K281" s="135"/>
      <c r="M281" s="131"/>
      <c r="N281" s="131"/>
      <c r="O281" s="131"/>
      <c r="P281" s="131"/>
      <c r="Q281" s="131"/>
      <c r="R281" s="131"/>
      <c r="S281" s="131"/>
      <c r="T281" s="131"/>
      <c r="U281" s="131"/>
      <c r="V281" s="131"/>
      <c r="W281" s="131"/>
      <c r="X281" s="131"/>
      <c r="Y281" s="131"/>
      <c r="Z281" s="131"/>
      <c r="AB281" s="142" t="e">
        <f t="shared" si="62"/>
        <v>#DIV/0!</v>
      </c>
      <c r="AC281" s="142" t="e">
        <f t="shared" si="63"/>
        <v>#DIV/0!</v>
      </c>
      <c r="AD281" s="6"/>
      <c r="AE281" s="88" t="e">
        <f t="shared" si="64"/>
        <v>#DIV/0!</v>
      </c>
      <c r="AF281" s="142" t="e">
        <f t="shared" si="65"/>
        <v>#DIV/0!</v>
      </c>
      <c r="AH281" s="12" t="e">
        <f t="shared" si="73"/>
        <v>#DIV/0!</v>
      </c>
      <c r="AI281" s="12" t="e">
        <f t="shared" si="74"/>
        <v>#DIV/0!</v>
      </c>
      <c r="AK281" s="409"/>
      <c r="AL281" s="409"/>
      <c r="AM281" s="409"/>
      <c r="AO281" s="177"/>
      <c r="AP281" s="177"/>
      <c r="AQ281" s="177"/>
      <c r="AR281" s="139"/>
      <c r="AS281" s="139"/>
      <c r="AT281" s="139"/>
      <c r="AU281" s="177"/>
      <c r="AV281" s="177"/>
      <c r="AX281" s="411">
        <f t="shared" si="66"/>
        <v>0</v>
      </c>
      <c r="AY281" s="80" t="str">
        <f t="shared" si="67"/>
        <v>OK</v>
      </c>
      <c r="BA281" s="94"/>
      <c r="BB281" s="291"/>
      <c r="BC281" s="94"/>
      <c r="BD281" s="229"/>
      <c r="BE281" s="356"/>
      <c r="BG281" s="6">
        <f t="shared" si="68"/>
        <v>0</v>
      </c>
      <c r="BH281" s="186" t="str">
        <f t="shared" si="69"/>
        <v>N/A</v>
      </c>
      <c r="BI281" s="6" t="str">
        <f t="shared" si="75"/>
        <v>N/A</v>
      </c>
      <c r="BJ281" t="e">
        <f t="shared" si="70"/>
        <v>#DIV/0!</v>
      </c>
      <c r="BL281" t="str">
        <f>IF(ISBLANK('A2a.  Modified URRT Worksheet 1'!$G$78)=TRUE, "N/A", IF(O281*(1+'A2a.  Modified URRT Worksheet 1'!$G$78)='A2. Rate Change &amp; Enrollment'!P281, "OK", "ERROR"))</f>
        <v>N/A</v>
      </c>
      <c r="BM281" t="str">
        <f>IF(ISBLANK('A2a.  Modified URRT Worksheet 1'!$G$79)=TRUE, "N/A", IF(P281*(1+'A2a.  Modified URRT Worksheet 1'!$G$79)='A2. Rate Change &amp; Enrollment'!Q281, "OK", "ERROR"))</f>
        <v>N/A</v>
      </c>
      <c r="BN281" t="str">
        <f>IF(ISBLANK('A2a.  Modified URRT Worksheet 1'!$G$80)=TRUE, "N/A", IF(Q281*(1+'A2a.  Modified URRT Worksheet 1'!$G$80)='A2. Rate Change &amp; Enrollment'!R281, "OK", "ERROR"))</f>
        <v>N/A</v>
      </c>
      <c r="BO281" t="str">
        <f>IF(ISBLANK('A2a.  Modified URRT Worksheet 1'!$G$81)=TRUE, "N/A", IF(R281*(1+'A2a.  Modified URRT Worksheet 1'!$G$81)='A2. Rate Change &amp; Enrollment'!S281, "OK", "ERROR"))</f>
        <v>N/A</v>
      </c>
      <c r="BP281" t="str">
        <f>IF(ISBLANK('A2a.  Modified URRT Worksheet 1'!$G$82)=TRUE, "N/A", IF(S281*(1+'A2a.  Modified URRT Worksheet 1'!$G$82)='A2. Rate Change &amp; Enrollment'!T281, "OK", "ERROR"))</f>
        <v>N/A</v>
      </c>
      <c r="BQ281" t="str">
        <f>IF(ISBLANK('A2a.  Modified URRT Worksheet 1'!$G$83)=TRUE, "N/A", IF(T281*(1+'A2a.  Modified URRT Worksheet 1'!$G$83)='A2. Rate Change &amp; Enrollment'!U281, "OK", "ERROR"))</f>
        <v>N/A</v>
      </c>
      <c r="BR281" t="str">
        <f>IF(ISBLANK('A2a.  Modified URRT Worksheet 1'!$G$84)=TRUE, "N/A", IF(U281*(1+'A2a.  Modified URRT Worksheet 1'!$G$84)='A2. Rate Change &amp; Enrollment'!V281, "OK", "ERROR"))</f>
        <v>N/A</v>
      </c>
      <c r="BS281" t="str">
        <f>IF(ISBLANK('A2a.  Modified URRT Worksheet 1'!$G$85)=TRUE, "N/A", IF(V281*(1+'A2a.  Modified URRT Worksheet 1'!$G$85)='A2. Rate Change &amp; Enrollment'!W281, "OK", "ERROR"))</f>
        <v>N/A</v>
      </c>
      <c r="BT281" t="str">
        <f>IF(ISBLANK('A2a.  Modified URRT Worksheet 1'!$G$86)=TRUE, "N/A", IF(W281*(1+'A2a.  Modified URRT Worksheet 1'!$G$86)='A2. Rate Change &amp; Enrollment'!X281, "OK", "ERROR"))</f>
        <v>N/A</v>
      </c>
      <c r="BU281" t="str">
        <f>IF(ISBLANK('A2a.  Modified URRT Worksheet 1'!$G$87)=TRUE, "N/A", IF(X281*(1+'A2a.  Modified URRT Worksheet 1'!$G$87)='A2. Rate Change &amp; Enrollment'!Y281, "OK", "ERROR"))</f>
        <v>N/A</v>
      </c>
      <c r="BV281" t="str">
        <f>IF(ISBLANK('A2a.  Modified URRT Worksheet 1'!$G$88)=TRUE, "N/A", IF(Y281*(1+'A2a.  Modified URRT Worksheet 1'!$G$88)='A2. Rate Change &amp; Enrollment'!Z281, "OK", "ERROR"))</f>
        <v>N/A</v>
      </c>
      <c r="BW281" t="str">
        <f t="shared" si="71"/>
        <v>OK</v>
      </c>
      <c r="BY281" s="412">
        <f t="shared" si="72"/>
        <v>0</v>
      </c>
    </row>
    <row r="282" spans="1:77" x14ac:dyDescent="0.35">
      <c r="A282" t="s">
        <v>581</v>
      </c>
      <c r="B282" s="98"/>
      <c r="C282" s="98"/>
      <c r="D282" s="98"/>
      <c r="E282" s="135"/>
      <c r="F282" s="135"/>
      <c r="G282" s="135"/>
      <c r="I282" s="135"/>
      <c r="J282" s="135"/>
      <c r="K282" s="135"/>
      <c r="M282" s="131"/>
      <c r="N282" s="131"/>
      <c r="O282" s="131"/>
      <c r="P282" s="131"/>
      <c r="Q282" s="131"/>
      <c r="R282" s="131"/>
      <c r="S282" s="131"/>
      <c r="T282" s="131"/>
      <c r="U282" s="131"/>
      <c r="V282" s="131"/>
      <c r="W282" s="131"/>
      <c r="X282" s="131"/>
      <c r="Y282" s="131"/>
      <c r="Z282" s="131"/>
      <c r="AB282" s="142" t="e">
        <f t="shared" si="62"/>
        <v>#DIV/0!</v>
      </c>
      <c r="AC282" s="142" t="e">
        <f t="shared" si="63"/>
        <v>#DIV/0!</v>
      </c>
      <c r="AD282" s="6"/>
      <c r="AE282" s="88" t="e">
        <f t="shared" si="64"/>
        <v>#DIV/0!</v>
      </c>
      <c r="AF282" s="142" t="e">
        <f t="shared" si="65"/>
        <v>#DIV/0!</v>
      </c>
      <c r="AH282" s="12" t="e">
        <f t="shared" si="73"/>
        <v>#DIV/0!</v>
      </c>
      <c r="AI282" s="12" t="e">
        <f t="shared" si="74"/>
        <v>#DIV/0!</v>
      </c>
      <c r="AK282" s="409"/>
      <c r="AL282" s="409"/>
      <c r="AM282" s="409"/>
      <c r="AO282" s="177"/>
      <c r="AP282" s="177"/>
      <c r="AQ282" s="177"/>
      <c r="AR282" s="139"/>
      <c r="AS282" s="139"/>
      <c r="AT282" s="139"/>
      <c r="AU282" s="177"/>
      <c r="AV282" s="177"/>
      <c r="AX282" s="411">
        <f t="shared" si="66"/>
        <v>0</v>
      </c>
      <c r="AY282" s="80" t="str">
        <f t="shared" si="67"/>
        <v>OK</v>
      </c>
      <c r="BA282" s="94"/>
      <c r="BB282" s="291"/>
      <c r="BC282" s="94"/>
      <c r="BD282" s="229"/>
      <c r="BE282" s="356"/>
      <c r="BG282" s="6">
        <f t="shared" si="68"/>
        <v>0</v>
      </c>
      <c r="BH282" s="186" t="str">
        <f t="shared" si="69"/>
        <v>N/A</v>
      </c>
      <c r="BI282" s="6" t="str">
        <f t="shared" si="75"/>
        <v>N/A</v>
      </c>
      <c r="BJ282" t="e">
        <f t="shared" si="70"/>
        <v>#DIV/0!</v>
      </c>
      <c r="BL282" t="str">
        <f>IF(ISBLANK('A2a.  Modified URRT Worksheet 1'!$G$78)=TRUE, "N/A", IF(O282*(1+'A2a.  Modified URRT Worksheet 1'!$G$78)='A2. Rate Change &amp; Enrollment'!P282, "OK", "ERROR"))</f>
        <v>N/A</v>
      </c>
      <c r="BM282" t="str">
        <f>IF(ISBLANK('A2a.  Modified URRT Worksheet 1'!$G$79)=TRUE, "N/A", IF(P282*(1+'A2a.  Modified URRT Worksheet 1'!$G$79)='A2. Rate Change &amp; Enrollment'!Q282, "OK", "ERROR"))</f>
        <v>N/A</v>
      </c>
      <c r="BN282" t="str">
        <f>IF(ISBLANK('A2a.  Modified URRT Worksheet 1'!$G$80)=TRUE, "N/A", IF(Q282*(1+'A2a.  Modified URRT Worksheet 1'!$G$80)='A2. Rate Change &amp; Enrollment'!R282, "OK", "ERROR"))</f>
        <v>N/A</v>
      </c>
      <c r="BO282" t="str">
        <f>IF(ISBLANK('A2a.  Modified URRT Worksheet 1'!$G$81)=TRUE, "N/A", IF(R282*(1+'A2a.  Modified URRT Worksheet 1'!$G$81)='A2. Rate Change &amp; Enrollment'!S282, "OK", "ERROR"))</f>
        <v>N/A</v>
      </c>
      <c r="BP282" t="str">
        <f>IF(ISBLANK('A2a.  Modified URRT Worksheet 1'!$G$82)=TRUE, "N/A", IF(S282*(1+'A2a.  Modified URRT Worksheet 1'!$G$82)='A2. Rate Change &amp; Enrollment'!T282, "OK", "ERROR"))</f>
        <v>N/A</v>
      </c>
      <c r="BQ282" t="str">
        <f>IF(ISBLANK('A2a.  Modified URRT Worksheet 1'!$G$83)=TRUE, "N/A", IF(T282*(1+'A2a.  Modified URRT Worksheet 1'!$G$83)='A2. Rate Change &amp; Enrollment'!U282, "OK", "ERROR"))</f>
        <v>N/A</v>
      </c>
      <c r="BR282" t="str">
        <f>IF(ISBLANK('A2a.  Modified URRT Worksheet 1'!$G$84)=TRUE, "N/A", IF(U282*(1+'A2a.  Modified URRT Worksheet 1'!$G$84)='A2. Rate Change &amp; Enrollment'!V282, "OK", "ERROR"))</f>
        <v>N/A</v>
      </c>
      <c r="BS282" t="str">
        <f>IF(ISBLANK('A2a.  Modified URRT Worksheet 1'!$G$85)=TRUE, "N/A", IF(V282*(1+'A2a.  Modified URRT Worksheet 1'!$G$85)='A2. Rate Change &amp; Enrollment'!W282, "OK", "ERROR"))</f>
        <v>N/A</v>
      </c>
      <c r="BT282" t="str">
        <f>IF(ISBLANK('A2a.  Modified URRT Worksheet 1'!$G$86)=TRUE, "N/A", IF(W282*(1+'A2a.  Modified URRT Worksheet 1'!$G$86)='A2. Rate Change &amp; Enrollment'!X282, "OK", "ERROR"))</f>
        <v>N/A</v>
      </c>
      <c r="BU282" t="str">
        <f>IF(ISBLANK('A2a.  Modified URRT Worksheet 1'!$G$87)=TRUE, "N/A", IF(X282*(1+'A2a.  Modified URRT Worksheet 1'!$G$87)='A2. Rate Change &amp; Enrollment'!Y282, "OK", "ERROR"))</f>
        <v>N/A</v>
      </c>
      <c r="BV282" t="str">
        <f>IF(ISBLANK('A2a.  Modified URRT Worksheet 1'!$G$88)=TRUE, "N/A", IF(Y282*(1+'A2a.  Modified URRT Worksheet 1'!$G$88)='A2. Rate Change &amp; Enrollment'!Z282, "OK", "ERROR"))</f>
        <v>N/A</v>
      </c>
      <c r="BW282" t="str">
        <f t="shared" si="71"/>
        <v>OK</v>
      </c>
      <c r="BY282" s="412">
        <f t="shared" si="72"/>
        <v>0</v>
      </c>
    </row>
    <row r="283" spans="1:77" x14ac:dyDescent="0.35">
      <c r="A283" t="s">
        <v>582</v>
      </c>
      <c r="B283" s="98"/>
      <c r="C283" s="98"/>
      <c r="D283" s="98"/>
      <c r="E283" s="135"/>
      <c r="F283" s="135"/>
      <c r="G283" s="135"/>
      <c r="I283" s="135"/>
      <c r="J283" s="135"/>
      <c r="K283" s="135"/>
      <c r="M283" s="131"/>
      <c r="N283" s="131"/>
      <c r="O283" s="131"/>
      <c r="P283" s="131"/>
      <c r="Q283" s="131"/>
      <c r="R283" s="131"/>
      <c r="S283" s="131"/>
      <c r="T283" s="131"/>
      <c r="U283" s="131"/>
      <c r="V283" s="131"/>
      <c r="W283" s="131"/>
      <c r="X283" s="131"/>
      <c r="Y283" s="131"/>
      <c r="Z283" s="131"/>
      <c r="AB283" s="142" t="e">
        <f t="shared" si="62"/>
        <v>#DIV/0!</v>
      </c>
      <c r="AC283" s="142" t="e">
        <f t="shared" si="63"/>
        <v>#DIV/0!</v>
      </c>
      <c r="AD283" s="6"/>
      <c r="AE283" s="88" t="e">
        <f t="shared" si="64"/>
        <v>#DIV/0!</v>
      </c>
      <c r="AF283" s="142" t="e">
        <f t="shared" si="65"/>
        <v>#DIV/0!</v>
      </c>
      <c r="AH283" s="12" t="e">
        <f t="shared" si="73"/>
        <v>#DIV/0!</v>
      </c>
      <c r="AI283" s="12" t="e">
        <f t="shared" si="74"/>
        <v>#DIV/0!</v>
      </c>
      <c r="AK283" s="409"/>
      <c r="AL283" s="409"/>
      <c r="AM283" s="409"/>
      <c r="AO283" s="177"/>
      <c r="AP283" s="177"/>
      <c r="AQ283" s="177"/>
      <c r="AR283" s="139"/>
      <c r="AS283" s="139"/>
      <c r="AT283" s="139"/>
      <c r="AU283" s="177"/>
      <c r="AV283" s="177"/>
      <c r="AX283" s="411">
        <f t="shared" si="66"/>
        <v>0</v>
      </c>
      <c r="AY283" s="80" t="str">
        <f t="shared" si="67"/>
        <v>OK</v>
      </c>
      <c r="BA283" s="94"/>
      <c r="BB283" s="291"/>
      <c r="BC283" s="94"/>
      <c r="BD283" s="229"/>
      <c r="BE283" s="356"/>
      <c r="BG283" s="6">
        <f t="shared" si="68"/>
        <v>0</v>
      </c>
      <c r="BH283" s="186" t="str">
        <f t="shared" si="69"/>
        <v>N/A</v>
      </c>
      <c r="BI283" s="6" t="str">
        <f t="shared" si="75"/>
        <v>N/A</v>
      </c>
      <c r="BJ283" t="e">
        <f t="shared" si="70"/>
        <v>#DIV/0!</v>
      </c>
      <c r="BL283" t="str">
        <f>IF(ISBLANK('A2a.  Modified URRT Worksheet 1'!$G$78)=TRUE, "N/A", IF(O283*(1+'A2a.  Modified URRT Worksheet 1'!$G$78)='A2. Rate Change &amp; Enrollment'!P283, "OK", "ERROR"))</f>
        <v>N/A</v>
      </c>
      <c r="BM283" t="str">
        <f>IF(ISBLANK('A2a.  Modified URRT Worksheet 1'!$G$79)=TRUE, "N/A", IF(P283*(1+'A2a.  Modified URRT Worksheet 1'!$G$79)='A2. Rate Change &amp; Enrollment'!Q283, "OK", "ERROR"))</f>
        <v>N/A</v>
      </c>
      <c r="BN283" t="str">
        <f>IF(ISBLANK('A2a.  Modified URRT Worksheet 1'!$G$80)=TRUE, "N/A", IF(Q283*(1+'A2a.  Modified URRT Worksheet 1'!$G$80)='A2. Rate Change &amp; Enrollment'!R283, "OK", "ERROR"))</f>
        <v>N/A</v>
      </c>
      <c r="BO283" t="str">
        <f>IF(ISBLANK('A2a.  Modified URRT Worksheet 1'!$G$81)=TRUE, "N/A", IF(R283*(1+'A2a.  Modified URRT Worksheet 1'!$G$81)='A2. Rate Change &amp; Enrollment'!S283, "OK", "ERROR"))</f>
        <v>N/A</v>
      </c>
      <c r="BP283" t="str">
        <f>IF(ISBLANK('A2a.  Modified URRT Worksheet 1'!$G$82)=TRUE, "N/A", IF(S283*(1+'A2a.  Modified URRT Worksheet 1'!$G$82)='A2. Rate Change &amp; Enrollment'!T283, "OK", "ERROR"))</f>
        <v>N/A</v>
      </c>
      <c r="BQ283" t="str">
        <f>IF(ISBLANK('A2a.  Modified URRT Worksheet 1'!$G$83)=TRUE, "N/A", IF(T283*(1+'A2a.  Modified URRT Worksheet 1'!$G$83)='A2. Rate Change &amp; Enrollment'!U283, "OK", "ERROR"))</f>
        <v>N/A</v>
      </c>
      <c r="BR283" t="str">
        <f>IF(ISBLANK('A2a.  Modified URRT Worksheet 1'!$G$84)=TRUE, "N/A", IF(U283*(1+'A2a.  Modified URRT Worksheet 1'!$G$84)='A2. Rate Change &amp; Enrollment'!V283, "OK", "ERROR"))</f>
        <v>N/A</v>
      </c>
      <c r="BS283" t="str">
        <f>IF(ISBLANK('A2a.  Modified URRT Worksheet 1'!$G$85)=TRUE, "N/A", IF(V283*(1+'A2a.  Modified URRT Worksheet 1'!$G$85)='A2. Rate Change &amp; Enrollment'!W283, "OK", "ERROR"))</f>
        <v>N/A</v>
      </c>
      <c r="BT283" t="str">
        <f>IF(ISBLANK('A2a.  Modified URRT Worksheet 1'!$G$86)=TRUE, "N/A", IF(W283*(1+'A2a.  Modified URRT Worksheet 1'!$G$86)='A2. Rate Change &amp; Enrollment'!X283, "OK", "ERROR"))</f>
        <v>N/A</v>
      </c>
      <c r="BU283" t="str">
        <f>IF(ISBLANK('A2a.  Modified URRT Worksheet 1'!$G$87)=TRUE, "N/A", IF(X283*(1+'A2a.  Modified URRT Worksheet 1'!$G$87)='A2. Rate Change &amp; Enrollment'!Y283, "OK", "ERROR"))</f>
        <v>N/A</v>
      </c>
      <c r="BV283" t="str">
        <f>IF(ISBLANK('A2a.  Modified URRT Worksheet 1'!$G$88)=TRUE, "N/A", IF(Y283*(1+'A2a.  Modified URRT Worksheet 1'!$G$88)='A2. Rate Change &amp; Enrollment'!Z283, "OK", "ERROR"))</f>
        <v>N/A</v>
      </c>
      <c r="BW283" t="str">
        <f t="shared" si="71"/>
        <v>OK</v>
      </c>
      <c r="BY283" s="412">
        <f t="shared" si="72"/>
        <v>0</v>
      </c>
    </row>
    <row r="284" spans="1:77" x14ac:dyDescent="0.35">
      <c r="A284" t="s">
        <v>583</v>
      </c>
      <c r="B284" s="98"/>
      <c r="C284" s="98"/>
      <c r="D284" s="98"/>
      <c r="E284" s="135"/>
      <c r="F284" s="135"/>
      <c r="G284" s="135"/>
      <c r="I284" s="135"/>
      <c r="J284" s="135"/>
      <c r="K284" s="135"/>
      <c r="M284" s="131"/>
      <c r="N284" s="131"/>
      <c r="O284" s="131"/>
      <c r="P284" s="131"/>
      <c r="Q284" s="131"/>
      <c r="R284" s="131"/>
      <c r="S284" s="131"/>
      <c r="T284" s="131"/>
      <c r="U284" s="131"/>
      <c r="V284" s="131"/>
      <c r="W284" s="131"/>
      <c r="X284" s="131"/>
      <c r="Y284" s="131"/>
      <c r="Z284" s="131"/>
      <c r="AB284" s="142" t="e">
        <f t="shared" si="62"/>
        <v>#DIV/0!</v>
      </c>
      <c r="AC284" s="142" t="e">
        <f t="shared" si="63"/>
        <v>#DIV/0!</v>
      </c>
      <c r="AD284" s="6"/>
      <c r="AE284" s="88" t="e">
        <f t="shared" si="64"/>
        <v>#DIV/0!</v>
      </c>
      <c r="AF284" s="142" t="e">
        <f t="shared" si="65"/>
        <v>#DIV/0!</v>
      </c>
      <c r="AH284" s="12" t="e">
        <f t="shared" si="73"/>
        <v>#DIV/0!</v>
      </c>
      <c r="AI284" s="12" t="e">
        <f t="shared" si="74"/>
        <v>#DIV/0!</v>
      </c>
      <c r="AK284" s="409"/>
      <c r="AL284" s="409"/>
      <c r="AM284" s="409"/>
      <c r="AO284" s="177"/>
      <c r="AP284" s="177"/>
      <c r="AQ284" s="177"/>
      <c r="AR284" s="139"/>
      <c r="AS284" s="139"/>
      <c r="AT284" s="139"/>
      <c r="AU284" s="177"/>
      <c r="AV284" s="177"/>
      <c r="AX284" s="411">
        <f t="shared" si="66"/>
        <v>0</v>
      </c>
      <c r="AY284" s="80" t="str">
        <f t="shared" si="67"/>
        <v>OK</v>
      </c>
      <c r="BA284" s="94"/>
      <c r="BB284" s="291"/>
      <c r="BC284" s="94"/>
      <c r="BD284" s="229"/>
      <c r="BE284" s="356"/>
      <c r="BG284" s="6">
        <f t="shared" si="68"/>
        <v>0</v>
      </c>
      <c r="BH284" s="186" t="str">
        <f t="shared" si="69"/>
        <v>N/A</v>
      </c>
      <c r="BI284" s="6" t="str">
        <f t="shared" si="75"/>
        <v>N/A</v>
      </c>
      <c r="BJ284" t="e">
        <f t="shared" si="70"/>
        <v>#DIV/0!</v>
      </c>
      <c r="BL284" t="str">
        <f>IF(ISBLANK('A2a.  Modified URRT Worksheet 1'!$G$78)=TRUE, "N/A", IF(O284*(1+'A2a.  Modified URRT Worksheet 1'!$G$78)='A2. Rate Change &amp; Enrollment'!P284, "OK", "ERROR"))</f>
        <v>N/A</v>
      </c>
      <c r="BM284" t="str">
        <f>IF(ISBLANK('A2a.  Modified URRT Worksheet 1'!$G$79)=TRUE, "N/A", IF(P284*(1+'A2a.  Modified URRT Worksheet 1'!$G$79)='A2. Rate Change &amp; Enrollment'!Q284, "OK", "ERROR"))</f>
        <v>N/A</v>
      </c>
      <c r="BN284" t="str">
        <f>IF(ISBLANK('A2a.  Modified URRT Worksheet 1'!$G$80)=TRUE, "N/A", IF(Q284*(1+'A2a.  Modified URRT Worksheet 1'!$G$80)='A2. Rate Change &amp; Enrollment'!R284, "OK", "ERROR"))</f>
        <v>N/A</v>
      </c>
      <c r="BO284" t="str">
        <f>IF(ISBLANK('A2a.  Modified URRT Worksheet 1'!$G$81)=TRUE, "N/A", IF(R284*(1+'A2a.  Modified URRT Worksheet 1'!$G$81)='A2. Rate Change &amp; Enrollment'!S284, "OK", "ERROR"))</f>
        <v>N/A</v>
      </c>
      <c r="BP284" t="str">
        <f>IF(ISBLANK('A2a.  Modified URRT Worksheet 1'!$G$82)=TRUE, "N/A", IF(S284*(1+'A2a.  Modified URRT Worksheet 1'!$G$82)='A2. Rate Change &amp; Enrollment'!T284, "OK", "ERROR"))</f>
        <v>N/A</v>
      </c>
      <c r="BQ284" t="str">
        <f>IF(ISBLANK('A2a.  Modified URRT Worksheet 1'!$G$83)=TRUE, "N/A", IF(T284*(1+'A2a.  Modified URRT Worksheet 1'!$G$83)='A2. Rate Change &amp; Enrollment'!U284, "OK", "ERROR"))</f>
        <v>N/A</v>
      </c>
      <c r="BR284" t="str">
        <f>IF(ISBLANK('A2a.  Modified URRT Worksheet 1'!$G$84)=TRUE, "N/A", IF(U284*(1+'A2a.  Modified URRT Worksheet 1'!$G$84)='A2. Rate Change &amp; Enrollment'!V284, "OK", "ERROR"))</f>
        <v>N/A</v>
      </c>
      <c r="BS284" t="str">
        <f>IF(ISBLANK('A2a.  Modified URRT Worksheet 1'!$G$85)=TRUE, "N/A", IF(V284*(1+'A2a.  Modified URRT Worksheet 1'!$G$85)='A2. Rate Change &amp; Enrollment'!W284, "OK", "ERROR"))</f>
        <v>N/A</v>
      </c>
      <c r="BT284" t="str">
        <f>IF(ISBLANK('A2a.  Modified URRT Worksheet 1'!$G$86)=TRUE, "N/A", IF(W284*(1+'A2a.  Modified URRT Worksheet 1'!$G$86)='A2. Rate Change &amp; Enrollment'!X284, "OK", "ERROR"))</f>
        <v>N/A</v>
      </c>
      <c r="BU284" t="str">
        <f>IF(ISBLANK('A2a.  Modified URRT Worksheet 1'!$G$87)=TRUE, "N/A", IF(X284*(1+'A2a.  Modified URRT Worksheet 1'!$G$87)='A2. Rate Change &amp; Enrollment'!Y284, "OK", "ERROR"))</f>
        <v>N/A</v>
      </c>
      <c r="BV284" t="str">
        <f>IF(ISBLANK('A2a.  Modified URRT Worksheet 1'!$G$88)=TRUE, "N/A", IF(Y284*(1+'A2a.  Modified URRT Worksheet 1'!$G$88)='A2. Rate Change &amp; Enrollment'!Z284, "OK", "ERROR"))</f>
        <v>N/A</v>
      </c>
      <c r="BW284" t="str">
        <f t="shared" si="71"/>
        <v>OK</v>
      </c>
      <c r="BY284" s="412">
        <f t="shared" si="72"/>
        <v>0</v>
      </c>
    </row>
    <row r="285" spans="1:77" x14ac:dyDescent="0.35">
      <c r="A285" t="s">
        <v>584</v>
      </c>
      <c r="B285" s="98"/>
      <c r="C285" s="98"/>
      <c r="D285" s="98"/>
      <c r="E285" s="135"/>
      <c r="F285" s="135"/>
      <c r="G285" s="135"/>
      <c r="I285" s="135"/>
      <c r="J285" s="135"/>
      <c r="K285" s="135"/>
      <c r="M285" s="131"/>
      <c r="N285" s="131"/>
      <c r="O285" s="131"/>
      <c r="P285" s="131"/>
      <c r="Q285" s="131"/>
      <c r="R285" s="131"/>
      <c r="S285" s="131"/>
      <c r="T285" s="131"/>
      <c r="U285" s="131"/>
      <c r="V285" s="131"/>
      <c r="W285" s="131"/>
      <c r="X285" s="131"/>
      <c r="Y285" s="131"/>
      <c r="Z285" s="131"/>
      <c r="AB285" s="142" t="e">
        <f t="shared" si="62"/>
        <v>#DIV/0!</v>
      </c>
      <c r="AC285" s="142" t="e">
        <f t="shared" si="63"/>
        <v>#DIV/0!</v>
      </c>
      <c r="AD285" s="6"/>
      <c r="AE285" s="88" t="e">
        <f t="shared" si="64"/>
        <v>#DIV/0!</v>
      </c>
      <c r="AF285" s="142" t="e">
        <f t="shared" si="65"/>
        <v>#DIV/0!</v>
      </c>
      <c r="AH285" s="12" t="e">
        <f t="shared" si="73"/>
        <v>#DIV/0!</v>
      </c>
      <c r="AI285" s="12" t="e">
        <f t="shared" si="74"/>
        <v>#DIV/0!</v>
      </c>
      <c r="AK285" s="409"/>
      <c r="AL285" s="409"/>
      <c r="AM285" s="409"/>
      <c r="AO285" s="177"/>
      <c r="AP285" s="177"/>
      <c r="AQ285" s="177"/>
      <c r="AR285" s="139"/>
      <c r="AS285" s="139"/>
      <c r="AT285" s="139"/>
      <c r="AU285" s="177"/>
      <c r="AV285" s="177"/>
      <c r="AX285" s="411">
        <f t="shared" si="66"/>
        <v>0</v>
      </c>
      <c r="AY285" s="80" t="str">
        <f t="shared" si="67"/>
        <v>OK</v>
      </c>
      <c r="BA285" s="94"/>
      <c r="BB285" s="291"/>
      <c r="BC285" s="94"/>
      <c r="BD285" s="229"/>
      <c r="BE285" s="356"/>
      <c r="BG285" s="6">
        <f t="shared" si="68"/>
        <v>0</v>
      </c>
      <c r="BH285" s="186" t="str">
        <f t="shared" si="69"/>
        <v>N/A</v>
      </c>
      <c r="BI285" s="6" t="str">
        <f t="shared" si="75"/>
        <v>N/A</v>
      </c>
      <c r="BJ285" t="e">
        <f t="shared" si="70"/>
        <v>#DIV/0!</v>
      </c>
      <c r="BL285" t="str">
        <f>IF(ISBLANK('A2a.  Modified URRT Worksheet 1'!$G$78)=TRUE, "N/A", IF(O285*(1+'A2a.  Modified URRT Worksheet 1'!$G$78)='A2. Rate Change &amp; Enrollment'!P285, "OK", "ERROR"))</f>
        <v>N/A</v>
      </c>
      <c r="BM285" t="str">
        <f>IF(ISBLANK('A2a.  Modified URRT Worksheet 1'!$G$79)=TRUE, "N/A", IF(P285*(1+'A2a.  Modified URRT Worksheet 1'!$G$79)='A2. Rate Change &amp; Enrollment'!Q285, "OK", "ERROR"))</f>
        <v>N/A</v>
      </c>
      <c r="BN285" t="str">
        <f>IF(ISBLANK('A2a.  Modified URRT Worksheet 1'!$G$80)=TRUE, "N/A", IF(Q285*(1+'A2a.  Modified URRT Worksheet 1'!$G$80)='A2. Rate Change &amp; Enrollment'!R285, "OK", "ERROR"))</f>
        <v>N/A</v>
      </c>
      <c r="BO285" t="str">
        <f>IF(ISBLANK('A2a.  Modified URRT Worksheet 1'!$G$81)=TRUE, "N/A", IF(R285*(1+'A2a.  Modified URRT Worksheet 1'!$G$81)='A2. Rate Change &amp; Enrollment'!S285, "OK", "ERROR"))</f>
        <v>N/A</v>
      </c>
      <c r="BP285" t="str">
        <f>IF(ISBLANK('A2a.  Modified URRT Worksheet 1'!$G$82)=TRUE, "N/A", IF(S285*(1+'A2a.  Modified URRT Worksheet 1'!$G$82)='A2. Rate Change &amp; Enrollment'!T285, "OK", "ERROR"))</f>
        <v>N/A</v>
      </c>
      <c r="BQ285" t="str">
        <f>IF(ISBLANK('A2a.  Modified URRT Worksheet 1'!$G$83)=TRUE, "N/A", IF(T285*(1+'A2a.  Modified URRT Worksheet 1'!$G$83)='A2. Rate Change &amp; Enrollment'!U285, "OK", "ERROR"))</f>
        <v>N/A</v>
      </c>
      <c r="BR285" t="str">
        <f>IF(ISBLANK('A2a.  Modified URRT Worksheet 1'!$G$84)=TRUE, "N/A", IF(U285*(1+'A2a.  Modified URRT Worksheet 1'!$G$84)='A2. Rate Change &amp; Enrollment'!V285, "OK", "ERROR"))</f>
        <v>N/A</v>
      </c>
      <c r="BS285" t="str">
        <f>IF(ISBLANK('A2a.  Modified URRT Worksheet 1'!$G$85)=TRUE, "N/A", IF(V285*(1+'A2a.  Modified URRT Worksheet 1'!$G$85)='A2. Rate Change &amp; Enrollment'!W285, "OK", "ERROR"))</f>
        <v>N/A</v>
      </c>
      <c r="BT285" t="str">
        <f>IF(ISBLANK('A2a.  Modified URRT Worksheet 1'!$G$86)=TRUE, "N/A", IF(W285*(1+'A2a.  Modified URRT Worksheet 1'!$G$86)='A2. Rate Change &amp; Enrollment'!X285, "OK", "ERROR"))</f>
        <v>N/A</v>
      </c>
      <c r="BU285" t="str">
        <f>IF(ISBLANK('A2a.  Modified URRT Worksheet 1'!$G$87)=TRUE, "N/A", IF(X285*(1+'A2a.  Modified URRT Worksheet 1'!$G$87)='A2. Rate Change &amp; Enrollment'!Y285, "OK", "ERROR"))</f>
        <v>N/A</v>
      </c>
      <c r="BV285" t="str">
        <f>IF(ISBLANK('A2a.  Modified URRT Worksheet 1'!$G$88)=TRUE, "N/A", IF(Y285*(1+'A2a.  Modified URRT Worksheet 1'!$G$88)='A2. Rate Change &amp; Enrollment'!Z285, "OK", "ERROR"))</f>
        <v>N/A</v>
      </c>
      <c r="BW285" t="str">
        <f t="shared" si="71"/>
        <v>OK</v>
      </c>
      <c r="BY285" s="412">
        <f t="shared" si="72"/>
        <v>0</v>
      </c>
    </row>
    <row r="286" spans="1:77" x14ac:dyDescent="0.35">
      <c r="A286" t="s">
        <v>585</v>
      </c>
      <c r="B286" s="98"/>
      <c r="C286" s="98"/>
      <c r="D286" s="98"/>
      <c r="E286" s="135"/>
      <c r="F286" s="135"/>
      <c r="G286" s="135"/>
      <c r="I286" s="135"/>
      <c r="J286" s="135"/>
      <c r="K286" s="135"/>
      <c r="M286" s="131"/>
      <c r="N286" s="131"/>
      <c r="O286" s="131"/>
      <c r="P286" s="131"/>
      <c r="Q286" s="131"/>
      <c r="R286" s="131"/>
      <c r="S286" s="131"/>
      <c r="T286" s="131"/>
      <c r="U286" s="131"/>
      <c r="V286" s="131"/>
      <c r="W286" s="131"/>
      <c r="X286" s="131"/>
      <c r="Y286" s="131"/>
      <c r="Z286" s="131"/>
      <c r="AB286" s="142" t="e">
        <f t="shared" si="62"/>
        <v>#DIV/0!</v>
      </c>
      <c r="AC286" s="142" t="e">
        <f t="shared" si="63"/>
        <v>#DIV/0!</v>
      </c>
      <c r="AD286" s="6"/>
      <c r="AE286" s="88" t="e">
        <f t="shared" si="64"/>
        <v>#DIV/0!</v>
      </c>
      <c r="AF286" s="142" t="e">
        <f t="shared" si="65"/>
        <v>#DIV/0!</v>
      </c>
      <c r="AH286" s="12" t="e">
        <f t="shared" si="73"/>
        <v>#DIV/0!</v>
      </c>
      <c r="AI286" s="12" t="e">
        <f t="shared" si="74"/>
        <v>#DIV/0!</v>
      </c>
      <c r="AK286" s="409"/>
      <c r="AL286" s="409"/>
      <c r="AM286" s="409"/>
      <c r="AO286" s="177"/>
      <c r="AP286" s="177"/>
      <c r="AQ286" s="177"/>
      <c r="AR286" s="139"/>
      <c r="AS286" s="139"/>
      <c r="AT286" s="139"/>
      <c r="AU286" s="177"/>
      <c r="AV286" s="177"/>
      <c r="AX286" s="411">
        <f t="shared" si="66"/>
        <v>0</v>
      </c>
      <c r="AY286" s="80" t="str">
        <f t="shared" si="67"/>
        <v>OK</v>
      </c>
      <c r="BA286" s="94"/>
      <c r="BB286" s="291"/>
      <c r="BC286" s="94"/>
      <c r="BD286" s="229"/>
      <c r="BE286" s="356"/>
      <c r="BG286" s="6">
        <f t="shared" si="68"/>
        <v>0</v>
      </c>
      <c r="BH286" s="186" t="str">
        <f t="shared" si="69"/>
        <v>N/A</v>
      </c>
      <c r="BI286" s="6" t="str">
        <f t="shared" si="75"/>
        <v>N/A</v>
      </c>
      <c r="BJ286" t="e">
        <f t="shared" si="70"/>
        <v>#DIV/0!</v>
      </c>
      <c r="BL286" t="str">
        <f>IF(ISBLANK('A2a.  Modified URRT Worksheet 1'!$G$78)=TRUE, "N/A", IF(O286*(1+'A2a.  Modified URRT Worksheet 1'!$G$78)='A2. Rate Change &amp; Enrollment'!P286, "OK", "ERROR"))</f>
        <v>N/A</v>
      </c>
      <c r="BM286" t="str">
        <f>IF(ISBLANK('A2a.  Modified URRT Worksheet 1'!$G$79)=TRUE, "N/A", IF(P286*(1+'A2a.  Modified URRT Worksheet 1'!$G$79)='A2. Rate Change &amp; Enrollment'!Q286, "OK", "ERROR"))</f>
        <v>N/A</v>
      </c>
      <c r="BN286" t="str">
        <f>IF(ISBLANK('A2a.  Modified URRT Worksheet 1'!$G$80)=TRUE, "N/A", IF(Q286*(1+'A2a.  Modified URRT Worksheet 1'!$G$80)='A2. Rate Change &amp; Enrollment'!R286, "OK", "ERROR"))</f>
        <v>N/A</v>
      </c>
      <c r="BO286" t="str">
        <f>IF(ISBLANK('A2a.  Modified URRT Worksheet 1'!$G$81)=TRUE, "N/A", IF(R286*(1+'A2a.  Modified URRT Worksheet 1'!$G$81)='A2. Rate Change &amp; Enrollment'!S286, "OK", "ERROR"))</f>
        <v>N/A</v>
      </c>
      <c r="BP286" t="str">
        <f>IF(ISBLANK('A2a.  Modified URRT Worksheet 1'!$G$82)=TRUE, "N/A", IF(S286*(1+'A2a.  Modified URRT Worksheet 1'!$G$82)='A2. Rate Change &amp; Enrollment'!T286, "OK", "ERROR"))</f>
        <v>N/A</v>
      </c>
      <c r="BQ286" t="str">
        <f>IF(ISBLANK('A2a.  Modified URRT Worksheet 1'!$G$83)=TRUE, "N/A", IF(T286*(1+'A2a.  Modified URRT Worksheet 1'!$G$83)='A2. Rate Change &amp; Enrollment'!U286, "OK", "ERROR"))</f>
        <v>N/A</v>
      </c>
      <c r="BR286" t="str">
        <f>IF(ISBLANK('A2a.  Modified URRT Worksheet 1'!$G$84)=TRUE, "N/A", IF(U286*(1+'A2a.  Modified URRT Worksheet 1'!$G$84)='A2. Rate Change &amp; Enrollment'!V286, "OK", "ERROR"))</f>
        <v>N/A</v>
      </c>
      <c r="BS286" t="str">
        <f>IF(ISBLANK('A2a.  Modified URRT Worksheet 1'!$G$85)=TRUE, "N/A", IF(V286*(1+'A2a.  Modified URRT Worksheet 1'!$G$85)='A2. Rate Change &amp; Enrollment'!W286, "OK", "ERROR"))</f>
        <v>N/A</v>
      </c>
      <c r="BT286" t="str">
        <f>IF(ISBLANK('A2a.  Modified URRT Worksheet 1'!$G$86)=TRUE, "N/A", IF(W286*(1+'A2a.  Modified URRT Worksheet 1'!$G$86)='A2. Rate Change &amp; Enrollment'!X286, "OK", "ERROR"))</f>
        <v>N/A</v>
      </c>
      <c r="BU286" t="str">
        <f>IF(ISBLANK('A2a.  Modified URRT Worksheet 1'!$G$87)=TRUE, "N/A", IF(X286*(1+'A2a.  Modified URRT Worksheet 1'!$G$87)='A2. Rate Change &amp; Enrollment'!Y286, "OK", "ERROR"))</f>
        <v>N/A</v>
      </c>
      <c r="BV286" t="str">
        <f>IF(ISBLANK('A2a.  Modified URRT Worksheet 1'!$G$88)=TRUE, "N/A", IF(Y286*(1+'A2a.  Modified URRT Worksheet 1'!$G$88)='A2. Rate Change &amp; Enrollment'!Z286, "OK", "ERROR"))</f>
        <v>N/A</v>
      </c>
      <c r="BW286" t="str">
        <f t="shared" si="71"/>
        <v>OK</v>
      </c>
      <c r="BY286" s="412">
        <f t="shared" si="72"/>
        <v>0</v>
      </c>
    </row>
    <row r="287" spans="1:77" x14ac:dyDescent="0.35">
      <c r="A287" t="s">
        <v>586</v>
      </c>
      <c r="B287" s="98"/>
      <c r="C287" s="98"/>
      <c r="D287" s="98"/>
      <c r="E287" s="135"/>
      <c r="F287" s="135"/>
      <c r="G287" s="135"/>
      <c r="I287" s="135"/>
      <c r="J287" s="135"/>
      <c r="K287" s="135"/>
      <c r="M287" s="131"/>
      <c r="N287" s="131"/>
      <c r="O287" s="131"/>
      <c r="P287" s="131"/>
      <c r="Q287" s="131"/>
      <c r="R287" s="131"/>
      <c r="S287" s="131"/>
      <c r="T287" s="131"/>
      <c r="U287" s="131"/>
      <c r="V287" s="131"/>
      <c r="W287" s="131"/>
      <c r="X287" s="131"/>
      <c r="Y287" s="131"/>
      <c r="Z287" s="131"/>
      <c r="AB287" s="142" t="e">
        <f t="shared" si="62"/>
        <v>#DIV/0!</v>
      </c>
      <c r="AC287" s="142" t="e">
        <f t="shared" si="63"/>
        <v>#DIV/0!</v>
      </c>
      <c r="AD287" s="6"/>
      <c r="AE287" s="88" t="e">
        <f t="shared" si="64"/>
        <v>#DIV/0!</v>
      </c>
      <c r="AF287" s="142" t="e">
        <f t="shared" si="65"/>
        <v>#DIV/0!</v>
      </c>
      <c r="AH287" s="12" t="e">
        <f t="shared" si="73"/>
        <v>#DIV/0!</v>
      </c>
      <c r="AI287" s="12" t="e">
        <f t="shared" si="74"/>
        <v>#DIV/0!</v>
      </c>
      <c r="AK287" s="409"/>
      <c r="AL287" s="409"/>
      <c r="AM287" s="409"/>
      <c r="AO287" s="177"/>
      <c r="AP287" s="177"/>
      <c r="AQ287" s="177"/>
      <c r="AR287" s="139"/>
      <c r="AS287" s="139"/>
      <c r="AT287" s="139"/>
      <c r="AU287" s="177"/>
      <c r="AV287" s="177"/>
      <c r="AX287" s="411">
        <f t="shared" si="66"/>
        <v>0</v>
      </c>
      <c r="AY287" s="80" t="str">
        <f t="shared" si="67"/>
        <v>OK</v>
      </c>
      <c r="BA287" s="94"/>
      <c r="BB287" s="291"/>
      <c r="BC287" s="94"/>
      <c r="BD287" s="229"/>
      <c r="BE287" s="356"/>
      <c r="BG287" s="6">
        <f t="shared" si="68"/>
        <v>0</v>
      </c>
      <c r="BH287" s="186" t="str">
        <f t="shared" si="69"/>
        <v>N/A</v>
      </c>
      <c r="BI287" s="6" t="str">
        <f t="shared" si="75"/>
        <v>N/A</v>
      </c>
      <c r="BJ287" t="e">
        <f t="shared" si="70"/>
        <v>#DIV/0!</v>
      </c>
      <c r="BL287" t="str">
        <f>IF(ISBLANK('A2a.  Modified URRT Worksheet 1'!$G$78)=TRUE, "N/A", IF(O287*(1+'A2a.  Modified URRT Worksheet 1'!$G$78)='A2. Rate Change &amp; Enrollment'!P287, "OK", "ERROR"))</f>
        <v>N/A</v>
      </c>
      <c r="BM287" t="str">
        <f>IF(ISBLANK('A2a.  Modified URRT Worksheet 1'!$G$79)=TRUE, "N/A", IF(P287*(1+'A2a.  Modified URRT Worksheet 1'!$G$79)='A2. Rate Change &amp; Enrollment'!Q287, "OK", "ERROR"))</f>
        <v>N/A</v>
      </c>
      <c r="BN287" t="str">
        <f>IF(ISBLANK('A2a.  Modified URRT Worksheet 1'!$G$80)=TRUE, "N/A", IF(Q287*(1+'A2a.  Modified URRT Worksheet 1'!$G$80)='A2. Rate Change &amp; Enrollment'!R287, "OK", "ERROR"))</f>
        <v>N/A</v>
      </c>
      <c r="BO287" t="str">
        <f>IF(ISBLANK('A2a.  Modified URRT Worksheet 1'!$G$81)=TRUE, "N/A", IF(R287*(1+'A2a.  Modified URRT Worksheet 1'!$G$81)='A2. Rate Change &amp; Enrollment'!S287, "OK", "ERROR"))</f>
        <v>N/A</v>
      </c>
      <c r="BP287" t="str">
        <f>IF(ISBLANK('A2a.  Modified URRT Worksheet 1'!$G$82)=TRUE, "N/A", IF(S287*(1+'A2a.  Modified URRT Worksheet 1'!$G$82)='A2. Rate Change &amp; Enrollment'!T287, "OK", "ERROR"))</f>
        <v>N/A</v>
      </c>
      <c r="BQ287" t="str">
        <f>IF(ISBLANK('A2a.  Modified URRT Worksheet 1'!$G$83)=TRUE, "N/A", IF(T287*(1+'A2a.  Modified URRT Worksheet 1'!$G$83)='A2. Rate Change &amp; Enrollment'!U287, "OK", "ERROR"))</f>
        <v>N/A</v>
      </c>
      <c r="BR287" t="str">
        <f>IF(ISBLANK('A2a.  Modified URRT Worksheet 1'!$G$84)=TRUE, "N/A", IF(U287*(1+'A2a.  Modified URRT Worksheet 1'!$G$84)='A2. Rate Change &amp; Enrollment'!V287, "OK", "ERROR"))</f>
        <v>N/A</v>
      </c>
      <c r="BS287" t="str">
        <f>IF(ISBLANK('A2a.  Modified URRT Worksheet 1'!$G$85)=TRUE, "N/A", IF(V287*(1+'A2a.  Modified URRT Worksheet 1'!$G$85)='A2. Rate Change &amp; Enrollment'!W287, "OK", "ERROR"))</f>
        <v>N/A</v>
      </c>
      <c r="BT287" t="str">
        <f>IF(ISBLANK('A2a.  Modified URRT Worksheet 1'!$G$86)=TRUE, "N/A", IF(W287*(1+'A2a.  Modified URRT Worksheet 1'!$G$86)='A2. Rate Change &amp; Enrollment'!X287, "OK", "ERROR"))</f>
        <v>N/A</v>
      </c>
      <c r="BU287" t="str">
        <f>IF(ISBLANK('A2a.  Modified URRT Worksheet 1'!$G$87)=TRUE, "N/A", IF(X287*(1+'A2a.  Modified URRT Worksheet 1'!$G$87)='A2. Rate Change &amp; Enrollment'!Y287, "OK", "ERROR"))</f>
        <v>N/A</v>
      </c>
      <c r="BV287" t="str">
        <f>IF(ISBLANK('A2a.  Modified URRT Worksheet 1'!$G$88)=TRUE, "N/A", IF(Y287*(1+'A2a.  Modified URRT Worksheet 1'!$G$88)='A2. Rate Change &amp; Enrollment'!Z287, "OK", "ERROR"))</f>
        <v>N/A</v>
      </c>
      <c r="BW287" t="str">
        <f t="shared" si="71"/>
        <v>OK</v>
      </c>
      <c r="BY287" s="412">
        <f t="shared" si="72"/>
        <v>0</v>
      </c>
    </row>
    <row r="288" spans="1:77" x14ac:dyDescent="0.35">
      <c r="A288" t="s">
        <v>587</v>
      </c>
      <c r="B288" s="98"/>
      <c r="C288" s="98"/>
      <c r="D288" s="98"/>
      <c r="E288" s="135"/>
      <c r="F288" s="135"/>
      <c r="G288" s="135"/>
      <c r="I288" s="135"/>
      <c r="J288" s="135"/>
      <c r="K288" s="135"/>
      <c r="M288" s="131"/>
      <c r="N288" s="131"/>
      <c r="O288" s="131"/>
      <c r="P288" s="131"/>
      <c r="Q288" s="131"/>
      <c r="R288" s="131"/>
      <c r="S288" s="131"/>
      <c r="T288" s="131"/>
      <c r="U288" s="131"/>
      <c r="V288" s="131"/>
      <c r="W288" s="131"/>
      <c r="X288" s="131"/>
      <c r="Y288" s="131"/>
      <c r="Z288" s="131"/>
      <c r="AB288" s="142" t="e">
        <f t="shared" si="62"/>
        <v>#DIV/0!</v>
      </c>
      <c r="AC288" s="142" t="e">
        <f t="shared" si="63"/>
        <v>#DIV/0!</v>
      </c>
      <c r="AD288" s="6"/>
      <c r="AE288" s="88" t="e">
        <f t="shared" si="64"/>
        <v>#DIV/0!</v>
      </c>
      <c r="AF288" s="142" t="e">
        <f t="shared" si="65"/>
        <v>#DIV/0!</v>
      </c>
      <c r="AH288" s="12" t="e">
        <f t="shared" si="73"/>
        <v>#DIV/0!</v>
      </c>
      <c r="AI288" s="12" t="e">
        <f t="shared" si="74"/>
        <v>#DIV/0!</v>
      </c>
      <c r="AK288" s="409"/>
      <c r="AL288" s="409"/>
      <c r="AM288" s="409"/>
      <c r="AO288" s="177"/>
      <c r="AP288" s="177"/>
      <c r="AQ288" s="177"/>
      <c r="AR288" s="139"/>
      <c r="AS288" s="139"/>
      <c r="AT288" s="139"/>
      <c r="AU288" s="177"/>
      <c r="AV288" s="177"/>
      <c r="AX288" s="411">
        <f t="shared" si="66"/>
        <v>0</v>
      </c>
      <c r="AY288" s="80" t="str">
        <f t="shared" si="67"/>
        <v>OK</v>
      </c>
      <c r="BA288" s="94"/>
      <c r="BB288" s="291"/>
      <c r="BC288" s="94"/>
      <c r="BD288" s="229"/>
      <c r="BE288" s="356"/>
      <c r="BG288" s="6">
        <f t="shared" si="68"/>
        <v>0</v>
      </c>
      <c r="BH288" s="186" t="str">
        <f t="shared" si="69"/>
        <v>N/A</v>
      </c>
      <c r="BI288" s="6" t="str">
        <f t="shared" si="75"/>
        <v>N/A</v>
      </c>
      <c r="BJ288" t="e">
        <f t="shared" si="70"/>
        <v>#DIV/0!</v>
      </c>
      <c r="BL288" t="str">
        <f>IF(ISBLANK('A2a.  Modified URRT Worksheet 1'!$G$78)=TRUE, "N/A", IF(O288*(1+'A2a.  Modified URRT Worksheet 1'!$G$78)='A2. Rate Change &amp; Enrollment'!P288, "OK", "ERROR"))</f>
        <v>N/A</v>
      </c>
      <c r="BM288" t="str">
        <f>IF(ISBLANK('A2a.  Modified URRT Worksheet 1'!$G$79)=TRUE, "N/A", IF(P288*(1+'A2a.  Modified URRT Worksheet 1'!$G$79)='A2. Rate Change &amp; Enrollment'!Q288, "OK", "ERROR"))</f>
        <v>N/A</v>
      </c>
      <c r="BN288" t="str">
        <f>IF(ISBLANK('A2a.  Modified URRT Worksheet 1'!$G$80)=TRUE, "N/A", IF(Q288*(1+'A2a.  Modified URRT Worksheet 1'!$G$80)='A2. Rate Change &amp; Enrollment'!R288, "OK", "ERROR"))</f>
        <v>N/A</v>
      </c>
      <c r="BO288" t="str">
        <f>IF(ISBLANK('A2a.  Modified URRT Worksheet 1'!$G$81)=TRUE, "N/A", IF(R288*(1+'A2a.  Modified URRT Worksheet 1'!$G$81)='A2. Rate Change &amp; Enrollment'!S288, "OK", "ERROR"))</f>
        <v>N/A</v>
      </c>
      <c r="BP288" t="str">
        <f>IF(ISBLANK('A2a.  Modified URRT Worksheet 1'!$G$82)=TRUE, "N/A", IF(S288*(1+'A2a.  Modified URRT Worksheet 1'!$G$82)='A2. Rate Change &amp; Enrollment'!T288, "OK", "ERROR"))</f>
        <v>N/A</v>
      </c>
      <c r="BQ288" t="str">
        <f>IF(ISBLANK('A2a.  Modified URRT Worksheet 1'!$G$83)=TRUE, "N/A", IF(T288*(1+'A2a.  Modified URRT Worksheet 1'!$G$83)='A2. Rate Change &amp; Enrollment'!U288, "OK", "ERROR"))</f>
        <v>N/A</v>
      </c>
      <c r="BR288" t="str">
        <f>IF(ISBLANK('A2a.  Modified URRT Worksheet 1'!$G$84)=TRUE, "N/A", IF(U288*(1+'A2a.  Modified URRT Worksheet 1'!$G$84)='A2. Rate Change &amp; Enrollment'!V288, "OK", "ERROR"))</f>
        <v>N/A</v>
      </c>
      <c r="BS288" t="str">
        <f>IF(ISBLANK('A2a.  Modified URRT Worksheet 1'!$G$85)=TRUE, "N/A", IF(V288*(1+'A2a.  Modified URRT Worksheet 1'!$G$85)='A2. Rate Change &amp; Enrollment'!W288, "OK", "ERROR"))</f>
        <v>N/A</v>
      </c>
      <c r="BT288" t="str">
        <f>IF(ISBLANK('A2a.  Modified URRT Worksheet 1'!$G$86)=TRUE, "N/A", IF(W288*(1+'A2a.  Modified URRT Worksheet 1'!$G$86)='A2. Rate Change &amp; Enrollment'!X288, "OK", "ERROR"))</f>
        <v>N/A</v>
      </c>
      <c r="BU288" t="str">
        <f>IF(ISBLANK('A2a.  Modified URRT Worksheet 1'!$G$87)=TRUE, "N/A", IF(X288*(1+'A2a.  Modified URRT Worksheet 1'!$G$87)='A2. Rate Change &amp; Enrollment'!Y288, "OK", "ERROR"))</f>
        <v>N/A</v>
      </c>
      <c r="BV288" t="str">
        <f>IF(ISBLANK('A2a.  Modified URRT Worksheet 1'!$G$88)=TRUE, "N/A", IF(Y288*(1+'A2a.  Modified URRT Worksheet 1'!$G$88)='A2. Rate Change &amp; Enrollment'!Z288, "OK", "ERROR"))</f>
        <v>N/A</v>
      </c>
      <c r="BW288" t="str">
        <f t="shared" si="71"/>
        <v>OK</v>
      </c>
      <c r="BY288" s="412">
        <f t="shared" si="72"/>
        <v>0</v>
      </c>
    </row>
    <row r="289" spans="1:77" x14ac:dyDescent="0.35">
      <c r="A289" t="s">
        <v>588</v>
      </c>
      <c r="B289" s="98"/>
      <c r="C289" s="98"/>
      <c r="D289" s="98"/>
      <c r="E289" s="135"/>
      <c r="F289" s="135"/>
      <c r="G289" s="135"/>
      <c r="I289" s="135"/>
      <c r="J289" s="135"/>
      <c r="K289" s="135"/>
      <c r="M289" s="131"/>
      <c r="N289" s="131"/>
      <c r="O289" s="131"/>
      <c r="P289" s="131"/>
      <c r="Q289" s="131"/>
      <c r="R289" s="131"/>
      <c r="S289" s="131"/>
      <c r="T289" s="131"/>
      <c r="U289" s="131"/>
      <c r="V289" s="131"/>
      <c r="W289" s="131"/>
      <c r="X289" s="131"/>
      <c r="Y289" s="131"/>
      <c r="Z289" s="131"/>
      <c r="AB289" s="142" t="e">
        <f t="shared" si="62"/>
        <v>#DIV/0!</v>
      </c>
      <c r="AC289" s="142" t="e">
        <f t="shared" si="63"/>
        <v>#DIV/0!</v>
      </c>
      <c r="AD289" s="6"/>
      <c r="AE289" s="88" t="e">
        <f t="shared" si="64"/>
        <v>#DIV/0!</v>
      </c>
      <c r="AF289" s="142" t="e">
        <f t="shared" si="65"/>
        <v>#DIV/0!</v>
      </c>
      <c r="AH289" s="12" t="e">
        <f t="shared" si="73"/>
        <v>#DIV/0!</v>
      </c>
      <c r="AI289" s="12" t="e">
        <f t="shared" si="74"/>
        <v>#DIV/0!</v>
      </c>
      <c r="AK289" s="409"/>
      <c r="AL289" s="409"/>
      <c r="AM289" s="409"/>
      <c r="AO289" s="177"/>
      <c r="AP289" s="177"/>
      <c r="AQ289" s="177"/>
      <c r="AR289" s="139"/>
      <c r="AS289" s="139"/>
      <c r="AT289" s="139"/>
      <c r="AU289" s="177"/>
      <c r="AV289" s="177"/>
      <c r="AX289" s="411">
        <f t="shared" si="66"/>
        <v>0</v>
      </c>
      <c r="AY289" s="80" t="str">
        <f t="shared" si="67"/>
        <v>OK</v>
      </c>
      <c r="BA289" s="94"/>
      <c r="BB289" s="291"/>
      <c r="BC289" s="94"/>
      <c r="BD289" s="229"/>
      <c r="BE289" s="356"/>
      <c r="BG289" s="6">
        <f t="shared" si="68"/>
        <v>0</v>
      </c>
      <c r="BH289" s="186" t="str">
        <f t="shared" si="69"/>
        <v>N/A</v>
      </c>
      <c r="BI289" s="6" t="str">
        <f t="shared" si="75"/>
        <v>N/A</v>
      </c>
      <c r="BJ289" t="e">
        <f t="shared" si="70"/>
        <v>#DIV/0!</v>
      </c>
      <c r="BL289" t="str">
        <f>IF(ISBLANK('A2a.  Modified URRT Worksheet 1'!$G$78)=TRUE, "N/A", IF(O289*(1+'A2a.  Modified URRT Worksheet 1'!$G$78)='A2. Rate Change &amp; Enrollment'!P289, "OK", "ERROR"))</f>
        <v>N/A</v>
      </c>
      <c r="BM289" t="str">
        <f>IF(ISBLANK('A2a.  Modified URRT Worksheet 1'!$G$79)=TRUE, "N/A", IF(P289*(1+'A2a.  Modified URRT Worksheet 1'!$G$79)='A2. Rate Change &amp; Enrollment'!Q289, "OK", "ERROR"))</f>
        <v>N/A</v>
      </c>
      <c r="BN289" t="str">
        <f>IF(ISBLANK('A2a.  Modified URRT Worksheet 1'!$G$80)=TRUE, "N/A", IF(Q289*(1+'A2a.  Modified URRT Worksheet 1'!$G$80)='A2. Rate Change &amp; Enrollment'!R289, "OK", "ERROR"))</f>
        <v>N/A</v>
      </c>
      <c r="BO289" t="str">
        <f>IF(ISBLANK('A2a.  Modified URRT Worksheet 1'!$G$81)=TRUE, "N/A", IF(R289*(1+'A2a.  Modified URRT Worksheet 1'!$G$81)='A2. Rate Change &amp; Enrollment'!S289, "OK", "ERROR"))</f>
        <v>N/A</v>
      </c>
      <c r="BP289" t="str">
        <f>IF(ISBLANK('A2a.  Modified URRT Worksheet 1'!$G$82)=TRUE, "N/A", IF(S289*(1+'A2a.  Modified URRT Worksheet 1'!$G$82)='A2. Rate Change &amp; Enrollment'!T289, "OK", "ERROR"))</f>
        <v>N/A</v>
      </c>
      <c r="BQ289" t="str">
        <f>IF(ISBLANK('A2a.  Modified URRT Worksheet 1'!$G$83)=TRUE, "N/A", IF(T289*(1+'A2a.  Modified URRT Worksheet 1'!$G$83)='A2. Rate Change &amp; Enrollment'!U289, "OK", "ERROR"))</f>
        <v>N/A</v>
      </c>
      <c r="BR289" t="str">
        <f>IF(ISBLANK('A2a.  Modified URRT Worksheet 1'!$G$84)=TRUE, "N/A", IF(U289*(1+'A2a.  Modified URRT Worksheet 1'!$G$84)='A2. Rate Change &amp; Enrollment'!V289, "OK", "ERROR"))</f>
        <v>N/A</v>
      </c>
      <c r="BS289" t="str">
        <f>IF(ISBLANK('A2a.  Modified URRT Worksheet 1'!$G$85)=TRUE, "N/A", IF(V289*(1+'A2a.  Modified URRT Worksheet 1'!$G$85)='A2. Rate Change &amp; Enrollment'!W289, "OK", "ERROR"))</f>
        <v>N/A</v>
      </c>
      <c r="BT289" t="str">
        <f>IF(ISBLANK('A2a.  Modified URRT Worksheet 1'!$G$86)=TRUE, "N/A", IF(W289*(1+'A2a.  Modified URRT Worksheet 1'!$G$86)='A2. Rate Change &amp; Enrollment'!X289, "OK", "ERROR"))</f>
        <v>N/A</v>
      </c>
      <c r="BU289" t="str">
        <f>IF(ISBLANK('A2a.  Modified URRT Worksheet 1'!$G$87)=TRUE, "N/A", IF(X289*(1+'A2a.  Modified URRT Worksheet 1'!$G$87)='A2. Rate Change &amp; Enrollment'!Y289, "OK", "ERROR"))</f>
        <v>N/A</v>
      </c>
      <c r="BV289" t="str">
        <f>IF(ISBLANK('A2a.  Modified URRT Worksheet 1'!$G$88)=TRUE, "N/A", IF(Y289*(1+'A2a.  Modified URRT Worksheet 1'!$G$88)='A2. Rate Change &amp; Enrollment'!Z289, "OK", "ERROR"))</f>
        <v>N/A</v>
      </c>
      <c r="BW289" t="str">
        <f t="shared" si="71"/>
        <v>OK</v>
      </c>
      <c r="BY289" s="412">
        <f t="shared" si="72"/>
        <v>0</v>
      </c>
    </row>
    <row r="290" spans="1:77" x14ac:dyDescent="0.35">
      <c r="A290" t="s">
        <v>589</v>
      </c>
      <c r="B290" s="98"/>
      <c r="C290" s="98"/>
      <c r="D290" s="98"/>
      <c r="E290" s="135"/>
      <c r="F290" s="135"/>
      <c r="G290" s="135"/>
      <c r="I290" s="135"/>
      <c r="J290" s="135"/>
      <c r="K290" s="135"/>
      <c r="M290" s="131"/>
      <c r="N290" s="131"/>
      <c r="O290" s="131"/>
      <c r="P290" s="131"/>
      <c r="Q290" s="131"/>
      <c r="R290" s="131"/>
      <c r="S290" s="131"/>
      <c r="T290" s="131"/>
      <c r="U290" s="131"/>
      <c r="V290" s="131"/>
      <c r="W290" s="131"/>
      <c r="X290" s="131"/>
      <c r="Y290" s="131"/>
      <c r="Z290" s="131"/>
      <c r="AB290" s="142" t="e">
        <f t="shared" si="62"/>
        <v>#DIV/0!</v>
      </c>
      <c r="AC290" s="142" t="e">
        <f t="shared" si="63"/>
        <v>#DIV/0!</v>
      </c>
      <c r="AD290" s="6"/>
      <c r="AE290" s="88" t="e">
        <f t="shared" si="64"/>
        <v>#DIV/0!</v>
      </c>
      <c r="AF290" s="142" t="e">
        <f t="shared" si="65"/>
        <v>#DIV/0!</v>
      </c>
      <c r="AH290" s="12" t="e">
        <f t="shared" si="73"/>
        <v>#DIV/0!</v>
      </c>
      <c r="AI290" s="12" t="e">
        <f t="shared" si="74"/>
        <v>#DIV/0!</v>
      </c>
      <c r="AK290" s="409"/>
      <c r="AL290" s="409"/>
      <c r="AM290" s="409"/>
      <c r="AO290" s="177"/>
      <c r="AP290" s="177"/>
      <c r="AQ290" s="177"/>
      <c r="AR290" s="139"/>
      <c r="AS290" s="139"/>
      <c r="AT290" s="139"/>
      <c r="AU290" s="177"/>
      <c r="AV290" s="177"/>
      <c r="AX290" s="411">
        <f t="shared" si="66"/>
        <v>0</v>
      </c>
      <c r="AY290" s="80" t="str">
        <f t="shared" si="67"/>
        <v>OK</v>
      </c>
      <c r="BA290" s="94"/>
      <c r="BB290" s="291"/>
      <c r="BC290" s="94"/>
      <c r="BD290" s="229"/>
      <c r="BE290" s="356"/>
      <c r="BG290" s="6">
        <f t="shared" si="68"/>
        <v>0</v>
      </c>
      <c r="BH290" s="186" t="str">
        <f t="shared" si="69"/>
        <v>N/A</v>
      </c>
      <c r="BI290" s="6" t="str">
        <f t="shared" si="75"/>
        <v>N/A</v>
      </c>
      <c r="BJ290" t="e">
        <f t="shared" si="70"/>
        <v>#DIV/0!</v>
      </c>
      <c r="BL290" t="str">
        <f>IF(ISBLANK('A2a.  Modified URRT Worksheet 1'!$G$78)=TRUE, "N/A", IF(O290*(1+'A2a.  Modified URRT Worksheet 1'!$G$78)='A2. Rate Change &amp; Enrollment'!P290, "OK", "ERROR"))</f>
        <v>N/A</v>
      </c>
      <c r="BM290" t="str">
        <f>IF(ISBLANK('A2a.  Modified URRT Worksheet 1'!$G$79)=TRUE, "N/A", IF(P290*(1+'A2a.  Modified URRT Worksheet 1'!$G$79)='A2. Rate Change &amp; Enrollment'!Q290, "OK", "ERROR"))</f>
        <v>N/A</v>
      </c>
      <c r="BN290" t="str">
        <f>IF(ISBLANK('A2a.  Modified URRT Worksheet 1'!$G$80)=TRUE, "N/A", IF(Q290*(1+'A2a.  Modified URRT Worksheet 1'!$G$80)='A2. Rate Change &amp; Enrollment'!R290, "OK", "ERROR"))</f>
        <v>N/A</v>
      </c>
      <c r="BO290" t="str">
        <f>IF(ISBLANK('A2a.  Modified URRT Worksheet 1'!$G$81)=TRUE, "N/A", IF(R290*(1+'A2a.  Modified URRT Worksheet 1'!$G$81)='A2. Rate Change &amp; Enrollment'!S290, "OK", "ERROR"))</f>
        <v>N/A</v>
      </c>
      <c r="BP290" t="str">
        <f>IF(ISBLANK('A2a.  Modified URRT Worksheet 1'!$G$82)=TRUE, "N/A", IF(S290*(1+'A2a.  Modified URRT Worksheet 1'!$G$82)='A2. Rate Change &amp; Enrollment'!T290, "OK", "ERROR"))</f>
        <v>N/A</v>
      </c>
      <c r="BQ290" t="str">
        <f>IF(ISBLANK('A2a.  Modified URRT Worksheet 1'!$G$83)=TRUE, "N/A", IF(T290*(1+'A2a.  Modified URRT Worksheet 1'!$G$83)='A2. Rate Change &amp; Enrollment'!U290, "OK", "ERROR"))</f>
        <v>N/A</v>
      </c>
      <c r="BR290" t="str">
        <f>IF(ISBLANK('A2a.  Modified URRT Worksheet 1'!$G$84)=TRUE, "N/A", IF(U290*(1+'A2a.  Modified URRT Worksheet 1'!$G$84)='A2. Rate Change &amp; Enrollment'!V290, "OK", "ERROR"))</f>
        <v>N/A</v>
      </c>
      <c r="BS290" t="str">
        <f>IF(ISBLANK('A2a.  Modified URRT Worksheet 1'!$G$85)=TRUE, "N/A", IF(V290*(1+'A2a.  Modified URRT Worksheet 1'!$G$85)='A2. Rate Change &amp; Enrollment'!W290, "OK", "ERROR"))</f>
        <v>N/A</v>
      </c>
      <c r="BT290" t="str">
        <f>IF(ISBLANK('A2a.  Modified URRT Worksheet 1'!$G$86)=TRUE, "N/A", IF(W290*(1+'A2a.  Modified URRT Worksheet 1'!$G$86)='A2. Rate Change &amp; Enrollment'!X290, "OK", "ERROR"))</f>
        <v>N/A</v>
      </c>
      <c r="BU290" t="str">
        <f>IF(ISBLANK('A2a.  Modified URRT Worksheet 1'!$G$87)=TRUE, "N/A", IF(X290*(1+'A2a.  Modified URRT Worksheet 1'!$G$87)='A2. Rate Change &amp; Enrollment'!Y290, "OK", "ERROR"))</f>
        <v>N/A</v>
      </c>
      <c r="BV290" t="str">
        <f>IF(ISBLANK('A2a.  Modified URRT Worksheet 1'!$G$88)=TRUE, "N/A", IF(Y290*(1+'A2a.  Modified URRT Worksheet 1'!$G$88)='A2. Rate Change &amp; Enrollment'!Z290, "OK", "ERROR"))</f>
        <v>N/A</v>
      </c>
      <c r="BW290" t="str">
        <f t="shared" si="71"/>
        <v>OK</v>
      </c>
      <c r="BY290" s="412">
        <f t="shared" si="72"/>
        <v>0</v>
      </c>
    </row>
    <row r="291" spans="1:77" x14ac:dyDescent="0.35">
      <c r="A291" t="s">
        <v>590</v>
      </c>
      <c r="B291" s="98"/>
      <c r="C291" s="98"/>
      <c r="D291" s="98"/>
      <c r="E291" s="135"/>
      <c r="F291" s="135"/>
      <c r="G291" s="135"/>
      <c r="I291" s="135"/>
      <c r="J291" s="135"/>
      <c r="K291" s="135"/>
      <c r="M291" s="131"/>
      <c r="N291" s="131"/>
      <c r="O291" s="131"/>
      <c r="P291" s="131"/>
      <c r="Q291" s="131"/>
      <c r="R291" s="131"/>
      <c r="S291" s="131"/>
      <c r="T291" s="131"/>
      <c r="U291" s="131"/>
      <c r="V291" s="131"/>
      <c r="W291" s="131"/>
      <c r="X291" s="131"/>
      <c r="Y291" s="131"/>
      <c r="Z291" s="131"/>
      <c r="AB291" s="142" t="e">
        <f t="shared" si="62"/>
        <v>#DIV/0!</v>
      </c>
      <c r="AC291" s="142" t="e">
        <f t="shared" si="63"/>
        <v>#DIV/0!</v>
      </c>
      <c r="AD291" s="6"/>
      <c r="AE291" s="88" t="e">
        <f t="shared" si="64"/>
        <v>#DIV/0!</v>
      </c>
      <c r="AF291" s="142" t="e">
        <f t="shared" si="65"/>
        <v>#DIV/0!</v>
      </c>
      <c r="AH291" s="12" t="e">
        <f t="shared" si="73"/>
        <v>#DIV/0!</v>
      </c>
      <c r="AI291" s="12" t="e">
        <f t="shared" si="74"/>
        <v>#DIV/0!</v>
      </c>
      <c r="AK291" s="409"/>
      <c r="AL291" s="409"/>
      <c r="AM291" s="409"/>
      <c r="AO291" s="177"/>
      <c r="AP291" s="177"/>
      <c r="AQ291" s="177"/>
      <c r="AR291" s="139"/>
      <c r="AS291" s="139"/>
      <c r="AT291" s="139"/>
      <c r="AU291" s="177"/>
      <c r="AV291" s="177"/>
      <c r="AX291" s="411">
        <f t="shared" si="66"/>
        <v>0</v>
      </c>
      <c r="AY291" s="80" t="str">
        <f t="shared" si="67"/>
        <v>OK</v>
      </c>
      <c r="BA291" s="94"/>
      <c r="BB291" s="291"/>
      <c r="BC291" s="94"/>
      <c r="BD291" s="229"/>
      <c r="BE291" s="356"/>
      <c r="BG291" s="6">
        <f t="shared" si="68"/>
        <v>0</v>
      </c>
      <c r="BH291" s="186" t="str">
        <f t="shared" si="69"/>
        <v>N/A</v>
      </c>
      <c r="BI291" s="6" t="str">
        <f t="shared" si="75"/>
        <v>N/A</v>
      </c>
      <c r="BJ291" t="e">
        <f t="shared" si="70"/>
        <v>#DIV/0!</v>
      </c>
      <c r="BL291" t="str">
        <f>IF(ISBLANK('A2a.  Modified URRT Worksheet 1'!$G$78)=TRUE, "N/A", IF(O291*(1+'A2a.  Modified URRT Worksheet 1'!$G$78)='A2. Rate Change &amp; Enrollment'!P291, "OK", "ERROR"))</f>
        <v>N/A</v>
      </c>
      <c r="BM291" t="str">
        <f>IF(ISBLANK('A2a.  Modified URRT Worksheet 1'!$G$79)=TRUE, "N/A", IF(P291*(1+'A2a.  Modified URRT Worksheet 1'!$G$79)='A2. Rate Change &amp; Enrollment'!Q291, "OK", "ERROR"))</f>
        <v>N/A</v>
      </c>
      <c r="BN291" t="str">
        <f>IF(ISBLANK('A2a.  Modified URRT Worksheet 1'!$G$80)=TRUE, "N/A", IF(Q291*(1+'A2a.  Modified URRT Worksheet 1'!$G$80)='A2. Rate Change &amp; Enrollment'!R291, "OK", "ERROR"))</f>
        <v>N/A</v>
      </c>
      <c r="BO291" t="str">
        <f>IF(ISBLANK('A2a.  Modified URRT Worksheet 1'!$G$81)=TRUE, "N/A", IF(R291*(1+'A2a.  Modified URRT Worksheet 1'!$G$81)='A2. Rate Change &amp; Enrollment'!S291, "OK", "ERROR"))</f>
        <v>N/A</v>
      </c>
      <c r="BP291" t="str">
        <f>IF(ISBLANK('A2a.  Modified URRT Worksheet 1'!$G$82)=TRUE, "N/A", IF(S291*(1+'A2a.  Modified URRT Worksheet 1'!$G$82)='A2. Rate Change &amp; Enrollment'!T291, "OK", "ERROR"))</f>
        <v>N/A</v>
      </c>
      <c r="BQ291" t="str">
        <f>IF(ISBLANK('A2a.  Modified URRT Worksheet 1'!$G$83)=TRUE, "N/A", IF(T291*(1+'A2a.  Modified URRT Worksheet 1'!$G$83)='A2. Rate Change &amp; Enrollment'!U291, "OK", "ERROR"))</f>
        <v>N/A</v>
      </c>
      <c r="BR291" t="str">
        <f>IF(ISBLANK('A2a.  Modified URRT Worksheet 1'!$G$84)=TRUE, "N/A", IF(U291*(1+'A2a.  Modified URRT Worksheet 1'!$G$84)='A2. Rate Change &amp; Enrollment'!V291, "OK", "ERROR"))</f>
        <v>N/A</v>
      </c>
      <c r="BS291" t="str">
        <f>IF(ISBLANK('A2a.  Modified URRT Worksheet 1'!$G$85)=TRUE, "N/A", IF(V291*(1+'A2a.  Modified URRT Worksheet 1'!$G$85)='A2. Rate Change &amp; Enrollment'!W291, "OK", "ERROR"))</f>
        <v>N/A</v>
      </c>
      <c r="BT291" t="str">
        <f>IF(ISBLANK('A2a.  Modified URRT Worksheet 1'!$G$86)=TRUE, "N/A", IF(W291*(1+'A2a.  Modified URRT Worksheet 1'!$G$86)='A2. Rate Change &amp; Enrollment'!X291, "OK", "ERROR"))</f>
        <v>N/A</v>
      </c>
      <c r="BU291" t="str">
        <f>IF(ISBLANK('A2a.  Modified URRT Worksheet 1'!$G$87)=TRUE, "N/A", IF(X291*(1+'A2a.  Modified URRT Worksheet 1'!$G$87)='A2. Rate Change &amp; Enrollment'!Y291, "OK", "ERROR"))</f>
        <v>N/A</v>
      </c>
      <c r="BV291" t="str">
        <f>IF(ISBLANK('A2a.  Modified URRT Worksheet 1'!$G$88)=TRUE, "N/A", IF(Y291*(1+'A2a.  Modified URRT Worksheet 1'!$G$88)='A2. Rate Change &amp; Enrollment'!Z291, "OK", "ERROR"))</f>
        <v>N/A</v>
      </c>
      <c r="BW291" t="str">
        <f t="shared" si="71"/>
        <v>OK</v>
      </c>
      <c r="BY291" s="412">
        <f t="shared" si="72"/>
        <v>0</v>
      </c>
    </row>
    <row r="292" spans="1:77" x14ac:dyDescent="0.35">
      <c r="A292" t="s">
        <v>591</v>
      </c>
      <c r="B292" s="98"/>
      <c r="C292" s="98"/>
      <c r="D292" s="98"/>
      <c r="E292" s="135"/>
      <c r="F292" s="135"/>
      <c r="G292" s="135"/>
      <c r="I292" s="135"/>
      <c r="J292" s="135"/>
      <c r="K292" s="135"/>
      <c r="M292" s="131"/>
      <c r="N292" s="131"/>
      <c r="O292" s="131"/>
      <c r="P292" s="131"/>
      <c r="Q292" s="131"/>
      <c r="R292" s="131"/>
      <c r="S292" s="131"/>
      <c r="T292" s="131"/>
      <c r="U292" s="131"/>
      <c r="V292" s="131"/>
      <c r="W292" s="131"/>
      <c r="X292" s="131"/>
      <c r="Y292" s="131"/>
      <c r="Z292" s="131"/>
      <c r="AB292" s="142" t="e">
        <f t="shared" si="62"/>
        <v>#DIV/0!</v>
      </c>
      <c r="AC292" s="142" t="e">
        <f t="shared" si="63"/>
        <v>#DIV/0!</v>
      </c>
      <c r="AD292" s="6"/>
      <c r="AE292" s="88" t="e">
        <f t="shared" si="64"/>
        <v>#DIV/0!</v>
      </c>
      <c r="AF292" s="142" t="e">
        <f t="shared" si="65"/>
        <v>#DIV/0!</v>
      </c>
      <c r="AH292" s="12" t="e">
        <f t="shared" si="73"/>
        <v>#DIV/0!</v>
      </c>
      <c r="AI292" s="12" t="e">
        <f t="shared" si="74"/>
        <v>#DIV/0!</v>
      </c>
      <c r="AK292" s="409"/>
      <c r="AL292" s="409"/>
      <c r="AM292" s="409"/>
      <c r="AO292" s="177"/>
      <c r="AP292" s="177"/>
      <c r="AQ292" s="177"/>
      <c r="AR292" s="139"/>
      <c r="AS292" s="139"/>
      <c r="AT292" s="139"/>
      <c r="AU292" s="177"/>
      <c r="AV292" s="177"/>
      <c r="AX292" s="411">
        <f t="shared" si="66"/>
        <v>0</v>
      </c>
      <c r="AY292" s="80" t="str">
        <f t="shared" si="67"/>
        <v>OK</v>
      </c>
      <c r="BA292" s="94"/>
      <c r="BB292" s="291"/>
      <c r="BC292" s="94"/>
      <c r="BD292" s="229"/>
      <c r="BE292" s="356"/>
      <c r="BG292" s="6">
        <f t="shared" si="68"/>
        <v>0</v>
      </c>
      <c r="BH292" s="186" t="str">
        <f t="shared" si="69"/>
        <v>N/A</v>
      </c>
      <c r="BI292" s="6" t="str">
        <f t="shared" si="75"/>
        <v>N/A</v>
      </c>
      <c r="BJ292" t="e">
        <f t="shared" si="70"/>
        <v>#DIV/0!</v>
      </c>
      <c r="BL292" t="str">
        <f>IF(ISBLANK('A2a.  Modified URRT Worksheet 1'!$G$78)=TRUE, "N/A", IF(O292*(1+'A2a.  Modified URRT Worksheet 1'!$G$78)='A2. Rate Change &amp; Enrollment'!P292, "OK", "ERROR"))</f>
        <v>N/A</v>
      </c>
      <c r="BM292" t="str">
        <f>IF(ISBLANK('A2a.  Modified URRT Worksheet 1'!$G$79)=TRUE, "N/A", IF(P292*(1+'A2a.  Modified URRT Worksheet 1'!$G$79)='A2. Rate Change &amp; Enrollment'!Q292, "OK", "ERROR"))</f>
        <v>N/A</v>
      </c>
      <c r="BN292" t="str">
        <f>IF(ISBLANK('A2a.  Modified URRT Worksheet 1'!$G$80)=TRUE, "N/A", IF(Q292*(1+'A2a.  Modified URRT Worksheet 1'!$G$80)='A2. Rate Change &amp; Enrollment'!R292, "OK", "ERROR"))</f>
        <v>N/A</v>
      </c>
      <c r="BO292" t="str">
        <f>IF(ISBLANK('A2a.  Modified URRT Worksheet 1'!$G$81)=TRUE, "N/A", IF(R292*(1+'A2a.  Modified URRT Worksheet 1'!$G$81)='A2. Rate Change &amp; Enrollment'!S292, "OK", "ERROR"))</f>
        <v>N/A</v>
      </c>
      <c r="BP292" t="str">
        <f>IF(ISBLANK('A2a.  Modified URRT Worksheet 1'!$G$82)=TRUE, "N/A", IF(S292*(1+'A2a.  Modified URRT Worksheet 1'!$G$82)='A2. Rate Change &amp; Enrollment'!T292, "OK", "ERROR"))</f>
        <v>N/A</v>
      </c>
      <c r="BQ292" t="str">
        <f>IF(ISBLANK('A2a.  Modified URRT Worksheet 1'!$G$83)=TRUE, "N/A", IF(T292*(1+'A2a.  Modified URRT Worksheet 1'!$G$83)='A2. Rate Change &amp; Enrollment'!U292, "OK", "ERROR"))</f>
        <v>N/A</v>
      </c>
      <c r="BR292" t="str">
        <f>IF(ISBLANK('A2a.  Modified URRT Worksheet 1'!$G$84)=TRUE, "N/A", IF(U292*(1+'A2a.  Modified URRT Worksheet 1'!$G$84)='A2. Rate Change &amp; Enrollment'!V292, "OK", "ERROR"))</f>
        <v>N/A</v>
      </c>
      <c r="BS292" t="str">
        <f>IF(ISBLANK('A2a.  Modified URRT Worksheet 1'!$G$85)=TRUE, "N/A", IF(V292*(1+'A2a.  Modified URRT Worksheet 1'!$G$85)='A2. Rate Change &amp; Enrollment'!W292, "OK", "ERROR"))</f>
        <v>N/A</v>
      </c>
      <c r="BT292" t="str">
        <f>IF(ISBLANK('A2a.  Modified URRT Worksheet 1'!$G$86)=TRUE, "N/A", IF(W292*(1+'A2a.  Modified URRT Worksheet 1'!$G$86)='A2. Rate Change &amp; Enrollment'!X292, "OK", "ERROR"))</f>
        <v>N/A</v>
      </c>
      <c r="BU292" t="str">
        <f>IF(ISBLANK('A2a.  Modified URRT Worksheet 1'!$G$87)=TRUE, "N/A", IF(X292*(1+'A2a.  Modified URRT Worksheet 1'!$G$87)='A2. Rate Change &amp; Enrollment'!Y292, "OK", "ERROR"))</f>
        <v>N/A</v>
      </c>
      <c r="BV292" t="str">
        <f>IF(ISBLANK('A2a.  Modified URRT Worksheet 1'!$G$88)=TRUE, "N/A", IF(Y292*(1+'A2a.  Modified URRT Worksheet 1'!$G$88)='A2. Rate Change &amp; Enrollment'!Z292, "OK", "ERROR"))</f>
        <v>N/A</v>
      </c>
      <c r="BW292" t="str">
        <f t="shared" si="71"/>
        <v>OK</v>
      </c>
      <c r="BY292" s="412">
        <f t="shared" si="72"/>
        <v>0</v>
      </c>
    </row>
    <row r="293" spans="1:77" x14ac:dyDescent="0.35">
      <c r="A293" t="s">
        <v>592</v>
      </c>
      <c r="B293" s="98"/>
      <c r="C293" s="98"/>
      <c r="D293" s="98"/>
      <c r="E293" s="135"/>
      <c r="F293" s="135"/>
      <c r="G293" s="135"/>
      <c r="I293" s="135"/>
      <c r="J293" s="135"/>
      <c r="K293" s="135"/>
      <c r="M293" s="131"/>
      <c r="N293" s="131"/>
      <c r="O293" s="131"/>
      <c r="P293" s="131"/>
      <c r="Q293" s="131"/>
      <c r="R293" s="131"/>
      <c r="S293" s="131"/>
      <c r="T293" s="131"/>
      <c r="U293" s="131"/>
      <c r="V293" s="131"/>
      <c r="W293" s="131"/>
      <c r="X293" s="131"/>
      <c r="Y293" s="131"/>
      <c r="Z293" s="131"/>
      <c r="AB293" s="142" t="e">
        <f t="shared" si="62"/>
        <v>#DIV/0!</v>
      </c>
      <c r="AC293" s="142" t="e">
        <f t="shared" si="63"/>
        <v>#DIV/0!</v>
      </c>
      <c r="AD293" s="6"/>
      <c r="AE293" s="88" t="e">
        <f t="shared" si="64"/>
        <v>#DIV/0!</v>
      </c>
      <c r="AF293" s="142" t="e">
        <f t="shared" si="65"/>
        <v>#DIV/0!</v>
      </c>
      <c r="AH293" s="12" t="e">
        <f t="shared" si="73"/>
        <v>#DIV/0!</v>
      </c>
      <c r="AI293" s="12" t="e">
        <f t="shared" si="74"/>
        <v>#DIV/0!</v>
      </c>
      <c r="AK293" s="409"/>
      <c r="AL293" s="409"/>
      <c r="AM293" s="409"/>
      <c r="AO293" s="177"/>
      <c r="AP293" s="177"/>
      <c r="AQ293" s="177"/>
      <c r="AR293" s="139"/>
      <c r="AS293" s="139"/>
      <c r="AT293" s="139"/>
      <c r="AU293" s="177"/>
      <c r="AV293" s="177"/>
      <c r="AX293" s="411">
        <f t="shared" si="66"/>
        <v>0</v>
      </c>
      <c r="AY293" s="80" t="str">
        <f t="shared" si="67"/>
        <v>OK</v>
      </c>
      <c r="BA293" s="94"/>
      <c r="BB293" s="291"/>
      <c r="BC293" s="94"/>
      <c r="BD293" s="229"/>
      <c r="BE293" s="356"/>
      <c r="BG293" s="6">
        <f t="shared" si="68"/>
        <v>0</v>
      </c>
      <c r="BH293" s="186" t="str">
        <f t="shared" si="69"/>
        <v>N/A</v>
      </c>
      <c r="BI293" s="6" t="str">
        <f t="shared" si="75"/>
        <v>N/A</v>
      </c>
      <c r="BJ293" t="e">
        <f t="shared" si="70"/>
        <v>#DIV/0!</v>
      </c>
      <c r="BL293" t="str">
        <f>IF(ISBLANK('A2a.  Modified URRT Worksheet 1'!$G$78)=TRUE, "N/A", IF(O293*(1+'A2a.  Modified URRT Worksheet 1'!$G$78)='A2. Rate Change &amp; Enrollment'!P293, "OK", "ERROR"))</f>
        <v>N/A</v>
      </c>
      <c r="BM293" t="str">
        <f>IF(ISBLANK('A2a.  Modified URRT Worksheet 1'!$G$79)=TRUE, "N/A", IF(P293*(1+'A2a.  Modified URRT Worksheet 1'!$G$79)='A2. Rate Change &amp; Enrollment'!Q293, "OK", "ERROR"))</f>
        <v>N/A</v>
      </c>
      <c r="BN293" t="str">
        <f>IF(ISBLANK('A2a.  Modified URRT Worksheet 1'!$G$80)=TRUE, "N/A", IF(Q293*(1+'A2a.  Modified URRT Worksheet 1'!$G$80)='A2. Rate Change &amp; Enrollment'!R293, "OK", "ERROR"))</f>
        <v>N/A</v>
      </c>
      <c r="BO293" t="str">
        <f>IF(ISBLANK('A2a.  Modified URRT Worksheet 1'!$G$81)=TRUE, "N/A", IF(R293*(1+'A2a.  Modified URRT Worksheet 1'!$G$81)='A2. Rate Change &amp; Enrollment'!S293, "OK", "ERROR"))</f>
        <v>N/A</v>
      </c>
      <c r="BP293" t="str">
        <f>IF(ISBLANK('A2a.  Modified URRT Worksheet 1'!$G$82)=TRUE, "N/A", IF(S293*(1+'A2a.  Modified URRT Worksheet 1'!$G$82)='A2. Rate Change &amp; Enrollment'!T293, "OK", "ERROR"))</f>
        <v>N/A</v>
      </c>
      <c r="BQ293" t="str">
        <f>IF(ISBLANK('A2a.  Modified URRT Worksheet 1'!$G$83)=TRUE, "N/A", IF(T293*(1+'A2a.  Modified URRT Worksheet 1'!$G$83)='A2. Rate Change &amp; Enrollment'!U293, "OK", "ERROR"))</f>
        <v>N/A</v>
      </c>
      <c r="BR293" t="str">
        <f>IF(ISBLANK('A2a.  Modified URRT Worksheet 1'!$G$84)=TRUE, "N/A", IF(U293*(1+'A2a.  Modified URRT Worksheet 1'!$G$84)='A2. Rate Change &amp; Enrollment'!V293, "OK", "ERROR"))</f>
        <v>N/A</v>
      </c>
      <c r="BS293" t="str">
        <f>IF(ISBLANK('A2a.  Modified URRT Worksheet 1'!$G$85)=TRUE, "N/A", IF(V293*(1+'A2a.  Modified URRT Worksheet 1'!$G$85)='A2. Rate Change &amp; Enrollment'!W293, "OK", "ERROR"))</f>
        <v>N/A</v>
      </c>
      <c r="BT293" t="str">
        <f>IF(ISBLANK('A2a.  Modified URRT Worksheet 1'!$G$86)=TRUE, "N/A", IF(W293*(1+'A2a.  Modified URRT Worksheet 1'!$G$86)='A2. Rate Change &amp; Enrollment'!X293, "OK", "ERROR"))</f>
        <v>N/A</v>
      </c>
      <c r="BU293" t="str">
        <f>IF(ISBLANK('A2a.  Modified URRT Worksheet 1'!$G$87)=TRUE, "N/A", IF(X293*(1+'A2a.  Modified URRT Worksheet 1'!$G$87)='A2. Rate Change &amp; Enrollment'!Y293, "OK", "ERROR"))</f>
        <v>N/A</v>
      </c>
      <c r="BV293" t="str">
        <f>IF(ISBLANK('A2a.  Modified URRT Worksheet 1'!$G$88)=TRUE, "N/A", IF(Y293*(1+'A2a.  Modified URRT Worksheet 1'!$G$88)='A2. Rate Change &amp; Enrollment'!Z293, "OK", "ERROR"))</f>
        <v>N/A</v>
      </c>
      <c r="BW293" t="str">
        <f t="shared" si="71"/>
        <v>OK</v>
      </c>
      <c r="BY293" s="412">
        <f t="shared" si="72"/>
        <v>0</v>
      </c>
    </row>
    <row r="294" spans="1:77" x14ac:dyDescent="0.35">
      <c r="A294" t="s">
        <v>593</v>
      </c>
      <c r="B294" s="98"/>
      <c r="C294" s="98"/>
      <c r="D294" s="98"/>
      <c r="E294" s="135"/>
      <c r="F294" s="135"/>
      <c r="G294" s="135"/>
      <c r="I294" s="135"/>
      <c r="J294" s="135"/>
      <c r="K294" s="135"/>
      <c r="M294" s="131"/>
      <c r="N294" s="131"/>
      <c r="O294" s="131"/>
      <c r="P294" s="131"/>
      <c r="Q294" s="131"/>
      <c r="R294" s="131"/>
      <c r="S294" s="131"/>
      <c r="T294" s="131"/>
      <c r="U294" s="131"/>
      <c r="V294" s="131"/>
      <c r="W294" s="131"/>
      <c r="X294" s="131"/>
      <c r="Y294" s="131"/>
      <c r="Z294" s="131"/>
      <c r="AB294" s="142" t="e">
        <f t="shared" si="62"/>
        <v>#DIV/0!</v>
      </c>
      <c r="AC294" s="142" t="e">
        <f t="shared" si="63"/>
        <v>#DIV/0!</v>
      </c>
      <c r="AD294" s="6"/>
      <c r="AE294" s="88" t="e">
        <f t="shared" si="64"/>
        <v>#DIV/0!</v>
      </c>
      <c r="AF294" s="142" t="e">
        <f t="shared" si="65"/>
        <v>#DIV/0!</v>
      </c>
      <c r="AH294" s="12" t="e">
        <f t="shared" si="73"/>
        <v>#DIV/0!</v>
      </c>
      <c r="AI294" s="12" t="e">
        <f t="shared" si="74"/>
        <v>#DIV/0!</v>
      </c>
      <c r="AK294" s="409"/>
      <c r="AL294" s="409"/>
      <c r="AM294" s="409"/>
      <c r="AO294" s="177"/>
      <c r="AP294" s="177"/>
      <c r="AQ294" s="177"/>
      <c r="AR294" s="139"/>
      <c r="AS294" s="139"/>
      <c r="AT294" s="139"/>
      <c r="AU294" s="177"/>
      <c r="AV294" s="177"/>
      <c r="AX294" s="411">
        <f t="shared" si="66"/>
        <v>0</v>
      </c>
      <c r="AY294" s="80" t="str">
        <f t="shared" si="67"/>
        <v>OK</v>
      </c>
      <c r="BA294" s="94"/>
      <c r="BB294" s="291"/>
      <c r="BC294" s="94"/>
      <c r="BD294" s="229"/>
      <c r="BE294" s="356"/>
      <c r="BG294" s="6">
        <f t="shared" si="68"/>
        <v>0</v>
      </c>
      <c r="BH294" s="186" t="str">
        <f t="shared" si="69"/>
        <v>N/A</v>
      </c>
      <c r="BI294" s="6" t="str">
        <f t="shared" si="75"/>
        <v>N/A</v>
      </c>
      <c r="BJ294" t="e">
        <f t="shared" si="70"/>
        <v>#DIV/0!</v>
      </c>
      <c r="BL294" t="str">
        <f>IF(ISBLANK('A2a.  Modified URRT Worksheet 1'!$G$78)=TRUE, "N/A", IF(O294*(1+'A2a.  Modified URRT Worksheet 1'!$G$78)='A2. Rate Change &amp; Enrollment'!P294, "OK", "ERROR"))</f>
        <v>N/A</v>
      </c>
      <c r="BM294" t="str">
        <f>IF(ISBLANK('A2a.  Modified URRT Worksheet 1'!$G$79)=TRUE, "N/A", IF(P294*(1+'A2a.  Modified URRT Worksheet 1'!$G$79)='A2. Rate Change &amp; Enrollment'!Q294, "OK", "ERROR"))</f>
        <v>N/A</v>
      </c>
      <c r="BN294" t="str">
        <f>IF(ISBLANK('A2a.  Modified URRT Worksheet 1'!$G$80)=TRUE, "N/A", IF(Q294*(1+'A2a.  Modified URRT Worksheet 1'!$G$80)='A2. Rate Change &amp; Enrollment'!R294, "OK", "ERROR"))</f>
        <v>N/A</v>
      </c>
      <c r="BO294" t="str">
        <f>IF(ISBLANK('A2a.  Modified URRT Worksheet 1'!$G$81)=TRUE, "N/A", IF(R294*(1+'A2a.  Modified URRT Worksheet 1'!$G$81)='A2. Rate Change &amp; Enrollment'!S294, "OK", "ERROR"))</f>
        <v>N/A</v>
      </c>
      <c r="BP294" t="str">
        <f>IF(ISBLANK('A2a.  Modified URRT Worksheet 1'!$G$82)=TRUE, "N/A", IF(S294*(1+'A2a.  Modified URRT Worksheet 1'!$G$82)='A2. Rate Change &amp; Enrollment'!T294, "OK", "ERROR"))</f>
        <v>N/A</v>
      </c>
      <c r="BQ294" t="str">
        <f>IF(ISBLANK('A2a.  Modified URRT Worksheet 1'!$G$83)=TRUE, "N/A", IF(T294*(1+'A2a.  Modified URRT Worksheet 1'!$G$83)='A2. Rate Change &amp; Enrollment'!U294, "OK", "ERROR"))</f>
        <v>N/A</v>
      </c>
      <c r="BR294" t="str">
        <f>IF(ISBLANK('A2a.  Modified URRT Worksheet 1'!$G$84)=TRUE, "N/A", IF(U294*(1+'A2a.  Modified URRT Worksheet 1'!$G$84)='A2. Rate Change &amp; Enrollment'!V294, "OK", "ERROR"))</f>
        <v>N/A</v>
      </c>
      <c r="BS294" t="str">
        <f>IF(ISBLANK('A2a.  Modified URRT Worksheet 1'!$G$85)=TRUE, "N/A", IF(V294*(1+'A2a.  Modified URRT Worksheet 1'!$G$85)='A2. Rate Change &amp; Enrollment'!W294, "OK", "ERROR"))</f>
        <v>N/A</v>
      </c>
      <c r="BT294" t="str">
        <f>IF(ISBLANK('A2a.  Modified URRT Worksheet 1'!$G$86)=TRUE, "N/A", IF(W294*(1+'A2a.  Modified URRT Worksheet 1'!$G$86)='A2. Rate Change &amp; Enrollment'!X294, "OK", "ERROR"))</f>
        <v>N/A</v>
      </c>
      <c r="BU294" t="str">
        <f>IF(ISBLANK('A2a.  Modified URRT Worksheet 1'!$G$87)=TRUE, "N/A", IF(X294*(1+'A2a.  Modified URRT Worksheet 1'!$G$87)='A2. Rate Change &amp; Enrollment'!Y294, "OK", "ERROR"))</f>
        <v>N/A</v>
      </c>
      <c r="BV294" t="str">
        <f>IF(ISBLANK('A2a.  Modified URRT Worksheet 1'!$G$88)=TRUE, "N/A", IF(Y294*(1+'A2a.  Modified URRT Worksheet 1'!$G$88)='A2. Rate Change &amp; Enrollment'!Z294, "OK", "ERROR"))</f>
        <v>N/A</v>
      </c>
      <c r="BW294" t="str">
        <f t="shared" si="71"/>
        <v>OK</v>
      </c>
      <c r="BY294" s="412">
        <f t="shared" si="72"/>
        <v>0</v>
      </c>
    </row>
    <row r="295" spans="1:77" x14ac:dyDescent="0.35">
      <c r="A295" t="s">
        <v>594</v>
      </c>
      <c r="B295" s="98"/>
      <c r="C295" s="98"/>
      <c r="D295" s="98"/>
      <c r="E295" s="135"/>
      <c r="F295" s="135"/>
      <c r="G295" s="135"/>
      <c r="I295" s="135"/>
      <c r="J295" s="135"/>
      <c r="K295" s="135"/>
      <c r="M295" s="131"/>
      <c r="N295" s="131"/>
      <c r="O295" s="131"/>
      <c r="P295" s="131"/>
      <c r="Q295" s="131"/>
      <c r="R295" s="131"/>
      <c r="S295" s="131"/>
      <c r="T295" s="131"/>
      <c r="U295" s="131"/>
      <c r="V295" s="131"/>
      <c r="W295" s="131"/>
      <c r="X295" s="131"/>
      <c r="Y295" s="131"/>
      <c r="Z295" s="131"/>
      <c r="AB295" s="142" t="e">
        <f t="shared" si="62"/>
        <v>#DIV/0!</v>
      </c>
      <c r="AC295" s="142" t="e">
        <f t="shared" si="63"/>
        <v>#DIV/0!</v>
      </c>
      <c r="AD295" s="6"/>
      <c r="AE295" s="88" t="e">
        <f t="shared" si="64"/>
        <v>#DIV/0!</v>
      </c>
      <c r="AF295" s="142" t="e">
        <f t="shared" si="65"/>
        <v>#DIV/0!</v>
      </c>
      <c r="AH295" s="12" t="e">
        <f t="shared" si="73"/>
        <v>#DIV/0!</v>
      </c>
      <c r="AI295" s="12" t="e">
        <f t="shared" si="74"/>
        <v>#DIV/0!</v>
      </c>
      <c r="AK295" s="409"/>
      <c r="AL295" s="409"/>
      <c r="AM295" s="409"/>
      <c r="AO295" s="177"/>
      <c r="AP295" s="177"/>
      <c r="AQ295" s="177"/>
      <c r="AR295" s="139"/>
      <c r="AS295" s="139"/>
      <c r="AT295" s="139"/>
      <c r="AU295" s="177"/>
      <c r="AV295" s="177"/>
      <c r="AX295" s="411">
        <f t="shared" si="66"/>
        <v>0</v>
      </c>
      <c r="AY295" s="80" t="str">
        <f t="shared" si="67"/>
        <v>OK</v>
      </c>
      <c r="BA295" s="94"/>
      <c r="BB295" s="291"/>
      <c r="BC295" s="94"/>
      <c r="BD295" s="229"/>
      <c r="BE295" s="356"/>
      <c r="BG295" s="6">
        <f t="shared" si="68"/>
        <v>0</v>
      </c>
      <c r="BH295" s="186" t="str">
        <f t="shared" si="69"/>
        <v>N/A</v>
      </c>
      <c r="BI295" s="6" t="str">
        <f t="shared" si="75"/>
        <v>N/A</v>
      </c>
      <c r="BJ295" t="e">
        <f t="shared" si="70"/>
        <v>#DIV/0!</v>
      </c>
      <c r="BL295" t="str">
        <f>IF(ISBLANK('A2a.  Modified URRT Worksheet 1'!$G$78)=TRUE, "N/A", IF(O295*(1+'A2a.  Modified URRT Worksheet 1'!$G$78)='A2. Rate Change &amp; Enrollment'!P295, "OK", "ERROR"))</f>
        <v>N/A</v>
      </c>
      <c r="BM295" t="str">
        <f>IF(ISBLANK('A2a.  Modified URRT Worksheet 1'!$G$79)=TRUE, "N/A", IF(P295*(1+'A2a.  Modified URRT Worksheet 1'!$G$79)='A2. Rate Change &amp; Enrollment'!Q295, "OK", "ERROR"))</f>
        <v>N/A</v>
      </c>
      <c r="BN295" t="str">
        <f>IF(ISBLANK('A2a.  Modified URRT Worksheet 1'!$G$80)=TRUE, "N/A", IF(Q295*(1+'A2a.  Modified URRT Worksheet 1'!$G$80)='A2. Rate Change &amp; Enrollment'!R295, "OK", "ERROR"))</f>
        <v>N/A</v>
      </c>
      <c r="BO295" t="str">
        <f>IF(ISBLANK('A2a.  Modified URRT Worksheet 1'!$G$81)=TRUE, "N/A", IF(R295*(1+'A2a.  Modified URRT Worksheet 1'!$G$81)='A2. Rate Change &amp; Enrollment'!S295, "OK", "ERROR"))</f>
        <v>N/A</v>
      </c>
      <c r="BP295" t="str">
        <f>IF(ISBLANK('A2a.  Modified URRT Worksheet 1'!$G$82)=TRUE, "N/A", IF(S295*(1+'A2a.  Modified URRT Worksheet 1'!$G$82)='A2. Rate Change &amp; Enrollment'!T295, "OK", "ERROR"))</f>
        <v>N/A</v>
      </c>
      <c r="BQ295" t="str">
        <f>IF(ISBLANK('A2a.  Modified URRT Worksheet 1'!$G$83)=TRUE, "N/A", IF(T295*(1+'A2a.  Modified URRT Worksheet 1'!$G$83)='A2. Rate Change &amp; Enrollment'!U295, "OK", "ERROR"))</f>
        <v>N/A</v>
      </c>
      <c r="BR295" t="str">
        <f>IF(ISBLANK('A2a.  Modified URRT Worksheet 1'!$G$84)=TRUE, "N/A", IF(U295*(1+'A2a.  Modified URRT Worksheet 1'!$G$84)='A2. Rate Change &amp; Enrollment'!V295, "OK", "ERROR"))</f>
        <v>N/A</v>
      </c>
      <c r="BS295" t="str">
        <f>IF(ISBLANK('A2a.  Modified URRT Worksheet 1'!$G$85)=TRUE, "N/A", IF(V295*(1+'A2a.  Modified URRT Worksheet 1'!$G$85)='A2. Rate Change &amp; Enrollment'!W295, "OK", "ERROR"))</f>
        <v>N/A</v>
      </c>
      <c r="BT295" t="str">
        <f>IF(ISBLANK('A2a.  Modified URRT Worksheet 1'!$G$86)=TRUE, "N/A", IF(W295*(1+'A2a.  Modified URRT Worksheet 1'!$G$86)='A2. Rate Change &amp; Enrollment'!X295, "OK", "ERROR"))</f>
        <v>N/A</v>
      </c>
      <c r="BU295" t="str">
        <f>IF(ISBLANK('A2a.  Modified URRT Worksheet 1'!$G$87)=TRUE, "N/A", IF(X295*(1+'A2a.  Modified URRT Worksheet 1'!$G$87)='A2. Rate Change &amp; Enrollment'!Y295, "OK", "ERROR"))</f>
        <v>N/A</v>
      </c>
      <c r="BV295" t="str">
        <f>IF(ISBLANK('A2a.  Modified URRT Worksheet 1'!$G$88)=TRUE, "N/A", IF(Y295*(1+'A2a.  Modified URRT Worksheet 1'!$G$88)='A2. Rate Change &amp; Enrollment'!Z295, "OK", "ERROR"))</f>
        <v>N/A</v>
      </c>
      <c r="BW295" t="str">
        <f t="shared" si="71"/>
        <v>OK</v>
      </c>
      <c r="BY295" s="412">
        <f t="shared" si="72"/>
        <v>0</v>
      </c>
    </row>
    <row r="296" spans="1:77" x14ac:dyDescent="0.35">
      <c r="A296" t="s">
        <v>595</v>
      </c>
      <c r="B296" s="98"/>
      <c r="C296" s="98"/>
      <c r="D296" s="98"/>
      <c r="E296" s="135"/>
      <c r="F296" s="135"/>
      <c r="G296" s="135"/>
      <c r="I296" s="135"/>
      <c r="J296" s="135"/>
      <c r="K296" s="135"/>
      <c r="M296" s="131"/>
      <c r="N296" s="131"/>
      <c r="O296" s="131"/>
      <c r="P296" s="131"/>
      <c r="Q296" s="131"/>
      <c r="R296" s="131"/>
      <c r="S296" s="131"/>
      <c r="T296" s="131"/>
      <c r="U296" s="131"/>
      <c r="V296" s="131"/>
      <c r="W296" s="131"/>
      <c r="X296" s="131"/>
      <c r="Y296" s="131"/>
      <c r="Z296" s="131"/>
      <c r="AB296" s="142" t="e">
        <f t="shared" si="62"/>
        <v>#DIV/0!</v>
      </c>
      <c r="AC296" s="142" t="e">
        <f t="shared" si="63"/>
        <v>#DIV/0!</v>
      </c>
      <c r="AD296" s="6"/>
      <c r="AE296" s="88" t="e">
        <f t="shared" si="64"/>
        <v>#DIV/0!</v>
      </c>
      <c r="AF296" s="142" t="e">
        <f t="shared" si="65"/>
        <v>#DIV/0!</v>
      </c>
      <c r="AH296" s="12" t="e">
        <f t="shared" si="73"/>
        <v>#DIV/0!</v>
      </c>
      <c r="AI296" s="12" t="e">
        <f t="shared" si="74"/>
        <v>#DIV/0!</v>
      </c>
      <c r="AK296" s="409"/>
      <c r="AL296" s="409"/>
      <c r="AM296" s="409"/>
      <c r="AO296" s="177"/>
      <c r="AP296" s="177"/>
      <c r="AQ296" s="177"/>
      <c r="AR296" s="139"/>
      <c r="AS296" s="139"/>
      <c r="AT296" s="139"/>
      <c r="AU296" s="177"/>
      <c r="AV296" s="177"/>
      <c r="AX296" s="411">
        <f t="shared" si="66"/>
        <v>0</v>
      </c>
      <c r="AY296" s="80" t="str">
        <f t="shared" si="67"/>
        <v>OK</v>
      </c>
      <c r="BA296" s="94"/>
      <c r="BB296" s="291"/>
      <c r="BC296" s="94"/>
      <c r="BD296" s="229"/>
      <c r="BE296" s="356"/>
      <c r="BG296" s="6">
        <f t="shared" si="68"/>
        <v>0</v>
      </c>
      <c r="BH296" s="186" t="str">
        <f t="shared" si="69"/>
        <v>N/A</v>
      </c>
      <c r="BI296" s="6" t="str">
        <f t="shared" si="75"/>
        <v>N/A</v>
      </c>
      <c r="BJ296" t="e">
        <f t="shared" si="70"/>
        <v>#DIV/0!</v>
      </c>
      <c r="BL296" t="str">
        <f>IF(ISBLANK('A2a.  Modified URRT Worksheet 1'!$G$78)=TRUE, "N/A", IF(O296*(1+'A2a.  Modified URRT Worksheet 1'!$G$78)='A2. Rate Change &amp; Enrollment'!P296, "OK", "ERROR"))</f>
        <v>N/A</v>
      </c>
      <c r="BM296" t="str">
        <f>IF(ISBLANK('A2a.  Modified URRT Worksheet 1'!$G$79)=TRUE, "N/A", IF(P296*(1+'A2a.  Modified URRT Worksheet 1'!$G$79)='A2. Rate Change &amp; Enrollment'!Q296, "OK", "ERROR"))</f>
        <v>N/A</v>
      </c>
      <c r="BN296" t="str">
        <f>IF(ISBLANK('A2a.  Modified URRT Worksheet 1'!$G$80)=TRUE, "N/A", IF(Q296*(1+'A2a.  Modified URRT Worksheet 1'!$G$80)='A2. Rate Change &amp; Enrollment'!R296, "OK", "ERROR"))</f>
        <v>N/A</v>
      </c>
      <c r="BO296" t="str">
        <f>IF(ISBLANK('A2a.  Modified URRT Worksheet 1'!$G$81)=TRUE, "N/A", IF(R296*(1+'A2a.  Modified URRT Worksheet 1'!$G$81)='A2. Rate Change &amp; Enrollment'!S296, "OK", "ERROR"))</f>
        <v>N/A</v>
      </c>
      <c r="BP296" t="str">
        <f>IF(ISBLANK('A2a.  Modified URRT Worksheet 1'!$G$82)=TRUE, "N/A", IF(S296*(1+'A2a.  Modified URRT Worksheet 1'!$G$82)='A2. Rate Change &amp; Enrollment'!T296, "OK", "ERROR"))</f>
        <v>N/A</v>
      </c>
      <c r="BQ296" t="str">
        <f>IF(ISBLANK('A2a.  Modified URRT Worksheet 1'!$G$83)=TRUE, "N/A", IF(T296*(1+'A2a.  Modified URRT Worksheet 1'!$G$83)='A2. Rate Change &amp; Enrollment'!U296, "OK", "ERROR"))</f>
        <v>N/A</v>
      </c>
      <c r="BR296" t="str">
        <f>IF(ISBLANK('A2a.  Modified URRT Worksheet 1'!$G$84)=TRUE, "N/A", IF(U296*(1+'A2a.  Modified URRT Worksheet 1'!$G$84)='A2. Rate Change &amp; Enrollment'!V296, "OK", "ERROR"))</f>
        <v>N/A</v>
      </c>
      <c r="BS296" t="str">
        <f>IF(ISBLANK('A2a.  Modified URRT Worksheet 1'!$G$85)=TRUE, "N/A", IF(V296*(1+'A2a.  Modified URRT Worksheet 1'!$G$85)='A2. Rate Change &amp; Enrollment'!W296, "OK", "ERROR"))</f>
        <v>N/A</v>
      </c>
      <c r="BT296" t="str">
        <f>IF(ISBLANK('A2a.  Modified URRT Worksheet 1'!$G$86)=TRUE, "N/A", IF(W296*(1+'A2a.  Modified URRT Worksheet 1'!$G$86)='A2. Rate Change &amp; Enrollment'!X296, "OK", "ERROR"))</f>
        <v>N/A</v>
      </c>
      <c r="BU296" t="str">
        <f>IF(ISBLANK('A2a.  Modified URRT Worksheet 1'!$G$87)=TRUE, "N/A", IF(X296*(1+'A2a.  Modified URRT Worksheet 1'!$G$87)='A2. Rate Change &amp; Enrollment'!Y296, "OK", "ERROR"))</f>
        <v>N/A</v>
      </c>
      <c r="BV296" t="str">
        <f>IF(ISBLANK('A2a.  Modified URRT Worksheet 1'!$G$88)=TRUE, "N/A", IF(Y296*(1+'A2a.  Modified URRT Worksheet 1'!$G$88)='A2. Rate Change &amp; Enrollment'!Z296, "OK", "ERROR"))</f>
        <v>N/A</v>
      </c>
      <c r="BW296" t="str">
        <f t="shared" si="71"/>
        <v>OK</v>
      </c>
      <c r="BY296" s="412">
        <f t="shared" si="72"/>
        <v>0</v>
      </c>
    </row>
    <row r="297" spans="1:77" x14ac:dyDescent="0.35">
      <c r="A297" t="s">
        <v>596</v>
      </c>
      <c r="B297" s="98"/>
      <c r="C297" s="98"/>
      <c r="D297" s="98"/>
      <c r="E297" s="135"/>
      <c r="F297" s="135"/>
      <c r="G297" s="135"/>
      <c r="I297" s="135"/>
      <c r="J297" s="135"/>
      <c r="K297" s="135"/>
      <c r="M297" s="131"/>
      <c r="N297" s="131"/>
      <c r="O297" s="131"/>
      <c r="P297" s="131"/>
      <c r="Q297" s="131"/>
      <c r="R297" s="131"/>
      <c r="S297" s="131"/>
      <c r="T297" s="131"/>
      <c r="U297" s="131"/>
      <c r="V297" s="131"/>
      <c r="W297" s="131"/>
      <c r="X297" s="131"/>
      <c r="Y297" s="131"/>
      <c r="Z297" s="131"/>
      <c r="AB297" s="142" t="e">
        <f t="shared" si="62"/>
        <v>#DIV/0!</v>
      </c>
      <c r="AC297" s="142" t="e">
        <f t="shared" si="63"/>
        <v>#DIV/0!</v>
      </c>
      <c r="AD297" s="6"/>
      <c r="AE297" s="88" t="e">
        <f t="shared" si="64"/>
        <v>#DIV/0!</v>
      </c>
      <c r="AF297" s="142" t="e">
        <f t="shared" si="65"/>
        <v>#DIV/0!</v>
      </c>
      <c r="AH297" s="12" t="e">
        <f t="shared" si="73"/>
        <v>#DIV/0!</v>
      </c>
      <c r="AI297" s="12" t="e">
        <f t="shared" si="74"/>
        <v>#DIV/0!</v>
      </c>
      <c r="AK297" s="409"/>
      <c r="AL297" s="409"/>
      <c r="AM297" s="409"/>
      <c r="AO297" s="177"/>
      <c r="AP297" s="177"/>
      <c r="AQ297" s="177"/>
      <c r="AR297" s="139"/>
      <c r="AS297" s="139"/>
      <c r="AT297" s="139"/>
      <c r="AU297" s="177"/>
      <c r="AV297" s="177"/>
      <c r="AX297" s="411">
        <f t="shared" si="66"/>
        <v>0</v>
      </c>
      <c r="AY297" s="80" t="str">
        <f t="shared" si="67"/>
        <v>OK</v>
      </c>
      <c r="BA297" s="94"/>
      <c r="BB297" s="291"/>
      <c r="BC297" s="94"/>
      <c r="BD297" s="229"/>
      <c r="BE297" s="356"/>
      <c r="BG297" s="6">
        <f t="shared" si="68"/>
        <v>0</v>
      </c>
      <c r="BH297" s="186" t="str">
        <f t="shared" si="69"/>
        <v>N/A</v>
      </c>
      <c r="BI297" s="6" t="str">
        <f t="shared" si="75"/>
        <v>N/A</v>
      </c>
      <c r="BJ297" t="e">
        <f t="shared" si="70"/>
        <v>#DIV/0!</v>
      </c>
      <c r="BL297" t="str">
        <f>IF(ISBLANK('A2a.  Modified URRT Worksheet 1'!$G$78)=TRUE, "N/A", IF(O297*(1+'A2a.  Modified URRT Worksheet 1'!$G$78)='A2. Rate Change &amp; Enrollment'!P297, "OK", "ERROR"))</f>
        <v>N/A</v>
      </c>
      <c r="BM297" t="str">
        <f>IF(ISBLANK('A2a.  Modified URRT Worksheet 1'!$G$79)=TRUE, "N/A", IF(P297*(1+'A2a.  Modified URRT Worksheet 1'!$G$79)='A2. Rate Change &amp; Enrollment'!Q297, "OK", "ERROR"))</f>
        <v>N/A</v>
      </c>
      <c r="BN297" t="str">
        <f>IF(ISBLANK('A2a.  Modified URRT Worksheet 1'!$G$80)=TRUE, "N/A", IF(Q297*(1+'A2a.  Modified URRT Worksheet 1'!$G$80)='A2. Rate Change &amp; Enrollment'!R297, "OK", "ERROR"))</f>
        <v>N/A</v>
      </c>
      <c r="BO297" t="str">
        <f>IF(ISBLANK('A2a.  Modified URRT Worksheet 1'!$G$81)=TRUE, "N/A", IF(R297*(1+'A2a.  Modified URRT Worksheet 1'!$G$81)='A2. Rate Change &amp; Enrollment'!S297, "OK", "ERROR"))</f>
        <v>N/A</v>
      </c>
      <c r="BP297" t="str">
        <f>IF(ISBLANK('A2a.  Modified URRT Worksheet 1'!$G$82)=TRUE, "N/A", IF(S297*(1+'A2a.  Modified URRT Worksheet 1'!$G$82)='A2. Rate Change &amp; Enrollment'!T297, "OK", "ERROR"))</f>
        <v>N/A</v>
      </c>
      <c r="BQ297" t="str">
        <f>IF(ISBLANK('A2a.  Modified URRT Worksheet 1'!$G$83)=TRUE, "N/A", IF(T297*(1+'A2a.  Modified URRT Worksheet 1'!$G$83)='A2. Rate Change &amp; Enrollment'!U297, "OK", "ERROR"))</f>
        <v>N/A</v>
      </c>
      <c r="BR297" t="str">
        <f>IF(ISBLANK('A2a.  Modified URRT Worksheet 1'!$G$84)=TRUE, "N/A", IF(U297*(1+'A2a.  Modified URRT Worksheet 1'!$G$84)='A2. Rate Change &amp; Enrollment'!V297, "OK", "ERROR"))</f>
        <v>N/A</v>
      </c>
      <c r="BS297" t="str">
        <f>IF(ISBLANK('A2a.  Modified URRT Worksheet 1'!$G$85)=TRUE, "N/A", IF(V297*(1+'A2a.  Modified URRT Worksheet 1'!$G$85)='A2. Rate Change &amp; Enrollment'!W297, "OK", "ERROR"))</f>
        <v>N/A</v>
      </c>
      <c r="BT297" t="str">
        <f>IF(ISBLANK('A2a.  Modified URRT Worksheet 1'!$G$86)=TRUE, "N/A", IF(W297*(1+'A2a.  Modified URRT Worksheet 1'!$G$86)='A2. Rate Change &amp; Enrollment'!X297, "OK", "ERROR"))</f>
        <v>N/A</v>
      </c>
      <c r="BU297" t="str">
        <f>IF(ISBLANK('A2a.  Modified URRT Worksheet 1'!$G$87)=TRUE, "N/A", IF(X297*(1+'A2a.  Modified URRT Worksheet 1'!$G$87)='A2. Rate Change &amp; Enrollment'!Y297, "OK", "ERROR"))</f>
        <v>N/A</v>
      </c>
      <c r="BV297" t="str">
        <f>IF(ISBLANK('A2a.  Modified URRT Worksheet 1'!$G$88)=TRUE, "N/A", IF(Y297*(1+'A2a.  Modified URRT Worksheet 1'!$G$88)='A2. Rate Change &amp; Enrollment'!Z297, "OK", "ERROR"))</f>
        <v>N/A</v>
      </c>
      <c r="BW297" t="str">
        <f t="shared" si="71"/>
        <v>OK</v>
      </c>
      <c r="BY297" s="412">
        <f t="shared" si="72"/>
        <v>0</v>
      </c>
    </row>
    <row r="298" spans="1:77" x14ac:dyDescent="0.35">
      <c r="A298" t="s">
        <v>597</v>
      </c>
      <c r="B298" s="98"/>
      <c r="C298" s="98"/>
      <c r="D298" s="98"/>
      <c r="E298" s="135"/>
      <c r="F298" s="135"/>
      <c r="G298" s="135"/>
      <c r="I298" s="135"/>
      <c r="J298" s="135"/>
      <c r="K298" s="135"/>
      <c r="M298" s="131"/>
      <c r="N298" s="131"/>
      <c r="O298" s="131"/>
      <c r="P298" s="131"/>
      <c r="Q298" s="131"/>
      <c r="R298" s="131"/>
      <c r="S298" s="131"/>
      <c r="T298" s="131"/>
      <c r="U298" s="131"/>
      <c r="V298" s="131"/>
      <c r="W298" s="131"/>
      <c r="X298" s="131"/>
      <c r="Y298" s="131"/>
      <c r="Z298" s="131"/>
      <c r="AB298" s="142" t="e">
        <f t="shared" si="62"/>
        <v>#DIV/0!</v>
      </c>
      <c r="AC298" s="142" t="e">
        <f t="shared" si="63"/>
        <v>#DIV/0!</v>
      </c>
      <c r="AD298" s="6"/>
      <c r="AE298" s="88" t="e">
        <f t="shared" si="64"/>
        <v>#DIV/0!</v>
      </c>
      <c r="AF298" s="142" t="e">
        <f t="shared" si="65"/>
        <v>#DIV/0!</v>
      </c>
      <c r="AH298" s="12" t="e">
        <f t="shared" si="73"/>
        <v>#DIV/0!</v>
      </c>
      <c r="AI298" s="12" t="e">
        <f t="shared" si="74"/>
        <v>#DIV/0!</v>
      </c>
      <c r="AK298" s="409"/>
      <c r="AL298" s="409"/>
      <c r="AM298" s="409"/>
      <c r="AO298" s="177"/>
      <c r="AP298" s="177"/>
      <c r="AQ298" s="177"/>
      <c r="AR298" s="139"/>
      <c r="AS298" s="139"/>
      <c r="AT298" s="139"/>
      <c r="AU298" s="177"/>
      <c r="AV298" s="177"/>
      <c r="AX298" s="411">
        <f t="shared" si="66"/>
        <v>0</v>
      </c>
      <c r="AY298" s="80" t="str">
        <f t="shared" si="67"/>
        <v>OK</v>
      </c>
      <c r="BA298" s="94"/>
      <c r="BB298" s="291"/>
      <c r="BC298" s="94"/>
      <c r="BD298" s="229"/>
      <c r="BE298" s="356"/>
      <c r="BG298" s="6">
        <f t="shared" si="68"/>
        <v>0</v>
      </c>
      <c r="BH298" s="186" t="str">
        <f t="shared" si="69"/>
        <v>N/A</v>
      </c>
      <c r="BI298" s="6" t="str">
        <f t="shared" si="75"/>
        <v>N/A</v>
      </c>
      <c r="BJ298" t="e">
        <f t="shared" si="70"/>
        <v>#DIV/0!</v>
      </c>
      <c r="BL298" t="str">
        <f>IF(ISBLANK('A2a.  Modified URRT Worksheet 1'!$G$78)=TRUE, "N/A", IF(O298*(1+'A2a.  Modified URRT Worksheet 1'!$G$78)='A2. Rate Change &amp; Enrollment'!P298, "OK", "ERROR"))</f>
        <v>N/A</v>
      </c>
      <c r="BM298" t="str">
        <f>IF(ISBLANK('A2a.  Modified URRT Worksheet 1'!$G$79)=TRUE, "N/A", IF(P298*(1+'A2a.  Modified URRT Worksheet 1'!$G$79)='A2. Rate Change &amp; Enrollment'!Q298, "OK", "ERROR"))</f>
        <v>N/A</v>
      </c>
      <c r="BN298" t="str">
        <f>IF(ISBLANK('A2a.  Modified URRT Worksheet 1'!$G$80)=TRUE, "N/A", IF(Q298*(1+'A2a.  Modified URRT Worksheet 1'!$G$80)='A2. Rate Change &amp; Enrollment'!R298, "OK", "ERROR"))</f>
        <v>N/A</v>
      </c>
      <c r="BO298" t="str">
        <f>IF(ISBLANK('A2a.  Modified URRT Worksheet 1'!$G$81)=TRUE, "N/A", IF(R298*(1+'A2a.  Modified URRT Worksheet 1'!$G$81)='A2. Rate Change &amp; Enrollment'!S298, "OK", "ERROR"))</f>
        <v>N/A</v>
      </c>
      <c r="BP298" t="str">
        <f>IF(ISBLANK('A2a.  Modified URRT Worksheet 1'!$G$82)=TRUE, "N/A", IF(S298*(1+'A2a.  Modified URRT Worksheet 1'!$G$82)='A2. Rate Change &amp; Enrollment'!T298, "OK", "ERROR"))</f>
        <v>N/A</v>
      </c>
      <c r="BQ298" t="str">
        <f>IF(ISBLANK('A2a.  Modified URRT Worksheet 1'!$G$83)=TRUE, "N/A", IF(T298*(1+'A2a.  Modified URRT Worksheet 1'!$G$83)='A2. Rate Change &amp; Enrollment'!U298, "OK", "ERROR"))</f>
        <v>N/A</v>
      </c>
      <c r="BR298" t="str">
        <f>IF(ISBLANK('A2a.  Modified URRT Worksheet 1'!$G$84)=TRUE, "N/A", IF(U298*(1+'A2a.  Modified URRT Worksheet 1'!$G$84)='A2. Rate Change &amp; Enrollment'!V298, "OK", "ERROR"))</f>
        <v>N/A</v>
      </c>
      <c r="BS298" t="str">
        <f>IF(ISBLANK('A2a.  Modified URRT Worksheet 1'!$G$85)=TRUE, "N/A", IF(V298*(1+'A2a.  Modified URRT Worksheet 1'!$G$85)='A2. Rate Change &amp; Enrollment'!W298, "OK", "ERROR"))</f>
        <v>N/A</v>
      </c>
      <c r="BT298" t="str">
        <f>IF(ISBLANK('A2a.  Modified URRT Worksheet 1'!$G$86)=TRUE, "N/A", IF(W298*(1+'A2a.  Modified URRT Worksheet 1'!$G$86)='A2. Rate Change &amp; Enrollment'!X298, "OK", "ERROR"))</f>
        <v>N/A</v>
      </c>
      <c r="BU298" t="str">
        <f>IF(ISBLANK('A2a.  Modified URRT Worksheet 1'!$G$87)=TRUE, "N/A", IF(X298*(1+'A2a.  Modified URRT Worksheet 1'!$G$87)='A2. Rate Change &amp; Enrollment'!Y298, "OK", "ERROR"))</f>
        <v>N/A</v>
      </c>
      <c r="BV298" t="str">
        <f>IF(ISBLANK('A2a.  Modified URRT Worksheet 1'!$G$88)=TRUE, "N/A", IF(Y298*(1+'A2a.  Modified URRT Worksheet 1'!$G$88)='A2. Rate Change &amp; Enrollment'!Z298, "OK", "ERROR"))</f>
        <v>N/A</v>
      </c>
      <c r="BW298" t="str">
        <f t="shared" si="71"/>
        <v>OK</v>
      </c>
      <c r="BY298" s="412">
        <f t="shared" si="72"/>
        <v>0</v>
      </c>
    </row>
    <row r="299" spans="1:77" x14ac:dyDescent="0.35">
      <c r="A299" t="s">
        <v>598</v>
      </c>
      <c r="B299" s="98"/>
      <c r="C299" s="98"/>
      <c r="D299" s="98"/>
      <c r="E299" s="135"/>
      <c r="F299" s="135"/>
      <c r="G299" s="135"/>
      <c r="I299" s="135"/>
      <c r="J299" s="135"/>
      <c r="K299" s="135"/>
      <c r="M299" s="131"/>
      <c r="N299" s="131"/>
      <c r="O299" s="131"/>
      <c r="P299" s="131"/>
      <c r="Q299" s="131"/>
      <c r="R299" s="131"/>
      <c r="S299" s="131"/>
      <c r="T299" s="131"/>
      <c r="U299" s="131"/>
      <c r="V299" s="131"/>
      <c r="W299" s="131"/>
      <c r="X299" s="131"/>
      <c r="Y299" s="131"/>
      <c r="Z299" s="131"/>
      <c r="AB299" s="142" t="e">
        <f t="shared" si="62"/>
        <v>#DIV/0!</v>
      </c>
      <c r="AC299" s="142" t="e">
        <f t="shared" si="63"/>
        <v>#DIV/0!</v>
      </c>
      <c r="AD299" s="6"/>
      <c r="AE299" s="88" t="e">
        <f t="shared" si="64"/>
        <v>#DIV/0!</v>
      </c>
      <c r="AF299" s="142" t="e">
        <f t="shared" si="65"/>
        <v>#DIV/0!</v>
      </c>
      <c r="AH299" s="12" t="e">
        <f t="shared" si="73"/>
        <v>#DIV/0!</v>
      </c>
      <c r="AI299" s="12" t="e">
        <f t="shared" si="74"/>
        <v>#DIV/0!</v>
      </c>
      <c r="AK299" s="409"/>
      <c r="AL299" s="409"/>
      <c r="AM299" s="409"/>
      <c r="AO299" s="177"/>
      <c r="AP299" s="177"/>
      <c r="AQ299" s="177"/>
      <c r="AR299" s="139"/>
      <c r="AS299" s="139"/>
      <c r="AT299" s="139"/>
      <c r="AU299" s="177"/>
      <c r="AV299" s="177"/>
      <c r="AX299" s="411">
        <f t="shared" si="66"/>
        <v>0</v>
      </c>
      <c r="AY299" s="80" t="str">
        <f t="shared" si="67"/>
        <v>OK</v>
      </c>
      <c r="BA299" s="94"/>
      <c r="BB299" s="291"/>
      <c r="BC299" s="94"/>
      <c r="BD299" s="229"/>
      <c r="BE299" s="356"/>
      <c r="BG299" s="6">
        <f t="shared" si="68"/>
        <v>0</v>
      </c>
      <c r="BH299" s="186" t="str">
        <f t="shared" si="69"/>
        <v>N/A</v>
      </c>
      <c r="BI299" s="6" t="str">
        <f t="shared" si="75"/>
        <v>N/A</v>
      </c>
      <c r="BJ299" t="e">
        <f t="shared" si="70"/>
        <v>#DIV/0!</v>
      </c>
      <c r="BL299" t="str">
        <f>IF(ISBLANK('A2a.  Modified URRT Worksheet 1'!$G$78)=TRUE, "N/A", IF(O299*(1+'A2a.  Modified URRT Worksheet 1'!$G$78)='A2. Rate Change &amp; Enrollment'!P299, "OK", "ERROR"))</f>
        <v>N/A</v>
      </c>
      <c r="BM299" t="str">
        <f>IF(ISBLANK('A2a.  Modified URRT Worksheet 1'!$G$79)=TRUE, "N/A", IF(P299*(1+'A2a.  Modified URRT Worksheet 1'!$G$79)='A2. Rate Change &amp; Enrollment'!Q299, "OK", "ERROR"))</f>
        <v>N/A</v>
      </c>
      <c r="BN299" t="str">
        <f>IF(ISBLANK('A2a.  Modified URRT Worksheet 1'!$G$80)=TRUE, "N/A", IF(Q299*(1+'A2a.  Modified URRT Worksheet 1'!$G$80)='A2. Rate Change &amp; Enrollment'!R299, "OK", "ERROR"))</f>
        <v>N/A</v>
      </c>
      <c r="BO299" t="str">
        <f>IF(ISBLANK('A2a.  Modified URRT Worksheet 1'!$G$81)=TRUE, "N/A", IF(R299*(1+'A2a.  Modified URRT Worksheet 1'!$G$81)='A2. Rate Change &amp; Enrollment'!S299, "OK", "ERROR"))</f>
        <v>N/A</v>
      </c>
      <c r="BP299" t="str">
        <f>IF(ISBLANK('A2a.  Modified URRT Worksheet 1'!$G$82)=TRUE, "N/A", IF(S299*(1+'A2a.  Modified URRT Worksheet 1'!$G$82)='A2. Rate Change &amp; Enrollment'!T299, "OK", "ERROR"))</f>
        <v>N/A</v>
      </c>
      <c r="BQ299" t="str">
        <f>IF(ISBLANK('A2a.  Modified URRT Worksheet 1'!$G$83)=TRUE, "N/A", IF(T299*(1+'A2a.  Modified URRT Worksheet 1'!$G$83)='A2. Rate Change &amp; Enrollment'!U299, "OK", "ERROR"))</f>
        <v>N/A</v>
      </c>
      <c r="BR299" t="str">
        <f>IF(ISBLANK('A2a.  Modified URRT Worksheet 1'!$G$84)=TRUE, "N/A", IF(U299*(1+'A2a.  Modified URRT Worksheet 1'!$G$84)='A2. Rate Change &amp; Enrollment'!V299, "OK", "ERROR"))</f>
        <v>N/A</v>
      </c>
      <c r="BS299" t="str">
        <f>IF(ISBLANK('A2a.  Modified URRT Worksheet 1'!$G$85)=TRUE, "N/A", IF(V299*(1+'A2a.  Modified URRT Worksheet 1'!$G$85)='A2. Rate Change &amp; Enrollment'!W299, "OK", "ERROR"))</f>
        <v>N/A</v>
      </c>
      <c r="BT299" t="str">
        <f>IF(ISBLANK('A2a.  Modified URRT Worksheet 1'!$G$86)=TRUE, "N/A", IF(W299*(1+'A2a.  Modified URRT Worksheet 1'!$G$86)='A2. Rate Change &amp; Enrollment'!X299, "OK", "ERROR"))</f>
        <v>N/A</v>
      </c>
      <c r="BU299" t="str">
        <f>IF(ISBLANK('A2a.  Modified URRT Worksheet 1'!$G$87)=TRUE, "N/A", IF(X299*(1+'A2a.  Modified URRT Worksheet 1'!$G$87)='A2. Rate Change &amp; Enrollment'!Y299, "OK", "ERROR"))</f>
        <v>N/A</v>
      </c>
      <c r="BV299" t="str">
        <f>IF(ISBLANK('A2a.  Modified URRT Worksheet 1'!$G$88)=TRUE, "N/A", IF(Y299*(1+'A2a.  Modified URRT Worksheet 1'!$G$88)='A2. Rate Change &amp; Enrollment'!Z299, "OK", "ERROR"))</f>
        <v>N/A</v>
      </c>
      <c r="BW299" t="str">
        <f t="shared" si="71"/>
        <v>OK</v>
      </c>
      <c r="BY299" s="412">
        <f t="shared" si="72"/>
        <v>0</v>
      </c>
    </row>
    <row r="300" spans="1:77" x14ac:dyDescent="0.35">
      <c r="A300" t="s">
        <v>599</v>
      </c>
      <c r="B300" s="98"/>
      <c r="C300" s="98"/>
      <c r="D300" s="98"/>
      <c r="E300" s="135"/>
      <c r="F300" s="135"/>
      <c r="G300" s="135"/>
      <c r="I300" s="135"/>
      <c r="J300" s="135"/>
      <c r="K300" s="135"/>
      <c r="M300" s="131"/>
      <c r="N300" s="131"/>
      <c r="O300" s="131"/>
      <c r="P300" s="131"/>
      <c r="Q300" s="131"/>
      <c r="R300" s="131"/>
      <c r="S300" s="131"/>
      <c r="T300" s="131"/>
      <c r="U300" s="131"/>
      <c r="V300" s="131"/>
      <c r="W300" s="131"/>
      <c r="X300" s="131"/>
      <c r="Y300" s="131"/>
      <c r="Z300" s="131"/>
      <c r="AB300" s="142" t="e">
        <f t="shared" si="62"/>
        <v>#DIV/0!</v>
      </c>
      <c r="AC300" s="142" t="e">
        <f t="shared" si="63"/>
        <v>#DIV/0!</v>
      </c>
      <c r="AD300" s="6"/>
      <c r="AE300" s="88" t="e">
        <f t="shared" si="64"/>
        <v>#DIV/0!</v>
      </c>
      <c r="AF300" s="142" t="e">
        <f t="shared" si="65"/>
        <v>#DIV/0!</v>
      </c>
      <c r="AH300" s="12" t="e">
        <f t="shared" si="73"/>
        <v>#DIV/0!</v>
      </c>
      <c r="AI300" s="12" t="e">
        <f t="shared" si="74"/>
        <v>#DIV/0!</v>
      </c>
      <c r="AK300" s="409"/>
      <c r="AL300" s="409"/>
      <c r="AM300" s="409"/>
      <c r="AO300" s="177"/>
      <c r="AP300" s="177"/>
      <c r="AQ300" s="177"/>
      <c r="AR300" s="139"/>
      <c r="AS300" s="139"/>
      <c r="AT300" s="139"/>
      <c r="AU300" s="177"/>
      <c r="AV300" s="177"/>
      <c r="AX300" s="411">
        <f t="shared" si="66"/>
        <v>0</v>
      </c>
      <c r="AY300" s="80" t="str">
        <f t="shared" si="67"/>
        <v>OK</v>
      </c>
      <c r="BA300" s="94"/>
      <c r="BB300" s="291"/>
      <c r="BC300" s="94"/>
      <c r="BD300" s="229"/>
      <c r="BE300" s="356"/>
      <c r="BG300" s="6">
        <f t="shared" si="68"/>
        <v>0</v>
      </c>
      <c r="BH300" s="186" t="str">
        <f t="shared" si="69"/>
        <v>N/A</v>
      </c>
      <c r="BI300" s="6" t="str">
        <f t="shared" si="75"/>
        <v>N/A</v>
      </c>
      <c r="BJ300" t="e">
        <f t="shared" si="70"/>
        <v>#DIV/0!</v>
      </c>
      <c r="BL300" t="str">
        <f>IF(ISBLANK('A2a.  Modified URRT Worksheet 1'!$G$78)=TRUE, "N/A", IF(O300*(1+'A2a.  Modified URRT Worksheet 1'!$G$78)='A2. Rate Change &amp; Enrollment'!P300, "OK", "ERROR"))</f>
        <v>N/A</v>
      </c>
      <c r="BM300" t="str">
        <f>IF(ISBLANK('A2a.  Modified URRT Worksheet 1'!$G$79)=TRUE, "N/A", IF(P300*(1+'A2a.  Modified URRT Worksheet 1'!$G$79)='A2. Rate Change &amp; Enrollment'!Q300, "OK", "ERROR"))</f>
        <v>N/A</v>
      </c>
      <c r="BN300" t="str">
        <f>IF(ISBLANK('A2a.  Modified URRT Worksheet 1'!$G$80)=TRUE, "N/A", IF(Q300*(1+'A2a.  Modified URRT Worksheet 1'!$G$80)='A2. Rate Change &amp; Enrollment'!R300, "OK", "ERROR"))</f>
        <v>N/A</v>
      </c>
      <c r="BO300" t="str">
        <f>IF(ISBLANK('A2a.  Modified URRT Worksheet 1'!$G$81)=TRUE, "N/A", IF(R300*(1+'A2a.  Modified URRT Worksheet 1'!$G$81)='A2. Rate Change &amp; Enrollment'!S300, "OK", "ERROR"))</f>
        <v>N/A</v>
      </c>
      <c r="BP300" t="str">
        <f>IF(ISBLANK('A2a.  Modified URRT Worksheet 1'!$G$82)=TRUE, "N/A", IF(S300*(1+'A2a.  Modified URRT Worksheet 1'!$G$82)='A2. Rate Change &amp; Enrollment'!T300, "OK", "ERROR"))</f>
        <v>N/A</v>
      </c>
      <c r="BQ300" t="str">
        <f>IF(ISBLANK('A2a.  Modified URRT Worksheet 1'!$G$83)=TRUE, "N/A", IF(T300*(1+'A2a.  Modified URRT Worksheet 1'!$G$83)='A2. Rate Change &amp; Enrollment'!U300, "OK", "ERROR"))</f>
        <v>N/A</v>
      </c>
      <c r="BR300" t="str">
        <f>IF(ISBLANK('A2a.  Modified URRT Worksheet 1'!$G$84)=TRUE, "N/A", IF(U300*(1+'A2a.  Modified URRT Worksheet 1'!$G$84)='A2. Rate Change &amp; Enrollment'!V300, "OK", "ERROR"))</f>
        <v>N/A</v>
      </c>
      <c r="BS300" t="str">
        <f>IF(ISBLANK('A2a.  Modified URRT Worksheet 1'!$G$85)=TRUE, "N/A", IF(V300*(1+'A2a.  Modified URRT Worksheet 1'!$G$85)='A2. Rate Change &amp; Enrollment'!W300, "OK", "ERROR"))</f>
        <v>N/A</v>
      </c>
      <c r="BT300" t="str">
        <f>IF(ISBLANK('A2a.  Modified URRT Worksheet 1'!$G$86)=TRUE, "N/A", IF(W300*(1+'A2a.  Modified URRT Worksheet 1'!$G$86)='A2. Rate Change &amp; Enrollment'!X300, "OK", "ERROR"))</f>
        <v>N/A</v>
      </c>
      <c r="BU300" t="str">
        <f>IF(ISBLANK('A2a.  Modified URRT Worksheet 1'!$G$87)=TRUE, "N/A", IF(X300*(1+'A2a.  Modified URRT Worksheet 1'!$G$87)='A2. Rate Change &amp; Enrollment'!Y300, "OK", "ERROR"))</f>
        <v>N/A</v>
      </c>
      <c r="BV300" t="str">
        <f>IF(ISBLANK('A2a.  Modified URRT Worksheet 1'!$G$88)=TRUE, "N/A", IF(Y300*(1+'A2a.  Modified URRT Worksheet 1'!$G$88)='A2. Rate Change &amp; Enrollment'!Z300, "OK", "ERROR"))</f>
        <v>N/A</v>
      </c>
      <c r="BW300" t="str">
        <f t="shared" si="71"/>
        <v>OK</v>
      </c>
      <c r="BY300" s="412">
        <f t="shared" si="72"/>
        <v>0</v>
      </c>
    </row>
    <row r="301" spans="1:77" x14ac:dyDescent="0.35">
      <c r="A301" t="s">
        <v>600</v>
      </c>
      <c r="B301" s="98"/>
      <c r="C301" s="98"/>
      <c r="D301" s="98"/>
      <c r="E301" s="135"/>
      <c r="F301" s="135"/>
      <c r="G301" s="135"/>
      <c r="I301" s="135"/>
      <c r="J301" s="135"/>
      <c r="K301" s="135"/>
      <c r="M301" s="131"/>
      <c r="N301" s="131"/>
      <c r="O301" s="131"/>
      <c r="P301" s="131"/>
      <c r="Q301" s="131"/>
      <c r="R301" s="131"/>
      <c r="S301" s="131"/>
      <c r="T301" s="131"/>
      <c r="U301" s="131"/>
      <c r="V301" s="131"/>
      <c r="W301" s="131"/>
      <c r="X301" s="131"/>
      <c r="Y301" s="131"/>
      <c r="Z301" s="131"/>
      <c r="AB301" s="142" t="e">
        <f t="shared" si="62"/>
        <v>#DIV/0!</v>
      </c>
      <c r="AC301" s="142" t="e">
        <f t="shared" si="63"/>
        <v>#DIV/0!</v>
      </c>
      <c r="AD301" s="6"/>
      <c r="AE301" s="88" t="e">
        <f t="shared" si="64"/>
        <v>#DIV/0!</v>
      </c>
      <c r="AF301" s="142" t="e">
        <f t="shared" si="65"/>
        <v>#DIV/0!</v>
      </c>
      <c r="AH301" s="12" t="e">
        <f t="shared" si="73"/>
        <v>#DIV/0!</v>
      </c>
      <c r="AI301" s="12" t="e">
        <f t="shared" si="74"/>
        <v>#DIV/0!</v>
      </c>
      <c r="AK301" s="409"/>
      <c r="AL301" s="409"/>
      <c r="AM301" s="409"/>
      <c r="AO301" s="177"/>
      <c r="AP301" s="177"/>
      <c r="AQ301" s="177"/>
      <c r="AR301" s="139"/>
      <c r="AS301" s="139"/>
      <c r="AT301" s="139"/>
      <c r="AU301" s="177"/>
      <c r="AV301" s="177"/>
      <c r="AX301" s="411">
        <f t="shared" si="66"/>
        <v>0</v>
      </c>
      <c r="AY301" s="80" t="str">
        <f t="shared" si="67"/>
        <v>OK</v>
      </c>
      <c r="BA301" s="94"/>
      <c r="BB301" s="291"/>
      <c r="BC301" s="94"/>
      <c r="BD301" s="229"/>
      <c r="BE301" s="356"/>
      <c r="BG301" s="6">
        <f t="shared" si="68"/>
        <v>0</v>
      </c>
      <c r="BH301" s="186" t="str">
        <f t="shared" si="69"/>
        <v>N/A</v>
      </c>
      <c r="BI301" s="6" t="str">
        <f t="shared" si="75"/>
        <v>N/A</v>
      </c>
      <c r="BJ301" t="e">
        <f t="shared" si="70"/>
        <v>#DIV/0!</v>
      </c>
      <c r="BL301" t="str">
        <f>IF(ISBLANK('A2a.  Modified URRT Worksheet 1'!$G$78)=TRUE, "N/A", IF(O301*(1+'A2a.  Modified URRT Worksheet 1'!$G$78)='A2. Rate Change &amp; Enrollment'!P301, "OK", "ERROR"))</f>
        <v>N/A</v>
      </c>
      <c r="BM301" t="str">
        <f>IF(ISBLANK('A2a.  Modified URRT Worksheet 1'!$G$79)=TRUE, "N/A", IF(P301*(1+'A2a.  Modified URRT Worksheet 1'!$G$79)='A2. Rate Change &amp; Enrollment'!Q301, "OK", "ERROR"))</f>
        <v>N/A</v>
      </c>
      <c r="BN301" t="str">
        <f>IF(ISBLANK('A2a.  Modified URRT Worksheet 1'!$G$80)=TRUE, "N/A", IF(Q301*(1+'A2a.  Modified URRT Worksheet 1'!$G$80)='A2. Rate Change &amp; Enrollment'!R301, "OK", "ERROR"))</f>
        <v>N/A</v>
      </c>
      <c r="BO301" t="str">
        <f>IF(ISBLANK('A2a.  Modified URRT Worksheet 1'!$G$81)=TRUE, "N/A", IF(R301*(1+'A2a.  Modified URRT Worksheet 1'!$G$81)='A2. Rate Change &amp; Enrollment'!S301, "OK", "ERROR"))</f>
        <v>N/A</v>
      </c>
      <c r="BP301" t="str">
        <f>IF(ISBLANK('A2a.  Modified URRT Worksheet 1'!$G$82)=TRUE, "N/A", IF(S301*(1+'A2a.  Modified URRT Worksheet 1'!$G$82)='A2. Rate Change &amp; Enrollment'!T301, "OK", "ERROR"))</f>
        <v>N/A</v>
      </c>
      <c r="BQ301" t="str">
        <f>IF(ISBLANK('A2a.  Modified URRT Worksheet 1'!$G$83)=TRUE, "N/A", IF(T301*(1+'A2a.  Modified URRT Worksheet 1'!$G$83)='A2. Rate Change &amp; Enrollment'!U301, "OK", "ERROR"))</f>
        <v>N/A</v>
      </c>
      <c r="BR301" t="str">
        <f>IF(ISBLANK('A2a.  Modified URRT Worksheet 1'!$G$84)=TRUE, "N/A", IF(U301*(1+'A2a.  Modified URRT Worksheet 1'!$G$84)='A2. Rate Change &amp; Enrollment'!V301, "OK", "ERROR"))</f>
        <v>N/A</v>
      </c>
      <c r="BS301" t="str">
        <f>IF(ISBLANK('A2a.  Modified URRT Worksheet 1'!$G$85)=TRUE, "N/A", IF(V301*(1+'A2a.  Modified URRT Worksheet 1'!$G$85)='A2. Rate Change &amp; Enrollment'!W301, "OK", "ERROR"))</f>
        <v>N/A</v>
      </c>
      <c r="BT301" t="str">
        <f>IF(ISBLANK('A2a.  Modified URRT Worksheet 1'!$G$86)=TRUE, "N/A", IF(W301*(1+'A2a.  Modified URRT Worksheet 1'!$G$86)='A2. Rate Change &amp; Enrollment'!X301, "OK", "ERROR"))</f>
        <v>N/A</v>
      </c>
      <c r="BU301" t="str">
        <f>IF(ISBLANK('A2a.  Modified URRT Worksheet 1'!$G$87)=TRUE, "N/A", IF(X301*(1+'A2a.  Modified URRT Worksheet 1'!$G$87)='A2. Rate Change &amp; Enrollment'!Y301, "OK", "ERROR"))</f>
        <v>N/A</v>
      </c>
      <c r="BV301" t="str">
        <f>IF(ISBLANK('A2a.  Modified URRT Worksheet 1'!$G$88)=TRUE, "N/A", IF(Y301*(1+'A2a.  Modified URRT Worksheet 1'!$G$88)='A2. Rate Change &amp; Enrollment'!Z301, "OK", "ERROR"))</f>
        <v>N/A</v>
      </c>
      <c r="BW301" t="str">
        <f t="shared" si="71"/>
        <v>OK</v>
      </c>
      <c r="BY301" s="412">
        <f t="shared" si="72"/>
        <v>0</v>
      </c>
    </row>
    <row r="302" spans="1:77" x14ac:dyDescent="0.35">
      <c r="A302" t="s">
        <v>601</v>
      </c>
      <c r="B302" s="98"/>
      <c r="C302" s="98"/>
      <c r="D302" s="98"/>
      <c r="E302" s="135"/>
      <c r="F302" s="135"/>
      <c r="G302" s="135"/>
      <c r="I302" s="135"/>
      <c r="J302" s="135"/>
      <c r="K302" s="135"/>
      <c r="M302" s="131"/>
      <c r="N302" s="131"/>
      <c r="O302" s="131"/>
      <c r="P302" s="131"/>
      <c r="Q302" s="131"/>
      <c r="R302" s="131"/>
      <c r="S302" s="131"/>
      <c r="T302" s="131"/>
      <c r="U302" s="131"/>
      <c r="V302" s="131"/>
      <c r="W302" s="131"/>
      <c r="X302" s="131"/>
      <c r="Y302" s="131"/>
      <c r="Z302" s="131"/>
      <c r="AB302" s="142" t="e">
        <f t="shared" si="62"/>
        <v>#DIV/0!</v>
      </c>
      <c r="AC302" s="142" t="e">
        <f t="shared" si="63"/>
        <v>#DIV/0!</v>
      </c>
      <c r="AD302" s="6"/>
      <c r="AE302" s="88" t="e">
        <f t="shared" si="64"/>
        <v>#DIV/0!</v>
      </c>
      <c r="AF302" s="142" t="e">
        <f t="shared" si="65"/>
        <v>#DIV/0!</v>
      </c>
      <c r="AH302" s="12" t="e">
        <f t="shared" si="73"/>
        <v>#DIV/0!</v>
      </c>
      <c r="AI302" s="12" t="e">
        <f t="shared" si="74"/>
        <v>#DIV/0!</v>
      </c>
      <c r="AK302" s="409"/>
      <c r="AL302" s="409"/>
      <c r="AM302" s="409"/>
      <c r="AO302" s="177"/>
      <c r="AP302" s="177"/>
      <c r="AQ302" s="177"/>
      <c r="AR302" s="139"/>
      <c r="AS302" s="139"/>
      <c r="AT302" s="139"/>
      <c r="AU302" s="177"/>
      <c r="AV302" s="177"/>
      <c r="AX302" s="411">
        <f t="shared" si="66"/>
        <v>0</v>
      </c>
      <c r="AY302" s="80" t="str">
        <f t="shared" si="67"/>
        <v>OK</v>
      </c>
      <c r="BA302" s="94"/>
      <c r="BB302" s="291"/>
      <c r="BC302" s="94"/>
      <c r="BD302" s="229"/>
      <c r="BE302" s="356"/>
      <c r="BG302" s="6">
        <f t="shared" si="68"/>
        <v>0</v>
      </c>
      <c r="BH302" s="186" t="str">
        <f t="shared" si="69"/>
        <v>N/A</v>
      </c>
      <c r="BI302" s="6" t="str">
        <f t="shared" si="75"/>
        <v>N/A</v>
      </c>
      <c r="BJ302" t="e">
        <f t="shared" si="70"/>
        <v>#DIV/0!</v>
      </c>
      <c r="BL302" t="str">
        <f>IF(ISBLANK('A2a.  Modified URRT Worksheet 1'!$G$78)=TRUE, "N/A", IF(O302*(1+'A2a.  Modified URRT Worksheet 1'!$G$78)='A2. Rate Change &amp; Enrollment'!P302, "OK", "ERROR"))</f>
        <v>N/A</v>
      </c>
      <c r="BM302" t="str">
        <f>IF(ISBLANK('A2a.  Modified URRT Worksheet 1'!$G$79)=TRUE, "N/A", IF(P302*(1+'A2a.  Modified URRT Worksheet 1'!$G$79)='A2. Rate Change &amp; Enrollment'!Q302, "OK", "ERROR"))</f>
        <v>N/A</v>
      </c>
      <c r="BN302" t="str">
        <f>IF(ISBLANK('A2a.  Modified URRT Worksheet 1'!$G$80)=TRUE, "N/A", IF(Q302*(1+'A2a.  Modified URRT Worksheet 1'!$G$80)='A2. Rate Change &amp; Enrollment'!R302, "OK", "ERROR"))</f>
        <v>N/A</v>
      </c>
      <c r="BO302" t="str">
        <f>IF(ISBLANK('A2a.  Modified URRT Worksheet 1'!$G$81)=TRUE, "N/A", IF(R302*(1+'A2a.  Modified URRT Worksheet 1'!$G$81)='A2. Rate Change &amp; Enrollment'!S302, "OK", "ERROR"))</f>
        <v>N/A</v>
      </c>
      <c r="BP302" t="str">
        <f>IF(ISBLANK('A2a.  Modified URRT Worksheet 1'!$G$82)=TRUE, "N/A", IF(S302*(1+'A2a.  Modified URRT Worksheet 1'!$G$82)='A2. Rate Change &amp; Enrollment'!T302, "OK", "ERROR"))</f>
        <v>N/A</v>
      </c>
      <c r="BQ302" t="str">
        <f>IF(ISBLANK('A2a.  Modified URRT Worksheet 1'!$G$83)=TRUE, "N/A", IF(T302*(1+'A2a.  Modified URRT Worksheet 1'!$G$83)='A2. Rate Change &amp; Enrollment'!U302, "OK", "ERROR"))</f>
        <v>N/A</v>
      </c>
      <c r="BR302" t="str">
        <f>IF(ISBLANK('A2a.  Modified URRT Worksheet 1'!$G$84)=TRUE, "N/A", IF(U302*(1+'A2a.  Modified URRT Worksheet 1'!$G$84)='A2. Rate Change &amp; Enrollment'!V302, "OK", "ERROR"))</f>
        <v>N/A</v>
      </c>
      <c r="BS302" t="str">
        <f>IF(ISBLANK('A2a.  Modified URRT Worksheet 1'!$G$85)=TRUE, "N/A", IF(V302*(1+'A2a.  Modified URRT Worksheet 1'!$G$85)='A2. Rate Change &amp; Enrollment'!W302, "OK", "ERROR"))</f>
        <v>N/A</v>
      </c>
      <c r="BT302" t="str">
        <f>IF(ISBLANK('A2a.  Modified URRT Worksheet 1'!$G$86)=TRUE, "N/A", IF(W302*(1+'A2a.  Modified URRT Worksheet 1'!$G$86)='A2. Rate Change &amp; Enrollment'!X302, "OK", "ERROR"))</f>
        <v>N/A</v>
      </c>
      <c r="BU302" t="str">
        <f>IF(ISBLANK('A2a.  Modified URRT Worksheet 1'!$G$87)=TRUE, "N/A", IF(X302*(1+'A2a.  Modified URRT Worksheet 1'!$G$87)='A2. Rate Change &amp; Enrollment'!Y302, "OK", "ERROR"))</f>
        <v>N/A</v>
      </c>
      <c r="BV302" t="str">
        <f>IF(ISBLANK('A2a.  Modified URRT Worksheet 1'!$G$88)=TRUE, "N/A", IF(Y302*(1+'A2a.  Modified URRT Worksheet 1'!$G$88)='A2. Rate Change &amp; Enrollment'!Z302, "OK", "ERROR"))</f>
        <v>N/A</v>
      </c>
      <c r="BW302" t="str">
        <f t="shared" si="71"/>
        <v>OK</v>
      </c>
      <c r="BY302" s="412">
        <f t="shared" si="72"/>
        <v>0</v>
      </c>
    </row>
    <row r="303" spans="1:77" x14ac:dyDescent="0.35">
      <c r="A303" t="s">
        <v>602</v>
      </c>
      <c r="B303" s="98"/>
      <c r="C303" s="98"/>
      <c r="D303" s="98"/>
      <c r="E303" s="135"/>
      <c r="F303" s="135"/>
      <c r="G303" s="135"/>
      <c r="I303" s="135"/>
      <c r="J303" s="135"/>
      <c r="K303" s="135"/>
      <c r="M303" s="131"/>
      <c r="N303" s="131"/>
      <c r="O303" s="131"/>
      <c r="P303" s="131"/>
      <c r="Q303" s="131"/>
      <c r="R303" s="131"/>
      <c r="S303" s="131"/>
      <c r="T303" s="131"/>
      <c r="U303" s="131"/>
      <c r="V303" s="131"/>
      <c r="W303" s="131"/>
      <c r="X303" s="131"/>
      <c r="Y303" s="131"/>
      <c r="Z303" s="131"/>
      <c r="AB303" s="142" t="e">
        <f t="shared" si="62"/>
        <v>#DIV/0!</v>
      </c>
      <c r="AC303" s="142" t="e">
        <f t="shared" si="63"/>
        <v>#DIV/0!</v>
      </c>
      <c r="AD303" s="6"/>
      <c r="AE303" s="88" t="e">
        <f t="shared" si="64"/>
        <v>#DIV/0!</v>
      </c>
      <c r="AF303" s="142" t="e">
        <f t="shared" si="65"/>
        <v>#DIV/0!</v>
      </c>
      <c r="AH303" s="12" t="e">
        <f t="shared" si="73"/>
        <v>#DIV/0!</v>
      </c>
      <c r="AI303" s="12" t="e">
        <f t="shared" si="74"/>
        <v>#DIV/0!</v>
      </c>
      <c r="AK303" s="409"/>
      <c r="AL303" s="409"/>
      <c r="AM303" s="409"/>
      <c r="AO303" s="177"/>
      <c r="AP303" s="177"/>
      <c r="AQ303" s="177"/>
      <c r="AR303" s="139"/>
      <c r="AS303" s="139"/>
      <c r="AT303" s="139"/>
      <c r="AU303" s="177"/>
      <c r="AV303" s="177"/>
      <c r="AX303" s="411">
        <f t="shared" si="66"/>
        <v>0</v>
      </c>
      <c r="AY303" s="80" t="str">
        <f t="shared" si="67"/>
        <v>OK</v>
      </c>
      <c r="BA303" s="94"/>
      <c r="BB303" s="291"/>
      <c r="BC303" s="94"/>
      <c r="BD303" s="229"/>
      <c r="BE303" s="356"/>
      <c r="BG303" s="6">
        <f t="shared" si="68"/>
        <v>0</v>
      </c>
      <c r="BH303" s="186" t="str">
        <f t="shared" si="69"/>
        <v>N/A</v>
      </c>
      <c r="BI303" s="6" t="str">
        <f t="shared" si="75"/>
        <v>N/A</v>
      </c>
      <c r="BJ303" t="e">
        <f t="shared" si="70"/>
        <v>#DIV/0!</v>
      </c>
      <c r="BL303" t="str">
        <f>IF(ISBLANK('A2a.  Modified URRT Worksheet 1'!$G$78)=TRUE, "N/A", IF(O303*(1+'A2a.  Modified URRT Worksheet 1'!$G$78)='A2. Rate Change &amp; Enrollment'!P303, "OK", "ERROR"))</f>
        <v>N/A</v>
      </c>
      <c r="BM303" t="str">
        <f>IF(ISBLANK('A2a.  Modified URRT Worksheet 1'!$G$79)=TRUE, "N/A", IF(P303*(1+'A2a.  Modified URRT Worksheet 1'!$G$79)='A2. Rate Change &amp; Enrollment'!Q303, "OK", "ERROR"))</f>
        <v>N/A</v>
      </c>
      <c r="BN303" t="str">
        <f>IF(ISBLANK('A2a.  Modified URRT Worksheet 1'!$G$80)=TRUE, "N/A", IF(Q303*(1+'A2a.  Modified URRT Worksheet 1'!$G$80)='A2. Rate Change &amp; Enrollment'!R303, "OK", "ERROR"))</f>
        <v>N/A</v>
      </c>
      <c r="BO303" t="str">
        <f>IF(ISBLANK('A2a.  Modified URRT Worksheet 1'!$G$81)=TRUE, "N/A", IF(R303*(1+'A2a.  Modified URRT Worksheet 1'!$G$81)='A2. Rate Change &amp; Enrollment'!S303, "OK", "ERROR"))</f>
        <v>N/A</v>
      </c>
      <c r="BP303" t="str">
        <f>IF(ISBLANK('A2a.  Modified URRT Worksheet 1'!$G$82)=TRUE, "N/A", IF(S303*(1+'A2a.  Modified URRT Worksheet 1'!$G$82)='A2. Rate Change &amp; Enrollment'!T303, "OK", "ERROR"))</f>
        <v>N/A</v>
      </c>
      <c r="BQ303" t="str">
        <f>IF(ISBLANK('A2a.  Modified URRT Worksheet 1'!$G$83)=TRUE, "N/A", IF(T303*(1+'A2a.  Modified URRT Worksheet 1'!$G$83)='A2. Rate Change &amp; Enrollment'!U303, "OK", "ERROR"))</f>
        <v>N/A</v>
      </c>
      <c r="BR303" t="str">
        <f>IF(ISBLANK('A2a.  Modified URRT Worksheet 1'!$G$84)=TRUE, "N/A", IF(U303*(1+'A2a.  Modified URRT Worksheet 1'!$G$84)='A2. Rate Change &amp; Enrollment'!V303, "OK", "ERROR"))</f>
        <v>N/A</v>
      </c>
      <c r="BS303" t="str">
        <f>IF(ISBLANK('A2a.  Modified URRT Worksheet 1'!$G$85)=TRUE, "N/A", IF(V303*(1+'A2a.  Modified URRT Worksheet 1'!$G$85)='A2. Rate Change &amp; Enrollment'!W303, "OK", "ERROR"))</f>
        <v>N/A</v>
      </c>
      <c r="BT303" t="str">
        <f>IF(ISBLANK('A2a.  Modified URRT Worksheet 1'!$G$86)=TRUE, "N/A", IF(W303*(1+'A2a.  Modified URRT Worksheet 1'!$G$86)='A2. Rate Change &amp; Enrollment'!X303, "OK", "ERROR"))</f>
        <v>N/A</v>
      </c>
      <c r="BU303" t="str">
        <f>IF(ISBLANK('A2a.  Modified URRT Worksheet 1'!$G$87)=TRUE, "N/A", IF(X303*(1+'A2a.  Modified URRT Worksheet 1'!$G$87)='A2. Rate Change &amp; Enrollment'!Y303, "OK", "ERROR"))</f>
        <v>N/A</v>
      </c>
      <c r="BV303" t="str">
        <f>IF(ISBLANK('A2a.  Modified URRT Worksheet 1'!$G$88)=TRUE, "N/A", IF(Y303*(1+'A2a.  Modified URRT Worksheet 1'!$G$88)='A2. Rate Change &amp; Enrollment'!Z303, "OK", "ERROR"))</f>
        <v>N/A</v>
      </c>
      <c r="BW303" t="str">
        <f t="shared" si="71"/>
        <v>OK</v>
      </c>
      <c r="BY303" s="412">
        <f t="shared" si="72"/>
        <v>0</v>
      </c>
    </row>
    <row r="304" spans="1:77" x14ac:dyDescent="0.35">
      <c r="A304" t="s">
        <v>603</v>
      </c>
      <c r="B304" s="98"/>
      <c r="C304" s="98"/>
      <c r="D304" s="98"/>
      <c r="E304" s="135"/>
      <c r="F304" s="135"/>
      <c r="G304" s="135"/>
      <c r="I304" s="135"/>
      <c r="J304" s="135"/>
      <c r="K304" s="135"/>
      <c r="M304" s="131"/>
      <c r="N304" s="131"/>
      <c r="O304" s="131"/>
      <c r="P304" s="131"/>
      <c r="Q304" s="131"/>
      <c r="R304" s="131"/>
      <c r="S304" s="131"/>
      <c r="T304" s="131"/>
      <c r="U304" s="131"/>
      <c r="V304" s="131"/>
      <c r="W304" s="131"/>
      <c r="X304" s="131"/>
      <c r="Y304" s="131"/>
      <c r="Z304" s="131"/>
      <c r="AB304" s="142" t="e">
        <f t="shared" si="62"/>
        <v>#DIV/0!</v>
      </c>
      <c r="AC304" s="142" t="e">
        <f t="shared" si="63"/>
        <v>#DIV/0!</v>
      </c>
      <c r="AD304" s="6"/>
      <c r="AE304" s="88" t="e">
        <f t="shared" si="64"/>
        <v>#DIV/0!</v>
      </c>
      <c r="AF304" s="142" t="e">
        <f t="shared" si="65"/>
        <v>#DIV/0!</v>
      </c>
      <c r="AH304" s="12" t="e">
        <f t="shared" si="73"/>
        <v>#DIV/0!</v>
      </c>
      <c r="AI304" s="12" t="e">
        <f t="shared" si="74"/>
        <v>#DIV/0!</v>
      </c>
      <c r="AK304" s="409"/>
      <c r="AL304" s="409"/>
      <c r="AM304" s="409"/>
      <c r="AO304" s="177"/>
      <c r="AP304" s="177"/>
      <c r="AQ304" s="177"/>
      <c r="AR304" s="139"/>
      <c r="AS304" s="139"/>
      <c r="AT304" s="139"/>
      <c r="AU304" s="177"/>
      <c r="AV304" s="177"/>
      <c r="AX304" s="411">
        <f t="shared" si="66"/>
        <v>0</v>
      </c>
      <c r="AY304" s="80" t="str">
        <f t="shared" si="67"/>
        <v>OK</v>
      </c>
      <c r="BA304" s="94"/>
      <c r="BB304" s="291"/>
      <c r="BC304" s="94"/>
      <c r="BD304" s="229"/>
      <c r="BE304" s="356"/>
      <c r="BG304" s="6">
        <f t="shared" si="68"/>
        <v>0</v>
      </c>
      <c r="BH304" s="186" t="str">
        <f t="shared" si="69"/>
        <v>N/A</v>
      </c>
      <c r="BI304" s="6" t="str">
        <f t="shared" si="75"/>
        <v>N/A</v>
      </c>
      <c r="BJ304" t="e">
        <f t="shared" si="70"/>
        <v>#DIV/0!</v>
      </c>
      <c r="BL304" t="str">
        <f>IF(ISBLANK('A2a.  Modified URRT Worksheet 1'!$G$78)=TRUE, "N/A", IF(O304*(1+'A2a.  Modified URRT Worksheet 1'!$G$78)='A2. Rate Change &amp; Enrollment'!P304, "OK", "ERROR"))</f>
        <v>N/A</v>
      </c>
      <c r="BM304" t="str">
        <f>IF(ISBLANK('A2a.  Modified URRT Worksheet 1'!$G$79)=TRUE, "N/A", IF(P304*(1+'A2a.  Modified URRT Worksheet 1'!$G$79)='A2. Rate Change &amp; Enrollment'!Q304, "OK", "ERROR"))</f>
        <v>N/A</v>
      </c>
      <c r="BN304" t="str">
        <f>IF(ISBLANK('A2a.  Modified URRT Worksheet 1'!$G$80)=TRUE, "N/A", IF(Q304*(1+'A2a.  Modified URRT Worksheet 1'!$G$80)='A2. Rate Change &amp; Enrollment'!R304, "OK", "ERROR"))</f>
        <v>N/A</v>
      </c>
      <c r="BO304" t="str">
        <f>IF(ISBLANK('A2a.  Modified URRT Worksheet 1'!$G$81)=TRUE, "N/A", IF(R304*(1+'A2a.  Modified URRT Worksheet 1'!$G$81)='A2. Rate Change &amp; Enrollment'!S304, "OK", "ERROR"))</f>
        <v>N/A</v>
      </c>
      <c r="BP304" t="str">
        <f>IF(ISBLANK('A2a.  Modified URRT Worksheet 1'!$G$82)=TRUE, "N/A", IF(S304*(1+'A2a.  Modified URRT Worksheet 1'!$G$82)='A2. Rate Change &amp; Enrollment'!T304, "OK", "ERROR"))</f>
        <v>N/A</v>
      </c>
      <c r="BQ304" t="str">
        <f>IF(ISBLANK('A2a.  Modified URRT Worksheet 1'!$G$83)=TRUE, "N/A", IF(T304*(1+'A2a.  Modified URRT Worksheet 1'!$G$83)='A2. Rate Change &amp; Enrollment'!U304, "OK", "ERROR"))</f>
        <v>N/A</v>
      </c>
      <c r="BR304" t="str">
        <f>IF(ISBLANK('A2a.  Modified URRT Worksheet 1'!$G$84)=TRUE, "N/A", IF(U304*(1+'A2a.  Modified URRT Worksheet 1'!$G$84)='A2. Rate Change &amp; Enrollment'!V304, "OK", "ERROR"))</f>
        <v>N/A</v>
      </c>
      <c r="BS304" t="str">
        <f>IF(ISBLANK('A2a.  Modified URRT Worksheet 1'!$G$85)=TRUE, "N/A", IF(V304*(1+'A2a.  Modified URRT Worksheet 1'!$G$85)='A2. Rate Change &amp; Enrollment'!W304, "OK", "ERROR"))</f>
        <v>N/A</v>
      </c>
      <c r="BT304" t="str">
        <f>IF(ISBLANK('A2a.  Modified URRT Worksheet 1'!$G$86)=TRUE, "N/A", IF(W304*(1+'A2a.  Modified URRT Worksheet 1'!$G$86)='A2. Rate Change &amp; Enrollment'!X304, "OK", "ERROR"))</f>
        <v>N/A</v>
      </c>
      <c r="BU304" t="str">
        <f>IF(ISBLANK('A2a.  Modified URRT Worksheet 1'!$G$87)=TRUE, "N/A", IF(X304*(1+'A2a.  Modified URRT Worksheet 1'!$G$87)='A2. Rate Change &amp; Enrollment'!Y304, "OK", "ERROR"))</f>
        <v>N/A</v>
      </c>
      <c r="BV304" t="str">
        <f>IF(ISBLANK('A2a.  Modified URRT Worksheet 1'!$G$88)=TRUE, "N/A", IF(Y304*(1+'A2a.  Modified URRT Worksheet 1'!$G$88)='A2. Rate Change &amp; Enrollment'!Z304, "OK", "ERROR"))</f>
        <v>N/A</v>
      </c>
      <c r="BW304" t="str">
        <f t="shared" si="71"/>
        <v>OK</v>
      </c>
      <c r="BY304" s="412">
        <f t="shared" si="72"/>
        <v>0</v>
      </c>
    </row>
    <row r="305" spans="1:77" x14ac:dyDescent="0.35">
      <c r="A305" t="s">
        <v>604</v>
      </c>
      <c r="B305" s="98"/>
      <c r="C305" s="98"/>
      <c r="D305" s="98"/>
      <c r="E305" s="135"/>
      <c r="F305" s="135"/>
      <c r="G305" s="135"/>
      <c r="I305" s="135"/>
      <c r="J305" s="135"/>
      <c r="K305" s="135"/>
      <c r="M305" s="131"/>
      <c r="N305" s="131"/>
      <c r="O305" s="131"/>
      <c r="P305" s="131"/>
      <c r="Q305" s="131"/>
      <c r="R305" s="131"/>
      <c r="S305" s="131"/>
      <c r="T305" s="131"/>
      <c r="U305" s="131"/>
      <c r="V305" s="131"/>
      <c r="W305" s="131"/>
      <c r="X305" s="131"/>
      <c r="Y305" s="131"/>
      <c r="Z305" s="131"/>
      <c r="AB305" s="142" t="e">
        <f t="shared" si="62"/>
        <v>#DIV/0!</v>
      </c>
      <c r="AC305" s="142" t="e">
        <f t="shared" si="63"/>
        <v>#DIV/0!</v>
      </c>
      <c r="AD305" s="6"/>
      <c r="AE305" s="88" t="e">
        <f t="shared" si="64"/>
        <v>#DIV/0!</v>
      </c>
      <c r="AF305" s="142" t="e">
        <f t="shared" si="65"/>
        <v>#DIV/0!</v>
      </c>
      <c r="AH305" s="12" t="e">
        <f t="shared" si="73"/>
        <v>#DIV/0!</v>
      </c>
      <c r="AI305" s="12" t="e">
        <f t="shared" si="74"/>
        <v>#DIV/0!</v>
      </c>
      <c r="AK305" s="409"/>
      <c r="AL305" s="409"/>
      <c r="AM305" s="409"/>
      <c r="AO305" s="177"/>
      <c r="AP305" s="177"/>
      <c r="AQ305" s="177"/>
      <c r="AR305" s="139"/>
      <c r="AS305" s="139"/>
      <c r="AT305" s="139"/>
      <c r="AU305" s="177"/>
      <c r="AV305" s="177"/>
      <c r="AX305" s="411">
        <f t="shared" si="66"/>
        <v>0</v>
      </c>
      <c r="AY305" s="80" t="str">
        <f t="shared" si="67"/>
        <v>OK</v>
      </c>
      <c r="BA305" s="94"/>
      <c r="BB305" s="291"/>
      <c r="BC305" s="94"/>
      <c r="BD305" s="229"/>
      <c r="BE305" s="356"/>
      <c r="BG305" s="6">
        <f t="shared" si="68"/>
        <v>0</v>
      </c>
      <c r="BH305" s="186" t="str">
        <f t="shared" si="69"/>
        <v>N/A</v>
      </c>
      <c r="BI305" s="6" t="str">
        <f t="shared" si="75"/>
        <v>N/A</v>
      </c>
      <c r="BJ305" t="e">
        <f t="shared" si="70"/>
        <v>#DIV/0!</v>
      </c>
      <c r="BL305" t="str">
        <f>IF(ISBLANK('A2a.  Modified URRT Worksheet 1'!$G$78)=TRUE, "N/A", IF(O305*(1+'A2a.  Modified URRT Worksheet 1'!$G$78)='A2. Rate Change &amp; Enrollment'!P305, "OK", "ERROR"))</f>
        <v>N/A</v>
      </c>
      <c r="BM305" t="str">
        <f>IF(ISBLANK('A2a.  Modified URRT Worksheet 1'!$G$79)=TRUE, "N/A", IF(P305*(1+'A2a.  Modified URRT Worksheet 1'!$G$79)='A2. Rate Change &amp; Enrollment'!Q305, "OK", "ERROR"))</f>
        <v>N/A</v>
      </c>
      <c r="BN305" t="str">
        <f>IF(ISBLANK('A2a.  Modified URRT Worksheet 1'!$G$80)=TRUE, "N/A", IF(Q305*(1+'A2a.  Modified URRT Worksheet 1'!$G$80)='A2. Rate Change &amp; Enrollment'!R305, "OK", "ERROR"))</f>
        <v>N/A</v>
      </c>
      <c r="BO305" t="str">
        <f>IF(ISBLANK('A2a.  Modified URRT Worksheet 1'!$G$81)=TRUE, "N/A", IF(R305*(1+'A2a.  Modified URRT Worksheet 1'!$G$81)='A2. Rate Change &amp; Enrollment'!S305, "OK", "ERROR"))</f>
        <v>N/A</v>
      </c>
      <c r="BP305" t="str">
        <f>IF(ISBLANK('A2a.  Modified URRT Worksheet 1'!$G$82)=TRUE, "N/A", IF(S305*(1+'A2a.  Modified URRT Worksheet 1'!$G$82)='A2. Rate Change &amp; Enrollment'!T305, "OK", "ERROR"))</f>
        <v>N/A</v>
      </c>
      <c r="BQ305" t="str">
        <f>IF(ISBLANK('A2a.  Modified URRT Worksheet 1'!$G$83)=TRUE, "N/A", IF(T305*(1+'A2a.  Modified URRT Worksheet 1'!$G$83)='A2. Rate Change &amp; Enrollment'!U305, "OK", "ERROR"))</f>
        <v>N/A</v>
      </c>
      <c r="BR305" t="str">
        <f>IF(ISBLANK('A2a.  Modified URRT Worksheet 1'!$G$84)=TRUE, "N/A", IF(U305*(1+'A2a.  Modified URRT Worksheet 1'!$G$84)='A2. Rate Change &amp; Enrollment'!V305, "OK", "ERROR"))</f>
        <v>N/A</v>
      </c>
      <c r="BS305" t="str">
        <f>IF(ISBLANK('A2a.  Modified URRT Worksheet 1'!$G$85)=TRUE, "N/A", IF(V305*(1+'A2a.  Modified URRT Worksheet 1'!$G$85)='A2. Rate Change &amp; Enrollment'!W305, "OK", "ERROR"))</f>
        <v>N/A</v>
      </c>
      <c r="BT305" t="str">
        <f>IF(ISBLANK('A2a.  Modified URRT Worksheet 1'!$G$86)=TRUE, "N/A", IF(W305*(1+'A2a.  Modified URRT Worksheet 1'!$G$86)='A2. Rate Change &amp; Enrollment'!X305, "OK", "ERROR"))</f>
        <v>N/A</v>
      </c>
      <c r="BU305" t="str">
        <f>IF(ISBLANK('A2a.  Modified URRT Worksheet 1'!$G$87)=TRUE, "N/A", IF(X305*(1+'A2a.  Modified URRT Worksheet 1'!$G$87)='A2. Rate Change &amp; Enrollment'!Y305, "OK", "ERROR"))</f>
        <v>N/A</v>
      </c>
      <c r="BV305" t="str">
        <f>IF(ISBLANK('A2a.  Modified URRT Worksheet 1'!$G$88)=TRUE, "N/A", IF(Y305*(1+'A2a.  Modified URRT Worksheet 1'!$G$88)='A2. Rate Change &amp; Enrollment'!Z305, "OK", "ERROR"))</f>
        <v>N/A</v>
      </c>
      <c r="BW305" t="str">
        <f t="shared" si="71"/>
        <v>OK</v>
      </c>
      <c r="BY305" s="412">
        <f t="shared" si="72"/>
        <v>0</v>
      </c>
    </row>
    <row r="306" spans="1:77" x14ac:dyDescent="0.35">
      <c r="A306" t="s">
        <v>605</v>
      </c>
      <c r="B306" s="98"/>
      <c r="C306" s="98"/>
      <c r="D306" s="98"/>
      <c r="E306" s="135"/>
      <c r="F306" s="135"/>
      <c r="G306" s="135"/>
      <c r="I306" s="135"/>
      <c r="J306" s="135"/>
      <c r="K306" s="135"/>
      <c r="M306" s="131"/>
      <c r="N306" s="131"/>
      <c r="O306" s="131"/>
      <c r="P306" s="131"/>
      <c r="Q306" s="131"/>
      <c r="R306" s="131"/>
      <c r="S306" s="131"/>
      <c r="T306" s="131"/>
      <c r="U306" s="131"/>
      <c r="V306" s="131"/>
      <c r="W306" s="131"/>
      <c r="X306" s="131"/>
      <c r="Y306" s="131"/>
      <c r="Z306" s="131"/>
      <c r="AB306" s="142" t="e">
        <f t="shared" si="62"/>
        <v>#DIV/0!</v>
      </c>
      <c r="AC306" s="142" t="e">
        <f t="shared" si="63"/>
        <v>#DIV/0!</v>
      </c>
      <c r="AD306" s="6"/>
      <c r="AE306" s="88" t="e">
        <f t="shared" si="64"/>
        <v>#DIV/0!</v>
      </c>
      <c r="AF306" s="142" t="e">
        <f t="shared" si="65"/>
        <v>#DIV/0!</v>
      </c>
      <c r="AH306" s="12" t="e">
        <f t="shared" si="73"/>
        <v>#DIV/0!</v>
      </c>
      <c r="AI306" s="12" t="e">
        <f t="shared" si="74"/>
        <v>#DIV/0!</v>
      </c>
      <c r="AK306" s="409"/>
      <c r="AL306" s="409"/>
      <c r="AM306" s="409"/>
      <c r="AO306" s="177"/>
      <c r="AP306" s="177"/>
      <c r="AQ306" s="177"/>
      <c r="AR306" s="139"/>
      <c r="AS306" s="139"/>
      <c r="AT306" s="139"/>
      <c r="AU306" s="177"/>
      <c r="AV306" s="177"/>
      <c r="AX306" s="411">
        <f t="shared" si="66"/>
        <v>0</v>
      </c>
      <c r="AY306" s="80" t="str">
        <f t="shared" si="67"/>
        <v>OK</v>
      </c>
      <c r="BA306" s="94"/>
      <c r="BB306" s="291"/>
      <c r="BC306" s="94"/>
      <c r="BD306" s="229"/>
      <c r="BE306" s="356"/>
      <c r="BG306" s="6">
        <f t="shared" si="68"/>
        <v>0</v>
      </c>
      <c r="BH306" s="186" t="str">
        <f t="shared" si="69"/>
        <v>N/A</v>
      </c>
      <c r="BI306" s="6" t="str">
        <f t="shared" si="75"/>
        <v>N/A</v>
      </c>
      <c r="BJ306" t="e">
        <f t="shared" si="70"/>
        <v>#DIV/0!</v>
      </c>
      <c r="BL306" t="str">
        <f>IF(ISBLANK('A2a.  Modified URRT Worksheet 1'!$G$78)=TRUE, "N/A", IF(O306*(1+'A2a.  Modified URRT Worksheet 1'!$G$78)='A2. Rate Change &amp; Enrollment'!P306, "OK", "ERROR"))</f>
        <v>N/A</v>
      </c>
      <c r="BM306" t="str">
        <f>IF(ISBLANK('A2a.  Modified URRT Worksheet 1'!$G$79)=TRUE, "N/A", IF(P306*(1+'A2a.  Modified URRT Worksheet 1'!$G$79)='A2. Rate Change &amp; Enrollment'!Q306, "OK", "ERROR"))</f>
        <v>N/A</v>
      </c>
      <c r="BN306" t="str">
        <f>IF(ISBLANK('A2a.  Modified URRT Worksheet 1'!$G$80)=TRUE, "N/A", IF(Q306*(1+'A2a.  Modified URRT Worksheet 1'!$G$80)='A2. Rate Change &amp; Enrollment'!R306, "OK", "ERROR"))</f>
        <v>N/A</v>
      </c>
      <c r="BO306" t="str">
        <f>IF(ISBLANK('A2a.  Modified URRT Worksheet 1'!$G$81)=TRUE, "N/A", IF(R306*(1+'A2a.  Modified URRT Worksheet 1'!$G$81)='A2. Rate Change &amp; Enrollment'!S306, "OK", "ERROR"))</f>
        <v>N/A</v>
      </c>
      <c r="BP306" t="str">
        <f>IF(ISBLANK('A2a.  Modified URRT Worksheet 1'!$G$82)=TRUE, "N/A", IF(S306*(1+'A2a.  Modified URRT Worksheet 1'!$G$82)='A2. Rate Change &amp; Enrollment'!T306, "OK", "ERROR"))</f>
        <v>N/A</v>
      </c>
      <c r="BQ306" t="str">
        <f>IF(ISBLANK('A2a.  Modified URRT Worksheet 1'!$G$83)=TRUE, "N/A", IF(T306*(1+'A2a.  Modified URRT Worksheet 1'!$G$83)='A2. Rate Change &amp; Enrollment'!U306, "OK", "ERROR"))</f>
        <v>N/A</v>
      </c>
      <c r="BR306" t="str">
        <f>IF(ISBLANK('A2a.  Modified URRT Worksheet 1'!$G$84)=TRUE, "N/A", IF(U306*(1+'A2a.  Modified URRT Worksheet 1'!$G$84)='A2. Rate Change &amp; Enrollment'!V306, "OK", "ERROR"))</f>
        <v>N/A</v>
      </c>
      <c r="BS306" t="str">
        <f>IF(ISBLANK('A2a.  Modified URRT Worksheet 1'!$G$85)=TRUE, "N/A", IF(V306*(1+'A2a.  Modified URRT Worksheet 1'!$G$85)='A2. Rate Change &amp; Enrollment'!W306, "OK", "ERROR"))</f>
        <v>N/A</v>
      </c>
      <c r="BT306" t="str">
        <f>IF(ISBLANK('A2a.  Modified URRT Worksheet 1'!$G$86)=TRUE, "N/A", IF(W306*(1+'A2a.  Modified URRT Worksheet 1'!$G$86)='A2. Rate Change &amp; Enrollment'!X306, "OK", "ERROR"))</f>
        <v>N/A</v>
      </c>
      <c r="BU306" t="str">
        <f>IF(ISBLANK('A2a.  Modified URRT Worksheet 1'!$G$87)=TRUE, "N/A", IF(X306*(1+'A2a.  Modified URRT Worksheet 1'!$G$87)='A2. Rate Change &amp; Enrollment'!Y306, "OK", "ERROR"))</f>
        <v>N/A</v>
      </c>
      <c r="BV306" t="str">
        <f>IF(ISBLANK('A2a.  Modified URRT Worksheet 1'!$G$88)=TRUE, "N/A", IF(Y306*(1+'A2a.  Modified URRT Worksheet 1'!$G$88)='A2. Rate Change &amp; Enrollment'!Z306, "OK", "ERROR"))</f>
        <v>N/A</v>
      </c>
      <c r="BW306" t="str">
        <f t="shared" si="71"/>
        <v>OK</v>
      </c>
      <c r="BY306" s="412">
        <f t="shared" si="72"/>
        <v>0</v>
      </c>
    </row>
    <row r="307" spans="1:77" x14ac:dyDescent="0.35">
      <c r="A307" t="s">
        <v>606</v>
      </c>
      <c r="B307" s="98"/>
      <c r="C307" s="98"/>
      <c r="D307" s="98"/>
      <c r="E307" s="135"/>
      <c r="F307" s="135"/>
      <c r="G307" s="135"/>
      <c r="I307" s="135"/>
      <c r="J307" s="135"/>
      <c r="K307" s="135"/>
      <c r="M307" s="131"/>
      <c r="N307" s="131"/>
      <c r="O307" s="131"/>
      <c r="P307" s="131"/>
      <c r="Q307" s="131"/>
      <c r="R307" s="131"/>
      <c r="S307" s="131"/>
      <c r="T307" s="131"/>
      <c r="U307" s="131"/>
      <c r="V307" s="131"/>
      <c r="W307" s="131"/>
      <c r="X307" s="131"/>
      <c r="Y307" s="131"/>
      <c r="Z307" s="131"/>
      <c r="AB307" s="142" t="e">
        <f t="shared" si="62"/>
        <v>#DIV/0!</v>
      </c>
      <c r="AC307" s="142" t="e">
        <f t="shared" si="63"/>
        <v>#DIV/0!</v>
      </c>
      <c r="AD307" s="6"/>
      <c r="AE307" s="88" t="e">
        <f t="shared" si="64"/>
        <v>#DIV/0!</v>
      </c>
      <c r="AF307" s="142" t="e">
        <f t="shared" si="65"/>
        <v>#DIV/0!</v>
      </c>
      <c r="AH307" s="12" t="e">
        <f t="shared" si="73"/>
        <v>#DIV/0!</v>
      </c>
      <c r="AI307" s="12" t="e">
        <f t="shared" si="74"/>
        <v>#DIV/0!</v>
      </c>
      <c r="AK307" s="409"/>
      <c r="AL307" s="409"/>
      <c r="AM307" s="409"/>
      <c r="AO307" s="177"/>
      <c r="AP307" s="177"/>
      <c r="AQ307" s="177"/>
      <c r="AR307" s="139"/>
      <c r="AS307" s="139"/>
      <c r="AT307" s="139"/>
      <c r="AU307" s="177"/>
      <c r="AV307" s="177"/>
      <c r="AX307" s="411">
        <f t="shared" si="66"/>
        <v>0</v>
      </c>
      <c r="AY307" s="80" t="str">
        <f t="shared" si="67"/>
        <v>OK</v>
      </c>
      <c r="BA307" s="94"/>
      <c r="BB307" s="291"/>
      <c r="BC307" s="94"/>
      <c r="BD307" s="229"/>
      <c r="BE307" s="356"/>
      <c r="BG307" s="6">
        <f t="shared" si="68"/>
        <v>0</v>
      </c>
      <c r="BH307" s="186" t="str">
        <f t="shared" si="69"/>
        <v>N/A</v>
      </c>
      <c r="BI307" s="6" t="str">
        <f t="shared" si="75"/>
        <v>N/A</v>
      </c>
      <c r="BJ307" t="e">
        <f t="shared" si="70"/>
        <v>#DIV/0!</v>
      </c>
      <c r="BL307" t="str">
        <f>IF(ISBLANK('A2a.  Modified URRT Worksheet 1'!$G$78)=TRUE, "N/A", IF(O307*(1+'A2a.  Modified URRT Worksheet 1'!$G$78)='A2. Rate Change &amp; Enrollment'!P307, "OK", "ERROR"))</f>
        <v>N/A</v>
      </c>
      <c r="BM307" t="str">
        <f>IF(ISBLANK('A2a.  Modified URRT Worksheet 1'!$G$79)=TRUE, "N/A", IF(P307*(1+'A2a.  Modified URRT Worksheet 1'!$G$79)='A2. Rate Change &amp; Enrollment'!Q307, "OK", "ERROR"))</f>
        <v>N/A</v>
      </c>
      <c r="BN307" t="str">
        <f>IF(ISBLANK('A2a.  Modified URRT Worksheet 1'!$G$80)=TRUE, "N/A", IF(Q307*(1+'A2a.  Modified URRT Worksheet 1'!$G$80)='A2. Rate Change &amp; Enrollment'!R307, "OK", "ERROR"))</f>
        <v>N/A</v>
      </c>
      <c r="BO307" t="str">
        <f>IF(ISBLANK('A2a.  Modified URRT Worksheet 1'!$G$81)=TRUE, "N/A", IF(R307*(1+'A2a.  Modified URRT Worksheet 1'!$G$81)='A2. Rate Change &amp; Enrollment'!S307, "OK", "ERROR"))</f>
        <v>N/A</v>
      </c>
      <c r="BP307" t="str">
        <f>IF(ISBLANK('A2a.  Modified URRT Worksheet 1'!$G$82)=TRUE, "N/A", IF(S307*(1+'A2a.  Modified URRT Worksheet 1'!$G$82)='A2. Rate Change &amp; Enrollment'!T307, "OK", "ERROR"))</f>
        <v>N/A</v>
      </c>
      <c r="BQ307" t="str">
        <f>IF(ISBLANK('A2a.  Modified URRT Worksheet 1'!$G$83)=TRUE, "N/A", IF(T307*(1+'A2a.  Modified URRT Worksheet 1'!$G$83)='A2. Rate Change &amp; Enrollment'!U307, "OK", "ERROR"))</f>
        <v>N/A</v>
      </c>
      <c r="BR307" t="str">
        <f>IF(ISBLANK('A2a.  Modified URRT Worksheet 1'!$G$84)=TRUE, "N/A", IF(U307*(1+'A2a.  Modified URRT Worksheet 1'!$G$84)='A2. Rate Change &amp; Enrollment'!V307, "OK", "ERROR"))</f>
        <v>N/A</v>
      </c>
      <c r="BS307" t="str">
        <f>IF(ISBLANK('A2a.  Modified URRT Worksheet 1'!$G$85)=TRUE, "N/A", IF(V307*(1+'A2a.  Modified URRT Worksheet 1'!$G$85)='A2. Rate Change &amp; Enrollment'!W307, "OK", "ERROR"))</f>
        <v>N/A</v>
      </c>
      <c r="BT307" t="str">
        <f>IF(ISBLANK('A2a.  Modified URRT Worksheet 1'!$G$86)=TRUE, "N/A", IF(W307*(1+'A2a.  Modified URRT Worksheet 1'!$G$86)='A2. Rate Change &amp; Enrollment'!X307, "OK", "ERROR"))</f>
        <v>N/A</v>
      </c>
      <c r="BU307" t="str">
        <f>IF(ISBLANK('A2a.  Modified URRT Worksheet 1'!$G$87)=TRUE, "N/A", IF(X307*(1+'A2a.  Modified URRT Worksheet 1'!$G$87)='A2. Rate Change &amp; Enrollment'!Y307, "OK", "ERROR"))</f>
        <v>N/A</v>
      </c>
      <c r="BV307" t="str">
        <f>IF(ISBLANK('A2a.  Modified URRT Worksheet 1'!$G$88)=TRUE, "N/A", IF(Y307*(1+'A2a.  Modified URRT Worksheet 1'!$G$88)='A2. Rate Change &amp; Enrollment'!Z307, "OK", "ERROR"))</f>
        <v>N/A</v>
      </c>
      <c r="BW307" t="str">
        <f t="shared" si="71"/>
        <v>OK</v>
      </c>
      <c r="BY307" s="412">
        <f t="shared" si="72"/>
        <v>0</v>
      </c>
    </row>
    <row r="308" spans="1:77" x14ac:dyDescent="0.35">
      <c r="A308" t="s">
        <v>607</v>
      </c>
      <c r="B308" s="98"/>
      <c r="C308" s="98"/>
      <c r="D308" s="98"/>
      <c r="E308" s="135"/>
      <c r="F308" s="135"/>
      <c r="G308" s="135"/>
      <c r="I308" s="135"/>
      <c r="J308" s="135"/>
      <c r="K308" s="135"/>
      <c r="M308" s="131"/>
      <c r="N308" s="131"/>
      <c r="O308" s="131"/>
      <c r="P308" s="131"/>
      <c r="Q308" s="131"/>
      <c r="R308" s="131"/>
      <c r="S308" s="131"/>
      <c r="T308" s="131"/>
      <c r="U308" s="131"/>
      <c r="V308" s="131"/>
      <c r="W308" s="131"/>
      <c r="X308" s="131"/>
      <c r="Y308" s="131"/>
      <c r="Z308" s="131"/>
      <c r="AB308" s="142" t="e">
        <f t="shared" si="62"/>
        <v>#DIV/0!</v>
      </c>
      <c r="AC308" s="142" t="e">
        <f t="shared" si="63"/>
        <v>#DIV/0!</v>
      </c>
      <c r="AD308" s="6"/>
      <c r="AE308" s="88" t="e">
        <f t="shared" si="64"/>
        <v>#DIV/0!</v>
      </c>
      <c r="AF308" s="142" t="e">
        <f t="shared" si="65"/>
        <v>#DIV/0!</v>
      </c>
      <c r="AH308" s="12" t="e">
        <f t="shared" si="73"/>
        <v>#DIV/0!</v>
      </c>
      <c r="AI308" s="12" t="e">
        <f t="shared" si="74"/>
        <v>#DIV/0!</v>
      </c>
      <c r="AK308" s="409"/>
      <c r="AL308" s="409"/>
      <c r="AM308" s="409"/>
      <c r="AO308" s="177"/>
      <c r="AP308" s="177"/>
      <c r="AQ308" s="177"/>
      <c r="AR308" s="139"/>
      <c r="AS308" s="139"/>
      <c r="AT308" s="139"/>
      <c r="AU308" s="177"/>
      <c r="AV308" s="177"/>
      <c r="AX308" s="411">
        <f t="shared" si="66"/>
        <v>0</v>
      </c>
      <c r="AY308" s="80" t="str">
        <f t="shared" si="67"/>
        <v>OK</v>
      </c>
      <c r="BA308" s="94"/>
      <c r="BB308" s="291"/>
      <c r="BC308" s="94"/>
      <c r="BD308" s="229"/>
      <c r="BE308" s="356"/>
      <c r="BG308" s="6">
        <f t="shared" si="68"/>
        <v>0</v>
      </c>
      <c r="BH308" s="186" t="str">
        <f t="shared" si="69"/>
        <v>N/A</v>
      </c>
      <c r="BI308" s="6" t="str">
        <f t="shared" si="75"/>
        <v>N/A</v>
      </c>
      <c r="BJ308" t="e">
        <f t="shared" si="70"/>
        <v>#DIV/0!</v>
      </c>
      <c r="BL308" t="str">
        <f>IF(ISBLANK('A2a.  Modified URRT Worksheet 1'!$G$78)=TRUE, "N/A", IF(O308*(1+'A2a.  Modified URRT Worksheet 1'!$G$78)='A2. Rate Change &amp; Enrollment'!P308, "OK", "ERROR"))</f>
        <v>N/A</v>
      </c>
      <c r="BM308" t="str">
        <f>IF(ISBLANK('A2a.  Modified URRT Worksheet 1'!$G$79)=TRUE, "N/A", IF(P308*(1+'A2a.  Modified URRT Worksheet 1'!$G$79)='A2. Rate Change &amp; Enrollment'!Q308, "OK", "ERROR"))</f>
        <v>N/A</v>
      </c>
      <c r="BN308" t="str">
        <f>IF(ISBLANK('A2a.  Modified URRT Worksheet 1'!$G$80)=TRUE, "N/A", IF(Q308*(1+'A2a.  Modified URRT Worksheet 1'!$G$80)='A2. Rate Change &amp; Enrollment'!R308, "OK", "ERROR"))</f>
        <v>N/A</v>
      </c>
      <c r="BO308" t="str">
        <f>IF(ISBLANK('A2a.  Modified URRT Worksheet 1'!$G$81)=TRUE, "N/A", IF(R308*(1+'A2a.  Modified URRT Worksheet 1'!$G$81)='A2. Rate Change &amp; Enrollment'!S308, "OK", "ERROR"))</f>
        <v>N/A</v>
      </c>
      <c r="BP308" t="str">
        <f>IF(ISBLANK('A2a.  Modified URRT Worksheet 1'!$G$82)=TRUE, "N/A", IF(S308*(1+'A2a.  Modified URRT Worksheet 1'!$G$82)='A2. Rate Change &amp; Enrollment'!T308, "OK", "ERROR"))</f>
        <v>N/A</v>
      </c>
      <c r="BQ308" t="str">
        <f>IF(ISBLANK('A2a.  Modified URRT Worksheet 1'!$G$83)=TRUE, "N/A", IF(T308*(1+'A2a.  Modified URRT Worksheet 1'!$G$83)='A2. Rate Change &amp; Enrollment'!U308, "OK", "ERROR"))</f>
        <v>N/A</v>
      </c>
      <c r="BR308" t="str">
        <f>IF(ISBLANK('A2a.  Modified URRT Worksheet 1'!$G$84)=TRUE, "N/A", IF(U308*(1+'A2a.  Modified URRT Worksheet 1'!$G$84)='A2. Rate Change &amp; Enrollment'!V308, "OK", "ERROR"))</f>
        <v>N/A</v>
      </c>
      <c r="BS308" t="str">
        <f>IF(ISBLANK('A2a.  Modified URRT Worksheet 1'!$G$85)=TRUE, "N/A", IF(V308*(1+'A2a.  Modified URRT Worksheet 1'!$G$85)='A2. Rate Change &amp; Enrollment'!W308, "OK", "ERROR"))</f>
        <v>N/A</v>
      </c>
      <c r="BT308" t="str">
        <f>IF(ISBLANK('A2a.  Modified URRT Worksheet 1'!$G$86)=TRUE, "N/A", IF(W308*(1+'A2a.  Modified URRT Worksheet 1'!$G$86)='A2. Rate Change &amp; Enrollment'!X308, "OK", "ERROR"))</f>
        <v>N/A</v>
      </c>
      <c r="BU308" t="str">
        <f>IF(ISBLANK('A2a.  Modified URRT Worksheet 1'!$G$87)=TRUE, "N/A", IF(X308*(1+'A2a.  Modified URRT Worksheet 1'!$G$87)='A2. Rate Change &amp; Enrollment'!Y308, "OK", "ERROR"))</f>
        <v>N/A</v>
      </c>
      <c r="BV308" t="str">
        <f>IF(ISBLANK('A2a.  Modified URRT Worksheet 1'!$G$88)=TRUE, "N/A", IF(Y308*(1+'A2a.  Modified URRT Worksheet 1'!$G$88)='A2. Rate Change &amp; Enrollment'!Z308, "OK", "ERROR"))</f>
        <v>N/A</v>
      </c>
      <c r="BW308" t="str">
        <f t="shared" si="71"/>
        <v>OK</v>
      </c>
      <c r="BY308" s="412">
        <f t="shared" si="72"/>
        <v>0</v>
      </c>
    </row>
    <row r="309" spans="1:77" x14ac:dyDescent="0.35">
      <c r="A309" t="s">
        <v>608</v>
      </c>
      <c r="B309" s="98"/>
      <c r="C309" s="98"/>
      <c r="D309" s="98"/>
      <c r="E309" s="135"/>
      <c r="F309" s="135"/>
      <c r="G309" s="135"/>
      <c r="I309" s="135"/>
      <c r="J309" s="135"/>
      <c r="K309" s="135"/>
      <c r="M309" s="131"/>
      <c r="N309" s="131"/>
      <c r="O309" s="131"/>
      <c r="P309" s="131"/>
      <c r="Q309" s="131"/>
      <c r="R309" s="131"/>
      <c r="S309" s="131"/>
      <c r="T309" s="131"/>
      <c r="U309" s="131"/>
      <c r="V309" s="131"/>
      <c r="W309" s="131"/>
      <c r="X309" s="131"/>
      <c r="Y309" s="131"/>
      <c r="Z309" s="131"/>
      <c r="AB309" s="142" t="e">
        <f t="shared" si="62"/>
        <v>#DIV/0!</v>
      </c>
      <c r="AC309" s="142" t="e">
        <f t="shared" si="63"/>
        <v>#DIV/0!</v>
      </c>
      <c r="AD309" s="6"/>
      <c r="AE309" s="88" t="e">
        <f t="shared" si="64"/>
        <v>#DIV/0!</v>
      </c>
      <c r="AF309" s="142" t="e">
        <f t="shared" si="65"/>
        <v>#DIV/0!</v>
      </c>
      <c r="AH309" s="12" t="e">
        <f t="shared" si="73"/>
        <v>#DIV/0!</v>
      </c>
      <c r="AI309" s="12" t="e">
        <f t="shared" si="74"/>
        <v>#DIV/0!</v>
      </c>
      <c r="AK309" s="409"/>
      <c r="AL309" s="409"/>
      <c r="AM309" s="409"/>
      <c r="AO309" s="177"/>
      <c r="AP309" s="177"/>
      <c r="AQ309" s="177"/>
      <c r="AR309" s="139"/>
      <c r="AS309" s="139"/>
      <c r="AT309" s="139"/>
      <c r="AU309" s="177"/>
      <c r="AV309" s="177"/>
      <c r="AX309" s="411">
        <f t="shared" si="66"/>
        <v>0</v>
      </c>
      <c r="AY309" s="80" t="str">
        <f t="shared" si="67"/>
        <v>OK</v>
      </c>
      <c r="BA309" s="94"/>
      <c r="BB309" s="291"/>
      <c r="BC309" s="94"/>
      <c r="BD309" s="229"/>
      <c r="BE309" s="356"/>
      <c r="BG309" s="6">
        <f t="shared" si="68"/>
        <v>0</v>
      </c>
      <c r="BH309" s="186" t="str">
        <f t="shared" si="69"/>
        <v>N/A</v>
      </c>
      <c r="BI309" s="6" t="str">
        <f t="shared" si="75"/>
        <v>N/A</v>
      </c>
      <c r="BJ309" t="e">
        <f t="shared" si="70"/>
        <v>#DIV/0!</v>
      </c>
      <c r="BL309" t="str">
        <f>IF(ISBLANK('A2a.  Modified URRT Worksheet 1'!$G$78)=TRUE, "N/A", IF(O309*(1+'A2a.  Modified URRT Worksheet 1'!$G$78)='A2. Rate Change &amp; Enrollment'!P309, "OK", "ERROR"))</f>
        <v>N/A</v>
      </c>
      <c r="BM309" t="str">
        <f>IF(ISBLANK('A2a.  Modified URRT Worksheet 1'!$G$79)=TRUE, "N/A", IF(P309*(1+'A2a.  Modified URRT Worksheet 1'!$G$79)='A2. Rate Change &amp; Enrollment'!Q309, "OK", "ERROR"))</f>
        <v>N/A</v>
      </c>
      <c r="BN309" t="str">
        <f>IF(ISBLANK('A2a.  Modified URRT Worksheet 1'!$G$80)=TRUE, "N/A", IF(Q309*(1+'A2a.  Modified URRT Worksheet 1'!$G$80)='A2. Rate Change &amp; Enrollment'!R309, "OK", "ERROR"))</f>
        <v>N/A</v>
      </c>
      <c r="BO309" t="str">
        <f>IF(ISBLANK('A2a.  Modified URRT Worksheet 1'!$G$81)=TRUE, "N/A", IF(R309*(1+'A2a.  Modified URRT Worksheet 1'!$G$81)='A2. Rate Change &amp; Enrollment'!S309, "OK", "ERROR"))</f>
        <v>N/A</v>
      </c>
      <c r="BP309" t="str">
        <f>IF(ISBLANK('A2a.  Modified URRT Worksheet 1'!$G$82)=TRUE, "N/A", IF(S309*(1+'A2a.  Modified URRT Worksheet 1'!$G$82)='A2. Rate Change &amp; Enrollment'!T309, "OK", "ERROR"))</f>
        <v>N/A</v>
      </c>
      <c r="BQ309" t="str">
        <f>IF(ISBLANK('A2a.  Modified URRT Worksheet 1'!$G$83)=TRUE, "N/A", IF(T309*(1+'A2a.  Modified URRT Worksheet 1'!$G$83)='A2. Rate Change &amp; Enrollment'!U309, "OK", "ERROR"))</f>
        <v>N/A</v>
      </c>
      <c r="BR309" t="str">
        <f>IF(ISBLANK('A2a.  Modified URRT Worksheet 1'!$G$84)=TRUE, "N/A", IF(U309*(1+'A2a.  Modified URRT Worksheet 1'!$G$84)='A2. Rate Change &amp; Enrollment'!V309, "OK", "ERROR"))</f>
        <v>N/A</v>
      </c>
      <c r="BS309" t="str">
        <f>IF(ISBLANK('A2a.  Modified URRT Worksheet 1'!$G$85)=TRUE, "N/A", IF(V309*(1+'A2a.  Modified URRT Worksheet 1'!$G$85)='A2. Rate Change &amp; Enrollment'!W309, "OK", "ERROR"))</f>
        <v>N/A</v>
      </c>
      <c r="BT309" t="str">
        <f>IF(ISBLANK('A2a.  Modified URRT Worksheet 1'!$G$86)=TRUE, "N/A", IF(W309*(1+'A2a.  Modified URRT Worksheet 1'!$G$86)='A2. Rate Change &amp; Enrollment'!X309, "OK", "ERROR"))</f>
        <v>N/A</v>
      </c>
      <c r="BU309" t="str">
        <f>IF(ISBLANK('A2a.  Modified URRT Worksheet 1'!$G$87)=TRUE, "N/A", IF(X309*(1+'A2a.  Modified URRT Worksheet 1'!$G$87)='A2. Rate Change &amp; Enrollment'!Y309, "OK", "ERROR"))</f>
        <v>N/A</v>
      </c>
      <c r="BV309" t="str">
        <f>IF(ISBLANK('A2a.  Modified URRT Worksheet 1'!$G$88)=TRUE, "N/A", IF(Y309*(1+'A2a.  Modified URRT Worksheet 1'!$G$88)='A2. Rate Change &amp; Enrollment'!Z309, "OK", "ERROR"))</f>
        <v>N/A</v>
      </c>
      <c r="BW309" t="str">
        <f t="shared" si="71"/>
        <v>OK</v>
      </c>
      <c r="BY309" s="412">
        <f t="shared" si="72"/>
        <v>0</v>
      </c>
    </row>
    <row r="310" spans="1:77" x14ac:dyDescent="0.35">
      <c r="A310" t="s">
        <v>609</v>
      </c>
      <c r="B310" s="98"/>
      <c r="C310" s="98"/>
      <c r="D310" s="98"/>
      <c r="E310" s="135"/>
      <c r="F310" s="135"/>
      <c r="G310" s="135"/>
      <c r="I310" s="135"/>
      <c r="J310" s="135"/>
      <c r="K310" s="135"/>
      <c r="M310" s="131"/>
      <c r="N310" s="131"/>
      <c r="O310" s="131"/>
      <c r="P310" s="131"/>
      <c r="Q310" s="131"/>
      <c r="R310" s="131"/>
      <c r="S310" s="131"/>
      <c r="T310" s="131"/>
      <c r="U310" s="131"/>
      <c r="V310" s="131"/>
      <c r="W310" s="131"/>
      <c r="X310" s="131"/>
      <c r="Y310" s="131"/>
      <c r="Z310" s="131"/>
      <c r="AB310" s="142" t="e">
        <f t="shared" si="62"/>
        <v>#DIV/0!</v>
      </c>
      <c r="AC310" s="142" t="e">
        <f t="shared" si="63"/>
        <v>#DIV/0!</v>
      </c>
      <c r="AD310" s="6"/>
      <c r="AE310" s="88" t="e">
        <f t="shared" si="64"/>
        <v>#DIV/0!</v>
      </c>
      <c r="AF310" s="142" t="e">
        <f t="shared" si="65"/>
        <v>#DIV/0!</v>
      </c>
      <c r="AH310" s="12" t="e">
        <f t="shared" si="73"/>
        <v>#DIV/0!</v>
      </c>
      <c r="AI310" s="12" t="e">
        <f t="shared" si="74"/>
        <v>#DIV/0!</v>
      </c>
      <c r="AK310" s="409"/>
      <c r="AL310" s="409"/>
      <c r="AM310" s="409"/>
      <c r="AO310" s="177"/>
      <c r="AP310" s="177"/>
      <c r="AQ310" s="177"/>
      <c r="AR310" s="139"/>
      <c r="AS310" s="139"/>
      <c r="AT310" s="139"/>
      <c r="AU310" s="177"/>
      <c r="AV310" s="177"/>
      <c r="AX310" s="411">
        <f t="shared" si="66"/>
        <v>0</v>
      </c>
      <c r="AY310" s="80" t="str">
        <f t="shared" si="67"/>
        <v>OK</v>
      </c>
      <c r="BA310" s="94"/>
      <c r="BB310" s="291"/>
      <c r="BC310" s="94"/>
      <c r="BD310" s="229"/>
      <c r="BE310" s="356"/>
      <c r="BG310" s="6">
        <f t="shared" si="68"/>
        <v>0</v>
      </c>
      <c r="BH310" s="186" t="str">
        <f t="shared" si="69"/>
        <v>N/A</v>
      </c>
      <c r="BI310" s="6" t="str">
        <f t="shared" si="75"/>
        <v>N/A</v>
      </c>
      <c r="BJ310" t="e">
        <f t="shared" si="70"/>
        <v>#DIV/0!</v>
      </c>
      <c r="BL310" t="str">
        <f>IF(ISBLANK('A2a.  Modified URRT Worksheet 1'!$G$78)=TRUE, "N/A", IF(O310*(1+'A2a.  Modified URRT Worksheet 1'!$G$78)='A2. Rate Change &amp; Enrollment'!P310, "OK", "ERROR"))</f>
        <v>N/A</v>
      </c>
      <c r="BM310" t="str">
        <f>IF(ISBLANK('A2a.  Modified URRT Worksheet 1'!$G$79)=TRUE, "N/A", IF(P310*(1+'A2a.  Modified URRT Worksheet 1'!$G$79)='A2. Rate Change &amp; Enrollment'!Q310, "OK", "ERROR"))</f>
        <v>N/A</v>
      </c>
      <c r="BN310" t="str">
        <f>IF(ISBLANK('A2a.  Modified URRT Worksheet 1'!$G$80)=TRUE, "N/A", IF(Q310*(1+'A2a.  Modified URRT Worksheet 1'!$G$80)='A2. Rate Change &amp; Enrollment'!R310, "OK", "ERROR"))</f>
        <v>N/A</v>
      </c>
      <c r="BO310" t="str">
        <f>IF(ISBLANK('A2a.  Modified URRT Worksheet 1'!$G$81)=TRUE, "N/A", IF(R310*(1+'A2a.  Modified URRT Worksheet 1'!$G$81)='A2. Rate Change &amp; Enrollment'!S310, "OK", "ERROR"))</f>
        <v>N/A</v>
      </c>
      <c r="BP310" t="str">
        <f>IF(ISBLANK('A2a.  Modified URRT Worksheet 1'!$G$82)=TRUE, "N/A", IF(S310*(1+'A2a.  Modified URRT Worksheet 1'!$G$82)='A2. Rate Change &amp; Enrollment'!T310, "OK", "ERROR"))</f>
        <v>N/A</v>
      </c>
      <c r="BQ310" t="str">
        <f>IF(ISBLANK('A2a.  Modified URRT Worksheet 1'!$G$83)=TRUE, "N/A", IF(T310*(1+'A2a.  Modified URRT Worksheet 1'!$G$83)='A2. Rate Change &amp; Enrollment'!U310, "OK", "ERROR"))</f>
        <v>N/A</v>
      </c>
      <c r="BR310" t="str">
        <f>IF(ISBLANK('A2a.  Modified URRT Worksheet 1'!$G$84)=TRUE, "N/A", IF(U310*(1+'A2a.  Modified URRT Worksheet 1'!$G$84)='A2. Rate Change &amp; Enrollment'!V310, "OK", "ERROR"))</f>
        <v>N/A</v>
      </c>
      <c r="BS310" t="str">
        <f>IF(ISBLANK('A2a.  Modified URRT Worksheet 1'!$G$85)=TRUE, "N/A", IF(V310*(1+'A2a.  Modified URRT Worksheet 1'!$G$85)='A2. Rate Change &amp; Enrollment'!W310, "OK", "ERROR"))</f>
        <v>N/A</v>
      </c>
      <c r="BT310" t="str">
        <f>IF(ISBLANK('A2a.  Modified URRT Worksheet 1'!$G$86)=TRUE, "N/A", IF(W310*(1+'A2a.  Modified URRT Worksheet 1'!$G$86)='A2. Rate Change &amp; Enrollment'!X310, "OK", "ERROR"))</f>
        <v>N/A</v>
      </c>
      <c r="BU310" t="str">
        <f>IF(ISBLANK('A2a.  Modified URRT Worksheet 1'!$G$87)=TRUE, "N/A", IF(X310*(1+'A2a.  Modified URRT Worksheet 1'!$G$87)='A2. Rate Change &amp; Enrollment'!Y310, "OK", "ERROR"))</f>
        <v>N/A</v>
      </c>
      <c r="BV310" t="str">
        <f>IF(ISBLANK('A2a.  Modified URRT Worksheet 1'!$G$88)=TRUE, "N/A", IF(Y310*(1+'A2a.  Modified URRT Worksheet 1'!$G$88)='A2. Rate Change &amp; Enrollment'!Z310, "OK", "ERROR"))</f>
        <v>N/A</v>
      </c>
      <c r="BW310" t="str">
        <f t="shared" si="71"/>
        <v>OK</v>
      </c>
      <c r="BY310" s="412">
        <f t="shared" si="72"/>
        <v>0</v>
      </c>
    </row>
    <row r="311" spans="1:77" x14ac:dyDescent="0.35">
      <c r="A311" t="s">
        <v>610</v>
      </c>
      <c r="B311" s="98"/>
      <c r="C311" s="98"/>
      <c r="D311" s="98"/>
      <c r="E311" s="135"/>
      <c r="F311" s="135"/>
      <c r="G311" s="135"/>
      <c r="I311" s="135"/>
      <c r="J311" s="135"/>
      <c r="K311" s="135"/>
      <c r="M311" s="131"/>
      <c r="N311" s="131"/>
      <c r="O311" s="131"/>
      <c r="P311" s="131"/>
      <c r="Q311" s="131"/>
      <c r="R311" s="131"/>
      <c r="S311" s="131"/>
      <c r="T311" s="131"/>
      <c r="U311" s="131"/>
      <c r="V311" s="131"/>
      <c r="W311" s="131"/>
      <c r="X311" s="131"/>
      <c r="Y311" s="131"/>
      <c r="Z311" s="131"/>
      <c r="AB311" s="142" t="e">
        <f t="shared" si="62"/>
        <v>#DIV/0!</v>
      </c>
      <c r="AC311" s="142" t="e">
        <f t="shared" si="63"/>
        <v>#DIV/0!</v>
      </c>
      <c r="AD311" s="6"/>
      <c r="AE311" s="88" t="e">
        <f t="shared" si="64"/>
        <v>#DIV/0!</v>
      </c>
      <c r="AF311" s="142" t="e">
        <f t="shared" si="65"/>
        <v>#DIV/0!</v>
      </c>
      <c r="AH311" s="12" t="e">
        <f t="shared" si="73"/>
        <v>#DIV/0!</v>
      </c>
      <c r="AI311" s="12" t="e">
        <f t="shared" si="74"/>
        <v>#DIV/0!</v>
      </c>
      <c r="AK311" s="409"/>
      <c r="AL311" s="409"/>
      <c r="AM311" s="409"/>
      <c r="AO311" s="177"/>
      <c r="AP311" s="177"/>
      <c r="AQ311" s="177"/>
      <c r="AR311" s="139"/>
      <c r="AS311" s="139"/>
      <c r="AT311" s="139"/>
      <c r="AU311" s="177"/>
      <c r="AV311" s="177"/>
      <c r="AX311" s="411">
        <f t="shared" si="66"/>
        <v>0</v>
      </c>
      <c r="AY311" s="80" t="str">
        <f t="shared" si="67"/>
        <v>OK</v>
      </c>
      <c r="BA311" s="94"/>
      <c r="BB311" s="291"/>
      <c r="BC311" s="94"/>
      <c r="BD311" s="229"/>
      <c r="BE311" s="356"/>
      <c r="BG311" s="6">
        <f t="shared" si="68"/>
        <v>0</v>
      </c>
      <c r="BH311" s="186" t="str">
        <f t="shared" si="69"/>
        <v>N/A</v>
      </c>
      <c r="BI311" s="6" t="str">
        <f t="shared" si="75"/>
        <v>N/A</v>
      </c>
      <c r="BJ311" t="e">
        <f t="shared" si="70"/>
        <v>#DIV/0!</v>
      </c>
      <c r="BL311" t="str">
        <f>IF(ISBLANK('A2a.  Modified URRT Worksheet 1'!$G$78)=TRUE, "N/A", IF(O311*(1+'A2a.  Modified URRT Worksheet 1'!$G$78)='A2. Rate Change &amp; Enrollment'!P311, "OK", "ERROR"))</f>
        <v>N/A</v>
      </c>
      <c r="BM311" t="str">
        <f>IF(ISBLANK('A2a.  Modified URRT Worksheet 1'!$G$79)=TRUE, "N/A", IF(P311*(1+'A2a.  Modified URRT Worksheet 1'!$G$79)='A2. Rate Change &amp; Enrollment'!Q311, "OK", "ERROR"))</f>
        <v>N/A</v>
      </c>
      <c r="BN311" t="str">
        <f>IF(ISBLANK('A2a.  Modified URRT Worksheet 1'!$G$80)=TRUE, "N/A", IF(Q311*(1+'A2a.  Modified URRT Worksheet 1'!$G$80)='A2. Rate Change &amp; Enrollment'!R311, "OK", "ERROR"))</f>
        <v>N/A</v>
      </c>
      <c r="BO311" t="str">
        <f>IF(ISBLANK('A2a.  Modified URRT Worksheet 1'!$G$81)=TRUE, "N/A", IF(R311*(1+'A2a.  Modified URRT Worksheet 1'!$G$81)='A2. Rate Change &amp; Enrollment'!S311, "OK", "ERROR"))</f>
        <v>N/A</v>
      </c>
      <c r="BP311" t="str">
        <f>IF(ISBLANK('A2a.  Modified URRT Worksheet 1'!$G$82)=TRUE, "N/A", IF(S311*(1+'A2a.  Modified URRT Worksheet 1'!$G$82)='A2. Rate Change &amp; Enrollment'!T311, "OK", "ERROR"))</f>
        <v>N/A</v>
      </c>
      <c r="BQ311" t="str">
        <f>IF(ISBLANK('A2a.  Modified URRT Worksheet 1'!$G$83)=TRUE, "N/A", IF(T311*(1+'A2a.  Modified URRT Worksheet 1'!$G$83)='A2. Rate Change &amp; Enrollment'!U311, "OK", "ERROR"))</f>
        <v>N/A</v>
      </c>
      <c r="BR311" t="str">
        <f>IF(ISBLANK('A2a.  Modified URRT Worksheet 1'!$G$84)=TRUE, "N/A", IF(U311*(1+'A2a.  Modified URRT Worksheet 1'!$G$84)='A2. Rate Change &amp; Enrollment'!V311, "OK", "ERROR"))</f>
        <v>N/A</v>
      </c>
      <c r="BS311" t="str">
        <f>IF(ISBLANK('A2a.  Modified URRT Worksheet 1'!$G$85)=TRUE, "N/A", IF(V311*(1+'A2a.  Modified URRT Worksheet 1'!$G$85)='A2. Rate Change &amp; Enrollment'!W311, "OK", "ERROR"))</f>
        <v>N/A</v>
      </c>
      <c r="BT311" t="str">
        <f>IF(ISBLANK('A2a.  Modified URRT Worksheet 1'!$G$86)=TRUE, "N/A", IF(W311*(1+'A2a.  Modified URRT Worksheet 1'!$G$86)='A2. Rate Change &amp; Enrollment'!X311, "OK", "ERROR"))</f>
        <v>N/A</v>
      </c>
      <c r="BU311" t="str">
        <f>IF(ISBLANK('A2a.  Modified URRT Worksheet 1'!$G$87)=TRUE, "N/A", IF(X311*(1+'A2a.  Modified URRT Worksheet 1'!$G$87)='A2. Rate Change &amp; Enrollment'!Y311, "OK", "ERROR"))</f>
        <v>N/A</v>
      </c>
      <c r="BV311" t="str">
        <f>IF(ISBLANK('A2a.  Modified URRT Worksheet 1'!$G$88)=TRUE, "N/A", IF(Y311*(1+'A2a.  Modified URRT Worksheet 1'!$G$88)='A2. Rate Change &amp; Enrollment'!Z311, "OK", "ERROR"))</f>
        <v>N/A</v>
      </c>
      <c r="BW311" t="str">
        <f t="shared" si="71"/>
        <v>OK</v>
      </c>
      <c r="BY311" s="412">
        <f t="shared" si="72"/>
        <v>0</v>
      </c>
    </row>
    <row r="312" spans="1:77" x14ac:dyDescent="0.35">
      <c r="A312" t="s">
        <v>611</v>
      </c>
      <c r="B312" s="98"/>
      <c r="C312" s="98"/>
      <c r="D312" s="98"/>
      <c r="E312" s="135"/>
      <c r="F312" s="135"/>
      <c r="G312" s="135"/>
      <c r="I312" s="135"/>
      <c r="J312" s="135"/>
      <c r="K312" s="135"/>
      <c r="M312" s="131"/>
      <c r="N312" s="131"/>
      <c r="O312" s="131"/>
      <c r="P312" s="131"/>
      <c r="Q312" s="131"/>
      <c r="R312" s="131"/>
      <c r="S312" s="131"/>
      <c r="T312" s="131"/>
      <c r="U312" s="131"/>
      <c r="V312" s="131"/>
      <c r="W312" s="131"/>
      <c r="X312" s="131"/>
      <c r="Y312" s="131"/>
      <c r="Z312" s="131"/>
      <c r="AB312" s="142" t="e">
        <f t="shared" si="62"/>
        <v>#DIV/0!</v>
      </c>
      <c r="AC312" s="142" t="e">
        <f t="shared" si="63"/>
        <v>#DIV/0!</v>
      </c>
      <c r="AD312" s="6"/>
      <c r="AE312" s="88" t="e">
        <f t="shared" si="64"/>
        <v>#DIV/0!</v>
      </c>
      <c r="AF312" s="142" t="e">
        <f t="shared" si="65"/>
        <v>#DIV/0!</v>
      </c>
      <c r="AH312" s="12" t="e">
        <f t="shared" si="73"/>
        <v>#DIV/0!</v>
      </c>
      <c r="AI312" s="12" t="e">
        <f t="shared" si="74"/>
        <v>#DIV/0!</v>
      </c>
      <c r="AK312" s="409"/>
      <c r="AL312" s="409"/>
      <c r="AM312" s="409"/>
      <c r="AO312" s="177"/>
      <c r="AP312" s="177"/>
      <c r="AQ312" s="177"/>
      <c r="AR312" s="139"/>
      <c r="AS312" s="139"/>
      <c r="AT312" s="139"/>
      <c r="AU312" s="177"/>
      <c r="AV312" s="177"/>
      <c r="AX312" s="411">
        <f t="shared" si="66"/>
        <v>0</v>
      </c>
      <c r="AY312" s="80" t="str">
        <f t="shared" si="67"/>
        <v>OK</v>
      </c>
      <c r="BA312" s="94"/>
      <c r="BB312" s="291"/>
      <c r="BC312" s="94"/>
      <c r="BD312" s="229"/>
      <c r="BE312" s="356"/>
      <c r="BG312" s="6">
        <f t="shared" si="68"/>
        <v>0</v>
      </c>
      <c r="BH312" s="186" t="str">
        <f t="shared" si="69"/>
        <v>N/A</v>
      </c>
      <c r="BI312" s="6" t="str">
        <f t="shared" si="75"/>
        <v>N/A</v>
      </c>
      <c r="BJ312" t="e">
        <f t="shared" si="70"/>
        <v>#DIV/0!</v>
      </c>
      <c r="BL312" t="str">
        <f>IF(ISBLANK('A2a.  Modified URRT Worksheet 1'!$G$78)=TRUE, "N/A", IF(O312*(1+'A2a.  Modified URRT Worksheet 1'!$G$78)='A2. Rate Change &amp; Enrollment'!P312, "OK", "ERROR"))</f>
        <v>N/A</v>
      </c>
      <c r="BM312" t="str">
        <f>IF(ISBLANK('A2a.  Modified URRT Worksheet 1'!$G$79)=TRUE, "N/A", IF(P312*(1+'A2a.  Modified URRT Worksheet 1'!$G$79)='A2. Rate Change &amp; Enrollment'!Q312, "OK", "ERROR"))</f>
        <v>N/A</v>
      </c>
      <c r="BN312" t="str">
        <f>IF(ISBLANK('A2a.  Modified URRT Worksheet 1'!$G$80)=TRUE, "N/A", IF(Q312*(1+'A2a.  Modified URRT Worksheet 1'!$G$80)='A2. Rate Change &amp; Enrollment'!R312, "OK", "ERROR"))</f>
        <v>N/A</v>
      </c>
      <c r="BO312" t="str">
        <f>IF(ISBLANK('A2a.  Modified URRT Worksheet 1'!$G$81)=TRUE, "N/A", IF(R312*(1+'A2a.  Modified URRT Worksheet 1'!$G$81)='A2. Rate Change &amp; Enrollment'!S312, "OK", "ERROR"))</f>
        <v>N/A</v>
      </c>
      <c r="BP312" t="str">
        <f>IF(ISBLANK('A2a.  Modified URRT Worksheet 1'!$G$82)=TRUE, "N/A", IF(S312*(1+'A2a.  Modified URRT Worksheet 1'!$G$82)='A2. Rate Change &amp; Enrollment'!T312, "OK", "ERROR"))</f>
        <v>N/A</v>
      </c>
      <c r="BQ312" t="str">
        <f>IF(ISBLANK('A2a.  Modified URRT Worksheet 1'!$G$83)=TRUE, "N/A", IF(T312*(1+'A2a.  Modified URRT Worksheet 1'!$G$83)='A2. Rate Change &amp; Enrollment'!U312, "OK", "ERROR"))</f>
        <v>N/A</v>
      </c>
      <c r="BR312" t="str">
        <f>IF(ISBLANK('A2a.  Modified URRT Worksheet 1'!$G$84)=TRUE, "N/A", IF(U312*(1+'A2a.  Modified URRT Worksheet 1'!$G$84)='A2. Rate Change &amp; Enrollment'!V312, "OK", "ERROR"))</f>
        <v>N/A</v>
      </c>
      <c r="BS312" t="str">
        <f>IF(ISBLANK('A2a.  Modified URRT Worksheet 1'!$G$85)=TRUE, "N/A", IF(V312*(1+'A2a.  Modified URRT Worksheet 1'!$G$85)='A2. Rate Change &amp; Enrollment'!W312, "OK", "ERROR"))</f>
        <v>N/A</v>
      </c>
      <c r="BT312" t="str">
        <f>IF(ISBLANK('A2a.  Modified URRT Worksheet 1'!$G$86)=TRUE, "N/A", IF(W312*(1+'A2a.  Modified URRT Worksheet 1'!$G$86)='A2. Rate Change &amp; Enrollment'!X312, "OK", "ERROR"))</f>
        <v>N/A</v>
      </c>
      <c r="BU312" t="str">
        <f>IF(ISBLANK('A2a.  Modified URRT Worksheet 1'!$G$87)=TRUE, "N/A", IF(X312*(1+'A2a.  Modified URRT Worksheet 1'!$G$87)='A2. Rate Change &amp; Enrollment'!Y312, "OK", "ERROR"))</f>
        <v>N/A</v>
      </c>
      <c r="BV312" t="str">
        <f>IF(ISBLANK('A2a.  Modified URRT Worksheet 1'!$G$88)=TRUE, "N/A", IF(Y312*(1+'A2a.  Modified URRT Worksheet 1'!$G$88)='A2. Rate Change &amp; Enrollment'!Z312, "OK", "ERROR"))</f>
        <v>N/A</v>
      </c>
      <c r="BW312" t="str">
        <f t="shared" si="71"/>
        <v>OK</v>
      </c>
      <c r="BY312" s="412">
        <f t="shared" si="72"/>
        <v>0</v>
      </c>
    </row>
    <row r="313" spans="1:77" x14ac:dyDescent="0.35">
      <c r="A313" t="s">
        <v>612</v>
      </c>
      <c r="B313" s="98"/>
      <c r="C313" s="98"/>
      <c r="D313" s="98"/>
      <c r="E313" s="135"/>
      <c r="F313" s="135"/>
      <c r="G313" s="135"/>
      <c r="I313" s="135"/>
      <c r="J313" s="135"/>
      <c r="K313" s="135"/>
      <c r="M313" s="131"/>
      <c r="N313" s="131"/>
      <c r="O313" s="131"/>
      <c r="P313" s="131"/>
      <c r="Q313" s="131"/>
      <c r="R313" s="131"/>
      <c r="S313" s="131"/>
      <c r="T313" s="131"/>
      <c r="U313" s="131"/>
      <c r="V313" s="131"/>
      <c r="W313" s="131"/>
      <c r="X313" s="131"/>
      <c r="Y313" s="131"/>
      <c r="Z313" s="131"/>
      <c r="AB313" s="142" t="e">
        <f t="shared" si="62"/>
        <v>#DIV/0!</v>
      </c>
      <c r="AC313" s="142" t="e">
        <f t="shared" si="63"/>
        <v>#DIV/0!</v>
      </c>
      <c r="AD313" s="6"/>
      <c r="AE313" s="88" t="e">
        <f t="shared" si="64"/>
        <v>#DIV/0!</v>
      </c>
      <c r="AF313" s="142" t="e">
        <f t="shared" si="65"/>
        <v>#DIV/0!</v>
      </c>
      <c r="AH313" s="12" t="e">
        <f t="shared" si="73"/>
        <v>#DIV/0!</v>
      </c>
      <c r="AI313" s="12" t="e">
        <f t="shared" si="74"/>
        <v>#DIV/0!</v>
      </c>
      <c r="AK313" s="409"/>
      <c r="AL313" s="409"/>
      <c r="AM313" s="409"/>
      <c r="AO313" s="177"/>
      <c r="AP313" s="177"/>
      <c r="AQ313" s="177"/>
      <c r="AR313" s="139"/>
      <c r="AS313" s="139"/>
      <c r="AT313" s="139"/>
      <c r="AU313" s="177"/>
      <c r="AV313" s="177"/>
      <c r="AX313" s="411">
        <f t="shared" si="66"/>
        <v>0</v>
      </c>
      <c r="AY313" s="80" t="str">
        <f t="shared" si="67"/>
        <v>OK</v>
      </c>
      <c r="BA313" s="94"/>
      <c r="BB313" s="291"/>
      <c r="BC313" s="94"/>
      <c r="BD313" s="229"/>
      <c r="BE313" s="356"/>
      <c r="BG313" s="6">
        <f t="shared" si="68"/>
        <v>0</v>
      </c>
      <c r="BH313" s="186" t="str">
        <f t="shared" si="69"/>
        <v>N/A</v>
      </c>
      <c r="BI313" s="6" t="str">
        <f t="shared" si="75"/>
        <v>N/A</v>
      </c>
      <c r="BJ313" t="e">
        <f t="shared" si="70"/>
        <v>#DIV/0!</v>
      </c>
      <c r="BL313" t="str">
        <f>IF(ISBLANK('A2a.  Modified URRT Worksheet 1'!$G$78)=TRUE, "N/A", IF(O313*(1+'A2a.  Modified URRT Worksheet 1'!$G$78)='A2. Rate Change &amp; Enrollment'!P313, "OK", "ERROR"))</f>
        <v>N/A</v>
      </c>
      <c r="BM313" t="str">
        <f>IF(ISBLANK('A2a.  Modified URRT Worksheet 1'!$G$79)=TRUE, "N/A", IF(P313*(1+'A2a.  Modified URRT Worksheet 1'!$G$79)='A2. Rate Change &amp; Enrollment'!Q313, "OK", "ERROR"))</f>
        <v>N/A</v>
      </c>
      <c r="BN313" t="str">
        <f>IF(ISBLANK('A2a.  Modified URRT Worksheet 1'!$G$80)=TRUE, "N/A", IF(Q313*(1+'A2a.  Modified URRT Worksheet 1'!$G$80)='A2. Rate Change &amp; Enrollment'!R313, "OK", "ERROR"))</f>
        <v>N/A</v>
      </c>
      <c r="BO313" t="str">
        <f>IF(ISBLANK('A2a.  Modified URRT Worksheet 1'!$G$81)=TRUE, "N/A", IF(R313*(1+'A2a.  Modified URRT Worksheet 1'!$G$81)='A2. Rate Change &amp; Enrollment'!S313, "OK", "ERROR"))</f>
        <v>N/A</v>
      </c>
      <c r="BP313" t="str">
        <f>IF(ISBLANK('A2a.  Modified URRT Worksheet 1'!$G$82)=TRUE, "N/A", IF(S313*(1+'A2a.  Modified URRT Worksheet 1'!$G$82)='A2. Rate Change &amp; Enrollment'!T313, "OK", "ERROR"))</f>
        <v>N/A</v>
      </c>
      <c r="BQ313" t="str">
        <f>IF(ISBLANK('A2a.  Modified URRT Worksheet 1'!$G$83)=TRUE, "N/A", IF(T313*(1+'A2a.  Modified URRT Worksheet 1'!$G$83)='A2. Rate Change &amp; Enrollment'!U313, "OK", "ERROR"))</f>
        <v>N/A</v>
      </c>
      <c r="BR313" t="str">
        <f>IF(ISBLANK('A2a.  Modified URRT Worksheet 1'!$G$84)=TRUE, "N/A", IF(U313*(1+'A2a.  Modified URRT Worksheet 1'!$G$84)='A2. Rate Change &amp; Enrollment'!V313, "OK", "ERROR"))</f>
        <v>N/A</v>
      </c>
      <c r="BS313" t="str">
        <f>IF(ISBLANK('A2a.  Modified URRT Worksheet 1'!$G$85)=TRUE, "N/A", IF(V313*(1+'A2a.  Modified URRT Worksheet 1'!$G$85)='A2. Rate Change &amp; Enrollment'!W313, "OK", "ERROR"))</f>
        <v>N/A</v>
      </c>
      <c r="BT313" t="str">
        <f>IF(ISBLANK('A2a.  Modified URRT Worksheet 1'!$G$86)=TRUE, "N/A", IF(W313*(1+'A2a.  Modified URRT Worksheet 1'!$G$86)='A2. Rate Change &amp; Enrollment'!X313, "OK", "ERROR"))</f>
        <v>N/A</v>
      </c>
      <c r="BU313" t="str">
        <f>IF(ISBLANK('A2a.  Modified URRT Worksheet 1'!$G$87)=TRUE, "N/A", IF(X313*(1+'A2a.  Modified URRT Worksheet 1'!$G$87)='A2. Rate Change &amp; Enrollment'!Y313, "OK", "ERROR"))</f>
        <v>N/A</v>
      </c>
      <c r="BV313" t="str">
        <f>IF(ISBLANK('A2a.  Modified URRT Worksheet 1'!$G$88)=TRUE, "N/A", IF(Y313*(1+'A2a.  Modified URRT Worksheet 1'!$G$88)='A2. Rate Change &amp; Enrollment'!Z313, "OK", "ERROR"))</f>
        <v>N/A</v>
      </c>
      <c r="BW313" t="str">
        <f t="shared" si="71"/>
        <v>OK</v>
      </c>
      <c r="BY313" s="412">
        <f t="shared" si="72"/>
        <v>0</v>
      </c>
    </row>
    <row r="314" spans="1:77" x14ac:dyDescent="0.35">
      <c r="A314" t="s">
        <v>613</v>
      </c>
      <c r="B314" s="98"/>
      <c r="C314" s="98"/>
      <c r="D314" s="98"/>
      <c r="E314" s="135"/>
      <c r="F314" s="135"/>
      <c r="G314" s="135"/>
      <c r="I314" s="135"/>
      <c r="J314" s="135"/>
      <c r="K314" s="135"/>
      <c r="M314" s="131"/>
      <c r="N314" s="131"/>
      <c r="O314" s="131"/>
      <c r="P314" s="131"/>
      <c r="Q314" s="131"/>
      <c r="R314" s="131"/>
      <c r="S314" s="131"/>
      <c r="T314" s="131"/>
      <c r="U314" s="131"/>
      <c r="V314" s="131"/>
      <c r="W314" s="131"/>
      <c r="X314" s="131"/>
      <c r="Y314" s="131"/>
      <c r="Z314" s="131"/>
      <c r="AB314" s="142" t="e">
        <f t="shared" si="62"/>
        <v>#DIV/0!</v>
      </c>
      <c r="AC314" s="142" t="e">
        <f t="shared" si="63"/>
        <v>#DIV/0!</v>
      </c>
      <c r="AD314" s="6"/>
      <c r="AE314" s="88" t="e">
        <f t="shared" si="64"/>
        <v>#DIV/0!</v>
      </c>
      <c r="AF314" s="142" t="e">
        <f t="shared" si="65"/>
        <v>#DIV/0!</v>
      </c>
      <c r="AH314" s="12" t="e">
        <f t="shared" si="73"/>
        <v>#DIV/0!</v>
      </c>
      <c r="AI314" s="12" t="e">
        <f t="shared" si="74"/>
        <v>#DIV/0!</v>
      </c>
      <c r="AK314" s="409"/>
      <c r="AL314" s="409"/>
      <c r="AM314" s="409"/>
      <c r="AO314" s="177"/>
      <c r="AP314" s="177"/>
      <c r="AQ314" s="177"/>
      <c r="AR314" s="139"/>
      <c r="AS314" s="139"/>
      <c r="AT314" s="139"/>
      <c r="AU314" s="177"/>
      <c r="AV314" s="177"/>
      <c r="AX314" s="411">
        <f t="shared" si="66"/>
        <v>0</v>
      </c>
      <c r="AY314" s="80" t="str">
        <f t="shared" si="67"/>
        <v>OK</v>
      </c>
      <c r="BA314" s="94"/>
      <c r="BB314" s="291"/>
      <c r="BC314" s="94"/>
      <c r="BD314" s="229"/>
      <c r="BE314" s="356"/>
      <c r="BG314" s="6">
        <f t="shared" si="68"/>
        <v>0</v>
      </c>
      <c r="BH314" s="186" t="str">
        <f t="shared" si="69"/>
        <v>N/A</v>
      </c>
      <c r="BI314" s="6" t="str">
        <f t="shared" si="75"/>
        <v>N/A</v>
      </c>
      <c r="BJ314" t="e">
        <f t="shared" si="70"/>
        <v>#DIV/0!</v>
      </c>
      <c r="BL314" t="str">
        <f>IF(ISBLANK('A2a.  Modified URRT Worksheet 1'!$G$78)=TRUE, "N/A", IF(O314*(1+'A2a.  Modified URRT Worksheet 1'!$G$78)='A2. Rate Change &amp; Enrollment'!P314, "OK", "ERROR"))</f>
        <v>N/A</v>
      </c>
      <c r="BM314" t="str">
        <f>IF(ISBLANK('A2a.  Modified URRT Worksheet 1'!$G$79)=TRUE, "N/A", IF(P314*(1+'A2a.  Modified URRT Worksheet 1'!$G$79)='A2. Rate Change &amp; Enrollment'!Q314, "OK", "ERROR"))</f>
        <v>N/A</v>
      </c>
      <c r="BN314" t="str">
        <f>IF(ISBLANK('A2a.  Modified URRT Worksheet 1'!$G$80)=TRUE, "N/A", IF(Q314*(1+'A2a.  Modified URRT Worksheet 1'!$G$80)='A2. Rate Change &amp; Enrollment'!R314, "OK", "ERROR"))</f>
        <v>N/A</v>
      </c>
      <c r="BO314" t="str">
        <f>IF(ISBLANK('A2a.  Modified URRT Worksheet 1'!$G$81)=TRUE, "N/A", IF(R314*(1+'A2a.  Modified URRT Worksheet 1'!$G$81)='A2. Rate Change &amp; Enrollment'!S314, "OK", "ERROR"))</f>
        <v>N/A</v>
      </c>
      <c r="BP314" t="str">
        <f>IF(ISBLANK('A2a.  Modified URRT Worksheet 1'!$G$82)=TRUE, "N/A", IF(S314*(1+'A2a.  Modified URRT Worksheet 1'!$G$82)='A2. Rate Change &amp; Enrollment'!T314, "OK", "ERROR"))</f>
        <v>N/A</v>
      </c>
      <c r="BQ314" t="str">
        <f>IF(ISBLANK('A2a.  Modified URRT Worksheet 1'!$G$83)=TRUE, "N/A", IF(T314*(1+'A2a.  Modified URRT Worksheet 1'!$G$83)='A2. Rate Change &amp; Enrollment'!U314, "OK", "ERROR"))</f>
        <v>N/A</v>
      </c>
      <c r="BR314" t="str">
        <f>IF(ISBLANK('A2a.  Modified URRT Worksheet 1'!$G$84)=TRUE, "N/A", IF(U314*(1+'A2a.  Modified URRT Worksheet 1'!$G$84)='A2. Rate Change &amp; Enrollment'!V314, "OK", "ERROR"))</f>
        <v>N/A</v>
      </c>
      <c r="BS314" t="str">
        <f>IF(ISBLANK('A2a.  Modified URRT Worksheet 1'!$G$85)=TRUE, "N/A", IF(V314*(1+'A2a.  Modified URRT Worksheet 1'!$G$85)='A2. Rate Change &amp; Enrollment'!W314, "OK", "ERROR"))</f>
        <v>N/A</v>
      </c>
      <c r="BT314" t="str">
        <f>IF(ISBLANK('A2a.  Modified URRT Worksheet 1'!$G$86)=TRUE, "N/A", IF(W314*(1+'A2a.  Modified URRT Worksheet 1'!$G$86)='A2. Rate Change &amp; Enrollment'!X314, "OK", "ERROR"))</f>
        <v>N/A</v>
      </c>
      <c r="BU314" t="str">
        <f>IF(ISBLANK('A2a.  Modified URRT Worksheet 1'!$G$87)=TRUE, "N/A", IF(X314*(1+'A2a.  Modified URRT Worksheet 1'!$G$87)='A2. Rate Change &amp; Enrollment'!Y314, "OK", "ERROR"))</f>
        <v>N/A</v>
      </c>
      <c r="BV314" t="str">
        <f>IF(ISBLANK('A2a.  Modified URRT Worksheet 1'!$G$88)=TRUE, "N/A", IF(Y314*(1+'A2a.  Modified URRT Worksheet 1'!$G$88)='A2. Rate Change &amp; Enrollment'!Z314, "OK", "ERROR"))</f>
        <v>N/A</v>
      </c>
      <c r="BW314" t="str">
        <f t="shared" si="71"/>
        <v>OK</v>
      </c>
      <c r="BY314" s="412">
        <f t="shared" si="72"/>
        <v>0</v>
      </c>
    </row>
    <row r="315" spans="1:77" x14ac:dyDescent="0.35">
      <c r="A315" t="s">
        <v>614</v>
      </c>
      <c r="B315" s="98"/>
      <c r="C315" s="98"/>
      <c r="D315" s="98"/>
      <c r="E315" s="135"/>
      <c r="F315" s="135"/>
      <c r="G315" s="135"/>
      <c r="I315" s="135"/>
      <c r="J315" s="135"/>
      <c r="K315" s="135"/>
      <c r="M315" s="131"/>
      <c r="N315" s="131"/>
      <c r="O315" s="131"/>
      <c r="P315" s="131"/>
      <c r="Q315" s="131"/>
      <c r="R315" s="131"/>
      <c r="S315" s="131"/>
      <c r="T315" s="131"/>
      <c r="U315" s="131"/>
      <c r="V315" s="131"/>
      <c r="W315" s="131"/>
      <c r="X315" s="131"/>
      <c r="Y315" s="131"/>
      <c r="Z315" s="131"/>
      <c r="AB315" s="142" t="e">
        <f t="shared" si="62"/>
        <v>#DIV/0!</v>
      </c>
      <c r="AC315" s="142" t="e">
        <f t="shared" si="63"/>
        <v>#DIV/0!</v>
      </c>
      <c r="AD315" s="6"/>
      <c r="AE315" s="88" t="e">
        <f t="shared" si="64"/>
        <v>#DIV/0!</v>
      </c>
      <c r="AF315" s="142" t="e">
        <f t="shared" si="65"/>
        <v>#DIV/0!</v>
      </c>
      <c r="AH315" s="12" t="e">
        <f t="shared" si="73"/>
        <v>#DIV/0!</v>
      </c>
      <c r="AI315" s="12" t="e">
        <f t="shared" si="74"/>
        <v>#DIV/0!</v>
      </c>
      <c r="AK315" s="409"/>
      <c r="AL315" s="409"/>
      <c r="AM315" s="409"/>
      <c r="AO315" s="177"/>
      <c r="AP315" s="177"/>
      <c r="AQ315" s="177"/>
      <c r="AR315" s="139"/>
      <c r="AS315" s="139"/>
      <c r="AT315" s="139"/>
      <c r="AU315" s="177"/>
      <c r="AV315" s="177"/>
      <c r="AX315" s="411">
        <f t="shared" si="66"/>
        <v>0</v>
      </c>
      <c r="AY315" s="80" t="str">
        <f t="shared" si="67"/>
        <v>OK</v>
      </c>
      <c r="BA315" s="94"/>
      <c r="BB315" s="291"/>
      <c r="BC315" s="94"/>
      <c r="BD315" s="229"/>
      <c r="BE315" s="356"/>
      <c r="BG315" s="6">
        <f t="shared" si="68"/>
        <v>0</v>
      </c>
      <c r="BH315" s="186" t="str">
        <f t="shared" si="69"/>
        <v>N/A</v>
      </c>
      <c r="BI315" s="6" t="str">
        <f t="shared" si="75"/>
        <v>N/A</v>
      </c>
      <c r="BJ315" t="e">
        <f t="shared" si="70"/>
        <v>#DIV/0!</v>
      </c>
      <c r="BL315" t="str">
        <f>IF(ISBLANK('A2a.  Modified URRT Worksheet 1'!$G$78)=TRUE, "N/A", IF(O315*(1+'A2a.  Modified URRT Worksheet 1'!$G$78)='A2. Rate Change &amp; Enrollment'!P315, "OK", "ERROR"))</f>
        <v>N/A</v>
      </c>
      <c r="BM315" t="str">
        <f>IF(ISBLANK('A2a.  Modified URRT Worksheet 1'!$G$79)=TRUE, "N/A", IF(P315*(1+'A2a.  Modified URRT Worksheet 1'!$G$79)='A2. Rate Change &amp; Enrollment'!Q315, "OK", "ERROR"))</f>
        <v>N/A</v>
      </c>
      <c r="BN315" t="str">
        <f>IF(ISBLANK('A2a.  Modified URRT Worksheet 1'!$G$80)=TRUE, "N/A", IF(Q315*(1+'A2a.  Modified URRT Worksheet 1'!$G$80)='A2. Rate Change &amp; Enrollment'!R315, "OK", "ERROR"))</f>
        <v>N/A</v>
      </c>
      <c r="BO315" t="str">
        <f>IF(ISBLANK('A2a.  Modified URRT Worksheet 1'!$G$81)=TRUE, "N/A", IF(R315*(1+'A2a.  Modified URRT Worksheet 1'!$G$81)='A2. Rate Change &amp; Enrollment'!S315, "OK", "ERROR"))</f>
        <v>N/A</v>
      </c>
      <c r="BP315" t="str">
        <f>IF(ISBLANK('A2a.  Modified URRT Worksheet 1'!$G$82)=TRUE, "N/A", IF(S315*(1+'A2a.  Modified URRT Worksheet 1'!$G$82)='A2. Rate Change &amp; Enrollment'!T315, "OK", "ERROR"))</f>
        <v>N/A</v>
      </c>
      <c r="BQ315" t="str">
        <f>IF(ISBLANK('A2a.  Modified URRT Worksheet 1'!$G$83)=TRUE, "N/A", IF(T315*(1+'A2a.  Modified URRT Worksheet 1'!$G$83)='A2. Rate Change &amp; Enrollment'!U315, "OK", "ERROR"))</f>
        <v>N/A</v>
      </c>
      <c r="BR315" t="str">
        <f>IF(ISBLANK('A2a.  Modified URRT Worksheet 1'!$G$84)=TRUE, "N/A", IF(U315*(1+'A2a.  Modified URRT Worksheet 1'!$G$84)='A2. Rate Change &amp; Enrollment'!V315, "OK", "ERROR"))</f>
        <v>N/A</v>
      </c>
      <c r="BS315" t="str">
        <f>IF(ISBLANK('A2a.  Modified URRT Worksheet 1'!$G$85)=TRUE, "N/A", IF(V315*(1+'A2a.  Modified URRT Worksheet 1'!$G$85)='A2. Rate Change &amp; Enrollment'!W315, "OK", "ERROR"))</f>
        <v>N/A</v>
      </c>
      <c r="BT315" t="str">
        <f>IF(ISBLANK('A2a.  Modified URRT Worksheet 1'!$G$86)=TRUE, "N/A", IF(W315*(1+'A2a.  Modified URRT Worksheet 1'!$G$86)='A2. Rate Change &amp; Enrollment'!X315, "OK", "ERROR"))</f>
        <v>N/A</v>
      </c>
      <c r="BU315" t="str">
        <f>IF(ISBLANK('A2a.  Modified URRT Worksheet 1'!$G$87)=TRUE, "N/A", IF(X315*(1+'A2a.  Modified URRT Worksheet 1'!$G$87)='A2. Rate Change &amp; Enrollment'!Y315, "OK", "ERROR"))</f>
        <v>N/A</v>
      </c>
      <c r="BV315" t="str">
        <f>IF(ISBLANK('A2a.  Modified URRT Worksheet 1'!$G$88)=TRUE, "N/A", IF(Y315*(1+'A2a.  Modified URRT Worksheet 1'!$G$88)='A2. Rate Change &amp; Enrollment'!Z315, "OK", "ERROR"))</f>
        <v>N/A</v>
      </c>
      <c r="BW315" t="str">
        <f t="shared" si="71"/>
        <v>OK</v>
      </c>
      <c r="BY315" s="412">
        <f t="shared" si="72"/>
        <v>0</v>
      </c>
    </row>
    <row r="316" spans="1:77" x14ac:dyDescent="0.35">
      <c r="A316" t="s">
        <v>615</v>
      </c>
      <c r="B316" s="98"/>
      <c r="C316" s="98"/>
      <c r="D316" s="98"/>
      <c r="E316" s="135"/>
      <c r="F316" s="135"/>
      <c r="G316" s="135"/>
      <c r="I316" s="135"/>
      <c r="J316" s="135"/>
      <c r="K316" s="135"/>
      <c r="M316" s="131"/>
      <c r="N316" s="131"/>
      <c r="O316" s="131"/>
      <c r="P316" s="131"/>
      <c r="Q316" s="131"/>
      <c r="R316" s="131"/>
      <c r="S316" s="131"/>
      <c r="T316" s="131"/>
      <c r="U316" s="131"/>
      <c r="V316" s="131"/>
      <c r="W316" s="131"/>
      <c r="X316" s="131"/>
      <c r="Y316" s="131"/>
      <c r="Z316" s="131"/>
      <c r="AB316" s="142" t="e">
        <f t="shared" si="62"/>
        <v>#DIV/0!</v>
      </c>
      <c r="AC316" s="142" t="e">
        <f t="shared" si="63"/>
        <v>#DIV/0!</v>
      </c>
      <c r="AD316" s="6"/>
      <c r="AE316" s="88" t="e">
        <f t="shared" si="64"/>
        <v>#DIV/0!</v>
      </c>
      <c r="AF316" s="142" t="e">
        <f t="shared" si="65"/>
        <v>#DIV/0!</v>
      </c>
      <c r="AH316" s="12" t="e">
        <f t="shared" si="73"/>
        <v>#DIV/0!</v>
      </c>
      <c r="AI316" s="12" t="e">
        <f t="shared" si="74"/>
        <v>#DIV/0!</v>
      </c>
      <c r="AK316" s="409"/>
      <c r="AL316" s="409"/>
      <c r="AM316" s="409"/>
      <c r="AO316" s="177"/>
      <c r="AP316" s="177"/>
      <c r="AQ316" s="177"/>
      <c r="AR316" s="139"/>
      <c r="AS316" s="139"/>
      <c r="AT316" s="139"/>
      <c r="AU316" s="177"/>
      <c r="AV316" s="177"/>
      <c r="AX316" s="411">
        <f t="shared" si="66"/>
        <v>0</v>
      </c>
      <c r="AY316" s="80" t="str">
        <f t="shared" si="67"/>
        <v>OK</v>
      </c>
      <c r="BA316" s="94"/>
      <c r="BB316" s="291"/>
      <c r="BC316" s="94"/>
      <c r="BD316" s="229"/>
      <c r="BE316" s="356"/>
      <c r="BG316" s="6">
        <f t="shared" si="68"/>
        <v>0</v>
      </c>
      <c r="BH316" s="186" t="str">
        <f t="shared" si="69"/>
        <v>N/A</v>
      </c>
      <c r="BI316" s="6" t="str">
        <f t="shared" si="75"/>
        <v>N/A</v>
      </c>
      <c r="BJ316" t="e">
        <f t="shared" si="70"/>
        <v>#DIV/0!</v>
      </c>
      <c r="BL316" t="str">
        <f>IF(ISBLANK('A2a.  Modified URRT Worksheet 1'!$G$78)=TRUE, "N/A", IF(O316*(1+'A2a.  Modified URRT Worksheet 1'!$G$78)='A2. Rate Change &amp; Enrollment'!P316, "OK", "ERROR"))</f>
        <v>N/A</v>
      </c>
      <c r="BM316" t="str">
        <f>IF(ISBLANK('A2a.  Modified URRT Worksheet 1'!$G$79)=TRUE, "N/A", IF(P316*(1+'A2a.  Modified URRT Worksheet 1'!$G$79)='A2. Rate Change &amp; Enrollment'!Q316, "OK", "ERROR"))</f>
        <v>N/A</v>
      </c>
      <c r="BN316" t="str">
        <f>IF(ISBLANK('A2a.  Modified URRT Worksheet 1'!$G$80)=TRUE, "N/A", IF(Q316*(1+'A2a.  Modified URRT Worksheet 1'!$G$80)='A2. Rate Change &amp; Enrollment'!R316, "OK", "ERROR"))</f>
        <v>N/A</v>
      </c>
      <c r="BO316" t="str">
        <f>IF(ISBLANK('A2a.  Modified URRT Worksheet 1'!$G$81)=TRUE, "N/A", IF(R316*(1+'A2a.  Modified URRT Worksheet 1'!$G$81)='A2. Rate Change &amp; Enrollment'!S316, "OK", "ERROR"))</f>
        <v>N/A</v>
      </c>
      <c r="BP316" t="str">
        <f>IF(ISBLANK('A2a.  Modified URRT Worksheet 1'!$G$82)=TRUE, "N/A", IF(S316*(1+'A2a.  Modified URRT Worksheet 1'!$G$82)='A2. Rate Change &amp; Enrollment'!T316, "OK", "ERROR"))</f>
        <v>N/A</v>
      </c>
      <c r="BQ316" t="str">
        <f>IF(ISBLANK('A2a.  Modified URRT Worksheet 1'!$G$83)=TRUE, "N/A", IF(T316*(1+'A2a.  Modified URRT Worksheet 1'!$G$83)='A2. Rate Change &amp; Enrollment'!U316, "OK", "ERROR"))</f>
        <v>N/A</v>
      </c>
      <c r="BR316" t="str">
        <f>IF(ISBLANK('A2a.  Modified URRT Worksheet 1'!$G$84)=TRUE, "N/A", IF(U316*(1+'A2a.  Modified URRT Worksheet 1'!$G$84)='A2. Rate Change &amp; Enrollment'!V316, "OK", "ERROR"))</f>
        <v>N/A</v>
      </c>
      <c r="BS316" t="str">
        <f>IF(ISBLANK('A2a.  Modified URRT Worksheet 1'!$G$85)=TRUE, "N/A", IF(V316*(1+'A2a.  Modified URRT Worksheet 1'!$G$85)='A2. Rate Change &amp; Enrollment'!W316, "OK", "ERROR"))</f>
        <v>N/A</v>
      </c>
      <c r="BT316" t="str">
        <f>IF(ISBLANK('A2a.  Modified URRT Worksheet 1'!$G$86)=TRUE, "N/A", IF(W316*(1+'A2a.  Modified URRT Worksheet 1'!$G$86)='A2. Rate Change &amp; Enrollment'!X316, "OK", "ERROR"))</f>
        <v>N/A</v>
      </c>
      <c r="BU316" t="str">
        <f>IF(ISBLANK('A2a.  Modified URRT Worksheet 1'!$G$87)=TRUE, "N/A", IF(X316*(1+'A2a.  Modified URRT Worksheet 1'!$G$87)='A2. Rate Change &amp; Enrollment'!Y316, "OK", "ERROR"))</f>
        <v>N/A</v>
      </c>
      <c r="BV316" t="str">
        <f>IF(ISBLANK('A2a.  Modified URRT Worksheet 1'!$G$88)=TRUE, "N/A", IF(Y316*(1+'A2a.  Modified URRT Worksheet 1'!$G$88)='A2. Rate Change &amp; Enrollment'!Z316, "OK", "ERROR"))</f>
        <v>N/A</v>
      </c>
      <c r="BW316" t="str">
        <f t="shared" si="71"/>
        <v>OK</v>
      </c>
      <c r="BY316" s="412">
        <f t="shared" si="72"/>
        <v>0</v>
      </c>
    </row>
    <row r="317" spans="1:77" x14ac:dyDescent="0.35">
      <c r="A317" t="s">
        <v>616</v>
      </c>
      <c r="B317" s="98"/>
      <c r="C317" s="98"/>
      <c r="D317" s="98"/>
      <c r="E317" s="135"/>
      <c r="F317" s="135"/>
      <c r="G317" s="135"/>
      <c r="I317" s="135"/>
      <c r="J317" s="135"/>
      <c r="K317" s="135"/>
      <c r="M317" s="131"/>
      <c r="N317" s="131"/>
      <c r="O317" s="131"/>
      <c r="P317" s="131"/>
      <c r="Q317" s="131"/>
      <c r="R317" s="131"/>
      <c r="S317" s="131"/>
      <c r="T317" s="131"/>
      <c r="U317" s="131"/>
      <c r="V317" s="131"/>
      <c r="W317" s="131"/>
      <c r="X317" s="131"/>
      <c r="Y317" s="131"/>
      <c r="Z317" s="131"/>
      <c r="AB317" s="142" t="e">
        <f t="shared" si="62"/>
        <v>#DIV/0!</v>
      </c>
      <c r="AC317" s="142" t="e">
        <f t="shared" si="63"/>
        <v>#DIV/0!</v>
      </c>
      <c r="AD317" s="6"/>
      <c r="AE317" s="88" t="e">
        <f t="shared" si="64"/>
        <v>#DIV/0!</v>
      </c>
      <c r="AF317" s="142" t="e">
        <f t="shared" si="65"/>
        <v>#DIV/0!</v>
      </c>
      <c r="AH317" s="12" t="e">
        <f t="shared" si="73"/>
        <v>#DIV/0!</v>
      </c>
      <c r="AI317" s="12" t="e">
        <f t="shared" si="74"/>
        <v>#DIV/0!</v>
      </c>
      <c r="AK317" s="409"/>
      <c r="AL317" s="409"/>
      <c r="AM317" s="409"/>
      <c r="AO317" s="177"/>
      <c r="AP317" s="177"/>
      <c r="AQ317" s="177"/>
      <c r="AR317" s="139"/>
      <c r="AS317" s="139"/>
      <c r="AT317" s="139"/>
      <c r="AU317" s="177"/>
      <c r="AV317" s="177"/>
      <c r="AX317" s="411">
        <f t="shared" si="66"/>
        <v>0</v>
      </c>
      <c r="AY317" s="80" t="str">
        <f t="shared" si="67"/>
        <v>OK</v>
      </c>
      <c r="BA317" s="94"/>
      <c r="BB317" s="291"/>
      <c r="BC317" s="94"/>
      <c r="BD317" s="229"/>
      <c r="BE317" s="356"/>
      <c r="BG317" s="6">
        <f t="shared" si="68"/>
        <v>0</v>
      </c>
      <c r="BH317" s="186" t="str">
        <f t="shared" si="69"/>
        <v>N/A</v>
      </c>
      <c r="BI317" s="6" t="str">
        <f t="shared" si="75"/>
        <v>N/A</v>
      </c>
      <c r="BJ317" t="e">
        <f t="shared" si="70"/>
        <v>#DIV/0!</v>
      </c>
      <c r="BL317" t="str">
        <f>IF(ISBLANK('A2a.  Modified URRT Worksheet 1'!$G$78)=TRUE, "N/A", IF(O317*(1+'A2a.  Modified URRT Worksheet 1'!$G$78)='A2. Rate Change &amp; Enrollment'!P317, "OK", "ERROR"))</f>
        <v>N/A</v>
      </c>
      <c r="BM317" t="str">
        <f>IF(ISBLANK('A2a.  Modified URRT Worksheet 1'!$G$79)=TRUE, "N/A", IF(P317*(1+'A2a.  Modified URRT Worksheet 1'!$G$79)='A2. Rate Change &amp; Enrollment'!Q317, "OK", "ERROR"))</f>
        <v>N/A</v>
      </c>
      <c r="BN317" t="str">
        <f>IF(ISBLANK('A2a.  Modified URRT Worksheet 1'!$G$80)=TRUE, "N/A", IF(Q317*(1+'A2a.  Modified URRT Worksheet 1'!$G$80)='A2. Rate Change &amp; Enrollment'!R317, "OK", "ERROR"))</f>
        <v>N/A</v>
      </c>
      <c r="BO317" t="str">
        <f>IF(ISBLANK('A2a.  Modified URRT Worksheet 1'!$G$81)=TRUE, "N/A", IF(R317*(1+'A2a.  Modified URRT Worksheet 1'!$G$81)='A2. Rate Change &amp; Enrollment'!S317, "OK", "ERROR"))</f>
        <v>N/A</v>
      </c>
      <c r="BP317" t="str">
        <f>IF(ISBLANK('A2a.  Modified URRT Worksheet 1'!$G$82)=TRUE, "N/A", IF(S317*(1+'A2a.  Modified URRT Worksheet 1'!$G$82)='A2. Rate Change &amp; Enrollment'!T317, "OK", "ERROR"))</f>
        <v>N/A</v>
      </c>
      <c r="BQ317" t="str">
        <f>IF(ISBLANK('A2a.  Modified URRT Worksheet 1'!$G$83)=TRUE, "N/A", IF(T317*(1+'A2a.  Modified URRT Worksheet 1'!$G$83)='A2. Rate Change &amp; Enrollment'!U317, "OK", "ERROR"))</f>
        <v>N/A</v>
      </c>
      <c r="BR317" t="str">
        <f>IF(ISBLANK('A2a.  Modified URRT Worksheet 1'!$G$84)=TRUE, "N/A", IF(U317*(1+'A2a.  Modified URRT Worksheet 1'!$G$84)='A2. Rate Change &amp; Enrollment'!V317, "OK", "ERROR"))</f>
        <v>N/A</v>
      </c>
      <c r="BS317" t="str">
        <f>IF(ISBLANK('A2a.  Modified URRT Worksheet 1'!$G$85)=TRUE, "N/A", IF(V317*(1+'A2a.  Modified URRT Worksheet 1'!$G$85)='A2. Rate Change &amp; Enrollment'!W317, "OK", "ERROR"))</f>
        <v>N/A</v>
      </c>
      <c r="BT317" t="str">
        <f>IF(ISBLANK('A2a.  Modified URRT Worksheet 1'!$G$86)=TRUE, "N/A", IF(W317*(1+'A2a.  Modified URRT Worksheet 1'!$G$86)='A2. Rate Change &amp; Enrollment'!X317, "OK", "ERROR"))</f>
        <v>N/A</v>
      </c>
      <c r="BU317" t="str">
        <f>IF(ISBLANK('A2a.  Modified URRT Worksheet 1'!$G$87)=TRUE, "N/A", IF(X317*(1+'A2a.  Modified URRT Worksheet 1'!$G$87)='A2. Rate Change &amp; Enrollment'!Y317, "OK", "ERROR"))</f>
        <v>N/A</v>
      </c>
      <c r="BV317" t="str">
        <f>IF(ISBLANK('A2a.  Modified URRT Worksheet 1'!$G$88)=TRUE, "N/A", IF(Y317*(1+'A2a.  Modified URRT Worksheet 1'!$G$88)='A2. Rate Change &amp; Enrollment'!Z317, "OK", "ERROR"))</f>
        <v>N/A</v>
      </c>
      <c r="BW317" t="str">
        <f t="shared" si="71"/>
        <v>OK</v>
      </c>
      <c r="BY317" s="412">
        <f t="shared" si="72"/>
        <v>0</v>
      </c>
    </row>
    <row r="318" spans="1:77" x14ac:dyDescent="0.35">
      <c r="A318" t="s">
        <v>617</v>
      </c>
      <c r="B318" s="98"/>
      <c r="C318" s="98"/>
      <c r="D318" s="98"/>
      <c r="E318" s="135"/>
      <c r="F318" s="135"/>
      <c r="G318" s="135"/>
      <c r="I318" s="135"/>
      <c r="J318" s="135"/>
      <c r="K318" s="135"/>
      <c r="M318" s="131"/>
      <c r="N318" s="131"/>
      <c r="O318" s="131"/>
      <c r="P318" s="131"/>
      <c r="Q318" s="131"/>
      <c r="R318" s="131"/>
      <c r="S318" s="131"/>
      <c r="T318" s="131"/>
      <c r="U318" s="131"/>
      <c r="V318" s="131"/>
      <c r="W318" s="131"/>
      <c r="X318" s="131"/>
      <c r="Y318" s="131"/>
      <c r="Z318" s="131"/>
      <c r="AB318" s="142" t="e">
        <f t="shared" si="62"/>
        <v>#DIV/0!</v>
      </c>
      <c r="AC318" s="142" t="e">
        <f t="shared" si="63"/>
        <v>#DIV/0!</v>
      </c>
      <c r="AD318" s="6"/>
      <c r="AE318" s="88" t="e">
        <f t="shared" si="64"/>
        <v>#DIV/0!</v>
      </c>
      <c r="AF318" s="142" t="e">
        <f t="shared" si="65"/>
        <v>#DIV/0!</v>
      </c>
      <c r="AH318" s="12" t="e">
        <f t="shared" si="73"/>
        <v>#DIV/0!</v>
      </c>
      <c r="AI318" s="12" t="e">
        <f t="shared" si="74"/>
        <v>#DIV/0!</v>
      </c>
      <c r="AK318" s="409"/>
      <c r="AL318" s="409"/>
      <c r="AM318" s="409"/>
      <c r="AO318" s="177"/>
      <c r="AP318" s="177"/>
      <c r="AQ318" s="177"/>
      <c r="AR318" s="139"/>
      <c r="AS318" s="139"/>
      <c r="AT318" s="139"/>
      <c r="AU318" s="177"/>
      <c r="AV318" s="177"/>
      <c r="AX318" s="411">
        <f t="shared" si="66"/>
        <v>0</v>
      </c>
      <c r="AY318" s="80" t="str">
        <f t="shared" si="67"/>
        <v>OK</v>
      </c>
      <c r="BA318" s="94"/>
      <c r="BB318" s="291"/>
      <c r="BC318" s="94"/>
      <c r="BD318" s="229"/>
      <c r="BE318" s="356"/>
      <c r="BG318" s="6">
        <f t="shared" si="68"/>
        <v>0</v>
      </c>
      <c r="BH318" s="186" t="str">
        <f t="shared" si="69"/>
        <v>N/A</v>
      </c>
      <c r="BI318" s="6" t="str">
        <f t="shared" si="75"/>
        <v>N/A</v>
      </c>
      <c r="BJ318" t="e">
        <f t="shared" si="70"/>
        <v>#DIV/0!</v>
      </c>
      <c r="BL318" t="str">
        <f>IF(ISBLANK('A2a.  Modified URRT Worksheet 1'!$G$78)=TRUE, "N/A", IF(O318*(1+'A2a.  Modified URRT Worksheet 1'!$G$78)='A2. Rate Change &amp; Enrollment'!P318, "OK", "ERROR"))</f>
        <v>N/A</v>
      </c>
      <c r="BM318" t="str">
        <f>IF(ISBLANK('A2a.  Modified URRT Worksheet 1'!$G$79)=TRUE, "N/A", IF(P318*(1+'A2a.  Modified URRT Worksheet 1'!$G$79)='A2. Rate Change &amp; Enrollment'!Q318, "OK", "ERROR"))</f>
        <v>N/A</v>
      </c>
      <c r="BN318" t="str">
        <f>IF(ISBLANK('A2a.  Modified URRT Worksheet 1'!$G$80)=TRUE, "N/A", IF(Q318*(1+'A2a.  Modified URRT Worksheet 1'!$G$80)='A2. Rate Change &amp; Enrollment'!R318, "OK", "ERROR"))</f>
        <v>N/A</v>
      </c>
      <c r="BO318" t="str">
        <f>IF(ISBLANK('A2a.  Modified URRT Worksheet 1'!$G$81)=TRUE, "N/A", IF(R318*(1+'A2a.  Modified URRT Worksheet 1'!$G$81)='A2. Rate Change &amp; Enrollment'!S318, "OK", "ERROR"))</f>
        <v>N/A</v>
      </c>
      <c r="BP318" t="str">
        <f>IF(ISBLANK('A2a.  Modified URRT Worksheet 1'!$G$82)=TRUE, "N/A", IF(S318*(1+'A2a.  Modified URRT Worksheet 1'!$G$82)='A2. Rate Change &amp; Enrollment'!T318, "OK", "ERROR"))</f>
        <v>N/A</v>
      </c>
      <c r="BQ318" t="str">
        <f>IF(ISBLANK('A2a.  Modified URRT Worksheet 1'!$G$83)=TRUE, "N/A", IF(T318*(1+'A2a.  Modified URRT Worksheet 1'!$G$83)='A2. Rate Change &amp; Enrollment'!U318, "OK", "ERROR"))</f>
        <v>N/A</v>
      </c>
      <c r="BR318" t="str">
        <f>IF(ISBLANK('A2a.  Modified URRT Worksheet 1'!$G$84)=TRUE, "N/A", IF(U318*(1+'A2a.  Modified URRT Worksheet 1'!$G$84)='A2. Rate Change &amp; Enrollment'!V318, "OK", "ERROR"))</f>
        <v>N/A</v>
      </c>
      <c r="BS318" t="str">
        <f>IF(ISBLANK('A2a.  Modified URRT Worksheet 1'!$G$85)=TRUE, "N/A", IF(V318*(1+'A2a.  Modified URRT Worksheet 1'!$G$85)='A2. Rate Change &amp; Enrollment'!W318, "OK", "ERROR"))</f>
        <v>N/A</v>
      </c>
      <c r="BT318" t="str">
        <f>IF(ISBLANK('A2a.  Modified URRT Worksheet 1'!$G$86)=TRUE, "N/A", IF(W318*(1+'A2a.  Modified URRT Worksheet 1'!$G$86)='A2. Rate Change &amp; Enrollment'!X318, "OK", "ERROR"))</f>
        <v>N/A</v>
      </c>
      <c r="BU318" t="str">
        <f>IF(ISBLANK('A2a.  Modified URRT Worksheet 1'!$G$87)=TRUE, "N/A", IF(X318*(1+'A2a.  Modified URRT Worksheet 1'!$G$87)='A2. Rate Change &amp; Enrollment'!Y318, "OK", "ERROR"))</f>
        <v>N/A</v>
      </c>
      <c r="BV318" t="str">
        <f>IF(ISBLANK('A2a.  Modified URRT Worksheet 1'!$G$88)=TRUE, "N/A", IF(Y318*(1+'A2a.  Modified URRT Worksheet 1'!$G$88)='A2. Rate Change &amp; Enrollment'!Z318, "OK", "ERROR"))</f>
        <v>N/A</v>
      </c>
      <c r="BW318" t="str">
        <f t="shared" si="71"/>
        <v>OK</v>
      </c>
      <c r="BY318" s="412">
        <f t="shared" si="72"/>
        <v>0</v>
      </c>
    </row>
    <row r="319" spans="1:77" x14ac:dyDescent="0.35">
      <c r="A319" t="s">
        <v>618</v>
      </c>
      <c r="B319" s="98"/>
      <c r="C319" s="98"/>
      <c r="D319" s="98"/>
      <c r="E319" s="135"/>
      <c r="F319" s="135"/>
      <c r="G319" s="135"/>
      <c r="I319" s="135"/>
      <c r="J319" s="135"/>
      <c r="K319" s="135"/>
      <c r="M319" s="131"/>
      <c r="N319" s="131"/>
      <c r="O319" s="131"/>
      <c r="P319" s="131"/>
      <c r="Q319" s="131"/>
      <c r="R319" s="131"/>
      <c r="S319" s="131"/>
      <c r="T319" s="131"/>
      <c r="U319" s="131"/>
      <c r="V319" s="131"/>
      <c r="W319" s="131"/>
      <c r="X319" s="131"/>
      <c r="Y319" s="131"/>
      <c r="Z319" s="131"/>
      <c r="AB319" s="142" t="e">
        <f t="shared" si="62"/>
        <v>#DIV/0!</v>
      </c>
      <c r="AC319" s="142" t="e">
        <f t="shared" si="63"/>
        <v>#DIV/0!</v>
      </c>
      <c r="AD319" s="6"/>
      <c r="AE319" s="88" t="e">
        <f t="shared" si="64"/>
        <v>#DIV/0!</v>
      </c>
      <c r="AF319" s="142" t="e">
        <f t="shared" si="65"/>
        <v>#DIV/0!</v>
      </c>
      <c r="AH319" s="12" t="e">
        <f t="shared" si="73"/>
        <v>#DIV/0!</v>
      </c>
      <c r="AI319" s="12" t="e">
        <f t="shared" si="74"/>
        <v>#DIV/0!</v>
      </c>
      <c r="AK319" s="409"/>
      <c r="AL319" s="409"/>
      <c r="AM319" s="409"/>
      <c r="AO319" s="177"/>
      <c r="AP319" s="177"/>
      <c r="AQ319" s="177"/>
      <c r="AR319" s="139"/>
      <c r="AS319" s="139"/>
      <c r="AT319" s="139"/>
      <c r="AU319" s="177"/>
      <c r="AV319" s="177"/>
      <c r="AX319" s="411">
        <f t="shared" si="66"/>
        <v>0</v>
      </c>
      <c r="AY319" s="80" t="str">
        <f t="shared" si="67"/>
        <v>OK</v>
      </c>
      <c r="BA319" s="94"/>
      <c r="BB319" s="291"/>
      <c r="BC319" s="94"/>
      <c r="BD319" s="229"/>
      <c r="BE319" s="356"/>
      <c r="BG319" s="6">
        <f t="shared" si="68"/>
        <v>0</v>
      </c>
      <c r="BH319" s="186" t="str">
        <f t="shared" si="69"/>
        <v>N/A</v>
      </c>
      <c r="BI319" s="6" t="str">
        <f t="shared" si="75"/>
        <v>N/A</v>
      </c>
      <c r="BJ319" t="e">
        <f t="shared" si="70"/>
        <v>#DIV/0!</v>
      </c>
      <c r="BL319" t="str">
        <f>IF(ISBLANK('A2a.  Modified URRT Worksheet 1'!$G$78)=TRUE, "N/A", IF(O319*(1+'A2a.  Modified URRT Worksheet 1'!$G$78)='A2. Rate Change &amp; Enrollment'!P319, "OK", "ERROR"))</f>
        <v>N/A</v>
      </c>
      <c r="BM319" t="str">
        <f>IF(ISBLANK('A2a.  Modified URRT Worksheet 1'!$G$79)=TRUE, "N/A", IF(P319*(1+'A2a.  Modified URRT Worksheet 1'!$G$79)='A2. Rate Change &amp; Enrollment'!Q319, "OK", "ERROR"))</f>
        <v>N/A</v>
      </c>
      <c r="BN319" t="str">
        <f>IF(ISBLANK('A2a.  Modified URRT Worksheet 1'!$G$80)=TRUE, "N/A", IF(Q319*(1+'A2a.  Modified URRT Worksheet 1'!$G$80)='A2. Rate Change &amp; Enrollment'!R319, "OK", "ERROR"))</f>
        <v>N/A</v>
      </c>
      <c r="BO319" t="str">
        <f>IF(ISBLANK('A2a.  Modified URRT Worksheet 1'!$G$81)=TRUE, "N/A", IF(R319*(1+'A2a.  Modified URRT Worksheet 1'!$G$81)='A2. Rate Change &amp; Enrollment'!S319, "OK", "ERROR"))</f>
        <v>N/A</v>
      </c>
      <c r="BP319" t="str">
        <f>IF(ISBLANK('A2a.  Modified URRT Worksheet 1'!$G$82)=TRUE, "N/A", IF(S319*(1+'A2a.  Modified URRT Worksheet 1'!$G$82)='A2. Rate Change &amp; Enrollment'!T319, "OK", "ERROR"))</f>
        <v>N/A</v>
      </c>
      <c r="BQ319" t="str">
        <f>IF(ISBLANK('A2a.  Modified URRT Worksheet 1'!$G$83)=TRUE, "N/A", IF(T319*(1+'A2a.  Modified URRT Worksheet 1'!$G$83)='A2. Rate Change &amp; Enrollment'!U319, "OK", "ERROR"))</f>
        <v>N/A</v>
      </c>
      <c r="BR319" t="str">
        <f>IF(ISBLANK('A2a.  Modified URRT Worksheet 1'!$G$84)=TRUE, "N/A", IF(U319*(1+'A2a.  Modified URRT Worksheet 1'!$G$84)='A2. Rate Change &amp; Enrollment'!V319, "OK", "ERROR"))</f>
        <v>N/A</v>
      </c>
      <c r="BS319" t="str">
        <f>IF(ISBLANK('A2a.  Modified URRT Worksheet 1'!$G$85)=TRUE, "N/A", IF(V319*(1+'A2a.  Modified URRT Worksheet 1'!$G$85)='A2. Rate Change &amp; Enrollment'!W319, "OK", "ERROR"))</f>
        <v>N/A</v>
      </c>
      <c r="BT319" t="str">
        <f>IF(ISBLANK('A2a.  Modified URRT Worksheet 1'!$G$86)=TRUE, "N/A", IF(W319*(1+'A2a.  Modified URRT Worksheet 1'!$G$86)='A2. Rate Change &amp; Enrollment'!X319, "OK", "ERROR"))</f>
        <v>N/A</v>
      </c>
      <c r="BU319" t="str">
        <f>IF(ISBLANK('A2a.  Modified URRT Worksheet 1'!$G$87)=TRUE, "N/A", IF(X319*(1+'A2a.  Modified URRT Worksheet 1'!$G$87)='A2. Rate Change &amp; Enrollment'!Y319, "OK", "ERROR"))</f>
        <v>N/A</v>
      </c>
      <c r="BV319" t="str">
        <f>IF(ISBLANK('A2a.  Modified URRT Worksheet 1'!$G$88)=TRUE, "N/A", IF(Y319*(1+'A2a.  Modified URRT Worksheet 1'!$G$88)='A2. Rate Change &amp; Enrollment'!Z319, "OK", "ERROR"))</f>
        <v>N/A</v>
      </c>
      <c r="BW319" t="str">
        <f t="shared" si="71"/>
        <v>OK</v>
      </c>
      <c r="BY319" s="412">
        <f t="shared" si="72"/>
        <v>0</v>
      </c>
    </row>
    <row r="320" spans="1:77" x14ac:dyDescent="0.35">
      <c r="A320" t="s">
        <v>619</v>
      </c>
      <c r="B320" s="98"/>
      <c r="C320" s="98"/>
      <c r="D320" s="98"/>
      <c r="E320" s="135"/>
      <c r="F320" s="135"/>
      <c r="G320" s="135"/>
      <c r="I320" s="135"/>
      <c r="J320" s="135"/>
      <c r="K320" s="135"/>
      <c r="M320" s="131"/>
      <c r="N320" s="131"/>
      <c r="O320" s="131"/>
      <c r="P320" s="131"/>
      <c r="Q320" s="131"/>
      <c r="R320" s="131"/>
      <c r="S320" s="131"/>
      <c r="T320" s="131"/>
      <c r="U320" s="131"/>
      <c r="V320" s="131"/>
      <c r="W320" s="131"/>
      <c r="X320" s="131"/>
      <c r="Y320" s="131"/>
      <c r="Z320" s="131"/>
      <c r="AB320" s="142" t="e">
        <f t="shared" si="62"/>
        <v>#DIV/0!</v>
      </c>
      <c r="AC320" s="142" t="e">
        <f t="shared" si="63"/>
        <v>#DIV/0!</v>
      </c>
      <c r="AD320" s="6"/>
      <c r="AE320" s="88" t="e">
        <f t="shared" si="64"/>
        <v>#DIV/0!</v>
      </c>
      <c r="AF320" s="142" t="e">
        <f t="shared" si="65"/>
        <v>#DIV/0!</v>
      </c>
      <c r="AH320" s="12" t="e">
        <f t="shared" si="73"/>
        <v>#DIV/0!</v>
      </c>
      <c r="AI320" s="12" t="e">
        <f t="shared" si="74"/>
        <v>#DIV/0!</v>
      </c>
      <c r="AK320" s="409"/>
      <c r="AL320" s="409"/>
      <c r="AM320" s="409"/>
      <c r="AO320" s="177"/>
      <c r="AP320" s="177"/>
      <c r="AQ320" s="177"/>
      <c r="AR320" s="139"/>
      <c r="AS320" s="139"/>
      <c r="AT320" s="139"/>
      <c r="AU320" s="177"/>
      <c r="AV320" s="177"/>
      <c r="AX320" s="411">
        <f t="shared" si="66"/>
        <v>0</v>
      </c>
      <c r="AY320" s="80" t="str">
        <f t="shared" si="67"/>
        <v>OK</v>
      </c>
      <c r="BA320" s="94"/>
      <c r="BB320" s="291"/>
      <c r="BC320" s="94"/>
      <c r="BD320" s="229"/>
      <c r="BE320" s="356"/>
      <c r="BG320" s="6">
        <f t="shared" si="68"/>
        <v>0</v>
      </c>
      <c r="BH320" s="186" t="str">
        <f t="shared" si="69"/>
        <v>N/A</v>
      </c>
      <c r="BI320" s="6" t="str">
        <f t="shared" si="75"/>
        <v>N/A</v>
      </c>
      <c r="BJ320" t="e">
        <f t="shared" si="70"/>
        <v>#DIV/0!</v>
      </c>
      <c r="BL320" t="str">
        <f>IF(ISBLANK('A2a.  Modified URRT Worksheet 1'!$G$78)=TRUE, "N/A", IF(O320*(1+'A2a.  Modified URRT Worksheet 1'!$G$78)='A2. Rate Change &amp; Enrollment'!P320, "OK", "ERROR"))</f>
        <v>N/A</v>
      </c>
      <c r="BM320" t="str">
        <f>IF(ISBLANK('A2a.  Modified URRT Worksheet 1'!$G$79)=TRUE, "N/A", IF(P320*(1+'A2a.  Modified URRT Worksheet 1'!$G$79)='A2. Rate Change &amp; Enrollment'!Q320, "OK", "ERROR"))</f>
        <v>N/A</v>
      </c>
      <c r="BN320" t="str">
        <f>IF(ISBLANK('A2a.  Modified URRT Worksheet 1'!$G$80)=TRUE, "N/A", IF(Q320*(1+'A2a.  Modified URRT Worksheet 1'!$G$80)='A2. Rate Change &amp; Enrollment'!R320, "OK", "ERROR"))</f>
        <v>N/A</v>
      </c>
      <c r="BO320" t="str">
        <f>IF(ISBLANK('A2a.  Modified URRT Worksheet 1'!$G$81)=TRUE, "N/A", IF(R320*(1+'A2a.  Modified URRT Worksheet 1'!$G$81)='A2. Rate Change &amp; Enrollment'!S320, "OK", "ERROR"))</f>
        <v>N/A</v>
      </c>
      <c r="BP320" t="str">
        <f>IF(ISBLANK('A2a.  Modified URRT Worksheet 1'!$G$82)=TRUE, "N/A", IF(S320*(1+'A2a.  Modified URRT Worksheet 1'!$G$82)='A2. Rate Change &amp; Enrollment'!T320, "OK", "ERROR"))</f>
        <v>N/A</v>
      </c>
      <c r="BQ320" t="str">
        <f>IF(ISBLANK('A2a.  Modified URRT Worksheet 1'!$G$83)=TRUE, "N/A", IF(T320*(1+'A2a.  Modified URRT Worksheet 1'!$G$83)='A2. Rate Change &amp; Enrollment'!U320, "OK", "ERROR"))</f>
        <v>N/A</v>
      </c>
      <c r="BR320" t="str">
        <f>IF(ISBLANK('A2a.  Modified URRT Worksheet 1'!$G$84)=TRUE, "N/A", IF(U320*(1+'A2a.  Modified URRT Worksheet 1'!$G$84)='A2. Rate Change &amp; Enrollment'!V320, "OK", "ERROR"))</f>
        <v>N/A</v>
      </c>
      <c r="BS320" t="str">
        <f>IF(ISBLANK('A2a.  Modified URRT Worksheet 1'!$G$85)=TRUE, "N/A", IF(V320*(1+'A2a.  Modified URRT Worksheet 1'!$G$85)='A2. Rate Change &amp; Enrollment'!W320, "OK", "ERROR"))</f>
        <v>N/A</v>
      </c>
      <c r="BT320" t="str">
        <f>IF(ISBLANK('A2a.  Modified URRT Worksheet 1'!$G$86)=TRUE, "N/A", IF(W320*(1+'A2a.  Modified URRT Worksheet 1'!$G$86)='A2. Rate Change &amp; Enrollment'!X320, "OK", "ERROR"))</f>
        <v>N/A</v>
      </c>
      <c r="BU320" t="str">
        <f>IF(ISBLANK('A2a.  Modified URRT Worksheet 1'!$G$87)=TRUE, "N/A", IF(X320*(1+'A2a.  Modified URRT Worksheet 1'!$G$87)='A2. Rate Change &amp; Enrollment'!Y320, "OK", "ERROR"))</f>
        <v>N/A</v>
      </c>
      <c r="BV320" t="str">
        <f>IF(ISBLANK('A2a.  Modified URRT Worksheet 1'!$G$88)=TRUE, "N/A", IF(Y320*(1+'A2a.  Modified URRT Worksheet 1'!$G$88)='A2. Rate Change &amp; Enrollment'!Z320, "OK", "ERROR"))</f>
        <v>N/A</v>
      </c>
      <c r="BW320" t="str">
        <f t="shared" si="71"/>
        <v>OK</v>
      </c>
      <c r="BY320" s="412">
        <f t="shared" si="72"/>
        <v>0</v>
      </c>
    </row>
    <row r="321" spans="1:77" x14ac:dyDescent="0.35">
      <c r="A321" t="s">
        <v>620</v>
      </c>
      <c r="B321" s="98"/>
      <c r="C321" s="98"/>
      <c r="D321" s="98"/>
      <c r="E321" s="135"/>
      <c r="F321" s="135"/>
      <c r="G321" s="135"/>
      <c r="I321" s="135"/>
      <c r="J321" s="135"/>
      <c r="K321" s="135"/>
      <c r="M321" s="131"/>
      <c r="N321" s="131"/>
      <c r="O321" s="131"/>
      <c r="P321" s="131"/>
      <c r="Q321" s="131"/>
      <c r="R321" s="131"/>
      <c r="S321" s="131"/>
      <c r="T321" s="131"/>
      <c r="U321" s="131"/>
      <c r="V321" s="131"/>
      <c r="W321" s="131"/>
      <c r="X321" s="131"/>
      <c r="Y321" s="131"/>
      <c r="Z321" s="131"/>
      <c r="AB321" s="142" t="e">
        <f t="shared" si="62"/>
        <v>#DIV/0!</v>
      </c>
      <c r="AC321" s="142" t="e">
        <f t="shared" si="63"/>
        <v>#DIV/0!</v>
      </c>
      <c r="AD321" s="6"/>
      <c r="AE321" s="88" t="e">
        <f t="shared" si="64"/>
        <v>#DIV/0!</v>
      </c>
      <c r="AF321" s="142" t="e">
        <f t="shared" si="65"/>
        <v>#DIV/0!</v>
      </c>
      <c r="AH321" s="12" t="e">
        <f t="shared" si="73"/>
        <v>#DIV/0!</v>
      </c>
      <c r="AI321" s="12" t="e">
        <f t="shared" si="74"/>
        <v>#DIV/0!</v>
      </c>
      <c r="AK321" s="409"/>
      <c r="AL321" s="409"/>
      <c r="AM321" s="409"/>
      <c r="AO321" s="177"/>
      <c r="AP321" s="177"/>
      <c r="AQ321" s="177"/>
      <c r="AR321" s="139"/>
      <c r="AS321" s="139"/>
      <c r="AT321" s="139"/>
      <c r="AU321" s="177"/>
      <c r="AV321" s="177"/>
      <c r="AX321" s="411">
        <f t="shared" si="66"/>
        <v>0</v>
      </c>
      <c r="AY321" s="80" t="str">
        <f t="shared" si="67"/>
        <v>OK</v>
      </c>
      <c r="BA321" s="94"/>
      <c r="BB321" s="291"/>
      <c r="BC321" s="94"/>
      <c r="BD321" s="229"/>
      <c r="BE321" s="356"/>
      <c r="BG321" s="6">
        <f t="shared" si="68"/>
        <v>0</v>
      </c>
      <c r="BH321" s="186" t="str">
        <f t="shared" si="69"/>
        <v>N/A</v>
      </c>
      <c r="BI321" s="6" t="str">
        <f t="shared" si="75"/>
        <v>N/A</v>
      </c>
      <c r="BJ321" t="e">
        <f t="shared" si="70"/>
        <v>#DIV/0!</v>
      </c>
      <c r="BL321" t="str">
        <f>IF(ISBLANK('A2a.  Modified URRT Worksheet 1'!$G$78)=TRUE, "N/A", IF(O321*(1+'A2a.  Modified URRT Worksheet 1'!$G$78)='A2. Rate Change &amp; Enrollment'!P321, "OK", "ERROR"))</f>
        <v>N/A</v>
      </c>
      <c r="BM321" t="str">
        <f>IF(ISBLANK('A2a.  Modified URRT Worksheet 1'!$G$79)=TRUE, "N/A", IF(P321*(1+'A2a.  Modified URRT Worksheet 1'!$G$79)='A2. Rate Change &amp; Enrollment'!Q321, "OK", "ERROR"))</f>
        <v>N/A</v>
      </c>
      <c r="BN321" t="str">
        <f>IF(ISBLANK('A2a.  Modified URRT Worksheet 1'!$G$80)=TRUE, "N/A", IF(Q321*(1+'A2a.  Modified URRT Worksheet 1'!$G$80)='A2. Rate Change &amp; Enrollment'!R321, "OK", "ERROR"))</f>
        <v>N/A</v>
      </c>
      <c r="BO321" t="str">
        <f>IF(ISBLANK('A2a.  Modified URRT Worksheet 1'!$G$81)=TRUE, "N/A", IF(R321*(1+'A2a.  Modified URRT Worksheet 1'!$G$81)='A2. Rate Change &amp; Enrollment'!S321, "OK", "ERROR"))</f>
        <v>N/A</v>
      </c>
      <c r="BP321" t="str">
        <f>IF(ISBLANK('A2a.  Modified URRT Worksheet 1'!$G$82)=TRUE, "N/A", IF(S321*(1+'A2a.  Modified URRT Worksheet 1'!$G$82)='A2. Rate Change &amp; Enrollment'!T321, "OK", "ERROR"))</f>
        <v>N/A</v>
      </c>
      <c r="BQ321" t="str">
        <f>IF(ISBLANK('A2a.  Modified URRT Worksheet 1'!$G$83)=TRUE, "N/A", IF(T321*(1+'A2a.  Modified URRT Worksheet 1'!$G$83)='A2. Rate Change &amp; Enrollment'!U321, "OK", "ERROR"))</f>
        <v>N/A</v>
      </c>
      <c r="BR321" t="str">
        <f>IF(ISBLANK('A2a.  Modified URRT Worksheet 1'!$G$84)=TRUE, "N/A", IF(U321*(1+'A2a.  Modified URRT Worksheet 1'!$G$84)='A2. Rate Change &amp; Enrollment'!V321, "OK", "ERROR"))</f>
        <v>N/A</v>
      </c>
      <c r="BS321" t="str">
        <f>IF(ISBLANK('A2a.  Modified URRT Worksheet 1'!$G$85)=TRUE, "N/A", IF(V321*(1+'A2a.  Modified URRT Worksheet 1'!$G$85)='A2. Rate Change &amp; Enrollment'!W321, "OK", "ERROR"))</f>
        <v>N/A</v>
      </c>
      <c r="BT321" t="str">
        <f>IF(ISBLANK('A2a.  Modified URRT Worksheet 1'!$G$86)=TRUE, "N/A", IF(W321*(1+'A2a.  Modified URRT Worksheet 1'!$G$86)='A2. Rate Change &amp; Enrollment'!X321, "OK", "ERROR"))</f>
        <v>N/A</v>
      </c>
      <c r="BU321" t="str">
        <f>IF(ISBLANK('A2a.  Modified URRT Worksheet 1'!$G$87)=TRUE, "N/A", IF(X321*(1+'A2a.  Modified URRT Worksheet 1'!$G$87)='A2. Rate Change &amp; Enrollment'!Y321, "OK", "ERROR"))</f>
        <v>N/A</v>
      </c>
      <c r="BV321" t="str">
        <f>IF(ISBLANK('A2a.  Modified URRT Worksheet 1'!$G$88)=TRUE, "N/A", IF(Y321*(1+'A2a.  Modified URRT Worksheet 1'!$G$88)='A2. Rate Change &amp; Enrollment'!Z321, "OK", "ERROR"))</f>
        <v>N/A</v>
      </c>
      <c r="BW321" t="str">
        <f t="shared" si="71"/>
        <v>OK</v>
      </c>
      <c r="BY321" s="412">
        <f t="shared" si="72"/>
        <v>0</v>
      </c>
    </row>
    <row r="322" spans="1:77" x14ac:dyDescent="0.35">
      <c r="A322" t="s">
        <v>621</v>
      </c>
      <c r="B322" s="98"/>
      <c r="C322" s="98"/>
      <c r="D322" s="98"/>
      <c r="E322" s="135"/>
      <c r="F322" s="135"/>
      <c r="G322" s="135"/>
      <c r="I322" s="135"/>
      <c r="J322" s="135"/>
      <c r="K322" s="135"/>
      <c r="M322" s="131"/>
      <c r="N322" s="131"/>
      <c r="O322" s="131"/>
      <c r="P322" s="131"/>
      <c r="Q322" s="131"/>
      <c r="R322" s="131"/>
      <c r="S322" s="131"/>
      <c r="T322" s="131"/>
      <c r="U322" s="131"/>
      <c r="V322" s="131"/>
      <c r="W322" s="131"/>
      <c r="X322" s="131"/>
      <c r="Y322" s="131"/>
      <c r="Z322" s="131"/>
      <c r="AB322" s="142" t="e">
        <f t="shared" si="62"/>
        <v>#DIV/0!</v>
      </c>
      <c r="AC322" s="142" t="e">
        <f t="shared" si="63"/>
        <v>#DIV/0!</v>
      </c>
      <c r="AD322" s="6"/>
      <c r="AE322" s="88" t="e">
        <f t="shared" si="64"/>
        <v>#DIV/0!</v>
      </c>
      <c r="AF322" s="142" t="e">
        <f t="shared" si="65"/>
        <v>#DIV/0!</v>
      </c>
      <c r="AH322" s="12" t="e">
        <f t="shared" si="73"/>
        <v>#DIV/0!</v>
      </c>
      <c r="AI322" s="12" t="e">
        <f t="shared" si="74"/>
        <v>#DIV/0!</v>
      </c>
      <c r="AK322" s="409"/>
      <c r="AL322" s="409"/>
      <c r="AM322" s="409"/>
      <c r="AO322" s="177"/>
      <c r="AP322" s="177"/>
      <c r="AQ322" s="177"/>
      <c r="AR322" s="139"/>
      <c r="AS322" s="139"/>
      <c r="AT322" s="139"/>
      <c r="AU322" s="177"/>
      <c r="AV322" s="177"/>
      <c r="AX322" s="411">
        <f t="shared" si="66"/>
        <v>0</v>
      </c>
      <c r="AY322" s="80" t="str">
        <f t="shared" si="67"/>
        <v>OK</v>
      </c>
      <c r="BA322" s="94"/>
      <c r="BB322" s="291"/>
      <c r="BC322" s="94"/>
      <c r="BD322" s="229"/>
      <c r="BE322" s="356"/>
      <c r="BG322" s="6">
        <f t="shared" si="68"/>
        <v>0</v>
      </c>
      <c r="BH322" s="186" t="str">
        <f t="shared" si="69"/>
        <v>N/A</v>
      </c>
      <c r="BI322" s="6" t="str">
        <f t="shared" si="75"/>
        <v>N/A</v>
      </c>
      <c r="BJ322" t="e">
        <f t="shared" si="70"/>
        <v>#DIV/0!</v>
      </c>
      <c r="BL322" t="str">
        <f>IF(ISBLANK('A2a.  Modified URRT Worksheet 1'!$G$78)=TRUE, "N/A", IF(O322*(1+'A2a.  Modified URRT Worksheet 1'!$G$78)='A2. Rate Change &amp; Enrollment'!P322, "OK", "ERROR"))</f>
        <v>N/A</v>
      </c>
      <c r="BM322" t="str">
        <f>IF(ISBLANK('A2a.  Modified URRT Worksheet 1'!$G$79)=TRUE, "N/A", IF(P322*(1+'A2a.  Modified URRT Worksheet 1'!$G$79)='A2. Rate Change &amp; Enrollment'!Q322, "OK", "ERROR"))</f>
        <v>N/A</v>
      </c>
      <c r="BN322" t="str">
        <f>IF(ISBLANK('A2a.  Modified URRT Worksheet 1'!$G$80)=TRUE, "N/A", IF(Q322*(1+'A2a.  Modified URRT Worksheet 1'!$G$80)='A2. Rate Change &amp; Enrollment'!R322, "OK", "ERROR"))</f>
        <v>N/A</v>
      </c>
      <c r="BO322" t="str">
        <f>IF(ISBLANK('A2a.  Modified URRT Worksheet 1'!$G$81)=TRUE, "N/A", IF(R322*(1+'A2a.  Modified URRT Worksheet 1'!$G$81)='A2. Rate Change &amp; Enrollment'!S322, "OK", "ERROR"))</f>
        <v>N/A</v>
      </c>
      <c r="BP322" t="str">
        <f>IF(ISBLANK('A2a.  Modified URRT Worksheet 1'!$G$82)=TRUE, "N/A", IF(S322*(1+'A2a.  Modified URRT Worksheet 1'!$G$82)='A2. Rate Change &amp; Enrollment'!T322, "OK", "ERROR"))</f>
        <v>N/A</v>
      </c>
      <c r="BQ322" t="str">
        <f>IF(ISBLANK('A2a.  Modified URRT Worksheet 1'!$G$83)=TRUE, "N/A", IF(T322*(1+'A2a.  Modified URRT Worksheet 1'!$G$83)='A2. Rate Change &amp; Enrollment'!U322, "OK", "ERROR"))</f>
        <v>N/A</v>
      </c>
      <c r="BR322" t="str">
        <f>IF(ISBLANK('A2a.  Modified URRT Worksheet 1'!$G$84)=TRUE, "N/A", IF(U322*(1+'A2a.  Modified URRT Worksheet 1'!$G$84)='A2. Rate Change &amp; Enrollment'!V322, "OK", "ERROR"))</f>
        <v>N/A</v>
      </c>
      <c r="BS322" t="str">
        <f>IF(ISBLANK('A2a.  Modified URRT Worksheet 1'!$G$85)=TRUE, "N/A", IF(V322*(1+'A2a.  Modified URRT Worksheet 1'!$G$85)='A2. Rate Change &amp; Enrollment'!W322, "OK", "ERROR"))</f>
        <v>N/A</v>
      </c>
      <c r="BT322" t="str">
        <f>IF(ISBLANK('A2a.  Modified URRT Worksheet 1'!$G$86)=TRUE, "N/A", IF(W322*(1+'A2a.  Modified URRT Worksheet 1'!$G$86)='A2. Rate Change &amp; Enrollment'!X322, "OK", "ERROR"))</f>
        <v>N/A</v>
      </c>
      <c r="BU322" t="str">
        <f>IF(ISBLANK('A2a.  Modified URRT Worksheet 1'!$G$87)=TRUE, "N/A", IF(X322*(1+'A2a.  Modified URRT Worksheet 1'!$G$87)='A2. Rate Change &amp; Enrollment'!Y322, "OK", "ERROR"))</f>
        <v>N/A</v>
      </c>
      <c r="BV322" t="str">
        <f>IF(ISBLANK('A2a.  Modified URRT Worksheet 1'!$G$88)=TRUE, "N/A", IF(Y322*(1+'A2a.  Modified URRT Worksheet 1'!$G$88)='A2. Rate Change &amp; Enrollment'!Z322, "OK", "ERROR"))</f>
        <v>N/A</v>
      </c>
      <c r="BW322" t="str">
        <f t="shared" si="71"/>
        <v>OK</v>
      </c>
      <c r="BY322" s="412">
        <f t="shared" si="72"/>
        <v>0</v>
      </c>
    </row>
    <row r="323" spans="1:77" x14ac:dyDescent="0.35">
      <c r="A323" t="s">
        <v>622</v>
      </c>
      <c r="B323" s="98"/>
      <c r="C323" s="98"/>
      <c r="D323" s="98"/>
      <c r="E323" s="135"/>
      <c r="F323" s="135"/>
      <c r="G323" s="135"/>
      <c r="I323" s="135"/>
      <c r="J323" s="135"/>
      <c r="K323" s="135"/>
      <c r="M323" s="131"/>
      <c r="N323" s="131"/>
      <c r="O323" s="131"/>
      <c r="P323" s="131"/>
      <c r="Q323" s="131"/>
      <c r="R323" s="131"/>
      <c r="S323" s="131"/>
      <c r="T323" s="131"/>
      <c r="U323" s="131"/>
      <c r="V323" s="131"/>
      <c r="W323" s="131"/>
      <c r="X323" s="131"/>
      <c r="Y323" s="131"/>
      <c r="Z323" s="131"/>
      <c r="AB323" s="142" t="e">
        <f t="shared" si="62"/>
        <v>#DIV/0!</v>
      </c>
      <c r="AC323" s="142" t="e">
        <f t="shared" si="63"/>
        <v>#DIV/0!</v>
      </c>
      <c r="AD323" s="6"/>
      <c r="AE323" s="88" t="e">
        <f t="shared" si="64"/>
        <v>#DIV/0!</v>
      </c>
      <c r="AF323" s="142" t="e">
        <f t="shared" si="65"/>
        <v>#DIV/0!</v>
      </c>
      <c r="AH323" s="12" t="e">
        <f t="shared" si="73"/>
        <v>#DIV/0!</v>
      </c>
      <c r="AI323" s="12" t="e">
        <f t="shared" si="74"/>
        <v>#DIV/0!</v>
      </c>
      <c r="AK323" s="409"/>
      <c r="AL323" s="409"/>
      <c r="AM323" s="409"/>
      <c r="AO323" s="177"/>
      <c r="AP323" s="177"/>
      <c r="AQ323" s="177"/>
      <c r="AR323" s="139"/>
      <c r="AS323" s="139"/>
      <c r="AT323" s="139"/>
      <c r="AU323" s="177"/>
      <c r="AV323" s="177"/>
      <c r="AX323" s="411">
        <f t="shared" si="66"/>
        <v>0</v>
      </c>
      <c r="AY323" s="80" t="str">
        <f t="shared" si="67"/>
        <v>OK</v>
      </c>
      <c r="BA323" s="94"/>
      <c r="BB323" s="291"/>
      <c r="BC323" s="94"/>
      <c r="BD323" s="229"/>
      <c r="BE323" s="356"/>
      <c r="BG323" s="6">
        <f t="shared" si="68"/>
        <v>0</v>
      </c>
      <c r="BH323" s="186" t="str">
        <f t="shared" si="69"/>
        <v>N/A</v>
      </c>
      <c r="BI323" s="6" t="str">
        <f t="shared" si="75"/>
        <v>N/A</v>
      </c>
      <c r="BJ323" t="e">
        <f t="shared" si="70"/>
        <v>#DIV/0!</v>
      </c>
      <c r="BL323" t="str">
        <f>IF(ISBLANK('A2a.  Modified URRT Worksheet 1'!$G$78)=TRUE, "N/A", IF(O323*(1+'A2a.  Modified URRT Worksheet 1'!$G$78)='A2. Rate Change &amp; Enrollment'!P323, "OK", "ERROR"))</f>
        <v>N/A</v>
      </c>
      <c r="BM323" t="str">
        <f>IF(ISBLANK('A2a.  Modified URRT Worksheet 1'!$G$79)=TRUE, "N/A", IF(P323*(1+'A2a.  Modified URRT Worksheet 1'!$G$79)='A2. Rate Change &amp; Enrollment'!Q323, "OK", "ERROR"))</f>
        <v>N/A</v>
      </c>
      <c r="BN323" t="str">
        <f>IF(ISBLANK('A2a.  Modified URRT Worksheet 1'!$G$80)=TRUE, "N/A", IF(Q323*(1+'A2a.  Modified URRT Worksheet 1'!$G$80)='A2. Rate Change &amp; Enrollment'!R323, "OK", "ERROR"))</f>
        <v>N/A</v>
      </c>
      <c r="BO323" t="str">
        <f>IF(ISBLANK('A2a.  Modified URRT Worksheet 1'!$G$81)=TRUE, "N/A", IF(R323*(1+'A2a.  Modified URRT Worksheet 1'!$G$81)='A2. Rate Change &amp; Enrollment'!S323, "OK", "ERROR"))</f>
        <v>N/A</v>
      </c>
      <c r="BP323" t="str">
        <f>IF(ISBLANK('A2a.  Modified URRT Worksheet 1'!$G$82)=TRUE, "N/A", IF(S323*(1+'A2a.  Modified URRT Worksheet 1'!$G$82)='A2. Rate Change &amp; Enrollment'!T323, "OK", "ERROR"))</f>
        <v>N/A</v>
      </c>
      <c r="BQ323" t="str">
        <f>IF(ISBLANK('A2a.  Modified URRT Worksheet 1'!$G$83)=TRUE, "N/A", IF(T323*(1+'A2a.  Modified URRT Worksheet 1'!$G$83)='A2. Rate Change &amp; Enrollment'!U323, "OK", "ERROR"))</f>
        <v>N/A</v>
      </c>
      <c r="BR323" t="str">
        <f>IF(ISBLANK('A2a.  Modified URRT Worksheet 1'!$G$84)=TRUE, "N/A", IF(U323*(1+'A2a.  Modified URRT Worksheet 1'!$G$84)='A2. Rate Change &amp; Enrollment'!V323, "OK", "ERROR"))</f>
        <v>N/A</v>
      </c>
      <c r="BS323" t="str">
        <f>IF(ISBLANK('A2a.  Modified URRT Worksheet 1'!$G$85)=TRUE, "N/A", IF(V323*(1+'A2a.  Modified URRT Worksheet 1'!$G$85)='A2. Rate Change &amp; Enrollment'!W323, "OK", "ERROR"))</f>
        <v>N/A</v>
      </c>
      <c r="BT323" t="str">
        <f>IF(ISBLANK('A2a.  Modified URRT Worksheet 1'!$G$86)=TRUE, "N/A", IF(W323*(1+'A2a.  Modified URRT Worksheet 1'!$G$86)='A2. Rate Change &amp; Enrollment'!X323, "OK", "ERROR"))</f>
        <v>N/A</v>
      </c>
      <c r="BU323" t="str">
        <f>IF(ISBLANK('A2a.  Modified URRT Worksheet 1'!$G$87)=TRUE, "N/A", IF(X323*(1+'A2a.  Modified URRT Worksheet 1'!$G$87)='A2. Rate Change &amp; Enrollment'!Y323, "OK", "ERROR"))</f>
        <v>N/A</v>
      </c>
      <c r="BV323" t="str">
        <f>IF(ISBLANK('A2a.  Modified URRT Worksheet 1'!$G$88)=TRUE, "N/A", IF(Y323*(1+'A2a.  Modified URRT Worksheet 1'!$G$88)='A2. Rate Change &amp; Enrollment'!Z323, "OK", "ERROR"))</f>
        <v>N/A</v>
      </c>
      <c r="BW323" t="str">
        <f t="shared" si="71"/>
        <v>OK</v>
      </c>
      <c r="BY323" s="412">
        <f t="shared" si="72"/>
        <v>0</v>
      </c>
    </row>
    <row r="324" spans="1:77" x14ac:dyDescent="0.35">
      <c r="A324" t="s">
        <v>623</v>
      </c>
      <c r="B324" s="98"/>
      <c r="C324" s="98"/>
      <c r="D324" s="98"/>
      <c r="E324" s="135"/>
      <c r="F324" s="135"/>
      <c r="G324" s="135"/>
      <c r="I324" s="135"/>
      <c r="J324" s="135"/>
      <c r="K324" s="135"/>
      <c r="M324" s="131"/>
      <c r="N324" s="131"/>
      <c r="O324" s="131"/>
      <c r="P324" s="131"/>
      <c r="Q324" s="131"/>
      <c r="R324" s="131"/>
      <c r="S324" s="131"/>
      <c r="T324" s="131"/>
      <c r="U324" s="131"/>
      <c r="V324" s="131"/>
      <c r="W324" s="131"/>
      <c r="X324" s="131"/>
      <c r="Y324" s="131"/>
      <c r="Z324" s="131"/>
      <c r="AB324" s="142" t="e">
        <f t="shared" si="62"/>
        <v>#DIV/0!</v>
      </c>
      <c r="AC324" s="142" t="e">
        <f t="shared" si="63"/>
        <v>#DIV/0!</v>
      </c>
      <c r="AD324" s="6"/>
      <c r="AE324" s="88" t="e">
        <f t="shared" si="64"/>
        <v>#DIV/0!</v>
      </c>
      <c r="AF324" s="142" t="e">
        <f t="shared" si="65"/>
        <v>#DIV/0!</v>
      </c>
      <c r="AH324" s="12" t="e">
        <f t="shared" si="73"/>
        <v>#DIV/0!</v>
      </c>
      <c r="AI324" s="12" t="e">
        <f t="shared" si="74"/>
        <v>#DIV/0!</v>
      </c>
      <c r="AK324" s="409"/>
      <c r="AL324" s="409"/>
      <c r="AM324" s="409"/>
      <c r="AO324" s="177"/>
      <c r="AP324" s="177"/>
      <c r="AQ324" s="177"/>
      <c r="AR324" s="139"/>
      <c r="AS324" s="139"/>
      <c r="AT324" s="139"/>
      <c r="AU324" s="177"/>
      <c r="AV324" s="177"/>
      <c r="AX324" s="411">
        <f t="shared" si="66"/>
        <v>0</v>
      </c>
      <c r="AY324" s="80" t="str">
        <f t="shared" si="67"/>
        <v>OK</v>
      </c>
      <c r="BA324" s="94"/>
      <c r="BB324" s="291"/>
      <c r="BC324" s="94"/>
      <c r="BD324" s="229"/>
      <c r="BE324" s="356"/>
      <c r="BG324" s="6">
        <f t="shared" si="68"/>
        <v>0</v>
      </c>
      <c r="BH324" s="186" t="str">
        <f t="shared" si="69"/>
        <v>N/A</v>
      </c>
      <c r="BI324" s="6" t="str">
        <f t="shared" si="75"/>
        <v>N/A</v>
      </c>
      <c r="BJ324" t="e">
        <f t="shared" si="70"/>
        <v>#DIV/0!</v>
      </c>
      <c r="BL324" t="str">
        <f>IF(ISBLANK('A2a.  Modified URRT Worksheet 1'!$G$78)=TRUE, "N/A", IF(O324*(1+'A2a.  Modified URRT Worksheet 1'!$G$78)='A2. Rate Change &amp; Enrollment'!P324, "OK", "ERROR"))</f>
        <v>N/A</v>
      </c>
      <c r="BM324" t="str">
        <f>IF(ISBLANK('A2a.  Modified URRT Worksheet 1'!$G$79)=TRUE, "N/A", IF(P324*(1+'A2a.  Modified URRT Worksheet 1'!$G$79)='A2. Rate Change &amp; Enrollment'!Q324, "OK", "ERROR"))</f>
        <v>N/A</v>
      </c>
      <c r="BN324" t="str">
        <f>IF(ISBLANK('A2a.  Modified URRT Worksheet 1'!$G$80)=TRUE, "N/A", IF(Q324*(1+'A2a.  Modified URRT Worksheet 1'!$G$80)='A2. Rate Change &amp; Enrollment'!R324, "OK", "ERROR"))</f>
        <v>N/A</v>
      </c>
      <c r="BO324" t="str">
        <f>IF(ISBLANK('A2a.  Modified URRT Worksheet 1'!$G$81)=TRUE, "N/A", IF(R324*(1+'A2a.  Modified URRT Worksheet 1'!$G$81)='A2. Rate Change &amp; Enrollment'!S324, "OK", "ERROR"))</f>
        <v>N/A</v>
      </c>
      <c r="BP324" t="str">
        <f>IF(ISBLANK('A2a.  Modified URRT Worksheet 1'!$G$82)=TRUE, "N/A", IF(S324*(1+'A2a.  Modified URRT Worksheet 1'!$G$82)='A2. Rate Change &amp; Enrollment'!T324, "OK", "ERROR"))</f>
        <v>N/A</v>
      </c>
      <c r="BQ324" t="str">
        <f>IF(ISBLANK('A2a.  Modified URRT Worksheet 1'!$G$83)=TRUE, "N/A", IF(T324*(1+'A2a.  Modified URRT Worksheet 1'!$G$83)='A2. Rate Change &amp; Enrollment'!U324, "OK", "ERROR"))</f>
        <v>N/A</v>
      </c>
      <c r="BR324" t="str">
        <f>IF(ISBLANK('A2a.  Modified URRT Worksheet 1'!$G$84)=TRUE, "N/A", IF(U324*(1+'A2a.  Modified URRT Worksheet 1'!$G$84)='A2. Rate Change &amp; Enrollment'!V324, "OK", "ERROR"))</f>
        <v>N/A</v>
      </c>
      <c r="BS324" t="str">
        <f>IF(ISBLANK('A2a.  Modified URRT Worksheet 1'!$G$85)=TRUE, "N/A", IF(V324*(1+'A2a.  Modified URRT Worksheet 1'!$G$85)='A2. Rate Change &amp; Enrollment'!W324, "OK", "ERROR"))</f>
        <v>N/A</v>
      </c>
      <c r="BT324" t="str">
        <f>IF(ISBLANK('A2a.  Modified URRT Worksheet 1'!$G$86)=TRUE, "N/A", IF(W324*(1+'A2a.  Modified URRT Worksheet 1'!$G$86)='A2. Rate Change &amp; Enrollment'!X324, "OK", "ERROR"))</f>
        <v>N/A</v>
      </c>
      <c r="BU324" t="str">
        <f>IF(ISBLANK('A2a.  Modified URRT Worksheet 1'!$G$87)=TRUE, "N/A", IF(X324*(1+'A2a.  Modified URRT Worksheet 1'!$G$87)='A2. Rate Change &amp; Enrollment'!Y324, "OK", "ERROR"))</f>
        <v>N/A</v>
      </c>
      <c r="BV324" t="str">
        <f>IF(ISBLANK('A2a.  Modified URRT Worksheet 1'!$G$88)=TRUE, "N/A", IF(Y324*(1+'A2a.  Modified URRT Worksheet 1'!$G$88)='A2. Rate Change &amp; Enrollment'!Z324, "OK", "ERROR"))</f>
        <v>N/A</v>
      </c>
      <c r="BW324" t="str">
        <f t="shared" si="71"/>
        <v>OK</v>
      </c>
      <c r="BY324" s="412">
        <f t="shared" si="72"/>
        <v>0</v>
      </c>
    </row>
    <row r="325" spans="1:77" x14ac:dyDescent="0.35">
      <c r="A325" t="s">
        <v>624</v>
      </c>
      <c r="B325" s="98"/>
      <c r="C325" s="98"/>
      <c r="D325" s="98"/>
      <c r="E325" s="135"/>
      <c r="F325" s="135"/>
      <c r="G325" s="135"/>
      <c r="I325" s="135"/>
      <c r="J325" s="135"/>
      <c r="K325" s="135"/>
      <c r="M325" s="131"/>
      <c r="N325" s="131"/>
      <c r="O325" s="131"/>
      <c r="P325" s="131"/>
      <c r="Q325" s="131"/>
      <c r="R325" s="131"/>
      <c r="S325" s="131"/>
      <c r="T325" s="131"/>
      <c r="U325" s="131"/>
      <c r="V325" s="131"/>
      <c r="W325" s="131"/>
      <c r="X325" s="131"/>
      <c r="Y325" s="131"/>
      <c r="Z325" s="131"/>
      <c r="AB325" s="142" t="e">
        <f t="shared" si="62"/>
        <v>#DIV/0!</v>
      </c>
      <c r="AC325" s="142" t="e">
        <f t="shared" si="63"/>
        <v>#DIV/0!</v>
      </c>
      <c r="AD325" s="6"/>
      <c r="AE325" s="88" t="e">
        <f t="shared" si="64"/>
        <v>#DIV/0!</v>
      </c>
      <c r="AF325" s="142" t="e">
        <f t="shared" si="65"/>
        <v>#DIV/0!</v>
      </c>
      <c r="AH325" s="12" t="e">
        <f t="shared" si="73"/>
        <v>#DIV/0!</v>
      </c>
      <c r="AI325" s="12" t="e">
        <f t="shared" si="74"/>
        <v>#DIV/0!</v>
      </c>
      <c r="AK325" s="409"/>
      <c r="AL325" s="409"/>
      <c r="AM325" s="409"/>
      <c r="AO325" s="177"/>
      <c r="AP325" s="177"/>
      <c r="AQ325" s="177"/>
      <c r="AR325" s="139"/>
      <c r="AS325" s="139"/>
      <c r="AT325" s="139"/>
      <c r="AU325" s="177"/>
      <c r="AV325" s="177"/>
      <c r="AX325" s="411">
        <f t="shared" si="66"/>
        <v>0</v>
      </c>
      <c r="AY325" s="80" t="str">
        <f t="shared" si="67"/>
        <v>OK</v>
      </c>
      <c r="BA325" s="94"/>
      <c r="BB325" s="291"/>
      <c r="BC325" s="94"/>
      <c r="BD325" s="229"/>
      <c r="BE325" s="356"/>
      <c r="BG325" s="6">
        <f t="shared" si="68"/>
        <v>0</v>
      </c>
      <c r="BH325" s="186" t="str">
        <f t="shared" si="69"/>
        <v>N/A</v>
      </c>
      <c r="BI325" s="6" t="str">
        <f t="shared" si="75"/>
        <v>N/A</v>
      </c>
      <c r="BJ325" t="e">
        <f t="shared" si="70"/>
        <v>#DIV/0!</v>
      </c>
      <c r="BL325" t="str">
        <f>IF(ISBLANK('A2a.  Modified URRT Worksheet 1'!$G$78)=TRUE, "N/A", IF(O325*(1+'A2a.  Modified URRT Worksheet 1'!$G$78)='A2. Rate Change &amp; Enrollment'!P325, "OK", "ERROR"))</f>
        <v>N/A</v>
      </c>
      <c r="BM325" t="str">
        <f>IF(ISBLANK('A2a.  Modified URRT Worksheet 1'!$G$79)=TRUE, "N/A", IF(P325*(1+'A2a.  Modified URRT Worksheet 1'!$G$79)='A2. Rate Change &amp; Enrollment'!Q325, "OK", "ERROR"))</f>
        <v>N/A</v>
      </c>
      <c r="BN325" t="str">
        <f>IF(ISBLANK('A2a.  Modified URRT Worksheet 1'!$G$80)=TRUE, "N/A", IF(Q325*(1+'A2a.  Modified URRT Worksheet 1'!$G$80)='A2. Rate Change &amp; Enrollment'!R325, "OK", "ERROR"))</f>
        <v>N/A</v>
      </c>
      <c r="BO325" t="str">
        <f>IF(ISBLANK('A2a.  Modified URRT Worksheet 1'!$G$81)=TRUE, "N/A", IF(R325*(1+'A2a.  Modified URRT Worksheet 1'!$G$81)='A2. Rate Change &amp; Enrollment'!S325, "OK", "ERROR"))</f>
        <v>N/A</v>
      </c>
      <c r="BP325" t="str">
        <f>IF(ISBLANK('A2a.  Modified URRT Worksheet 1'!$G$82)=TRUE, "N/A", IF(S325*(1+'A2a.  Modified URRT Worksheet 1'!$G$82)='A2. Rate Change &amp; Enrollment'!T325, "OK", "ERROR"))</f>
        <v>N/A</v>
      </c>
      <c r="BQ325" t="str">
        <f>IF(ISBLANK('A2a.  Modified URRT Worksheet 1'!$G$83)=TRUE, "N/A", IF(T325*(1+'A2a.  Modified URRT Worksheet 1'!$G$83)='A2. Rate Change &amp; Enrollment'!U325, "OK", "ERROR"))</f>
        <v>N/A</v>
      </c>
      <c r="BR325" t="str">
        <f>IF(ISBLANK('A2a.  Modified URRT Worksheet 1'!$G$84)=TRUE, "N/A", IF(U325*(1+'A2a.  Modified URRT Worksheet 1'!$G$84)='A2. Rate Change &amp; Enrollment'!V325, "OK", "ERROR"))</f>
        <v>N/A</v>
      </c>
      <c r="BS325" t="str">
        <f>IF(ISBLANK('A2a.  Modified URRT Worksheet 1'!$G$85)=TRUE, "N/A", IF(V325*(1+'A2a.  Modified URRT Worksheet 1'!$G$85)='A2. Rate Change &amp; Enrollment'!W325, "OK", "ERROR"))</f>
        <v>N/A</v>
      </c>
      <c r="BT325" t="str">
        <f>IF(ISBLANK('A2a.  Modified URRT Worksheet 1'!$G$86)=TRUE, "N/A", IF(W325*(1+'A2a.  Modified URRT Worksheet 1'!$G$86)='A2. Rate Change &amp; Enrollment'!X325, "OK", "ERROR"))</f>
        <v>N/A</v>
      </c>
      <c r="BU325" t="str">
        <f>IF(ISBLANK('A2a.  Modified URRT Worksheet 1'!$G$87)=TRUE, "N/A", IF(X325*(1+'A2a.  Modified URRT Worksheet 1'!$G$87)='A2. Rate Change &amp; Enrollment'!Y325, "OK", "ERROR"))</f>
        <v>N/A</v>
      </c>
      <c r="BV325" t="str">
        <f>IF(ISBLANK('A2a.  Modified URRT Worksheet 1'!$G$88)=TRUE, "N/A", IF(Y325*(1+'A2a.  Modified URRT Worksheet 1'!$G$88)='A2. Rate Change &amp; Enrollment'!Z325, "OK", "ERROR"))</f>
        <v>N/A</v>
      </c>
      <c r="BW325" t="str">
        <f t="shared" si="71"/>
        <v>OK</v>
      </c>
      <c r="BY325" s="412">
        <f t="shared" si="72"/>
        <v>0</v>
      </c>
    </row>
    <row r="326" spans="1:77" x14ac:dyDescent="0.35">
      <c r="A326" t="s">
        <v>625</v>
      </c>
      <c r="B326" s="98"/>
      <c r="C326" s="98"/>
      <c r="D326" s="98"/>
      <c r="E326" s="135"/>
      <c r="F326" s="135"/>
      <c r="G326" s="135"/>
      <c r="I326" s="135"/>
      <c r="J326" s="135"/>
      <c r="K326" s="135"/>
      <c r="M326" s="131"/>
      <c r="N326" s="131"/>
      <c r="O326" s="131"/>
      <c r="P326" s="131"/>
      <c r="Q326" s="131"/>
      <c r="R326" s="131"/>
      <c r="S326" s="131"/>
      <c r="T326" s="131"/>
      <c r="U326" s="131"/>
      <c r="V326" s="131"/>
      <c r="W326" s="131"/>
      <c r="X326" s="131"/>
      <c r="Y326" s="131"/>
      <c r="Z326" s="131"/>
      <c r="AB326" s="142" t="e">
        <f t="shared" si="62"/>
        <v>#DIV/0!</v>
      </c>
      <c r="AC326" s="142" t="e">
        <f t="shared" si="63"/>
        <v>#DIV/0!</v>
      </c>
      <c r="AD326" s="6"/>
      <c r="AE326" s="88" t="e">
        <f t="shared" si="64"/>
        <v>#DIV/0!</v>
      </c>
      <c r="AF326" s="142" t="e">
        <f t="shared" si="65"/>
        <v>#DIV/0!</v>
      </c>
      <c r="AH326" s="12" t="e">
        <f t="shared" si="73"/>
        <v>#DIV/0!</v>
      </c>
      <c r="AI326" s="12" t="e">
        <f t="shared" si="74"/>
        <v>#DIV/0!</v>
      </c>
      <c r="AK326" s="409"/>
      <c r="AL326" s="409"/>
      <c r="AM326" s="409"/>
      <c r="AO326" s="177"/>
      <c r="AP326" s="177"/>
      <c r="AQ326" s="177"/>
      <c r="AR326" s="139"/>
      <c r="AS326" s="139"/>
      <c r="AT326" s="139"/>
      <c r="AU326" s="177"/>
      <c r="AV326" s="177"/>
      <c r="AX326" s="411">
        <f t="shared" si="66"/>
        <v>0</v>
      </c>
      <c r="AY326" s="80" t="str">
        <f t="shared" si="67"/>
        <v>OK</v>
      </c>
      <c r="BA326" s="94"/>
      <c r="BB326" s="291"/>
      <c r="BC326" s="94"/>
      <c r="BD326" s="229"/>
      <c r="BE326" s="356"/>
      <c r="BG326" s="6">
        <f t="shared" si="68"/>
        <v>0</v>
      </c>
      <c r="BH326" s="186" t="str">
        <f t="shared" si="69"/>
        <v>N/A</v>
      </c>
      <c r="BI326" s="6" t="str">
        <f t="shared" si="75"/>
        <v>N/A</v>
      </c>
      <c r="BJ326" t="e">
        <f t="shared" si="70"/>
        <v>#DIV/0!</v>
      </c>
      <c r="BL326" t="str">
        <f>IF(ISBLANK('A2a.  Modified URRT Worksheet 1'!$G$78)=TRUE, "N/A", IF(O326*(1+'A2a.  Modified URRT Worksheet 1'!$G$78)='A2. Rate Change &amp; Enrollment'!P326, "OK", "ERROR"))</f>
        <v>N/A</v>
      </c>
      <c r="BM326" t="str">
        <f>IF(ISBLANK('A2a.  Modified URRT Worksheet 1'!$G$79)=TRUE, "N/A", IF(P326*(1+'A2a.  Modified URRT Worksheet 1'!$G$79)='A2. Rate Change &amp; Enrollment'!Q326, "OK", "ERROR"))</f>
        <v>N/A</v>
      </c>
      <c r="BN326" t="str">
        <f>IF(ISBLANK('A2a.  Modified URRT Worksheet 1'!$G$80)=TRUE, "N/A", IF(Q326*(1+'A2a.  Modified URRT Worksheet 1'!$G$80)='A2. Rate Change &amp; Enrollment'!R326, "OK", "ERROR"))</f>
        <v>N/A</v>
      </c>
      <c r="BO326" t="str">
        <f>IF(ISBLANK('A2a.  Modified URRT Worksheet 1'!$G$81)=TRUE, "N/A", IF(R326*(1+'A2a.  Modified URRT Worksheet 1'!$G$81)='A2. Rate Change &amp; Enrollment'!S326, "OK", "ERROR"))</f>
        <v>N/A</v>
      </c>
      <c r="BP326" t="str">
        <f>IF(ISBLANK('A2a.  Modified URRT Worksheet 1'!$G$82)=TRUE, "N/A", IF(S326*(1+'A2a.  Modified URRT Worksheet 1'!$G$82)='A2. Rate Change &amp; Enrollment'!T326, "OK", "ERROR"))</f>
        <v>N/A</v>
      </c>
      <c r="BQ326" t="str">
        <f>IF(ISBLANK('A2a.  Modified URRT Worksheet 1'!$G$83)=TRUE, "N/A", IF(T326*(1+'A2a.  Modified URRT Worksheet 1'!$G$83)='A2. Rate Change &amp; Enrollment'!U326, "OK", "ERROR"))</f>
        <v>N/A</v>
      </c>
      <c r="BR326" t="str">
        <f>IF(ISBLANK('A2a.  Modified URRT Worksheet 1'!$G$84)=TRUE, "N/A", IF(U326*(1+'A2a.  Modified URRT Worksheet 1'!$G$84)='A2. Rate Change &amp; Enrollment'!V326, "OK", "ERROR"))</f>
        <v>N/A</v>
      </c>
      <c r="BS326" t="str">
        <f>IF(ISBLANK('A2a.  Modified URRT Worksheet 1'!$G$85)=TRUE, "N/A", IF(V326*(1+'A2a.  Modified URRT Worksheet 1'!$G$85)='A2. Rate Change &amp; Enrollment'!W326, "OK", "ERROR"))</f>
        <v>N/A</v>
      </c>
      <c r="BT326" t="str">
        <f>IF(ISBLANK('A2a.  Modified URRT Worksheet 1'!$G$86)=TRUE, "N/A", IF(W326*(1+'A2a.  Modified URRT Worksheet 1'!$G$86)='A2. Rate Change &amp; Enrollment'!X326, "OK", "ERROR"))</f>
        <v>N/A</v>
      </c>
      <c r="BU326" t="str">
        <f>IF(ISBLANK('A2a.  Modified URRT Worksheet 1'!$G$87)=TRUE, "N/A", IF(X326*(1+'A2a.  Modified URRT Worksheet 1'!$G$87)='A2. Rate Change &amp; Enrollment'!Y326, "OK", "ERROR"))</f>
        <v>N/A</v>
      </c>
      <c r="BV326" t="str">
        <f>IF(ISBLANK('A2a.  Modified URRT Worksheet 1'!$G$88)=TRUE, "N/A", IF(Y326*(1+'A2a.  Modified URRT Worksheet 1'!$G$88)='A2. Rate Change &amp; Enrollment'!Z326, "OK", "ERROR"))</f>
        <v>N/A</v>
      </c>
      <c r="BW326" t="str">
        <f t="shared" si="71"/>
        <v>OK</v>
      </c>
      <c r="BY326" s="412">
        <f t="shared" si="72"/>
        <v>0</v>
      </c>
    </row>
    <row r="327" spans="1:77" x14ac:dyDescent="0.35">
      <c r="A327" t="s">
        <v>626</v>
      </c>
      <c r="B327" s="98"/>
      <c r="C327" s="98"/>
      <c r="D327" s="98"/>
      <c r="E327" s="135"/>
      <c r="F327" s="135"/>
      <c r="G327" s="135"/>
      <c r="I327" s="135"/>
      <c r="J327" s="135"/>
      <c r="K327" s="135"/>
      <c r="M327" s="131"/>
      <c r="N327" s="131"/>
      <c r="O327" s="131"/>
      <c r="P327" s="131"/>
      <c r="Q327" s="131"/>
      <c r="R327" s="131"/>
      <c r="S327" s="131"/>
      <c r="T327" s="131"/>
      <c r="U327" s="131"/>
      <c r="V327" s="131"/>
      <c r="W327" s="131"/>
      <c r="X327" s="131"/>
      <c r="Y327" s="131"/>
      <c r="Z327" s="131"/>
      <c r="AB327" s="142" t="e">
        <f t="shared" si="62"/>
        <v>#DIV/0!</v>
      </c>
      <c r="AC327" s="142" t="e">
        <f t="shared" si="63"/>
        <v>#DIV/0!</v>
      </c>
      <c r="AD327" s="6"/>
      <c r="AE327" s="88" t="e">
        <f t="shared" si="64"/>
        <v>#DIV/0!</v>
      </c>
      <c r="AF327" s="142" t="e">
        <f t="shared" si="65"/>
        <v>#DIV/0!</v>
      </c>
      <c r="AH327" s="12" t="e">
        <f t="shared" si="73"/>
        <v>#DIV/0!</v>
      </c>
      <c r="AI327" s="12" t="e">
        <f t="shared" si="74"/>
        <v>#DIV/0!</v>
      </c>
      <c r="AK327" s="409"/>
      <c r="AL327" s="409"/>
      <c r="AM327" s="409"/>
      <c r="AO327" s="177"/>
      <c r="AP327" s="177"/>
      <c r="AQ327" s="177"/>
      <c r="AR327" s="139"/>
      <c r="AS327" s="139"/>
      <c r="AT327" s="139"/>
      <c r="AU327" s="177"/>
      <c r="AV327" s="177"/>
      <c r="AX327" s="411">
        <f t="shared" si="66"/>
        <v>0</v>
      </c>
      <c r="AY327" s="80" t="str">
        <f t="shared" si="67"/>
        <v>OK</v>
      </c>
      <c r="BA327" s="94"/>
      <c r="BB327" s="291"/>
      <c r="BC327" s="94"/>
      <c r="BD327" s="229"/>
      <c r="BE327" s="356"/>
      <c r="BG327" s="6">
        <f t="shared" si="68"/>
        <v>0</v>
      </c>
      <c r="BH327" s="186" t="str">
        <f t="shared" si="69"/>
        <v>N/A</v>
      </c>
      <c r="BI327" s="6" t="str">
        <f t="shared" si="75"/>
        <v>N/A</v>
      </c>
      <c r="BJ327" t="e">
        <f t="shared" si="70"/>
        <v>#DIV/0!</v>
      </c>
      <c r="BL327" t="str">
        <f>IF(ISBLANK('A2a.  Modified URRT Worksheet 1'!$G$78)=TRUE, "N/A", IF(O327*(1+'A2a.  Modified URRT Worksheet 1'!$G$78)='A2. Rate Change &amp; Enrollment'!P327, "OK", "ERROR"))</f>
        <v>N/A</v>
      </c>
      <c r="BM327" t="str">
        <f>IF(ISBLANK('A2a.  Modified URRT Worksheet 1'!$G$79)=TRUE, "N/A", IF(P327*(1+'A2a.  Modified URRT Worksheet 1'!$G$79)='A2. Rate Change &amp; Enrollment'!Q327, "OK", "ERROR"))</f>
        <v>N/A</v>
      </c>
      <c r="BN327" t="str">
        <f>IF(ISBLANK('A2a.  Modified URRT Worksheet 1'!$G$80)=TRUE, "N/A", IF(Q327*(1+'A2a.  Modified URRT Worksheet 1'!$G$80)='A2. Rate Change &amp; Enrollment'!R327, "OK", "ERROR"))</f>
        <v>N/A</v>
      </c>
      <c r="BO327" t="str">
        <f>IF(ISBLANK('A2a.  Modified URRT Worksheet 1'!$G$81)=TRUE, "N/A", IF(R327*(1+'A2a.  Modified URRT Worksheet 1'!$G$81)='A2. Rate Change &amp; Enrollment'!S327, "OK", "ERROR"))</f>
        <v>N/A</v>
      </c>
      <c r="BP327" t="str">
        <f>IF(ISBLANK('A2a.  Modified URRT Worksheet 1'!$G$82)=TRUE, "N/A", IF(S327*(1+'A2a.  Modified URRT Worksheet 1'!$G$82)='A2. Rate Change &amp; Enrollment'!T327, "OK", "ERROR"))</f>
        <v>N/A</v>
      </c>
      <c r="BQ327" t="str">
        <f>IF(ISBLANK('A2a.  Modified URRT Worksheet 1'!$G$83)=TRUE, "N/A", IF(T327*(1+'A2a.  Modified URRT Worksheet 1'!$G$83)='A2. Rate Change &amp; Enrollment'!U327, "OK", "ERROR"))</f>
        <v>N/A</v>
      </c>
      <c r="BR327" t="str">
        <f>IF(ISBLANK('A2a.  Modified URRT Worksheet 1'!$G$84)=TRUE, "N/A", IF(U327*(1+'A2a.  Modified URRT Worksheet 1'!$G$84)='A2. Rate Change &amp; Enrollment'!V327, "OK", "ERROR"))</f>
        <v>N/A</v>
      </c>
      <c r="BS327" t="str">
        <f>IF(ISBLANK('A2a.  Modified URRT Worksheet 1'!$G$85)=TRUE, "N/A", IF(V327*(1+'A2a.  Modified URRT Worksheet 1'!$G$85)='A2. Rate Change &amp; Enrollment'!W327, "OK", "ERROR"))</f>
        <v>N/A</v>
      </c>
      <c r="BT327" t="str">
        <f>IF(ISBLANK('A2a.  Modified URRT Worksheet 1'!$G$86)=TRUE, "N/A", IF(W327*(1+'A2a.  Modified URRT Worksheet 1'!$G$86)='A2. Rate Change &amp; Enrollment'!X327, "OK", "ERROR"))</f>
        <v>N/A</v>
      </c>
      <c r="BU327" t="str">
        <f>IF(ISBLANK('A2a.  Modified URRT Worksheet 1'!$G$87)=TRUE, "N/A", IF(X327*(1+'A2a.  Modified URRT Worksheet 1'!$G$87)='A2. Rate Change &amp; Enrollment'!Y327, "OK", "ERROR"))</f>
        <v>N/A</v>
      </c>
      <c r="BV327" t="str">
        <f>IF(ISBLANK('A2a.  Modified URRT Worksheet 1'!$G$88)=TRUE, "N/A", IF(Y327*(1+'A2a.  Modified URRT Worksheet 1'!$G$88)='A2. Rate Change &amp; Enrollment'!Z327, "OK", "ERROR"))</f>
        <v>N/A</v>
      </c>
      <c r="BW327" t="str">
        <f t="shared" si="71"/>
        <v>OK</v>
      </c>
      <c r="BY327" s="412">
        <f t="shared" si="72"/>
        <v>0</v>
      </c>
    </row>
    <row r="328" spans="1:77" x14ac:dyDescent="0.35">
      <c r="A328" t="s">
        <v>627</v>
      </c>
      <c r="B328" s="98"/>
      <c r="C328" s="98"/>
      <c r="D328" s="98"/>
      <c r="E328" s="135"/>
      <c r="F328" s="135"/>
      <c r="G328" s="135"/>
      <c r="I328" s="135"/>
      <c r="J328" s="135"/>
      <c r="K328" s="135"/>
      <c r="M328" s="131"/>
      <c r="N328" s="131"/>
      <c r="O328" s="131"/>
      <c r="P328" s="131"/>
      <c r="Q328" s="131"/>
      <c r="R328" s="131"/>
      <c r="S328" s="131"/>
      <c r="T328" s="131"/>
      <c r="U328" s="131"/>
      <c r="V328" s="131"/>
      <c r="W328" s="131"/>
      <c r="X328" s="131"/>
      <c r="Y328" s="131"/>
      <c r="Z328" s="131"/>
      <c r="AB328" s="142" t="e">
        <f t="shared" si="62"/>
        <v>#DIV/0!</v>
      </c>
      <c r="AC328" s="142" t="e">
        <f t="shared" si="63"/>
        <v>#DIV/0!</v>
      </c>
      <c r="AD328" s="6"/>
      <c r="AE328" s="88" t="e">
        <f t="shared" si="64"/>
        <v>#DIV/0!</v>
      </c>
      <c r="AF328" s="142" t="e">
        <f t="shared" si="65"/>
        <v>#DIV/0!</v>
      </c>
      <c r="AH328" s="12" t="e">
        <f t="shared" si="73"/>
        <v>#DIV/0!</v>
      </c>
      <c r="AI328" s="12" t="e">
        <f t="shared" si="74"/>
        <v>#DIV/0!</v>
      </c>
      <c r="AK328" s="409"/>
      <c r="AL328" s="409"/>
      <c r="AM328" s="409"/>
      <c r="AO328" s="177"/>
      <c r="AP328" s="177"/>
      <c r="AQ328" s="177"/>
      <c r="AR328" s="139"/>
      <c r="AS328" s="139"/>
      <c r="AT328" s="139"/>
      <c r="AU328" s="177"/>
      <c r="AV328" s="177"/>
      <c r="AX328" s="411">
        <f t="shared" si="66"/>
        <v>0</v>
      </c>
      <c r="AY328" s="80" t="str">
        <f t="shared" si="67"/>
        <v>OK</v>
      </c>
      <c r="BA328" s="94"/>
      <c r="BB328" s="291"/>
      <c r="BC328" s="94"/>
      <c r="BD328" s="229"/>
      <c r="BE328" s="356"/>
      <c r="BG328" s="6">
        <f t="shared" si="68"/>
        <v>0</v>
      </c>
      <c r="BH328" s="186" t="str">
        <f t="shared" si="69"/>
        <v>N/A</v>
      </c>
      <c r="BI328" s="6" t="str">
        <f t="shared" si="75"/>
        <v>N/A</v>
      </c>
      <c r="BJ328" t="e">
        <f t="shared" si="70"/>
        <v>#DIV/0!</v>
      </c>
      <c r="BL328" t="str">
        <f>IF(ISBLANK('A2a.  Modified URRT Worksheet 1'!$G$78)=TRUE, "N/A", IF(O328*(1+'A2a.  Modified URRT Worksheet 1'!$G$78)='A2. Rate Change &amp; Enrollment'!P328, "OK", "ERROR"))</f>
        <v>N/A</v>
      </c>
      <c r="BM328" t="str">
        <f>IF(ISBLANK('A2a.  Modified URRT Worksheet 1'!$G$79)=TRUE, "N/A", IF(P328*(1+'A2a.  Modified URRT Worksheet 1'!$G$79)='A2. Rate Change &amp; Enrollment'!Q328, "OK", "ERROR"))</f>
        <v>N/A</v>
      </c>
      <c r="BN328" t="str">
        <f>IF(ISBLANK('A2a.  Modified URRT Worksheet 1'!$G$80)=TRUE, "N/A", IF(Q328*(1+'A2a.  Modified URRT Worksheet 1'!$G$80)='A2. Rate Change &amp; Enrollment'!R328, "OK", "ERROR"))</f>
        <v>N/A</v>
      </c>
      <c r="BO328" t="str">
        <f>IF(ISBLANK('A2a.  Modified URRT Worksheet 1'!$G$81)=TRUE, "N/A", IF(R328*(1+'A2a.  Modified URRT Worksheet 1'!$G$81)='A2. Rate Change &amp; Enrollment'!S328, "OK", "ERROR"))</f>
        <v>N/A</v>
      </c>
      <c r="BP328" t="str">
        <f>IF(ISBLANK('A2a.  Modified URRT Worksheet 1'!$G$82)=TRUE, "N/A", IF(S328*(1+'A2a.  Modified URRT Worksheet 1'!$G$82)='A2. Rate Change &amp; Enrollment'!T328, "OK", "ERROR"))</f>
        <v>N/A</v>
      </c>
      <c r="BQ328" t="str">
        <f>IF(ISBLANK('A2a.  Modified URRT Worksheet 1'!$G$83)=TRUE, "N/A", IF(T328*(1+'A2a.  Modified URRT Worksheet 1'!$G$83)='A2. Rate Change &amp; Enrollment'!U328, "OK", "ERROR"))</f>
        <v>N/A</v>
      </c>
      <c r="BR328" t="str">
        <f>IF(ISBLANK('A2a.  Modified URRT Worksheet 1'!$G$84)=TRUE, "N/A", IF(U328*(1+'A2a.  Modified URRT Worksheet 1'!$G$84)='A2. Rate Change &amp; Enrollment'!V328, "OK", "ERROR"))</f>
        <v>N/A</v>
      </c>
      <c r="BS328" t="str">
        <f>IF(ISBLANK('A2a.  Modified URRT Worksheet 1'!$G$85)=TRUE, "N/A", IF(V328*(1+'A2a.  Modified URRT Worksheet 1'!$G$85)='A2. Rate Change &amp; Enrollment'!W328, "OK", "ERROR"))</f>
        <v>N/A</v>
      </c>
      <c r="BT328" t="str">
        <f>IF(ISBLANK('A2a.  Modified URRT Worksheet 1'!$G$86)=TRUE, "N/A", IF(W328*(1+'A2a.  Modified URRT Worksheet 1'!$G$86)='A2. Rate Change &amp; Enrollment'!X328, "OK", "ERROR"))</f>
        <v>N/A</v>
      </c>
      <c r="BU328" t="str">
        <f>IF(ISBLANK('A2a.  Modified URRT Worksheet 1'!$G$87)=TRUE, "N/A", IF(X328*(1+'A2a.  Modified URRT Worksheet 1'!$G$87)='A2. Rate Change &amp; Enrollment'!Y328, "OK", "ERROR"))</f>
        <v>N/A</v>
      </c>
      <c r="BV328" t="str">
        <f>IF(ISBLANK('A2a.  Modified URRT Worksheet 1'!$G$88)=TRUE, "N/A", IF(Y328*(1+'A2a.  Modified URRT Worksheet 1'!$G$88)='A2. Rate Change &amp; Enrollment'!Z328, "OK", "ERROR"))</f>
        <v>N/A</v>
      </c>
      <c r="BW328" t="str">
        <f t="shared" si="71"/>
        <v>OK</v>
      </c>
      <c r="BY328" s="412">
        <f t="shared" si="72"/>
        <v>0</v>
      </c>
    </row>
    <row r="329" spans="1:77" x14ac:dyDescent="0.35">
      <c r="A329" t="s">
        <v>628</v>
      </c>
      <c r="B329" s="98"/>
      <c r="C329" s="98"/>
      <c r="D329" s="98"/>
      <c r="E329" s="135"/>
      <c r="F329" s="135"/>
      <c r="G329" s="135"/>
      <c r="I329" s="135"/>
      <c r="J329" s="135"/>
      <c r="K329" s="135"/>
      <c r="M329" s="131"/>
      <c r="N329" s="131"/>
      <c r="O329" s="131"/>
      <c r="P329" s="131"/>
      <c r="Q329" s="131"/>
      <c r="R329" s="131"/>
      <c r="S329" s="131"/>
      <c r="T329" s="131"/>
      <c r="U329" s="131"/>
      <c r="V329" s="131"/>
      <c r="W329" s="131"/>
      <c r="X329" s="131"/>
      <c r="Y329" s="131"/>
      <c r="Z329" s="131"/>
      <c r="AB329" s="142" t="e">
        <f t="shared" si="62"/>
        <v>#DIV/0!</v>
      </c>
      <c r="AC329" s="142" t="e">
        <f t="shared" si="63"/>
        <v>#DIV/0!</v>
      </c>
      <c r="AD329" s="6"/>
      <c r="AE329" s="88" t="e">
        <f t="shared" si="64"/>
        <v>#DIV/0!</v>
      </c>
      <c r="AF329" s="142" t="e">
        <f t="shared" si="65"/>
        <v>#DIV/0!</v>
      </c>
      <c r="AH329" s="12" t="e">
        <f t="shared" si="73"/>
        <v>#DIV/0!</v>
      </c>
      <c r="AI329" s="12" t="e">
        <f t="shared" si="74"/>
        <v>#DIV/0!</v>
      </c>
      <c r="AK329" s="409"/>
      <c r="AL329" s="409"/>
      <c r="AM329" s="409"/>
      <c r="AO329" s="177"/>
      <c r="AP329" s="177"/>
      <c r="AQ329" s="177"/>
      <c r="AR329" s="139"/>
      <c r="AS329" s="139"/>
      <c r="AT329" s="139"/>
      <c r="AU329" s="177"/>
      <c r="AV329" s="177"/>
      <c r="AX329" s="411">
        <f t="shared" si="66"/>
        <v>0</v>
      </c>
      <c r="AY329" s="80" t="str">
        <f t="shared" si="67"/>
        <v>OK</v>
      </c>
      <c r="BA329" s="94"/>
      <c r="BB329" s="291"/>
      <c r="BC329" s="94"/>
      <c r="BD329" s="229"/>
      <c r="BE329" s="356"/>
      <c r="BG329" s="6">
        <f t="shared" si="68"/>
        <v>0</v>
      </c>
      <c r="BH329" s="186" t="str">
        <f t="shared" si="69"/>
        <v>N/A</v>
      </c>
      <c r="BI329" s="6" t="str">
        <f t="shared" si="75"/>
        <v>N/A</v>
      </c>
      <c r="BJ329" t="e">
        <f t="shared" si="70"/>
        <v>#DIV/0!</v>
      </c>
      <c r="BL329" t="str">
        <f>IF(ISBLANK('A2a.  Modified URRT Worksheet 1'!$G$78)=TRUE, "N/A", IF(O329*(1+'A2a.  Modified URRT Worksheet 1'!$G$78)='A2. Rate Change &amp; Enrollment'!P329, "OK", "ERROR"))</f>
        <v>N/A</v>
      </c>
      <c r="BM329" t="str">
        <f>IF(ISBLANK('A2a.  Modified URRT Worksheet 1'!$G$79)=TRUE, "N/A", IF(P329*(1+'A2a.  Modified URRT Worksheet 1'!$G$79)='A2. Rate Change &amp; Enrollment'!Q329, "OK", "ERROR"))</f>
        <v>N/A</v>
      </c>
      <c r="BN329" t="str">
        <f>IF(ISBLANK('A2a.  Modified URRT Worksheet 1'!$G$80)=TRUE, "N/A", IF(Q329*(1+'A2a.  Modified URRT Worksheet 1'!$G$80)='A2. Rate Change &amp; Enrollment'!R329, "OK", "ERROR"))</f>
        <v>N/A</v>
      </c>
      <c r="BO329" t="str">
        <f>IF(ISBLANK('A2a.  Modified URRT Worksheet 1'!$G$81)=TRUE, "N/A", IF(R329*(1+'A2a.  Modified URRT Worksheet 1'!$G$81)='A2. Rate Change &amp; Enrollment'!S329, "OK", "ERROR"))</f>
        <v>N/A</v>
      </c>
      <c r="BP329" t="str">
        <f>IF(ISBLANK('A2a.  Modified URRT Worksheet 1'!$G$82)=TRUE, "N/A", IF(S329*(1+'A2a.  Modified URRT Worksheet 1'!$G$82)='A2. Rate Change &amp; Enrollment'!T329, "OK", "ERROR"))</f>
        <v>N/A</v>
      </c>
      <c r="BQ329" t="str">
        <f>IF(ISBLANK('A2a.  Modified URRT Worksheet 1'!$G$83)=TRUE, "N/A", IF(T329*(1+'A2a.  Modified URRT Worksheet 1'!$G$83)='A2. Rate Change &amp; Enrollment'!U329, "OK", "ERROR"))</f>
        <v>N/A</v>
      </c>
      <c r="BR329" t="str">
        <f>IF(ISBLANK('A2a.  Modified URRT Worksheet 1'!$G$84)=TRUE, "N/A", IF(U329*(1+'A2a.  Modified URRT Worksheet 1'!$G$84)='A2. Rate Change &amp; Enrollment'!V329, "OK", "ERROR"))</f>
        <v>N/A</v>
      </c>
      <c r="BS329" t="str">
        <f>IF(ISBLANK('A2a.  Modified URRT Worksheet 1'!$G$85)=TRUE, "N/A", IF(V329*(1+'A2a.  Modified URRT Worksheet 1'!$G$85)='A2. Rate Change &amp; Enrollment'!W329, "OK", "ERROR"))</f>
        <v>N/A</v>
      </c>
      <c r="BT329" t="str">
        <f>IF(ISBLANK('A2a.  Modified URRT Worksheet 1'!$G$86)=TRUE, "N/A", IF(W329*(1+'A2a.  Modified URRT Worksheet 1'!$G$86)='A2. Rate Change &amp; Enrollment'!X329, "OK", "ERROR"))</f>
        <v>N/A</v>
      </c>
      <c r="BU329" t="str">
        <f>IF(ISBLANK('A2a.  Modified URRT Worksheet 1'!$G$87)=TRUE, "N/A", IF(X329*(1+'A2a.  Modified URRT Worksheet 1'!$G$87)='A2. Rate Change &amp; Enrollment'!Y329, "OK", "ERROR"))</f>
        <v>N/A</v>
      </c>
      <c r="BV329" t="str">
        <f>IF(ISBLANK('A2a.  Modified URRT Worksheet 1'!$G$88)=TRUE, "N/A", IF(Y329*(1+'A2a.  Modified URRT Worksheet 1'!$G$88)='A2. Rate Change &amp; Enrollment'!Z329, "OK", "ERROR"))</f>
        <v>N/A</v>
      </c>
      <c r="BW329" t="str">
        <f t="shared" si="71"/>
        <v>OK</v>
      </c>
      <c r="BY329" s="412">
        <f t="shared" si="72"/>
        <v>0</v>
      </c>
    </row>
    <row r="330" spans="1:77" x14ac:dyDescent="0.35">
      <c r="A330" t="s">
        <v>629</v>
      </c>
      <c r="B330" s="98"/>
      <c r="C330" s="98"/>
      <c r="D330" s="98"/>
      <c r="E330" s="135"/>
      <c r="F330" s="135"/>
      <c r="G330" s="135"/>
      <c r="I330" s="135"/>
      <c r="J330" s="135"/>
      <c r="K330" s="135"/>
      <c r="M330" s="131"/>
      <c r="N330" s="131"/>
      <c r="O330" s="131"/>
      <c r="P330" s="131"/>
      <c r="Q330" s="131"/>
      <c r="R330" s="131"/>
      <c r="S330" s="131"/>
      <c r="T330" s="131"/>
      <c r="U330" s="131"/>
      <c r="V330" s="131"/>
      <c r="W330" s="131"/>
      <c r="X330" s="131"/>
      <c r="Y330" s="131"/>
      <c r="Z330" s="131"/>
      <c r="AB330" s="142" t="e">
        <f t="shared" si="62"/>
        <v>#DIV/0!</v>
      </c>
      <c r="AC330" s="142" t="e">
        <f t="shared" si="63"/>
        <v>#DIV/0!</v>
      </c>
      <c r="AD330" s="6"/>
      <c r="AE330" s="88" t="e">
        <f t="shared" si="64"/>
        <v>#DIV/0!</v>
      </c>
      <c r="AF330" s="142" t="e">
        <f t="shared" si="65"/>
        <v>#DIV/0!</v>
      </c>
      <c r="AH330" s="12" t="e">
        <f t="shared" si="73"/>
        <v>#DIV/0!</v>
      </c>
      <c r="AI330" s="12" t="e">
        <f t="shared" si="74"/>
        <v>#DIV/0!</v>
      </c>
      <c r="AK330" s="409"/>
      <c r="AL330" s="409"/>
      <c r="AM330" s="409"/>
      <c r="AO330" s="177"/>
      <c r="AP330" s="177"/>
      <c r="AQ330" s="177"/>
      <c r="AR330" s="139"/>
      <c r="AS330" s="139"/>
      <c r="AT330" s="139"/>
      <c r="AU330" s="177"/>
      <c r="AV330" s="177"/>
      <c r="AX330" s="411">
        <f t="shared" si="66"/>
        <v>0</v>
      </c>
      <c r="AY330" s="80" t="str">
        <f t="shared" si="67"/>
        <v>OK</v>
      </c>
      <c r="BA330" s="94"/>
      <c r="BB330" s="291"/>
      <c r="BC330" s="94"/>
      <c r="BD330" s="229"/>
      <c r="BE330" s="356"/>
      <c r="BG330" s="6">
        <f t="shared" si="68"/>
        <v>0</v>
      </c>
      <c r="BH330" s="186" t="str">
        <f t="shared" si="69"/>
        <v>N/A</v>
      </c>
      <c r="BI330" s="6" t="str">
        <f t="shared" si="75"/>
        <v>N/A</v>
      </c>
      <c r="BJ330" t="e">
        <f t="shared" si="70"/>
        <v>#DIV/0!</v>
      </c>
      <c r="BL330" t="str">
        <f>IF(ISBLANK('A2a.  Modified URRT Worksheet 1'!$G$78)=TRUE, "N/A", IF(O330*(1+'A2a.  Modified URRT Worksheet 1'!$G$78)='A2. Rate Change &amp; Enrollment'!P330, "OK", "ERROR"))</f>
        <v>N/A</v>
      </c>
      <c r="BM330" t="str">
        <f>IF(ISBLANK('A2a.  Modified URRT Worksheet 1'!$G$79)=TRUE, "N/A", IF(P330*(1+'A2a.  Modified URRT Worksheet 1'!$G$79)='A2. Rate Change &amp; Enrollment'!Q330, "OK", "ERROR"))</f>
        <v>N/A</v>
      </c>
      <c r="BN330" t="str">
        <f>IF(ISBLANK('A2a.  Modified URRT Worksheet 1'!$G$80)=TRUE, "N/A", IF(Q330*(1+'A2a.  Modified URRT Worksheet 1'!$G$80)='A2. Rate Change &amp; Enrollment'!R330, "OK", "ERROR"))</f>
        <v>N/A</v>
      </c>
      <c r="BO330" t="str">
        <f>IF(ISBLANK('A2a.  Modified URRT Worksheet 1'!$G$81)=TRUE, "N/A", IF(R330*(1+'A2a.  Modified URRT Worksheet 1'!$G$81)='A2. Rate Change &amp; Enrollment'!S330, "OK", "ERROR"))</f>
        <v>N/A</v>
      </c>
      <c r="BP330" t="str">
        <f>IF(ISBLANK('A2a.  Modified URRT Worksheet 1'!$G$82)=TRUE, "N/A", IF(S330*(1+'A2a.  Modified URRT Worksheet 1'!$G$82)='A2. Rate Change &amp; Enrollment'!T330, "OK", "ERROR"))</f>
        <v>N/A</v>
      </c>
      <c r="BQ330" t="str">
        <f>IF(ISBLANK('A2a.  Modified URRT Worksheet 1'!$G$83)=TRUE, "N/A", IF(T330*(1+'A2a.  Modified URRT Worksheet 1'!$G$83)='A2. Rate Change &amp; Enrollment'!U330, "OK", "ERROR"))</f>
        <v>N/A</v>
      </c>
      <c r="BR330" t="str">
        <f>IF(ISBLANK('A2a.  Modified URRT Worksheet 1'!$G$84)=TRUE, "N/A", IF(U330*(1+'A2a.  Modified URRT Worksheet 1'!$G$84)='A2. Rate Change &amp; Enrollment'!V330, "OK", "ERROR"))</f>
        <v>N/A</v>
      </c>
      <c r="BS330" t="str">
        <f>IF(ISBLANK('A2a.  Modified URRT Worksheet 1'!$G$85)=TRUE, "N/A", IF(V330*(1+'A2a.  Modified URRT Worksheet 1'!$G$85)='A2. Rate Change &amp; Enrollment'!W330, "OK", "ERROR"))</f>
        <v>N/A</v>
      </c>
      <c r="BT330" t="str">
        <f>IF(ISBLANK('A2a.  Modified URRT Worksheet 1'!$G$86)=TRUE, "N/A", IF(W330*(1+'A2a.  Modified URRT Worksheet 1'!$G$86)='A2. Rate Change &amp; Enrollment'!X330, "OK", "ERROR"))</f>
        <v>N/A</v>
      </c>
      <c r="BU330" t="str">
        <f>IF(ISBLANK('A2a.  Modified URRT Worksheet 1'!$G$87)=TRUE, "N/A", IF(X330*(1+'A2a.  Modified URRT Worksheet 1'!$G$87)='A2. Rate Change &amp; Enrollment'!Y330, "OK", "ERROR"))</f>
        <v>N/A</v>
      </c>
      <c r="BV330" t="str">
        <f>IF(ISBLANK('A2a.  Modified URRT Worksheet 1'!$G$88)=TRUE, "N/A", IF(Y330*(1+'A2a.  Modified URRT Worksheet 1'!$G$88)='A2. Rate Change &amp; Enrollment'!Z330, "OK", "ERROR"))</f>
        <v>N/A</v>
      </c>
      <c r="BW330" t="str">
        <f t="shared" si="71"/>
        <v>OK</v>
      </c>
      <c r="BY330" s="412">
        <f t="shared" si="72"/>
        <v>0</v>
      </c>
    </row>
    <row r="331" spans="1:77" x14ac:dyDescent="0.35">
      <c r="A331" t="s">
        <v>630</v>
      </c>
      <c r="B331" s="98"/>
      <c r="C331" s="98"/>
      <c r="D331" s="98"/>
      <c r="E331" s="135"/>
      <c r="F331" s="135"/>
      <c r="G331" s="135"/>
      <c r="I331" s="135"/>
      <c r="J331" s="135"/>
      <c r="K331" s="135"/>
      <c r="M331" s="131"/>
      <c r="N331" s="131"/>
      <c r="O331" s="131"/>
      <c r="P331" s="131"/>
      <c r="Q331" s="131"/>
      <c r="R331" s="131"/>
      <c r="S331" s="131"/>
      <c r="T331" s="131"/>
      <c r="U331" s="131"/>
      <c r="V331" s="131"/>
      <c r="W331" s="131"/>
      <c r="X331" s="131"/>
      <c r="Y331" s="131"/>
      <c r="Z331" s="131"/>
      <c r="AB331" s="142" t="e">
        <f t="shared" si="62"/>
        <v>#DIV/0!</v>
      </c>
      <c r="AC331" s="142" t="e">
        <f t="shared" si="63"/>
        <v>#DIV/0!</v>
      </c>
      <c r="AD331" s="6"/>
      <c r="AE331" s="88" t="e">
        <f t="shared" si="64"/>
        <v>#DIV/0!</v>
      </c>
      <c r="AF331" s="142" t="e">
        <f t="shared" si="65"/>
        <v>#DIV/0!</v>
      </c>
      <c r="AH331" s="12" t="e">
        <f t="shared" si="73"/>
        <v>#DIV/0!</v>
      </c>
      <c r="AI331" s="12" t="e">
        <f t="shared" si="74"/>
        <v>#DIV/0!</v>
      </c>
      <c r="AK331" s="409"/>
      <c r="AL331" s="409"/>
      <c r="AM331" s="409"/>
      <c r="AO331" s="177"/>
      <c r="AP331" s="177"/>
      <c r="AQ331" s="177"/>
      <c r="AR331" s="139"/>
      <c r="AS331" s="139"/>
      <c r="AT331" s="139"/>
      <c r="AU331" s="177"/>
      <c r="AV331" s="177"/>
      <c r="AX331" s="411">
        <f t="shared" si="66"/>
        <v>0</v>
      </c>
      <c r="AY331" s="80" t="str">
        <f t="shared" si="67"/>
        <v>OK</v>
      </c>
      <c r="BA331" s="94"/>
      <c r="BB331" s="291"/>
      <c r="BC331" s="94"/>
      <c r="BD331" s="229"/>
      <c r="BE331" s="356"/>
      <c r="BG331" s="6">
        <f t="shared" si="68"/>
        <v>0</v>
      </c>
      <c r="BH331" s="186" t="str">
        <f t="shared" si="69"/>
        <v>N/A</v>
      </c>
      <c r="BI331" s="6" t="str">
        <f t="shared" si="75"/>
        <v>N/A</v>
      </c>
      <c r="BJ331" t="e">
        <f t="shared" si="70"/>
        <v>#DIV/0!</v>
      </c>
      <c r="BL331" t="str">
        <f>IF(ISBLANK('A2a.  Modified URRT Worksheet 1'!$G$78)=TRUE, "N/A", IF(O331*(1+'A2a.  Modified URRT Worksheet 1'!$G$78)='A2. Rate Change &amp; Enrollment'!P331, "OK", "ERROR"))</f>
        <v>N/A</v>
      </c>
      <c r="BM331" t="str">
        <f>IF(ISBLANK('A2a.  Modified URRT Worksheet 1'!$G$79)=TRUE, "N/A", IF(P331*(1+'A2a.  Modified URRT Worksheet 1'!$G$79)='A2. Rate Change &amp; Enrollment'!Q331, "OK", "ERROR"))</f>
        <v>N/A</v>
      </c>
      <c r="BN331" t="str">
        <f>IF(ISBLANK('A2a.  Modified URRT Worksheet 1'!$G$80)=TRUE, "N/A", IF(Q331*(1+'A2a.  Modified URRT Worksheet 1'!$G$80)='A2. Rate Change &amp; Enrollment'!R331, "OK", "ERROR"))</f>
        <v>N/A</v>
      </c>
      <c r="BO331" t="str">
        <f>IF(ISBLANK('A2a.  Modified URRT Worksheet 1'!$G$81)=TRUE, "N/A", IF(R331*(1+'A2a.  Modified URRT Worksheet 1'!$G$81)='A2. Rate Change &amp; Enrollment'!S331, "OK", "ERROR"))</f>
        <v>N/A</v>
      </c>
      <c r="BP331" t="str">
        <f>IF(ISBLANK('A2a.  Modified URRT Worksheet 1'!$G$82)=TRUE, "N/A", IF(S331*(1+'A2a.  Modified URRT Worksheet 1'!$G$82)='A2. Rate Change &amp; Enrollment'!T331, "OK", "ERROR"))</f>
        <v>N/A</v>
      </c>
      <c r="BQ331" t="str">
        <f>IF(ISBLANK('A2a.  Modified URRT Worksheet 1'!$G$83)=TRUE, "N/A", IF(T331*(1+'A2a.  Modified URRT Worksheet 1'!$G$83)='A2. Rate Change &amp; Enrollment'!U331, "OK", "ERROR"))</f>
        <v>N/A</v>
      </c>
      <c r="BR331" t="str">
        <f>IF(ISBLANK('A2a.  Modified URRT Worksheet 1'!$G$84)=TRUE, "N/A", IF(U331*(1+'A2a.  Modified URRT Worksheet 1'!$G$84)='A2. Rate Change &amp; Enrollment'!V331, "OK", "ERROR"))</f>
        <v>N/A</v>
      </c>
      <c r="BS331" t="str">
        <f>IF(ISBLANK('A2a.  Modified URRT Worksheet 1'!$G$85)=TRUE, "N/A", IF(V331*(1+'A2a.  Modified URRT Worksheet 1'!$G$85)='A2. Rate Change &amp; Enrollment'!W331, "OK", "ERROR"))</f>
        <v>N/A</v>
      </c>
      <c r="BT331" t="str">
        <f>IF(ISBLANK('A2a.  Modified URRT Worksheet 1'!$G$86)=TRUE, "N/A", IF(W331*(1+'A2a.  Modified URRT Worksheet 1'!$G$86)='A2. Rate Change &amp; Enrollment'!X331, "OK", "ERROR"))</f>
        <v>N/A</v>
      </c>
      <c r="BU331" t="str">
        <f>IF(ISBLANK('A2a.  Modified URRT Worksheet 1'!$G$87)=TRUE, "N/A", IF(X331*(1+'A2a.  Modified URRT Worksheet 1'!$G$87)='A2. Rate Change &amp; Enrollment'!Y331, "OK", "ERROR"))</f>
        <v>N/A</v>
      </c>
      <c r="BV331" t="str">
        <f>IF(ISBLANK('A2a.  Modified URRT Worksheet 1'!$G$88)=TRUE, "N/A", IF(Y331*(1+'A2a.  Modified URRT Worksheet 1'!$G$88)='A2. Rate Change &amp; Enrollment'!Z331, "OK", "ERROR"))</f>
        <v>N/A</v>
      </c>
      <c r="BW331" t="str">
        <f t="shared" si="71"/>
        <v>OK</v>
      </c>
      <c r="BY331" s="412">
        <f t="shared" si="72"/>
        <v>0</v>
      </c>
    </row>
    <row r="332" spans="1:77" x14ac:dyDescent="0.35">
      <c r="A332" t="s">
        <v>631</v>
      </c>
      <c r="B332" s="98"/>
      <c r="C332" s="98"/>
      <c r="D332" s="98"/>
      <c r="E332" s="135"/>
      <c r="F332" s="135"/>
      <c r="G332" s="135"/>
      <c r="I332" s="135"/>
      <c r="J332" s="135"/>
      <c r="K332" s="135"/>
      <c r="M332" s="131"/>
      <c r="N332" s="131"/>
      <c r="O332" s="131"/>
      <c r="P332" s="131"/>
      <c r="Q332" s="131"/>
      <c r="R332" s="131"/>
      <c r="S332" s="131"/>
      <c r="T332" s="131"/>
      <c r="U332" s="131"/>
      <c r="V332" s="131"/>
      <c r="W332" s="131"/>
      <c r="X332" s="131"/>
      <c r="Y332" s="131"/>
      <c r="Z332" s="131"/>
      <c r="AB332" s="142" t="e">
        <f t="shared" si="62"/>
        <v>#DIV/0!</v>
      </c>
      <c r="AC332" s="142" t="e">
        <f t="shared" si="63"/>
        <v>#DIV/0!</v>
      </c>
      <c r="AD332" s="6"/>
      <c r="AE332" s="88" t="e">
        <f t="shared" si="64"/>
        <v>#DIV/0!</v>
      </c>
      <c r="AF332" s="142" t="e">
        <f t="shared" si="65"/>
        <v>#DIV/0!</v>
      </c>
      <c r="AH332" s="12" t="e">
        <f t="shared" si="73"/>
        <v>#DIV/0!</v>
      </c>
      <c r="AI332" s="12" t="e">
        <f t="shared" si="74"/>
        <v>#DIV/0!</v>
      </c>
      <c r="AK332" s="409"/>
      <c r="AL332" s="409"/>
      <c r="AM332" s="409"/>
      <c r="AO332" s="177"/>
      <c r="AP332" s="177"/>
      <c r="AQ332" s="177"/>
      <c r="AR332" s="139"/>
      <c r="AS332" s="139"/>
      <c r="AT332" s="139"/>
      <c r="AU332" s="177"/>
      <c r="AV332" s="177"/>
      <c r="AX332" s="411">
        <f t="shared" si="66"/>
        <v>0</v>
      </c>
      <c r="AY332" s="80" t="str">
        <f t="shared" si="67"/>
        <v>OK</v>
      </c>
      <c r="BA332" s="94"/>
      <c r="BB332" s="291"/>
      <c r="BC332" s="94"/>
      <c r="BD332" s="229"/>
      <c r="BE332" s="356"/>
      <c r="BG332" s="6">
        <f t="shared" si="68"/>
        <v>0</v>
      </c>
      <c r="BH332" s="186" t="str">
        <f t="shared" si="69"/>
        <v>N/A</v>
      </c>
      <c r="BI332" s="6" t="str">
        <f t="shared" si="75"/>
        <v>N/A</v>
      </c>
      <c r="BJ332" t="e">
        <f t="shared" si="70"/>
        <v>#DIV/0!</v>
      </c>
      <c r="BL332" t="str">
        <f>IF(ISBLANK('A2a.  Modified URRT Worksheet 1'!$G$78)=TRUE, "N/A", IF(O332*(1+'A2a.  Modified URRT Worksheet 1'!$G$78)='A2. Rate Change &amp; Enrollment'!P332, "OK", "ERROR"))</f>
        <v>N/A</v>
      </c>
      <c r="BM332" t="str">
        <f>IF(ISBLANK('A2a.  Modified URRT Worksheet 1'!$G$79)=TRUE, "N/A", IF(P332*(1+'A2a.  Modified URRT Worksheet 1'!$G$79)='A2. Rate Change &amp; Enrollment'!Q332, "OK", "ERROR"))</f>
        <v>N/A</v>
      </c>
      <c r="BN332" t="str">
        <f>IF(ISBLANK('A2a.  Modified URRT Worksheet 1'!$G$80)=TRUE, "N/A", IF(Q332*(1+'A2a.  Modified URRT Worksheet 1'!$G$80)='A2. Rate Change &amp; Enrollment'!R332, "OK", "ERROR"))</f>
        <v>N/A</v>
      </c>
      <c r="BO332" t="str">
        <f>IF(ISBLANK('A2a.  Modified URRT Worksheet 1'!$G$81)=TRUE, "N/A", IF(R332*(1+'A2a.  Modified URRT Worksheet 1'!$G$81)='A2. Rate Change &amp; Enrollment'!S332, "OK", "ERROR"))</f>
        <v>N/A</v>
      </c>
      <c r="BP332" t="str">
        <f>IF(ISBLANK('A2a.  Modified URRT Worksheet 1'!$G$82)=TRUE, "N/A", IF(S332*(1+'A2a.  Modified URRT Worksheet 1'!$G$82)='A2. Rate Change &amp; Enrollment'!T332, "OK", "ERROR"))</f>
        <v>N/A</v>
      </c>
      <c r="BQ332" t="str">
        <f>IF(ISBLANK('A2a.  Modified URRT Worksheet 1'!$G$83)=TRUE, "N/A", IF(T332*(1+'A2a.  Modified URRT Worksheet 1'!$G$83)='A2. Rate Change &amp; Enrollment'!U332, "OK", "ERROR"))</f>
        <v>N/A</v>
      </c>
      <c r="BR332" t="str">
        <f>IF(ISBLANK('A2a.  Modified URRT Worksheet 1'!$G$84)=TRUE, "N/A", IF(U332*(1+'A2a.  Modified URRT Worksheet 1'!$G$84)='A2. Rate Change &amp; Enrollment'!V332, "OK", "ERROR"))</f>
        <v>N/A</v>
      </c>
      <c r="BS332" t="str">
        <f>IF(ISBLANK('A2a.  Modified URRT Worksheet 1'!$G$85)=TRUE, "N/A", IF(V332*(1+'A2a.  Modified URRT Worksheet 1'!$G$85)='A2. Rate Change &amp; Enrollment'!W332, "OK", "ERROR"))</f>
        <v>N/A</v>
      </c>
      <c r="BT332" t="str">
        <f>IF(ISBLANK('A2a.  Modified URRT Worksheet 1'!$G$86)=TRUE, "N/A", IF(W332*(1+'A2a.  Modified URRT Worksheet 1'!$G$86)='A2. Rate Change &amp; Enrollment'!X332, "OK", "ERROR"))</f>
        <v>N/A</v>
      </c>
      <c r="BU332" t="str">
        <f>IF(ISBLANK('A2a.  Modified URRT Worksheet 1'!$G$87)=TRUE, "N/A", IF(X332*(1+'A2a.  Modified URRT Worksheet 1'!$G$87)='A2. Rate Change &amp; Enrollment'!Y332, "OK", "ERROR"))</f>
        <v>N/A</v>
      </c>
      <c r="BV332" t="str">
        <f>IF(ISBLANK('A2a.  Modified URRT Worksheet 1'!$G$88)=TRUE, "N/A", IF(Y332*(1+'A2a.  Modified URRT Worksheet 1'!$G$88)='A2. Rate Change &amp; Enrollment'!Z332, "OK", "ERROR"))</f>
        <v>N/A</v>
      </c>
      <c r="BW332" t="str">
        <f t="shared" si="71"/>
        <v>OK</v>
      </c>
      <c r="BY332" s="412">
        <f t="shared" si="72"/>
        <v>0</v>
      </c>
    </row>
    <row r="333" spans="1:77" x14ac:dyDescent="0.35">
      <c r="A333" t="s">
        <v>632</v>
      </c>
      <c r="B333" s="98"/>
      <c r="C333" s="98"/>
      <c r="D333" s="98"/>
      <c r="E333" s="135"/>
      <c r="F333" s="135"/>
      <c r="G333" s="135"/>
      <c r="I333" s="135"/>
      <c r="J333" s="135"/>
      <c r="K333" s="135"/>
      <c r="M333" s="131"/>
      <c r="N333" s="131"/>
      <c r="O333" s="131"/>
      <c r="P333" s="131"/>
      <c r="Q333" s="131"/>
      <c r="R333" s="131"/>
      <c r="S333" s="131"/>
      <c r="T333" s="131"/>
      <c r="U333" s="131"/>
      <c r="V333" s="131"/>
      <c r="W333" s="131"/>
      <c r="X333" s="131"/>
      <c r="Y333" s="131"/>
      <c r="Z333" s="131"/>
      <c r="AB333" s="142" t="e">
        <f t="shared" si="62"/>
        <v>#DIV/0!</v>
      </c>
      <c r="AC333" s="142" t="e">
        <f t="shared" si="63"/>
        <v>#DIV/0!</v>
      </c>
      <c r="AD333" s="6"/>
      <c r="AE333" s="88" t="e">
        <f t="shared" si="64"/>
        <v>#DIV/0!</v>
      </c>
      <c r="AF333" s="142" t="e">
        <f t="shared" si="65"/>
        <v>#DIV/0!</v>
      </c>
      <c r="AH333" s="12" t="e">
        <f t="shared" si="73"/>
        <v>#DIV/0!</v>
      </c>
      <c r="AI333" s="12" t="e">
        <f t="shared" si="74"/>
        <v>#DIV/0!</v>
      </c>
      <c r="AK333" s="409"/>
      <c r="AL333" s="409"/>
      <c r="AM333" s="409"/>
      <c r="AO333" s="177"/>
      <c r="AP333" s="177"/>
      <c r="AQ333" s="177"/>
      <c r="AR333" s="139"/>
      <c r="AS333" s="139"/>
      <c r="AT333" s="139"/>
      <c r="AU333" s="177"/>
      <c r="AV333" s="177"/>
      <c r="AX333" s="411">
        <f t="shared" si="66"/>
        <v>0</v>
      </c>
      <c r="AY333" s="80" t="str">
        <f t="shared" si="67"/>
        <v>OK</v>
      </c>
      <c r="BA333" s="94"/>
      <c r="BB333" s="291"/>
      <c r="BC333" s="94"/>
      <c r="BD333" s="229"/>
      <c r="BE333" s="356"/>
      <c r="BG333" s="6">
        <f t="shared" si="68"/>
        <v>0</v>
      </c>
      <c r="BH333" s="186" t="str">
        <f t="shared" si="69"/>
        <v>N/A</v>
      </c>
      <c r="BI333" s="6" t="str">
        <f t="shared" si="75"/>
        <v>N/A</v>
      </c>
      <c r="BJ333" t="e">
        <f t="shared" si="70"/>
        <v>#DIV/0!</v>
      </c>
      <c r="BL333" t="str">
        <f>IF(ISBLANK('A2a.  Modified URRT Worksheet 1'!$G$78)=TRUE, "N/A", IF(O333*(1+'A2a.  Modified URRT Worksheet 1'!$G$78)='A2. Rate Change &amp; Enrollment'!P333, "OK", "ERROR"))</f>
        <v>N/A</v>
      </c>
      <c r="BM333" t="str">
        <f>IF(ISBLANK('A2a.  Modified URRT Worksheet 1'!$G$79)=TRUE, "N/A", IF(P333*(1+'A2a.  Modified URRT Worksheet 1'!$G$79)='A2. Rate Change &amp; Enrollment'!Q333, "OK", "ERROR"))</f>
        <v>N/A</v>
      </c>
      <c r="BN333" t="str">
        <f>IF(ISBLANK('A2a.  Modified URRT Worksheet 1'!$G$80)=TRUE, "N/A", IF(Q333*(1+'A2a.  Modified URRT Worksheet 1'!$G$80)='A2. Rate Change &amp; Enrollment'!R333, "OK", "ERROR"))</f>
        <v>N/A</v>
      </c>
      <c r="BO333" t="str">
        <f>IF(ISBLANK('A2a.  Modified URRT Worksheet 1'!$G$81)=TRUE, "N/A", IF(R333*(1+'A2a.  Modified URRT Worksheet 1'!$G$81)='A2. Rate Change &amp; Enrollment'!S333, "OK", "ERROR"))</f>
        <v>N/A</v>
      </c>
      <c r="BP333" t="str">
        <f>IF(ISBLANK('A2a.  Modified URRT Worksheet 1'!$G$82)=TRUE, "N/A", IF(S333*(1+'A2a.  Modified URRT Worksheet 1'!$G$82)='A2. Rate Change &amp; Enrollment'!T333, "OK", "ERROR"))</f>
        <v>N/A</v>
      </c>
      <c r="BQ333" t="str">
        <f>IF(ISBLANK('A2a.  Modified URRT Worksheet 1'!$G$83)=TRUE, "N/A", IF(T333*(1+'A2a.  Modified URRT Worksheet 1'!$G$83)='A2. Rate Change &amp; Enrollment'!U333, "OK", "ERROR"))</f>
        <v>N/A</v>
      </c>
      <c r="BR333" t="str">
        <f>IF(ISBLANK('A2a.  Modified URRT Worksheet 1'!$G$84)=TRUE, "N/A", IF(U333*(1+'A2a.  Modified URRT Worksheet 1'!$G$84)='A2. Rate Change &amp; Enrollment'!V333, "OK", "ERROR"))</f>
        <v>N/A</v>
      </c>
      <c r="BS333" t="str">
        <f>IF(ISBLANK('A2a.  Modified URRT Worksheet 1'!$G$85)=TRUE, "N/A", IF(V333*(1+'A2a.  Modified URRT Worksheet 1'!$G$85)='A2. Rate Change &amp; Enrollment'!W333, "OK", "ERROR"))</f>
        <v>N/A</v>
      </c>
      <c r="BT333" t="str">
        <f>IF(ISBLANK('A2a.  Modified URRT Worksheet 1'!$G$86)=TRUE, "N/A", IF(W333*(1+'A2a.  Modified URRT Worksheet 1'!$G$86)='A2. Rate Change &amp; Enrollment'!X333, "OK", "ERROR"))</f>
        <v>N/A</v>
      </c>
      <c r="BU333" t="str">
        <f>IF(ISBLANK('A2a.  Modified URRT Worksheet 1'!$G$87)=TRUE, "N/A", IF(X333*(1+'A2a.  Modified URRT Worksheet 1'!$G$87)='A2. Rate Change &amp; Enrollment'!Y333, "OK", "ERROR"))</f>
        <v>N/A</v>
      </c>
      <c r="BV333" t="str">
        <f>IF(ISBLANK('A2a.  Modified URRT Worksheet 1'!$G$88)=TRUE, "N/A", IF(Y333*(1+'A2a.  Modified URRT Worksheet 1'!$G$88)='A2. Rate Change &amp; Enrollment'!Z333, "OK", "ERROR"))</f>
        <v>N/A</v>
      </c>
      <c r="BW333" t="str">
        <f t="shared" si="71"/>
        <v>OK</v>
      </c>
      <c r="BY333" s="412">
        <f t="shared" si="72"/>
        <v>0</v>
      </c>
    </row>
    <row r="334" spans="1:77" x14ac:dyDescent="0.35">
      <c r="A334" t="s">
        <v>633</v>
      </c>
      <c r="B334" s="98"/>
      <c r="C334" s="98"/>
      <c r="D334" s="98"/>
      <c r="E334" s="135"/>
      <c r="F334" s="135"/>
      <c r="G334" s="135"/>
      <c r="I334" s="135"/>
      <c r="J334" s="135"/>
      <c r="K334" s="135"/>
      <c r="M334" s="131"/>
      <c r="N334" s="131"/>
      <c r="O334" s="131"/>
      <c r="P334" s="131"/>
      <c r="Q334" s="131"/>
      <c r="R334" s="131"/>
      <c r="S334" s="131"/>
      <c r="T334" s="131"/>
      <c r="U334" s="131"/>
      <c r="V334" s="131"/>
      <c r="W334" s="131"/>
      <c r="X334" s="131"/>
      <c r="Y334" s="131"/>
      <c r="Z334" s="131"/>
      <c r="AB334" s="142" t="e">
        <f t="shared" si="62"/>
        <v>#DIV/0!</v>
      </c>
      <c r="AC334" s="142" t="e">
        <f t="shared" si="63"/>
        <v>#DIV/0!</v>
      </c>
      <c r="AD334" s="6"/>
      <c r="AE334" s="88" t="e">
        <f t="shared" si="64"/>
        <v>#DIV/0!</v>
      </c>
      <c r="AF334" s="142" t="e">
        <f t="shared" si="65"/>
        <v>#DIV/0!</v>
      </c>
      <c r="AH334" s="12" t="e">
        <f t="shared" si="73"/>
        <v>#DIV/0!</v>
      </c>
      <c r="AI334" s="12" t="e">
        <f t="shared" si="74"/>
        <v>#DIV/0!</v>
      </c>
      <c r="AK334" s="409"/>
      <c r="AL334" s="409"/>
      <c r="AM334" s="409"/>
      <c r="AO334" s="177"/>
      <c r="AP334" s="177"/>
      <c r="AQ334" s="177"/>
      <c r="AR334" s="139"/>
      <c r="AS334" s="139"/>
      <c r="AT334" s="139"/>
      <c r="AU334" s="177"/>
      <c r="AV334" s="177"/>
      <c r="AX334" s="411">
        <f t="shared" si="66"/>
        <v>0</v>
      </c>
      <c r="AY334" s="80" t="str">
        <f t="shared" si="67"/>
        <v>OK</v>
      </c>
      <c r="BA334" s="94"/>
      <c r="BB334" s="291"/>
      <c r="BC334" s="94"/>
      <c r="BD334" s="229"/>
      <c r="BE334" s="356"/>
      <c r="BG334" s="6">
        <f t="shared" si="68"/>
        <v>0</v>
      </c>
      <c r="BH334" s="186" t="str">
        <f t="shared" si="69"/>
        <v>N/A</v>
      </c>
      <c r="BI334" s="6" t="str">
        <f t="shared" si="75"/>
        <v>N/A</v>
      </c>
      <c r="BJ334" t="e">
        <f t="shared" si="70"/>
        <v>#DIV/0!</v>
      </c>
      <c r="BL334" t="str">
        <f>IF(ISBLANK('A2a.  Modified URRT Worksheet 1'!$G$78)=TRUE, "N/A", IF(O334*(1+'A2a.  Modified URRT Worksheet 1'!$G$78)='A2. Rate Change &amp; Enrollment'!P334, "OK", "ERROR"))</f>
        <v>N/A</v>
      </c>
      <c r="BM334" t="str">
        <f>IF(ISBLANK('A2a.  Modified URRT Worksheet 1'!$G$79)=TRUE, "N/A", IF(P334*(1+'A2a.  Modified URRT Worksheet 1'!$G$79)='A2. Rate Change &amp; Enrollment'!Q334, "OK", "ERROR"))</f>
        <v>N/A</v>
      </c>
      <c r="BN334" t="str">
        <f>IF(ISBLANK('A2a.  Modified URRT Worksheet 1'!$G$80)=TRUE, "N/A", IF(Q334*(1+'A2a.  Modified URRT Worksheet 1'!$G$80)='A2. Rate Change &amp; Enrollment'!R334, "OK", "ERROR"))</f>
        <v>N/A</v>
      </c>
      <c r="BO334" t="str">
        <f>IF(ISBLANK('A2a.  Modified URRT Worksheet 1'!$G$81)=TRUE, "N/A", IF(R334*(1+'A2a.  Modified URRT Worksheet 1'!$G$81)='A2. Rate Change &amp; Enrollment'!S334, "OK", "ERROR"))</f>
        <v>N/A</v>
      </c>
      <c r="BP334" t="str">
        <f>IF(ISBLANK('A2a.  Modified URRT Worksheet 1'!$G$82)=TRUE, "N/A", IF(S334*(1+'A2a.  Modified URRT Worksheet 1'!$G$82)='A2. Rate Change &amp; Enrollment'!T334, "OK", "ERROR"))</f>
        <v>N/A</v>
      </c>
      <c r="BQ334" t="str">
        <f>IF(ISBLANK('A2a.  Modified URRT Worksheet 1'!$G$83)=TRUE, "N/A", IF(T334*(1+'A2a.  Modified URRT Worksheet 1'!$G$83)='A2. Rate Change &amp; Enrollment'!U334, "OK", "ERROR"))</f>
        <v>N/A</v>
      </c>
      <c r="BR334" t="str">
        <f>IF(ISBLANK('A2a.  Modified URRT Worksheet 1'!$G$84)=TRUE, "N/A", IF(U334*(1+'A2a.  Modified URRT Worksheet 1'!$G$84)='A2. Rate Change &amp; Enrollment'!V334, "OK", "ERROR"))</f>
        <v>N/A</v>
      </c>
      <c r="BS334" t="str">
        <f>IF(ISBLANK('A2a.  Modified URRT Worksheet 1'!$G$85)=TRUE, "N/A", IF(V334*(1+'A2a.  Modified URRT Worksheet 1'!$G$85)='A2. Rate Change &amp; Enrollment'!W334, "OK", "ERROR"))</f>
        <v>N/A</v>
      </c>
      <c r="BT334" t="str">
        <f>IF(ISBLANK('A2a.  Modified URRT Worksheet 1'!$G$86)=TRUE, "N/A", IF(W334*(1+'A2a.  Modified URRT Worksheet 1'!$G$86)='A2. Rate Change &amp; Enrollment'!X334, "OK", "ERROR"))</f>
        <v>N/A</v>
      </c>
      <c r="BU334" t="str">
        <f>IF(ISBLANK('A2a.  Modified URRT Worksheet 1'!$G$87)=TRUE, "N/A", IF(X334*(1+'A2a.  Modified URRT Worksheet 1'!$G$87)='A2. Rate Change &amp; Enrollment'!Y334, "OK", "ERROR"))</f>
        <v>N/A</v>
      </c>
      <c r="BV334" t="str">
        <f>IF(ISBLANK('A2a.  Modified URRT Worksheet 1'!$G$88)=TRUE, "N/A", IF(Y334*(1+'A2a.  Modified URRT Worksheet 1'!$G$88)='A2. Rate Change &amp; Enrollment'!Z334, "OK", "ERROR"))</f>
        <v>N/A</v>
      </c>
      <c r="BW334" t="str">
        <f t="shared" si="71"/>
        <v>OK</v>
      </c>
      <c r="BY334" s="412">
        <f t="shared" si="72"/>
        <v>0</v>
      </c>
    </row>
    <row r="335" spans="1:77" x14ac:dyDescent="0.35">
      <c r="A335" t="s">
        <v>634</v>
      </c>
      <c r="B335" s="98"/>
      <c r="C335" s="98"/>
      <c r="D335" s="98"/>
      <c r="E335" s="135"/>
      <c r="F335" s="135"/>
      <c r="G335" s="135"/>
      <c r="I335" s="135"/>
      <c r="J335" s="135"/>
      <c r="K335" s="135"/>
      <c r="M335" s="131"/>
      <c r="N335" s="131"/>
      <c r="O335" s="131"/>
      <c r="P335" s="131"/>
      <c r="Q335" s="131"/>
      <c r="R335" s="131"/>
      <c r="S335" s="131"/>
      <c r="T335" s="131"/>
      <c r="U335" s="131"/>
      <c r="V335" s="131"/>
      <c r="W335" s="131"/>
      <c r="X335" s="131"/>
      <c r="Y335" s="131"/>
      <c r="Z335" s="131"/>
      <c r="AB335" s="142" t="e">
        <f t="shared" si="62"/>
        <v>#DIV/0!</v>
      </c>
      <c r="AC335" s="142" t="e">
        <f t="shared" si="63"/>
        <v>#DIV/0!</v>
      </c>
      <c r="AD335" s="6"/>
      <c r="AE335" s="88" t="e">
        <f t="shared" si="64"/>
        <v>#DIV/0!</v>
      </c>
      <c r="AF335" s="142" t="e">
        <f t="shared" si="65"/>
        <v>#DIV/0!</v>
      </c>
      <c r="AH335" s="12" t="e">
        <f t="shared" si="73"/>
        <v>#DIV/0!</v>
      </c>
      <c r="AI335" s="12" t="e">
        <f t="shared" si="74"/>
        <v>#DIV/0!</v>
      </c>
      <c r="AK335" s="409"/>
      <c r="AL335" s="409"/>
      <c r="AM335" s="409"/>
      <c r="AO335" s="177"/>
      <c r="AP335" s="177"/>
      <c r="AQ335" s="177"/>
      <c r="AR335" s="139"/>
      <c r="AS335" s="139"/>
      <c r="AT335" s="139"/>
      <c r="AU335" s="177"/>
      <c r="AV335" s="177"/>
      <c r="AX335" s="411">
        <f t="shared" si="66"/>
        <v>0</v>
      </c>
      <c r="AY335" s="80" t="str">
        <f t="shared" si="67"/>
        <v>OK</v>
      </c>
      <c r="BA335" s="94"/>
      <c r="BB335" s="291"/>
      <c r="BC335" s="94"/>
      <c r="BD335" s="229"/>
      <c r="BE335" s="356"/>
      <c r="BG335" s="6">
        <f t="shared" si="68"/>
        <v>0</v>
      </c>
      <c r="BH335" s="186" t="str">
        <f t="shared" si="69"/>
        <v>N/A</v>
      </c>
      <c r="BI335" s="6" t="str">
        <f t="shared" si="75"/>
        <v>N/A</v>
      </c>
      <c r="BJ335" t="e">
        <f t="shared" si="70"/>
        <v>#DIV/0!</v>
      </c>
      <c r="BL335" t="str">
        <f>IF(ISBLANK('A2a.  Modified URRT Worksheet 1'!$G$78)=TRUE, "N/A", IF(O335*(1+'A2a.  Modified URRT Worksheet 1'!$G$78)='A2. Rate Change &amp; Enrollment'!P335, "OK", "ERROR"))</f>
        <v>N/A</v>
      </c>
      <c r="BM335" t="str">
        <f>IF(ISBLANK('A2a.  Modified URRT Worksheet 1'!$G$79)=TRUE, "N/A", IF(P335*(1+'A2a.  Modified URRT Worksheet 1'!$G$79)='A2. Rate Change &amp; Enrollment'!Q335, "OK", "ERROR"))</f>
        <v>N/A</v>
      </c>
      <c r="BN335" t="str">
        <f>IF(ISBLANK('A2a.  Modified URRT Worksheet 1'!$G$80)=TRUE, "N/A", IF(Q335*(1+'A2a.  Modified URRT Worksheet 1'!$G$80)='A2. Rate Change &amp; Enrollment'!R335, "OK", "ERROR"))</f>
        <v>N/A</v>
      </c>
      <c r="BO335" t="str">
        <f>IF(ISBLANK('A2a.  Modified URRT Worksheet 1'!$G$81)=TRUE, "N/A", IF(R335*(1+'A2a.  Modified URRT Worksheet 1'!$G$81)='A2. Rate Change &amp; Enrollment'!S335, "OK", "ERROR"))</f>
        <v>N/A</v>
      </c>
      <c r="BP335" t="str">
        <f>IF(ISBLANK('A2a.  Modified URRT Worksheet 1'!$G$82)=TRUE, "N/A", IF(S335*(1+'A2a.  Modified URRT Worksheet 1'!$G$82)='A2. Rate Change &amp; Enrollment'!T335, "OK", "ERROR"))</f>
        <v>N/A</v>
      </c>
      <c r="BQ335" t="str">
        <f>IF(ISBLANK('A2a.  Modified URRT Worksheet 1'!$G$83)=TRUE, "N/A", IF(T335*(1+'A2a.  Modified URRT Worksheet 1'!$G$83)='A2. Rate Change &amp; Enrollment'!U335, "OK", "ERROR"))</f>
        <v>N/A</v>
      </c>
      <c r="BR335" t="str">
        <f>IF(ISBLANK('A2a.  Modified URRT Worksheet 1'!$G$84)=TRUE, "N/A", IF(U335*(1+'A2a.  Modified URRT Worksheet 1'!$G$84)='A2. Rate Change &amp; Enrollment'!V335, "OK", "ERROR"))</f>
        <v>N/A</v>
      </c>
      <c r="BS335" t="str">
        <f>IF(ISBLANK('A2a.  Modified URRT Worksheet 1'!$G$85)=TRUE, "N/A", IF(V335*(1+'A2a.  Modified URRT Worksheet 1'!$G$85)='A2. Rate Change &amp; Enrollment'!W335, "OK", "ERROR"))</f>
        <v>N/A</v>
      </c>
      <c r="BT335" t="str">
        <f>IF(ISBLANK('A2a.  Modified URRT Worksheet 1'!$G$86)=TRUE, "N/A", IF(W335*(1+'A2a.  Modified URRT Worksheet 1'!$G$86)='A2. Rate Change &amp; Enrollment'!X335, "OK", "ERROR"))</f>
        <v>N/A</v>
      </c>
      <c r="BU335" t="str">
        <f>IF(ISBLANK('A2a.  Modified URRT Worksheet 1'!$G$87)=TRUE, "N/A", IF(X335*(1+'A2a.  Modified URRT Worksheet 1'!$G$87)='A2. Rate Change &amp; Enrollment'!Y335, "OK", "ERROR"))</f>
        <v>N/A</v>
      </c>
      <c r="BV335" t="str">
        <f>IF(ISBLANK('A2a.  Modified URRT Worksheet 1'!$G$88)=TRUE, "N/A", IF(Y335*(1+'A2a.  Modified URRT Worksheet 1'!$G$88)='A2. Rate Change &amp; Enrollment'!Z335, "OK", "ERROR"))</f>
        <v>N/A</v>
      </c>
      <c r="BW335" t="str">
        <f t="shared" si="71"/>
        <v>OK</v>
      </c>
      <c r="BY335" s="412">
        <f t="shared" si="72"/>
        <v>0</v>
      </c>
    </row>
    <row r="336" spans="1:77" x14ac:dyDescent="0.35">
      <c r="A336" t="s">
        <v>635</v>
      </c>
      <c r="B336" s="98"/>
      <c r="C336" s="98"/>
      <c r="D336" s="98"/>
      <c r="E336" s="135"/>
      <c r="F336" s="135"/>
      <c r="G336" s="135"/>
      <c r="I336" s="135"/>
      <c r="J336" s="135"/>
      <c r="K336" s="135"/>
      <c r="M336" s="131"/>
      <c r="N336" s="131"/>
      <c r="O336" s="131"/>
      <c r="P336" s="131"/>
      <c r="Q336" s="131"/>
      <c r="R336" s="131"/>
      <c r="S336" s="131"/>
      <c r="T336" s="131"/>
      <c r="U336" s="131"/>
      <c r="V336" s="131"/>
      <c r="W336" s="131"/>
      <c r="X336" s="131"/>
      <c r="Y336" s="131"/>
      <c r="Z336" s="131"/>
      <c r="AB336" s="142" t="e">
        <f t="shared" si="62"/>
        <v>#DIV/0!</v>
      </c>
      <c r="AC336" s="142" t="e">
        <f t="shared" si="63"/>
        <v>#DIV/0!</v>
      </c>
      <c r="AD336" s="6"/>
      <c r="AE336" s="88" t="e">
        <f t="shared" si="64"/>
        <v>#DIV/0!</v>
      </c>
      <c r="AF336" s="142" t="e">
        <f t="shared" si="65"/>
        <v>#DIV/0!</v>
      </c>
      <c r="AH336" s="12" t="e">
        <f t="shared" si="73"/>
        <v>#DIV/0!</v>
      </c>
      <c r="AI336" s="12" t="e">
        <f t="shared" si="74"/>
        <v>#DIV/0!</v>
      </c>
      <c r="AK336" s="409"/>
      <c r="AL336" s="409"/>
      <c r="AM336" s="409"/>
      <c r="AO336" s="177"/>
      <c r="AP336" s="177"/>
      <c r="AQ336" s="177"/>
      <c r="AR336" s="139"/>
      <c r="AS336" s="139"/>
      <c r="AT336" s="139"/>
      <c r="AU336" s="177"/>
      <c r="AV336" s="177"/>
      <c r="AX336" s="411">
        <f t="shared" si="66"/>
        <v>0</v>
      </c>
      <c r="AY336" s="80" t="str">
        <f t="shared" si="67"/>
        <v>OK</v>
      </c>
      <c r="BA336" s="94"/>
      <c r="BB336" s="291"/>
      <c r="BC336" s="94"/>
      <c r="BD336" s="229"/>
      <c r="BE336" s="356"/>
      <c r="BG336" s="6">
        <f t="shared" si="68"/>
        <v>0</v>
      </c>
      <c r="BH336" s="186" t="str">
        <f t="shared" si="69"/>
        <v>N/A</v>
      </c>
      <c r="BI336" s="6" t="str">
        <f t="shared" si="75"/>
        <v>N/A</v>
      </c>
      <c r="BJ336" t="e">
        <f t="shared" si="70"/>
        <v>#DIV/0!</v>
      </c>
      <c r="BL336" t="str">
        <f>IF(ISBLANK('A2a.  Modified URRT Worksheet 1'!$G$78)=TRUE, "N/A", IF(O336*(1+'A2a.  Modified URRT Worksheet 1'!$G$78)='A2. Rate Change &amp; Enrollment'!P336, "OK", "ERROR"))</f>
        <v>N/A</v>
      </c>
      <c r="BM336" t="str">
        <f>IF(ISBLANK('A2a.  Modified URRT Worksheet 1'!$G$79)=TRUE, "N/A", IF(P336*(1+'A2a.  Modified URRT Worksheet 1'!$G$79)='A2. Rate Change &amp; Enrollment'!Q336, "OK", "ERROR"))</f>
        <v>N/A</v>
      </c>
      <c r="BN336" t="str">
        <f>IF(ISBLANK('A2a.  Modified URRT Worksheet 1'!$G$80)=TRUE, "N/A", IF(Q336*(1+'A2a.  Modified URRT Worksheet 1'!$G$80)='A2. Rate Change &amp; Enrollment'!R336, "OK", "ERROR"))</f>
        <v>N/A</v>
      </c>
      <c r="BO336" t="str">
        <f>IF(ISBLANK('A2a.  Modified URRT Worksheet 1'!$G$81)=TRUE, "N/A", IF(R336*(1+'A2a.  Modified URRT Worksheet 1'!$G$81)='A2. Rate Change &amp; Enrollment'!S336, "OK", "ERROR"))</f>
        <v>N/A</v>
      </c>
      <c r="BP336" t="str">
        <f>IF(ISBLANK('A2a.  Modified URRT Worksheet 1'!$G$82)=TRUE, "N/A", IF(S336*(1+'A2a.  Modified URRT Worksheet 1'!$G$82)='A2. Rate Change &amp; Enrollment'!T336, "OK", "ERROR"))</f>
        <v>N/A</v>
      </c>
      <c r="BQ336" t="str">
        <f>IF(ISBLANK('A2a.  Modified URRT Worksheet 1'!$G$83)=TRUE, "N/A", IF(T336*(1+'A2a.  Modified URRT Worksheet 1'!$G$83)='A2. Rate Change &amp; Enrollment'!U336, "OK", "ERROR"))</f>
        <v>N/A</v>
      </c>
      <c r="BR336" t="str">
        <f>IF(ISBLANK('A2a.  Modified URRT Worksheet 1'!$G$84)=TRUE, "N/A", IF(U336*(1+'A2a.  Modified URRT Worksheet 1'!$G$84)='A2. Rate Change &amp; Enrollment'!V336, "OK", "ERROR"))</f>
        <v>N/A</v>
      </c>
      <c r="BS336" t="str">
        <f>IF(ISBLANK('A2a.  Modified URRT Worksheet 1'!$G$85)=TRUE, "N/A", IF(V336*(1+'A2a.  Modified URRT Worksheet 1'!$G$85)='A2. Rate Change &amp; Enrollment'!W336, "OK", "ERROR"))</f>
        <v>N/A</v>
      </c>
      <c r="BT336" t="str">
        <f>IF(ISBLANK('A2a.  Modified URRT Worksheet 1'!$G$86)=TRUE, "N/A", IF(W336*(1+'A2a.  Modified URRT Worksheet 1'!$G$86)='A2. Rate Change &amp; Enrollment'!X336, "OK", "ERROR"))</f>
        <v>N/A</v>
      </c>
      <c r="BU336" t="str">
        <f>IF(ISBLANK('A2a.  Modified URRT Worksheet 1'!$G$87)=TRUE, "N/A", IF(X336*(1+'A2a.  Modified URRT Worksheet 1'!$G$87)='A2. Rate Change &amp; Enrollment'!Y336, "OK", "ERROR"))</f>
        <v>N/A</v>
      </c>
      <c r="BV336" t="str">
        <f>IF(ISBLANK('A2a.  Modified URRT Worksheet 1'!$G$88)=TRUE, "N/A", IF(Y336*(1+'A2a.  Modified URRT Worksheet 1'!$G$88)='A2. Rate Change &amp; Enrollment'!Z336, "OK", "ERROR"))</f>
        <v>N/A</v>
      </c>
      <c r="BW336" t="str">
        <f t="shared" si="71"/>
        <v>OK</v>
      </c>
      <c r="BY336" s="412">
        <f t="shared" si="72"/>
        <v>0</v>
      </c>
    </row>
    <row r="337" spans="1:77" x14ac:dyDescent="0.35">
      <c r="A337" t="s">
        <v>636</v>
      </c>
      <c r="B337" s="98"/>
      <c r="C337" s="98"/>
      <c r="D337" s="98"/>
      <c r="E337" s="135"/>
      <c r="F337" s="135"/>
      <c r="G337" s="135"/>
      <c r="I337" s="135"/>
      <c r="J337" s="135"/>
      <c r="K337" s="135"/>
      <c r="M337" s="131"/>
      <c r="N337" s="131"/>
      <c r="O337" s="131"/>
      <c r="P337" s="131"/>
      <c r="Q337" s="131"/>
      <c r="R337" s="131"/>
      <c r="S337" s="131"/>
      <c r="T337" s="131"/>
      <c r="U337" s="131"/>
      <c r="V337" s="131"/>
      <c r="W337" s="131"/>
      <c r="X337" s="131"/>
      <c r="Y337" s="131"/>
      <c r="Z337" s="131"/>
      <c r="AB337" s="142" t="e">
        <f t="shared" si="62"/>
        <v>#DIV/0!</v>
      </c>
      <c r="AC337" s="142" t="e">
        <f t="shared" si="63"/>
        <v>#DIV/0!</v>
      </c>
      <c r="AD337" s="6"/>
      <c r="AE337" s="88" t="e">
        <f t="shared" si="64"/>
        <v>#DIV/0!</v>
      </c>
      <c r="AF337" s="142" t="e">
        <f t="shared" si="65"/>
        <v>#DIV/0!</v>
      </c>
      <c r="AH337" s="12" t="e">
        <f t="shared" si="73"/>
        <v>#DIV/0!</v>
      </c>
      <c r="AI337" s="12" t="e">
        <f t="shared" si="74"/>
        <v>#DIV/0!</v>
      </c>
      <c r="AK337" s="409"/>
      <c r="AL337" s="409"/>
      <c r="AM337" s="409"/>
      <c r="AO337" s="177"/>
      <c r="AP337" s="177"/>
      <c r="AQ337" s="177"/>
      <c r="AR337" s="139"/>
      <c r="AS337" s="139"/>
      <c r="AT337" s="139"/>
      <c r="AU337" s="177"/>
      <c r="AV337" s="177"/>
      <c r="AX337" s="411">
        <f t="shared" si="66"/>
        <v>0</v>
      </c>
      <c r="AY337" s="80" t="str">
        <f t="shared" si="67"/>
        <v>OK</v>
      </c>
      <c r="BA337" s="94"/>
      <c r="BB337" s="291"/>
      <c r="BC337" s="94"/>
      <c r="BD337" s="229"/>
      <c r="BE337" s="356"/>
      <c r="BG337" s="6">
        <f t="shared" si="68"/>
        <v>0</v>
      </c>
      <c r="BH337" s="186" t="str">
        <f t="shared" si="69"/>
        <v>N/A</v>
      </c>
      <c r="BI337" s="6" t="str">
        <f t="shared" si="75"/>
        <v>N/A</v>
      </c>
      <c r="BJ337" t="e">
        <f t="shared" si="70"/>
        <v>#DIV/0!</v>
      </c>
      <c r="BL337" t="str">
        <f>IF(ISBLANK('A2a.  Modified URRT Worksheet 1'!$G$78)=TRUE, "N/A", IF(O337*(1+'A2a.  Modified URRT Worksheet 1'!$G$78)='A2. Rate Change &amp; Enrollment'!P337, "OK", "ERROR"))</f>
        <v>N/A</v>
      </c>
      <c r="BM337" t="str">
        <f>IF(ISBLANK('A2a.  Modified URRT Worksheet 1'!$G$79)=TRUE, "N/A", IF(P337*(1+'A2a.  Modified URRT Worksheet 1'!$G$79)='A2. Rate Change &amp; Enrollment'!Q337, "OK", "ERROR"))</f>
        <v>N/A</v>
      </c>
      <c r="BN337" t="str">
        <f>IF(ISBLANK('A2a.  Modified URRT Worksheet 1'!$G$80)=TRUE, "N/A", IF(Q337*(1+'A2a.  Modified URRT Worksheet 1'!$G$80)='A2. Rate Change &amp; Enrollment'!R337, "OK", "ERROR"))</f>
        <v>N/A</v>
      </c>
      <c r="BO337" t="str">
        <f>IF(ISBLANK('A2a.  Modified URRT Worksheet 1'!$G$81)=TRUE, "N/A", IF(R337*(1+'A2a.  Modified URRT Worksheet 1'!$G$81)='A2. Rate Change &amp; Enrollment'!S337, "OK", "ERROR"))</f>
        <v>N/A</v>
      </c>
      <c r="BP337" t="str">
        <f>IF(ISBLANK('A2a.  Modified URRT Worksheet 1'!$G$82)=TRUE, "N/A", IF(S337*(1+'A2a.  Modified URRT Worksheet 1'!$G$82)='A2. Rate Change &amp; Enrollment'!T337, "OK", "ERROR"))</f>
        <v>N/A</v>
      </c>
      <c r="BQ337" t="str">
        <f>IF(ISBLANK('A2a.  Modified URRT Worksheet 1'!$G$83)=TRUE, "N/A", IF(T337*(1+'A2a.  Modified URRT Worksheet 1'!$G$83)='A2. Rate Change &amp; Enrollment'!U337, "OK", "ERROR"))</f>
        <v>N/A</v>
      </c>
      <c r="BR337" t="str">
        <f>IF(ISBLANK('A2a.  Modified URRT Worksheet 1'!$G$84)=TRUE, "N/A", IF(U337*(1+'A2a.  Modified URRT Worksheet 1'!$G$84)='A2. Rate Change &amp; Enrollment'!V337, "OK", "ERROR"))</f>
        <v>N/A</v>
      </c>
      <c r="BS337" t="str">
        <f>IF(ISBLANK('A2a.  Modified URRT Worksheet 1'!$G$85)=TRUE, "N/A", IF(V337*(1+'A2a.  Modified URRT Worksheet 1'!$G$85)='A2. Rate Change &amp; Enrollment'!W337, "OK", "ERROR"))</f>
        <v>N/A</v>
      </c>
      <c r="BT337" t="str">
        <f>IF(ISBLANK('A2a.  Modified URRT Worksheet 1'!$G$86)=TRUE, "N/A", IF(W337*(1+'A2a.  Modified URRT Worksheet 1'!$G$86)='A2. Rate Change &amp; Enrollment'!X337, "OK", "ERROR"))</f>
        <v>N/A</v>
      </c>
      <c r="BU337" t="str">
        <f>IF(ISBLANK('A2a.  Modified URRT Worksheet 1'!$G$87)=TRUE, "N/A", IF(X337*(1+'A2a.  Modified URRT Worksheet 1'!$G$87)='A2. Rate Change &amp; Enrollment'!Y337, "OK", "ERROR"))</f>
        <v>N/A</v>
      </c>
      <c r="BV337" t="str">
        <f>IF(ISBLANK('A2a.  Modified URRT Worksheet 1'!$G$88)=TRUE, "N/A", IF(Y337*(1+'A2a.  Modified URRT Worksheet 1'!$G$88)='A2. Rate Change &amp; Enrollment'!Z337, "OK", "ERROR"))</f>
        <v>N/A</v>
      </c>
      <c r="BW337" t="str">
        <f t="shared" si="71"/>
        <v>OK</v>
      </c>
      <c r="BY337" s="412">
        <f t="shared" si="72"/>
        <v>0</v>
      </c>
    </row>
    <row r="338" spans="1:77" x14ac:dyDescent="0.35">
      <c r="A338" t="s">
        <v>637</v>
      </c>
      <c r="B338" s="98"/>
      <c r="C338" s="98"/>
      <c r="D338" s="98"/>
      <c r="E338" s="135"/>
      <c r="F338" s="135"/>
      <c r="G338" s="135"/>
      <c r="I338" s="135"/>
      <c r="J338" s="135"/>
      <c r="K338" s="135"/>
      <c r="M338" s="131"/>
      <c r="N338" s="131"/>
      <c r="O338" s="131"/>
      <c r="P338" s="131"/>
      <c r="Q338" s="131"/>
      <c r="R338" s="131"/>
      <c r="S338" s="131"/>
      <c r="T338" s="131"/>
      <c r="U338" s="131"/>
      <c r="V338" s="131"/>
      <c r="W338" s="131"/>
      <c r="X338" s="131"/>
      <c r="Y338" s="131"/>
      <c r="Z338" s="131"/>
      <c r="AB338" s="142" t="e">
        <f t="shared" si="62"/>
        <v>#DIV/0!</v>
      </c>
      <c r="AC338" s="142" t="e">
        <f t="shared" si="63"/>
        <v>#DIV/0!</v>
      </c>
      <c r="AD338" s="6"/>
      <c r="AE338" s="88" t="e">
        <f t="shared" si="64"/>
        <v>#DIV/0!</v>
      </c>
      <c r="AF338" s="142" t="e">
        <f t="shared" si="65"/>
        <v>#DIV/0!</v>
      </c>
      <c r="AH338" s="12" t="e">
        <f t="shared" si="73"/>
        <v>#DIV/0!</v>
      </c>
      <c r="AI338" s="12" t="e">
        <f t="shared" si="74"/>
        <v>#DIV/0!</v>
      </c>
      <c r="AK338" s="409"/>
      <c r="AL338" s="409"/>
      <c r="AM338" s="409"/>
      <c r="AO338" s="177"/>
      <c r="AP338" s="177"/>
      <c r="AQ338" s="177"/>
      <c r="AR338" s="139"/>
      <c r="AS338" s="139"/>
      <c r="AT338" s="139"/>
      <c r="AU338" s="177"/>
      <c r="AV338" s="177"/>
      <c r="AX338" s="411">
        <f t="shared" si="66"/>
        <v>0</v>
      </c>
      <c r="AY338" s="80" t="str">
        <f t="shared" si="67"/>
        <v>OK</v>
      </c>
      <c r="BA338" s="94"/>
      <c r="BB338" s="291"/>
      <c r="BC338" s="94"/>
      <c r="BD338" s="229"/>
      <c r="BE338" s="356"/>
      <c r="BG338" s="6">
        <f t="shared" si="68"/>
        <v>0</v>
      </c>
      <c r="BH338" s="186" t="str">
        <f t="shared" si="69"/>
        <v>N/A</v>
      </c>
      <c r="BI338" s="6" t="str">
        <f t="shared" si="75"/>
        <v>N/A</v>
      </c>
      <c r="BJ338" t="e">
        <f t="shared" si="70"/>
        <v>#DIV/0!</v>
      </c>
      <c r="BL338" t="str">
        <f>IF(ISBLANK('A2a.  Modified URRT Worksheet 1'!$G$78)=TRUE, "N/A", IF(O338*(1+'A2a.  Modified URRT Worksheet 1'!$G$78)='A2. Rate Change &amp; Enrollment'!P338, "OK", "ERROR"))</f>
        <v>N/A</v>
      </c>
      <c r="BM338" t="str">
        <f>IF(ISBLANK('A2a.  Modified URRT Worksheet 1'!$G$79)=TRUE, "N/A", IF(P338*(1+'A2a.  Modified URRT Worksheet 1'!$G$79)='A2. Rate Change &amp; Enrollment'!Q338, "OK", "ERROR"))</f>
        <v>N/A</v>
      </c>
      <c r="BN338" t="str">
        <f>IF(ISBLANK('A2a.  Modified URRT Worksheet 1'!$G$80)=TRUE, "N/A", IF(Q338*(1+'A2a.  Modified URRT Worksheet 1'!$G$80)='A2. Rate Change &amp; Enrollment'!R338, "OK", "ERROR"))</f>
        <v>N/A</v>
      </c>
      <c r="BO338" t="str">
        <f>IF(ISBLANK('A2a.  Modified URRT Worksheet 1'!$G$81)=TRUE, "N/A", IF(R338*(1+'A2a.  Modified URRT Worksheet 1'!$G$81)='A2. Rate Change &amp; Enrollment'!S338, "OK", "ERROR"))</f>
        <v>N/A</v>
      </c>
      <c r="BP338" t="str">
        <f>IF(ISBLANK('A2a.  Modified URRT Worksheet 1'!$G$82)=TRUE, "N/A", IF(S338*(1+'A2a.  Modified URRT Worksheet 1'!$G$82)='A2. Rate Change &amp; Enrollment'!T338, "OK", "ERROR"))</f>
        <v>N/A</v>
      </c>
      <c r="BQ338" t="str">
        <f>IF(ISBLANK('A2a.  Modified URRT Worksheet 1'!$G$83)=TRUE, "N/A", IF(T338*(1+'A2a.  Modified URRT Worksheet 1'!$G$83)='A2. Rate Change &amp; Enrollment'!U338, "OK", "ERROR"))</f>
        <v>N/A</v>
      </c>
      <c r="BR338" t="str">
        <f>IF(ISBLANK('A2a.  Modified URRT Worksheet 1'!$G$84)=TRUE, "N/A", IF(U338*(1+'A2a.  Modified URRT Worksheet 1'!$G$84)='A2. Rate Change &amp; Enrollment'!V338, "OK", "ERROR"))</f>
        <v>N/A</v>
      </c>
      <c r="BS338" t="str">
        <f>IF(ISBLANK('A2a.  Modified URRT Worksheet 1'!$G$85)=TRUE, "N/A", IF(V338*(1+'A2a.  Modified URRT Worksheet 1'!$G$85)='A2. Rate Change &amp; Enrollment'!W338, "OK", "ERROR"))</f>
        <v>N/A</v>
      </c>
      <c r="BT338" t="str">
        <f>IF(ISBLANK('A2a.  Modified URRT Worksheet 1'!$G$86)=TRUE, "N/A", IF(W338*(1+'A2a.  Modified URRT Worksheet 1'!$G$86)='A2. Rate Change &amp; Enrollment'!X338, "OK", "ERROR"))</f>
        <v>N/A</v>
      </c>
      <c r="BU338" t="str">
        <f>IF(ISBLANK('A2a.  Modified URRT Worksheet 1'!$G$87)=TRUE, "N/A", IF(X338*(1+'A2a.  Modified URRT Worksheet 1'!$G$87)='A2. Rate Change &amp; Enrollment'!Y338, "OK", "ERROR"))</f>
        <v>N/A</v>
      </c>
      <c r="BV338" t="str">
        <f>IF(ISBLANK('A2a.  Modified URRT Worksheet 1'!$G$88)=TRUE, "N/A", IF(Y338*(1+'A2a.  Modified URRT Worksheet 1'!$G$88)='A2. Rate Change &amp; Enrollment'!Z338, "OK", "ERROR"))</f>
        <v>N/A</v>
      </c>
      <c r="BW338" t="str">
        <f t="shared" si="71"/>
        <v>OK</v>
      </c>
      <c r="BY338" s="412">
        <f t="shared" si="72"/>
        <v>0</v>
      </c>
    </row>
    <row r="339" spans="1:77" x14ac:dyDescent="0.35">
      <c r="A339" t="s">
        <v>638</v>
      </c>
      <c r="B339" s="98"/>
      <c r="C339" s="98"/>
      <c r="D339" s="98"/>
      <c r="E339" s="135"/>
      <c r="F339" s="135"/>
      <c r="G339" s="135"/>
      <c r="I339" s="135"/>
      <c r="J339" s="135"/>
      <c r="K339" s="135"/>
      <c r="M339" s="131"/>
      <c r="N339" s="131"/>
      <c r="O339" s="131"/>
      <c r="P339" s="131"/>
      <c r="Q339" s="131"/>
      <c r="R339" s="131"/>
      <c r="S339" s="131"/>
      <c r="T339" s="131"/>
      <c r="U339" s="131"/>
      <c r="V339" s="131"/>
      <c r="W339" s="131"/>
      <c r="X339" s="131"/>
      <c r="Y339" s="131"/>
      <c r="Z339" s="131"/>
      <c r="AB339" s="142" t="e">
        <f t="shared" si="62"/>
        <v>#DIV/0!</v>
      </c>
      <c r="AC339" s="142" t="e">
        <f t="shared" si="63"/>
        <v>#DIV/0!</v>
      </c>
      <c r="AD339" s="6"/>
      <c r="AE339" s="88" t="e">
        <f t="shared" si="64"/>
        <v>#DIV/0!</v>
      </c>
      <c r="AF339" s="142" t="e">
        <f t="shared" si="65"/>
        <v>#DIV/0!</v>
      </c>
      <c r="AH339" s="12" t="e">
        <f t="shared" si="73"/>
        <v>#DIV/0!</v>
      </c>
      <c r="AI339" s="12" t="e">
        <f t="shared" si="74"/>
        <v>#DIV/0!</v>
      </c>
      <c r="AK339" s="409"/>
      <c r="AL339" s="409"/>
      <c r="AM339" s="409"/>
      <c r="AO339" s="177"/>
      <c r="AP339" s="177"/>
      <c r="AQ339" s="177"/>
      <c r="AR339" s="139"/>
      <c r="AS339" s="139"/>
      <c r="AT339" s="139"/>
      <c r="AU339" s="177"/>
      <c r="AV339" s="177"/>
      <c r="AX339" s="411">
        <f t="shared" si="66"/>
        <v>0</v>
      </c>
      <c r="AY339" s="80" t="str">
        <f t="shared" si="67"/>
        <v>OK</v>
      </c>
      <c r="BA339" s="94"/>
      <c r="BB339" s="291"/>
      <c r="BC339" s="94"/>
      <c r="BD339" s="229"/>
      <c r="BE339" s="356"/>
      <c r="BG339" s="6">
        <f t="shared" si="68"/>
        <v>0</v>
      </c>
      <c r="BH339" s="186" t="str">
        <f t="shared" si="69"/>
        <v>N/A</v>
      </c>
      <c r="BI339" s="6" t="str">
        <f t="shared" si="75"/>
        <v>N/A</v>
      </c>
      <c r="BJ339" t="e">
        <f t="shared" si="70"/>
        <v>#DIV/0!</v>
      </c>
      <c r="BL339" t="str">
        <f>IF(ISBLANK('A2a.  Modified URRT Worksheet 1'!$G$78)=TRUE, "N/A", IF(O339*(1+'A2a.  Modified URRT Worksheet 1'!$G$78)='A2. Rate Change &amp; Enrollment'!P339, "OK", "ERROR"))</f>
        <v>N/A</v>
      </c>
      <c r="BM339" t="str">
        <f>IF(ISBLANK('A2a.  Modified URRT Worksheet 1'!$G$79)=TRUE, "N/A", IF(P339*(1+'A2a.  Modified URRT Worksheet 1'!$G$79)='A2. Rate Change &amp; Enrollment'!Q339, "OK", "ERROR"))</f>
        <v>N/A</v>
      </c>
      <c r="BN339" t="str">
        <f>IF(ISBLANK('A2a.  Modified URRT Worksheet 1'!$G$80)=TRUE, "N/A", IF(Q339*(1+'A2a.  Modified URRT Worksheet 1'!$G$80)='A2. Rate Change &amp; Enrollment'!R339, "OK", "ERROR"))</f>
        <v>N/A</v>
      </c>
      <c r="BO339" t="str">
        <f>IF(ISBLANK('A2a.  Modified URRT Worksheet 1'!$G$81)=TRUE, "N/A", IF(R339*(1+'A2a.  Modified URRT Worksheet 1'!$G$81)='A2. Rate Change &amp; Enrollment'!S339, "OK", "ERROR"))</f>
        <v>N/A</v>
      </c>
      <c r="BP339" t="str">
        <f>IF(ISBLANK('A2a.  Modified URRT Worksheet 1'!$G$82)=TRUE, "N/A", IF(S339*(1+'A2a.  Modified URRT Worksheet 1'!$G$82)='A2. Rate Change &amp; Enrollment'!T339, "OK", "ERROR"))</f>
        <v>N/A</v>
      </c>
      <c r="BQ339" t="str">
        <f>IF(ISBLANK('A2a.  Modified URRT Worksheet 1'!$G$83)=TRUE, "N/A", IF(T339*(1+'A2a.  Modified URRT Worksheet 1'!$G$83)='A2. Rate Change &amp; Enrollment'!U339, "OK", "ERROR"))</f>
        <v>N/A</v>
      </c>
      <c r="BR339" t="str">
        <f>IF(ISBLANK('A2a.  Modified URRT Worksheet 1'!$G$84)=TRUE, "N/A", IF(U339*(1+'A2a.  Modified URRT Worksheet 1'!$G$84)='A2. Rate Change &amp; Enrollment'!V339, "OK", "ERROR"))</f>
        <v>N/A</v>
      </c>
      <c r="BS339" t="str">
        <f>IF(ISBLANK('A2a.  Modified URRT Worksheet 1'!$G$85)=TRUE, "N/A", IF(V339*(1+'A2a.  Modified URRT Worksheet 1'!$G$85)='A2. Rate Change &amp; Enrollment'!W339, "OK", "ERROR"))</f>
        <v>N/A</v>
      </c>
      <c r="BT339" t="str">
        <f>IF(ISBLANK('A2a.  Modified URRT Worksheet 1'!$G$86)=TRUE, "N/A", IF(W339*(1+'A2a.  Modified URRT Worksheet 1'!$G$86)='A2. Rate Change &amp; Enrollment'!X339, "OK", "ERROR"))</f>
        <v>N/A</v>
      </c>
      <c r="BU339" t="str">
        <f>IF(ISBLANK('A2a.  Modified URRT Worksheet 1'!$G$87)=TRUE, "N/A", IF(X339*(1+'A2a.  Modified URRT Worksheet 1'!$G$87)='A2. Rate Change &amp; Enrollment'!Y339, "OK", "ERROR"))</f>
        <v>N/A</v>
      </c>
      <c r="BV339" t="str">
        <f>IF(ISBLANK('A2a.  Modified URRT Worksheet 1'!$G$88)=TRUE, "N/A", IF(Y339*(1+'A2a.  Modified URRT Worksheet 1'!$G$88)='A2. Rate Change &amp; Enrollment'!Z339, "OK", "ERROR"))</f>
        <v>N/A</v>
      </c>
      <c r="BW339" t="str">
        <f t="shared" si="71"/>
        <v>OK</v>
      </c>
      <c r="BY339" s="412">
        <f t="shared" si="72"/>
        <v>0</v>
      </c>
    </row>
    <row r="340" spans="1:77" x14ac:dyDescent="0.35">
      <c r="A340" t="s">
        <v>639</v>
      </c>
      <c r="B340" s="98"/>
      <c r="C340" s="98"/>
      <c r="D340" s="98"/>
      <c r="E340" s="135"/>
      <c r="F340" s="135"/>
      <c r="G340" s="135"/>
      <c r="I340" s="135"/>
      <c r="J340" s="135"/>
      <c r="K340" s="135"/>
      <c r="M340" s="131"/>
      <c r="N340" s="131"/>
      <c r="O340" s="131"/>
      <c r="P340" s="131"/>
      <c r="Q340" s="131"/>
      <c r="R340" s="131"/>
      <c r="S340" s="131"/>
      <c r="T340" s="131"/>
      <c r="U340" s="131"/>
      <c r="V340" s="131"/>
      <c r="W340" s="131"/>
      <c r="X340" s="131"/>
      <c r="Y340" s="131"/>
      <c r="Z340" s="131"/>
      <c r="AB340" s="142" t="e">
        <f t="shared" ref="AB340:AB403" si="76">O340/M340-1</f>
        <v>#DIV/0!</v>
      </c>
      <c r="AC340" s="142" t="e">
        <f t="shared" ref="AC340:AC403" si="77">O340/N340-1</f>
        <v>#DIV/0!</v>
      </c>
      <c r="AD340" s="6"/>
      <c r="AE340" s="88" t="e">
        <f t="shared" ref="AE340:AE403" si="78">E340/$E$10</f>
        <v>#DIV/0!</v>
      </c>
      <c r="AF340" s="142" t="e">
        <f t="shared" ref="AF340:AF403" si="79">I340/$I$10</f>
        <v>#DIV/0!</v>
      </c>
      <c r="AH340" s="12" t="e">
        <f t="shared" si="73"/>
        <v>#DIV/0!</v>
      </c>
      <c r="AI340" s="12" t="e">
        <f t="shared" si="74"/>
        <v>#DIV/0!</v>
      </c>
      <c r="AK340" s="409"/>
      <c r="AL340" s="409"/>
      <c r="AM340" s="409"/>
      <c r="AO340" s="177"/>
      <c r="AP340" s="177"/>
      <c r="AQ340" s="177"/>
      <c r="AR340" s="139"/>
      <c r="AS340" s="139"/>
      <c r="AT340" s="139"/>
      <c r="AU340" s="177"/>
      <c r="AV340" s="177"/>
      <c r="AX340" s="411">
        <f t="shared" ref="AX340:AX403" si="80">$AO$2*(PRODUCT(AO340:AQ340,AU340)/(1-AR340-AS340-AT340))*AV340</f>
        <v>0</v>
      </c>
      <c r="AY340" s="80" t="str">
        <f t="shared" ref="AY340:AY403" si="81">IF(ABS(O340-AX340)&gt;1, "ERROR", "OK")</f>
        <v>OK</v>
      </c>
      <c r="BA340" s="94"/>
      <c r="BB340" s="291"/>
      <c r="BC340" s="94"/>
      <c r="BD340" s="229"/>
      <c r="BE340" s="356"/>
      <c r="BG340" s="6">
        <f t="shared" ref="BG340:BG403" si="82">E340*AO340</f>
        <v>0</v>
      </c>
      <c r="BH340" s="186" t="str">
        <f t="shared" ref="BH340:BH403" si="83">IF(BA340="Platinum", AO340/$BH$3-1, IF(BA340="Gold", AO340/$BH$4-1, IF(BA340="Silver", AO340/$BH$5-1, IF( BA340="Bronze", AO340/$BH$6-1, IF(BA340="Catastrophic", AO340/$BH$7-1, "N/A")))))</f>
        <v>N/A</v>
      </c>
      <c r="BI340" s="6" t="str">
        <f t="shared" si="75"/>
        <v>N/A</v>
      </c>
      <c r="BJ340" t="e">
        <f t="shared" ref="BJ340:BJ403" si="84">IF(AND(AF340&gt;=5%, BE340&lt;95%), "Y", "N")</f>
        <v>#DIV/0!</v>
      </c>
      <c r="BL340" t="str">
        <f>IF(ISBLANK('A2a.  Modified URRT Worksheet 1'!$G$78)=TRUE, "N/A", IF(O340*(1+'A2a.  Modified URRT Worksheet 1'!$G$78)='A2. Rate Change &amp; Enrollment'!P340, "OK", "ERROR"))</f>
        <v>N/A</v>
      </c>
      <c r="BM340" t="str">
        <f>IF(ISBLANK('A2a.  Modified URRT Worksheet 1'!$G$79)=TRUE, "N/A", IF(P340*(1+'A2a.  Modified URRT Worksheet 1'!$G$79)='A2. Rate Change &amp; Enrollment'!Q340, "OK", "ERROR"))</f>
        <v>N/A</v>
      </c>
      <c r="BN340" t="str">
        <f>IF(ISBLANK('A2a.  Modified URRT Worksheet 1'!$G$80)=TRUE, "N/A", IF(Q340*(1+'A2a.  Modified URRT Worksheet 1'!$G$80)='A2. Rate Change &amp; Enrollment'!R340, "OK", "ERROR"))</f>
        <v>N/A</v>
      </c>
      <c r="BO340" t="str">
        <f>IF(ISBLANK('A2a.  Modified URRT Worksheet 1'!$G$81)=TRUE, "N/A", IF(R340*(1+'A2a.  Modified URRT Worksheet 1'!$G$81)='A2. Rate Change &amp; Enrollment'!S340, "OK", "ERROR"))</f>
        <v>N/A</v>
      </c>
      <c r="BP340" t="str">
        <f>IF(ISBLANK('A2a.  Modified URRT Worksheet 1'!$G$82)=TRUE, "N/A", IF(S340*(1+'A2a.  Modified URRT Worksheet 1'!$G$82)='A2. Rate Change &amp; Enrollment'!T340, "OK", "ERROR"))</f>
        <v>N/A</v>
      </c>
      <c r="BQ340" t="str">
        <f>IF(ISBLANK('A2a.  Modified URRT Worksheet 1'!$G$83)=TRUE, "N/A", IF(T340*(1+'A2a.  Modified URRT Worksheet 1'!$G$83)='A2. Rate Change &amp; Enrollment'!U340, "OK", "ERROR"))</f>
        <v>N/A</v>
      </c>
      <c r="BR340" t="str">
        <f>IF(ISBLANK('A2a.  Modified URRT Worksheet 1'!$G$84)=TRUE, "N/A", IF(U340*(1+'A2a.  Modified URRT Worksheet 1'!$G$84)='A2. Rate Change &amp; Enrollment'!V340, "OK", "ERROR"))</f>
        <v>N/A</v>
      </c>
      <c r="BS340" t="str">
        <f>IF(ISBLANK('A2a.  Modified URRT Worksheet 1'!$G$85)=TRUE, "N/A", IF(V340*(1+'A2a.  Modified URRT Worksheet 1'!$G$85)='A2. Rate Change &amp; Enrollment'!W340, "OK", "ERROR"))</f>
        <v>N/A</v>
      </c>
      <c r="BT340" t="str">
        <f>IF(ISBLANK('A2a.  Modified URRT Worksheet 1'!$G$86)=TRUE, "N/A", IF(W340*(1+'A2a.  Modified URRT Worksheet 1'!$G$86)='A2. Rate Change &amp; Enrollment'!X340, "OK", "ERROR"))</f>
        <v>N/A</v>
      </c>
      <c r="BU340" t="str">
        <f>IF(ISBLANK('A2a.  Modified URRT Worksheet 1'!$G$87)=TRUE, "N/A", IF(X340*(1+'A2a.  Modified URRT Worksheet 1'!$G$87)='A2. Rate Change &amp; Enrollment'!Y340, "OK", "ERROR"))</f>
        <v>N/A</v>
      </c>
      <c r="BV340" t="str">
        <f>IF(ISBLANK('A2a.  Modified URRT Worksheet 1'!$G$88)=TRUE, "N/A", IF(Y340*(1+'A2a.  Modified URRT Worksheet 1'!$G$88)='A2. Rate Change &amp; Enrollment'!Z340, "OK", "ERROR"))</f>
        <v>N/A</v>
      </c>
      <c r="BW340" t="str">
        <f t="shared" ref="BW340:BW403" si="85">IF(OR(BL340="ERROR", BM340="ERROR", BN340="ERROR", BO340="ERROR", BP340="ERROR", BQ340="ERROR", BR340="ERROR", BS340="ERROR", BT340="ERROR", BU340="ERROR", BV340="ERROR"), "ERROR", "OK")</f>
        <v>OK</v>
      </c>
      <c r="BY340" s="412">
        <f t="shared" ref="BY340:BY403" si="86">PRODUCT(AO340:AQ340,AU340)/(1-AR340-AS340-AT340)*AV340</f>
        <v>0</v>
      </c>
    </row>
    <row r="341" spans="1:77" x14ac:dyDescent="0.35">
      <c r="A341" t="s">
        <v>640</v>
      </c>
      <c r="B341" s="98"/>
      <c r="C341" s="98"/>
      <c r="D341" s="98"/>
      <c r="E341" s="135"/>
      <c r="F341" s="135"/>
      <c r="G341" s="135"/>
      <c r="I341" s="135"/>
      <c r="J341" s="135"/>
      <c r="K341" s="135"/>
      <c r="M341" s="131"/>
      <c r="N341" s="131"/>
      <c r="O341" s="131"/>
      <c r="P341" s="131"/>
      <c r="Q341" s="131"/>
      <c r="R341" s="131"/>
      <c r="S341" s="131"/>
      <c r="T341" s="131"/>
      <c r="U341" s="131"/>
      <c r="V341" s="131"/>
      <c r="W341" s="131"/>
      <c r="X341" s="131"/>
      <c r="Y341" s="131"/>
      <c r="Z341" s="131"/>
      <c r="AB341" s="142" t="e">
        <f t="shared" si="76"/>
        <v>#DIV/0!</v>
      </c>
      <c r="AC341" s="142" t="e">
        <f t="shared" si="77"/>
        <v>#DIV/0!</v>
      </c>
      <c r="AD341" s="6"/>
      <c r="AE341" s="88" t="e">
        <f t="shared" si="78"/>
        <v>#DIV/0!</v>
      </c>
      <c r="AF341" s="142" t="e">
        <f t="shared" si="79"/>
        <v>#DIV/0!</v>
      </c>
      <c r="AH341" s="12" t="e">
        <f t="shared" ref="AH341:AH404" si="87">IF(OR(AB341-$AB$11&gt;5%, $AB$11-AB341&gt;5%), "Y", "N")</f>
        <v>#DIV/0!</v>
      </c>
      <c r="AI341" s="12" t="e">
        <f t="shared" ref="AI341:AI404" si="88">IF(AND(AH341="Y", AF341&gt;5%), "Y", "N")</f>
        <v>#DIV/0!</v>
      </c>
      <c r="AK341" s="409"/>
      <c r="AL341" s="409"/>
      <c r="AM341" s="409"/>
      <c r="AO341" s="177"/>
      <c r="AP341" s="177"/>
      <c r="AQ341" s="177"/>
      <c r="AR341" s="139"/>
      <c r="AS341" s="139"/>
      <c r="AT341" s="139"/>
      <c r="AU341" s="177"/>
      <c r="AV341" s="177"/>
      <c r="AX341" s="411">
        <f t="shared" si="80"/>
        <v>0</v>
      </c>
      <c r="AY341" s="80" t="str">
        <f t="shared" si="81"/>
        <v>OK</v>
      </c>
      <c r="BA341" s="94"/>
      <c r="BB341" s="291"/>
      <c r="BC341" s="94"/>
      <c r="BD341" s="229"/>
      <c r="BE341" s="356"/>
      <c r="BG341" s="6">
        <f t="shared" si="82"/>
        <v>0</v>
      </c>
      <c r="BH341" s="186" t="str">
        <f t="shared" si="83"/>
        <v>N/A</v>
      </c>
      <c r="BI341" s="6" t="str">
        <f t="shared" si="75"/>
        <v>N/A</v>
      </c>
      <c r="BJ341" t="e">
        <f t="shared" si="84"/>
        <v>#DIV/0!</v>
      </c>
      <c r="BL341" t="str">
        <f>IF(ISBLANK('A2a.  Modified URRT Worksheet 1'!$G$78)=TRUE, "N/A", IF(O341*(1+'A2a.  Modified URRT Worksheet 1'!$G$78)='A2. Rate Change &amp; Enrollment'!P341, "OK", "ERROR"))</f>
        <v>N/A</v>
      </c>
      <c r="BM341" t="str">
        <f>IF(ISBLANK('A2a.  Modified URRT Worksheet 1'!$G$79)=TRUE, "N/A", IF(P341*(1+'A2a.  Modified URRT Worksheet 1'!$G$79)='A2. Rate Change &amp; Enrollment'!Q341, "OK", "ERROR"))</f>
        <v>N/A</v>
      </c>
      <c r="BN341" t="str">
        <f>IF(ISBLANK('A2a.  Modified URRT Worksheet 1'!$G$80)=TRUE, "N/A", IF(Q341*(1+'A2a.  Modified URRT Worksheet 1'!$G$80)='A2. Rate Change &amp; Enrollment'!R341, "OK", "ERROR"))</f>
        <v>N/A</v>
      </c>
      <c r="BO341" t="str">
        <f>IF(ISBLANK('A2a.  Modified URRT Worksheet 1'!$G$81)=TRUE, "N/A", IF(R341*(1+'A2a.  Modified URRT Worksheet 1'!$G$81)='A2. Rate Change &amp; Enrollment'!S341, "OK", "ERROR"))</f>
        <v>N/A</v>
      </c>
      <c r="BP341" t="str">
        <f>IF(ISBLANK('A2a.  Modified URRT Worksheet 1'!$G$82)=TRUE, "N/A", IF(S341*(1+'A2a.  Modified URRT Worksheet 1'!$G$82)='A2. Rate Change &amp; Enrollment'!T341, "OK", "ERROR"))</f>
        <v>N/A</v>
      </c>
      <c r="BQ341" t="str">
        <f>IF(ISBLANK('A2a.  Modified URRT Worksheet 1'!$G$83)=TRUE, "N/A", IF(T341*(1+'A2a.  Modified URRT Worksheet 1'!$G$83)='A2. Rate Change &amp; Enrollment'!U341, "OK", "ERROR"))</f>
        <v>N/A</v>
      </c>
      <c r="BR341" t="str">
        <f>IF(ISBLANK('A2a.  Modified URRT Worksheet 1'!$G$84)=TRUE, "N/A", IF(U341*(1+'A2a.  Modified URRT Worksheet 1'!$G$84)='A2. Rate Change &amp; Enrollment'!V341, "OK", "ERROR"))</f>
        <v>N/A</v>
      </c>
      <c r="BS341" t="str">
        <f>IF(ISBLANK('A2a.  Modified URRT Worksheet 1'!$G$85)=TRUE, "N/A", IF(V341*(1+'A2a.  Modified URRT Worksheet 1'!$G$85)='A2. Rate Change &amp; Enrollment'!W341, "OK", "ERROR"))</f>
        <v>N/A</v>
      </c>
      <c r="BT341" t="str">
        <f>IF(ISBLANK('A2a.  Modified URRT Worksheet 1'!$G$86)=TRUE, "N/A", IF(W341*(1+'A2a.  Modified URRT Worksheet 1'!$G$86)='A2. Rate Change &amp; Enrollment'!X341, "OK", "ERROR"))</f>
        <v>N/A</v>
      </c>
      <c r="BU341" t="str">
        <f>IF(ISBLANK('A2a.  Modified URRT Worksheet 1'!$G$87)=TRUE, "N/A", IF(X341*(1+'A2a.  Modified URRT Worksheet 1'!$G$87)='A2. Rate Change &amp; Enrollment'!Y341, "OK", "ERROR"))</f>
        <v>N/A</v>
      </c>
      <c r="BV341" t="str">
        <f>IF(ISBLANK('A2a.  Modified URRT Worksheet 1'!$G$88)=TRUE, "N/A", IF(Y341*(1+'A2a.  Modified URRT Worksheet 1'!$G$88)='A2. Rate Change &amp; Enrollment'!Z341, "OK", "ERROR"))</f>
        <v>N/A</v>
      </c>
      <c r="BW341" t="str">
        <f t="shared" si="85"/>
        <v>OK</v>
      </c>
      <c r="BY341" s="412">
        <f t="shared" si="86"/>
        <v>0</v>
      </c>
    </row>
    <row r="342" spans="1:77" x14ac:dyDescent="0.35">
      <c r="A342" t="s">
        <v>641</v>
      </c>
      <c r="B342" s="98"/>
      <c r="C342" s="98"/>
      <c r="D342" s="98"/>
      <c r="E342" s="135"/>
      <c r="F342" s="135"/>
      <c r="G342" s="135"/>
      <c r="I342" s="135"/>
      <c r="J342" s="135"/>
      <c r="K342" s="135"/>
      <c r="M342" s="131"/>
      <c r="N342" s="131"/>
      <c r="O342" s="131"/>
      <c r="P342" s="131"/>
      <c r="Q342" s="131"/>
      <c r="R342" s="131"/>
      <c r="S342" s="131"/>
      <c r="T342" s="131"/>
      <c r="U342" s="131"/>
      <c r="V342" s="131"/>
      <c r="W342" s="131"/>
      <c r="X342" s="131"/>
      <c r="Y342" s="131"/>
      <c r="Z342" s="131"/>
      <c r="AB342" s="142" t="e">
        <f t="shared" si="76"/>
        <v>#DIV/0!</v>
      </c>
      <c r="AC342" s="142" t="e">
        <f t="shared" si="77"/>
        <v>#DIV/0!</v>
      </c>
      <c r="AD342" s="6"/>
      <c r="AE342" s="88" t="e">
        <f t="shared" si="78"/>
        <v>#DIV/0!</v>
      </c>
      <c r="AF342" s="142" t="e">
        <f t="shared" si="79"/>
        <v>#DIV/0!</v>
      </c>
      <c r="AH342" s="12" t="e">
        <f t="shared" si="87"/>
        <v>#DIV/0!</v>
      </c>
      <c r="AI342" s="12" t="e">
        <f t="shared" si="88"/>
        <v>#DIV/0!</v>
      </c>
      <c r="AK342" s="409"/>
      <c r="AL342" s="409"/>
      <c r="AM342" s="409"/>
      <c r="AO342" s="177"/>
      <c r="AP342" s="177"/>
      <c r="AQ342" s="177"/>
      <c r="AR342" s="139"/>
      <c r="AS342" s="139"/>
      <c r="AT342" s="139"/>
      <c r="AU342" s="177"/>
      <c r="AV342" s="177"/>
      <c r="AX342" s="411">
        <f t="shared" si="80"/>
        <v>0</v>
      </c>
      <c r="AY342" s="80" t="str">
        <f t="shared" si="81"/>
        <v>OK</v>
      </c>
      <c r="BA342" s="94"/>
      <c r="BB342" s="291"/>
      <c r="BC342" s="94"/>
      <c r="BD342" s="229"/>
      <c r="BE342" s="356"/>
      <c r="BG342" s="6">
        <f t="shared" si="82"/>
        <v>0</v>
      </c>
      <c r="BH342" s="186" t="str">
        <f t="shared" si="83"/>
        <v>N/A</v>
      </c>
      <c r="BI342" s="6" t="str">
        <f t="shared" ref="BI342:BI405" si="89">IF(BH342="N/A", "N/A", IF(BH342&gt;10%, "Y", IF(BH342&lt;-10%, "Y", "N")))</f>
        <v>N/A</v>
      </c>
      <c r="BJ342" t="e">
        <f t="shared" si="84"/>
        <v>#DIV/0!</v>
      </c>
      <c r="BL342" t="str">
        <f>IF(ISBLANK('A2a.  Modified URRT Worksheet 1'!$G$78)=TRUE, "N/A", IF(O342*(1+'A2a.  Modified URRT Worksheet 1'!$G$78)='A2. Rate Change &amp; Enrollment'!P342, "OK", "ERROR"))</f>
        <v>N/A</v>
      </c>
      <c r="BM342" t="str">
        <f>IF(ISBLANK('A2a.  Modified URRT Worksheet 1'!$G$79)=TRUE, "N/A", IF(P342*(1+'A2a.  Modified URRT Worksheet 1'!$G$79)='A2. Rate Change &amp; Enrollment'!Q342, "OK", "ERROR"))</f>
        <v>N/A</v>
      </c>
      <c r="BN342" t="str">
        <f>IF(ISBLANK('A2a.  Modified URRT Worksheet 1'!$G$80)=TRUE, "N/A", IF(Q342*(1+'A2a.  Modified URRT Worksheet 1'!$G$80)='A2. Rate Change &amp; Enrollment'!R342, "OK", "ERROR"))</f>
        <v>N/A</v>
      </c>
      <c r="BO342" t="str">
        <f>IF(ISBLANK('A2a.  Modified URRT Worksheet 1'!$G$81)=TRUE, "N/A", IF(R342*(1+'A2a.  Modified URRT Worksheet 1'!$G$81)='A2. Rate Change &amp; Enrollment'!S342, "OK", "ERROR"))</f>
        <v>N/A</v>
      </c>
      <c r="BP342" t="str">
        <f>IF(ISBLANK('A2a.  Modified URRT Worksheet 1'!$G$82)=TRUE, "N/A", IF(S342*(1+'A2a.  Modified URRT Worksheet 1'!$G$82)='A2. Rate Change &amp; Enrollment'!T342, "OK", "ERROR"))</f>
        <v>N/A</v>
      </c>
      <c r="BQ342" t="str">
        <f>IF(ISBLANK('A2a.  Modified URRT Worksheet 1'!$G$83)=TRUE, "N/A", IF(T342*(1+'A2a.  Modified URRT Worksheet 1'!$G$83)='A2. Rate Change &amp; Enrollment'!U342, "OK", "ERROR"))</f>
        <v>N/A</v>
      </c>
      <c r="BR342" t="str">
        <f>IF(ISBLANK('A2a.  Modified URRT Worksheet 1'!$G$84)=TRUE, "N/A", IF(U342*(1+'A2a.  Modified URRT Worksheet 1'!$G$84)='A2. Rate Change &amp; Enrollment'!V342, "OK", "ERROR"))</f>
        <v>N/A</v>
      </c>
      <c r="BS342" t="str">
        <f>IF(ISBLANK('A2a.  Modified URRT Worksheet 1'!$G$85)=TRUE, "N/A", IF(V342*(1+'A2a.  Modified URRT Worksheet 1'!$G$85)='A2. Rate Change &amp; Enrollment'!W342, "OK", "ERROR"))</f>
        <v>N/A</v>
      </c>
      <c r="BT342" t="str">
        <f>IF(ISBLANK('A2a.  Modified URRT Worksheet 1'!$G$86)=TRUE, "N/A", IF(W342*(1+'A2a.  Modified URRT Worksheet 1'!$G$86)='A2. Rate Change &amp; Enrollment'!X342, "OK", "ERROR"))</f>
        <v>N/A</v>
      </c>
      <c r="BU342" t="str">
        <f>IF(ISBLANK('A2a.  Modified URRT Worksheet 1'!$G$87)=TRUE, "N/A", IF(X342*(1+'A2a.  Modified URRT Worksheet 1'!$G$87)='A2. Rate Change &amp; Enrollment'!Y342, "OK", "ERROR"))</f>
        <v>N/A</v>
      </c>
      <c r="BV342" t="str">
        <f>IF(ISBLANK('A2a.  Modified URRT Worksheet 1'!$G$88)=TRUE, "N/A", IF(Y342*(1+'A2a.  Modified URRT Worksheet 1'!$G$88)='A2. Rate Change &amp; Enrollment'!Z342, "OK", "ERROR"))</f>
        <v>N/A</v>
      </c>
      <c r="BW342" t="str">
        <f t="shared" si="85"/>
        <v>OK</v>
      </c>
      <c r="BY342" s="412">
        <f t="shared" si="86"/>
        <v>0</v>
      </c>
    </row>
    <row r="343" spans="1:77" x14ac:dyDescent="0.35">
      <c r="A343" t="s">
        <v>642</v>
      </c>
      <c r="B343" s="98"/>
      <c r="C343" s="98"/>
      <c r="D343" s="98"/>
      <c r="E343" s="135"/>
      <c r="F343" s="135"/>
      <c r="G343" s="135"/>
      <c r="I343" s="135"/>
      <c r="J343" s="135"/>
      <c r="K343" s="135"/>
      <c r="M343" s="131"/>
      <c r="N343" s="131"/>
      <c r="O343" s="131"/>
      <c r="P343" s="131"/>
      <c r="Q343" s="131"/>
      <c r="R343" s="131"/>
      <c r="S343" s="131"/>
      <c r="T343" s="131"/>
      <c r="U343" s="131"/>
      <c r="V343" s="131"/>
      <c r="W343" s="131"/>
      <c r="X343" s="131"/>
      <c r="Y343" s="131"/>
      <c r="Z343" s="131"/>
      <c r="AB343" s="142" t="e">
        <f t="shared" si="76"/>
        <v>#DIV/0!</v>
      </c>
      <c r="AC343" s="142" t="e">
        <f t="shared" si="77"/>
        <v>#DIV/0!</v>
      </c>
      <c r="AD343" s="6"/>
      <c r="AE343" s="88" t="e">
        <f t="shared" si="78"/>
        <v>#DIV/0!</v>
      </c>
      <c r="AF343" s="142" t="e">
        <f t="shared" si="79"/>
        <v>#DIV/0!</v>
      </c>
      <c r="AH343" s="12" t="e">
        <f t="shared" si="87"/>
        <v>#DIV/0!</v>
      </c>
      <c r="AI343" s="12" t="e">
        <f t="shared" si="88"/>
        <v>#DIV/0!</v>
      </c>
      <c r="AK343" s="409"/>
      <c r="AL343" s="409"/>
      <c r="AM343" s="409"/>
      <c r="AO343" s="177"/>
      <c r="AP343" s="177"/>
      <c r="AQ343" s="177"/>
      <c r="AR343" s="139"/>
      <c r="AS343" s="139"/>
      <c r="AT343" s="139"/>
      <c r="AU343" s="177"/>
      <c r="AV343" s="177"/>
      <c r="AX343" s="411">
        <f t="shared" si="80"/>
        <v>0</v>
      </c>
      <c r="AY343" s="80" t="str">
        <f t="shared" si="81"/>
        <v>OK</v>
      </c>
      <c r="BA343" s="94"/>
      <c r="BB343" s="291"/>
      <c r="BC343" s="94"/>
      <c r="BD343" s="229"/>
      <c r="BE343" s="356"/>
      <c r="BG343" s="6">
        <f t="shared" si="82"/>
        <v>0</v>
      </c>
      <c r="BH343" s="186" t="str">
        <f t="shared" si="83"/>
        <v>N/A</v>
      </c>
      <c r="BI343" s="6" t="str">
        <f t="shared" si="89"/>
        <v>N/A</v>
      </c>
      <c r="BJ343" t="e">
        <f t="shared" si="84"/>
        <v>#DIV/0!</v>
      </c>
      <c r="BL343" t="str">
        <f>IF(ISBLANK('A2a.  Modified URRT Worksheet 1'!$G$78)=TRUE, "N/A", IF(O343*(1+'A2a.  Modified URRT Worksheet 1'!$G$78)='A2. Rate Change &amp; Enrollment'!P343, "OK", "ERROR"))</f>
        <v>N/A</v>
      </c>
      <c r="BM343" t="str">
        <f>IF(ISBLANK('A2a.  Modified URRT Worksheet 1'!$G$79)=TRUE, "N/A", IF(P343*(1+'A2a.  Modified URRT Worksheet 1'!$G$79)='A2. Rate Change &amp; Enrollment'!Q343, "OK", "ERROR"))</f>
        <v>N/A</v>
      </c>
      <c r="BN343" t="str">
        <f>IF(ISBLANK('A2a.  Modified URRT Worksheet 1'!$G$80)=TRUE, "N/A", IF(Q343*(1+'A2a.  Modified URRT Worksheet 1'!$G$80)='A2. Rate Change &amp; Enrollment'!R343, "OK", "ERROR"))</f>
        <v>N/A</v>
      </c>
      <c r="BO343" t="str">
        <f>IF(ISBLANK('A2a.  Modified URRT Worksheet 1'!$G$81)=TRUE, "N/A", IF(R343*(1+'A2a.  Modified URRT Worksheet 1'!$G$81)='A2. Rate Change &amp; Enrollment'!S343, "OK", "ERROR"))</f>
        <v>N/A</v>
      </c>
      <c r="BP343" t="str">
        <f>IF(ISBLANK('A2a.  Modified URRT Worksheet 1'!$G$82)=TRUE, "N/A", IF(S343*(1+'A2a.  Modified URRT Worksheet 1'!$G$82)='A2. Rate Change &amp; Enrollment'!T343, "OK", "ERROR"))</f>
        <v>N/A</v>
      </c>
      <c r="BQ343" t="str">
        <f>IF(ISBLANK('A2a.  Modified URRT Worksheet 1'!$G$83)=TRUE, "N/A", IF(T343*(1+'A2a.  Modified URRT Worksheet 1'!$G$83)='A2. Rate Change &amp; Enrollment'!U343, "OK", "ERROR"))</f>
        <v>N/A</v>
      </c>
      <c r="BR343" t="str">
        <f>IF(ISBLANK('A2a.  Modified URRT Worksheet 1'!$G$84)=TRUE, "N/A", IF(U343*(1+'A2a.  Modified URRT Worksheet 1'!$G$84)='A2. Rate Change &amp; Enrollment'!V343, "OK", "ERROR"))</f>
        <v>N/A</v>
      </c>
      <c r="BS343" t="str">
        <f>IF(ISBLANK('A2a.  Modified URRT Worksheet 1'!$G$85)=TRUE, "N/A", IF(V343*(1+'A2a.  Modified URRT Worksheet 1'!$G$85)='A2. Rate Change &amp; Enrollment'!W343, "OK", "ERROR"))</f>
        <v>N/A</v>
      </c>
      <c r="BT343" t="str">
        <f>IF(ISBLANK('A2a.  Modified URRT Worksheet 1'!$G$86)=TRUE, "N/A", IF(W343*(1+'A2a.  Modified URRT Worksheet 1'!$G$86)='A2. Rate Change &amp; Enrollment'!X343, "OK", "ERROR"))</f>
        <v>N/A</v>
      </c>
      <c r="BU343" t="str">
        <f>IF(ISBLANK('A2a.  Modified URRT Worksheet 1'!$G$87)=TRUE, "N/A", IF(X343*(1+'A2a.  Modified URRT Worksheet 1'!$G$87)='A2. Rate Change &amp; Enrollment'!Y343, "OK", "ERROR"))</f>
        <v>N/A</v>
      </c>
      <c r="BV343" t="str">
        <f>IF(ISBLANK('A2a.  Modified URRT Worksheet 1'!$G$88)=TRUE, "N/A", IF(Y343*(1+'A2a.  Modified URRT Worksheet 1'!$G$88)='A2. Rate Change &amp; Enrollment'!Z343, "OK", "ERROR"))</f>
        <v>N/A</v>
      </c>
      <c r="BW343" t="str">
        <f t="shared" si="85"/>
        <v>OK</v>
      </c>
      <c r="BY343" s="412">
        <f t="shared" si="86"/>
        <v>0</v>
      </c>
    </row>
    <row r="344" spans="1:77" x14ac:dyDescent="0.35">
      <c r="A344" t="s">
        <v>643</v>
      </c>
      <c r="B344" s="98"/>
      <c r="C344" s="98"/>
      <c r="D344" s="98"/>
      <c r="E344" s="135"/>
      <c r="F344" s="135"/>
      <c r="G344" s="135"/>
      <c r="I344" s="135"/>
      <c r="J344" s="135"/>
      <c r="K344" s="135"/>
      <c r="M344" s="131"/>
      <c r="N344" s="131"/>
      <c r="O344" s="131"/>
      <c r="P344" s="131"/>
      <c r="Q344" s="131"/>
      <c r="R344" s="131"/>
      <c r="S344" s="131"/>
      <c r="T344" s="131"/>
      <c r="U344" s="131"/>
      <c r="V344" s="131"/>
      <c r="W344" s="131"/>
      <c r="X344" s="131"/>
      <c r="Y344" s="131"/>
      <c r="Z344" s="131"/>
      <c r="AB344" s="142" t="e">
        <f t="shared" si="76"/>
        <v>#DIV/0!</v>
      </c>
      <c r="AC344" s="142" t="e">
        <f t="shared" si="77"/>
        <v>#DIV/0!</v>
      </c>
      <c r="AD344" s="6"/>
      <c r="AE344" s="88" t="e">
        <f t="shared" si="78"/>
        <v>#DIV/0!</v>
      </c>
      <c r="AF344" s="142" t="e">
        <f t="shared" si="79"/>
        <v>#DIV/0!</v>
      </c>
      <c r="AH344" s="12" t="e">
        <f t="shared" si="87"/>
        <v>#DIV/0!</v>
      </c>
      <c r="AI344" s="12" t="e">
        <f t="shared" si="88"/>
        <v>#DIV/0!</v>
      </c>
      <c r="AK344" s="409"/>
      <c r="AL344" s="409"/>
      <c r="AM344" s="409"/>
      <c r="AO344" s="177"/>
      <c r="AP344" s="177"/>
      <c r="AQ344" s="177"/>
      <c r="AR344" s="139"/>
      <c r="AS344" s="139"/>
      <c r="AT344" s="139"/>
      <c r="AU344" s="177"/>
      <c r="AV344" s="177"/>
      <c r="AX344" s="411">
        <f t="shared" si="80"/>
        <v>0</v>
      </c>
      <c r="AY344" s="80" t="str">
        <f t="shared" si="81"/>
        <v>OK</v>
      </c>
      <c r="BA344" s="94"/>
      <c r="BB344" s="291"/>
      <c r="BC344" s="94"/>
      <c r="BD344" s="229"/>
      <c r="BE344" s="356"/>
      <c r="BG344" s="6">
        <f t="shared" si="82"/>
        <v>0</v>
      </c>
      <c r="BH344" s="186" t="str">
        <f t="shared" si="83"/>
        <v>N/A</v>
      </c>
      <c r="BI344" s="6" t="str">
        <f t="shared" si="89"/>
        <v>N/A</v>
      </c>
      <c r="BJ344" t="e">
        <f t="shared" si="84"/>
        <v>#DIV/0!</v>
      </c>
      <c r="BL344" t="str">
        <f>IF(ISBLANK('A2a.  Modified URRT Worksheet 1'!$G$78)=TRUE, "N/A", IF(O344*(1+'A2a.  Modified URRT Worksheet 1'!$G$78)='A2. Rate Change &amp; Enrollment'!P344, "OK", "ERROR"))</f>
        <v>N/A</v>
      </c>
      <c r="BM344" t="str">
        <f>IF(ISBLANK('A2a.  Modified URRT Worksheet 1'!$G$79)=TRUE, "N/A", IF(P344*(1+'A2a.  Modified URRT Worksheet 1'!$G$79)='A2. Rate Change &amp; Enrollment'!Q344, "OK", "ERROR"))</f>
        <v>N/A</v>
      </c>
      <c r="BN344" t="str">
        <f>IF(ISBLANK('A2a.  Modified URRT Worksheet 1'!$G$80)=TRUE, "N/A", IF(Q344*(1+'A2a.  Modified URRT Worksheet 1'!$G$80)='A2. Rate Change &amp; Enrollment'!R344, "OK", "ERROR"))</f>
        <v>N/A</v>
      </c>
      <c r="BO344" t="str">
        <f>IF(ISBLANK('A2a.  Modified URRT Worksheet 1'!$G$81)=TRUE, "N/A", IF(R344*(1+'A2a.  Modified URRT Worksheet 1'!$G$81)='A2. Rate Change &amp; Enrollment'!S344, "OK", "ERROR"))</f>
        <v>N/A</v>
      </c>
      <c r="BP344" t="str">
        <f>IF(ISBLANK('A2a.  Modified URRT Worksheet 1'!$G$82)=TRUE, "N/A", IF(S344*(1+'A2a.  Modified URRT Worksheet 1'!$G$82)='A2. Rate Change &amp; Enrollment'!T344, "OK", "ERROR"))</f>
        <v>N/A</v>
      </c>
      <c r="BQ344" t="str">
        <f>IF(ISBLANK('A2a.  Modified URRT Worksheet 1'!$G$83)=TRUE, "N/A", IF(T344*(1+'A2a.  Modified URRT Worksheet 1'!$G$83)='A2. Rate Change &amp; Enrollment'!U344, "OK", "ERROR"))</f>
        <v>N/A</v>
      </c>
      <c r="BR344" t="str">
        <f>IF(ISBLANK('A2a.  Modified URRT Worksheet 1'!$G$84)=TRUE, "N/A", IF(U344*(1+'A2a.  Modified URRT Worksheet 1'!$G$84)='A2. Rate Change &amp; Enrollment'!V344, "OK", "ERROR"))</f>
        <v>N/A</v>
      </c>
      <c r="BS344" t="str">
        <f>IF(ISBLANK('A2a.  Modified URRT Worksheet 1'!$G$85)=TRUE, "N/A", IF(V344*(1+'A2a.  Modified URRT Worksheet 1'!$G$85)='A2. Rate Change &amp; Enrollment'!W344, "OK", "ERROR"))</f>
        <v>N/A</v>
      </c>
      <c r="BT344" t="str">
        <f>IF(ISBLANK('A2a.  Modified URRT Worksheet 1'!$G$86)=TRUE, "N/A", IF(W344*(1+'A2a.  Modified URRT Worksheet 1'!$G$86)='A2. Rate Change &amp; Enrollment'!X344, "OK", "ERROR"))</f>
        <v>N/A</v>
      </c>
      <c r="BU344" t="str">
        <f>IF(ISBLANK('A2a.  Modified URRT Worksheet 1'!$G$87)=TRUE, "N/A", IF(X344*(1+'A2a.  Modified URRT Worksheet 1'!$G$87)='A2. Rate Change &amp; Enrollment'!Y344, "OK", "ERROR"))</f>
        <v>N/A</v>
      </c>
      <c r="BV344" t="str">
        <f>IF(ISBLANK('A2a.  Modified URRT Worksheet 1'!$G$88)=TRUE, "N/A", IF(Y344*(1+'A2a.  Modified URRT Worksheet 1'!$G$88)='A2. Rate Change &amp; Enrollment'!Z344, "OK", "ERROR"))</f>
        <v>N/A</v>
      </c>
      <c r="BW344" t="str">
        <f t="shared" si="85"/>
        <v>OK</v>
      </c>
      <c r="BY344" s="412">
        <f t="shared" si="86"/>
        <v>0</v>
      </c>
    </row>
    <row r="345" spans="1:77" x14ac:dyDescent="0.35">
      <c r="A345" t="s">
        <v>644</v>
      </c>
      <c r="B345" s="98"/>
      <c r="C345" s="98"/>
      <c r="D345" s="98"/>
      <c r="E345" s="135"/>
      <c r="F345" s="135"/>
      <c r="G345" s="135"/>
      <c r="I345" s="135"/>
      <c r="J345" s="135"/>
      <c r="K345" s="135"/>
      <c r="M345" s="131"/>
      <c r="N345" s="131"/>
      <c r="O345" s="131"/>
      <c r="P345" s="131"/>
      <c r="Q345" s="131"/>
      <c r="R345" s="131"/>
      <c r="S345" s="131"/>
      <c r="T345" s="131"/>
      <c r="U345" s="131"/>
      <c r="V345" s="131"/>
      <c r="W345" s="131"/>
      <c r="X345" s="131"/>
      <c r="Y345" s="131"/>
      <c r="Z345" s="131"/>
      <c r="AB345" s="142" t="e">
        <f t="shared" si="76"/>
        <v>#DIV/0!</v>
      </c>
      <c r="AC345" s="142" t="e">
        <f t="shared" si="77"/>
        <v>#DIV/0!</v>
      </c>
      <c r="AD345" s="6"/>
      <c r="AE345" s="88" t="e">
        <f t="shared" si="78"/>
        <v>#DIV/0!</v>
      </c>
      <c r="AF345" s="142" t="e">
        <f t="shared" si="79"/>
        <v>#DIV/0!</v>
      </c>
      <c r="AH345" s="12" t="e">
        <f t="shared" si="87"/>
        <v>#DIV/0!</v>
      </c>
      <c r="AI345" s="12" t="e">
        <f t="shared" si="88"/>
        <v>#DIV/0!</v>
      </c>
      <c r="AK345" s="409"/>
      <c r="AL345" s="409"/>
      <c r="AM345" s="409"/>
      <c r="AO345" s="177"/>
      <c r="AP345" s="177"/>
      <c r="AQ345" s="177"/>
      <c r="AR345" s="139"/>
      <c r="AS345" s="139"/>
      <c r="AT345" s="139"/>
      <c r="AU345" s="177"/>
      <c r="AV345" s="177"/>
      <c r="AX345" s="411">
        <f t="shared" si="80"/>
        <v>0</v>
      </c>
      <c r="AY345" s="80" t="str">
        <f t="shared" si="81"/>
        <v>OK</v>
      </c>
      <c r="BA345" s="94"/>
      <c r="BB345" s="291"/>
      <c r="BC345" s="94"/>
      <c r="BD345" s="229"/>
      <c r="BE345" s="356"/>
      <c r="BG345" s="6">
        <f t="shared" si="82"/>
        <v>0</v>
      </c>
      <c r="BH345" s="186" t="str">
        <f t="shared" si="83"/>
        <v>N/A</v>
      </c>
      <c r="BI345" s="6" t="str">
        <f t="shared" si="89"/>
        <v>N/A</v>
      </c>
      <c r="BJ345" t="e">
        <f t="shared" si="84"/>
        <v>#DIV/0!</v>
      </c>
      <c r="BL345" t="str">
        <f>IF(ISBLANK('A2a.  Modified URRT Worksheet 1'!$G$78)=TRUE, "N/A", IF(O345*(1+'A2a.  Modified URRT Worksheet 1'!$G$78)='A2. Rate Change &amp; Enrollment'!P345, "OK", "ERROR"))</f>
        <v>N/A</v>
      </c>
      <c r="BM345" t="str">
        <f>IF(ISBLANK('A2a.  Modified URRT Worksheet 1'!$G$79)=TRUE, "N/A", IF(P345*(1+'A2a.  Modified URRT Worksheet 1'!$G$79)='A2. Rate Change &amp; Enrollment'!Q345, "OK", "ERROR"))</f>
        <v>N/A</v>
      </c>
      <c r="BN345" t="str">
        <f>IF(ISBLANK('A2a.  Modified URRT Worksheet 1'!$G$80)=TRUE, "N/A", IF(Q345*(1+'A2a.  Modified URRT Worksheet 1'!$G$80)='A2. Rate Change &amp; Enrollment'!R345, "OK", "ERROR"))</f>
        <v>N/A</v>
      </c>
      <c r="BO345" t="str">
        <f>IF(ISBLANK('A2a.  Modified URRT Worksheet 1'!$G$81)=TRUE, "N/A", IF(R345*(1+'A2a.  Modified URRT Worksheet 1'!$G$81)='A2. Rate Change &amp; Enrollment'!S345, "OK", "ERROR"))</f>
        <v>N/A</v>
      </c>
      <c r="BP345" t="str">
        <f>IF(ISBLANK('A2a.  Modified URRT Worksheet 1'!$G$82)=TRUE, "N/A", IF(S345*(1+'A2a.  Modified URRT Worksheet 1'!$G$82)='A2. Rate Change &amp; Enrollment'!T345, "OK", "ERROR"))</f>
        <v>N/A</v>
      </c>
      <c r="BQ345" t="str">
        <f>IF(ISBLANK('A2a.  Modified URRT Worksheet 1'!$G$83)=TRUE, "N/A", IF(T345*(1+'A2a.  Modified URRT Worksheet 1'!$G$83)='A2. Rate Change &amp; Enrollment'!U345, "OK", "ERROR"))</f>
        <v>N/A</v>
      </c>
      <c r="BR345" t="str">
        <f>IF(ISBLANK('A2a.  Modified URRT Worksheet 1'!$G$84)=TRUE, "N/A", IF(U345*(1+'A2a.  Modified URRT Worksheet 1'!$G$84)='A2. Rate Change &amp; Enrollment'!V345, "OK", "ERROR"))</f>
        <v>N/A</v>
      </c>
      <c r="BS345" t="str">
        <f>IF(ISBLANK('A2a.  Modified URRT Worksheet 1'!$G$85)=TRUE, "N/A", IF(V345*(1+'A2a.  Modified URRT Worksheet 1'!$G$85)='A2. Rate Change &amp; Enrollment'!W345, "OK", "ERROR"))</f>
        <v>N/A</v>
      </c>
      <c r="BT345" t="str">
        <f>IF(ISBLANK('A2a.  Modified URRT Worksheet 1'!$G$86)=TRUE, "N/A", IF(W345*(1+'A2a.  Modified URRT Worksheet 1'!$G$86)='A2. Rate Change &amp; Enrollment'!X345, "OK", "ERROR"))</f>
        <v>N/A</v>
      </c>
      <c r="BU345" t="str">
        <f>IF(ISBLANK('A2a.  Modified URRT Worksheet 1'!$G$87)=TRUE, "N/A", IF(X345*(1+'A2a.  Modified URRT Worksheet 1'!$G$87)='A2. Rate Change &amp; Enrollment'!Y345, "OK", "ERROR"))</f>
        <v>N/A</v>
      </c>
      <c r="BV345" t="str">
        <f>IF(ISBLANK('A2a.  Modified URRT Worksheet 1'!$G$88)=TRUE, "N/A", IF(Y345*(1+'A2a.  Modified URRT Worksheet 1'!$G$88)='A2. Rate Change &amp; Enrollment'!Z345, "OK", "ERROR"))</f>
        <v>N/A</v>
      </c>
      <c r="BW345" t="str">
        <f t="shared" si="85"/>
        <v>OK</v>
      </c>
      <c r="BY345" s="412">
        <f t="shared" si="86"/>
        <v>0</v>
      </c>
    </row>
    <row r="346" spans="1:77" x14ac:dyDescent="0.35">
      <c r="A346" t="s">
        <v>645</v>
      </c>
      <c r="B346" s="98"/>
      <c r="C346" s="98"/>
      <c r="D346" s="98"/>
      <c r="E346" s="135"/>
      <c r="F346" s="135"/>
      <c r="G346" s="135"/>
      <c r="I346" s="135"/>
      <c r="J346" s="135"/>
      <c r="K346" s="135"/>
      <c r="M346" s="131"/>
      <c r="N346" s="131"/>
      <c r="O346" s="131"/>
      <c r="P346" s="131"/>
      <c r="Q346" s="131"/>
      <c r="R346" s="131"/>
      <c r="S346" s="131"/>
      <c r="T346" s="131"/>
      <c r="U346" s="131"/>
      <c r="V346" s="131"/>
      <c r="W346" s="131"/>
      <c r="X346" s="131"/>
      <c r="Y346" s="131"/>
      <c r="Z346" s="131"/>
      <c r="AB346" s="142" t="e">
        <f t="shared" si="76"/>
        <v>#DIV/0!</v>
      </c>
      <c r="AC346" s="142" t="e">
        <f t="shared" si="77"/>
        <v>#DIV/0!</v>
      </c>
      <c r="AD346" s="6"/>
      <c r="AE346" s="88" t="e">
        <f t="shared" si="78"/>
        <v>#DIV/0!</v>
      </c>
      <c r="AF346" s="142" t="e">
        <f t="shared" si="79"/>
        <v>#DIV/0!</v>
      </c>
      <c r="AH346" s="12" t="e">
        <f t="shared" si="87"/>
        <v>#DIV/0!</v>
      </c>
      <c r="AI346" s="12" t="e">
        <f t="shared" si="88"/>
        <v>#DIV/0!</v>
      </c>
      <c r="AK346" s="409"/>
      <c r="AL346" s="409"/>
      <c r="AM346" s="409"/>
      <c r="AO346" s="177"/>
      <c r="AP346" s="177"/>
      <c r="AQ346" s="177"/>
      <c r="AR346" s="139"/>
      <c r="AS346" s="139"/>
      <c r="AT346" s="139"/>
      <c r="AU346" s="177"/>
      <c r="AV346" s="177"/>
      <c r="AX346" s="411">
        <f t="shared" si="80"/>
        <v>0</v>
      </c>
      <c r="AY346" s="80" t="str">
        <f t="shared" si="81"/>
        <v>OK</v>
      </c>
      <c r="BA346" s="94"/>
      <c r="BB346" s="291"/>
      <c r="BC346" s="94"/>
      <c r="BD346" s="229"/>
      <c r="BE346" s="356"/>
      <c r="BG346" s="6">
        <f t="shared" si="82"/>
        <v>0</v>
      </c>
      <c r="BH346" s="186" t="str">
        <f t="shared" si="83"/>
        <v>N/A</v>
      </c>
      <c r="BI346" s="6" t="str">
        <f t="shared" si="89"/>
        <v>N/A</v>
      </c>
      <c r="BJ346" t="e">
        <f t="shared" si="84"/>
        <v>#DIV/0!</v>
      </c>
      <c r="BL346" t="str">
        <f>IF(ISBLANK('A2a.  Modified URRT Worksheet 1'!$G$78)=TRUE, "N/A", IF(O346*(1+'A2a.  Modified URRT Worksheet 1'!$G$78)='A2. Rate Change &amp; Enrollment'!P346, "OK", "ERROR"))</f>
        <v>N/A</v>
      </c>
      <c r="BM346" t="str">
        <f>IF(ISBLANK('A2a.  Modified URRT Worksheet 1'!$G$79)=TRUE, "N/A", IF(P346*(1+'A2a.  Modified URRT Worksheet 1'!$G$79)='A2. Rate Change &amp; Enrollment'!Q346, "OK", "ERROR"))</f>
        <v>N/A</v>
      </c>
      <c r="BN346" t="str">
        <f>IF(ISBLANK('A2a.  Modified URRT Worksheet 1'!$G$80)=TRUE, "N/A", IF(Q346*(1+'A2a.  Modified URRT Worksheet 1'!$G$80)='A2. Rate Change &amp; Enrollment'!R346, "OK", "ERROR"))</f>
        <v>N/A</v>
      </c>
      <c r="BO346" t="str">
        <f>IF(ISBLANK('A2a.  Modified URRT Worksheet 1'!$G$81)=TRUE, "N/A", IF(R346*(1+'A2a.  Modified URRT Worksheet 1'!$G$81)='A2. Rate Change &amp; Enrollment'!S346, "OK", "ERROR"))</f>
        <v>N/A</v>
      </c>
      <c r="BP346" t="str">
        <f>IF(ISBLANK('A2a.  Modified URRT Worksheet 1'!$G$82)=TRUE, "N/A", IF(S346*(1+'A2a.  Modified URRT Worksheet 1'!$G$82)='A2. Rate Change &amp; Enrollment'!T346, "OK", "ERROR"))</f>
        <v>N/A</v>
      </c>
      <c r="BQ346" t="str">
        <f>IF(ISBLANK('A2a.  Modified URRT Worksheet 1'!$G$83)=TRUE, "N/A", IF(T346*(1+'A2a.  Modified URRT Worksheet 1'!$G$83)='A2. Rate Change &amp; Enrollment'!U346, "OK", "ERROR"))</f>
        <v>N/A</v>
      </c>
      <c r="BR346" t="str">
        <f>IF(ISBLANK('A2a.  Modified URRT Worksheet 1'!$G$84)=TRUE, "N/A", IF(U346*(1+'A2a.  Modified URRT Worksheet 1'!$G$84)='A2. Rate Change &amp; Enrollment'!V346, "OK", "ERROR"))</f>
        <v>N/A</v>
      </c>
      <c r="BS346" t="str">
        <f>IF(ISBLANK('A2a.  Modified URRT Worksheet 1'!$G$85)=TRUE, "N/A", IF(V346*(1+'A2a.  Modified URRT Worksheet 1'!$G$85)='A2. Rate Change &amp; Enrollment'!W346, "OK", "ERROR"))</f>
        <v>N/A</v>
      </c>
      <c r="BT346" t="str">
        <f>IF(ISBLANK('A2a.  Modified URRT Worksheet 1'!$G$86)=TRUE, "N/A", IF(W346*(1+'A2a.  Modified URRT Worksheet 1'!$G$86)='A2. Rate Change &amp; Enrollment'!X346, "OK", "ERROR"))</f>
        <v>N/A</v>
      </c>
      <c r="BU346" t="str">
        <f>IF(ISBLANK('A2a.  Modified URRT Worksheet 1'!$G$87)=TRUE, "N/A", IF(X346*(1+'A2a.  Modified URRT Worksheet 1'!$G$87)='A2. Rate Change &amp; Enrollment'!Y346, "OK", "ERROR"))</f>
        <v>N/A</v>
      </c>
      <c r="BV346" t="str">
        <f>IF(ISBLANK('A2a.  Modified URRT Worksheet 1'!$G$88)=TRUE, "N/A", IF(Y346*(1+'A2a.  Modified URRT Worksheet 1'!$G$88)='A2. Rate Change &amp; Enrollment'!Z346, "OK", "ERROR"))</f>
        <v>N/A</v>
      </c>
      <c r="BW346" t="str">
        <f t="shared" si="85"/>
        <v>OK</v>
      </c>
      <c r="BY346" s="412">
        <f t="shared" si="86"/>
        <v>0</v>
      </c>
    </row>
    <row r="347" spans="1:77" x14ac:dyDescent="0.35">
      <c r="A347" t="s">
        <v>646</v>
      </c>
      <c r="B347" s="98"/>
      <c r="C347" s="98"/>
      <c r="D347" s="98"/>
      <c r="E347" s="135"/>
      <c r="F347" s="135"/>
      <c r="G347" s="135"/>
      <c r="I347" s="135"/>
      <c r="J347" s="135"/>
      <c r="K347" s="135"/>
      <c r="M347" s="131"/>
      <c r="N347" s="131"/>
      <c r="O347" s="131"/>
      <c r="P347" s="131"/>
      <c r="Q347" s="131"/>
      <c r="R347" s="131"/>
      <c r="S347" s="131"/>
      <c r="T347" s="131"/>
      <c r="U347" s="131"/>
      <c r="V347" s="131"/>
      <c r="W347" s="131"/>
      <c r="X347" s="131"/>
      <c r="Y347" s="131"/>
      <c r="Z347" s="131"/>
      <c r="AB347" s="142" t="e">
        <f t="shared" si="76"/>
        <v>#DIV/0!</v>
      </c>
      <c r="AC347" s="142" t="e">
        <f t="shared" si="77"/>
        <v>#DIV/0!</v>
      </c>
      <c r="AD347" s="6"/>
      <c r="AE347" s="88" t="e">
        <f t="shared" si="78"/>
        <v>#DIV/0!</v>
      </c>
      <c r="AF347" s="142" t="e">
        <f t="shared" si="79"/>
        <v>#DIV/0!</v>
      </c>
      <c r="AH347" s="12" t="e">
        <f t="shared" si="87"/>
        <v>#DIV/0!</v>
      </c>
      <c r="AI347" s="12" t="e">
        <f t="shared" si="88"/>
        <v>#DIV/0!</v>
      </c>
      <c r="AK347" s="409"/>
      <c r="AL347" s="409"/>
      <c r="AM347" s="409"/>
      <c r="AO347" s="177"/>
      <c r="AP347" s="177"/>
      <c r="AQ347" s="177"/>
      <c r="AR347" s="139"/>
      <c r="AS347" s="139"/>
      <c r="AT347" s="139"/>
      <c r="AU347" s="177"/>
      <c r="AV347" s="177"/>
      <c r="AX347" s="411">
        <f t="shared" si="80"/>
        <v>0</v>
      </c>
      <c r="AY347" s="80" t="str">
        <f t="shared" si="81"/>
        <v>OK</v>
      </c>
      <c r="BA347" s="94"/>
      <c r="BB347" s="291"/>
      <c r="BC347" s="94"/>
      <c r="BD347" s="229"/>
      <c r="BE347" s="356"/>
      <c r="BG347" s="6">
        <f t="shared" si="82"/>
        <v>0</v>
      </c>
      <c r="BH347" s="186" t="str">
        <f t="shared" si="83"/>
        <v>N/A</v>
      </c>
      <c r="BI347" s="6" t="str">
        <f t="shared" si="89"/>
        <v>N/A</v>
      </c>
      <c r="BJ347" t="e">
        <f t="shared" si="84"/>
        <v>#DIV/0!</v>
      </c>
      <c r="BL347" t="str">
        <f>IF(ISBLANK('A2a.  Modified URRT Worksheet 1'!$G$78)=TRUE, "N/A", IF(O347*(1+'A2a.  Modified URRT Worksheet 1'!$G$78)='A2. Rate Change &amp; Enrollment'!P347, "OK", "ERROR"))</f>
        <v>N/A</v>
      </c>
      <c r="BM347" t="str">
        <f>IF(ISBLANK('A2a.  Modified URRT Worksheet 1'!$G$79)=TRUE, "N/A", IF(P347*(1+'A2a.  Modified URRT Worksheet 1'!$G$79)='A2. Rate Change &amp; Enrollment'!Q347, "OK", "ERROR"))</f>
        <v>N/A</v>
      </c>
      <c r="BN347" t="str">
        <f>IF(ISBLANK('A2a.  Modified URRT Worksheet 1'!$G$80)=TRUE, "N/A", IF(Q347*(1+'A2a.  Modified URRT Worksheet 1'!$G$80)='A2. Rate Change &amp; Enrollment'!R347, "OK", "ERROR"))</f>
        <v>N/A</v>
      </c>
      <c r="BO347" t="str">
        <f>IF(ISBLANK('A2a.  Modified URRT Worksheet 1'!$G$81)=TRUE, "N/A", IF(R347*(1+'A2a.  Modified URRT Worksheet 1'!$G$81)='A2. Rate Change &amp; Enrollment'!S347, "OK", "ERROR"))</f>
        <v>N/A</v>
      </c>
      <c r="BP347" t="str">
        <f>IF(ISBLANK('A2a.  Modified URRT Worksheet 1'!$G$82)=TRUE, "N/A", IF(S347*(1+'A2a.  Modified URRT Worksheet 1'!$G$82)='A2. Rate Change &amp; Enrollment'!T347, "OK", "ERROR"))</f>
        <v>N/A</v>
      </c>
      <c r="BQ347" t="str">
        <f>IF(ISBLANK('A2a.  Modified URRT Worksheet 1'!$G$83)=TRUE, "N/A", IF(T347*(1+'A2a.  Modified URRT Worksheet 1'!$G$83)='A2. Rate Change &amp; Enrollment'!U347, "OK", "ERROR"))</f>
        <v>N/A</v>
      </c>
      <c r="BR347" t="str">
        <f>IF(ISBLANK('A2a.  Modified URRT Worksheet 1'!$G$84)=TRUE, "N/A", IF(U347*(1+'A2a.  Modified URRT Worksheet 1'!$G$84)='A2. Rate Change &amp; Enrollment'!V347, "OK", "ERROR"))</f>
        <v>N/A</v>
      </c>
      <c r="BS347" t="str">
        <f>IF(ISBLANK('A2a.  Modified URRT Worksheet 1'!$G$85)=TRUE, "N/A", IF(V347*(1+'A2a.  Modified URRT Worksheet 1'!$G$85)='A2. Rate Change &amp; Enrollment'!W347, "OK", "ERROR"))</f>
        <v>N/A</v>
      </c>
      <c r="BT347" t="str">
        <f>IF(ISBLANK('A2a.  Modified URRT Worksheet 1'!$G$86)=TRUE, "N/A", IF(W347*(1+'A2a.  Modified URRT Worksheet 1'!$G$86)='A2. Rate Change &amp; Enrollment'!X347, "OK", "ERROR"))</f>
        <v>N/A</v>
      </c>
      <c r="BU347" t="str">
        <f>IF(ISBLANK('A2a.  Modified URRT Worksheet 1'!$G$87)=TRUE, "N/A", IF(X347*(1+'A2a.  Modified URRT Worksheet 1'!$G$87)='A2. Rate Change &amp; Enrollment'!Y347, "OK", "ERROR"))</f>
        <v>N/A</v>
      </c>
      <c r="BV347" t="str">
        <f>IF(ISBLANK('A2a.  Modified URRT Worksheet 1'!$G$88)=TRUE, "N/A", IF(Y347*(1+'A2a.  Modified URRT Worksheet 1'!$G$88)='A2. Rate Change &amp; Enrollment'!Z347, "OK", "ERROR"))</f>
        <v>N/A</v>
      </c>
      <c r="BW347" t="str">
        <f t="shared" si="85"/>
        <v>OK</v>
      </c>
      <c r="BY347" s="412">
        <f t="shared" si="86"/>
        <v>0</v>
      </c>
    </row>
    <row r="348" spans="1:77" x14ac:dyDescent="0.35">
      <c r="A348" t="s">
        <v>647</v>
      </c>
      <c r="B348" s="98"/>
      <c r="C348" s="98"/>
      <c r="D348" s="98"/>
      <c r="E348" s="135"/>
      <c r="F348" s="135"/>
      <c r="G348" s="135"/>
      <c r="I348" s="135"/>
      <c r="J348" s="135"/>
      <c r="K348" s="135"/>
      <c r="M348" s="131"/>
      <c r="N348" s="131"/>
      <c r="O348" s="131"/>
      <c r="P348" s="131"/>
      <c r="Q348" s="131"/>
      <c r="R348" s="131"/>
      <c r="S348" s="131"/>
      <c r="T348" s="131"/>
      <c r="U348" s="131"/>
      <c r="V348" s="131"/>
      <c r="W348" s="131"/>
      <c r="X348" s="131"/>
      <c r="Y348" s="131"/>
      <c r="Z348" s="131"/>
      <c r="AB348" s="142" t="e">
        <f t="shared" si="76"/>
        <v>#DIV/0!</v>
      </c>
      <c r="AC348" s="142" t="e">
        <f t="shared" si="77"/>
        <v>#DIV/0!</v>
      </c>
      <c r="AD348" s="6"/>
      <c r="AE348" s="88" t="e">
        <f t="shared" si="78"/>
        <v>#DIV/0!</v>
      </c>
      <c r="AF348" s="142" t="e">
        <f t="shared" si="79"/>
        <v>#DIV/0!</v>
      </c>
      <c r="AH348" s="12" t="e">
        <f t="shared" si="87"/>
        <v>#DIV/0!</v>
      </c>
      <c r="AI348" s="12" t="e">
        <f t="shared" si="88"/>
        <v>#DIV/0!</v>
      </c>
      <c r="AK348" s="409"/>
      <c r="AL348" s="409"/>
      <c r="AM348" s="409"/>
      <c r="AO348" s="177"/>
      <c r="AP348" s="177"/>
      <c r="AQ348" s="177"/>
      <c r="AR348" s="139"/>
      <c r="AS348" s="139"/>
      <c r="AT348" s="139"/>
      <c r="AU348" s="177"/>
      <c r="AV348" s="177"/>
      <c r="AX348" s="411">
        <f t="shared" si="80"/>
        <v>0</v>
      </c>
      <c r="AY348" s="80" t="str">
        <f t="shared" si="81"/>
        <v>OK</v>
      </c>
      <c r="BA348" s="94"/>
      <c r="BB348" s="291"/>
      <c r="BC348" s="94"/>
      <c r="BD348" s="229"/>
      <c r="BE348" s="356"/>
      <c r="BG348" s="6">
        <f t="shared" si="82"/>
        <v>0</v>
      </c>
      <c r="BH348" s="186" t="str">
        <f t="shared" si="83"/>
        <v>N/A</v>
      </c>
      <c r="BI348" s="6" t="str">
        <f t="shared" si="89"/>
        <v>N/A</v>
      </c>
      <c r="BJ348" t="e">
        <f t="shared" si="84"/>
        <v>#DIV/0!</v>
      </c>
      <c r="BL348" t="str">
        <f>IF(ISBLANK('A2a.  Modified URRT Worksheet 1'!$G$78)=TRUE, "N/A", IF(O348*(1+'A2a.  Modified URRT Worksheet 1'!$G$78)='A2. Rate Change &amp; Enrollment'!P348, "OK", "ERROR"))</f>
        <v>N/A</v>
      </c>
      <c r="BM348" t="str">
        <f>IF(ISBLANK('A2a.  Modified URRT Worksheet 1'!$G$79)=TRUE, "N/A", IF(P348*(1+'A2a.  Modified URRT Worksheet 1'!$G$79)='A2. Rate Change &amp; Enrollment'!Q348, "OK", "ERROR"))</f>
        <v>N/A</v>
      </c>
      <c r="BN348" t="str">
        <f>IF(ISBLANK('A2a.  Modified URRT Worksheet 1'!$G$80)=TRUE, "N/A", IF(Q348*(1+'A2a.  Modified URRT Worksheet 1'!$G$80)='A2. Rate Change &amp; Enrollment'!R348, "OK", "ERROR"))</f>
        <v>N/A</v>
      </c>
      <c r="BO348" t="str">
        <f>IF(ISBLANK('A2a.  Modified URRT Worksheet 1'!$G$81)=TRUE, "N/A", IF(R348*(1+'A2a.  Modified URRT Worksheet 1'!$G$81)='A2. Rate Change &amp; Enrollment'!S348, "OK", "ERROR"))</f>
        <v>N/A</v>
      </c>
      <c r="BP348" t="str">
        <f>IF(ISBLANK('A2a.  Modified URRT Worksheet 1'!$G$82)=TRUE, "N/A", IF(S348*(1+'A2a.  Modified URRT Worksheet 1'!$G$82)='A2. Rate Change &amp; Enrollment'!T348, "OK", "ERROR"))</f>
        <v>N/A</v>
      </c>
      <c r="BQ348" t="str">
        <f>IF(ISBLANK('A2a.  Modified URRT Worksheet 1'!$G$83)=TRUE, "N/A", IF(T348*(1+'A2a.  Modified URRT Worksheet 1'!$G$83)='A2. Rate Change &amp; Enrollment'!U348, "OK", "ERROR"))</f>
        <v>N/A</v>
      </c>
      <c r="BR348" t="str">
        <f>IF(ISBLANK('A2a.  Modified URRT Worksheet 1'!$G$84)=TRUE, "N/A", IF(U348*(1+'A2a.  Modified URRT Worksheet 1'!$G$84)='A2. Rate Change &amp; Enrollment'!V348, "OK", "ERROR"))</f>
        <v>N/A</v>
      </c>
      <c r="BS348" t="str">
        <f>IF(ISBLANK('A2a.  Modified URRT Worksheet 1'!$G$85)=TRUE, "N/A", IF(V348*(1+'A2a.  Modified URRT Worksheet 1'!$G$85)='A2. Rate Change &amp; Enrollment'!W348, "OK", "ERROR"))</f>
        <v>N/A</v>
      </c>
      <c r="BT348" t="str">
        <f>IF(ISBLANK('A2a.  Modified URRT Worksheet 1'!$G$86)=TRUE, "N/A", IF(W348*(1+'A2a.  Modified URRT Worksheet 1'!$G$86)='A2. Rate Change &amp; Enrollment'!X348, "OK", "ERROR"))</f>
        <v>N/A</v>
      </c>
      <c r="BU348" t="str">
        <f>IF(ISBLANK('A2a.  Modified URRT Worksheet 1'!$G$87)=TRUE, "N/A", IF(X348*(1+'A2a.  Modified URRT Worksheet 1'!$G$87)='A2. Rate Change &amp; Enrollment'!Y348, "OK", "ERROR"))</f>
        <v>N/A</v>
      </c>
      <c r="BV348" t="str">
        <f>IF(ISBLANK('A2a.  Modified URRT Worksheet 1'!$G$88)=TRUE, "N/A", IF(Y348*(1+'A2a.  Modified URRT Worksheet 1'!$G$88)='A2. Rate Change &amp; Enrollment'!Z348, "OK", "ERROR"))</f>
        <v>N/A</v>
      </c>
      <c r="BW348" t="str">
        <f t="shared" si="85"/>
        <v>OK</v>
      </c>
      <c r="BY348" s="412">
        <f t="shared" si="86"/>
        <v>0</v>
      </c>
    </row>
    <row r="349" spans="1:77" x14ac:dyDescent="0.35">
      <c r="A349" t="s">
        <v>648</v>
      </c>
      <c r="B349" s="98"/>
      <c r="C349" s="98"/>
      <c r="D349" s="98"/>
      <c r="E349" s="135"/>
      <c r="F349" s="135"/>
      <c r="G349" s="135"/>
      <c r="I349" s="135"/>
      <c r="J349" s="135"/>
      <c r="K349" s="135"/>
      <c r="M349" s="131"/>
      <c r="N349" s="131"/>
      <c r="O349" s="131"/>
      <c r="P349" s="131"/>
      <c r="Q349" s="131"/>
      <c r="R349" s="131"/>
      <c r="S349" s="131"/>
      <c r="T349" s="131"/>
      <c r="U349" s="131"/>
      <c r="V349" s="131"/>
      <c r="W349" s="131"/>
      <c r="X349" s="131"/>
      <c r="Y349" s="131"/>
      <c r="Z349" s="131"/>
      <c r="AB349" s="142" t="e">
        <f t="shared" si="76"/>
        <v>#DIV/0!</v>
      </c>
      <c r="AC349" s="142" t="e">
        <f t="shared" si="77"/>
        <v>#DIV/0!</v>
      </c>
      <c r="AD349" s="6"/>
      <c r="AE349" s="88" t="e">
        <f t="shared" si="78"/>
        <v>#DIV/0!</v>
      </c>
      <c r="AF349" s="142" t="e">
        <f t="shared" si="79"/>
        <v>#DIV/0!</v>
      </c>
      <c r="AH349" s="12" t="e">
        <f t="shared" si="87"/>
        <v>#DIV/0!</v>
      </c>
      <c r="AI349" s="12" t="e">
        <f t="shared" si="88"/>
        <v>#DIV/0!</v>
      </c>
      <c r="AK349" s="409"/>
      <c r="AL349" s="409"/>
      <c r="AM349" s="409"/>
      <c r="AO349" s="177"/>
      <c r="AP349" s="177"/>
      <c r="AQ349" s="177"/>
      <c r="AR349" s="139"/>
      <c r="AS349" s="139"/>
      <c r="AT349" s="139"/>
      <c r="AU349" s="177"/>
      <c r="AV349" s="177"/>
      <c r="AX349" s="411">
        <f t="shared" si="80"/>
        <v>0</v>
      </c>
      <c r="AY349" s="80" t="str">
        <f t="shared" si="81"/>
        <v>OK</v>
      </c>
      <c r="BA349" s="94"/>
      <c r="BB349" s="291"/>
      <c r="BC349" s="94"/>
      <c r="BD349" s="229"/>
      <c r="BE349" s="356"/>
      <c r="BG349" s="6">
        <f t="shared" si="82"/>
        <v>0</v>
      </c>
      <c r="BH349" s="186" t="str">
        <f t="shared" si="83"/>
        <v>N/A</v>
      </c>
      <c r="BI349" s="6" t="str">
        <f t="shared" si="89"/>
        <v>N/A</v>
      </c>
      <c r="BJ349" t="e">
        <f t="shared" si="84"/>
        <v>#DIV/0!</v>
      </c>
      <c r="BL349" t="str">
        <f>IF(ISBLANK('A2a.  Modified URRT Worksheet 1'!$G$78)=TRUE, "N/A", IF(O349*(1+'A2a.  Modified URRT Worksheet 1'!$G$78)='A2. Rate Change &amp; Enrollment'!P349, "OK", "ERROR"))</f>
        <v>N/A</v>
      </c>
      <c r="BM349" t="str">
        <f>IF(ISBLANK('A2a.  Modified URRT Worksheet 1'!$G$79)=TRUE, "N/A", IF(P349*(1+'A2a.  Modified URRT Worksheet 1'!$G$79)='A2. Rate Change &amp; Enrollment'!Q349, "OK", "ERROR"))</f>
        <v>N/A</v>
      </c>
      <c r="BN349" t="str">
        <f>IF(ISBLANK('A2a.  Modified URRT Worksheet 1'!$G$80)=TRUE, "N/A", IF(Q349*(1+'A2a.  Modified URRT Worksheet 1'!$G$80)='A2. Rate Change &amp; Enrollment'!R349, "OK", "ERROR"))</f>
        <v>N/A</v>
      </c>
      <c r="BO349" t="str">
        <f>IF(ISBLANK('A2a.  Modified URRT Worksheet 1'!$G$81)=TRUE, "N/A", IF(R349*(1+'A2a.  Modified URRT Worksheet 1'!$G$81)='A2. Rate Change &amp; Enrollment'!S349, "OK", "ERROR"))</f>
        <v>N/A</v>
      </c>
      <c r="BP349" t="str">
        <f>IF(ISBLANK('A2a.  Modified URRT Worksheet 1'!$G$82)=TRUE, "N/A", IF(S349*(1+'A2a.  Modified URRT Worksheet 1'!$G$82)='A2. Rate Change &amp; Enrollment'!T349, "OK", "ERROR"))</f>
        <v>N/A</v>
      </c>
      <c r="BQ349" t="str">
        <f>IF(ISBLANK('A2a.  Modified URRT Worksheet 1'!$G$83)=TRUE, "N/A", IF(T349*(1+'A2a.  Modified URRT Worksheet 1'!$G$83)='A2. Rate Change &amp; Enrollment'!U349, "OK", "ERROR"))</f>
        <v>N/A</v>
      </c>
      <c r="BR349" t="str">
        <f>IF(ISBLANK('A2a.  Modified URRT Worksheet 1'!$G$84)=TRUE, "N/A", IF(U349*(1+'A2a.  Modified URRT Worksheet 1'!$G$84)='A2. Rate Change &amp; Enrollment'!V349, "OK", "ERROR"))</f>
        <v>N/A</v>
      </c>
      <c r="BS349" t="str">
        <f>IF(ISBLANK('A2a.  Modified URRT Worksheet 1'!$G$85)=TRUE, "N/A", IF(V349*(1+'A2a.  Modified URRT Worksheet 1'!$G$85)='A2. Rate Change &amp; Enrollment'!W349, "OK", "ERROR"))</f>
        <v>N/A</v>
      </c>
      <c r="BT349" t="str">
        <f>IF(ISBLANK('A2a.  Modified URRT Worksheet 1'!$G$86)=TRUE, "N/A", IF(W349*(1+'A2a.  Modified URRT Worksheet 1'!$G$86)='A2. Rate Change &amp; Enrollment'!X349, "OK", "ERROR"))</f>
        <v>N/A</v>
      </c>
      <c r="BU349" t="str">
        <f>IF(ISBLANK('A2a.  Modified URRT Worksheet 1'!$G$87)=TRUE, "N/A", IF(X349*(1+'A2a.  Modified URRT Worksheet 1'!$G$87)='A2. Rate Change &amp; Enrollment'!Y349, "OK", "ERROR"))</f>
        <v>N/A</v>
      </c>
      <c r="BV349" t="str">
        <f>IF(ISBLANK('A2a.  Modified URRT Worksheet 1'!$G$88)=TRUE, "N/A", IF(Y349*(1+'A2a.  Modified URRT Worksheet 1'!$G$88)='A2. Rate Change &amp; Enrollment'!Z349, "OK", "ERROR"))</f>
        <v>N/A</v>
      </c>
      <c r="BW349" t="str">
        <f t="shared" si="85"/>
        <v>OK</v>
      </c>
      <c r="BY349" s="412">
        <f t="shared" si="86"/>
        <v>0</v>
      </c>
    </row>
    <row r="350" spans="1:77" x14ac:dyDescent="0.35">
      <c r="A350" t="s">
        <v>649</v>
      </c>
      <c r="B350" s="98"/>
      <c r="C350" s="98"/>
      <c r="D350" s="98"/>
      <c r="E350" s="135"/>
      <c r="F350" s="135"/>
      <c r="G350" s="135"/>
      <c r="I350" s="135"/>
      <c r="J350" s="135"/>
      <c r="K350" s="135"/>
      <c r="M350" s="131"/>
      <c r="N350" s="131"/>
      <c r="O350" s="131"/>
      <c r="P350" s="131"/>
      <c r="Q350" s="131"/>
      <c r="R350" s="131"/>
      <c r="S350" s="131"/>
      <c r="T350" s="131"/>
      <c r="U350" s="131"/>
      <c r="V350" s="131"/>
      <c r="W350" s="131"/>
      <c r="X350" s="131"/>
      <c r="Y350" s="131"/>
      <c r="Z350" s="131"/>
      <c r="AB350" s="142" t="e">
        <f t="shared" si="76"/>
        <v>#DIV/0!</v>
      </c>
      <c r="AC350" s="142" t="e">
        <f t="shared" si="77"/>
        <v>#DIV/0!</v>
      </c>
      <c r="AD350" s="6"/>
      <c r="AE350" s="88" t="e">
        <f t="shared" si="78"/>
        <v>#DIV/0!</v>
      </c>
      <c r="AF350" s="142" t="e">
        <f t="shared" si="79"/>
        <v>#DIV/0!</v>
      </c>
      <c r="AH350" s="12" t="e">
        <f t="shared" si="87"/>
        <v>#DIV/0!</v>
      </c>
      <c r="AI350" s="12" t="e">
        <f t="shared" si="88"/>
        <v>#DIV/0!</v>
      </c>
      <c r="AK350" s="409"/>
      <c r="AL350" s="409"/>
      <c r="AM350" s="409"/>
      <c r="AO350" s="177"/>
      <c r="AP350" s="177"/>
      <c r="AQ350" s="177"/>
      <c r="AR350" s="139"/>
      <c r="AS350" s="139"/>
      <c r="AT350" s="139"/>
      <c r="AU350" s="177"/>
      <c r="AV350" s="177"/>
      <c r="AX350" s="411">
        <f t="shared" si="80"/>
        <v>0</v>
      </c>
      <c r="AY350" s="80" t="str">
        <f t="shared" si="81"/>
        <v>OK</v>
      </c>
      <c r="BA350" s="94"/>
      <c r="BB350" s="291"/>
      <c r="BC350" s="94"/>
      <c r="BD350" s="229"/>
      <c r="BE350" s="356"/>
      <c r="BG350" s="6">
        <f t="shared" si="82"/>
        <v>0</v>
      </c>
      <c r="BH350" s="186" t="str">
        <f t="shared" si="83"/>
        <v>N/A</v>
      </c>
      <c r="BI350" s="6" t="str">
        <f t="shared" si="89"/>
        <v>N/A</v>
      </c>
      <c r="BJ350" t="e">
        <f t="shared" si="84"/>
        <v>#DIV/0!</v>
      </c>
      <c r="BL350" t="str">
        <f>IF(ISBLANK('A2a.  Modified URRT Worksheet 1'!$G$78)=TRUE, "N/A", IF(O350*(1+'A2a.  Modified URRT Worksheet 1'!$G$78)='A2. Rate Change &amp; Enrollment'!P350, "OK", "ERROR"))</f>
        <v>N/A</v>
      </c>
      <c r="BM350" t="str">
        <f>IF(ISBLANK('A2a.  Modified URRT Worksheet 1'!$G$79)=TRUE, "N/A", IF(P350*(1+'A2a.  Modified URRT Worksheet 1'!$G$79)='A2. Rate Change &amp; Enrollment'!Q350, "OK", "ERROR"))</f>
        <v>N/A</v>
      </c>
      <c r="BN350" t="str">
        <f>IF(ISBLANK('A2a.  Modified URRT Worksheet 1'!$G$80)=TRUE, "N/A", IF(Q350*(1+'A2a.  Modified URRT Worksheet 1'!$G$80)='A2. Rate Change &amp; Enrollment'!R350, "OK", "ERROR"))</f>
        <v>N/A</v>
      </c>
      <c r="BO350" t="str">
        <f>IF(ISBLANK('A2a.  Modified URRT Worksheet 1'!$G$81)=TRUE, "N/A", IF(R350*(1+'A2a.  Modified URRT Worksheet 1'!$G$81)='A2. Rate Change &amp; Enrollment'!S350, "OK", "ERROR"))</f>
        <v>N/A</v>
      </c>
      <c r="BP350" t="str">
        <f>IF(ISBLANK('A2a.  Modified URRT Worksheet 1'!$G$82)=TRUE, "N/A", IF(S350*(1+'A2a.  Modified URRT Worksheet 1'!$G$82)='A2. Rate Change &amp; Enrollment'!T350, "OK", "ERROR"))</f>
        <v>N/A</v>
      </c>
      <c r="BQ350" t="str">
        <f>IF(ISBLANK('A2a.  Modified URRT Worksheet 1'!$G$83)=TRUE, "N/A", IF(T350*(1+'A2a.  Modified URRT Worksheet 1'!$G$83)='A2. Rate Change &amp; Enrollment'!U350, "OK", "ERROR"))</f>
        <v>N/A</v>
      </c>
      <c r="BR350" t="str">
        <f>IF(ISBLANK('A2a.  Modified URRT Worksheet 1'!$G$84)=TRUE, "N/A", IF(U350*(1+'A2a.  Modified URRT Worksheet 1'!$G$84)='A2. Rate Change &amp; Enrollment'!V350, "OK", "ERROR"))</f>
        <v>N/A</v>
      </c>
      <c r="BS350" t="str">
        <f>IF(ISBLANK('A2a.  Modified URRT Worksheet 1'!$G$85)=TRUE, "N/A", IF(V350*(1+'A2a.  Modified URRT Worksheet 1'!$G$85)='A2. Rate Change &amp; Enrollment'!W350, "OK", "ERROR"))</f>
        <v>N/A</v>
      </c>
      <c r="BT350" t="str">
        <f>IF(ISBLANK('A2a.  Modified URRT Worksheet 1'!$G$86)=TRUE, "N/A", IF(W350*(1+'A2a.  Modified URRT Worksheet 1'!$G$86)='A2. Rate Change &amp; Enrollment'!X350, "OK", "ERROR"))</f>
        <v>N/A</v>
      </c>
      <c r="BU350" t="str">
        <f>IF(ISBLANK('A2a.  Modified URRT Worksheet 1'!$G$87)=TRUE, "N/A", IF(X350*(1+'A2a.  Modified URRT Worksheet 1'!$G$87)='A2. Rate Change &amp; Enrollment'!Y350, "OK", "ERROR"))</f>
        <v>N/A</v>
      </c>
      <c r="BV350" t="str">
        <f>IF(ISBLANK('A2a.  Modified URRT Worksheet 1'!$G$88)=TRUE, "N/A", IF(Y350*(1+'A2a.  Modified URRT Worksheet 1'!$G$88)='A2. Rate Change &amp; Enrollment'!Z350, "OK", "ERROR"))</f>
        <v>N/A</v>
      </c>
      <c r="BW350" t="str">
        <f t="shared" si="85"/>
        <v>OK</v>
      </c>
      <c r="BY350" s="412">
        <f t="shared" si="86"/>
        <v>0</v>
      </c>
    </row>
    <row r="351" spans="1:77" x14ac:dyDescent="0.35">
      <c r="A351" t="s">
        <v>650</v>
      </c>
      <c r="B351" s="98"/>
      <c r="C351" s="98"/>
      <c r="D351" s="98"/>
      <c r="E351" s="135"/>
      <c r="F351" s="135"/>
      <c r="G351" s="135"/>
      <c r="I351" s="135"/>
      <c r="J351" s="135"/>
      <c r="K351" s="135"/>
      <c r="M351" s="131"/>
      <c r="N351" s="131"/>
      <c r="O351" s="131"/>
      <c r="P351" s="131"/>
      <c r="Q351" s="131"/>
      <c r="R351" s="131"/>
      <c r="S351" s="131"/>
      <c r="T351" s="131"/>
      <c r="U351" s="131"/>
      <c r="V351" s="131"/>
      <c r="W351" s="131"/>
      <c r="X351" s="131"/>
      <c r="Y351" s="131"/>
      <c r="Z351" s="131"/>
      <c r="AB351" s="142" t="e">
        <f t="shared" si="76"/>
        <v>#DIV/0!</v>
      </c>
      <c r="AC351" s="142" t="e">
        <f t="shared" si="77"/>
        <v>#DIV/0!</v>
      </c>
      <c r="AD351" s="6"/>
      <c r="AE351" s="88" t="e">
        <f t="shared" si="78"/>
        <v>#DIV/0!</v>
      </c>
      <c r="AF351" s="142" t="e">
        <f t="shared" si="79"/>
        <v>#DIV/0!</v>
      </c>
      <c r="AH351" s="12" t="e">
        <f t="shared" si="87"/>
        <v>#DIV/0!</v>
      </c>
      <c r="AI351" s="12" t="e">
        <f t="shared" si="88"/>
        <v>#DIV/0!</v>
      </c>
      <c r="AK351" s="409"/>
      <c r="AL351" s="409"/>
      <c r="AM351" s="409"/>
      <c r="AO351" s="177"/>
      <c r="AP351" s="177"/>
      <c r="AQ351" s="177"/>
      <c r="AR351" s="139"/>
      <c r="AS351" s="139"/>
      <c r="AT351" s="139"/>
      <c r="AU351" s="177"/>
      <c r="AV351" s="177"/>
      <c r="AX351" s="411">
        <f t="shared" si="80"/>
        <v>0</v>
      </c>
      <c r="AY351" s="80" t="str">
        <f t="shared" si="81"/>
        <v>OK</v>
      </c>
      <c r="BA351" s="94"/>
      <c r="BB351" s="291"/>
      <c r="BC351" s="94"/>
      <c r="BD351" s="229"/>
      <c r="BE351" s="356"/>
      <c r="BG351" s="6">
        <f t="shared" si="82"/>
        <v>0</v>
      </c>
      <c r="BH351" s="186" t="str">
        <f t="shared" si="83"/>
        <v>N/A</v>
      </c>
      <c r="BI351" s="6" t="str">
        <f t="shared" si="89"/>
        <v>N/A</v>
      </c>
      <c r="BJ351" t="e">
        <f t="shared" si="84"/>
        <v>#DIV/0!</v>
      </c>
      <c r="BL351" t="str">
        <f>IF(ISBLANK('A2a.  Modified URRT Worksheet 1'!$G$78)=TRUE, "N/A", IF(O351*(1+'A2a.  Modified URRT Worksheet 1'!$G$78)='A2. Rate Change &amp; Enrollment'!P351, "OK", "ERROR"))</f>
        <v>N/A</v>
      </c>
      <c r="BM351" t="str">
        <f>IF(ISBLANK('A2a.  Modified URRT Worksheet 1'!$G$79)=TRUE, "N/A", IF(P351*(1+'A2a.  Modified URRT Worksheet 1'!$G$79)='A2. Rate Change &amp; Enrollment'!Q351, "OK", "ERROR"))</f>
        <v>N/A</v>
      </c>
      <c r="BN351" t="str">
        <f>IF(ISBLANK('A2a.  Modified URRT Worksheet 1'!$G$80)=TRUE, "N/A", IF(Q351*(1+'A2a.  Modified URRT Worksheet 1'!$G$80)='A2. Rate Change &amp; Enrollment'!R351, "OK", "ERROR"))</f>
        <v>N/A</v>
      </c>
      <c r="BO351" t="str">
        <f>IF(ISBLANK('A2a.  Modified URRT Worksheet 1'!$G$81)=TRUE, "N/A", IF(R351*(1+'A2a.  Modified URRT Worksheet 1'!$G$81)='A2. Rate Change &amp; Enrollment'!S351, "OK", "ERROR"))</f>
        <v>N/A</v>
      </c>
      <c r="BP351" t="str">
        <f>IF(ISBLANK('A2a.  Modified URRT Worksheet 1'!$G$82)=TRUE, "N/A", IF(S351*(1+'A2a.  Modified URRT Worksheet 1'!$G$82)='A2. Rate Change &amp; Enrollment'!T351, "OK", "ERROR"))</f>
        <v>N/A</v>
      </c>
      <c r="BQ351" t="str">
        <f>IF(ISBLANK('A2a.  Modified URRT Worksheet 1'!$G$83)=TRUE, "N/A", IF(T351*(1+'A2a.  Modified URRT Worksheet 1'!$G$83)='A2. Rate Change &amp; Enrollment'!U351, "OK", "ERROR"))</f>
        <v>N/A</v>
      </c>
      <c r="BR351" t="str">
        <f>IF(ISBLANK('A2a.  Modified URRT Worksheet 1'!$G$84)=TRUE, "N/A", IF(U351*(1+'A2a.  Modified URRT Worksheet 1'!$G$84)='A2. Rate Change &amp; Enrollment'!V351, "OK", "ERROR"))</f>
        <v>N/A</v>
      </c>
      <c r="BS351" t="str">
        <f>IF(ISBLANK('A2a.  Modified URRT Worksheet 1'!$G$85)=TRUE, "N/A", IF(V351*(1+'A2a.  Modified URRT Worksheet 1'!$G$85)='A2. Rate Change &amp; Enrollment'!W351, "OK", "ERROR"))</f>
        <v>N/A</v>
      </c>
      <c r="BT351" t="str">
        <f>IF(ISBLANK('A2a.  Modified URRT Worksheet 1'!$G$86)=TRUE, "N/A", IF(W351*(1+'A2a.  Modified URRT Worksheet 1'!$G$86)='A2. Rate Change &amp; Enrollment'!X351, "OK", "ERROR"))</f>
        <v>N/A</v>
      </c>
      <c r="BU351" t="str">
        <f>IF(ISBLANK('A2a.  Modified URRT Worksheet 1'!$G$87)=TRUE, "N/A", IF(X351*(1+'A2a.  Modified URRT Worksheet 1'!$G$87)='A2. Rate Change &amp; Enrollment'!Y351, "OK", "ERROR"))</f>
        <v>N/A</v>
      </c>
      <c r="BV351" t="str">
        <f>IF(ISBLANK('A2a.  Modified URRT Worksheet 1'!$G$88)=TRUE, "N/A", IF(Y351*(1+'A2a.  Modified URRT Worksheet 1'!$G$88)='A2. Rate Change &amp; Enrollment'!Z351, "OK", "ERROR"))</f>
        <v>N/A</v>
      </c>
      <c r="BW351" t="str">
        <f t="shared" si="85"/>
        <v>OK</v>
      </c>
      <c r="BY351" s="412">
        <f t="shared" si="86"/>
        <v>0</v>
      </c>
    </row>
    <row r="352" spans="1:77" x14ac:dyDescent="0.35">
      <c r="A352" t="s">
        <v>651</v>
      </c>
      <c r="B352" s="98"/>
      <c r="C352" s="98"/>
      <c r="D352" s="98"/>
      <c r="E352" s="135"/>
      <c r="F352" s="135"/>
      <c r="G352" s="135"/>
      <c r="I352" s="135"/>
      <c r="J352" s="135"/>
      <c r="K352" s="135"/>
      <c r="M352" s="131"/>
      <c r="N352" s="131"/>
      <c r="O352" s="131"/>
      <c r="P352" s="131"/>
      <c r="Q352" s="131"/>
      <c r="R352" s="131"/>
      <c r="S352" s="131"/>
      <c r="T352" s="131"/>
      <c r="U352" s="131"/>
      <c r="V352" s="131"/>
      <c r="W352" s="131"/>
      <c r="X352" s="131"/>
      <c r="Y352" s="131"/>
      <c r="Z352" s="131"/>
      <c r="AB352" s="142" t="e">
        <f t="shared" si="76"/>
        <v>#DIV/0!</v>
      </c>
      <c r="AC352" s="142" t="e">
        <f t="shared" si="77"/>
        <v>#DIV/0!</v>
      </c>
      <c r="AD352" s="6"/>
      <c r="AE352" s="88" t="e">
        <f t="shared" si="78"/>
        <v>#DIV/0!</v>
      </c>
      <c r="AF352" s="142" t="e">
        <f t="shared" si="79"/>
        <v>#DIV/0!</v>
      </c>
      <c r="AH352" s="12" t="e">
        <f t="shared" si="87"/>
        <v>#DIV/0!</v>
      </c>
      <c r="AI352" s="12" t="e">
        <f t="shared" si="88"/>
        <v>#DIV/0!</v>
      </c>
      <c r="AK352" s="409"/>
      <c r="AL352" s="409"/>
      <c r="AM352" s="409"/>
      <c r="AO352" s="177"/>
      <c r="AP352" s="177"/>
      <c r="AQ352" s="177"/>
      <c r="AR352" s="139"/>
      <c r="AS352" s="139"/>
      <c r="AT352" s="139"/>
      <c r="AU352" s="177"/>
      <c r="AV352" s="177"/>
      <c r="AX352" s="411">
        <f t="shared" si="80"/>
        <v>0</v>
      </c>
      <c r="AY352" s="80" t="str">
        <f t="shared" si="81"/>
        <v>OK</v>
      </c>
      <c r="BA352" s="94"/>
      <c r="BB352" s="291"/>
      <c r="BC352" s="94"/>
      <c r="BD352" s="229"/>
      <c r="BE352" s="356"/>
      <c r="BG352" s="6">
        <f t="shared" si="82"/>
        <v>0</v>
      </c>
      <c r="BH352" s="186" t="str">
        <f t="shared" si="83"/>
        <v>N/A</v>
      </c>
      <c r="BI352" s="6" t="str">
        <f t="shared" si="89"/>
        <v>N/A</v>
      </c>
      <c r="BJ352" t="e">
        <f t="shared" si="84"/>
        <v>#DIV/0!</v>
      </c>
      <c r="BL352" t="str">
        <f>IF(ISBLANK('A2a.  Modified URRT Worksheet 1'!$G$78)=TRUE, "N/A", IF(O352*(1+'A2a.  Modified URRT Worksheet 1'!$G$78)='A2. Rate Change &amp; Enrollment'!P352, "OK", "ERROR"))</f>
        <v>N/A</v>
      </c>
      <c r="BM352" t="str">
        <f>IF(ISBLANK('A2a.  Modified URRT Worksheet 1'!$G$79)=TRUE, "N/A", IF(P352*(1+'A2a.  Modified URRT Worksheet 1'!$G$79)='A2. Rate Change &amp; Enrollment'!Q352, "OK", "ERROR"))</f>
        <v>N/A</v>
      </c>
      <c r="BN352" t="str">
        <f>IF(ISBLANK('A2a.  Modified URRT Worksheet 1'!$G$80)=TRUE, "N/A", IF(Q352*(1+'A2a.  Modified URRT Worksheet 1'!$G$80)='A2. Rate Change &amp; Enrollment'!R352, "OK", "ERROR"))</f>
        <v>N/A</v>
      </c>
      <c r="BO352" t="str">
        <f>IF(ISBLANK('A2a.  Modified URRT Worksheet 1'!$G$81)=TRUE, "N/A", IF(R352*(1+'A2a.  Modified URRT Worksheet 1'!$G$81)='A2. Rate Change &amp; Enrollment'!S352, "OK", "ERROR"))</f>
        <v>N/A</v>
      </c>
      <c r="BP352" t="str">
        <f>IF(ISBLANK('A2a.  Modified URRT Worksheet 1'!$G$82)=TRUE, "N/A", IF(S352*(1+'A2a.  Modified URRT Worksheet 1'!$G$82)='A2. Rate Change &amp; Enrollment'!T352, "OK", "ERROR"))</f>
        <v>N/A</v>
      </c>
      <c r="BQ352" t="str">
        <f>IF(ISBLANK('A2a.  Modified URRT Worksheet 1'!$G$83)=TRUE, "N/A", IF(T352*(1+'A2a.  Modified URRT Worksheet 1'!$G$83)='A2. Rate Change &amp; Enrollment'!U352, "OK", "ERROR"))</f>
        <v>N/A</v>
      </c>
      <c r="BR352" t="str">
        <f>IF(ISBLANK('A2a.  Modified URRT Worksheet 1'!$G$84)=TRUE, "N/A", IF(U352*(1+'A2a.  Modified URRT Worksheet 1'!$G$84)='A2. Rate Change &amp; Enrollment'!V352, "OK", "ERROR"))</f>
        <v>N/A</v>
      </c>
      <c r="BS352" t="str">
        <f>IF(ISBLANK('A2a.  Modified URRT Worksheet 1'!$G$85)=TRUE, "N/A", IF(V352*(1+'A2a.  Modified URRT Worksheet 1'!$G$85)='A2. Rate Change &amp; Enrollment'!W352, "OK", "ERROR"))</f>
        <v>N/A</v>
      </c>
      <c r="BT352" t="str">
        <f>IF(ISBLANK('A2a.  Modified URRT Worksheet 1'!$G$86)=TRUE, "N/A", IF(W352*(1+'A2a.  Modified URRT Worksheet 1'!$G$86)='A2. Rate Change &amp; Enrollment'!X352, "OK", "ERROR"))</f>
        <v>N/A</v>
      </c>
      <c r="BU352" t="str">
        <f>IF(ISBLANK('A2a.  Modified URRT Worksheet 1'!$G$87)=TRUE, "N/A", IF(X352*(1+'A2a.  Modified URRT Worksheet 1'!$G$87)='A2. Rate Change &amp; Enrollment'!Y352, "OK", "ERROR"))</f>
        <v>N/A</v>
      </c>
      <c r="BV352" t="str">
        <f>IF(ISBLANK('A2a.  Modified URRT Worksheet 1'!$G$88)=TRUE, "N/A", IF(Y352*(1+'A2a.  Modified URRT Worksheet 1'!$G$88)='A2. Rate Change &amp; Enrollment'!Z352, "OK", "ERROR"))</f>
        <v>N/A</v>
      </c>
      <c r="BW352" t="str">
        <f t="shared" si="85"/>
        <v>OK</v>
      </c>
      <c r="BY352" s="412">
        <f t="shared" si="86"/>
        <v>0</v>
      </c>
    </row>
    <row r="353" spans="1:77" x14ac:dyDescent="0.35">
      <c r="A353" t="s">
        <v>652</v>
      </c>
      <c r="B353" s="98"/>
      <c r="C353" s="98"/>
      <c r="D353" s="98"/>
      <c r="E353" s="135"/>
      <c r="F353" s="135"/>
      <c r="G353" s="135"/>
      <c r="I353" s="135"/>
      <c r="J353" s="135"/>
      <c r="K353" s="135"/>
      <c r="M353" s="131"/>
      <c r="N353" s="131"/>
      <c r="O353" s="131"/>
      <c r="P353" s="131"/>
      <c r="Q353" s="131"/>
      <c r="R353" s="131"/>
      <c r="S353" s="131"/>
      <c r="T353" s="131"/>
      <c r="U353" s="131"/>
      <c r="V353" s="131"/>
      <c r="W353" s="131"/>
      <c r="X353" s="131"/>
      <c r="Y353" s="131"/>
      <c r="Z353" s="131"/>
      <c r="AB353" s="142" t="e">
        <f t="shared" si="76"/>
        <v>#DIV/0!</v>
      </c>
      <c r="AC353" s="142" t="e">
        <f t="shared" si="77"/>
        <v>#DIV/0!</v>
      </c>
      <c r="AD353" s="6"/>
      <c r="AE353" s="88" t="e">
        <f t="shared" si="78"/>
        <v>#DIV/0!</v>
      </c>
      <c r="AF353" s="142" t="e">
        <f t="shared" si="79"/>
        <v>#DIV/0!</v>
      </c>
      <c r="AH353" s="12" t="e">
        <f t="shared" si="87"/>
        <v>#DIV/0!</v>
      </c>
      <c r="AI353" s="12" t="e">
        <f t="shared" si="88"/>
        <v>#DIV/0!</v>
      </c>
      <c r="AK353" s="409"/>
      <c r="AL353" s="409"/>
      <c r="AM353" s="409"/>
      <c r="AO353" s="177"/>
      <c r="AP353" s="177"/>
      <c r="AQ353" s="177"/>
      <c r="AR353" s="139"/>
      <c r="AS353" s="139"/>
      <c r="AT353" s="139"/>
      <c r="AU353" s="177"/>
      <c r="AV353" s="177"/>
      <c r="AX353" s="411">
        <f t="shared" si="80"/>
        <v>0</v>
      </c>
      <c r="AY353" s="80" t="str">
        <f t="shared" si="81"/>
        <v>OK</v>
      </c>
      <c r="BA353" s="94"/>
      <c r="BB353" s="291"/>
      <c r="BC353" s="94"/>
      <c r="BD353" s="229"/>
      <c r="BE353" s="356"/>
      <c r="BG353" s="6">
        <f t="shared" si="82"/>
        <v>0</v>
      </c>
      <c r="BH353" s="186" t="str">
        <f t="shared" si="83"/>
        <v>N/A</v>
      </c>
      <c r="BI353" s="6" t="str">
        <f t="shared" si="89"/>
        <v>N/A</v>
      </c>
      <c r="BJ353" t="e">
        <f t="shared" si="84"/>
        <v>#DIV/0!</v>
      </c>
      <c r="BL353" t="str">
        <f>IF(ISBLANK('A2a.  Modified URRT Worksheet 1'!$G$78)=TRUE, "N/A", IF(O353*(1+'A2a.  Modified URRT Worksheet 1'!$G$78)='A2. Rate Change &amp; Enrollment'!P353, "OK", "ERROR"))</f>
        <v>N/A</v>
      </c>
      <c r="BM353" t="str">
        <f>IF(ISBLANK('A2a.  Modified URRT Worksheet 1'!$G$79)=TRUE, "N/A", IF(P353*(1+'A2a.  Modified URRT Worksheet 1'!$G$79)='A2. Rate Change &amp; Enrollment'!Q353, "OK", "ERROR"))</f>
        <v>N/A</v>
      </c>
      <c r="BN353" t="str">
        <f>IF(ISBLANK('A2a.  Modified URRT Worksheet 1'!$G$80)=TRUE, "N/A", IF(Q353*(1+'A2a.  Modified URRT Worksheet 1'!$G$80)='A2. Rate Change &amp; Enrollment'!R353, "OK", "ERROR"))</f>
        <v>N/A</v>
      </c>
      <c r="BO353" t="str">
        <f>IF(ISBLANK('A2a.  Modified URRT Worksheet 1'!$G$81)=TRUE, "N/A", IF(R353*(1+'A2a.  Modified URRT Worksheet 1'!$G$81)='A2. Rate Change &amp; Enrollment'!S353, "OK", "ERROR"))</f>
        <v>N/A</v>
      </c>
      <c r="BP353" t="str">
        <f>IF(ISBLANK('A2a.  Modified URRT Worksheet 1'!$G$82)=TRUE, "N/A", IF(S353*(1+'A2a.  Modified URRT Worksheet 1'!$G$82)='A2. Rate Change &amp; Enrollment'!T353, "OK", "ERROR"))</f>
        <v>N/A</v>
      </c>
      <c r="BQ353" t="str">
        <f>IF(ISBLANK('A2a.  Modified URRT Worksheet 1'!$G$83)=TRUE, "N/A", IF(T353*(1+'A2a.  Modified URRT Worksheet 1'!$G$83)='A2. Rate Change &amp; Enrollment'!U353, "OK", "ERROR"))</f>
        <v>N/A</v>
      </c>
      <c r="BR353" t="str">
        <f>IF(ISBLANK('A2a.  Modified URRT Worksheet 1'!$G$84)=TRUE, "N/A", IF(U353*(1+'A2a.  Modified URRT Worksheet 1'!$G$84)='A2. Rate Change &amp; Enrollment'!V353, "OK", "ERROR"))</f>
        <v>N/A</v>
      </c>
      <c r="BS353" t="str">
        <f>IF(ISBLANK('A2a.  Modified URRT Worksheet 1'!$G$85)=TRUE, "N/A", IF(V353*(1+'A2a.  Modified URRT Worksheet 1'!$G$85)='A2. Rate Change &amp; Enrollment'!W353, "OK", "ERROR"))</f>
        <v>N/A</v>
      </c>
      <c r="BT353" t="str">
        <f>IF(ISBLANK('A2a.  Modified URRT Worksheet 1'!$G$86)=TRUE, "N/A", IF(W353*(1+'A2a.  Modified URRT Worksheet 1'!$G$86)='A2. Rate Change &amp; Enrollment'!X353, "OK", "ERROR"))</f>
        <v>N/A</v>
      </c>
      <c r="BU353" t="str">
        <f>IF(ISBLANK('A2a.  Modified URRT Worksheet 1'!$G$87)=TRUE, "N/A", IF(X353*(1+'A2a.  Modified URRT Worksheet 1'!$G$87)='A2. Rate Change &amp; Enrollment'!Y353, "OK", "ERROR"))</f>
        <v>N/A</v>
      </c>
      <c r="BV353" t="str">
        <f>IF(ISBLANK('A2a.  Modified URRT Worksheet 1'!$G$88)=TRUE, "N/A", IF(Y353*(1+'A2a.  Modified URRT Worksheet 1'!$G$88)='A2. Rate Change &amp; Enrollment'!Z353, "OK", "ERROR"))</f>
        <v>N/A</v>
      </c>
      <c r="BW353" t="str">
        <f t="shared" si="85"/>
        <v>OK</v>
      </c>
      <c r="BY353" s="412">
        <f t="shared" si="86"/>
        <v>0</v>
      </c>
    </row>
    <row r="354" spans="1:77" x14ac:dyDescent="0.35">
      <c r="A354" t="s">
        <v>653</v>
      </c>
      <c r="B354" s="98"/>
      <c r="C354" s="98"/>
      <c r="D354" s="98"/>
      <c r="E354" s="135"/>
      <c r="F354" s="135"/>
      <c r="G354" s="135"/>
      <c r="I354" s="135"/>
      <c r="J354" s="135"/>
      <c r="K354" s="135"/>
      <c r="M354" s="131"/>
      <c r="N354" s="131"/>
      <c r="O354" s="131"/>
      <c r="P354" s="131"/>
      <c r="Q354" s="131"/>
      <c r="R354" s="131"/>
      <c r="S354" s="131"/>
      <c r="T354" s="131"/>
      <c r="U354" s="131"/>
      <c r="V354" s="131"/>
      <c r="W354" s="131"/>
      <c r="X354" s="131"/>
      <c r="Y354" s="131"/>
      <c r="Z354" s="131"/>
      <c r="AB354" s="142" t="e">
        <f t="shared" si="76"/>
        <v>#DIV/0!</v>
      </c>
      <c r="AC354" s="142" t="e">
        <f t="shared" si="77"/>
        <v>#DIV/0!</v>
      </c>
      <c r="AD354" s="6"/>
      <c r="AE354" s="88" t="e">
        <f t="shared" si="78"/>
        <v>#DIV/0!</v>
      </c>
      <c r="AF354" s="142" t="e">
        <f t="shared" si="79"/>
        <v>#DIV/0!</v>
      </c>
      <c r="AH354" s="12" t="e">
        <f t="shared" si="87"/>
        <v>#DIV/0!</v>
      </c>
      <c r="AI354" s="12" t="e">
        <f t="shared" si="88"/>
        <v>#DIV/0!</v>
      </c>
      <c r="AK354" s="409"/>
      <c r="AL354" s="409"/>
      <c r="AM354" s="409"/>
      <c r="AO354" s="177"/>
      <c r="AP354" s="177"/>
      <c r="AQ354" s="177"/>
      <c r="AR354" s="139"/>
      <c r="AS354" s="139"/>
      <c r="AT354" s="139"/>
      <c r="AU354" s="177"/>
      <c r="AV354" s="177"/>
      <c r="AX354" s="411">
        <f t="shared" si="80"/>
        <v>0</v>
      </c>
      <c r="AY354" s="80" t="str">
        <f t="shared" si="81"/>
        <v>OK</v>
      </c>
      <c r="BA354" s="94"/>
      <c r="BB354" s="291"/>
      <c r="BC354" s="94"/>
      <c r="BD354" s="229"/>
      <c r="BE354" s="356"/>
      <c r="BG354" s="6">
        <f t="shared" si="82"/>
        <v>0</v>
      </c>
      <c r="BH354" s="186" t="str">
        <f t="shared" si="83"/>
        <v>N/A</v>
      </c>
      <c r="BI354" s="6" t="str">
        <f t="shared" si="89"/>
        <v>N/A</v>
      </c>
      <c r="BJ354" t="e">
        <f t="shared" si="84"/>
        <v>#DIV/0!</v>
      </c>
      <c r="BL354" t="str">
        <f>IF(ISBLANK('A2a.  Modified URRT Worksheet 1'!$G$78)=TRUE, "N/A", IF(O354*(1+'A2a.  Modified URRT Worksheet 1'!$G$78)='A2. Rate Change &amp; Enrollment'!P354, "OK", "ERROR"))</f>
        <v>N/A</v>
      </c>
      <c r="BM354" t="str">
        <f>IF(ISBLANK('A2a.  Modified URRT Worksheet 1'!$G$79)=TRUE, "N/A", IF(P354*(1+'A2a.  Modified URRT Worksheet 1'!$G$79)='A2. Rate Change &amp; Enrollment'!Q354, "OK", "ERROR"))</f>
        <v>N/A</v>
      </c>
      <c r="BN354" t="str">
        <f>IF(ISBLANK('A2a.  Modified URRT Worksheet 1'!$G$80)=TRUE, "N/A", IF(Q354*(1+'A2a.  Modified URRT Worksheet 1'!$G$80)='A2. Rate Change &amp; Enrollment'!R354, "OK", "ERROR"))</f>
        <v>N/A</v>
      </c>
      <c r="BO354" t="str">
        <f>IF(ISBLANK('A2a.  Modified URRT Worksheet 1'!$G$81)=TRUE, "N/A", IF(R354*(1+'A2a.  Modified URRT Worksheet 1'!$G$81)='A2. Rate Change &amp; Enrollment'!S354, "OK", "ERROR"))</f>
        <v>N/A</v>
      </c>
      <c r="BP354" t="str">
        <f>IF(ISBLANK('A2a.  Modified URRT Worksheet 1'!$G$82)=TRUE, "N/A", IF(S354*(1+'A2a.  Modified URRT Worksheet 1'!$G$82)='A2. Rate Change &amp; Enrollment'!T354, "OK", "ERROR"))</f>
        <v>N/A</v>
      </c>
      <c r="BQ354" t="str">
        <f>IF(ISBLANK('A2a.  Modified URRT Worksheet 1'!$G$83)=TRUE, "N/A", IF(T354*(1+'A2a.  Modified URRT Worksheet 1'!$G$83)='A2. Rate Change &amp; Enrollment'!U354, "OK", "ERROR"))</f>
        <v>N/A</v>
      </c>
      <c r="BR354" t="str">
        <f>IF(ISBLANK('A2a.  Modified URRT Worksheet 1'!$G$84)=TRUE, "N/A", IF(U354*(1+'A2a.  Modified URRT Worksheet 1'!$G$84)='A2. Rate Change &amp; Enrollment'!V354, "OK", "ERROR"))</f>
        <v>N/A</v>
      </c>
      <c r="BS354" t="str">
        <f>IF(ISBLANK('A2a.  Modified URRT Worksheet 1'!$G$85)=TRUE, "N/A", IF(V354*(1+'A2a.  Modified URRT Worksheet 1'!$G$85)='A2. Rate Change &amp; Enrollment'!W354, "OK", "ERROR"))</f>
        <v>N/A</v>
      </c>
      <c r="BT354" t="str">
        <f>IF(ISBLANK('A2a.  Modified URRT Worksheet 1'!$G$86)=TRUE, "N/A", IF(W354*(1+'A2a.  Modified URRT Worksheet 1'!$G$86)='A2. Rate Change &amp; Enrollment'!X354, "OK", "ERROR"))</f>
        <v>N/A</v>
      </c>
      <c r="BU354" t="str">
        <f>IF(ISBLANK('A2a.  Modified URRT Worksheet 1'!$G$87)=TRUE, "N/A", IF(X354*(1+'A2a.  Modified URRT Worksheet 1'!$G$87)='A2. Rate Change &amp; Enrollment'!Y354, "OK", "ERROR"))</f>
        <v>N/A</v>
      </c>
      <c r="BV354" t="str">
        <f>IF(ISBLANK('A2a.  Modified URRT Worksheet 1'!$G$88)=TRUE, "N/A", IF(Y354*(1+'A2a.  Modified URRT Worksheet 1'!$G$88)='A2. Rate Change &amp; Enrollment'!Z354, "OK", "ERROR"))</f>
        <v>N/A</v>
      </c>
      <c r="BW354" t="str">
        <f t="shared" si="85"/>
        <v>OK</v>
      </c>
      <c r="BY354" s="412">
        <f t="shared" si="86"/>
        <v>0</v>
      </c>
    </row>
    <row r="355" spans="1:77" x14ac:dyDescent="0.35">
      <c r="A355" t="s">
        <v>654</v>
      </c>
      <c r="B355" s="98"/>
      <c r="C355" s="98"/>
      <c r="D355" s="98"/>
      <c r="E355" s="135"/>
      <c r="F355" s="135"/>
      <c r="G355" s="135"/>
      <c r="I355" s="135"/>
      <c r="J355" s="135"/>
      <c r="K355" s="135"/>
      <c r="M355" s="131"/>
      <c r="N355" s="131"/>
      <c r="O355" s="131"/>
      <c r="P355" s="131"/>
      <c r="Q355" s="131"/>
      <c r="R355" s="131"/>
      <c r="S355" s="131"/>
      <c r="T355" s="131"/>
      <c r="U355" s="131"/>
      <c r="V355" s="131"/>
      <c r="W355" s="131"/>
      <c r="X355" s="131"/>
      <c r="Y355" s="131"/>
      <c r="Z355" s="131"/>
      <c r="AB355" s="142" t="e">
        <f t="shared" si="76"/>
        <v>#DIV/0!</v>
      </c>
      <c r="AC355" s="142" t="e">
        <f t="shared" si="77"/>
        <v>#DIV/0!</v>
      </c>
      <c r="AD355" s="6"/>
      <c r="AE355" s="88" t="e">
        <f t="shared" si="78"/>
        <v>#DIV/0!</v>
      </c>
      <c r="AF355" s="142" t="e">
        <f t="shared" si="79"/>
        <v>#DIV/0!</v>
      </c>
      <c r="AH355" s="12" t="e">
        <f t="shared" si="87"/>
        <v>#DIV/0!</v>
      </c>
      <c r="AI355" s="12" t="e">
        <f t="shared" si="88"/>
        <v>#DIV/0!</v>
      </c>
      <c r="AK355" s="409"/>
      <c r="AL355" s="409"/>
      <c r="AM355" s="409"/>
      <c r="AO355" s="177"/>
      <c r="AP355" s="177"/>
      <c r="AQ355" s="177"/>
      <c r="AR355" s="139"/>
      <c r="AS355" s="139"/>
      <c r="AT355" s="139"/>
      <c r="AU355" s="177"/>
      <c r="AV355" s="177"/>
      <c r="AX355" s="411">
        <f t="shared" si="80"/>
        <v>0</v>
      </c>
      <c r="AY355" s="80" t="str">
        <f t="shared" si="81"/>
        <v>OK</v>
      </c>
      <c r="BA355" s="94"/>
      <c r="BB355" s="291"/>
      <c r="BC355" s="94"/>
      <c r="BD355" s="229"/>
      <c r="BE355" s="356"/>
      <c r="BG355" s="6">
        <f t="shared" si="82"/>
        <v>0</v>
      </c>
      <c r="BH355" s="186" t="str">
        <f t="shared" si="83"/>
        <v>N/A</v>
      </c>
      <c r="BI355" s="6" t="str">
        <f t="shared" si="89"/>
        <v>N/A</v>
      </c>
      <c r="BJ355" t="e">
        <f t="shared" si="84"/>
        <v>#DIV/0!</v>
      </c>
      <c r="BL355" t="str">
        <f>IF(ISBLANK('A2a.  Modified URRT Worksheet 1'!$G$78)=TRUE, "N/A", IF(O355*(1+'A2a.  Modified URRT Worksheet 1'!$G$78)='A2. Rate Change &amp; Enrollment'!P355, "OK", "ERROR"))</f>
        <v>N/A</v>
      </c>
      <c r="BM355" t="str">
        <f>IF(ISBLANK('A2a.  Modified URRT Worksheet 1'!$G$79)=TRUE, "N/A", IF(P355*(1+'A2a.  Modified URRT Worksheet 1'!$G$79)='A2. Rate Change &amp; Enrollment'!Q355, "OK", "ERROR"))</f>
        <v>N/A</v>
      </c>
      <c r="BN355" t="str">
        <f>IF(ISBLANK('A2a.  Modified URRT Worksheet 1'!$G$80)=TRUE, "N/A", IF(Q355*(1+'A2a.  Modified URRT Worksheet 1'!$G$80)='A2. Rate Change &amp; Enrollment'!R355, "OK", "ERROR"))</f>
        <v>N/A</v>
      </c>
      <c r="BO355" t="str">
        <f>IF(ISBLANK('A2a.  Modified URRT Worksheet 1'!$G$81)=TRUE, "N/A", IF(R355*(1+'A2a.  Modified URRT Worksheet 1'!$G$81)='A2. Rate Change &amp; Enrollment'!S355, "OK", "ERROR"))</f>
        <v>N/A</v>
      </c>
      <c r="BP355" t="str">
        <f>IF(ISBLANK('A2a.  Modified URRT Worksheet 1'!$G$82)=TRUE, "N/A", IF(S355*(1+'A2a.  Modified URRT Worksheet 1'!$G$82)='A2. Rate Change &amp; Enrollment'!T355, "OK", "ERROR"))</f>
        <v>N/A</v>
      </c>
      <c r="BQ355" t="str">
        <f>IF(ISBLANK('A2a.  Modified URRT Worksheet 1'!$G$83)=TRUE, "N/A", IF(T355*(1+'A2a.  Modified URRT Worksheet 1'!$G$83)='A2. Rate Change &amp; Enrollment'!U355, "OK", "ERROR"))</f>
        <v>N/A</v>
      </c>
      <c r="BR355" t="str">
        <f>IF(ISBLANK('A2a.  Modified URRT Worksheet 1'!$G$84)=TRUE, "N/A", IF(U355*(1+'A2a.  Modified URRT Worksheet 1'!$G$84)='A2. Rate Change &amp; Enrollment'!V355, "OK", "ERROR"))</f>
        <v>N/A</v>
      </c>
      <c r="BS355" t="str">
        <f>IF(ISBLANK('A2a.  Modified URRT Worksheet 1'!$G$85)=TRUE, "N/A", IF(V355*(1+'A2a.  Modified URRT Worksheet 1'!$G$85)='A2. Rate Change &amp; Enrollment'!W355, "OK", "ERROR"))</f>
        <v>N/A</v>
      </c>
      <c r="BT355" t="str">
        <f>IF(ISBLANK('A2a.  Modified URRT Worksheet 1'!$G$86)=TRUE, "N/A", IF(W355*(1+'A2a.  Modified URRT Worksheet 1'!$G$86)='A2. Rate Change &amp; Enrollment'!X355, "OK", "ERROR"))</f>
        <v>N/A</v>
      </c>
      <c r="BU355" t="str">
        <f>IF(ISBLANK('A2a.  Modified URRT Worksheet 1'!$G$87)=TRUE, "N/A", IF(X355*(1+'A2a.  Modified URRT Worksheet 1'!$G$87)='A2. Rate Change &amp; Enrollment'!Y355, "OK", "ERROR"))</f>
        <v>N/A</v>
      </c>
      <c r="BV355" t="str">
        <f>IF(ISBLANK('A2a.  Modified URRT Worksheet 1'!$G$88)=TRUE, "N/A", IF(Y355*(1+'A2a.  Modified URRT Worksheet 1'!$G$88)='A2. Rate Change &amp; Enrollment'!Z355, "OK", "ERROR"))</f>
        <v>N/A</v>
      </c>
      <c r="BW355" t="str">
        <f t="shared" si="85"/>
        <v>OK</v>
      </c>
      <c r="BY355" s="412">
        <f t="shared" si="86"/>
        <v>0</v>
      </c>
    </row>
    <row r="356" spans="1:77" x14ac:dyDescent="0.35">
      <c r="A356" t="s">
        <v>655</v>
      </c>
      <c r="B356" s="98"/>
      <c r="C356" s="98"/>
      <c r="D356" s="98"/>
      <c r="E356" s="135"/>
      <c r="F356" s="135"/>
      <c r="G356" s="135"/>
      <c r="I356" s="135"/>
      <c r="J356" s="135"/>
      <c r="K356" s="135"/>
      <c r="M356" s="131"/>
      <c r="N356" s="131"/>
      <c r="O356" s="131"/>
      <c r="P356" s="131"/>
      <c r="Q356" s="131"/>
      <c r="R356" s="131"/>
      <c r="S356" s="131"/>
      <c r="T356" s="131"/>
      <c r="U356" s="131"/>
      <c r="V356" s="131"/>
      <c r="W356" s="131"/>
      <c r="X356" s="131"/>
      <c r="Y356" s="131"/>
      <c r="Z356" s="131"/>
      <c r="AB356" s="142" t="e">
        <f t="shared" si="76"/>
        <v>#DIV/0!</v>
      </c>
      <c r="AC356" s="142" t="e">
        <f t="shared" si="77"/>
        <v>#DIV/0!</v>
      </c>
      <c r="AD356" s="6"/>
      <c r="AE356" s="88" t="e">
        <f t="shared" si="78"/>
        <v>#DIV/0!</v>
      </c>
      <c r="AF356" s="142" t="e">
        <f t="shared" si="79"/>
        <v>#DIV/0!</v>
      </c>
      <c r="AH356" s="12" t="e">
        <f t="shared" si="87"/>
        <v>#DIV/0!</v>
      </c>
      <c r="AI356" s="12" t="e">
        <f t="shared" si="88"/>
        <v>#DIV/0!</v>
      </c>
      <c r="AK356" s="409"/>
      <c r="AL356" s="409"/>
      <c r="AM356" s="409"/>
      <c r="AO356" s="177"/>
      <c r="AP356" s="177"/>
      <c r="AQ356" s="177"/>
      <c r="AR356" s="139"/>
      <c r="AS356" s="139"/>
      <c r="AT356" s="139"/>
      <c r="AU356" s="177"/>
      <c r="AV356" s="177"/>
      <c r="AX356" s="411">
        <f t="shared" si="80"/>
        <v>0</v>
      </c>
      <c r="AY356" s="80" t="str">
        <f t="shared" si="81"/>
        <v>OK</v>
      </c>
      <c r="BA356" s="94"/>
      <c r="BB356" s="291"/>
      <c r="BC356" s="94"/>
      <c r="BD356" s="229"/>
      <c r="BE356" s="356"/>
      <c r="BG356" s="6">
        <f t="shared" si="82"/>
        <v>0</v>
      </c>
      <c r="BH356" s="186" t="str">
        <f t="shared" si="83"/>
        <v>N/A</v>
      </c>
      <c r="BI356" s="6" t="str">
        <f t="shared" si="89"/>
        <v>N/A</v>
      </c>
      <c r="BJ356" t="e">
        <f t="shared" si="84"/>
        <v>#DIV/0!</v>
      </c>
      <c r="BL356" t="str">
        <f>IF(ISBLANK('A2a.  Modified URRT Worksheet 1'!$G$78)=TRUE, "N/A", IF(O356*(1+'A2a.  Modified URRT Worksheet 1'!$G$78)='A2. Rate Change &amp; Enrollment'!P356, "OK", "ERROR"))</f>
        <v>N/A</v>
      </c>
      <c r="BM356" t="str">
        <f>IF(ISBLANK('A2a.  Modified URRT Worksheet 1'!$G$79)=TRUE, "N/A", IF(P356*(1+'A2a.  Modified URRT Worksheet 1'!$G$79)='A2. Rate Change &amp; Enrollment'!Q356, "OK", "ERROR"))</f>
        <v>N/A</v>
      </c>
      <c r="BN356" t="str">
        <f>IF(ISBLANK('A2a.  Modified URRT Worksheet 1'!$G$80)=TRUE, "N/A", IF(Q356*(1+'A2a.  Modified URRT Worksheet 1'!$G$80)='A2. Rate Change &amp; Enrollment'!R356, "OK", "ERROR"))</f>
        <v>N/A</v>
      </c>
      <c r="BO356" t="str">
        <f>IF(ISBLANK('A2a.  Modified URRT Worksheet 1'!$G$81)=TRUE, "N/A", IF(R356*(1+'A2a.  Modified URRT Worksheet 1'!$G$81)='A2. Rate Change &amp; Enrollment'!S356, "OK", "ERROR"))</f>
        <v>N/A</v>
      </c>
      <c r="BP356" t="str">
        <f>IF(ISBLANK('A2a.  Modified URRT Worksheet 1'!$G$82)=TRUE, "N/A", IF(S356*(1+'A2a.  Modified URRT Worksheet 1'!$G$82)='A2. Rate Change &amp; Enrollment'!T356, "OK", "ERROR"))</f>
        <v>N/A</v>
      </c>
      <c r="BQ356" t="str">
        <f>IF(ISBLANK('A2a.  Modified URRT Worksheet 1'!$G$83)=TRUE, "N/A", IF(T356*(1+'A2a.  Modified URRT Worksheet 1'!$G$83)='A2. Rate Change &amp; Enrollment'!U356, "OK", "ERROR"))</f>
        <v>N/A</v>
      </c>
      <c r="BR356" t="str">
        <f>IF(ISBLANK('A2a.  Modified URRT Worksheet 1'!$G$84)=TRUE, "N/A", IF(U356*(1+'A2a.  Modified URRT Worksheet 1'!$G$84)='A2. Rate Change &amp; Enrollment'!V356, "OK", "ERROR"))</f>
        <v>N/A</v>
      </c>
      <c r="BS356" t="str">
        <f>IF(ISBLANK('A2a.  Modified URRT Worksheet 1'!$G$85)=TRUE, "N/A", IF(V356*(1+'A2a.  Modified URRT Worksheet 1'!$G$85)='A2. Rate Change &amp; Enrollment'!W356, "OK", "ERROR"))</f>
        <v>N/A</v>
      </c>
      <c r="BT356" t="str">
        <f>IF(ISBLANK('A2a.  Modified URRT Worksheet 1'!$G$86)=TRUE, "N/A", IF(W356*(1+'A2a.  Modified URRT Worksheet 1'!$G$86)='A2. Rate Change &amp; Enrollment'!X356, "OK", "ERROR"))</f>
        <v>N/A</v>
      </c>
      <c r="BU356" t="str">
        <f>IF(ISBLANK('A2a.  Modified URRT Worksheet 1'!$G$87)=TRUE, "N/A", IF(X356*(1+'A2a.  Modified URRT Worksheet 1'!$G$87)='A2. Rate Change &amp; Enrollment'!Y356, "OK", "ERROR"))</f>
        <v>N/A</v>
      </c>
      <c r="BV356" t="str">
        <f>IF(ISBLANK('A2a.  Modified URRT Worksheet 1'!$G$88)=TRUE, "N/A", IF(Y356*(1+'A2a.  Modified URRT Worksheet 1'!$G$88)='A2. Rate Change &amp; Enrollment'!Z356, "OK", "ERROR"))</f>
        <v>N/A</v>
      </c>
      <c r="BW356" t="str">
        <f t="shared" si="85"/>
        <v>OK</v>
      </c>
      <c r="BY356" s="412">
        <f t="shared" si="86"/>
        <v>0</v>
      </c>
    </row>
    <row r="357" spans="1:77" x14ac:dyDescent="0.35">
      <c r="A357" t="s">
        <v>656</v>
      </c>
      <c r="B357" s="98"/>
      <c r="C357" s="98"/>
      <c r="D357" s="98"/>
      <c r="E357" s="135"/>
      <c r="F357" s="135"/>
      <c r="G357" s="135"/>
      <c r="I357" s="135"/>
      <c r="J357" s="135"/>
      <c r="K357" s="135"/>
      <c r="M357" s="131"/>
      <c r="N357" s="131"/>
      <c r="O357" s="131"/>
      <c r="P357" s="131"/>
      <c r="Q357" s="131"/>
      <c r="R357" s="131"/>
      <c r="S357" s="131"/>
      <c r="T357" s="131"/>
      <c r="U357" s="131"/>
      <c r="V357" s="131"/>
      <c r="W357" s="131"/>
      <c r="X357" s="131"/>
      <c r="Y357" s="131"/>
      <c r="Z357" s="131"/>
      <c r="AB357" s="142" t="e">
        <f t="shared" si="76"/>
        <v>#DIV/0!</v>
      </c>
      <c r="AC357" s="142" t="e">
        <f t="shared" si="77"/>
        <v>#DIV/0!</v>
      </c>
      <c r="AD357" s="6"/>
      <c r="AE357" s="88" t="e">
        <f t="shared" si="78"/>
        <v>#DIV/0!</v>
      </c>
      <c r="AF357" s="142" t="e">
        <f t="shared" si="79"/>
        <v>#DIV/0!</v>
      </c>
      <c r="AH357" s="12" t="e">
        <f t="shared" si="87"/>
        <v>#DIV/0!</v>
      </c>
      <c r="AI357" s="12" t="e">
        <f t="shared" si="88"/>
        <v>#DIV/0!</v>
      </c>
      <c r="AK357" s="409"/>
      <c r="AL357" s="409"/>
      <c r="AM357" s="409"/>
      <c r="AO357" s="177"/>
      <c r="AP357" s="177"/>
      <c r="AQ357" s="177"/>
      <c r="AR357" s="139"/>
      <c r="AS357" s="139"/>
      <c r="AT357" s="139"/>
      <c r="AU357" s="177"/>
      <c r="AV357" s="177"/>
      <c r="AX357" s="411">
        <f t="shared" si="80"/>
        <v>0</v>
      </c>
      <c r="AY357" s="80" t="str">
        <f t="shared" si="81"/>
        <v>OK</v>
      </c>
      <c r="BA357" s="94"/>
      <c r="BB357" s="291"/>
      <c r="BC357" s="94"/>
      <c r="BD357" s="229"/>
      <c r="BE357" s="356"/>
      <c r="BG357" s="6">
        <f t="shared" si="82"/>
        <v>0</v>
      </c>
      <c r="BH357" s="186" t="str">
        <f t="shared" si="83"/>
        <v>N/A</v>
      </c>
      <c r="BI357" s="6" t="str">
        <f t="shared" si="89"/>
        <v>N/A</v>
      </c>
      <c r="BJ357" t="e">
        <f t="shared" si="84"/>
        <v>#DIV/0!</v>
      </c>
      <c r="BL357" t="str">
        <f>IF(ISBLANK('A2a.  Modified URRT Worksheet 1'!$G$78)=TRUE, "N/A", IF(O357*(1+'A2a.  Modified URRT Worksheet 1'!$G$78)='A2. Rate Change &amp; Enrollment'!P357, "OK", "ERROR"))</f>
        <v>N/A</v>
      </c>
      <c r="BM357" t="str">
        <f>IF(ISBLANK('A2a.  Modified URRT Worksheet 1'!$G$79)=TRUE, "N/A", IF(P357*(1+'A2a.  Modified URRT Worksheet 1'!$G$79)='A2. Rate Change &amp; Enrollment'!Q357, "OK", "ERROR"))</f>
        <v>N/A</v>
      </c>
      <c r="BN357" t="str">
        <f>IF(ISBLANK('A2a.  Modified URRT Worksheet 1'!$G$80)=TRUE, "N/A", IF(Q357*(1+'A2a.  Modified URRT Worksheet 1'!$G$80)='A2. Rate Change &amp; Enrollment'!R357, "OK", "ERROR"))</f>
        <v>N/A</v>
      </c>
      <c r="BO357" t="str">
        <f>IF(ISBLANK('A2a.  Modified URRT Worksheet 1'!$G$81)=TRUE, "N/A", IF(R357*(1+'A2a.  Modified URRT Worksheet 1'!$G$81)='A2. Rate Change &amp; Enrollment'!S357, "OK", "ERROR"))</f>
        <v>N/A</v>
      </c>
      <c r="BP357" t="str">
        <f>IF(ISBLANK('A2a.  Modified URRT Worksheet 1'!$G$82)=TRUE, "N/A", IF(S357*(1+'A2a.  Modified URRT Worksheet 1'!$G$82)='A2. Rate Change &amp; Enrollment'!T357, "OK", "ERROR"))</f>
        <v>N/A</v>
      </c>
      <c r="BQ357" t="str">
        <f>IF(ISBLANK('A2a.  Modified URRT Worksheet 1'!$G$83)=TRUE, "N/A", IF(T357*(1+'A2a.  Modified URRT Worksheet 1'!$G$83)='A2. Rate Change &amp; Enrollment'!U357, "OK", "ERROR"))</f>
        <v>N/A</v>
      </c>
      <c r="BR357" t="str">
        <f>IF(ISBLANK('A2a.  Modified URRT Worksheet 1'!$G$84)=TRUE, "N/A", IF(U357*(1+'A2a.  Modified URRT Worksheet 1'!$G$84)='A2. Rate Change &amp; Enrollment'!V357, "OK", "ERROR"))</f>
        <v>N/A</v>
      </c>
      <c r="BS357" t="str">
        <f>IF(ISBLANK('A2a.  Modified URRT Worksheet 1'!$G$85)=TRUE, "N/A", IF(V357*(1+'A2a.  Modified URRT Worksheet 1'!$G$85)='A2. Rate Change &amp; Enrollment'!W357, "OK", "ERROR"))</f>
        <v>N/A</v>
      </c>
      <c r="BT357" t="str">
        <f>IF(ISBLANK('A2a.  Modified URRT Worksheet 1'!$G$86)=TRUE, "N/A", IF(W357*(1+'A2a.  Modified URRT Worksheet 1'!$G$86)='A2. Rate Change &amp; Enrollment'!X357, "OK", "ERROR"))</f>
        <v>N/A</v>
      </c>
      <c r="BU357" t="str">
        <f>IF(ISBLANK('A2a.  Modified URRT Worksheet 1'!$G$87)=TRUE, "N/A", IF(X357*(1+'A2a.  Modified URRT Worksheet 1'!$G$87)='A2. Rate Change &amp; Enrollment'!Y357, "OK", "ERROR"))</f>
        <v>N/A</v>
      </c>
      <c r="BV357" t="str">
        <f>IF(ISBLANK('A2a.  Modified URRT Worksheet 1'!$G$88)=TRUE, "N/A", IF(Y357*(1+'A2a.  Modified URRT Worksheet 1'!$G$88)='A2. Rate Change &amp; Enrollment'!Z357, "OK", "ERROR"))</f>
        <v>N/A</v>
      </c>
      <c r="BW357" t="str">
        <f t="shared" si="85"/>
        <v>OK</v>
      </c>
      <c r="BY357" s="412">
        <f t="shared" si="86"/>
        <v>0</v>
      </c>
    </row>
    <row r="358" spans="1:77" x14ac:dyDescent="0.35">
      <c r="A358" t="s">
        <v>657</v>
      </c>
      <c r="B358" s="98"/>
      <c r="C358" s="98"/>
      <c r="D358" s="98"/>
      <c r="E358" s="135"/>
      <c r="F358" s="135"/>
      <c r="G358" s="135"/>
      <c r="I358" s="135"/>
      <c r="J358" s="135"/>
      <c r="K358" s="135"/>
      <c r="M358" s="131"/>
      <c r="N358" s="131"/>
      <c r="O358" s="131"/>
      <c r="P358" s="131"/>
      <c r="Q358" s="131"/>
      <c r="R358" s="131"/>
      <c r="S358" s="131"/>
      <c r="T358" s="131"/>
      <c r="U358" s="131"/>
      <c r="V358" s="131"/>
      <c r="W358" s="131"/>
      <c r="X358" s="131"/>
      <c r="Y358" s="131"/>
      <c r="Z358" s="131"/>
      <c r="AB358" s="142" t="e">
        <f t="shared" si="76"/>
        <v>#DIV/0!</v>
      </c>
      <c r="AC358" s="142" t="e">
        <f t="shared" si="77"/>
        <v>#DIV/0!</v>
      </c>
      <c r="AD358" s="6"/>
      <c r="AE358" s="88" t="e">
        <f t="shared" si="78"/>
        <v>#DIV/0!</v>
      </c>
      <c r="AF358" s="142" t="e">
        <f t="shared" si="79"/>
        <v>#DIV/0!</v>
      </c>
      <c r="AH358" s="12" t="e">
        <f t="shared" si="87"/>
        <v>#DIV/0!</v>
      </c>
      <c r="AI358" s="12" t="e">
        <f t="shared" si="88"/>
        <v>#DIV/0!</v>
      </c>
      <c r="AK358" s="409"/>
      <c r="AL358" s="409"/>
      <c r="AM358" s="409"/>
      <c r="AO358" s="177"/>
      <c r="AP358" s="177"/>
      <c r="AQ358" s="177"/>
      <c r="AR358" s="139"/>
      <c r="AS358" s="139"/>
      <c r="AT358" s="139"/>
      <c r="AU358" s="177"/>
      <c r="AV358" s="177"/>
      <c r="AX358" s="411">
        <f t="shared" si="80"/>
        <v>0</v>
      </c>
      <c r="AY358" s="80" t="str">
        <f t="shared" si="81"/>
        <v>OK</v>
      </c>
      <c r="BA358" s="94"/>
      <c r="BB358" s="291"/>
      <c r="BC358" s="94"/>
      <c r="BD358" s="229"/>
      <c r="BE358" s="356"/>
      <c r="BG358" s="6">
        <f t="shared" si="82"/>
        <v>0</v>
      </c>
      <c r="BH358" s="186" t="str">
        <f t="shared" si="83"/>
        <v>N/A</v>
      </c>
      <c r="BI358" s="6" t="str">
        <f t="shared" si="89"/>
        <v>N/A</v>
      </c>
      <c r="BJ358" t="e">
        <f t="shared" si="84"/>
        <v>#DIV/0!</v>
      </c>
      <c r="BL358" t="str">
        <f>IF(ISBLANK('A2a.  Modified URRT Worksheet 1'!$G$78)=TRUE, "N/A", IF(O358*(1+'A2a.  Modified URRT Worksheet 1'!$G$78)='A2. Rate Change &amp; Enrollment'!P358, "OK", "ERROR"))</f>
        <v>N/A</v>
      </c>
      <c r="BM358" t="str">
        <f>IF(ISBLANK('A2a.  Modified URRT Worksheet 1'!$G$79)=TRUE, "N/A", IF(P358*(1+'A2a.  Modified URRT Worksheet 1'!$G$79)='A2. Rate Change &amp; Enrollment'!Q358, "OK", "ERROR"))</f>
        <v>N/A</v>
      </c>
      <c r="BN358" t="str">
        <f>IF(ISBLANK('A2a.  Modified URRT Worksheet 1'!$G$80)=TRUE, "N/A", IF(Q358*(1+'A2a.  Modified URRT Worksheet 1'!$G$80)='A2. Rate Change &amp; Enrollment'!R358, "OK", "ERROR"))</f>
        <v>N/A</v>
      </c>
      <c r="BO358" t="str">
        <f>IF(ISBLANK('A2a.  Modified URRT Worksheet 1'!$G$81)=TRUE, "N/A", IF(R358*(1+'A2a.  Modified URRT Worksheet 1'!$G$81)='A2. Rate Change &amp; Enrollment'!S358, "OK", "ERROR"))</f>
        <v>N/A</v>
      </c>
      <c r="BP358" t="str">
        <f>IF(ISBLANK('A2a.  Modified URRT Worksheet 1'!$G$82)=TRUE, "N/A", IF(S358*(1+'A2a.  Modified URRT Worksheet 1'!$G$82)='A2. Rate Change &amp; Enrollment'!T358, "OK", "ERROR"))</f>
        <v>N/A</v>
      </c>
      <c r="BQ358" t="str">
        <f>IF(ISBLANK('A2a.  Modified URRT Worksheet 1'!$G$83)=TRUE, "N/A", IF(T358*(1+'A2a.  Modified URRT Worksheet 1'!$G$83)='A2. Rate Change &amp; Enrollment'!U358, "OK", "ERROR"))</f>
        <v>N/A</v>
      </c>
      <c r="BR358" t="str">
        <f>IF(ISBLANK('A2a.  Modified URRT Worksheet 1'!$G$84)=TRUE, "N/A", IF(U358*(1+'A2a.  Modified URRT Worksheet 1'!$G$84)='A2. Rate Change &amp; Enrollment'!V358, "OK", "ERROR"))</f>
        <v>N/A</v>
      </c>
      <c r="BS358" t="str">
        <f>IF(ISBLANK('A2a.  Modified URRT Worksheet 1'!$G$85)=TRUE, "N/A", IF(V358*(1+'A2a.  Modified URRT Worksheet 1'!$G$85)='A2. Rate Change &amp; Enrollment'!W358, "OK", "ERROR"))</f>
        <v>N/A</v>
      </c>
      <c r="BT358" t="str">
        <f>IF(ISBLANK('A2a.  Modified URRT Worksheet 1'!$G$86)=TRUE, "N/A", IF(W358*(1+'A2a.  Modified URRT Worksheet 1'!$G$86)='A2. Rate Change &amp; Enrollment'!X358, "OK", "ERROR"))</f>
        <v>N/A</v>
      </c>
      <c r="BU358" t="str">
        <f>IF(ISBLANK('A2a.  Modified URRT Worksheet 1'!$G$87)=TRUE, "N/A", IF(X358*(1+'A2a.  Modified URRT Worksheet 1'!$G$87)='A2. Rate Change &amp; Enrollment'!Y358, "OK", "ERROR"))</f>
        <v>N/A</v>
      </c>
      <c r="BV358" t="str">
        <f>IF(ISBLANK('A2a.  Modified URRT Worksheet 1'!$G$88)=TRUE, "N/A", IF(Y358*(1+'A2a.  Modified URRT Worksheet 1'!$G$88)='A2. Rate Change &amp; Enrollment'!Z358, "OK", "ERROR"))</f>
        <v>N/A</v>
      </c>
      <c r="BW358" t="str">
        <f t="shared" si="85"/>
        <v>OK</v>
      </c>
      <c r="BY358" s="412">
        <f t="shared" si="86"/>
        <v>0</v>
      </c>
    </row>
    <row r="359" spans="1:77" x14ac:dyDescent="0.35">
      <c r="A359" t="s">
        <v>658</v>
      </c>
      <c r="B359" s="98"/>
      <c r="C359" s="98"/>
      <c r="D359" s="98"/>
      <c r="E359" s="135"/>
      <c r="F359" s="135"/>
      <c r="G359" s="135"/>
      <c r="I359" s="135"/>
      <c r="J359" s="135"/>
      <c r="K359" s="135"/>
      <c r="M359" s="131"/>
      <c r="N359" s="131"/>
      <c r="O359" s="131"/>
      <c r="P359" s="131"/>
      <c r="Q359" s="131"/>
      <c r="R359" s="131"/>
      <c r="S359" s="131"/>
      <c r="T359" s="131"/>
      <c r="U359" s="131"/>
      <c r="V359" s="131"/>
      <c r="W359" s="131"/>
      <c r="X359" s="131"/>
      <c r="Y359" s="131"/>
      <c r="Z359" s="131"/>
      <c r="AB359" s="142" t="e">
        <f t="shared" si="76"/>
        <v>#DIV/0!</v>
      </c>
      <c r="AC359" s="142" t="e">
        <f t="shared" si="77"/>
        <v>#DIV/0!</v>
      </c>
      <c r="AD359" s="6"/>
      <c r="AE359" s="88" t="e">
        <f t="shared" si="78"/>
        <v>#DIV/0!</v>
      </c>
      <c r="AF359" s="142" t="e">
        <f t="shared" si="79"/>
        <v>#DIV/0!</v>
      </c>
      <c r="AH359" s="12" t="e">
        <f t="shared" si="87"/>
        <v>#DIV/0!</v>
      </c>
      <c r="AI359" s="12" t="e">
        <f t="shared" si="88"/>
        <v>#DIV/0!</v>
      </c>
      <c r="AK359" s="409"/>
      <c r="AL359" s="409"/>
      <c r="AM359" s="409"/>
      <c r="AO359" s="177"/>
      <c r="AP359" s="177"/>
      <c r="AQ359" s="177"/>
      <c r="AR359" s="139"/>
      <c r="AS359" s="139"/>
      <c r="AT359" s="139"/>
      <c r="AU359" s="177"/>
      <c r="AV359" s="177"/>
      <c r="AX359" s="411">
        <f t="shared" si="80"/>
        <v>0</v>
      </c>
      <c r="AY359" s="80" t="str">
        <f t="shared" si="81"/>
        <v>OK</v>
      </c>
      <c r="BA359" s="94"/>
      <c r="BB359" s="291"/>
      <c r="BC359" s="94"/>
      <c r="BD359" s="229"/>
      <c r="BE359" s="356"/>
      <c r="BG359" s="6">
        <f t="shared" si="82"/>
        <v>0</v>
      </c>
      <c r="BH359" s="186" t="str">
        <f t="shared" si="83"/>
        <v>N/A</v>
      </c>
      <c r="BI359" s="6" t="str">
        <f t="shared" si="89"/>
        <v>N/A</v>
      </c>
      <c r="BJ359" t="e">
        <f t="shared" si="84"/>
        <v>#DIV/0!</v>
      </c>
      <c r="BL359" t="str">
        <f>IF(ISBLANK('A2a.  Modified URRT Worksheet 1'!$G$78)=TRUE, "N/A", IF(O359*(1+'A2a.  Modified URRT Worksheet 1'!$G$78)='A2. Rate Change &amp; Enrollment'!P359, "OK", "ERROR"))</f>
        <v>N/A</v>
      </c>
      <c r="BM359" t="str">
        <f>IF(ISBLANK('A2a.  Modified URRT Worksheet 1'!$G$79)=TRUE, "N/A", IF(P359*(1+'A2a.  Modified URRT Worksheet 1'!$G$79)='A2. Rate Change &amp; Enrollment'!Q359, "OK", "ERROR"))</f>
        <v>N/A</v>
      </c>
      <c r="BN359" t="str">
        <f>IF(ISBLANK('A2a.  Modified URRT Worksheet 1'!$G$80)=TRUE, "N/A", IF(Q359*(1+'A2a.  Modified URRT Worksheet 1'!$G$80)='A2. Rate Change &amp; Enrollment'!R359, "OK", "ERROR"))</f>
        <v>N/A</v>
      </c>
      <c r="BO359" t="str">
        <f>IF(ISBLANK('A2a.  Modified URRT Worksheet 1'!$G$81)=TRUE, "N/A", IF(R359*(1+'A2a.  Modified URRT Worksheet 1'!$G$81)='A2. Rate Change &amp; Enrollment'!S359, "OK", "ERROR"))</f>
        <v>N/A</v>
      </c>
      <c r="BP359" t="str">
        <f>IF(ISBLANK('A2a.  Modified URRT Worksheet 1'!$G$82)=TRUE, "N/A", IF(S359*(1+'A2a.  Modified URRT Worksheet 1'!$G$82)='A2. Rate Change &amp; Enrollment'!T359, "OK", "ERROR"))</f>
        <v>N/A</v>
      </c>
      <c r="BQ359" t="str">
        <f>IF(ISBLANK('A2a.  Modified URRT Worksheet 1'!$G$83)=TRUE, "N/A", IF(T359*(1+'A2a.  Modified URRT Worksheet 1'!$G$83)='A2. Rate Change &amp; Enrollment'!U359, "OK", "ERROR"))</f>
        <v>N/A</v>
      </c>
      <c r="BR359" t="str">
        <f>IF(ISBLANK('A2a.  Modified URRT Worksheet 1'!$G$84)=TRUE, "N/A", IF(U359*(1+'A2a.  Modified URRT Worksheet 1'!$G$84)='A2. Rate Change &amp; Enrollment'!V359, "OK", "ERROR"))</f>
        <v>N/A</v>
      </c>
      <c r="BS359" t="str">
        <f>IF(ISBLANK('A2a.  Modified URRT Worksheet 1'!$G$85)=TRUE, "N/A", IF(V359*(1+'A2a.  Modified URRT Worksheet 1'!$G$85)='A2. Rate Change &amp; Enrollment'!W359, "OK", "ERROR"))</f>
        <v>N/A</v>
      </c>
      <c r="BT359" t="str">
        <f>IF(ISBLANK('A2a.  Modified URRT Worksheet 1'!$G$86)=TRUE, "N/A", IF(W359*(1+'A2a.  Modified URRT Worksheet 1'!$G$86)='A2. Rate Change &amp; Enrollment'!X359, "OK", "ERROR"))</f>
        <v>N/A</v>
      </c>
      <c r="BU359" t="str">
        <f>IF(ISBLANK('A2a.  Modified URRT Worksheet 1'!$G$87)=TRUE, "N/A", IF(X359*(1+'A2a.  Modified URRT Worksheet 1'!$G$87)='A2. Rate Change &amp; Enrollment'!Y359, "OK", "ERROR"))</f>
        <v>N/A</v>
      </c>
      <c r="BV359" t="str">
        <f>IF(ISBLANK('A2a.  Modified URRT Worksheet 1'!$G$88)=TRUE, "N/A", IF(Y359*(1+'A2a.  Modified URRT Worksheet 1'!$G$88)='A2. Rate Change &amp; Enrollment'!Z359, "OK", "ERROR"))</f>
        <v>N/A</v>
      </c>
      <c r="BW359" t="str">
        <f t="shared" si="85"/>
        <v>OK</v>
      </c>
      <c r="BY359" s="412">
        <f t="shared" si="86"/>
        <v>0</v>
      </c>
    </row>
    <row r="360" spans="1:77" x14ac:dyDescent="0.35">
      <c r="A360" t="s">
        <v>659</v>
      </c>
      <c r="B360" s="98"/>
      <c r="C360" s="98"/>
      <c r="D360" s="98"/>
      <c r="E360" s="135"/>
      <c r="F360" s="135"/>
      <c r="G360" s="135"/>
      <c r="I360" s="135"/>
      <c r="J360" s="135"/>
      <c r="K360" s="135"/>
      <c r="M360" s="131"/>
      <c r="N360" s="131"/>
      <c r="O360" s="131"/>
      <c r="P360" s="131"/>
      <c r="Q360" s="131"/>
      <c r="R360" s="131"/>
      <c r="S360" s="131"/>
      <c r="T360" s="131"/>
      <c r="U360" s="131"/>
      <c r="V360" s="131"/>
      <c r="W360" s="131"/>
      <c r="X360" s="131"/>
      <c r="Y360" s="131"/>
      <c r="Z360" s="131"/>
      <c r="AB360" s="142" t="e">
        <f t="shared" si="76"/>
        <v>#DIV/0!</v>
      </c>
      <c r="AC360" s="142" t="e">
        <f t="shared" si="77"/>
        <v>#DIV/0!</v>
      </c>
      <c r="AD360" s="6"/>
      <c r="AE360" s="88" t="e">
        <f t="shared" si="78"/>
        <v>#DIV/0!</v>
      </c>
      <c r="AF360" s="142" t="e">
        <f t="shared" si="79"/>
        <v>#DIV/0!</v>
      </c>
      <c r="AH360" s="12" t="e">
        <f t="shared" si="87"/>
        <v>#DIV/0!</v>
      </c>
      <c r="AI360" s="12" t="e">
        <f t="shared" si="88"/>
        <v>#DIV/0!</v>
      </c>
      <c r="AK360" s="409"/>
      <c r="AL360" s="409"/>
      <c r="AM360" s="409"/>
      <c r="AO360" s="177"/>
      <c r="AP360" s="177"/>
      <c r="AQ360" s="177"/>
      <c r="AR360" s="139"/>
      <c r="AS360" s="139"/>
      <c r="AT360" s="139"/>
      <c r="AU360" s="177"/>
      <c r="AV360" s="177"/>
      <c r="AX360" s="411">
        <f t="shared" si="80"/>
        <v>0</v>
      </c>
      <c r="AY360" s="80" t="str">
        <f t="shared" si="81"/>
        <v>OK</v>
      </c>
      <c r="BA360" s="94"/>
      <c r="BB360" s="291"/>
      <c r="BC360" s="94"/>
      <c r="BD360" s="229"/>
      <c r="BE360" s="356"/>
      <c r="BG360" s="6">
        <f t="shared" si="82"/>
        <v>0</v>
      </c>
      <c r="BH360" s="186" t="str">
        <f t="shared" si="83"/>
        <v>N/A</v>
      </c>
      <c r="BI360" s="6" t="str">
        <f t="shared" si="89"/>
        <v>N/A</v>
      </c>
      <c r="BJ360" t="e">
        <f t="shared" si="84"/>
        <v>#DIV/0!</v>
      </c>
      <c r="BL360" t="str">
        <f>IF(ISBLANK('A2a.  Modified URRT Worksheet 1'!$G$78)=TRUE, "N/A", IF(O360*(1+'A2a.  Modified URRT Worksheet 1'!$G$78)='A2. Rate Change &amp; Enrollment'!P360, "OK", "ERROR"))</f>
        <v>N/A</v>
      </c>
      <c r="BM360" t="str">
        <f>IF(ISBLANK('A2a.  Modified URRT Worksheet 1'!$G$79)=TRUE, "N/A", IF(P360*(1+'A2a.  Modified URRT Worksheet 1'!$G$79)='A2. Rate Change &amp; Enrollment'!Q360, "OK", "ERROR"))</f>
        <v>N/A</v>
      </c>
      <c r="BN360" t="str">
        <f>IF(ISBLANK('A2a.  Modified URRT Worksheet 1'!$G$80)=TRUE, "N/A", IF(Q360*(1+'A2a.  Modified URRT Worksheet 1'!$G$80)='A2. Rate Change &amp; Enrollment'!R360, "OK", "ERROR"))</f>
        <v>N/A</v>
      </c>
      <c r="BO360" t="str">
        <f>IF(ISBLANK('A2a.  Modified URRT Worksheet 1'!$G$81)=TRUE, "N/A", IF(R360*(1+'A2a.  Modified URRT Worksheet 1'!$G$81)='A2. Rate Change &amp; Enrollment'!S360, "OK", "ERROR"))</f>
        <v>N/A</v>
      </c>
      <c r="BP360" t="str">
        <f>IF(ISBLANK('A2a.  Modified URRT Worksheet 1'!$G$82)=TRUE, "N/A", IF(S360*(1+'A2a.  Modified URRT Worksheet 1'!$G$82)='A2. Rate Change &amp; Enrollment'!T360, "OK", "ERROR"))</f>
        <v>N/A</v>
      </c>
      <c r="BQ360" t="str">
        <f>IF(ISBLANK('A2a.  Modified URRT Worksheet 1'!$G$83)=TRUE, "N/A", IF(T360*(1+'A2a.  Modified URRT Worksheet 1'!$G$83)='A2. Rate Change &amp; Enrollment'!U360, "OK", "ERROR"))</f>
        <v>N/A</v>
      </c>
      <c r="BR360" t="str">
        <f>IF(ISBLANK('A2a.  Modified URRT Worksheet 1'!$G$84)=TRUE, "N/A", IF(U360*(1+'A2a.  Modified URRT Worksheet 1'!$G$84)='A2. Rate Change &amp; Enrollment'!V360, "OK", "ERROR"))</f>
        <v>N/A</v>
      </c>
      <c r="BS360" t="str">
        <f>IF(ISBLANK('A2a.  Modified URRT Worksheet 1'!$G$85)=TRUE, "N/A", IF(V360*(1+'A2a.  Modified URRT Worksheet 1'!$G$85)='A2. Rate Change &amp; Enrollment'!W360, "OK", "ERROR"))</f>
        <v>N/A</v>
      </c>
      <c r="BT360" t="str">
        <f>IF(ISBLANK('A2a.  Modified URRT Worksheet 1'!$G$86)=TRUE, "N/A", IF(W360*(1+'A2a.  Modified URRT Worksheet 1'!$G$86)='A2. Rate Change &amp; Enrollment'!X360, "OK", "ERROR"))</f>
        <v>N/A</v>
      </c>
      <c r="BU360" t="str">
        <f>IF(ISBLANK('A2a.  Modified URRT Worksheet 1'!$G$87)=TRUE, "N/A", IF(X360*(1+'A2a.  Modified URRT Worksheet 1'!$G$87)='A2. Rate Change &amp; Enrollment'!Y360, "OK", "ERROR"))</f>
        <v>N/A</v>
      </c>
      <c r="BV360" t="str">
        <f>IF(ISBLANK('A2a.  Modified URRT Worksheet 1'!$G$88)=TRUE, "N/A", IF(Y360*(1+'A2a.  Modified URRT Worksheet 1'!$G$88)='A2. Rate Change &amp; Enrollment'!Z360, "OK", "ERROR"))</f>
        <v>N/A</v>
      </c>
      <c r="BW360" t="str">
        <f t="shared" si="85"/>
        <v>OK</v>
      </c>
      <c r="BY360" s="412">
        <f t="shared" si="86"/>
        <v>0</v>
      </c>
    </row>
    <row r="361" spans="1:77" x14ac:dyDescent="0.35">
      <c r="A361" t="s">
        <v>660</v>
      </c>
      <c r="B361" s="98"/>
      <c r="C361" s="98"/>
      <c r="D361" s="98"/>
      <c r="E361" s="135"/>
      <c r="F361" s="135"/>
      <c r="G361" s="135"/>
      <c r="I361" s="135"/>
      <c r="J361" s="135"/>
      <c r="K361" s="135"/>
      <c r="M361" s="131"/>
      <c r="N361" s="131"/>
      <c r="O361" s="131"/>
      <c r="P361" s="131"/>
      <c r="Q361" s="131"/>
      <c r="R361" s="131"/>
      <c r="S361" s="131"/>
      <c r="T361" s="131"/>
      <c r="U361" s="131"/>
      <c r="V361" s="131"/>
      <c r="W361" s="131"/>
      <c r="X361" s="131"/>
      <c r="Y361" s="131"/>
      <c r="Z361" s="131"/>
      <c r="AB361" s="142" t="e">
        <f t="shared" si="76"/>
        <v>#DIV/0!</v>
      </c>
      <c r="AC361" s="142" t="e">
        <f t="shared" si="77"/>
        <v>#DIV/0!</v>
      </c>
      <c r="AD361" s="6"/>
      <c r="AE361" s="88" t="e">
        <f t="shared" si="78"/>
        <v>#DIV/0!</v>
      </c>
      <c r="AF361" s="142" t="e">
        <f t="shared" si="79"/>
        <v>#DIV/0!</v>
      </c>
      <c r="AH361" s="12" t="e">
        <f t="shared" si="87"/>
        <v>#DIV/0!</v>
      </c>
      <c r="AI361" s="12" t="e">
        <f t="shared" si="88"/>
        <v>#DIV/0!</v>
      </c>
      <c r="AK361" s="409"/>
      <c r="AL361" s="409"/>
      <c r="AM361" s="409"/>
      <c r="AO361" s="177"/>
      <c r="AP361" s="177"/>
      <c r="AQ361" s="177"/>
      <c r="AR361" s="139"/>
      <c r="AS361" s="139"/>
      <c r="AT361" s="139"/>
      <c r="AU361" s="177"/>
      <c r="AV361" s="177"/>
      <c r="AX361" s="411">
        <f t="shared" si="80"/>
        <v>0</v>
      </c>
      <c r="AY361" s="80" t="str">
        <f t="shared" si="81"/>
        <v>OK</v>
      </c>
      <c r="BA361" s="94"/>
      <c r="BB361" s="291"/>
      <c r="BC361" s="94"/>
      <c r="BD361" s="229"/>
      <c r="BE361" s="356"/>
      <c r="BG361" s="6">
        <f t="shared" si="82"/>
        <v>0</v>
      </c>
      <c r="BH361" s="186" t="str">
        <f t="shared" si="83"/>
        <v>N/A</v>
      </c>
      <c r="BI361" s="6" t="str">
        <f t="shared" si="89"/>
        <v>N/A</v>
      </c>
      <c r="BJ361" t="e">
        <f t="shared" si="84"/>
        <v>#DIV/0!</v>
      </c>
      <c r="BL361" t="str">
        <f>IF(ISBLANK('A2a.  Modified URRT Worksheet 1'!$G$78)=TRUE, "N/A", IF(O361*(1+'A2a.  Modified URRT Worksheet 1'!$G$78)='A2. Rate Change &amp; Enrollment'!P361, "OK", "ERROR"))</f>
        <v>N/A</v>
      </c>
      <c r="BM361" t="str">
        <f>IF(ISBLANK('A2a.  Modified URRT Worksheet 1'!$G$79)=TRUE, "N/A", IF(P361*(1+'A2a.  Modified URRT Worksheet 1'!$G$79)='A2. Rate Change &amp; Enrollment'!Q361, "OK", "ERROR"))</f>
        <v>N/A</v>
      </c>
      <c r="BN361" t="str">
        <f>IF(ISBLANK('A2a.  Modified URRT Worksheet 1'!$G$80)=TRUE, "N/A", IF(Q361*(1+'A2a.  Modified URRT Worksheet 1'!$G$80)='A2. Rate Change &amp; Enrollment'!R361, "OK", "ERROR"))</f>
        <v>N/A</v>
      </c>
      <c r="BO361" t="str">
        <f>IF(ISBLANK('A2a.  Modified URRT Worksheet 1'!$G$81)=TRUE, "N/A", IF(R361*(1+'A2a.  Modified URRT Worksheet 1'!$G$81)='A2. Rate Change &amp; Enrollment'!S361, "OK", "ERROR"))</f>
        <v>N/A</v>
      </c>
      <c r="BP361" t="str">
        <f>IF(ISBLANK('A2a.  Modified URRT Worksheet 1'!$G$82)=TRUE, "N/A", IF(S361*(1+'A2a.  Modified URRT Worksheet 1'!$G$82)='A2. Rate Change &amp; Enrollment'!T361, "OK", "ERROR"))</f>
        <v>N/A</v>
      </c>
      <c r="BQ361" t="str">
        <f>IF(ISBLANK('A2a.  Modified URRT Worksheet 1'!$G$83)=TRUE, "N/A", IF(T361*(1+'A2a.  Modified URRT Worksheet 1'!$G$83)='A2. Rate Change &amp; Enrollment'!U361, "OK", "ERROR"))</f>
        <v>N/A</v>
      </c>
      <c r="BR361" t="str">
        <f>IF(ISBLANK('A2a.  Modified URRT Worksheet 1'!$G$84)=TRUE, "N/A", IF(U361*(1+'A2a.  Modified URRT Worksheet 1'!$G$84)='A2. Rate Change &amp; Enrollment'!V361, "OK", "ERROR"))</f>
        <v>N/A</v>
      </c>
      <c r="BS361" t="str">
        <f>IF(ISBLANK('A2a.  Modified URRT Worksheet 1'!$G$85)=TRUE, "N/A", IF(V361*(1+'A2a.  Modified URRT Worksheet 1'!$G$85)='A2. Rate Change &amp; Enrollment'!W361, "OK", "ERROR"))</f>
        <v>N/A</v>
      </c>
      <c r="BT361" t="str">
        <f>IF(ISBLANK('A2a.  Modified URRT Worksheet 1'!$G$86)=TRUE, "N/A", IF(W361*(1+'A2a.  Modified URRT Worksheet 1'!$G$86)='A2. Rate Change &amp; Enrollment'!X361, "OK", "ERROR"))</f>
        <v>N/A</v>
      </c>
      <c r="BU361" t="str">
        <f>IF(ISBLANK('A2a.  Modified URRT Worksheet 1'!$G$87)=TRUE, "N/A", IF(X361*(1+'A2a.  Modified URRT Worksheet 1'!$G$87)='A2. Rate Change &amp; Enrollment'!Y361, "OK", "ERROR"))</f>
        <v>N/A</v>
      </c>
      <c r="BV361" t="str">
        <f>IF(ISBLANK('A2a.  Modified URRT Worksheet 1'!$G$88)=TRUE, "N/A", IF(Y361*(1+'A2a.  Modified URRT Worksheet 1'!$G$88)='A2. Rate Change &amp; Enrollment'!Z361, "OK", "ERROR"))</f>
        <v>N/A</v>
      </c>
      <c r="BW361" t="str">
        <f t="shared" si="85"/>
        <v>OK</v>
      </c>
      <c r="BY361" s="412">
        <f t="shared" si="86"/>
        <v>0</v>
      </c>
    </row>
    <row r="362" spans="1:77" x14ac:dyDescent="0.35">
      <c r="A362" t="s">
        <v>661</v>
      </c>
      <c r="B362" s="98"/>
      <c r="C362" s="98"/>
      <c r="D362" s="98"/>
      <c r="E362" s="135"/>
      <c r="F362" s="135"/>
      <c r="G362" s="135"/>
      <c r="I362" s="135"/>
      <c r="J362" s="135"/>
      <c r="K362" s="135"/>
      <c r="M362" s="131"/>
      <c r="N362" s="131"/>
      <c r="O362" s="131"/>
      <c r="P362" s="131"/>
      <c r="Q362" s="131"/>
      <c r="R362" s="131"/>
      <c r="S362" s="131"/>
      <c r="T362" s="131"/>
      <c r="U362" s="131"/>
      <c r="V362" s="131"/>
      <c r="W362" s="131"/>
      <c r="X362" s="131"/>
      <c r="Y362" s="131"/>
      <c r="Z362" s="131"/>
      <c r="AB362" s="142" t="e">
        <f t="shared" si="76"/>
        <v>#DIV/0!</v>
      </c>
      <c r="AC362" s="142" t="e">
        <f t="shared" si="77"/>
        <v>#DIV/0!</v>
      </c>
      <c r="AD362" s="6"/>
      <c r="AE362" s="88" t="e">
        <f t="shared" si="78"/>
        <v>#DIV/0!</v>
      </c>
      <c r="AF362" s="142" t="e">
        <f t="shared" si="79"/>
        <v>#DIV/0!</v>
      </c>
      <c r="AH362" s="12" t="e">
        <f t="shared" si="87"/>
        <v>#DIV/0!</v>
      </c>
      <c r="AI362" s="12" t="e">
        <f t="shared" si="88"/>
        <v>#DIV/0!</v>
      </c>
      <c r="AK362" s="409"/>
      <c r="AL362" s="409"/>
      <c r="AM362" s="409"/>
      <c r="AO362" s="177"/>
      <c r="AP362" s="177"/>
      <c r="AQ362" s="177"/>
      <c r="AR362" s="139"/>
      <c r="AS362" s="139"/>
      <c r="AT362" s="139"/>
      <c r="AU362" s="177"/>
      <c r="AV362" s="177"/>
      <c r="AX362" s="411">
        <f t="shared" si="80"/>
        <v>0</v>
      </c>
      <c r="AY362" s="80" t="str">
        <f t="shared" si="81"/>
        <v>OK</v>
      </c>
      <c r="BA362" s="94"/>
      <c r="BB362" s="291"/>
      <c r="BC362" s="94"/>
      <c r="BD362" s="229"/>
      <c r="BE362" s="356"/>
      <c r="BG362" s="6">
        <f t="shared" si="82"/>
        <v>0</v>
      </c>
      <c r="BH362" s="186" t="str">
        <f t="shared" si="83"/>
        <v>N/A</v>
      </c>
      <c r="BI362" s="6" t="str">
        <f t="shared" si="89"/>
        <v>N/A</v>
      </c>
      <c r="BJ362" t="e">
        <f t="shared" si="84"/>
        <v>#DIV/0!</v>
      </c>
      <c r="BL362" t="str">
        <f>IF(ISBLANK('A2a.  Modified URRT Worksheet 1'!$G$78)=TRUE, "N/A", IF(O362*(1+'A2a.  Modified URRT Worksheet 1'!$G$78)='A2. Rate Change &amp; Enrollment'!P362, "OK", "ERROR"))</f>
        <v>N/A</v>
      </c>
      <c r="BM362" t="str">
        <f>IF(ISBLANK('A2a.  Modified URRT Worksheet 1'!$G$79)=TRUE, "N/A", IF(P362*(1+'A2a.  Modified URRT Worksheet 1'!$G$79)='A2. Rate Change &amp; Enrollment'!Q362, "OK", "ERROR"))</f>
        <v>N/A</v>
      </c>
      <c r="BN362" t="str">
        <f>IF(ISBLANK('A2a.  Modified URRT Worksheet 1'!$G$80)=TRUE, "N/A", IF(Q362*(1+'A2a.  Modified URRT Worksheet 1'!$G$80)='A2. Rate Change &amp; Enrollment'!R362, "OK", "ERROR"))</f>
        <v>N/A</v>
      </c>
      <c r="BO362" t="str">
        <f>IF(ISBLANK('A2a.  Modified URRT Worksheet 1'!$G$81)=TRUE, "N/A", IF(R362*(1+'A2a.  Modified URRT Worksheet 1'!$G$81)='A2. Rate Change &amp; Enrollment'!S362, "OK", "ERROR"))</f>
        <v>N/A</v>
      </c>
      <c r="BP362" t="str">
        <f>IF(ISBLANK('A2a.  Modified URRT Worksheet 1'!$G$82)=TRUE, "N/A", IF(S362*(1+'A2a.  Modified URRT Worksheet 1'!$G$82)='A2. Rate Change &amp; Enrollment'!T362, "OK", "ERROR"))</f>
        <v>N/A</v>
      </c>
      <c r="BQ362" t="str">
        <f>IF(ISBLANK('A2a.  Modified URRT Worksheet 1'!$G$83)=TRUE, "N/A", IF(T362*(1+'A2a.  Modified URRT Worksheet 1'!$G$83)='A2. Rate Change &amp; Enrollment'!U362, "OK", "ERROR"))</f>
        <v>N/A</v>
      </c>
      <c r="BR362" t="str">
        <f>IF(ISBLANK('A2a.  Modified URRT Worksheet 1'!$G$84)=TRUE, "N/A", IF(U362*(1+'A2a.  Modified URRT Worksheet 1'!$G$84)='A2. Rate Change &amp; Enrollment'!V362, "OK", "ERROR"))</f>
        <v>N/A</v>
      </c>
      <c r="BS362" t="str">
        <f>IF(ISBLANK('A2a.  Modified URRT Worksheet 1'!$G$85)=TRUE, "N/A", IF(V362*(1+'A2a.  Modified URRT Worksheet 1'!$G$85)='A2. Rate Change &amp; Enrollment'!W362, "OK", "ERROR"))</f>
        <v>N/A</v>
      </c>
      <c r="BT362" t="str">
        <f>IF(ISBLANK('A2a.  Modified URRT Worksheet 1'!$G$86)=TRUE, "N/A", IF(W362*(1+'A2a.  Modified URRT Worksheet 1'!$G$86)='A2. Rate Change &amp; Enrollment'!X362, "OK", "ERROR"))</f>
        <v>N/A</v>
      </c>
      <c r="BU362" t="str">
        <f>IF(ISBLANK('A2a.  Modified URRT Worksheet 1'!$G$87)=TRUE, "N/A", IF(X362*(1+'A2a.  Modified URRT Worksheet 1'!$G$87)='A2. Rate Change &amp; Enrollment'!Y362, "OK", "ERROR"))</f>
        <v>N/A</v>
      </c>
      <c r="BV362" t="str">
        <f>IF(ISBLANK('A2a.  Modified URRT Worksheet 1'!$G$88)=TRUE, "N/A", IF(Y362*(1+'A2a.  Modified URRT Worksheet 1'!$G$88)='A2. Rate Change &amp; Enrollment'!Z362, "OK", "ERROR"))</f>
        <v>N/A</v>
      </c>
      <c r="BW362" t="str">
        <f t="shared" si="85"/>
        <v>OK</v>
      </c>
      <c r="BY362" s="412">
        <f t="shared" si="86"/>
        <v>0</v>
      </c>
    </row>
    <row r="363" spans="1:77" x14ac:dyDescent="0.35">
      <c r="A363" t="s">
        <v>662</v>
      </c>
      <c r="B363" s="98"/>
      <c r="C363" s="98"/>
      <c r="D363" s="98"/>
      <c r="E363" s="135"/>
      <c r="F363" s="135"/>
      <c r="G363" s="135"/>
      <c r="I363" s="135"/>
      <c r="J363" s="135"/>
      <c r="K363" s="135"/>
      <c r="M363" s="131"/>
      <c r="N363" s="131"/>
      <c r="O363" s="131"/>
      <c r="P363" s="131"/>
      <c r="Q363" s="131"/>
      <c r="R363" s="131"/>
      <c r="S363" s="131"/>
      <c r="T363" s="131"/>
      <c r="U363" s="131"/>
      <c r="V363" s="131"/>
      <c r="W363" s="131"/>
      <c r="X363" s="131"/>
      <c r="Y363" s="131"/>
      <c r="Z363" s="131"/>
      <c r="AB363" s="142" t="e">
        <f t="shared" si="76"/>
        <v>#DIV/0!</v>
      </c>
      <c r="AC363" s="142" t="e">
        <f t="shared" si="77"/>
        <v>#DIV/0!</v>
      </c>
      <c r="AD363" s="6"/>
      <c r="AE363" s="88" t="e">
        <f t="shared" si="78"/>
        <v>#DIV/0!</v>
      </c>
      <c r="AF363" s="142" t="e">
        <f t="shared" si="79"/>
        <v>#DIV/0!</v>
      </c>
      <c r="AH363" s="12" t="e">
        <f t="shared" si="87"/>
        <v>#DIV/0!</v>
      </c>
      <c r="AI363" s="12" t="e">
        <f t="shared" si="88"/>
        <v>#DIV/0!</v>
      </c>
      <c r="AK363" s="409"/>
      <c r="AL363" s="409"/>
      <c r="AM363" s="409"/>
      <c r="AO363" s="177"/>
      <c r="AP363" s="177"/>
      <c r="AQ363" s="177"/>
      <c r="AR363" s="139"/>
      <c r="AS363" s="139"/>
      <c r="AT363" s="139"/>
      <c r="AU363" s="177"/>
      <c r="AV363" s="177"/>
      <c r="AX363" s="411">
        <f t="shared" si="80"/>
        <v>0</v>
      </c>
      <c r="AY363" s="80" t="str">
        <f t="shared" si="81"/>
        <v>OK</v>
      </c>
      <c r="BA363" s="94"/>
      <c r="BB363" s="291"/>
      <c r="BC363" s="94"/>
      <c r="BD363" s="229"/>
      <c r="BE363" s="356"/>
      <c r="BG363" s="6">
        <f t="shared" si="82"/>
        <v>0</v>
      </c>
      <c r="BH363" s="186" t="str">
        <f t="shared" si="83"/>
        <v>N/A</v>
      </c>
      <c r="BI363" s="6" t="str">
        <f t="shared" si="89"/>
        <v>N/A</v>
      </c>
      <c r="BJ363" t="e">
        <f t="shared" si="84"/>
        <v>#DIV/0!</v>
      </c>
      <c r="BL363" t="str">
        <f>IF(ISBLANK('A2a.  Modified URRT Worksheet 1'!$G$78)=TRUE, "N/A", IF(O363*(1+'A2a.  Modified URRT Worksheet 1'!$G$78)='A2. Rate Change &amp; Enrollment'!P363, "OK", "ERROR"))</f>
        <v>N/A</v>
      </c>
      <c r="BM363" t="str">
        <f>IF(ISBLANK('A2a.  Modified URRT Worksheet 1'!$G$79)=TRUE, "N/A", IF(P363*(1+'A2a.  Modified URRT Worksheet 1'!$G$79)='A2. Rate Change &amp; Enrollment'!Q363, "OK", "ERROR"))</f>
        <v>N/A</v>
      </c>
      <c r="BN363" t="str">
        <f>IF(ISBLANK('A2a.  Modified URRT Worksheet 1'!$G$80)=TRUE, "N/A", IF(Q363*(1+'A2a.  Modified URRT Worksheet 1'!$G$80)='A2. Rate Change &amp; Enrollment'!R363, "OK", "ERROR"))</f>
        <v>N/A</v>
      </c>
      <c r="BO363" t="str">
        <f>IF(ISBLANK('A2a.  Modified URRT Worksheet 1'!$G$81)=TRUE, "N/A", IF(R363*(1+'A2a.  Modified URRT Worksheet 1'!$G$81)='A2. Rate Change &amp; Enrollment'!S363, "OK", "ERROR"))</f>
        <v>N/A</v>
      </c>
      <c r="BP363" t="str">
        <f>IF(ISBLANK('A2a.  Modified URRT Worksheet 1'!$G$82)=TRUE, "N/A", IF(S363*(1+'A2a.  Modified URRT Worksheet 1'!$G$82)='A2. Rate Change &amp; Enrollment'!T363, "OK", "ERROR"))</f>
        <v>N/A</v>
      </c>
      <c r="BQ363" t="str">
        <f>IF(ISBLANK('A2a.  Modified URRT Worksheet 1'!$G$83)=TRUE, "N/A", IF(T363*(1+'A2a.  Modified URRT Worksheet 1'!$G$83)='A2. Rate Change &amp; Enrollment'!U363, "OK", "ERROR"))</f>
        <v>N/A</v>
      </c>
      <c r="BR363" t="str">
        <f>IF(ISBLANK('A2a.  Modified URRT Worksheet 1'!$G$84)=TRUE, "N/A", IF(U363*(1+'A2a.  Modified URRT Worksheet 1'!$G$84)='A2. Rate Change &amp; Enrollment'!V363, "OK", "ERROR"))</f>
        <v>N/A</v>
      </c>
      <c r="BS363" t="str">
        <f>IF(ISBLANK('A2a.  Modified URRT Worksheet 1'!$G$85)=TRUE, "N/A", IF(V363*(1+'A2a.  Modified URRT Worksheet 1'!$G$85)='A2. Rate Change &amp; Enrollment'!W363, "OK", "ERROR"))</f>
        <v>N/A</v>
      </c>
      <c r="BT363" t="str">
        <f>IF(ISBLANK('A2a.  Modified URRT Worksheet 1'!$G$86)=TRUE, "N/A", IF(W363*(1+'A2a.  Modified URRT Worksheet 1'!$G$86)='A2. Rate Change &amp; Enrollment'!X363, "OK", "ERROR"))</f>
        <v>N/A</v>
      </c>
      <c r="BU363" t="str">
        <f>IF(ISBLANK('A2a.  Modified URRT Worksheet 1'!$G$87)=TRUE, "N/A", IF(X363*(1+'A2a.  Modified URRT Worksheet 1'!$G$87)='A2. Rate Change &amp; Enrollment'!Y363, "OK", "ERROR"))</f>
        <v>N/A</v>
      </c>
      <c r="BV363" t="str">
        <f>IF(ISBLANK('A2a.  Modified URRT Worksheet 1'!$G$88)=TRUE, "N/A", IF(Y363*(1+'A2a.  Modified URRT Worksheet 1'!$G$88)='A2. Rate Change &amp; Enrollment'!Z363, "OK", "ERROR"))</f>
        <v>N/A</v>
      </c>
      <c r="BW363" t="str">
        <f t="shared" si="85"/>
        <v>OK</v>
      </c>
      <c r="BY363" s="412">
        <f t="shared" si="86"/>
        <v>0</v>
      </c>
    </row>
    <row r="364" spans="1:77" x14ac:dyDescent="0.35">
      <c r="A364" t="s">
        <v>663</v>
      </c>
      <c r="B364" s="98"/>
      <c r="C364" s="98"/>
      <c r="D364" s="98"/>
      <c r="E364" s="135"/>
      <c r="F364" s="135"/>
      <c r="G364" s="135"/>
      <c r="I364" s="135"/>
      <c r="J364" s="135"/>
      <c r="K364" s="135"/>
      <c r="M364" s="131"/>
      <c r="N364" s="131"/>
      <c r="O364" s="131"/>
      <c r="P364" s="131"/>
      <c r="Q364" s="131"/>
      <c r="R364" s="131"/>
      <c r="S364" s="131"/>
      <c r="T364" s="131"/>
      <c r="U364" s="131"/>
      <c r="V364" s="131"/>
      <c r="W364" s="131"/>
      <c r="X364" s="131"/>
      <c r="Y364" s="131"/>
      <c r="Z364" s="131"/>
      <c r="AB364" s="142" t="e">
        <f t="shared" si="76"/>
        <v>#DIV/0!</v>
      </c>
      <c r="AC364" s="142" t="e">
        <f t="shared" si="77"/>
        <v>#DIV/0!</v>
      </c>
      <c r="AD364" s="6"/>
      <c r="AE364" s="88" t="e">
        <f t="shared" si="78"/>
        <v>#DIV/0!</v>
      </c>
      <c r="AF364" s="142" t="e">
        <f t="shared" si="79"/>
        <v>#DIV/0!</v>
      </c>
      <c r="AH364" s="12" t="e">
        <f t="shared" si="87"/>
        <v>#DIV/0!</v>
      </c>
      <c r="AI364" s="12" t="e">
        <f t="shared" si="88"/>
        <v>#DIV/0!</v>
      </c>
      <c r="AK364" s="409"/>
      <c r="AL364" s="409"/>
      <c r="AM364" s="409"/>
      <c r="AO364" s="177"/>
      <c r="AP364" s="177"/>
      <c r="AQ364" s="177"/>
      <c r="AR364" s="139"/>
      <c r="AS364" s="139"/>
      <c r="AT364" s="139"/>
      <c r="AU364" s="177"/>
      <c r="AV364" s="177"/>
      <c r="AX364" s="411">
        <f t="shared" si="80"/>
        <v>0</v>
      </c>
      <c r="AY364" s="80" t="str">
        <f t="shared" si="81"/>
        <v>OK</v>
      </c>
      <c r="BA364" s="94"/>
      <c r="BB364" s="291"/>
      <c r="BC364" s="94"/>
      <c r="BD364" s="229"/>
      <c r="BE364" s="356"/>
      <c r="BG364" s="6">
        <f t="shared" si="82"/>
        <v>0</v>
      </c>
      <c r="BH364" s="186" t="str">
        <f t="shared" si="83"/>
        <v>N/A</v>
      </c>
      <c r="BI364" s="6" t="str">
        <f t="shared" si="89"/>
        <v>N/A</v>
      </c>
      <c r="BJ364" t="e">
        <f t="shared" si="84"/>
        <v>#DIV/0!</v>
      </c>
      <c r="BL364" t="str">
        <f>IF(ISBLANK('A2a.  Modified URRT Worksheet 1'!$G$78)=TRUE, "N/A", IF(O364*(1+'A2a.  Modified URRT Worksheet 1'!$G$78)='A2. Rate Change &amp; Enrollment'!P364, "OK", "ERROR"))</f>
        <v>N/A</v>
      </c>
      <c r="BM364" t="str">
        <f>IF(ISBLANK('A2a.  Modified URRT Worksheet 1'!$G$79)=TRUE, "N/A", IF(P364*(1+'A2a.  Modified URRT Worksheet 1'!$G$79)='A2. Rate Change &amp; Enrollment'!Q364, "OK", "ERROR"))</f>
        <v>N/A</v>
      </c>
      <c r="BN364" t="str">
        <f>IF(ISBLANK('A2a.  Modified URRT Worksheet 1'!$G$80)=TRUE, "N/A", IF(Q364*(1+'A2a.  Modified URRT Worksheet 1'!$G$80)='A2. Rate Change &amp; Enrollment'!R364, "OK", "ERROR"))</f>
        <v>N/A</v>
      </c>
      <c r="BO364" t="str">
        <f>IF(ISBLANK('A2a.  Modified URRT Worksheet 1'!$G$81)=TRUE, "N/A", IF(R364*(1+'A2a.  Modified URRT Worksheet 1'!$G$81)='A2. Rate Change &amp; Enrollment'!S364, "OK", "ERROR"))</f>
        <v>N/A</v>
      </c>
      <c r="BP364" t="str">
        <f>IF(ISBLANK('A2a.  Modified URRT Worksheet 1'!$G$82)=TRUE, "N/A", IF(S364*(1+'A2a.  Modified URRT Worksheet 1'!$G$82)='A2. Rate Change &amp; Enrollment'!T364, "OK", "ERROR"))</f>
        <v>N/A</v>
      </c>
      <c r="BQ364" t="str">
        <f>IF(ISBLANK('A2a.  Modified URRT Worksheet 1'!$G$83)=TRUE, "N/A", IF(T364*(1+'A2a.  Modified URRT Worksheet 1'!$G$83)='A2. Rate Change &amp; Enrollment'!U364, "OK", "ERROR"))</f>
        <v>N/A</v>
      </c>
      <c r="BR364" t="str">
        <f>IF(ISBLANK('A2a.  Modified URRT Worksheet 1'!$G$84)=TRUE, "N/A", IF(U364*(1+'A2a.  Modified URRT Worksheet 1'!$G$84)='A2. Rate Change &amp; Enrollment'!V364, "OK", "ERROR"))</f>
        <v>N/A</v>
      </c>
      <c r="BS364" t="str">
        <f>IF(ISBLANK('A2a.  Modified URRT Worksheet 1'!$G$85)=TRUE, "N/A", IF(V364*(1+'A2a.  Modified URRT Worksheet 1'!$G$85)='A2. Rate Change &amp; Enrollment'!W364, "OK", "ERROR"))</f>
        <v>N/A</v>
      </c>
      <c r="BT364" t="str">
        <f>IF(ISBLANK('A2a.  Modified URRT Worksheet 1'!$G$86)=TRUE, "N/A", IF(W364*(1+'A2a.  Modified URRT Worksheet 1'!$G$86)='A2. Rate Change &amp; Enrollment'!X364, "OK", "ERROR"))</f>
        <v>N/A</v>
      </c>
      <c r="BU364" t="str">
        <f>IF(ISBLANK('A2a.  Modified URRT Worksheet 1'!$G$87)=TRUE, "N/A", IF(X364*(1+'A2a.  Modified URRT Worksheet 1'!$G$87)='A2. Rate Change &amp; Enrollment'!Y364, "OK", "ERROR"))</f>
        <v>N/A</v>
      </c>
      <c r="BV364" t="str">
        <f>IF(ISBLANK('A2a.  Modified URRT Worksheet 1'!$G$88)=TRUE, "N/A", IF(Y364*(1+'A2a.  Modified URRT Worksheet 1'!$G$88)='A2. Rate Change &amp; Enrollment'!Z364, "OK", "ERROR"))</f>
        <v>N/A</v>
      </c>
      <c r="BW364" t="str">
        <f t="shared" si="85"/>
        <v>OK</v>
      </c>
      <c r="BY364" s="412">
        <f t="shared" si="86"/>
        <v>0</v>
      </c>
    </row>
    <row r="365" spans="1:77" x14ac:dyDescent="0.35">
      <c r="A365" t="s">
        <v>664</v>
      </c>
      <c r="B365" s="98"/>
      <c r="C365" s="98"/>
      <c r="D365" s="98"/>
      <c r="E365" s="135"/>
      <c r="F365" s="135"/>
      <c r="G365" s="135"/>
      <c r="I365" s="135"/>
      <c r="J365" s="135"/>
      <c r="K365" s="135"/>
      <c r="M365" s="131"/>
      <c r="N365" s="131"/>
      <c r="O365" s="131"/>
      <c r="P365" s="131"/>
      <c r="Q365" s="131"/>
      <c r="R365" s="131"/>
      <c r="S365" s="131"/>
      <c r="T365" s="131"/>
      <c r="U365" s="131"/>
      <c r="V365" s="131"/>
      <c r="W365" s="131"/>
      <c r="X365" s="131"/>
      <c r="Y365" s="131"/>
      <c r="Z365" s="131"/>
      <c r="AB365" s="142" t="e">
        <f t="shared" si="76"/>
        <v>#DIV/0!</v>
      </c>
      <c r="AC365" s="142" t="e">
        <f t="shared" si="77"/>
        <v>#DIV/0!</v>
      </c>
      <c r="AD365" s="6"/>
      <c r="AE365" s="88" t="e">
        <f t="shared" si="78"/>
        <v>#DIV/0!</v>
      </c>
      <c r="AF365" s="142" t="e">
        <f t="shared" si="79"/>
        <v>#DIV/0!</v>
      </c>
      <c r="AH365" s="12" t="e">
        <f t="shared" si="87"/>
        <v>#DIV/0!</v>
      </c>
      <c r="AI365" s="12" t="e">
        <f t="shared" si="88"/>
        <v>#DIV/0!</v>
      </c>
      <c r="AK365" s="409"/>
      <c r="AL365" s="409"/>
      <c r="AM365" s="409"/>
      <c r="AO365" s="177"/>
      <c r="AP365" s="177"/>
      <c r="AQ365" s="177"/>
      <c r="AR365" s="139"/>
      <c r="AS365" s="139"/>
      <c r="AT365" s="139"/>
      <c r="AU365" s="177"/>
      <c r="AV365" s="177"/>
      <c r="AX365" s="411">
        <f t="shared" si="80"/>
        <v>0</v>
      </c>
      <c r="AY365" s="80" t="str">
        <f t="shared" si="81"/>
        <v>OK</v>
      </c>
      <c r="BA365" s="94"/>
      <c r="BB365" s="291"/>
      <c r="BC365" s="94"/>
      <c r="BD365" s="229"/>
      <c r="BE365" s="356"/>
      <c r="BG365" s="6">
        <f t="shared" si="82"/>
        <v>0</v>
      </c>
      <c r="BH365" s="186" t="str">
        <f t="shared" si="83"/>
        <v>N/A</v>
      </c>
      <c r="BI365" s="6" t="str">
        <f t="shared" si="89"/>
        <v>N/A</v>
      </c>
      <c r="BJ365" t="e">
        <f t="shared" si="84"/>
        <v>#DIV/0!</v>
      </c>
      <c r="BL365" t="str">
        <f>IF(ISBLANK('A2a.  Modified URRT Worksheet 1'!$G$78)=TRUE, "N/A", IF(O365*(1+'A2a.  Modified URRT Worksheet 1'!$G$78)='A2. Rate Change &amp; Enrollment'!P365, "OK", "ERROR"))</f>
        <v>N/A</v>
      </c>
      <c r="BM365" t="str">
        <f>IF(ISBLANK('A2a.  Modified URRT Worksheet 1'!$G$79)=TRUE, "N/A", IF(P365*(1+'A2a.  Modified URRT Worksheet 1'!$G$79)='A2. Rate Change &amp; Enrollment'!Q365, "OK", "ERROR"))</f>
        <v>N/A</v>
      </c>
      <c r="BN365" t="str">
        <f>IF(ISBLANK('A2a.  Modified URRT Worksheet 1'!$G$80)=TRUE, "N/A", IF(Q365*(1+'A2a.  Modified URRT Worksheet 1'!$G$80)='A2. Rate Change &amp; Enrollment'!R365, "OK", "ERROR"))</f>
        <v>N/A</v>
      </c>
      <c r="BO365" t="str">
        <f>IF(ISBLANK('A2a.  Modified URRT Worksheet 1'!$G$81)=TRUE, "N/A", IF(R365*(1+'A2a.  Modified URRT Worksheet 1'!$G$81)='A2. Rate Change &amp; Enrollment'!S365, "OK", "ERROR"))</f>
        <v>N/A</v>
      </c>
      <c r="BP365" t="str">
        <f>IF(ISBLANK('A2a.  Modified URRT Worksheet 1'!$G$82)=TRUE, "N/A", IF(S365*(1+'A2a.  Modified URRT Worksheet 1'!$G$82)='A2. Rate Change &amp; Enrollment'!T365, "OK", "ERROR"))</f>
        <v>N/A</v>
      </c>
      <c r="BQ365" t="str">
        <f>IF(ISBLANK('A2a.  Modified URRT Worksheet 1'!$G$83)=TRUE, "N/A", IF(T365*(1+'A2a.  Modified URRT Worksheet 1'!$G$83)='A2. Rate Change &amp; Enrollment'!U365, "OK", "ERROR"))</f>
        <v>N/A</v>
      </c>
      <c r="BR365" t="str">
        <f>IF(ISBLANK('A2a.  Modified URRT Worksheet 1'!$G$84)=TRUE, "N/A", IF(U365*(1+'A2a.  Modified URRT Worksheet 1'!$G$84)='A2. Rate Change &amp; Enrollment'!V365, "OK", "ERROR"))</f>
        <v>N/A</v>
      </c>
      <c r="BS365" t="str">
        <f>IF(ISBLANK('A2a.  Modified URRT Worksheet 1'!$G$85)=TRUE, "N/A", IF(V365*(1+'A2a.  Modified URRT Worksheet 1'!$G$85)='A2. Rate Change &amp; Enrollment'!W365, "OK", "ERROR"))</f>
        <v>N/A</v>
      </c>
      <c r="BT365" t="str">
        <f>IF(ISBLANK('A2a.  Modified URRT Worksheet 1'!$G$86)=TRUE, "N/A", IF(W365*(1+'A2a.  Modified URRT Worksheet 1'!$G$86)='A2. Rate Change &amp; Enrollment'!X365, "OK", "ERROR"))</f>
        <v>N/A</v>
      </c>
      <c r="BU365" t="str">
        <f>IF(ISBLANK('A2a.  Modified URRT Worksheet 1'!$G$87)=TRUE, "N/A", IF(X365*(1+'A2a.  Modified URRT Worksheet 1'!$G$87)='A2. Rate Change &amp; Enrollment'!Y365, "OK", "ERROR"))</f>
        <v>N/A</v>
      </c>
      <c r="BV365" t="str">
        <f>IF(ISBLANK('A2a.  Modified URRT Worksheet 1'!$G$88)=TRUE, "N/A", IF(Y365*(1+'A2a.  Modified URRT Worksheet 1'!$G$88)='A2. Rate Change &amp; Enrollment'!Z365, "OK", "ERROR"))</f>
        <v>N/A</v>
      </c>
      <c r="BW365" t="str">
        <f t="shared" si="85"/>
        <v>OK</v>
      </c>
      <c r="BY365" s="412">
        <f t="shared" si="86"/>
        <v>0</v>
      </c>
    </row>
    <row r="366" spans="1:77" x14ac:dyDescent="0.35">
      <c r="A366" t="s">
        <v>665</v>
      </c>
      <c r="B366" s="98"/>
      <c r="C366" s="98"/>
      <c r="D366" s="98"/>
      <c r="E366" s="135"/>
      <c r="F366" s="135"/>
      <c r="G366" s="135"/>
      <c r="I366" s="135"/>
      <c r="J366" s="135"/>
      <c r="K366" s="135"/>
      <c r="M366" s="131"/>
      <c r="N366" s="131"/>
      <c r="O366" s="131"/>
      <c r="P366" s="131"/>
      <c r="Q366" s="131"/>
      <c r="R366" s="131"/>
      <c r="S366" s="131"/>
      <c r="T366" s="131"/>
      <c r="U366" s="131"/>
      <c r="V366" s="131"/>
      <c r="W366" s="131"/>
      <c r="X366" s="131"/>
      <c r="Y366" s="131"/>
      <c r="Z366" s="131"/>
      <c r="AB366" s="142" t="e">
        <f t="shared" si="76"/>
        <v>#DIV/0!</v>
      </c>
      <c r="AC366" s="142" t="e">
        <f t="shared" si="77"/>
        <v>#DIV/0!</v>
      </c>
      <c r="AD366" s="6"/>
      <c r="AE366" s="88" t="e">
        <f t="shared" si="78"/>
        <v>#DIV/0!</v>
      </c>
      <c r="AF366" s="142" t="e">
        <f t="shared" si="79"/>
        <v>#DIV/0!</v>
      </c>
      <c r="AH366" s="12" t="e">
        <f t="shared" si="87"/>
        <v>#DIV/0!</v>
      </c>
      <c r="AI366" s="12" t="e">
        <f t="shared" si="88"/>
        <v>#DIV/0!</v>
      </c>
      <c r="AK366" s="409"/>
      <c r="AL366" s="409"/>
      <c r="AM366" s="409"/>
      <c r="AO366" s="177"/>
      <c r="AP366" s="177"/>
      <c r="AQ366" s="177"/>
      <c r="AR366" s="139"/>
      <c r="AS366" s="139"/>
      <c r="AT366" s="139"/>
      <c r="AU366" s="177"/>
      <c r="AV366" s="177"/>
      <c r="AX366" s="411">
        <f t="shared" si="80"/>
        <v>0</v>
      </c>
      <c r="AY366" s="80" t="str">
        <f t="shared" si="81"/>
        <v>OK</v>
      </c>
      <c r="BA366" s="94"/>
      <c r="BB366" s="291"/>
      <c r="BC366" s="94"/>
      <c r="BD366" s="229"/>
      <c r="BE366" s="356"/>
      <c r="BG366" s="6">
        <f t="shared" si="82"/>
        <v>0</v>
      </c>
      <c r="BH366" s="186" t="str">
        <f t="shared" si="83"/>
        <v>N/A</v>
      </c>
      <c r="BI366" s="6" t="str">
        <f t="shared" si="89"/>
        <v>N/A</v>
      </c>
      <c r="BJ366" t="e">
        <f t="shared" si="84"/>
        <v>#DIV/0!</v>
      </c>
      <c r="BL366" t="str">
        <f>IF(ISBLANK('A2a.  Modified URRT Worksheet 1'!$G$78)=TRUE, "N/A", IF(O366*(1+'A2a.  Modified URRT Worksheet 1'!$G$78)='A2. Rate Change &amp; Enrollment'!P366, "OK", "ERROR"))</f>
        <v>N/A</v>
      </c>
      <c r="BM366" t="str">
        <f>IF(ISBLANK('A2a.  Modified URRT Worksheet 1'!$G$79)=TRUE, "N/A", IF(P366*(1+'A2a.  Modified URRT Worksheet 1'!$G$79)='A2. Rate Change &amp; Enrollment'!Q366, "OK", "ERROR"))</f>
        <v>N/A</v>
      </c>
      <c r="BN366" t="str">
        <f>IF(ISBLANK('A2a.  Modified URRT Worksheet 1'!$G$80)=TRUE, "N/A", IF(Q366*(1+'A2a.  Modified URRT Worksheet 1'!$G$80)='A2. Rate Change &amp; Enrollment'!R366, "OK", "ERROR"))</f>
        <v>N/A</v>
      </c>
      <c r="BO366" t="str">
        <f>IF(ISBLANK('A2a.  Modified URRT Worksheet 1'!$G$81)=TRUE, "N/A", IF(R366*(1+'A2a.  Modified URRT Worksheet 1'!$G$81)='A2. Rate Change &amp; Enrollment'!S366, "OK", "ERROR"))</f>
        <v>N/A</v>
      </c>
      <c r="BP366" t="str">
        <f>IF(ISBLANK('A2a.  Modified URRT Worksheet 1'!$G$82)=TRUE, "N/A", IF(S366*(1+'A2a.  Modified URRT Worksheet 1'!$G$82)='A2. Rate Change &amp; Enrollment'!T366, "OK", "ERROR"))</f>
        <v>N/A</v>
      </c>
      <c r="BQ366" t="str">
        <f>IF(ISBLANK('A2a.  Modified URRT Worksheet 1'!$G$83)=TRUE, "N/A", IF(T366*(1+'A2a.  Modified URRT Worksheet 1'!$G$83)='A2. Rate Change &amp; Enrollment'!U366, "OK", "ERROR"))</f>
        <v>N/A</v>
      </c>
      <c r="BR366" t="str">
        <f>IF(ISBLANK('A2a.  Modified URRT Worksheet 1'!$G$84)=TRUE, "N/A", IF(U366*(1+'A2a.  Modified URRT Worksheet 1'!$G$84)='A2. Rate Change &amp; Enrollment'!V366, "OK", "ERROR"))</f>
        <v>N/A</v>
      </c>
      <c r="BS366" t="str">
        <f>IF(ISBLANK('A2a.  Modified URRT Worksheet 1'!$G$85)=TRUE, "N/A", IF(V366*(1+'A2a.  Modified URRT Worksheet 1'!$G$85)='A2. Rate Change &amp; Enrollment'!W366, "OK", "ERROR"))</f>
        <v>N/A</v>
      </c>
      <c r="BT366" t="str">
        <f>IF(ISBLANK('A2a.  Modified URRT Worksheet 1'!$G$86)=TRUE, "N/A", IF(W366*(1+'A2a.  Modified URRT Worksheet 1'!$G$86)='A2. Rate Change &amp; Enrollment'!X366, "OK", "ERROR"))</f>
        <v>N/A</v>
      </c>
      <c r="BU366" t="str">
        <f>IF(ISBLANK('A2a.  Modified URRT Worksheet 1'!$G$87)=TRUE, "N/A", IF(X366*(1+'A2a.  Modified URRT Worksheet 1'!$G$87)='A2. Rate Change &amp; Enrollment'!Y366, "OK", "ERROR"))</f>
        <v>N/A</v>
      </c>
      <c r="BV366" t="str">
        <f>IF(ISBLANK('A2a.  Modified URRT Worksheet 1'!$G$88)=TRUE, "N/A", IF(Y366*(1+'A2a.  Modified URRT Worksheet 1'!$G$88)='A2. Rate Change &amp; Enrollment'!Z366, "OK", "ERROR"))</f>
        <v>N/A</v>
      </c>
      <c r="BW366" t="str">
        <f t="shared" si="85"/>
        <v>OK</v>
      </c>
      <c r="BY366" s="412">
        <f t="shared" si="86"/>
        <v>0</v>
      </c>
    </row>
    <row r="367" spans="1:77" x14ac:dyDescent="0.35">
      <c r="A367" t="s">
        <v>666</v>
      </c>
      <c r="B367" s="98"/>
      <c r="C367" s="98"/>
      <c r="D367" s="98"/>
      <c r="E367" s="135"/>
      <c r="F367" s="135"/>
      <c r="G367" s="135"/>
      <c r="I367" s="135"/>
      <c r="J367" s="135"/>
      <c r="K367" s="135"/>
      <c r="M367" s="131"/>
      <c r="N367" s="131"/>
      <c r="O367" s="131"/>
      <c r="P367" s="131"/>
      <c r="Q367" s="131"/>
      <c r="R367" s="131"/>
      <c r="S367" s="131"/>
      <c r="T367" s="131"/>
      <c r="U367" s="131"/>
      <c r="V367" s="131"/>
      <c r="W367" s="131"/>
      <c r="X367" s="131"/>
      <c r="Y367" s="131"/>
      <c r="Z367" s="131"/>
      <c r="AB367" s="142" t="e">
        <f t="shared" si="76"/>
        <v>#DIV/0!</v>
      </c>
      <c r="AC367" s="142" t="e">
        <f t="shared" si="77"/>
        <v>#DIV/0!</v>
      </c>
      <c r="AD367" s="6"/>
      <c r="AE367" s="88" t="e">
        <f t="shared" si="78"/>
        <v>#DIV/0!</v>
      </c>
      <c r="AF367" s="142" t="e">
        <f t="shared" si="79"/>
        <v>#DIV/0!</v>
      </c>
      <c r="AH367" s="12" t="e">
        <f t="shared" si="87"/>
        <v>#DIV/0!</v>
      </c>
      <c r="AI367" s="12" t="e">
        <f t="shared" si="88"/>
        <v>#DIV/0!</v>
      </c>
      <c r="AK367" s="409"/>
      <c r="AL367" s="409"/>
      <c r="AM367" s="409"/>
      <c r="AO367" s="177"/>
      <c r="AP367" s="177"/>
      <c r="AQ367" s="177"/>
      <c r="AR367" s="139"/>
      <c r="AS367" s="139"/>
      <c r="AT367" s="139"/>
      <c r="AU367" s="177"/>
      <c r="AV367" s="177"/>
      <c r="AX367" s="411">
        <f t="shared" si="80"/>
        <v>0</v>
      </c>
      <c r="AY367" s="80" t="str">
        <f t="shared" si="81"/>
        <v>OK</v>
      </c>
      <c r="BA367" s="94"/>
      <c r="BB367" s="291"/>
      <c r="BC367" s="94"/>
      <c r="BD367" s="229"/>
      <c r="BE367" s="356"/>
      <c r="BG367" s="6">
        <f t="shared" si="82"/>
        <v>0</v>
      </c>
      <c r="BH367" s="186" t="str">
        <f t="shared" si="83"/>
        <v>N/A</v>
      </c>
      <c r="BI367" s="6" t="str">
        <f t="shared" si="89"/>
        <v>N/A</v>
      </c>
      <c r="BJ367" t="e">
        <f t="shared" si="84"/>
        <v>#DIV/0!</v>
      </c>
      <c r="BL367" t="str">
        <f>IF(ISBLANK('A2a.  Modified URRT Worksheet 1'!$G$78)=TRUE, "N/A", IF(O367*(1+'A2a.  Modified URRT Worksheet 1'!$G$78)='A2. Rate Change &amp; Enrollment'!P367, "OK", "ERROR"))</f>
        <v>N/A</v>
      </c>
      <c r="BM367" t="str">
        <f>IF(ISBLANK('A2a.  Modified URRT Worksheet 1'!$G$79)=TRUE, "N/A", IF(P367*(1+'A2a.  Modified URRT Worksheet 1'!$G$79)='A2. Rate Change &amp; Enrollment'!Q367, "OK", "ERROR"))</f>
        <v>N/A</v>
      </c>
      <c r="BN367" t="str">
        <f>IF(ISBLANK('A2a.  Modified URRT Worksheet 1'!$G$80)=TRUE, "N/A", IF(Q367*(1+'A2a.  Modified URRT Worksheet 1'!$G$80)='A2. Rate Change &amp; Enrollment'!R367, "OK", "ERROR"))</f>
        <v>N/A</v>
      </c>
      <c r="BO367" t="str">
        <f>IF(ISBLANK('A2a.  Modified URRT Worksheet 1'!$G$81)=TRUE, "N/A", IF(R367*(1+'A2a.  Modified URRT Worksheet 1'!$G$81)='A2. Rate Change &amp; Enrollment'!S367, "OK", "ERROR"))</f>
        <v>N/A</v>
      </c>
      <c r="BP367" t="str">
        <f>IF(ISBLANK('A2a.  Modified URRT Worksheet 1'!$G$82)=TRUE, "N/A", IF(S367*(1+'A2a.  Modified URRT Worksheet 1'!$G$82)='A2. Rate Change &amp; Enrollment'!T367, "OK", "ERROR"))</f>
        <v>N/A</v>
      </c>
      <c r="BQ367" t="str">
        <f>IF(ISBLANK('A2a.  Modified URRT Worksheet 1'!$G$83)=TRUE, "N/A", IF(T367*(1+'A2a.  Modified URRT Worksheet 1'!$G$83)='A2. Rate Change &amp; Enrollment'!U367, "OK", "ERROR"))</f>
        <v>N/A</v>
      </c>
      <c r="BR367" t="str">
        <f>IF(ISBLANK('A2a.  Modified URRT Worksheet 1'!$G$84)=TRUE, "N/A", IF(U367*(1+'A2a.  Modified URRT Worksheet 1'!$G$84)='A2. Rate Change &amp; Enrollment'!V367, "OK", "ERROR"))</f>
        <v>N/A</v>
      </c>
      <c r="BS367" t="str">
        <f>IF(ISBLANK('A2a.  Modified URRT Worksheet 1'!$G$85)=TRUE, "N/A", IF(V367*(1+'A2a.  Modified URRT Worksheet 1'!$G$85)='A2. Rate Change &amp; Enrollment'!W367, "OK", "ERROR"))</f>
        <v>N/A</v>
      </c>
      <c r="BT367" t="str">
        <f>IF(ISBLANK('A2a.  Modified URRT Worksheet 1'!$G$86)=TRUE, "N/A", IF(W367*(1+'A2a.  Modified URRT Worksheet 1'!$G$86)='A2. Rate Change &amp; Enrollment'!X367, "OK", "ERROR"))</f>
        <v>N/A</v>
      </c>
      <c r="BU367" t="str">
        <f>IF(ISBLANK('A2a.  Modified URRT Worksheet 1'!$G$87)=TRUE, "N/A", IF(X367*(1+'A2a.  Modified URRT Worksheet 1'!$G$87)='A2. Rate Change &amp; Enrollment'!Y367, "OK", "ERROR"))</f>
        <v>N/A</v>
      </c>
      <c r="BV367" t="str">
        <f>IF(ISBLANK('A2a.  Modified URRT Worksheet 1'!$G$88)=TRUE, "N/A", IF(Y367*(1+'A2a.  Modified URRT Worksheet 1'!$G$88)='A2. Rate Change &amp; Enrollment'!Z367, "OK", "ERROR"))</f>
        <v>N/A</v>
      </c>
      <c r="BW367" t="str">
        <f t="shared" si="85"/>
        <v>OK</v>
      </c>
      <c r="BY367" s="412">
        <f t="shared" si="86"/>
        <v>0</v>
      </c>
    </row>
    <row r="368" spans="1:77" x14ac:dyDescent="0.35">
      <c r="A368" t="s">
        <v>667</v>
      </c>
      <c r="B368" s="98"/>
      <c r="C368" s="98"/>
      <c r="D368" s="98"/>
      <c r="E368" s="135"/>
      <c r="F368" s="135"/>
      <c r="G368" s="135"/>
      <c r="I368" s="135"/>
      <c r="J368" s="135"/>
      <c r="K368" s="135"/>
      <c r="M368" s="131"/>
      <c r="N368" s="131"/>
      <c r="O368" s="131"/>
      <c r="P368" s="131"/>
      <c r="Q368" s="131"/>
      <c r="R368" s="131"/>
      <c r="S368" s="131"/>
      <c r="T368" s="131"/>
      <c r="U368" s="131"/>
      <c r="V368" s="131"/>
      <c r="W368" s="131"/>
      <c r="X368" s="131"/>
      <c r="Y368" s="131"/>
      <c r="Z368" s="131"/>
      <c r="AB368" s="142" t="e">
        <f t="shared" si="76"/>
        <v>#DIV/0!</v>
      </c>
      <c r="AC368" s="142" t="e">
        <f t="shared" si="77"/>
        <v>#DIV/0!</v>
      </c>
      <c r="AD368" s="6"/>
      <c r="AE368" s="88" t="e">
        <f t="shared" si="78"/>
        <v>#DIV/0!</v>
      </c>
      <c r="AF368" s="142" t="e">
        <f t="shared" si="79"/>
        <v>#DIV/0!</v>
      </c>
      <c r="AH368" s="12" t="e">
        <f t="shared" si="87"/>
        <v>#DIV/0!</v>
      </c>
      <c r="AI368" s="12" t="e">
        <f t="shared" si="88"/>
        <v>#DIV/0!</v>
      </c>
      <c r="AK368" s="409"/>
      <c r="AL368" s="409"/>
      <c r="AM368" s="409"/>
      <c r="AO368" s="177"/>
      <c r="AP368" s="177"/>
      <c r="AQ368" s="177"/>
      <c r="AR368" s="139"/>
      <c r="AS368" s="139"/>
      <c r="AT368" s="139"/>
      <c r="AU368" s="177"/>
      <c r="AV368" s="177"/>
      <c r="AX368" s="411">
        <f t="shared" si="80"/>
        <v>0</v>
      </c>
      <c r="AY368" s="80" t="str">
        <f t="shared" si="81"/>
        <v>OK</v>
      </c>
      <c r="BA368" s="94"/>
      <c r="BB368" s="291"/>
      <c r="BC368" s="94"/>
      <c r="BD368" s="229"/>
      <c r="BE368" s="356"/>
      <c r="BG368" s="6">
        <f t="shared" si="82"/>
        <v>0</v>
      </c>
      <c r="BH368" s="186" t="str">
        <f t="shared" si="83"/>
        <v>N/A</v>
      </c>
      <c r="BI368" s="6" t="str">
        <f t="shared" si="89"/>
        <v>N/A</v>
      </c>
      <c r="BJ368" t="e">
        <f t="shared" si="84"/>
        <v>#DIV/0!</v>
      </c>
      <c r="BL368" t="str">
        <f>IF(ISBLANK('A2a.  Modified URRT Worksheet 1'!$G$78)=TRUE, "N/A", IF(O368*(1+'A2a.  Modified URRT Worksheet 1'!$G$78)='A2. Rate Change &amp; Enrollment'!P368, "OK", "ERROR"))</f>
        <v>N/A</v>
      </c>
      <c r="BM368" t="str">
        <f>IF(ISBLANK('A2a.  Modified URRT Worksheet 1'!$G$79)=TRUE, "N/A", IF(P368*(1+'A2a.  Modified URRT Worksheet 1'!$G$79)='A2. Rate Change &amp; Enrollment'!Q368, "OK", "ERROR"))</f>
        <v>N/A</v>
      </c>
      <c r="BN368" t="str">
        <f>IF(ISBLANK('A2a.  Modified URRT Worksheet 1'!$G$80)=TRUE, "N/A", IF(Q368*(1+'A2a.  Modified URRT Worksheet 1'!$G$80)='A2. Rate Change &amp; Enrollment'!R368, "OK", "ERROR"))</f>
        <v>N/A</v>
      </c>
      <c r="BO368" t="str">
        <f>IF(ISBLANK('A2a.  Modified URRT Worksheet 1'!$G$81)=TRUE, "N/A", IF(R368*(1+'A2a.  Modified URRT Worksheet 1'!$G$81)='A2. Rate Change &amp; Enrollment'!S368, "OK", "ERROR"))</f>
        <v>N/A</v>
      </c>
      <c r="BP368" t="str">
        <f>IF(ISBLANK('A2a.  Modified URRT Worksheet 1'!$G$82)=TRUE, "N/A", IF(S368*(1+'A2a.  Modified URRT Worksheet 1'!$G$82)='A2. Rate Change &amp; Enrollment'!T368, "OK", "ERROR"))</f>
        <v>N/A</v>
      </c>
      <c r="BQ368" t="str">
        <f>IF(ISBLANK('A2a.  Modified URRT Worksheet 1'!$G$83)=TRUE, "N/A", IF(T368*(1+'A2a.  Modified URRT Worksheet 1'!$G$83)='A2. Rate Change &amp; Enrollment'!U368, "OK", "ERROR"))</f>
        <v>N/A</v>
      </c>
      <c r="BR368" t="str">
        <f>IF(ISBLANK('A2a.  Modified URRT Worksheet 1'!$G$84)=TRUE, "N/A", IF(U368*(1+'A2a.  Modified URRT Worksheet 1'!$G$84)='A2. Rate Change &amp; Enrollment'!V368, "OK", "ERROR"))</f>
        <v>N/A</v>
      </c>
      <c r="BS368" t="str">
        <f>IF(ISBLANK('A2a.  Modified URRT Worksheet 1'!$G$85)=TRUE, "N/A", IF(V368*(1+'A2a.  Modified URRT Worksheet 1'!$G$85)='A2. Rate Change &amp; Enrollment'!W368, "OK", "ERROR"))</f>
        <v>N/A</v>
      </c>
      <c r="BT368" t="str">
        <f>IF(ISBLANK('A2a.  Modified URRT Worksheet 1'!$G$86)=TRUE, "N/A", IF(W368*(1+'A2a.  Modified URRT Worksheet 1'!$G$86)='A2. Rate Change &amp; Enrollment'!X368, "OK", "ERROR"))</f>
        <v>N/A</v>
      </c>
      <c r="BU368" t="str">
        <f>IF(ISBLANK('A2a.  Modified URRT Worksheet 1'!$G$87)=TRUE, "N/A", IF(X368*(1+'A2a.  Modified URRT Worksheet 1'!$G$87)='A2. Rate Change &amp; Enrollment'!Y368, "OK", "ERROR"))</f>
        <v>N/A</v>
      </c>
      <c r="BV368" t="str">
        <f>IF(ISBLANK('A2a.  Modified URRT Worksheet 1'!$G$88)=TRUE, "N/A", IF(Y368*(1+'A2a.  Modified URRT Worksheet 1'!$G$88)='A2. Rate Change &amp; Enrollment'!Z368, "OK", "ERROR"))</f>
        <v>N/A</v>
      </c>
      <c r="BW368" t="str">
        <f t="shared" si="85"/>
        <v>OK</v>
      </c>
      <c r="BY368" s="412">
        <f t="shared" si="86"/>
        <v>0</v>
      </c>
    </row>
    <row r="369" spans="1:77" x14ac:dyDescent="0.35">
      <c r="A369" t="s">
        <v>668</v>
      </c>
      <c r="B369" s="98"/>
      <c r="C369" s="98"/>
      <c r="D369" s="98"/>
      <c r="E369" s="135"/>
      <c r="F369" s="135"/>
      <c r="G369" s="135"/>
      <c r="I369" s="135"/>
      <c r="J369" s="135"/>
      <c r="K369" s="135"/>
      <c r="M369" s="131"/>
      <c r="N369" s="131"/>
      <c r="O369" s="131"/>
      <c r="P369" s="131"/>
      <c r="Q369" s="131"/>
      <c r="R369" s="131"/>
      <c r="S369" s="131"/>
      <c r="T369" s="131"/>
      <c r="U369" s="131"/>
      <c r="V369" s="131"/>
      <c r="W369" s="131"/>
      <c r="X369" s="131"/>
      <c r="Y369" s="131"/>
      <c r="Z369" s="131"/>
      <c r="AB369" s="142" t="e">
        <f t="shared" si="76"/>
        <v>#DIV/0!</v>
      </c>
      <c r="AC369" s="142" t="e">
        <f t="shared" si="77"/>
        <v>#DIV/0!</v>
      </c>
      <c r="AD369" s="6"/>
      <c r="AE369" s="88" t="e">
        <f t="shared" si="78"/>
        <v>#DIV/0!</v>
      </c>
      <c r="AF369" s="142" t="e">
        <f t="shared" si="79"/>
        <v>#DIV/0!</v>
      </c>
      <c r="AH369" s="12" t="e">
        <f t="shared" si="87"/>
        <v>#DIV/0!</v>
      </c>
      <c r="AI369" s="12" t="e">
        <f t="shared" si="88"/>
        <v>#DIV/0!</v>
      </c>
      <c r="AK369" s="409"/>
      <c r="AL369" s="409"/>
      <c r="AM369" s="409"/>
      <c r="AO369" s="177"/>
      <c r="AP369" s="177"/>
      <c r="AQ369" s="177"/>
      <c r="AR369" s="139"/>
      <c r="AS369" s="139"/>
      <c r="AT369" s="139"/>
      <c r="AU369" s="177"/>
      <c r="AV369" s="177"/>
      <c r="AX369" s="411">
        <f t="shared" si="80"/>
        <v>0</v>
      </c>
      <c r="AY369" s="80" t="str">
        <f t="shared" si="81"/>
        <v>OK</v>
      </c>
      <c r="BA369" s="94"/>
      <c r="BB369" s="291"/>
      <c r="BC369" s="94"/>
      <c r="BD369" s="229"/>
      <c r="BE369" s="356"/>
      <c r="BG369" s="6">
        <f t="shared" si="82"/>
        <v>0</v>
      </c>
      <c r="BH369" s="186" t="str">
        <f t="shared" si="83"/>
        <v>N/A</v>
      </c>
      <c r="BI369" s="6" t="str">
        <f t="shared" si="89"/>
        <v>N/A</v>
      </c>
      <c r="BJ369" t="e">
        <f t="shared" si="84"/>
        <v>#DIV/0!</v>
      </c>
      <c r="BL369" t="str">
        <f>IF(ISBLANK('A2a.  Modified URRT Worksheet 1'!$G$78)=TRUE, "N/A", IF(O369*(1+'A2a.  Modified URRT Worksheet 1'!$G$78)='A2. Rate Change &amp; Enrollment'!P369, "OK", "ERROR"))</f>
        <v>N/A</v>
      </c>
      <c r="BM369" t="str">
        <f>IF(ISBLANK('A2a.  Modified URRT Worksheet 1'!$G$79)=TRUE, "N/A", IF(P369*(1+'A2a.  Modified URRT Worksheet 1'!$G$79)='A2. Rate Change &amp; Enrollment'!Q369, "OK", "ERROR"))</f>
        <v>N/A</v>
      </c>
      <c r="BN369" t="str">
        <f>IF(ISBLANK('A2a.  Modified URRT Worksheet 1'!$G$80)=TRUE, "N/A", IF(Q369*(1+'A2a.  Modified URRT Worksheet 1'!$G$80)='A2. Rate Change &amp; Enrollment'!R369, "OK", "ERROR"))</f>
        <v>N/A</v>
      </c>
      <c r="BO369" t="str">
        <f>IF(ISBLANK('A2a.  Modified URRT Worksheet 1'!$G$81)=TRUE, "N/A", IF(R369*(1+'A2a.  Modified URRT Worksheet 1'!$G$81)='A2. Rate Change &amp; Enrollment'!S369, "OK", "ERROR"))</f>
        <v>N/A</v>
      </c>
      <c r="BP369" t="str">
        <f>IF(ISBLANK('A2a.  Modified URRT Worksheet 1'!$G$82)=TRUE, "N/A", IF(S369*(1+'A2a.  Modified URRT Worksheet 1'!$G$82)='A2. Rate Change &amp; Enrollment'!T369, "OK", "ERROR"))</f>
        <v>N/A</v>
      </c>
      <c r="BQ369" t="str">
        <f>IF(ISBLANK('A2a.  Modified URRT Worksheet 1'!$G$83)=TRUE, "N/A", IF(T369*(1+'A2a.  Modified URRT Worksheet 1'!$G$83)='A2. Rate Change &amp; Enrollment'!U369, "OK", "ERROR"))</f>
        <v>N/A</v>
      </c>
      <c r="BR369" t="str">
        <f>IF(ISBLANK('A2a.  Modified URRT Worksheet 1'!$G$84)=TRUE, "N/A", IF(U369*(1+'A2a.  Modified URRT Worksheet 1'!$G$84)='A2. Rate Change &amp; Enrollment'!V369, "OK", "ERROR"))</f>
        <v>N/A</v>
      </c>
      <c r="BS369" t="str">
        <f>IF(ISBLANK('A2a.  Modified URRT Worksheet 1'!$G$85)=TRUE, "N/A", IF(V369*(1+'A2a.  Modified URRT Worksheet 1'!$G$85)='A2. Rate Change &amp; Enrollment'!W369, "OK", "ERROR"))</f>
        <v>N/A</v>
      </c>
      <c r="BT369" t="str">
        <f>IF(ISBLANK('A2a.  Modified URRT Worksheet 1'!$G$86)=TRUE, "N/A", IF(W369*(1+'A2a.  Modified URRT Worksheet 1'!$G$86)='A2. Rate Change &amp; Enrollment'!X369, "OK", "ERROR"))</f>
        <v>N/A</v>
      </c>
      <c r="BU369" t="str">
        <f>IF(ISBLANK('A2a.  Modified URRT Worksheet 1'!$G$87)=TRUE, "N/A", IF(X369*(1+'A2a.  Modified URRT Worksheet 1'!$G$87)='A2. Rate Change &amp; Enrollment'!Y369, "OK", "ERROR"))</f>
        <v>N/A</v>
      </c>
      <c r="BV369" t="str">
        <f>IF(ISBLANK('A2a.  Modified URRT Worksheet 1'!$G$88)=TRUE, "N/A", IF(Y369*(1+'A2a.  Modified URRT Worksheet 1'!$G$88)='A2. Rate Change &amp; Enrollment'!Z369, "OK", "ERROR"))</f>
        <v>N/A</v>
      </c>
      <c r="BW369" t="str">
        <f t="shared" si="85"/>
        <v>OK</v>
      </c>
      <c r="BY369" s="412">
        <f t="shared" si="86"/>
        <v>0</v>
      </c>
    </row>
    <row r="370" spans="1:77" x14ac:dyDescent="0.35">
      <c r="A370" t="s">
        <v>669</v>
      </c>
      <c r="B370" s="98"/>
      <c r="C370" s="98"/>
      <c r="D370" s="98"/>
      <c r="E370" s="135"/>
      <c r="F370" s="135"/>
      <c r="G370" s="135"/>
      <c r="I370" s="135"/>
      <c r="J370" s="135"/>
      <c r="K370" s="135"/>
      <c r="M370" s="131"/>
      <c r="N370" s="131"/>
      <c r="O370" s="131"/>
      <c r="P370" s="131"/>
      <c r="Q370" s="131"/>
      <c r="R370" s="131"/>
      <c r="S370" s="131"/>
      <c r="T370" s="131"/>
      <c r="U370" s="131"/>
      <c r="V370" s="131"/>
      <c r="W370" s="131"/>
      <c r="X370" s="131"/>
      <c r="Y370" s="131"/>
      <c r="Z370" s="131"/>
      <c r="AB370" s="142" t="e">
        <f t="shared" si="76"/>
        <v>#DIV/0!</v>
      </c>
      <c r="AC370" s="142" t="e">
        <f t="shared" si="77"/>
        <v>#DIV/0!</v>
      </c>
      <c r="AD370" s="6"/>
      <c r="AE370" s="88" t="e">
        <f t="shared" si="78"/>
        <v>#DIV/0!</v>
      </c>
      <c r="AF370" s="142" t="e">
        <f t="shared" si="79"/>
        <v>#DIV/0!</v>
      </c>
      <c r="AH370" s="12" t="e">
        <f t="shared" si="87"/>
        <v>#DIV/0!</v>
      </c>
      <c r="AI370" s="12" t="e">
        <f t="shared" si="88"/>
        <v>#DIV/0!</v>
      </c>
      <c r="AK370" s="409"/>
      <c r="AL370" s="409"/>
      <c r="AM370" s="409"/>
      <c r="AO370" s="177"/>
      <c r="AP370" s="177"/>
      <c r="AQ370" s="177"/>
      <c r="AR370" s="139"/>
      <c r="AS370" s="139"/>
      <c r="AT370" s="139"/>
      <c r="AU370" s="177"/>
      <c r="AV370" s="177"/>
      <c r="AX370" s="411">
        <f t="shared" si="80"/>
        <v>0</v>
      </c>
      <c r="AY370" s="80" t="str">
        <f t="shared" si="81"/>
        <v>OK</v>
      </c>
      <c r="BA370" s="94"/>
      <c r="BB370" s="291"/>
      <c r="BC370" s="94"/>
      <c r="BD370" s="229"/>
      <c r="BE370" s="356"/>
      <c r="BG370" s="6">
        <f t="shared" si="82"/>
        <v>0</v>
      </c>
      <c r="BH370" s="186" t="str">
        <f t="shared" si="83"/>
        <v>N/A</v>
      </c>
      <c r="BI370" s="6" t="str">
        <f t="shared" si="89"/>
        <v>N/A</v>
      </c>
      <c r="BJ370" t="e">
        <f t="shared" si="84"/>
        <v>#DIV/0!</v>
      </c>
      <c r="BL370" t="str">
        <f>IF(ISBLANK('A2a.  Modified URRT Worksheet 1'!$G$78)=TRUE, "N/A", IF(O370*(1+'A2a.  Modified URRT Worksheet 1'!$G$78)='A2. Rate Change &amp; Enrollment'!P370, "OK", "ERROR"))</f>
        <v>N/A</v>
      </c>
      <c r="BM370" t="str">
        <f>IF(ISBLANK('A2a.  Modified URRT Worksheet 1'!$G$79)=TRUE, "N/A", IF(P370*(1+'A2a.  Modified URRT Worksheet 1'!$G$79)='A2. Rate Change &amp; Enrollment'!Q370, "OK", "ERROR"))</f>
        <v>N/A</v>
      </c>
      <c r="BN370" t="str">
        <f>IF(ISBLANK('A2a.  Modified URRT Worksheet 1'!$G$80)=TRUE, "N/A", IF(Q370*(1+'A2a.  Modified URRT Worksheet 1'!$G$80)='A2. Rate Change &amp; Enrollment'!R370, "OK", "ERROR"))</f>
        <v>N/A</v>
      </c>
      <c r="BO370" t="str">
        <f>IF(ISBLANK('A2a.  Modified URRT Worksheet 1'!$G$81)=TRUE, "N/A", IF(R370*(1+'A2a.  Modified URRT Worksheet 1'!$G$81)='A2. Rate Change &amp; Enrollment'!S370, "OK", "ERROR"))</f>
        <v>N/A</v>
      </c>
      <c r="BP370" t="str">
        <f>IF(ISBLANK('A2a.  Modified URRT Worksheet 1'!$G$82)=TRUE, "N/A", IF(S370*(1+'A2a.  Modified URRT Worksheet 1'!$G$82)='A2. Rate Change &amp; Enrollment'!T370, "OK", "ERROR"))</f>
        <v>N/A</v>
      </c>
      <c r="BQ370" t="str">
        <f>IF(ISBLANK('A2a.  Modified URRT Worksheet 1'!$G$83)=TRUE, "N/A", IF(T370*(1+'A2a.  Modified URRT Worksheet 1'!$G$83)='A2. Rate Change &amp; Enrollment'!U370, "OK", "ERROR"))</f>
        <v>N/A</v>
      </c>
      <c r="BR370" t="str">
        <f>IF(ISBLANK('A2a.  Modified URRT Worksheet 1'!$G$84)=TRUE, "N/A", IF(U370*(1+'A2a.  Modified URRT Worksheet 1'!$G$84)='A2. Rate Change &amp; Enrollment'!V370, "OK", "ERROR"))</f>
        <v>N/A</v>
      </c>
      <c r="BS370" t="str">
        <f>IF(ISBLANK('A2a.  Modified URRT Worksheet 1'!$G$85)=TRUE, "N/A", IF(V370*(1+'A2a.  Modified URRT Worksheet 1'!$G$85)='A2. Rate Change &amp; Enrollment'!W370, "OK", "ERROR"))</f>
        <v>N/A</v>
      </c>
      <c r="BT370" t="str">
        <f>IF(ISBLANK('A2a.  Modified URRT Worksheet 1'!$G$86)=TRUE, "N/A", IF(W370*(1+'A2a.  Modified URRT Worksheet 1'!$G$86)='A2. Rate Change &amp; Enrollment'!X370, "OK", "ERROR"))</f>
        <v>N/A</v>
      </c>
      <c r="BU370" t="str">
        <f>IF(ISBLANK('A2a.  Modified URRT Worksheet 1'!$G$87)=TRUE, "N/A", IF(X370*(1+'A2a.  Modified URRT Worksheet 1'!$G$87)='A2. Rate Change &amp; Enrollment'!Y370, "OK", "ERROR"))</f>
        <v>N/A</v>
      </c>
      <c r="BV370" t="str">
        <f>IF(ISBLANK('A2a.  Modified URRT Worksheet 1'!$G$88)=TRUE, "N/A", IF(Y370*(1+'A2a.  Modified URRT Worksheet 1'!$G$88)='A2. Rate Change &amp; Enrollment'!Z370, "OK", "ERROR"))</f>
        <v>N/A</v>
      </c>
      <c r="BW370" t="str">
        <f t="shared" si="85"/>
        <v>OK</v>
      </c>
      <c r="BY370" s="412">
        <f t="shared" si="86"/>
        <v>0</v>
      </c>
    </row>
    <row r="371" spans="1:77" x14ac:dyDescent="0.35">
      <c r="A371" t="s">
        <v>670</v>
      </c>
      <c r="B371" s="98"/>
      <c r="C371" s="98"/>
      <c r="D371" s="98"/>
      <c r="E371" s="135"/>
      <c r="F371" s="135"/>
      <c r="G371" s="135"/>
      <c r="I371" s="135"/>
      <c r="J371" s="135"/>
      <c r="K371" s="135"/>
      <c r="M371" s="131"/>
      <c r="N371" s="131"/>
      <c r="O371" s="131"/>
      <c r="P371" s="131"/>
      <c r="Q371" s="131"/>
      <c r="R371" s="131"/>
      <c r="S371" s="131"/>
      <c r="T371" s="131"/>
      <c r="U371" s="131"/>
      <c r="V371" s="131"/>
      <c r="W371" s="131"/>
      <c r="X371" s="131"/>
      <c r="Y371" s="131"/>
      <c r="Z371" s="131"/>
      <c r="AB371" s="142" t="e">
        <f t="shared" si="76"/>
        <v>#DIV/0!</v>
      </c>
      <c r="AC371" s="142" t="e">
        <f t="shared" si="77"/>
        <v>#DIV/0!</v>
      </c>
      <c r="AD371" s="6"/>
      <c r="AE371" s="88" t="e">
        <f t="shared" si="78"/>
        <v>#DIV/0!</v>
      </c>
      <c r="AF371" s="142" t="e">
        <f t="shared" si="79"/>
        <v>#DIV/0!</v>
      </c>
      <c r="AH371" s="12" t="e">
        <f t="shared" si="87"/>
        <v>#DIV/0!</v>
      </c>
      <c r="AI371" s="12" t="e">
        <f t="shared" si="88"/>
        <v>#DIV/0!</v>
      </c>
      <c r="AK371" s="409"/>
      <c r="AL371" s="409"/>
      <c r="AM371" s="409"/>
      <c r="AO371" s="177"/>
      <c r="AP371" s="177"/>
      <c r="AQ371" s="177"/>
      <c r="AR371" s="139"/>
      <c r="AS371" s="139"/>
      <c r="AT371" s="139"/>
      <c r="AU371" s="177"/>
      <c r="AV371" s="177"/>
      <c r="AX371" s="411">
        <f t="shared" si="80"/>
        <v>0</v>
      </c>
      <c r="AY371" s="80" t="str">
        <f t="shared" si="81"/>
        <v>OK</v>
      </c>
      <c r="BA371" s="94"/>
      <c r="BB371" s="291"/>
      <c r="BC371" s="94"/>
      <c r="BD371" s="229"/>
      <c r="BE371" s="356"/>
      <c r="BG371" s="6">
        <f t="shared" si="82"/>
        <v>0</v>
      </c>
      <c r="BH371" s="186" t="str">
        <f t="shared" si="83"/>
        <v>N/A</v>
      </c>
      <c r="BI371" s="6" t="str">
        <f t="shared" si="89"/>
        <v>N/A</v>
      </c>
      <c r="BJ371" t="e">
        <f t="shared" si="84"/>
        <v>#DIV/0!</v>
      </c>
      <c r="BL371" t="str">
        <f>IF(ISBLANK('A2a.  Modified URRT Worksheet 1'!$G$78)=TRUE, "N/A", IF(O371*(1+'A2a.  Modified URRT Worksheet 1'!$G$78)='A2. Rate Change &amp; Enrollment'!P371, "OK", "ERROR"))</f>
        <v>N/A</v>
      </c>
      <c r="BM371" t="str">
        <f>IF(ISBLANK('A2a.  Modified URRT Worksheet 1'!$G$79)=TRUE, "N/A", IF(P371*(1+'A2a.  Modified URRT Worksheet 1'!$G$79)='A2. Rate Change &amp; Enrollment'!Q371, "OK", "ERROR"))</f>
        <v>N/A</v>
      </c>
      <c r="BN371" t="str">
        <f>IF(ISBLANK('A2a.  Modified URRT Worksheet 1'!$G$80)=TRUE, "N/A", IF(Q371*(1+'A2a.  Modified URRT Worksheet 1'!$G$80)='A2. Rate Change &amp; Enrollment'!R371, "OK", "ERROR"))</f>
        <v>N/A</v>
      </c>
      <c r="BO371" t="str">
        <f>IF(ISBLANK('A2a.  Modified URRT Worksheet 1'!$G$81)=TRUE, "N/A", IF(R371*(1+'A2a.  Modified URRT Worksheet 1'!$G$81)='A2. Rate Change &amp; Enrollment'!S371, "OK", "ERROR"))</f>
        <v>N/A</v>
      </c>
      <c r="BP371" t="str">
        <f>IF(ISBLANK('A2a.  Modified URRT Worksheet 1'!$G$82)=TRUE, "N/A", IF(S371*(1+'A2a.  Modified URRT Worksheet 1'!$G$82)='A2. Rate Change &amp; Enrollment'!T371, "OK", "ERROR"))</f>
        <v>N/A</v>
      </c>
      <c r="BQ371" t="str">
        <f>IF(ISBLANK('A2a.  Modified URRT Worksheet 1'!$G$83)=TRUE, "N/A", IF(T371*(1+'A2a.  Modified URRT Worksheet 1'!$G$83)='A2. Rate Change &amp; Enrollment'!U371, "OK", "ERROR"))</f>
        <v>N/A</v>
      </c>
      <c r="BR371" t="str">
        <f>IF(ISBLANK('A2a.  Modified URRT Worksheet 1'!$G$84)=TRUE, "N/A", IF(U371*(1+'A2a.  Modified URRT Worksheet 1'!$G$84)='A2. Rate Change &amp; Enrollment'!V371, "OK", "ERROR"))</f>
        <v>N/A</v>
      </c>
      <c r="BS371" t="str">
        <f>IF(ISBLANK('A2a.  Modified URRT Worksheet 1'!$G$85)=TRUE, "N/A", IF(V371*(1+'A2a.  Modified URRT Worksheet 1'!$G$85)='A2. Rate Change &amp; Enrollment'!W371, "OK", "ERROR"))</f>
        <v>N/A</v>
      </c>
      <c r="BT371" t="str">
        <f>IF(ISBLANK('A2a.  Modified URRT Worksheet 1'!$G$86)=TRUE, "N/A", IF(W371*(1+'A2a.  Modified URRT Worksheet 1'!$G$86)='A2. Rate Change &amp; Enrollment'!X371, "OK", "ERROR"))</f>
        <v>N/A</v>
      </c>
      <c r="BU371" t="str">
        <f>IF(ISBLANK('A2a.  Modified URRT Worksheet 1'!$G$87)=TRUE, "N/A", IF(X371*(1+'A2a.  Modified URRT Worksheet 1'!$G$87)='A2. Rate Change &amp; Enrollment'!Y371, "OK", "ERROR"))</f>
        <v>N/A</v>
      </c>
      <c r="BV371" t="str">
        <f>IF(ISBLANK('A2a.  Modified URRT Worksheet 1'!$G$88)=TRUE, "N/A", IF(Y371*(1+'A2a.  Modified URRT Worksheet 1'!$G$88)='A2. Rate Change &amp; Enrollment'!Z371, "OK", "ERROR"))</f>
        <v>N/A</v>
      </c>
      <c r="BW371" t="str">
        <f t="shared" si="85"/>
        <v>OK</v>
      </c>
      <c r="BY371" s="412">
        <f t="shared" si="86"/>
        <v>0</v>
      </c>
    </row>
    <row r="372" spans="1:77" x14ac:dyDescent="0.35">
      <c r="A372" t="s">
        <v>671</v>
      </c>
      <c r="B372" s="98"/>
      <c r="C372" s="98"/>
      <c r="D372" s="98"/>
      <c r="E372" s="135"/>
      <c r="F372" s="135"/>
      <c r="G372" s="135"/>
      <c r="I372" s="135"/>
      <c r="J372" s="135"/>
      <c r="K372" s="135"/>
      <c r="M372" s="131"/>
      <c r="N372" s="131"/>
      <c r="O372" s="131"/>
      <c r="P372" s="131"/>
      <c r="Q372" s="131"/>
      <c r="R372" s="131"/>
      <c r="S372" s="131"/>
      <c r="T372" s="131"/>
      <c r="U372" s="131"/>
      <c r="V372" s="131"/>
      <c r="W372" s="131"/>
      <c r="X372" s="131"/>
      <c r="Y372" s="131"/>
      <c r="Z372" s="131"/>
      <c r="AB372" s="142" t="e">
        <f t="shared" si="76"/>
        <v>#DIV/0!</v>
      </c>
      <c r="AC372" s="142" t="e">
        <f t="shared" si="77"/>
        <v>#DIV/0!</v>
      </c>
      <c r="AD372" s="6"/>
      <c r="AE372" s="88" t="e">
        <f t="shared" si="78"/>
        <v>#DIV/0!</v>
      </c>
      <c r="AF372" s="142" t="e">
        <f t="shared" si="79"/>
        <v>#DIV/0!</v>
      </c>
      <c r="AH372" s="12" t="e">
        <f t="shared" si="87"/>
        <v>#DIV/0!</v>
      </c>
      <c r="AI372" s="12" t="e">
        <f t="shared" si="88"/>
        <v>#DIV/0!</v>
      </c>
      <c r="AK372" s="409"/>
      <c r="AL372" s="409"/>
      <c r="AM372" s="409"/>
      <c r="AO372" s="177"/>
      <c r="AP372" s="177"/>
      <c r="AQ372" s="177"/>
      <c r="AR372" s="139"/>
      <c r="AS372" s="139"/>
      <c r="AT372" s="139"/>
      <c r="AU372" s="177"/>
      <c r="AV372" s="177"/>
      <c r="AX372" s="411">
        <f t="shared" si="80"/>
        <v>0</v>
      </c>
      <c r="AY372" s="80" t="str">
        <f t="shared" si="81"/>
        <v>OK</v>
      </c>
      <c r="BA372" s="94"/>
      <c r="BB372" s="291"/>
      <c r="BC372" s="94"/>
      <c r="BD372" s="229"/>
      <c r="BE372" s="356"/>
      <c r="BG372" s="6">
        <f t="shared" si="82"/>
        <v>0</v>
      </c>
      <c r="BH372" s="186" t="str">
        <f t="shared" si="83"/>
        <v>N/A</v>
      </c>
      <c r="BI372" s="6" t="str">
        <f t="shared" si="89"/>
        <v>N/A</v>
      </c>
      <c r="BJ372" t="e">
        <f t="shared" si="84"/>
        <v>#DIV/0!</v>
      </c>
      <c r="BL372" t="str">
        <f>IF(ISBLANK('A2a.  Modified URRT Worksheet 1'!$G$78)=TRUE, "N/A", IF(O372*(1+'A2a.  Modified URRT Worksheet 1'!$G$78)='A2. Rate Change &amp; Enrollment'!P372, "OK", "ERROR"))</f>
        <v>N/A</v>
      </c>
      <c r="BM372" t="str">
        <f>IF(ISBLANK('A2a.  Modified URRT Worksheet 1'!$G$79)=TRUE, "N/A", IF(P372*(1+'A2a.  Modified URRT Worksheet 1'!$G$79)='A2. Rate Change &amp; Enrollment'!Q372, "OK", "ERROR"))</f>
        <v>N/A</v>
      </c>
      <c r="BN372" t="str">
        <f>IF(ISBLANK('A2a.  Modified URRT Worksheet 1'!$G$80)=TRUE, "N/A", IF(Q372*(1+'A2a.  Modified URRT Worksheet 1'!$G$80)='A2. Rate Change &amp; Enrollment'!R372, "OK", "ERROR"))</f>
        <v>N/A</v>
      </c>
      <c r="BO372" t="str">
        <f>IF(ISBLANK('A2a.  Modified URRT Worksheet 1'!$G$81)=TRUE, "N/A", IF(R372*(1+'A2a.  Modified URRT Worksheet 1'!$G$81)='A2. Rate Change &amp; Enrollment'!S372, "OK", "ERROR"))</f>
        <v>N/A</v>
      </c>
      <c r="BP372" t="str">
        <f>IF(ISBLANK('A2a.  Modified URRT Worksheet 1'!$G$82)=TRUE, "N/A", IF(S372*(1+'A2a.  Modified URRT Worksheet 1'!$G$82)='A2. Rate Change &amp; Enrollment'!T372, "OK", "ERROR"))</f>
        <v>N/A</v>
      </c>
      <c r="BQ372" t="str">
        <f>IF(ISBLANK('A2a.  Modified URRT Worksheet 1'!$G$83)=TRUE, "N/A", IF(T372*(1+'A2a.  Modified URRT Worksheet 1'!$G$83)='A2. Rate Change &amp; Enrollment'!U372, "OK", "ERROR"))</f>
        <v>N/A</v>
      </c>
      <c r="BR372" t="str">
        <f>IF(ISBLANK('A2a.  Modified URRT Worksheet 1'!$G$84)=TRUE, "N/A", IF(U372*(1+'A2a.  Modified URRT Worksheet 1'!$G$84)='A2. Rate Change &amp; Enrollment'!V372, "OK", "ERROR"))</f>
        <v>N/A</v>
      </c>
      <c r="BS372" t="str">
        <f>IF(ISBLANK('A2a.  Modified URRT Worksheet 1'!$G$85)=TRUE, "N/A", IF(V372*(1+'A2a.  Modified URRT Worksheet 1'!$G$85)='A2. Rate Change &amp; Enrollment'!W372, "OK", "ERROR"))</f>
        <v>N/A</v>
      </c>
      <c r="BT372" t="str">
        <f>IF(ISBLANK('A2a.  Modified URRT Worksheet 1'!$G$86)=TRUE, "N/A", IF(W372*(1+'A2a.  Modified URRT Worksheet 1'!$G$86)='A2. Rate Change &amp; Enrollment'!X372, "OK", "ERROR"))</f>
        <v>N/A</v>
      </c>
      <c r="BU372" t="str">
        <f>IF(ISBLANK('A2a.  Modified URRT Worksheet 1'!$G$87)=TRUE, "N/A", IF(X372*(1+'A2a.  Modified URRT Worksheet 1'!$G$87)='A2. Rate Change &amp; Enrollment'!Y372, "OK", "ERROR"))</f>
        <v>N/A</v>
      </c>
      <c r="BV372" t="str">
        <f>IF(ISBLANK('A2a.  Modified URRT Worksheet 1'!$G$88)=TRUE, "N/A", IF(Y372*(1+'A2a.  Modified URRT Worksheet 1'!$G$88)='A2. Rate Change &amp; Enrollment'!Z372, "OK", "ERROR"))</f>
        <v>N/A</v>
      </c>
      <c r="BW372" t="str">
        <f t="shared" si="85"/>
        <v>OK</v>
      </c>
      <c r="BY372" s="412">
        <f t="shared" si="86"/>
        <v>0</v>
      </c>
    </row>
    <row r="373" spans="1:77" x14ac:dyDescent="0.35">
      <c r="A373" t="s">
        <v>672</v>
      </c>
      <c r="B373" s="98"/>
      <c r="C373" s="98"/>
      <c r="D373" s="98"/>
      <c r="E373" s="135"/>
      <c r="F373" s="135"/>
      <c r="G373" s="135"/>
      <c r="I373" s="135"/>
      <c r="J373" s="135"/>
      <c r="K373" s="135"/>
      <c r="M373" s="131"/>
      <c r="N373" s="131"/>
      <c r="O373" s="131"/>
      <c r="P373" s="131"/>
      <c r="Q373" s="131"/>
      <c r="R373" s="131"/>
      <c r="S373" s="131"/>
      <c r="T373" s="131"/>
      <c r="U373" s="131"/>
      <c r="V373" s="131"/>
      <c r="W373" s="131"/>
      <c r="X373" s="131"/>
      <c r="Y373" s="131"/>
      <c r="Z373" s="131"/>
      <c r="AB373" s="142" t="e">
        <f t="shared" si="76"/>
        <v>#DIV/0!</v>
      </c>
      <c r="AC373" s="142" t="e">
        <f t="shared" si="77"/>
        <v>#DIV/0!</v>
      </c>
      <c r="AD373" s="6"/>
      <c r="AE373" s="88" t="e">
        <f t="shared" si="78"/>
        <v>#DIV/0!</v>
      </c>
      <c r="AF373" s="142" t="e">
        <f t="shared" si="79"/>
        <v>#DIV/0!</v>
      </c>
      <c r="AH373" s="12" t="e">
        <f t="shared" si="87"/>
        <v>#DIV/0!</v>
      </c>
      <c r="AI373" s="12" t="e">
        <f t="shared" si="88"/>
        <v>#DIV/0!</v>
      </c>
      <c r="AK373" s="409"/>
      <c r="AL373" s="409"/>
      <c r="AM373" s="409"/>
      <c r="AO373" s="177"/>
      <c r="AP373" s="177"/>
      <c r="AQ373" s="177"/>
      <c r="AR373" s="139"/>
      <c r="AS373" s="139"/>
      <c r="AT373" s="139"/>
      <c r="AU373" s="177"/>
      <c r="AV373" s="177"/>
      <c r="AX373" s="411">
        <f t="shared" si="80"/>
        <v>0</v>
      </c>
      <c r="AY373" s="80" t="str">
        <f t="shared" si="81"/>
        <v>OK</v>
      </c>
      <c r="BA373" s="94"/>
      <c r="BB373" s="291"/>
      <c r="BC373" s="94"/>
      <c r="BD373" s="229"/>
      <c r="BE373" s="356"/>
      <c r="BG373" s="6">
        <f t="shared" si="82"/>
        <v>0</v>
      </c>
      <c r="BH373" s="186" t="str">
        <f t="shared" si="83"/>
        <v>N/A</v>
      </c>
      <c r="BI373" s="6" t="str">
        <f t="shared" si="89"/>
        <v>N/A</v>
      </c>
      <c r="BJ373" t="e">
        <f t="shared" si="84"/>
        <v>#DIV/0!</v>
      </c>
      <c r="BL373" t="str">
        <f>IF(ISBLANK('A2a.  Modified URRT Worksheet 1'!$G$78)=TRUE, "N/A", IF(O373*(1+'A2a.  Modified URRT Worksheet 1'!$G$78)='A2. Rate Change &amp; Enrollment'!P373, "OK", "ERROR"))</f>
        <v>N/A</v>
      </c>
      <c r="BM373" t="str">
        <f>IF(ISBLANK('A2a.  Modified URRT Worksheet 1'!$G$79)=TRUE, "N/A", IF(P373*(1+'A2a.  Modified URRT Worksheet 1'!$G$79)='A2. Rate Change &amp; Enrollment'!Q373, "OK", "ERROR"))</f>
        <v>N/A</v>
      </c>
      <c r="BN373" t="str">
        <f>IF(ISBLANK('A2a.  Modified URRT Worksheet 1'!$G$80)=TRUE, "N/A", IF(Q373*(1+'A2a.  Modified URRT Worksheet 1'!$G$80)='A2. Rate Change &amp; Enrollment'!R373, "OK", "ERROR"))</f>
        <v>N/A</v>
      </c>
      <c r="BO373" t="str">
        <f>IF(ISBLANK('A2a.  Modified URRT Worksheet 1'!$G$81)=TRUE, "N/A", IF(R373*(1+'A2a.  Modified URRT Worksheet 1'!$G$81)='A2. Rate Change &amp; Enrollment'!S373, "OK", "ERROR"))</f>
        <v>N/A</v>
      </c>
      <c r="BP373" t="str">
        <f>IF(ISBLANK('A2a.  Modified URRT Worksheet 1'!$G$82)=TRUE, "N/A", IF(S373*(1+'A2a.  Modified URRT Worksheet 1'!$G$82)='A2. Rate Change &amp; Enrollment'!T373, "OK", "ERROR"))</f>
        <v>N/A</v>
      </c>
      <c r="BQ373" t="str">
        <f>IF(ISBLANK('A2a.  Modified URRT Worksheet 1'!$G$83)=TRUE, "N/A", IF(T373*(1+'A2a.  Modified URRT Worksheet 1'!$G$83)='A2. Rate Change &amp; Enrollment'!U373, "OK", "ERROR"))</f>
        <v>N/A</v>
      </c>
      <c r="BR373" t="str">
        <f>IF(ISBLANK('A2a.  Modified URRT Worksheet 1'!$G$84)=TRUE, "N/A", IF(U373*(1+'A2a.  Modified URRT Worksheet 1'!$G$84)='A2. Rate Change &amp; Enrollment'!V373, "OK", "ERROR"))</f>
        <v>N/A</v>
      </c>
      <c r="BS373" t="str">
        <f>IF(ISBLANK('A2a.  Modified URRT Worksheet 1'!$G$85)=TRUE, "N/A", IF(V373*(1+'A2a.  Modified URRT Worksheet 1'!$G$85)='A2. Rate Change &amp; Enrollment'!W373, "OK", "ERROR"))</f>
        <v>N/A</v>
      </c>
      <c r="BT373" t="str">
        <f>IF(ISBLANK('A2a.  Modified URRT Worksheet 1'!$G$86)=TRUE, "N/A", IF(W373*(1+'A2a.  Modified URRT Worksheet 1'!$G$86)='A2. Rate Change &amp; Enrollment'!X373, "OK", "ERROR"))</f>
        <v>N/A</v>
      </c>
      <c r="BU373" t="str">
        <f>IF(ISBLANK('A2a.  Modified URRT Worksheet 1'!$G$87)=TRUE, "N/A", IF(X373*(1+'A2a.  Modified URRT Worksheet 1'!$G$87)='A2. Rate Change &amp; Enrollment'!Y373, "OK", "ERROR"))</f>
        <v>N/A</v>
      </c>
      <c r="BV373" t="str">
        <f>IF(ISBLANK('A2a.  Modified URRT Worksheet 1'!$G$88)=TRUE, "N/A", IF(Y373*(1+'A2a.  Modified URRT Worksheet 1'!$G$88)='A2. Rate Change &amp; Enrollment'!Z373, "OK", "ERROR"))</f>
        <v>N/A</v>
      </c>
      <c r="BW373" t="str">
        <f t="shared" si="85"/>
        <v>OK</v>
      </c>
      <c r="BY373" s="412">
        <f t="shared" si="86"/>
        <v>0</v>
      </c>
    </row>
    <row r="374" spans="1:77" x14ac:dyDescent="0.35">
      <c r="A374" t="s">
        <v>673</v>
      </c>
      <c r="B374" s="98"/>
      <c r="C374" s="98"/>
      <c r="D374" s="98"/>
      <c r="E374" s="135"/>
      <c r="F374" s="135"/>
      <c r="G374" s="135"/>
      <c r="I374" s="135"/>
      <c r="J374" s="135"/>
      <c r="K374" s="135"/>
      <c r="M374" s="131"/>
      <c r="N374" s="131"/>
      <c r="O374" s="131"/>
      <c r="P374" s="131"/>
      <c r="Q374" s="131"/>
      <c r="R374" s="131"/>
      <c r="S374" s="131"/>
      <c r="T374" s="131"/>
      <c r="U374" s="131"/>
      <c r="V374" s="131"/>
      <c r="W374" s="131"/>
      <c r="X374" s="131"/>
      <c r="Y374" s="131"/>
      <c r="Z374" s="131"/>
      <c r="AB374" s="142" t="e">
        <f t="shared" si="76"/>
        <v>#DIV/0!</v>
      </c>
      <c r="AC374" s="142" t="e">
        <f t="shared" si="77"/>
        <v>#DIV/0!</v>
      </c>
      <c r="AD374" s="6"/>
      <c r="AE374" s="88" t="e">
        <f t="shared" si="78"/>
        <v>#DIV/0!</v>
      </c>
      <c r="AF374" s="142" t="e">
        <f t="shared" si="79"/>
        <v>#DIV/0!</v>
      </c>
      <c r="AH374" s="12" t="e">
        <f t="shared" si="87"/>
        <v>#DIV/0!</v>
      </c>
      <c r="AI374" s="12" t="e">
        <f t="shared" si="88"/>
        <v>#DIV/0!</v>
      </c>
      <c r="AK374" s="409"/>
      <c r="AL374" s="409"/>
      <c r="AM374" s="409"/>
      <c r="AO374" s="177"/>
      <c r="AP374" s="177"/>
      <c r="AQ374" s="177"/>
      <c r="AR374" s="139"/>
      <c r="AS374" s="139"/>
      <c r="AT374" s="139"/>
      <c r="AU374" s="177"/>
      <c r="AV374" s="177"/>
      <c r="AX374" s="411">
        <f t="shared" si="80"/>
        <v>0</v>
      </c>
      <c r="AY374" s="80" t="str">
        <f t="shared" si="81"/>
        <v>OK</v>
      </c>
      <c r="BA374" s="94"/>
      <c r="BB374" s="291"/>
      <c r="BC374" s="94"/>
      <c r="BD374" s="229"/>
      <c r="BE374" s="356"/>
      <c r="BG374" s="6">
        <f t="shared" si="82"/>
        <v>0</v>
      </c>
      <c r="BH374" s="186" t="str">
        <f t="shared" si="83"/>
        <v>N/A</v>
      </c>
      <c r="BI374" s="6" t="str">
        <f t="shared" si="89"/>
        <v>N/A</v>
      </c>
      <c r="BJ374" t="e">
        <f t="shared" si="84"/>
        <v>#DIV/0!</v>
      </c>
      <c r="BL374" t="str">
        <f>IF(ISBLANK('A2a.  Modified URRT Worksheet 1'!$G$78)=TRUE, "N/A", IF(O374*(1+'A2a.  Modified URRT Worksheet 1'!$G$78)='A2. Rate Change &amp; Enrollment'!P374, "OK", "ERROR"))</f>
        <v>N/A</v>
      </c>
      <c r="BM374" t="str">
        <f>IF(ISBLANK('A2a.  Modified URRT Worksheet 1'!$G$79)=TRUE, "N/A", IF(P374*(1+'A2a.  Modified URRT Worksheet 1'!$G$79)='A2. Rate Change &amp; Enrollment'!Q374, "OK", "ERROR"))</f>
        <v>N/A</v>
      </c>
      <c r="BN374" t="str">
        <f>IF(ISBLANK('A2a.  Modified URRT Worksheet 1'!$G$80)=TRUE, "N/A", IF(Q374*(1+'A2a.  Modified URRT Worksheet 1'!$G$80)='A2. Rate Change &amp; Enrollment'!R374, "OK", "ERROR"))</f>
        <v>N/A</v>
      </c>
      <c r="BO374" t="str">
        <f>IF(ISBLANK('A2a.  Modified URRT Worksheet 1'!$G$81)=TRUE, "N/A", IF(R374*(1+'A2a.  Modified URRT Worksheet 1'!$G$81)='A2. Rate Change &amp; Enrollment'!S374, "OK", "ERROR"))</f>
        <v>N/A</v>
      </c>
      <c r="BP374" t="str">
        <f>IF(ISBLANK('A2a.  Modified URRT Worksheet 1'!$G$82)=TRUE, "N/A", IF(S374*(1+'A2a.  Modified URRT Worksheet 1'!$G$82)='A2. Rate Change &amp; Enrollment'!T374, "OK", "ERROR"))</f>
        <v>N/A</v>
      </c>
      <c r="BQ374" t="str">
        <f>IF(ISBLANK('A2a.  Modified URRT Worksheet 1'!$G$83)=TRUE, "N/A", IF(T374*(1+'A2a.  Modified URRT Worksheet 1'!$G$83)='A2. Rate Change &amp; Enrollment'!U374, "OK", "ERROR"))</f>
        <v>N/A</v>
      </c>
      <c r="BR374" t="str">
        <f>IF(ISBLANK('A2a.  Modified URRT Worksheet 1'!$G$84)=TRUE, "N/A", IF(U374*(1+'A2a.  Modified URRT Worksheet 1'!$G$84)='A2. Rate Change &amp; Enrollment'!V374, "OK", "ERROR"))</f>
        <v>N/A</v>
      </c>
      <c r="BS374" t="str">
        <f>IF(ISBLANK('A2a.  Modified URRT Worksheet 1'!$G$85)=TRUE, "N/A", IF(V374*(1+'A2a.  Modified URRT Worksheet 1'!$G$85)='A2. Rate Change &amp; Enrollment'!W374, "OK", "ERROR"))</f>
        <v>N/A</v>
      </c>
      <c r="BT374" t="str">
        <f>IF(ISBLANK('A2a.  Modified URRT Worksheet 1'!$G$86)=TRUE, "N/A", IF(W374*(1+'A2a.  Modified URRT Worksheet 1'!$G$86)='A2. Rate Change &amp; Enrollment'!X374, "OK", "ERROR"))</f>
        <v>N/A</v>
      </c>
      <c r="BU374" t="str">
        <f>IF(ISBLANK('A2a.  Modified URRT Worksheet 1'!$G$87)=TRUE, "N/A", IF(X374*(1+'A2a.  Modified URRT Worksheet 1'!$G$87)='A2. Rate Change &amp; Enrollment'!Y374, "OK", "ERROR"))</f>
        <v>N/A</v>
      </c>
      <c r="BV374" t="str">
        <f>IF(ISBLANK('A2a.  Modified URRT Worksheet 1'!$G$88)=TRUE, "N/A", IF(Y374*(1+'A2a.  Modified URRT Worksheet 1'!$G$88)='A2. Rate Change &amp; Enrollment'!Z374, "OK", "ERROR"))</f>
        <v>N/A</v>
      </c>
      <c r="BW374" t="str">
        <f t="shared" si="85"/>
        <v>OK</v>
      </c>
      <c r="BY374" s="412">
        <f t="shared" si="86"/>
        <v>0</v>
      </c>
    </row>
    <row r="375" spans="1:77" x14ac:dyDescent="0.35">
      <c r="A375" t="s">
        <v>674</v>
      </c>
      <c r="B375" s="98"/>
      <c r="C375" s="98"/>
      <c r="D375" s="98"/>
      <c r="E375" s="135"/>
      <c r="F375" s="135"/>
      <c r="G375" s="135"/>
      <c r="I375" s="135"/>
      <c r="J375" s="135"/>
      <c r="K375" s="135"/>
      <c r="M375" s="131"/>
      <c r="N375" s="131"/>
      <c r="O375" s="131"/>
      <c r="P375" s="131"/>
      <c r="Q375" s="131"/>
      <c r="R375" s="131"/>
      <c r="S375" s="131"/>
      <c r="T375" s="131"/>
      <c r="U375" s="131"/>
      <c r="V375" s="131"/>
      <c r="W375" s="131"/>
      <c r="X375" s="131"/>
      <c r="Y375" s="131"/>
      <c r="Z375" s="131"/>
      <c r="AB375" s="142" t="e">
        <f t="shared" si="76"/>
        <v>#DIV/0!</v>
      </c>
      <c r="AC375" s="142" t="e">
        <f t="shared" si="77"/>
        <v>#DIV/0!</v>
      </c>
      <c r="AD375" s="6"/>
      <c r="AE375" s="88" t="e">
        <f t="shared" si="78"/>
        <v>#DIV/0!</v>
      </c>
      <c r="AF375" s="142" t="e">
        <f t="shared" si="79"/>
        <v>#DIV/0!</v>
      </c>
      <c r="AH375" s="12" t="e">
        <f t="shared" si="87"/>
        <v>#DIV/0!</v>
      </c>
      <c r="AI375" s="12" t="e">
        <f t="shared" si="88"/>
        <v>#DIV/0!</v>
      </c>
      <c r="AK375" s="409"/>
      <c r="AL375" s="409"/>
      <c r="AM375" s="409"/>
      <c r="AO375" s="177"/>
      <c r="AP375" s="177"/>
      <c r="AQ375" s="177"/>
      <c r="AR375" s="139"/>
      <c r="AS375" s="139"/>
      <c r="AT375" s="139"/>
      <c r="AU375" s="177"/>
      <c r="AV375" s="177"/>
      <c r="AX375" s="411">
        <f t="shared" si="80"/>
        <v>0</v>
      </c>
      <c r="AY375" s="80" t="str">
        <f t="shared" si="81"/>
        <v>OK</v>
      </c>
      <c r="BA375" s="94"/>
      <c r="BB375" s="291"/>
      <c r="BC375" s="94"/>
      <c r="BD375" s="229"/>
      <c r="BE375" s="356"/>
      <c r="BG375" s="6">
        <f t="shared" si="82"/>
        <v>0</v>
      </c>
      <c r="BH375" s="186" t="str">
        <f t="shared" si="83"/>
        <v>N/A</v>
      </c>
      <c r="BI375" s="6" t="str">
        <f t="shared" si="89"/>
        <v>N/A</v>
      </c>
      <c r="BJ375" t="e">
        <f t="shared" si="84"/>
        <v>#DIV/0!</v>
      </c>
      <c r="BL375" t="str">
        <f>IF(ISBLANK('A2a.  Modified URRT Worksheet 1'!$G$78)=TRUE, "N/A", IF(O375*(1+'A2a.  Modified URRT Worksheet 1'!$G$78)='A2. Rate Change &amp; Enrollment'!P375, "OK", "ERROR"))</f>
        <v>N/A</v>
      </c>
      <c r="BM375" t="str">
        <f>IF(ISBLANK('A2a.  Modified URRT Worksheet 1'!$G$79)=TRUE, "N/A", IF(P375*(1+'A2a.  Modified URRT Worksheet 1'!$G$79)='A2. Rate Change &amp; Enrollment'!Q375, "OK", "ERROR"))</f>
        <v>N/A</v>
      </c>
      <c r="BN375" t="str">
        <f>IF(ISBLANK('A2a.  Modified URRT Worksheet 1'!$G$80)=TRUE, "N/A", IF(Q375*(1+'A2a.  Modified URRT Worksheet 1'!$G$80)='A2. Rate Change &amp; Enrollment'!R375, "OK", "ERROR"))</f>
        <v>N/A</v>
      </c>
      <c r="BO375" t="str">
        <f>IF(ISBLANK('A2a.  Modified URRT Worksheet 1'!$G$81)=TRUE, "N/A", IF(R375*(1+'A2a.  Modified URRT Worksheet 1'!$G$81)='A2. Rate Change &amp; Enrollment'!S375, "OK", "ERROR"))</f>
        <v>N/A</v>
      </c>
      <c r="BP375" t="str">
        <f>IF(ISBLANK('A2a.  Modified URRT Worksheet 1'!$G$82)=TRUE, "N/A", IF(S375*(1+'A2a.  Modified URRT Worksheet 1'!$G$82)='A2. Rate Change &amp; Enrollment'!T375, "OK", "ERROR"))</f>
        <v>N/A</v>
      </c>
      <c r="BQ375" t="str">
        <f>IF(ISBLANK('A2a.  Modified URRT Worksheet 1'!$G$83)=TRUE, "N/A", IF(T375*(1+'A2a.  Modified URRT Worksheet 1'!$G$83)='A2. Rate Change &amp; Enrollment'!U375, "OK", "ERROR"))</f>
        <v>N/A</v>
      </c>
      <c r="BR375" t="str">
        <f>IF(ISBLANK('A2a.  Modified URRT Worksheet 1'!$G$84)=TRUE, "N/A", IF(U375*(1+'A2a.  Modified URRT Worksheet 1'!$G$84)='A2. Rate Change &amp; Enrollment'!V375, "OK", "ERROR"))</f>
        <v>N/A</v>
      </c>
      <c r="BS375" t="str">
        <f>IF(ISBLANK('A2a.  Modified URRT Worksheet 1'!$G$85)=TRUE, "N/A", IF(V375*(1+'A2a.  Modified URRT Worksheet 1'!$G$85)='A2. Rate Change &amp; Enrollment'!W375, "OK", "ERROR"))</f>
        <v>N/A</v>
      </c>
      <c r="BT375" t="str">
        <f>IF(ISBLANK('A2a.  Modified URRT Worksheet 1'!$G$86)=TRUE, "N/A", IF(W375*(1+'A2a.  Modified URRT Worksheet 1'!$G$86)='A2. Rate Change &amp; Enrollment'!X375, "OK", "ERROR"))</f>
        <v>N/A</v>
      </c>
      <c r="BU375" t="str">
        <f>IF(ISBLANK('A2a.  Modified URRT Worksheet 1'!$G$87)=TRUE, "N/A", IF(X375*(1+'A2a.  Modified URRT Worksheet 1'!$G$87)='A2. Rate Change &amp; Enrollment'!Y375, "OK", "ERROR"))</f>
        <v>N/A</v>
      </c>
      <c r="BV375" t="str">
        <f>IF(ISBLANK('A2a.  Modified URRT Worksheet 1'!$G$88)=TRUE, "N/A", IF(Y375*(1+'A2a.  Modified URRT Worksheet 1'!$G$88)='A2. Rate Change &amp; Enrollment'!Z375, "OK", "ERROR"))</f>
        <v>N/A</v>
      </c>
      <c r="BW375" t="str">
        <f t="shared" si="85"/>
        <v>OK</v>
      </c>
      <c r="BY375" s="412">
        <f t="shared" si="86"/>
        <v>0</v>
      </c>
    </row>
    <row r="376" spans="1:77" x14ac:dyDescent="0.35">
      <c r="A376" t="s">
        <v>675</v>
      </c>
      <c r="B376" s="98"/>
      <c r="C376" s="98"/>
      <c r="D376" s="98"/>
      <c r="E376" s="135"/>
      <c r="F376" s="135"/>
      <c r="G376" s="135"/>
      <c r="I376" s="135"/>
      <c r="J376" s="135"/>
      <c r="K376" s="135"/>
      <c r="M376" s="131"/>
      <c r="N376" s="131"/>
      <c r="O376" s="131"/>
      <c r="P376" s="131"/>
      <c r="Q376" s="131"/>
      <c r="R376" s="131"/>
      <c r="S376" s="131"/>
      <c r="T376" s="131"/>
      <c r="U376" s="131"/>
      <c r="V376" s="131"/>
      <c r="W376" s="131"/>
      <c r="X376" s="131"/>
      <c r="Y376" s="131"/>
      <c r="Z376" s="131"/>
      <c r="AB376" s="142" t="e">
        <f t="shared" si="76"/>
        <v>#DIV/0!</v>
      </c>
      <c r="AC376" s="142" t="e">
        <f t="shared" si="77"/>
        <v>#DIV/0!</v>
      </c>
      <c r="AD376" s="6"/>
      <c r="AE376" s="88" t="e">
        <f t="shared" si="78"/>
        <v>#DIV/0!</v>
      </c>
      <c r="AF376" s="142" t="e">
        <f t="shared" si="79"/>
        <v>#DIV/0!</v>
      </c>
      <c r="AH376" s="12" t="e">
        <f t="shared" si="87"/>
        <v>#DIV/0!</v>
      </c>
      <c r="AI376" s="12" t="e">
        <f t="shared" si="88"/>
        <v>#DIV/0!</v>
      </c>
      <c r="AK376" s="409"/>
      <c r="AL376" s="409"/>
      <c r="AM376" s="409"/>
      <c r="AO376" s="177"/>
      <c r="AP376" s="177"/>
      <c r="AQ376" s="177"/>
      <c r="AR376" s="139"/>
      <c r="AS376" s="139"/>
      <c r="AT376" s="139"/>
      <c r="AU376" s="177"/>
      <c r="AV376" s="177"/>
      <c r="AX376" s="411">
        <f t="shared" si="80"/>
        <v>0</v>
      </c>
      <c r="AY376" s="80" t="str">
        <f t="shared" si="81"/>
        <v>OK</v>
      </c>
      <c r="BA376" s="94"/>
      <c r="BB376" s="291"/>
      <c r="BC376" s="94"/>
      <c r="BD376" s="229"/>
      <c r="BE376" s="356"/>
      <c r="BG376" s="6">
        <f t="shared" si="82"/>
        <v>0</v>
      </c>
      <c r="BH376" s="186" t="str">
        <f t="shared" si="83"/>
        <v>N/A</v>
      </c>
      <c r="BI376" s="6" t="str">
        <f t="shared" si="89"/>
        <v>N/A</v>
      </c>
      <c r="BJ376" t="e">
        <f t="shared" si="84"/>
        <v>#DIV/0!</v>
      </c>
      <c r="BL376" t="str">
        <f>IF(ISBLANK('A2a.  Modified URRT Worksheet 1'!$G$78)=TRUE, "N/A", IF(O376*(1+'A2a.  Modified URRT Worksheet 1'!$G$78)='A2. Rate Change &amp; Enrollment'!P376, "OK", "ERROR"))</f>
        <v>N/A</v>
      </c>
      <c r="BM376" t="str">
        <f>IF(ISBLANK('A2a.  Modified URRT Worksheet 1'!$G$79)=TRUE, "N/A", IF(P376*(1+'A2a.  Modified URRT Worksheet 1'!$G$79)='A2. Rate Change &amp; Enrollment'!Q376, "OK", "ERROR"))</f>
        <v>N/A</v>
      </c>
      <c r="BN376" t="str">
        <f>IF(ISBLANK('A2a.  Modified URRT Worksheet 1'!$G$80)=TRUE, "N/A", IF(Q376*(1+'A2a.  Modified URRT Worksheet 1'!$G$80)='A2. Rate Change &amp; Enrollment'!R376, "OK", "ERROR"))</f>
        <v>N/A</v>
      </c>
      <c r="BO376" t="str">
        <f>IF(ISBLANK('A2a.  Modified URRT Worksheet 1'!$G$81)=TRUE, "N/A", IF(R376*(1+'A2a.  Modified URRT Worksheet 1'!$G$81)='A2. Rate Change &amp; Enrollment'!S376, "OK", "ERROR"))</f>
        <v>N/A</v>
      </c>
      <c r="BP376" t="str">
        <f>IF(ISBLANK('A2a.  Modified URRT Worksheet 1'!$G$82)=TRUE, "N/A", IF(S376*(1+'A2a.  Modified URRT Worksheet 1'!$G$82)='A2. Rate Change &amp; Enrollment'!T376, "OK", "ERROR"))</f>
        <v>N/A</v>
      </c>
      <c r="BQ376" t="str">
        <f>IF(ISBLANK('A2a.  Modified URRT Worksheet 1'!$G$83)=TRUE, "N/A", IF(T376*(1+'A2a.  Modified URRT Worksheet 1'!$G$83)='A2. Rate Change &amp; Enrollment'!U376, "OK", "ERROR"))</f>
        <v>N/A</v>
      </c>
      <c r="BR376" t="str">
        <f>IF(ISBLANK('A2a.  Modified URRT Worksheet 1'!$G$84)=TRUE, "N/A", IF(U376*(1+'A2a.  Modified URRT Worksheet 1'!$G$84)='A2. Rate Change &amp; Enrollment'!V376, "OK", "ERROR"))</f>
        <v>N/A</v>
      </c>
      <c r="BS376" t="str">
        <f>IF(ISBLANK('A2a.  Modified URRT Worksheet 1'!$G$85)=TRUE, "N/A", IF(V376*(1+'A2a.  Modified URRT Worksheet 1'!$G$85)='A2. Rate Change &amp; Enrollment'!W376, "OK", "ERROR"))</f>
        <v>N/A</v>
      </c>
      <c r="BT376" t="str">
        <f>IF(ISBLANK('A2a.  Modified URRT Worksheet 1'!$G$86)=TRUE, "N/A", IF(W376*(1+'A2a.  Modified URRT Worksheet 1'!$G$86)='A2. Rate Change &amp; Enrollment'!X376, "OK", "ERROR"))</f>
        <v>N/A</v>
      </c>
      <c r="BU376" t="str">
        <f>IF(ISBLANK('A2a.  Modified URRT Worksheet 1'!$G$87)=TRUE, "N/A", IF(X376*(1+'A2a.  Modified URRT Worksheet 1'!$G$87)='A2. Rate Change &amp; Enrollment'!Y376, "OK", "ERROR"))</f>
        <v>N/A</v>
      </c>
      <c r="BV376" t="str">
        <f>IF(ISBLANK('A2a.  Modified URRT Worksheet 1'!$G$88)=TRUE, "N/A", IF(Y376*(1+'A2a.  Modified URRT Worksheet 1'!$G$88)='A2. Rate Change &amp; Enrollment'!Z376, "OK", "ERROR"))</f>
        <v>N/A</v>
      </c>
      <c r="BW376" t="str">
        <f t="shared" si="85"/>
        <v>OK</v>
      </c>
      <c r="BY376" s="412">
        <f t="shared" si="86"/>
        <v>0</v>
      </c>
    </row>
    <row r="377" spans="1:77" x14ac:dyDescent="0.35">
      <c r="A377" t="s">
        <v>676</v>
      </c>
      <c r="B377" s="98"/>
      <c r="C377" s="98"/>
      <c r="D377" s="98"/>
      <c r="E377" s="135"/>
      <c r="F377" s="135"/>
      <c r="G377" s="135"/>
      <c r="I377" s="135"/>
      <c r="J377" s="135"/>
      <c r="K377" s="135"/>
      <c r="M377" s="131"/>
      <c r="N377" s="131"/>
      <c r="O377" s="131"/>
      <c r="P377" s="131"/>
      <c r="Q377" s="131"/>
      <c r="R377" s="131"/>
      <c r="S377" s="131"/>
      <c r="T377" s="131"/>
      <c r="U377" s="131"/>
      <c r="V377" s="131"/>
      <c r="W377" s="131"/>
      <c r="X377" s="131"/>
      <c r="Y377" s="131"/>
      <c r="Z377" s="131"/>
      <c r="AB377" s="142" t="e">
        <f t="shared" si="76"/>
        <v>#DIV/0!</v>
      </c>
      <c r="AC377" s="142" t="e">
        <f t="shared" si="77"/>
        <v>#DIV/0!</v>
      </c>
      <c r="AD377" s="6"/>
      <c r="AE377" s="88" t="e">
        <f t="shared" si="78"/>
        <v>#DIV/0!</v>
      </c>
      <c r="AF377" s="142" t="e">
        <f t="shared" si="79"/>
        <v>#DIV/0!</v>
      </c>
      <c r="AH377" s="12" t="e">
        <f t="shared" si="87"/>
        <v>#DIV/0!</v>
      </c>
      <c r="AI377" s="12" t="e">
        <f t="shared" si="88"/>
        <v>#DIV/0!</v>
      </c>
      <c r="AK377" s="409"/>
      <c r="AL377" s="409"/>
      <c r="AM377" s="409"/>
      <c r="AO377" s="177"/>
      <c r="AP377" s="177"/>
      <c r="AQ377" s="177"/>
      <c r="AR377" s="139"/>
      <c r="AS377" s="139"/>
      <c r="AT377" s="139"/>
      <c r="AU377" s="177"/>
      <c r="AV377" s="177"/>
      <c r="AX377" s="411">
        <f t="shared" si="80"/>
        <v>0</v>
      </c>
      <c r="AY377" s="80" t="str">
        <f t="shared" si="81"/>
        <v>OK</v>
      </c>
      <c r="BA377" s="94"/>
      <c r="BB377" s="291"/>
      <c r="BC377" s="94"/>
      <c r="BD377" s="229"/>
      <c r="BE377" s="356"/>
      <c r="BG377" s="6">
        <f t="shared" si="82"/>
        <v>0</v>
      </c>
      <c r="BH377" s="186" t="str">
        <f t="shared" si="83"/>
        <v>N/A</v>
      </c>
      <c r="BI377" s="6" t="str">
        <f t="shared" si="89"/>
        <v>N/A</v>
      </c>
      <c r="BJ377" t="e">
        <f t="shared" si="84"/>
        <v>#DIV/0!</v>
      </c>
      <c r="BL377" t="str">
        <f>IF(ISBLANK('A2a.  Modified URRT Worksheet 1'!$G$78)=TRUE, "N/A", IF(O377*(1+'A2a.  Modified URRT Worksheet 1'!$G$78)='A2. Rate Change &amp; Enrollment'!P377, "OK", "ERROR"))</f>
        <v>N/A</v>
      </c>
      <c r="BM377" t="str">
        <f>IF(ISBLANK('A2a.  Modified URRT Worksheet 1'!$G$79)=TRUE, "N/A", IF(P377*(1+'A2a.  Modified URRT Worksheet 1'!$G$79)='A2. Rate Change &amp; Enrollment'!Q377, "OK", "ERROR"))</f>
        <v>N/A</v>
      </c>
      <c r="BN377" t="str">
        <f>IF(ISBLANK('A2a.  Modified URRT Worksheet 1'!$G$80)=TRUE, "N/A", IF(Q377*(1+'A2a.  Modified URRT Worksheet 1'!$G$80)='A2. Rate Change &amp; Enrollment'!R377, "OK", "ERROR"))</f>
        <v>N/A</v>
      </c>
      <c r="BO377" t="str">
        <f>IF(ISBLANK('A2a.  Modified URRT Worksheet 1'!$G$81)=TRUE, "N/A", IF(R377*(1+'A2a.  Modified URRT Worksheet 1'!$G$81)='A2. Rate Change &amp; Enrollment'!S377, "OK", "ERROR"))</f>
        <v>N/A</v>
      </c>
      <c r="BP377" t="str">
        <f>IF(ISBLANK('A2a.  Modified URRT Worksheet 1'!$G$82)=TRUE, "N/A", IF(S377*(1+'A2a.  Modified URRT Worksheet 1'!$G$82)='A2. Rate Change &amp; Enrollment'!T377, "OK", "ERROR"))</f>
        <v>N/A</v>
      </c>
      <c r="BQ377" t="str">
        <f>IF(ISBLANK('A2a.  Modified URRT Worksheet 1'!$G$83)=TRUE, "N/A", IF(T377*(1+'A2a.  Modified URRT Worksheet 1'!$G$83)='A2. Rate Change &amp; Enrollment'!U377, "OK", "ERROR"))</f>
        <v>N/A</v>
      </c>
      <c r="BR377" t="str">
        <f>IF(ISBLANK('A2a.  Modified URRT Worksheet 1'!$G$84)=TRUE, "N/A", IF(U377*(1+'A2a.  Modified URRT Worksheet 1'!$G$84)='A2. Rate Change &amp; Enrollment'!V377, "OK", "ERROR"))</f>
        <v>N/A</v>
      </c>
      <c r="BS377" t="str">
        <f>IF(ISBLANK('A2a.  Modified URRT Worksheet 1'!$G$85)=TRUE, "N/A", IF(V377*(1+'A2a.  Modified URRT Worksheet 1'!$G$85)='A2. Rate Change &amp; Enrollment'!W377, "OK", "ERROR"))</f>
        <v>N/A</v>
      </c>
      <c r="BT377" t="str">
        <f>IF(ISBLANK('A2a.  Modified URRT Worksheet 1'!$G$86)=TRUE, "N/A", IF(W377*(1+'A2a.  Modified URRT Worksheet 1'!$G$86)='A2. Rate Change &amp; Enrollment'!X377, "OK", "ERROR"))</f>
        <v>N/A</v>
      </c>
      <c r="BU377" t="str">
        <f>IF(ISBLANK('A2a.  Modified URRT Worksheet 1'!$G$87)=TRUE, "N/A", IF(X377*(1+'A2a.  Modified URRT Worksheet 1'!$G$87)='A2. Rate Change &amp; Enrollment'!Y377, "OK", "ERROR"))</f>
        <v>N/A</v>
      </c>
      <c r="BV377" t="str">
        <f>IF(ISBLANK('A2a.  Modified URRT Worksheet 1'!$G$88)=TRUE, "N/A", IF(Y377*(1+'A2a.  Modified URRT Worksheet 1'!$G$88)='A2. Rate Change &amp; Enrollment'!Z377, "OK", "ERROR"))</f>
        <v>N/A</v>
      </c>
      <c r="BW377" t="str">
        <f t="shared" si="85"/>
        <v>OK</v>
      </c>
      <c r="BY377" s="412">
        <f t="shared" si="86"/>
        <v>0</v>
      </c>
    </row>
    <row r="378" spans="1:77" x14ac:dyDescent="0.35">
      <c r="A378" t="s">
        <v>677</v>
      </c>
      <c r="B378" s="98"/>
      <c r="C378" s="98"/>
      <c r="D378" s="98"/>
      <c r="E378" s="135"/>
      <c r="F378" s="135"/>
      <c r="G378" s="135"/>
      <c r="I378" s="135"/>
      <c r="J378" s="135"/>
      <c r="K378" s="135"/>
      <c r="M378" s="131"/>
      <c r="N378" s="131"/>
      <c r="O378" s="131"/>
      <c r="P378" s="131"/>
      <c r="Q378" s="131"/>
      <c r="R378" s="131"/>
      <c r="S378" s="131"/>
      <c r="T378" s="131"/>
      <c r="U378" s="131"/>
      <c r="V378" s="131"/>
      <c r="W378" s="131"/>
      <c r="X378" s="131"/>
      <c r="Y378" s="131"/>
      <c r="Z378" s="131"/>
      <c r="AB378" s="142" t="e">
        <f t="shared" si="76"/>
        <v>#DIV/0!</v>
      </c>
      <c r="AC378" s="142" t="e">
        <f t="shared" si="77"/>
        <v>#DIV/0!</v>
      </c>
      <c r="AD378" s="6"/>
      <c r="AE378" s="88" t="e">
        <f t="shared" si="78"/>
        <v>#DIV/0!</v>
      </c>
      <c r="AF378" s="142" t="e">
        <f t="shared" si="79"/>
        <v>#DIV/0!</v>
      </c>
      <c r="AH378" s="12" t="e">
        <f t="shared" si="87"/>
        <v>#DIV/0!</v>
      </c>
      <c r="AI378" s="12" t="e">
        <f t="shared" si="88"/>
        <v>#DIV/0!</v>
      </c>
      <c r="AK378" s="409"/>
      <c r="AL378" s="409"/>
      <c r="AM378" s="409"/>
      <c r="AO378" s="177"/>
      <c r="AP378" s="177"/>
      <c r="AQ378" s="177"/>
      <c r="AR378" s="139"/>
      <c r="AS378" s="139"/>
      <c r="AT378" s="139"/>
      <c r="AU378" s="177"/>
      <c r="AV378" s="177"/>
      <c r="AX378" s="411">
        <f t="shared" si="80"/>
        <v>0</v>
      </c>
      <c r="AY378" s="80" t="str">
        <f t="shared" si="81"/>
        <v>OK</v>
      </c>
      <c r="BA378" s="94"/>
      <c r="BB378" s="291"/>
      <c r="BC378" s="94"/>
      <c r="BD378" s="229"/>
      <c r="BE378" s="356"/>
      <c r="BG378" s="6">
        <f t="shared" si="82"/>
        <v>0</v>
      </c>
      <c r="BH378" s="186" t="str">
        <f t="shared" si="83"/>
        <v>N/A</v>
      </c>
      <c r="BI378" s="6" t="str">
        <f t="shared" si="89"/>
        <v>N/A</v>
      </c>
      <c r="BJ378" t="e">
        <f t="shared" si="84"/>
        <v>#DIV/0!</v>
      </c>
      <c r="BL378" t="str">
        <f>IF(ISBLANK('A2a.  Modified URRT Worksheet 1'!$G$78)=TRUE, "N/A", IF(O378*(1+'A2a.  Modified URRT Worksheet 1'!$G$78)='A2. Rate Change &amp; Enrollment'!P378, "OK", "ERROR"))</f>
        <v>N/A</v>
      </c>
      <c r="BM378" t="str">
        <f>IF(ISBLANK('A2a.  Modified URRT Worksheet 1'!$G$79)=TRUE, "N/A", IF(P378*(1+'A2a.  Modified URRT Worksheet 1'!$G$79)='A2. Rate Change &amp; Enrollment'!Q378, "OK", "ERROR"))</f>
        <v>N/A</v>
      </c>
      <c r="BN378" t="str">
        <f>IF(ISBLANK('A2a.  Modified URRT Worksheet 1'!$G$80)=TRUE, "N/A", IF(Q378*(1+'A2a.  Modified URRT Worksheet 1'!$G$80)='A2. Rate Change &amp; Enrollment'!R378, "OK", "ERROR"))</f>
        <v>N/A</v>
      </c>
      <c r="BO378" t="str">
        <f>IF(ISBLANK('A2a.  Modified URRT Worksheet 1'!$G$81)=TRUE, "N/A", IF(R378*(1+'A2a.  Modified URRT Worksheet 1'!$G$81)='A2. Rate Change &amp; Enrollment'!S378, "OK", "ERROR"))</f>
        <v>N/A</v>
      </c>
      <c r="BP378" t="str">
        <f>IF(ISBLANK('A2a.  Modified URRT Worksheet 1'!$G$82)=TRUE, "N/A", IF(S378*(1+'A2a.  Modified URRT Worksheet 1'!$G$82)='A2. Rate Change &amp; Enrollment'!T378, "OK", "ERROR"))</f>
        <v>N/A</v>
      </c>
      <c r="BQ378" t="str">
        <f>IF(ISBLANK('A2a.  Modified URRT Worksheet 1'!$G$83)=TRUE, "N/A", IF(T378*(1+'A2a.  Modified URRT Worksheet 1'!$G$83)='A2. Rate Change &amp; Enrollment'!U378, "OK", "ERROR"))</f>
        <v>N/A</v>
      </c>
      <c r="BR378" t="str">
        <f>IF(ISBLANK('A2a.  Modified URRT Worksheet 1'!$G$84)=TRUE, "N/A", IF(U378*(1+'A2a.  Modified URRT Worksheet 1'!$G$84)='A2. Rate Change &amp; Enrollment'!V378, "OK", "ERROR"))</f>
        <v>N/A</v>
      </c>
      <c r="BS378" t="str">
        <f>IF(ISBLANK('A2a.  Modified URRT Worksheet 1'!$G$85)=TRUE, "N/A", IF(V378*(1+'A2a.  Modified URRT Worksheet 1'!$G$85)='A2. Rate Change &amp; Enrollment'!W378, "OK", "ERROR"))</f>
        <v>N/A</v>
      </c>
      <c r="BT378" t="str">
        <f>IF(ISBLANK('A2a.  Modified URRT Worksheet 1'!$G$86)=TRUE, "N/A", IF(W378*(1+'A2a.  Modified URRT Worksheet 1'!$G$86)='A2. Rate Change &amp; Enrollment'!X378, "OK", "ERROR"))</f>
        <v>N/A</v>
      </c>
      <c r="BU378" t="str">
        <f>IF(ISBLANK('A2a.  Modified URRT Worksheet 1'!$G$87)=TRUE, "N/A", IF(X378*(1+'A2a.  Modified URRT Worksheet 1'!$G$87)='A2. Rate Change &amp; Enrollment'!Y378, "OK", "ERROR"))</f>
        <v>N/A</v>
      </c>
      <c r="BV378" t="str">
        <f>IF(ISBLANK('A2a.  Modified URRT Worksheet 1'!$G$88)=TRUE, "N/A", IF(Y378*(1+'A2a.  Modified URRT Worksheet 1'!$G$88)='A2. Rate Change &amp; Enrollment'!Z378, "OK", "ERROR"))</f>
        <v>N/A</v>
      </c>
      <c r="BW378" t="str">
        <f t="shared" si="85"/>
        <v>OK</v>
      </c>
      <c r="BY378" s="412">
        <f t="shared" si="86"/>
        <v>0</v>
      </c>
    </row>
    <row r="379" spans="1:77" x14ac:dyDescent="0.35">
      <c r="A379" t="s">
        <v>678</v>
      </c>
      <c r="B379" s="98"/>
      <c r="C379" s="98"/>
      <c r="D379" s="98"/>
      <c r="E379" s="135"/>
      <c r="F379" s="135"/>
      <c r="G379" s="135"/>
      <c r="I379" s="135"/>
      <c r="J379" s="135"/>
      <c r="K379" s="135"/>
      <c r="M379" s="131"/>
      <c r="N379" s="131"/>
      <c r="O379" s="131"/>
      <c r="P379" s="131"/>
      <c r="Q379" s="131"/>
      <c r="R379" s="131"/>
      <c r="S379" s="131"/>
      <c r="T379" s="131"/>
      <c r="U379" s="131"/>
      <c r="V379" s="131"/>
      <c r="W379" s="131"/>
      <c r="X379" s="131"/>
      <c r="Y379" s="131"/>
      <c r="Z379" s="131"/>
      <c r="AB379" s="142" t="e">
        <f t="shared" si="76"/>
        <v>#DIV/0!</v>
      </c>
      <c r="AC379" s="142" t="e">
        <f t="shared" si="77"/>
        <v>#DIV/0!</v>
      </c>
      <c r="AD379" s="6"/>
      <c r="AE379" s="88" t="e">
        <f t="shared" si="78"/>
        <v>#DIV/0!</v>
      </c>
      <c r="AF379" s="142" t="e">
        <f t="shared" si="79"/>
        <v>#DIV/0!</v>
      </c>
      <c r="AH379" s="12" t="e">
        <f t="shared" si="87"/>
        <v>#DIV/0!</v>
      </c>
      <c r="AI379" s="12" t="e">
        <f t="shared" si="88"/>
        <v>#DIV/0!</v>
      </c>
      <c r="AK379" s="409"/>
      <c r="AL379" s="409"/>
      <c r="AM379" s="409"/>
      <c r="AO379" s="177"/>
      <c r="AP379" s="177"/>
      <c r="AQ379" s="177"/>
      <c r="AR379" s="139"/>
      <c r="AS379" s="139"/>
      <c r="AT379" s="139"/>
      <c r="AU379" s="177"/>
      <c r="AV379" s="177"/>
      <c r="AX379" s="411">
        <f t="shared" si="80"/>
        <v>0</v>
      </c>
      <c r="AY379" s="80" t="str">
        <f t="shared" si="81"/>
        <v>OK</v>
      </c>
      <c r="BA379" s="94"/>
      <c r="BB379" s="291"/>
      <c r="BC379" s="94"/>
      <c r="BD379" s="229"/>
      <c r="BE379" s="356"/>
      <c r="BG379" s="6">
        <f t="shared" si="82"/>
        <v>0</v>
      </c>
      <c r="BH379" s="186" t="str">
        <f t="shared" si="83"/>
        <v>N/A</v>
      </c>
      <c r="BI379" s="6" t="str">
        <f t="shared" si="89"/>
        <v>N/A</v>
      </c>
      <c r="BJ379" t="e">
        <f t="shared" si="84"/>
        <v>#DIV/0!</v>
      </c>
      <c r="BL379" t="str">
        <f>IF(ISBLANK('A2a.  Modified URRT Worksheet 1'!$G$78)=TRUE, "N/A", IF(O379*(1+'A2a.  Modified URRT Worksheet 1'!$G$78)='A2. Rate Change &amp; Enrollment'!P379, "OK", "ERROR"))</f>
        <v>N/A</v>
      </c>
      <c r="BM379" t="str">
        <f>IF(ISBLANK('A2a.  Modified URRT Worksheet 1'!$G$79)=TRUE, "N/A", IF(P379*(1+'A2a.  Modified URRT Worksheet 1'!$G$79)='A2. Rate Change &amp; Enrollment'!Q379, "OK", "ERROR"))</f>
        <v>N/A</v>
      </c>
      <c r="BN379" t="str">
        <f>IF(ISBLANK('A2a.  Modified URRT Worksheet 1'!$G$80)=TRUE, "N/A", IF(Q379*(1+'A2a.  Modified URRT Worksheet 1'!$G$80)='A2. Rate Change &amp; Enrollment'!R379, "OK", "ERROR"))</f>
        <v>N/A</v>
      </c>
      <c r="BO379" t="str">
        <f>IF(ISBLANK('A2a.  Modified URRT Worksheet 1'!$G$81)=TRUE, "N/A", IF(R379*(1+'A2a.  Modified URRT Worksheet 1'!$G$81)='A2. Rate Change &amp; Enrollment'!S379, "OK", "ERROR"))</f>
        <v>N/A</v>
      </c>
      <c r="BP379" t="str">
        <f>IF(ISBLANK('A2a.  Modified URRT Worksheet 1'!$G$82)=TRUE, "N/A", IF(S379*(1+'A2a.  Modified URRT Worksheet 1'!$G$82)='A2. Rate Change &amp; Enrollment'!T379, "OK", "ERROR"))</f>
        <v>N/A</v>
      </c>
      <c r="BQ379" t="str">
        <f>IF(ISBLANK('A2a.  Modified URRT Worksheet 1'!$G$83)=TRUE, "N/A", IF(T379*(1+'A2a.  Modified URRT Worksheet 1'!$G$83)='A2. Rate Change &amp; Enrollment'!U379, "OK", "ERROR"))</f>
        <v>N/A</v>
      </c>
      <c r="BR379" t="str">
        <f>IF(ISBLANK('A2a.  Modified URRT Worksheet 1'!$G$84)=TRUE, "N/A", IF(U379*(1+'A2a.  Modified URRT Worksheet 1'!$G$84)='A2. Rate Change &amp; Enrollment'!V379, "OK", "ERROR"))</f>
        <v>N/A</v>
      </c>
      <c r="BS379" t="str">
        <f>IF(ISBLANK('A2a.  Modified URRT Worksheet 1'!$G$85)=TRUE, "N/A", IF(V379*(1+'A2a.  Modified URRT Worksheet 1'!$G$85)='A2. Rate Change &amp; Enrollment'!W379, "OK", "ERROR"))</f>
        <v>N/A</v>
      </c>
      <c r="BT379" t="str">
        <f>IF(ISBLANK('A2a.  Modified URRT Worksheet 1'!$G$86)=TRUE, "N/A", IF(W379*(1+'A2a.  Modified URRT Worksheet 1'!$G$86)='A2. Rate Change &amp; Enrollment'!X379, "OK", "ERROR"))</f>
        <v>N/A</v>
      </c>
      <c r="BU379" t="str">
        <f>IF(ISBLANK('A2a.  Modified URRT Worksheet 1'!$G$87)=TRUE, "N/A", IF(X379*(1+'A2a.  Modified URRT Worksheet 1'!$G$87)='A2. Rate Change &amp; Enrollment'!Y379, "OK", "ERROR"))</f>
        <v>N/A</v>
      </c>
      <c r="BV379" t="str">
        <f>IF(ISBLANK('A2a.  Modified URRT Worksheet 1'!$G$88)=TRUE, "N/A", IF(Y379*(1+'A2a.  Modified URRT Worksheet 1'!$G$88)='A2. Rate Change &amp; Enrollment'!Z379, "OK", "ERROR"))</f>
        <v>N/A</v>
      </c>
      <c r="BW379" t="str">
        <f t="shared" si="85"/>
        <v>OK</v>
      </c>
      <c r="BY379" s="412">
        <f t="shared" si="86"/>
        <v>0</v>
      </c>
    </row>
    <row r="380" spans="1:77" x14ac:dyDescent="0.35">
      <c r="A380" t="s">
        <v>679</v>
      </c>
      <c r="B380" s="98"/>
      <c r="C380" s="98"/>
      <c r="D380" s="98"/>
      <c r="E380" s="135"/>
      <c r="F380" s="135"/>
      <c r="G380" s="135"/>
      <c r="I380" s="135"/>
      <c r="J380" s="135"/>
      <c r="K380" s="135"/>
      <c r="M380" s="131"/>
      <c r="N380" s="131"/>
      <c r="O380" s="131"/>
      <c r="P380" s="131"/>
      <c r="Q380" s="131"/>
      <c r="R380" s="131"/>
      <c r="S380" s="131"/>
      <c r="T380" s="131"/>
      <c r="U380" s="131"/>
      <c r="V380" s="131"/>
      <c r="W380" s="131"/>
      <c r="X380" s="131"/>
      <c r="Y380" s="131"/>
      <c r="Z380" s="131"/>
      <c r="AB380" s="142" t="e">
        <f t="shared" si="76"/>
        <v>#DIV/0!</v>
      </c>
      <c r="AC380" s="142" t="e">
        <f t="shared" si="77"/>
        <v>#DIV/0!</v>
      </c>
      <c r="AD380" s="6"/>
      <c r="AE380" s="88" t="e">
        <f t="shared" si="78"/>
        <v>#DIV/0!</v>
      </c>
      <c r="AF380" s="142" t="e">
        <f t="shared" si="79"/>
        <v>#DIV/0!</v>
      </c>
      <c r="AH380" s="12" t="e">
        <f t="shared" si="87"/>
        <v>#DIV/0!</v>
      </c>
      <c r="AI380" s="12" t="e">
        <f t="shared" si="88"/>
        <v>#DIV/0!</v>
      </c>
      <c r="AK380" s="409"/>
      <c r="AL380" s="409"/>
      <c r="AM380" s="409"/>
      <c r="AO380" s="177"/>
      <c r="AP380" s="177"/>
      <c r="AQ380" s="177"/>
      <c r="AR380" s="139"/>
      <c r="AS380" s="139"/>
      <c r="AT380" s="139"/>
      <c r="AU380" s="177"/>
      <c r="AV380" s="177"/>
      <c r="AX380" s="411">
        <f t="shared" si="80"/>
        <v>0</v>
      </c>
      <c r="AY380" s="80" t="str">
        <f t="shared" si="81"/>
        <v>OK</v>
      </c>
      <c r="BA380" s="94"/>
      <c r="BB380" s="291"/>
      <c r="BC380" s="94"/>
      <c r="BD380" s="229"/>
      <c r="BE380" s="356"/>
      <c r="BG380" s="6">
        <f t="shared" si="82"/>
        <v>0</v>
      </c>
      <c r="BH380" s="186" t="str">
        <f t="shared" si="83"/>
        <v>N/A</v>
      </c>
      <c r="BI380" s="6" t="str">
        <f t="shared" si="89"/>
        <v>N/A</v>
      </c>
      <c r="BJ380" t="e">
        <f t="shared" si="84"/>
        <v>#DIV/0!</v>
      </c>
      <c r="BL380" t="str">
        <f>IF(ISBLANK('A2a.  Modified URRT Worksheet 1'!$G$78)=TRUE, "N/A", IF(O380*(1+'A2a.  Modified URRT Worksheet 1'!$G$78)='A2. Rate Change &amp; Enrollment'!P380, "OK", "ERROR"))</f>
        <v>N/A</v>
      </c>
      <c r="BM380" t="str">
        <f>IF(ISBLANK('A2a.  Modified URRT Worksheet 1'!$G$79)=TRUE, "N/A", IF(P380*(1+'A2a.  Modified URRT Worksheet 1'!$G$79)='A2. Rate Change &amp; Enrollment'!Q380, "OK", "ERROR"))</f>
        <v>N/A</v>
      </c>
      <c r="BN380" t="str">
        <f>IF(ISBLANK('A2a.  Modified URRT Worksheet 1'!$G$80)=TRUE, "N/A", IF(Q380*(1+'A2a.  Modified URRT Worksheet 1'!$G$80)='A2. Rate Change &amp; Enrollment'!R380, "OK", "ERROR"))</f>
        <v>N/A</v>
      </c>
      <c r="BO380" t="str">
        <f>IF(ISBLANK('A2a.  Modified URRT Worksheet 1'!$G$81)=TRUE, "N/A", IF(R380*(1+'A2a.  Modified URRT Worksheet 1'!$G$81)='A2. Rate Change &amp; Enrollment'!S380, "OK", "ERROR"))</f>
        <v>N/A</v>
      </c>
      <c r="BP380" t="str">
        <f>IF(ISBLANK('A2a.  Modified URRT Worksheet 1'!$G$82)=TRUE, "N/A", IF(S380*(1+'A2a.  Modified URRT Worksheet 1'!$G$82)='A2. Rate Change &amp; Enrollment'!T380, "OK", "ERROR"))</f>
        <v>N/A</v>
      </c>
      <c r="BQ380" t="str">
        <f>IF(ISBLANK('A2a.  Modified URRT Worksheet 1'!$G$83)=TRUE, "N/A", IF(T380*(1+'A2a.  Modified URRT Worksheet 1'!$G$83)='A2. Rate Change &amp; Enrollment'!U380, "OK", "ERROR"))</f>
        <v>N/A</v>
      </c>
      <c r="BR380" t="str">
        <f>IF(ISBLANK('A2a.  Modified URRT Worksheet 1'!$G$84)=TRUE, "N/A", IF(U380*(1+'A2a.  Modified URRT Worksheet 1'!$G$84)='A2. Rate Change &amp; Enrollment'!V380, "OK", "ERROR"))</f>
        <v>N/A</v>
      </c>
      <c r="BS380" t="str">
        <f>IF(ISBLANK('A2a.  Modified URRT Worksheet 1'!$G$85)=TRUE, "N/A", IF(V380*(1+'A2a.  Modified URRT Worksheet 1'!$G$85)='A2. Rate Change &amp; Enrollment'!W380, "OK", "ERROR"))</f>
        <v>N/A</v>
      </c>
      <c r="BT380" t="str">
        <f>IF(ISBLANK('A2a.  Modified URRT Worksheet 1'!$G$86)=TRUE, "N/A", IF(W380*(1+'A2a.  Modified URRT Worksheet 1'!$G$86)='A2. Rate Change &amp; Enrollment'!X380, "OK", "ERROR"))</f>
        <v>N/A</v>
      </c>
      <c r="BU380" t="str">
        <f>IF(ISBLANK('A2a.  Modified URRT Worksheet 1'!$G$87)=TRUE, "N/A", IF(X380*(1+'A2a.  Modified URRT Worksheet 1'!$G$87)='A2. Rate Change &amp; Enrollment'!Y380, "OK", "ERROR"))</f>
        <v>N/A</v>
      </c>
      <c r="BV380" t="str">
        <f>IF(ISBLANK('A2a.  Modified URRT Worksheet 1'!$G$88)=TRUE, "N/A", IF(Y380*(1+'A2a.  Modified URRT Worksheet 1'!$G$88)='A2. Rate Change &amp; Enrollment'!Z380, "OK", "ERROR"))</f>
        <v>N/A</v>
      </c>
      <c r="BW380" t="str">
        <f t="shared" si="85"/>
        <v>OK</v>
      </c>
      <c r="BY380" s="412">
        <f t="shared" si="86"/>
        <v>0</v>
      </c>
    </row>
    <row r="381" spans="1:77" x14ac:dyDescent="0.35">
      <c r="A381" t="s">
        <v>680</v>
      </c>
      <c r="B381" s="98"/>
      <c r="C381" s="98"/>
      <c r="D381" s="98"/>
      <c r="E381" s="135"/>
      <c r="F381" s="135"/>
      <c r="G381" s="135"/>
      <c r="I381" s="135"/>
      <c r="J381" s="135"/>
      <c r="K381" s="135"/>
      <c r="M381" s="131"/>
      <c r="N381" s="131"/>
      <c r="O381" s="131"/>
      <c r="P381" s="131"/>
      <c r="Q381" s="131"/>
      <c r="R381" s="131"/>
      <c r="S381" s="131"/>
      <c r="T381" s="131"/>
      <c r="U381" s="131"/>
      <c r="V381" s="131"/>
      <c r="W381" s="131"/>
      <c r="X381" s="131"/>
      <c r="Y381" s="131"/>
      <c r="Z381" s="131"/>
      <c r="AB381" s="142" t="e">
        <f t="shared" si="76"/>
        <v>#DIV/0!</v>
      </c>
      <c r="AC381" s="142" t="e">
        <f t="shared" si="77"/>
        <v>#DIV/0!</v>
      </c>
      <c r="AD381" s="6"/>
      <c r="AE381" s="88" t="e">
        <f t="shared" si="78"/>
        <v>#DIV/0!</v>
      </c>
      <c r="AF381" s="142" t="e">
        <f t="shared" si="79"/>
        <v>#DIV/0!</v>
      </c>
      <c r="AH381" s="12" t="e">
        <f t="shared" si="87"/>
        <v>#DIV/0!</v>
      </c>
      <c r="AI381" s="12" t="e">
        <f t="shared" si="88"/>
        <v>#DIV/0!</v>
      </c>
      <c r="AK381" s="409"/>
      <c r="AL381" s="409"/>
      <c r="AM381" s="409"/>
      <c r="AO381" s="177"/>
      <c r="AP381" s="177"/>
      <c r="AQ381" s="177"/>
      <c r="AR381" s="139"/>
      <c r="AS381" s="139"/>
      <c r="AT381" s="139"/>
      <c r="AU381" s="177"/>
      <c r="AV381" s="177"/>
      <c r="AX381" s="411">
        <f t="shared" si="80"/>
        <v>0</v>
      </c>
      <c r="AY381" s="80" t="str">
        <f t="shared" si="81"/>
        <v>OK</v>
      </c>
      <c r="BA381" s="94"/>
      <c r="BB381" s="291"/>
      <c r="BC381" s="94"/>
      <c r="BD381" s="229"/>
      <c r="BE381" s="356"/>
      <c r="BG381" s="6">
        <f t="shared" si="82"/>
        <v>0</v>
      </c>
      <c r="BH381" s="186" t="str">
        <f t="shared" si="83"/>
        <v>N/A</v>
      </c>
      <c r="BI381" s="6" t="str">
        <f t="shared" si="89"/>
        <v>N/A</v>
      </c>
      <c r="BJ381" t="e">
        <f t="shared" si="84"/>
        <v>#DIV/0!</v>
      </c>
      <c r="BL381" t="str">
        <f>IF(ISBLANK('A2a.  Modified URRT Worksheet 1'!$G$78)=TRUE, "N/A", IF(O381*(1+'A2a.  Modified URRT Worksheet 1'!$G$78)='A2. Rate Change &amp; Enrollment'!P381, "OK", "ERROR"))</f>
        <v>N/A</v>
      </c>
      <c r="BM381" t="str">
        <f>IF(ISBLANK('A2a.  Modified URRT Worksheet 1'!$G$79)=TRUE, "N/A", IF(P381*(1+'A2a.  Modified URRT Worksheet 1'!$G$79)='A2. Rate Change &amp; Enrollment'!Q381, "OK", "ERROR"))</f>
        <v>N/A</v>
      </c>
      <c r="BN381" t="str">
        <f>IF(ISBLANK('A2a.  Modified URRT Worksheet 1'!$G$80)=TRUE, "N/A", IF(Q381*(1+'A2a.  Modified URRT Worksheet 1'!$G$80)='A2. Rate Change &amp; Enrollment'!R381, "OK", "ERROR"))</f>
        <v>N/A</v>
      </c>
      <c r="BO381" t="str">
        <f>IF(ISBLANK('A2a.  Modified URRT Worksheet 1'!$G$81)=TRUE, "N/A", IF(R381*(1+'A2a.  Modified URRT Worksheet 1'!$G$81)='A2. Rate Change &amp; Enrollment'!S381, "OK", "ERROR"))</f>
        <v>N/A</v>
      </c>
      <c r="BP381" t="str">
        <f>IF(ISBLANK('A2a.  Modified URRT Worksheet 1'!$G$82)=TRUE, "N/A", IF(S381*(1+'A2a.  Modified URRT Worksheet 1'!$G$82)='A2. Rate Change &amp; Enrollment'!T381, "OK", "ERROR"))</f>
        <v>N/A</v>
      </c>
      <c r="BQ381" t="str">
        <f>IF(ISBLANK('A2a.  Modified URRT Worksheet 1'!$G$83)=TRUE, "N/A", IF(T381*(1+'A2a.  Modified URRT Worksheet 1'!$G$83)='A2. Rate Change &amp; Enrollment'!U381, "OK", "ERROR"))</f>
        <v>N/A</v>
      </c>
      <c r="BR381" t="str">
        <f>IF(ISBLANK('A2a.  Modified URRT Worksheet 1'!$G$84)=TRUE, "N/A", IF(U381*(1+'A2a.  Modified URRT Worksheet 1'!$G$84)='A2. Rate Change &amp; Enrollment'!V381, "OK", "ERROR"))</f>
        <v>N/A</v>
      </c>
      <c r="BS381" t="str">
        <f>IF(ISBLANK('A2a.  Modified URRT Worksheet 1'!$G$85)=TRUE, "N/A", IF(V381*(1+'A2a.  Modified URRT Worksheet 1'!$G$85)='A2. Rate Change &amp; Enrollment'!W381, "OK", "ERROR"))</f>
        <v>N/A</v>
      </c>
      <c r="BT381" t="str">
        <f>IF(ISBLANK('A2a.  Modified URRT Worksheet 1'!$G$86)=TRUE, "N/A", IF(W381*(1+'A2a.  Modified URRT Worksheet 1'!$G$86)='A2. Rate Change &amp; Enrollment'!X381, "OK", "ERROR"))</f>
        <v>N/A</v>
      </c>
      <c r="BU381" t="str">
        <f>IF(ISBLANK('A2a.  Modified URRT Worksheet 1'!$G$87)=TRUE, "N/A", IF(X381*(1+'A2a.  Modified URRT Worksheet 1'!$G$87)='A2. Rate Change &amp; Enrollment'!Y381, "OK", "ERROR"))</f>
        <v>N/A</v>
      </c>
      <c r="BV381" t="str">
        <f>IF(ISBLANK('A2a.  Modified URRT Worksheet 1'!$G$88)=TRUE, "N/A", IF(Y381*(1+'A2a.  Modified URRT Worksheet 1'!$G$88)='A2. Rate Change &amp; Enrollment'!Z381, "OK", "ERROR"))</f>
        <v>N/A</v>
      </c>
      <c r="BW381" t="str">
        <f t="shared" si="85"/>
        <v>OK</v>
      </c>
      <c r="BY381" s="412">
        <f t="shared" si="86"/>
        <v>0</v>
      </c>
    </row>
    <row r="382" spans="1:77" x14ac:dyDescent="0.35">
      <c r="A382" t="s">
        <v>681</v>
      </c>
      <c r="B382" s="98"/>
      <c r="C382" s="98"/>
      <c r="D382" s="98"/>
      <c r="E382" s="135"/>
      <c r="F382" s="135"/>
      <c r="G382" s="135"/>
      <c r="I382" s="135"/>
      <c r="J382" s="135"/>
      <c r="K382" s="135"/>
      <c r="M382" s="131"/>
      <c r="N382" s="131"/>
      <c r="O382" s="131"/>
      <c r="P382" s="131"/>
      <c r="Q382" s="131"/>
      <c r="R382" s="131"/>
      <c r="S382" s="131"/>
      <c r="T382" s="131"/>
      <c r="U382" s="131"/>
      <c r="V382" s="131"/>
      <c r="W382" s="131"/>
      <c r="X382" s="131"/>
      <c r="Y382" s="131"/>
      <c r="Z382" s="131"/>
      <c r="AB382" s="142" t="e">
        <f t="shared" si="76"/>
        <v>#DIV/0!</v>
      </c>
      <c r="AC382" s="142" t="e">
        <f t="shared" si="77"/>
        <v>#DIV/0!</v>
      </c>
      <c r="AD382" s="6"/>
      <c r="AE382" s="88" t="e">
        <f t="shared" si="78"/>
        <v>#DIV/0!</v>
      </c>
      <c r="AF382" s="142" t="e">
        <f t="shared" si="79"/>
        <v>#DIV/0!</v>
      </c>
      <c r="AH382" s="12" t="e">
        <f t="shared" si="87"/>
        <v>#DIV/0!</v>
      </c>
      <c r="AI382" s="12" t="e">
        <f t="shared" si="88"/>
        <v>#DIV/0!</v>
      </c>
      <c r="AK382" s="409"/>
      <c r="AL382" s="409"/>
      <c r="AM382" s="409"/>
      <c r="AO382" s="177"/>
      <c r="AP382" s="177"/>
      <c r="AQ382" s="177"/>
      <c r="AR382" s="139"/>
      <c r="AS382" s="139"/>
      <c r="AT382" s="139"/>
      <c r="AU382" s="177"/>
      <c r="AV382" s="177"/>
      <c r="AX382" s="411">
        <f t="shared" si="80"/>
        <v>0</v>
      </c>
      <c r="AY382" s="80" t="str">
        <f t="shared" si="81"/>
        <v>OK</v>
      </c>
      <c r="BA382" s="94"/>
      <c r="BB382" s="291"/>
      <c r="BC382" s="94"/>
      <c r="BD382" s="229"/>
      <c r="BE382" s="356"/>
      <c r="BG382" s="6">
        <f t="shared" si="82"/>
        <v>0</v>
      </c>
      <c r="BH382" s="186" t="str">
        <f t="shared" si="83"/>
        <v>N/A</v>
      </c>
      <c r="BI382" s="6" t="str">
        <f t="shared" si="89"/>
        <v>N/A</v>
      </c>
      <c r="BJ382" t="e">
        <f t="shared" si="84"/>
        <v>#DIV/0!</v>
      </c>
      <c r="BL382" t="str">
        <f>IF(ISBLANK('A2a.  Modified URRT Worksheet 1'!$G$78)=TRUE, "N/A", IF(O382*(1+'A2a.  Modified URRT Worksheet 1'!$G$78)='A2. Rate Change &amp; Enrollment'!P382, "OK", "ERROR"))</f>
        <v>N/A</v>
      </c>
      <c r="BM382" t="str">
        <f>IF(ISBLANK('A2a.  Modified URRT Worksheet 1'!$G$79)=TRUE, "N/A", IF(P382*(1+'A2a.  Modified URRT Worksheet 1'!$G$79)='A2. Rate Change &amp; Enrollment'!Q382, "OK", "ERROR"))</f>
        <v>N/A</v>
      </c>
      <c r="BN382" t="str">
        <f>IF(ISBLANK('A2a.  Modified URRT Worksheet 1'!$G$80)=TRUE, "N/A", IF(Q382*(1+'A2a.  Modified URRT Worksheet 1'!$G$80)='A2. Rate Change &amp; Enrollment'!R382, "OK", "ERROR"))</f>
        <v>N/A</v>
      </c>
      <c r="BO382" t="str">
        <f>IF(ISBLANK('A2a.  Modified URRT Worksheet 1'!$G$81)=TRUE, "N/A", IF(R382*(1+'A2a.  Modified URRT Worksheet 1'!$G$81)='A2. Rate Change &amp; Enrollment'!S382, "OK", "ERROR"))</f>
        <v>N/A</v>
      </c>
      <c r="BP382" t="str">
        <f>IF(ISBLANK('A2a.  Modified URRT Worksheet 1'!$G$82)=TRUE, "N/A", IF(S382*(1+'A2a.  Modified URRT Worksheet 1'!$G$82)='A2. Rate Change &amp; Enrollment'!T382, "OK", "ERROR"))</f>
        <v>N/A</v>
      </c>
      <c r="BQ382" t="str">
        <f>IF(ISBLANK('A2a.  Modified URRT Worksheet 1'!$G$83)=TRUE, "N/A", IF(T382*(1+'A2a.  Modified URRT Worksheet 1'!$G$83)='A2. Rate Change &amp; Enrollment'!U382, "OK", "ERROR"))</f>
        <v>N/A</v>
      </c>
      <c r="BR382" t="str">
        <f>IF(ISBLANK('A2a.  Modified URRT Worksheet 1'!$G$84)=TRUE, "N/A", IF(U382*(1+'A2a.  Modified URRT Worksheet 1'!$G$84)='A2. Rate Change &amp; Enrollment'!V382, "OK", "ERROR"))</f>
        <v>N/A</v>
      </c>
      <c r="BS382" t="str">
        <f>IF(ISBLANK('A2a.  Modified URRT Worksheet 1'!$G$85)=TRUE, "N/A", IF(V382*(1+'A2a.  Modified URRT Worksheet 1'!$G$85)='A2. Rate Change &amp; Enrollment'!W382, "OK", "ERROR"))</f>
        <v>N/A</v>
      </c>
      <c r="BT382" t="str">
        <f>IF(ISBLANK('A2a.  Modified URRT Worksheet 1'!$G$86)=TRUE, "N/A", IF(W382*(1+'A2a.  Modified URRT Worksheet 1'!$G$86)='A2. Rate Change &amp; Enrollment'!X382, "OK", "ERROR"))</f>
        <v>N/A</v>
      </c>
      <c r="BU382" t="str">
        <f>IF(ISBLANK('A2a.  Modified URRT Worksheet 1'!$G$87)=TRUE, "N/A", IF(X382*(1+'A2a.  Modified URRT Worksheet 1'!$G$87)='A2. Rate Change &amp; Enrollment'!Y382, "OK", "ERROR"))</f>
        <v>N/A</v>
      </c>
      <c r="BV382" t="str">
        <f>IF(ISBLANK('A2a.  Modified URRT Worksheet 1'!$G$88)=TRUE, "N/A", IF(Y382*(1+'A2a.  Modified URRT Worksheet 1'!$G$88)='A2. Rate Change &amp; Enrollment'!Z382, "OK", "ERROR"))</f>
        <v>N/A</v>
      </c>
      <c r="BW382" t="str">
        <f t="shared" si="85"/>
        <v>OK</v>
      </c>
      <c r="BY382" s="412">
        <f t="shared" si="86"/>
        <v>0</v>
      </c>
    </row>
    <row r="383" spans="1:77" x14ac:dyDescent="0.35">
      <c r="A383" t="s">
        <v>682</v>
      </c>
      <c r="B383" s="98"/>
      <c r="C383" s="98"/>
      <c r="D383" s="98"/>
      <c r="E383" s="135"/>
      <c r="F383" s="135"/>
      <c r="G383" s="135"/>
      <c r="I383" s="135"/>
      <c r="J383" s="135"/>
      <c r="K383" s="135"/>
      <c r="M383" s="131"/>
      <c r="N383" s="131"/>
      <c r="O383" s="131"/>
      <c r="P383" s="131"/>
      <c r="Q383" s="131"/>
      <c r="R383" s="131"/>
      <c r="S383" s="131"/>
      <c r="T383" s="131"/>
      <c r="U383" s="131"/>
      <c r="V383" s="131"/>
      <c r="W383" s="131"/>
      <c r="X383" s="131"/>
      <c r="Y383" s="131"/>
      <c r="Z383" s="131"/>
      <c r="AB383" s="142" t="e">
        <f t="shared" si="76"/>
        <v>#DIV/0!</v>
      </c>
      <c r="AC383" s="142" t="e">
        <f t="shared" si="77"/>
        <v>#DIV/0!</v>
      </c>
      <c r="AD383" s="6"/>
      <c r="AE383" s="88" t="e">
        <f t="shared" si="78"/>
        <v>#DIV/0!</v>
      </c>
      <c r="AF383" s="142" t="e">
        <f t="shared" si="79"/>
        <v>#DIV/0!</v>
      </c>
      <c r="AH383" s="12" t="e">
        <f t="shared" si="87"/>
        <v>#DIV/0!</v>
      </c>
      <c r="AI383" s="12" t="e">
        <f t="shared" si="88"/>
        <v>#DIV/0!</v>
      </c>
      <c r="AK383" s="409"/>
      <c r="AL383" s="409"/>
      <c r="AM383" s="409"/>
      <c r="AO383" s="177"/>
      <c r="AP383" s="177"/>
      <c r="AQ383" s="177"/>
      <c r="AR383" s="139"/>
      <c r="AS383" s="139"/>
      <c r="AT383" s="139"/>
      <c r="AU383" s="177"/>
      <c r="AV383" s="177"/>
      <c r="AX383" s="411">
        <f t="shared" si="80"/>
        <v>0</v>
      </c>
      <c r="AY383" s="80" t="str">
        <f t="shared" si="81"/>
        <v>OK</v>
      </c>
      <c r="BA383" s="94"/>
      <c r="BB383" s="291"/>
      <c r="BC383" s="94"/>
      <c r="BD383" s="229"/>
      <c r="BE383" s="356"/>
      <c r="BG383" s="6">
        <f t="shared" si="82"/>
        <v>0</v>
      </c>
      <c r="BH383" s="186" t="str">
        <f t="shared" si="83"/>
        <v>N/A</v>
      </c>
      <c r="BI383" s="6" t="str">
        <f t="shared" si="89"/>
        <v>N/A</v>
      </c>
      <c r="BJ383" t="e">
        <f t="shared" si="84"/>
        <v>#DIV/0!</v>
      </c>
      <c r="BL383" t="str">
        <f>IF(ISBLANK('A2a.  Modified URRT Worksheet 1'!$G$78)=TRUE, "N/A", IF(O383*(1+'A2a.  Modified URRT Worksheet 1'!$G$78)='A2. Rate Change &amp; Enrollment'!P383, "OK", "ERROR"))</f>
        <v>N/A</v>
      </c>
      <c r="BM383" t="str">
        <f>IF(ISBLANK('A2a.  Modified URRT Worksheet 1'!$G$79)=TRUE, "N/A", IF(P383*(1+'A2a.  Modified URRT Worksheet 1'!$G$79)='A2. Rate Change &amp; Enrollment'!Q383, "OK", "ERROR"))</f>
        <v>N/A</v>
      </c>
      <c r="BN383" t="str">
        <f>IF(ISBLANK('A2a.  Modified URRT Worksheet 1'!$G$80)=TRUE, "N/A", IF(Q383*(1+'A2a.  Modified URRT Worksheet 1'!$G$80)='A2. Rate Change &amp; Enrollment'!R383, "OK", "ERROR"))</f>
        <v>N/A</v>
      </c>
      <c r="BO383" t="str">
        <f>IF(ISBLANK('A2a.  Modified URRT Worksheet 1'!$G$81)=TRUE, "N/A", IF(R383*(1+'A2a.  Modified URRT Worksheet 1'!$G$81)='A2. Rate Change &amp; Enrollment'!S383, "OK", "ERROR"))</f>
        <v>N/A</v>
      </c>
      <c r="BP383" t="str">
        <f>IF(ISBLANK('A2a.  Modified URRT Worksheet 1'!$G$82)=TRUE, "N/A", IF(S383*(1+'A2a.  Modified URRT Worksheet 1'!$G$82)='A2. Rate Change &amp; Enrollment'!T383, "OK", "ERROR"))</f>
        <v>N/A</v>
      </c>
      <c r="BQ383" t="str">
        <f>IF(ISBLANK('A2a.  Modified URRT Worksheet 1'!$G$83)=TRUE, "N/A", IF(T383*(1+'A2a.  Modified URRT Worksheet 1'!$G$83)='A2. Rate Change &amp; Enrollment'!U383, "OK", "ERROR"))</f>
        <v>N/A</v>
      </c>
      <c r="BR383" t="str">
        <f>IF(ISBLANK('A2a.  Modified URRT Worksheet 1'!$G$84)=TRUE, "N/A", IF(U383*(1+'A2a.  Modified URRT Worksheet 1'!$G$84)='A2. Rate Change &amp; Enrollment'!V383, "OK", "ERROR"))</f>
        <v>N/A</v>
      </c>
      <c r="BS383" t="str">
        <f>IF(ISBLANK('A2a.  Modified URRT Worksheet 1'!$G$85)=TRUE, "N/A", IF(V383*(1+'A2a.  Modified URRT Worksheet 1'!$G$85)='A2. Rate Change &amp; Enrollment'!W383, "OK", "ERROR"))</f>
        <v>N/A</v>
      </c>
      <c r="BT383" t="str">
        <f>IF(ISBLANK('A2a.  Modified URRT Worksheet 1'!$G$86)=TRUE, "N/A", IF(W383*(1+'A2a.  Modified URRT Worksheet 1'!$G$86)='A2. Rate Change &amp; Enrollment'!X383, "OK", "ERROR"))</f>
        <v>N/A</v>
      </c>
      <c r="BU383" t="str">
        <f>IF(ISBLANK('A2a.  Modified URRT Worksheet 1'!$G$87)=TRUE, "N/A", IF(X383*(1+'A2a.  Modified URRT Worksheet 1'!$G$87)='A2. Rate Change &amp; Enrollment'!Y383, "OK", "ERROR"))</f>
        <v>N/A</v>
      </c>
      <c r="BV383" t="str">
        <f>IF(ISBLANK('A2a.  Modified URRT Worksheet 1'!$G$88)=TRUE, "N/A", IF(Y383*(1+'A2a.  Modified URRT Worksheet 1'!$G$88)='A2. Rate Change &amp; Enrollment'!Z383, "OK", "ERROR"))</f>
        <v>N/A</v>
      </c>
      <c r="BW383" t="str">
        <f t="shared" si="85"/>
        <v>OK</v>
      </c>
      <c r="BY383" s="412">
        <f t="shared" si="86"/>
        <v>0</v>
      </c>
    </row>
    <row r="384" spans="1:77" x14ac:dyDescent="0.35">
      <c r="A384" t="s">
        <v>683</v>
      </c>
      <c r="B384" s="98"/>
      <c r="C384" s="98"/>
      <c r="D384" s="98"/>
      <c r="E384" s="135"/>
      <c r="F384" s="135"/>
      <c r="G384" s="135"/>
      <c r="I384" s="135"/>
      <c r="J384" s="135"/>
      <c r="K384" s="135"/>
      <c r="M384" s="131"/>
      <c r="N384" s="131"/>
      <c r="O384" s="131"/>
      <c r="P384" s="131"/>
      <c r="Q384" s="131"/>
      <c r="R384" s="131"/>
      <c r="S384" s="131"/>
      <c r="T384" s="131"/>
      <c r="U384" s="131"/>
      <c r="V384" s="131"/>
      <c r="W384" s="131"/>
      <c r="X384" s="131"/>
      <c r="Y384" s="131"/>
      <c r="Z384" s="131"/>
      <c r="AB384" s="142" t="e">
        <f t="shared" si="76"/>
        <v>#DIV/0!</v>
      </c>
      <c r="AC384" s="142" t="e">
        <f t="shared" si="77"/>
        <v>#DIV/0!</v>
      </c>
      <c r="AD384" s="6"/>
      <c r="AE384" s="88" t="e">
        <f t="shared" si="78"/>
        <v>#DIV/0!</v>
      </c>
      <c r="AF384" s="142" t="e">
        <f t="shared" si="79"/>
        <v>#DIV/0!</v>
      </c>
      <c r="AH384" s="12" t="e">
        <f t="shared" si="87"/>
        <v>#DIV/0!</v>
      </c>
      <c r="AI384" s="12" t="e">
        <f t="shared" si="88"/>
        <v>#DIV/0!</v>
      </c>
      <c r="AK384" s="409"/>
      <c r="AL384" s="409"/>
      <c r="AM384" s="409"/>
      <c r="AO384" s="177"/>
      <c r="AP384" s="177"/>
      <c r="AQ384" s="177"/>
      <c r="AR384" s="139"/>
      <c r="AS384" s="139"/>
      <c r="AT384" s="139"/>
      <c r="AU384" s="177"/>
      <c r="AV384" s="177"/>
      <c r="AX384" s="411">
        <f t="shared" si="80"/>
        <v>0</v>
      </c>
      <c r="AY384" s="80" t="str">
        <f t="shared" si="81"/>
        <v>OK</v>
      </c>
      <c r="BA384" s="94"/>
      <c r="BB384" s="291"/>
      <c r="BC384" s="94"/>
      <c r="BD384" s="229"/>
      <c r="BE384" s="356"/>
      <c r="BG384" s="6">
        <f t="shared" si="82"/>
        <v>0</v>
      </c>
      <c r="BH384" s="186" t="str">
        <f t="shared" si="83"/>
        <v>N/A</v>
      </c>
      <c r="BI384" s="6" t="str">
        <f t="shared" si="89"/>
        <v>N/A</v>
      </c>
      <c r="BJ384" t="e">
        <f t="shared" si="84"/>
        <v>#DIV/0!</v>
      </c>
      <c r="BL384" t="str">
        <f>IF(ISBLANK('A2a.  Modified URRT Worksheet 1'!$G$78)=TRUE, "N/A", IF(O384*(1+'A2a.  Modified URRT Worksheet 1'!$G$78)='A2. Rate Change &amp; Enrollment'!P384, "OK", "ERROR"))</f>
        <v>N/A</v>
      </c>
      <c r="BM384" t="str">
        <f>IF(ISBLANK('A2a.  Modified URRT Worksheet 1'!$G$79)=TRUE, "N/A", IF(P384*(1+'A2a.  Modified URRT Worksheet 1'!$G$79)='A2. Rate Change &amp; Enrollment'!Q384, "OK", "ERROR"))</f>
        <v>N/A</v>
      </c>
      <c r="BN384" t="str">
        <f>IF(ISBLANK('A2a.  Modified URRT Worksheet 1'!$G$80)=TRUE, "N/A", IF(Q384*(1+'A2a.  Modified URRT Worksheet 1'!$G$80)='A2. Rate Change &amp; Enrollment'!R384, "OK", "ERROR"))</f>
        <v>N/A</v>
      </c>
      <c r="BO384" t="str">
        <f>IF(ISBLANK('A2a.  Modified URRT Worksheet 1'!$G$81)=TRUE, "N/A", IF(R384*(1+'A2a.  Modified URRT Worksheet 1'!$G$81)='A2. Rate Change &amp; Enrollment'!S384, "OK", "ERROR"))</f>
        <v>N/A</v>
      </c>
      <c r="BP384" t="str">
        <f>IF(ISBLANK('A2a.  Modified URRT Worksheet 1'!$G$82)=TRUE, "N/A", IF(S384*(1+'A2a.  Modified URRT Worksheet 1'!$G$82)='A2. Rate Change &amp; Enrollment'!T384, "OK", "ERROR"))</f>
        <v>N/A</v>
      </c>
      <c r="BQ384" t="str">
        <f>IF(ISBLANK('A2a.  Modified URRT Worksheet 1'!$G$83)=TRUE, "N/A", IF(T384*(1+'A2a.  Modified URRT Worksheet 1'!$G$83)='A2. Rate Change &amp; Enrollment'!U384, "OK", "ERROR"))</f>
        <v>N/A</v>
      </c>
      <c r="BR384" t="str">
        <f>IF(ISBLANK('A2a.  Modified URRT Worksheet 1'!$G$84)=TRUE, "N/A", IF(U384*(1+'A2a.  Modified URRT Worksheet 1'!$G$84)='A2. Rate Change &amp; Enrollment'!V384, "OK", "ERROR"))</f>
        <v>N/A</v>
      </c>
      <c r="BS384" t="str">
        <f>IF(ISBLANK('A2a.  Modified URRT Worksheet 1'!$G$85)=TRUE, "N/A", IF(V384*(1+'A2a.  Modified URRT Worksheet 1'!$G$85)='A2. Rate Change &amp; Enrollment'!W384, "OK", "ERROR"))</f>
        <v>N/A</v>
      </c>
      <c r="BT384" t="str">
        <f>IF(ISBLANK('A2a.  Modified URRT Worksheet 1'!$G$86)=TRUE, "N/A", IF(W384*(1+'A2a.  Modified URRT Worksheet 1'!$G$86)='A2. Rate Change &amp; Enrollment'!X384, "OK", "ERROR"))</f>
        <v>N/A</v>
      </c>
      <c r="BU384" t="str">
        <f>IF(ISBLANK('A2a.  Modified URRT Worksheet 1'!$G$87)=TRUE, "N/A", IF(X384*(1+'A2a.  Modified URRT Worksheet 1'!$G$87)='A2. Rate Change &amp; Enrollment'!Y384, "OK", "ERROR"))</f>
        <v>N/A</v>
      </c>
      <c r="BV384" t="str">
        <f>IF(ISBLANK('A2a.  Modified URRT Worksheet 1'!$G$88)=TRUE, "N/A", IF(Y384*(1+'A2a.  Modified URRT Worksheet 1'!$G$88)='A2. Rate Change &amp; Enrollment'!Z384, "OK", "ERROR"))</f>
        <v>N/A</v>
      </c>
      <c r="BW384" t="str">
        <f t="shared" si="85"/>
        <v>OK</v>
      </c>
      <c r="BY384" s="412">
        <f t="shared" si="86"/>
        <v>0</v>
      </c>
    </row>
    <row r="385" spans="1:77" x14ac:dyDescent="0.35">
      <c r="A385" t="s">
        <v>684</v>
      </c>
      <c r="B385" s="98"/>
      <c r="C385" s="98"/>
      <c r="D385" s="98"/>
      <c r="E385" s="135"/>
      <c r="F385" s="135"/>
      <c r="G385" s="135"/>
      <c r="I385" s="135"/>
      <c r="J385" s="135"/>
      <c r="K385" s="135"/>
      <c r="M385" s="131"/>
      <c r="N385" s="131"/>
      <c r="O385" s="131"/>
      <c r="P385" s="131"/>
      <c r="Q385" s="131"/>
      <c r="R385" s="131"/>
      <c r="S385" s="131"/>
      <c r="T385" s="131"/>
      <c r="U385" s="131"/>
      <c r="V385" s="131"/>
      <c r="W385" s="131"/>
      <c r="X385" s="131"/>
      <c r="Y385" s="131"/>
      <c r="Z385" s="131"/>
      <c r="AB385" s="142" t="e">
        <f t="shared" si="76"/>
        <v>#DIV/0!</v>
      </c>
      <c r="AC385" s="142" t="e">
        <f t="shared" si="77"/>
        <v>#DIV/0!</v>
      </c>
      <c r="AD385" s="6"/>
      <c r="AE385" s="88" t="e">
        <f t="shared" si="78"/>
        <v>#DIV/0!</v>
      </c>
      <c r="AF385" s="142" t="e">
        <f t="shared" si="79"/>
        <v>#DIV/0!</v>
      </c>
      <c r="AH385" s="12" t="e">
        <f t="shared" si="87"/>
        <v>#DIV/0!</v>
      </c>
      <c r="AI385" s="12" t="e">
        <f t="shared" si="88"/>
        <v>#DIV/0!</v>
      </c>
      <c r="AK385" s="409"/>
      <c r="AL385" s="409"/>
      <c r="AM385" s="409"/>
      <c r="AO385" s="177"/>
      <c r="AP385" s="177"/>
      <c r="AQ385" s="177"/>
      <c r="AR385" s="139"/>
      <c r="AS385" s="139"/>
      <c r="AT385" s="139"/>
      <c r="AU385" s="177"/>
      <c r="AV385" s="177"/>
      <c r="AX385" s="411">
        <f t="shared" si="80"/>
        <v>0</v>
      </c>
      <c r="AY385" s="80" t="str">
        <f t="shared" si="81"/>
        <v>OK</v>
      </c>
      <c r="BA385" s="94"/>
      <c r="BB385" s="291"/>
      <c r="BC385" s="94"/>
      <c r="BD385" s="229"/>
      <c r="BE385" s="356"/>
      <c r="BG385" s="6">
        <f t="shared" si="82"/>
        <v>0</v>
      </c>
      <c r="BH385" s="186" t="str">
        <f t="shared" si="83"/>
        <v>N/A</v>
      </c>
      <c r="BI385" s="6" t="str">
        <f t="shared" si="89"/>
        <v>N/A</v>
      </c>
      <c r="BJ385" t="e">
        <f t="shared" si="84"/>
        <v>#DIV/0!</v>
      </c>
      <c r="BL385" t="str">
        <f>IF(ISBLANK('A2a.  Modified URRT Worksheet 1'!$G$78)=TRUE, "N/A", IF(O385*(1+'A2a.  Modified URRT Worksheet 1'!$G$78)='A2. Rate Change &amp; Enrollment'!P385, "OK", "ERROR"))</f>
        <v>N/A</v>
      </c>
      <c r="BM385" t="str">
        <f>IF(ISBLANK('A2a.  Modified URRT Worksheet 1'!$G$79)=TRUE, "N/A", IF(P385*(1+'A2a.  Modified URRT Worksheet 1'!$G$79)='A2. Rate Change &amp; Enrollment'!Q385, "OK", "ERROR"))</f>
        <v>N/A</v>
      </c>
      <c r="BN385" t="str">
        <f>IF(ISBLANK('A2a.  Modified URRT Worksheet 1'!$G$80)=TRUE, "N/A", IF(Q385*(1+'A2a.  Modified URRT Worksheet 1'!$G$80)='A2. Rate Change &amp; Enrollment'!R385, "OK", "ERROR"))</f>
        <v>N/A</v>
      </c>
      <c r="BO385" t="str">
        <f>IF(ISBLANK('A2a.  Modified URRT Worksheet 1'!$G$81)=TRUE, "N/A", IF(R385*(1+'A2a.  Modified URRT Worksheet 1'!$G$81)='A2. Rate Change &amp; Enrollment'!S385, "OK", "ERROR"))</f>
        <v>N/A</v>
      </c>
      <c r="BP385" t="str">
        <f>IF(ISBLANK('A2a.  Modified URRT Worksheet 1'!$G$82)=TRUE, "N/A", IF(S385*(1+'A2a.  Modified URRT Worksheet 1'!$G$82)='A2. Rate Change &amp; Enrollment'!T385, "OK", "ERROR"))</f>
        <v>N/A</v>
      </c>
      <c r="BQ385" t="str">
        <f>IF(ISBLANK('A2a.  Modified URRT Worksheet 1'!$G$83)=TRUE, "N/A", IF(T385*(1+'A2a.  Modified URRT Worksheet 1'!$G$83)='A2. Rate Change &amp; Enrollment'!U385, "OK", "ERROR"))</f>
        <v>N/A</v>
      </c>
      <c r="BR385" t="str">
        <f>IF(ISBLANK('A2a.  Modified URRT Worksheet 1'!$G$84)=TRUE, "N/A", IF(U385*(1+'A2a.  Modified URRT Worksheet 1'!$G$84)='A2. Rate Change &amp; Enrollment'!V385, "OK", "ERROR"))</f>
        <v>N/A</v>
      </c>
      <c r="BS385" t="str">
        <f>IF(ISBLANK('A2a.  Modified URRT Worksheet 1'!$G$85)=TRUE, "N/A", IF(V385*(1+'A2a.  Modified URRT Worksheet 1'!$G$85)='A2. Rate Change &amp; Enrollment'!W385, "OK", "ERROR"))</f>
        <v>N/A</v>
      </c>
      <c r="BT385" t="str">
        <f>IF(ISBLANK('A2a.  Modified URRT Worksheet 1'!$G$86)=TRUE, "N/A", IF(W385*(1+'A2a.  Modified URRT Worksheet 1'!$G$86)='A2. Rate Change &amp; Enrollment'!X385, "OK", "ERROR"))</f>
        <v>N/A</v>
      </c>
      <c r="BU385" t="str">
        <f>IF(ISBLANK('A2a.  Modified URRT Worksheet 1'!$G$87)=TRUE, "N/A", IF(X385*(1+'A2a.  Modified URRT Worksheet 1'!$G$87)='A2. Rate Change &amp; Enrollment'!Y385, "OK", "ERROR"))</f>
        <v>N/A</v>
      </c>
      <c r="BV385" t="str">
        <f>IF(ISBLANK('A2a.  Modified URRT Worksheet 1'!$G$88)=TRUE, "N/A", IF(Y385*(1+'A2a.  Modified URRT Worksheet 1'!$G$88)='A2. Rate Change &amp; Enrollment'!Z385, "OK", "ERROR"))</f>
        <v>N/A</v>
      </c>
      <c r="BW385" t="str">
        <f t="shared" si="85"/>
        <v>OK</v>
      </c>
      <c r="BY385" s="412">
        <f t="shared" si="86"/>
        <v>0</v>
      </c>
    </row>
    <row r="386" spans="1:77" x14ac:dyDescent="0.35">
      <c r="A386" t="s">
        <v>685</v>
      </c>
      <c r="B386" s="98"/>
      <c r="C386" s="98"/>
      <c r="D386" s="98"/>
      <c r="E386" s="135"/>
      <c r="F386" s="135"/>
      <c r="G386" s="135"/>
      <c r="I386" s="135"/>
      <c r="J386" s="135"/>
      <c r="K386" s="135"/>
      <c r="M386" s="131"/>
      <c r="N386" s="131"/>
      <c r="O386" s="131"/>
      <c r="P386" s="131"/>
      <c r="Q386" s="131"/>
      <c r="R386" s="131"/>
      <c r="S386" s="131"/>
      <c r="T386" s="131"/>
      <c r="U386" s="131"/>
      <c r="V386" s="131"/>
      <c r="W386" s="131"/>
      <c r="X386" s="131"/>
      <c r="Y386" s="131"/>
      <c r="Z386" s="131"/>
      <c r="AB386" s="142" t="e">
        <f t="shared" si="76"/>
        <v>#DIV/0!</v>
      </c>
      <c r="AC386" s="142" t="e">
        <f t="shared" si="77"/>
        <v>#DIV/0!</v>
      </c>
      <c r="AD386" s="6"/>
      <c r="AE386" s="88" t="e">
        <f t="shared" si="78"/>
        <v>#DIV/0!</v>
      </c>
      <c r="AF386" s="142" t="e">
        <f t="shared" si="79"/>
        <v>#DIV/0!</v>
      </c>
      <c r="AH386" s="12" t="e">
        <f t="shared" si="87"/>
        <v>#DIV/0!</v>
      </c>
      <c r="AI386" s="12" t="e">
        <f t="shared" si="88"/>
        <v>#DIV/0!</v>
      </c>
      <c r="AK386" s="409"/>
      <c r="AL386" s="409"/>
      <c r="AM386" s="409"/>
      <c r="AO386" s="177"/>
      <c r="AP386" s="177"/>
      <c r="AQ386" s="177"/>
      <c r="AR386" s="139"/>
      <c r="AS386" s="139"/>
      <c r="AT386" s="139"/>
      <c r="AU386" s="177"/>
      <c r="AV386" s="177"/>
      <c r="AX386" s="411">
        <f t="shared" si="80"/>
        <v>0</v>
      </c>
      <c r="AY386" s="80" t="str">
        <f t="shared" si="81"/>
        <v>OK</v>
      </c>
      <c r="BA386" s="94"/>
      <c r="BB386" s="291"/>
      <c r="BC386" s="94"/>
      <c r="BD386" s="229"/>
      <c r="BE386" s="356"/>
      <c r="BG386" s="6">
        <f t="shared" si="82"/>
        <v>0</v>
      </c>
      <c r="BH386" s="186" t="str">
        <f t="shared" si="83"/>
        <v>N/A</v>
      </c>
      <c r="BI386" s="6" t="str">
        <f t="shared" si="89"/>
        <v>N/A</v>
      </c>
      <c r="BJ386" t="e">
        <f t="shared" si="84"/>
        <v>#DIV/0!</v>
      </c>
      <c r="BL386" t="str">
        <f>IF(ISBLANK('A2a.  Modified URRT Worksheet 1'!$G$78)=TRUE, "N/A", IF(O386*(1+'A2a.  Modified URRT Worksheet 1'!$G$78)='A2. Rate Change &amp; Enrollment'!P386, "OK", "ERROR"))</f>
        <v>N/A</v>
      </c>
      <c r="BM386" t="str">
        <f>IF(ISBLANK('A2a.  Modified URRT Worksheet 1'!$G$79)=TRUE, "N/A", IF(P386*(1+'A2a.  Modified URRT Worksheet 1'!$G$79)='A2. Rate Change &amp; Enrollment'!Q386, "OK", "ERROR"))</f>
        <v>N/A</v>
      </c>
      <c r="BN386" t="str">
        <f>IF(ISBLANK('A2a.  Modified URRT Worksheet 1'!$G$80)=TRUE, "N/A", IF(Q386*(1+'A2a.  Modified URRT Worksheet 1'!$G$80)='A2. Rate Change &amp; Enrollment'!R386, "OK", "ERROR"))</f>
        <v>N/A</v>
      </c>
      <c r="BO386" t="str">
        <f>IF(ISBLANK('A2a.  Modified URRT Worksheet 1'!$G$81)=TRUE, "N/A", IF(R386*(1+'A2a.  Modified URRT Worksheet 1'!$G$81)='A2. Rate Change &amp; Enrollment'!S386, "OK", "ERROR"))</f>
        <v>N/A</v>
      </c>
      <c r="BP386" t="str">
        <f>IF(ISBLANK('A2a.  Modified URRT Worksheet 1'!$G$82)=TRUE, "N/A", IF(S386*(1+'A2a.  Modified URRT Worksheet 1'!$G$82)='A2. Rate Change &amp; Enrollment'!T386, "OK", "ERROR"))</f>
        <v>N/A</v>
      </c>
      <c r="BQ386" t="str">
        <f>IF(ISBLANK('A2a.  Modified URRT Worksheet 1'!$G$83)=TRUE, "N/A", IF(T386*(1+'A2a.  Modified URRT Worksheet 1'!$G$83)='A2. Rate Change &amp; Enrollment'!U386, "OK", "ERROR"))</f>
        <v>N/A</v>
      </c>
      <c r="BR386" t="str">
        <f>IF(ISBLANK('A2a.  Modified URRT Worksheet 1'!$G$84)=TRUE, "N/A", IF(U386*(1+'A2a.  Modified URRT Worksheet 1'!$G$84)='A2. Rate Change &amp; Enrollment'!V386, "OK", "ERROR"))</f>
        <v>N/A</v>
      </c>
      <c r="BS386" t="str">
        <f>IF(ISBLANK('A2a.  Modified URRT Worksheet 1'!$G$85)=TRUE, "N/A", IF(V386*(1+'A2a.  Modified URRT Worksheet 1'!$G$85)='A2. Rate Change &amp; Enrollment'!W386, "OK", "ERROR"))</f>
        <v>N/A</v>
      </c>
      <c r="BT386" t="str">
        <f>IF(ISBLANK('A2a.  Modified URRT Worksheet 1'!$G$86)=TRUE, "N/A", IF(W386*(1+'A2a.  Modified URRT Worksheet 1'!$G$86)='A2. Rate Change &amp; Enrollment'!X386, "OK", "ERROR"))</f>
        <v>N/A</v>
      </c>
      <c r="BU386" t="str">
        <f>IF(ISBLANK('A2a.  Modified URRT Worksheet 1'!$G$87)=TRUE, "N/A", IF(X386*(1+'A2a.  Modified URRT Worksheet 1'!$G$87)='A2. Rate Change &amp; Enrollment'!Y386, "OK", "ERROR"))</f>
        <v>N/A</v>
      </c>
      <c r="BV386" t="str">
        <f>IF(ISBLANK('A2a.  Modified URRT Worksheet 1'!$G$88)=TRUE, "N/A", IF(Y386*(1+'A2a.  Modified URRT Worksheet 1'!$G$88)='A2. Rate Change &amp; Enrollment'!Z386, "OK", "ERROR"))</f>
        <v>N/A</v>
      </c>
      <c r="BW386" t="str">
        <f t="shared" si="85"/>
        <v>OK</v>
      </c>
      <c r="BY386" s="412">
        <f t="shared" si="86"/>
        <v>0</v>
      </c>
    </row>
    <row r="387" spans="1:77" x14ac:dyDescent="0.35">
      <c r="A387" t="s">
        <v>686</v>
      </c>
      <c r="B387" s="98"/>
      <c r="C387" s="98"/>
      <c r="D387" s="98"/>
      <c r="E387" s="135"/>
      <c r="F387" s="135"/>
      <c r="G387" s="135"/>
      <c r="I387" s="135"/>
      <c r="J387" s="135"/>
      <c r="K387" s="135"/>
      <c r="M387" s="131"/>
      <c r="N387" s="131"/>
      <c r="O387" s="131"/>
      <c r="P387" s="131"/>
      <c r="Q387" s="131"/>
      <c r="R387" s="131"/>
      <c r="S387" s="131"/>
      <c r="T387" s="131"/>
      <c r="U387" s="131"/>
      <c r="V387" s="131"/>
      <c r="W387" s="131"/>
      <c r="X387" s="131"/>
      <c r="Y387" s="131"/>
      <c r="Z387" s="131"/>
      <c r="AB387" s="142" t="e">
        <f t="shared" si="76"/>
        <v>#DIV/0!</v>
      </c>
      <c r="AC387" s="142" t="e">
        <f t="shared" si="77"/>
        <v>#DIV/0!</v>
      </c>
      <c r="AD387" s="6"/>
      <c r="AE387" s="88" t="e">
        <f t="shared" si="78"/>
        <v>#DIV/0!</v>
      </c>
      <c r="AF387" s="142" t="e">
        <f t="shared" si="79"/>
        <v>#DIV/0!</v>
      </c>
      <c r="AH387" s="12" t="e">
        <f t="shared" si="87"/>
        <v>#DIV/0!</v>
      </c>
      <c r="AI387" s="12" t="e">
        <f t="shared" si="88"/>
        <v>#DIV/0!</v>
      </c>
      <c r="AK387" s="409"/>
      <c r="AL387" s="409"/>
      <c r="AM387" s="409"/>
      <c r="AO387" s="177"/>
      <c r="AP387" s="177"/>
      <c r="AQ387" s="177"/>
      <c r="AR387" s="139"/>
      <c r="AS387" s="139"/>
      <c r="AT387" s="139"/>
      <c r="AU387" s="177"/>
      <c r="AV387" s="177"/>
      <c r="AX387" s="411">
        <f t="shared" si="80"/>
        <v>0</v>
      </c>
      <c r="AY387" s="80" t="str">
        <f t="shared" si="81"/>
        <v>OK</v>
      </c>
      <c r="BA387" s="94"/>
      <c r="BB387" s="291"/>
      <c r="BC387" s="94"/>
      <c r="BD387" s="229"/>
      <c r="BE387" s="356"/>
      <c r="BG387" s="6">
        <f t="shared" si="82"/>
        <v>0</v>
      </c>
      <c r="BH387" s="186" t="str">
        <f t="shared" si="83"/>
        <v>N/A</v>
      </c>
      <c r="BI387" s="6" t="str">
        <f t="shared" si="89"/>
        <v>N/A</v>
      </c>
      <c r="BJ387" t="e">
        <f t="shared" si="84"/>
        <v>#DIV/0!</v>
      </c>
      <c r="BL387" t="str">
        <f>IF(ISBLANK('A2a.  Modified URRT Worksheet 1'!$G$78)=TRUE, "N/A", IF(O387*(1+'A2a.  Modified URRT Worksheet 1'!$G$78)='A2. Rate Change &amp; Enrollment'!P387, "OK", "ERROR"))</f>
        <v>N/A</v>
      </c>
      <c r="BM387" t="str">
        <f>IF(ISBLANK('A2a.  Modified URRT Worksheet 1'!$G$79)=TRUE, "N/A", IF(P387*(1+'A2a.  Modified URRT Worksheet 1'!$G$79)='A2. Rate Change &amp; Enrollment'!Q387, "OK", "ERROR"))</f>
        <v>N/A</v>
      </c>
      <c r="BN387" t="str">
        <f>IF(ISBLANK('A2a.  Modified URRT Worksheet 1'!$G$80)=TRUE, "N/A", IF(Q387*(1+'A2a.  Modified URRT Worksheet 1'!$G$80)='A2. Rate Change &amp; Enrollment'!R387, "OK", "ERROR"))</f>
        <v>N/A</v>
      </c>
      <c r="BO387" t="str">
        <f>IF(ISBLANK('A2a.  Modified URRT Worksheet 1'!$G$81)=TRUE, "N/A", IF(R387*(1+'A2a.  Modified URRT Worksheet 1'!$G$81)='A2. Rate Change &amp; Enrollment'!S387, "OK", "ERROR"))</f>
        <v>N/A</v>
      </c>
      <c r="BP387" t="str">
        <f>IF(ISBLANK('A2a.  Modified URRT Worksheet 1'!$G$82)=TRUE, "N/A", IF(S387*(1+'A2a.  Modified URRT Worksheet 1'!$G$82)='A2. Rate Change &amp; Enrollment'!T387, "OK", "ERROR"))</f>
        <v>N/A</v>
      </c>
      <c r="BQ387" t="str">
        <f>IF(ISBLANK('A2a.  Modified URRT Worksheet 1'!$G$83)=TRUE, "N/A", IF(T387*(1+'A2a.  Modified URRT Worksheet 1'!$G$83)='A2. Rate Change &amp; Enrollment'!U387, "OK", "ERROR"))</f>
        <v>N/A</v>
      </c>
      <c r="BR387" t="str">
        <f>IF(ISBLANK('A2a.  Modified URRT Worksheet 1'!$G$84)=TRUE, "N/A", IF(U387*(1+'A2a.  Modified URRT Worksheet 1'!$G$84)='A2. Rate Change &amp; Enrollment'!V387, "OK", "ERROR"))</f>
        <v>N/A</v>
      </c>
      <c r="BS387" t="str">
        <f>IF(ISBLANK('A2a.  Modified URRT Worksheet 1'!$G$85)=TRUE, "N/A", IF(V387*(1+'A2a.  Modified URRT Worksheet 1'!$G$85)='A2. Rate Change &amp; Enrollment'!W387, "OK", "ERROR"))</f>
        <v>N/A</v>
      </c>
      <c r="BT387" t="str">
        <f>IF(ISBLANK('A2a.  Modified URRT Worksheet 1'!$G$86)=TRUE, "N/A", IF(W387*(1+'A2a.  Modified URRT Worksheet 1'!$G$86)='A2. Rate Change &amp; Enrollment'!X387, "OK", "ERROR"))</f>
        <v>N/A</v>
      </c>
      <c r="BU387" t="str">
        <f>IF(ISBLANK('A2a.  Modified URRT Worksheet 1'!$G$87)=TRUE, "N/A", IF(X387*(1+'A2a.  Modified URRT Worksheet 1'!$G$87)='A2. Rate Change &amp; Enrollment'!Y387, "OK", "ERROR"))</f>
        <v>N/A</v>
      </c>
      <c r="BV387" t="str">
        <f>IF(ISBLANK('A2a.  Modified URRT Worksheet 1'!$G$88)=TRUE, "N/A", IF(Y387*(1+'A2a.  Modified URRT Worksheet 1'!$G$88)='A2. Rate Change &amp; Enrollment'!Z387, "OK", "ERROR"))</f>
        <v>N/A</v>
      </c>
      <c r="BW387" t="str">
        <f t="shared" si="85"/>
        <v>OK</v>
      </c>
      <c r="BY387" s="412">
        <f t="shared" si="86"/>
        <v>0</v>
      </c>
    </row>
    <row r="388" spans="1:77" x14ac:dyDescent="0.35">
      <c r="A388" t="s">
        <v>687</v>
      </c>
      <c r="B388" s="98"/>
      <c r="C388" s="98"/>
      <c r="D388" s="98"/>
      <c r="E388" s="135"/>
      <c r="F388" s="135"/>
      <c r="G388" s="135"/>
      <c r="I388" s="135"/>
      <c r="J388" s="135"/>
      <c r="K388" s="135"/>
      <c r="M388" s="131"/>
      <c r="N388" s="131"/>
      <c r="O388" s="131"/>
      <c r="P388" s="131"/>
      <c r="Q388" s="131"/>
      <c r="R388" s="131"/>
      <c r="S388" s="131"/>
      <c r="T388" s="131"/>
      <c r="U388" s="131"/>
      <c r="V388" s="131"/>
      <c r="W388" s="131"/>
      <c r="X388" s="131"/>
      <c r="Y388" s="131"/>
      <c r="Z388" s="131"/>
      <c r="AB388" s="142" t="e">
        <f t="shared" si="76"/>
        <v>#DIV/0!</v>
      </c>
      <c r="AC388" s="142" t="e">
        <f t="shared" si="77"/>
        <v>#DIV/0!</v>
      </c>
      <c r="AD388" s="6"/>
      <c r="AE388" s="88" t="e">
        <f t="shared" si="78"/>
        <v>#DIV/0!</v>
      </c>
      <c r="AF388" s="142" t="e">
        <f t="shared" si="79"/>
        <v>#DIV/0!</v>
      </c>
      <c r="AH388" s="12" t="e">
        <f t="shared" si="87"/>
        <v>#DIV/0!</v>
      </c>
      <c r="AI388" s="12" t="e">
        <f t="shared" si="88"/>
        <v>#DIV/0!</v>
      </c>
      <c r="AK388" s="409"/>
      <c r="AL388" s="409"/>
      <c r="AM388" s="409"/>
      <c r="AO388" s="177"/>
      <c r="AP388" s="177"/>
      <c r="AQ388" s="177"/>
      <c r="AR388" s="139"/>
      <c r="AS388" s="139"/>
      <c r="AT388" s="139"/>
      <c r="AU388" s="177"/>
      <c r="AV388" s="177"/>
      <c r="AX388" s="411">
        <f t="shared" si="80"/>
        <v>0</v>
      </c>
      <c r="AY388" s="80" t="str">
        <f t="shared" si="81"/>
        <v>OK</v>
      </c>
      <c r="BA388" s="94"/>
      <c r="BB388" s="291"/>
      <c r="BC388" s="94"/>
      <c r="BD388" s="229"/>
      <c r="BE388" s="356"/>
      <c r="BG388" s="6">
        <f t="shared" si="82"/>
        <v>0</v>
      </c>
      <c r="BH388" s="186" t="str">
        <f t="shared" si="83"/>
        <v>N/A</v>
      </c>
      <c r="BI388" s="6" t="str">
        <f t="shared" si="89"/>
        <v>N/A</v>
      </c>
      <c r="BJ388" t="e">
        <f t="shared" si="84"/>
        <v>#DIV/0!</v>
      </c>
      <c r="BL388" t="str">
        <f>IF(ISBLANK('A2a.  Modified URRT Worksheet 1'!$G$78)=TRUE, "N/A", IF(O388*(1+'A2a.  Modified URRT Worksheet 1'!$G$78)='A2. Rate Change &amp; Enrollment'!P388, "OK", "ERROR"))</f>
        <v>N/A</v>
      </c>
      <c r="BM388" t="str">
        <f>IF(ISBLANK('A2a.  Modified URRT Worksheet 1'!$G$79)=TRUE, "N/A", IF(P388*(1+'A2a.  Modified URRT Worksheet 1'!$G$79)='A2. Rate Change &amp; Enrollment'!Q388, "OK", "ERROR"))</f>
        <v>N/A</v>
      </c>
      <c r="BN388" t="str">
        <f>IF(ISBLANK('A2a.  Modified URRT Worksheet 1'!$G$80)=TRUE, "N/A", IF(Q388*(1+'A2a.  Modified URRT Worksheet 1'!$G$80)='A2. Rate Change &amp; Enrollment'!R388, "OK", "ERROR"))</f>
        <v>N/A</v>
      </c>
      <c r="BO388" t="str">
        <f>IF(ISBLANK('A2a.  Modified URRT Worksheet 1'!$G$81)=TRUE, "N/A", IF(R388*(1+'A2a.  Modified URRT Worksheet 1'!$G$81)='A2. Rate Change &amp; Enrollment'!S388, "OK", "ERROR"))</f>
        <v>N/A</v>
      </c>
      <c r="BP388" t="str">
        <f>IF(ISBLANK('A2a.  Modified URRT Worksheet 1'!$G$82)=TRUE, "N/A", IF(S388*(1+'A2a.  Modified URRT Worksheet 1'!$G$82)='A2. Rate Change &amp; Enrollment'!T388, "OK", "ERROR"))</f>
        <v>N/A</v>
      </c>
      <c r="BQ388" t="str">
        <f>IF(ISBLANK('A2a.  Modified URRT Worksheet 1'!$G$83)=TRUE, "N/A", IF(T388*(1+'A2a.  Modified URRT Worksheet 1'!$G$83)='A2. Rate Change &amp; Enrollment'!U388, "OK", "ERROR"))</f>
        <v>N/A</v>
      </c>
      <c r="BR388" t="str">
        <f>IF(ISBLANK('A2a.  Modified URRT Worksheet 1'!$G$84)=TRUE, "N/A", IF(U388*(1+'A2a.  Modified URRT Worksheet 1'!$G$84)='A2. Rate Change &amp; Enrollment'!V388, "OK", "ERROR"))</f>
        <v>N/A</v>
      </c>
      <c r="BS388" t="str">
        <f>IF(ISBLANK('A2a.  Modified URRT Worksheet 1'!$G$85)=TRUE, "N/A", IF(V388*(1+'A2a.  Modified URRT Worksheet 1'!$G$85)='A2. Rate Change &amp; Enrollment'!W388, "OK", "ERROR"))</f>
        <v>N/A</v>
      </c>
      <c r="BT388" t="str">
        <f>IF(ISBLANK('A2a.  Modified URRT Worksheet 1'!$G$86)=TRUE, "N/A", IF(W388*(1+'A2a.  Modified URRT Worksheet 1'!$G$86)='A2. Rate Change &amp; Enrollment'!X388, "OK", "ERROR"))</f>
        <v>N/A</v>
      </c>
      <c r="BU388" t="str">
        <f>IF(ISBLANK('A2a.  Modified URRT Worksheet 1'!$G$87)=TRUE, "N/A", IF(X388*(1+'A2a.  Modified URRT Worksheet 1'!$G$87)='A2. Rate Change &amp; Enrollment'!Y388, "OK", "ERROR"))</f>
        <v>N/A</v>
      </c>
      <c r="BV388" t="str">
        <f>IF(ISBLANK('A2a.  Modified URRT Worksheet 1'!$G$88)=TRUE, "N/A", IF(Y388*(1+'A2a.  Modified URRT Worksheet 1'!$G$88)='A2. Rate Change &amp; Enrollment'!Z388, "OK", "ERROR"))</f>
        <v>N/A</v>
      </c>
      <c r="BW388" t="str">
        <f t="shared" si="85"/>
        <v>OK</v>
      </c>
      <c r="BY388" s="412">
        <f t="shared" si="86"/>
        <v>0</v>
      </c>
    </row>
    <row r="389" spans="1:77" x14ac:dyDescent="0.35">
      <c r="A389" t="s">
        <v>688</v>
      </c>
      <c r="B389" s="98"/>
      <c r="C389" s="98"/>
      <c r="D389" s="98"/>
      <c r="E389" s="135"/>
      <c r="F389" s="135"/>
      <c r="G389" s="135"/>
      <c r="I389" s="135"/>
      <c r="J389" s="135"/>
      <c r="K389" s="135"/>
      <c r="M389" s="131"/>
      <c r="N389" s="131"/>
      <c r="O389" s="131"/>
      <c r="P389" s="131"/>
      <c r="Q389" s="131"/>
      <c r="R389" s="131"/>
      <c r="S389" s="131"/>
      <c r="T389" s="131"/>
      <c r="U389" s="131"/>
      <c r="V389" s="131"/>
      <c r="W389" s="131"/>
      <c r="X389" s="131"/>
      <c r="Y389" s="131"/>
      <c r="Z389" s="131"/>
      <c r="AB389" s="142" t="e">
        <f t="shared" si="76"/>
        <v>#DIV/0!</v>
      </c>
      <c r="AC389" s="142" t="e">
        <f t="shared" si="77"/>
        <v>#DIV/0!</v>
      </c>
      <c r="AD389" s="6"/>
      <c r="AE389" s="88" t="e">
        <f t="shared" si="78"/>
        <v>#DIV/0!</v>
      </c>
      <c r="AF389" s="142" t="e">
        <f t="shared" si="79"/>
        <v>#DIV/0!</v>
      </c>
      <c r="AH389" s="12" t="e">
        <f t="shared" si="87"/>
        <v>#DIV/0!</v>
      </c>
      <c r="AI389" s="12" t="e">
        <f t="shared" si="88"/>
        <v>#DIV/0!</v>
      </c>
      <c r="AK389" s="409"/>
      <c r="AL389" s="409"/>
      <c r="AM389" s="409"/>
      <c r="AO389" s="177"/>
      <c r="AP389" s="177"/>
      <c r="AQ389" s="177"/>
      <c r="AR389" s="139"/>
      <c r="AS389" s="139"/>
      <c r="AT389" s="139"/>
      <c r="AU389" s="177"/>
      <c r="AV389" s="177"/>
      <c r="AX389" s="411">
        <f t="shared" si="80"/>
        <v>0</v>
      </c>
      <c r="AY389" s="80" t="str">
        <f t="shared" si="81"/>
        <v>OK</v>
      </c>
      <c r="BA389" s="94"/>
      <c r="BB389" s="291"/>
      <c r="BC389" s="94"/>
      <c r="BD389" s="229"/>
      <c r="BE389" s="356"/>
      <c r="BG389" s="6">
        <f t="shared" si="82"/>
        <v>0</v>
      </c>
      <c r="BH389" s="186" t="str">
        <f t="shared" si="83"/>
        <v>N/A</v>
      </c>
      <c r="BI389" s="6" t="str">
        <f t="shared" si="89"/>
        <v>N/A</v>
      </c>
      <c r="BJ389" t="e">
        <f t="shared" si="84"/>
        <v>#DIV/0!</v>
      </c>
      <c r="BL389" t="str">
        <f>IF(ISBLANK('A2a.  Modified URRT Worksheet 1'!$G$78)=TRUE, "N/A", IF(O389*(1+'A2a.  Modified URRT Worksheet 1'!$G$78)='A2. Rate Change &amp; Enrollment'!P389, "OK", "ERROR"))</f>
        <v>N/A</v>
      </c>
      <c r="BM389" t="str">
        <f>IF(ISBLANK('A2a.  Modified URRT Worksheet 1'!$G$79)=TRUE, "N/A", IF(P389*(1+'A2a.  Modified URRT Worksheet 1'!$G$79)='A2. Rate Change &amp; Enrollment'!Q389, "OK", "ERROR"))</f>
        <v>N/A</v>
      </c>
      <c r="BN389" t="str">
        <f>IF(ISBLANK('A2a.  Modified URRT Worksheet 1'!$G$80)=TRUE, "N/A", IF(Q389*(1+'A2a.  Modified URRT Worksheet 1'!$G$80)='A2. Rate Change &amp; Enrollment'!R389, "OK", "ERROR"))</f>
        <v>N/A</v>
      </c>
      <c r="BO389" t="str">
        <f>IF(ISBLANK('A2a.  Modified URRT Worksheet 1'!$G$81)=TRUE, "N/A", IF(R389*(1+'A2a.  Modified URRT Worksheet 1'!$G$81)='A2. Rate Change &amp; Enrollment'!S389, "OK", "ERROR"))</f>
        <v>N/A</v>
      </c>
      <c r="BP389" t="str">
        <f>IF(ISBLANK('A2a.  Modified URRT Worksheet 1'!$G$82)=TRUE, "N/A", IF(S389*(1+'A2a.  Modified URRT Worksheet 1'!$G$82)='A2. Rate Change &amp; Enrollment'!T389, "OK", "ERROR"))</f>
        <v>N/A</v>
      </c>
      <c r="BQ389" t="str">
        <f>IF(ISBLANK('A2a.  Modified URRT Worksheet 1'!$G$83)=TRUE, "N/A", IF(T389*(1+'A2a.  Modified URRT Worksheet 1'!$G$83)='A2. Rate Change &amp; Enrollment'!U389, "OK", "ERROR"))</f>
        <v>N/A</v>
      </c>
      <c r="BR389" t="str">
        <f>IF(ISBLANK('A2a.  Modified URRT Worksheet 1'!$G$84)=TRUE, "N/A", IF(U389*(1+'A2a.  Modified URRT Worksheet 1'!$G$84)='A2. Rate Change &amp; Enrollment'!V389, "OK", "ERROR"))</f>
        <v>N/A</v>
      </c>
      <c r="BS389" t="str">
        <f>IF(ISBLANK('A2a.  Modified URRT Worksheet 1'!$G$85)=TRUE, "N/A", IF(V389*(1+'A2a.  Modified URRT Worksheet 1'!$G$85)='A2. Rate Change &amp; Enrollment'!W389, "OK", "ERROR"))</f>
        <v>N/A</v>
      </c>
      <c r="BT389" t="str">
        <f>IF(ISBLANK('A2a.  Modified URRT Worksheet 1'!$G$86)=TRUE, "N/A", IF(W389*(1+'A2a.  Modified URRT Worksheet 1'!$G$86)='A2. Rate Change &amp; Enrollment'!X389, "OK", "ERROR"))</f>
        <v>N/A</v>
      </c>
      <c r="BU389" t="str">
        <f>IF(ISBLANK('A2a.  Modified URRT Worksheet 1'!$G$87)=TRUE, "N/A", IF(X389*(1+'A2a.  Modified URRT Worksheet 1'!$G$87)='A2. Rate Change &amp; Enrollment'!Y389, "OK", "ERROR"))</f>
        <v>N/A</v>
      </c>
      <c r="BV389" t="str">
        <f>IF(ISBLANK('A2a.  Modified URRT Worksheet 1'!$G$88)=TRUE, "N/A", IF(Y389*(1+'A2a.  Modified URRT Worksheet 1'!$G$88)='A2. Rate Change &amp; Enrollment'!Z389, "OK", "ERROR"))</f>
        <v>N/A</v>
      </c>
      <c r="BW389" t="str">
        <f t="shared" si="85"/>
        <v>OK</v>
      </c>
      <c r="BY389" s="412">
        <f t="shared" si="86"/>
        <v>0</v>
      </c>
    </row>
    <row r="390" spans="1:77" x14ac:dyDescent="0.35">
      <c r="A390" t="s">
        <v>689</v>
      </c>
      <c r="B390" s="98"/>
      <c r="C390" s="98"/>
      <c r="D390" s="98"/>
      <c r="E390" s="135"/>
      <c r="F390" s="135"/>
      <c r="G390" s="135"/>
      <c r="I390" s="135"/>
      <c r="J390" s="135"/>
      <c r="K390" s="135"/>
      <c r="M390" s="131"/>
      <c r="N390" s="131"/>
      <c r="O390" s="131"/>
      <c r="P390" s="131"/>
      <c r="Q390" s="131"/>
      <c r="R390" s="131"/>
      <c r="S390" s="131"/>
      <c r="T390" s="131"/>
      <c r="U390" s="131"/>
      <c r="V390" s="131"/>
      <c r="W390" s="131"/>
      <c r="X390" s="131"/>
      <c r="Y390" s="131"/>
      <c r="Z390" s="131"/>
      <c r="AB390" s="142" t="e">
        <f t="shared" si="76"/>
        <v>#DIV/0!</v>
      </c>
      <c r="AC390" s="142" t="e">
        <f t="shared" si="77"/>
        <v>#DIV/0!</v>
      </c>
      <c r="AD390" s="6"/>
      <c r="AE390" s="88" t="e">
        <f t="shared" si="78"/>
        <v>#DIV/0!</v>
      </c>
      <c r="AF390" s="142" t="e">
        <f t="shared" si="79"/>
        <v>#DIV/0!</v>
      </c>
      <c r="AH390" s="12" t="e">
        <f t="shared" si="87"/>
        <v>#DIV/0!</v>
      </c>
      <c r="AI390" s="12" t="e">
        <f t="shared" si="88"/>
        <v>#DIV/0!</v>
      </c>
      <c r="AK390" s="409"/>
      <c r="AL390" s="409"/>
      <c r="AM390" s="409"/>
      <c r="AO390" s="177"/>
      <c r="AP390" s="177"/>
      <c r="AQ390" s="177"/>
      <c r="AR390" s="139"/>
      <c r="AS390" s="139"/>
      <c r="AT390" s="139"/>
      <c r="AU390" s="177"/>
      <c r="AV390" s="177"/>
      <c r="AX390" s="411">
        <f t="shared" si="80"/>
        <v>0</v>
      </c>
      <c r="AY390" s="80" t="str">
        <f t="shared" si="81"/>
        <v>OK</v>
      </c>
      <c r="BA390" s="94"/>
      <c r="BB390" s="291"/>
      <c r="BC390" s="94"/>
      <c r="BD390" s="229"/>
      <c r="BE390" s="356"/>
      <c r="BG390" s="6">
        <f t="shared" si="82"/>
        <v>0</v>
      </c>
      <c r="BH390" s="186" t="str">
        <f t="shared" si="83"/>
        <v>N/A</v>
      </c>
      <c r="BI390" s="6" t="str">
        <f t="shared" si="89"/>
        <v>N/A</v>
      </c>
      <c r="BJ390" t="e">
        <f t="shared" si="84"/>
        <v>#DIV/0!</v>
      </c>
      <c r="BL390" t="str">
        <f>IF(ISBLANK('A2a.  Modified URRT Worksheet 1'!$G$78)=TRUE, "N/A", IF(O390*(1+'A2a.  Modified URRT Worksheet 1'!$G$78)='A2. Rate Change &amp; Enrollment'!P390, "OK", "ERROR"))</f>
        <v>N/A</v>
      </c>
      <c r="BM390" t="str">
        <f>IF(ISBLANK('A2a.  Modified URRT Worksheet 1'!$G$79)=TRUE, "N/A", IF(P390*(1+'A2a.  Modified URRT Worksheet 1'!$G$79)='A2. Rate Change &amp; Enrollment'!Q390, "OK", "ERROR"))</f>
        <v>N/A</v>
      </c>
      <c r="BN390" t="str">
        <f>IF(ISBLANK('A2a.  Modified URRT Worksheet 1'!$G$80)=TRUE, "N/A", IF(Q390*(1+'A2a.  Modified URRT Worksheet 1'!$G$80)='A2. Rate Change &amp; Enrollment'!R390, "OK", "ERROR"))</f>
        <v>N/A</v>
      </c>
      <c r="BO390" t="str">
        <f>IF(ISBLANK('A2a.  Modified URRT Worksheet 1'!$G$81)=TRUE, "N/A", IF(R390*(1+'A2a.  Modified URRT Worksheet 1'!$G$81)='A2. Rate Change &amp; Enrollment'!S390, "OK", "ERROR"))</f>
        <v>N/A</v>
      </c>
      <c r="BP390" t="str">
        <f>IF(ISBLANK('A2a.  Modified URRT Worksheet 1'!$G$82)=TRUE, "N/A", IF(S390*(1+'A2a.  Modified URRT Worksheet 1'!$G$82)='A2. Rate Change &amp; Enrollment'!T390, "OK", "ERROR"))</f>
        <v>N/A</v>
      </c>
      <c r="BQ390" t="str">
        <f>IF(ISBLANK('A2a.  Modified URRT Worksheet 1'!$G$83)=TRUE, "N/A", IF(T390*(1+'A2a.  Modified URRT Worksheet 1'!$G$83)='A2. Rate Change &amp; Enrollment'!U390, "OK", "ERROR"))</f>
        <v>N/A</v>
      </c>
      <c r="BR390" t="str">
        <f>IF(ISBLANK('A2a.  Modified URRT Worksheet 1'!$G$84)=TRUE, "N/A", IF(U390*(1+'A2a.  Modified URRT Worksheet 1'!$G$84)='A2. Rate Change &amp; Enrollment'!V390, "OK", "ERROR"))</f>
        <v>N/A</v>
      </c>
      <c r="BS390" t="str">
        <f>IF(ISBLANK('A2a.  Modified URRT Worksheet 1'!$G$85)=TRUE, "N/A", IF(V390*(1+'A2a.  Modified URRT Worksheet 1'!$G$85)='A2. Rate Change &amp; Enrollment'!W390, "OK", "ERROR"))</f>
        <v>N/A</v>
      </c>
      <c r="BT390" t="str">
        <f>IF(ISBLANK('A2a.  Modified URRT Worksheet 1'!$G$86)=TRUE, "N/A", IF(W390*(1+'A2a.  Modified URRT Worksheet 1'!$G$86)='A2. Rate Change &amp; Enrollment'!X390, "OK", "ERROR"))</f>
        <v>N/A</v>
      </c>
      <c r="BU390" t="str">
        <f>IF(ISBLANK('A2a.  Modified URRT Worksheet 1'!$G$87)=TRUE, "N/A", IF(X390*(1+'A2a.  Modified URRT Worksheet 1'!$G$87)='A2. Rate Change &amp; Enrollment'!Y390, "OK", "ERROR"))</f>
        <v>N/A</v>
      </c>
      <c r="BV390" t="str">
        <f>IF(ISBLANK('A2a.  Modified URRT Worksheet 1'!$G$88)=TRUE, "N/A", IF(Y390*(1+'A2a.  Modified URRT Worksheet 1'!$G$88)='A2. Rate Change &amp; Enrollment'!Z390, "OK", "ERROR"))</f>
        <v>N/A</v>
      </c>
      <c r="BW390" t="str">
        <f t="shared" si="85"/>
        <v>OK</v>
      </c>
      <c r="BY390" s="412">
        <f t="shared" si="86"/>
        <v>0</v>
      </c>
    </row>
    <row r="391" spans="1:77" x14ac:dyDescent="0.35">
      <c r="A391" t="s">
        <v>690</v>
      </c>
      <c r="B391" s="98"/>
      <c r="C391" s="98"/>
      <c r="D391" s="98"/>
      <c r="E391" s="135"/>
      <c r="F391" s="135"/>
      <c r="G391" s="135"/>
      <c r="I391" s="135"/>
      <c r="J391" s="135"/>
      <c r="K391" s="135"/>
      <c r="M391" s="131"/>
      <c r="N391" s="131"/>
      <c r="O391" s="131"/>
      <c r="P391" s="131"/>
      <c r="Q391" s="131"/>
      <c r="R391" s="131"/>
      <c r="S391" s="131"/>
      <c r="T391" s="131"/>
      <c r="U391" s="131"/>
      <c r="V391" s="131"/>
      <c r="W391" s="131"/>
      <c r="X391" s="131"/>
      <c r="Y391" s="131"/>
      <c r="Z391" s="131"/>
      <c r="AB391" s="142" t="e">
        <f t="shared" si="76"/>
        <v>#DIV/0!</v>
      </c>
      <c r="AC391" s="142" t="e">
        <f t="shared" si="77"/>
        <v>#DIV/0!</v>
      </c>
      <c r="AD391" s="6"/>
      <c r="AE391" s="88" t="e">
        <f t="shared" si="78"/>
        <v>#DIV/0!</v>
      </c>
      <c r="AF391" s="142" t="e">
        <f t="shared" si="79"/>
        <v>#DIV/0!</v>
      </c>
      <c r="AH391" s="12" t="e">
        <f t="shared" si="87"/>
        <v>#DIV/0!</v>
      </c>
      <c r="AI391" s="12" t="e">
        <f t="shared" si="88"/>
        <v>#DIV/0!</v>
      </c>
      <c r="AK391" s="409"/>
      <c r="AL391" s="409"/>
      <c r="AM391" s="409"/>
      <c r="AO391" s="177"/>
      <c r="AP391" s="177"/>
      <c r="AQ391" s="177"/>
      <c r="AR391" s="139"/>
      <c r="AS391" s="139"/>
      <c r="AT391" s="139"/>
      <c r="AU391" s="177"/>
      <c r="AV391" s="177"/>
      <c r="AX391" s="411">
        <f t="shared" si="80"/>
        <v>0</v>
      </c>
      <c r="AY391" s="80" t="str">
        <f t="shared" si="81"/>
        <v>OK</v>
      </c>
      <c r="BA391" s="94"/>
      <c r="BB391" s="291"/>
      <c r="BC391" s="94"/>
      <c r="BD391" s="229"/>
      <c r="BE391" s="356"/>
      <c r="BG391" s="6">
        <f t="shared" si="82"/>
        <v>0</v>
      </c>
      <c r="BH391" s="186" t="str">
        <f t="shared" si="83"/>
        <v>N/A</v>
      </c>
      <c r="BI391" s="6" t="str">
        <f t="shared" si="89"/>
        <v>N/A</v>
      </c>
      <c r="BJ391" t="e">
        <f t="shared" si="84"/>
        <v>#DIV/0!</v>
      </c>
      <c r="BL391" t="str">
        <f>IF(ISBLANK('A2a.  Modified URRT Worksheet 1'!$G$78)=TRUE, "N/A", IF(O391*(1+'A2a.  Modified URRT Worksheet 1'!$G$78)='A2. Rate Change &amp; Enrollment'!P391, "OK", "ERROR"))</f>
        <v>N/A</v>
      </c>
      <c r="BM391" t="str">
        <f>IF(ISBLANK('A2a.  Modified URRT Worksheet 1'!$G$79)=TRUE, "N/A", IF(P391*(1+'A2a.  Modified URRT Worksheet 1'!$G$79)='A2. Rate Change &amp; Enrollment'!Q391, "OK", "ERROR"))</f>
        <v>N/A</v>
      </c>
      <c r="BN391" t="str">
        <f>IF(ISBLANK('A2a.  Modified URRT Worksheet 1'!$G$80)=TRUE, "N/A", IF(Q391*(1+'A2a.  Modified URRT Worksheet 1'!$G$80)='A2. Rate Change &amp; Enrollment'!R391, "OK", "ERROR"))</f>
        <v>N/A</v>
      </c>
      <c r="BO391" t="str">
        <f>IF(ISBLANK('A2a.  Modified URRT Worksheet 1'!$G$81)=TRUE, "N/A", IF(R391*(1+'A2a.  Modified URRT Worksheet 1'!$G$81)='A2. Rate Change &amp; Enrollment'!S391, "OK", "ERROR"))</f>
        <v>N/A</v>
      </c>
      <c r="BP391" t="str">
        <f>IF(ISBLANK('A2a.  Modified URRT Worksheet 1'!$G$82)=TRUE, "N/A", IF(S391*(1+'A2a.  Modified URRT Worksheet 1'!$G$82)='A2. Rate Change &amp; Enrollment'!T391, "OK", "ERROR"))</f>
        <v>N/A</v>
      </c>
      <c r="BQ391" t="str">
        <f>IF(ISBLANK('A2a.  Modified URRT Worksheet 1'!$G$83)=TRUE, "N/A", IF(T391*(1+'A2a.  Modified URRT Worksheet 1'!$G$83)='A2. Rate Change &amp; Enrollment'!U391, "OK", "ERROR"))</f>
        <v>N/A</v>
      </c>
      <c r="BR391" t="str">
        <f>IF(ISBLANK('A2a.  Modified URRT Worksheet 1'!$G$84)=TRUE, "N/A", IF(U391*(1+'A2a.  Modified URRT Worksheet 1'!$G$84)='A2. Rate Change &amp; Enrollment'!V391, "OK", "ERROR"))</f>
        <v>N/A</v>
      </c>
      <c r="BS391" t="str">
        <f>IF(ISBLANK('A2a.  Modified URRT Worksheet 1'!$G$85)=TRUE, "N/A", IF(V391*(1+'A2a.  Modified URRT Worksheet 1'!$G$85)='A2. Rate Change &amp; Enrollment'!W391, "OK", "ERROR"))</f>
        <v>N/A</v>
      </c>
      <c r="BT391" t="str">
        <f>IF(ISBLANK('A2a.  Modified URRT Worksheet 1'!$G$86)=TRUE, "N/A", IF(W391*(1+'A2a.  Modified URRT Worksheet 1'!$G$86)='A2. Rate Change &amp; Enrollment'!X391, "OK", "ERROR"))</f>
        <v>N/A</v>
      </c>
      <c r="BU391" t="str">
        <f>IF(ISBLANK('A2a.  Modified URRT Worksheet 1'!$G$87)=TRUE, "N/A", IF(X391*(1+'A2a.  Modified URRT Worksheet 1'!$G$87)='A2. Rate Change &amp; Enrollment'!Y391, "OK", "ERROR"))</f>
        <v>N/A</v>
      </c>
      <c r="BV391" t="str">
        <f>IF(ISBLANK('A2a.  Modified URRT Worksheet 1'!$G$88)=TRUE, "N/A", IF(Y391*(1+'A2a.  Modified URRT Worksheet 1'!$G$88)='A2. Rate Change &amp; Enrollment'!Z391, "OK", "ERROR"))</f>
        <v>N/A</v>
      </c>
      <c r="BW391" t="str">
        <f t="shared" si="85"/>
        <v>OK</v>
      </c>
      <c r="BY391" s="412">
        <f t="shared" si="86"/>
        <v>0</v>
      </c>
    </row>
    <row r="392" spans="1:77" x14ac:dyDescent="0.35">
      <c r="A392" t="s">
        <v>691</v>
      </c>
      <c r="B392" s="98"/>
      <c r="C392" s="98"/>
      <c r="D392" s="98"/>
      <c r="E392" s="135"/>
      <c r="F392" s="135"/>
      <c r="G392" s="135"/>
      <c r="I392" s="135"/>
      <c r="J392" s="135"/>
      <c r="K392" s="135"/>
      <c r="M392" s="131"/>
      <c r="N392" s="131"/>
      <c r="O392" s="131"/>
      <c r="P392" s="131"/>
      <c r="Q392" s="131"/>
      <c r="R392" s="131"/>
      <c r="S392" s="131"/>
      <c r="T392" s="131"/>
      <c r="U392" s="131"/>
      <c r="V392" s="131"/>
      <c r="W392" s="131"/>
      <c r="X392" s="131"/>
      <c r="Y392" s="131"/>
      <c r="Z392" s="131"/>
      <c r="AB392" s="142" t="e">
        <f t="shared" si="76"/>
        <v>#DIV/0!</v>
      </c>
      <c r="AC392" s="142" t="e">
        <f t="shared" si="77"/>
        <v>#DIV/0!</v>
      </c>
      <c r="AD392" s="6"/>
      <c r="AE392" s="88" t="e">
        <f t="shared" si="78"/>
        <v>#DIV/0!</v>
      </c>
      <c r="AF392" s="142" t="e">
        <f t="shared" si="79"/>
        <v>#DIV/0!</v>
      </c>
      <c r="AH392" s="12" t="e">
        <f t="shared" si="87"/>
        <v>#DIV/0!</v>
      </c>
      <c r="AI392" s="12" t="e">
        <f t="shared" si="88"/>
        <v>#DIV/0!</v>
      </c>
      <c r="AK392" s="409"/>
      <c r="AL392" s="409"/>
      <c r="AM392" s="409"/>
      <c r="AO392" s="177"/>
      <c r="AP392" s="177"/>
      <c r="AQ392" s="177"/>
      <c r="AR392" s="139"/>
      <c r="AS392" s="139"/>
      <c r="AT392" s="139"/>
      <c r="AU392" s="177"/>
      <c r="AV392" s="177"/>
      <c r="AX392" s="411">
        <f t="shared" si="80"/>
        <v>0</v>
      </c>
      <c r="AY392" s="80" t="str">
        <f t="shared" si="81"/>
        <v>OK</v>
      </c>
      <c r="BA392" s="94"/>
      <c r="BB392" s="291"/>
      <c r="BC392" s="94"/>
      <c r="BD392" s="229"/>
      <c r="BE392" s="356"/>
      <c r="BG392" s="6">
        <f t="shared" si="82"/>
        <v>0</v>
      </c>
      <c r="BH392" s="186" t="str">
        <f t="shared" si="83"/>
        <v>N/A</v>
      </c>
      <c r="BI392" s="6" t="str">
        <f t="shared" si="89"/>
        <v>N/A</v>
      </c>
      <c r="BJ392" t="e">
        <f t="shared" si="84"/>
        <v>#DIV/0!</v>
      </c>
      <c r="BL392" t="str">
        <f>IF(ISBLANK('A2a.  Modified URRT Worksheet 1'!$G$78)=TRUE, "N/A", IF(O392*(1+'A2a.  Modified URRT Worksheet 1'!$G$78)='A2. Rate Change &amp; Enrollment'!P392, "OK", "ERROR"))</f>
        <v>N/A</v>
      </c>
      <c r="BM392" t="str">
        <f>IF(ISBLANK('A2a.  Modified URRT Worksheet 1'!$G$79)=TRUE, "N/A", IF(P392*(1+'A2a.  Modified URRT Worksheet 1'!$G$79)='A2. Rate Change &amp; Enrollment'!Q392, "OK", "ERROR"))</f>
        <v>N/A</v>
      </c>
      <c r="BN392" t="str">
        <f>IF(ISBLANK('A2a.  Modified URRT Worksheet 1'!$G$80)=TRUE, "N/A", IF(Q392*(1+'A2a.  Modified URRT Worksheet 1'!$G$80)='A2. Rate Change &amp; Enrollment'!R392, "OK", "ERROR"))</f>
        <v>N/A</v>
      </c>
      <c r="BO392" t="str">
        <f>IF(ISBLANK('A2a.  Modified URRT Worksheet 1'!$G$81)=TRUE, "N/A", IF(R392*(1+'A2a.  Modified URRT Worksheet 1'!$G$81)='A2. Rate Change &amp; Enrollment'!S392, "OK", "ERROR"))</f>
        <v>N/A</v>
      </c>
      <c r="BP392" t="str">
        <f>IF(ISBLANK('A2a.  Modified URRT Worksheet 1'!$G$82)=TRUE, "N/A", IF(S392*(1+'A2a.  Modified URRT Worksheet 1'!$G$82)='A2. Rate Change &amp; Enrollment'!T392, "OK", "ERROR"))</f>
        <v>N/A</v>
      </c>
      <c r="BQ392" t="str">
        <f>IF(ISBLANK('A2a.  Modified URRT Worksheet 1'!$G$83)=TRUE, "N/A", IF(T392*(1+'A2a.  Modified URRT Worksheet 1'!$G$83)='A2. Rate Change &amp; Enrollment'!U392, "OK", "ERROR"))</f>
        <v>N/A</v>
      </c>
      <c r="BR392" t="str">
        <f>IF(ISBLANK('A2a.  Modified URRT Worksheet 1'!$G$84)=TRUE, "N/A", IF(U392*(1+'A2a.  Modified URRT Worksheet 1'!$G$84)='A2. Rate Change &amp; Enrollment'!V392, "OK", "ERROR"))</f>
        <v>N/A</v>
      </c>
      <c r="BS392" t="str">
        <f>IF(ISBLANK('A2a.  Modified URRT Worksheet 1'!$G$85)=TRUE, "N/A", IF(V392*(1+'A2a.  Modified URRT Worksheet 1'!$G$85)='A2. Rate Change &amp; Enrollment'!W392, "OK", "ERROR"))</f>
        <v>N/A</v>
      </c>
      <c r="BT392" t="str">
        <f>IF(ISBLANK('A2a.  Modified URRT Worksheet 1'!$G$86)=TRUE, "N/A", IF(W392*(1+'A2a.  Modified URRT Worksheet 1'!$G$86)='A2. Rate Change &amp; Enrollment'!X392, "OK", "ERROR"))</f>
        <v>N/A</v>
      </c>
      <c r="BU392" t="str">
        <f>IF(ISBLANK('A2a.  Modified URRT Worksheet 1'!$G$87)=TRUE, "N/A", IF(X392*(1+'A2a.  Modified URRT Worksheet 1'!$G$87)='A2. Rate Change &amp; Enrollment'!Y392, "OK", "ERROR"))</f>
        <v>N/A</v>
      </c>
      <c r="BV392" t="str">
        <f>IF(ISBLANK('A2a.  Modified URRT Worksheet 1'!$G$88)=TRUE, "N/A", IF(Y392*(1+'A2a.  Modified URRT Worksheet 1'!$G$88)='A2. Rate Change &amp; Enrollment'!Z392, "OK", "ERROR"))</f>
        <v>N/A</v>
      </c>
      <c r="BW392" t="str">
        <f t="shared" si="85"/>
        <v>OK</v>
      </c>
      <c r="BY392" s="412">
        <f t="shared" si="86"/>
        <v>0</v>
      </c>
    </row>
    <row r="393" spans="1:77" x14ac:dyDescent="0.35">
      <c r="A393" t="s">
        <v>692</v>
      </c>
      <c r="B393" s="98"/>
      <c r="C393" s="98"/>
      <c r="D393" s="98"/>
      <c r="E393" s="135"/>
      <c r="F393" s="135"/>
      <c r="G393" s="135"/>
      <c r="I393" s="135"/>
      <c r="J393" s="135"/>
      <c r="K393" s="135"/>
      <c r="M393" s="131"/>
      <c r="N393" s="131"/>
      <c r="O393" s="131"/>
      <c r="P393" s="131"/>
      <c r="Q393" s="131"/>
      <c r="R393" s="131"/>
      <c r="S393" s="131"/>
      <c r="T393" s="131"/>
      <c r="U393" s="131"/>
      <c r="V393" s="131"/>
      <c r="W393" s="131"/>
      <c r="X393" s="131"/>
      <c r="Y393" s="131"/>
      <c r="Z393" s="131"/>
      <c r="AB393" s="142" t="e">
        <f t="shared" si="76"/>
        <v>#DIV/0!</v>
      </c>
      <c r="AC393" s="142" t="e">
        <f t="shared" si="77"/>
        <v>#DIV/0!</v>
      </c>
      <c r="AD393" s="6"/>
      <c r="AE393" s="88" t="e">
        <f t="shared" si="78"/>
        <v>#DIV/0!</v>
      </c>
      <c r="AF393" s="142" t="e">
        <f t="shared" si="79"/>
        <v>#DIV/0!</v>
      </c>
      <c r="AH393" s="12" t="e">
        <f t="shared" si="87"/>
        <v>#DIV/0!</v>
      </c>
      <c r="AI393" s="12" t="e">
        <f t="shared" si="88"/>
        <v>#DIV/0!</v>
      </c>
      <c r="AK393" s="409"/>
      <c r="AL393" s="409"/>
      <c r="AM393" s="409"/>
      <c r="AO393" s="177"/>
      <c r="AP393" s="177"/>
      <c r="AQ393" s="177"/>
      <c r="AR393" s="139"/>
      <c r="AS393" s="139"/>
      <c r="AT393" s="139"/>
      <c r="AU393" s="177"/>
      <c r="AV393" s="177"/>
      <c r="AX393" s="411">
        <f t="shared" si="80"/>
        <v>0</v>
      </c>
      <c r="AY393" s="80" t="str">
        <f t="shared" si="81"/>
        <v>OK</v>
      </c>
      <c r="BA393" s="94"/>
      <c r="BB393" s="291"/>
      <c r="BC393" s="94"/>
      <c r="BD393" s="229"/>
      <c r="BE393" s="356"/>
      <c r="BG393" s="6">
        <f t="shared" si="82"/>
        <v>0</v>
      </c>
      <c r="BH393" s="186" t="str">
        <f t="shared" si="83"/>
        <v>N/A</v>
      </c>
      <c r="BI393" s="6" t="str">
        <f t="shared" si="89"/>
        <v>N/A</v>
      </c>
      <c r="BJ393" t="e">
        <f t="shared" si="84"/>
        <v>#DIV/0!</v>
      </c>
      <c r="BL393" t="str">
        <f>IF(ISBLANK('A2a.  Modified URRT Worksheet 1'!$G$78)=TRUE, "N/A", IF(O393*(1+'A2a.  Modified URRT Worksheet 1'!$G$78)='A2. Rate Change &amp; Enrollment'!P393, "OK", "ERROR"))</f>
        <v>N/A</v>
      </c>
      <c r="BM393" t="str">
        <f>IF(ISBLANK('A2a.  Modified URRT Worksheet 1'!$G$79)=TRUE, "N/A", IF(P393*(1+'A2a.  Modified URRT Worksheet 1'!$G$79)='A2. Rate Change &amp; Enrollment'!Q393, "OK", "ERROR"))</f>
        <v>N/A</v>
      </c>
      <c r="BN393" t="str">
        <f>IF(ISBLANK('A2a.  Modified URRT Worksheet 1'!$G$80)=TRUE, "N/A", IF(Q393*(1+'A2a.  Modified URRT Worksheet 1'!$G$80)='A2. Rate Change &amp; Enrollment'!R393, "OK", "ERROR"))</f>
        <v>N/A</v>
      </c>
      <c r="BO393" t="str">
        <f>IF(ISBLANK('A2a.  Modified URRT Worksheet 1'!$G$81)=TRUE, "N/A", IF(R393*(1+'A2a.  Modified URRT Worksheet 1'!$G$81)='A2. Rate Change &amp; Enrollment'!S393, "OK", "ERROR"))</f>
        <v>N/A</v>
      </c>
      <c r="BP393" t="str">
        <f>IF(ISBLANK('A2a.  Modified URRT Worksheet 1'!$G$82)=TRUE, "N/A", IF(S393*(1+'A2a.  Modified URRT Worksheet 1'!$G$82)='A2. Rate Change &amp; Enrollment'!T393, "OK", "ERROR"))</f>
        <v>N/A</v>
      </c>
      <c r="BQ393" t="str">
        <f>IF(ISBLANK('A2a.  Modified URRT Worksheet 1'!$G$83)=TRUE, "N/A", IF(T393*(1+'A2a.  Modified URRT Worksheet 1'!$G$83)='A2. Rate Change &amp; Enrollment'!U393, "OK", "ERROR"))</f>
        <v>N/A</v>
      </c>
      <c r="BR393" t="str">
        <f>IF(ISBLANK('A2a.  Modified URRT Worksheet 1'!$G$84)=TRUE, "N/A", IF(U393*(1+'A2a.  Modified URRT Worksheet 1'!$G$84)='A2. Rate Change &amp; Enrollment'!V393, "OK", "ERROR"))</f>
        <v>N/A</v>
      </c>
      <c r="BS393" t="str">
        <f>IF(ISBLANK('A2a.  Modified URRT Worksheet 1'!$G$85)=TRUE, "N/A", IF(V393*(1+'A2a.  Modified URRT Worksheet 1'!$G$85)='A2. Rate Change &amp; Enrollment'!W393, "OK", "ERROR"))</f>
        <v>N/A</v>
      </c>
      <c r="BT393" t="str">
        <f>IF(ISBLANK('A2a.  Modified URRT Worksheet 1'!$G$86)=TRUE, "N/A", IF(W393*(1+'A2a.  Modified URRT Worksheet 1'!$G$86)='A2. Rate Change &amp; Enrollment'!X393, "OK", "ERROR"))</f>
        <v>N/A</v>
      </c>
      <c r="BU393" t="str">
        <f>IF(ISBLANK('A2a.  Modified URRT Worksheet 1'!$G$87)=TRUE, "N/A", IF(X393*(1+'A2a.  Modified URRT Worksheet 1'!$G$87)='A2. Rate Change &amp; Enrollment'!Y393, "OK", "ERROR"))</f>
        <v>N/A</v>
      </c>
      <c r="BV393" t="str">
        <f>IF(ISBLANK('A2a.  Modified URRT Worksheet 1'!$G$88)=TRUE, "N/A", IF(Y393*(1+'A2a.  Modified URRT Worksheet 1'!$G$88)='A2. Rate Change &amp; Enrollment'!Z393, "OK", "ERROR"))</f>
        <v>N/A</v>
      </c>
      <c r="BW393" t="str">
        <f t="shared" si="85"/>
        <v>OK</v>
      </c>
      <c r="BY393" s="412">
        <f t="shared" si="86"/>
        <v>0</v>
      </c>
    </row>
    <row r="394" spans="1:77" x14ac:dyDescent="0.35">
      <c r="A394" t="s">
        <v>693</v>
      </c>
      <c r="B394" s="98"/>
      <c r="C394" s="98"/>
      <c r="D394" s="98"/>
      <c r="E394" s="135"/>
      <c r="F394" s="135"/>
      <c r="G394" s="135"/>
      <c r="I394" s="135"/>
      <c r="J394" s="135"/>
      <c r="K394" s="135"/>
      <c r="M394" s="131"/>
      <c r="N394" s="131"/>
      <c r="O394" s="131"/>
      <c r="P394" s="131"/>
      <c r="Q394" s="131"/>
      <c r="R394" s="131"/>
      <c r="S394" s="131"/>
      <c r="T394" s="131"/>
      <c r="U394" s="131"/>
      <c r="V394" s="131"/>
      <c r="W394" s="131"/>
      <c r="X394" s="131"/>
      <c r="Y394" s="131"/>
      <c r="Z394" s="131"/>
      <c r="AB394" s="142" t="e">
        <f t="shared" si="76"/>
        <v>#DIV/0!</v>
      </c>
      <c r="AC394" s="142" t="e">
        <f t="shared" si="77"/>
        <v>#DIV/0!</v>
      </c>
      <c r="AD394" s="6"/>
      <c r="AE394" s="88" t="e">
        <f t="shared" si="78"/>
        <v>#DIV/0!</v>
      </c>
      <c r="AF394" s="142" t="e">
        <f t="shared" si="79"/>
        <v>#DIV/0!</v>
      </c>
      <c r="AH394" s="12" t="e">
        <f t="shared" si="87"/>
        <v>#DIV/0!</v>
      </c>
      <c r="AI394" s="12" t="e">
        <f t="shared" si="88"/>
        <v>#DIV/0!</v>
      </c>
      <c r="AK394" s="409"/>
      <c r="AL394" s="409"/>
      <c r="AM394" s="409"/>
      <c r="AO394" s="177"/>
      <c r="AP394" s="177"/>
      <c r="AQ394" s="177"/>
      <c r="AR394" s="139"/>
      <c r="AS394" s="139"/>
      <c r="AT394" s="139"/>
      <c r="AU394" s="177"/>
      <c r="AV394" s="177"/>
      <c r="AX394" s="411">
        <f t="shared" si="80"/>
        <v>0</v>
      </c>
      <c r="AY394" s="80" t="str">
        <f t="shared" si="81"/>
        <v>OK</v>
      </c>
      <c r="BA394" s="94"/>
      <c r="BB394" s="291"/>
      <c r="BC394" s="94"/>
      <c r="BD394" s="229"/>
      <c r="BE394" s="356"/>
      <c r="BG394" s="6">
        <f t="shared" si="82"/>
        <v>0</v>
      </c>
      <c r="BH394" s="186" t="str">
        <f t="shared" si="83"/>
        <v>N/A</v>
      </c>
      <c r="BI394" s="6" t="str">
        <f t="shared" si="89"/>
        <v>N/A</v>
      </c>
      <c r="BJ394" t="e">
        <f t="shared" si="84"/>
        <v>#DIV/0!</v>
      </c>
      <c r="BL394" t="str">
        <f>IF(ISBLANK('A2a.  Modified URRT Worksheet 1'!$G$78)=TRUE, "N/A", IF(O394*(1+'A2a.  Modified URRT Worksheet 1'!$G$78)='A2. Rate Change &amp; Enrollment'!P394, "OK", "ERROR"))</f>
        <v>N/A</v>
      </c>
      <c r="BM394" t="str">
        <f>IF(ISBLANK('A2a.  Modified URRT Worksheet 1'!$G$79)=TRUE, "N/A", IF(P394*(1+'A2a.  Modified URRT Worksheet 1'!$G$79)='A2. Rate Change &amp; Enrollment'!Q394, "OK", "ERROR"))</f>
        <v>N/A</v>
      </c>
      <c r="BN394" t="str">
        <f>IF(ISBLANK('A2a.  Modified URRT Worksheet 1'!$G$80)=TRUE, "N/A", IF(Q394*(1+'A2a.  Modified URRT Worksheet 1'!$G$80)='A2. Rate Change &amp; Enrollment'!R394, "OK", "ERROR"))</f>
        <v>N/A</v>
      </c>
      <c r="BO394" t="str">
        <f>IF(ISBLANK('A2a.  Modified URRT Worksheet 1'!$G$81)=TRUE, "N/A", IF(R394*(1+'A2a.  Modified URRT Worksheet 1'!$G$81)='A2. Rate Change &amp; Enrollment'!S394, "OK", "ERROR"))</f>
        <v>N/A</v>
      </c>
      <c r="BP394" t="str">
        <f>IF(ISBLANK('A2a.  Modified URRT Worksheet 1'!$G$82)=TRUE, "N/A", IF(S394*(1+'A2a.  Modified URRT Worksheet 1'!$G$82)='A2. Rate Change &amp; Enrollment'!T394, "OK", "ERROR"))</f>
        <v>N/A</v>
      </c>
      <c r="BQ394" t="str">
        <f>IF(ISBLANK('A2a.  Modified URRT Worksheet 1'!$G$83)=TRUE, "N/A", IF(T394*(1+'A2a.  Modified URRT Worksheet 1'!$G$83)='A2. Rate Change &amp; Enrollment'!U394, "OK", "ERROR"))</f>
        <v>N/A</v>
      </c>
      <c r="BR394" t="str">
        <f>IF(ISBLANK('A2a.  Modified URRT Worksheet 1'!$G$84)=TRUE, "N/A", IF(U394*(1+'A2a.  Modified URRT Worksheet 1'!$G$84)='A2. Rate Change &amp; Enrollment'!V394, "OK", "ERROR"))</f>
        <v>N/A</v>
      </c>
      <c r="BS394" t="str">
        <f>IF(ISBLANK('A2a.  Modified URRT Worksheet 1'!$G$85)=TRUE, "N/A", IF(V394*(1+'A2a.  Modified URRT Worksheet 1'!$G$85)='A2. Rate Change &amp; Enrollment'!W394, "OK", "ERROR"))</f>
        <v>N/A</v>
      </c>
      <c r="BT394" t="str">
        <f>IF(ISBLANK('A2a.  Modified URRT Worksheet 1'!$G$86)=TRUE, "N/A", IF(W394*(1+'A2a.  Modified URRT Worksheet 1'!$G$86)='A2. Rate Change &amp; Enrollment'!X394, "OK", "ERROR"))</f>
        <v>N/A</v>
      </c>
      <c r="BU394" t="str">
        <f>IF(ISBLANK('A2a.  Modified URRT Worksheet 1'!$G$87)=TRUE, "N/A", IF(X394*(1+'A2a.  Modified URRT Worksheet 1'!$G$87)='A2. Rate Change &amp; Enrollment'!Y394, "OK", "ERROR"))</f>
        <v>N/A</v>
      </c>
      <c r="BV394" t="str">
        <f>IF(ISBLANK('A2a.  Modified URRT Worksheet 1'!$G$88)=TRUE, "N/A", IF(Y394*(1+'A2a.  Modified URRT Worksheet 1'!$G$88)='A2. Rate Change &amp; Enrollment'!Z394, "OK", "ERROR"))</f>
        <v>N/A</v>
      </c>
      <c r="BW394" t="str">
        <f t="shared" si="85"/>
        <v>OK</v>
      </c>
      <c r="BY394" s="412">
        <f t="shared" si="86"/>
        <v>0</v>
      </c>
    </row>
    <row r="395" spans="1:77" x14ac:dyDescent="0.35">
      <c r="A395" t="s">
        <v>694</v>
      </c>
      <c r="B395" s="98"/>
      <c r="C395" s="98"/>
      <c r="D395" s="98"/>
      <c r="E395" s="135"/>
      <c r="F395" s="135"/>
      <c r="G395" s="135"/>
      <c r="I395" s="135"/>
      <c r="J395" s="135"/>
      <c r="K395" s="135"/>
      <c r="M395" s="131"/>
      <c r="N395" s="131"/>
      <c r="O395" s="131"/>
      <c r="P395" s="131"/>
      <c r="Q395" s="131"/>
      <c r="R395" s="131"/>
      <c r="S395" s="131"/>
      <c r="T395" s="131"/>
      <c r="U395" s="131"/>
      <c r="V395" s="131"/>
      <c r="W395" s="131"/>
      <c r="X395" s="131"/>
      <c r="Y395" s="131"/>
      <c r="Z395" s="131"/>
      <c r="AB395" s="142" t="e">
        <f t="shared" si="76"/>
        <v>#DIV/0!</v>
      </c>
      <c r="AC395" s="142" t="e">
        <f t="shared" si="77"/>
        <v>#DIV/0!</v>
      </c>
      <c r="AD395" s="6"/>
      <c r="AE395" s="88" t="e">
        <f t="shared" si="78"/>
        <v>#DIV/0!</v>
      </c>
      <c r="AF395" s="142" t="e">
        <f t="shared" si="79"/>
        <v>#DIV/0!</v>
      </c>
      <c r="AH395" s="12" t="e">
        <f t="shared" si="87"/>
        <v>#DIV/0!</v>
      </c>
      <c r="AI395" s="12" t="e">
        <f t="shared" si="88"/>
        <v>#DIV/0!</v>
      </c>
      <c r="AK395" s="409"/>
      <c r="AL395" s="409"/>
      <c r="AM395" s="409"/>
      <c r="AO395" s="177"/>
      <c r="AP395" s="177"/>
      <c r="AQ395" s="177"/>
      <c r="AR395" s="139"/>
      <c r="AS395" s="139"/>
      <c r="AT395" s="139"/>
      <c r="AU395" s="177"/>
      <c r="AV395" s="177"/>
      <c r="AX395" s="411">
        <f t="shared" si="80"/>
        <v>0</v>
      </c>
      <c r="AY395" s="80" t="str">
        <f t="shared" si="81"/>
        <v>OK</v>
      </c>
      <c r="BA395" s="94"/>
      <c r="BB395" s="291"/>
      <c r="BC395" s="94"/>
      <c r="BD395" s="229"/>
      <c r="BE395" s="356"/>
      <c r="BG395" s="6">
        <f t="shared" si="82"/>
        <v>0</v>
      </c>
      <c r="BH395" s="186" t="str">
        <f t="shared" si="83"/>
        <v>N/A</v>
      </c>
      <c r="BI395" s="6" t="str">
        <f t="shared" si="89"/>
        <v>N/A</v>
      </c>
      <c r="BJ395" t="e">
        <f t="shared" si="84"/>
        <v>#DIV/0!</v>
      </c>
      <c r="BL395" t="str">
        <f>IF(ISBLANK('A2a.  Modified URRT Worksheet 1'!$G$78)=TRUE, "N/A", IF(O395*(1+'A2a.  Modified URRT Worksheet 1'!$G$78)='A2. Rate Change &amp; Enrollment'!P395, "OK", "ERROR"))</f>
        <v>N/A</v>
      </c>
      <c r="BM395" t="str">
        <f>IF(ISBLANK('A2a.  Modified URRT Worksheet 1'!$G$79)=TRUE, "N/A", IF(P395*(1+'A2a.  Modified URRT Worksheet 1'!$G$79)='A2. Rate Change &amp; Enrollment'!Q395, "OK", "ERROR"))</f>
        <v>N/A</v>
      </c>
      <c r="BN395" t="str">
        <f>IF(ISBLANK('A2a.  Modified URRT Worksheet 1'!$G$80)=TRUE, "N/A", IF(Q395*(1+'A2a.  Modified URRT Worksheet 1'!$G$80)='A2. Rate Change &amp; Enrollment'!R395, "OK", "ERROR"))</f>
        <v>N/A</v>
      </c>
      <c r="BO395" t="str">
        <f>IF(ISBLANK('A2a.  Modified URRT Worksheet 1'!$G$81)=TRUE, "N/A", IF(R395*(1+'A2a.  Modified URRT Worksheet 1'!$G$81)='A2. Rate Change &amp; Enrollment'!S395, "OK", "ERROR"))</f>
        <v>N/A</v>
      </c>
      <c r="BP395" t="str">
        <f>IF(ISBLANK('A2a.  Modified URRT Worksheet 1'!$G$82)=TRUE, "N/A", IF(S395*(1+'A2a.  Modified URRT Worksheet 1'!$G$82)='A2. Rate Change &amp; Enrollment'!T395, "OK", "ERROR"))</f>
        <v>N/A</v>
      </c>
      <c r="BQ395" t="str">
        <f>IF(ISBLANK('A2a.  Modified URRT Worksheet 1'!$G$83)=TRUE, "N/A", IF(T395*(1+'A2a.  Modified URRT Worksheet 1'!$G$83)='A2. Rate Change &amp; Enrollment'!U395, "OK", "ERROR"))</f>
        <v>N/A</v>
      </c>
      <c r="BR395" t="str">
        <f>IF(ISBLANK('A2a.  Modified URRT Worksheet 1'!$G$84)=TRUE, "N/A", IF(U395*(1+'A2a.  Modified URRT Worksheet 1'!$G$84)='A2. Rate Change &amp; Enrollment'!V395, "OK", "ERROR"))</f>
        <v>N/A</v>
      </c>
      <c r="BS395" t="str">
        <f>IF(ISBLANK('A2a.  Modified URRT Worksheet 1'!$G$85)=TRUE, "N/A", IF(V395*(1+'A2a.  Modified URRT Worksheet 1'!$G$85)='A2. Rate Change &amp; Enrollment'!W395, "OK", "ERROR"))</f>
        <v>N/A</v>
      </c>
      <c r="BT395" t="str">
        <f>IF(ISBLANK('A2a.  Modified URRT Worksheet 1'!$G$86)=TRUE, "N/A", IF(W395*(1+'A2a.  Modified URRT Worksheet 1'!$G$86)='A2. Rate Change &amp; Enrollment'!X395, "OK", "ERROR"))</f>
        <v>N/A</v>
      </c>
      <c r="BU395" t="str">
        <f>IF(ISBLANK('A2a.  Modified URRT Worksheet 1'!$G$87)=TRUE, "N/A", IF(X395*(1+'A2a.  Modified URRT Worksheet 1'!$G$87)='A2. Rate Change &amp; Enrollment'!Y395, "OK", "ERROR"))</f>
        <v>N/A</v>
      </c>
      <c r="BV395" t="str">
        <f>IF(ISBLANK('A2a.  Modified URRT Worksheet 1'!$G$88)=TRUE, "N/A", IF(Y395*(1+'A2a.  Modified URRT Worksheet 1'!$G$88)='A2. Rate Change &amp; Enrollment'!Z395, "OK", "ERROR"))</f>
        <v>N/A</v>
      </c>
      <c r="BW395" t="str">
        <f t="shared" si="85"/>
        <v>OK</v>
      </c>
      <c r="BY395" s="412">
        <f t="shared" si="86"/>
        <v>0</v>
      </c>
    </row>
    <row r="396" spans="1:77" x14ac:dyDescent="0.35">
      <c r="A396" t="s">
        <v>695</v>
      </c>
      <c r="B396" s="98"/>
      <c r="C396" s="98"/>
      <c r="D396" s="98"/>
      <c r="E396" s="135"/>
      <c r="F396" s="135"/>
      <c r="G396" s="135"/>
      <c r="I396" s="135"/>
      <c r="J396" s="135"/>
      <c r="K396" s="135"/>
      <c r="M396" s="131"/>
      <c r="N396" s="131"/>
      <c r="O396" s="131"/>
      <c r="P396" s="131"/>
      <c r="Q396" s="131"/>
      <c r="R396" s="131"/>
      <c r="S396" s="131"/>
      <c r="T396" s="131"/>
      <c r="U396" s="131"/>
      <c r="V396" s="131"/>
      <c r="W396" s="131"/>
      <c r="X396" s="131"/>
      <c r="Y396" s="131"/>
      <c r="Z396" s="131"/>
      <c r="AB396" s="142" t="e">
        <f t="shared" si="76"/>
        <v>#DIV/0!</v>
      </c>
      <c r="AC396" s="142" t="e">
        <f t="shared" si="77"/>
        <v>#DIV/0!</v>
      </c>
      <c r="AD396" s="6"/>
      <c r="AE396" s="88" t="e">
        <f t="shared" si="78"/>
        <v>#DIV/0!</v>
      </c>
      <c r="AF396" s="142" t="e">
        <f t="shared" si="79"/>
        <v>#DIV/0!</v>
      </c>
      <c r="AH396" s="12" t="e">
        <f t="shared" si="87"/>
        <v>#DIV/0!</v>
      </c>
      <c r="AI396" s="12" t="e">
        <f t="shared" si="88"/>
        <v>#DIV/0!</v>
      </c>
      <c r="AK396" s="409"/>
      <c r="AL396" s="409"/>
      <c r="AM396" s="409"/>
      <c r="AO396" s="177"/>
      <c r="AP396" s="177"/>
      <c r="AQ396" s="177"/>
      <c r="AR396" s="139"/>
      <c r="AS396" s="139"/>
      <c r="AT396" s="139"/>
      <c r="AU396" s="177"/>
      <c r="AV396" s="177"/>
      <c r="AX396" s="411">
        <f t="shared" si="80"/>
        <v>0</v>
      </c>
      <c r="AY396" s="80" t="str">
        <f t="shared" si="81"/>
        <v>OK</v>
      </c>
      <c r="BA396" s="94"/>
      <c r="BB396" s="291"/>
      <c r="BC396" s="94"/>
      <c r="BD396" s="229"/>
      <c r="BE396" s="356"/>
      <c r="BG396" s="6">
        <f t="shared" si="82"/>
        <v>0</v>
      </c>
      <c r="BH396" s="186" t="str">
        <f t="shared" si="83"/>
        <v>N/A</v>
      </c>
      <c r="BI396" s="6" t="str">
        <f t="shared" si="89"/>
        <v>N/A</v>
      </c>
      <c r="BJ396" t="e">
        <f t="shared" si="84"/>
        <v>#DIV/0!</v>
      </c>
      <c r="BL396" t="str">
        <f>IF(ISBLANK('A2a.  Modified URRT Worksheet 1'!$G$78)=TRUE, "N/A", IF(O396*(1+'A2a.  Modified URRT Worksheet 1'!$G$78)='A2. Rate Change &amp; Enrollment'!P396, "OK", "ERROR"))</f>
        <v>N/A</v>
      </c>
      <c r="BM396" t="str">
        <f>IF(ISBLANK('A2a.  Modified URRT Worksheet 1'!$G$79)=TRUE, "N/A", IF(P396*(1+'A2a.  Modified URRT Worksheet 1'!$G$79)='A2. Rate Change &amp; Enrollment'!Q396, "OK", "ERROR"))</f>
        <v>N/A</v>
      </c>
      <c r="BN396" t="str">
        <f>IF(ISBLANK('A2a.  Modified URRT Worksheet 1'!$G$80)=TRUE, "N/A", IF(Q396*(1+'A2a.  Modified URRT Worksheet 1'!$G$80)='A2. Rate Change &amp; Enrollment'!R396, "OK", "ERROR"))</f>
        <v>N/A</v>
      </c>
      <c r="BO396" t="str">
        <f>IF(ISBLANK('A2a.  Modified URRT Worksheet 1'!$G$81)=TRUE, "N/A", IF(R396*(1+'A2a.  Modified URRT Worksheet 1'!$G$81)='A2. Rate Change &amp; Enrollment'!S396, "OK", "ERROR"))</f>
        <v>N/A</v>
      </c>
      <c r="BP396" t="str">
        <f>IF(ISBLANK('A2a.  Modified URRT Worksheet 1'!$G$82)=TRUE, "N/A", IF(S396*(1+'A2a.  Modified URRT Worksheet 1'!$G$82)='A2. Rate Change &amp; Enrollment'!T396, "OK", "ERROR"))</f>
        <v>N/A</v>
      </c>
      <c r="BQ396" t="str">
        <f>IF(ISBLANK('A2a.  Modified URRT Worksheet 1'!$G$83)=TRUE, "N/A", IF(T396*(1+'A2a.  Modified URRT Worksheet 1'!$G$83)='A2. Rate Change &amp; Enrollment'!U396, "OK", "ERROR"))</f>
        <v>N/A</v>
      </c>
      <c r="BR396" t="str">
        <f>IF(ISBLANK('A2a.  Modified URRT Worksheet 1'!$G$84)=TRUE, "N/A", IF(U396*(1+'A2a.  Modified URRT Worksheet 1'!$G$84)='A2. Rate Change &amp; Enrollment'!V396, "OK", "ERROR"))</f>
        <v>N/A</v>
      </c>
      <c r="BS396" t="str">
        <f>IF(ISBLANK('A2a.  Modified URRT Worksheet 1'!$G$85)=TRUE, "N/A", IF(V396*(1+'A2a.  Modified URRT Worksheet 1'!$G$85)='A2. Rate Change &amp; Enrollment'!W396, "OK", "ERROR"))</f>
        <v>N/A</v>
      </c>
      <c r="BT396" t="str">
        <f>IF(ISBLANK('A2a.  Modified URRT Worksheet 1'!$G$86)=TRUE, "N/A", IF(W396*(1+'A2a.  Modified URRT Worksheet 1'!$G$86)='A2. Rate Change &amp; Enrollment'!X396, "OK", "ERROR"))</f>
        <v>N/A</v>
      </c>
      <c r="BU396" t="str">
        <f>IF(ISBLANK('A2a.  Modified URRT Worksheet 1'!$G$87)=TRUE, "N/A", IF(X396*(1+'A2a.  Modified URRT Worksheet 1'!$G$87)='A2. Rate Change &amp; Enrollment'!Y396, "OK", "ERROR"))</f>
        <v>N/A</v>
      </c>
      <c r="BV396" t="str">
        <f>IF(ISBLANK('A2a.  Modified URRT Worksheet 1'!$G$88)=TRUE, "N/A", IF(Y396*(1+'A2a.  Modified URRT Worksheet 1'!$G$88)='A2. Rate Change &amp; Enrollment'!Z396, "OK", "ERROR"))</f>
        <v>N/A</v>
      </c>
      <c r="BW396" t="str">
        <f t="shared" si="85"/>
        <v>OK</v>
      </c>
      <c r="BY396" s="412">
        <f t="shared" si="86"/>
        <v>0</v>
      </c>
    </row>
    <row r="397" spans="1:77" x14ac:dyDescent="0.35">
      <c r="A397" t="s">
        <v>696</v>
      </c>
      <c r="B397" s="98"/>
      <c r="C397" s="98"/>
      <c r="D397" s="98"/>
      <c r="E397" s="135"/>
      <c r="F397" s="135"/>
      <c r="G397" s="135"/>
      <c r="I397" s="135"/>
      <c r="J397" s="135"/>
      <c r="K397" s="135"/>
      <c r="M397" s="131"/>
      <c r="N397" s="131"/>
      <c r="O397" s="131"/>
      <c r="P397" s="131"/>
      <c r="Q397" s="131"/>
      <c r="R397" s="131"/>
      <c r="S397" s="131"/>
      <c r="T397" s="131"/>
      <c r="U397" s="131"/>
      <c r="V397" s="131"/>
      <c r="W397" s="131"/>
      <c r="X397" s="131"/>
      <c r="Y397" s="131"/>
      <c r="Z397" s="131"/>
      <c r="AB397" s="142" t="e">
        <f t="shared" si="76"/>
        <v>#DIV/0!</v>
      </c>
      <c r="AC397" s="142" t="e">
        <f t="shared" si="77"/>
        <v>#DIV/0!</v>
      </c>
      <c r="AD397" s="6"/>
      <c r="AE397" s="88" t="e">
        <f t="shared" si="78"/>
        <v>#DIV/0!</v>
      </c>
      <c r="AF397" s="142" t="e">
        <f t="shared" si="79"/>
        <v>#DIV/0!</v>
      </c>
      <c r="AH397" s="12" t="e">
        <f t="shared" si="87"/>
        <v>#DIV/0!</v>
      </c>
      <c r="AI397" s="12" t="e">
        <f t="shared" si="88"/>
        <v>#DIV/0!</v>
      </c>
      <c r="AK397" s="409"/>
      <c r="AL397" s="409"/>
      <c r="AM397" s="409"/>
      <c r="AO397" s="177"/>
      <c r="AP397" s="177"/>
      <c r="AQ397" s="177"/>
      <c r="AR397" s="139"/>
      <c r="AS397" s="139"/>
      <c r="AT397" s="139"/>
      <c r="AU397" s="177"/>
      <c r="AV397" s="177"/>
      <c r="AX397" s="411">
        <f t="shared" si="80"/>
        <v>0</v>
      </c>
      <c r="AY397" s="80" t="str">
        <f t="shared" si="81"/>
        <v>OK</v>
      </c>
      <c r="BA397" s="94"/>
      <c r="BB397" s="291"/>
      <c r="BC397" s="94"/>
      <c r="BD397" s="229"/>
      <c r="BE397" s="356"/>
      <c r="BG397" s="6">
        <f t="shared" si="82"/>
        <v>0</v>
      </c>
      <c r="BH397" s="186" t="str">
        <f t="shared" si="83"/>
        <v>N/A</v>
      </c>
      <c r="BI397" s="6" t="str">
        <f t="shared" si="89"/>
        <v>N/A</v>
      </c>
      <c r="BJ397" t="e">
        <f t="shared" si="84"/>
        <v>#DIV/0!</v>
      </c>
      <c r="BL397" t="str">
        <f>IF(ISBLANK('A2a.  Modified URRT Worksheet 1'!$G$78)=TRUE, "N/A", IF(O397*(1+'A2a.  Modified URRT Worksheet 1'!$G$78)='A2. Rate Change &amp; Enrollment'!P397, "OK", "ERROR"))</f>
        <v>N/A</v>
      </c>
      <c r="BM397" t="str">
        <f>IF(ISBLANK('A2a.  Modified URRT Worksheet 1'!$G$79)=TRUE, "N/A", IF(P397*(1+'A2a.  Modified URRT Worksheet 1'!$G$79)='A2. Rate Change &amp; Enrollment'!Q397, "OK", "ERROR"))</f>
        <v>N/A</v>
      </c>
      <c r="BN397" t="str">
        <f>IF(ISBLANK('A2a.  Modified URRT Worksheet 1'!$G$80)=TRUE, "N/A", IF(Q397*(1+'A2a.  Modified URRT Worksheet 1'!$G$80)='A2. Rate Change &amp; Enrollment'!R397, "OK", "ERROR"))</f>
        <v>N/A</v>
      </c>
      <c r="BO397" t="str">
        <f>IF(ISBLANK('A2a.  Modified URRT Worksheet 1'!$G$81)=TRUE, "N/A", IF(R397*(1+'A2a.  Modified URRT Worksheet 1'!$G$81)='A2. Rate Change &amp; Enrollment'!S397, "OK", "ERROR"))</f>
        <v>N/A</v>
      </c>
      <c r="BP397" t="str">
        <f>IF(ISBLANK('A2a.  Modified URRT Worksheet 1'!$G$82)=TRUE, "N/A", IF(S397*(1+'A2a.  Modified URRT Worksheet 1'!$G$82)='A2. Rate Change &amp; Enrollment'!T397, "OK", "ERROR"))</f>
        <v>N/A</v>
      </c>
      <c r="BQ397" t="str">
        <f>IF(ISBLANK('A2a.  Modified URRT Worksheet 1'!$G$83)=TRUE, "N/A", IF(T397*(1+'A2a.  Modified URRT Worksheet 1'!$G$83)='A2. Rate Change &amp; Enrollment'!U397, "OK", "ERROR"))</f>
        <v>N/A</v>
      </c>
      <c r="BR397" t="str">
        <f>IF(ISBLANK('A2a.  Modified URRT Worksheet 1'!$G$84)=TRUE, "N/A", IF(U397*(1+'A2a.  Modified URRT Worksheet 1'!$G$84)='A2. Rate Change &amp; Enrollment'!V397, "OK", "ERROR"))</f>
        <v>N/A</v>
      </c>
      <c r="BS397" t="str">
        <f>IF(ISBLANK('A2a.  Modified URRT Worksheet 1'!$G$85)=TRUE, "N/A", IF(V397*(1+'A2a.  Modified URRT Worksheet 1'!$G$85)='A2. Rate Change &amp; Enrollment'!W397, "OK", "ERROR"))</f>
        <v>N/A</v>
      </c>
      <c r="BT397" t="str">
        <f>IF(ISBLANK('A2a.  Modified URRT Worksheet 1'!$G$86)=TRUE, "N/A", IF(W397*(1+'A2a.  Modified URRT Worksheet 1'!$G$86)='A2. Rate Change &amp; Enrollment'!X397, "OK", "ERROR"))</f>
        <v>N/A</v>
      </c>
      <c r="BU397" t="str">
        <f>IF(ISBLANK('A2a.  Modified URRT Worksheet 1'!$G$87)=TRUE, "N/A", IF(X397*(1+'A2a.  Modified URRT Worksheet 1'!$G$87)='A2. Rate Change &amp; Enrollment'!Y397, "OK", "ERROR"))</f>
        <v>N/A</v>
      </c>
      <c r="BV397" t="str">
        <f>IF(ISBLANK('A2a.  Modified URRT Worksheet 1'!$G$88)=TRUE, "N/A", IF(Y397*(1+'A2a.  Modified URRT Worksheet 1'!$G$88)='A2. Rate Change &amp; Enrollment'!Z397, "OK", "ERROR"))</f>
        <v>N/A</v>
      </c>
      <c r="BW397" t="str">
        <f t="shared" si="85"/>
        <v>OK</v>
      </c>
      <c r="BY397" s="412">
        <f t="shared" si="86"/>
        <v>0</v>
      </c>
    </row>
    <row r="398" spans="1:77" x14ac:dyDescent="0.35">
      <c r="A398" t="s">
        <v>697</v>
      </c>
      <c r="B398" s="98"/>
      <c r="C398" s="98"/>
      <c r="D398" s="98"/>
      <c r="E398" s="135"/>
      <c r="F398" s="135"/>
      <c r="G398" s="135"/>
      <c r="I398" s="135"/>
      <c r="J398" s="135"/>
      <c r="K398" s="135"/>
      <c r="M398" s="131"/>
      <c r="N398" s="131"/>
      <c r="O398" s="131"/>
      <c r="P398" s="131"/>
      <c r="Q398" s="131"/>
      <c r="R398" s="131"/>
      <c r="S398" s="131"/>
      <c r="T398" s="131"/>
      <c r="U398" s="131"/>
      <c r="V398" s="131"/>
      <c r="W398" s="131"/>
      <c r="X398" s="131"/>
      <c r="Y398" s="131"/>
      <c r="Z398" s="131"/>
      <c r="AB398" s="142" t="e">
        <f t="shared" si="76"/>
        <v>#DIV/0!</v>
      </c>
      <c r="AC398" s="142" t="e">
        <f t="shared" si="77"/>
        <v>#DIV/0!</v>
      </c>
      <c r="AD398" s="6"/>
      <c r="AE398" s="88" t="e">
        <f t="shared" si="78"/>
        <v>#DIV/0!</v>
      </c>
      <c r="AF398" s="142" t="e">
        <f t="shared" si="79"/>
        <v>#DIV/0!</v>
      </c>
      <c r="AH398" s="12" t="e">
        <f t="shared" si="87"/>
        <v>#DIV/0!</v>
      </c>
      <c r="AI398" s="12" t="e">
        <f t="shared" si="88"/>
        <v>#DIV/0!</v>
      </c>
      <c r="AK398" s="409"/>
      <c r="AL398" s="409"/>
      <c r="AM398" s="409"/>
      <c r="AO398" s="177"/>
      <c r="AP398" s="177"/>
      <c r="AQ398" s="177"/>
      <c r="AR398" s="139"/>
      <c r="AS398" s="139"/>
      <c r="AT398" s="139"/>
      <c r="AU398" s="177"/>
      <c r="AV398" s="177"/>
      <c r="AX398" s="411">
        <f t="shared" si="80"/>
        <v>0</v>
      </c>
      <c r="AY398" s="80" t="str">
        <f t="shared" si="81"/>
        <v>OK</v>
      </c>
      <c r="BA398" s="94"/>
      <c r="BB398" s="291"/>
      <c r="BC398" s="94"/>
      <c r="BD398" s="229"/>
      <c r="BE398" s="356"/>
      <c r="BG398" s="6">
        <f t="shared" si="82"/>
        <v>0</v>
      </c>
      <c r="BH398" s="186" t="str">
        <f t="shared" si="83"/>
        <v>N/A</v>
      </c>
      <c r="BI398" s="6" t="str">
        <f t="shared" si="89"/>
        <v>N/A</v>
      </c>
      <c r="BJ398" t="e">
        <f t="shared" si="84"/>
        <v>#DIV/0!</v>
      </c>
      <c r="BL398" t="str">
        <f>IF(ISBLANK('A2a.  Modified URRT Worksheet 1'!$G$78)=TRUE, "N/A", IF(O398*(1+'A2a.  Modified URRT Worksheet 1'!$G$78)='A2. Rate Change &amp; Enrollment'!P398, "OK", "ERROR"))</f>
        <v>N/A</v>
      </c>
      <c r="BM398" t="str">
        <f>IF(ISBLANK('A2a.  Modified URRT Worksheet 1'!$G$79)=TRUE, "N/A", IF(P398*(1+'A2a.  Modified URRT Worksheet 1'!$G$79)='A2. Rate Change &amp; Enrollment'!Q398, "OK", "ERROR"))</f>
        <v>N/A</v>
      </c>
      <c r="BN398" t="str">
        <f>IF(ISBLANK('A2a.  Modified URRT Worksheet 1'!$G$80)=TRUE, "N/A", IF(Q398*(1+'A2a.  Modified URRT Worksheet 1'!$G$80)='A2. Rate Change &amp; Enrollment'!R398, "OK", "ERROR"))</f>
        <v>N/A</v>
      </c>
      <c r="BO398" t="str">
        <f>IF(ISBLANK('A2a.  Modified URRT Worksheet 1'!$G$81)=TRUE, "N/A", IF(R398*(1+'A2a.  Modified URRT Worksheet 1'!$G$81)='A2. Rate Change &amp; Enrollment'!S398, "OK", "ERROR"))</f>
        <v>N/A</v>
      </c>
      <c r="BP398" t="str">
        <f>IF(ISBLANK('A2a.  Modified URRT Worksheet 1'!$G$82)=TRUE, "N/A", IF(S398*(1+'A2a.  Modified URRT Worksheet 1'!$G$82)='A2. Rate Change &amp; Enrollment'!T398, "OK", "ERROR"))</f>
        <v>N/A</v>
      </c>
      <c r="BQ398" t="str">
        <f>IF(ISBLANK('A2a.  Modified URRT Worksheet 1'!$G$83)=TRUE, "N/A", IF(T398*(1+'A2a.  Modified URRT Worksheet 1'!$G$83)='A2. Rate Change &amp; Enrollment'!U398, "OK", "ERROR"))</f>
        <v>N/A</v>
      </c>
      <c r="BR398" t="str">
        <f>IF(ISBLANK('A2a.  Modified URRT Worksheet 1'!$G$84)=TRUE, "N/A", IF(U398*(1+'A2a.  Modified URRT Worksheet 1'!$G$84)='A2. Rate Change &amp; Enrollment'!V398, "OK", "ERROR"))</f>
        <v>N/A</v>
      </c>
      <c r="BS398" t="str">
        <f>IF(ISBLANK('A2a.  Modified URRT Worksheet 1'!$G$85)=TRUE, "N/A", IF(V398*(1+'A2a.  Modified URRT Worksheet 1'!$G$85)='A2. Rate Change &amp; Enrollment'!W398, "OK", "ERROR"))</f>
        <v>N/A</v>
      </c>
      <c r="BT398" t="str">
        <f>IF(ISBLANK('A2a.  Modified URRT Worksheet 1'!$G$86)=TRUE, "N/A", IF(W398*(1+'A2a.  Modified URRT Worksheet 1'!$G$86)='A2. Rate Change &amp; Enrollment'!X398, "OK", "ERROR"))</f>
        <v>N/A</v>
      </c>
      <c r="BU398" t="str">
        <f>IF(ISBLANK('A2a.  Modified URRT Worksheet 1'!$G$87)=TRUE, "N/A", IF(X398*(1+'A2a.  Modified URRT Worksheet 1'!$G$87)='A2. Rate Change &amp; Enrollment'!Y398, "OK", "ERROR"))</f>
        <v>N/A</v>
      </c>
      <c r="BV398" t="str">
        <f>IF(ISBLANK('A2a.  Modified URRT Worksheet 1'!$G$88)=TRUE, "N/A", IF(Y398*(1+'A2a.  Modified URRT Worksheet 1'!$G$88)='A2. Rate Change &amp; Enrollment'!Z398, "OK", "ERROR"))</f>
        <v>N/A</v>
      </c>
      <c r="BW398" t="str">
        <f t="shared" si="85"/>
        <v>OK</v>
      </c>
      <c r="BY398" s="412">
        <f t="shared" si="86"/>
        <v>0</v>
      </c>
    </row>
    <row r="399" spans="1:77" x14ac:dyDescent="0.35">
      <c r="A399" t="s">
        <v>698</v>
      </c>
      <c r="B399" s="98"/>
      <c r="C399" s="98"/>
      <c r="D399" s="98"/>
      <c r="E399" s="135"/>
      <c r="F399" s="135"/>
      <c r="G399" s="135"/>
      <c r="I399" s="135"/>
      <c r="J399" s="135"/>
      <c r="K399" s="135"/>
      <c r="M399" s="131"/>
      <c r="N399" s="131"/>
      <c r="O399" s="131"/>
      <c r="P399" s="131"/>
      <c r="Q399" s="131"/>
      <c r="R399" s="131"/>
      <c r="S399" s="131"/>
      <c r="T399" s="131"/>
      <c r="U399" s="131"/>
      <c r="V399" s="131"/>
      <c r="W399" s="131"/>
      <c r="X399" s="131"/>
      <c r="Y399" s="131"/>
      <c r="Z399" s="131"/>
      <c r="AB399" s="142" t="e">
        <f t="shared" si="76"/>
        <v>#DIV/0!</v>
      </c>
      <c r="AC399" s="142" t="e">
        <f t="shared" si="77"/>
        <v>#DIV/0!</v>
      </c>
      <c r="AD399" s="6"/>
      <c r="AE399" s="88" t="e">
        <f t="shared" si="78"/>
        <v>#DIV/0!</v>
      </c>
      <c r="AF399" s="142" t="e">
        <f t="shared" si="79"/>
        <v>#DIV/0!</v>
      </c>
      <c r="AH399" s="12" t="e">
        <f t="shared" si="87"/>
        <v>#DIV/0!</v>
      </c>
      <c r="AI399" s="12" t="e">
        <f t="shared" si="88"/>
        <v>#DIV/0!</v>
      </c>
      <c r="AK399" s="409"/>
      <c r="AL399" s="409"/>
      <c r="AM399" s="409"/>
      <c r="AO399" s="177"/>
      <c r="AP399" s="177"/>
      <c r="AQ399" s="177"/>
      <c r="AR399" s="139"/>
      <c r="AS399" s="139"/>
      <c r="AT399" s="139"/>
      <c r="AU399" s="177"/>
      <c r="AV399" s="177"/>
      <c r="AX399" s="411">
        <f t="shared" si="80"/>
        <v>0</v>
      </c>
      <c r="AY399" s="80" t="str">
        <f t="shared" si="81"/>
        <v>OK</v>
      </c>
      <c r="BA399" s="94"/>
      <c r="BB399" s="291"/>
      <c r="BC399" s="94"/>
      <c r="BD399" s="229"/>
      <c r="BE399" s="356"/>
      <c r="BG399" s="6">
        <f t="shared" si="82"/>
        <v>0</v>
      </c>
      <c r="BH399" s="186" t="str">
        <f t="shared" si="83"/>
        <v>N/A</v>
      </c>
      <c r="BI399" s="6" t="str">
        <f t="shared" si="89"/>
        <v>N/A</v>
      </c>
      <c r="BJ399" t="e">
        <f t="shared" si="84"/>
        <v>#DIV/0!</v>
      </c>
      <c r="BL399" t="str">
        <f>IF(ISBLANK('A2a.  Modified URRT Worksheet 1'!$G$78)=TRUE, "N/A", IF(O399*(1+'A2a.  Modified URRT Worksheet 1'!$G$78)='A2. Rate Change &amp; Enrollment'!P399, "OK", "ERROR"))</f>
        <v>N/A</v>
      </c>
      <c r="BM399" t="str">
        <f>IF(ISBLANK('A2a.  Modified URRT Worksheet 1'!$G$79)=TRUE, "N/A", IF(P399*(1+'A2a.  Modified URRT Worksheet 1'!$G$79)='A2. Rate Change &amp; Enrollment'!Q399, "OK", "ERROR"))</f>
        <v>N/A</v>
      </c>
      <c r="BN399" t="str">
        <f>IF(ISBLANK('A2a.  Modified URRT Worksheet 1'!$G$80)=TRUE, "N/A", IF(Q399*(1+'A2a.  Modified URRT Worksheet 1'!$G$80)='A2. Rate Change &amp; Enrollment'!R399, "OK", "ERROR"))</f>
        <v>N/A</v>
      </c>
      <c r="BO399" t="str">
        <f>IF(ISBLANK('A2a.  Modified URRT Worksheet 1'!$G$81)=TRUE, "N/A", IF(R399*(1+'A2a.  Modified URRT Worksheet 1'!$G$81)='A2. Rate Change &amp; Enrollment'!S399, "OK", "ERROR"))</f>
        <v>N/A</v>
      </c>
      <c r="BP399" t="str">
        <f>IF(ISBLANK('A2a.  Modified URRT Worksheet 1'!$G$82)=TRUE, "N/A", IF(S399*(1+'A2a.  Modified URRT Worksheet 1'!$G$82)='A2. Rate Change &amp; Enrollment'!T399, "OK", "ERROR"))</f>
        <v>N/A</v>
      </c>
      <c r="BQ399" t="str">
        <f>IF(ISBLANK('A2a.  Modified URRT Worksheet 1'!$G$83)=TRUE, "N/A", IF(T399*(1+'A2a.  Modified URRT Worksheet 1'!$G$83)='A2. Rate Change &amp; Enrollment'!U399, "OK", "ERROR"))</f>
        <v>N/A</v>
      </c>
      <c r="BR399" t="str">
        <f>IF(ISBLANK('A2a.  Modified URRT Worksheet 1'!$G$84)=TRUE, "N/A", IF(U399*(1+'A2a.  Modified URRT Worksheet 1'!$G$84)='A2. Rate Change &amp; Enrollment'!V399, "OK", "ERROR"))</f>
        <v>N/A</v>
      </c>
      <c r="BS399" t="str">
        <f>IF(ISBLANK('A2a.  Modified URRT Worksheet 1'!$G$85)=TRUE, "N/A", IF(V399*(1+'A2a.  Modified URRT Worksheet 1'!$G$85)='A2. Rate Change &amp; Enrollment'!W399, "OK", "ERROR"))</f>
        <v>N/A</v>
      </c>
      <c r="BT399" t="str">
        <f>IF(ISBLANK('A2a.  Modified URRT Worksheet 1'!$G$86)=TRUE, "N/A", IF(W399*(1+'A2a.  Modified URRT Worksheet 1'!$G$86)='A2. Rate Change &amp; Enrollment'!X399, "OK", "ERROR"))</f>
        <v>N/A</v>
      </c>
      <c r="BU399" t="str">
        <f>IF(ISBLANK('A2a.  Modified URRT Worksheet 1'!$G$87)=TRUE, "N/A", IF(X399*(1+'A2a.  Modified URRT Worksheet 1'!$G$87)='A2. Rate Change &amp; Enrollment'!Y399, "OK", "ERROR"))</f>
        <v>N/A</v>
      </c>
      <c r="BV399" t="str">
        <f>IF(ISBLANK('A2a.  Modified URRT Worksheet 1'!$G$88)=TRUE, "N/A", IF(Y399*(1+'A2a.  Modified URRT Worksheet 1'!$G$88)='A2. Rate Change &amp; Enrollment'!Z399, "OK", "ERROR"))</f>
        <v>N/A</v>
      </c>
      <c r="BW399" t="str">
        <f t="shared" si="85"/>
        <v>OK</v>
      </c>
      <c r="BY399" s="412">
        <f t="shared" si="86"/>
        <v>0</v>
      </c>
    </row>
    <row r="400" spans="1:77" x14ac:dyDescent="0.35">
      <c r="A400" t="s">
        <v>699</v>
      </c>
      <c r="B400" s="98"/>
      <c r="C400" s="98"/>
      <c r="D400" s="98"/>
      <c r="E400" s="135"/>
      <c r="F400" s="135"/>
      <c r="G400" s="135"/>
      <c r="I400" s="135"/>
      <c r="J400" s="135"/>
      <c r="K400" s="135"/>
      <c r="M400" s="131"/>
      <c r="N400" s="131"/>
      <c r="O400" s="131"/>
      <c r="P400" s="131"/>
      <c r="Q400" s="131"/>
      <c r="R400" s="131"/>
      <c r="S400" s="131"/>
      <c r="T400" s="131"/>
      <c r="U400" s="131"/>
      <c r="V400" s="131"/>
      <c r="W400" s="131"/>
      <c r="X400" s="131"/>
      <c r="Y400" s="131"/>
      <c r="Z400" s="131"/>
      <c r="AB400" s="142" t="e">
        <f t="shared" si="76"/>
        <v>#DIV/0!</v>
      </c>
      <c r="AC400" s="142" t="e">
        <f t="shared" si="77"/>
        <v>#DIV/0!</v>
      </c>
      <c r="AD400" s="6"/>
      <c r="AE400" s="88" t="e">
        <f t="shared" si="78"/>
        <v>#DIV/0!</v>
      </c>
      <c r="AF400" s="142" t="e">
        <f t="shared" si="79"/>
        <v>#DIV/0!</v>
      </c>
      <c r="AH400" s="12" t="e">
        <f t="shared" si="87"/>
        <v>#DIV/0!</v>
      </c>
      <c r="AI400" s="12" t="e">
        <f t="shared" si="88"/>
        <v>#DIV/0!</v>
      </c>
      <c r="AK400" s="409"/>
      <c r="AL400" s="409"/>
      <c r="AM400" s="409"/>
      <c r="AO400" s="177"/>
      <c r="AP400" s="177"/>
      <c r="AQ400" s="177"/>
      <c r="AR400" s="139"/>
      <c r="AS400" s="139"/>
      <c r="AT400" s="139"/>
      <c r="AU400" s="177"/>
      <c r="AV400" s="177"/>
      <c r="AX400" s="411">
        <f t="shared" si="80"/>
        <v>0</v>
      </c>
      <c r="AY400" s="80" t="str">
        <f t="shared" si="81"/>
        <v>OK</v>
      </c>
      <c r="BA400" s="94"/>
      <c r="BB400" s="291"/>
      <c r="BC400" s="94"/>
      <c r="BD400" s="229"/>
      <c r="BE400" s="356"/>
      <c r="BG400" s="6">
        <f t="shared" si="82"/>
        <v>0</v>
      </c>
      <c r="BH400" s="186" t="str">
        <f t="shared" si="83"/>
        <v>N/A</v>
      </c>
      <c r="BI400" s="6" t="str">
        <f t="shared" si="89"/>
        <v>N/A</v>
      </c>
      <c r="BJ400" t="e">
        <f t="shared" si="84"/>
        <v>#DIV/0!</v>
      </c>
      <c r="BL400" t="str">
        <f>IF(ISBLANK('A2a.  Modified URRT Worksheet 1'!$G$78)=TRUE, "N/A", IF(O400*(1+'A2a.  Modified URRT Worksheet 1'!$G$78)='A2. Rate Change &amp; Enrollment'!P400, "OK", "ERROR"))</f>
        <v>N/A</v>
      </c>
      <c r="BM400" t="str">
        <f>IF(ISBLANK('A2a.  Modified URRT Worksheet 1'!$G$79)=TRUE, "N/A", IF(P400*(1+'A2a.  Modified URRT Worksheet 1'!$G$79)='A2. Rate Change &amp; Enrollment'!Q400, "OK", "ERROR"))</f>
        <v>N/A</v>
      </c>
      <c r="BN400" t="str">
        <f>IF(ISBLANK('A2a.  Modified URRT Worksheet 1'!$G$80)=TRUE, "N/A", IF(Q400*(1+'A2a.  Modified URRT Worksheet 1'!$G$80)='A2. Rate Change &amp; Enrollment'!R400, "OK", "ERROR"))</f>
        <v>N/A</v>
      </c>
      <c r="BO400" t="str">
        <f>IF(ISBLANK('A2a.  Modified URRT Worksheet 1'!$G$81)=TRUE, "N/A", IF(R400*(1+'A2a.  Modified URRT Worksheet 1'!$G$81)='A2. Rate Change &amp; Enrollment'!S400, "OK", "ERROR"))</f>
        <v>N/A</v>
      </c>
      <c r="BP400" t="str">
        <f>IF(ISBLANK('A2a.  Modified URRT Worksheet 1'!$G$82)=TRUE, "N/A", IF(S400*(1+'A2a.  Modified URRT Worksheet 1'!$G$82)='A2. Rate Change &amp; Enrollment'!T400, "OK", "ERROR"))</f>
        <v>N/A</v>
      </c>
      <c r="BQ400" t="str">
        <f>IF(ISBLANK('A2a.  Modified URRT Worksheet 1'!$G$83)=TRUE, "N/A", IF(T400*(1+'A2a.  Modified URRT Worksheet 1'!$G$83)='A2. Rate Change &amp; Enrollment'!U400, "OK", "ERROR"))</f>
        <v>N/A</v>
      </c>
      <c r="BR400" t="str">
        <f>IF(ISBLANK('A2a.  Modified URRT Worksheet 1'!$G$84)=TRUE, "N/A", IF(U400*(1+'A2a.  Modified URRT Worksheet 1'!$G$84)='A2. Rate Change &amp; Enrollment'!V400, "OK", "ERROR"))</f>
        <v>N/A</v>
      </c>
      <c r="BS400" t="str">
        <f>IF(ISBLANK('A2a.  Modified URRT Worksheet 1'!$G$85)=TRUE, "N/A", IF(V400*(1+'A2a.  Modified URRT Worksheet 1'!$G$85)='A2. Rate Change &amp; Enrollment'!W400, "OK", "ERROR"))</f>
        <v>N/A</v>
      </c>
      <c r="BT400" t="str">
        <f>IF(ISBLANK('A2a.  Modified URRT Worksheet 1'!$G$86)=TRUE, "N/A", IF(W400*(1+'A2a.  Modified URRT Worksheet 1'!$G$86)='A2. Rate Change &amp; Enrollment'!X400, "OK", "ERROR"))</f>
        <v>N/A</v>
      </c>
      <c r="BU400" t="str">
        <f>IF(ISBLANK('A2a.  Modified URRT Worksheet 1'!$G$87)=TRUE, "N/A", IF(X400*(1+'A2a.  Modified URRT Worksheet 1'!$G$87)='A2. Rate Change &amp; Enrollment'!Y400, "OK", "ERROR"))</f>
        <v>N/A</v>
      </c>
      <c r="BV400" t="str">
        <f>IF(ISBLANK('A2a.  Modified URRT Worksheet 1'!$G$88)=TRUE, "N/A", IF(Y400*(1+'A2a.  Modified URRT Worksheet 1'!$G$88)='A2. Rate Change &amp; Enrollment'!Z400, "OK", "ERROR"))</f>
        <v>N/A</v>
      </c>
      <c r="BW400" t="str">
        <f t="shared" si="85"/>
        <v>OK</v>
      </c>
      <c r="BY400" s="412">
        <f t="shared" si="86"/>
        <v>0</v>
      </c>
    </row>
    <row r="401" spans="1:77" x14ac:dyDescent="0.35">
      <c r="A401" t="s">
        <v>700</v>
      </c>
      <c r="B401" s="98"/>
      <c r="C401" s="98"/>
      <c r="D401" s="98"/>
      <c r="E401" s="135"/>
      <c r="F401" s="135"/>
      <c r="G401" s="135"/>
      <c r="I401" s="135"/>
      <c r="J401" s="135"/>
      <c r="K401" s="135"/>
      <c r="M401" s="131"/>
      <c r="N401" s="131"/>
      <c r="O401" s="131"/>
      <c r="P401" s="131"/>
      <c r="Q401" s="131"/>
      <c r="R401" s="131"/>
      <c r="S401" s="131"/>
      <c r="T401" s="131"/>
      <c r="U401" s="131"/>
      <c r="V401" s="131"/>
      <c r="W401" s="131"/>
      <c r="X401" s="131"/>
      <c r="Y401" s="131"/>
      <c r="Z401" s="131"/>
      <c r="AB401" s="142" t="e">
        <f t="shared" si="76"/>
        <v>#DIV/0!</v>
      </c>
      <c r="AC401" s="142" t="e">
        <f t="shared" si="77"/>
        <v>#DIV/0!</v>
      </c>
      <c r="AD401" s="6"/>
      <c r="AE401" s="88" t="e">
        <f t="shared" si="78"/>
        <v>#DIV/0!</v>
      </c>
      <c r="AF401" s="142" t="e">
        <f t="shared" si="79"/>
        <v>#DIV/0!</v>
      </c>
      <c r="AH401" s="12" t="e">
        <f t="shared" si="87"/>
        <v>#DIV/0!</v>
      </c>
      <c r="AI401" s="12" t="e">
        <f t="shared" si="88"/>
        <v>#DIV/0!</v>
      </c>
      <c r="AK401" s="409"/>
      <c r="AL401" s="409"/>
      <c r="AM401" s="409"/>
      <c r="AO401" s="177"/>
      <c r="AP401" s="177"/>
      <c r="AQ401" s="177"/>
      <c r="AR401" s="139"/>
      <c r="AS401" s="139"/>
      <c r="AT401" s="139"/>
      <c r="AU401" s="177"/>
      <c r="AV401" s="177"/>
      <c r="AX401" s="411">
        <f t="shared" si="80"/>
        <v>0</v>
      </c>
      <c r="AY401" s="80" t="str">
        <f t="shared" si="81"/>
        <v>OK</v>
      </c>
      <c r="BA401" s="94"/>
      <c r="BB401" s="291"/>
      <c r="BC401" s="94"/>
      <c r="BD401" s="229"/>
      <c r="BE401" s="356"/>
      <c r="BG401" s="6">
        <f t="shared" si="82"/>
        <v>0</v>
      </c>
      <c r="BH401" s="186" t="str">
        <f t="shared" si="83"/>
        <v>N/A</v>
      </c>
      <c r="BI401" s="6" t="str">
        <f t="shared" si="89"/>
        <v>N/A</v>
      </c>
      <c r="BJ401" t="e">
        <f t="shared" si="84"/>
        <v>#DIV/0!</v>
      </c>
      <c r="BL401" t="str">
        <f>IF(ISBLANK('A2a.  Modified URRT Worksheet 1'!$G$78)=TRUE, "N/A", IF(O401*(1+'A2a.  Modified URRT Worksheet 1'!$G$78)='A2. Rate Change &amp; Enrollment'!P401, "OK", "ERROR"))</f>
        <v>N/A</v>
      </c>
      <c r="BM401" t="str">
        <f>IF(ISBLANK('A2a.  Modified URRT Worksheet 1'!$G$79)=TRUE, "N/A", IF(P401*(1+'A2a.  Modified URRT Worksheet 1'!$G$79)='A2. Rate Change &amp; Enrollment'!Q401, "OK", "ERROR"))</f>
        <v>N/A</v>
      </c>
      <c r="BN401" t="str">
        <f>IF(ISBLANK('A2a.  Modified URRT Worksheet 1'!$G$80)=TRUE, "N/A", IF(Q401*(1+'A2a.  Modified URRT Worksheet 1'!$G$80)='A2. Rate Change &amp; Enrollment'!R401, "OK", "ERROR"))</f>
        <v>N/A</v>
      </c>
      <c r="BO401" t="str">
        <f>IF(ISBLANK('A2a.  Modified URRT Worksheet 1'!$G$81)=TRUE, "N/A", IF(R401*(1+'A2a.  Modified URRT Worksheet 1'!$G$81)='A2. Rate Change &amp; Enrollment'!S401, "OK", "ERROR"))</f>
        <v>N/A</v>
      </c>
      <c r="BP401" t="str">
        <f>IF(ISBLANK('A2a.  Modified URRT Worksheet 1'!$G$82)=TRUE, "N/A", IF(S401*(1+'A2a.  Modified URRT Worksheet 1'!$G$82)='A2. Rate Change &amp; Enrollment'!T401, "OK", "ERROR"))</f>
        <v>N/A</v>
      </c>
      <c r="BQ401" t="str">
        <f>IF(ISBLANK('A2a.  Modified URRT Worksheet 1'!$G$83)=TRUE, "N/A", IF(T401*(1+'A2a.  Modified URRT Worksheet 1'!$G$83)='A2. Rate Change &amp; Enrollment'!U401, "OK", "ERROR"))</f>
        <v>N/A</v>
      </c>
      <c r="BR401" t="str">
        <f>IF(ISBLANK('A2a.  Modified URRT Worksheet 1'!$G$84)=TRUE, "N/A", IF(U401*(1+'A2a.  Modified URRT Worksheet 1'!$G$84)='A2. Rate Change &amp; Enrollment'!V401, "OK", "ERROR"))</f>
        <v>N/A</v>
      </c>
      <c r="BS401" t="str">
        <f>IF(ISBLANK('A2a.  Modified URRT Worksheet 1'!$G$85)=TRUE, "N/A", IF(V401*(1+'A2a.  Modified URRT Worksheet 1'!$G$85)='A2. Rate Change &amp; Enrollment'!W401, "OK", "ERROR"))</f>
        <v>N/A</v>
      </c>
      <c r="BT401" t="str">
        <f>IF(ISBLANK('A2a.  Modified URRT Worksheet 1'!$G$86)=TRUE, "N/A", IF(W401*(1+'A2a.  Modified URRT Worksheet 1'!$G$86)='A2. Rate Change &amp; Enrollment'!X401, "OK", "ERROR"))</f>
        <v>N/A</v>
      </c>
      <c r="BU401" t="str">
        <f>IF(ISBLANK('A2a.  Modified URRT Worksheet 1'!$G$87)=TRUE, "N/A", IF(X401*(1+'A2a.  Modified URRT Worksheet 1'!$G$87)='A2. Rate Change &amp; Enrollment'!Y401, "OK", "ERROR"))</f>
        <v>N/A</v>
      </c>
      <c r="BV401" t="str">
        <f>IF(ISBLANK('A2a.  Modified URRT Worksheet 1'!$G$88)=TRUE, "N/A", IF(Y401*(1+'A2a.  Modified URRT Worksheet 1'!$G$88)='A2. Rate Change &amp; Enrollment'!Z401, "OK", "ERROR"))</f>
        <v>N/A</v>
      </c>
      <c r="BW401" t="str">
        <f t="shared" si="85"/>
        <v>OK</v>
      </c>
      <c r="BY401" s="412">
        <f t="shared" si="86"/>
        <v>0</v>
      </c>
    </row>
    <row r="402" spans="1:77" x14ac:dyDescent="0.35">
      <c r="A402" t="s">
        <v>701</v>
      </c>
      <c r="B402" s="98"/>
      <c r="C402" s="98"/>
      <c r="D402" s="98"/>
      <c r="E402" s="135"/>
      <c r="F402" s="135"/>
      <c r="G402" s="135"/>
      <c r="I402" s="135"/>
      <c r="J402" s="135"/>
      <c r="K402" s="135"/>
      <c r="M402" s="131"/>
      <c r="N402" s="131"/>
      <c r="O402" s="131"/>
      <c r="P402" s="131"/>
      <c r="Q402" s="131"/>
      <c r="R402" s="131"/>
      <c r="S402" s="131"/>
      <c r="T402" s="131"/>
      <c r="U402" s="131"/>
      <c r="V402" s="131"/>
      <c r="W402" s="131"/>
      <c r="X402" s="131"/>
      <c r="Y402" s="131"/>
      <c r="Z402" s="131"/>
      <c r="AB402" s="142" t="e">
        <f t="shared" si="76"/>
        <v>#DIV/0!</v>
      </c>
      <c r="AC402" s="142" t="e">
        <f t="shared" si="77"/>
        <v>#DIV/0!</v>
      </c>
      <c r="AD402" s="6"/>
      <c r="AE402" s="88" t="e">
        <f t="shared" si="78"/>
        <v>#DIV/0!</v>
      </c>
      <c r="AF402" s="142" t="e">
        <f t="shared" si="79"/>
        <v>#DIV/0!</v>
      </c>
      <c r="AH402" s="12" t="e">
        <f t="shared" si="87"/>
        <v>#DIV/0!</v>
      </c>
      <c r="AI402" s="12" t="e">
        <f t="shared" si="88"/>
        <v>#DIV/0!</v>
      </c>
      <c r="AK402" s="409"/>
      <c r="AL402" s="409"/>
      <c r="AM402" s="409"/>
      <c r="AO402" s="177"/>
      <c r="AP402" s="177"/>
      <c r="AQ402" s="177"/>
      <c r="AR402" s="139"/>
      <c r="AS402" s="139"/>
      <c r="AT402" s="139"/>
      <c r="AU402" s="177"/>
      <c r="AV402" s="177"/>
      <c r="AX402" s="411">
        <f t="shared" si="80"/>
        <v>0</v>
      </c>
      <c r="AY402" s="80" t="str">
        <f t="shared" si="81"/>
        <v>OK</v>
      </c>
      <c r="BA402" s="94"/>
      <c r="BB402" s="291"/>
      <c r="BC402" s="94"/>
      <c r="BD402" s="229"/>
      <c r="BE402" s="356"/>
      <c r="BG402" s="6">
        <f t="shared" si="82"/>
        <v>0</v>
      </c>
      <c r="BH402" s="186" t="str">
        <f t="shared" si="83"/>
        <v>N/A</v>
      </c>
      <c r="BI402" s="6" t="str">
        <f t="shared" si="89"/>
        <v>N/A</v>
      </c>
      <c r="BJ402" t="e">
        <f t="shared" si="84"/>
        <v>#DIV/0!</v>
      </c>
      <c r="BL402" t="str">
        <f>IF(ISBLANK('A2a.  Modified URRT Worksheet 1'!$G$78)=TRUE, "N/A", IF(O402*(1+'A2a.  Modified URRT Worksheet 1'!$G$78)='A2. Rate Change &amp; Enrollment'!P402, "OK", "ERROR"))</f>
        <v>N/A</v>
      </c>
      <c r="BM402" t="str">
        <f>IF(ISBLANK('A2a.  Modified URRT Worksheet 1'!$G$79)=TRUE, "N/A", IF(P402*(1+'A2a.  Modified URRT Worksheet 1'!$G$79)='A2. Rate Change &amp; Enrollment'!Q402, "OK", "ERROR"))</f>
        <v>N/A</v>
      </c>
      <c r="BN402" t="str">
        <f>IF(ISBLANK('A2a.  Modified URRT Worksheet 1'!$G$80)=TRUE, "N/A", IF(Q402*(1+'A2a.  Modified URRT Worksheet 1'!$G$80)='A2. Rate Change &amp; Enrollment'!R402, "OK", "ERROR"))</f>
        <v>N/A</v>
      </c>
      <c r="BO402" t="str">
        <f>IF(ISBLANK('A2a.  Modified URRT Worksheet 1'!$G$81)=TRUE, "N/A", IF(R402*(1+'A2a.  Modified URRT Worksheet 1'!$G$81)='A2. Rate Change &amp; Enrollment'!S402, "OK", "ERROR"))</f>
        <v>N/A</v>
      </c>
      <c r="BP402" t="str">
        <f>IF(ISBLANK('A2a.  Modified URRT Worksheet 1'!$G$82)=TRUE, "N/A", IF(S402*(1+'A2a.  Modified URRT Worksheet 1'!$G$82)='A2. Rate Change &amp; Enrollment'!T402, "OK", "ERROR"))</f>
        <v>N/A</v>
      </c>
      <c r="BQ402" t="str">
        <f>IF(ISBLANK('A2a.  Modified URRT Worksheet 1'!$G$83)=TRUE, "N/A", IF(T402*(1+'A2a.  Modified URRT Worksheet 1'!$G$83)='A2. Rate Change &amp; Enrollment'!U402, "OK", "ERROR"))</f>
        <v>N/A</v>
      </c>
      <c r="BR402" t="str">
        <f>IF(ISBLANK('A2a.  Modified URRT Worksheet 1'!$G$84)=TRUE, "N/A", IF(U402*(1+'A2a.  Modified URRT Worksheet 1'!$G$84)='A2. Rate Change &amp; Enrollment'!V402, "OK", "ERROR"))</f>
        <v>N/A</v>
      </c>
      <c r="BS402" t="str">
        <f>IF(ISBLANK('A2a.  Modified URRT Worksheet 1'!$G$85)=TRUE, "N/A", IF(V402*(1+'A2a.  Modified URRT Worksheet 1'!$G$85)='A2. Rate Change &amp; Enrollment'!W402, "OK", "ERROR"))</f>
        <v>N/A</v>
      </c>
      <c r="BT402" t="str">
        <f>IF(ISBLANK('A2a.  Modified URRT Worksheet 1'!$G$86)=TRUE, "N/A", IF(W402*(1+'A2a.  Modified URRT Worksheet 1'!$G$86)='A2. Rate Change &amp; Enrollment'!X402, "OK", "ERROR"))</f>
        <v>N/A</v>
      </c>
      <c r="BU402" t="str">
        <f>IF(ISBLANK('A2a.  Modified URRT Worksheet 1'!$G$87)=TRUE, "N/A", IF(X402*(1+'A2a.  Modified URRT Worksheet 1'!$G$87)='A2. Rate Change &amp; Enrollment'!Y402, "OK", "ERROR"))</f>
        <v>N/A</v>
      </c>
      <c r="BV402" t="str">
        <f>IF(ISBLANK('A2a.  Modified URRT Worksheet 1'!$G$88)=TRUE, "N/A", IF(Y402*(1+'A2a.  Modified URRT Worksheet 1'!$G$88)='A2. Rate Change &amp; Enrollment'!Z402, "OK", "ERROR"))</f>
        <v>N/A</v>
      </c>
      <c r="BW402" t="str">
        <f t="shared" si="85"/>
        <v>OK</v>
      </c>
      <c r="BY402" s="412">
        <f t="shared" si="86"/>
        <v>0</v>
      </c>
    </row>
    <row r="403" spans="1:77" x14ac:dyDescent="0.35">
      <c r="A403" t="s">
        <v>702</v>
      </c>
      <c r="B403" s="98"/>
      <c r="C403" s="98"/>
      <c r="D403" s="98"/>
      <c r="E403" s="135"/>
      <c r="F403" s="135"/>
      <c r="G403" s="135"/>
      <c r="I403" s="135"/>
      <c r="J403" s="135"/>
      <c r="K403" s="135"/>
      <c r="M403" s="131"/>
      <c r="N403" s="131"/>
      <c r="O403" s="131"/>
      <c r="P403" s="131"/>
      <c r="Q403" s="131"/>
      <c r="R403" s="131"/>
      <c r="S403" s="131"/>
      <c r="T403" s="131"/>
      <c r="U403" s="131"/>
      <c r="V403" s="131"/>
      <c r="W403" s="131"/>
      <c r="X403" s="131"/>
      <c r="Y403" s="131"/>
      <c r="Z403" s="131"/>
      <c r="AB403" s="142" t="e">
        <f t="shared" si="76"/>
        <v>#DIV/0!</v>
      </c>
      <c r="AC403" s="142" t="e">
        <f t="shared" si="77"/>
        <v>#DIV/0!</v>
      </c>
      <c r="AD403" s="6"/>
      <c r="AE403" s="88" t="e">
        <f t="shared" si="78"/>
        <v>#DIV/0!</v>
      </c>
      <c r="AF403" s="142" t="e">
        <f t="shared" si="79"/>
        <v>#DIV/0!</v>
      </c>
      <c r="AH403" s="12" t="e">
        <f t="shared" si="87"/>
        <v>#DIV/0!</v>
      </c>
      <c r="AI403" s="12" t="e">
        <f t="shared" si="88"/>
        <v>#DIV/0!</v>
      </c>
      <c r="AK403" s="409"/>
      <c r="AL403" s="409"/>
      <c r="AM403" s="409"/>
      <c r="AO403" s="177"/>
      <c r="AP403" s="177"/>
      <c r="AQ403" s="177"/>
      <c r="AR403" s="139"/>
      <c r="AS403" s="139"/>
      <c r="AT403" s="139"/>
      <c r="AU403" s="177"/>
      <c r="AV403" s="177"/>
      <c r="AX403" s="411">
        <f t="shared" si="80"/>
        <v>0</v>
      </c>
      <c r="AY403" s="80" t="str">
        <f t="shared" si="81"/>
        <v>OK</v>
      </c>
      <c r="BA403" s="94"/>
      <c r="BB403" s="291"/>
      <c r="BC403" s="94"/>
      <c r="BD403" s="229"/>
      <c r="BE403" s="356"/>
      <c r="BG403" s="6">
        <f t="shared" si="82"/>
        <v>0</v>
      </c>
      <c r="BH403" s="186" t="str">
        <f t="shared" si="83"/>
        <v>N/A</v>
      </c>
      <c r="BI403" s="6" t="str">
        <f t="shared" si="89"/>
        <v>N/A</v>
      </c>
      <c r="BJ403" t="e">
        <f t="shared" si="84"/>
        <v>#DIV/0!</v>
      </c>
      <c r="BL403" t="str">
        <f>IF(ISBLANK('A2a.  Modified URRT Worksheet 1'!$G$78)=TRUE, "N/A", IF(O403*(1+'A2a.  Modified URRT Worksheet 1'!$G$78)='A2. Rate Change &amp; Enrollment'!P403, "OK", "ERROR"))</f>
        <v>N/A</v>
      </c>
      <c r="BM403" t="str">
        <f>IF(ISBLANK('A2a.  Modified URRT Worksheet 1'!$G$79)=TRUE, "N/A", IF(P403*(1+'A2a.  Modified URRT Worksheet 1'!$G$79)='A2. Rate Change &amp; Enrollment'!Q403, "OK", "ERROR"))</f>
        <v>N/A</v>
      </c>
      <c r="BN403" t="str">
        <f>IF(ISBLANK('A2a.  Modified URRT Worksheet 1'!$G$80)=TRUE, "N/A", IF(Q403*(1+'A2a.  Modified URRT Worksheet 1'!$G$80)='A2. Rate Change &amp; Enrollment'!R403, "OK", "ERROR"))</f>
        <v>N/A</v>
      </c>
      <c r="BO403" t="str">
        <f>IF(ISBLANK('A2a.  Modified URRT Worksheet 1'!$G$81)=TRUE, "N/A", IF(R403*(1+'A2a.  Modified URRT Worksheet 1'!$G$81)='A2. Rate Change &amp; Enrollment'!S403, "OK", "ERROR"))</f>
        <v>N/A</v>
      </c>
      <c r="BP403" t="str">
        <f>IF(ISBLANK('A2a.  Modified URRT Worksheet 1'!$G$82)=TRUE, "N/A", IF(S403*(1+'A2a.  Modified URRT Worksheet 1'!$G$82)='A2. Rate Change &amp; Enrollment'!T403, "OK", "ERROR"))</f>
        <v>N/A</v>
      </c>
      <c r="BQ403" t="str">
        <f>IF(ISBLANK('A2a.  Modified URRT Worksheet 1'!$G$83)=TRUE, "N/A", IF(T403*(1+'A2a.  Modified URRT Worksheet 1'!$G$83)='A2. Rate Change &amp; Enrollment'!U403, "OK", "ERROR"))</f>
        <v>N/A</v>
      </c>
      <c r="BR403" t="str">
        <f>IF(ISBLANK('A2a.  Modified URRT Worksheet 1'!$G$84)=TRUE, "N/A", IF(U403*(1+'A2a.  Modified URRT Worksheet 1'!$G$84)='A2. Rate Change &amp; Enrollment'!V403, "OK", "ERROR"))</f>
        <v>N/A</v>
      </c>
      <c r="BS403" t="str">
        <f>IF(ISBLANK('A2a.  Modified URRT Worksheet 1'!$G$85)=TRUE, "N/A", IF(V403*(1+'A2a.  Modified URRT Worksheet 1'!$G$85)='A2. Rate Change &amp; Enrollment'!W403, "OK", "ERROR"))</f>
        <v>N/A</v>
      </c>
      <c r="BT403" t="str">
        <f>IF(ISBLANK('A2a.  Modified URRT Worksheet 1'!$G$86)=TRUE, "N/A", IF(W403*(1+'A2a.  Modified URRT Worksheet 1'!$G$86)='A2. Rate Change &amp; Enrollment'!X403, "OK", "ERROR"))</f>
        <v>N/A</v>
      </c>
      <c r="BU403" t="str">
        <f>IF(ISBLANK('A2a.  Modified URRT Worksheet 1'!$G$87)=TRUE, "N/A", IF(X403*(1+'A2a.  Modified URRT Worksheet 1'!$G$87)='A2. Rate Change &amp; Enrollment'!Y403, "OK", "ERROR"))</f>
        <v>N/A</v>
      </c>
      <c r="BV403" t="str">
        <f>IF(ISBLANK('A2a.  Modified URRT Worksheet 1'!$G$88)=TRUE, "N/A", IF(Y403*(1+'A2a.  Modified URRT Worksheet 1'!$G$88)='A2. Rate Change &amp; Enrollment'!Z403, "OK", "ERROR"))</f>
        <v>N/A</v>
      </c>
      <c r="BW403" t="str">
        <f t="shared" si="85"/>
        <v>OK</v>
      </c>
      <c r="BY403" s="412">
        <f t="shared" si="86"/>
        <v>0</v>
      </c>
    </row>
    <row r="404" spans="1:77" x14ac:dyDescent="0.35">
      <c r="A404" t="s">
        <v>703</v>
      </c>
      <c r="B404" s="98"/>
      <c r="C404" s="98"/>
      <c r="D404" s="98"/>
      <c r="E404" s="135"/>
      <c r="F404" s="135"/>
      <c r="G404" s="135"/>
      <c r="I404" s="135"/>
      <c r="J404" s="135"/>
      <c r="K404" s="135"/>
      <c r="M404" s="131"/>
      <c r="N404" s="131"/>
      <c r="O404" s="131"/>
      <c r="P404" s="131"/>
      <c r="Q404" s="131"/>
      <c r="R404" s="131"/>
      <c r="S404" s="131"/>
      <c r="T404" s="131"/>
      <c r="U404" s="131"/>
      <c r="V404" s="131"/>
      <c r="W404" s="131"/>
      <c r="X404" s="131"/>
      <c r="Y404" s="131"/>
      <c r="Z404" s="131"/>
      <c r="AB404" s="142" t="e">
        <f t="shared" ref="AB404:AB467" si="90">O404/M404-1</f>
        <v>#DIV/0!</v>
      </c>
      <c r="AC404" s="142" t="e">
        <f t="shared" ref="AC404:AC467" si="91">O404/N404-1</f>
        <v>#DIV/0!</v>
      </c>
      <c r="AD404" s="6"/>
      <c r="AE404" s="88" t="e">
        <f t="shared" ref="AE404:AE467" si="92">E404/$E$10</f>
        <v>#DIV/0!</v>
      </c>
      <c r="AF404" s="142" t="e">
        <f t="shared" ref="AF404:AF467" si="93">I404/$I$10</f>
        <v>#DIV/0!</v>
      </c>
      <c r="AH404" s="12" t="e">
        <f t="shared" si="87"/>
        <v>#DIV/0!</v>
      </c>
      <c r="AI404" s="12" t="e">
        <f t="shared" si="88"/>
        <v>#DIV/0!</v>
      </c>
      <c r="AK404" s="409"/>
      <c r="AL404" s="409"/>
      <c r="AM404" s="409"/>
      <c r="AO404" s="177"/>
      <c r="AP404" s="177"/>
      <c r="AQ404" s="177"/>
      <c r="AR404" s="139"/>
      <c r="AS404" s="139"/>
      <c r="AT404" s="139"/>
      <c r="AU404" s="177"/>
      <c r="AV404" s="177"/>
      <c r="AX404" s="411">
        <f t="shared" ref="AX404:AX467" si="94">$AO$2*(PRODUCT(AO404:AQ404,AU404)/(1-AR404-AS404-AT404))*AV404</f>
        <v>0</v>
      </c>
      <c r="AY404" s="80" t="str">
        <f t="shared" ref="AY404:AY467" si="95">IF(ABS(O404-AX404)&gt;1, "ERROR", "OK")</f>
        <v>OK</v>
      </c>
      <c r="BA404" s="94"/>
      <c r="BB404" s="291"/>
      <c r="BC404" s="94"/>
      <c r="BD404" s="229"/>
      <c r="BE404" s="356"/>
      <c r="BG404" s="6">
        <f t="shared" ref="BG404:BG467" si="96">E404*AO404</f>
        <v>0</v>
      </c>
      <c r="BH404" s="186" t="str">
        <f t="shared" ref="BH404:BH467" si="97">IF(BA404="Platinum", AO404/$BH$3-1, IF(BA404="Gold", AO404/$BH$4-1, IF(BA404="Silver", AO404/$BH$5-1, IF( BA404="Bronze", AO404/$BH$6-1, IF(BA404="Catastrophic", AO404/$BH$7-1, "N/A")))))</f>
        <v>N/A</v>
      </c>
      <c r="BI404" s="6" t="str">
        <f t="shared" si="89"/>
        <v>N/A</v>
      </c>
      <c r="BJ404" t="e">
        <f t="shared" ref="BJ404:BJ467" si="98">IF(AND(AF404&gt;=5%, BE404&lt;95%), "Y", "N")</f>
        <v>#DIV/0!</v>
      </c>
      <c r="BL404" t="str">
        <f>IF(ISBLANK('A2a.  Modified URRT Worksheet 1'!$G$78)=TRUE, "N/A", IF(O404*(1+'A2a.  Modified URRT Worksheet 1'!$G$78)='A2. Rate Change &amp; Enrollment'!P404, "OK", "ERROR"))</f>
        <v>N/A</v>
      </c>
      <c r="BM404" t="str">
        <f>IF(ISBLANK('A2a.  Modified URRT Worksheet 1'!$G$79)=TRUE, "N/A", IF(P404*(1+'A2a.  Modified URRT Worksheet 1'!$G$79)='A2. Rate Change &amp; Enrollment'!Q404, "OK", "ERROR"))</f>
        <v>N/A</v>
      </c>
      <c r="BN404" t="str">
        <f>IF(ISBLANK('A2a.  Modified URRT Worksheet 1'!$G$80)=TRUE, "N/A", IF(Q404*(1+'A2a.  Modified URRT Worksheet 1'!$G$80)='A2. Rate Change &amp; Enrollment'!R404, "OK", "ERROR"))</f>
        <v>N/A</v>
      </c>
      <c r="BO404" t="str">
        <f>IF(ISBLANK('A2a.  Modified URRT Worksheet 1'!$G$81)=TRUE, "N/A", IF(R404*(1+'A2a.  Modified URRT Worksheet 1'!$G$81)='A2. Rate Change &amp; Enrollment'!S404, "OK", "ERROR"))</f>
        <v>N/A</v>
      </c>
      <c r="BP404" t="str">
        <f>IF(ISBLANK('A2a.  Modified URRT Worksheet 1'!$G$82)=TRUE, "N/A", IF(S404*(1+'A2a.  Modified URRT Worksheet 1'!$G$82)='A2. Rate Change &amp; Enrollment'!T404, "OK", "ERROR"))</f>
        <v>N/A</v>
      </c>
      <c r="BQ404" t="str">
        <f>IF(ISBLANK('A2a.  Modified URRT Worksheet 1'!$G$83)=TRUE, "N/A", IF(T404*(1+'A2a.  Modified URRT Worksheet 1'!$G$83)='A2. Rate Change &amp; Enrollment'!U404, "OK", "ERROR"))</f>
        <v>N/A</v>
      </c>
      <c r="BR404" t="str">
        <f>IF(ISBLANK('A2a.  Modified URRT Worksheet 1'!$G$84)=TRUE, "N/A", IF(U404*(1+'A2a.  Modified URRT Worksheet 1'!$G$84)='A2. Rate Change &amp; Enrollment'!V404, "OK", "ERROR"))</f>
        <v>N/A</v>
      </c>
      <c r="BS404" t="str">
        <f>IF(ISBLANK('A2a.  Modified URRT Worksheet 1'!$G$85)=TRUE, "N/A", IF(V404*(1+'A2a.  Modified URRT Worksheet 1'!$G$85)='A2. Rate Change &amp; Enrollment'!W404, "OK", "ERROR"))</f>
        <v>N/A</v>
      </c>
      <c r="BT404" t="str">
        <f>IF(ISBLANK('A2a.  Modified URRT Worksheet 1'!$G$86)=TRUE, "N/A", IF(W404*(1+'A2a.  Modified URRT Worksheet 1'!$G$86)='A2. Rate Change &amp; Enrollment'!X404, "OK", "ERROR"))</f>
        <v>N/A</v>
      </c>
      <c r="BU404" t="str">
        <f>IF(ISBLANK('A2a.  Modified URRT Worksheet 1'!$G$87)=TRUE, "N/A", IF(X404*(1+'A2a.  Modified URRT Worksheet 1'!$G$87)='A2. Rate Change &amp; Enrollment'!Y404, "OK", "ERROR"))</f>
        <v>N/A</v>
      </c>
      <c r="BV404" t="str">
        <f>IF(ISBLANK('A2a.  Modified URRT Worksheet 1'!$G$88)=TRUE, "N/A", IF(Y404*(1+'A2a.  Modified URRT Worksheet 1'!$G$88)='A2. Rate Change &amp; Enrollment'!Z404, "OK", "ERROR"))</f>
        <v>N/A</v>
      </c>
      <c r="BW404" t="str">
        <f t="shared" ref="BW404:BW467" si="99">IF(OR(BL404="ERROR", BM404="ERROR", BN404="ERROR", BO404="ERROR", BP404="ERROR", BQ404="ERROR", BR404="ERROR", BS404="ERROR", BT404="ERROR", BU404="ERROR", BV404="ERROR"), "ERROR", "OK")</f>
        <v>OK</v>
      </c>
      <c r="BY404" s="412">
        <f t="shared" ref="BY404:BY467" si="100">PRODUCT(AO404:AQ404,AU404)/(1-AR404-AS404-AT404)*AV404</f>
        <v>0</v>
      </c>
    </row>
    <row r="405" spans="1:77" x14ac:dyDescent="0.35">
      <c r="A405" t="s">
        <v>704</v>
      </c>
      <c r="B405" s="98"/>
      <c r="C405" s="98"/>
      <c r="D405" s="98"/>
      <c r="E405" s="135"/>
      <c r="F405" s="135"/>
      <c r="G405" s="135"/>
      <c r="I405" s="135"/>
      <c r="J405" s="135"/>
      <c r="K405" s="135"/>
      <c r="M405" s="131"/>
      <c r="N405" s="131"/>
      <c r="O405" s="131"/>
      <c r="P405" s="131"/>
      <c r="Q405" s="131"/>
      <c r="R405" s="131"/>
      <c r="S405" s="131"/>
      <c r="T405" s="131"/>
      <c r="U405" s="131"/>
      <c r="V405" s="131"/>
      <c r="W405" s="131"/>
      <c r="X405" s="131"/>
      <c r="Y405" s="131"/>
      <c r="Z405" s="131"/>
      <c r="AB405" s="142" t="e">
        <f t="shared" si="90"/>
        <v>#DIV/0!</v>
      </c>
      <c r="AC405" s="142" t="e">
        <f t="shared" si="91"/>
        <v>#DIV/0!</v>
      </c>
      <c r="AD405" s="6"/>
      <c r="AE405" s="88" t="e">
        <f t="shared" si="92"/>
        <v>#DIV/0!</v>
      </c>
      <c r="AF405" s="142" t="e">
        <f t="shared" si="93"/>
        <v>#DIV/0!</v>
      </c>
      <c r="AH405" s="12" t="e">
        <f t="shared" ref="AH405:AH468" si="101">IF(OR(AB405-$AB$11&gt;5%, $AB$11-AB405&gt;5%), "Y", "N")</f>
        <v>#DIV/0!</v>
      </c>
      <c r="AI405" s="12" t="e">
        <f t="shared" ref="AI405:AI468" si="102">IF(AND(AH405="Y", AF405&gt;5%), "Y", "N")</f>
        <v>#DIV/0!</v>
      </c>
      <c r="AK405" s="409"/>
      <c r="AL405" s="409"/>
      <c r="AM405" s="409"/>
      <c r="AO405" s="177"/>
      <c r="AP405" s="177"/>
      <c r="AQ405" s="177"/>
      <c r="AR405" s="139"/>
      <c r="AS405" s="139"/>
      <c r="AT405" s="139"/>
      <c r="AU405" s="177"/>
      <c r="AV405" s="177"/>
      <c r="AX405" s="411">
        <f t="shared" si="94"/>
        <v>0</v>
      </c>
      <c r="AY405" s="80" t="str">
        <f t="shared" si="95"/>
        <v>OK</v>
      </c>
      <c r="BA405" s="94"/>
      <c r="BB405" s="291"/>
      <c r="BC405" s="94"/>
      <c r="BD405" s="229"/>
      <c r="BE405" s="356"/>
      <c r="BG405" s="6">
        <f t="shared" si="96"/>
        <v>0</v>
      </c>
      <c r="BH405" s="186" t="str">
        <f t="shared" si="97"/>
        <v>N/A</v>
      </c>
      <c r="BI405" s="6" t="str">
        <f t="shared" si="89"/>
        <v>N/A</v>
      </c>
      <c r="BJ405" t="e">
        <f t="shared" si="98"/>
        <v>#DIV/0!</v>
      </c>
      <c r="BL405" t="str">
        <f>IF(ISBLANK('A2a.  Modified URRT Worksheet 1'!$G$78)=TRUE, "N/A", IF(O405*(1+'A2a.  Modified URRT Worksheet 1'!$G$78)='A2. Rate Change &amp; Enrollment'!P405, "OK", "ERROR"))</f>
        <v>N/A</v>
      </c>
      <c r="BM405" t="str">
        <f>IF(ISBLANK('A2a.  Modified URRT Worksheet 1'!$G$79)=TRUE, "N/A", IF(P405*(1+'A2a.  Modified URRT Worksheet 1'!$G$79)='A2. Rate Change &amp; Enrollment'!Q405, "OK", "ERROR"))</f>
        <v>N/A</v>
      </c>
      <c r="BN405" t="str">
        <f>IF(ISBLANK('A2a.  Modified URRT Worksheet 1'!$G$80)=TRUE, "N/A", IF(Q405*(1+'A2a.  Modified URRT Worksheet 1'!$G$80)='A2. Rate Change &amp; Enrollment'!R405, "OK", "ERROR"))</f>
        <v>N/A</v>
      </c>
      <c r="BO405" t="str">
        <f>IF(ISBLANK('A2a.  Modified URRT Worksheet 1'!$G$81)=TRUE, "N/A", IF(R405*(1+'A2a.  Modified URRT Worksheet 1'!$G$81)='A2. Rate Change &amp; Enrollment'!S405, "OK", "ERROR"))</f>
        <v>N/A</v>
      </c>
      <c r="BP405" t="str">
        <f>IF(ISBLANK('A2a.  Modified URRT Worksheet 1'!$G$82)=TRUE, "N/A", IF(S405*(1+'A2a.  Modified URRT Worksheet 1'!$G$82)='A2. Rate Change &amp; Enrollment'!T405, "OK", "ERROR"))</f>
        <v>N/A</v>
      </c>
      <c r="BQ405" t="str">
        <f>IF(ISBLANK('A2a.  Modified URRT Worksheet 1'!$G$83)=TRUE, "N/A", IF(T405*(1+'A2a.  Modified URRT Worksheet 1'!$G$83)='A2. Rate Change &amp; Enrollment'!U405, "OK", "ERROR"))</f>
        <v>N/A</v>
      </c>
      <c r="BR405" t="str">
        <f>IF(ISBLANK('A2a.  Modified URRT Worksheet 1'!$G$84)=TRUE, "N/A", IF(U405*(1+'A2a.  Modified URRT Worksheet 1'!$G$84)='A2. Rate Change &amp; Enrollment'!V405, "OK", "ERROR"))</f>
        <v>N/A</v>
      </c>
      <c r="BS405" t="str">
        <f>IF(ISBLANK('A2a.  Modified URRT Worksheet 1'!$G$85)=TRUE, "N/A", IF(V405*(1+'A2a.  Modified URRT Worksheet 1'!$G$85)='A2. Rate Change &amp; Enrollment'!W405, "OK", "ERROR"))</f>
        <v>N/A</v>
      </c>
      <c r="BT405" t="str">
        <f>IF(ISBLANK('A2a.  Modified URRT Worksheet 1'!$G$86)=TRUE, "N/A", IF(W405*(1+'A2a.  Modified URRT Worksheet 1'!$G$86)='A2. Rate Change &amp; Enrollment'!X405, "OK", "ERROR"))</f>
        <v>N/A</v>
      </c>
      <c r="BU405" t="str">
        <f>IF(ISBLANK('A2a.  Modified URRT Worksheet 1'!$G$87)=TRUE, "N/A", IF(X405*(1+'A2a.  Modified URRT Worksheet 1'!$G$87)='A2. Rate Change &amp; Enrollment'!Y405, "OK", "ERROR"))</f>
        <v>N/A</v>
      </c>
      <c r="BV405" t="str">
        <f>IF(ISBLANK('A2a.  Modified URRT Worksheet 1'!$G$88)=TRUE, "N/A", IF(Y405*(1+'A2a.  Modified URRT Worksheet 1'!$G$88)='A2. Rate Change &amp; Enrollment'!Z405, "OK", "ERROR"))</f>
        <v>N/A</v>
      </c>
      <c r="BW405" t="str">
        <f t="shared" si="99"/>
        <v>OK</v>
      </c>
      <c r="BY405" s="412">
        <f t="shared" si="100"/>
        <v>0</v>
      </c>
    </row>
    <row r="406" spans="1:77" x14ac:dyDescent="0.35">
      <c r="A406" t="s">
        <v>705</v>
      </c>
      <c r="B406" s="98"/>
      <c r="C406" s="98"/>
      <c r="D406" s="98"/>
      <c r="E406" s="135"/>
      <c r="F406" s="135"/>
      <c r="G406" s="135"/>
      <c r="I406" s="135"/>
      <c r="J406" s="135"/>
      <c r="K406" s="135"/>
      <c r="M406" s="131"/>
      <c r="N406" s="131"/>
      <c r="O406" s="131"/>
      <c r="P406" s="131"/>
      <c r="Q406" s="131"/>
      <c r="R406" s="131"/>
      <c r="S406" s="131"/>
      <c r="T406" s="131"/>
      <c r="U406" s="131"/>
      <c r="V406" s="131"/>
      <c r="W406" s="131"/>
      <c r="X406" s="131"/>
      <c r="Y406" s="131"/>
      <c r="Z406" s="131"/>
      <c r="AB406" s="142" t="e">
        <f t="shared" si="90"/>
        <v>#DIV/0!</v>
      </c>
      <c r="AC406" s="142" t="e">
        <f t="shared" si="91"/>
        <v>#DIV/0!</v>
      </c>
      <c r="AD406" s="6"/>
      <c r="AE406" s="88" t="e">
        <f t="shared" si="92"/>
        <v>#DIV/0!</v>
      </c>
      <c r="AF406" s="142" t="e">
        <f t="shared" si="93"/>
        <v>#DIV/0!</v>
      </c>
      <c r="AH406" s="12" t="e">
        <f t="shared" si="101"/>
        <v>#DIV/0!</v>
      </c>
      <c r="AI406" s="12" t="e">
        <f t="shared" si="102"/>
        <v>#DIV/0!</v>
      </c>
      <c r="AK406" s="409"/>
      <c r="AL406" s="409"/>
      <c r="AM406" s="409"/>
      <c r="AO406" s="177"/>
      <c r="AP406" s="177"/>
      <c r="AQ406" s="177"/>
      <c r="AR406" s="139"/>
      <c r="AS406" s="139"/>
      <c r="AT406" s="139"/>
      <c r="AU406" s="177"/>
      <c r="AV406" s="177"/>
      <c r="AX406" s="411">
        <f t="shared" si="94"/>
        <v>0</v>
      </c>
      <c r="AY406" s="80" t="str">
        <f t="shared" si="95"/>
        <v>OK</v>
      </c>
      <c r="BA406" s="94"/>
      <c r="BB406" s="291"/>
      <c r="BC406" s="94"/>
      <c r="BD406" s="229"/>
      <c r="BE406" s="356"/>
      <c r="BG406" s="6">
        <f t="shared" si="96"/>
        <v>0</v>
      </c>
      <c r="BH406" s="186" t="str">
        <f t="shared" si="97"/>
        <v>N/A</v>
      </c>
      <c r="BI406" s="6" t="str">
        <f t="shared" ref="BI406:BI469" si="103">IF(BH406="N/A", "N/A", IF(BH406&gt;10%, "Y", IF(BH406&lt;-10%, "Y", "N")))</f>
        <v>N/A</v>
      </c>
      <c r="BJ406" t="e">
        <f t="shared" si="98"/>
        <v>#DIV/0!</v>
      </c>
      <c r="BL406" t="str">
        <f>IF(ISBLANK('A2a.  Modified URRT Worksheet 1'!$G$78)=TRUE, "N/A", IF(O406*(1+'A2a.  Modified URRT Worksheet 1'!$G$78)='A2. Rate Change &amp; Enrollment'!P406, "OK", "ERROR"))</f>
        <v>N/A</v>
      </c>
      <c r="BM406" t="str">
        <f>IF(ISBLANK('A2a.  Modified URRT Worksheet 1'!$G$79)=TRUE, "N/A", IF(P406*(1+'A2a.  Modified URRT Worksheet 1'!$G$79)='A2. Rate Change &amp; Enrollment'!Q406, "OK", "ERROR"))</f>
        <v>N/A</v>
      </c>
      <c r="BN406" t="str">
        <f>IF(ISBLANK('A2a.  Modified URRT Worksheet 1'!$G$80)=TRUE, "N/A", IF(Q406*(1+'A2a.  Modified URRT Worksheet 1'!$G$80)='A2. Rate Change &amp; Enrollment'!R406, "OK", "ERROR"))</f>
        <v>N/A</v>
      </c>
      <c r="BO406" t="str">
        <f>IF(ISBLANK('A2a.  Modified URRT Worksheet 1'!$G$81)=TRUE, "N/A", IF(R406*(1+'A2a.  Modified URRT Worksheet 1'!$G$81)='A2. Rate Change &amp; Enrollment'!S406, "OK", "ERROR"))</f>
        <v>N/A</v>
      </c>
      <c r="BP406" t="str">
        <f>IF(ISBLANK('A2a.  Modified URRT Worksheet 1'!$G$82)=TRUE, "N/A", IF(S406*(1+'A2a.  Modified URRT Worksheet 1'!$G$82)='A2. Rate Change &amp; Enrollment'!T406, "OK", "ERROR"))</f>
        <v>N/A</v>
      </c>
      <c r="BQ406" t="str">
        <f>IF(ISBLANK('A2a.  Modified URRT Worksheet 1'!$G$83)=TRUE, "N/A", IF(T406*(1+'A2a.  Modified URRT Worksheet 1'!$G$83)='A2. Rate Change &amp; Enrollment'!U406, "OK", "ERROR"))</f>
        <v>N/A</v>
      </c>
      <c r="BR406" t="str">
        <f>IF(ISBLANK('A2a.  Modified URRT Worksheet 1'!$G$84)=TRUE, "N/A", IF(U406*(1+'A2a.  Modified URRT Worksheet 1'!$G$84)='A2. Rate Change &amp; Enrollment'!V406, "OK", "ERROR"))</f>
        <v>N/A</v>
      </c>
      <c r="BS406" t="str">
        <f>IF(ISBLANK('A2a.  Modified URRT Worksheet 1'!$G$85)=TRUE, "N/A", IF(V406*(1+'A2a.  Modified URRT Worksheet 1'!$G$85)='A2. Rate Change &amp; Enrollment'!W406, "OK", "ERROR"))</f>
        <v>N/A</v>
      </c>
      <c r="BT406" t="str">
        <f>IF(ISBLANK('A2a.  Modified URRT Worksheet 1'!$G$86)=TRUE, "N/A", IF(W406*(1+'A2a.  Modified URRT Worksheet 1'!$G$86)='A2. Rate Change &amp; Enrollment'!X406, "OK", "ERROR"))</f>
        <v>N/A</v>
      </c>
      <c r="BU406" t="str">
        <f>IF(ISBLANK('A2a.  Modified URRT Worksheet 1'!$G$87)=TRUE, "N/A", IF(X406*(1+'A2a.  Modified URRT Worksheet 1'!$G$87)='A2. Rate Change &amp; Enrollment'!Y406, "OK", "ERROR"))</f>
        <v>N/A</v>
      </c>
      <c r="BV406" t="str">
        <f>IF(ISBLANK('A2a.  Modified URRT Worksheet 1'!$G$88)=TRUE, "N/A", IF(Y406*(1+'A2a.  Modified URRT Worksheet 1'!$G$88)='A2. Rate Change &amp; Enrollment'!Z406, "OK", "ERROR"))</f>
        <v>N/A</v>
      </c>
      <c r="BW406" t="str">
        <f t="shared" si="99"/>
        <v>OK</v>
      </c>
      <c r="BY406" s="412">
        <f t="shared" si="100"/>
        <v>0</v>
      </c>
    </row>
    <row r="407" spans="1:77" x14ac:dyDescent="0.35">
      <c r="A407" t="s">
        <v>706</v>
      </c>
      <c r="B407" s="98"/>
      <c r="C407" s="98"/>
      <c r="D407" s="98"/>
      <c r="E407" s="135"/>
      <c r="F407" s="135"/>
      <c r="G407" s="135"/>
      <c r="I407" s="135"/>
      <c r="J407" s="135"/>
      <c r="K407" s="135"/>
      <c r="M407" s="131"/>
      <c r="N407" s="131"/>
      <c r="O407" s="131"/>
      <c r="P407" s="131"/>
      <c r="Q407" s="131"/>
      <c r="R407" s="131"/>
      <c r="S407" s="131"/>
      <c r="T407" s="131"/>
      <c r="U407" s="131"/>
      <c r="V407" s="131"/>
      <c r="W407" s="131"/>
      <c r="X407" s="131"/>
      <c r="Y407" s="131"/>
      <c r="Z407" s="131"/>
      <c r="AB407" s="142" t="e">
        <f t="shared" si="90"/>
        <v>#DIV/0!</v>
      </c>
      <c r="AC407" s="142" t="e">
        <f t="shared" si="91"/>
        <v>#DIV/0!</v>
      </c>
      <c r="AD407" s="6"/>
      <c r="AE407" s="88" t="e">
        <f t="shared" si="92"/>
        <v>#DIV/0!</v>
      </c>
      <c r="AF407" s="142" t="e">
        <f t="shared" si="93"/>
        <v>#DIV/0!</v>
      </c>
      <c r="AH407" s="12" t="e">
        <f t="shared" si="101"/>
        <v>#DIV/0!</v>
      </c>
      <c r="AI407" s="12" t="e">
        <f t="shared" si="102"/>
        <v>#DIV/0!</v>
      </c>
      <c r="AK407" s="409"/>
      <c r="AL407" s="409"/>
      <c r="AM407" s="409"/>
      <c r="AO407" s="177"/>
      <c r="AP407" s="177"/>
      <c r="AQ407" s="177"/>
      <c r="AR407" s="139"/>
      <c r="AS407" s="139"/>
      <c r="AT407" s="139"/>
      <c r="AU407" s="177"/>
      <c r="AV407" s="177"/>
      <c r="AX407" s="411">
        <f t="shared" si="94"/>
        <v>0</v>
      </c>
      <c r="AY407" s="80" t="str">
        <f t="shared" si="95"/>
        <v>OK</v>
      </c>
      <c r="BA407" s="94"/>
      <c r="BB407" s="291"/>
      <c r="BC407" s="94"/>
      <c r="BD407" s="229"/>
      <c r="BE407" s="356"/>
      <c r="BG407" s="6">
        <f t="shared" si="96"/>
        <v>0</v>
      </c>
      <c r="BH407" s="186" t="str">
        <f t="shared" si="97"/>
        <v>N/A</v>
      </c>
      <c r="BI407" s="6" t="str">
        <f t="shared" si="103"/>
        <v>N/A</v>
      </c>
      <c r="BJ407" t="e">
        <f t="shared" si="98"/>
        <v>#DIV/0!</v>
      </c>
      <c r="BL407" t="str">
        <f>IF(ISBLANK('A2a.  Modified URRT Worksheet 1'!$G$78)=TRUE, "N/A", IF(O407*(1+'A2a.  Modified URRT Worksheet 1'!$G$78)='A2. Rate Change &amp; Enrollment'!P407, "OK", "ERROR"))</f>
        <v>N/A</v>
      </c>
      <c r="BM407" t="str">
        <f>IF(ISBLANK('A2a.  Modified URRT Worksheet 1'!$G$79)=TRUE, "N/A", IF(P407*(1+'A2a.  Modified URRT Worksheet 1'!$G$79)='A2. Rate Change &amp; Enrollment'!Q407, "OK", "ERROR"))</f>
        <v>N/A</v>
      </c>
      <c r="BN407" t="str">
        <f>IF(ISBLANK('A2a.  Modified URRT Worksheet 1'!$G$80)=TRUE, "N/A", IF(Q407*(1+'A2a.  Modified URRT Worksheet 1'!$G$80)='A2. Rate Change &amp; Enrollment'!R407, "OK", "ERROR"))</f>
        <v>N/A</v>
      </c>
      <c r="BO407" t="str">
        <f>IF(ISBLANK('A2a.  Modified URRT Worksheet 1'!$G$81)=TRUE, "N/A", IF(R407*(1+'A2a.  Modified URRT Worksheet 1'!$G$81)='A2. Rate Change &amp; Enrollment'!S407, "OK", "ERROR"))</f>
        <v>N/A</v>
      </c>
      <c r="BP407" t="str">
        <f>IF(ISBLANK('A2a.  Modified URRT Worksheet 1'!$G$82)=TRUE, "N/A", IF(S407*(1+'A2a.  Modified URRT Worksheet 1'!$G$82)='A2. Rate Change &amp; Enrollment'!T407, "OK", "ERROR"))</f>
        <v>N/A</v>
      </c>
      <c r="BQ407" t="str">
        <f>IF(ISBLANK('A2a.  Modified URRT Worksheet 1'!$G$83)=TRUE, "N/A", IF(T407*(1+'A2a.  Modified URRT Worksheet 1'!$G$83)='A2. Rate Change &amp; Enrollment'!U407, "OK", "ERROR"))</f>
        <v>N/A</v>
      </c>
      <c r="BR407" t="str">
        <f>IF(ISBLANK('A2a.  Modified URRT Worksheet 1'!$G$84)=TRUE, "N/A", IF(U407*(1+'A2a.  Modified URRT Worksheet 1'!$G$84)='A2. Rate Change &amp; Enrollment'!V407, "OK", "ERROR"))</f>
        <v>N/A</v>
      </c>
      <c r="BS407" t="str">
        <f>IF(ISBLANK('A2a.  Modified URRT Worksheet 1'!$G$85)=TRUE, "N/A", IF(V407*(1+'A2a.  Modified URRT Worksheet 1'!$G$85)='A2. Rate Change &amp; Enrollment'!W407, "OK", "ERROR"))</f>
        <v>N/A</v>
      </c>
      <c r="BT407" t="str">
        <f>IF(ISBLANK('A2a.  Modified URRT Worksheet 1'!$G$86)=TRUE, "N/A", IF(W407*(1+'A2a.  Modified URRT Worksheet 1'!$G$86)='A2. Rate Change &amp; Enrollment'!X407, "OK", "ERROR"))</f>
        <v>N/A</v>
      </c>
      <c r="BU407" t="str">
        <f>IF(ISBLANK('A2a.  Modified URRT Worksheet 1'!$G$87)=TRUE, "N/A", IF(X407*(1+'A2a.  Modified URRT Worksheet 1'!$G$87)='A2. Rate Change &amp; Enrollment'!Y407, "OK", "ERROR"))</f>
        <v>N/A</v>
      </c>
      <c r="BV407" t="str">
        <f>IF(ISBLANK('A2a.  Modified URRT Worksheet 1'!$G$88)=TRUE, "N/A", IF(Y407*(1+'A2a.  Modified URRT Worksheet 1'!$G$88)='A2. Rate Change &amp; Enrollment'!Z407, "OK", "ERROR"))</f>
        <v>N/A</v>
      </c>
      <c r="BW407" t="str">
        <f t="shared" si="99"/>
        <v>OK</v>
      </c>
      <c r="BY407" s="412">
        <f t="shared" si="100"/>
        <v>0</v>
      </c>
    </row>
    <row r="408" spans="1:77" x14ac:dyDescent="0.35">
      <c r="A408" t="s">
        <v>707</v>
      </c>
      <c r="B408" s="98"/>
      <c r="C408" s="98"/>
      <c r="D408" s="98"/>
      <c r="E408" s="135"/>
      <c r="F408" s="135"/>
      <c r="G408" s="135"/>
      <c r="I408" s="135"/>
      <c r="J408" s="135"/>
      <c r="K408" s="135"/>
      <c r="M408" s="131"/>
      <c r="N408" s="131"/>
      <c r="O408" s="131"/>
      <c r="P408" s="131"/>
      <c r="Q408" s="131"/>
      <c r="R408" s="131"/>
      <c r="S408" s="131"/>
      <c r="T408" s="131"/>
      <c r="U408" s="131"/>
      <c r="V408" s="131"/>
      <c r="W408" s="131"/>
      <c r="X408" s="131"/>
      <c r="Y408" s="131"/>
      <c r="Z408" s="131"/>
      <c r="AB408" s="142" t="e">
        <f t="shared" si="90"/>
        <v>#DIV/0!</v>
      </c>
      <c r="AC408" s="142" t="e">
        <f t="shared" si="91"/>
        <v>#DIV/0!</v>
      </c>
      <c r="AD408" s="6"/>
      <c r="AE408" s="88" t="e">
        <f t="shared" si="92"/>
        <v>#DIV/0!</v>
      </c>
      <c r="AF408" s="142" t="e">
        <f t="shared" si="93"/>
        <v>#DIV/0!</v>
      </c>
      <c r="AH408" s="12" t="e">
        <f t="shared" si="101"/>
        <v>#DIV/0!</v>
      </c>
      <c r="AI408" s="12" t="e">
        <f t="shared" si="102"/>
        <v>#DIV/0!</v>
      </c>
      <c r="AK408" s="409"/>
      <c r="AL408" s="409"/>
      <c r="AM408" s="409"/>
      <c r="AO408" s="177"/>
      <c r="AP408" s="177"/>
      <c r="AQ408" s="177"/>
      <c r="AR408" s="139"/>
      <c r="AS408" s="139"/>
      <c r="AT408" s="139"/>
      <c r="AU408" s="177"/>
      <c r="AV408" s="177"/>
      <c r="AX408" s="411">
        <f t="shared" si="94"/>
        <v>0</v>
      </c>
      <c r="AY408" s="80" t="str">
        <f t="shared" si="95"/>
        <v>OK</v>
      </c>
      <c r="BA408" s="94"/>
      <c r="BB408" s="291"/>
      <c r="BC408" s="94"/>
      <c r="BD408" s="229"/>
      <c r="BE408" s="356"/>
      <c r="BG408" s="6">
        <f t="shared" si="96"/>
        <v>0</v>
      </c>
      <c r="BH408" s="186" t="str">
        <f t="shared" si="97"/>
        <v>N/A</v>
      </c>
      <c r="BI408" s="6" t="str">
        <f t="shared" si="103"/>
        <v>N/A</v>
      </c>
      <c r="BJ408" t="e">
        <f t="shared" si="98"/>
        <v>#DIV/0!</v>
      </c>
      <c r="BL408" t="str">
        <f>IF(ISBLANK('A2a.  Modified URRT Worksheet 1'!$G$78)=TRUE, "N/A", IF(O408*(1+'A2a.  Modified URRT Worksheet 1'!$G$78)='A2. Rate Change &amp; Enrollment'!P408, "OK", "ERROR"))</f>
        <v>N/A</v>
      </c>
      <c r="BM408" t="str">
        <f>IF(ISBLANK('A2a.  Modified URRT Worksheet 1'!$G$79)=TRUE, "N/A", IF(P408*(1+'A2a.  Modified URRT Worksheet 1'!$G$79)='A2. Rate Change &amp; Enrollment'!Q408, "OK", "ERROR"))</f>
        <v>N/A</v>
      </c>
      <c r="BN408" t="str">
        <f>IF(ISBLANK('A2a.  Modified URRT Worksheet 1'!$G$80)=TRUE, "N/A", IF(Q408*(1+'A2a.  Modified URRT Worksheet 1'!$G$80)='A2. Rate Change &amp; Enrollment'!R408, "OK", "ERROR"))</f>
        <v>N/A</v>
      </c>
      <c r="BO408" t="str">
        <f>IF(ISBLANK('A2a.  Modified URRT Worksheet 1'!$G$81)=TRUE, "N/A", IF(R408*(1+'A2a.  Modified URRT Worksheet 1'!$G$81)='A2. Rate Change &amp; Enrollment'!S408, "OK", "ERROR"))</f>
        <v>N/A</v>
      </c>
      <c r="BP408" t="str">
        <f>IF(ISBLANK('A2a.  Modified URRT Worksheet 1'!$G$82)=TRUE, "N/A", IF(S408*(1+'A2a.  Modified URRT Worksheet 1'!$G$82)='A2. Rate Change &amp; Enrollment'!T408, "OK", "ERROR"))</f>
        <v>N/A</v>
      </c>
      <c r="BQ408" t="str">
        <f>IF(ISBLANK('A2a.  Modified URRT Worksheet 1'!$G$83)=TRUE, "N/A", IF(T408*(1+'A2a.  Modified URRT Worksheet 1'!$G$83)='A2. Rate Change &amp; Enrollment'!U408, "OK", "ERROR"))</f>
        <v>N/A</v>
      </c>
      <c r="BR408" t="str">
        <f>IF(ISBLANK('A2a.  Modified URRT Worksheet 1'!$G$84)=TRUE, "N/A", IF(U408*(1+'A2a.  Modified URRT Worksheet 1'!$G$84)='A2. Rate Change &amp; Enrollment'!V408, "OK", "ERROR"))</f>
        <v>N/A</v>
      </c>
      <c r="BS408" t="str">
        <f>IF(ISBLANK('A2a.  Modified URRT Worksheet 1'!$G$85)=TRUE, "N/A", IF(V408*(1+'A2a.  Modified URRT Worksheet 1'!$G$85)='A2. Rate Change &amp; Enrollment'!W408, "OK", "ERROR"))</f>
        <v>N/A</v>
      </c>
      <c r="BT408" t="str">
        <f>IF(ISBLANK('A2a.  Modified URRT Worksheet 1'!$G$86)=TRUE, "N/A", IF(W408*(1+'A2a.  Modified URRT Worksheet 1'!$G$86)='A2. Rate Change &amp; Enrollment'!X408, "OK", "ERROR"))</f>
        <v>N/A</v>
      </c>
      <c r="BU408" t="str">
        <f>IF(ISBLANK('A2a.  Modified URRT Worksheet 1'!$G$87)=TRUE, "N/A", IF(X408*(1+'A2a.  Modified URRT Worksheet 1'!$G$87)='A2. Rate Change &amp; Enrollment'!Y408, "OK", "ERROR"))</f>
        <v>N/A</v>
      </c>
      <c r="BV408" t="str">
        <f>IF(ISBLANK('A2a.  Modified URRT Worksheet 1'!$G$88)=TRUE, "N/A", IF(Y408*(1+'A2a.  Modified URRT Worksheet 1'!$G$88)='A2. Rate Change &amp; Enrollment'!Z408, "OK", "ERROR"))</f>
        <v>N/A</v>
      </c>
      <c r="BW408" t="str">
        <f t="shared" si="99"/>
        <v>OK</v>
      </c>
      <c r="BY408" s="412">
        <f t="shared" si="100"/>
        <v>0</v>
      </c>
    </row>
    <row r="409" spans="1:77" x14ac:dyDescent="0.35">
      <c r="A409" t="s">
        <v>708</v>
      </c>
      <c r="B409" s="98"/>
      <c r="C409" s="98"/>
      <c r="D409" s="98"/>
      <c r="E409" s="135"/>
      <c r="F409" s="135"/>
      <c r="G409" s="135"/>
      <c r="I409" s="135"/>
      <c r="J409" s="135"/>
      <c r="K409" s="135"/>
      <c r="M409" s="131"/>
      <c r="N409" s="131"/>
      <c r="O409" s="131"/>
      <c r="P409" s="131"/>
      <c r="Q409" s="131"/>
      <c r="R409" s="131"/>
      <c r="S409" s="131"/>
      <c r="T409" s="131"/>
      <c r="U409" s="131"/>
      <c r="V409" s="131"/>
      <c r="W409" s="131"/>
      <c r="X409" s="131"/>
      <c r="Y409" s="131"/>
      <c r="Z409" s="131"/>
      <c r="AB409" s="142" t="e">
        <f t="shared" si="90"/>
        <v>#DIV/0!</v>
      </c>
      <c r="AC409" s="142" t="e">
        <f t="shared" si="91"/>
        <v>#DIV/0!</v>
      </c>
      <c r="AD409" s="6"/>
      <c r="AE409" s="88" t="e">
        <f t="shared" si="92"/>
        <v>#DIV/0!</v>
      </c>
      <c r="AF409" s="142" t="e">
        <f t="shared" si="93"/>
        <v>#DIV/0!</v>
      </c>
      <c r="AH409" s="12" t="e">
        <f t="shared" si="101"/>
        <v>#DIV/0!</v>
      </c>
      <c r="AI409" s="12" t="e">
        <f t="shared" si="102"/>
        <v>#DIV/0!</v>
      </c>
      <c r="AK409" s="409"/>
      <c r="AL409" s="409"/>
      <c r="AM409" s="409"/>
      <c r="AO409" s="177"/>
      <c r="AP409" s="177"/>
      <c r="AQ409" s="177"/>
      <c r="AR409" s="139"/>
      <c r="AS409" s="139"/>
      <c r="AT409" s="139"/>
      <c r="AU409" s="177"/>
      <c r="AV409" s="177"/>
      <c r="AX409" s="411">
        <f t="shared" si="94"/>
        <v>0</v>
      </c>
      <c r="AY409" s="80" t="str">
        <f t="shared" si="95"/>
        <v>OK</v>
      </c>
      <c r="BA409" s="94"/>
      <c r="BB409" s="291"/>
      <c r="BC409" s="94"/>
      <c r="BD409" s="229"/>
      <c r="BE409" s="356"/>
      <c r="BG409" s="6">
        <f t="shared" si="96"/>
        <v>0</v>
      </c>
      <c r="BH409" s="186" t="str">
        <f t="shared" si="97"/>
        <v>N/A</v>
      </c>
      <c r="BI409" s="6" t="str">
        <f t="shared" si="103"/>
        <v>N/A</v>
      </c>
      <c r="BJ409" t="e">
        <f t="shared" si="98"/>
        <v>#DIV/0!</v>
      </c>
      <c r="BL409" t="str">
        <f>IF(ISBLANK('A2a.  Modified URRT Worksheet 1'!$G$78)=TRUE, "N/A", IF(O409*(1+'A2a.  Modified URRT Worksheet 1'!$G$78)='A2. Rate Change &amp; Enrollment'!P409, "OK", "ERROR"))</f>
        <v>N/A</v>
      </c>
      <c r="BM409" t="str">
        <f>IF(ISBLANK('A2a.  Modified URRT Worksheet 1'!$G$79)=TRUE, "N/A", IF(P409*(1+'A2a.  Modified URRT Worksheet 1'!$G$79)='A2. Rate Change &amp; Enrollment'!Q409, "OK", "ERROR"))</f>
        <v>N/A</v>
      </c>
      <c r="BN409" t="str">
        <f>IF(ISBLANK('A2a.  Modified URRT Worksheet 1'!$G$80)=TRUE, "N/A", IF(Q409*(1+'A2a.  Modified URRT Worksheet 1'!$G$80)='A2. Rate Change &amp; Enrollment'!R409, "OK", "ERROR"))</f>
        <v>N/A</v>
      </c>
      <c r="BO409" t="str">
        <f>IF(ISBLANK('A2a.  Modified URRT Worksheet 1'!$G$81)=TRUE, "N/A", IF(R409*(1+'A2a.  Modified URRT Worksheet 1'!$G$81)='A2. Rate Change &amp; Enrollment'!S409, "OK", "ERROR"))</f>
        <v>N/A</v>
      </c>
      <c r="BP409" t="str">
        <f>IF(ISBLANK('A2a.  Modified URRT Worksheet 1'!$G$82)=TRUE, "N/A", IF(S409*(1+'A2a.  Modified URRT Worksheet 1'!$G$82)='A2. Rate Change &amp; Enrollment'!T409, "OK", "ERROR"))</f>
        <v>N/A</v>
      </c>
      <c r="BQ409" t="str">
        <f>IF(ISBLANK('A2a.  Modified URRT Worksheet 1'!$G$83)=TRUE, "N/A", IF(T409*(1+'A2a.  Modified URRT Worksheet 1'!$G$83)='A2. Rate Change &amp; Enrollment'!U409, "OK", "ERROR"))</f>
        <v>N/A</v>
      </c>
      <c r="BR409" t="str">
        <f>IF(ISBLANK('A2a.  Modified URRT Worksheet 1'!$G$84)=TRUE, "N/A", IF(U409*(1+'A2a.  Modified URRT Worksheet 1'!$G$84)='A2. Rate Change &amp; Enrollment'!V409, "OK", "ERROR"))</f>
        <v>N/A</v>
      </c>
      <c r="BS409" t="str">
        <f>IF(ISBLANK('A2a.  Modified URRT Worksheet 1'!$G$85)=TRUE, "N/A", IF(V409*(1+'A2a.  Modified URRT Worksheet 1'!$G$85)='A2. Rate Change &amp; Enrollment'!W409, "OK", "ERROR"))</f>
        <v>N/A</v>
      </c>
      <c r="BT409" t="str">
        <f>IF(ISBLANK('A2a.  Modified URRT Worksheet 1'!$G$86)=TRUE, "N/A", IF(W409*(1+'A2a.  Modified URRT Worksheet 1'!$G$86)='A2. Rate Change &amp; Enrollment'!X409, "OK", "ERROR"))</f>
        <v>N/A</v>
      </c>
      <c r="BU409" t="str">
        <f>IF(ISBLANK('A2a.  Modified URRT Worksheet 1'!$G$87)=TRUE, "N/A", IF(X409*(1+'A2a.  Modified URRT Worksheet 1'!$G$87)='A2. Rate Change &amp; Enrollment'!Y409, "OK", "ERROR"))</f>
        <v>N/A</v>
      </c>
      <c r="BV409" t="str">
        <f>IF(ISBLANK('A2a.  Modified URRT Worksheet 1'!$G$88)=TRUE, "N/A", IF(Y409*(1+'A2a.  Modified URRT Worksheet 1'!$G$88)='A2. Rate Change &amp; Enrollment'!Z409, "OK", "ERROR"))</f>
        <v>N/A</v>
      </c>
      <c r="BW409" t="str">
        <f t="shared" si="99"/>
        <v>OK</v>
      </c>
      <c r="BY409" s="412">
        <f t="shared" si="100"/>
        <v>0</v>
      </c>
    </row>
    <row r="410" spans="1:77" x14ac:dyDescent="0.35">
      <c r="A410" t="s">
        <v>709</v>
      </c>
      <c r="B410" s="98"/>
      <c r="C410" s="98"/>
      <c r="D410" s="98"/>
      <c r="E410" s="135"/>
      <c r="F410" s="135"/>
      <c r="G410" s="135"/>
      <c r="I410" s="135"/>
      <c r="J410" s="135"/>
      <c r="K410" s="135"/>
      <c r="M410" s="131"/>
      <c r="N410" s="131"/>
      <c r="O410" s="131"/>
      <c r="P410" s="131"/>
      <c r="Q410" s="131"/>
      <c r="R410" s="131"/>
      <c r="S410" s="131"/>
      <c r="T410" s="131"/>
      <c r="U410" s="131"/>
      <c r="V410" s="131"/>
      <c r="W410" s="131"/>
      <c r="X410" s="131"/>
      <c r="Y410" s="131"/>
      <c r="Z410" s="131"/>
      <c r="AB410" s="142" t="e">
        <f t="shared" si="90"/>
        <v>#DIV/0!</v>
      </c>
      <c r="AC410" s="142" t="e">
        <f t="shared" si="91"/>
        <v>#DIV/0!</v>
      </c>
      <c r="AD410" s="6"/>
      <c r="AE410" s="88" t="e">
        <f t="shared" si="92"/>
        <v>#DIV/0!</v>
      </c>
      <c r="AF410" s="142" t="e">
        <f t="shared" si="93"/>
        <v>#DIV/0!</v>
      </c>
      <c r="AH410" s="12" t="e">
        <f t="shared" si="101"/>
        <v>#DIV/0!</v>
      </c>
      <c r="AI410" s="12" t="e">
        <f t="shared" si="102"/>
        <v>#DIV/0!</v>
      </c>
      <c r="AK410" s="409"/>
      <c r="AL410" s="409"/>
      <c r="AM410" s="409"/>
      <c r="AO410" s="177"/>
      <c r="AP410" s="177"/>
      <c r="AQ410" s="177"/>
      <c r="AR410" s="139"/>
      <c r="AS410" s="139"/>
      <c r="AT410" s="139"/>
      <c r="AU410" s="177"/>
      <c r="AV410" s="177"/>
      <c r="AX410" s="411">
        <f t="shared" si="94"/>
        <v>0</v>
      </c>
      <c r="AY410" s="80" t="str">
        <f t="shared" si="95"/>
        <v>OK</v>
      </c>
      <c r="BA410" s="94"/>
      <c r="BB410" s="291"/>
      <c r="BC410" s="94"/>
      <c r="BD410" s="229"/>
      <c r="BE410" s="356"/>
      <c r="BG410" s="6">
        <f t="shared" si="96"/>
        <v>0</v>
      </c>
      <c r="BH410" s="186" t="str">
        <f t="shared" si="97"/>
        <v>N/A</v>
      </c>
      <c r="BI410" s="6" t="str">
        <f t="shared" si="103"/>
        <v>N/A</v>
      </c>
      <c r="BJ410" t="e">
        <f t="shared" si="98"/>
        <v>#DIV/0!</v>
      </c>
      <c r="BL410" t="str">
        <f>IF(ISBLANK('A2a.  Modified URRT Worksheet 1'!$G$78)=TRUE, "N/A", IF(O410*(1+'A2a.  Modified URRT Worksheet 1'!$G$78)='A2. Rate Change &amp; Enrollment'!P410, "OK", "ERROR"))</f>
        <v>N/A</v>
      </c>
      <c r="BM410" t="str">
        <f>IF(ISBLANK('A2a.  Modified URRT Worksheet 1'!$G$79)=TRUE, "N/A", IF(P410*(1+'A2a.  Modified URRT Worksheet 1'!$G$79)='A2. Rate Change &amp; Enrollment'!Q410, "OK", "ERROR"))</f>
        <v>N/A</v>
      </c>
      <c r="BN410" t="str">
        <f>IF(ISBLANK('A2a.  Modified URRT Worksheet 1'!$G$80)=TRUE, "N/A", IF(Q410*(1+'A2a.  Modified URRT Worksheet 1'!$G$80)='A2. Rate Change &amp; Enrollment'!R410, "OK", "ERROR"))</f>
        <v>N/A</v>
      </c>
      <c r="BO410" t="str">
        <f>IF(ISBLANK('A2a.  Modified URRT Worksheet 1'!$G$81)=TRUE, "N/A", IF(R410*(1+'A2a.  Modified URRT Worksheet 1'!$G$81)='A2. Rate Change &amp; Enrollment'!S410, "OK", "ERROR"))</f>
        <v>N/A</v>
      </c>
      <c r="BP410" t="str">
        <f>IF(ISBLANK('A2a.  Modified URRT Worksheet 1'!$G$82)=TRUE, "N/A", IF(S410*(1+'A2a.  Modified URRT Worksheet 1'!$G$82)='A2. Rate Change &amp; Enrollment'!T410, "OK", "ERROR"))</f>
        <v>N/A</v>
      </c>
      <c r="BQ410" t="str">
        <f>IF(ISBLANK('A2a.  Modified URRT Worksheet 1'!$G$83)=TRUE, "N/A", IF(T410*(1+'A2a.  Modified URRT Worksheet 1'!$G$83)='A2. Rate Change &amp; Enrollment'!U410, "OK", "ERROR"))</f>
        <v>N/A</v>
      </c>
      <c r="BR410" t="str">
        <f>IF(ISBLANK('A2a.  Modified URRT Worksheet 1'!$G$84)=TRUE, "N/A", IF(U410*(1+'A2a.  Modified URRT Worksheet 1'!$G$84)='A2. Rate Change &amp; Enrollment'!V410, "OK", "ERROR"))</f>
        <v>N/A</v>
      </c>
      <c r="BS410" t="str">
        <f>IF(ISBLANK('A2a.  Modified URRT Worksheet 1'!$G$85)=TRUE, "N/A", IF(V410*(1+'A2a.  Modified URRT Worksheet 1'!$G$85)='A2. Rate Change &amp; Enrollment'!W410, "OK", "ERROR"))</f>
        <v>N/A</v>
      </c>
      <c r="BT410" t="str">
        <f>IF(ISBLANK('A2a.  Modified URRT Worksheet 1'!$G$86)=TRUE, "N/A", IF(W410*(1+'A2a.  Modified URRT Worksheet 1'!$G$86)='A2. Rate Change &amp; Enrollment'!X410, "OK", "ERROR"))</f>
        <v>N/A</v>
      </c>
      <c r="BU410" t="str">
        <f>IF(ISBLANK('A2a.  Modified URRT Worksheet 1'!$G$87)=TRUE, "N/A", IF(X410*(1+'A2a.  Modified URRT Worksheet 1'!$G$87)='A2. Rate Change &amp; Enrollment'!Y410, "OK", "ERROR"))</f>
        <v>N/A</v>
      </c>
      <c r="BV410" t="str">
        <f>IF(ISBLANK('A2a.  Modified URRT Worksheet 1'!$G$88)=TRUE, "N/A", IF(Y410*(1+'A2a.  Modified URRT Worksheet 1'!$G$88)='A2. Rate Change &amp; Enrollment'!Z410, "OK", "ERROR"))</f>
        <v>N/A</v>
      </c>
      <c r="BW410" t="str">
        <f t="shared" si="99"/>
        <v>OK</v>
      </c>
      <c r="BY410" s="412">
        <f t="shared" si="100"/>
        <v>0</v>
      </c>
    </row>
    <row r="411" spans="1:77" x14ac:dyDescent="0.35">
      <c r="A411" t="s">
        <v>710</v>
      </c>
      <c r="B411" s="98"/>
      <c r="C411" s="98"/>
      <c r="D411" s="98"/>
      <c r="E411" s="135"/>
      <c r="F411" s="135"/>
      <c r="G411" s="135"/>
      <c r="I411" s="135"/>
      <c r="J411" s="135"/>
      <c r="K411" s="135"/>
      <c r="M411" s="131"/>
      <c r="N411" s="131"/>
      <c r="O411" s="131"/>
      <c r="P411" s="131"/>
      <c r="Q411" s="131"/>
      <c r="R411" s="131"/>
      <c r="S411" s="131"/>
      <c r="T411" s="131"/>
      <c r="U411" s="131"/>
      <c r="V411" s="131"/>
      <c r="W411" s="131"/>
      <c r="X411" s="131"/>
      <c r="Y411" s="131"/>
      <c r="Z411" s="131"/>
      <c r="AB411" s="142" t="e">
        <f t="shared" si="90"/>
        <v>#DIV/0!</v>
      </c>
      <c r="AC411" s="142" t="e">
        <f t="shared" si="91"/>
        <v>#DIV/0!</v>
      </c>
      <c r="AD411" s="6"/>
      <c r="AE411" s="88" t="e">
        <f t="shared" si="92"/>
        <v>#DIV/0!</v>
      </c>
      <c r="AF411" s="142" t="e">
        <f t="shared" si="93"/>
        <v>#DIV/0!</v>
      </c>
      <c r="AH411" s="12" t="e">
        <f t="shared" si="101"/>
        <v>#DIV/0!</v>
      </c>
      <c r="AI411" s="12" t="e">
        <f t="shared" si="102"/>
        <v>#DIV/0!</v>
      </c>
      <c r="AK411" s="409"/>
      <c r="AL411" s="409"/>
      <c r="AM411" s="409"/>
      <c r="AO411" s="177"/>
      <c r="AP411" s="177"/>
      <c r="AQ411" s="177"/>
      <c r="AR411" s="139"/>
      <c r="AS411" s="139"/>
      <c r="AT411" s="139"/>
      <c r="AU411" s="177"/>
      <c r="AV411" s="177"/>
      <c r="AX411" s="411">
        <f t="shared" si="94"/>
        <v>0</v>
      </c>
      <c r="AY411" s="80" t="str">
        <f t="shared" si="95"/>
        <v>OK</v>
      </c>
      <c r="BA411" s="94"/>
      <c r="BB411" s="291"/>
      <c r="BC411" s="94"/>
      <c r="BD411" s="229"/>
      <c r="BE411" s="356"/>
      <c r="BG411" s="6">
        <f t="shared" si="96"/>
        <v>0</v>
      </c>
      <c r="BH411" s="186" t="str">
        <f t="shared" si="97"/>
        <v>N/A</v>
      </c>
      <c r="BI411" s="6" t="str">
        <f t="shared" si="103"/>
        <v>N/A</v>
      </c>
      <c r="BJ411" t="e">
        <f t="shared" si="98"/>
        <v>#DIV/0!</v>
      </c>
      <c r="BL411" t="str">
        <f>IF(ISBLANK('A2a.  Modified URRT Worksheet 1'!$G$78)=TRUE, "N/A", IF(O411*(1+'A2a.  Modified URRT Worksheet 1'!$G$78)='A2. Rate Change &amp; Enrollment'!P411, "OK", "ERROR"))</f>
        <v>N/A</v>
      </c>
      <c r="BM411" t="str">
        <f>IF(ISBLANK('A2a.  Modified URRT Worksheet 1'!$G$79)=TRUE, "N/A", IF(P411*(1+'A2a.  Modified URRT Worksheet 1'!$G$79)='A2. Rate Change &amp; Enrollment'!Q411, "OK", "ERROR"))</f>
        <v>N/A</v>
      </c>
      <c r="BN411" t="str">
        <f>IF(ISBLANK('A2a.  Modified URRT Worksheet 1'!$G$80)=TRUE, "N/A", IF(Q411*(1+'A2a.  Modified URRT Worksheet 1'!$G$80)='A2. Rate Change &amp; Enrollment'!R411, "OK", "ERROR"))</f>
        <v>N/A</v>
      </c>
      <c r="BO411" t="str">
        <f>IF(ISBLANK('A2a.  Modified URRT Worksheet 1'!$G$81)=TRUE, "N/A", IF(R411*(1+'A2a.  Modified URRT Worksheet 1'!$G$81)='A2. Rate Change &amp; Enrollment'!S411, "OK", "ERROR"))</f>
        <v>N/A</v>
      </c>
      <c r="BP411" t="str">
        <f>IF(ISBLANK('A2a.  Modified URRT Worksheet 1'!$G$82)=TRUE, "N/A", IF(S411*(1+'A2a.  Modified URRT Worksheet 1'!$G$82)='A2. Rate Change &amp; Enrollment'!T411, "OK", "ERROR"))</f>
        <v>N/A</v>
      </c>
      <c r="BQ411" t="str">
        <f>IF(ISBLANK('A2a.  Modified URRT Worksheet 1'!$G$83)=TRUE, "N/A", IF(T411*(1+'A2a.  Modified URRT Worksheet 1'!$G$83)='A2. Rate Change &amp; Enrollment'!U411, "OK", "ERROR"))</f>
        <v>N/A</v>
      </c>
      <c r="BR411" t="str">
        <f>IF(ISBLANK('A2a.  Modified URRT Worksheet 1'!$G$84)=TRUE, "N/A", IF(U411*(1+'A2a.  Modified URRT Worksheet 1'!$G$84)='A2. Rate Change &amp; Enrollment'!V411, "OK", "ERROR"))</f>
        <v>N/A</v>
      </c>
      <c r="BS411" t="str">
        <f>IF(ISBLANK('A2a.  Modified URRT Worksheet 1'!$G$85)=TRUE, "N/A", IF(V411*(1+'A2a.  Modified URRT Worksheet 1'!$G$85)='A2. Rate Change &amp; Enrollment'!W411, "OK", "ERROR"))</f>
        <v>N/A</v>
      </c>
      <c r="BT411" t="str">
        <f>IF(ISBLANK('A2a.  Modified URRT Worksheet 1'!$G$86)=TRUE, "N/A", IF(W411*(1+'A2a.  Modified URRT Worksheet 1'!$G$86)='A2. Rate Change &amp; Enrollment'!X411, "OK", "ERROR"))</f>
        <v>N/A</v>
      </c>
      <c r="BU411" t="str">
        <f>IF(ISBLANK('A2a.  Modified URRT Worksheet 1'!$G$87)=TRUE, "N/A", IF(X411*(1+'A2a.  Modified URRT Worksheet 1'!$G$87)='A2. Rate Change &amp; Enrollment'!Y411, "OK", "ERROR"))</f>
        <v>N/A</v>
      </c>
      <c r="BV411" t="str">
        <f>IF(ISBLANK('A2a.  Modified URRT Worksheet 1'!$G$88)=TRUE, "N/A", IF(Y411*(1+'A2a.  Modified URRT Worksheet 1'!$G$88)='A2. Rate Change &amp; Enrollment'!Z411, "OK", "ERROR"))</f>
        <v>N/A</v>
      </c>
      <c r="BW411" t="str">
        <f t="shared" si="99"/>
        <v>OK</v>
      </c>
      <c r="BY411" s="412">
        <f t="shared" si="100"/>
        <v>0</v>
      </c>
    </row>
    <row r="412" spans="1:77" x14ac:dyDescent="0.35">
      <c r="A412" t="s">
        <v>711</v>
      </c>
      <c r="B412" s="98"/>
      <c r="C412" s="98"/>
      <c r="D412" s="98"/>
      <c r="E412" s="135"/>
      <c r="F412" s="135"/>
      <c r="G412" s="135"/>
      <c r="I412" s="135"/>
      <c r="J412" s="135"/>
      <c r="K412" s="135"/>
      <c r="M412" s="131"/>
      <c r="N412" s="131"/>
      <c r="O412" s="131"/>
      <c r="P412" s="131"/>
      <c r="Q412" s="131"/>
      <c r="R412" s="131"/>
      <c r="S412" s="131"/>
      <c r="T412" s="131"/>
      <c r="U412" s="131"/>
      <c r="V412" s="131"/>
      <c r="W412" s="131"/>
      <c r="X412" s="131"/>
      <c r="Y412" s="131"/>
      <c r="Z412" s="131"/>
      <c r="AB412" s="142" t="e">
        <f t="shared" si="90"/>
        <v>#DIV/0!</v>
      </c>
      <c r="AC412" s="142" t="e">
        <f t="shared" si="91"/>
        <v>#DIV/0!</v>
      </c>
      <c r="AD412" s="6"/>
      <c r="AE412" s="88" t="e">
        <f t="shared" si="92"/>
        <v>#DIV/0!</v>
      </c>
      <c r="AF412" s="142" t="e">
        <f t="shared" si="93"/>
        <v>#DIV/0!</v>
      </c>
      <c r="AH412" s="12" t="e">
        <f t="shared" si="101"/>
        <v>#DIV/0!</v>
      </c>
      <c r="AI412" s="12" t="e">
        <f t="shared" si="102"/>
        <v>#DIV/0!</v>
      </c>
      <c r="AK412" s="409"/>
      <c r="AL412" s="409"/>
      <c r="AM412" s="409"/>
      <c r="AO412" s="177"/>
      <c r="AP412" s="177"/>
      <c r="AQ412" s="177"/>
      <c r="AR412" s="139"/>
      <c r="AS412" s="139"/>
      <c r="AT412" s="139"/>
      <c r="AU412" s="177"/>
      <c r="AV412" s="177"/>
      <c r="AX412" s="411">
        <f t="shared" si="94"/>
        <v>0</v>
      </c>
      <c r="AY412" s="80" t="str">
        <f t="shared" si="95"/>
        <v>OK</v>
      </c>
      <c r="BA412" s="94"/>
      <c r="BB412" s="291"/>
      <c r="BC412" s="94"/>
      <c r="BD412" s="229"/>
      <c r="BE412" s="356"/>
      <c r="BG412" s="6">
        <f t="shared" si="96"/>
        <v>0</v>
      </c>
      <c r="BH412" s="186" t="str">
        <f t="shared" si="97"/>
        <v>N/A</v>
      </c>
      <c r="BI412" s="6" t="str">
        <f t="shared" si="103"/>
        <v>N/A</v>
      </c>
      <c r="BJ412" t="e">
        <f t="shared" si="98"/>
        <v>#DIV/0!</v>
      </c>
      <c r="BL412" t="str">
        <f>IF(ISBLANK('A2a.  Modified URRT Worksheet 1'!$G$78)=TRUE, "N/A", IF(O412*(1+'A2a.  Modified URRT Worksheet 1'!$G$78)='A2. Rate Change &amp; Enrollment'!P412, "OK", "ERROR"))</f>
        <v>N/A</v>
      </c>
      <c r="BM412" t="str">
        <f>IF(ISBLANK('A2a.  Modified URRT Worksheet 1'!$G$79)=TRUE, "N/A", IF(P412*(1+'A2a.  Modified URRT Worksheet 1'!$G$79)='A2. Rate Change &amp; Enrollment'!Q412, "OK", "ERROR"))</f>
        <v>N/A</v>
      </c>
      <c r="BN412" t="str">
        <f>IF(ISBLANK('A2a.  Modified URRT Worksheet 1'!$G$80)=TRUE, "N/A", IF(Q412*(1+'A2a.  Modified URRT Worksheet 1'!$G$80)='A2. Rate Change &amp; Enrollment'!R412, "OK", "ERROR"))</f>
        <v>N/A</v>
      </c>
      <c r="BO412" t="str">
        <f>IF(ISBLANK('A2a.  Modified URRT Worksheet 1'!$G$81)=TRUE, "N/A", IF(R412*(1+'A2a.  Modified URRT Worksheet 1'!$G$81)='A2. Rate Change &amp; Enrollment'!S412, "OK", "ERROR"))</f>
        <v>N/A</v>
      </c>
      <c r="BP412" t="str">
        <f>IF(ISBLANK('A2a.  Modified URRT Worksheet 1'!$G$82)=TRUE, "N/A", IF(S412*(1+'A2a.  Modified URRT Worksheet 1'!$G$82)='A2. Rate Change &amp; Enrollment'!T412, "OK", "ERROR"))</f>
        <v>N/A</v>
      </c>
      <c r="BQ412" t="str">
        <f>IF(ISBLANK('A2a.  Modified URRT Worksheet 1'!$G$83)=TRUE, "N/A", IF(T412*(1+'A2a.  Modified URRT Worksheet 1'!$G$83)='A2. Rate Change &amp; Enrollment'!U412, "OK", "ERROR"))</f>
        <v>N/A</v>
      </c>
      <c r="BR412" t="str">
        <f>IF(ISBLANK('A2a.  Modified URRT Worksheet 1'!$G$84)=TRUE, "N/A", IF(U412*(1+'A2a.  Modified URRT Worksheet 1'!$G$84)='A2. Rate Change &amp; Enrollment'!V412, "OK", "ERROR"))</f>
        <v>N/A</v>
      </c>
      <c r="BS412" t="str">
        <f>IF(ISBLANK('A2a.  Modified URRT Worksheet 1'!$G$85)=TRUE, "N/A", IF(V412*(1+'A2a.  Modified URRT Worksheet 1'!$G$85)='A2. Rate Change &amp; Enrollment'!W412, "OK", "ERROR"))</f>
        <v>N/A</v>
      </c>
      <c r="BT412" t="str">
        <f>IF(ISBLANK('A2a.  Modified URRT Worksheet 1'!$G$86)=TRUE, "N/A", IF(W412*(1+'A2a.  Modified URRT Worksheet 1'!$G$86)='A2. Rate Change &amp; Enrollment'!X412, "OK", "ERROR"))</f>
        <v>N/A</v>
      </c>
      <c r="BU412" t="str">
        <f>IF(ISBLANK('A2a.  Modified URRT Worksheet 1'!$G$87)=TRUE, "N/A", IF(X412*(1+'A2a.  Modified URRT Worksheet 1'!$G$87)='A2. Rate Change &amp; Enrollment'!Y412, "OK", "ERROR"))</f>
        <v>N/A</v>
      </c>
      <c r="BV412" t="str">
        <f>IF(ISBLANK('A2a.  Modified URRT Worksheet 1'!$G$88)=TRUE, "N/A", IF(Y412*(1+'A2a.  Modified URRT Worksheet 1'!$G$88)='A2. Rate Change &amp; Enrollment'!Z412, "OK", "ERROR"))</f>
        <v>N/A</v>
      </c>
      <c r="BW412" t="str">
        <f t="shared" si="99"/>
        <v>OK</v>
      </c>
      <c r="BY412" s="412">
        <f t="shared" si="100"/>
        <v>0</v>
      </c>
    </row>
    <row r="413" spans="1:77" x14ac:dyDescent="0.35">
      <c r="A413" t="s">
        <v>712</v>
      </c>
      <c r="B413" s="98"/>
      <c r="C413" s="98"/>
      <c r="D413" s="98"/>
      <c r="E413" s="135"/>
      <c r="F413" s="135"/>
      <c r="G413" s="135"/>
      <c r="I413" s="135"/>
      <c r="J413" s="135"/>
      <c r="K413" s="135"/>
      <c r="M413" s="131"/>
      <c r="N413" s="131"/>
      <c r="O413" s="131"/>
      <c r="P413" s="131"/>
      <c r="Q413" s="131"/>
      <c r="R413" s="131"/>
      <c r="S413" s="131"/>
      <c r="T413" s="131"/>
      <c r="U413" s="131"/>
      <c r="V413" s="131"/>
      <c r="W413" s="131"/>
      <c r="X413" s="131"/>
      <c r="Y413" s="131"/>
      <c r="Z413" s="131"/>
      <c r="AB413" s="142" t="e">
        <f t="shared" si="90"/>
        <v>#DIV/0!</v>
      </c>
      <c r="AC413" s="142" t="e">
        <f t="shared" si="91"/>
        <v>#DIV/0!</v>
      </c>
      <c r="AD413" s="6"/>
      <c r="AE413" s="88" t="e">
        <f t="shared" si="92"/>
        <v>#DIV/0!</v>
      </c>
      <c r="AF413" s="142" t="e">
        <f t="shared" si="93"/>
        <v>#DIV/0!</v>
      </c>
      <c r="AH413" s="12" t="e">
        <f t="shared" si="101"/>
        <v>#DIV/0!</v>
      </c>
      <c r="AI413" s="12" t="e">
        <f t="shared" si="102"/>
        <v>#DIV/0!</v>
      </c>
      <c r="AK413" s="409"/>
      <c r="AL413" s="409"/>
      <c r="AM413" s="409"/>
      <c r="AO413" s="177"/>
      <c r="AP413" s="177"/>
      <c r="AQ413" s="177"/>
      <c r="AR413" s="139"/>
      <c r="AS413" s="139"/>
      <c r="AT413" s="139"/>
      <c r="AU413" s="177"/>
      <c r="AV413" s="177"/>
      <c r="AX413" s="411">
        <f t="shared" si="94"/>
        <v>0</v>
      </c>
      <c r="AY413" s="80" t="str">
        <f t="shared" si="95"/>
        <v>OK</v>
      </c>
      <c r="BA413" s="94"/>
      <c r="BB413" s="291"/>
      <c r="BC413" s="94"/>
      <c r="BD413" s="229"/>
      <c r="BE413" s="356"/>
      <c r="BG413" s="6">
        <f t="shared" si="96"/>
        <v>0</v>
      </c>
      <c r="BH413" s="186" t="str">
        <f t="shared" si="97"/>
        <v>N/A</v>
      </c>
      <c r="BI413" s="6" t="str">
        <f t="shared" si="103"/>
        <v>N/A</v>
      </c>
      <c r="BJ413" t="e">
        <f t="shared" si="98"/>
        <v>#DIV/0!</v>
      </c>
      <c r="BL413" t="str">
        <f>IF(ISBLANK('A2a.  Modified URRT Worksheet 1'!$G$78)=TRUE, "N/A", IF(O413*(1+'A2a.  Modified URRT Worksheet 1'!$G$78)='A2. Rate Change &amp; Enrollment'!P413, "OK", "ERROR"))</f>
        <v>N/A</v>
      </c>
      <c r="BM413" t="str">
        <f>IF(ISBLANK('A2a.  Modified URRT Worksheet 1'!$G$79)=TRUE, "N/A", IF(P413*(1+'A2a.  Modified URRT Worksheet 1'!$G$79)='A2. Rate Change &amp; Enrollment'!Q413, "OK", "ERROR"))</f>
        <v>N/A</v>
      </c>
      <c r="BN413" t="str">
        <f>IF(ISBLANK('A2a.  Modified URRT Worksheet 1'!$G$80)=TRUE, "N/A", IF(Q413*(1+'A2a.  Modified URRT Worksheet 1'!$G$80)='A2. Rate Change &amp; Enrollment'!R413, "OK", "ERROR"))</f>
        <v>N/A</v>
      </c>
      <c r="BO413" t="str">
        <f>IF(ISBLANK('A2a.  Modified URRT Worksheet 1'!$G$81)=TRUE, "N/A", IF(R413*(1+'A2a.  Modified URRT Worksheet 1'!$G$81)='A2. Rate Change &amp; Enrollment'!S413, "OK", "ERROR"))</f>
        <v>N/A</v>
      </c>
      <c r="BP413" t="str">
        <f>IF(ISBLANK('A2a.  Modified URRT Worksheet 1'!$G$82)=TRUE, "N/A", IF(S413*(1+'A2a.  Modified URRT Worksheet 1'!$G$82)='A2. Rate Change &amp; Enrollment'!T413, "OK", "ERROR"))</f>
        <v>N/A</v>
      </c>
      <c r="BQ413" t="str">
        <f>IF(ISBLANK('A2a.  Modified URRT Worksheet 1'!$G$83)=TRUE, "N/A", IF(T413*(1+'A2a.  Modified URRT Worksheet 1'!$G$83)='A2. Rate Change &amp; Enrollment'!U413, "OK", "ERROR"))</f>
        <v>N/A</v>
      </c>
      <c r="BR413" t="str">
        <f>IF(ISBLANK('A2a.  Modified URRT Worksheet 1'!$G$84)=TRUE, "N/A", IF(U413*(1+'A2a.  Modified URRT Worksheet 1'!$G$84)='A2. Rate Change &amp; Enrollment'!V413, "OK", "ERROR"))</f>
        <v>N/A</v>
      </c>
      <c r="BS413" t="str">
        <f>IF(ISBLANK('A2a.  Modified URRT Worksheet 1'!$G$85)=TRUE, "N/A", IF(V413*(1+'A2a.  Modified URRT Worksheet 1'!$G$85)='A2. Rate Change &amp; Enrollment'!W413, "OK", "ERROR"))</f>
        <v>N/A</v>
      </c>
      <c r="BT413" t="str">
        <f>IF(ISBLANK('A2a.  Modified URRT Worksheet 1'!$G$86)=TRUE, "N/A", IF(W413*(1+'A2a.  Modified URRT Worksheet 1'!$G$86)='A2. Rate Change &amp; Enrollment'!X413, "OK", "ERROR"))</f>
        <v>N/A</v>
      </c>
      <c r="BU413" t="str">
        <f>IF(ISBLANK('A2a.  Modified URRT Worksheet 1'!$G$87)=TRUE, "N/A", IF(X413*(1+'A2a.  Modified URRT Worksheet 1'!$G$87)='A2. Rate Change &amp; Enrollment'!Y413, "OK", "ERROR"))</f>
        <v>N/A</v>
      </c>
      <c r="BV413" t="str">
        <f>IF(ISBLANK('A2a.  Modified URRT Worksheet 1'!$G$88)=TRUE, "N/A", IF(Y413*(1+'A2a.  Modified URRT Worksheet 1'!$G$88)='A2. Rate Change &amp; Enrollment'!Z413, "OK", "ERROR"))</f>
        <v>N/A</v>
      </c>
      <c r="BW413" t="str">
        <f t="shared" si="99"/>
        <v>OK</v>
      </c>
      <c r="BY413" s="412">
        <f t="shared" si="100"/>
        <v>0</v>
      </c>
    </row>
    <row r="414" spans="1:77" x14ac:dyDescent="0.35">
      <c r="A414" t="s">
        <v>713</v>
      </c>
      <c r="B414" s="98"/>
      <c r="C414" s="98"/>
      <c r="D414" s="98"/>
      <c r="E414" s="135"/>
      <c r="F414" s="135"/>
      <c r="G414" s="135"/>
      <c r="I414" s="135"/>
      <c r="J414" s="135"/>
      <c r="K414" s="135"/>
      <c r="M414" s="131"/>
      <c r="N414" s="131"/>
      <c r="O414" s="131"/>
      <c r="P414" s="131"/>
      <c r="Q414" s="131"/>
      <c r="R414" s="131"/>
      <c r="S414" s="131"/>
      <c r="T414" s="131"/>
      <c r="U414" s="131"/>
      <c r="V414" s="131"/>
      <c r="W414" s="131"/>
      <c r="X414" s="131"/>
      <c r="Y414" s="131"/>
      <c r="Z414" s="131"/>
      <c r="AB414" s="142" t="e">
        <f t="shared" si="90"/>
        <v>#DIV/0!</v>
      </c>
      <c r="AC414" s="142" t="e">
        <f t="shared" si="91"/>
        <v>#DIV/0!</v>
      </c>
      <c r="AD414" s="6"/>
      <c r="AE414" s="88" t="e">
        <f t="shared" si="92"/>
        <v>#DIV/0!</v>
      </c>
      <c r="AF414" s="142" t="e">
        <f t="shared" si="93"/>
        <v>#DIV/0!</v>
      </c>
      <c r="AH414" s="12" t="e">
        <f t="shared" si="101"/>
        <v>#DIV/0!</v>
      </c>
      <c r="AI414" s="12" t="e">
        <f t="shared" si="102"/>
        <v>#DIV/0!</v>
      </c>
      <c r="AK414" s="409"/>
      <c r="AL414" s="409"/>
      <c r="AM414" s="409"/>
      <c r="AO414" s="177"/>
      <c r="AP414" s="177"/>
      <c r="AQ414" s="177"/>
      <c r="AR414" s="139"/>
      <c r="AS414" s="139"/>
      <c r="AT414" s="139"/>
      <c r="AU414" s="177"/>
      <c r="AV414" s="177"/>
      <c r="AX414" s="411">
        <f t="shared" si="94"/>
        <v>0</v>
      </c>
      <c r="AY414" s="80" t="str">
        <f t="shared" si="95"/>
        <v>OK</v>
      </c>
      <c r="BA414" s="94"/>
      <c r="BB414" s="291"/>
      <c r="BC414" s="94"/>
      <c r="BD414" s="229"/>
      <c r="BE414" s="356"/>
      <c r="BG414" s="6">
        <f t="shared" si="96"/>
        <v>0</v>
      </c>
      <c r="BH414" s="186" t="str">
        <f t="shared" si="97"/>
        <v>N/A</v>
      </c>
      <c r="BI414" s="6" t="str">
        <f t="shared" si="103"/>
        <v>N/A</v>
      </c>
      <c r="BJ414" t="e">
        <f t="shared" si="98"/>
        <v>#DIV/0!</v>
      </c>
      <c r="BL414" t="str">
        <f>IF(ISBLANK('A2a.  Modified URRT Worksheet 1'!$G$78)=TRUE, "N/A", IF(O414*(1+'A2a.  Modified URRT Worksheet 1'!$G$78)='A2. Rate Change &amp; Enrollment'!P414, "OK", "ERROR"))</f>
        <v>N/A</v>
      </c>
      <c r="BM414" t="str">
        <f>IF(ISBLANK('A2a.  Modified URRT Worksheet 1'!$G$79)=TRUE, "N/A", IF(P414*(1+'A2a.  Modified URRT Worksheet 1'!$G$79)='A2. Rate Change &amp; Enrollment'!Q414, "OK", "ERROR"))</f>
        <v>N/A</v>
      </c>
      <c r="BN414" t="str">
        <f>IF(ISBLANK('A2a.  Modified URRT Worksheet 1'!$G$80)=TRUE, "N/A", IF(Q414*(1+'A2a.  Modified URRT Worksheet 1'!$G$80)='A2. Rate Change &amp; Enrollment'!R414, "OK", "ERROR"))</f>
        <v>N/A</v>
      </c>
      <c r="BO414" t="str">
        <f>IF(ISBLANK('A2a.  Modified URRT Worksheet 1'!$G$81)=TRUE, "N/A", IF(R414*(1+'A2a.  Modified URRT Worksheet 1'!$G$81)='A2. Rate Change &amp; Enrollment'!S414, "OK", "ERROR"))</f>
        <v>N/A</v>
      </c>
      <c r="BP414" t="str">
        <f>IF(ISBLANK('A2a.  Modified URRT Worksheet 1'!$G$82)=TRUE, "N/A", IF(S414*(1+'A2a.  Modified URRT Worksheet 1'!$G$82)='A2. Rate Change &amp; Enrollment'!T414, "OK", "ERROR"))</f>
        <v>N/A</v>
      </c>
      <c r="BQ414" t="str">
        <f>IF(ISBLANK('A2a.  Modified URRT Worksheet 1'!$G$83)=TRUE, "N/A", IF(T414*(1+'A2a.  Modified URRT Worksheet 1'!$G$83)='A2. Rate Change &amp; Enrollment'!U414, "OK", "ERROR"))</f>
        <v>N/A</v>
      </c>
      <c r="BR414" t="str">
        <f>IF(ISBLANK('A2a.  Modified URRT Worksheet 1'!$G$84)=TRUE, "N/A", IF(U414*(1+'A2a.  Modified URRT Worksheet 1'!$G$84)='A2. Rate Change &amp; Enrollment'!V414, "OK", "ERROR"))</f>
        <v>N/A</v>
      </c>
      <c r="BS414" t="str">
        <f>IF(ISBLANK('A2a.  Modified URRT Worksheet 1'!$G$85)=TRUE, "N/A", IF(V414*(1+'A2a.  Modified URRT Worksheet 1'!$G$85)='A2. Rate Change &amp; Enrollment'!W414, "OK", "ERROR"))</f>
        <v>N/A</v>
      </c>
      <c r="BT414" t="str">
        <f>IF(ISBLANK('A2a.  Modified URRT Worksheet 1'!$G$86)=TRUE, "N/A", IF(W414*(1+'A2a.  Modified URRT Worksheet 1'!$G$86)='A2. Rate Change &amp; Enrollment'!X414, "OK", "ERROR"))</f>
        <v>N/A</v>
      </c>
      <c r="BU414" t="str">
        <f>IF(ISBLANK('A2a.  Modified URRT Worksheet 1'!$G$87)=TRUE, "N/A", IF(X414*(1+'A2a.  Modified URRT Worksheet 1'!$G$87)='A2. Rate Change &amp; Enrollment'!Y414, "OK", "ERROR"))</f>
        <v>N/A</v>
      </c>
      <c r="BV414" t="str">
        <f>IF(ISBLANK('A2a.  Modified URRT Worksheet 1'!$G$88)=TRUE, "N/A", IF(Y414*(1+'A2a.  Modified URRT Worksheet 1'!$G$88)='A2. Rate Change &amp; Enrollment'!Z414, "OK", "ERROR"))</f>
        <v>N/A</v>
      </c>
      <c r="BW414" t="str">
        <f t="shared" si="99"/>
        <v>OK</v>
      </c>
      <c r="BY414" s="412">
        <f t="shared" si="100"/>
        <v>0</v>
      </c>
    </row>
    <row r="415" spans="1:77" x14ac:dyDescent="0.35">
      <c r="A415" t="s">
        <v>714</v>
      </c>
      <c r="B415" s="98"/>
      <c r="C415" s="98"/>
      <c r="D415" s="98"/>
      <c r="E415" s="135"/>
      <c r="F415" s="135"/>
      <c r="G415" s="135"/>
      <c r="I415" s="135"/>
      <c r="J415" s="135"/>
      <c r="K415" s="135"/>
      <c r="M415" s="131"/>
      <c r="N415" s="131"/>
      <c r="O415" s="131"/>
      <c r="P415" s="131"/>
      <c r="Q415" s="131"/>
      <c r="R415" s="131"/>
      <c r="S415" s="131"/>
      <c r="T415" s="131"/>
      <c r="U415" s="131"/>
      <c r="V415" s="131"/>
      <c r="W415" s="131"/>
      <c r="X415" s="131"/>
      <c r="Y415" s="131"/>
      <c r="Z415" s="131"/>
      <c r="AB415" s="142" t="e">
        <f t="shared" si="90"/>
        <v>#DIV/0!</v>
      </c>
      <c r="AC415" s="142" t="e">
        <f t="shared" si="91"/>
        <v>#DIV/0!</v>
      </c>
      <c r="AD415" s="6"/>
      <c r="AE415" s="88" t="e">
        <f t="shared" si="92"/>
        <v>#DIV/0!</v>
      </c>
      <c r="AF415" s="142" t="e">
        <f t="shared" si="93"/>
        <v>#DIV/0!</v>
      </c>
      <c r="AH415" s="12" t="e">
        <f t="shared" si="101"/>
        <v>#DIV/0!</v>
      </c>
      <c r="AI415" s="12" t="e">
        <f t="shared" si="102"/>
        <v>#DIV/0!</v>
      </c>
      <c r="AK415" s="409"/>
      <c r="AL415" s="409"/>
      <c r="AM415" s="409"/>
      <c r="AO415" s="177"/>
      <c r="AP415" s="177"/>
      <c r="AQ415" s="177"/>
      <c r="AR415" s="139"/>
      <c r="AS415" s="139"/>
      <c r="AT415" s="139"/>
      <c r="AU415" s="177"/>
      <c r="AV415" s="177"/>
      <c r="AX415" s="411">
        <f t="shared" si="94"/>
        <v>0</v>
      </c>
      <c r="AY415" s="80" t="str">
        <f t="shared" si="95"/>
        <v>OK</v>
      </c>
      <c r="BA415" s="94"/>
      <c r="BB415" s="291"/>
      <c r="BC415" s="94"/>
      <c r="BD415" s="229"/>
      <c r="BE415" s="356"/>
      <c r="BG415" s="6">
        <f t="shared" si="96"/>
        <v>0</v>
      </c>
      <c r="BH415" s="186" t="str">
        <f t="shared" si="97"/>
        <v>N/A</v>
      </c>
      <c r="BI415" s="6" t="str">
        <f t="shared" si="103"/>
        <v>N/A</v>
      </c>
      <c r="BJ415" t="e">
        <f t="shared" si="98"/>
        <v>#DIV/0!</v>
      </c>
      <c r="BL415" t="str">
        <f>IF(ISBLANK('A2a.  Modified URRT Worksheet 1'!$G$78)=TRUE, "N/A", IF(O415*(1+'A2a.  Modified URRT Worksheet 1'!$G$78)='A2. Rate Change &amp; Enrollment'!P415, "OK", "ERROR"))</f>
        <v>N/A</v>
      </c>
      <c r="BM415" t="str">
        <f>IF(ISBLANK('A2a.  Modified URRT Worksheet 1'!$G$79)=TRUE, "N/A", IF(P415*(1+'A2a.  Modified URRT Worksheet 1'!$G$79)='A2. Rate Change &amp; Enrollment'!Q415, "OK", "ERROR"))</f>
        <v>N/A</v>
      </c>
      <c r="BN415" t="str">
        <f>IF(ISBLANK('A2a.  Modified URRT Worksheet 1'!$G$80)=TRUE, "N/A", IF(Q415*(1+'A2a.  Modified URRT Worksheet 1'!$G$80)='A2. Rate Change &amp; Enrollment'!R415, "OK", "ERROR"))</f>
        <v>N/A</v>
      </c>
      <c r="BO415" t="str">
        <f>IF(ISBLANK('A2a.  Modified URRT Worksheet 1'!$G$81)=TRUE, "N/A", IF(R415*(1+'A2a.  Modified URRT Worksheet 1'!$G$81)='A2. Rate Change &amp; Enrollment'!S415, "OK", "ERROR"))</f>
        <v>N/A</v>
      </c>
      <c r="BP415" t="str">
        <f>IF(ISBLANK('A2a.  Modified URRT Worksheet 1'!$G$82)=TRUE, "N/A", IF(S415*(1+'A2a.  Modified URRT Worksheet 1'!$G$82)='A2. Rate Change &amp; Enrollment'!T415, "OK", "ERROR"))</f>
        <v>N/A</v>
      </c>
      <c r="BQ415" t="str">
        <f>IF(ISBLANK('A2a.  Modified URRT Worksheet 1'!$G$83)=TRUE, "N/A", IF(T415*(1+'A2a.  Modified URRT Worksheet 1'!$G$83)='A2. Rate Change &amp; Enrollment'!U415, "OK", "ERROR"))</f>
        <v>N/A</v>
      </c>
      <c r="BR415" t="str">
        <f>IF(ISBLANK('A2a.  Modified URRT Worksheet 1'!$G$84)=TRUE, "N/A", IF(U415*(1+'A2a.  Modified URRT Worksheet 1'!$G$84)='A2. Rate Change &amp; Enrollment'!V415, "OK", "ERROR"))</f>
        <v>N/A</v>
      </c>
      <c r="BS415" t="str">
        <f>IF(ISBLANK('A2a.  Modified URRT Worksheet 1'!$G$85)=TRUE, "N/A", IF(V415*(1+'A2a.  Modified URRT Worksheet 1'!$G$85)='A2. Rate Change &amp; Enrollment'!W415, "OK", "ERROR"))</f>
        <v>N/A</v>
      </c>
      <c r="BT415" t="str">
        <f>IF(ISBLANK('A2a.  Modified URRT Worksheet 1'!$G$86)=TRUE, "N/A", IF(W415*(1+'A2a.  Modified URRT Worksheet 1'!$G$86)='A2. Rate Change &amp; Enrollment'!X415, "OK", "ERROR"))</f>
        <v>N/A</v>
      </c>
      <c r="BU415" t="str">
        <f>IF(ISBLANK('A2a.  Modified URRT Worksheet 1'!$G$87)=TRUE, "N/A", IF(X415*(1+'A2a.  Modified URRT Worksheet 1'!$G$87)='A2. Rate Change &amp; Enrollment'!Y415, "OK", "ERROR"))</f>
        <v>N/A</v>
      </c>
      <c r="BV415" t="str">
        <f>IF(ISBLANK('A2a.  Modified URRT Worksheet 1'!$G$88)=TRUE, "N/A", IF(Y415*(1+'A2a.  Modified URRT Worksheet 1'!$G$88)='A2. Rate Change &amp; Enrollment'!Z415, "OK", "ERROR"))</f>
        <v>N/A</v>
      </c>
      <c r="BW415" t="str">
        <f t="shared" si="99"/>
        <v>OK</v>
      </c>
      <c r="BY415" s="412">
        <f t="shared" si="100"/>
        <v>0</v>
      </c>
    </row>
    <row r="416" spans="1:77" x14ac:dyDescent="0.35">
      <c r="A416" t="s">
        <v>715</v>
      </c>
      <c r="B416" s="98"/>
      <c r="C416" s="98"/>
      <c r="D416" s="98"/>
      <c r="E416" s="135"/>
      <c r="F416" s="135"/>
      <c r="G416" s="135"/>
      <c r="I416" s="135"/>
      <c r="J416" s="135"/>
      <c r="K416" s="135"/>
      <c r="M416" s="131"/>
      <c r="N416" s="131"/>
      <c r="O416" s="131"/>
      <c r="P416" s="131"/>
      <c r="Q416" s="131"/>
      <c r="R416" s="131"/>
      <c r="S416" s="131"/>
      <c r="T416" s="131"/>
      <c r="U416" s="131"/>
      <c r="V416" s="131"/>
      <c r="W416" s="131"/>
      <c r="X416" s="131"/>
      <c r="Y416" s="131"/>
      <c r="Z416" s="131"/>
      <c r="AB416" s="142" t="e">
        <f t="shared" si="90"/>
        <v>#DIV/0!</v>
      </c>
      <c r="AC416" s="142" t="e">
        <f t="shared" si="91"/>
        <v>#DIV/0!</v>
      </c>
      <c r="AD416" s="6"/>
      <c r="AE416" s="88" t="e">
        <f t="shared" si="92"/>
        <v>#DIV/0!</v>
      </c>
      <c r="AF416" s="142" t="e">
        <f t="shared" si="93"/>
        <v>#DIV/0!</v>
      </c>
      <c r="AH416" s="12" t="e">
        <f t="shared" si="101"/>
        <v>#DIV/0!</v>
      </c>
      <c r="AI416" s="12" t="e">
        <f t="shared" si="102"/>
        <v>#DIV/0!</v>
      </c>
      <c r="AK416" s="409"/>
      <c r="AL416" s="409"/>
      <c r="AM416" s="409"/>
      <c r="AO416" s="177"/>
      <c r="AP416" s="177"/>
      <c r="AQ416" s="177"/>
      <c r="AR416" s="139"/>
      <c r="AS416" s="139"/>
      <c r="AT416" s="139"/>
      <c r="AU416" s="177"/>
      <c r="AV416" s="177"/>
      <c r="AX416" s="411">
        <f t="shared" si="94"/>
        <v>0</v>
      </c>
      <c r="AY416" s="80" t="str">
        <f t="shared" si="95"/>
        <v>OK</v>
      </c>
      <c r="BA416" s="94"/>
      <c r="BB416" s="291"/>
      <c r="BC416" s="94"/>
      <c r="BD416" s="229"/>
      <c r="BE416" s="356"/>
      <c r="BG416" s="6">
        <f t="shared" si="96"/>
        <v>0</v>
      </c>
      <c r="BH416" s="186" t="str">
        <f t="shared" si="97"/>
        <v>N/A</v>
      </c>
      <c r="BI416" s="6" t="str">
        <f t="shared" si="103"/>
        <v>N/A</v>
      </c>
      <c r="BJ416" t="e">
        <f t="shared" si="98"/>
        <v>#DIV/0!</v>
      </c>
      <c r="BL416" t="str">
        <f>IF(ISBLANK('A2a.  Modified URRT Worksheet 1'!$G$78)=TRUE, "N/A", IF(O416*(1+'A2a.  Modified URRT Worksheet 1'!$G$78)='A2. Rate Change &amp; Enrollment'!P416, "OK", "ERROR"))</f>
        <v>N/A</v>
      </c>
      <c r="BM416" t="str">
        <f>IF(ISBLANK('A2a.  Modified URRT Worksheet 1'!$G$79)=TRUE, "N/A", IF(P416*(1+'A2a.  Modified URRT Worksheet 1'!$G$79)='A2. Rate Change &amp; Enrollment'!Q416, "OK", "ERROR"))</f>
        <v>N/A</v>
      </c>
      <c r="BN416" t="str">
        <f>IF(ISBLANK('A2a.  Modified URRT Worksheet 1'!$G$80)=TRUE, "N/A", IF(Q416*(1+'A2a.  Modified URRT Worksheet 1'!$G$80)='A2. Rate Change &amp; Enrollment'!R416, "OK", "ERROR"))</f>
        <v>N/A</v>
      </c>
      <c r="BO416" t="str">
        <f>IF(ISBLANK('A2a.  Modified URRT Worksheet 1'!$G$81)=TRUE, "N/A", IF(R416*(1+'A2a.  Modified URRT Worksheet 1'!$G$81)='A2. Rate Change &amp; Enrollment'!S416, "OK", "ERROR"))</f>
        <v>N/A</v>
      </c>
      <c r="BP416" t="str">
        <f>IF(ISBLANK('A2a.  Modified URRT Worksheet 1'!$G$82)=TRUE, "N/A", IF(S416*(1+'A2a.  Modified URRT Worksheet 1'!$G$82)='A2. Rate Change &amp; Enrollment'!T416, "OK", "ERROR"))</f>
        <v>N/A</v>
      </c>
      <c r="BQ416" t="str">
        <f>IF(ISBLANK('A2a.  Modified URRT Worksheet 1'!$G$83)=TRUE, "N/A", IF(T416*(1+'A2a.  Modified URRT Worksheet 1'!$G$83)='A2. Rate Change &amp; Enrollment'!U416, "OK", "ERROR"))</f>
        <v>N/A</v>
      </c>
      <c r="BR416" t="str">
        <f>IF(ISBLANK('A2a.  Modified URRT Worksheet 1'!$G$84)=TRUE, "N/A", IF(U416*(1+'A2a.  Modified URRT Worksheet 1'!$G$84)='A2. Rate Change &amp; Enrollment'!V416, "OK", "ERROR"))</f>
        <v>N/A</v>
      </c>
      <c r="BS416" t="str">
        <f>IF(ISBLANK('A2a.  Modified URRT Worksheet 1'!$G$85)=TRUE, "N/A", IF(V416*(1+'A2a.  Modified URRT Worksheet 1'!$G$85)='A2. Rate Change &amp; Enrollment'!W416, "OK", "ERROR"))</f>
        <v>N/A</v>
      </c>
      <c r="BT416" t="str">
        <f>IF(ISBLANK('A2a.  Modified URRT Worksheet 1'!$G$86)=TRUE, "N/A", IF(W416*(1+'A2a.  Modified URRT Worksheet 1'!$G$86)='A2. Rate Change &amp; Enrollment'!X416, "OK", "ERROR"))</f>
        <v>N/A</v>
      </c>
      <c r="BU416" t="str">
        <f>IF(ISBLANK('A2a.  Modified URRT Worksheet 1'!$G$87)=TRUE, "N/A", IF(X416*(1+'A2a.  Modified URRT Worksheet 1'!$G$87)='A2. Rate Change &amp; Enrollment'!Y416, "OK", "ERROR"))</f>
        <v>N/A</v>
      </c>
      <c r="BV416" t="str">
        <f>IF(ISBLANK('A2a.  Modified URRT Worksheet 1'!$G$88)=TRUE, "N/A", IF(Y416*(1+'A2a.  Modified URRT Worksheet 1'!$G$88)='A2. Rate Change &amp; Enrollment'!Z416, "OK", "ERROR"))</f>
        <v>N/A</v>
      </c>
      <c r="BW416" t="str">
        <f t="shared" si="99"/>
        <v>OK</v>
      </c>
      <c r="BY416" s="412">
        <f t="shared" si="100"/>
        <v>0</v>
      </c>
    </row>
    <row r="417" spans="1:77" x14ac:dyDescent="0.35">
      <c r="A417" t="s">
        <v>716</v>
      </c>
      <c r="B417" s="98"/>
      <c r="C417" s="98"/>
      <c r="D417" s="98"/>
      <c r="E417" s="135"/>
      <c r="F417" s="135"/>
      <c r="G417" s="135"/>
      <c r="I417" s="135"/>
      <c r="J417" s="135"/>
      <c r="K417" s="135"/>
      <c r="M417" s="131"/>
      <c r="N417" s="131"/>
      <c r="O417" s="131"/>
      <c r="P417" s="131"/>
      <c r="Q417" s="131"/>
      <c r="R417" s="131"/>
      <c r="S417" s="131"/>
      <c r="T417" s="131"/>
      <c r="U417" s="131"/>
      <c r="V417" s="131"/>
      <c r="W417" s="131"/>
      <c r="X417" s="131"/>
      <c r="Y417" s="131"/>
      <c r="Z417" s="131"/>
      <c r="AB417" s="142" t="e">
        <f t="shared" si="90"/>
        <v>#DIV/0!</v>
      </c>
      <c r="AC417" s="142" t="e">
        <f t="shared" si="91"/>
        <v>#DIV/0!</v>
      </c>
      <c r="AD417" s="6"/>
      <c r="AE417" s="88" t="e">
        <f t="shared" si="92"/>
        <v>#DIV/0!</v>
      </c>
      <c r="AF417" s="142" t="e">
        <f t="shared" si="93"/>
        <v>#DIV/0!</v>
      </c>
      <c r="AH417" s="12" t="e">
        <f t="shared" si="101"/>
        <v>#DIV/0!</v>
      </c>
      <c r="AI417" s="12" t="e">
        <f t="shared" si="102"/>
        <v>#DIV/0!</v>
      </c>
      <c r="AK417" s="409"/>
      <c r="AL417" s="409"/>
      <c r="AM417" s="409"/>
      <c r="AO417" s="177"/>
      <c r="AP417" s="177"/>
      <c r="AQ417" s="177"/>
      <c r="AR417" s="139"/>
      <c r="AS417" s="139"/>
      <c r="AT417" s="139"/>
      <c r="AU417" s="177"/>
      <c r="AV417" s="177"/>
      <c r="AX417" s="411">
        <f t="shared" si="94"/>
        <v>0</v>
      </c>
      <c r="AY417" s="80" t="str">
        <f t="shared" si="95"/>
        <v>OK</v>
      </c>
      <c r="BA417" s="94"/>
      <c r="BB417" s="291"/>
      <c r="BC417" s="94"/>
      <c r="BD417" s="229"/>
      <c r="BE417" s="356"/>
      <c r="BG417" s="6">
        <f t="shared" si="96"/>
        <v>0</v>
      </c>
      <c r="BH417" s="186" t="str">
        <f t="shared" si="97"/>
        <v>N/A</v>
      </c>
      <c r="BI417" s="6" t="str">
        <f t="shared" si="103"/>
        <v>N/A</v>
      </c>
      <c r="BJ417" t="e">
        <f t="shared" si="98"/>
        <v>#DIV/0!</v>
      </c>
      <c r="BL417" t="str">
        <f>IF(ISBLANK('A2a.  Modified URRT Worksheet 1'!$G$78)=TRUE, "N/A", IF(O417*(1+'A2a.  Modified URRT Worksheet 1'!$G$78)='A2. Rate Change &amp; Enrollment'!P417, "OK", "ERROR"))</f>
        <v>N/A</v>
      </c>
      <c r="BM417" t="str">
        <f>IF(ISBLANK('A2a.  Modified URRT Worksheet 1'!$G$79)=TRUE, "N/A", IF(P417*(1+'A2a.  Modified URRT Worksheet 1'!$G$79)='A2. Rate Change &amp; Enrollment'!Q417, "OK", "ERROR"))</f>
        <v>N/A</v>
      </c>
      <c r="BN417" t="str">
        <f>IF(ISBLANK('A2a.  Modified URRT Worksheet 1'!$G$80)=TRUE, "N/A", IF(Q417*(1+'A2a.  Modified URRT Worksheet 1'!$G$80)='A2. Rate Change &amp; Enrollment'!R417, "OK", "ERROR"))</f>
        <v>N/A</v>
      </c>
      <c r="BO417" t="str">
        <f>IF(ISBLANK('A2a.  Modified URRT Worksheet 1'!$G$81)=TRUE, "N/A", IF(R417*(1+'A2a.  Modified URRT Worksheet 1'!$G$81)='A2. Rate Change &amp; Enrollment'!S417, "OK", "ERROR"))</f>
        <v>N/A</v>
      </c>
      <c r="BP417" t="str">
        <f>IF(ISBLANK('A2a.  Modified URRT Worksheet 1'!$G$82)=TRUE, "N/A", IF(S417*(1+'A2a.  Modified URRT Worksheet 1'!$G$82)='A2. Rate Change &amp; Enrollment'!T417, "OK", "ERROR"))</f>
        <v>N/A</v>
      </c>
      <c r="BQ417" t="str">
        <f>IF(ISBLANK('A2a.  Modified URRT Worksheet 1'!$G$83)=TRUE, "N/A", IF(T417*(1+'A2a.  Modified URRT Worksheet 1'!$G$83)='A2. Rate Change &amp; Enrollment'!U417, "OK", "ERROR"))</f>
        <v>N/A</v>
      </c>
      <c r="BR417" t="str">
        <f>IF(ISBLANK('A2a.  Modified URRT Worksheet 1'!$G$84)=TRUE, "N/A", IF(U417*(1+'A2a.  Modified URRT Worksheet 1'!$G$84)='A2. Rate Change &amp; Enrollment'!V417, "OK", "ERROR"))</f>
        <v>N/A</v>
      </c>
      <c r="BS417" t="str">
        <f>IF(ISBLANK('A2a.  Modified URRT Worksheet 1'!$G$85)=TRUE, "N/A", IF(V417*(1+'A2a.  Modified URRT Worksheet 1'!$G$85)='A2. Rate Change &amp; Enrollment'!W417, "OK", "ERROR"))</f>
        <v>N/A</v>
      </c>
      <c r="BT417" t="str">
        <f>IF(ISBLANK('A2a.  Modified URRT Worksheet 1'!$G$86)=TRUE, "N/A", IF(W417*(1+'A2a.  Modified URRT Worksheet 1'!$G$86)='A2. Rate Change &amp; Enrollment'!X417, "OK", "ERROR"))</f>
        <v>N/A</v>
      </c>
      <c r="BU417" t="str">
        <f>IF(ISBLANK('A2a.  Modified URRT Worksheet 1'!$G$87)=TRUE, "N/A", IF(X417*(1+'A2a.  Modified URRT Worksheet 1'!$G$87)='A2. Rate Change &amp; Enrollment'!Y417, "OK", "ERROR"))</f>
        <v>N/A</v>
      </c>
      <c r="BV417" t="str">
        <f>IF(ISBLANK('A2a.  Modified URRT Worksheet 1'!$G$88)=TRUE, "N/A", IF(Y417*(1+'A2a.  Modified URRT Worksheet 1'!$G$88)='A2. Rate Change &amp; Enrollment'!Z417, "OK", "ERROR"))</f>
        <v>N/A</v>
      </c>
      <c r="BW417" t="str">
        <f t="shared" si="99"/>
        <v>OK</v>
      </c>
      <c r="BY417" s="412">
        <f t="shared" si="100"/>
        <v>0</v>
      </c>
    </row>
    <row r="418" spans="1:77" x14ac:dyDescent="0.35">
      <c r="A418" t="s">
        <v>717</v>
      </c>
      <c r="B418" s="98"/>
      <c r="C418" s="98"/>
      <c r="D418" s="98"/>
      <c r="E418" s="135"/>
      <c r="F418" s="135"/>
      <c r="G418" s="135"/>
      <c r="I418" s="135"/>
      <c r="J418" s="135"/>
      <c r="K418" s="135"/>
      <c r="M418" s="131"/>
      <c r="N418" s="131"/>
      <c r="O418" s="131"/>
      <c r="P418" s="131"/>
      <c r="Q418" s="131"/>
      <c r="R418" s="131"/>
      <c r="S418" s="131"/>
      <c r="T418" s="131"/>
      <c r="U418" s="131"/>
      <c r="V418" s="131"/>
      <c r="W418" s="131"/>
      <c r="X418" s="131"/>
      <c r="Y418" s="131"/>
      <c r="Z418" s="131"/>
      <c r="AB418" s="142" t="e">
        <f t="shared" si="90"/>
        <v>#DIV/0!</v>
      </c>
      <c r="AC418" s="142" t="e">
        <f t="shared" si="91"/>
        <v>#DIV/0!</v>
      </c>
      <c r="AD418" s="6"/>
      <c r="AE418" s="88" t="e">
        <f t="shared" si="92"/>
        <v>#DIV/0!</v>
      </c>
      <c r="AF418" s="142" t="e">
        <f t="shared" si="93"/>
        <v>#DIV/0!</v>
      </c>
      <c r="AH418" s="12" t="e">
        <f t="shared" si="101"/>
        <v>#DIV/0!</v>
      </c>
      <c r="AI418" s="12" t="e">
        <f t="shared" si="102"/>
        <v>#DIV/0!</v>
      </c>
      <c r="AK418" s="409"/>
      <c r="AL418" s="409"/>
      <c r="AM418" s="409"/>
      <c r="AO418" s="177"/>
      <c r="AP418" s="177"/>
      <c r="AQ418" s="177"/>
      <c r="AR418" s="139"/>
      <c r="AS418" s="139"/>
      <c r="AT418" s="139"/>
      <c r="AU418" s="177"/>
      <c r="AV418" s="177"/>
      <c r="AX418" s="411">
        <f t="shared" si="94"/>
        <v>0</v>
      </c>
      <c r="AY418" s="80" t="str">
        <f t="shared" si="95"/>
        <v>OK</v>
      </c>
      <c r="BA418" s="94"/>
      <c r="BB418" s="291"/>
      <c r="BC418" s="94"/>
      <c r="BD418" s="229"/>
      <c r="BE418" s="356"/>
      <c r="BG418" s="6">
        <f t="shared" si="96"/>
        <v>0</v>
      </c>
      <c r="BH418" s="186" t="str">
        <f t="shared" si="97"/>
        <v>N/A</v>
      </c>
      <c r="BI418" s="6" t="str">
        <f t="shared" si="103"/>
        <v>N/A</v>
      </c>
      <c r="BJ418" t="e">
        <f t="shared" si="98"/>
        <v>#DIV/0!</v>
      </c>
      <c r="BL418" t="str">
        <f>IF(ISBLANK('A2a.  Modified URRT Worksheet 1'!$G$78)=TRUE, "N/A", IF(O418*(1+'A2a.  Modified URRT Worksheet 1'!$G$78)='A2. Rate Change &amp; Enrollment'!P418, "OK", "ERROR"))</f>
        <v>N/A</v>
      </c>
      <c r="BM418" t="str">
        <f>IF(ISBLANK('A2a.  Modified URRT Worksheet 1'!$G$79)=TRUE, "N/A", IF(P418*(1+'A2a.  Modified URRT Worksheet 1'!$G$79)='A2. Rate Change &amp; Enrollment'!Q418, "OK", "ERROR"))</f>
        <v>N/A</v>
      </c>
      <c r="BN418" t="str">
        <f>IF(ISBLANK('A2a.  Modified URRT Worksheet 1'!$G$80)=TRUE, "N/A", IF(Q418*(1+'A2a.  Modified URRT Worksheet 1'!$G$80)='A2. Rate Change &amp; Enrollment'!R418, "OK", "ERROR"))</f>
        <v>N/A</v>
      </c>
      <c r="BO418" t="str">
        <f>IF(ISBLANK('A2a.  Modified URRT Worksheet 1'!$G$81)=TRUE, "N/A", IF(R418*(1+'A2a.  Modified URRT Worksheet 1'!$G$81)='A2. Rate Change &amp; Enrollment'!S418, "OK", "ERROR"))</f>
        <v>N/A</v>
      </c>
      <c r="BP418" t="str">
        <f>IF(ISBLANK('A2a.  Modified URRT Worksheet 1'!$G$82)=TRUE, "N/A", IF(S418*(1+'A2a.  Modified URRT Worksheet 1'!$G$82)='A2. Rate Change &amp; Enrollment'!T418, "OK", "ERROR"))</f>
        <v>N/A</v>
      </c>
      <c r="BQ418" t="str">
        <f>IF(ISBLANK('A2a.  Modified URRT Worksheet 1'!$G$83)=TRUE, "N/A", IF(T418*(1+'A2a.  Modified URRT Worksheet 1'!$G$83)='A2. Rate Change &amp; Enrollment'!U418, "OK", "ERROR"))</f>
        <v>N/A</v>
      </c>
      <c r="BR418" t="str">
        <f>IF(ISBLANK('A2a.  Modified URRT Worksheet 1'!$G$84)=TRUE, "N/A", IF(U418*(1+'A2a.  Modified URRT Worksheet 1'!$G$84)='A2. Rate Change &amp; Enrollment'!V418, "OK", "ERROR"))</f>
        <v>N/A</v>
      </c>
      <c r="BS418" t="str">
        <f>IF(ISBLANK('A2a.  Modified URRT Worksheet 1'!$G$85)=TRUE, "N/A", IF(V418*(1+'A2a.  Modified URRT Worksheet 1'!$G$85)='A2. Rate Change &amp; Enrollment'!W418, "OK", "ERROR"))</f>
        <v>N/A</v>
      </c>
      <c r="BT418" t="str">
        <f>IF(ISBLANK('A2a.  Modified URRT Worksheet 1'!$G$86)=TRUE, "N/A", IF(W418*(1+'A2a.  Modified URRT Worksheet 1'!$G$86)='A2. Rate Change &amp; Enrollment'!X418, "OK", "ERROR"))</f>
        <v>N/A</v>
      </c>
      <c r="BU418" t="str">
        <f>IF(ISBLANK('A2a.  Modified URRT Worksheet 1'!$G$87)=TRUE, "N/A", IF(X418*(1+'A2a.  Modified URRT Worksheet 1'!$G$87)='A2. Rate Change &amp; Enrollment'!Y418, "OK", "ERROR"))</f>
        <v>N/A</v>
      </c>
      <c r="BV418" t="str">
        <f>IF(ISBLANK('A2a.  Modified URRT Worksheet 1'!$G$88)=TRUE, "N/A", IF(Y418*(1+'A2a.  Modified URRT Worksheet 1'!$G$88)='A2. Rate Change &amp; Enrollment'!Z418, "OK", "ERROR"))</f>
        <v>N/A</v>
      </c>
      <c r="BW418" t="str">
        <f t="shared" si="99"/>
        <v>OK</v>
      </c>
      <c r="BY418" s="412">
        <f t="shared" si="100"/>
        <v>0</v>
      </c>
    </row>
    <row r="419" spans="1:77" x14ac:dyDescent="0.35">
      <c r="A419" t="s">
        <v>718</v>
      </c>
      <c r="B419" s="98"/>
      <c r="C419" s="98"/>
      <c r="D419" s="98"/>
      <c r="E419" s="135"/>
      <c r="F419" s="135"/>
      <c r="G419" s="135"/>
      <c r="I419" s="135"/>
      <c r="J419" s="135"/>
      <c r="K419" s="135"/>
      <c r="M419" s="131"/>
      <c r="N419" s="131"/>
      <c r="O419" s="131"/>
      <c r="P419" s="131"/>
      <c r="Q419" s="131"/>
      <c r="R419" s="131"/>
      <c r="S419" s="131"/>
      <c r="T419" s="131"/>
      <c r="U419" s="131"/>
      <c r="V419" s="131"/>
      <c r="W419" s="131"/>
      <c r="X419" s="131"/>
      <c r="Y419" s="131"/>
      <c r="Z419" s="131"/>
      <c r="AB419" s="142" t="e">
        <f t="shared" si="90"/>
        <v>#DIV/0!</v>
      </c>
      <c r="AC419" s="142" t="e">
        <f t="shared" si="91"/>
        <v>#DIV/0!</v>
      </c>
      <c r="AD419" s="6"/>
      <c r="AE419" s="88" t="e">
        <f t="shared" si="92"/>
        <v>#DIV/0!</v>
      </c>
      <c r="AF419" s="142" t="e">
        <f t="shared" si="93"/>
        <v>#DIV/0!</v>
      </c>
      <c r="AH419" s="12" t="e">
        <f t="shared" si="101"/>
        <v>#DIV/0!</v>
      </c>
      <c r="AI419" s="12" t="e">
        <f t="shared" si="102"/>
        <v>#DIV/0!</v>
      </c>
      <c r="AK419" s="409"/>
      <c r="AL419" s="409"/>
      <c r="AM419" s="409"/>
      <c r="AO419" s="177"/>
      <c r="AP419" s="177"/>
      <c r="AQ419" s="177"/>
      <c r="AR419" s="139"/>
      <c r="AS419" s="139"/>
      <c r="AT419" s="139"/>
      <c r="AU419" s="177"/>
      <c r="AV419" s="177"/>
      <c r="AX419" s="411">
        <f t="shared" si="94"/>
        <v>0</v>
      </c>
      <c r="AY419" s="80" t="str">
        <f t="shared" si="95"/>
        <v>OK</v>
      </c>
      <c r="BA419" s="94"/>
      <c r="BB419" s="291"/>
      <c r="BC419" s="94"/>
      <c r="BD419" s="229"/>
      <c r="BE419" s="356"/>
      <c r="BG419" s="6">
        <f t="shared" si="96"/>
        <v>0</v>
      </c>
      <c r="BH419" s="186" t="str">
        <f t="shared" si="97"/>
        <v>N/A</v>
      </c>
      <c r="BI419" s="6" t="str">
        <f t="shared" si="103"/>
        <v>N/A</v>
      </c>
      <c r="BJ419" t="e">
        <f t="shared" si="98"/>
        <v>#DIV/0!</v>
      </c>
      <c r="BL419" t="str">
        <f>IF(ISBLANK('A2a.  Modified URRT Worksheet 1'!$G$78)=TRUE, "N/A", IF(O419*(1+'A2a.  Modified URRT Worksheet 1'!$G$78)='A2. Rate Change &amp; Enrollment'!P419, "OK", "ERROR"))</f>
        <v>N/A</v>
      </c>
      <c r="BM419" t="str">
        <f>IF(ISBLANK('A2a.  Modified URRT Worksheet 1'!$G$79)=TRUE, "N/A", IF(P419*(1+'A2a.  Modified URRT Worksheet 1'!$G$79)='A2. Rate Change &amp; Enrollment'!Q419, "OK", "ERROR"))</f>
        <v>N/A</v>
      </c>
      <c r="BN419" t="str">
        <f>IF(ISBLANK('A2a.  Modified URRT Worksheet 1'!$G$80)=TRUE, "N/A", IF(Q419*(1+'A2a.  Modified URRT Worksheet 1'!$G$80)='A2. Rate Change &amp; Enrollment'!R419, "OK", "ERROR"))</f>
        <v>N/A</v>
      </c>
      <c r="BO419" t="str">
        <f>IF(ISBLANK('A2a.  Modified URRT Worksheet 1'!$G$81)=TRUE, "N/A", IF(R419*(1+'A2a.  Modified URRT Worksheet 1'!$G$81)='A2. Rate Change &amp; Enrollment'!S419, "OK", "ERROR"))</f>
        <v>N/A</v>
      </c>
      <c r="BP419" t="str">
        <f>IF(ISBLANK('A2a.  Modified URRT Worksheet 1'!$G$82)=TRUE, "N/A", IF(S419*(1+'A2a.  Modified URRT Worksheet 1'!$G$82)='A2. Rate Change &amp; Enrollment'!T419, "OK", "ERROR"))</f>
        <v>N/A</v>
      </c>
      <c r="BQ419" t="str">
        <f>IF(ISBLANK('A2a.  Modified URRT Worksheet 1'!$G$83)=TRUE, "N/A", IF(T419*(1+'A2a.  Modified URRT Worksheet 1'!$G$83)='A2. Rate Change &amp; Enrollment'!U419, "OK", "ERROR"))</f>
        <v>N/A</v>
      </c>
      <c r="BR419" t="str">
        <f>IF(ISBLANK('A2a.  Modified URRT Worksheet 1'!$G$84)=TRUE, "N/A", IF(U419*(1+'A2a.  Modified URRT Worksheet 1'!$G$84)='A2. Rate Change &amp; Enrollment'!V419, "OK", "ERROR"))</f>
        <v>N/A</v>
      </c>
      <c r="BS419" t="str">
        <f>IF(ISBLANK('A2a.  Modified URRT Worksheet 1'!$G$85)=TRUE, "N/A", IF(V419*(1+'A2a.  Modified URRT Worksheet 1'!$G$85)='A2. Rate Change &amp; Enrollment'!W419, "OK", "ERROR"))</f>
        <v>N/A</v>
      </c>
      <c r="BT419" t="str">
        <f>IF(ISBLANK('A2a.  Modified URRT Worksheet 1'!$G$86)=TRUE, "N/A", IF(W419*(1+'A2a.  Modified URRT Worksheet 1'!$G$86)='A2. Rate Change &amp; Enrollment'!X419, "OK", "ERROR"))</f>
        <v>N/A</v>
      </c>
      <c r="BU419" t="str">
        <f>IF(ISBLANK('A2a.  Modified URRT Worksheet 1'!$G$87)=TRUE, "N/A", IF(X419*(1+'A2a.  Modified URRT Worksheet 1'!$G$87)='A2. Rate Change &amp; Enrollment'!Y419, "OK", "ERROR"))</f>
        <v>N/A</v>
      </c>
      <c r="BV419" t="str">
        <f>IF(ISBLANK('A2a.  Modified URRT Worksheet 1'!$G$88)=TRUE, "N/A", IF(Y419*(1+'A2a.  Modified URRT Worksheet 1'!$G$88)='A2. Rate Change &amp; Enrollment'!Z419, "OK", "ERROR"))</f>
        <v>N/A</v>
      </c>
      <c r="BW419" t="str">
        <f t="shared" si="99"/>
        <v>OK</v>
      </c>
      <c r="BY419" s="412">
        <f t="shared" si="100"/>
        <v>0</v>
      </c>
    </row>
    <row r="420" spans="1:77" x14ac:dyDescent="0.35">
      <c r="A420" t="s">
        <v>719</v>
      </c>
      <c r="B420" s="98"/>
      <c r="C420" s="98"/>
      <c r="D420" s="98"/>
      <c r="E420" s="135"/>
      <c r="F420" s="135"/>
      <c r="G420" s="135"/>
      <c r="I420" s="135"/>
      <c r="J420" s="135"/>
      <c r="K420" s="135"/>
      <c r="M420" s="131"/>
      <c r="N420" s="131"/>
      <c r="O420" s="131"/>
      <c r="P420" s="131"/>
      <c r="Q420" s="131"/>
      <c r="R420" s="131"/>
      <c r="S420" s="131"/>
      <c r="T420" s="131"/>
      <c r="U420" s="131"/>
      <c r="V420" s="131"/>
      <c r="W420" s="131"/>
      <c r="X420" s="131"/>
      <c r="Y420" s="131"/>
      <c r="Z420" s="131"/>
      <c r="AB420" s="142" t="e">
        <f t="shared" si="90"/>
        <v>#DIV/0!</v>
      </c>
      <c r="AC420" s="142" t="e">
        <f t="shared" si="91"/>
        <v>#DIV/0!</v>
      </c>
      <c r="AD420" s="6"/>
      <c r="AE420" s="88" t="e">
        <f t="shared" si="92"/>
        <v>#DIV/0!</v>
      </c>
      <c r="AF420" s="142" t="e">
        <f t="shared" si="93"/>
        <v>#DIV/0!</v>
      </c>
      <c r="AH420" s="12" t="e">
        <f t="shared" si="101"/>
        <v>#DIV/0!</v>
      </c>
      <c r="AI420" s="12" t="e">
        <f t="shared" si="102"/>
        <v>#DIV/0!</v>
      </c>
      <c r="AK420" s="409"/>
      <c r="AL420" s="409"/>
      <c r="AM420" s="409"/>
      <c r="AO420" s="177"/>
      <c r="AP420" s="177"/>
      <c r="AQ420" s="177"/>
      <c r="AR420" s="139"/>
      <c r="AS420" s="139"/>
      <c r="AT420" s="139"/>
      <c r="AU420" s="177"/>
      <c r="AV420" s="177"/>
      <c r="AX420" s="411">
        <f t="shared" si="94"/>
        <v>0</v>
      </c>
      <c r="AY420" s="80" t="str">
        <f t="shared" si="95"/>
        <v>OK</v>
      </c>
      <c r="BA420" s="94"/>
      <c r="BB420" s="291"/>
      <c r="BC420" s="94"/>
      <c r="BD420" s="229"/>
      <c r="BE420" s="356"/>
      <c r="BG420" s="6">
        <f t="shared" si="96"/>
        <v>0</v>
      </c>
      <c r="BH420" s="186" t="str">
        <f t="shared" si="97"/>
        <v>N/A</v>
      </c>
      <c r="BI420" s="6" t="str">
        <f t="shared" si="103"/>
        <v>N/A</v>
      </c>
      <c r="BJ420" t="e">
        <f t="shared" si="98"/>
        <v>#DIV/0!</v>
      </c>
      <c r="BL420" t="str">
        <f>IF(ISBLANK('A2a.  Modified URRT Worksheet 1'!$G$78)=TRUE, "N/A", IF(O420*(1+'A2a.  Modified URRT Worksheet 1'!$G$78)='A2. Rate Change &amp; Enrollment'!P420, "OK", "ERROR"))</f>
        <v>N/A</v>
      </c>
      <c r="BM420" t="str">
        <f>IF(ISBLANK('A2a.  Modified URRT Worksheet 1'!$G$79)=TRUE, "N/A", IF(P420*(1+'A2a.  Modified URRT Worksheet 1'!$G$79)='A2. Rate Change &amp; Enrollment'!Q420, "OK", "ERROR"))</f>
        <v>N/A</v>
      </c>
      <c r="BN420" t="str">
        <f>IF(ISBLANK('A2a.  Modified URRT Worksheet 1'!$G$80)=TRUE, "N/A", IF(Q420*(1+'A2a.  Modified URRT Worksheet 1'!$G$80)='A2. Rate Change &amp; Enrollment'!R420, "OK", "ERROR"))</f>
        <v>N/A</v>
      </c>
      <c r="BO420" t="str">
        <f>IF(ISBLANK('A2a.  Modified URRT Worksheet 1'!$G$81)=TRUE, "N/A", IF(R420*(1+'A2a.  Modified URRT Worksheet 1'!$G$81)='A2. Rate Change &amp; Enrollment'!S420, "OK", "ERROR"))</f>
        <v>N/A</v>
      </c>
      <c r="BP420" t="str">
        <f>IF(ISBLANK('A2a.  Modified URRT Worksheet 1'!$G$82)=TRUE, "N/A", IF(S420*(1+'A2a.  Modified URRT Worksheet 1'!$G$82)='A2. Rate Change &amp; Enrollment'!T420, "OK", "ERROR"))</f>
        <v>N/A</v>
      </c>
      <c r="BQ420" t="str">
        <f>IF(ISBLANK('A2a.  Modified URRT Worksheet 1'!$G$83)=TRUE, "N/A", IF(T420*(1+'A2a.  Modified URRT Worksheet 1'!$G$83)='A2. Rate Change &amp; Enrollment'!U420, "OK", "ERROR"))</f>
        <v>N/A</v>
      </c>
      <c r="BR420" t="str">
        <f>IF(ISBLANK('A2a.  Modified URRT Worksheet 1'!$G$84)=TRUE, "N/A", IF(U420*(1+'A2a.  Modified URRT Worksheet 1'!$G$84)='A2. Rate Change &amp; Enrollment'!V420, "OK", "ERROR"))</f>
        <v>N/A</v>
      </c>
      <c r="BS420" t="str">
        <f>IF(ISBLANK('A2a.  Modified URRT Worksheet 1'!$G$85)=TRUE, "N/A", IF(V420*(1+'A2a.  Modified URRT Worksheet 1'!$G$85)='A2. Rate Change &amp; Enrollment'!W420, "OK", "ERROR"))</f>
        <v>N/A</v>
      </c>
      <c r="BT420" t="str">
        <f>IF(ISBLANK('A2a.  Modified URRT Worksheet 1'!$G$86)=TRUE, "N/A", IF(W420*(1+'A2a.  Modified URRT Worksheet 1'!$G$86)='A2. Rate Change &amp; Enrollment'!X420, "OK", "ERROR"))</f>
        <v>N/A</v>
      </c>
      <c r="BU420" t="str">
        <f>IF(ISBLANK('A2a.  Modified URRT Worksheet 1'!$G$87)=TRUE, "N/A", IF(X420*(1+'A2a.  Modified URRT Worksheet 1'!$G$87)='A2. Rate Change &amp; Enrollment'!Y420, "OK", "ERROR"))</f>
        <v>N/A</v>
      </c>
      <c r="BV420" t="str">
        <f>IF(ISBLANK('A2a.  Modified URRT Worksheet 1'!$G$88)=TRUE, "N/A", IF(Y420*(1+'A2a.  Modified URRT Worksheet 1'!$G$88)='A2. Rate Change &amp; Enrollment'!Z420, "OK", "ERROR"))</f>
        <v>N/A</v>
      </c>
      <c r="BW420" t="str">
        <f t="shared" si="99"/>
        <v>OK</v>
      </c>
      <c r="BY420" s="412">
        <f t="shared" si="100"/>
        <v>0</v>
      </c>
    </row>
    <row r="421" spans="1:77" x14ac:dyDescent="0.35">
      <c r="A421" t="s">
        <v>720</v>
      </c>
      <c r="B421" s="98"/>
      <c r="C421" s="98"/>
      <c r="D421" s="98"/>
      <c r="E421" s="135"/>
      <c r="F421" s="135"/>
      <c r="G421" s="135"/>
      <c r="I421" s="135"/>
      <c r="J421" s="135"/>
      <c r="K421" s="135"/>
      <c r="M421" s="131"/>
      <c r="N421" s="131"/>
      <c r="O421" s="131"/>
      <c r="P421" s="131"/>
      <c r="Q421" s="131"/>
      <c r="R421" s="131"/>
      <c r="S421" s="131"/>
      <c r="T421" s="131"/>
      <c r="U421" s="131"/>
      <c r="V421" s="131"/>
      <c r="W421" s="131"/>
      <c r="X421" s="131"/>
      <c r="Y421" s="131"/>
      <c r="Z421" s="131"/>
      <c r="AB421" s="142" t="e">
        <f t="shared" si="90"/>
        <v>#DIV/0!</v>
      </c>
      <c r="AC421" s="142" t="e">
        <f t="shared" si="91"/>
        <v>#DIV/0!</v>
      </c>
      <c r="AD421" s="6"/>
      <c r="AE421" s="88" t="e">
        <f t="shared" si="92"/>
        <v>#DIV/0!</v>
      </c>
      <c r="AF421" s="142" t="e">
        <f t="shared" si="93"/>
        <v>#DIV/0!</v>
      </c>
      <c r="AH421" s="12" t="e">
        <f t="shared" si="101"/>
        <v>#DIV/0!</v>
      </c>
      <c r="AI421" s="12" t="e">
        <f t="shared" si="102"/>
        <v>#DIV/0!</v>
      </c>
      <c r="AK421" s="409"/>
      <c r="AL421" s="409"/>
      <c r="AM421" s="409"/>
      <c r="AO421" s="177"/>
      <c r="AP421" s="177"/>
      <c r="AQ421" s="177"/>
      <c r="AR421" s="139"/>
      <c r="AS421" s="139"/>
      <c r="AT421" s="139"/>
      <c r="AU421" s="177"/>
      <c r="AV421" s="177"/>
      <c r="AX421" s="411">
        <f t="shared" si="94"/>
        <v>0</v>
      </c>
      <c r="AY421" s="80" t="str">
        <f t="shared" si="95"/>
        <v>OK</v>
      </c>
      <c r="BA421" s="94"/>
      <c r="BB421" s="291"/>
      <c r="BC421" s="94"/>
      <c r="BD421" s="229"/>
      <c r="BE421" s="356"/>
      <c r="BG421" s="6">
        <f t="shared" si="96"/>
        <v>0</v>
      </c>
      <c r="BH421" s="186" t="str">
        <f t="shared" si="97"/>
        <v>N/A</v>
      </c>
      <c r="BI421" s="6" t="str">
        <f t="shared" si="103"/>
        <v>N/A</v>
      </c>
      <c r="BJ421" t="e">
        <f t="shared" si="98"/>
        <v>#DIV/0!</v>
      </c>
      <c r="BL421" t="str">
        <f>IF(ISBLANK('A2a.  Modified URRT Worksheet 1'!$G$78)=TRUE, "N/A", IF(O421*(1+'A2a.  Modified URRT Worksheet 1'!$G$78)='A2. Rate Change &amp; Enrollment'!P421, "OK", "ERROR"))</f>
        <v>N/A</v>
      </c>
      <c r="BM421" t="str">
        <f>IF(ISBLANK('A2a.  Modified URRT Worksheet 1'!$G$79)=TRUE, "N/A", IF(P421*(1+'A2a.  Modified URRT Worksheet 1'!$G$79)='A2. Rate Change &amp; Enrollment'!Q421, "OK", "ERROR"))</f>
        <v>N/A</v>
      </c>
      <c r="BN421" t="str">
        <f>IF(ISBLANK('A2a.  Modified URRT Worksheet 1'!$G$80)=TRUE, "N/A", IF(Q421*(1+'A2a.  Modified URRT Worksheet 1'!$G$80)='A2. Rate Change &amp; Enrollment'!R421, "OK", "ERROR"))</f>
        <v>N/A</v>
      </c>
      <c r="BO421" t="str">
        <f>IF(ISBLANK('A2a.  Modified URRT Worksheet 1'!$G$81)=TRUE, "N/A", IF(R421*(1+'A2a.  Modified URRT Worksheet 1'!$G$81)='A2. Rate Change &amp; Enrollment'!S421, "OK", "ERROR"))</f>
        <v>N/A</v>
      </c>
      <c r="BP421" t="str">
        <f>IF(ISBLANK('A2a.  Modified URRT Worksheet 1'!$G$82)=TRUE, "N/A", IF(S421*(1+'A2a.  Modified URRT Worksheet 1'!$G$82)='A2. Rate Change &amp; Enrollment'!T421, "OK", "ERROR"))</f>
        <v>N/A</v>
      </c>
      <c r="BQ421" t="str">
        <f>IF(ISBLANK('A2a.  Modified URRT Worksheet 1'!$G$83)=TRUE, "N/A", IF(T421*(1+'A2a.  Modified URRT Worksheet 1'!$G$83)='A2. Rate Change &amp; Enrollment'!U421, "OK", "ERROR"))</f>
        <v>N/A</v>
      </c>
      <c r="BR421" t="str">
        <f>IF(ISBLANK('A2a.  Modified URRT Worksheet 1'!$G$84)=TRUE, "N/A", IF(U421*(1+'A2a.  Modified URRT Worksheet 1'!$G$84)='A2. Rate Change &amp; Enrollment'!V421, "OK", "ERROR"))</f>
        <v>N/A</v>
      </c>
      <c r="BS421" t="str">
        <f>IF(ISBLANK('A2a.  Modified URRT Worksheet 1'!$G$85)=TRUE, "N/A", IF(V421*(1+'A2a.  Modified URRT Worksheet 1'!$G$85)='A2. Rate Change &amp; Enrollment'!W421, "OK", "ERROR"))</f>
        <v>N/A</v>
      </c>
      <c r="BT421" t="str">
        <f>IF(ISBLANK('A2a.  Modified URRT Worksheet 1'!$G$86)=TRUE, "N/A", IF(W421*(1+'A2a.  Modified URRT Worksheet 1'!$G$86)='A2. Rate Change &amp; Enrollment'!X421, "OK", "ERROR"))</f>
        <v>N/A</v>
      </c>
      <c r="BU421" t="str">
        <f>IF(ISBLANK('A2a.  Modified URRT Worksheet 1'!$G$87)=TRUE, "N/A", IF(X421*(1+'A2a.  Modified URRT Worksheet 1'!$G$87)='A2. Rate Change &amp; Enrollment'!Y421, "OK", "ERROR"))</f>
        <v>N/A</v>
      </c>
      <c r="BV421" t="str">
        <f>IF(ISBLANK('A2a.  Modified URRT Worksheet 1'!$G$88)=TRUE, "N/A", IF(Y421*(1+'A2a.  Modified URRT Worksheet 1'!$G$88)='A2. Rate Change &amp; Enrollment'!Z421, "OK", "ERROR"))</f>
        <v>N/A</v>
      </c>
      <c r="BW421" t="str">
        <f t="shared" si="99"/>
        <v>OK</v>
      </c>
      <c r="BY421" s="412">
        <f t="shared" si="100"/>
        <v>0</v>
      </c>
    </row>
    <row r="422" spans="1:77" x14ac:dyDescent="0.35">
      <c r="A422" t="s">
        <v>721</v>
      </c>
      <c r="B422" s="98"/>
      <c r="C422" s="98"/>
      <c r="D422" s="98"/>
      <c r="E422" s="135"/>
      <c r="F422" s="135"/>
      <c r="G422" s="135"/>
      <c r="I422" s="135"/>
      <c r="J422" s="135"/>
      <c r="K422" s="135"/>
      <c r="M422" s="131"/>
      <c r="N422" s="131"/>
      <c r="O422" s="131"/>
      <c r="P422" s="131"/>
      <c r="Q422" s="131"/>
      <c r="R422" s="131"/>
      <c r="S422" s="131"/>
      <c r="T422" s="131"/>
      <c r="U422" s="131"/>
      <c r="V422" s="131"/>
      <c r="W422" s="131"/>
      <c r="X422" s="131"/>
      <c r="Y422" s="131"/>
      <c r="Z422" s="131"/>
      <c r="AB422" s="142" t="e">
        <f t="shared" si="90"/>
        <v>#DIV/0!</v>
      </c>
      <c r="AC422" s="142" t="e">
        <f t="shared" si="91"/>
        <v>#DIV/0!</v>
      </c>
      <c r="AD422" s="6"/>
      <c r="AE422" s="88" t="e">
        <f t="shared" si="92"/>
        <v>#DIV/0!</v>
      </c>
      <c r="AF422" s="142" t="e">
        <f t="shared" si="93"/>
        <v>#DIV/0!</v>
      </c>
      <c r="AH422" s="12" t="e">
        <f t="shared" si="101"/>
        <v>#DIV/0!</v>
      </c>
      <c r="AI422" s="12" t="e">
        <f t="shared" si="102"/>
        <v>#DIV/0!</v>
      </c>
      <c r="AK422" s="409"/>
      <c r="AL422" s="409"/>
      <c r="AM422" s="409"/>
      <c r="AO422" s="177"/>
      <c r="AP422" s="177"/>
      <c r="AQ422" s="177"/>
      <c r="AR422" s="139"/>
      <c r="AS422" s="139"/>
      <c r="AT422" s="139"/>
      <c r="AU422" s="177"/>
      <c r="AV422" s="177"/>
      <c r="AX422" s="411">
        <f t="shared" si="94"/>
        <v>0</v>
      </c>
      <c r="AY422" s="80" t="str">
        <f t="shared" si="95"/>
        <v>OK</v>
      </c>
      <c r="BA422" s="94"/>
      <c r="BB422" s="291"/>
      <c r="BC422" s="94"/>
      <c r="BD422" s="229"/>
      <c r="BE422" s="356"/>
      <c r="BG422" s="6">
        <f t="shared" si="96"/>
        <v>0</v>
      </c>
      <c r="BH422" s="186" t="str">
        <f t="shared" si="97"/>
        <v>N/A</v>
      </c>
      <c r="BI422" s="6" t="str">
        <f t="shared" si="103"/>
        <v>N/A</v>
      </c>
      <c r="BJ422" t="e">
        <f t="shared" si="98"/>
        <v>#DIV/0!</v>
      </c>
      <c r="BL422" t="str">
        <f>IF(ISBLANK('A2a.  Modified URRT Worksheet 1'!$G$78)=TRUE, "N/A", IF(O422*(1+'A2a.  Modified URRT Worksheet 1'!$G$78)='A2. Rate Change &amp; Enrollment'!P422, "OK", "ERROR"))</f>
        <v>N/A</v>
      </c>
      <c r="BM422" t="str">
        <f>IF(ISBLANK('A2a.  Modified URRT Worksheet 1'!$G$79)=TRUE, "N/A", IF(P422*(1+'A2a.  Modified URRT Worksheet 1'!$G$79)='A2. Rate Change &amp; Enrollment'!Q422, "OK", "ERROR"))</f>
        <v>N/A</v>
      </c>
      <c r="BN422" t="str">
        <f>IF(ISBLANK('A2a.  Modified URRT Worksheet 1'!$G$80)=TRUE, "N/A", IF(Q422*(1+'A2a.  Modified URRT Worksheet 1'!$G$80)='A2. Rate Change &amp; Enrollment'!R422, "OK", "ERROR"))</f>
        <v>N/A</v>
      </c>
      <c r="BO422" t="str">
        <f>IF(ISBLANK('A2a.  Modified URRT Worksheet 1'!$G$81)=TRUE, "N/A", IF(R422*(1+'A2a.  Modified URRT Worksheet 1'!$G$81)='A2. Rate Change &amp; Enrollment'!S422, "OK", "ERROR"))</f>
        <v>N/A</v>
      </c>
      <c r="BP422" t="str">
        <f>IF(ISBLANK('A2a.  Modified URRT Worksheet 1'!$G$82)=TRUE, "N/A", IF(S422*(1+'A2a.  Modified URRT Worksheet 1'!$G$82)='A2. Rate Change &amp; Enrollment'!T422, "OK", "ERROR"))</f>
        <v>N/A</v>
      </c>
      <c r="BQ422" t="str">
        <f>IF(ISBLANK('A2a.  Modified URRT Worksheet 1'!$G$83)=TRUE, "N/A", IF(T422*(1+'A2a.  Modified URRT Worksheet 1'!$G$83)='A2. Rate Change &amp; Enrollment'!U422, "OK", "ERROR"))</f>
        <v>N/A</v>
      </c>
      <c r="BR422" t="str">
        <f>IF(ISBLANK('A2a.  Modified URRT Worksheet 1'!$G$84)=TRUE, "N/A", IF(U422*(1+'A2a.  Modified URRT Worksheet 1'!$G$84)='A2. Rate Change &amp; Enrollment'!V422, "OK", "ERROR"))</f>
        <v>N/A</v>
      </c>
      <c r="BS422" t="str">
        <f>IF(ISBLANK('A2a.  Modified URRT Worksheet 1'!$G$85)=TRUE, "N/A", IF(V422*(1+'A2a.  Modified URRT Worksheet 1'!$G$85)='A2. Rate Change &amp; Enrollment'!W422, "OK", "ERROR"))</f>
        <v>N/A</v>
      </c>
      <c r="BT422" t="str">
        <f>IF(ISBLANK('A2a.  Modified URRT Worksheet 1'!$G$86)=TRUE, "N/A", IF(W422*(1+'A2a.  Modified URRT Worksheet 1'!$G$86)='A2. Rate Change &amp; Enrollment'!X422, "OK", "ERROR"))</f>
        <v>N/A</v>
      </c>
      <c r="BU422" t="str">
        <f>IF(ISBLANK('A2a.  Modified URRT Worksheet 1'!$G$87)=TRUE, "N/A", IF(X422*(1+'A2a.  Modified URRT Worksheet 1'!$G$87)='A2. Rate Change &amp; Enrollment'!Y422, "OK", "ERROR"))</f>
        <v>N/A</v>
      </c>
      <c r="BV422" t="str">
        <f>IF(ISBLANK('A2a.  Modified URRT Worksheet 1'!$G$88)=TRUE, "N/A", IF(Y422*(1+'A2a.  Modified URRT Worksheet 1'!$G$88)='A2. Rate Change &amp; Enrollment'!Z422, "OK", "ERROR"))</f>
        <v>N/A</v>
      </c>
      <c r="BW422" t="str">
        <f t="shared" si="99"/>
        <v>OK</v>
      </c>
      <c r="BY422" s="412">
        <f t="shared" si="100"/>
        <v>0</v>
      </c>
    </row>
    <row r="423" spans="1:77" x14ac:dyDescent="0.35">
      <c r="A423" t="s">
        <v>722</v>
      </c>
      <c r="B423" s="98"/>
      <c r="C423" s="98"/>
      <c r="D423" s="98"/>
      <c r="E423" s="135"/>
      <c r="F423" s="135"/>
      <c r="G423" s="135"/>
      <c r="I423" s="135"/>
      <c r="J423" s="135"/>
      <c r="K423" s="135"/>
      <c r="M423" s="131"/>
      <c r="N423" s="131"/>
      <c r="O423" s="131"/>
      <c r="P423" s="131"/>
      <c r="Q423" s="131"/>
      <c r="R423" s="131"/>
      <c r="S423" s="131"/>
      <c r="T423" s="131"/>
      <c r="U423" s="131"/>
      <c r="V423" s="131"/>
      <c r="W423" s="131"/>
      <c r="X423" s="131"/>
      <c r="Y423" s="131"/>
      <c r="Z423" s="131"/>
      <c r="AB423" s="142" t="e">
        <f t="shared" si="90"/>
        <v>#DIV/0!</v>
      </c>
      <c r="AC423" s="142" t="e">
        <f t="shared" si="91"/>
        <v>#DIV/0!</v>
      </c>
      <c r="AD423" s="6"/>
      <c r="AE423" s="88" t="e">
        <f t="shared" si="92"/>
        <v>#DIV/0!</v>
      </c>
      <c r="AF423" s="142" t="e">
        <f t="shared" si="93"/>
        <v>#DIV/0!</v>
      </c>
      <c r="AH423" s="12" t="e">
        <f t="shared" si="101"/>
        <v>#DIV/0!</v>
      </c>
      <c r="AI423" s="12" t="e">
        <f t="shared" si="102"/>
        <v>#DIV/0!</v>
      </c>
      <c r="AK423" s="409"/>
      <c r="AL423" s="409"/>
      <c r="AM423" s="409"/>
      <c r="AO423" s="177"/>
      <c r="AP423" s="177"/>
      <c r="AQ423" s="177"/>
      <c r="AR423" s="139"/>
      <c r="AS423" s="139"/>
      <c r="AT423" s="139"/>
      <c r="AU423" s="177"/>
      <c r="AV423" s="177"/>
      <c r="AX423" s="411">
        <f t="shared" si="94"/>
        <v>0</v>
      </c>
      <c r="AY423" s="80" t="str">
        <f t="shared" si="95"/>
        <v>OK</v>
      </c>
      <c r="BA423" s="94"/>
      <c r="BB423" s="291"/>
      <c r="BC423" s="94"/>
      <c r="BD423" s="229"/>
      <c r="BE423" s="356"/>
      <c r="BG423" s="6">
        <f t="shared" si="96"/>
        <v>0</v>
      </c>
      <c r="BH423" s="186" t="str">
        <f t="shared" si="97"/>
        <v>N/A</v>
      </c>
      <c r="BI423" s="6" t="str">
        <f t="shared" si="103"/>
        <v>N/A</v>
      </c>
      <c r="BJ423" t="e">
        <f t="shared" si="98"/>
        <v>#DIV/0!</v>
      </c>
      <c r="BL423" t="str">
        <f>IF(ISBLANK('A2a.  Modified URRT Worksheet 1'!$G$78)=TRUE, "N/A", IF(O423*(1+'A2a.  Modified URRT Worksheet 1'!$G$78)='A2. Rate Change &amp; Enrollment'!P423, "OK", "ERROR"))</f>
        <v>N/A</v>
      </c>
      <c r="BM423" t="str">
        <f>IF(ISBLANK('A2a.  Modified URRT Worksheet 1'!$G$79)=TRUE, "N/A", IF(P423*(1+'A2a.  Modified URRT Worksheet 1'!$G$79)='A2. Rate Change &amp; Enrollment'!Q423, "OK", "ERROR"))</f>
        <v>N/A</v>
      </c>
      <c r="BN423" t="str">
        <f>IF(ISBLANK('A2a.  Modified URRT Worksheet 1'!$G$80)=TRUE, "N/A", IF(Q423*(1+'A2a.  Modified URRT Worksheet 1'!$G$80)='A2. Rate Change &amp; Enrollment'!R423, "OK", "ERROR"))</f>
        <v>N/A</v>
      </c>
      <c r="BO423" t="str">
        <f>IF(ISBLANK('A2a.  Modified URRT Worksheet 1'!$G$81)=TRUE, "N/A", IF(R423*(1+'A2a.  Modified URRT Worksheet 1'!$G$81)='A2. Rate Change &amp; Enrollment'!S423, "OK", "ERROR"))</f>
        <v>N/A</v>
      </c>
      <c r="BP423" t="str">
        <f>IF(ISBLANK('A2a.  Modified URRT Worksheet 1'!$G$82)=TRUE, "N/A", IF(S423*(1+'A2a.  Modified URRT Worksheet 1'!$G$82)='A2. Rate Change &amp; Enrollment'!T423, "OK", "ERROR"))</f>
        <v>N/A</v>
      </c>
      <c r="BQ423" t="str">
        <f>IF(ISBLANK('A2a.  Modified URRT Worksheet 1'!$G$83)=TRUE, "N/A", IF(T423*(1+'A2a.  Modified URRT Worksheet 1'!$G$83)='A2. Rate Change &amp; Enrollment'!U423, "OK", "ERROR"))</f>
        <v>N/A</v>
      </c>
      <c r="BR423" t="str">
        <f>IF(ISBLANK('A2a.  Modified URRT Worksheet 1'!$G$84)=TRUE, "N/A", IF(U423*(1+'A2a.  Modified URRT Worksheet 1'!$G$84)='A2. Rate Change &amp; Enrollment'!V423, "OK", "ERROR"))</f>
        <v>N/A</v>
      </c>
      <c r="BS423" t="str">
        <f>IF(ISBLANK('A2a.  Modified URRT Worksheet 1'!$G$85)=TRUE, "N/A", IF(V423*(1+'A2a.  Modified URRT Worksheet 1'!$G$85)='A2. Rate Change &amp; Enrollment'!W423, "OK", "ERROR"))</f>
        <v>N/A</v>
      </c>
      <c r="BT423" t="str">
        <f>IF(ISBLANK('A2a.  Modified URRT Worksheet 1'!$G$86)=TRUE, "N/A", IF(W423*(1+'A2a.  Modified URRT Worksheet 1'!$G$86)='A2. Rate Change &amp; Enrollment'!X423, "OK", "ERROR"))</f>
        <v>N/A</v>
      </c>
      <c r="BU423" t="str">
        <f>IF(ISBLANK('A2a.  Modified URRT Worksheet 1'!$G$87)=TRUE, "N/A", IF(X423*(1+'A2a.  Modified URRT Worksheet 1'!$G$87)='A2. Rate Change &amp; Enrollment'!Y423, "OK", "ERROR"))</f>
        <v>N/A</v>
      </c>
      <c r="BV423" t="str">
        <f>IF(ISBLANK('A2a.  Modified URRT Worksheet 1'!$G$88)=TRUE, "N/A", IF(Y423*(1+'A2a.  Modified URRT Worksheet 1'!$G$88)='A2. Rate Change &amp; Enrollment'!Z423, "OK", "ERROR"))</f>
        <v>N/A</v>
      </c>
      <c r="BW423" t="str">
        <f t="shared" si="99"/>
        <v>OK</v>
      </c>
      <c r="BY423" s="412">
        <f t="shared" si="100"/>
        <v>0</v>
      </c>
    </row>
    <row r="424" spans="1:77" x14ac:dyDescent="0.35">
      <c r="A424" t="s">
        <v>723</v>
      </c>
      <c r="B424" s="98"/>
      <c r="C424" s="98"/>
      <c r="D424" s="98"/>
      <c r="E424" s="135"/>
      <c r="F424" s="135"/>
      <c r="G424" s="135"/>
      <c r="I424" s="135"/>
      <c r="J424" s="135"/>
      <c r="K424" s="135"/>
      <c r="M424" s="131"/>
      <c r="N424" s="131"/>
      <c r="O424" s="131"/>
      <c r="P424" s="131"/>
      <c r="Q424" s="131"/>
      <c r="R424" s="131"/>
      <c r="S424" s="131"/>
      <c r="T424" s="131"/>
      <c r="U424" s="131"/>
      <c r="V424" s="131"/>
      <c r="W424" s="131"/>
      <c r="X424" s="131"/>
      <c r="Y424" s="131"/>
      <c r="Z424" s="131"/>
      <c r="AB424" s="142" t="e">
        <f t="shared" si="90"/>
        <v>#DIV/0!</v>
      </c>
      <c r="AC424" s="142" t="e">
        <f t="shared" si="91"/>
        <v>#DIV/0!</v>
      </c>
      <c r="AD424" s="6"/>
      <c r="AE424" s="88" t="e">
        <f t="shared" si="92"/>
        <v>#DIV/0!</v>
      </c>
      <c r="AF424" s="142" t="e">
        <f t="shared" si="93"/>
        <v>#DIV/0!</v>
      </c>
      <c r="AH424" s="12" t="e">
        <f t="shared" si="101"/>
        <v>#DIV/0!</v>
      </c>
      <c r="AI424" s="12" t="e">
        <f t="shared" si="102"/>
        <v>#DIV/0!</v>
      </c>
      <c r="AK424" s="409"/>
      <c r="AL424" s="409"/>
      <c r="AM424" s="409"/>
      <c r="AO424" s="177"/>
      <c r="AP424" s="177"/>
      <c r="AQ424" s="177"/>
      <c r="AR424" s="139"/>
      <c r="AS424" s="139"/>
      <c r="AT424" s="139"/>
      <c r="AU424" s="177"/>
      <c r="AV424" s="177"/>
      <c r="AX424" s="411">
        <f t="shared" si="94"/>
        <v>0</v>
      </c>
      <c r="AY424" s="80" t="str">
        <f t="shared" si="95"/>
        <v>OK</v>
      </c>
      <c r="BA424" s="94"/>
      <c r="BB424" s="291"/>
      <c r="BC424" s="94"/>
      <c r="BD424" s="229"/>
      <c r="BE424" s="356"/>
      <c r="BG424" s="6">
        <f t="shared" si="96"/>
        <v>0</v>
      </c>
      <c r="BH424" s="186" t="str">
        <f t="shared" si="97"/>
        <v>N/A</v>
      </c>
      <c r="BI424" s="6" t="str">
        <f t="shared" si="103"/>
        <v>N/A</v>
      </c>
      <c r="BJ424" t="e">
        <f t="shared" si="98"/>
        <v>#DIV/0!</v>
      </c>
      <c r="BL424" t="str">
        <f>IF(ISBLANK('A2a.  Modified URRT Worksheet 1'!$G$78)=TRUE, "N/A", IF(O424*(1+'A2a.  Modified URRT Worksheet 1'!$G$78)='A2. Rate Change &amp; Enrollment'!P424, "OK", "ERROR"))</f>
        <v>N/A</v>
      </c>
      <c r="BM424" t="str">
        <f>IF(ISBLANK('A2a.  Modified URRT Worksheet 1'!$G$79)=TRUE, "N/A", IF(P424*(1+'A2a.  Modified URRT Worksheet 1'!$G$79)='A2. Rate Change &amp; Enrollment'!Q424, "OK", "ERROR"))</f>
        <v>N/A</v>
      </c>
      <c r="BN424" t="str">
        <f>IF(ISBLANK('A2a.  Modified URRT Worksheet 1'!$G$80)=TRUE, "N/A", IF(Q424*(1+'A2a.  Modified URRT Worksheet 1'!$G$80)='A2. Rate Change &amp; Enrollment'!R424, "OK", "ERROR"))</f>
        <v>N/A</v>
      </c>
      <c r="BO424" t="str">
        <f>IF(ISBLANK('A2a.  Modified URRT Worksheet 1'!$G$81)=TRUE, "N/A", IF(R424*(1+'A2a.  Modified URRT Worksheet 1'!$G$81)='A2. Rate Change &amp; Enrollment'!S424, "OK", "ERROR"))</f>
        <v>N/A</v>
      </c>
      <c r="BP424" t="str">
        <f>IF(ISBLANK('A2a.  Modified URRT Worksheet 1'!$G$82)=TRUE, "N/A", IF(S424*(1+'A2a.  Modified URRT Worksheet 1'!$G$82)='A2. Rate Change &amp; Enrollment'!T424, "OK", "ERROR"))</f>
        <v>N/A</v>
      </c>
      <c r="BQ424" t="str">
        <f>IF(ISBLANK('A2a.  Modified URRT Worksheet 1'!$G$83)=TRUE, "N/A", IF(T424*(1+'A2a.  Modified URRT Worksheet 1'!$G$83)='A2. Rate Change &amp; Enrollment'!U424, "OK", "ERROR"))</f>
        <v>N/A</v>
      </c>
      <c r="BR424" t="str">
        <f>IF(ISBLANK('A2a.  Modified URRT Worksheet 1'!$G$84)=TRUE, "N/A", IF(U424*(1+'A2a.  Modified URRT Worksheet 1'!$G$84)='A2. Rate Change &amp; Enrollment'!V424, "OK", "ERROR"))</f>
        <v>N/A</v>
      </c>
      <c r="BS424" t="str">
        <f>IF(ISBLANK('A2a.  Modified URRT Worksheet 1'!$G$85)=TRUE, "N/A", IF(V424*(1+'A2a.  Modified URRT Worksheet 1'!$G$85)='A2. Rate Change &amp; Enrollment'!W424, "OK", "ERROR"))</f>
        <v>N/A</v>
      </c>
      <c r="BT424" t="str">
        <f>IF(ISBLANK('A2a.  Modified URRT Worksheet 1'!$G$86)=TRUE, "N/A", IF(W424*(1+'A2a.  Modified URRT Worksheet 1'!$G$86)='A2. Rate Change &amp; Enrollment'!X424, "OK", "ERROR"))</f>
        <v>N/A</v>
      </c>
      <c r="BU424" t="str">
        <f>IF(ISBLANK('A2a.  Modified URRT Worksheet 1'!$G$87)=TRUE, "N/A", IF(X424*(1+'A2a.  Modified URRT Worksheet 1'!$G$87)='A2. Rate Change &amp; Enrollment'!Y424, "OK", "ERROR"))</f>
        <v>N/A</v>
      </c>
      <c r="BV424" t="str">
        <f>IF(ISBLANK('A2a.  Modified URRT Worksheet 1'!$G$88)=TRUE, "N/A", IF(Y424*(1+'A2a.  Modified URRT Worksheet 1'!$G$88)='A2. Rate Change &amp; Enrollment'!Z424, "OK", "ERROR"))</f>
        <v>N/A</v>
      </c>
      <c r="BW424" t="str">
        <f t="shared" si="99"/>
        <v>OK</v>
      </c>
      <c r="BY424" s="412">
        <f t="shared" si="100"/>
        <v>0</v>
      </c>
    </row>
    <row r="425" spans="1:77" x14ac:dyDescent="0.35">
      <c r="A425" t="s">
        <v>724</v>
      </c>
      <c r="B425" s="98"/>
      <c r="C425" s="98"/>
      <c r="D425" s="98"/>
      <c r="E425" s="135"/>
      <c r="F425" s="135"/>
      <c r="G425" s="135"/>
      <c r="I425" s="135"/>
      <c r="J425" s="135"/>
      <c r="K425" s="135"/>
      <c r="M425" s="131"/>
      <c r="N425" s="131"/>
      <c r="O425" s="131"/>
      <c r="P425" s="131"/>
      <c r="Q425" s="131"/>
      <c r="R425" s="131"/>
      <c r="S425" s="131"/>
      <c r="T425" s="131"/>
      <c r="U425" s="131"/>
      <c r="V425" s="131"/>
      <c r="W425" s="131"/>
      <c r="X425" s="131"/>
      <c r="Y425" s="131"/>
      <c r="Z425" s="131"/>
      <c r="AB425" s="142" t="e">
        <f t="shared" si="90"/>
        <v>#DIV/0!</v>
      </c>
      <c r="AC425" s="142" t="e">
        <f t="shared" si="91"/>
        <v>#DIV/0!</v>
      </c>
      <c r="AD425" s="6"/>
      <c r="AE425" s="88" t="e">
        <f t="shared" si="92"/>
        <v>#DIV/0!</v>
      </c>
      <c r="AF425" s="142" t="e">
        <f t="shared" si="93"/>
        <v>#DIV/0!</v>
      </c>
      <c r="AH425" s="12" t="e">
        <f t="shared" si="101"/>
        <v>#DIV/0!</v>
      </c>
      <c r="AI425" s="12" t="e">
        <f t="shared" si="102"/>
        <v>#DIV/0!</v>
      </c>
      <c r="AK425" s="409"/>
      <c r="AL425" s="409"/>
      <c r="AM425" s="409"/>
      <c r="AO425" s="177"/>
      <c r="AP425" s="177"/>
      <c r="AQ425" s="177"/>
      <c r="AR425" s="139"/>
      <c r="AS425" s="139"/>
      <c r="AT425" s="139"/>
      <c r="AU425" s="177"/>
      <c r="AV425" s="177"/>
      <c r="AX425" s="411">
        <f t="shared" si="94"/>
        <v>0</v>
      </c>
      <c r="AY425" s="80" t="str">
        <f t="shared" si="95"/>
        <v>OK</v>
      </c>
      <c r="BA425" s="94"/>
      <c r="BB425" s="291"/>
      <c r="BC425" s="94"/>
      <c r="BD425" s="229"/>
      <c r="BE425" s="356"/>
      <c r="BG425" s="6">
        <f t="shared" si="96"/>
        <v>0</v>
      </c>
      <c r="BH425" s="186" t="str">
        <f t="shared" si="97"/>
        <v>N/A</v>
      </c>
      <c r="BI425" s="6" t="str">
        <f t="shared" si="103"/>
        <v>N/A</v>
      </c>
      <c r="BJ425" t="e">
        <f t="shared" si="98"/>
        <v>#DIV/0!</v>
      </c>
      <c r="BL425" t="str">
        <f>IF(ISBLANK('A2a.  Modified URRT Worksheet 1'!$G$78)=TRUE, "N/A", IF(O425*(1+'A2a.  Modified URRT Worksheet 1'!$G$78)='A2. Rate Change &amp; Enrollment'!P425, "OK", "ERROR"))</f>
        <v>N/A</v>
      </c>
      <c r="BM425" t="str">
        <f>IF(ISBLANK('A2a.  Modified URRT Worksheet 1'!$G$79)=TRUE, "N/A", IF(P425*(1+'A2a.  Modified URRT Worksheet 1'!$G$79)='A2. Rate Change &amp; Enrollment'!Q425, "OK", "ERROR"))</f>
        <v>N/A</v>
      </c>
      <c r="BN425" t="str">
        <f>IF(ISBLANK('A2a.  Modified URRT Worksheet 1'!$G$80)=TRUE, "N/A", IF(Q425*(1+'A2a.  Modified URRT Worksheet 1'!$G$80)='A2. Rate Change &amp; Enrollment'!R425, "OK", "ERROR"))</f>
        <v>N/A</v>
      </c>
      <c r="BO425" t="str">
        <f>IF(ISBLANK('A2a.  Modified URRT Worksheet 1'!$G$81)=TRUE, "N/A", IF(R425*(1+'A2a.  Modified URRT Worksheet 1'!$G$81)='A2. Rate Change &amp; Enrollment'!S425, "OK", "ERROR"))</f>
        <v>N/A</v>
      </c>
      <c r="BP425" t="str">
        <f>IF(ISBLANK('A2a.  Modified URRT Worksheet 1'!$G$82)=TRUE, "N/A", IF(S425*(1+'A2a.  Modified URRT Worksheet 1'!$G$82)='A2. Rate Change &amp; Enrollment'!T425, "OK", "ERROR"))</f>
        <v>N/A</v>
      </c>
      <c r="BQ425" t="str">
        <f>IF(ISBLANK('A2a.  Modified URRT Worksheet 1'!$G$83)=TRUE, "N/A", IF(T425*(1+'A2a.  Modified URRT Worksheet 1'!$G$83)='A2. Rate Change &amp; Enrollment'!U425, "OK", "ERROR"))</f>
        <v>N/A</v>
      </c>
      <c r="BR425" t="str">
        <f>IF(ISBLANK('A2a.  Modified URRT Worksheet 1'!$G$84)=TRUE, "N/A", IF(U425*(1+'A2a.  Modified URRT Worksheet 1'!$G$84)='A2. Rate Change &amp; Enrollment'!V425, "OK", "ERROR"))</f>
        <v>N/A</v>
      </c>
      <c r="BS425" t="str">
        <f>IF(ISBLANK('A2a.  Modified URRT Worksheet 1'!$G$85)=TRUE, "N/A", IF(V425*(1+'A2a.  Modified URRT Worksheet 1'!$G$85)='A2. Rate Change &amp; Enrollment'!W425, "OK", "ERROR"))</f>
        <v>N/A</v>
      </c>
      <c r="BT425" t="str">
        <f>IF(ISBLANK('A2a.  Modified URRT Worksheet 1'!$G$86)=TRUE, "N/A", IF(W425*(1+'A2a.  Modified URRT Worksheet 1'!$G$86)='A2. Rate Change &amp; Enrollment'!X425, "OK", "ERROR"))</f>
        <v>N/A</v>
      </c>
      <c r="BU425" t="str">
        <f>IF(ISBLANK('A2a.  Modified URRT Worksheet 1'!$G$87)=TRUE, "N/A", IF(X425*(1+'A2a.  Modified URRT Worksheet 1'!$G$87)='A2. Rate Change &amp; Enrollment'!Y425, "OK", "ERROR"))</f>
        <v>N/A</v>
      </c>
      <c r="BV425" t="str">
        <f>IF(ISBLANK('A2a.  Modified URRT Worksheet 1'!$G$88)=TRUE, "N/A", IF(Y425*(1+'A2a.  Modified URRT Worksheet 1'!$G$88)='A2. Rate Change &amp; Enrollment'!Z425, "OK", "ERROR"))</f>
        <v>N/A</v>
      </c>
      <c r="BW425" t="str">
        <f t="shared" si="99"/>
        <v>OK</v>
      </c>
      <c r="BY425" s="412">
        <f t="shared" si="100"/>
        <v>0</v>
      </c>
    </row>
    <row r="426" spans="1:77" x14ac:dyDescent="0.35">
      <c r="A426" t="s">
        <v>725</v>
      </c>
      <c r="B426" s="98"/>
      <c r="C426" s="98"/>
      <c r="D426" s="98"/>
      <c r="E426" s="135"/>
      <c r="F426" s="135"/>
      <c r="G426" s="135"/>
      <c r="I426" s="135"/>
      <c r="J426" s="135"/>
      <c r="K426" s="135"/>
      <c r="M426" s="131"/>
      <c r="N426" s="131"/>
      <c r="O426" s="131"/>
      <c r="P426" s="131"/>
      <c r="Q426" s="131"/>
      <c r="R426" s="131"/>
      <c r="S426" s="131"/>
      <c r="T426" s="131"/>
      <c r="U426" s="131"/>
      <c r="V426" s="131"/>
      <c r="W426" s="131"/>
      <c r="X426" s="131"/>
      <c r="Y426" s="131"/>
      <c r="Z426" s="131"/>
      <c r="AB426" s="142" t="e">
        <f t="shared" si="90"/>
        <v>#DIV/0!</v>
      </c>
      <c r="AC426" s="142" t="e">
        <f t="shared" si="91"/>
        <v>#DIV/0!</v>
      </c>
      <c r="AD426" s="6"/>
      <c r="AE426" s="88" t="e">
        <f t="shared" si="92"/>
        <v>#DIV/0!</v>
      </c>
      <c r="AF426" s="142" t="e">
        <f t="shared" si="93"/>
        <v>#DIV/0!</v>
      </c>
      <c r="AH426" s="12" t="e">
        <f t="shared" si="101"/>
        <v>#DIV/0!</v>
      </c>
      <c r="AI426" s="12" t="e">
        <f t="shared" si="102"/>
        <v>#DIV/0!</v>
      </c>
      <c r="AK426" s="409"/>
      <c r="AL426" s="409"/>
      <c r="AM426" s="409"/>
      <c r="AO426" s="177"/>
      <c r="AP426" s="177"/>
      <c r="AQ426" s="177"/>
      <c r="AR426" s="139"/>
      <c r="AS426" s="139"/>
      <c r="AT426" s="139"/>
      <c r="AU426" s="177"/>
      <c r="AV426" s="177"/>
      <c r="AX426" s="411">
        <f t="shared" si="94"/>
        <v>0</v>
      </c>
      <c r="AY426" s="80" t="str">
        <f t="shared" si="95"/>
        <v>OK</v>
      </c>
      <c r="BA426" s="94"/>
      <c r="BB426" s="291"/>
      <c r="BC426" s="94"/>
      <c r="BD426" s="229"/>
      <c r="BE426" s="356"/>
      <c r="BG426" s="6">
        <f t="shared" si="96"/>
        <v>0</v>
      </c>
      <c r="BH426" s="186" t="str">
        <f t="shared" si="97"/>
        <v>N/A</v>
      </c>
      <c r="BI426" s="6" t="str">
        <f t="shared" si="103"/>
        <v>N/A</v>
      </c>
      <c r="BJ426" t="e">
        <f t="shared" si="98"/>
        <v>#DIV/0!</v>
      </c>
      <c r="BL426" t="str">
        <f>IF(ISBLANK('A2a.  Modified URRT Worksheet 1'!$G$78)=TRUE, "N/A", IF(O426*(1+'A2a.  Modified URRT Worksheet 1'!$G$78)='A2. Rate Change &amp; Enrollment'!P426, "OK", "ERROR"))</f>
        <v>N/A</v>
      </c>
      <c r="BM426" t="str">
        <f>IF(ISBLANK('A2a.  Modified URRT Worksheet 1'!$G$79)=TRUE, "N/A", IF(P426*(1+'A2a.  Modified URRT Worksheet 1'!$G$79)='A2. Rate Change &amp; Enrollment'!Q426, "OK", "ERROR"))</f>
        <v>N/A</v>
      </c>
      <c r="BN426" t="str">
        <f>IF(ISBLANK('A2a.  Modified URRT Worksheet 1'!$G$80)=TRUE, "N/A", IF(Q426*(1+'A2a.  Modified URRT Worksheet 1'!$G$80)='A2. Rate Change &amp; Enrollment'!R426, "OK", "ERROR"))</f>
        <v>N/A</v>
      </c>
      <c r="BO426" t="str">
        <f>IF(ISBLANK('A2a.  Modified URRT Worksheet 1'!$G$81)=TRUE, "N/A", IF(R426*(1+'A2a.  Modified URRT Worksheet 1'!$G$81)='A2. Rate Change &amp; Enrollment'!S426, "OK", "ERROR"))</f>
        <v>N/A</v>
      </c>
      <c r="BP426" t="str">
        <f>IF(ISBLANK('A2a.  Modified URRT Worksheet 1'!$G$82)=TRUE, "N/A", IF(S426*(1+'A2a.  Modified URRT Worksheet 1'!$G$82)='A2. Rate Change &amp; Enrollment'!T426, "OK", "ERROR"))</f>
        <v>N/A</v>
      </c>
      <c r="BQ426" t="str">
        <f>IF(ISBLANK('A2a.  Modified URRT Worksheet 1'!$G$83)=TRUE, "N/A", IF(T426*(1+'A2a.  Modified URRT Worksheet 1'!$G$83)='A2. Rate Change &amp; Enrollment'!U426, "OK", "ERROR"))</f>
        <v>N/A</v>
      </c>
      <c r="BR426" t="str">
        <f>IF(ISBLANK('A2a.  Modified URRT Worksheet 1'!$G$84)=TRUE, "N/A", IF(U426*(1+'A2a.  Modified URRT Worksheet 1'!$G$84)='A2. Rate Change &amp; Enrollment'!V426, "OK", "ERROR"))</f>
        <v>N/A</v>
      </c>
      <c r="BS426" t="str">
        <f>IF(ISBLANK('A2a.  Modified URRT Worksheet 1'!$G$85)=TRUE, "N/A", IF(V426*(1+'A2a.  Modified URRT Worksheet 1'!$G$85)='A2. Rate Change &amp; Enrollment'!W426, "OK", "ERROR"))</f>
        <v>N/A</v>
      </c>
      <c r="BT426" t="str">
        <f>IF(ISBLANK('A2a.  Modified URRT Worksheet 1'!$G$86)=TRUE, "N/A", IF(W426*(1+'A2a.  Modified URRT Worksheet 1'!$G$86)='A2. Rate Change &amp; Enrollment'!X426, "OK", "ERROR"))</f>
        <v>N/A</v>
      </c>
      <c r="BU426" t="str">
        <f>IF(ISBLANK('A2a.  Modified URRT Worksheet 1'!$G$87)=TRUE, "N/A", IF(X426*(1+'A2a.  Modified URRT Worksheet 1'!$G$87)='A2. Rate Change &amp; Enrollment'!Y426, "OK", "ERROR"))</f>
        <v>N/A</v>
      </c>
      <c r="BV426" t="str">
        <f>IF(ISBLANK('A2a.  Modified URRT Worksheet 1'!$G$88)=TRUE, "N/A", IF(Y426*(1+'A2a.  Modified URRT Worksheet 1'!$G$88)='A2. Rate Change &amp; Enrollment'!Z426, "OK", "ERROR"))</f>
        <v>N/A</v>
      </c>
      <c r="BW426" t="str">
        <f t="shared" si="99"/>
        <v>OK</v>
      </c>
      <c r="BY426" s="412">
        <f t="shared" si="100"/>
        <v>0</v>
      </c>
    </row>
    <row r="427" spans="1:77" x14ac:dyDescent="0.35">
      <c r="A427" t="s">
        <v>726</v>
      </c>
      <c r="B427" s="98"/>
      <c r="C427" s="98"/>
      <c r="D427" s="98"/>
      <c r="E427" s="135"/>
      <c r="F427" s="135"/>
      <c r="G427" s="135"/>
      <c r="I427" s="135"/>
      <c r="J427" s="135"/>
      <c r="K427" s="135"/>
      <c r="M427" s="131"/>
      <c r="N427" s="131"/>
      <c r="O427" s="131"/>
      <c r="P427" s="131"/>
      <c r="Q427" s="131"/>
      <c r="R427" s="131"/>
      <c r="S427" s="131"/>
      <c r="T427" s="131"/>
      <c r="U427" s="131"/>
      <c r="V427" s="131"/>
      <c r="W427" s="131"/>
      <c r="X427" s="131"/>
      <c r="Y427" s="131"/>
      <c r="Z427" s="131"/>
      <c r="AB427" s="142" t="e">
        <f t="shared" si="90"/>
        <v>#DIV/0!</v>
      </c>
      <c r="AC427" s="142" t="e">
        <f t="shared" si="91"/>
        <v>#DIV/0!</v>
      </c>
      <c r="AD427" s="6"/>
      <c r="AE427" s="88" t="e">
        <f t="shared" si="92"/>
        <v>#DIV/0!</v>
      </c>
      <c r="AF427" s="142" t="e">
        <f t="shared" si="93"/>
        <v>#DIV/0!</v>
      </c>
      <c r="AH427" s="12" t="e">
        <f t="shared" si="101"/>
        <v>#DIV/0!</v>
      </c>
      <c r="AI427" s="12" t="e">
        <f t="shared" si="102"/>
        <v>#DIV/0!</v>
      </c>
      <c r="AK427" s="409"/>
      <c r="AL427" s="409"/>
      <c r="AM427" s="409"/>
      <c r="AO427" s="177"/>
      <c r="AP427" s="177"/>
      <c r="AQ427" s="177"/>
      <c r="AR427" s="139"/>
      <c r="AS427" s="139"/>
      <c r="AT427" s="139"/>
      <c r="AU427" s="177"/>
      <c r="AV427" s="177"/>
      <c r="AX427" s="411">
        <f t="shared" si="94"/>
        <v>0</v>
      </c>
      <c r="AY427" s="80" t="str">
        <f t="shared" si="95"/>
        <v>OK</v>
      </c>
      <c r="BA427" s="94"/>
      <c r="BB427" s="291"/>
      <c r="BC427" s="94"/>
      <c r="BD427" s="229"/>
      <c r="BE427" s="356"/>
      <c r="BG427" s="6">
        <f t="shared" si="96"/>
        <v>0</v>
      </c>
      <c r="BH427" s="186" t="str">
        <f t="shared" si="97"/>
        <v>N/A</v>
      </c>
      <c r="BI427" s="6" t="str">
        <f t="shared" si="103"/>
        <v>N/A</v>
      </c>
      <c r="BJ427" t="e">
        <f t="shared" si="98"/>
        <v>#DIV/0!</v>
      </c>
      <c r="BL427" t="str">
        <f>IF(ISBLANK('A2a.  Modified URRT Worksheet 1'!$G$78)=TRUE, "N/A", IF(O427*(1+'A2a.  Modified URRT Worksheet 1'!$G$78)='A2. Rate Change &amp; Enrollment'!P427, "OK", "ERROR"))</f>
        <v>N/A</v>
      </c>
      <c r="BM427" t="str">
        <f>IF(ISBLANK('A2a.  Modified URRT Worksheet 1'!$G$79)=TRUE, "N/A", IF(P427*(1+'A2a.  Modified URRT Worksheet 1'!$G$79)='A2. Rate Change &amp; Enrollment'!Q427, "OK", "ERROR"))</f>
        <v>N/A</v>
      </c>
      <c r="BN427" t="str">
        <f>IF(ISBLANK('A2a.  Modified URRT Worksheet 1'!$G$80)=TRUE, "N/A", IF(Q427*(1+'A2a.  Modified URRT Worksheet 1'!$G$80)='A2. Rate Change &amp; Enrollment'!R427, "OK", "ERROR"))</f>
        <v>N/A</v>
      </c>
      <c r="BO427" t="str">
        <f>IF(ISBLANK('A2a.  Modified URRT Worksheet 1'!$G$81)=TRUE, "N/A", IF(R427*(1+'A2a.  Modified URRT Worksheet 1'!$G$81)='A2. Rate Change &amp; Enrollment'!S427, "OK", "ERROR"))</f>
        <v>N/A</v>
      </c>
      <c r="BP427" t="str">
        <f>IF(ISBLANK('A2a.  Modified URRT Worksheet 1'!$G$82)=TRUE, "N/A", IF(S427*(1+'A2a.  Modified URRT Worksheet 1'!$G$82)='A2. Rate Change &amp; Enrollment'!T427, "OK", "ERROR"))</f>
        <v>N/A</v>
      </c>
      <c r="BQ427" t="str">
        <f>IF(ISBLANK('A2a.  Modified URRT Worksheet 1'!$G$83)=TRUE, "N/A", IF(T427*(1+'A2a.  Modified URRT Worksheet 1'!$G$83)='A2. Rate Change &amp; Enrollment'!U427, "OK", "ERROR"))</f>
        <v>N/A</v>
      </c>
      <c r="BR427" t="str">
        <f>IF(ISBLANK('A2a.  Modified URRT Worksheet 1'!$G$84)=TRUE, "N/A", IF(U427*(1+'A2a.  Modified URRT Worksheet 1'!$G$84)='A2. Rate Change &amp; Enrollment'!V427, "OK", "ERROR"))</f>
        <v>N/A</v>
      </c>
      <c r="BS427" t="str">
        <f>IF(ISBLANK('A2a.  Modified URRT Worksheet 1'!$G$85)=TRUE, "N/A", IF(V427*(1+'A2a.  Modified URRT Worksheet 1'!$G$85)='A2. Rate Change &amp; Enrollment'!W427, "OK", "ERROR"))</f>
        <v>N/A</v>
      </c>
      <c r="BT427" t="str">
        <f>IF(ISBLANK('A2a.  Modified URRT Worksheet 1'!$G$86)=TRUE, "N/A", IF(W427*(1+'A2a.  Modified URRT Worksheet 1'!$G$86)='A2. Rate Change &amp; Enrollment'!X427, "OK", "ERROR"))</f>
        <v>N/A</v>
      </c>
      <c r="BU427" t="str">
        <f>IF(ISBLANK('A2a.  Modified URRT Worksheet 1'!$G$87)=TRUE, "N/A", IF(X427*(1+'A2a.  Modified URRT Worksheet 1'!$G$87)='A2. Rate Change &amp; Enrollment'!Y427, "OK", "ERROR"))</f>
        <v>N/A</v>
      </c>
      <c r="BV427" t="str">
        <f>IF(ISBLANK('A2a.  Modified URRT Worksheet 1'!$G$88)=TRUE, "N/A", IF(Y427*(1+'A2a.  Modified URRT Worksheet 1'!$G$88)='A2. Rate Change &amp; Enrollment'!Z427, "OK", "ERROR"))</f>
        <v>N/A</v>
      </c>
      <c r="BW427" t="str">
        <f t="shared" si="99"/>
        <v>OK</v>
      </c>
      <c r="BY427" s="412">
        <f t="shared" si="100"/>
        <v>0</v>
      </c>
    </row>
    <row r="428" spans="1:77" x14ac:dyDescent="0.35">
      <c r="A428" t="s">
        <v>727</v>
      </c>
      <c r="B428" s="98"/>
      <c r="C428" s="98"/>
      <c r="D428" s="98"/>
      <c r="E428" s="135"/>
      <c r="F428" s="135"/>
      <c r="G428" s="135"/>
      <c r="I428" s="135"/>
      <c r="J428" s="135"/>
      <c r="K428" s="135"/>
      <c r="M428" s="131"/>
      <c r="N428" s="131"/>
      <c r="O428" s="131"/>
      <c r="P428" s="131"/>
      <c r="Q428" s="131"/>
      <c r="R428" s="131"/>
      <c r="S428" s="131"/>
      <c r="T428" s="131"/>
      <c r="U428" s="131"/>
      <c r="V428" s="131"/>
      <c r="W428" s="131"/>
      <c r="X428" s="131"/>
      <c r="Y428" s="131"/>
      <c r="Z428" s="131"/>
      <c r="AB428" s="142" t="e">
        <f t="shared" si="90"/>
        <v>#DIV/0!</v>
      </c>
      <c r="AC428" s="142" t="e">
        <f t="shared" si="91"/>
        <v>#DIV/0!</v>
      </c>
      <c r="AD428" s="6"/>
      <c r="AE428" s="88" t="e">
        <f t="shared" si="92"/>
        <v>#DIV/0!</v>
      </c>
      <c r="AF428" s="142" t="e">
        <f t="shared" si="93"/>
        <v>#DIV/0!</v>
      </c>
      <c r="AH428" s="12" t="e">
        <f t="shared" si="101"/>
        <v>#DIV/0!</v>
      </c>
      <c r="AI428" s="12" t="e">
        <f t="shared" si="102"/>
        <v>#DIV/0!</v>
      </c>
      <c r="AK428" s="409"/>
      <c r="AL428" s="409"/>
      <c r="AM428" s="409"/>
      <c r="AO428" s="177"/>
      <c r="AP428" s="177"/>
      <c r="AQ428" s="177"/>
      <c r="AR428" s="139"/>
      <c r="AS428" s="139"/>
      <c r="AT428" s="139"/>
      <c r="AU428" s="177"/>
      <c r="AV428" s="177"/>
      <c r="AX428" s="411">
        <f t="shared" si="94"/>
        <v>0</v>
      </c>
      <c r="AY428" s="80" t="str">
        <f t="shared" si="95"/>
        <v>OK</v>
      </c>
      <c r="BA428" s="94"/>
      <c r="BB428" s="291"/>
      <c r="BC428" s="94"/>
      <c r="BD428" s="229"/>
      <c r="BE428" s="356"/>
      <c r="BG428" s="6">
        <f t="shared" si="96"/>
        <v>0</v>
      </c>
      <c r="BH428" s="186" t="str">
        <f t="shared" si="97"/>
        <v>N/A</v>
      </c>
      <c r="BI428" s="6" t="str">
        <f t="shared" si="103"/>
        <v>N/A</v>
      </c>
      <c r="BJ428" t="e">
        <f t="shared" si="98"/>
        <v>#DIV/0!</v>
      </c>
      <c r="BL428" t="str">
        <f>IF(ISBLANK('A2a.  Modified URRT Worksheet 1'!$G$78)=TRUE, "N/A", IF(O428*(1+'A2a.  Modified URRT Worksheet 1'!$G$78)='A2. Rate Change &amp; Enrollment'!P428, "OK", "ERROR"))</f>
        <v>N/A</v>
      </c>
      <c r="BM428" t="str">
        <f>IF(ISBLANK('A2a.  Modified URRT Worksheet 1'!$G$79)=TRUE, "N/A", IF(P428*(1+'A2a.  Modified URRT Worksheet 1'!$G$79)='A2. Rate Change &amp; Enrollment'!Q428, "OK", "ERROR"))</f>
        <v>N/A</v>
      </c>
      <c r="BN428" t="str">
        <f>IF(ISBLANK('A2a.  Modified URRT Worksheet 1'!$G$80)=TRUE, "N/A", IF(Q428*(1+'A2a.  Modified URRT Worksheet 1'!$G$80)='A2. Rate Change &amp; Enrollment'!R428, "OK", "ERROR"))</f>
        <v>N/A</v>
      </c>
      <c r="BO428" t="str">
        <f>IF(ISBLANK('A2a.  Modified URRT Worksheet 1'!$G$81)=TRUE, "N/A", IF(R428*(1+'A2a.  Modified URRT Worksheet 1'!$G$81)='A2. Rate Change &amp; Enrollment'!S428, "OK", "ERROR"))</f>
        <v>N/A</v>
      </c>
      <c r="BP428" t="str">
        <f>IF(ISBLANK('A2a.  Modified URRT Worksheet 1'!$G$82)=TRUE, "N/A", IF(S428*(1+'A2a.  Modified URRT Worksheet 1'!$G$82)='A2. Rate Change &amp; Enrollment'!T428, "OK", "ERROR"))</f>
        <v>N/A</v>
      </c>
      <c r="BQ428" t="str">
        <f>IF(ISBLANK('A2a.  Modified URRT Worksheet 1'!$G$83)=TRUE, "N/A", IF(T428*(1+'A2a.  Modified URRT Worksheet 1'!$G$83)='A2. Rate Change &amp; Enrollment'!U428, "OK", "ERROR"))</f>
        <v>N/A</v>
      </c>
      <c r="BR428" t="str">
        <f>IF(ISBLANK('A2a.  Modified URRT Worksheet 1'!$G$84)=TRUE, "N/A", IF(U428*(1+'A2a.  Modified URRT Worksheet 1'!$G$84)='A2. Rate Change &amp; Enrollment'!V428, "OK", "ERROR"))</f>
        <v>N/A</v>
      </c>
      <c r="BS428" t="str">
        <f>IF(ISBLANK('A2a.  Modified URRT Worksheet 1'!$G$85)=TRUE, "N/A", IF(V428*(1+'A2a.  Modified URRT Worksheet 1'!$G$85)='A2. Rate Change &amp; Enrollment'!W428, "OK", "ERROR"))</f>
        <v>N/A</v>
      </c>
      <c r="BT428" t="str">
        <f>IF(ISBLANK('A2a.  Modified URRT Worksheet 1'!$G$86)=TRUE, "N/A", IF(W428*(1+'A2a.  Modified URRT Worksheet 1'!$G$86)='A2. Rate Change &amp; Enrollment'!X428, "OK", "ERROR"))</f>
        <v>N/A</v>
      </c>
      <c r="BU428" t="str">
        <f>IF(ISBLANK('A2a.  Modified URRT Worksheet 1'!$G$87)=TRUE, "N/A", IF(X428*(1+'A2a.  Modified URRT Worksheet 1'!$G$87)='A2. Rate Change &amp; Enrollment'!Y428, "OK", "ERROR"))</f>
        <v>N/A</v>
      </c>
      <c r="BV428" t="str">
        <f>IF(ISBLANK('A2a.  Modified URRT Worksheet 1'!$G$88)=TRUE, "N/A", IF(Y428*(1+'A2a.  Modified URRT Worksheet 1'!$G$88)='A2. Rate Change &amp; Enrollment'!Z428, "OK", "ERROR"))</f>
        <v>N/A</v>
      </c>
      <c r="BW428" t="str">
        <f t="shared" si="99"/>
        <v>OK</v>
      </c>
      <c r="BY428" s="412">
        <f t="shared" si="100"/>
        <v>0</v>
      </c>
    </row>
    <row r="429" spans="1:77" x14ac:dyDescent="0.35">
      <c r="A429" t="s">
        <v>728</v>
      </c>
      <c r="B429" s="98"/>
      <c r="C429" s="98"/>
      <c r="D429" s="98"/>
      <c r="E429" s="135"/>
      <c r="F429" s="135"/>
      <c r="G429" s="135"/>
      <c r="I429" s="135"/>
      <c r="J429" s="135"/>
      <c r="K429" s="135"/>
      <c r="M429" s="131"/>
      <c r="N429" s="131"/>
      <c r="O429" s="131"/>
      <c r="P429" s="131"/>
      <c r="Q429" s="131"/>
      <c r="R429" s="131"/>
      <c r="S429" s="131"/>
      <c r="T429" s="131"/>
      <c r="U429" s="131"/>
      <c r="V429" s="131"/>
      <c r="W429" s="131"/>
      <c r="X429" s="131"/>
      <c r="Y429" s="131"/>
      <c r="Z429" s="131"/>
      <c r="AB429" s="142" t="e">
        <f t="shared" si="90"/>
        <v>#DIV/0!</v>
      </c>
      <c r="AC429" s="142" t="e">
        <f t="shared" si="91"/>
        <v>#DIV/0!</v>
      </c>
      <c r="AD429" s="6"/>
      <c r="AE429" s="88" t="e">
        <f t="shared" si="92"/>
        <v>#DIV/0!</v>
      </c>
      <c r="AF429" s="142" t="e">
        <f t="shared" si="93"/>
        <v>#DIV/0!</v>
      </c>
      <c r="AH429" s="12" t="e">
        <f t="shared" si="101"/>
        <v>#DIV/0!</v>
      </c>
      <c r="AI429" s="12" t="e">
        <f t="shared" si="102"/>
        <v>#DIV/0!</v>
      </c>
      <c r="AK429" s="409"/>
      <c r="AL429" s="409"/>
      <c r="AM429" s="409"/>
      <c r="AO429" s="177"/>
      <c r="AP429" s="177"/>
      <c r="AQ429" s="177"/>
      <c r="AR429" s="139"/>
      <c r="AS429" s="139"/>
      <c r="AT429" s="139"/>
      <c r="AU429" s="177"/>
      <c r="AV429" s="177"/>
      <c r="AX429" s="411">
        <f t="shared" si="94"/>
        <v>0</v>
      </c>
      <c r="AY429" s="80" t="str">
        <f t="shared" si="95"/>
        <v>OK</v>
      </c>
      <c r="BA429" s="94"/>
      <c r="BB429" s="291"/>
      <c r="BC429" s="94"/>
      <c r="BD429" s="229"/>
      <c r="BE429" s="356"/>
      <c r="BG429" s="6">
        <f t="shared" si="96"/>
        <v>0</v>
      </c>
      <c r="BH429" s="186" t="str">
        <f t="shared" si="97"/>
        <v>N/A</v>
      </c>
      <c r="BI429" s="6" t="str">
        <f t="shared" si="103"/>
        <v>N/A</v>
      </c>
      <c r="BJ429" t="e">
        <f t="shared" si="98"/>
        <v>#DIV/0!</v>
      </c>
      <c r="BL429" t="str">
        <f>IF(ISBLANK('A2a.  Modified URRT Worksheet 1'!$G$78)=TRUE, "N/A", IF(O429*(1+'A2a.  Modified URRT Worksheet 1'!$G$78)='A2. Rate Change &amp; Enrollment'!P429, "OK", "ERROR"))</f>
        <v>N/A</v>
      </c>
      <c r="BM429" t="str">
        <f>IF(ISBLANK('A2a.  Modified URRT Worksheet 1'!$G$79)=TRUE, "N/A", IF(P429*(1+'A2a.  Modified URRT Worksheet 1'!$G$79)='A2. Rate Change &amp; Enrollment'!Q429, "OK", "ERROR"))</f>
        <v>N/A</v>
      </c>
      <c r="BN429" t="str">
        <f>IF(ISBLANK('A2a.  Modified URRT Worksheet 1'!$G$80)=TRUE, "N/A", IF(Q429*(1+'A2a.  Modified URRT Worksheet 1'!$G$80)='A2. Rate Change &amp; Enrollment'!R429, "OK", "ERROR"))</f>
        <v>N/A</v>
      </c>
      <c r="BO429" t="str">
        <f>IF(ISBLANK('A2a.  Modified URRT Worksheet 1'!$G$81)=TRUE, "N/A", IF(R429*(1+'A2a.  Modified URRT Worksheet 1'!$G$81)='A2. Rate Change &amp; Enrollment'!S429, "OK", "ERROR"))</f>
        <v>N/A</v>
      </c>
      <c r="BP429" t="str">
        <f>IF(ISBLANK('A2a.  Modified URRT Worksheet 1'!$G$82)=TRUE, "N/A", IF(S429*(1+'A2a.  Modified URRT Worksheet 1'!$G$82)='A2. Rate Change &amp; Enrollment'!T429, "OK", "ERROR"))</f>
        <v>N/A</v>
      </c>
      <c r="BQ429" t="str">
        <f>IF(ISBLANK('A2a.  Modified URRT Worksheet 1'!$G$83)=TRUE, "N/A", IF(T429*(1+'A2a.  Modified URRT Worksheet 1'!$G$83)='A2. Rate Change &amp; Enrollment'!U429, "OK", "ERROR"))</f>
        <v>N/A</v>
      </c>
      <c r="BR429" t="str">
        <f>IF(ISBLANK('A2a.  Modified URRT Worksheet 1'!$G$84)=TRUE, "N/A", IF(U429*(1+'A2a.  Modified URRT Worksheet 1'!$G$84)='A2. Rate Change &amp; Enrollment'!V429, "OK", "ERROR"))</f>
        <v>N/A</v>
      </c>
      <c r="BS429" t="str">
        <f>IF(ISBLANK('A2a.  Modified URRT Worksheet 1'!$G$85)=TRUE, "N/A", IF(V429*(1+'A2a.  Modified URRT Worksheet 1'!$G$85)='A2. Rate Change &amp; Enrollment'!W429, "OK", "ERROR"))</f>
        <v>N/A</v>
      </c>
      <c r="BT429" t="str">
        <f>IF(ISBLANK('A2a.  Modified URRT Worksheet 1'!$G$86)=TRUE, "N/A", IF(W429*(1+'A2a.  Modified URRT Worksheet 1'!$G$86)='A2. Rate Change &amp; Enrollment'!X429, "OK", "ERROR"))</f>
        <v>N/A</v>
      </c>
      <c r="BU429" t="str">
        <f>IF(ISBLANK('A2a.  Modified URRT Worksheet 1'!$G$87)=TRUE, "N/A", IF(X429*(1+'A2a.  Modified URRT Worksheet 1'!$G$87)='A2. Rate Change &amp; Enrollment'!Y429, "OK", "ERROR"))</f>
        <v>N/A</v>
      </c>
      <c r="BV429" t="str">
        <f>IF(ISBLANK('A2a.  Modified URRT Worksheet 1'!$G$88)=TRUE, "N/A", IF(Y429*(1+'A2a.  Modified URRT Worksheet 1'!$G$88)='A2. Rate Change &amp; Enrollment'!Z429, "OK", "ERROR"))</f>
        <v>N/A</v>
      </c>
      <c r="BW429" t="str">
        <f t="shared" si="99"/>
        <v>OK</v>
      </c>
      <c r="BY429" s="412">
        <f t="shared" si="100"/>
        <v>0</v>
      </c>
    </row>
    <row r="430" spans="1:77" x14ac:dyDescent="0.35">
      <c r="A430" t="s">
        <v>729</v>
      </c>
      <c r="B430" s="98"/>
      <c r="C430" s="98"/>
      <c r="D430" s="98"/>
      <c r="E430" s="135"/>
      <c r="F430" s="135"/>
      <c r="G430" s="135"/>
      <c r="I430" s="135"/>
      <c r="J430" s="135"/>
      <c r="K430" s="135"/>
      <c r="M430" s="131"/>
      <c r="N430" s="131"/>
      <c r="O430" s="131"/>
      <c r="P430" s="131"/>
      <c r="Q430" s="131"/>
      <c r="R430" s="131"/>
      <c r="S430" s="131"/>
      <c r="T430" s="131"/>
      <c r="U430" s="131"/>
      <c r="V430" s="131"/>
      <c r="W430" s="131"/>
      <c r="X430" s="131"/>
      <c r="Y430" s="131"/>
      <c r="Z430" s="131"/>
      <c r="AB430" s="142" t="e">
        <f t="shared" si="90"/>
        <v>#DIV/0!</v>
      </c>
      <c r="AC430" s="142" t="e">
        <f t="shared" si="91"/>
        <v>#DIV/0!</v>
      </c>
      <c r="AD430" s="6"/>
      <c r="AE430" s="88" t="e">
        <f t="shared" si="92"/>
        <v>#DIV/0!</v>
      </c>
      <c r="AF430" s="142" t="e">
        <f t="shared" si="93"/>
        <v>#DIV/0!</v>
      </c>
      <c r="AH430" s="12" t="e">
        <f t="shared" si="101"/>
        <v>#DIV/0!</v>
      </c>
      <c r="AI430" s="12" t="e">
        <f t="shared" si="102"/>
        <v>#DIV/0!</v>
      </c>
      <c r="AK430" s="409"/>
      <c r="AL430" s="409"/>
      <c r="AM430" s="409"/>
      <c r="AO430" s="177"/>
      <c r="AP430" s="177"/>
      <c r="AQ430" s="177"/>
      <c r="AR430" s="139"/>
      <c r="AS430" s="139"/>
      <c r="AT430" s="139"/>
      <c r="AU430" s="177"/>
      <c r="AV430" s="177"/>
      <c r="AX430" s="411">
        <f t="shared" si="94"/>
        <v>0</v>
      </c>
      <c r="AY430" s="80" t="str">
        <f t="shared" si="95"/>
        <v>OK</v>
      </c>
      <c r="BA430" s="94"/>
      <c r="BB430" s="291"/>
      <c r="BC430" s="94"/>
      <c r="BD430" s="229"/>
      <c r="BE430" s="356"/>
      <c r="BG430" s="6">
        <f t="shared" si="96"/>
        <v>0</v>
      </c>
      <c r="BH430" s="186" t="str">
        <f t="shared" si="97"/>
        <v>N/A</v>
      </c>
      <c r="BI430" s="6" t="str">
        <f t="shared" si="103"/>
        <v>N/A</v>
      </c>
      <c r="BJ430" t="e">
        <f t="shared" si="98"/>
        <v>#DIV/0!</v>
      </c>
      <c r="BL430" t="str">
        <f>IF(ISBLANK('A2a.  Modified URRT Worksheet 1'!$G$78)=TRUE, "N/A", IF(O430*(1+'A2a.  Modified URRT Worksheet 1'!$G$78)='A2. Rate Change &amp; Enrollment'!P430, "OK", "ERROR"))</f>
        <v>N/A</v>
      </c>
      <c r="BM430" t="str">
        <f>IF(ISBLANK('A2a.  Modified URRT Worksheet 1'!$G$79)=TRUE, "N/A", IF(P430*(1+'A2a.  Modified URRT Worksheet 1'!$G$79)='A2. Rate Change &amp; Enrollment'!Q430, "OK", "ERROR"))</f>
        <v>N/A</v>
      </c>
      <c r="BN430" t="str">
        <f>IF(ISBLANK('A2a.  Modified URRT Worksheet 1'!$G$80)=TRUE, "N/A", IF(Q430*(1+'A2a.  Modified URRT Worksheet 1'!$G$80)='A2. Rate Change &amp; Enrollment'!R430, "OK", "ERROR"))</f>
        <v>N/A</v>
      </c>
      <c r="BO430" t="str">
        <f>IF(ISBLANK('A2a.  Modified URRT Worksheet 1'!$G$81)=TRUE, "N/A", IF(R430*(1+'A2a.  Modified URRT Worksheet 1'!$G$81)='A2. Rate Change &amp; Enrollment'!S430, "OK", "ERROR"))</f>
        <v>N/A</v>
      </c>
      <c r="BP430" t="str">
        <f>IF(ISBLANK('A2a.  Modified URRT Worksheet 1'!$G$82)=TRUE, "N/A", IF(S430*(1+'A2a.  Modified URRT Worksheet 1'!$G$82)='A2. Rate Change &amp; Enrollment'!T430, "OK", "ERROR"))</f>
        <v>N/A</v>
      </c>
      <c r="BQ430" t="str">
        <f>IF(ISBLANK('A2a.  Modified URRT Worksheet 1'!$G$83)=TRUE, "N/A", IF(T430*(1+'A2a.  Modified URRT Worksheet 1'!$G$83)='A2. Rate Change &amp; Enrollment'!U430, "OK", "ERROR"))</f>
        <v>N/A</v>
      </c>
      <c r="BR430" t="str">
        <f>IF(ISBLANK('A2a.  Modified URRT Worksheet 1'!$G$84)=TRUE, "N/A", IF(U430*(1+'A2a.  Modified URRT Worksheet 1'!$G$84)='A2. Rate Change &amp; Enrollment'!V430, "OK", "ERROR"))</f>
        <v>N/A</v>
      </c>
      <c r="BS430" t="str">
        <f>IF(ISBLANK('A2a.  Modified URRT Worksheet 1'!$G$85)=TRUE, "N/A", IF(V430*(1+'A2a.  Modified URRT Worksheet 1'!$G$85)='A2. Rate Change &amp; Enrollment'!W430, "OK", "ERROR"))</f>
        <v>N/A</v>
      </c>
      <c r="BT430" t="str">
        <f>IF(ISBLANK('A2a.  Modified URRT Worksheet 1'!$G$86)=TRUE, "N/A", IF(W430*(1+'A2a.  Modified URRT Worksheet 1'!$G$86)='A2. Rate Change &amp; Enrollment'!X430, "OK", "ERROR"))</f>
        <v>N/A</v>
      </c>
      <c r="BU430" t="str">
        <f>IF(ISBLANK('A2a.  Modified URRT Worksheet 1'!$G$87)=TRUE, "N/A", IF(X430*(1+'A2a.  Modified URRT Worksheet 1'!$G$87)='A2. Rate Change &amp; Enrollment'!Y430, "OK", "ERROR"))</f>
        <v>N/A</v>
      </c>
      <c r="BV430" t="str">
        <f>IF(ISBLANK('A2a.  Modified URRT Worksheet 1'!$G$88)=TRUE, "N/A", IF(Y430*(1+'A2a.  Modified URRT Worksheet 1'!$G$88)='A2. Rate Change &amp; Enrollment'!Z430, "OK", "ERROR"))</f>
        <v>N/A</v>
      </c>
      <c r="BW430" t="str">
        <f t="shared" si="99"/>
        <v>OK</v>
      </c>
      <c r="BY430" s="412">
        <f t="shared" si="100"/>
        <v>0</v>
      </c>
    </row>
    <row r="431" spans="1:77" x14ac:dyDescent="0.35">
      <c r="A431" t="s">
        <v>730</v>
      </c>
      <c r="B431" s="98"/>
      <c r="C431" s="98"/>
      <c r="D431" s="98"/>
      <c r="E431" s="135"/>
      <c r="F431" s="135"/>
      <c r="G431" s="135"/>
      <c r="I431" s="135"/>
      <c r="J431" s="135"/>
      <c r="K431" s="135"/>
      <c r="M431" s="131"/>
      <c r="N431" s="131"/>
      <c r="O431" s="131"/>
      <c r="P431" s="131"/>
      <c r="Q431" s="131"/>
      <c r="R431" s="131"/>
      <c r="S431" s="131"/>
      <c r="T431" s="131"/>
      <c r="U431" s="131"/>
      <c r="V431" s="131"/>
      <c r="W431" s="131"/>
      <c r="X431" s="131"/>
      <c r="Y431" s="131"/>
      <c r="Z431" s="131"/>
      <c r="AB431" s="142" t="e">
        <f t="shared" si="90"/>
        <v>#DIV/0!</v>
      </c>
      <c r="AC431" s="142" t="e">
        <f t="shared" si="91"/>
        <v>#DIV/0!</v>
      </c>
      <c r="AD431" s="6"/>
      <c r="AE431" s="88" t="e">
        <f t="shared" si="92"/>
        <v>#DIV/0!</v>
      </c>
      <c r="AF431" s="142" t="e">
        <f t="shared" si="93"/>
        <v>#DIV/0!</v>
      </c>
      <c r="AH431" s="12" t="e">
        <f t="shared" si="101"/>
        <v>#DIV/0!</v>
      </c>
      <c r="AI431" s="12" t="e">
        <f t="shared" si="102"/>
        <v>#DIV/0!</v>
      </c>
      <c r="AK431" s="409"/>
      <c r="AL431" s="409"/>
      <c r="AM431" s="409"/>
      <c r="AO431" s="177"/>
      <c r="AP431" s="177"/>
      <c r="AQ431" s="177"/>
      <c r="AR431" s="139"/>
      <c r="AS431" s="139"/>
      <c r="AT431" s="139"/>
      <c r="AU431" s="177"/>
      <c r="AV431" s="177"/>
      <c r="AX431" s="411">
        <f t="shared" si="94"/>
        <v>0</v>
      </c>
      <c r="AY431" s="80" t="str">
        <f t="shared" si="95"/>
        <v>OK</v>
      </c>
      <c r="BA431" s="94"/>
      <c r="BB431" s="291"/>
      <c r="BC431" s="94"/>
      <c r="BD431" s="229"/>
      <c r="BE431" s="356"/>
      <c r="BG431" s="6">
        <f t="shared" si="96"/>
        <v>0</v>
      </c>
      <c r="BH431" s="186" t="str">
        <f t="shared" si="97"/>
        <v>N/A</v>
      </c>
      <c r="BI431" s="6" t="str">
        <f t="shared" si="103"/>
        <v>N/A</v>
      </c>
      <c r="BJ431" t="e">
        <f t="shared" si="98"/>
        <v>#DIV/0!</v>
      </c>
      <c r="BL431" t="str">
        <f>IF(ISBLANK('A2a.  Modified URRT Worksheet 1'!$G$78)=TRUE, "N/A", IF(O431*(1+'A2a.  Modified URRT Worksheet 1'!$G$78)='A2. Rate Change &amp; Enrollment'!P431, "OK", "ERROR"))</f>
        <v>N/A</v>
      </c>
      <c r="BM431" t="str">
        <f>IF(ISBLANK('A2a.  Modified URRT Worksheet 1'!$G$79)=TRUE, "N/A", IF(P431*(1+'A2a.  Modified URRT Worksheet 1'!$G$79)='A2. Rate Change &amp; Enrollment'!Q431, "OK", "ERROR"))</f>
        <v>N/A</v>
      </c>
      <c r="BN431" t="str">
        <f>IF(ISBLANK('A2a.  Modified URRT Worksheet 1'!$G$80)=TRUE, "N/A", IF(Q431*(1+'A2a.  Modified URRT Worksheet 1'!$G$80)='A2. Rate Change &amp; Enrollment'!R431, "OK", "ERROR"))</f>
        <v>N/A</v>
      </c>
      <c r="BO431" t="str">
        <f>IF(ISBLANK('A2a.  Modified URRT Worksheet 1'!$G$81)=TRUE, "N/A", IF(R431*(1+'A2a.  Modified URRT Worksheet 1'!$G$81)='A2. Rate Change &amp; Enrollment'!S431, "OK", "ERROR"))</f>
        <v>N/A</v>
      </c>
      <c r="BP431" t="str">
        <f>IF(ISBLANK('A2a.  Modified URRT Worksheet 1'!$G$82)=TRUE, "N/A", IF(S431*(1+'A2a.  Modified URRT Worksheet 1'!$G$82)='A2. Rate Change &amp; Enrollment'!T431, "OK", "ERROR"))</f>
        <v>N/A</v>
      </c>
      <c r="BQ431" t="str">
        <f>IF(ISBLANK('A2a.  Modified URRT Worksheet 1'!$G$83)=TRUE, "N/A", IF(T431*(1+'A2a.  Modified URRT Worksheet 1'!$G$83)='A2. Rate Change &amp; Enrollment'!U431, "OK", "ERROR"))</f>
        <v>N/A</v>
      </c>
      <c r="BR431" t="str">
        <f>IF(ISBLANK('A2a.  Modified URRT Worksheet 1'!$G$84)=TRUE, "N/A", IF(U431*(1+'A2a.  Modified URRT Worksheet 1'!$G$84)='A2. Rate Change &amp; Enrollment'!V431, "OK", "ERROR"))</f>
        <v>N/A</v>
      </c>
      <c r="BS431" t="str">
        <f>IF(ISBLANK('A2a.  Modified URRT Worksheet 1'!$G$85)=TRUE, "N/A", IF(V431*(1+'A2a.  Modified URRT Worksheet 1'!$G$85)='A2. Rate Change &amp; Enrollment'!W431, "OK", "ERROR"))</f>
        <v>N/A</v>
      </c>
      <c r="BT431" t="str">
        <f>IF(ISBLANK('A2a.  Modified URRT Worksheet 1'!$G$86)=TRUE, "N/A", IF(W431*(1+'A2a.  Modified URRT Worksheet 1'!$G$86)='A2. Rate Change &amp; Enrollment'!X431, "OK", "ERROR"))</f>
        <v>N/A</v>
      </c>
      <c r="BU431" t="str">
        <f>IF(ISBLANK('A2a.  Modified URRT Worksheet 1'!$G$87)=TRUE, "N/A", IF(X431*(1+'A2a.  Modified URRT Worksheet 1'!$G$87)='A2. Rate Change &amp; Enrollment'!Y431, "OK", "ERROR"))</f>
        <v>N/A</v>
      </c>
      <c r="BV431" t="str">
        <f>IF(ISBLANK('A2a.  Modified URRT Worksheet 1'!$G$88)=TRUE, "N/A", IF(Y431*(1+'A2a.  Modified URRT Worksheet 1'!$G$88)='A2. Rate Change &amp; Enrollment'!Z431, "OK", "ERROR"))</f>
        <v>N/A</v>
      </c>
      <c r="BW431" t="str">
        <f t="shared" si="99"/>
        <v>OK</v>
      </c>
      <c r="BY431" s="412">
        <f t="shared" si="100"/>
        <v>0</v>
      </c>
    </row>
    <row r="432" spans="1:77" x14ac:dyDescent="0.35">
      <c r="A432" t="s">
        <v>731</v>
      </c>
      <c r="B432" s="98"/>
      <c r="C432" s="98"/>
      <c r="D432" s="98"/>
      <c r="E432" s="135"/>
      <c r="F432" s="135"/>
      <c r="G432" s="135"/>
      <c r="I432" s="135"/>
      <c r="J432" s="135"/>
      <c r="K432" s="135"/>
      <c r="M432" s="131"/>
      <c r="N432" s="131"/>
      <c r="O432" s="131"/>
      <c r="P432" s="131"/>
      <c r="Q432" s="131"/>
      <c r="R432" s="131"/>
      <c r="S432" s="131"/>
      <c r="T432" s="131"/>
      <c r="U432" s="131"/>
      <c r="V432" s="131"/>
      <c r="W432" s="131"/>
      <c r="X432" s="131"/>
      <c r="Y432" s="131"/>
      <c r="Z432" s="131"/>
      <c r="AB432" s="142" t="e">
        <f t="shared" si="90"/>
        <v>#DIV/0!</v>
      </c>
      <c r="AC432" s="142" t="e">
        <f t="shared" si="91"/>
        <v>#DIV/0!</v>
      </c>
      <c r="AD432" s="6"/>
      <c r="AE432" s="88" t="e">
        <f t="shared" si="92"/>
        <v>#DIV/0!</v>
      </c>
      <c r="AF432" s="142" t="e">
        <f t="shared" si="93"/>
        <v>#DIV/0!</v>
      </c>
      <c r="AH432" s="12" t="e">
        <f t="shared" si="101"/>
        <v>#DIV/0!</v>
      </c>
      <c r="AI432" s="12" t="e">
        <f t="shared" si="102"/>
        <v>#DIV/0!</v>
      </c>
      <c r="AK432" s="409"/>
      <c r="AL432" s="409"/>
      <c r="AM432" s="409"/>
      <c r="AO432" s="177"/>
      <c r="AP432" s="177"/>
      <c r="AQ432" s="177"/>
      <c r="AR432" s="139"/>
      <c r="AS432" s="139"/>
      <c r="AT432" s="139"/>
      <c r="AU432" s="177"/>
      <c r="AV432" s="177"/>
      <c r="AX432" s="411">
        <f t="shared" si="94"/>
        <v>0</v>
      </c>
      <c r="AY432" s="80" t="str">
        <f t="shared" si="95"/>
        <v>OK</v>
      </c>
      <c r="BA432" s="94"/>
      <c r="BB432" s="291"/>
      <c r="BC432" s="94"/>
      <c r="BD432" s="229"/>
      <c r="BE432" s="356"/>
      <c r="BG432" s="6">
        <f t="shared" si="96"/>
        <v>0</v>
      </c>
      <c r="BH432" s="186" t="str">
        <f t="shared" si="97"/>
        <v>N/A</v>
      </c>
      <c r="BI432" s="6" t="str">
        <f t="shared" si="103"/>
        <v>N/A</v>
      </c>
      <c r="BJ432" t="e">
        <f t="shared" si="98"/>
        <v>#DIV/0!</v>
      </c>
      <c r="BL432" t="str">
        <f>IF(ISBLANK('A2a.  Modified URRT Worksheet 1'!$G$78)=TRUE, "N/A", IF(O432*(1+'A2a.  Modified URRT Worksheet 1'!$G$78)='A2. Rate Change &amp; Enrollment'!P432, "OK", "ERROR"))</f>
        <v>N/A</v>
      </c>
      <c r="BM432" t="str">
        <f>IF(ISBLANK('A2a.  Modified URRT Worksheet 1'!$G$79)=TRUE, "N/A", IF(P432*(1+'A2a.  Modified URRT Worksheet 1'!$G$79)='A2. Rate Change &amp; Enrollment'!Q432, "OK", "ERROR"))</f>
        <v>N/A</v>
      </c>
      <c r="BN432" t="str">
        <f>IF(ISBLANK('A2a.  Modified URRT Worksheet 1'!$G$80)=TRUE, "N/A", IF(Q432*(1+'A2a.  Modified URRT Worksheet 1'!$G$80)='A2. Rate Change &amp; Enrollment'!R432, "OK", "ERROR"))</f>
        <v>N/A</v>
      </c>
      <c r="BO432" t="str">
        <f>IF(ISBLANK('A2a.  Modified URRT Worksheet 1'!$G$81)=TRUE, "N/A", IF(R432*(1+'A2a.  Modified URRT Worksheet 1'!$G$81)='A2. Rate Change &amp; Enrollment'!S432, "OK", "ERROR"))</f>
        <v>N/A</v>
      </c>
      <c r="BP432" t="str">
        <f>IF(ISBLANK('A2a.  Modified URRT Worksheet 1'!$G$82)=TRUE, "N/A", IF(S432*(1+'A2a.  Modified URRT Worksheet 1'!$G$82)='A2. Rate Change &amp; Enrollment'!T432, "OK", "ERROR"))</f>
        <v>N/A</v>
      </c>
      <c r="BQ432" t="str">
        <f>IF(ISBLANK('A2a.  Modified URRT Worksheet 1'!$G$83)=TRUE, "N/A", IF(T432*(1+'A2a.  Modified URRT Worksheet 1'!$G$83)='A2. Rate Change &amp; Enrollment'!U432, "OK", "ERROR"))</f>
        <v>N/A</v>
      </c>
      <c r="BR432" t="str">
        <f>IF(ISBLANK('A2a.  Modified URRT Worksheet 1'!$G$84)=TRUE, "N/A", IF(U432*(1+'A2a.  Modified URRT Worksheet 1'!$G$84)='A2. Rate Change &amp; Enrollment'!V432, "OK", "ERROR"))</f>
        <v>N/A</v>
      </c>
      <c r="BS432" t="str">
        <f>IF(ISBLANK('A2a.  Modified URRT Worksheet 1'!$G$85)=TRUE, "N/A", IF(V432*(1+'A2a.  Modified URRT Worksheet 1'!$G$85)='A2. Rate Change &amp; Enrollment'!W432, "OK", "ERROR"))</f>
        <v>N/A</v>
      </c>
      <c r="BT432" t="str">
        <f>IF(ISBLANK('A2a.  Modified URRT Worksheet 1'!$G$86)=TRUE, "N/A", IF(W432*(1+'A2a.  Modified URRT Worksheet 1'!$G$86)='A2. Rate Change &amp; Enrollment'!X432, "OK", "ERROR"))</f>
        <v>N/A</v>
      </c>
      <c r="BU432" t="str">
        <f>IF(ISBLANK('A2a.  Modified URRT Worksheet 1'!$G$87)=TRUE, "N/A", IF(X432*(1+'A2a.  Modified URRT Worksheet 1'!$G$87)='A2. Rate Change &amp; Enrollment'!Y432, "OK", "ERROR"))</f>
        <v>N/A</v>
      </c>
      <c r="BV432" t="str">
        <f>IF(ISBLANK('A2a.  Modified URRT Worksheet 1'!$G$88)=TRUE, "N/A", IF(Y432*(1+'A2a.  Modified URRT Worksheet 1'!$G$88)='A2. Rate Change &amp; Enrollment'!Z432, "OK", "ERROR"))</f>
        <v>N/A</v>
      </c>
      <c r="BW432" t="str">
        <f t="shared" si="99"/>
        <v>OK</v>
      </c>
      <c r="BY432" s="412">
        <f t="shared" si="100"/>
        <v>0</v>
      </c>
    </row>
    <row r="433" spans="1:77" x14ac:dyDescent="0.35">
      <c r="A433" t="s">
        <v>732</v>
      </c>
      <c r="B433" s="98"/>
      <c r="C433" s="98"/>
      <c r="D433" s="98"/>
      <c r="E433" s="135"/>
      <c r="F433" s="135"/>
      <c r="G433" s="135"/>
      <c r="I433" s="135"/>
      <c r="J433" s="135"/>
      <c r="K433" s="135"/>
      <c r="M433" s="131"/>
      <c r="N433" s="131"/>
      <c r="O433" s="131"/>
      <c r="P433" s="131"/>
      <c r="Q433" s="131"/>
      <c r="R433" s="131"/>
      <c r="S433" s="131"/>
      <c r="T433" s="131"/>
      <c r="U433" s="131"/>
      <c r="V433" s="131"/>
      <c r="W433" s="131"/>
      <c r="X433" s="131"/>
      <c r="Y433" s="131"/>
      <c r="Z433" s="131"/>
      <c r="AB433" s="142" t="e">
        <f t="shared" si="90"/>
        <v>#DIV/0!</v>
      </c>
      <c r="AC433" s="142" t="e">
        <f t="shared" si="91"/>
        <v>#DIV/0!</v>
      </c>
      <c r="AD433" s="6"/>
      <c r="AE433" s="88" t="e">
        <f t="shared" si="92"/>
        <v>#DIV/0!</v>
      </c>
      <c r="AF433" s="142" t="e">
        <f t="shared" si="93"/>
        <v>#DIV/0!</v>
      </c>
      <c r="AH433" s="12" t="e">
        <f t="shared" si="101"/>
        <v>#DIV/0!</v>
      </c>
      <c r="AI433" s="12" t="e">
        <f t="shared" si="102"/>
        <v>#DIV/0!</v>
      </c>
      <c r="AK433" s="409"/>
      <c r="AL433" s="409"/>
      <c r="AM433" s="409"/>
      <c r="AO433" s="177"/>
      <c r="AP433" s="177"/>
      <c r="AQ433" s="177"/>
      <c r="AR433" s="139"/>
      <c r="AS433" s="139"/>
      <c r="AT433" s="139"/>
      <c r="AU433" s="177"/>
      <c r="AV433" s="177"/>
      <c r="AX433" s="411">
        <f t="shared" si="94"/>
        <v>0</v>
      </c>
      <c r="AY433" s="80" t="str">
        <f t="shared" si="95"/>
        <v>OK</v>
      </c>
      <c r="BA433" s="94"/>
      <c r="BB433" s="291"/>
      <c r="BC433" s="94"/>
      <c r="BD433" s="229"/>
      <c r="BE433" s="356"/>
      <c r="BG433" s="6">
        <f t="shared" si="96"/>
        <v>0</v>
      </c>
      <c r="BH433" s="186" t="str">
        <f t="shared" si="97"/>
        <v>N/A</v>
      </c>
      <c r="BI433" s="6" t="str">
        <f t="shared" si="103"/>
        <v>N/A</v>
      </c>
      <c r="BJ433" t="e">
        <f t="shared" si="98"/>
        <v>#DIV/0!</v>
      </c>
      <c r="BL433" t="str">
        <f>IF(ISBLANK('A2a.  Modified URRT Worksheet 1'!$G$78)=TRUE, "N/A", IF(O433*(1+'A2a.  Modified URRT Worksheet 1'!$G$78)='A2. Rate Change &amp; Enrollment'!P433, "OK", "ERROR"))</f>
        <v>N/A</v>
      </c>
      <c r="BM433" t="str">
        <f>IF(ISBLANK('A2a.  Modified URRT Worksheet 1'!$G$79)=TRUE, "N/A", IF(P433*(1+'A2a.  Modified URRT Worksheet 1'!$G$79)='A2. Rate Change &amp; Enrollment'!Q433, "OK", "ERROR"))</f>
        <v>N/A</v>
      </c>
      <c r="BN433" t="str">
        <f>IF(ISBLANK('A2a.  Modified URRT Worksheet 1'!$G$80)=TRUE, "N/A", IF(Q433*(1+'A2a.  Modified URRT Worksheet 1'!$G$80)='A2. Rate Change &amp; Enrollment'!R433, "OK", "ERROR"))</f>
        <v>N/A</v>
      </c>
      <c r="BO433" t="str">
        <f>IF(ISBLANK('A2a.  Modified URRT Worksheet 1'!$G$81)=TRUE, "N/A", IF(R433*(1+'A2a.  Modified URRT Worksheet 1'!$G$81)='A2. Rate Change &amp; Enrollment'!S433, "OK", "ERROR"))</f>
        <v>N/A</v>
      </c>
      <c r="BP433" t="str">
        <f>IF(ISBLANK('A2a.  Modified URRT Worksheet 1'!$G$82)=TRUE, "N/A", IF(S433*(1+'A2a.  Modified URRT Worksheet 1'!$G$82)='A2. Rate Change &amp; Enrollment'!T433, "OK", "ERROR"))</f>
        <v>N/A</v>
      </c>
      <c r="BQ433" t="str">
        <f>IF(ISBLANK('A2a.  Modified URRT Worksheet 1'!$G$83)=TRUE, "N/A", IF(T433*(1+'A2a.  Modified URRT Worksheet 1'!$G$83)='A2. Rate Change &amp; Enrollment'!U433, "OK", "ERROR"))</f>
        <v>N/A</v>
      </c>
      <c r="BR433" t="str">
        <f>IF(ISBLANK('A2a.  Modified URRT Worksheet 1'!$G$84)=TRUE, "N/A", IF(U433*(1+'A2a.  Modified URRT Worksheet 1'!$G$84)='A2. Rate Change &amp; Enrollment'!V433, "OK", "ERROR"))</f>
        <v>N/A</v>
      </c>
      <c r="BS433" t="str">
        <f>IF(ISBLANK('A2a.  Modified URRT Worksheet 1'!$G$85)=TRUE, "N/A", IF(V433*(1+'A2a.  Modified URRT Worksheet 1'!$G$85)='A2. Rate Change &amp; Enrollment'!W433, "OK", "ERROR"))</f>
        <v>N/A</v>
      </c>
      <c r="BT433" t="str">
        <f>IF(ISBLANK('A2a.  Modified URRT Worksheet 1'!$G$86)=TRUE, "N/A", IF(W433*(1+'A2a.  Modified URRT Worksheet 1'!$G$86)='A2. Rate Change &amp; Enrollment'!X433, "OK", "ERROR"))</f>
        <v>N/A</v>
      </c>
      <c r="BU433" t="str">
        <f>IF(ISBLANK('A2a.  Modified URRT Worksheet 1'!$G$87)=TRUE, "N/A", IF(X433*(1+'A2a.  Modified URRT Worksheet 1'!$G$87)='A2. Rate Change &amp; Enrollment'!Y433, "OK", "ERROR"))</f>
        <v>N/A</v>
      </c>
      <c r="BV433" t="str">
        <f>IF(ISBLANK('A2a.  Modified URRT Worksheet 1'!$G$88)=TRUE, "N/A", IF(Y433*(1+'A2a.  Modified URRT Worksheet 1'!$G$88)='A2. Rate Change &amp; Enrollment'!Z433, "OK", "ERROR"))</f>
        <v>N/A</v>
      </c>
      <c r="BW433" t="str">
        <f t="shared" si="99"/>
        <v>OK</v>
      </c>
      <c r="BY433" s="412">
        <f t="shared" si="100"/>
        <v>0</v>
      </c>
    </row>
    <row r="434" spans="1:77" x14ac:dyDescent="0.35">
      <c r="A434" t="s">
        <v>733</v>
      </c>
      <c r="B434" s="98"/>
      <c r="C434" s="98"/>
      <c r="D434" s="98"/>
      <c r="E434" s="135"/>
      <c r="F434" s="135"/>
      <c r="G434" s="135"/>
      <c r="I434" s="135"/>
      <c r="J434" s="135"/>
      <c r="K434" s="135"/>
      <c r="M434" s="131"/>
      <c r="N434" s="131"/>
      <c r="O434" s="131"/>
      <c r="P434" s="131"/>
      <c r="Q434" s="131"/>
      <c r="R434" s="131"/>
      <c r="S434" s="131"/>
      <c r="T434" s="131"/>
      <c r="U434" s="131"/>
      <c r="V434" s="131"/>
      <c r="W434" s="131"/>
      <c r="X434" s="131"/>
      <c r="Y434" s="131"/>
      <c r="Z434" s="131"/>
      <c r="AB434" s="142" t="e">
        <f t="shared" si="90"/>
        <v>#DIV/0!</v>
      </c>
      <c r="AC434" s="142" t="e">
        <f t="shared" si="91"/>
        <v>#DIV/0!</v>
      </c>
      <c r="AD434" s="6"/>
      <c r="AE434" s="88" t="e">
        <f t="shared" si="92"/>
        <v>#DIV/0!</v>
      </c>
      <c r="AF434" s="142" t="e">
        <f t="shared" si="93"/>
        <v>#DIV/0!</v>
      </c>
      <c r="AH434" s="12" t="e">
        <f t="shared" si="101"/>
        <v>#DIV/0!</v>
      </c>
      <c r="AI434" s="12" t="e">
        <f t="shared" si="102"/>
        <v>#DIV/0!</v>
      </c>
      <c r="AK434" s="409"/>
      <c r="AL434" s="409"/>
      <c r="AM434" s="409"/>
      <c r="AO434" s="177"/>
      <c r="AP434" s="177"/>
      <c r="AQ434" s="177"/>
      <c r="AR434" s="139"/>
      <c r="AS434" s="139"/>
      <c r="AT434" s="139"/>
      <c r="AU434" s="177"/>
      <c r="AV434" s="177"/>
      <c r="AX434" s="411">
        <f t="shared" si="94"/>
        <v>0</v>
      </c>
      <c r="AY434" s="80" t="str">
        <f t="shared" si="95"/>
        <v>OK</v>
      </c>
      <c r="BA434" s="94"/>
      <c r="BB434" s="291"/>
      <c r="BC434" s="94"/>
      <c r="BD434" s="229"/>
      <c r="BE434" s="356"/>
      <c r="BG434" s="6">
        <f t="shared" si="96"/>
        <v>0</v>
      </c>
      <c r="BH434" s="186" t="str">
        <f t="shared" si="97"/>
        <v>N/A</v>
      </c>
      <c r="BI434" s="6" t="str">
        <f t="shared" si="103"/>
        <v>N/A</v>
      </c>
      <c r="BJ434" t="e">
        <f t="shared" si="98"/>
        <v>#DIV/0!</v>
      </c>
      <c r="BL434" t="str">
        <f>IF(ISBLANK('A2a.  Modified URRT Worksheet 1'!$G$78)=TRUE, "N/A", IF(O434*(1+'A2a.  Modified URRT Worksheet 1'!$G$78)='A2. Rate Change &amp; Enrollment'!P434, "OK", "ERROR"))</f>
        <v>N/A</v>
      </c>
      <c r="BM434" t="str">
        <f>IF(ISBLANK('A2a.  Modified URRT Worksheet 1'!$G$79)=TRUE, "N/A", IF(P434*(1+'A2a.  Modified URRT Worksheet 1'!$G$79)='A2. Rate Change &amp; Enrollment'!Q434, "OK", "ERROR"))</f>
        <v>N/A</v>
      </c>
      <c r="BN434" t="str">
        <f>IF(ISBLANK('A2a.  Modified URRT Worksheet 1'!$G$80)=TRUE, "N/A", IF(Q434*(1+'A2a.  Modified URRT Worksheet 1'!$G$80)='A2. Rate Change &amp; Enrollment'!R434, "OK", "ERROR"))</f>
        <v>N/A</v>
      </c>
      <c r="BO434" t="str">
        <f>IF(ISBLANK('A2a.  Modified URRT Worksheet 1'!$G$81)=TRUE, "N/A", IF(R434*(1+'A2a.  Modified URRT Worksheet 1'!$G$81)='A2. Rate Change &amp; Enrollment'!S434, "OK", "ERROR"))</f>
        <v>N/A</v>
      </c>
      <c r="BP434" t="str">
        <f>IF(ISBLANK('A2a.  Modified URRT Worksheet 1'!$G$82)=TRUE, "N/A", IF(S434*(1+'A2a.  Modified URRT Worksheet 1'!$G$82)='A2. Rate Change &amp; Enrollment'!T434, "OK", "ERROR"))</f>
        <v>N/A</v>
      </c>
      <c r="BQ434" t="str">
        <f>IF(ISBLANK('A2a.  Modified URRT Worksheet 1'!$G$83)=TRUE, "N/A", IF(T434*(1+'A2a.  Modified URRT Worksheet 1'!$G$83)='A2. Rate Change &amp; Enrollment'!U434, "OK", "ERROR"))</f>
        <v>N/A</v>
      </c>
      <c r="BR434" t="str">
        <f>IF(ISBLANK('A2a.  Modified URRT Worksheet 1'!$G$84)=TRUE, "N/A", IF(U434*(1+'A2a.  Modified URRT Worksheet 1'!$G$84)='A2. Rate Change &amp; Enrollment'!V434, "OK", "ERROR"))</f>
        <v>N/A</v>
      </c>
      <c r="BS434" t="str">
        <f>IF(ISBLANK('A2a.  Modified URRT Worksheet 1'!$G$85)=TRUE, "N/A", IF(V434*(1+'A2a.  Modified URRT Worksheet 1'!$G$85)='A2. Rate Change &amp; Enrollment'!W434, "OK", "ERROR"))</f>
        <v>N/A</v>
      </c>
      <c r="BT434" t="str">
        <f>IF(ISBLANK('A2a.  Modified URRT Worksheet 1'!$G$86)=TRUE, "N/A", IF(W434*(1+'A2a.  Modified URRT Worksheet 1'!$G$86)='A2. Rate Change &amp; Enrollment'!X434, "OK", "ERROR"))</f>
        <v>N/A</v>
      </c>
      <c r="BU434" t="str">
        <f>IF(ISBLANK('A2a.  Modified URRT Worksheet 1'!$G$87)=TRUE, "N/A", IF(X434*(1+'A2a.  Modified URRT Worksheet 1'!$G$87)='A2. Rate Change &amp; Enrollment'!Y434, "OK", "ERROR"))</f>
        <v>N/A</v>
      </c>
      <c r="BV434" t="str">
        <f>IF(ISBLANK('A2a.  Modified URRT Worksheet 1'!$G$88)=TRUE, "N/A", IF(Y434*(1+'A2a.  Modified URRT Worksheet 1'!$G$88)='A2. Rate Change &amp; Enrollment'!Z434, "OK", "ERROR"))</f>
        <v>N/A</v>
      </c>
      <c r="BW434" t="str">
        <f t="shared" si="99"/>
        <v>OK</v>
      </c>
      <c r="BY434" s="412">
        <f t="shared" si="100"/>
        <v>0</v>
      </c>
    </row>
    <row r="435" spans="1:77" x14ac:dyDescent="0.35">
      <c r="A435" t="s">
        <v>734</v>
      </c>
      <c r="B435" s="98"/>
      <c r="C435" s="98"/>
      <c r="D435" s="98"/>
      <c r="E435" s="135"/>
      <c r="F435" s="135"/>
      <c r="G435" s="135"/>
      <c r="I435" s="135"/>
      <c r="J435" s="135"/>
      <c r="K435" s="135"/>
      <c r="M435" s="131"/>
      <c r="N435" s="131"/>
      <c r="O435" s="131"/>
      <c r="P435" s="131"/>
      <c r="Q435" s="131"/>
      <c r="R435" s="131"/>
      <c r="S435" s="131"/>
      <c r="T435" s="131"/>
      <c r="U435" s="131"/>
      <c r="V435" s="131"/>
      <c r="W435" s="131"/>
      <c r="X435" s="131"/>
      <c r="Y435" s="131"/>
      <c r="Z435" s="131"/>
      <c r="AB435" s="142" t="e">
        <f t="shared" si="90"/>
        <v>#DIV/0!</v>
      </c>
      <c r="AC435" s="142" t="e">
        <f t="shared" si="91"/>
        <v>#DIV/0!</v>
      </c>
      <c r="AD435" s="6"/>
      <c r="AE435" s="88" t="e">
        <f t="shared" si="92"/>
        <v>#DIV/0!</v>
      </c>
      <c r="AF435" s="142" t="e">
        <f t="shared" si="93"/>
        <v>#DIV/0!</v>
      </c>
      <c r="AH435" s="12" t="e">
        <f t="shared" si="101"/>
        <v>#DIV/0!</v>
      </c>
      <c r="AI435" s="12" t="e">
        <f t="shared" si="102"/>
        <v>#DIV/0!</v>
      </c>
      <c r="AK435" s="409"/>
      <c r="AL435" s="409"/>
      <c r="AM435" s="409"/>
      <c r="AO435" s="177"/>
      <c r="AP435" s="177"/>
      <c r="AQ435" s="177"/>
      <c r="AR435" s="139"/>
      <c r="AS435" s="139"/>
      <c r="AT435" s="139"/>
      <c r="AU435" s="177"/>
      <c r="AV435" s="177"/>
      <c r="AX435" s="411">
        <f t="shared" si="94"/>
        <v>0</v>
      </c>
      <c r="AY435" s="80" t="str">
        <f t="shared" si="95"/>
        <v>OK</v>
      </c>
      <c r="BA435" s="94"/>
      <c r="BB435" s="291"/>
      <c r="BC435" s="94"/>
      <c r="BD435" s="229"/>
      <c r="BE435" s="356"/>
      <c r="BG435" s="6">
        <f t="shared" si="96"/>
        <v>0</v>
      </c>
      <c r="BH435" s="186" t="str">
        <f t="shared" si="97"/>
        <v>N/A</v>
      </c>
      <c r="BI435" s="6" t="str">
        <f t="shared" si="103"/>
        <v>N/A</v>
      </c>
      <c r="BJ435" t="e">
        <f t="shared" si="98"/>
        <v>#DIV/0!</v>
      </c>
      <c r="BL435" t="str">
        <f>IF(ISBLANK('A2a.  Modified URRT Worksheet 1'!$G$78)=TRUE, "N/A", IF(O435*(1+'A2a.  Modified URRT Worksheet 1'!$G$78)='A2. Rate Change &amp; Enrollment'!P435, "OK", "ERROR"))</f>
        <v>N/A</v>
      </c>
      <c r="BM435" t="str">
        <f>IF(ISBLANK('A2a.  Modified URRT Worksheet 1'!$G$79)=TRUE, "N/A", IF(P435*(1+'A2a.  Modified URRT Worksheet 1'!$G$79)='A2. Rate Change &amp; Enrollment'!Q435, "OK", "ERROR"))</f>
        <v>N/A</v>
      </c>
      <c r="BN435" t="str">
        <f>IF(ISBLANK('A2a.  Modified URRT Worksheet 1'!$G$80)=TRUE, "N/A", IF(Q435*(1+'A2a.  Modified URRT Worksheet 1'!$G$80)='A2. Rate Change &amp; Enrollment'!R435, "OK", "ERROR"))</f>
        <v>N/A</v>
      </c>
      <c r="BO435" t="str">
        <f>IF(ISBLANK('A2a.  Modified URRT Worksheet 1'!$G$81)=TRUE, "N/A", IF(R435*(1+'A2a.  Modified URRT Worksheet 1'!$G$81)='A2. Rate Change &amp; Enrollment'!S435, "OK", "ERROR"))</f>
        <v>N/A</v>
      </c>
      <c r="BP435" t="str">
        <f>IF(ISBLANK('A2a.  Modified URRT Worksheet 1'!$G$82)=TRUE, "N/A", IF(S435*(1+'A2a.  Modified URRT Worksheet 1'!$G$82)='A2. Rate Change &amp; Enrollment'!T435, "OK", "ERROR"))</f>
        <v>N/A</v>
      </c>
      <c r="BQ435" t="str">
        <f>IF(ISBLANK('A2a.  Modified URRT Worksheet 1'!$G$83)=TRUE, "N/A", IF(T435*(1+'A2a.  Modified URRT Worksheet 1'!$G$83)='A2. Rate Change &amp; Enrollment'!U435, "OK", "ERROR"))</f>
        <v>N/A</v>
      </c>
      <c r="BR435" t="str">
        <f>IF(ISBLANK('A2a.  Modified URRT Worksheet 1'!$G$84)=TRUE, "N/A", IF(U435*(1+'A2a.  Modified URRT Worksheet 1'!$G$84)='A2. Rate Change &amp; Enrollment'!V435, "OK", "ERROR"))</f>
        <v>N/A</v>
      </c>
      <c r="BS435" t="str">
        <f>IF(ISBLANK('A2a.  Modified URRT Worksheet 1'!$G$85)=TRUE, "N/A", IF(V435*(1+'A2a.  Modified URRT Worksheet 1'!$G$85)='A2. Rate Change &amp; Enrollment'!W435, "OK", "ERROR"))</f>
        <v>N/A</v>
      </c>
      <c r="BT435" t="str">
        <f>IF(ISBLANK('A2a.  Modified URRT Worksheet 1'!$G$86)=TRUE, "N/A", IF(W435*(1+'A2a.  Modified URRT Worksheet 1'!$G$86)='A2. Rate Change &amp; Enrollment'!X435, "OK", "ERROR"))</f>
        <v>N/A</v>
      </c>
      <c r="BU435" t="str">
        <f>IF(ISBLANK('A2a.  Modified URRT Worksheet 1'!$G$87)=TRUE, "N/A", IF(X435*(1+'A2a.  Modified URRT Worksheet 1'!$G$87)='A2. Rate Change &amp; Enrollment'!Y435, "OK", "ERROR"))</f>
        <v>N/A</v>
      </c>
      <c r="BV435" t="str">
        <f>IF(ISBLANK('A2a.  Modified URRT Worksheet 1'!$G$88)=TRUE, "N/A", IF(Y435*(1+'A2a.  Modified URRT Worksheet 1'!$G$88)='A2. Rate Change &amp; Enrollment'!Z435, "OK", "ERROR"))</f>
        <v>N/A</v>
      </c>
      <c r="BW435" t="str">
        <f t="shared" si="99"/>
        <v>OK</v>
      </c>
      <c r="BY435" s="412">
        <f t="shared" si="100"/>
        <v>0</v>
      </c>
    </row>
    <row r="436" spans="1:77" x14ac:dyDescent="0.35">
      <c r="A436" t="s">
        <v>735</v>
      </c>
      <c r="B436" s="98"/>
      <c r="C436" s="98"/>
      <c r="D436" s="98"/>
      <c r="E436" s="135"/>
      <c r="F436" s="135"/>
      <c r="G436" s="135"/>
      <c r="I436" s="135"/>
      <c r="J436" s="135"/>
      <c r="K436" s="135"/>
      <c r="M436" s="131"/>
      <c r="N436" s="131"/>
      <c r="O436" s="131"/>
      <c r="P436" s="131"/>
      <c r="Q436" s="131"/>
      <c r="R436" s="131"/>
      <c r="S436" s="131"/>
      <c r="T436" s="131"/>
      <c r="U436" s="131"/>
      <c r="V436" s="131"/>
      <c r="W436" s="131"/>
      <c r="X436" s="131"/>
      <c r="Y436" s="131"/>
      <c r="Z436" s="131"/>
      <c r="AB436" s="142" t="e">
        <f t="shared" si="90"/>
        <v>#DIV/0!</v>
      </c>
      <c r="AC436" s="142" t="e">
        <f t="shared" si="91"/>
        <v>#DIV/0!</v>
      </c>
      <c r="AD436" s="6"/>
      <c r="AE436" s="88" t="e">
        <f t="shared" si="92"/>
        <v>#DIV/0!</v>
      </c>
      <c r="AF436" s="142" t="e">
        <f t="shared" si="93"/>
        <v>#DIV/0!</v>
      </c>
      <c r="AH436" s="12" t="e">
        <f t="shared" si="101"/>
        <v>#DIV/0!</v>
      </c>
      <c r="AI436" s="12" t="e">
        <f t="shared" si="102"/>
        <v>#DIV/0!</v>
      </c>
      <c r="AK436" s="409"/>
      <c r="AL436" s="409"/>
      <c r="AM436" s="409"/>
      <c r="AO436" s="177"/>
      <c r="AP436" s="177"/>
      <c r="AQ436" s="177"/>
      <c r="AR436" s="139"/>
      <c r="AS436" s="139"/>
      <c r="AT436" s="139"/>
      <c r="AU436" s="177"/>
      <c r="AV436" s="177"/>
      <c r="AX436" s="411">
        <f t="shared" si="94"/>
        <v>0</v>
      </c>
      <c r="AY436" s="80" t="str">
        <f t="shared" si="95"/>
        <v>OK</v>
      </c>
      <c r="BA436" s="94"/>
      <c r="BB436" s="291"/>
      <c r="BC436" s="94"/>
      <c r="BD436" s="229"/>
      <c r="BE436" s="356"/>
      <c r="BG436" s="6">
        <f t="shared" si="96"/>
        <v>0</v>
      </c>
      <c r="BH436" s="186" t="str">
        <f t="shared" si="97"/>
        <v>N/A</v>
      </c>
      <c r="BI436" s="6" t="str">
        <f t="shared" si="103"/>
        <v>N/A</v>
      </c>
      <c r="BJ436" t="e">
        <f t="shared" si="98"/>
        <v>#DIV/0!</v>
      </c>
      <c r="BL436" t="str">
        <f>IF(ISBLANK('A2a.  Modified URRT Worksheet 1'!$G$78)=TRUE, "N/A", IF(O436*(1+'A2a.  Modified URRT Worksheet 1'!$G$78)='A2. Rate Change &amp; Enrollment'!P436, "OK", "ERROR"))</f>
        <v>N/A</v>
      </c>
      <c r="BM436" t="str">
        <f>IF(ISBLANK('A2a.  Modified URRT Worksheet 1'!$G$79)=TRUE, "N/A", IF(P436*(1+'A2a.  Modified URRT Worksheet 1'!$G$79)='A2. Rate Change &amp; Enrollment'!Q436, "OK", "ERROR"))</f>
        <v>N/A</v>
      </c>
      <c r="BN436" t="str">
        <f>IF(ISBLANK('A2a.  Modified URRT Worksheet 1'!$G$80)=TRUE, "N/A", IF(Q436*(1+'A2a.  Modified URRT Worksheet 1'!$G$80)='A2. Rate Change &amp; Enrollment'!R436, "OK", "ERROR"))</f>
        <v>N/A</v>
      </c>
      <c r="BO436" t="str">
        <f>IF(ISBLANK('A2a.  Modified URRT Worksheet 1'!$G$81)=TRUE, "N/A", IF(R436*(1+'A2a.  Modified URRT Worksheet 1'!$G$81)='A2. Rate Change &amp; Enrollment'!S436, "OK", "ERROR"))</f>
        <v>N/A</v>
      </c>
      <c r="BP436" t="str">
        <f>IF(ISBLANK('A2a.  Modified URRT Worksheet 1'!$G$82)=TRUE, "N/A", IF(S436*(1+'A2a.  Modified URRT Worksheet 1'!$G$82)='A2. Rate Change &amp; Enrollment'!T436, "OK", "ERROR"))</f>
        <v>N/A</v>
      </c>
      <c r="BQ436" t="str">
        <f>IF(ISBLANK('A2a.  Modified URRT Worksheet 1'!$G$83)=TRUE, "N/A", IF(T436*(1+'A2a.  Modified URRT Worksheet 1'!$G$83)='A2. Rate Change &amp; Enrollment'!U436, "OK", "ERROR"))</f>
        <v>N/A</v>
      </c>
      <c r="BR436" t="str">
        <f>IF(ISBLANK('A2a.  Modified URRT Worksheet 1'!$G$84)=TRUE, "N/A", IF(U436*(1+'A2a.  Modified URRT Worksheet 1'!$G$84)='A2. Rate Change &amp; Enrollment'!V436, "OK", "ERROR"))</f>
        <v>N/A</v>
      </c>
      <c r="BS436" t="str">
        <f>IF(ISBLANK('A2a.  Modified URRT Worksheet 1'!$G$85)=TRUE, "N/A", IF(V436*(1+'A2a.  Modified URRT Worksheet 1'!$G$85)='A2. Rate Change &amp; Enrollment'!W436, "OK", "ERROR"))</f>
        <v>N/A</v>
      </c>
      <c r="BT436" t="str">
        <f>IF(ISBLANK('A2a.  Modified URRT Worksheet 1'!$G$86)=TRUE, "N/A", IF(W436*(1+'A2a.  Modified URRT Worksheet 1'!$G$86)='A2. Rate Change &amp; Enrollment'!X436, "OK", "ERROR"))</f>
        <v>N/A</v>
      </c>
      <c r="BU436" t="str">
        <f>IF(ISBLANK('A2a.  Modified URRT Worksheet 1'!$G$87)=TRUE, "N/A", IF(X436*(1+'A2a.  Modified URRT Worksheet 1'!$G$87)='A2. Rate Change &amp; Enrollment'!Y436, "OK", "ERROR"))</f>
        <v>N/A</v>
      </c>
      <c r="BV436" t="str">
        <f>IF(ISBLANK('A2a.  Modified URRT Worksheet 1'!$G$88)=TRUE, "N/A", IF(Y436*(1+'A2a.  Modified URRT Worksheet 1'!$G$88)='A2. Rate Change &amp; Enrollment'!Z436, "OK", "ERROR"))</f>
        <v>N/A</v>
      </c>
      <c r="BW436" t="str">
        <f t="shared" si="99"/>
        <v>OK</v>
      </c>
      <c r="BY436" s="412">
        <f t="shared" si="100"/>
        <v>0</v>
      </c>
    </row>
    <row r="437" spans="1:77" x14ac:dyDescent="0.35">
      <c r="A437" t="s">
        <v>736</v>
      </c>
      <c r="B437" s="98"/>
      <c r="C437" s="98"/>
      <c r="D437" s="98"/>
      <c r="E437" s="135"/>
      <c r="F437" s="135"/>
      <c r="G437" s="135"/>
      <c r="I437" s="135"/>
      <c r="J437" s="135"/>
      <c r="K437" s="135"/>
      <c r="M437" s="131"/>
      <c r="N437" s="131"/>
      <c r="O437" s="131"/>
      <c r="P437" s="131"/>
      <c r="Q437" s="131"/>
      <c r="R437" s="131"/>
      <c r="S437" s="131"/>
      <c r="T437" s="131"/>
      <c r="U437" s="131"/>
      <c r="V437" s="131"/>
      <c r="W437" s="131"/>
      <c r="X437" s="131"/>
      <c r="Y437" s="131"/>
      <c r="Z437" s="131"/>
      <c r="AB437" s="142" t="e">
        <f t="shared" si="90"/>
        <v>#DIV/0!</v>
      </c>
      <c r="AC437" s="142" t="e">
        <f t="shared" si="91"/>
        <v>#DIV/0!</v>
      </c>
      <c r="AD437" s="6"/>
      <c r="AE437" s="88" t="e">
        <f t="shared" si="92"/>
        <v>#DIV/0!</v>
      </c>
      <c r="AF437" s="142" t="e">
        <f t="shared" si="93"/>
        <v>#DIV/0!</v>
      </c>
      <c r="AH437" s="12" t="e">
        <f t="shared" si="101"/>
        <v>#DIV/0!</v>
      </c>
      <c r="AI437" s="12" t="e">
        <f t="shared" si="102"/>
        <v>#DIV/0!</v>
      </c>
      <c r="AK437" s="409"/>
      <c r="AL437" s="409"/>
      <c r="AM437" s="409"/>
      <c r="AO437" s="177"/>
      <c r="AP437" s="177"/>
      <c r="AQ437" s="177"/>
      <c r="AR437" s="139"/>
      <c r="AS437" s="139"/>
      <c r="AT437" s="139"/>
      <c r="AU437" s="177"/>
      <c r="AV437" s="177"/>
      <c r="AX437" s="411">
        <f t="shared" si="94"/>
        <v>0</v>
      </c>
      <c r="AY437" s="80" t="str">
        <f t="shared" si="95"/>
        <v>OK</v>
      </c>
      <c r="BA437" s="94"/>
      <c r="BB437" s="291"/>
      <c r="BC437" s="94"/>
      <c r="BD437" s="229"/>
      <c r="BE437" s="356"/>
      <c r="BG437" s="6">
        <f t="shared" si="96"/>
        <v>0</v>
      </c>
      <c r="BH437" s="186" t="str">
        <f t="shared" si="97"/>
        <v>N/A</v>
      </c>
      <c r="BI437" s="6" t="str">
        <f t="shared" si="103"/>
        <v>N/A</v>
      </c>
      <c r="BJ437" t="e">
        <f t="shared" si="98"/>
        <v>#DIV/0!</v>
      </c>
      <c r="BL437" t="str">
        <f>IF(ISBLANK('A2a.  Modified URRT Worksheet 1'!$G$78)=TRUE, "N/A", IF(O437*(1+'A2a.  Modified URRT Worksheet 1'!$G$78)='A2. Rate Change &amp; Enrollment'!P437, "OK", "ERROR"))</f>
        <v>N/A</v>
      </c>
      <c r="BM437" t="str">
        <f>IF(ISBLANK('A2a.  Modified URRT Worksheet 1'!$G$79)=TRUE, "N/A", IF(P437*(1+'A2a.  Modified URRT Worksheet 1'!$G$79)='A2. Rate Change &amp; Enrollment'!Q437, "OK", "ERROR"))</f>
        <v>N/A</v>
      </c>
      <c r="BN437" t="str">
        <f>IF(ISBLANK('A2a.  Modified URRT Worksheet 1'!$G$80)=TRUE, "N/A", IF(Q437*(1+'A2a.  Modified URRT Worksheet 1'!$G$80)='A2. Rate Change &amp; Enrollment'!R437, "OK", "ERROR"))</f>
        <v>N/A</v>
      </c>
      <c r="BO437" t="str">
        <f>IF(ISBLANK('A2a.  Modified URRT Worksheet 1'!$G$81)=TRUE, "N/A", IF(R437*(1+'A2a.  Modified URRT Worksheet 1'!$G$81)='A2. Rate Change &amp; Enrollment'!S437, "OK", "ERROR"))</f>
        <v>N/A</v>
      </c>
      <c r="BP437" t="str">
        <f>IF(ISBLANK('A2a.  Modified URRT Worksheet 1'!$G$82)=TRUE, "N/A", IF(S437*(1+'A2a.  Modified URRT Worksheet 1'!$G$82)='A2. Rate Change &amp; Enrollment'!T437, "OK", "ERROR"))</f>
        <v>N/A</v>
      </c>
      <c r="BQ437" t="str">
        <f>IF(ISBLANK('A2a.  Modified URRT Worksheet 1'!$G$83)=TRUE, "N/A", IF(T437*(1+'A2a.  Modified URRT Worksheet 1'!$G$83)='A2. Rate Change &amp; Enrollment'!U437, "OK", "ERROR"))</f>
        <v>N/A</v>
      </c>
      <c r="BR437" t="str">
        <f>IF(ISBLANK('A2a.  Modified URRT Worksheet 1'!$G$84)=TRUE, "N/A", IF(U437*(1+'A2a.  Modified URRT Worksheet 1'!$G$84)='A2. Rate Change &amp; Enrollment'!V437, "OK", "ERROR"))</f>
        <v>N/A</v>
      </c>
      <c r="BS437" t="str">
        <f>IF(ISBLANK('A2a.  Modified URRT Worksheet 1'!$G$85)=TRUE, "N/A", IF(V437*(1+'A2a.  Modified URRT Worksheet 1'!$G$85)='A2. Rate Change &amp; Enrollment'!W437, "OK", "ERROR"))</f>
        <v>N/A</v>
      </c>
      <c r="BT437" t="str">
        <f>IF(ISBLANK('A2a.  Modified URRT Worksheet 1'!$G$86)=TRUE, "N/A", IF(W437*(1+'A2a.  Modified URRT Worksheet 1'!$G$86)='A2. Rate Change &amp; Enrollment'!X437, "OK", "ERROR"))</f>
        <v>N/A</v>
      </c>
      <c r="BU437" t="str">
        <f>IF(ISBLANK('A2a.  Modified URRT Worksheet 1'!$G$87)=TRUE, "N/A", IF(X437*(1+'A2a.  Modified URRT Worksheet 1'!$G$87)='A2. Rate Change &amp; Enrollment'!Y437, "OK", "ERROR"))</f>
        <v>N/A</v>
      </c>
      <c r="BV437" t="str">
        <f>IF(ISBLANK('A2a.  Modified URRT Worksheet 1'!$G$88)=TRUE, "N/A", IF(Y437*(1+'A2a.  Modified URRT Worksheet 1'!$G$88)='A2. Rate Change &amp; Enrollment'!Z437, "OK", "ERROR"))</f>
        <v>N/A</v>
      </c>
      <c r="BW437" t="str">
        <f t="shared" si="99"/>
        <v>OK</v>
      </c>
      <c r="BY437" s="412">
        <f t="shared" si="100"/>
        <v>0</v>
      </c>
    </row>
    <row r="438" spans="1:77" x14ac:dyDescent="0.35">
      <c r="A438" t="s">
        <v>737</v>
      </c>
      <c r="B438" s="98"/>
      <c r="C438" s="98"/>
      <c r="D438" s="98"/>
      <c r="E438" s="135"/>
      <c r="F438" s="135"/>
      <c r="G438" s="135"/>
      <c r="I438" s="135"/>
      <c r="J438" s="135"/>
      <c r="K438" s="135"/>
      <c r="M438" s="131"/>
      <c r="N438" s="131"/>
      <c r="O438" s="131"/>
      <c r="P438" s="131"/>
      <c r="Q438" s="131"/>
      <c r="R438" s="131"/>
      <c r="S438" s="131"/>
      <c r="T438" s="131"/>
      <c r="U438" s="131"/>
      <c r="V438" s="131"/>
      <c r="W438" s="131"/>
      <c r="X438" s="131"/>
      <c r="Y438" s="131"/>
      <c r="Z438" s="131"/>
      <c r="AB438" s="142" t="e">
        <f t="shared" si="90"/>
        <v>#DIV/0!</v>
      </c>
      <c r="AC438" s="142" t="e">
        <f t="shared" si="91"/>
        <v>#DIV/0!</v>
      </c>
      <c r="AD438" s="6"/>
      <c r="AE438" s="88" t="e">
        <f t="shared" si="92"/>
        <v>#DIV/0!</v>
      </c>
      <c r="AF438" s="142" t="e">
        <f t="shared" si="93"/>
        <v>#DIV/0!</v>
      </c>
      <c r="AH438" s="12" t="e">
        <f t="shared" si="101"/>
        <v>#DIV/0!</v>
      </c>
      <c r="AI438" s="12" t="e">
        <f t="shared" si="102"/>
        <v>#DIV/0!</v>
      </c>
      <c r="AK438" s="409"/>
      <c r="AL438" s="409"/>
      <c r="AM438" s="409"/>
      <c r="AO438" s="177"/>
      <c r="AP438" s="177"/>
      <c r="AQ438" s="177"/>
      <c r="AR438" s="139"/>
      <c r="AS438" s="139"/>
      <c r="AT438" s="139"/>
      <c r="AU438" s="177"/>
      <c r="AV438" s="177"/>
      <c r="AX438" s="411">
        <f t="shared" si="94"/>
        <v>0</v>
      </c>
      <c r="AY438" s="80" t="str">
        <f t="shared" si="95"/>
        <v>OK</v>
      </c>
      <c r="BA438" s="94"/>
      <c r="BB438" s="291"/>
      <c r="BC438" s="94"/>
      <c r="BD438" s="229"/>
      <c r="BE438" s="356"/>
      <c r="BG438" s="6">
        <f t="shared" si="96"/>
        <v>0</v>
      </c>
      <c r="BH438" s="186" t="str">
        <f t="shared" si="97"/>
        <v>N/A</v>
      </c>
      <c r="BI438" s="6" t="str">
        <f t="shared" si="103"/>
        <v>N/A</v>
      </c>
      <c r="BJ438" t="e">
        <f t="shared" si="98"/>
        <v>#DIV/0!</v>
      </c>
      <c r="BL438" t="str">
        <f>IF(ISBLANK('A2a.  Modified URRT Worksheet 1'!$G$78)=TRUE, "N/A", IF(O438*(1+'A2a.  Modified URRT Worksheet 1'!$G$78)='A2. Rate Change &amp; Enrollment'!P438, "OK", "ERROR"))</f>
        <v>N/A</v>
      </c>
      <c r="BM438" t="str">
        <f>IF(ISBLANK('A2a.  Modified URRT Worksheet 1'!$G$79)=TRUE, "N/A", IF(P438*(1+'A2a.  Modified URRT Worksheet 1'!$G$79)='A2. Rate Change &amp; Enrollment'!Q438, "OK", "ERROR"))</f>
        <v>N/A</v>
      </c>
      <c r="BN438" t="str">
        <f>IF(ISBLANK('A2a.  Modified URRT Worksheet 1'!$G$80)=TRUE, "N/A", IF(Q438*(1+'A2a.  Modified URRT Worksheet 1'!$G$80)='A2. Rate Change &amp; Enrollment'!R438, "OK", "ERROR"))</f>
        <v>N/A</v>
      </c>
      <c r="BO438" t="str">
        <f>IF(ISBLANK('A2a.  Modified URRT Worksheet 1'!$G$81)=TRUE, "N/A", IF(R438*(1+'A2a.  Modified URRT Worksheet 1'!$G$81)='A2. Rate Change &amp; Enrollment'!S438, "OK", "ERROR"))</f>
        <v>N/A</v>
      </c>
      <c r="BP438" t="str">
        <f>IF(ISBLANK('A2a.  Modified URRT Worksheet 1'!$G$82)=TRUE, "N/A", IF(S438*(1+'A2a.  Modified URRT Worksheet 1'!$G$82)='A2. Rate Change &amp; Enrollment'!T438, "OK", "ERROR"))</f>
        <v>N/A</v>
      </c>
      <c r="BQ438" t="str">
        <f>IF(ISBLANK('A2a.  Modified URRT Worksheet 1'!$G$83)=TRUE, "N/A", IF(T438*(1+'A2a.  Modified URRT Worksheet 1'!$G$83)='A2. Rate Change &amp; Enrollment'!U438, "OK", "ERROR"))</f>
        <v>N/A</v>
      </c>
      <c r="BR438" t="str">
        <f>IF(ISBLANK('A2a.  Modified URRT Worksheet 1'!$G$84)=TRUE, "N/A", IF(U438*(1+'A2a.  Modified URRT Worksheet 1'!$G$84)='A2. Rate Change &amp; Enrollment'!V438, "OK", "ERROR"))</f>
        <v>N/A</v>
      </c>
      <c r="BS438" t="str">
        <f>IF(ISBLANK('A2a.  Modified URRT Worksheet 1'!$G$85)=TRUE, "N/A", IF(V438*(1+'A2a.  Modified URRT Worksheet 1'!$G$85)='A2. Rate Change &amp; Enrollment'!W438, "OK", "ERROR"))</f>
        <v>N/A</v>
      </c>
      <c r="BT438" t="str">
        <f>IF(ISBLANK('A2a.  Modified URRT Worksheet 1'!$G$86)=TRUE, "N/A", IF(W438*(1+'A2a.  Modified URRT Worksheet 1'!$G$86)='A2. Rate Change &amp; Enrollment'!X438, "OK", "ERROR"))</f>
        <v>N/A</v>
      </c>
      <c r="BU438" t="str">
        <f>IF(ISBLANK('A2a.  Modified URRT Worksheet 1'!$G$87)=TRUE, "N/A", IF(X438*(1+'A2a.  Modified URRT Worksheet 1'!$G$87)='A2. Rate Change &amp; Enrollment'!Y438, "OK", "ERROR"))</f>
        <v>N/A</v>
      </c>
      <c r="BV438" t="str">
        <f>IF(ISBLANK('A2a.  Modified URRT Worksheet 1'!$G$88)=TRUE, "N/A", IF(Y438*(1+'A2a.  Modified URRT Worksheet 1'!$G$88)='A2. Rate Change &amp; Enrollment'!Z438, "OK", "ERROR"))</f>
        <v>N/A</v>
      </c>
      <c r="BW438" t="str">
        <f t="shared" si="99"/>
        <v>OK</v>
      </c>
      <c r="BY438" s="412">
        <f t="shared" si="100"/>
        <v>0</v>
      </c>
    </row>
    <row r="439" spans="1:77" x14ac:dyDescent="0.35">
      <c r="A439" t="s">
        <v>738</v>
      </c>
      <c r="B439" s="98"/>
      <c r="C439" s="98"/>
      <c r="D439" s="98"/>
      <c r="E439" s="135"/>
      <c r="F439" s="135"/>
      <c r="G439" s="135"/>
      <c r="I439" s="135"/>
      <c r="J439" s="135"/>
      <c r="K439" s="135"/>
      <c r="M439" s="131"/>
      <c r="N439" s="131"/>
      <c r="O439" s="131"/>
      <c r="P439" s="131"/>
      <c r="Q439" s="131"/>
      <c r="R439" s="131"/>
      <c r="S439" s="131"/>
      <c r="T439" s="131"/>
      <c r="U439" s="131"/>
      <c r="V439" s="131"/>
      <c r="W439" s="131"/>
      <c r="X439" s="131"/>
      <c r="Y439" s="131"/>
      <c r="Z439" s="131"/>
      <c r="AB439" s="142" t="e">
        <f t="shared" si="90"/>
        <v>#DIV/0!</v>
      </c>
      <c r="AC439" s="142" t="e">
        <f t="shared" si="91"/>
        <v>#DIV/0!</v>
      </c>
      <c r="AD439" s="6"/>
      <c r="AE439" s="88" t="e">
        <f t="shared" si="92"/>
        <v>#DIV/0!</v>
      </c>
      <c r="AF439" s="142" t="e">
        <f t="shared" si="93"/>
        <v>#DIV/0!</v>
      </c>
      <c r="AH439" s="12" t="e">
        <f t="shared" si="101"/>
        <v>#DIV/0!</v>
      </c>
      <c r="AI439" s="12" t="e">
        <f t="shared" si="102"/>
        <v>#DIV/0!</v>
      </c>
      <c r="AK439" s="409"/>
      <c r="AL439" s="409"/>
      <c r="AM439" s="409"/>
      <c r="AO439" s="177"/>
      <c r="AP439" s="177"/>
      <c r="AQ439" s="177"/>
      <c r="AR439" s="139"/>
      <c r="AS439" s="139"/>
      <c r="AT439" s="139"/>
      <c r="AU439" s="177"/>
      <c r="AV439" s="177"/>
      <c r="AX439" s="411">
        <f t="shared" si="94"/>
        <v>0</v>
      </c>
      <c r="AY439" s="80" t="str">
        <f t="shared" si="95"/>
        <v>OK</v>
      </c>
      <c r="BA439" s="94"/>
      <c r="BB439" s="291"/>
      <c r="BC439" s="94"/>
      <c r="BD439" s="229"/>
      <c r="BE439" s="356"/>
      <c r="BG439" s="6">
        <f t="shared" si="96"/>
        <v>0</v>
      </c>
      <c r="BH439" s="186" t="str">
        <f t="shared" si="97"/>
        <v>N/A</v>
      </c>
      <c r="BI439" s="6" t="str">
        <f t="shared" si="103"/>
        <v>N/A</v>
      </c>
      <c r="BJ439" t="e">
        <f t="shared" si="98"/>
        <v>#DIV/0!</v>
      </c>
      <c r="BL439" t="str">
        <f>IF(ISBLANK('A2a.  Modified URRT Worksheet 1'!$G$78)=TRUE, "N/A", IF(O439*(1+'A2a.  Modified URRT Worksheet 1'!$G$78)='A2. Rate Change &amp; Enrollment'!P439, "OK", "ERROR"))</f>
        <v>N/A</v>
      </c>
      <c r="BM439" t="str">
        <f>IF(ISBLANK('A2a.  Modified URRT Worksheet 1'!$G$79)=TRUE, "N/A", IF(P439*(1+'A2a.  Modified URRT Worksheet 1'!$G$79)='A2. Rate Change &amp; Enrollment'!Q439, "OK", "ERROR"))</f>
        <v>N/A</v>
      </c>
      <c r="BN439" t="str">
        <f>IF(ISBLANK('A2a.  Modified URRT Worksheet 1'!$G$80)=TRUE, "N/A", IF(Q439*(1+'A2a.  Modified URRT Worksheet 1'!$G$80)='A2. Rate Change &amp; Enrollment'!R439, "OK", "ERROR"))</f>
        <v>N/A</v>
      </c>
      <c r="BO439" t="str">
        <f>IF(ISBLANK('A2a.  Modified URRT Worksheet 1'!$G$81)=TRUE, "N/A", IF(R439*(1+'A2a.  Modified URRT Worksheet 1'!$G$81)='A2. Rate Change &amp; Enrollment'!S439, "OK", "ERROR"))</f>
        <v>N/A</v>
      </c>
      <c r="BP439" t="str">
        <f>IF(ISBLANK('A2a.  Modified URRT Worksheet 1'!$G$82)=TRUE, "N/A", IF(S439*(1+'A2a.  Modified URRT Worksheet 1'!$G$82)='A2. Rate Change &amp; Enrollment'!T439, "OK", "ERROR"))</f>
        <v>N/A</v>
      </c>
      <c r="BQ439" t="str">
        <f>IF(ISBLANK('A2a.  Modified URRT Worksheet 1'!$G$83)=TRUE, "N/A", IF(T439*(1+'A2a.  Modified URRT Worksheet 1'!$G$83)='A2. Rate Change &amp; Enrollment'!U439, "OK", "ERROR"))</f>
        <v>N/A</v>
      </c>
      <c r="BR439" t="str">
        <f>IF(ISBLANK('A2a.  Modified URRT Worksheet 1'!$G$84)=TRUE, "N/A", IF(U439*(1+'A2a.  Modified URRT Worksheet 1'!$G$84)='A2. Rate Change &amp; Enrollment'!V439, "OK", "ERROR"))</f>
        <v>N/A</v>
      </c>
      <c r="BS439" t="str">
        <f>IF(ISBLANK('A2a.  Modified URRT Worksheet 1'!$G$85)=TRUE, "N/A", IF(V439*(1+'A2a.  Modified URRT Worksheet 1'!$G$85)='A2. Rate Change &amp; Enrollment'!W439, "OK", "ERROR"))</f>
        <v>N/A</v>
      </c>
      <c r="BT439" t="str">
        <f>IF(ISBLANK('A2a.  Modified URRT Worksheet 1'!$G$86)=TRUE, "N/A", IF(W439*(1+'A2a.  Modified URRT Worksheet 1'!$G$86)='A2. Rate Change &amp; Enrollment'!X439, "OK", "ERROR"))</f>
        <v>N/A</v>
      </c>
      <c r="BU439" t="str">
        <f>IF(ISBLANK('A2a.  Modified URRT Worksheet 1'!$G$87)=TRUE, "N/A", IF(X439*(1+'A2a.  Modified URRT Worksheet 1'!$G$87)='A2. Rate Change &amp; Enrollment'!Y439, "OK", "ERROR"))</f>
        <v>N/A</v>
      </c>
      <c r="BV439" t="str">
        <f>IF(ISBLANK('A2a.  Modified URRT Worksheet 1'!$G$88)=TRUE, "N/A", IF(Y439*(1+'A2a.  Modified URRT Worksheet 1'!$G$88)='A2. Rate Change &amp; Enrollment'!Z439, "OK", "ERROR"))</f>
        <v>N/A</v>
      </c>
      <c r="BW439" t="str">
        <f t="shared" si="99"/>
        <v>OK</v>
      </c>
      <c r="BY439" s="412">
        <f t="shared" si="100"/>
        <v>0</v>
      </c>
    </row>
    <row r="440" spans="1:77" x14ac:dyDescent="0.35">
      <c r="A440" t="s">
        <v>739</v>
      </c>
      <c r="B440" s="98"/>
      <c r="C440" s="98"/>
      <c r="D440" s="98"/>
      <c r="E440" s="135"/>
      <c r="F440" s="135"/>
      <c r="G440" s="135"/>
      <c r="I440" s="135"/>
      <c r="J440" s="135"/>
      <c r="K440" s="135"/>
      <c r="M440" s="131"/>
      <c r="N440" s="131"/>
      <c r="O440" s="131"/>
      <c r="P440" s="131"/>
      <c r="Q440" s="131"/>
      <c r="R440" s="131"/>
      <c r="S440" s="131"/>
      <c r="T440" s="131"/>
      <c r="U440" s="131"/>
      <c r="V440" s="131"/>
      <c r="W440" s="131"/>
      <c r="X440" s="131"/>
      <c r="Y440" s="131"/>
      <c r="Z440" s="131"/>
      <c r="AB440" s="142" t="e">
        <f t="shared" si="90"/>
        <v>#DIV/0!</v>
      </c>
      <c r="AC440" s="142" t="e">
        <f t="shared" si="91"/>
        <v>#DIV/0!</v>
      </c>
      <c r="AD440" s="6"/>
      <c r="AE440" s="88" t="e">
        <f t="shared" si="92"/>
        <v>#DIV/0!</v>
      </c>
      <c r="AF440" s="142" t="e">
        <f t="shared" si="93"/>
        <v>#DIV/0!</v>
      </c>
      <c r="AH440" s="12" t="e">
        <f t="shared" si="101"/>
        <v>#DIV/0!</v>
      </c>
      <c r="AI440" s="12" t="e">
        <f t="shared" si="102"/>
        <v>#DIV/0!</v>
      </c>
      <c r="AK440" s="409"/>
      <c r="AL440" s="409"/>
      <c r="AM440" s="409"/>
      <c r="AO440" s="177"/>
      <c r="AP440" s="177"/>
      <c r="AQ440" s="177"/>
      <c r="AR440" s="139"/>
      <c r="AS440" s="139"/>
      <c r="AT440" s="139"/>
      <c r="AU440" s="177"/>
      <c r="AV440" s="177"/>
      <c r="AX440" s="411">
        <f t="shared" si="94"/>
        <v>0</v>
      </c>
      <c r="AY440" s="80" t="str">
        <f t="shared" si="95"/>
        <v>OK</v>
      </c>
      <c r="BA440" s="94"/>
      <c r="BB440" s="291"/>
      <c r="BC440" s="94"/>
      <c r="BD440" s="229"/>
      <c r="BE440" s="356"/>
      <c r="BG440" s="6">
        <f t="shared" si="96"/>
        <v>0</v>
      </c>
      <c r="BH440" s="186" t="str">
        <f t="shared" si="97"/>
        <v>N/A</v>
      </c>
      <c r="BI440" s="6" t="str">
        <f t="shared" si="103"/>
        <v>N/A</v>
      </c>
      <c r="BJ440" t="e">
        <f t="shared" si="98"/>
        <v>#DIV/0!</v>
      </c>
      <c r="BL440" t="str">
        <f>IF(ISBLANK('A2a.  Modified URRT Worksheet 1'!$G$78)=TRUE, "N/A", IF(O440*(1+'A2a.  Modified URRT Worksheet 1'!$G$78)='A2. Rate Change &amp; Enrollment'!P440, "OK", "ERROR"))</f>
        <v>N/A</v>
      </c>
      <c r="BM440" t="str">
        <f>IF(ISBLANK('A2a.  Modified URRT Worksheet 1'!$G$79)=TRUE, "N/A", IF(P440*(1+'A2a.  Modified URRT Worksheet 1'!$G$79)='A2. Rate Change &amp; Enrollment'!Q440, "OK", "ERROR"))</f>
        <v>N/A</v>
      </c>
      <c r="BN440" t="str">
        <f>IF(ISBLANK('A2a.  Modified URRT Worksheet 1'!$G$80)=TRUE, "N/A", IF(Q440*(1+'A2a.  Modified URRT Worksheet 1'!$G$80)='A2. Rate Change &amp; Enrollment'!R440, "OK", "ERROR"))</f>
        <v>N/A</v>
      </c>
      <c r="BO440" t="str">
        <f>IF(ISBLANK('A2a.  Modified URRT Worksheet 1'!$G$81)=TRUE, "N/A", IF(R440*(1+'A2a.  Modified URRT Worksheet 1'!$G$81)='A2. Rate Change &amp; Enrollment'!S440, "OK", "ERROR"))</f>
        <v>N/A</v>
      </c>
      <c r="BP440" t="str">
        <f>IF(ISBLANK('A2a.  Modified URRT Worksheet 1'!$G$82)=TRUE, "N/A", IF(S440*(1+'A2a.  Modified URRT Worksheet 1'!$G$82)='A2. Rate Change &amp; Enrollment'!T440, "OK", "ERROR"))</f>
        <v>N/A</v>
      </c>
      <c r="BQ440" t="str">
        <f>IF(ISBLANK('A2a.  Modified URRT Worksheet 1'!$G$83)=TRUE, "N/A", IF(T440*(1+'A2a.  Modified URRT Worksheet 1'!$G$83)='A2. Rate Change &amp; Enrollment'!U440, "OK", "ERROR"))</f>
        <v>N/A</v>
      </c>
      <c r="BR440" t="str">
        <f>IF(ISBLANK('A2a.  Modified URRT Worksheet 1'!$G$84)=TRUE, "N/A", IF(U440*(1+'A2a.  Modified URRT Worksheet 1'!$G$84)='A2. Rate Change &amp; Enrollment'!V440, "OK", "ERROR"))</f>
        <v>N/A</v>
      </c>
      <c r="BS440" t="str">
        <f>IF(ISBLANK('A2a.  Modified URRT Worksheet 1'!$G$85)=TRUE, "N/A", IF(V440*(1+'A2a.  Modified URRT Worksheet 1'!$G$85)='A2. Rate Change &amp; Enrollment'!W440, "OK", "ERROR"))</f>
        <v>N/A</v>
      </c>
      <c r="BT440" t="str">
        <f>IF(ISBLANK('A2a.  Modified URRT Worksheet 1'!$G$86)=TRUE, "N/A", IF(W440*(1+'A2a.  Modified URRT Worksheet 1'!$G$86)='A2. Rate Change &amp; Enrollment'!X440, "OK", "ERROR"))</f>
        <v>N/A</v>
      </c>
      <c r="BU440" t="str">
        <f>IF(ISBLANK('A2a.  Modified URRT Worksheet 1'!$G$87)=TRUE, "N/A", IF(X440*(1+'A2a.  Modified URRT Worksheet 1'!$G$87)='A2. Rate Change &amp; Enrollment'!Y440, "OK", "ERROR"))</f>
        <v>N/A</v>
      </c>
      <c r="BV440" t="str">
        <f>IF(ISBLANK('A2a.  Modified URRT Worksheet 1'!$G$88)=TRUE, "N/A", IF(Y440*(1+'A2a.  Modified URRT Worksheet 1'!$G$88)='A2. Rate Change &amp; Enrollment'!Z440, "OK", "ERROR"))</f>
        <v>N/A</v>
      </c>
      <c r="BW440" t="str">
        <f t="shared" si="99"/>
        <v>OK</v>
      </c>
      <c r="BY440" s="412">
        <f t="shared" si="100"/>
        <v>0</v>
      </c>
    </row>
    <row r="441" spans="1:77" x14ac:dyDescent="0.35">
      <c r="A441" t="s">
        <v>740</v>
      </c>
      <c r="B441" s="98"/>
      <c r="C441" s="98"/>
      <c r="D441" s="98"/>
      <c r="E441" s="135"/>
      <c r="F441" s="135"/>
      <c r="G441" s="135"/>
      <c r="I441" s="135"/>
      <c r="J441" s="135"/>
      <c r="K441" s="135"/>
      <c r="M441" s="131"/>
      <c r="N441" s="131"/>
      <c r="O441" s="131"/>
      <c r="P441" s="131"/>
      <c r="Q441" s="131"/>
      <c r="R441" s="131"/>
      <c r="S441" s="131"/>
      <c r="T441" s="131"/>
      <c r="U441" s="131"/>
      <c r="V441" s="131"/>
      <c r="W441" s="131"/>
      <c r="X441" s="131"/>
      <c r="Y441" s="131"/>
      <c r="Z441" s="131"/>
      <c r="AB441" s="142" t="e">
        <f t="shared" si="90"/>
        <v>#DIV/0!</v>
      </c>
      <c r="AC441" s="142" t="e">
        <f t="shared" si="91"/>
        <v>#DIV/0!</v>
      </c>
      <c r="AD441" s="6"/>
      <c r="AE441" s="88" t="e">
        <f t="shared" si="92"/>
        <v>#DIV/0!</v>
      </c>
      <c r="AF441" s="142" t="e">
        <f t="shared" si="93"/>
        <v>#DIV/0!</v>
      </c>
      <c r="AH441" s="12" t="e">
        <f t="shared" si="101"/>
        <v>#DIV/0!</v>
      </c>
      <c r="AI441" s="12" t="e">
        <f t="shared" si="102"/>
        <v>#DIV/0!</v>
      </c>
      <c r="AK441" s="409"/>
      <c r="AL441" s="409"/>
      <c r="AM441" s="409"/>
      <c r="AO441" s="177"/>
      <c r="AP441" s="177"/>
      <c r="AQ441" s="177"/>
      <c r="AR441" s="139"/>
      <c r="AS441" s="139"/>
      <c r="AT441" s="139"/>
      <c r="AU441" s="177"/>
      <c r="AV441" s="177"/>
      <c r="AX441" s="411">
        <f t="shared" si="94"/>
        <v>0</v>
      </c>
      <c r="AY441" s="80" t="str">
        <f t="shared" si="95"/>
        <v>OK</v>
      </c>
      <c r="BA441" s="94"/>
      <c r="BB441" s="291"/>
      <c r="BC441" s="94"/>
      <c r="BD441" s="229"/>
      <c r="BE441" s="356"/>
      <c r="BG441" s="6">
        <f t="shared" si="96"/>
        <v>0</v>
      </c>
      <c r="BH441" s="186" t="str">
        <f t="shared" si="97"/>
        <v>N/A</v>
      </c>
      <c r="BI441" s="6" t="str">
        <f t="shared" si="103"/>
        <v>N/A</v>
      </c>
      <c r="BJ441" t="e">
        <f t="shared" si="98"/>
        <v>#DIV/0!</v>
      </c>
      <c r="BL441" t="str">
        <f>IF(ISBLANK('A2a.  Modified URRT Worksheet 1'!$G$78)=TRUE, "N/A", IF(O441*(1+'A2a.  Modified URRT Worksheet 1'!$G$78)='A2. Rate Change &amp; Enrollment'!P441, "OK", "ERROR"))</f>
        <v>N/A</v>
      </c>
      <c r="BM441" t="str">
        <f>IF(ISBLANK('A2a.  Modified URRT Worksheet 1'!$G$79)=TRUE, "N/A", IF(P441*(1+'A2a.  Modified URRT Worksheet 1'!$G$79)='A2. Rate Change &amp; Enrollment'!Q441, "OK", "ERROR"))</f>
        <v>N/A</v>
      </c>
      <c r="BN441" t="str">
        <f>IF(ISBLANK('A2a.  Modified URRT Worksheet 1'!$G$80)=TRUE, "N/A", IF(Q441*(1+'A2a.  Modified URRT Worksheet 1'!$G$80)='A2. Rate Change &amp; Enrollment'!R441, "OK", "ERROR"))</f>
        <v>N/A</v>
      </c>
      <c r="BO441" t="str">
        <f>IF(ISBLANK('A2a.  Modified URRT Worksheet 1'!$G$81)=TRUE, "N/A", IF(R441*(1+'A2a.  Modified URRT Worksheet 1'!$G$81)='A2. Rate Change &amp; Enrollment'!S441, "OK", "ERROR"))</f>
        <v>N/A</v>
      </c>
      <c r="BP441" t="str">
        <f>IF(ISBLANK('A2a.  Modified URRT Worksheet 1'!$G$82)=TRUE, "N/A", IF(S441*(1+'A2a.  Modified URRT Worksheet 1'!$G$82)='A2. Rate Change &amp; Enrollment'!T441, "OK", "ERROR"))</f>
        <v>N/A</v>
      </c>
      <c r="BQ441" t="str">
        <f>IF(ISBLANK('A2a.  Modified URRT Worksheet 1'!$G$83)=TRUE, "N/A", IF(T441*(1+'A2a.  Modified URRT Worksheet 1'!$G$83)='A2. Rate Change &amp; Enrollment'!U441, "OK", "ERROR"))</f>
        <v>N/A</v>
      </c>
      <c r="BR441" t="str">
        <f>IF(ISBLANK('A2a.  Modified URRT Worksheet 1'!$G$84)=TRUE, "N/A", IF(U441*(1+'A2a.  Modified URRT Worksheet 1'!$G$84)='A2. Rate Change &amp; Enrollment'!V441, "OK", "ERROR"))</f>
        <v>N/A</v>
      </c>
      <c r="BS441" t="str">
        <f>IF(ISBLANK('A2a.  Modified URRT Worksheet 1'!$G$85)=TRUE, "N/A", IF(V441*(1+'A2a.  Modified URRT Worksheet 1'!$G$85)='A2. Rate Change &amp; Enrollment'!W441, "OK", "ERROR"))</f>
        <v>N/A</v>
      </c>
      <c r="BT441" t="str">
        <f>IF(ISBLANK('A2a.  Modified URRT Worksheet 1'!$G$86)=TRUE, "N/A", IF(W441*(1+'A2a.  Modified URRT Worksheet 1'!$G$86)='A2. Rate Change &amp; Enrollment'!X441, "OK", "ERROR"))</f>
        <v>N/A</v>
      </c>
      <c r="BU441" t="str">
        <f>IF(ISBLANK('A2a.  Modified URRT Worksheet 1'!$G$87)=TRUE, "N/A", IF(X441*(1+'A2a.  Modified URRT Worksheet 1'!$G$87)='A2. Rate Change &amp; Enrollment'!Y441, "OK", "ERROR"))</f>
        <v>N/A</v>
      </c>
      <c r="BV441" t="str">
        <f>IF(ISBLANK('A2a.  Modified URRT Worksheet 1'!$G$88)=TRUE, "N/A", IF(Y441*(1+'A2a.  Modified URRT Worksheet 1'!$G$88)='A2. Rate Change &amp; Enrollment'!Z441, "OK", "ERROR"))</f>
        <v>N/A</v>
      </c>
      <c r="BW441" t="str">
        <f t="shared" si="99"/>
        <v>OK</v>
      </c>
      <c r="BY441" s="412">
        <f t="shared" si="100"/>
        <v>0</v>
      </c>
    </row>
    <row r="442" spans="1:77" x14ac:dyDescent="0.35">
      <c r="A442" t="s">
        <v>741</v>
      </c>
      <c r="B442" s="98"/>
      <c r="C442" s="98"/>
      <c r="D442" s="98"/>
      <c r="E442" s="135"/>
      <c r="F442" s="135"/>
      <c r="G442" s="135"/>
      <c r="I442" s="135"/>
      <c r="J442" s="135"/>
      <c r="K442" s="135"/>
      <c r="M442" s="131"/>
      <c r="N442" s="131"/>
      <c r="O442" s="131"/>
      <c r="P442" s="131"/>
      <c r="Q442" s="131"/>
      <c r="R442" s="131"/>
      <c r="S442" s="131"/>
      <c r="T442" s="131"/>
      <c r="U442" s="131"/>
      <c r="V442" s="131"/>
      <c r="W442" s="131"/>
      <c r="X442" s="131"/>
      <c r="Y442" s="131"/>
      <c r="Z442" s="131"/>
      <c r="AB442" s="142" t="e">
        <f t="shared" si="90"/>
        <v>#DIV/0!</v>
      </c>
      <c r="AC442" s="142" t="e">
        <f t="shared" si="91"/>
        <v>#DIV/0!</v>
      </c>
      <c r="AD442" s="6"/>
      <c r="AE442" s="88" t="e">
        <f t="shared" si="92"/>
        <v>#DIV/0!</v>
      </c>
      <c r="AF442" s="142" t="e">
        <f t="shared" si="93"/>
        <v>#DIV/0!</v>
      </c>
      <c r="AH442" s="12" t="e">
        <f t="shared" si="101"/>
        <v>#DIV/0!</v>
      </c>
      <c r="AI442" s="12" t="e">
        <f t="shared" si="102"/>
        <v>#DIV/0!</v>
      </c>
      <c r="AK442" s="409"/>
      <c r="AL442" s="409"/>
      <c r="AM442" s="409"/>
      <c r="AO442" s="177"/>
      <c r="AP442" s="177"/>
      <c r="AQ442" s="177"/>
      <c r="AR442" s="139"/>
      <c r="AS442" s="139"/>
      <c r="AT442" s="139"/>
      <c r="AU442" s="177"/>
      <c r="AV442" s="177"/>
      <c r="AX442" s="411">
        <f t="shared" si="94"/>
        <v>0</v>
      </c>
      <c r="AY442" s="80" t="str">
        <f t="shared" si="95"/>
        <v>OK</v>
      </c>
      <c r="BA442" s="94"/>
      <c r="BB442" s="291"/>
      <c r="BC442" s="94"/>
      <c r="BD442" s="229"/>
      <c r="BE442" s="356"/>
      <c r="BG442" s="6">
        <f t="shared" si="96"/>
        <v>0</v>
      </c>
      <c r="BH442" s="186" t="str">
        <f t="shared" si="97"/>
        <v>N/A</v>
      </c>
      <c r="BI442" s="6" t="str">
        <f t="shared" si="103"/>
        <v>N/A</v>
      </c>
      <c r="BJ442" t="e">
        <f t="shared" si="98"/>
        <v>#DIV/0!</v>
      </c>
      <c r="BL442" t="str">
        <f>IF(ISBLANK('A2a.  Modified URRT Worksheet 1'!$G$78)=TRUE, "N/A", IF(O442*(1+'A2a.  Modified URRT Worksheet 1'!$G$78)='A2. Rate Change &amp; Enrollment'!P442, "OK", "ERROR"))</f>
        <v>N/A</v>
      </c>
      <c r="BM442" t="str">
        <f>IF(ISBLANK('A2a.  Modified URRT Worksheet 1'!$G$79)=TRUE, "N/A", IF(P442*(1+'A2a.  Modified URRT Worksheet 1'!$G$79)='A2. Rate Change &amp; Enrollment'!Q442, "OK", "ERROR"))</f>
        <v>N/A</v>
      </c>
      <c r="BN442" t="str">
        <f>IF(ISBLANK('A2a.  Modified URRT Worksheet 1'!$G$80)=TRUE, "N/A", IF(Q442*(1+'A2a.  Modified URRT Worksheet 1'!$G$80)='A2. Rate Change &amp; Enrollment'!R442, "OK", "ERROR"))</f>
        <v>N/A</v>
      </c>
      <c r="BO442" t="str">
        <f>IF(ISBLANK('A2a.  Modified URRT Worksheet 1'!$G$81)=TRUE, "N/A", IF(R442*(1+'A2a.  Modified URRT Worksheet 1'!$G$81)='A2. Rate Change &amp; Enrollment'!S442, "OK", "ERROR"))</f>
        <v>N/A</v>
      </c>
      <c r="BP442" t="str">
        <f>IF(ISBLANK('A2a.  Modified URRT Worksheet 1'!$G$82)=TRUE, "N/A", IF(S442*(1+'A2a.  Modified URRT Worksheet 1'!$G$82)='A2. Rate Change &amp; Enrollment'!T442, "OK", "ERROR"))</f>
        <v>N/A</v>
      </c>
      <c r="BQ442" t="str">
        <f>IF(ISBLANK('A2a.  Modified URRT Worksheet 1'!$G$83)=TRUE, "N/A", IF(T442*(1+'A2a.  Modified URRT Worksheet 1'!$G$83)='A2. Rate Change &amp; Enrollment'!U442, "OK", "ERROR"))</f>
        <v>N/A</v>
      </c>
      <c r="BR442" t="str">
        <f>IF(ISBLANK('A2a.  Modified URRT Worksheet 1'!$G$84)=TRUE, "N/A", IF(U442*(1+'A2a.  Modified URRT Worksheet 1'!$G$84)='A2. Rate Change &amp; Enrollment'!V442, "OK", "ERROR"))</f>
        <v>N/A</v>
      </c>
      <c r="BS442" t="str">
        <f>IF(ISBLANK('A2a.  Modified URRT Worksheet 1'!$G$85)=TRUE, "N/A", IF(V442*(1+'A2a.  Modified URRT Worksheet 1'!$G$85)='A2. Rate Change &amp; Enrollment'!W442, "OK", "ERROR"))</f>
        <v>N/A</v>
      </c>
      <c r="BT442" t="str">
        <f>IF(ISBLANK('A2a.  Modified URRT Worksheet 1'!$G$86)=TRUE, "N/A", IF(W442*(1+'A2a.  Modified URRT Worksheet 1'!$G$86)='A2. Rate Change &amp; Enrollment'!X442, "OK", "ERROR"))</f>
        <v>N/A</v>
      </c>
      <c r="BU442" t="str">
        <f>IF(ISBLANK('A2a.  Modified URRT Worksheet 1'!$G$87)=TRUE, "N/A", IF(X442*(1+'A2a.  Modified URRT Worksheet 1'!$G$87)='A2. Rate Change &amp; Enrollment'!Y442, "OK", "ERROR"))</f>
        <v>N/A</v>
      </c>
      <c r="BV442" t="str">
        <f>IF(ISBLANK('A2a.  Modified URRT Worksheet 1'!$G$88)=TRUE, "N/A", IF(Y442*(1+'A2a.  Modified URRT Worksheet 1'!$G$88)='A2. Rate Change &amp; Enrollment'!Z442, "OK", "ERROR"))</f>
        <v>N/A</v>
      </c>
      <c r="BW442" t="str">
        <f t="shared" si="99"/>
        <v>OK</v>
      </c>
      <c r="BY442" s="412">
        <f t="shared" si="100"/>
        <v>0</v>
      </c>
    </row>
    <row r="443" spans="1:77" x14ac:dyDescent="0.35">
      <c r="A443" t="s">
        <v>742</v>
      </c>
      <c r="B443" s="98"/>
      <c r="C443" s="98"/>
      <c r="D443" s="98"/>
      <c r="E443" s="135"/>
      <c r="F443" s="135"/>
      <c r="G443" s="135"/>
      <c r="I443" s="135"/>
      <c r="J443" s="135"/>
      <c r="K443" s="135"/>
      <c r="M443" s="131"/>
      <c r="N443" s="131"/>
      <c r="O443" s="131"/>
      <c r="P443" s="131"/>
      <c r="Q443" s="131"/>
      <c r="R443" s="131"/>
      <c r="S443" s="131"/>
      <c r="T443" s="131"/>
      <c r="U443" s="131"/>
      <c r="V443" s="131"/>
      <c r="W443" s="131"/>
      <c r="X443" s="131"/>
      <c r="Y443" s="131"/>
      <c r="Z443" s="131"/>
      <c r="AB443" s="142" t="e">
        <f t="shared" si="90"/>
        <v>#DIV/0!</v>
      </c>
      <c r="AC443" s="142" t="e">
        <f t="shared" si="91"/>
        <v>#DIV/0!</v>
      </c>
      <c r="AD443" s="6"/>
      <c r="AE443" s="88" t="e">
        <f t="shared" si="92"/>
        <v>#DIV/0!</v>
      </c>
      <c r="AF443" s="142" t="e">
        <f t="shared" si="93"/>
        <v>#DIV/0!</v>
      </c>
      <c r="AH443" s="12" t="e">
        <f t="shared" si="101"/>
        <v>#DIV/0!</v>
      </c>
      <c r="AI443" s="12" t="e">
        <f t="shared" si="102"/>
        <v>#DIV/0!</v>
      </c>
      <c r="AK443" s="409"/>
      <c r="AL443" s="409"/>
      <c r="AM443" s="409"/>
      <c r="AO443" s="177"/>
      <c r="AP443" s="177"/>
      <c r="AQ443" s="177"/>
      <c r="AR443" s="139"/>
      <c r="AS443" s="139"/>
      <c r="AT443" s="139"/>
      <c r="AU443" s="177"/>
      <c r="AV443" s="177"/>
      <c r="AX443" s="411">
        <f t="shared" si="94"/>
        <v>0</v>
      </c>
      <c r="AY443" s="80" t="str">
        <f t="shared" si="95"/>
        <v>OK</v>
      </c>
      <c r="BA443" s="94"/>
      <c r="BB443" s="291"/>
      <c r="BC443" s="94"/>
      <c r="BD443" s="229"/>
      <c r="BE443" s="356"/>
      <c r="BG443" s="6">
        <f t="shared" si="96"/>
        <v>0</v>
      </c>
      <c r="BH443" s="186" t="str">
        <f t="shared" si="97"/>
        <v>N/A</v>
      </c>
      <c r="BI443" s="6" t="str">
        <f t="shared" si="103"/>
        <v>N/A</v>
      </c>
      <c r="BJ443" t="e">
        <f t="shared" si="98"/>
        <v>#DIV/0!</v>
      </c>
      <c r="BL443" t="str">
        <f>IF(ISBLANK('A2a.  Modified URRT Worksheet 1'!$G$78)=TRUE, "N/A", IF(O443*(1+'A2a.  Modified URRT Worksheet 1'!$G$78)='A2. Rate Change &amp; Enrollment'!P443, "OK", "ERROR"))</f>
        <v>N/A</v>
      </c>
      <c r="BM443" t="str">
        <f>IF(ISBLANK('A2a.  Modified URRT Worksheet 1'!$G$79)=TRUE, "N/A", IF(P443*(1+'A2a.  Modified URRT Worksheet 1'!$G$79)='A2. Rate Change &amp; Enrollment'!Q443, "OK", "ERROR"))</f>
        <v>N/A</v>
      </c>
      <c r="BN443" t="str">
        <f>IF(ISBLANK('A2a.  Modified URRT Worksheet 1'!$G$80)=TRUE, "N/A", IF(Q443*(1+'A2a.  Modified URRT Worksheet 1'!$G$80)='A2. Rate Change &amp; Enrollment'!R443, "OK", "ERROR"))</f>
        <v>N/A</v>
      </c>
      <c r="BO443" t="str">
        <f>IF(ISBLANK('A2a.  Modified URRT Worksheet 1'!$G$81)=TRUE, "N/A", IF(R443*(1+'A2a.  Modified URRT Worksheet 1'!$G$81)='A2. Rate Change &amp; Enrollment'!S443, "OK", "ERROR"))</f>
        <v>N/A</v>
      </c>
      <c r="BP443" t="str">
        <f>IF(ISBLANK('A2a.  Modified URRT Worksheet 1'!$G$82)=TRUE, "N/A", IF(S443*(1+'A2a.  Modified URRT Worksheet 1'!$G$82)='A2. Rate Change &amp; Enrollment'!T443, "OK", "ERROR"))</f>
        <v>N/A</v>
      </c>
      <c r="BQ443" t="str">
        <f>IF(ISBLANK('A2a.  Modified URRT Worksheet 1'!$G$83)=TRUE, "N/A", IF(T443*(1+'A2a.  Modified URRT Worksheet 1'!$G$83)='A2. Rate Change &amp; Enrollment'!U443, "OK", "ERROR"))</f>
        <v>N/A</v>
      </c>
      <c r="BR443" t="str">
        <f>IF(ISBLANK('A2a.  Modified URRT Worksheet 1'!$G$84)=TRUE, "N/A", IF(U443*(1+'A2a.  Modified URRT Worksheet 1'!$G$84)='A2. Rate Change &amp; Enrollment'!V443, "OK", "ERROR"))</f>
        <v>N/A</v>
      </c>
      <c r="BS443" t="str">
        <f>IF(ISBLANK('A2a.  Modified URRT Worksheet 1'!$G$85)=TRUE, "N/A", IF(V443*(1+'A2a.  Modified URRT Worksheet 1'!$G$85)='A2. Rate Change &amp; Enrollment'!W443, "OK", "ERROR"))</f>
        <v>N/A</v>
      </c>
      <c r="BT443" t="str">
        <f>IF(ISBLANK('A2a.  Modified URRT Worksheet 1'!$G$86)=TRUE, "N/A", IF(W443*(1+'A2a.  Modified URRT Worksheet 1'!$G$86)='A2. Rate Change &amp; Enrollment'!X443, "OK", "ERROR"))</f>
        <v>N/A</v>
      </c>
      <c r="BU443" t="str">
        <f>IF(ISBLANK('A2a.  Modified URRT Worksheet 1'!$G$87)=TRUE, "N/A", IF(X443*(1+'A2a.  Modified URRT Worksheet 1'!$G$87)='A2. Rate Change &amp; Enrollment'!Y443, "OK", "ERROR"))</f>
        <v>N/A</v>
      </c>
      <c r="BV443" t="str">
        <f>IF(ISBLANK('A2a.  Modified URRT Worksheet 1'!$G$88)=TRUE, "N/A", IF(Y443*(1+'A2a.  Modified URRT Worksheet 1'!$G$88)='A2. Rate Change &amp; Enrollment'!Z443, "OK", "ERROR"))</f>
        <v>N/A</v>
      </c>
      <c r="BW443" t="str">
        <f t="shared" si="99"/>
        <v>OK</v>
      </c>
      <c r="BY443" s="412">
        <f t="shared" si="100"/>
        <v>0</v>
      </c>
    </row>
    <row r="444" spans="1:77" x14ac:dyDescent="0.35">
      <c r="A444" t="s">
        <v>743</v>
      </c>
      <c r="B444" s="98"/>
      <c r="C444" s="98"/>
      <c r="D444" s="98"/>
      <c r="E444" s="135"/>
      <c r="F444" s="135"/>
      <c r="G444" s="135"/>
      <c r="I444" s="135"/>
      <c r="J444" s="135"/>
      <c r="K444" s="135"/>
      <c r="M444" s="131"/>
      <c r="N444" s="131"/>
      <c r="O444" s="131"/>
      <c r="P444" s="131"/>
      <c r="Q444" s="131"/>
      <c r="R444" s="131"/>
      <c r="S444" s="131"/>
      <c r="T444" s="131"/>
      <c r="U444" s="131"/>
      <c r="V444" s="131"/>
      <c r="W444" s="131"/>
      <c r="X444" s="131"/>
      <c r="Y444" s="131"/>
      <c r="Z444" s="131"/>
      <c r="AB444" s="142" t="e">
        <f t="shared" si="90"/>
        <v>#DIV/0!</v>
      </c>
      <c r="AC444" s="142" t="e">
        <f t="shared" si="91"/>
        <v>#DIV/0!</v>
      </c>
      <c r="AD444" s="6"/>
      <c r="AE444" s="88" t="e">
        <f t="shared" si="92"/>
        <v>#DIV/0!</v>
      </c>
      <c r="AF444" s="142" t="e">
        <f t="shared" si="93"/>
        <v>#DIV/0!</v>
      </c>
      <c r="AH444" s="12" t="e">
        <f t="shared" si="101"/>
        <v>#DIV/0!</v>
      </c>
      <c r="AI444" s="12" t="e">
        <f t="shared" si="102"/>
        <v>#DIV/0!</v>
      </c>
      <c r="AK444" s="409"/>
      <c r="AL444" s="409"/>
      <c r="AM444" s="409"/>
      <c r="AO444" s="177"/>
      <c r="AP444" s="177"/>
      <c r="AQ444" s="177"/>
      <c r="AR444" s="139"/>
      <c r="AS444" s="139"/>
      <c r="AT444" s="139"/>
      <c r="AU444" s="177"/>
      <c r="AV444" s="177"/>
      <c r="AX444" s="411">
        <f t="shared" si="94"/>
        <v>0</v>
      </c>
      <c r="AY444" s="80" t="str">
        <f t="shared" si="95"/>
        <v>OK</v>
      </c>
      <c r="BA444" s="94"/>
      <c r="BB444" s="291"/>
      <c r="BC444" s="94"/>
      <c r="BD444" s="229"/>
      <c r="BE444" s="356"/>
      <c r="BG444" s="6">
        <f t="shared" si="96"/>
        <v>0</v>
      </c>
      <c r="BH444" s="186" t="str">
        <f t="shared" si="97"/>
        <v>N/A</v>
      </c>
      <c r="BI444" s="6" t="str">
        <f t="shared" si="103"/>
        <v>N/A</v>
      </c>
      <c r="BJ444" t="e">
        <f t="shared" si="98"/>
        <v>#DIV/0!</v>
      </c>
      <c r="BL444" t="str">
        <f>IF(ISBLANK('A2a.  Modified URRT Worksheet 1'!$G$78)=TRUE, "N/A", IF(O444*(1+'A2a.  Modified URRT Worksheet 1'!$G$78)='A2. Rate Change &amp; Enrollment'!P444, "OK", "ERROR"))</f>
        <v>N/A</v>
      </c>
      <c r="BM444" t="str">
        <f>IF(ISBLANK('A2a.  Modified URRT Worksheet 1'!$G$79)=TRUE, "N/A", IF(P444*(1+'A2a.  Modified URRT Worksheet 1'!$G$79)='A2. Rate Change &amp; Enrollment'!Q444, "OK", "ERROR"))</f>
        <v>N/A</v>
      </c>
      <c r="BN444" t="str">
        <f>IF(ISBLANK('A2a.  Modified URRT Worksheet 1'!$G$80)=TRUE, "N/A", IF(Q444*(1+'A2a.  Modified URRT Worksheet 1'!$G$80)='A2. Rate Change &amp; Enrollment'!R444, "OK", "ERROR"))</f>
        <v>N/A</v>
      </c>
      <c r="BO444" t="str">
        <f>IF(ISBLANK('A2a.  Modified URRT Worksheet 1'!$G$81)=TRUE, "N/A", IF(R444*(1+'A2a.  Modified URRT Worksheet 1'!$G$81)='A2. Rate Change &amp; Enrollment'!S444, "OK", "ERROR"))</f>
        <v>N/A</v>
      </c>
      <c r="BP444" t="str">
        <f>IF(ISBLANK('A2a.  Modified URRT Worksheet 1'!$G$82)=TRUE, "N/A", IF(S444*(1+'A2a.  Modified URRT Worksheet 1'!$G$82)='A2. Rate Change &amp; Enrollment'!T444, "OK", "ERROR"))</f>
        <v>N/A</v>
      </c>
      <c r="BQ444" t="str">
        <f>IF(ISBLANK('A2a.  Modified URRT Worksheet 1'!$G$83)=TRUE, "N/A", IF(T444*(1+'A2a.  Modified URRT Worksheet 1'!$G$83)='A2. Rate Change &amp; Enrollment'!U444, "OK", "ERROR"))</f>
        <v>N/A</v>
      </c>
      <c r="BR444" t="str">
        <f>IF(ISBLANK('A2a.  Modified URRT Worksheet 1'!$G$84)=TRUE, "N/A", IF(U444*(1+'A2a.  Modified URRT Worksheet 1'!$G$84)='A2. Rate Change &amp; Enrollment'!V444, "OK", "ERROR"))</f>
        <v>N/A</v>
      </c>
      <c r="BS444" t="str">
        <f>IF(ISBLANK('A2a.  Modified URRT Worksheet 1'!$G$85)=TRUE, "N/A", IF(V444*(1+'A2a.  Modified URRT Worksheet 1'!$G$85)='A2. Rate Change &amp; Enrollment'!W444, "OK", "ERROR"))</f>
        <v>N/A</v>
      </c>
      <c r="BT444" t="str">
        <f>IF(ISBLANK('A2a.  Modified URRT Worksheet 1'!$G$86)=TRUE, "N/A", IF(W444*(1+'A2a.  Modified URRT Worksheet 1'!$G$86)='A2. Rate Change &amp; Enrollment'!X444, "OK", "ERROR"))</f>
        <v>N/A</v>
      </c>
      <c r="BU444" t="str">
        <f>IF(ISBLANK('A2a.  Modified URRT Worksheet 1'!$G$87)=TRUE, "N/A", IF(X444*(1+'A2a.  Modified URRT Worksheet 1'!$G$87)='A2. Rate Change &amp; Enrollment'!Y444, "OK", "ERROR"))</f>
        <v>N/A</v>
      </c>
      <c r="BV444" t="str">
        <f>IF(ISBLANK('A2a.  Modified URRT Worksheet 1'!$G$88)=TRUE, "N/A", IF(Y444*(1+'A2a.  Modified URRT Worksheet 1'!$G$88)='A2. Rate Change &amp; Enrollment'!Z444, "OK", "ERROR"))</f>
        <v>N/A</v>
      </c>
      <c r="BW444" t="str">
        <f t="shared" si="99"/>
        <v>OK</v>
      </c>
      <c r="BY444" s="412">
        <f t="shared" si="100"/>
        <v>0</v>
      </c>
    </row>
    <row r="445" spans="1:77" x14ac:dyDescent="0.35">
      <c r="A445" t="s">
        <v>744</v>
      </c>
      <c r="B445" s="98"/>
      <c r="C445" s="98"/>
      <c r="D445" s="98"/>
      <c r="E445" s="135"/>
      <c r="F445" s="135"/>
      <c r="G445" s="135"/>
      <c r="I445" s="135"/>
      <c r="J445" s="135"/>
      <c r="K445" s="135"/>
      <c r="M445" s="131"/>
      <c r="N445" s="131"/>
      <c r="O445" s="131"/>
      <c r="P445" s="131"/>
      <c r="Q445" s="131"/>
      <c r="R445" s="131"/>
      <c r="S445" s="131"/>
      <c r="T445" s="131"/>
      <c r="U445" s="131"/>
      <c r="V445" s="131"/>
      <c r="W445" s="131"/>
      <c r="X445" s="131"/>
      <c r="Y445" s="131"/>
      <c r="Z445" s="131"/>
      <c r="AB445" s="142" t="e">
        <f t="shared" si="90"/>
        <v>#DIV/0!</v>
      </c>
      <c r="AC445" s="142" t="e">
        <f t="shared" si="91"/>
        <v>#DIV/0!</v>
      </c>
      <c r="AD445" s="6"/>
      <c r="AE445" s="88" t="e">
        <f t="shared" si="92"/>
        <v>#DIV/0!</v>
      </c>
      <c r="AF445" s="142" t="e">
        <f t="shared" si="93"/>
        <v>#DIV/0!</v>
      </c>
      <c r="AH445" s="12" t="e">
        <f t="shared" si="101"/>
        <v>#DIV/0!</v>
      </c>
      <c r="AI445" s="12" t="e">
        <f t="shared" si="102"/>
        <v>#DIV/0!</v>
      </c>
      <c r="AK445" s="409"/>
      <c r="AL445" s="409"/>
      <c r="AM445" s="409"/>
      <c r="AO445" s="177"/>
      <c r="AP445" s="177"/>
      <c r="AQ445" s="177"/>
      <c r="AR445" s="139"/>
      <c r="AS445" s="139"/>
      <c r="AT445" s="139"/>
      <c r="AU445" s="177"/>
      <c r="AV445" s="177"/>
      <c r="AX445" s="411">
        <f t="shared" si="94"/>
        <v>0</v>
      </c>
      <c r="AY445" s="80" t="str">
        <f t="shared" si="95"/>
        <v>OK</v>
      </c>
      <c r="BA445" s="94"/>
      <c r="BB445" s="291"/>
      <c r="BC445" s="94"/>
      <c r="BD445" s="229"/>
      <c r="BE445" s="356"/>
      <c r="BG445" s="6">
        <f t="shared" si="96"/>
        <v>0</v>
      </c>
      <c r="BH445" s="186" t="str">
        <f t="shared" si="97"/>
        <v>N/A</v>
      </c>
      <c r="BI445" s="6" t="str">
        <f t="shared" si="103"/>
        <v>N/A</v>
      </c>
      <c r="BJ445" t="e">
        <f t="shared" si="98"/>
        <v>#DIV/0!</v>
      </c>
      <c r="BL445" t="str">
        <f>IF(ISBLANK('A2a.  Modified URRT Worksheet 1'!$G$78)=TRUE, "N/A", IF(O445*(1+'A2a.  Modified URRT Worksheet 1'!$G$78)='A2. Rate Change &amp; Enrollment'!P445, "OK", "ERROR"))</f>
        <v>N/A</v>
      </c>
      <c r="BM445" t="str">
        <f>IF(ISBLANK('A2a.  Modified URRT Worksheet 1'!$G$79)=TRUE, "N/A", IF(P445*(1+'A2a.  Modified URRT Worksheet 1'!$G$79)='A2. Rate Change &amp; Enrollment'!Q445, "OK", "ERROR"))</f>
        <v>N/A</v>
      </c>
      <c r="BN445" t="str">
        <f>IF(ISBLANK('A2a.  Modified URRT Worksheet 1'!$G$80)=TRUE, "N/A", IF(Q445*(1+'A2a.  Modified URRT Worksheet 1'!$G$80)='A2. Rate Change &amp; Enrollment'!R445, "OK", "ERROR"))</f>
        <v>N/A</v>
      </c>
      <c r="BO445" t="str">
        <f>IF(ISBLANK('A2a.  Modified URRT Worksheet 1'!$G$81)=TRUE, "N/A", IF(R445*(1+'A2a.  Modified URRT Worksheet 1'!$G$81)='A2. Rate Change &amp; Enrollment'!S445, "OK", "ERROR"))</f>
        <v>N/A</v>
      </c>
      <c r="BP445" t="str">
        <f>IF(ISBLANK('A2a.  Modified URRT Worksheet 1'!$G$82)=TRUE, "N/A", IF(S445*(1+'A2a.  Modified URRT Worksheet 1'!$G$82)='A2. Rate Change &amp; Enrollment'!T445, "OK", "ERROR"))</f>
        <v>N/A</v>
      </c>
      <c r="BQ445" t="str">
        <f>IF(ISBLANK('A2a.  Modified URRT Worksheet 1'!$G$83)=TRUE, "N/A", IF(T445*(1+'A2a.  Modified URRT Worksheet 1'!$G$83)='A2. Rate Change &amp; Enrollment'!U445, "OK", "ERROR"))</f>
        <v>N/A</v>
      </c>
      <c r="BR445" t="str">
        <f>IF(ISBLANK('A2a.  Modified URRT Worksheet 1'!$G$84)=TRUE, "N/A", IF(U445*(1+'A2a.  Modified URRT Worksheet 1'!$G$84)='A2. Rate Change &amp; Enrollment'!V445, "OK", "ERROR"))</f>
        <v>N/A</v>
      </c>
      <c r="BS445" t="str">
        <f>IF(ISBLANK('A2a.  Modified URRT Worksheet 1'!$G$85)=TRUE, "N/A", IF(V445*(1+'A2a.  Modified URRT Worksheet 1'!$G$85)='A2. Rate Change &amp; Enrollment'!W445, "OK", "ERROR"))</f>
        <v>N/A</v>
      </c>
      <c r="BT445" t="str">
        <f>IF(ISBLANK('A2a.  Modified URRT Worksheet 1'!$G$86)=TRUE, "N/A", IF(W445*(1+'A2a.  Modified URRT Worksheet 1'!$G$86)='A2. Rate Change &amp; Enrollment'!X445, "OK", "ERROR"))</f>
        <v>N/A</v>
      </c>
      <c r="BU445" t="str">
        <f>IF(ISBLANK('A2a.  Modified URRT Worksheet 1'!$G$87)=TRUE, "N/A", IF(X445*(1+'A2a.  Modified URRT Worksheet 1'!$G$87)='A2. Rate Change &amp; Enrollment'!Y445, "OK", "ERROR"))</f>
        <v>N/A</v>
      </c>
      <c r="BV445" t="str">
        <f>IF(ISBLANK('A2a.  Modified URRT Worksheet 1'!$G$88)=TRUE, "N/A", IF(Y445*(1+'A2a.  Modified URRT Worksheet 1'!$G$88)='A2. Rate Change &amp; Enrollment'!Z445, "OK", "ERROR"))</f>
        <v>N/A</v>
      </c>
      <c r="BW445" t="str">
        <f t="shared" si="99"/>
        <v>OK</v>
      </c>
      <c r="BY445" s="412">
        <f t="shared" si="100"/>
        <v>0</v>
      </c>
    </row>
    <row r="446" spans="1:77" x14ac:dyDescent="0.35">
      <c r="A446" t="s">
        <v>745</v>
      </c>
      <c r="B446" s="98"/>
      <c r="C446" s="98"/>
      <c r="D446" s="98"/>
      <c r="E446" s="135"/>
      <c r="F446" s="135"/>
      <c r="G446" s="135"/>
      <c r="I446" s="135"/>
      <c r="J446" s="135"/>
      <c r="K446" s="135"/>
      <c r="M446" s="131"/>
      <c r="N446" s="131"/>
      <c r="O446" s="131"/>
      <c r="P446" s="131"/>
      <c r="Q446" s="131"/>
      <c r="R446" s="131"/>
      <c r="S446" s="131"/>
      <c r="T446" s="131"/>
      <c r="U446" s="131"/>
      <c r="V446" s="131"/>
      <c r="W446" s="131"/>
      <c r="X446" s="131"/>
      <c r="Y446" s="131"/>
      <c r="Z446" s="131"/>
      <c r="AB446" s="142" t="e">
        <f t="shared" si="90"/>
        <v>#DIV/0!</v>
      </c>
      <c r="AC446" s="142" t="e">
        <f t="shared" si="91"/>
        <v>#DIV/0!</v>
      </c>
      <c r="AD446" s="6"/>
      <c r="AE446" s="88" t="e">
        <f t="shared" si="92"/>
        <v>#DIV/0!</v>
      </c>
      <c r="AF446" s="142" t="e">
        <f t="shared" si="93"/>
        <v>#DIV/0!</v>
      </c>
      <c r="AH446" s="12" t="e">
        <f t="shared" si="101"/>
        <v>#DIV/0!</v>
      </c>
      <c r="AI446" s="12" t="e">
        <f t="shared" si="102"/>
        <v>#DIV/0!</v>
      </c>
      <c r="AK446" s="409"/>
      <c r="AL446" s="409"/>
      <c r="AM446" s="409"/>
      <c r="AO446" s="177"/>
      <c r="AP446" s="177"/>
      <c r="AQ446" s="177"/>
      <c r="AR446" s="139"/>
      <c r="AS446" s="139"/>
      <c r="AT446" s="139"/>
      <c r="AU446" s="177"/>
      <c r="AV446" s="177"/>
      <c r="AX446" s="411">
        <f t="shared" si="94"/>
        <v>0</v>
      </c>
      <c r="AY446" s="80" t="str">
        <f t="shared" si="95"/>
        <v>OK</v>
      </c>
      <c r="BA446" s="94"/>
      <c r="BB446" s="291"/>
      <c r="BC446" s="94"/>
      <c r="BD446" s="229"/>
      <c r="BE446" s="356"/>
      <c r="BG446" s="6">
        <f t="shared" si="96"/>
        <v>0</v>
      </c>
      <c r="BH446" s="186" t="str">
        <f t="shared" si="97"/>
        <v>N/A</v>
      </c>
      <c r="BI446" s="6" t="str">
        <f t="shared" si="103"/>
        <v>N/A</v>
      </c>
      <c r="BJ446" t="e">
        <f t="shared" si="98"/>
        <v>#DIV/0!</v>
      </c>
      <c r="BL446" t="str">
        <f>IF(ISBLANK('A2a.  Modified URRT Worksheet 1'!$G$78)=TRUE, "N/A", IF(O446*(1+'A2a.  Modified URRT Worksheet 1'!$G$78)='A2. Rate Change &amp; Enrollment'!P446, "OK", "ERROR"))</f>
        <v>N/A</v>
      </c>
      <c r="BM446" t="str">
        <f>IF(ISBLANK('A2a.  Modified URRT Worksheet 1'!$G$79)=TRUE, "N/A", IF(P446*(1+'A2a.  Modified URRT Worksheet 1'!$G$79)='A2. Rate Change &amp; Enrollment'!Q446, "OK", "ERROR"))</f>
        <v>N/A</v>
      </c>
      <c r="BN446" t="str">
        <f>IF(ISBLANK('A2a.  Modified URRT Worksheet 1'!$G$80)=TRUE, "N/A", IF(Q446*(1+'A2a.  Modified URRT Worksheet 1'!$G$80)='A2. Rate Change &amp; Enrollment'!R446, "OK", "ERROR"))</f>
        <v>N/A</v>
      </c>
      <c r="BO446" t="str">
        <f>IF(ISBLANK('A2a.  Modified URRT Worksheet 1'!$G$81)=TRUE, "N/A", IF(R446*(1+'A2a.  Modified URRT Worksheet 1'!$G$81)='A2. Rate Change &amp; Enrollment'!S446, "OK", "ERROR"))</f>
        <v>N/A</v>
      </c>
      <c r="BP446" t="str">
        <f>IF(ISBLANK('A2a.  Modified URRT Worksheet 1'!$G$82)=TRUE, "N/A", IF(S446*(1+'A2a.  Modified URRT Worksheet 1'!$G$82)='A2. Rate Change &amp; Enrollment'!T446, "OK", "ERROR"))</f>
        <v>N/A</v>
      </c>
      <c r="BQ446" t="str">
        <f>IF(ISBLANK('A2a.  Modified URRT Worksheet 1'!$G$83)=TRUE, "N/A", IF(T446*(1+'A2a.  Modified URRT Worksheet 1'!$G$83)='A2. Rate Change &amp; Enrollment'!U446, "OK", "ERROR"))</f>
        <v>N/A</v>
      </c>
      <c r="BR446" t="str">
        <f>IF(ISBLANK('A2a.  Modified URRT Worksheet 1'!$G$84)=TRUE, "N/A", IF(U446*(1+'A2a.  Modified URRT Worksheet 1'!$G$84)='A2. Rate Change &amp; Enrollment'!V446, "OK", "ERROR"))</f>
        <v>N/A</v>
      </c>
      <c r="BS446" t="str">
        <f>IF(ISBLANK('A2a.  Modified URRT Worksheet 1'!$G$85)=TRUE, "N/A", IF(V446*(1+'A2a.  Modified URRT Worksheet 1'!$G$85)='A2. Rate Change &amp; Enrollment'!W446, "OK", "ERROR"))</f>
        <v>N/A</v>
      </c>
      <c r="BT446" t="str">
        <f>IF(ISBLANK('A2a.  Modified URRT Worksheet 1'!$G$86)=TRUE, "N/A", IF(W446*(1+'A2a.  Modified URRT Worksheet 1'!$G$86)='A2. Rate Change &amp; Enrollment'!X446, "OK", "ERROR"))</f>
        <v>N/A</v>
      </c>
      <c r="BU446" t="str">
        <f>IF(ISBLANK('A2a.  Modified URRT Worksheet 1'!$G$87)=TRUE, "N/A", IF(X446*(1+'A2a.  Modified URRT Worksheet 1'!$G$87)='A2. Rate Change &amp; Enrollment'!Y446, "OK", "ERROR"))</f>
        <v>N/A</v>
      </c>
      <c r="BV446" t="str">
        <f>IF(ISBLANK('A2a.  Modified URRT Worksheet 1'!$G$88)=TRUE, "N/A", IF(Y446*(1+'A2a.  Modified URRT Worksheet 1'!$G$88)='A2. Rate Change &amp; Enrollment'!Z446, "OK", "ERROR"))</f>
        <v>N/A</v>
      </c>
      <c r="BW446" t="str">
        <f t="shared" si="99"/>
        <v>OK</v>
      </c>
      <c r="BY446" s="412">
        <f t="shared" si="100"/>
        <v>0</v>
      </c>
    </row>
    <row r="447" spans="1:77" x14ac:dyDescent="0.35">
      <c r="A447" t="s">
        <v>746</v>
      </c>
      <c r="B447" s="98"/>
      <c r="C447" s="98"/>
      <c r="D447" s="98"/>
      <c r="E447" s="135"/>
      <c r="F447" s="135"/>
      <c r="G447" s="135"/>
      <c r="I447" s="135"/>
      <c r="J447" s="135"/>
      <c r="K447" s="135"/>
      <c r="M447" s="131"/>
      <c r="N447" s="131"/>
      <c r="O447" s="131"/>
      <c r="P447" s="131"/>
      <c r="Q447" s="131"/>
      <c r="R447" s="131"/>
      <c r="S447" s="131"/>
      <c r="T447" s="131"/>
      <c r="U447" s="131"/>
      <c r="V447" s="131"/>
      <c r="W447" s="131"/>
      <c r="X447" s="131"/>
      <c r="Y447" s="131"/>
      <c r="Z447" s="131"/>
      <c r="AB447" s="142" t="e">
        <f t="shared" si="90"/>
        <v>#DIV/0!</v>
      </c>
      <c r="AC447" s="142" t="e">
        <f t="shared" si="91"/>
        <v>#DIV/0!</v>
      </c>
      <c r="AD447" s="6"/>
      <c r="AE447" s="88" t="e">
        <f t="shared" si="92"/>
        <v>#DIV/0!</v>
      </c>
      <c r="AF447" s="142" t="e">
        <f t="shared" si="93"/>
        <v>#DIV/0!</v>
      </c>
      <c r="AH447" s="12" t="e">
        <f t="shared" si="101"/>
        <v>#DIV/0!</v>
      </c>
      <c r="AI447" s="12" t="e">
        <f t="shared" si="102"/>
        <v>#DIV/0!</v>
      </c>
      <c r="AK447" s="409"/>
      <c r="AL447" s="409"/>
      <c r="AM447" s="409"/>
      <c r="AO447" s="177"/>
      <c r="AP447" s="177"/>
      <c r="AQ447" s="177"/>
      <c r="AR447" s="139"/>
      <c r="AS447" s="139"/>
      <c r="AT447" s="139"/>
      <c r="AU447" s="177"/>
      <c r="AV447" s="177"/>
      <c r="AX447" s="411">
        <f t="shared" si="94"/>
        <v>0</v>
      </c>
      <c r="AY447" s="80" t="str">
        <f t="shared" si="95"/>
        <v>OK</v>
      </c>
      <c r="BA447" s="94"/>
      <c r="BB447" s="291"/>
      <c r="BC447" s="94"/>
      <c r="BD447" s="229"/>
      <c r="BE447" s="356"/>
      <c r="BG447" s="6">
        <f t="shared" si="96"/>
        <v>0</v>
      </c>
      <c r="BH447" s="186" t="str">
        <f t="shared" si="97"/>
        <v>N/A</v>
      </c>
      <c r="BI447" s="6" t="str">
        <f t="shared" si="103"/>
        <v>N/A</v>
      </c>
      <c r="BJ447" t="e">
        <f t="shared" si="98"/>
        <v>#DIV/0!</v>
      </c>
      <c r="BL447" t="str">
        <f>IF(ISBLANK('A2a.  Modified URRT Worksheet 1'!$G$78)=TRUE, "N/A", IF(O447*(1+'A2a.  Modified URRT Worksheet 1'!$G$78)='A2. Rate Change &amp; Enrollment'!P447, "OK", "ERROR"))</f>
        <v>N/A</v>
      </c>
      <c r="BM447" t="str">
        <f>IF(ISBLANK('A2a.  Modified URRT Worksheet 1'!$G$79)=TRUE, "N/A", IF(P447*(1+'A2a.  Modified URRT Worksheet 1'!$G$79)='A2. Rate Change &amp; Enrollment'!Q447, "OK", "ERROR"))</f>
        <v>N/A</v>
      </c>
      <c r="BN447" t="str">
        <f>IF(ISBLANK('A2a.  Modified URRT Worksheet 1'!$G$80)=TRUE, "N/A", IF(Q447*(1+'A2a.  Modified URRT Worksheet 1'!$G$80)='A2. Rate Change &amp; Enrollment'!R447, "OK", "ERROR"))</f>
        <v>N/A</v>
      </c>
      <c r="BO447" t="str">
        <f>IF(ISBLANK('A2a.  Modified URRT Worksheet 1'!$G$81)=TRUE, "N/A", IF(R447*(1+'A2a.  Modified URRT Worksheet 1'!$G$81)='A2. Rate Change &amp; Enrollment'!S447, "OK", "ERROR"))</f>
        <v>N/A</v>
      </c>
      <c r="BP447" t="str">
        <f>IF(ISBLANK('A2a.  Modified URRT Worksheet 1'!$G$82)=TRUE, "N/A", IF(S447*(1+'A2a.  Modified URRT Worksheet 1'!$G$82)='A2. Rate Change &amp; Enrollment'!T447, "OK", "ERROR"))</f>
        <v>N/A</v>
      </c>
      <c r="BQ447" t="str">
        <f>IF(ISBLANK('A2a.  Modified URRT Worksheet 1'!$G$83)=TRUE, "N/A", IF(T447*(1+'A2a.  Modified URRT Worksheet 1'!$G$83)='A2. Rate Change &amp; Enrollment'!U447, "OK", "ERROR"))</f>
        <v>N/A</v>
      </c>
      <c r="BR447" t="str">
        <f>IF(ISBLANK('A2a.  Modified URRT Worksheet 1'!$G$84)=TRUE, "N/A", IF(U447*(1+'A2a.  Modified URRT Worksheet 1'!$G$84)='A2. Rate Change &amp; Enrollment'!V447, "OK", "ERROR"))</f>
        <v>N/A</v>
      </c>
      <c r="BS447" t="str">
        <f>IF(ISBLANK('A2a.  Modified URRT Worksheet 1'!$G$85)=TRUE, "N/A", IF(V447*(1+'A2a.  Modified URRT Worksheet 1'!$G$85)='A2. Rate Change &amp; Enrollment'!W447, "OK", "ERROR"))</f>
        <v>N/A</v>
      </c>
      <c r="BT447" t="str">
        <f>IF(ISBLANK('A2a.  Modified URRT Worksheet 1'!$G$86)=TRUE, "N/A", IF(W447*(1+'A2a.  Modified URRT Worksheet 1'!$G$86)='A2. Rate Change &amp; Enrollment'!X447, "OK", "ERROR"))</f>
        <v>N/A</v>
      </c>
      <c r="BU447" t="str">
        <f>IF(ISBLANK('A2a.  Modified URRT Worksheet 1'!$G$87)=TRUE, "N/A", IF(X447*(1+'A2a.  Modified URRT Worksheet 1'!$G$87)='A2. Rate Change &amp; Enrollment'!Y447, "OK", "ERROR"))</f>
        <v>N/A</v>
      </c>
      <c r="BV447" t="str">
        <f>IF(ISBLANK('A2a.  Modified URRT Worksheet 1'!$G$88)=TRUE, "N/A", IF(Y447*(1+'A2a.  Modified URRT Worksheet 1'!$G$88)='A2. Rate Change &amp; Enrollment'!Z447, "OK", "ERROR"))</f>
        <v>N/A</v>
      </c>
      <c r="BW447" t="str">
        <f t="shared" si="99"/>
        <v>OK</v>
      </c>
      <c r="BY447" s="412">
        <f t="shared" si="100"/>
        <v>0</v>
      </c>
    </row>
    <row r="448" spans="1:77" x14ac:dyDescent="0.35">
      <c r="A448" t="s">
        <v>747</v>
      </c>
      <c r="B448" s="98"/>
      <c r="C448" s="98"/>
      <c r="D448" s="98"/>
      <c r="E448" s="135"/>
      <c r="F448" s="135"/>
      <c r="G448" s="135"/>
      <c r="I448" s="135"/>
      <c r="J448" s="135"/>
      <c r="K448" s="135"/>
      <c r="M448" s="131"/>
      <c r="N448" s="131"/>
      <c r="O448" s="131"/>
      <c r="P448" s="131"/>
      <c r="Q448" s="131"/>
      <c r="R448" s="131"/>
      <c r="S448" s="131"/>
      <c r="T448" s="131"/>
      <c r="U448" s="131"/>
      <c r="V448" s="131"/>
      <c r="W448" s="131"/>
      <c r="X448" s="131"/>
      <c r="Y448" s="131"/>
      <c r="Z448" s="131"/>
      <c r="AB448" s="142" t="e">
        <f t="shared" si="90"/>
        <v>#DIV/0!</v>
      </c>
      <c r="AC448" s="142" t="e">
        <f t="shared" si="91"/>
        <v>#DIV/0!</v>
      </c>
      <c r="AD448" s="6"/>
      <c r="AE448" s="88" t="e">
        <f t="shared" si="92"/>
        <v>#DIV/0!</v>
      </c>
      <c r="AF448" s="142" t="e">
        <f t="shared" si="93"/>
        <v>#DIV/0!</v>
      </c>
      <c r="AH448" s="12" t="e">
        <f t="shared" si="101"/>
        <v>#DIV/0!</v>
      </c>
      <c r="AI448" s="12" t="e">
        <f t="shared" si="102"/>
        <v>#DIV/0!</v>
      </c>
      <c r="AK448" s="409"/>
      <c r="AL448" s="409"/>
      <c r="AM448" s="409"/>
      <c r="AO448" s="177"/>
      <c r="AP448" s="177"/>
      <c r="AQ448" s="177"/>
      <c r="AR448" s="139"/>
      <c r="AS448" s="139"/>
      <c r="AT448" s="139"/>
      <c r="AU448" s="177"/>
      <c r="AV448" s="177"/>
      <c r="AX448" s="411">
        <f t="shared" si="94"/>
        <v>0</v>
      </c>
      <c r="AY448" s="80" t="str">
        <f t="shared" si="95"/>
        <v>OK</v>
      </c>
      <c r="BA448" s="94"/>
      <c r="BB448" s="291"/>
      <c r="BC448" s="94"/>
      <c r="BD448" s="229"/>
      <c r="BE448" s="356"/>
      <c r="BG448" s="6">
        <f t="shared" si="96"/>
        <v>0</v>
      </c>
      <c r="BH448" s="186" t="str">
        <f t="shared" si="97"/>
        <v>N/A</v>
      </c>
      <c r="BI448" s="6" t="str">
        <f t="shared" si="103"/>
        <v>N/A</v>
      </c>
      <c r="BJ448" t="e">
        <f t="shared" si="98"/>
        <v>#DIV/0!</v>
      </c>
      <c r="BL448" t="str">
        <f>IF(ISBLANK('A2a.  Modified URRT Worksheet 1'!$G$78)=TRUE, "N/A", IF(O448*(1+'A2a.  Modified URRT Worksheet 1'!$G$78)='A2. Rate Change &amp; Enrollment'!P448, "OK", "ERROR"))</f>
        <v>N/A</v>
      </c>
      <c r="BM448" t="str">
        <f>IF(ISBLANK('A2a.  Modified URRT Worksheet 1'!$G$79)=TRUE, "N/A", IF(P448*(1+'A2a.  Modified URRT Worksheet 1'!$G$79)='A2. Rate Change &amp; Enrollment'!Q448, "OK", "ERROR"))</f>
        <v>N/A</v>
      </c>
      <c r="BN448" t="str">
        <f>IF(ISBLANK('A2a.  Modified URRT Worksheet 1'!$G$80)=TRUE, "N/A", IF(Q448*(1+'A2a.  Modified URRT Worksheet 1'!$G$80)='A2. Rate Change &amp; Enrollment'!R448, "OK", "ERROR"))</f>
        <v>N/A</v>
      </c>
      <c r="BO448" t="str">
        <f>IF(ISBLANK('A2a.  Modified URRT Worksheet 1'!$G$81)=TRUE, "N/A", IF(R448*(1+'A2a.  Modified URRT Worksheet 1'!$G$81)='A2. Rate Change &amp; Enrollment'!S448, "OK", "ERROR"))</f>
        <v>N/A</v>
      </c>
      <c r="BP448" t="str">
        <f>IF(ISBLANK('A2a.  Modified URRT Worksheet 1'!$G$82)=TRUE, "N/A", IF(S448*(1+'A2a.  Modified URRT Worksheet 1'!$G$82)='A2. Rate Change &amp; Enrollment'!T448, "OK", "ERROR"))</f>
        <v>N/A</v>
      </c>
      <c r="BQ448" t="str">
        <f>IF(ISBLANK('A2a.  Modified URRT Worksheet 1'!$G$83)=TRUE, "N/A", IF(T448*(1+'A2a.  Modified URRT Worksheet 1'!$G$83)='A2. Rate Change &amp; Enrollment'!U448, "OK", "ERROR"))</f>
        <v>N/A</v>
      </c>
      <c r="BR448" t="str">
        <f>IF(ISBLANK('A2a.  Modified URRT Worksheet 1'!$G$84)=TRUE, "N/A", IF(U448*(1+'A2a.  Modified URRT Worksheet 1'!$G$84)='A2. Rate Change &amp; Enrollment'!V448, "OK", "ERROR"))</f>
        <v>N/A</v>
      </c>
      <c r="BS448" t="str">
        <f>IF(ISBLANK('A2a.  Modified URRT Worksheet 1'!$G$85)=TRUE, "N/A", IF(V448*(1+'A2a.  Modified URRT Worksheet 1'!$G$85)='A2. Rate Change &amp; Enrollment'!W448, "OK", "ERROR"))</f>
        <v>N/A</v>
      </c>
      <c r="BT448" t="str">
        <f>IF(ISBLANK('A2a.  Modified URRT Worksheet 1'!$G$86)=TRUE, "N/A", IF(W448*(1+'A2a.  Modified URRT Worksheet 1'!$G$86)='A2. Rate Change &amp; Enrollment'!X448, "OK", "ERROR"))</f>
        <v>N/A</v>
      </c>
      <c r="BU448" t="str">
        <f>IF(ISBLANK('A2a.  Modified URRT Worksheet 1'!$G$87)=TRUE, "N/A", IF(X448*(1+'A2a.  Modified URRT Worksheet 1'!$G$87)='A2. Rate Change &amp; Enrollment'!Y448, "OK", "ERROR"))</f>
        <v>N/A</v>
      </c>
      <c r="BV448" t="str">
        <f>IF(ISBLANK('A2a.  Modified URRT Worksheet 1'!$G$88)=TRUE, "N/A", IF(Y448*(1+'A2a.  Modified URRT Worksheet 1'!$G$88)='A2. Rate Change &amp; Enrollment'!Z448, "OK", "ERROR"))</f>
        <v>N/A</v>
      </c>
      <c r="BW448" t="str">
        <f t="shared" si="99"/>
        <v>OK</v>
      </c>
      <c r="BY448" s="412">
        <f t="shared" si="100"/>
        <v>0</v>
      </c>
    </row>
    <row r="449" spans="1:77" x14ac:dyDescent="0.35">
      <c r="A449" t="s">
        <v>748</v>
      </c>
      <c r="B449" s="98"/>
      <c r="C449" s="98"/>
      <c r="D449" s="98"/>
      <c r="E449" s="135"/>
      <c r="F449" s="135"/>
      <c r="G449" s="135"/>
      <c r="I449" s="135"/>
      <c r="J449" s="135"/>
      <c r="K449" s="135"/>
      <c r="M449" s="131"/>
      <c r="N449" s="131"/>
      <c r="O449" s="131"/>
      <c r="P449" s="131"/>
      <c r="Q449" s="131"/>
      <c r="R449" s="131"/>
      <c r="S449" s="131"/>
      <c r="T449" s="131"/>
      <c r="U449" s="131"/>
      <c r="V449" s="131"/>
      <c r="W449" s="131"/>
      <c r="X449" s="131"/>
      <c r="Y449" s="131"/>
      <c r="Z449" s="131"/>
      <c r="AB449" s="142" t="e">
        <f t="shared" si="90"/>
        <v>#DIV/0!</v>
      </c>
      <c r="AC449" s="142" t="e">
        <f t="shared" si="91"/>
        <v>#DIV/0!</v>
      </c>
      <c r="AD449" s="6"/>
      <c r="AE449" s="88" t="e">
        <f t="shared" si="92"/>
        <v>#DIV/0!</v>
      </c>
      <c r="AF449" s="142" t="e">
        <f t="shared" si="93"/>
        <v>#DIV/0!</v>
      </c>
      <c r="AH449" s="12" t="e">
        <f t="shared" si="101"/>
        <v>#DIV/0!</v>
      </c>
      <c r="AI449" s="12" t="e">
        <f t="shared" si="102"/>
        <v>#DIV/0!</v>
      </c>
      <c r="AK449" s="409"/>
      <c r="AL449" s="409"/>
      <c r="AM449" s="409"/>
      <c r="AO449" s="177"/>
      <c r="AP449" s="177"/>
      <c r="AQ449" s="177"/>
      <c r="AR449" s="139"/>
      <c r="AS449" s="139"/>
      <c r="AT449" s="139"/>
      <c r="AU449" s="177"/>
      <c r="AV449" s="177"/>
      <c r="AX449" s="411">
        <f t="shared" si="94"/>
        <v>0</v>
      </c>
      <c r="AY449" s="80" t="str">
        <f t="shared" si="95"/>
        <v>OK</v>
      </c>
      <c r="BA449" s="94"/>
      <c r="BB449" s="291"/>
      <c r="BC449" s="94"/>
      <c r="BD449" s="229"/>
      <c r="BE449" s="356"/>
      <c r="BG449" s="6">
        <f t="shared" si="96"/>
        <v>0</v>
      </c>
      <c r="BH449" s="186" t="str">
        <f t="shared" si="97"/>
        <v>N/A</v>
      </c>
      <c r="BI449" s="6" t="str">
        <f t="shared" si="103"/>
        <v>N/A</v>
      </c>
      <c r="BJ449" t="e">
        <f t="shared" si="98"/>
        <v>#DIV/0!</v>
      </c>
      <c r="BL449" t="str">
        <f>IF(ISBLANK('A2a.  Modified URRT Worksheet 1'!$G$78)=TRUE, "N/A", IF(O449*(1+'A2a.  Modified URRT Worksheet 1'!$G$78)='A2. Rate Change &amp; Enrollment'!P449, "OK", "ERROR"))</f>
        <v>N/A</v>
      </c>
      <c r="BM449" t="str">
        <f>IF(ISBLANK('A2a.  Modified URRT Worksheet 1'!$G$79)=TRUE, "N/A", IF(P449*(1+'A2a.  Modified URRT Worksheet 1'!$G$79)='A2. Rate Change &amp; Enrollment'!Q449, "OK", "ERROR"))</f>
        <v>N/A</v>
      </c>
      <c r="BN449" t="str">
        <f>IF(ISBLANK('A2a.  Modified URRT Worksheet 1'!$G$80)=TRUE, "N/A", IF(Q449*(1+'A2a.  Modified URRT Worksheet 1'!$G$80)='A2. Rate Change &amp; Enrollment'!R449, "OK", "ERROR"))</f>
        <v>N/A</v>
      </c>
      <c r="BO449" t="str">
        <f>IF(ISBLANK('A2a.  Modified URRT Worksheet 1'!$G$81)=TRUE, "N/A", IF(R449*(1+'A2a.  Modified URRT Worksheet 1'!$G$81)='A2. Rate Change &amp; Enrollment'!S449, "OK", "ERROR"))</f>
        <v>N/A</v>
      </c>
      <c r="BP449" t="str">
        <f>IF(ISBLANK('A2a.  Modified URRT Worksheet 1'!$G$82)=TRUE, "N/A", IF(S449*(1+'A2a.  Modified URRT Worksheet 1'!$G$82)='A2. Rate Change &amp; Enrollment'!T449, "OK", "ERROR"))</f>
        <v>N/A</v>
      </c>
      <c r="BQ449" t="str">
        <f>IF(ISBLANK('A2a.  Modified URRT Worksheet 1'!$G$83)=TRUE, "N/A", IF(T449*(1+'A2a.  Modified URRT Worksheet 1'!$G$83)='A2. Rate Change &amp; Enrollment'!U449, "OK", "ERROR"))</f>
        <v>N/A</v>
      </c>
      <c r="BR449" t="str">
        <f>IF(ISBLANK('A2a.  Modified URRT Worksheet 1'!$G$84)=TRUE, "N/A", IF(U449*(1+'A2a.  Modified URRT Worksheet 1'!$G$84)='A2. Rate Change &amp; Enrollment'!V449, "OK", "ERROR"))</f>
        <v>N/A</v>
      </c>
      <c r="BS449" t="str">
        <f>IF(ISBLANK('A2a.  Modified URRT Worksheet 1'!$G$85)=TRUE, "N/A", IF(V449*(1+'A2a.  Modified URRT Worksheet 1'!$G$85)='A2. Rate Change &amp; Enrollment'!W449, "OK", "ERROR"))</f>
        <v>N/A</v>
      </c>
      <c r="BT449" t="str">
        <f>IF(ISBLANK('A2a.  Modified URRT Worksheet 1'!$G$86)=TRUE, "N/A", IF(W449*(1+'A2a.  Modified URRT Worksheet 1'!$G$86)='A2. Rate Change &amp; Enrollment'!X449, "OK", "ERROR"))</f>
        <v>N/A</v>
      </c>
      <c r="BU449" t="str">
        <f>IF(ISBLANK('A2a.  Modified URRT Worksheet 1'!$G$87)=TRUE, "N/A", IF(X449*(1+'A2a.  Modified URRT Worksheet 1'!$G$87)='A2. Rate Change &amp; Enrollment'!Y449, "OK", "ERROR"))</f>
        <v>N/A</v>
      </c>
      <c r="BV449" t="str">
        <f>IF(ISBLANK('A2a.  Modified URRT Worksheet 1'!$G$88)=TRUE, "N/A", IF(Y449*(1+'A2a.  Modified URRT Worksheet 1'!$G$88)='A2. Rate Change &amp; Enrollment'!Z449, "OK", "ERROR"))</f>
        <v>N/A</v>
      </c>
      <c r="BW449" t="str">
        <f t="shared" si="99"/>
        <v>OK</v>
      </c>
      <c r="BY449" s="412">
        <f t="shared" si="100"/>
        <v>0</v>
      </c>
    </row>
    <row r="450" spans="1:77" x14ac:dyDescent="0.35">
      <c r="A450" t="s">
        <v>749</v>
      </c>
      <c r="B450" s="98"/>
      <c r="C450" s="98"/>
      <c r="D450" s="98"/>
      <c r="E450" s="135"/>
      <c r="F450" s="135"/>
      <c r="G450" s="135"/>
      <c r="I450" s="135"/>
      <c r="J450" s="135"/>
      <c r="K450" s="135"/>
      <c r="M450" s="131"/>
      <c r="N450" s="131"/>
      <c r="O450" s="131"/>
      <c r="P450" s="131"/>
      <c r="Q450" s="131"/>
      <c r="R450" s="131"/>
      <c r="S450" s="131"/>
      <c r="T450" s="131"/>
      <c r="U450" s="131"/>
      <c r="V450" s="131"/>
      <c r="W450" s="131"/>
      <c r="X450" s="131"/>
      <c r="Y450" s="131"/>
      <c r="Z450" s="131"/>
      <c r="AB450" s="142" t="e">
        <f t="shared" si="90"/>
        <v>#DIV/0!</v>
      </c>
      <c r="AC450" s="142" t="e">
        <f t="shared" si="91"/>
        <v>#DIV/0!</v>
      </c>
      <c r="AD450" s="6"/>
      <c r="AE450" s="88" t="e">
        <f t="shared" si="92"/>
        <v>#DIV/0!</v>
      </c>
      <c r="AF450" s="142" t="e">
        <f t="shared" si="93"/>
        <v>#DIV/0!</v>
      </c>
      <c r="AH450" s="12" t="e">
        <f t="shared" si="101"/>
        <v>#DIV/0!</v>
      </c>
      <c r="AI450" s="12" t="e">
        <f t="shared" si="102"/>
        <v>#DIV/0!</v>
      </c>
      <c r="AK450" s="409"/>
      <c r="AL450" s="409"/>
      <c r="AM450" s="409"/>
      <c r="AO450" s="177"/>
      <c r="AP450" s="177"/>
      <c r="AQ450" s="177"/>
      <c r="AR450" s="139"/>
      <c r="AS450" s="139"/>
      <c r="AT450" s="139"/>
      <c r="AU450" s="177"/>
      <c r="AV450" s="177"/>
      <c r="AX450" s="411">
        <f t="shared" si="94"/>
        <v>0</v>
      </c>
      <c r="AY450" s="80" t="str">
        <f t="shared" si="95"/>
        <v>OK</v>
      </c>
      <c r="BA450" s="94"/>
      <c r="BB450" s="291"/>
      <c r="BC450" s="94"/>
      <c r="BD450" s="229"/>
      <c r="BE450" s="356"/>
      <c r="BG450" s="6">
        <f t="shared" si="96"/>
        <v>0</v>
      </c>
      <c r="BH450" s="186" t="str">
        <f t="shared" si="97"/>
        <v>N/A</v>
      </c>
      <c r="BI450" s="6" t="str">
        <f t="shared" si="103"/>
        <v>N/A</v>
      </c>
      <c r="BJ450" t="e">
        <f t="shared" si="98"/>
        <v>#DIV/0!</v>
      </c>
      <c r="BL450" t="str">
        <f>IF(ISBLANK('A2a.  Modified URRT Worksheet 1'!$G$78)=TRUE, "N/A", IF(O450*(1+'A2a.  Modified URRT Worksheet 1'!$G$78)='A2. Rate Change &amp; Enrollment'!P450, "OK", "ERROR"))</f>
        <v>N/A</v>
      </c>
      <c r="BM450" t="str">
        <f>IF(ISBLANK('A2a.  Modified URRT Worksheet 1'!$G$79)=TRUE, "N/A", IF(P450*(1+'A2a.  Modified URRT Worksheet 1'!$G$79)='A2. Rate Change &amp; Enrollment'!Q450, "OK", "ERROR"))</f>
        <v>N/A</v>
      </c>
      <c r="BN450" t="str">
        <f>IF(ISBLANK('A2a.  Modified URRT Worksheet 1'!$G$80)=TRUE, "N/A", IF(Q450*(1+'A2a.  Modified URRT Worksheet 1'!$G$80)='A2. Rate Change &amp; Enrollment'!R450, "OK", "ERROR"))</f>
        <v>N/A</v>
      </c>
      <c r="BO450" t="str">
        <f>IF(ISBLANK('A2a.  Modified URRT Worksheet 1'!$G$81)=TRUE, "N/A", IF(R450*(1+'A2a.  Modified URRT Worksheet 1'!$G$81)='A2. Rate Change &amp; Enrollment'!S450, "OK", "ERROR"))</f>
        <v>N/A</v>
      </c>
      <c r="BP450" t="str">
        <f>IF(ISBLANK('A2a.  Modified URRT Worksheet 1'!$G$82)=TRUE, "N/A", IF(S450*(1+'A2a.  Modified URRT Worksheet 1'!$G$82)='A2. Rate Change &amp; Enrollment'!T450, "OK", "ERROR"))</f>
        <v>N/A</v>
      </c>
      <c r="BQ450" t="str">
        <f>IF(ISBLANK('A2a.  Modified URRT Worksheet 1'!$G$83)=TRUE, "N/A", IF(T450*(1+'A2a.  Modified URRT Worksheet 1'!$G$83)='A2. Rate Change &amp; Enrollment'!U450, "OK", "ERROR"))</f>
        <v>N/A</v>
      </c>
      <c r="BR450" t="str">
        <f>IF(ISBLANK('A2a.  Modified URRT Worksheet 1'!$G$84)=TRUE, "N/A", IF(U450*(1+'A2a.  Modified URRT Worksheet 1'!$G$84)='A2. Rate Change &amp; Enrollment'!V450, "OK", "ERROR"))</f>
        <v>N/A</v>
      </c>
      <c r="BS450" t="str">
        <f>IF(ISBLANK('A2a.  Modified URRT Worksheet 1'!$G$85)=TRUE, "N/A", IF(V450*(1+'A2a.  Modified URRT Worksheet 1'!$G$85)='A2. Rate Change &amp; Enrollment'!W450, "OK", "ERROR"))</f>
        <v>N/A</v>
      </c>
      <c r="BT450" t="str">
        <f>IF(ISBLANK('A2a.  Modified URRT Worksheet 1'!$G$86)=TRUE, "N/A", IF(W450*(1+'A2a.  Modified URRT Worksheet 1'!$G$86)='A2. Rate Change &amp; Enrollment'!X450, "OK", "ERROR"))</f>
        <v>N/A</v>
      </c>
      <c r="BU450" t="str">
        <f>IF(ISBLANK('A2a.  Modified URRT Worksheet 1'!$G$87)=TRUE, "N/A", IF(X450*(1+'A2a.  Modified URRT Worksheet 1'!$G$87)='A2. Rate Change &amp; Enrollment'!Y450, "OK", "ERROR"))</f>
        <v>N/A</v>
      </c>
      <c r="BV450" t="str">
        <f>IF(ISBLANK('A2a.  Modified URRT Worksheet 1'!$G$88)=TRUE, "N/A", IF(Y450*(1+'A2a.  Modified URRT Worksheet 1'!$G$88)='A2. Rate Change &amp; Enrollment'!Z450, "OK", "ERROR"))</f>
        <v>N/A</v>
      </c>
      <c r="BW450" t="str">
        <f t="shared" si="99"/>
        <v>OK</v>
      </c>
      <c r="BY450" s="412">
        <f t="shared" si="100"/>
        <v>0</v>
      </c>
    </row>
    <row r="451" spans="1:77" x14ac:dyDescent="0.35">
      <c r="A451" t="s">
        <v>750</v>
      </c>
      <c r="B451" s="98"/>
      <c r="C451" s="98"/>
      <c r="D451" s="98"/>
      <c r="E451" s="135"/>
      <c r="F451" s="135"/>
      <c r="G451" s="135"/>
      <c r="I451" s="135"/>
      <c r="J451" s="135"/>
      <c r="K451" s="135"/>
      <c r="M451" s="131"/>
      <c r="N451" s="131"/>
      <c r="O451" s="131"/>
      <c r="P451" s="131"/>
      <c r="Q451" s="131"/>
      <c r="R451" s="131"/>
      <c r="S451" s="131"/>
      <c r="T451" s="131"/>
      <c r="U451" s="131"/>
      <c r="V451" s="131"/>
      <c r="W451" s="131"/>
      <c r="X451" s="131"/>
      <c r="Y451" s="131"/>
      <c r="Z451" s="131"/>
      <c r="AB451" s="142" t="e">
        <f t="shared" si="90"/>
        <v>#DIV/0!</v>
      </c>
      <c r="AC451" s="142" t="e">
        <f t="shared" si="91"/>
        <v>#DIV/0!</v>
      </c>
      <c r="AD451" s="6"/>
      <c r="AE451" s="88" t="e">
        <f t="shared" si="92"/>
        <v>#DIV/0!</v>
      </c>
      <c r="AF451" s="142" t="e">
        <f t="shared" si="93"/>
        <v>#DIV/0!</v>
      </c>
      <c r="AH451" s="12" t="e">
        <f t="shared" si="101"/>
        <v>#DIV/0!</v>
      </c>
      <c r="AI451" s="12" t="e">
        <f t="shared" si="102"/>
        <v>#DIV/0!</v>
      </c>
      <c r="AK451" s="409"/>
      <c r="AL451" s="409"/>
      <c r="AM451" s="409"/>
      <c r="AO451" s="177"/>
      <c r="AP451" s="177"/>
      <c r="AQ451" s="177"/>
      <c r="AR451" s="139"/>
      <c r="AS451" s="139"/>
      <c r="AT451" s="139"/>
      <c r="AU451" s="177"/>
      <c r="AV451" s="177"/>
      <c r="AX451" s="411">
        <f t="shared" si="94"/>
        <v>0</v>
      </c>
      <c r="AY451" s="80" t="str">
        <f t="shared" si="95"/>
        <v>OK</v>
      </c>
      <c r="BA451" s="94"/>
      <c r="BB451" s="291"/>
      <c r="BC451" s="94"/>
      <c r="BD451" s="229"/>
      <c r="BE451" s="356"/>
      <c r="BG451" s="6">
        <f t="shared" si="96"/>
        <v>0</v>
      </c>
      <c r="BH451" s="186" t="str">
        <f t="shared" si="97"/>
        <v>N/A</v>
      </c>
      <c r="BI451" s="6" t="str">
        <f t="shared" si="103"/>
        <v>N/A</v>
      </c>
      <c r="BJ451" t="e">
        <f t="shared" si="98"/>
        <v>#DIV/0!</v>
      </c>
      <c r="BL451" t="str">
        <f>IF(ISBLANK('A2a.  Modified URRT Worksheet 1'!$G$78)=TRUE, "N/A", IF(O451*(1+'A2a.  Modified URRT Worksheet 1'!$G$78)='A2. Rate Change &amp; Enrollment'!P451, "OK", "ERROR"))</f>
        <v>N/A</v>
      </c>
      <c r="BM451" t="str">
        <f>IF(ISBLANK('A2a.  Modified URRT Worksheet 1'!$G$79)=TRUE, "N/A", IF(P451*(1+'A2a.  Modified URRT Worksheet 1'!$G$79)='A2. Rate Change &amp; Enrollment'!Q451, "OK", "ERROR"))</f>
        <v>N/A</v>
      </c>
      <c r="BN451" t="str">
        <f>IF(ISBLANK('A2a.  Modified URRT Worksheet 1'!$G$80)=TRUE, "N/A", IF(Q451*(1+'A2a.  Modified URRT Worksheet 1'!$G$80)='A2. Rate Change &amp; Enrollment'!R451, "OK", "ERROR"))</f>
        <v>N/A</v>
      </c>
      <c r="BO451" t="str">
        <f>IF(ISBLANK('A2a.  Modified URRT Worksheet 1'!$G$81)=TRUE, "N/A", IF(R451*(1+'A2a.  Modified URRT Worksheet 1'!$G$81)='A2. Rate Change &amp; Enrollment'!S451, "OK", "ERROR"))</f>
        <v>N/A</v>
      </c>
      <c r="BP451" t="str">
        <f>IF(ISBLANK('A2a.  Modified URRT Worksheet 1'!$G$82)=TRUE, "N/A", IF(S451*(1+'A2a.  Modified URRT Worksheet 1'!$G$82)='A2. Rate Change &amp; Enrollment'!T451, "OK", "ERROR"))</f>
        <v>N/A</v>
      </c>
      <c r="BQ451" t="str">
        <f>IF(ISBLANK('A2a.  Modified URRT Worksheet 1'!$G$83)=TRUE, "N/A", IF(T451*(1+'A2a.  Modified URRT Worksheet 1'!$G$83)='A2. Rate Change &amp; Enrollment'!U451, "OK", "ERROR"))</f>
        <v>N/A</v>
      </c>
      <c r="BR451" t="str">
        <f>IF(ISBLANK('A2a.  Modified URRT Worksheet 1'!$G$84)=TRUE, "N/A", IF(U451*(1+'A2a.  Modified URRT Worksheet 1'!$G$84)='A2. Rate Change &amp; Enrollment'!V451, "OK", "ERROR"))</f>
        <v>N/A</v>
      </c>
      <c r="BS451" t="str">
        <f>IF(ISBLANK('A2a.  Modified URRT Worksheet 1'!$G$85)=TRUE, "N/A", IF(V451*(1+'A2a.  Modified URRT Worksheet 1'!$G$85)='A2. Rate Change &amp; Enrollment'!W451, "OK", "ERROR"))</f>
        <v>N/A</v>
      </c>
      <c r="BT451" t="str">
        <f>IF(ISBLANK('A2a.  Modified URRT Worksheet 1'!$G$86)=TRUE, "N/A", IF(W451*(1+'A2a.  Modified URRT Worksheet 1'!$G$86)='A2. Rate Change &amp; Enrollment'!X451, "OK", "ERROR"))</f>
        <v>N/A</v>
      </c>
      <c r="BU451" t="str">
        <f>IF(ISBLANK('A2a.  Modified URRT Worksheet 1'!$G$87)=TRUE, "N/A", IF(X451*(1+'A2a.  Modified URRT Worksheet 1'!$G$87)='A2. Rate Change &amp; Enrollment'!Y451, "OK", "ERROR"))</f>
        <v>N/A</v>
      </c>
      <c r="BV451" t="str">
        <f>IF(ISBLANK('A2a.  Modified URRT Worksheet 1'!$G$88)=TRUE, "N/A", IF(Y451*(1+'A2a.  Modified URRT Worksheet 1'!$G$88)='A2. Rate Change &amp; Enrollment'!Z451, "OK", "ERROR"))</f>
        <v>N/A</v>
      </c>
      <c r="BW451" t="str">
        <f t="shared" si="99"/>
        <v>OK</v>
      </c>
      <c r="BY451" s="412">
        <f t="shared" si="100"/>
        <v>0</v>
      </c>
    </row>
    <row r="452" spans="1:77" x14ac:dyDescent="0.35">
      <c r="A452" t="s">
        <v>751</v>
      </c>
      <c r="B452" s="98"/>
      <c r="C452" s="98"/>
      <c r="D452" s="98"/>
      <c r="E452" s="135"/>
      <c r="F452" s="135"/>
      <c r="G452" s="135"/>
      <c r="I452" s="135"/>
      <c r="J452" s="135"/>
      <c r="K452" s="135"/>
      <c r="M452" s="131"/>
      <c r="N452" s="131"/>
      <c r="O452" s="131"/>
      <c r="P452" s="131"/>
      <c r="Q452" s="131"/>
      <c r="R452" s="131"/>
      <c r="S452" s="131"/>
      <c r="T452" s="131"/>
      <c r="U452" s="131"/>
      <c r="V452" s="131"/>
      <c r="W452" s="131"/>
      <c r="X452" s="131"/>
      <c r="Y452" s="131"/>
      <c r="Z452" s="131"/>
      <c r="AB452" s="142" t="e">
        <f t="shared" si="90"/>
        <v>#DIV/0!</v>
      </c>
      <c r="AC452" s="142" t="e">
        <f t="shared" si="91"/>
        <v>#DIV/0!</v>
      </c>
      <c r="AD452" s="6"/>
      <c r="AE452" s="88" t="e">
        <f t="shared" si="92"/>
        <v>#DIV/0!</v>
      </c>
      <c r="AF452" s="142" t="e">
        <f t="shared" si="93"/>
        <v>#DIV/0!</v>
      </c>
      <c r="AH452" s="12" t="e">
        <f t="shared" si="101"/>
        <v>#DIV/0!</v>
      </c>
      <c r="AI452" s="12" t="e">
        <f t="shared" si="102"/>
        <v>#DIV/0!</v>
      </c>
      <c r="AK452" s="409"/>
      <c r="AL452" s="409"/>
      <c r="AM452" s="409"/>
      <c r="AO452" s="177"/>
      <c r="AP452" s="177"/>
      <c r="AQ452" s="177"/>
      <c r="AR452" s="139"/>
      <c r="AS452" s="139"/>
      <c r="AT452" s="139"/>
      <c r="AU452" s="177"/>
      <c r="AV452" s="177"/>
      <c r="AX452" s="411">
        <f t="shared" si="94"/>
        <v>0</v>
      </c>
      <c r="AY452" s="80" t="str">
        <f t="shared" si="95"/>
        <v>OK</v>
      </c>
      <c r="BA452" s="94"/>
      <c r="BB452" s="291"/>
      <c r="BC452" s="94"/>
      <c r="BD452" s="229"/>
      <c r="BE452" s="356"/>
      <c r="BG452" s="6">
        <f t="shared" si="96"/>
        <v>0</v>
      </c>
      <c r="BH452" s="186" t="str">
        <f t="shared" si="97"/>
        <v>N/A</v>
      </c>
      <c r="BI452" s="6" t="str">
        <f t="shared" si="103"/>
        <v>N/A</v>
      </c>
      <c r="BJ452" t="e">
        <f t="shared" si="98"/>
        <v>#DIV/0!</v>
      </c>
      <c r="BL452" t="str">
        <f>IF(ISBLANK('A2a.  Modified URRT Worksheet 1'!$G$78)=TRUE, "N/A", IF(O452*(1+'A2a.  Modified URRT Worksheet 1'!$G$78)='A2. Rate Change &amp; Enrollment'!P452, "OK", "ERROR"))</f>
        <v>N/A</v>
      </c>
      <c r="BM452" t="str">
        <f>IF(ISBLANK('A2a.  Modified URRT Worksheet 1'!$G$79)=TRUE, "N/A", IF(P452*(1+'A2a.  Modified URRT Worksheet 1'!$G$79)='A2. Rate Change &amp; Enrollment'!Q452, "OK", "ERROR"))</f>
        <v>N/A</v>
      </c>
      <c r="BN452" t="str">
        <f>IF(ISBLANK('A2a.  Modified URRT Worksheet 1'!$G$80)=TRUE, "N/A", IF(Q452*(1+'A2a.  Modified URRT Worksheet 1'!$G$80)='A2. Rate Change &amp; Enrollment'!R452, "OK", "ERROR"))</f>
        <v>N/A</v>
      </c>
      <c r="BO452" t="str">
        <f>IF(ISBLANK('A2a.  Modified URRT Worksheet 1'!$G$81)=TRUE, "N/A", IF(R452*(1+'A2a.  Modified URRT Worksheet 1'!$G$81)='A2. Rate Change &amp; Enrollment'!S452, "OK", "ERROR"))</f>
        <v>N/A</v>
      </c>
      <c r="BP452" t="str">
        <f>IF(ISBLANK('A2a.  Modified URRT Worksheet 1'!$G$82)=TRUE, "N/A", IF(S452*(1+'A2a.  Modified URRT Worksheet 1'!$G$82)='A2. Rate Change &amp; Enrollment'!T452, "OK", "ERROR"))</f>
        <v>N/A</v>
      </c>
      <c r="BQ452" t="str">
        <f>IF(ISBLANK('A2a.  Modified URRT Worksheet 1'!$G$83)=TRUE, "N/A", IF(T452*(1+'A2a.  Modified URRT Worksheet 1'!$G$83)='A2. Rate Change &amp; Enrollment'!U452, "OK", "ERROR"))</f>
        <v>N/A</v>
      </c>
      <c r="BR452" t="str">
        <f>IF(ISBLANK('A2a.  Modified URRT Worksheet 1'!$G$84)=TRUE, "N/A", IF(U452*(1+'A2a.  Modified URRT Worksheet 1'!$G$84)='A2. Rate Change &amp; Enrollment'!V452, "OK", "ERROR"))</f>
        <v>N/A</v>
      </c>
      <c r="BS452" t="str">
        <f>IF(ISBLANK('A2a.  Modified URRT Worksheet 1'!$G$85)=TRUE, "N/A", IF(V452*(1+'A2a.  Modified URRT Worksheet 1'!$G$85)='A2. Rate Change &amp; Enrollment'!W452, "OK", "ERROR"))</f>
        <v>N/A</v>
      </c>
      <c r="BT452" t="str">
        <f>IF(ISBLANK('A2a.  Modified URRT Worksheet 1'!$G$86)=TRUE, "N/A", IF(W452*(1+'A2a.  Modified URRT Worksheet 1'!$G$86)='A2. Rate Change &amp; Enrollment'!X452, "OK", "ERROR"))</f>
        <v>N/A</v>
      </c>
      <c r="BU452" t="str">
        <f>IF(ISBLANK('A2a.  Modified URRT Worksheet 1'!$G$87)=TRUE, "N/A", IF(X452*(1+'A2a.  Modified URRT Worksheet 1'!$G$87)='A2. Rate Change &amp; Enrollment'!Y452, "OK", "ERROR"))</f>
        <v>N/A</v>
      </c>
      <c r="BV452" t="str">
        <f>IF(ISBLANK('A2a.  Modified URRT Worksheet 1'!$G$88)=TRUE, "N/A", IF(Y452*(1+'A2a.  Modified URRT Worksheet 1'!$G$88)='A2. Rate Change &amp; Enrollment'!Z452, "OK", "ERROR"))</f>
        <v>N/A</v>
      </c>
      <c r="BW452" t="str">
        <f t="shared" si="99"/>
        <v>OK</v>
      </c>
      <c r="BY452" s="412">
        <f t="shared" si="100"/>
        <v>0</v>
      </c>
    </row>
    <row r="453" spans="1:77" x14ac:dyDescent="0.35">
      <c r="A453" t="s">
        <v>752</v>
      </c>
      <c r="B453" s="98"/>
      <c r="C453" s="98"/>
      <c r="D453" s="98"/>
      <c r="E453" s="135"/>
      <c r="F453" s="135"/>
      <c r="G453" s="135"/>
      <c r="I453" s="135"/>
      <c r="J453" s="135"/>
      <c r="K453" s="135"/>
      <c r="M453" s="131"/>
      <c r="N453" s="131"/>
      <c r="O453" s="131"/>
      <c r="P453" s="131"/>
      <c r="Q453" s="131"/>
      <c r="R453" s="131"/>
      <c r="S453" s="131"/>
      <c r="T453" s="131"/>
      <c r="U453" s="131"/>
      <c r="V453" s="131"/>
      <c r="W453" s="131"/>
      <c r="X453" s="131"/>
      <c r="Y453" s="131"/>
      <c r="Z453" s="131"/>
      <c r="AB453" s="142" t="e">
        <f t="shared" si="90"/>
        <v>#DIV/0!</v>
      </c>
      <c r="AC453" s="142" t="e">
        <f t="shared" si="91"/>
        <v>#DIV/0!</v>
      </c>
      <c r="AD453" s="6"/>
      <c r="AE453" s="88" t="e">
        <f t="shared" si="92"/>
        <v>#DIV/0!</v>
      </c>
      <c r="AF453" s="142" t="e">
        <f t="shared" si="93"/>
        <v>#DIV/0!</v>
      </c>
      <c r="AH453" s="12" t="e">
        <f t="shared" si="101"/>
        <v>#DIV/0!</v>
      </c>
      <c r="AI453" s="12" t="e">
        <f t="shared" si="102"/>
        <v>#DIV/0!</v>
      </c>
      <c r="AK453" s="409"/>
      <c r="AL453" s="409"/>
      <c r="AM453" s="409"/>
      <c r="AO453" s="177"/>
      <c r="AP453" s="177"/>
      <c r="AQ453" s="177"/>
      <c r="AR453" s="139"/>
      <c r="AS453" s="139"/>
      <c r="AT453" s="139"/>
      <c r="AU453" s="177"/>
      <c r="AV453" s="177"/>
      <c r="AX453" s="411">
        <f t="shared" si="94"/>
        <v>0</v>
      </c>
      <c r="AY453" s="80" t="str">
        <f t="shared" si="95"/>
        <v>OK</v>
      </c>
      <c r="BA453" s="94"/>
      <c r="BB453" s="291"/>
      <c r="BC453" s="94"/>
      <c r="BD453" s="229"/>
      <c r="BE453" s="356"/>
      <c r="BG453" s="6">
        <f t="shared" si="96"/>
        <v>0</v>
      </c>
      <c r="BH453" s="186" t="str">
        <f t="shared" si="97"/>
        <v>N/A</v>
      </c>
      <c r="BI453" s="6" t="str">
        <f t="shared" si="103"/>
        <v>N/A</v>
      </c>
      <c r="BJ453" t="e">
        <f t="shared" si="98"/>
        <v>#DIV/0!</v>
      </c>
      <c r="BL453" t="str">
        <f>IF(ISBLANK('A2a.  Modified URRT Worksheet 1'!$G$78)=TRUE, "N/A", IF(O453*(1+'A2a.  Modified URRT Worksheet 1'!$G$78)='A2. Rate Change &amp; Enrollment'!P453, "OK", "ERROR"))</f>
        <v>N/A</v>
      </c>
      <c r="BM453" t="str">
        <f>IF(ISBLANK('A2a.  Modified URRT Worksheet 1'!$G$79)=TRUE, "N/A", IF(P453*(1+'A2a.  Modified URRT Worksheet 1'!$G$79)='A2. Rate Change &amp; Enrollment'!Q453, "OK", "ERROR"))</f>
        <v>N/A</v>
      </c>
      <c r="BN453" t="str">
        <f>IF(ISBLANK('A2a.  Modified URRT Worksheet 1'!$G$80)=TRUE, "N/A", IF(Q453*(1+'A2a.  Modified URRT Worksheet 1'!$G$80)='A2. Rate Change &amp; Enrollment'!R453, "OK", "ERROR"))</f>
        <v>N/A</v>
      </c>
      <c r="BO453" t="str">
        <f>IF(ISBLANK('A2a.  Modified URRT Worksheet 1'!$G$81)=TRUE, "N/A", IF(R453*(1+'A2a.  Modified URRT Worksheet 1'!$G$81)='A2. Rate Change &amp; Enrollment'!S453, "OK", "ERROR"))</f>
        <v>N/A</v>
      </c>
      <c r="BP453" t="str">
        <f>IF(ISBLANK('A2a.  Modified URRT Worksheet 1'!$G$82)=TRUE, "N/A", IF(S453*(1+'A2a.  Modified URRT Worksheet 1'!$G$82)='A2. Rate Change &amp; Enrollment'!T453, "OK", "ERROR"))</f>
        <v>N/A</v>
      </c>
      <c r="BQ453" t="str">
        <f>IF(ISBLANK('A2a.  Modified URRT Worksheet 1'!$G$83)=TRUE, "N/A", IF(T453*(1+'A2a.  Modified URRT Worksheet 1'!$G$83)='A2. Rate Change &amp; Enrollment'!U453, "OK", "ERROR"))</f>
        <v>N/A</v>
      </c>
      <c r="BR453" t="str">
        <f>IF(ISBLANK('A2a.  Modified URRT Worksheet 1'!$G$84)=TRUE, "N/A", IF(U453*(1+'A2a.  Modified URRT Worksheet 1'!$G$84)='A2. Rate Change &amp; Enrollment'!V453, "OK", "ERROR"))</f>
        <v>N/A</v>
      </c>
      <c r="BS453" t="str">
        <f>IF(ISBLANK('A2a.  Modified URRT Worksheet 1'!$G$85)=TRUE, "N/A", IF(V453*(1+'A2a.  Modified URRT Worksheet 1'!$G$85)='A2. Rate Change &amp; Enrollment'!W453, "OK", "ERROR"))</f>
        <v>N/A</v>
      </c>
      <c r="BT453" t="str">
        <f>IF(ISBLANK('A2a.  Modified URRT Worksheet 1'!$G$86)=TRUE, "N/A", IF(W453*(1+'A2a.  Modified URRT Worksheet 1'!$G$86)='A2. Rate Change &amp; Enrollment'!X453, "OK", "ERROR"))</f>
        <v>N/A</v>
      </c>
      <c r="BU453" t="str">
        <f>IF(ISBLANK('A2a.  Modified URRT Worksheet 1'!$G$87)=TRUE, "N/A", IF(X453*(1+'A2a.  Modified URRT Worksheet 1'!$G$87)='A2. Rate Change &amp; Enrollment'!Y453, "OK", "ERROR"))</f>
        <v>N/A</v>
      </c>
      <c r="BV453" t="str">
        <f>IF(ISBLANK('A2a.  Modified URRT Worksheet 1'!$G$88)=TRUE, "N/A", IF(Y453*(1+'A2a.  Modified URRT Worksheet 1'!$G$88)='A2. Rate Change &amp; Enrollment'!Z453, "OK", "ERROR"))</f>
        <v>N/A</v>
      </c>
      <c r="BW453" t="str">
        <f t="shared" si="99"/>
        <v>OK</v>
      </c>
      <c r="BY453" s="412">
        <f t="shared" si="100"/>
        <v>0</v>
      </c>
    </row>
    <row r="454" spans="1:77" x14ac:dyDescent="0.35">
      <c r="A454" t="s">
        <v>753</v>
      </c>
      <c r="B454" s="98"/>
      <c r="C454" s="98"/>
      <c r="D454" s="98"/>
      <c r="E454" s="135"/>
      <c r="F454" s="135"/>
      <c r="G454" s="135"/>
      <c r="I454" s="135"/>
      <c r="J454" s="135"/>
      <c r="K454" s="135"/>
      <c r="M454" s="131"/>
      <c r="N454" s="131"/>
      <c r="O454" s="131"/>
      <c r="P454" s="131"/>
      <c r="Q454" s="131"/>
      <c r="R454" s="131"/>
      <c r="S454" s="131"/>
      <c r="T454" s="131"/>
      <c r="U454" s="131"/>
      <c r="V454" s="131"/>
      <c r="W454" s="131"/>
      <c r="X454" s="131"/>
      <c r="Y454" s="131"/>
      <c r="Z454" s="131"/>
      <c r="AB454" s="142" t="e">
        <f t="shared" si="90"/>
        <v>#DIV/0!</v>
      </c>
      <c r="AC454" s="142" t="e">
        <f t="shared" si="91"/>
        <v>#DIV/0!</v>
      </c>
      <c r="AD454" s="6"/>
      <c r="AE454" s="88" t="e">
        <f t="shared" si="92"/>
        <v>#DIV/0!</v>
      </c>
      <c r="AF454" s="142" t="e">
        <f t="shared" si="93"/>
        <v>#DIV/0!</v>
      </c>
      <c r="AH454" s="12" t="e">
        <f t="shared" si="101"/>
        <v>#DIV/0!</v>
      </c>
      <c r="AI454" s="12" t="e">
        <f t="shared" si="102"/>
        <v>#DIV/0!</v>
      </c>
      <c r="AK454" s="409"/>
      <c r="AL454" s="409"/>
      <c r="AM454" s="409"/>
      <c r="AO454" s="177"/>
      <c r="AP454" s="177"/>
      <c r="AQ454" s="177"/>
      <c r="AR454" s="139"/>
      <c r="AS454" s="139"/>
      <c r="AT454" s="139"/>
      <c r="AU454" s="177"/>
      <c r="AV454" s="177"/>
      <c r="AX454" s="411">
        <f t="shared" si="94"/>
        <v>0</v>
      </c>
      <c r="AY454" s="80" t="str">
        <f t="shared" si="95"/>
        <v>OK</v>
      </c>
      <c r="BA454" s="94"/>
      <c r="BB454" s="291"/>
      <c r="BC454" s="94"/>
      <c r="BD454" s="229"/>
      <c r="BE454" s="356"/>
      <c r="BG454" s="6">
        <f t="shared" si="96"/>
        <v>0</v>
      </c>
      <c r="BH454" s="186" t="str">
        <f t="shared" si="97"/>
        <v>N/A</v>
      </c>
      <c r="BI454" s="6" t="str">
        <f t="shared" si="103"/>
        <v>N/A</v>
      </c>
      <c r="BJ454" t="e">
        <f t="shared" si="98"/>
        <v>#DIV/0!</v>
      </c>
      <c r="BL454" t="str">
        <f>IF(ISBLANK('A2a.  Modified URRT Worksheet 1'!$G$78)=TRUE, "N/A", IF(O454*(1+'A2a.  Modified URRT Worksheet 1'!$G$78)='A2. Rate Change &amp; Enrollment'!P454, "OK", "ERROR"))</f>
        <v>N/A</v>
      </c>
      <c r="BM454" t="str">
        <f>IF(ISBLANK('A2a.  Modified URRT Worksheet 1'!$G$79)=TRUE, "N/A", IF(P454*(1+'A2a.  Modified URRT Worksheet 1'!$G$79)='A2. Rate Change &amp; Enrollment'!Q454, "OK", "ERROR"))</f>
        <v>N/A</v>
      </c>
      <c r="BN454" t="str">
        <f>IF(ISBLANK('A2a.  Modified URRT Worksheet 1'!$G$80)=TRUE, "N/A", IF(Q454*(1+'A2a.  Modified URRT Worksheet 1'!$G$80)='A2. Rate Change &amp; Enrollment'!R454, "OK", "ERROR"))</f>
        <v>N/A</v>
      </c>
      <c r="BO454" t="str">
        <f>IF(ISBLANK('A2a.  Modified URRT Worksheet 1'!$G$81)=TRUE, "N/A", IF(R454*(1+'A2a.  Modified URRT Worksheet 1'!$G$81)='A2. Rate Change &amp; Enrollment'!S454, "OK", "ERROR"))</f>
        <v>N/A</v>
      </c>
      <c r="BP454" t="str">
        <f>IF(ISBLANK('A2a.  Modified URRT Worksheet 1'!$G$82)=TRUE, "N/A", IF(S454*(1+'A2a.  Modified URRT Worksheet 1'!$G$82)='A2. Rate Change &amp; Enrollment'!T454, "OK", "ERROR"))</f>
        <v>N/A</v>
      </c>
      <c r="BQ454" t="str">
        <f>IF(ISBLANK('A2a.  Modified URRT Worksheet 1'!$G$83)=TRUE, "N/A", IF(T454*(1+'A2a.  Modified URRT Worksheet 1'!$G$83)='A2. Rate Change &amp; Enrollment'!U454, "OK", "ERROR"))</f>
        <v>N/A</v>
      </c>
      <c r="BR454" t="str">
        <f>IF(ISBLANK('A2a.  Modified URRT Worksheet 1'!$G$84)=TRUE, "N/A", IF(U454*(1+'A2a.  Modified URRT Worksheet 1'!$G$84)='A2. Rate Change &amp; Enrollment'!V454, "OK", "ERROR"))</f>
        <v>N/A</v>
      </c>
      <c r="BS454" t="str">
        <f>IF(ISBLANK('A2a.  Modified URRT Worksheet 1'!$G$85)=TRUE, "N/A", IF(V454*(1+'A2a.  Modified URRT Worksheet 1'!$G$85)='A2. Rate Change &amp; Enrollment'!W454, "OK", "ERROR"))</f>
        <v>N/A</v>
      </c>
      <c r="BT454" t="str">
        <f>IF(ISBLANK('A2a.  Modified URRT Worksheet 1'!$G$86)=TRUE, "N/A", IF(W454*(1+'A2a.  Modified URRT Worksheet 1'!$G$86)='A2. Rate Change &amp; Enrollment'!X454, "OK", "ERROR"))</f>
        <v>N/A</v>
      </c>
      <c r="BU454" t="str">
        <f>IF(ISBLANK('A2a.  Modified URRT Worksheet 1'!$G$87)=TRUE, "N/A", IF(X454*(1+'A2a.  Modified URRT Worksheet 1'!$G$87)='A2. Rate Change &amp; Enrollment'!Y454, "OK", "ERROR"))</f>
        <v>N/A</v>
      </c>
      <c r="BV454" t="str">
        <f>IF(ISBLANK('A2a.  Modified URRT Worksheet 1'!$G$88)=TRUE, "N/A", IF(Y454*(1+'A2a.  Modified URRT Worksheet 1'!$G$88)='A2. Rate Change &amp; Enrollment'!Z454, "OK", "ERROR"))</f>
        <v>N/A</v>
      </c>
      <c r="BW454" t="str">
        <f t="shared" si="99"/>
        <v>OK</v>
      </c>
      <c r="BY454" s="412">
        <f t="shared" si="100"/>
        <v>0</v>
      </c>
    </row>
    <row r="455" spans="1:77" x14ac:dyDescent="0.35">
      <c r="A455" t="s">
        <v>754</v>
      </c>
      <c r="B455" s="98"/>
      <c r="C455" s="98"/>
      <c r="D455" s="98"/>
      <c r="E455" s="135"/>
      <c r="F455" s="135"/>
      <c r="G455" s="135"/>
      <c r="I455" s="135"/>
      <c r="J455" s="135"/>
      <c r="K455" s="135"/>
      <c r="M455" s="131"/>
      <c r="N455" s="131"/>
      <c r="O455" s="131"/>
      <c r="P455" s="131"/>
      <c r="Q455" s="131"/>
      <c r="R455" s="131"/>
      <c r="S455" s="131"/>
      <c r="T455" s="131"/>
      <c r="U455" s="131"/>
      <c r="V455" s="131"/>
      <c r="W455" s="131"/>
      <c r="X455" s="131"/>
      <c r="Y455" s="131"/>
      <c r="Z455" s="131"/>
      <c r="AB455" s="142" t="e">
        <f t="shared" si="90"/>
        <v>#DIV/0!</v>
      </c>
      <c r="AC455" s="142" t="e">
        <f t="shared" si="91"/>
        <v>#DIV/0!</v>
      </c>
      <c r="AD455" s="6"/>
      <c r="AE455" s="88" t="e">
        <f t="shared" si="92"/>
        <v>#DIV/0!</v>
      </c>
      <c r="AF455" s="142" t="e">
        <f t="shared" si="93"/>
        <v>#DIV/0!</v>
      </c>
      <c r="AH455" s="12" t="e">
        <f t="shared" si="101"/>
        <v>#DIV/0!</v>
      </c>
      <c r="AI455" s="12" t="e">
        <f t="shared" si="102"/>
        <v>#DIV/0!</v>
      </c>
      <c r="AK455" s="409"/>
      <c r="AL455" s="409"/>
      <c r="AM455" s="409"/>
      <c r="AO455" s="177"/>
      <c r="AP455" s="177"/>
      <c r="AQ455" s="177"/>
      <c r="AR455" s="139"/>
      <c r="AS455" s="139"/>
      <c r="AT455" s="139"/>
      <c r="AU455" s="177"/>
      <c r="AV455" s="177"/>
      <c r="AX455" s="411">
        <f t="shared" si="94"/>
        <v>0</v>
      </c>
      <c r="AY455" s="80" t="str">
        <f t="shared" si="95"/>
        <v>OK</v>
      </c>
      <c r="BA455" s="94"/>
      <c r="BB455" s="291"/>
      <c r="BC455" s="94"/>
      <c r="BD455" s="229"/>
      <c r="BE455" s="356"/>
      <c r="BG455" s="6">
        <f t="shared" si="96"/>
        <v>0</v>
      </c>
      <c r="BH455" s="186" t="str">
        <f t="shared" si="97"/>
        <v>N/A</v>
      </c>
      <c r="BI455" s="6" t="str">
        <f t="shared" si="103"/>
        <v>N/A</v>
      </c>
      <c r="BJ455" t="e">
        <f t="shared" si="98"/>
        <v>#DIV/0!</v>
      </c>
      <c r="BL455" t="str">
        <f>IF(ISBLANK('A2a.  Modified URRT Worksheet 1'!$G$78)=TRUE, "N/A", IF(O455*(1+'A2a.  Modified URRT Worksheet 1'!$G$78)='A2. Rate Change &amp; Enrollment'!P455, "OK", "ERROR"))</f>
        <v>N/A</v>
      </c>
      <c r="BM455" t="str">
        <f>IF(ISBLANK('A2a.  Modified URRT Worksheet 1'!$G$79)=TRUE, "N/A", IF(P455*(1+'A2a.  Modified URRT Worksheet 1'!$G$79)='A2. Rate Change &amp; Enrollment'!Q455, "OK", "ERROR"))</f>
        <v>N/A</v>
      </c>
      <c r="BN455" t="str">
        <f>IF(ISBLANK('A2a.  Modified URRT Worksheet 1'!$G$80)=TRUE, "N/A", IF(Q455*(1+'A2a.  Modified URRT Worksheet 1'!$G$80)='A2. Rate Change &amp; Enrollment'!R455, "OK", "ERROR"))</f>
        <v>N/A</v>
      </c>
      <c r="BO455" t="str">
        <f>IF(ISBLANK('A2a.  Modified URRT Worksheet 1'!$G$81)=TRUE, "N/A", IF(R455*(1+'A2a.  Modified URRT Worksheet 1'!$G$81)='A2. Rate Change &amp; Enrollment'!S455, "OK", "ERROR"))</f>
        <v>N/A</v>
      </c>
      <c r="BP455" t="str">
        <f>IF(ISBLANK('A2a.  Modified URRT Worksheet 1'!$G$82)=TRUE, "N/A", IF(S455*(1+'A2a.  Modified URRT Worksheet 1'!$G$82)='A2. Rate Change &amp; Enrollment'!T455, "OK", "ERROR"))</f>
        <v>N/A</v>
      </c>
      <c r="BQ455" t="str">
        <f>IF(ISBLANK('A2a.  Modified URRT Worksheet 1'!$G$83)=TRUE, "N/A", IF(T455*(1+'A2a.  Modified URRT Worksheet 1'!$G$83)='A2. Rate Change &amp; Enrollment'!U455, "OK", "ERROR"))</f>
        <v>N/A</v>
      </c>
      <c r="BR455" t="str">
        <f>IF(ISBLANK('A2a.  Modified URRT Worksheet 1'!$G$84)=TRUE, "N/A", IF(U455*(1+'A2a.  Modified URRT Worksheet 1'!$G$84)='A2. Rate Change &amp; Enrollment'!V455, "OK", "ERROR"))</f>
        <v>N/A</v>
      </c>
      <c r="BS455" t="str">
        <f>IF(ISBLANK('A2a.  Modified URRT Worksheet 1'!$G$85)=TRUE, "N/A", IF(V455*(1+'A2a.  Modified URRT Worksheet 1'!$G$85)='A2. Rate Change &amp; Enrollment'!W455, "OK", "ERROR"))</f>
        <v>N/A</v>
      </c>
      <c r="BT455" t="str">
        <f>IF(ISBLANK('A2a.  Modified URRT Worksheet 1'!$G$86)=TRUE, "N/A", IF(W455*(1+'A2a.  Modified URRT Worksheet 1'!$G$86)='A2. Rate Change &amp; Enrollment'!X455, "OK", "ERROR"))</f>
        <v>N/A</v>
      </c>
      <c r="BU455" t="str">
        <f>IF(ISBLANK('A2a.  Modified URRT Worksheet 1'!$G$87)=TRUE, "N/A", IF(X455*(1+'A2a.  Modified URRT Worksheet 1'!$G$87)='A2. Rate Change &amp; Enrollment'!Y455, "OK", "ERROR"))</f>
        <v>N/A</v>
      </c>
      <c r="BV455" t="str">
        <f>IF(ISBLANK('A2a.  Modified URRT Worksheet 1'!$G$88)=TRUE, "N/A", IF(Y455*(1+'A2a.  Modified URRT Worksheet 1'!$G$88)='A2. Rate Change &amp; Enrollment'!Z455, "OK", "ERROR"))</f>
        <v>N/A</v>
      </c>
      <c r="BW455" t="str">
        <f t="shared" si="99"/>
        <v>OK</v>
      </c>
      <c r="BY455" s="412">
        <f t="shared" si="100"/>
        <v>0</v>
      </c>
    </row>
    <row r="456" spans="1:77" x14ac:dyDescent="0.35">
      <c r="A456" t="s">
        <v>755</v>
      </c>
      <c r="B456" s="98"/>
      <c r="C456" s="98"/>
      <c r="D456" s="98"/>
      <c r="E456" s="135"/>
      <c r="F456" s="135"/>
      <c r="G456" s="135"/>
      <c r="I456" s="135"/>
      <c r="J456" s="135"/>
      <c r="K456" s="135"/>
      <c r="M456" s="131"/>
      <c r="N456" s="131"/>
      <c r="O456" s="131"/>
      <c r="P456" s="131"/>
      <c r="Q456" s="131"/>
      <c r="R456" s="131"/>
      <c r="S456" s="131"/>
      <c r="T456" s="131"/>
      <c r="U456" s="131"/>
      <c r="V456" s="131"/>
      <c r="W456" s="131"/>
      <c r="X456" s="131"/>
      <c r="Y456" s="131"/>
      <c r="Z456" s="131"/>
      <c r="AB456" s="142" t="e">
        <f t="shared" si="90"/>
        <v>#DIV/0!</v>
      </c>
      <c r="AC456" s="142" t="e">
        <f t="shared" si="91"/>
        <v>#DIV/0!</v>
      </c>
      <c r="AD456" s="6"/>
      <c r="AE456" s="88" t="e">
        <f t="shared" si="92"/>
        <v>#DIV/0!</v>
      </c>
      <c r="AF456" s="142" t="e">
        <f t="shared" si="93"/>
        <v>#DIV/0!</v>
      </c>
      <c r="AH456" s="12" t="e">
        <f t="shared" si="101"/>
        <v>#DIV/0!</v>
      </c>
      <c r="AI456" s="12" t="e">
        <f t="shared" si="102"/>
        <v>#DIV/0!</v>
      </c>
      <c r="AK456" s="409"/>
      <c r="AL456" s="409"/>
      <c r="AM456" s="409"/>
      <c r="AO456" s="177"/>
      <c r="AP456" s="177"/>
      <c r="AQ456" s="177"/>
      <c r="AR456" s="139"/>
      <c r="AS456" s="139"/>
      <c r="AT456" s="139"/>
      <c r="AU456" s="177"/>
      <c r="AV456" s="177"/>
      <c r="AX456" s="411">
        <f t="shared" si="94"/>
        <v>0</v>
      </c>
      <c r="AY456" s="80" t="str">
        <f t="shared" si="95"/>
        <v>OK</v>
      </c>
      <c r="BA456" s="94"/>
      <c r="BB456" s="291"/>
      <c r="BC456" s="94"/>
      <c r="BD456" s="229"/>
      <c r="BE456" s="356"/>
      <c r="BG456" s="6">
        <f t="shared" si="96"/>
        <v>0</v>
      </c>
      <c r="BH456" s="186" t="str">
        <f t="shared" si="97"/>
        <v>N/A</v>
      </c>
      <c r="BI456" s="6" t="str">
        <f t="shared" si="103"/>
        <v>N/A</v>
      </c>
      <c r="BJ456" t="e">
        <f t="shared" si="98"/>
        <v>#DIV/0!</v>
      </c>
      <c r="BL456" t="str">
        <f>IF(ISBLANK('A2a.  Modified URRT Worksheet 1'!$G$78)=TRUE, "N/A", IF(O456*(1+'A2a.  Modified URRT Worksheet 1'!$G$78)='A2. Rate Change &amp; Enrollment'!P456, "OK", "ERROR"))</f>
        <v>N/A</v>
      </c>
      <c r="BM456" t="str">
        <f>IF(ISBLANK('A2a.  Modified URRT Worksheet 1'!$G$79)=TRUE, "N/A", IF(P456*(1+'A2a.  Modified URRT Worksheet 1'!$G$79)='A2. Rate Change &amp; Enrollment'!Q456, "OK", "ERROR"))</f>
        <v>N/A</v>
      </c>
      <c r="BN456" t="str">
        <f>IF(ISBLANK('A2a.  Modified URRT Worksheet 1'!$G$80)=TRUE, "N/A", IF(Q456*(1+'A2a.  Modified URRT Worksheet 1'!$G$80)='A2. Rate Change &amp; Enrollment'!R456, "OK", "ERROR"))</f>
        <v>N/A</v>
      </c>
      <c r="BO456" t="str">
        <f>IF(ISBLANK('A2a.  Modified URRT Worksheet 1'!$G$81)=TRUE, "N/A", IF(R456*(1+'A2a.  Modified URRT Worksheet 1'!$G$81)='A2. Rate Change &amp; Enrollment'!S456, "OK", "ERROR"))</f>
        <v>N/A</v>
      </c>
      <c r="BP456" t="str">
        <f>IF(ISBLANK('A2a.  Modified URRT Worksheet 1'!$G$82)=TRUE, "N/A", IF(S456*(1+'A2a.  Modified URRT Worksheet 1'!$G$82)='A2. Rate Change &amp; Enrollment'!T456, "OK", "ERROR"))</f>
        <v>N/A</v>
      </c>
      <c r="BQ456" t="str">
        <f>IF(ISBLANK('A2a.  Modified URRT Worksheet 1'!$G$83)=TRUE, "N/A", IF(T456*(1+'A2a.  Modified URRT Worksheet 1'!$G$83)='A2. Rate Change &amp; Enrollment'!U456, "OK", "ERROR"))</f>
        <v>N/A</v>
      </c>
      <c r="BR456" t="str">
        <f>IF(ISBLANK('A2a.  Modified URRT Worksheet 1'!$G$84)=TRUE, "N/A", IF(U456*(1+'A2a.  Modified URRT Worksheet 1'!$G$84)='A2. Rate Change &amp; Enrollment'!V456, "OK", "ERROR"))</f>
        <v>N/A</v>
      </c>
      <c r="BS456" t="str">
        <f>IF(ISBLANK('A2a.  Modified URRT Worksheet 1'!$G$85)=TRUE, "N/A", IF(V456*(1+'A2a.  Modified URRT Worksheet 1'!$G$85)='A2. Rate Change &amp; Enrollment'!W456, "OK", "ERROR"))</f>
        <v>N/A</v>
      </c>
      <c r="BT456" t="str">
        <f>IF(ISBLANK('A2a.  Modified URRT Worksheet 1'!$G$86)=TRUE, "N/A", IF(W456*(1+'A2a.  Modified URRT Worksheet 1'!$G$86)='A2. Rate Change &amp; Enrollment'!X456, "OK", "ERROR"))</f>
        <v>N/A</v>
      </c>
      <c r="BU456" t="str">
        <f>IF(ISBLANK('A2a.  Modified URRT Worksheet 1'!$G$87)=TRUE, "N/A", IF(X456*(1+'A2a.  Modified URRT Worksheet 1'!$G$87)='A2. Rate Change &amp; Enrollment'!Y456, "OK", "ERROR"))</f>
        <v>N/A</v>
      </c>
      <c r="BV456" t="str">
        <f>IF(ISBLANK('A2a.  Modified URRT Worksheet 1'!$G$88)=TRUE, "N/A", IF(Y456*(1+'A2a.  Modified URRT Worksheet 1'!$G$88)='A2. Rate Change &amp; Enrollment'!Z456, "OK", "ERROR"))</f>
        <v>N/A</v>
      </c>
      <c r="BW456" t="str">
        <f t="shared" si="99"/>
        <v>OK</v>
      </c>
      <c r="BY456" s="412">
        <f t="shared" si="100"/>
        <v>0</v>
      </c>
    </row>
    <row r="457" spans="1:77" x14ac:dyDescent="0.35">
      <c r="A457" t="s">
        <v>756</v>
      </c>
      <c r="B457" s="98"/>
      <c r="C457" s="98"/>
      <c r="D457" s="98"/>
      <c r="E457" s="135"/>
      <c r="F457" s="135"/>
      <c r="G457" s="135"/>
      <c r="I457" s="135"/>
      <c r="J457" s="135"/>
      <c r="K457" s="135"/>
      <c r="M457" s="131"/>
      <c r="N457" s="131"/>
      <c r="O457" s="131"/>
      <c r="P457" s="131"/>
      <c r="Q457" s="131"/>
      <c r="R457" s="131"/>
      <c r="S457" s="131"/>
      <c r="T457" s="131"/>
      <c r="U457" s="131"/>
      <c r="V457" s="131"/>
      <c r="W457" s="131"/>
      <c r="X457" s="131"/>
      <c r="Y457" s="131"/>
      <c r="Z457" s="131"/>
      <c r="AB457" s="142" t="e">
        <f t="shared" si="90"/>
        <v>#DIV/0!</v>
      </c>
      <c r="AC457" s="142" t="e">
        <f t="shared" si="91"/>
        <v>#DIV/0!</v>
      </c>
      <c r="AD457" s="6"/>
      <c r="AE457" s="88" t="e">
        <f t="shared" si="92"/>
        <v>#DIV/0!</v>
      </c>
      <c r="AF457" s="142" t="e">
        <f t="shared" si="93"/>
        <v>#DIV/0!</v>
      </c>
      <c r="AH457" s="12" t="e">
        <f t="shared" si="101"/>
        <v>#DIV/0!</v>
      </c>
      <c r="AI457" s="12" t="e">
        <f t="shared" si="102"/>
        <v>#DIV/0!</v>
      </c>
      <c r="AK457" s="409"/>
      <c r="AL457" s="409"/>
      <c r="AM457" s="409"/>
      <c r="AO457" s="177"/>
      <c r="AP457" s="177"/>
      <c r="AQ457" s="177"/>
      <c r="AR457" s="139"/>
      <c r="AS457" s="139"/>
      <c r="AT457" s="139"/>
      <c r="AU457" s="177"/>
      <c r="AV457" s="177"/>
      <c r="AX457" s="411">
        <f t="shared" si="94"/>
        <v>0</v>
      </c>
      <c r="AY457" s="80" t="str">
        <f t="shared" si="95"/>
        <v>OK</v>
      </c>
      <c r="BA457" s="94"/>
      <c r="BB457" s="291"/>
      <c r="BC457" s="94"/>
      <c r="BD457" s="229"/>
      <c r="BE457" s="356"/>
      <c r="BG457" s="6">
        <f t="shared" si="96"/>
        <v>0</v>
      </c>
      <c r="BH457" s="186" t="str">
        <f t="shared" si="97"/>
        <v>N/A</v>
      </c>
      <c r="BI457" s="6" t="str">
        <f t="shared" si="103"/>
        <v>N/A</v>
      </c>
      <c r="BJ457" t="e">
        <f t="shared" si="98"/>
        <v>#DIV/0!</v>
      </c>
      <c r="BL457" t="str">
        <f>IF(ISBLANK('A2a.  Modified URRT Worksheet 1'!$G$78)=TRUE, "N/A", IF(O457*(1+'A2a.  Modified URRT Worksheet 1'!$G$78)='A2. Rate Change &amp; Enrollment'!P457, "OK", "ERROR"))</f>
        <v>N/A</v>
      </c>
      <c r="BM457" t="str">
        <f>IF(ISBLANK('A2a.  Modified URRT Worksheet 1'!$G$79)=TRUE, "N/A", IF(P457*(1+'A2a.  Modified URRT Worksheet 1'!$G$79)='A2. Rate Change &amp; Enrollment'!Q457, "OK", "ERROR"))</f>
        <v>N/A</v>
      </c>
      <c r="BN457" t="str">
        <f>IF(ISBLANK('A2a.  Modified URRT Worksheet 1'!$G$80)=TRUE, "N/A", IF(Q457*(1+'A2a.  Modified URRT Worksheet 1'!$G$80)='A2. Rate Change &amp; Enrollment'!R457, "OK", "ERROR"))</f>
        <v>N/A</v>
      </c>
      <c r="BO457" t="str">
        <f>IF(ISBLANK('A2a.  Modified URRT Worksheet 1'!$G$81)=TRUE, "N/A", IF(R457*(1+'A2a.  Modified URRT Worksheet 1'!$G$81)='A2. Rate Change &amp; Enrollment'!S457, "OK", "ERROR"))</f>
        <v>N/A</v>
      </c>
      <c r="BP457" t="str">
        <f>IF(ISBLANK('A2a.  Modified URRT Worksheet 1'!$G$82)=TRUE, "N/A", IF(S457*(1+'A2a.  Modified URRT Worksheet 1'!$G$82)='A2. Rate Change &amp; Enrollment'!T457, "OK", "ERROR"))</f>
        <v>N/A</v>
      </c>
      <c r="BQ457" t="str">
        <f>IF(ISBLANK('A2a.  Modified URRT Worksheet 1'!$G$83)=TRUE, "N/A", IF(T457*(1+'A2a.  Modified URRT Worksheet 1'!$G$83)='A2. Rate Change &amp; Enrollment'!U457, "OK", "ERROR"))</f>
        <v>N/A</v>
      </c>
      <c r="BR457" t="str">
        <f>IF(ISBLANK('A2a.  Modified URRT Worksheet 1'!$G$84)=TRUE, "N/A", IF(U457*(1+'A2a.  Modified URRT Worksheet 1'!$G$84)='A2. Rate Change &amp; Enrollment'!V457, "OK", "ERROR"))</f>
        <v>N/A</v>
      </c>
      <c r="BS457" t="str">
        <f>IF(ISBLANK('A2a.  Modified URRT Worksheet 1'!$G$85)=TRUE, "N/A", IF(V457*(1+'A2a.  Modified URRT Worksheet 1'!$G$85)='A2. Rate Change &amp; Enrollment'!W457, "OK", "ERROR"))</f>
        <v>N/A</v>
      </c>
      <c r="BT457" t="str">
        <f>IF(ISBLANK('A2a.  Modified URRT Worksheet 1'!$G$86)=TRUE, "N/A", IF(W457*(1+'A2a.  Modified URRT Worksheet 1'!$G$86)='A2. Rate Change &amp; Enrollment'!X457, "OK", "ERROR"))</f>
        <v>N/A</v>
      </c>
      <c r="BU457" t="str">
        <f>IF(ISBLANK('A2a.  Modified URRT Worksheet 1'!$G$87)=TRUE, "N/A", IF(X457*(1+'A2a.  Modified URRT Worksheet 1'!$G$87)='A2. Rate Change &amp; Enrollment'!Y457, "OK", "ERROR"))</f>
        <v>N/A</v>
      </c>
      <c r="BV457" t="str">
        <f>IF(ISBLANK('A2a.  Modified URRT Worksheet 1'!$G$88)=TRUE, "N/A", IF(Y457*(1+'A2a.  Modified URRT Worksheet 1'!$G$88)='A2. Rate Change &amp; Enrollment'!Z457, "OK", "ERROR"))</f>
        <v>N/A</v>
      </c>
      <c r="BW457" t="str">
        <f t="shared" si="99"/>
        <v>OK</v>
      </c>
      <c r="BY457" s="412">
        <f t="shared" si="100"/>
        <v>0</v>
      </c>
    </row>
    <row r="458" spans="1:77" x14ac:dyDescent="0.35">
      <c r="A458" t="s">
        <v>757</v>
      </c>
      <c r="B458" s="98"/>
      <c r="C458" s="98"/>
      <c r="D458" s="98"/>
      <c r="E458" s="135"/>
      <c r="F458" s="135"/>
      <c r="G458" s="135"/>
      <c r="I458" s="135"/>
      <c r="J458" s="135"/>
      <c r="K458" s="135"/>
      <c r="M458" s="131"/>
      <c r="N458" s="131"/>
      <c r="O458" s="131"/>
      <c r="P458" s="131"/>
      <c r="Q458" s="131"/>
      <c r="R458" s="131"/>
      <c r="S458" s="131"/>
      <c r="T458" s="131"/>
      <c r="U458" s="131"/>
      <c r="V458" s="131"/>
      <c r="W458" s="131"/>
      <c r="X458" s="131"/>
      <c r="Y458" s="131"/>
      <c r="Z458" s="131"/>
      <c r="AB458" s="142" t="e">
        <f t="shared" si="90"/>
        <v>#DIV/0!</v>
      </c>
      <c r="AC458" s="142" t="e">
        <f t="shared" si="91"/>
        <v>#DIV/0!</v>
      </c>
      <c r="AD458" s="6"/>
      <c r="AE458" s="88" t="e">
        <f t="shared" si="92"/>
        <v>#DIV/0!</v>
      </c>
      <c r="AF458" s="142" t="e">
        <f t="shared" si="93"/>
        <v>#DIV/0!</v>
      </c>
      <c r="AH458" s="12" t="e">
        <f t="shared" si="101"/>
        <v>#DIV/0!</v>
      </c>
      <c r="AI458" s="12" t="e">
        <f t="shared" si="102"/>
        <v>#DIV/0!</v>
      </c>
      <c r="AK458" s="409"/>
      <c r="AL458" s="409"/>
      <c r="AM458" s="409"/>
      <c r="AO458" s="177"/>
      <c r="AP458" s="177"/>
      <c r="AQ458" s="177"/>
      <c r="AR458" s="139"/>
      <c r="AS458" s="139"/>
      <c r="AT458" s="139"/>
      <c r="AU458" s="177"/>
      <c r="AV458" s="177"/>
      <c r="AX458" s="411">
        <f t="shared" si="94"/>
        <v>0</v>
      </c>
      <c r="AY458" s="80" t="str">
        <f t="shared" si="95"/>
        <v>OK</v>
      </c>
      <c r="BA458" s="94"/>
      <c r="BB458" s="291"/>
      <c r="BC458" s="94"/>
      <c r="BD458" s="229"/>
      <c r="BE458" s="356"/>
      <c r="BG458" s="6">
        <f t="shared" si="96"/>
        <v>0</v>
      </c>
      <c r="BH458" s="186" t="str">
        <f t="shared" si="97"/>
        <v>N/A</v>
      </c>
      <c r="BI458" s="6" t="str">
        <f t="shared" si="103"/>
        <v>N/A</v>
      </c>
      <c r="BJ458" t="e">
        <f t="shared" si="98"/>
        <v>#DIV/0!</v>
      </c>
      <c r="BL458" t="str">
        <f>IF(ISBLANK('A2a.  Modified URRT Worksheet 1'!$G$78)=TRUE, "N/A", IF(O458*(1+'A2a.  Modified URRT Worksheet 1'!$G$78)='A2. Rate Change &amp; Enrollment'!P458, "OK", "ERROR"))</f>
        <v>N/A</v>
      </c>
      <c r="BM458" t="str">
        <f>IF(ISBLANK('A2a.  Modified URRT Worksheet 1'!$G$79)=TRUE, "N/A", IF(P458*(1+'A2a.  Modified URRT Worksheet 1'!$G$79)='A2. Rate Change &amp; Enrollment'!Q458, "OK", "ERROR"))</f>
        <v>N/A</v>
      </c>
      <c r="BN458" t="str">
        <f>IF(ISBLANK('A2a.  Modified URRT Worksheet 1'!$G$80)=TRUE, "N/A", IF(Q458*(1+'A2a.  Modified URRT Worksheet 1'!$G$80)='A2. Rate Change &amp; Enrollment'!R458, "OK", "ERROR"))</f>
        <v>N/A</v>
      </c>
      <c r="BO458" t="str">
        <f>IF(ISBLANK('A2a.  Modified URRT Worksheet 1'!$G$81)=TRUE, "N/A", IF(R458*(1+'A2a.  Modified URRT Worksheet 1'!$G$81)='A2. Rate Change &amp; Enrollment'!S458, "OK", "ERROR"))</f>
        <v>N/A</v>
      </c>
      <c r="BP458" t="str">
        <f>IF(ISBLANK('A2a.  Modified URRT Worksheet 1'!$G$82)=TRUE, "N/A", IF(S458*(1+'A2a.  Modified URRT Worksheet 1'!$G$82)='A2. Rate Change &amp; Enrollment'!T458, "OK", "ERROR"))</f>
        <v>N/A</v>
      </c>
      <c r="BQ458" t="str">
        <f>IF(ISBLANK('A2a.  Modified URRT Worksheet 1'!$G$83)=TRUE, "N/A", IF(T458*(1+'A2a.  Modified URRT Worksheet 1'!$G$83)='A2. Rate Change &amp; Enrollment'!U458, "OK", "ERROR"))</f>
        <v>N/A</v>
      </c>
      <c r="BR458" t="str">
        <f>IF(ISBLANK('A2a.  Modified URRT Worksheet 1'!$G$84)=TRUE, "N/A", IF(U458*(1+'A2a.  Modified URRT Worksheet 1'!$G$84)='A2. Rate Change &amp; Enrollment'!V458, "OK", "ERROR"))</f>
        <v>N/A</v>
      </c>
      <c r="BS458" t="str">
        <f>IF(ISBLANK('A2a.  Modified URRT Worksheet 1'!$G$85)=TRUE, "N/A", IF(V458*(1+'A2a.  Modified URRT Worksheet 1'!$G$85)='A2. Rate Change &amp; Enrollment'!W458, "OK", "ERROR"))</f>
        <v>N/A</v>
      </c>
      <c r="BT458" t="str">
        <f>IF(ISBLANK('A2a.  Modified URRT Worksheet 1'!$G$86)=TRUE, "N/A", IF(W458*(1+'A2a.  Modified URRT Worksheet 1'!$G$86)='A2. Rate Change &amp; Enrollment'!X458, "OK", "ERROR"))</f>
        <v>N/A</v>
      </c>
      <c r="BU458" t="str">
        <f>IF(ISBLANK('A2a.  Modified URRT Worksheet 1'!$G$87)=TRUE, "N/A", IF(X458*(1+'A2a.  Modified URRT Worksheet 1'!$G$87)='A2. Rate Change &amp; Enrollment'!Y458, "OK", "ERROR"))</f>
        <v>N/A</v>
      </c>
      <c r="BV458" t="str">
        <f>IF(ISBLANK('A2a.  Modified URRT Worksheet 1'!$G$88)=TRUE, "N/A", IF(Y458*(1+'A2a.  Modified URRT Worksheet 1'!$G$88)='A2. Rate Change &amp; Enrollment'!Z458, "OK", "ERROR"))</f>
        <v>N/A</v>
      </c>
      <c r="BW458" t="str">
        <f t="shared" si="99"/>
        <v>OK</v>
      </c>
      <c r="BY458" s="412">
        <f t="shared" si="100"/>
        <v>0</v>
      </c>
    </row>
    <row r="459" spans="1:77" x14ac:dyDescent="0.35">
      <c r="A459" t="s">
        <v>758</v>
      </c>
      <c r="B459" s="98"/>
      <c r="C459" s="98"/>
      <c r="D459" s="98"/>
      <c r="E459" s="135"/>
      <c r="F459" s="135"/>
      <c r="G459" s="135"/>
      <c r="I459" s="135"/>
      <c r="J459" s="135"/>
      <c r="K459" s="135"/>
      <c r="M459" s="131"/>
      <c r="N459" s="131"/>
      <c r="O459" s="131"/>
      <c r="P459" s="131"/>
      <c r="Q459" s="131"/>
      <c r="R459" s="131"/>
      <c r="S459" s="131"/>
      <c r="T459" s="131"/>
      <c r="U459" s="131"/>
      <c r="V459" s="131"/>
      <c r="W459" s="131"/>
      <c r="X459" s="131"/>
      <c r="Y459" s="131"/>
      <c r="Z459" s="131"/>
      <c r="AB459" s="142" t="e">
        <f t="shared" si="90"/>
        <v>#DIV/0!</v>
      </c>
      <c r="AC459" s="142" t="e">
        <f t="shared" si="91"/>
        <v>#DIV/0!</v>
      </c>
      <c r="AD459" s="6"/>
      <c r="AE459" s="88" t="e">
        <f t="shared" si="92"/>
        <v>#DIV/0!</v>
      </c>
      <c r="AF459" s="142" t="e">
        <f t="shared" si="93"/>
        <v>#DIV/0!</v>
      </c>
      <c r="AH459" s="12" t="e">
        <f t="shared" si="101"/>
        <v>#DIV/0!</v>
      </c>
      <c r="AI459" s="12" t="e">
        <f t="shared" si="102"/>
        <v>#DIV/0!</v>
      </c>
      <c r="AK459" s="409"/>
      <c r="AL459" s="409"/>
      <c r="AM459" s="409"/>
      <c r="AO459" s="177"/>
      <c r="AP459" s="177"/>
      <c r="AQ459" s="177"/>
      <c r="AR459" s="139"/>
      <c r="AS459" s="139"/>
      <c r="AT459" s="139"/>
      <c r="AU459" s="177"/>
      <c r="AV459" s="177"/>
      <c r="AX459" s="411">
        <f t="shared" si="94"/>
        <v>0</v>
      </c>
      <c r="AY459" s="80" t="str">
        <f t="shared" si="95"/>
        <v>OK</v>
      </c>
      <c r="BA459" s="94"/>
      <c r="BB459" s="291"/>
      <c r="BC459" s="94"/>
      <c r="BD459" s="229"/>
      <c r="BE459" s="356"/>
      <c r="BG459" s="6">
        <f t="shared" si="96"/>
        <v>0</v>
      </c>
      <c r="BH459" s="186" t="str">
        <f t="shared" si="97"/>
        <v>N/A</v>
      </c>
      <c r="BI459" s="6" t="str">
        <f t="shared" si="103"/>
        <v>N/A</v>
      </c>
      <c r="BJ459" t="e">
        <f t="shared" si="98"/>
        <v>#DIV/0!</v>
      </c>
      <c r="BL459" t="str">
        <f>IF(ISBLANK('A2a.  Modified URRT Worksheet 1'!$G$78)=TRUE, "N/A", IF(O459*(1+'A2a.  Modified URRT Worksheet 1'!$G$78)='A2. Rate Change &amp; Enrollment'!P459, "OK", "ERROR"))</f>
        <v>N/A</v>
      </c>
      <c r="BM459" t="str">
        <f>IF(ISBLANK('A2a.  Modified URRT Worksheet 1'!$G$79)=TRUE, "N/A", IF(P459*(1+'A2a.  Modified URRT Worksheet 1'!$G$79)='A2. Rate Change &amp; Enrollment'!Q459, "OK", "ERROR"))</f>
        <v>N/A</v>
      </c>
      <c r="BN459" t="str">
        <f>IF(ISBLANK('A2a.  Modified URRT Worksheet 1'!$G$80)=TRUE, "N/A", IF(Q459*(1+'A2a.  Modified URRT Worksheet 1'!$G$80)='A2. Rate Change &amp; Enrollment'!R459, "OK", "ERROR"))</f>
        <v>N/A</v>
      </c>
      <c r="BO459" t="str">
        <f>IF(ISBLANK('A2a.  Modified URRT Worksheet 1'!$G$81)=TRUE, "N/A", IF(R459*(1+'A2a.  Modified URRT Worksheet 1'!$G$81)='A2. Rate Change &amp; Enrollment'!S459, "OK", "ERROR"))</f>
        <v>N/A</v>
      </c>
      <c r="BP459" t="str">
        <f>IF(ISBLANK('A2a.  Modified URRT Worksheet 1'!$G$82)=TRUE, "N/A", IF(S459*(1+'A2a.  Modified URRT Worksheet 1'!$G$82)='A2. Rate Change &amp; Enrollment'!T459, "OK", "ERROR"))</f>
        <v>N/A</v>
      </c>
      <c r="BQ459" t="str">
        <f>IF(ISBLANK('A2a.  Modified URRT Worksheet 1'!$G$83)=TRUE, "N/A", IF(T459*(1+'A2a.  Modified URRT Worksheet 1'!$G$83)='A2. Rate Change &amp; Enrollment'!U459, "OK", "ERROR"))</f>
        <v>N/A</v>
      </c>
      <c r="BR459" t="str">
        <f>IF(ISBLANK('A2a.  Modified URRT Worksheet 1'!$G$84)=TRUE, "N/A", IF(U459*(1+'A2a.  Modified URRT Worksheet 1'!$G$84)='A2. Rate Change &amp; Enrollment'!V459, "OK", "ERROR"))</f>
        <v>N/A</v>
      </c>
      <c r="BS459" t="str">
        <f>IF(ISBLANK('A2a.  Modified URRT Worksheet 1'!$G$85)=TRUE, "N/A", IF(V459*(1+'A2a.  Modified URRT Worksheet 1'!$G$85)='A2. Rate Change &amp; Enrollment'!W459, "OK", "ERROR"))</f>
        <v>N/A</v>
      </c>
      <c r="BT459" t="str">
        <f>IF(ISBLANK('A2a.  Modified URRT Worksheet 1'!$G$86)=TRUE, "N/A", IF(W459*(1+'A2a.  Modified URRT Worksheet 1'!$G$86)='A2. Rate Change &amp; Enrollment'!X459, "OK", "ERROR"))</f>
        <v>N/A</v>
      </c>
      <c r="BU459" t="str">
        <f>IF(ISBLANK('A2a.  Modified URRT Worksheet 1'!$G$87)=TRUE, "N/A", IF(X459*(1+'A2a.  Modified URRT Worksheet 1'!$G$87)='A2. Rate Change &amp; Enrollment'!Y459, "OK", "ERROR"))</f>
        <v>N/A</v>
      </c>
      <c r="BV459" t="str">
        <f>IF(ISBLANK('A2a.  Modified URRT Worksheet 1'!$G$88)=TRUE, "N/A", IF(Y459*(1+'A2a.  Modified URRT Worksheet 1'!$G$88)='A2. Rate Change &amp; Enrollment'!Z459, "OK", "ERROR"))</f>
        <v>N/A</v>
      </c>
      <c r="BW459" t="str">
        <f t="shared" si="99"/>
        <v>OK</v>
      </c>
      <c r="BY459" s="412">
        <f t="shared" si="100"/>
        <v>0</v>
      </c>
    </row>
    <row r="460" spans="1:77" x14ac:dyDescent="0.35">
      <c r="A460" t="s">
        <v>759</v>
      </c>
      <c r="B460" s="98"/>
      <c r="C460" s="98"/>
      <c r="D460" s="98"/>
      <c r="E460" s="135"/>
      <c r="F460" s="135"/>
      <c r="G460" s="135"/>
      <c r="I460" s="135"/>
      <c r="J460" s="135"/>
      <c r="K460" s="135"/>
      <c r="M460" s="131"/>
      <c r="N460" s="131"/>
      <c r="O460" s="131"/>
      <c r="P460" s="131"/>
      <c r="Q460" s="131"/>
      <c r="R460" s="131"/>
      <c r="S460" s="131"/>
      <c r="T460" s="131"/>
      <c r="U460" s="131"/>
      <c r="V460" s="131"/>
      <c r="W460" s="131"/>
      <c r="X460" s="131"/>
      <c r="Y460" s="131"/>
      <c r="Z460" s="131"/>
      <c r="AB460" s="142" t="e">
        <f t="shared" si="90"/>
        <v>#DIV/0!</v>
      </c>
      <c r="AC460" s="142" t="e">
        <f t="shared" si="91"/>
        <v>#DIV/0!</v>
      </c>
      <c r="AD460" s="6"/>
      <c r="AE460" s="88" t="e">
        <f t="shared" si="92"/>
        <v>#DIV/0!</v>
      </c>
      <c r="AF460" s="142" t="e">
        <f t="shared" si="93"/>
        <v>#DIV/0!</v>
      </c>
      <c r="AH460" s="12" t="e">
        <f t="shared" si="101"/>
        <v>#DIV/0!</v>
      </c>
      <c r="AI460" s="12" t="e">
        <f t="shared" si="102"/>
        <v>#DIV/0!</v>
      </c>
      <c r="AK460" s="409"/>
      <c r="AL460" s="409"/>
      <c r="AM460" s="409"/>
      <c r="AO460" s="177"/>
      <c r="AP460" s="177"/>
      <c r="AQ460" s="177"/>
      <c r="AR460" s="139"/>
      <c r="AS460" s="139"/>
      <c r="AT460" s="139"/>
      <c r="AU460" s="177"/>
      <c r="AV460" s="177"/>
      <c r="AX460" s="411">
        <f t="shared" si="94"/>
        <v>0</v>
      </c>
      <c r="AY460" s="80" t="str">
        <f t="shared" si="95"/>
        <v>OK</v>
      </c>
      <c r="BA460" s="94"/>
      <c r="BB460" s="291"/>
      <c r="BC460" s="94"/>
      <c r="BD460" s="229"/>
      <c r="BE460" s="356"/>
      <c r="BG460" s="6">
        <f t="shared" si="96"/>
        <v>0</v>
      </c>
      <c r="BH460" s="186" t="str">
        <f t="shared" si="97"/>
        <v>N/A</v>
      </c>
      <c r="BI460" s="6" t="str">
        <f t="shared" si="103"/>
        <v>N/A</v>
      </c>
      <c r="BJ460" t="e">
        <f t="shared" si="98"/>
        <v>#DIV/0!</v>
      </c>
      <c r="BL460" t="str">
        <f>IF(ISBLANK('A2a.  Modified URRT Worksheet 1'!$G$78)=TRUE, "N/A", IF(O460*(1+'A2a.  Modified URRT Worksheet 1'!$G$78)='A2. Rate Change &amp; Enrollment'!P460, "OK", "ERROR"))</f>
        <v>N/A</v>
      </c>
      <c r="BM460" t="str">
        <f>IF(ISBLANK('A2a.  Modified URRT Worksheet 1'!$G$79)=TRUE, "N/A", IF(P460*(1+'A2a.  Modified URRT Worksheet 1'!$G$79)='A2. Rate Change &amp; Enrollment'!Q460, "OK", "ERROR"))</f>
        <v>N/A</v>
      </c>
      <c r="BN460" t="str">
        <f>IF(ISBLANK('A2a.  Modified URRT Worksheet 1'!$G$80)=TRUE, "N/A", IF(Q460*(1+'A2a.  Modified URRT Worksheet 1'!$G$80)='A2. Rate Change &amp; Enrollment'!R460, "OK", "ERROR"))</f>
        <v>N/A</v>
      </c>
      <c r="BO460" t="str">
        <f>IF(ISBLANK('A2a.  Modified URRT Worksheet 1'!$G$81)=TRUE, "N/A", IF(R460*(1+'A2a.  Modified URRT Worksheet 1'!$G$81)='A2. Rate Change &amp; Enrollment'!S460, "OK", "ERROR"))</f>
        <v>N/A</v>
      </c>
      <c r="BP460" t="str">
        <f>IF(ISBLANK('A2a.  Modified URRT Worksheet 1'!$G$82)=TRUE, "N/A", IF(S460*(1+'A2a.  Modified URRT Worksheet 1'!$G$82)='A2. Rate Change &amp; Enrollment'!T460, "OK", "ERROR"))</f>
        <v>N/A</v>
      </c>
      <c r="BQ460" t="str">
        <f>IF(ISBLANK('A2a.  Modified URRT Worksheet 1'!$G$83)=TRUE, "N/A", IF(T460*(1+'A2a.  Modified URRT Worksheet 1'!$G$83)='A2. Rate Change &amp; Enrollment'!U460, "OK", "ERROR"))</f>
        <v>N/A</v>
      </c>
      <c r="BR460" t="str">
        <f>IF(ISBLANK('A2a.  Modified URRT Worksheet 1'!$G$84)=TRUE, "N/A", IF(U460*(1+'A2a.  Modified URRT Worksheet 1'!$G$84)='A2. Rate Change &amp; Enrollment'!V460, "OK", "ERROR"))</f>
        <v>N/A</v>
      </c>
      <c r="BS460" t="str">
        <f>IF(ISBLANK('A2a.  Modified URRT Worksheet 1'!$G$85)=TRUE, "N/A", IF(V460*(1+'A2a.  Modified URRT Worksheet 1'!$G$85)='A2. Rate Change &amp; Enrollment'!W460, "OK", "ERROR"))</f>
        <v>N/A</v>
      </c>
      <c r="BT460" t="str">
        <f>IF(ISBLANK('A2a.  Modified URRT Worksheet 1'!$G$86)=TRUE, "N/A", IF(W460*(1+'A2a.  Modified URRT Worksheet 1'!$G$86)='A2. Rate Change &amp; Enrollment'!X460, "OK", "ERROR"))</f>
        <v>N/A</v>
      </c>
      <c r="BU460" t="str">
        <f>IF(ISBLANK('A2a.  Modified URRT Worksheet 1'!$G$87)=TRUE, "N/A", IF(X460*(1+'A2a.  Modified URRT Worksheet 1'!$G$87)='A2. Rate Change &amp; Enrollment'!Y460, "OK", "ERROR"))</f>
        <v>N/A</v>
      </c>
      <c r="BV460" t="str">
        <f>IF(ISBLANK('A2a.  Modified URRT Worksheet 1'!$G$88)=TRUE, "N/A", IF(Y460*(1+'A2a.  Modified URRT Worksheet 1'!$G$88)='A2. Rate Change &amp; Enrollment'!Z460, "OK", "ERROR"))</f>
        <v>N/A</v>
      </c>
      <c r="BW460" t="str">
        <f t="shared" si="99"/>
        <v>OK</v>
      </c>
      <c r="BY460" s="412">
        <f t="shared" si="100"/>
        <v>0</v>
      </c>
    </row>
    <row r="461" spans="1:77" x14ac:dyDescent="0.35">
      <c r="A461" t="s">
        <v>760</v>
      </c>
      <c r="B461" s="98"/>
      <c r="C461" s="98"/>
      <c r="D461" s="98"/>
      <c r="E461" s="135"/>
      <c r="F461" s="135"/>
      <c r="G461" s="135"/>
      <c r="I461" s="135"/>
      <c r="J461" s="135"/>
      <c r="K461" s="135"/>
      <c r="M461" s="131"/>
      <c r="N461" s="131"/>
      <c r="O461" s="131"/>
      <c r="P461" s="131"/>
      <c r="Q461" s="131"/>
      <c r="R461" s="131"/>
      <c r="S461" s="131"/>
      <c r="T461" s="131"/>
      <c r="U461" s="131"/>
      <c r="V461" s="131"/>
      <c r="W461" s="131"/>
      <c r="X461" s="131"/>
      <c r="Y461" s="131"/>
      <c r="Z461" s="131"/>
      <c r="AB461" s="142" t="e">
        <f t="shared" si="90"/>
        <v>#DIV/0!</v>
      </c>
      <c r="AC461" s="142" t="e">
        <f t="shared" si="91"/>
        <v>#DIV/0!</v>
      </c>
      <c r="AD461" s="6"/>
      <c r="AE461" s="88" t="e">
        <f t="shared" si="92"/>
        <v>#DIV/0!</v>
      </c>
      <c r="AF461" s="142" t="e">
        <f t="shared" si="93"/>
        <v>#DIV/0!</v>
      </c>
      <c r="AH461" s="12" t="e">
        <f t="shared" si="101"/>
        <v>#DIV/0!</v>
      </c>
      <c r="AI461" s="12" t="e">
        <f t="shared" si="102"/>
        <v>#DIV/0!</v>
      </c>
      <c r="AK461" s="409"/>
      <c r="AL461" s="409"/>
      <c r="AM461" s="409"/>
      <c r="AO461" s="177"/>
      <c r="AP461" s="177"/>
      <c r="AQ461" s="177"/>
      <c r="AR461" s="139"/>
      <c r="AS461" s="139"/>
      <c r="AT461" s="139"/>
      <c r="AU461" s="177"/>
      <c r="AV461" s="177"/>
      <c r="AX461" s="411">
        <f t="shared" si="94"/>
        <v>0</v>
      </c>
      <c r="AY461" s="80" t="str">
        <f t="shared" si="95"/>
        <v>OK</v>
      </c>
      <c r="BA461" s="94"/>
      <c r="BB461" s="291"/>
      <c r="BC461" s="94"/>
      <c r="BD461" s="229"/>
      <c r="BE461" s="356"/>
      <c r="BG461" s="6">
        <f t="shared" si="96"/>
        <v>0</v>
      </c>
      <c r="BH461" s="186" t="str">
        <f t="shared" si="97"/>
        <v>N/A</v>
      </c>
      <c r="BI461" s="6" t="str">
        <f t="shared" si="103"/>
        <v>N/A</v>
      </c>
      <c r="BJ461" t="e">
        <f t="shared" si="98"/>
        <v>#DIV/0!</v>
      </c>
      <c r="BL461" t="str">
        <f>IF(ISBLANK('A2a.  Modified URRT Worksheet 1'!$G$78)=TRUE, "N/A", IF(O461*(1+'A2a.  Modified URRT Worksheet 1'!$G$78)='A2. Rate Change &amp; Enrollment'!P461, "OK", "ERROR"))</f>
        <v>N/A</v>
      </c>
      <c r="BM461" t="str">
        <f>IF(ISBLANK('A2a.  Modified URRT Worksheet 1'!$G$79)=TRUE, "N/A", IF(P461*(1+'A2a.  Modified URRT Worksheet 1'!$G$79)='A2. Rate Change &amp; Enrollment'!Q461, "OK", "ERROR"))</f>
        <v>N/A</v>
      </c>
      <c r="BN461" t="str">
        <f>IF(ISBLANK('A2a.  Modified URRT Worksheet 1'!$G$80)=TRUE, "N/A", IF(Q461*(1+'A2a.  Modified URRT Worksheet 1'!$G$80)='A2. Rate Change &amp; Enrollment'!R461, "OK", "ERROR"))</f>
        <v>N/A</v>
      </c>
      <c r="BO461" t="str">
        <f>IF(ISBLANK('A2a.  Modified URRT Worksheet 1'!$G$81)=TRUE, "N/A", IF(R461*(1+'A2a.  Modified URRT Worksheet 1'!$G$81)='A2. Rate Change &amp; Enrollment'!S461, "OK", "ERROR"))</f>
        <v>N/A</v>
      </c>
      <c r="BP461" t="str">
        <f>IF(ISBLANK('A2a.  Modified URRT Worksheet 1'!$G$82)=TRUE, "N/A", IF(S461*(1+'A2a.  Modified URRT Worksheet 1'!$G$82)='A2. Rate Change &amp; Enrollment'!T461, "OK", "ERROR"))</f>
        <v>N/A</v>
      </c>
      <c r="BQ461" t="str">
        <f>IF(ISBLANK('A2a.  Modified URRT Worksheet 1'!$G$83)=TRUE, "N/A", IF(T461*(1+'A2a.  Modified URRT Worksheet 1'!$G$83)='A2. Rate Change &amp; Enrollment'!U461, "OK", "ERROR"))</f>
        <v>N/A</v>
      </c>
      <c r="BR461" t="str">
        <f>IF(ISBLANK('A2a.  Modified URRT Worksheet 1'!$G$84)=TRUE, "N/A", IF(U461*(1+'A2a.  Modified URRT Worksheet 1'!$G$84)='A2. Rate Change &amp; Enrollment'!V461, "OK", "ERROR"))</f>
        <v>N/A</v>
      </c>
      <c r="BS461" t="str">
        <f>IF(ISBLANK('A2a.  Modified URRT Worksheet 1'!$G$85)=TRUE, "N/A", IF(V461*(1+'A2a.  Modified URRT Worksheet 1'!$G$85)='A2. Rate Change &amp; Enrollment'!W461, "OK", "ERROR"))</f>
        <v>N/A</v>
      </c>
      <c r="BT461" t="str">
        <f>IF(ISBLANK('A2a.  Modified URRT Worksheet 1'!$G$86)=TRUE, "N/A", IF(W461*(1+'A2a.  Modified URRT Worksheet 1'!$G$86)='A2. Rate Change &amp; Enrollment'!X461, "OK", "ERROR"))</f>
        <v>N/A</v>
      </c>
      <c r="BU461" t="str">
        <f>IF(ISBLANK('A2a.  Modified URRT Worksheet 1'!$G$87)=TRUE, "N/A", IF(X461*(1+'A2a.  Modified URRT Worksheet 1'!$G$87)='A2. Rate Change &amp; Enrollment'!Y461, "OK", "ERROR"))</f>
        <v>N/A</v>
      </c>
      <c r="BV461" t="str">
        <f>IF(ISBLANK('A2a.  Modified URRT Worksheet 1'!$G$88)=TRUE, "N/A", IF(Y461*(1+'A2a.  Modified URRT Worksheet 1'!$G$88)='A2. Rate Change &amp; Enrollment'!Z461, "OK", "ERROR"))</f>
        <v>N/A</v>
      </c>
      <c r="BW461" t="str">
        <f t="shared" si="99"/>
        <v>OK</v>
      </c>
      <c r="BY461" s="412">
        <f t="shared" si="100"/>
        <v>0</v>
      </c>
    </row>
    <row r="462" spans="1:77" x14ac:dyDescent="0.35">
      <c r="A462" t="s">
        <v>761</v>
      </c>
      <c r="B462" s="98"/>
      <c r="C462" s="98"/>
      <c r="D462" s="98"/>
      <c r="E462" s="135"/>
      <c r="F462" s="135"/>
      <c r="G462" s="135"/>
      <c r="I462" s="135"/>
      <c r="J462" s="135"/>
      <c r="K462" s="135"/>
      <c r="M462" s="131"/>
      <c r="N462" s="131"/>
      <c r="O462" s="131"/>
      <c r="P462" s="131"/>
      <c r="Q462" s="131"/>
      <c r="R462" s="131"/>
      <c r="S462" s="131"/>
      <c r="T462" s="131"/>
      <c r="U462" s="131"/>
      <c r="V462" s="131"/>
      <c r="W462" s="131"/>
      <c r="X462" s="131"/>
      <c r="Y462" s="131"/>
      <c r="Z462" s="131"/>
      <c r="AB462" s="142" t="e">
        <f t="shared" si="90"/>
        <v>#DIV/0!</v>
      </c>
      <c r="AC462" s="142" t="e">
        <f t="shared" si="91"/>
        <v>#DIV/0!</v>
      </c>
      <c r="AD462" s="6"/>
      <c r="AE462" s="88" t="e">
        <f t="shared" si="92"/>
        <v>#DIV/0!</v>
      </c>
      <c r="AF462" s="142" t="e">
        <f t="shared" si="93"/>
        <v>#DIV/0!</v>
      </c>
      <c r="AH462" s="12" t="e">
        <f t="shared" si="101"/>
        <v>#DIV/0!</v>
      </c>
      <c r="AI462" s="12" t="e">
        <f t="shared" si="102"/>
        <v>#DIV/0!</v>
      </c>
      <c r="AK462" s="409"/>
      <c r="AL462" s="409"/>
      <c r="AM462" s="409"/>
      <c r="AO462" s="177"/>
      <c r="AP462" s="177"/>
      <c r="AQ462" s="177"/>
      <c r="AR462" s="139"/>
      <c r="AS462" s="139"/>
      <c r="AT462" s="139"/>
      <c r="AU462" s="177"/>
      <c r="AV462" s="177"/>
      <c r="AX462" s="411">
        <f t="shared" si="94"/>
        <v>0</v>
      </c>
      <c r="AY462" s="80" t="str">
        <f t="shared" si="95"/>
        <v>OK</v>
      </c>
      <c r="BA462" s="94"/>
      <c r="BB462" s="291"/>
      <c r="BC462" s="94"/>
      <c r="BD462" s="229"/>
      <c r="BE462" s="356"/>
      <c r="BG462" s="6">
        <f t="shared" si="96"/>
        <v>0</v>
      </c>
      <c r="BH462" s="186" t="str">
        <f t="shared" si="97"/>
        <v>N/A</v>
      </c>
      <c r="BI462" s="6" t="str">
        <f t="shared" si="103"/>
        <v>N/A</v>
      </c>
      <c r="BJ462" t="e">
        <f t="shared" si="98"/>
        <v>#DIV/0!</v>
      </c>
      <c r="BL462" t="str">
        <f>IF(ISBLANK('A2a.  Modified URRT Worksheet 1'!$G$78)=TRUE, "N/A", IF(O462*(1+'A2a.  Modified URRT Worksheet 1'!$G$78)='A2. Rate Change &amp; Enrollment'!P462, "OK", "ERROR"))</f>
        <v>N/A</v>
      </c>
      <c r="BM462" t="str">
        <f>IF(ISBLANK('A2a.  Modified URRT Worksheet 1'!$G$79)=TRUE, "N/A", IF(P462*(1+'A2a.  Modified URRT Worksheet 1'!$G$79)='A2. Rate Change &amp; Enrollment'!Q462, "OK", "ERROR"))</f>
        <v>N/A</v>
      </c>
      <c r="BN462" t="str">
        <f>IF(ISBLANK('A2a.  Modified URRT Worksheet 1'!$G$80)=TRUE, "N/A", IF(Q462*(1+'A2a.  Modified URRT Worksheet 1'!$G$80)='A2. Rate Change &amp; Enrollment'!R462, "OK", "ERROR"))</f>
        <v>N/A</v>
      </c>
      <c r="BO462" t="str">
        <f>IF(ISBLANK('A2a.  Modified URRT Worksheet 1'!$G$81)=TRUE, "N/A", IF(R462*(1+'A2a.  Modified URRT Worksheet 1'!$G$81)='A2. Rate Change &amp; Enrollment'!S462, "OK", "ERROR"))</f>
        <v>N/A</v>
      </c>
      <c r="BP462" t="str">
        <f>IF(ISBLANK('A2a.  Modified URRT Worksheet 1'!$G$82)=TRUE, "N/A", IF(S462*(1+'A2a.  Modified URRT Worksheet 1'!$G$82)='A2. Rate Change &amp; Enrollment'!T462, "OK", "ERROR"))</f>
        <v>N/A</v>
      </c>
      <c r="BQ462" t="str">
        <f>IF(ISBLANK('A2a.  Modified URRT Worksheet 1'!$G$83)=TRUE, "N/A", IF(T462*(1+'A2a.  Modified URRT Worksheet 1'!$G$83)='A2. Rate Change &amp; Enrollment'!U462, "OK", "ERROR"))</f>
        <v>N/A</v>
      </c>
      <c r="BR462" t="str">
        <f>IF(ISBLANK('A2a.  Modified URRT Worksheet 1'!$G$84)=TRUE, "N/A", IF(U462*(1+'A2a.  Modified URRT Worksheet 1'!$G$84)='A2. Rate Change &amp; Enrollment'!V462, "OK", "ERROR"))</f>
        <v>N/A</v>
      </c>
      <c r="BS462" t="str">
        <f>IF(ISBLANK('A2a.  Modified URRT Worksheet 1'!$G$85)=TRUE, "N/A", IF(V462*(1+'A2a.  Modified URRT Worksheet 1'!$G$85)='A2. Rate Change &amp; Enrollment'!W462, "OK", "ERROR"))</f>
        <v>N/A</v>
      </c>
      <c r="BT462" t="str">
        <f>IF(ISBLANK('A2a.  Modified URRT Worksheet 1'!$G$86)=TRUE, "N/A", IF(W462*(1+'A2a.  Modified URRT Worksheet 1'!$G$86)='A2. Rate Change &amp; Enrollment'!X462, "OK", "ERROR"))</f>
        <v>N/A</v>
      </c>
      <c r="BU462" t="str">
        <f>IF(ISBLANK('A2a.  Modified URRT Worksheet 1'!$G$87)=TRUE, "N/A", IF(X462*(1+'A2a.  Modified URRT Worksheet 1'!$G$87)='A2. Rate Change &amp; Enrollment'!Y462, "OK", "ERROR"))</f>
        <v>N/A</v>
      </c>
      <c r="BV462" t="str">
        <f>IF(ISBLANK('A2a.  Modified URRT Worksheet 1'!$G$88)=TRUE, "N/A", IF(Y462*(1+'A2a.  Modified URRT Worksheet 1'!$G$88)='A2. Rate Change &amp; Enrollment'!Z462, "OK", "ERROR"))</f>
        <v>N/A</v>
      </c>
      <c r="BW462" t="str">
        <f t="shared" si="99"/>
        <v>OK</v>
      </c>
      <c r="BY462" s="412">
        <f t="shared" si="100"/>
        <v>0</v>
      </c>
    </row>
    <row r="463" spans="1:77" x14ac:dyDescent="0.35">
      <c r="A463" t="s">
        <v>762</v>
      </c>
      <c r="B463" s="98"/>
      <c r="C463" s="98"/>
      <c r="D463" s="98"/>
      <c r="E463" s="135"/>
      <c r="F463" s="135"/>
      <c r="G463" s="135"/>
      <c r="I463" s="135"/>
      <c r="J463" s="135"/>
      <c r="K463" s="135"/>
      <c r="M463" s="131"/>
      <c r="N463" s="131"/>
      <c r="O463" s="131"/>
      <c r="P463" s="131"/>
      <c r="Q463" s="131"/>
      <c r="R463" s="131"/>
      <c r="S463" s="131"/>
      <c r="T463" s="131"/>
      <c r="U463" s="131"/>
      <c r="V463" s="131"/>
      <c r="W463" s="131"/>
      <c r="X463" s="131"/>
      <c r="Y463" s="131"/>
      <c r="Z463" s="131"/>
      <c r="AB463" s="142" t="e">
        <f t="shared" si="90"/>
        <v>#DIV/0!</v>
      </c>
      <c r="AC463" s="142" t="e">
        <f t="shared" si="91"/>
        <v>#DIV/0!</v>
      </c>
      <c r="AD463" s="6"/>
      <c r="AE463" s="88" t="e">
        <f t="shared" si="92"/>
        <v>#DIV/0!</v>
      </c>
      <c r="AF463" s="142" t="e">
        <f t="shared" si="93"/>
        <v>#DIV/0!</v>
      </c>
      <c r="AH463" s="12" t="e">
        <f t="shared" si="101"/>
        <v>#DIV/0!</v>
      </c>
      <c r="AI463" s="12" t="e">
        <f t="shared" si="102"/>
        <v>#DIV/0!</v>
      </c>
      <c r="AK463" s="409"/>
      <c r="AL463" s="409"/>
      <c r="AM463" s="409"/>
      <c r="AO463" s="177"/>
      <c r="AP463" s="177"/>
      <c r="AQ463" s="177"/>
      <c r="AR463" s="139"/>
      <c r="AS463" s="139"/>
      <c r="AT463" s="139"/>
      <c r="AU463" s="177"/>
      <c r="AV463" s="177"/>
      <c r="AX463" s="411">
        <f t="shared" si="94"/>
        <v>0</v>
      </c>
      <c r="AY463" s="80" t="str">
        <f t="shared" si="95"/>
        <v>OK</v>
      </c>
      <c r="BA463" s="94"/>
      <c r="BB463" s="291"/>
      <c r="BC463" s="94"/>
      <c r="BD463" s="229"/>
      <c r="BE463" s="356"/>
      <c r="BG463" s="6">
        <f t="shared" si="96"/>
        <v>0</v>
      </c>
      <c r="BH463" s="186" t="str">
        <f t="shared" si="97"/>
        <v>N/A</v>
      </c>
      <c r="BI463" s="6" t="str">
        <f t="shared" si="103"/>
        <v>N/A</v>
      </c>
      <c r="BJ463" t="e">
        <f t="shared" si="98"/>
        <v>#DIV/0!</v>
      </c>
      <c r="BL463" t="str">
        <f>IF(ISBLANK('A2a.  Modified URRT Worksheet 1'!$G$78)=TRUE, "N/A", IF(O463*(1+'A2a.  Modified URRT Worksheet 1'!$G$78)='A2. Rate Change &amp; Enrollment'!P463, "OK", "ERROR"))</f>
        <v>N/A</v>
      </c>
      <c r="BM463" t="str">
        <f>IF(ISBLANK('A2a.  Modified URRT Worksheet 1'!$G$79)=TRUE, "N/A", IF(P463*(1+'A2a.  Modified URRT Worksheet 1'!$G$79)='A2. Rate Change &amp; Enrollment'!Q463, "OK", "ERROR"))</f>
        <v>N/A</v>
      </c>
      <c r="BN463" t="str">
        <f>IF(ISBLANK('A2a.  Modified URRT Worksheet 1'!$G$80)=TRUE, "N/A", IF(Q463*(1+'A2a.  Modified URRT Worksheet 1'!$G$80)='A2. Rate Change &amp; Enrollment'!R463, "OK", "ERROR"))</f>
        <v>N/A</v>
      </c>
      <c r="BO463" t="str">
        <f>IF(ISBLANK('A2a.  Modified URRT Worksheet 1'!$G$81)=TRUE, "N/A", IF(R463*(1+'A2a.  Modified URRT Worksheet 1'!$G$81)='A2. Rate Change &amp; Enrollment'!S463, "OK", "ERROR"))</f>
        <v>N/A</v>
      </c>
      <c r="BP463" t="str">
        <f>IF(ISBLANK('A2a.  Modified URRT Worksheet 1'!$G$82)=TRUE, "N/A", IF(S463*(1+'A2a.  Modified URRT Worksheet 1'!$G$82)='A2. Rate Change &amp; Enrollment'!T463, "OK", "ERROR"))</f>
        <v>N/A</v>
      </c>
      <c r="BQ463" t="str">
        <f>IF(ISBLANK('A2a.  Modified URRT Worksheet 1'!$G$83)=TRUE, "N/A", IF(T463*(1+'A2a.  Modified URRT Worksheet 1'!$G$83)='A2. Rate Change &amp; Enrollment'!U463, "OK", "ERROR"))</f>
        <v>N/A</v>
      </c>
      <c r="BR463" t="str">
        <f>IF(ISBLANK('A2a.  Modified URRT Worksheet 1'!$G$84)=TRUE, "N/A", IF(U463*(1+'A2a.  Modified URRT Worksheet 1'!$G$84)='A2. Rate Change &amp; Enrollment'!V463, "OK", "ERROR"))</f>
        <v>N/A</v>
      </c>
      <c r="BS463" t="str">
        <f>IF(ISBLANK('A2a.  Modified URRT Worksheet 1'!$G$85)=TRUE, "N/A", IF(V463*(1+'A2a.  Modified URRT Worksheet 1'!$G$85)='A2. Rate Change &amp; Enrollment'!W463, "OK", "ERROR"))</f>
        <v>N/A</v>
      </c>
      <c r="BT463" t="str">
        <f>IF(ISBLANK('A2a.  Modified URRT Worksheet 1'!$G$86)=TRUE, "N/A", IF(W463*(1+'A2a.  Modified URRT Worksheet 1'!$G$86)='A2. Rate Change &amp; Enrollment'!X463, "OK", "ERROR"))</f>
        <v>N/A</v>
      </c>
      <c r="BU463" t="str">
        <f>IF(ISBLANK('A2a.  Modified URRT Worksheet 1'!$G$87)=TRUE, "N/A", IF(X463*(1+'A2a.  Modified URRT Worksheet 1'!$G$87)='A2. Rate Change &amp; Enrollment'!Y463, "OK", "ERROR"))</f>
        <v>N/A</v>
      </c>
      <c r="BV463" t="str">
        <f>IF(ISBLANK('A2a.  Modified URRT Worksheet 1'!$G$88)=TRUE, "N/A", IF(Y463*(1+'A2a.  Modified URRT Worksheet 1'!$G$88)='A2. Rate Change &amp; Enrollment'!Z463, "OK", "ERROR"))</f>
        <v>N/A</v>
      </c>
      <c r="BW463" t="str">
        <f t="shared" si="99"/>
        <v>OK</v>
      </c>
      <c r="BY463" s="412">
        <f t="shared" si="100"/>
        <v>0</v>
      </c>
    </row>
    <row r="464" spans="1:77" x14ac:dyDescent="0.35">
      <c r="A464" t="s">
        <v>763</v>
      </c>
      <c r="B464" s="98"/>
      <c r="C464" s="98"/>
      <c r="D464" s="98"/>
      <c r="E464" s="135"/>
      <c r="F464" s="135"/>
      <c r="G464" s="135"/>
      <c r="I464" s="135"/>
      <c r="J464" s="135"/>
      <c r="K464" s="135"/>
      <c r="M464" s="131"/>
      <c r="N464" s="131"/>
      <c r="O464" s="131"/>
      <c r="P464" s="131"/>
      <c r="Q464" s="131"/>
      <c r="R464" s="131"/>
      <c r="S464" s="131"/>
      <c r="T464" s="131"/>
      <c r="U464" s="131"/>
      <c r="V464" s="131"/>
      <c r="W464" s="131"/>
      <c r="X464" s="131"/>
      <c r="Y464" s="131"/>
      <c r="Z464" s="131"/>
      <c r="AB464" s="142" t="e">
        <f t="shared" si="90"/>
        <v>#DIV/0!</v>
      </c>
      <c r="AC464" s="142" t="e">
        <f t="shared" si="91"/>
        <v>#DIV/0!</v>
      </c>
      <c r="AD464" s="6"/>
      <c r="AE464" s="88" t="e">
        <f t="shared" si="92"/>
        <v>#DIV/0!</v>
      </c>
      <c r="AF464" s="142" t="e">
        <f t="shared" si="93"/>
        <v>#DIV/0!</v>
      </c>
      <c r="AH464" s="12" t="e">
        <f t="shared" si="101"/>
        <v>#DIV/0!</v>
      </c>
      <c r="AI464" s="12" t="e">
        <f t="shared" si="102"/>
        <v>#DIV/0!</v>
      </c>
      <c r="AK464" s="409"/>
      <c r="AL464" s="409"/>
      <c r="AM464" s="409"/>
      <c r="AO464" s="177"/>
      <c r="AP464" s="177"/>
      <c r="AQ464" s="177"/>
      <c r="AR464" s="139"/>
      <c r="AS464" s="139"/>
      <c r="AT464" s="139"/>
      <c r="AU464" s="177"/>
      <c r="AV464" s="177"/>
      <c r="AX464" s="411">
        <f t="shared" si="94"/>
        <v>0</v>
      </c>
      <c r="AY464" s="80" t="str">
        <f t="shared" si="95"/>
        <v>OK</v>
      </c>
      <c r="BA464" s="94"/>
      <c r="BB464" s="291"/>
      <c r="BC464" s="94"/>
      <c r="BD464" s="229"/>
      <c r="BE464" s="356"/>
      <c r="BG464" s="6">
        <f t="shared" si="96"/>
        <v>0</v>
      </c>
      <c r="BH464" s="186" t="str">
        <f t="shared" si="97"/>
        <v>N/A</v>
      </c>
      <c r="BI464" s="6" t="str">
        <f t="shared" si="103"/>
        <v>N/A</v>
      </c>
      <c r="BJ464" t="e">
        <f t="shared" si="98"/>
        <v>#DIV/0!</v>
      </c>
      <c r="BL464" t="str">
        <f>IF(ISBLANK('A2a.  Modified URRT Worksheet 1'!$G$78)=TRUE, "N/A", IF(O464*(1+'A2a.  Modified URRT Worksheet 1'!$G$78)='A2. Rate Change &amp; Enrollment'!P464, "OK", "ERROR"))</f>
        <v>N/A</v>
      </c>
      <c r="BM464" t="str">
        <f>IF(ISBLANK('A2a.  Modified URRT Worksheet 1'!$G$79)=TRUE, "N/A", IF(P464*(1+'A2a.  Modified URRT Worksheet 1'!$G$79)='A2. Rate Change &amp; Enrollment'!Q464, "OK", "ERROR"))</f>
        <v>N/A</v>
      </c>
      <c r="BN464" t="str">
        <f>IF(ISBLANK('A2a.  Modified URRT Worksheet 1'!$G$80)=TRUE, "N/A", IF(Q464*(1+'A2a.  Modified URRT Worksheet 1'!$G$80)='A2. Rate Change &amp; Enrollment'!R464, "OK", "ERROR"))</f>
        <v>N/A</v>
      </c>
      <c r="BO464" t="str">
        <f>IF(ISBLANK('A2a.  Modified URRT Worksheet 1'!$G$81)=TRUE, "N/A", IF(R464*(1+'A2a.  Modified URRT Worksheet 1'!$G$81)='A2. Rate Change &amp; Enrollment'!S464, "OK", "ERROR"))</f>
        <v>N/A</v>
      </c>
      <c r="BP464" t="str">
        <f>IF(ISBLANK('A2a.  Modified URRT Worksheet 1'!$G$82)=TRUE, "N/A", IF(S464*(1+'A2a.  Modified URRT Worksheet 1'!$G$82)='A2. Rate Change &amp; Enrollment'!T464, "OK", "ERROR"))</f>
        <v>N/A</v>
      </c>
      <c r="BQ464" t="str">
        <f>IF(ISBLANK('A2a.  Modified URRT Worksheet 1'!$G$83)=TRUE, "N/A", IF(T464*(1+'A2a.  Modified URRT Worksheet 1'!$G$83)='A2. Rate Change &amp; Enrollment'!U464, "OK", "ERROR"))</f>
        <v>N/A</v>
      </c>
      <c r="BR464" t="str">
        <f>IF(ISBLANK('A2a.  Modified URRT Worksheet 1'!$G$84)=TRUE, "N/A", IF(U464*(1+'A2a.  Modified URRT Worksheet 1'!$G$84)='A2. Rate Change &amp; Enrollment'!V464, "OK", "ERROR"))</f>
        <v>N/A</v>
      </c>
      <c r="BS464" t="str">
        <f>IF(ISBLANK('A2a.  Modified URRT Worksheet 1'!$G$85)=TRUE, "N/A", IF(V464*(1+'A2a.  Modified URRT Worksheet 1'!$G$85)='A2. Rate Change &amp; Enrollment'!W464, "OK", "ERROR"))</f>
        <v>N/A</v>
      </c>
      <c r="BT464" t="str">
        <f>IF(ISBLANK('A2a.  Modified URRT Worksheet 1'!$G$86)=TRUE, "N/A", IF(W464*(1+'A2a.  Modified URRT Worksheet 1'!$G$86)='A2. Rate Change &amp; Enrollment'!X464, "OK", "ERROR"))</f>
        <v>N/A</v>
      </c>
      <c r="BU464" t="str">
        <f>IF(ISBLANK('A2a.  Modified URRT Worksheet 1'!$G$87)=TRUE, "N/A", IF(X464*(1+'A2a.  Modified URRT Worksheet 1'!$G$87)='A2. Rate Change &amp; Enrollment'!Y464, "OK", "ERROR"))</f>
        <v>N/A</v>
      </c>
      <c r="BV464" t="str">
        <f>IF(ISBLANK('A2a.  Modified URRT Worksheet 1'!$G$88)=TRUE, "N/A", IF(Y464*(1+'A2a.  Modified URRT Worksheet 1'!$G$88)='A2. Rate Change &amp; Enrollment'!Z464, "OK", "ERROR"))</f>
        <v>N/A</v>
      </c>
      <c r="BW464" t="str">
        <f t="shared" si="99"/>
        <v>OK</v>
      </c>
      <c r="BY464" s="412">
        <f t="shared" si="100"/>
        <v>0</v>
      </c>
    </row>
    <row r="465" spans="1:77" x14ac:dyDescent="0.35">
      <c r="A465" t="s">
        <v>764</v>
      </c>
      <c r="B465" s="98"/>
      <c r="C465" s="98"/>
      <c r="D465" s="98"/>
      <c r="E465" s="135"/>
      <c r="F465" s="135"/>
      <c r="G465" s="135"/>
      <c r="I465" s="135"/>
      <c r="J465" s="135"/>
      <c r="K465" s="135"/>
      <c r="M465" s="131"/>
      <c r="N465" s="131"/>
      <c r="O465" s="131"/>
      <c r="P465" s="131"/>
      <c r="Q465" s="131"/>
      <c r="R465" s="131"/>
      <c r="S465" s="131"/>
      <c r="T465" s="131"/>
      <c r="U465" s="131"/>
      <c r="V465" s="131"/>
      <c r="W465" s="131"/>
      <c r="X465" s="131"/>
      <c r="Y465" s="131"/>
      <c r="Z465" s="131"/>
      <c r="AB465" s="142" t="e">
        <f t="shared" si="90"/>
        <v>#DIV/0!</v>
      </c>
      <c r="AC465" s="142" t="e">
        <f t="shared" si="91"/>
        <v>#DIV/0!</v>
      </c>
      <c r="AD465" s="6"/>
      <c r="AE465" s="88" t="e">
        <f t="shared" si="92"/>
        <v>#DIV/0!</v>
      </c>
      <c r="AF465" s="142" t="e">
        <f t="shared" si="93"/>
        <v>#DIV/0!</v>
      </c>
      <c r="AH465" s="12" t="e">
        <f t="shared" si="101"/>
        <v>#DIV/0!</v>
      </c>
      <c r="AI465" s="12" t="e">
        <f t="shared" si="102"/>
        <v>#DIV/0!</v>
      </c>
      <c r="AK465" s="409"/>
      <c r="AL465" s="409"/>
      <c r="AM465" s="409"/>
      <c r="AO465" s="177"/>
      <c r="AP465" s="177"/>
      <c r="AQ465" s="177"/>
      <c r="AR465" s="139"/>
      <c r="AS465" s="139"/>
      <c r="AT465" s="139"/>
      <c r="AU465" s="177"/>
      <c r="AV465" s="177"/>
      <c r="AX465" s="411">
        <f t="shared" si="94"/>
        <v>0</v>
      </c>
      <c r="AY465" s="80" t="str">
        <f t="shared" si="95"/>
        <v>OK</v>
      </c>
      <c r="BA465" s="94"/>
      <c r="BB465" s="291"/>
      <c r="BC465" s="94"/>
      <c r="BD465" s="229"/>
      <c r="BE465" s="356"/>
      <c r="BG465" s="6">
        <f t="shared" si="96"/>
        <v>0</v>
      </c>
      <c r="BH465" s="186" t="str">
        <f t="shared" si="97"/>
        <v>N/A</v>
      </c>
      <c r="BI465" s="6" t="str">
        <f t="shared" si="103"/>
        <v>N/A</v>
      </c>
      <c r="BJ465" t="e">
        <f t="shared" si="98"/>
        <v>#DIV/0!</v>
      </c>
      <c r="BL465" t="str">
        <f>IF(ISBLANK('A2a.  Modified URRT Worksheet 1'!$G$78)=TRUE, "N/A", IF(O465*(1+'A2a.  Modified URRT Worksheet 1'!$G$78)='A2. Rate Change &amp; Enrollment'!P465, "OK", "ERROR"))</f>
        <v>N/A</v>
      </c>
      <c r="BM465" t="str">
        <f>IF(ISBLANK('A2a.  Modified URRT Worksheet 1'!$G$79)=TRUE, "N/A", IF(P465*(1+'A2a.  Modified URRT Worksheet 1'!$G$79)='A2. Rate Change &amp; Enrollment'!Q465, "OK", "ERROR"))</f>
        <v>N/A</v>
      </c>
      <c r="BN465" t="str">
        <f>IF(ISBLANK('A2a.  Modified URRT Worksheet 1'!$G$80)=TRUE, "N/A", IF(Q465*(1+'A2a.  Modified URRT Worksheet 1'!$G$80)='A2. Rate Change &amp; Enrollment'!R465, "OK", "ERROR"))</f>
        <v>N/A</v>
      </c>
      <c r="BO465" t="str">
        <f>IF(ISBLANK('A2a.  Modified URRT Worksheet 1'!$G$81)=TRUE, "N/A", IF(R465*(1+'A2a.  Modified URRT Worksheet 1'!$G$81)='A2. Rate Change &amp; Enrollment'!S465, "OK", "ERROR"))</f>
        <v>N/A</v>
      </c>
      <c r="BP465" t="str">
        <f>IF(ISBLANK('A2a.  Modified URRT Worksheet 1'!$G$82)=TRUE, "N/A", IF(S465*(1+'A2a.  Modified URRT Worksheet 1'!$G$82)='A2. Rate Change &amp; Enrollment'!T465, "OK", "ERROR"))</f>
        <v>N/A</v>
      </c>
      <c r="BQ465" t="str">
        <f>IF(ISBLANK('A2a.  Modified URRT Worksheet 1'!$G$83)=TRUE, "N/A", IF(T465*(1+'A2a.  Modified URRT Worksheet 1'!$G$83)='A2. Rate Change &amp; Enrollment'!U465, "OK", "ERROR"))</f>
        <v>N/A</v>
      </c>
      <c r="BR465" t="str">
        <f>IF(ISBLANK('A2a.  Modified URRT Worksheet 1'!$G$84)=TRUE, "N/A", IF(U465*(1+'A2a.  Modified URRT Worksheet 1'!$G$84)='A2. Rate Change &amp; Enrollment'!V465, "OK", "ERROR"))</f>
        <v>N/A</v>
      </c>
      <c r="BS465" t="str">
        <f>IF(ISBLANK('A2a.  Modified URRT Worksheet 1'!$G$85)=TRUE, "N/A", IF(V465*(1+'A2a.  Modified URRT Worksheet 1'!$G$85)='A2. Rate Change &amp; Enrollment'!W465, "OK", "ERROR"))</f>
        <v>N/A</v>
      </c>
      <c r="BT465" t="str">
        <f>IF(ISBLANK('A2a.  Modified URRT Worksheet 1'!$G$86)=TRUE, "N/A", IF(W465*(1+'A2a.  Modified URRT Worksheet 1'!$G$86)='A2. Rate Change &amp; Enrollment'!X465, "OK", "ERROR"))</f>
        <v>N/A</v>
      </c>
      <c r="BU465" t="str">
        <f>IF(ISBLANK('A2a.  Modified URRT Worksheet 1'!$G$87)=TRUE, "N/A", IF(X465*(1+'A2a.  Modified URRT Worksheet 1'!$G$87)='A2. Rate Change &amp; Enrollment'!Y465, "OK", "ERROR"))</f>
        <v>N/A</v>
      </c>
      <c r="BV465" t="str">
        <f>IF(ISBLANK('A2a.  Modified URRT Worksheet 1'!$G$88)=TRUE, "N/A", IF(Y465*(1+'A2a.  Modified URRT Worksheet 1'!$G$88)='A2. Rate Change &amp; Enrollment'!Z465, "OK", "ERROR"))</f>
        <v>N/A</v>
      </c>
      <c r="BW465" t="str">
        <f t="shared" si="99"/>
        <v>OK</v>
      </c>
      <c r="BY465" s="412">
        <f t="shared" si="100"/>
        <v>0</v>
      </c>
    </row>
    <row r="466" spans="1:77" x14ac:dyDescent="0.35">
      <c r="A466" t="s">
        <v>765</v>
      </c>
      <c r="B466" s="98"/>
      <c r="C466" s="98"/>
      <c r="D466" s="98"/>
      <c r="E466" s="135"/>
      <c r="F466" s="135"/>
      <c r="G466" s="135"/>
      <c r="I466" s="135"/>
      <c r="J466" s="135"/>
      <c r="K466" s="135"/>
      <c r="M466" s="131"/>
      <c r="N466" s="131"/>
      <c r="O466" s="131"/>
      <c r="P466" s="131"/>
      <c r="Q466" s="131"/>
      <c r="R466" s="131"/>
      <c r="S466" s="131"/>
      <c r="T466" s="131"/>
      <c r="U466" s="131"/>
      <c r="V466" s="131"/>
      <c r="W466" s="131"/>
      <c r="X466" s="131"/>
      <c r="Y466" s="131"/>
      <c r="Z466" s="131"/>
      <c r="AB466" s="142" t="e">
        <f t="shared" si="90"/>
        <v>#DIV/0!</v>
      </c>
      <c r="AC466" s="142" t="e">
        <f t="shared" si="91"/>
        <v>#DIV/0!</v>
      </c>
      <c r="AD466" s="6"/>
      <c r="AE466" s="88" t="e">
        <f t="shared" si="92"/>
        <v>#DIV/0!</v>
      </c>
      <c r="AF466" s="142" t="e">
        <f t="shared" si="93"/>
        <v>#DIV/0!</v>
      </c>
      <c r="AH466" s="12" t="e">
        <f t="shared" si="101"/>
        <v>#DIV/0!</v>
      </c>
      <c r="AI466" s="12" t="e">
        <f t="shared" si="102"/>
        <v>#DIV/0!</v>
      </c>
      <c r="AK466" s="409"/>
      <c r="AL466" s="409"/>
      <c r="AM466" s="409"/>
      <c r="AO466" s="177"/>
      <c r="AP466" s="177"/>
      <c r="AQ466" s="177"/>
      <c r="AR466" s="139"/>
      <c r="AS466" s="139"/>
      <c r="AT466" s="139"/>
      <c r="AU466" s="177"/>
      <c r="AV466" s="177"/>
      <c r="AX466" s="411">
        <f t="shared" si="94"/>
        <v>0</v>
      </c>
      <c r="AY466" s="80" t="str">
        <f t="shared" si="95"/>
        <v>OK</v>
      </c>
      <c r="BA466" s="94"/>
      <c r="BB466" s="291"/>
      <c r="BC466" s="94"/>
      <c r="BD466" s="229"/>
      <c r="BE466" s="356"/>
      <c r="BG466" s="6">
        <f t="shared" si="96"/>
        <v>0</v>
      </c>
      <c r="BH466" s="186" t="str">
        <f t="shared" si="97"/>
        <v>N/A</v>
      </c>
      <c r="BI466" s="6" t="str">
        <f t="shared" si="103"/>
        <v>N/A</v>
      </c>
      <c r="BJ466" t="e">
        <f t="shared" si="98"/>
        <v>#DIV/0!</v>
      </c>
      <c r="BL466" t="str">
        <f>IF(ISBLANK('A2a.  Modified URRT Worksheet 1'!$G$78)=TRUE, "N/A", IF(O466*(1+'A2a.  Modified URRT Worksheet 1'!$G$78)='A2. Rate Change &amp; Enrollment'!P466, "OK", "ERROR"))</f>
        <v>N/A</v>
      </c>
      <c r="BM466" t="str">
        <f>IF(ISBLANK('A2a.  Modified URRT Worksheet 1'!$G$79)=TRUE, "N/A", IF(P466*(1+'A2a.  Modified URRT Worksheet 1'!$G$79)='A2. Rate Change &amp; Enrollment'!Q466, "OK", "ERROR"))</f>
        <v>N/A</v>
      </c>
      <c r="BN466" t="str">
        <f>IF(ISBLANK('A2a.  Modified URRT Worksheet 1'!$G$80)=TRUE, "N/A", IF(Q466*(1+'A2a.  Modified URRT Worksheet 1'!$G$80)='A2. Rate Change &amp; Enrollment'!R466, "OK", "ERROR"))</f>
        <v>N/A</v>
      </c>
      <c r="BO466" t="str">
        <f>IF(ISBLANK('A2a.  Modified URRT Worksheet 1'!$G$81)=TRUE, "N/A", IF(R466*(1+'A2a.  Modified URRT Worksheet 1'!$G$81)='A2. Rate Change &amp; Enrollment'!S466, "OK", "ERROR"))</f>
        <v>N/A</v>
      </c>
      <c r="BP466" t="str">
        <f>IF(ISBLANK('A2a.  Modified URRT Worksheet 1'!$G$82)=TRUE, "N/A", IF(S466*(1+'A2a.  Modified URRT Worksheet 1'!$G$82)='A2. Rate Change &amp; Enrollment'!T466, "OK", "ERROR"))</f>
        <v>N/A</v>
      </c>
      <c r="BQ466" t="str">
        <f>IF(ISBLANK('A2a.  Modified URRT Worksheet 1'!$G$83)=TRUE, "N/A", IF(T466*(1+'A2a.  Modified URRT Worksheet 1'!$G$83)='A2. Rate Change &amp; Enrollment'!U466, "OK", "ERROR"))</f>
        <v>N/A</v>
      </c>
      <c r="BR466" t="str">
        <f>IF(ISBLANK('A2a.  Modified URRT Worksheet 1'!$G$84)=TRUE, "N/A", IF(U466*(1+'A2a.  Modified URRT Worksheet 1'!$G$84)='A2. Rate Change &amp; Enrollment'!V466, "OK", "ERROR"))</f>
        <v>N/A</v>
      </c>
      <c r="BS466" t="str">
        <f>IF(ISBLANK('A2a.  Modified URRT Worksheet 1'!$G$85)=TRUE, "N/A", IF(V466*(1+'A2a.  Modified URRT Worksheet 1'!$G$85)='A2. Rate Change &amp; Enrollment'!W466, "OK", "ERROR"))</f>
        <v>N/A</v>
      </c>
      <c r="BT466" t="str">
        <f>IF(ISBLANK('A2a.  Modified URRT Worksheet 1'!$G$86)=TRUE, "N/A", IF(W466*(1+'A2a.  Modified URRT Worksheet 1'!$G$86)='A2. Rate Change &amp; Enrollment'!X466, "OK", "ERROR"))</f>
        <v>N/A</v>
      </c>
      <c r="BU466" t="str">
        <f>IF(ISBLANK('A2a.  Modified URRT Worksheet 1'!$G$87)=TRUE, "N/A", IF(X466*(1+'A2a.  Modified URRT Worksheet 1'!$G$87)='A2. Rate Change &amp; Enrollment'!Y466, "OK", "ERROR"))</f>
        <v>N/A</v>
      </c>
      <c r="BV466" t="str">
        <f>IF(ISBLANK('A2a.  Modified URRT Worksheet 1'!$G$88)=TRUE, "N/A", IF(Y466*(1+'A2a.  Modified URRT Worksheet 1'!$G$88)='A2. Rate Change &amp; Enrollment'!Z466, "OK", "ERROR"))</f>
        <v>N/A</v>
      </c>
      <c r="BW466" t="str">
        <f t="shared" si="99"/>
        <v>OK</v>
      </c>
      <c r="BY466" s="412">
        <f t="shared" si="100"/>
        <v>0</v>
      </c>
    </row>
    <row r="467" spans="1:77" x14ac:dyDescent="0.35">
      <c r="A467" t="s">
        <v>766</v>
      </c>
      <c r="B467" s="98"/>
      <c r="C467" s="98"/>
      <c r="D467" s="98"/>
      <c r="E467" s="135"/>
      <c r="F467" s="135"/>
      <c r="G467" s="135"/>
      <c r="I467" s="135"/>
      <c r="J467" s="135"/>
      <c r="K467" s="135"/>
      <c r="M467" s="131"/>
      <c r="N467" s="131"/>
      <c r="O467" s="131"/>
      <c r="P467" s="131"/>
      <c r="Q467" s="131"/>
      <c r="R467" s="131"/>
      <c r="S467" s="131"/>
      <c r="T467" s="131"/>
      <c r="U467" s="131"/>
      <c r="V467" s="131"/>
      <c r="W467" s="131"/>
      <c r="X467" s="131"/>
      <c r="Y467" s="131"/>
      <c r="Z467" s="131"/>
      <c r="AB467" s="142" t="e">
        <f t="shared" si="90"/>
        <v>#DIV/0!</v>
      </c>
      <c r="AC467" s="142" t="e">
        <f t="shared" si="91"/>
        <v>#DIV/0!</v>
      </c>
      <c r="AD467" s="6"/>
      <c r="AE467" s="88" t="e">
        <f t="shared" si="92"/>
        <v>#DIV/0!</v>
      </c>
      <c r="AF467" s="142" t="e">
        <f t="shared" si="93"/>
        <v>#DIV/0!</v>
      </c>
      <c r="AH467" s="12" t="e">
        <f t="shared" si="101"/>
        <v>#DIV/0!</v>
      </c>
      <c r="AI467" s="12" t="e">
        <f t="shared" si="102"/>
        <v>#DIV/0!</v>
      </c>
      <c r="AK467" s="409"/>
      <c r="AL467" s="409"/>
      <c r="AM467" s="409"/>
      <c r="AO467" s="177"/>
      <c r="AP467" s="177"/>
      <c r="AQ467" s="177"/>
      <c r="AR467" s="139"/>
      <c r="AS467" s="139"/>
      <c r="AT467" s="139"/>
      <c r="AU467" s="177"/>
      <c r="AV467" s="177"/>
      <c r="AX467" s="411">
        <f t="shared" si="94"/>
        <v>0</v>
      </c>
      <c r="AY467" s="80" t="str">
        <f t="shared" si="95"/>
        <v>OK</v>
      </c>
      <c r="BA467" s="94"/>
      <c r="BB467" s="291"/>
      <c r="BC467" s="94"/>
      <c r="BD467" s="229"/>
      <c r="BE467" s="356"/>
      <c r="BG467" s="6">
        <f t="shared" si="96"/>
        <v>0</v>
      </c>
      <c r="BH467" s="186" t="str">
        <f t="shared" si="97"/>
        <v>N/A</v>
      </c>
      <c r="BI467" s="6" t="str">
        <f t="shared" si="103"/>
        <v>N/A</v>
      </c>
      <c r="BJ467" t="e">
        <f t="shared" si="98"/>
        <v>#DIV/0!</v>
      </c>
      <c r="BL467" t="str">
        <f>IF(ISBLANK('A2a.  Modified URRT Worksheet 1'!$G$78)=TRUE, "N/A", IF(O467*(1+'A2a.  Modified URRT Worksheet 1'!$G$78)='A2. Rate Change &amp; Enrollment'!P467, "OK", "ERROR"))</f>
        <v>N/A</v>
      </c>
      <c r="BM467" t="str">
        <f>IF(ISBLANK('A2a.  Modified URRT Worksheet 1'!$G$79)=TRUE, "N/A", IF(P467*(1+'A2a.  Modified URRT Worksheet 1'!$G$79)='A2. Rate Change &amp; Enrollment'!Q467, "OK", "ERROR"))</f>
        <v>N/A</v>
      </c>
      <c r="BN467" t="str">
        <f>IF(ISBLANK('A2a.  Modified URRT Worksheet 1'!$G$80)=TRUE, "N/A", IF(Q467*(1+'A2a.  Modified URRT Worksheet 1'!$G$80)='A2. Rate Change &amp; Enrollment'!R467, "OK", "ERROR"))</f>
        <v>N/A</v>
      </c>
      <c r="BO467" t="str">
        <f>IF(ISBLANK('A2a.  Modified URRT Worksheet 1'!$G$81)=TRUE, "N/A", IF(R467*(1+'A2a.  Modified URRT Worksheet 1'!$G$81)='A2. Rate Change &amp; Enrollment'!S467, "OK", "ERROR"))</f>
        <v>N/A</v>
      </c>
      <c r="BP467" t="str">
        <f>IF(ISBLANK('A2a.  Modified URRT Worksheet 1'!$G$82)=TRUE, "N/A", IF(S467*(1+'A2a.  Modified URRT Worksheet 1'!$G$82)='A2. Rate Change &amp; Enrollment'!T467, "OK", "ERROR"))</f>
        <v>N/A</v>
      </c>
      <c r="BQ467" t="str">
        <f>IF(ISBLANK('A2a.  Modified URRT Worksheet 1'!$G$83)=TRUE, "N/A", IF(T467*(1+'A2a.  Modified URRT Worksheet 1'!$G$83)='A2. Rate Change &amp; Enrollment'!U467, "OK", "ERROR"))</f>
        <v>N/A</v>
      </c>
      <c r="BR467" t="str">
        <f>IF(ISBLANK('A2a.  Modified URRT Worksheet 1'!$G$84)=TRUE, "N/A", IF(U467*(1+'A2a.  Modified URRT Worksheet 1'!$G$84)='A2. Rate Change &amp; Enrollment'!V467, "OK", "ERROR"))</f>
        <v>N/A</v>
      </c>
      <c r="BS467" t="str">
        <f>IF(ISBLANK('A2a.  Modified URRT Worksheet 1'!$G$85)=TRUE, "N/A", IF(V467*(1+'A2a.  Modified URRT Worksheet 1'!$G$85)='A2. Rate Change &amp; Enrollment'!W467, "OK", "ERROR"))</f>
        <v>N/A</v>
      </c>
      <c r="BT467" t="str">
        <f>IF(ISBLANK('A2a.  Modified URRT Worksheet 1'!$G$86)=TRUE, "N/A", IF(W467*(1+'A2a.  Modified URRT Worksheet 1'!$G$86)='A2. Rate Change &amp; Enrollment'!X467, "OK", "ERROR"))</f>
        <v>N/A</v>
      </c>
      <c r="BU467" t="str">
        <f>IF(ISBLANK('A2a.  Modified URRT Worksheet 1'!$G$87)=TRUE, "N/A", IF(X467*(1+'A2a.  Modified URRT Worksheet 1'!$G$87)='A2. Rate Change &amp; Enrollment'!Y467, "OK", "ERROR"))</f>
        <v>N/A</v>
      </c>
      <c r="BV467" t="str">
        <f>IF(ISBLANK('A2a.  Modified URRT Worksheet 1'!$G$88)=TRUE, "N/A", IF(Y467*(1+'A2a.  Modified URRT Worksheet 1'!$G$88)='A2. Rate Change &amp; Enrollment'!Z467, "OK", "ERROR"))</f>
        <v>N/A</v>
      </c>
      <c r="BW467" t="str">
        <f t="shared" si="99"/>
        <v>OK</v>
      </c>
      <c r="BY467" s="412">
        <f t="shared" si="100"/>
        <v>0</v>
      </c>
    </row>
    <row r="468" spans="1:77" x14ac:dyDescent="0.35">
      <c r="A468" t="s">
        <v>767</v>
      </c>
      <c r="B468" s="98"/>
      <c r="C468" s="98"/>
      <c r="D468" s="98"/>
      <c r="E468" s="135"/>
      <c r="F468" s="135"/>
      <c r="G468" s="135"/>
      <c r="I468" s="135"/>
      <c r="J468" s="135"/>
      <c r="K468" s="135"/>
      <c r="M468" s="131"/>
      <c r="N468" s="131"/>
      <c r="O468" s="131"/>
      <c r="P468" s="131"/>
      <c r="Q468" s="131"/>
      <c r="R468" s="131"/>
      <c r="S468" s="131"/>
      <c r="T468" s="131"/>
      <c r="U468" s="131"/>
      <c r="V468" s="131"/>
      <c r="W468" s="131"/>
      <c r="X468" s="131"/>
      <c r="Y468" s="131"/>
      <c r="Z468" s="131"/>
      <c r="AB468" s="142" t="e">
        <f t="shared" ref="AB468:AB531" si="104">O468/M468-1</f>
        <v>#DIV/0!</v>
      </c>
      <c r="AC468" s="142" t="e">
        <f t="shared" ref="AC468:AC531" si="105">O468/N468-1</f>
        <v>#DIV/0!</v>
      </c>
      <c r="AD468" s="6"/>
      <c r="AE468" s="88" t="e">
        <f t="shared" ref="AE468:AE531" si="106">E468/$E$10</f>
        <v>#DIV/0!</v>
      </c>
      <c r="AF468" s="142" t="e">
        <f t="shared" ref="AF468:AF531" si="107">I468/$I$10</f>
        <v>#DIV/0!</v>
      </c>
      <c r="AH468" s="12" t="e">
        <f t="shared" si="101"/>
        <v>#DIV/0!</v>
      </c>
      <c r="AI468" s="12" t="e">
        <f t="shared" si="102"/>
        <v>#DIV/0!</v>
      </c>
      <c r="AK468" s="409"/>
      <c r="AL468" s="409"/>
      <c r="AM468" s="409"/>
      <c r="AO468" s="177"/>
      <c r="AP468" s="177"/>
      <c r="AQ468" s="177"/>
      <c r="AR468" s="139"/>
      <c r="AS468" s="139"/>
      <c r="AT468" s="139"/>
      <c r="AU468" s="177"/>
      <c r="AV468" s="177"/>
      <c r="AX468" s="411">
        <f t="shared" ref="AX468:AX531" si="108">$AO$2*(PRODUCT(AO468:AQ468,AU468)/(1-AR468-AS468-AT468))*AV468</f>
        <v>0</v>
      </c>
      <c r="AY468" s="80" t="str">
        <f t="shared" ref="AY468:AY531" si="109">IF(ABS(O468-AX468)&gt;1, "ERROR", "OK")</f>
        <v>OK</v>
      </c>
      <c r="BA468" s="94"/>
      <c r="BB468" s="291"/>
      <c r="BC468" s="94"/>
      <c r="BD468" s="229"/>
      <c r="BE468" s="356"/>
      <c r="BG468" s="6">
        <f t="shared" ref="BG468:BG531" si="110">E468*AO468</f>
        <v>0</v>
      </c>
      <c r="BH468" s="186" t="str">
        <f t="shared" ref="BH468:BH531" si="111">IF(BA468="Platinum", AO468/$BH$3-1, IF(BA468="Gold", AO468/$BH$4-1, IF(BA468="Silver", AO468/$BH$5-1, IF( BA468="Bronze", AO468/$BH$6-1, IF(BA468="Catastrophic", AO468/$BH$7-1, "N/A")))))</f>
        <v>N/A</v>
      </c>
      <c r="BI468" s="6" t="str">
        <f t="shared" si="103"/>
        <v>N/A</v>
      </c>
      <c r="BJ468" t="e">
        <f t="shared" ref="BJ468:BJ531" si="112">IF(AND(AF468&gt;=5%, BE468&lt;95%), "Y", "N")</f>
        <v>#DIV/0!</v>
      </c>
      <c r="BL468" t="str">
        <f>IF(ISBLANK('A2a.  Modified URRT Worksheet 1'!$G$78)=TRUE, "N/A", IF(O468*(1+'A2a.  Modified URRT Worksheet 1'!$G$78)='A2. Rate Change &amp; Enrollment'!P468, "OK", "ERROR"))</f>
        <v>N/A</v>
      </c>
      <c r="BM468" t="str">
        <f>IF(ISBLANK('A2a.  Modified URRT Worksheet 1'!$G$79)=TRUE, "N/A", IF(P468*(1+'A2a.  Modified URRT Worksheet 1'!$G$79)='A2. Rate Change &amp; Enrollment'!Q468, "OK", "ERROR"))</f>
        <v>N/A</v>
      </c>
      <c r="BN468" t="str">
        <f>IF(ISBLANK('A2a.  Modified URRT Worksheet 1'!$G$80)=TRUE, "N/A", IF(Q468*(1+'A2a.  Modified URRT Worksheet 1'!$G$80)='A2. Rate Change &amp; Enrollment'!R468, "OK", "ERROR"))</f>
        <v>N/A</v>
      </c>
      <c r="BO468" t="str">
        <f>IF(ISBLANK('A2a.  Modified URRT Worksheet 1'!$G$81)=TRUE, "N/A", IF(R468*(1+'A2a.  Modified URRT Worksheet 1'!$G$81)='A2. Rate Change &amp; Enrollment'!S468, "OK", "ERROR"))</f>
        <v>N/A</v>
      </c>
      <c r="BP468" t="str">
        <f>IF(ISBLANK('A2a.  Modified URRT Worksheet 1'!$G$82)=TRUE, "N/A", IF(S468*(1+'A2a.  Modified URRT Worksheet 1'!$G$82)='A2. Rate Change &amp; Enrollment'!T468, "OK", "ERROR"))</f>
        <v>N/A</v>
      </c>
      <c r="BQ468" t="str">
        <f>IF(ISBLANK('A2a.  Modified URRT Worksheet 1'!$G$83)=TRUE, "N/A", IF(T468*(1+'A2a.  Modified URRT Worksheet 1'!$G$83)='A2. Rate Change &amp; Enrollment'!U468, "OK", "ERROR"))</f>
        <v>N/A</v>
      </c>
      <c r="BR468" t="str">
        <f>IF(ISBLANK('A2a.  Modified URRT Worksheet 1'!$G$84)=TRUE, "N/A", IF(U468*(1+'A2a.  Modified URRT Worksheet 1'!$G$84)='A2. Rate Change &amp; Enrollment'!V468, "OK", "ERROR"))</f>
        <v>N/A</v>
      </c>
      <c r="BS468" t="str">
        <f>IF(ISBLANK('A2a.  Modified URRT Worksheet 1'!$G$85)=TRUE, "N/A", IF(V468*(1+'A2a.  Modified URRT Worksheet 1'!$G$85)='A2. Rate Change &amp; Enrollment'!W468, "OK", "ERROR"))</f>
        <v>N/A</v>
      </c>
      <c r="BT468" t="str">
        <f>IF(ISBLANK('A2a.  Modified URRT Worksheet 1'!$G$86)=TRUE, "N/A", IF(W468*(1+'A2a.  Modified URRT Worksheet 1'!$G$86)='A2. Rate Change &amp; Enrollment'!X468, "OK", "ERROR"))</f>
        <v>N/A</v>
      </c>
      <c r="BU468" t="str">
        <f>IF(ISBLANK('A2a.  Modified URRT Worksheet 1'!$G$87)=TRUE, "N/A", IF(X468*(1+'A2a.  Modified URRT Worksheet 1'!$G$87)='A2. Rate Change &amp; Enrollment'!Y468, "OK", "ERROR"))</f>
        <v>N/A</v>
      </c>
      <c r="BV468" t="str">
        <f>IF(ISBLANK('A2a.  Modified URRT Worksheet 1'!$G$88)=TRUE, "N/A", IF(Y468*(1+'A2a.  Modified URRT Worksheet 1'!$G$88)='A2. Rate Change &amp; Enrollment'!Z468, "OK", "ERROR"))</f>
        <v>N/A</v>
      </c>
      <c r="BW468" t="str">
        <f t="shared" ref="BW468:BW531" si="113">IF(OR(BL468="ERROR", BM468="ERROR", BN468="ERROR", BO468="ERROR", BP468="ERROR", BQ468="ERROR", BR468="ERROR", BS468="ERROR", BT468="ERROR", BU468="ERROR", BV468="ERROR"), "ERROR", "OK")</f>
        <v>OK</v>
      </c>
      <c r="BY468" s="412">
        <f t="shared" ref="BY468:BY531" si="114">PRODUCT(AO468:AQ468,AU468)/(1-AR468-AS468-AT468)*AV468</f>
        <v>0</v>
      </c>
    </row>
    <row r="469" spans="1:77" x14ac:dyDescent="0.35">
      <c r="A469" t="s">
        <v>768</v>
      </c>
      <c r="B469" s="98"/>
      <c r="C469" s="98"/>
      <c r="D469" s="98"/>
      <c r="E469" s="135"/>
      <c r="F469" s="135"/>
      <c r="G469" s="135"/>
      <c r="I469" s="135"/>
      <c r="J469" s="135"/>
      <c r="K469" s="135"/>
      <c r="M469" s="131"/>
      <c r="N469" s="131"/>
      <c r="O469" s="131"/>
      <c r="P469" s="131"/>
      <c r="Q469" s="131"/>
      <c r="R469" s="131"/>
      <c r="S469" s="131"/>
      <c r="T469" s="131"/>
      <c r="U469" s="131"/>
      <c r="V469" s="131"/>
      <c r="W469" s="131"/>
      <c r="X469" s="131"/>
      <c r="Y469" s="131"/>
      <c r="Z469" s="131"/>
      <c r="AB469" s="142" t="e">
        <f t="shared" si="104"/>
        <v>#DIV/0!</v>
      </c>
      <c r="AC469" s="142" t="e">
        <f t="shared" si="105"/>
        <v>#DIV/0!</v>
      </c>
      <c r="AD469" s="6"/>
      <c r="AE469" s="88" t="e">
        <f t="shared" si="106"/>
        <v>#DIV/0!</v>
      </c>
      <c r="AF469" s="142" t="e">
        <f t="shared" si="107"/>
        <v>#DIV/0!</v>
      </c>
      <c r="AH469" s="12" t="e">
        <f t="shared" ref="AH469:AH532" si="115">IF(OR(AB469-$AB$11&gt;5%, $AB$11-AB469&gt;5%), "Y", "N")</f>
        <v>#DIV/0!</v>
      </c>
      <c r="AI469" s="12" t="e">
        <f t="shared" ref="AI469:AI532" si="116">IF(AND(AH469="Y", AF469&gt;5%), "Y", "N")</f>
        <v>#DIV/0!</v>
      </c>
      <c r="AK469" s="409"/>
      <c r="AL469" s="409"/>
      <c r="AM469" s="409"/>
      <c r="AO469" s="177"/>
      <c r="AP469" s="177"/>
      <c r="AQ469" s="177"/>
      <c r="AR469" s="139"/>
      <c r="AS469" s="139"/>
      <c r="AT469" s="139"/>
      <c r="AU469" s="177"/>
      <c r="AV469" s="177"/>
      <c r="AX469" s="411">
        <f t="shared" si="108"/>
        <v>0</v>
      </c>
      <c r="AY469" s="80" t="str">
        <f t="shared" si="109"/>
        <v>OK</v>
      </c>
      <c r="BA469" s="94"/>
      <c r="BB469" s="291"/>
      <c r="BC469" s="94"/>
      <c r="BD469" s="229"/>
      <c r="BE469" s="356"/>
      <c r="BG469" s="6">
        <f t="shared" si="110"/>
        <v>0</v>
      </c>
      <c r="BH469" s="186" t="str">
        <f t="shared" si="111"/>
        <v>N/A</v>
      </c>
      <c r="BI469" s="6" t="str">
        <f t="shared" si="103"/>
        <v>N/A</v>
      </c>
      <c r="BJ469" t="e">
        <f t="shared" si="112"/>
        <v>#DIV/0!</v>
      </c>
      <c r="BL469" t="str">
        <f>IF(ISBLANK('A2a.  Modified URRT Worksheet 1'!$G$78)=TRUE, "N/A", IF(O469*(1+'A2a.  Modified URRT Worksheet 1'!$G$78)='A2. Rate Change &amp; Enrollment'!P469, "OK", "ERROR"))</f>
        <v>N/A</v>
      </c>
      <c r="BM469" t="str">
        <f>IF(ISBLANK('A2a.  Modified URRT Worksheet 1'!$G$79)=TRUE, "N/A", IF(P469*(1+'A2a.  Modified URRT Worksheet 1'!$G$79)='A2. Rate Change &amp; Enrollment'!Q469, "OK", "ERROR"))</f>
        <v>N/A</v>
      </c>
      <c r="BN469" t="str">
        <f>IF(ISBLANK('A2a.  Modified URRT Worksheet 1'!$G$80)=TRUE, "N/A", IF(Q469*(1+'A2a.  Modified URRT Worksheet 1'!$G$80)='A2. Rate Change &amp; Enrollment'!R469, "OK", "ERROR"))</f>
        <v>N/A</v>
      </c>
      <c r="BO469" t="str">
        <f>IF(ISBLANK('A2a.  Modified URRT Worksheet 1'!$G$81)=TRUE, "N/A", IF(R469*(1+'A2a.  Modified URRT Worksheet 1'!$G$81)='A2. Rate Change &amp; Enrollment'!S469, "OK", "ERROR"))</f>
        <v>N/A</v>
      </c>
      <c r="BP469" t="str">
        <f>IF(ISBLANK('A2a.  Modified URRT Worksheet 1'!$G$82)=TRUE, "N/A", IF(S469*(1+'A2a.  Modified URRT Worksheet 1'!$G$82)='A2. Rate Change &amp; Enrollment'!T469, "OK", "ERROR"))</f>
        <v>N/A</v>
      </c>
      <c r="BQ469" t="str">
        <f>IF(ISBLANK('A2a.  Modified URRT Worksheet 1'!$G$83)=TRUE, "N/A", IF(T469*(1+'A2a.  Modified URRT Worksheet 1'!$G$83)='A2. Rate Change &amp; Enrollment'!U469, "OK", "ERROR"))</f>
        <v>N/A</v>
      </c>
      <c r="BR469" t="str">
        <f>IF(ISBLANK('A2a.  Modified URRT Worksheet 1'!$G$84)=TRUE, "N/A", IF(U469*(1+'A2a.  Modified URRT Worksheet 1'!$G$84)='A2. Rate Change &amp; Enrollment'!V469, "OK", "ERROR"))</f>
        <v>N/A</v>
      </c>
      <c r="BS469" t="str">
        <f>IF(ISBLANK('A2a.  Modified URRT Worksheet 1'!$G$85)=TRUE, "N/A", IF(V469*(1+'A2a.  Modified URRT Worksheet 1'!$G$85)='A2. Rate Change &amp; Enrollment'!W469, "OK", "ERROR"))</f>
        <v>N/A</v>
      </c>
      <c r="BT469" t="str">
        <f>IF(ISBLANK('A2a.  Modified URRT Worksheet 1'!$G$86)=TRUE, "N/A", IF(W469*(1+'A2a.  Modified URRT Worksheet 1'!$G$86)='A2. Rate Change &amp; Enrollment'!X469, "OK", "ERROR"))</f>
        <v>N/A</v>
      </c>
      <c r="BU469" t="str">
        <f>IF(ISBLANK('A2a.  Modified URRT Worksheet 1'!$G$87)=TRUE, "N/A", IF(X469*(1+'A2a.  Modified URRT Worksheet 1'!$G$87)='A2. Rate Change &amp; Enrollment'!Y469, "OK", "ERROR"))</f>
        <v>N/A</v>
      </c>
      <c r="BV469" t="str">
        <f>IF(ISBLANK('A2a.  Modified URRT Worksheet 1'!$G$88)=TRUE, "N/A", IF(Y469*(1+'A2a.  Modified URRT Worksheet 1'!$G$88)='A2. Rate Change &amp; Enrollment'!Z469, "OK", "ERROR"))</f>
        <v>N/A</v>
      </c>
      <c r="BW469" t="str">
        <f t="shared" si="113"/>
        <v>OK</v>
      </c>
      <c r="BY469" s="412">
        <f t="shared" si="114"/>
        <v>0</v>
      </c>
    </row>
    <row r="470" spans="1:77" x14ac:dyDescent="0.35">
      <c r="A470" t="s">
        <v>769</v>
      </c>
      <c r="B470" s="98"/>
      <c r="C470" s="98"/>
      <c r="D470" s="98"/>
      <c r="E470" s="135"/>
      <c r="F470" s="135"/>
      <c r="G470" s="135"/>
      <c r="I470" s="135"/>
      <c r="J470" s="135"/>
      <c r="K470" s="135"/>
      <c r="M470" s="131"/>
      <c r="N470" s="131"/>
      <c r="O470" s="131"/>
      <c r="P470" s="131"/>
      <c r="Q470" s="131"/>
      <c r="R470" s="131"/>
      <c r="S470" s="131"/>
      <c r="T470" s="131"/>
      <c r="U470" s="131"/>
      <c r="V470" s="131"/>
      <c r="W470" s="131"/>
      <c r="X470" s="131"/>
      <c r="Y470" s="131"/>
      <c r="Z470" s="131"/>
      <c r="AB470" s="142" t="e">
        <f t="shared" si="104"/>
        <v>#DIV/0!</v>
      </c>
      <c r="AC470" s="142" t="e">
        <f t="shared" si="105"/>
        <v>#DIV/0!</v>
      </c>
      <c r="AD470" s="6"/>
      <c r="AE470" s="88" t="e">
        <f t="shared" si="106"/>
        <v>#DIV/0!</v>
      </c>
      <c r="AF470" s="142" t="e">
        <f t="shared" si="107"/>
        <v>#DIV/0!</v>
      </c>
      <c r="AH470" s="12" t="e">
        <f t="shared" si="115"/>
        <v>#DIV/0!</v>
      </c>
      <c r="AI470" s="12" t="e">
        <f t="shared" si="116"/>
        <v>#DIV/0!</v>
      </c>
      <c r="AK470" s="409"/>
      <c r="AL470" s="409"/>
      <c r="AM470" s="409"/>
      <c r="AO470" s="177"/>
      <c r="AP470" s="177"/>
      <c r="AQ470" s="177"/>
      <c r="AR470" s="139"/>
      <c r="AS470" s="139"/>
      <c r="AT470" s="139"/>
      <c r="AU470" s="177"/>
      <c r="AV470" s="177"/>
      <c r="AX470" s="411">
        <f t="shared" si="108"/>
        <v>0</v>
      </c>
      <c r="AY470" s="80" t="str">
        <f t="shared" si="109"/>
        <v>OK</v>
      </c>
      <c r="BA470" s="94"/>
      <c r="BB470" s="291"/>
      <c r="BC470" s="94"/>
      <c r="BD470" s="229"/>
      <c r="BE470" s="356"/>
      <c r="BG470" s="6">
        <f t="shared" si="110"/>
        <v>0</v>
      </c>
      <c r="BH470" s="186" t="str">
        <f t="shared" si="111"/>
        <v>N/A</v>
      </c>
      <c r="BI470" s="6" t="str">
        <f t="shared" ref="BI470:BI533" si="117">IF(BH470="N/A", "N/A", IF(BH470&gt;10%, "Y", IF(BH470&lt;-10%, "Y", "N")))</f>
        <v>N/A</v>
      </c>
      <c r="BJ470" t="e">
        <f t="shared" si="112"/>
        <v>#DIV/0!</v>
      </c>
      <c r="BL470" t="str">
        <f>IF(ISBLANK('A2a.  Modified URRT Worksheet 1'!$G$78)=TRUE, "N/A", IF(O470*(1+'A2a.  Modified URRT Worksheet 1'!$G$78)='A2. Rate Change &amp; Enrollment'!P470, "OK", "ERROR"))</f>
        <v>N/A</v>
      </c>
      <c r="BM470" t="str">
        <f>IF(ISBLANK('A2a.  Modified URRT Worksheet 1'!$G$79)=TRUE, "N/A", IF(P470*(1+'A2a.  Modified URRT Worksheet 1'!$G$79)='A2. Rate Change &amp; Enrollment'!Q470, "OK", "ERROR"))</f>
        <v>N/A</v>
      </c>
      <c r="BN470" t="str">
        <f>IF(ISBLANK('A2a.  Modified URRT Worksheet 1'!$G$80)=TRUE, "N/A", IF(Q470*(1+'A2a.  Modified URRT Worksheet 1'!$G$80)='A2. Rate Change &amp; Enrollment'!R470, "OK", "ERROR"))</f>
        <v>N/A</v>
      </c>
      <c r="BO470" t="str">
        <f>IF(ISBLANK('A2a.  Modified URRT Worksheet 1'!$G$81)=TRUE, "N/A", IF(R470*(1+'A2a.  Modified URRT Worksheet 1'!$G$81)='A2. Rate Change &amp; Enrollment'!S470, "OK", "ERROR"))</f>
        <v>N/A</v>
      </c>
      <c r="BP470" t="str">
        <f>IF(ISBLANK('A2a.  Modified URRT Worksheet 1'!$G$82)=TRUE, "N/A", IF(S470*(1+'A2a.  Modified URRT Worksheet 1'!$G$82)='A2. Rate Change &amp; Enrollment'!T470, "OK", "ERROR"))</f>
        <v>N/A</v>
      </c>
      <c r="BQ470" t="str">
        <f>IF(ISBLANK('A2a.  Modified URRT Worksheet 1'!$G$83)=TRUE, "N/A", IF(T470*(1+'A2a.  Modified URRT Worksheet 1'!$G$83)='A2. Rate Change &amp; Enrollment'!U470, "OK", "ERROR"))</f>
        <v>N/A</v>
      </c>
      <c r="BR470" t="str">
        <f>IF(ISBLANK('A2a.  Modified URRT Worksheet 1'!$G$84)=TRUE, "N/A", IF(U470*(1+'A2a.  Modified URRT Worksheet 1'!$G$84)='A2. Rate Change &amp; Enrollment'!V470, "OK", "ERROR"))</f>
        <v>N/A</v>
      </c>
      <c r="BS470" t="str">
        <f>IF(ISBLANK('A2a.  Modified URRT Worksheet 1'!$G$85)=TRUE, "N/A", IF(V470*(1+'A2a.  Modified URRT Worksheet 1'!$G$85)='A2. Rate Change &amp; Enrollment'!W470, "OK", "ERROR"))</f>
        <v>N/A</v>
      </c>
      <c r="BT470" t="str">
        <f>IF(ISBLANK('A2a.  Modified URRT Worksheet 1'!$G$86)=TRUE, "N/A", IF(W470*(1+'A2a.  Modified URRT Worksheet 1'!$G$86)='A2. Rate Change &amp; Enrollment'!X470, "OK", "ERROR"))</f>
        <v>N/A</v>
      </c>
      <c r="BU470" t="str">
        <f>IF(ISBLANK('A2a.  Modified URRT Worksheet 1'!$G$87)=TRUE, "N/A", IF(X470*(1+'A2a.  Modified URRT Worksheet 1'!$G$87)='A2. Rate Change &amp; Enrollment'!Y470, "OK", "ERROR"))</f>
        <v>N/A</v>
      </c>
      <c r="BV470" t="str">
        <f>IF(ISBLANK('A2a.  Modified URRT Worksheet 1'!$G$88)=TRUE, "N/A", IF(Y470*(1+'A2a.  Modified URRT Worksheet 1'!$G$88)='A2. Rate Change &amp; Enrollment'!Z470, "OK", "ERROR"))</f>
        <v>N/A</v>
      </c>
      <c r="BW470" t="str">
        <f t="shared" si="113"/>
        <v>OK</v>
      </c>
      <c r="BY470" s="412">
        <f t="shared" si="114"/>
        <v>0</v>
      </c>
    </row>
    <row r="471" spans="1:77" x14ac:dyDescent="0.35">
      <c r="A471" t="s">
        <v>770</v>
      </c>
      <c r="B471" s="98"/>
      <c r="C471" s="98"/>
      <c r="D471" s="98"/>
      <c r="E471" s="135"/>
      <c r="F471" s="135"/>
      <c r="G471" s="135"/>
      <c r="I471" s="135"/>
      <c r="J471" s="135"/>
      <c r="K471" s="135"/>
      <c r="M471" s="131"/>
      <c r="N471" s="131"/>
      <c r="O471" s="131"/>
      <c r="P471" s="131"/>
      <c r="Q471" s="131"/>
      <c r="R471" s="131"/>
      <c r="S471" s="131"/>
      <c r="T471" s="131"/>
      <c r="U471" s="131"/>
      <c r="V471" s="131"/>
      <c r="W471" s="131"/>
      <c r="X471" s="131"/>
      <c r="Y471" s="131"/>
      <c r="Z471" s="131"/>
      <c r="AB471" s="142" t="e">
        <f t="shared" si="104"/>
        <v>#DIV/0!</v>
      </c>
      <c r="AC471" s="142" t="e">
        <f t="shared" si="105"/>
        <v>#DIV/0!</v>
      </c>
      <c r="AD471" s="6"/>
      <c r="AE471" s="88" t="e">
        <f t="shared" si="106"/>
        <v>#DIV/0!</v>
      </c>
      <c r="AF471" s="142" t="e">
        <f t="shared" si="107"/>
        <v>#DIV/0!</v>
      </c>
      <c r="AH471" s="12" t="e">
        <f t="shared" si="115"/>
        <v>#DIV/0!</v>
      </c>
      <c r="AI471" s="12" t="e">
        <f t="shared" si="116"/>
        <v>#DIV/0!</v>
      </c>
      <c r="AK471" s="409"/>
      <c r="AL471" s="409"/>
      <c r="AM471" s="409"/>
      <c r="AO471" s="177"/>
      <c r="AP471" s="177"/>
      <c r="AQ471" s="177"/>
      <c r="AR471" s="139"/>
      <c r="AS471" s="139"/>
      <c r="AT471" s="139"/>
      <c r="AU471" s="177"/>
      <c r="AV471" s="177"/>
      <c r="AX471" s="411">
        <f t="shared" si="108"/>
        <v>0</v>
      </c>
      <c r="AY471" s="80" t="str">
        <f t="shared" si="109"/>
        <v>OK</v>
      </c>
      <c r="BA471" s="94"/>
      <c r="BB471" s="291"/>
      <c r="BC471" s="94"/>
      <c r="BD471" s="229"/>
      <c r="BE471" s="356"/>
      <c r="BG471" s="6">
        <f t="shared" si="110"/>
        <v>0</v>
      </c>
      <c r="BH471" s="186" t="str">
        <f t="shared" si="111"/>
        <v>N/A</v>
      </c>
      <c r="BI471" s="6" t="str">
        <f t="shared" si="117"/>
        <v>N/A</v>
      </c>
      <c r="BJ471" t="e">
        <f t="shared" si="112"/>
        <v>#DIV/0!</v>
      </c>
      <c r="BL471" t="str">
        <f>IF(ISBLANK('A2a.  Modified URRT Worksheet 1'!$G$78)=TRUE, "N/A", IF(O471*(1+'A2a.  Modified URRT Worksheet 1'!$G$78)='A2. Rate Change &amp; Enrollment'!P471, "OK", "ERROR"))</f>
        <v>N/A</v>
      </c>
      <c r="BM471" t="str">
        <f>IF(ISBLANK('A2a.  Modified URRT Worksheet 1'!$G$79)=TRUE, "N/A", IF(P471*(1+'A2a.  Modified URRT Worksheet 1'!$G$79)='A2. Rate Change &amp; Enrollment'!Q471, "OK", "ERROR"))</f>
        <v>N/A</v>
      </c>
      <c r="BN471" t="str">
        <f>IF(ISBLANK('A2a.  Modified URRT Worksheet 1'!$G$80)=TRUE, "N/A", IF(Q471*(1+'A2a.  Modified URRT Worksheet 1'!$G$80)='A2. Rate Change &amp; Enrollment'!R471, "OK", "ERROR"))</f>
        <v>N/A</v>
      </c>
      <c r="BO471" t="str">
        <f>IF(ISBLANK('A2a.  Modified URRT Worksheet 1'!$G$81)=TRUE, "N/A", IF(R471*(1+'A2a.  Modified URRT Worksheet 1'!$G$81)='A2. Rate Change &amp; Enrollment'!S471, "OK", "ERROR"))</f>
        <v>N/A</v>
      </c>
      <c r="BP471" t="str">
        <f>IF(ISBLANK('A2a.  Modified URRT Worksheet 1'!$G$82)=TRUE, "N/A", IF(S471*(1+'A2a.  Modified URRT Worksheet 1'!$G$82)='A2. Rate Change &amp; Enrollment'!T471, "OK", "ERROR"))</f>
        <v>N/A</v>
      </c>
      <c r="BQ471" t="str">
        <f>IF(ISBLANK('A2a.  Modified URRT Worksheet 1'!$G$83)=TRUE, "N/A", IF(T471*(1+'A2a.  Modified URRT Worksheet 1'!$G$83)='A2. Rate Change &amp; Enrollment'!U471, "OK", "ERROR"))</f>
        <v>N/A</v>
      </c>
      <c r="BR471" t="str">
        <f>IF(ISBLANK('A2a.  Modified URRT Worksheet 1'!$G$84)=TRUE, "N/A", IF(U471*(1+'A2a.  Modified URRT Worksheet 1'!$G$84)='A2. Rate Change &amp; Enrollment'!V471, "OK", "ERROR"))</f>
        <v>N/A</v>
      </c>
      <c r="BS471" t="str">
        <f>IF(ISBLANK('A2a.  Modified URRT Worksheet 1'!$G$85)=TRUE, "N/A", IF(V471*(1+'A2a.  Modified URRT Worksheet 1'!$G$85)='A2. Rate Change &amp; Enrollment'!W471, "OK", "ERROR"))</f>
        <v>N/A</v>
      </c>
      <c r="BT471" t="str">
        <f>IF(ISBLANK('A2a.  Modified URRT Worksheet 1'!$G$86)=TRUE, "N/A", IF(W471*(1+'A2a.  Modified URRT Worksheet 1'!$G$86)='A2. Rate Change &amp; Enrollment'!X471, "OK", "ERROR"))</f>
        <v>N/A</v>
      </c>
      <c r="BU471" t="str">
        <f>IF(ISBLANK('A2a.  Modified URRT Worksheet 1'!$G$87)=TRUE, "N/A", IF(X471*(1+'A2a.  Modified URRT Worksheet 1'!$G$87)='A2. Rate Change &amp; Enrollment'!Y471, "OK", "ERROR"))</f>
        <v>N/A</v>
      </c>
      <c r="BV471" t="str">
        <f>IF(ISBLANK('A2a.  Modified URRT Worksheet 1'!$G$88)=TRUE, "N/A", IF(Y471*(1+'A2a.  Modified URRT Worksheet 1'!$G$88)='A2. Rate Change &amp; Enrollment'!Z471, "OK", "ERROR"))</f>
        <v>N/A</v>
      </c>
      <c r="BW471" t="str">
        <f t="shared" si="113"/>
        <v>OK</v>
      </c>
      <c r="BY471" s="412">
        <f t="shared" si="114"/>
        <v>0</v>
      </c>
    </row>
    <row r="472" spans="1:77" x14ac:dyDescent="0.35">
      <c r="A472" t="s">
        <v>771</v>
      </c>
      <c r="B472" s="98"/>
      <c r="C472" s="98"/>
      <c r="D472" s="98"/>
      <c r="E472" s="135"/>
      <c r="F472" s="135"/>
      <c r="G472" s="135"/>
      <c r="I472" s="135"/>
      <c r="J472" s="135"/>
      <c r="K472" s="135"/>
      <c r="M472" s="131"/>
      <c r="N472" s="131"/>
      <c r="O472" s="131"/>
      <c r="P472" s="131"/>
      <c r="Q472" s="131"/>
      <c r="R472" s="131"/>
      <c r="S472" s="131"/>
      <c r="T472" s="131"/>
      <c r="U472" s="131"/>
      <c r="V472" s="131"/>
      <c r="W472" s="131"/>
      <c r="X472" s="131"/>
      <c r="Y472" s="131"/>
      <c r="Z472" s="131"/>
      <c r="AB472" s="142" t="e">
        <f t="shared" si="104"/>
        <v>#DIV/0!</v>
      </c>
      <c r="AC472" s="142" t="e">
        <f t="shared" si="105"/>
        <v>#DIV/0!</v>
      </c>
      <c r="AD472" s="6"/>
      <c r="AE472" s="88" t="e">
        <f t="shared" si="106"/>
        <v>#DIV/0!</v>
      </c>
      <c r="AF472" s="142" t="e">
        <f t="shared" si="107"/>
        <v>#DIV/0!</v>
      </c>
      <c r="AH472" s="12" t="e">
        <f t="shared" si="115"/>
        <v>#DIV/0!</v>
      </c>
      <c r="AI472" s="12" t="e">
        <f t="shared" si="116"/>
        <v>#DIV/0!</v>
      </c>
      <c r="AK472" s="409"/>
      <c r="AL472" s="409"/>
      <c r="AM472" s="409"/>
      <c r="AO472" s="177"/>
      <c r="AP472" s="177"/>
      <c r="AQ472" s="177"/>
      <c r="AR472" s="139"/>
      <c r="AS472" s="139"/>
      <c r="AT472" s="139"/>
      <c r="AU472" s="177"/>
      <c r="AV472" s="177"/>
      <c r="AX472" s="411">
        <f t="shared" si="108"/>
        <v>0</v>
      </c>
      <c r="AY472" s="80" t="str">
        <f t="shared" si="109"/>
        <v>OK</v>
      </c>
      <c r="BA472" s="94"/>
      <c r="BB472" s="291"/>
      <c r="BC472" s="94"/>
      <c r="BD472" s="229"/>
      <c r="BE472" s="356"/>
      <c r="BG472" s="6">
        <f t="shared" si="110"/>
        <v>0</v>
      </c>
      <c r="BH472" s="186" t="str">
        <f t="shared" si="111"/>
        <v>N/A</v>
      </c>
      <c r="BI472" s="6" t="str">
        <f t="shared" si="117"/>
        <v>N/A</v>
      </c>
      <c r="BJ472" t="e">
        <f t="shared" si="112"/>
        <v>#DIV/0!</v>
      </c>
      <c r="BL472" t="str">
        <f>IF(ISBLANK('A2a.  Modified URRT Worksheet 1'!$G$78)=TRUE, "N/A", IF(O472*(1+'A2a.  Modified URRT Worksheet 1'!$G$78)='A2. Rate Change &amp; Enrollment'!P472, "OK", "ERROR"))</f>
        <v>N/A</v>
      </c>
      <c r="BM472" t="str">
        <f>IF(ISBLANK('A2a.  Modified URRT Worksheet 1'!$G$79)=TRUE, "N/A", IF(P472*(1+'A2a.  Modified URRT Worksheet 1'!$G$79)='A2. Rate Change &amp; Enrollment'!Q472, "OK", "ERROR"))</f>
        <v>N/A</v>
      </c>
      <c r="BN472" t="str">
        <f>IF(ISBLANK('A2a.  Modified URRT Worksheet 1'!$G$80)=TRUE, "N/A", IF(Q472*(1+'A2a.  Modified URRT Worksheet 1'!$G$80)='A2. Rate Change &amp; Enrollment'!R472, "OK", "ERROR"))</f>
        <v>N/A</v>
      </c>
      <c r="BO472" t="str">
        <f>IF(ISBLANK('A2a.  Modified URRT Worksheet 1'!$G$81)=TRUE, "N/A", IF(R472*(1+'A2a.  Modified URRT Worksheet 1'!$G$81)='A2. Rate Change &amp; Enrollment'!S472, "OK", "ERROR"))</f>
        <v>N/A</v>
      </c>
      <c r="BP472" t="str">
        <f>IF(ISBLANK('A2a.  Modified URRT Worksheet 1'!$G$82)=TRUE, "N/A", IF(S472*(1+'A2a.  Modified URRT Worksheet 1'!$G$82)='A2. Rate Change &amp; Enrollment'!T472, "OK", "ERROR"))</f>
        <v>N/A</v>
      </c>
      <c r="BQ472" t="str">
        <f>IF(ISBLANK('A2a.  Modified URRT Worksheet 1'!$G$83)=TRUE, "N/A", IF(T472*(1+'A2a.  Modified URRT Worksheet 1'!$G$83)='A2. Rate Change &amp; Enrollment'!U472, "OK", "ERROR"))</f>
        <v>N/A</v>
      </c>
      <c r="BR472" t="str">
        <f>IF(ISBLANK('A2a.  Modified URRT Worksheet 1'!$G$84)=TRUE, "N/A", IF(U472*(1+'A2a.  Modified URRT Worksheet 1'!$G$84)='A2. Rate Change &amp; Enrollment'!V472, "OK", "ERROR"))</f>
        <v>N/A</v>
      </c>
      <c r="BS472" t="str">
        <f>IF(ISBLANK('A2a.  Modified URRT Worksheet 1'!$G$85)=TRUE, "N/A", IF(V472*(1+'A2a.  Modified URRT Worksheet 1'!$G$85)='A2. Rate Change &amp; Enrollment'!W472, "OK", "ERROR"))</f>
        <v>N/A</v>
      </c>
      <c r="BT472" t="str">
        <f>IF(ISBLANK('A2a.  Modified URRT Worksheet 1'!$G$86)=TRUE, "N/A", IF(W472*(1+'A2a.  Modified URRT Worksheet 1'!$G$86)='A2. Rate Change &amp; Enrollment'!X472, "OK", "ERROR"))</f>
        <v>N/A</v>
      </c>
      <c r="BU472" t="str">
        <f>IF(ISBLANK('A2a.  Modified URRT Worksheet 1'!$G$87)=TRUE, "N/A", IF(X472*(1+'A2a.  Modified URRT Worksheet 1'!$G$87)='A2. Rate Change &amp; Enrollment'!Y472, "OK", "ERROR"))</f>
        <v>N/A</v>
      </c>
      <c r="BV472" t="str">
        <f>IF(ISBLANK('A2a.  Modified URRT Worksheet 1'!$G$88)=TRUE, "N/A", IF(Y472*(1+'A2a.  Modified URRT Worksheet 1'!$G$88)='A2. Rate Change &amp; Enrollment'!Z472, "OK", "ERROR"))</f>
        <v>N/A</v>
      </c>
      <c r="BW472" t="str">
        <f t="shared" si="113"/>
        <v>OK</v>
      </c>
      <c r="BY472" s="412">
        <f t="shared" si="114"/>
        <v>0</v>
      </c>
    </row>
    <row r="473" spans="1:77" x14ac:dyDescent="0.35">
      <c r="A473" t="s">
        <v>772</v>
      </c>
      <c r="B473" s="98"/>
      <c r="C473" s="98"/>
      <c r="D473" s="98"/>
      <c r="E473" s="135"/>
      <c r="F473" s="135"/>
      <c r="G473" s="135"/>
      <c r="I473" s="135"/>
      <c r="J473" s="135"/>
      <c r="K473" s="135"/>
      <c r="M473" s="131"/>
      <c r="N473" s="131"/>
      <c r="O473" s="131"/>
      <c r="P473" s="131"/>
      <c r="Q473" s="131"/>
      <c r="R473" s="131"/>
      <c r="S473" s="131"/>
      <c r="T473" s="131"/>
      <c r="U473" s="131"/>
      <c r="V473" s="131"/>
      <c r="W473" s="131"/>
      <c r="X473" s="131"/>
      <c r="Y473" s="131"/>
      <c r="Z473" s="131"/>
      <c r="AB473" s="142" t="e">
        <f t="shared" si="104"/>
        <v>#DIV/0!</v>
      </c>
      <c r="AC473" s="142" t="e">
        <f t="shared" si="105"/>
        <v>#DIV/0!</v>
      </c>
      <c r="AD473" s="6"/>
      <c r="AE473" s="88" t="e">
        <f t="shared" si="106"/>
        <v>#DIV/0!</v>
      </c>
      <c r="AF473" s="142" t="e">
        <f t="shared" si="107"/>
        <v>#DIV/0!</v>
      </c>
      <c r="AH473" s="12" t="e">
        <f t="shared" si="115"/>
        <v>#DIV/0!</v>
      </c>
      <c r="AI473" s="12" t="e">
        <f t="shared" si="116"/>
        <v>#DIV/0!</v>
      </c>
      <c r="AK473" s="409"/>
      <c r="AL473" s="409"/>
      <c r="AM473" s="409"/>
      <c r="AO473" s="177"/>
      <c r="AP473" s="177"/>
      <c r="AQ473" s="177"/>
      <c r="AR473" s="139"/>
      <c r="AS473" s="139"/>
      <c r="AT473" s="139"/>
      <c r="AU473" s="177"/>
      <c r="AV473" s="177"/>
      <c r="AX473" s="411">
        <f t="shared" si="108"/>
        <v>0</v>
      </c>
      <c r="AY473" s="80" t="str">
        <f t="shared" si="109"/>
        <v>OK</v>
      </c>
      <c r="BA473" s="94"/>
      <c r="BB473" s="291"/>
      <c r="BC473" s="94"/>
      <c r="BD473" s="229"/>
      <c r="BE473" s="356"/>
      <c r="BG473" s="6">
        <f t="shared" si="110"/>
        <v>0</v>
      </c>
      <c r="BH473" s="186" t="str">
        <f t="shared" si="111"/>
        <v>N/A</v>
      </c>
      <c r="BI473" s="6" t="str">
        <f t="shared" si="117"/>
        <v>N/A</v>
      </c>
      <c r="BJ473" t="e">
        <f t="shared" si="112"/>
        <v>#DIV/0!</v>
      </c>
      <c r="BL473" t="str">
        <f>IF(ISBLANK('A2a.  Modified URRT Worksheet 1'!$G$78)=TRUE, "N/A", IF(O473*(1+'A2a.  Modified URRT Worksheet 1'!$G$78)='A2. Rate Change &amp; Enrollment'!P473, "OK", "ERROR"))</f>
        <v>N/A</v>
      </c>
      <c r="BM473" t="str">
        <f>IF(ISBLANK('A2a.  Modified URRT Worksheet 1'!$G$79)=TRUE, "N/A", IF(P473*(1+'A2a.  Modified URRT Worksheet 1'!$G$79)='A2. Rate Change &amp; Enrollment'!Q473, "OK", "ERROR"))</f>
        <v>N/A</v>
      </c>
      <c r="BN473" t="str">
        <f>IF(ISBLANK('A2a.  Modified URRT Worksheet 1'!$G$80)=TRUE, "N/A", IF(Q473*(1+'A2a.  Modified URRT Worksheet 1'!$G$80)='A2. Rate Change &amp; Enrollment'!R473, "OK", "ERROR"))</f>
        <v>N/A</v>
      </c>
      <c r="BO473" t="str">
        <f>IF(ISBLANK('A2a.  Modified URRT Worksheet 1'!$G$81)=TRUE, "N/A", IF(R473*(1+'A2a.  Modified URRT Worksheet 1'!$G$81)='A2. Rate Change &amp; Enrollment'!S473, "OK", "ERROR"))</f>
        <v>N/A</v>
      </c>
      <c r="BP473" t="str">
        <f>IF(ISBLANK('A2a.  Modified URRT Worksheet 1'!$G$82)=TRUE, "N/A", IF(S473*(1+'A2a.  Modified URRT Worksheet 1'!$G$82)='A2. Rate Change &amp; Enrollment'!T473, "OK", "ERROR"))</f>
        <v>N/A</v>
      </c>
      <c r="BQ473" t="str">
        <f>IF(ISBLANK('A2a.  Modified URRT Worksheet 1'!$G$83)=TRUE, "N/A", IF(T473*(1+'A2a.  Modified URRT Worksheet 1'!$G$83)='A2. Rate Change &amp; Enrollment'!U473, "OK", "ERROR"))</f>
        <v>N/A</v>
      </c>
      <c r="BR473" t="str">
        <f>IF(ISBLANK('A2a.  Modified URRT Worksheet 1'!$G$84)=TRUE, "N/A", IF(U473*(1+'A2a.  Modified URRT Worksheet 1'!$G$84)='A2. Rate Change &amp; Enrollment'!V473, "OK", "ERROR"))</f>
        <v>N/A</v>
      </c>
      <c r="BS473" t="str">
        <f>IF(ISBLANK('A2a.  Modified URRT Worksheet 1'!$G$85)=TRUE, "N/A", IF(V473*(1+'A2a.  Modified URRT Worksheet 1'!$G$85)='A2. Rate Change &amp; Enrollment'!W473, "OK", "ERROR"))</f>
        <v>N/A</v>
      </c>
      <c r="BT473" t="str">
        <f>IF(ISBLANK('A2a.  Modified URRT Worksheet 1'!$G$86)=TRUE, "N/A", IF(W473*(1+'A2a.  Modified URRT Worksheet 1'!$G$86)='A2. Rate Change &amp; Enrollment'!X473, "OK", "ERROR"))</f>
        <v>N/A</v>
      </c>
      <c r="BU473" t="str">
        <f>IF(ISBLANK('A2a.  Modified URRT Worksheet 1'!$G$87)=TRUE, "N/A", IF(X473*(1+'A2a.  Modified URRT Worksheet 1'!$G$87)='A2. Rate Change &amp; Enrollment'!Y473, "OK", "ERROR"))</f>
        <v>N/A</v>
      </c>
      <c r="BV473" t="str">
        <f>IF(ISBLANK('A2a.  Modified URRT Worksheet 1'!$G$88)=TRUE, "N/A", IF(Y473*(1+'A2a.  Modified URRT Worksheet 1'!$G$88)='A2. Rate Change &amp; Enrollment'!Z473, "OK", "ERROR"))</f>
        <v>N/A</v>
      </c>
      <c r="BW473" t="str">
        <f t="shared" si="113"/>
        <v>OK</v>
      </c>
      <c r="BY473" s="412">
        <f t="shared" si="114"/>
        <v>0</v>
      </c>
    </row>
    <row r="474" spans="1:77" x14ac:dyDescent="0.35">
      <c r="A474" t="s">
        <v>773</v>
      </c>
      <c r="B474" s="98"/>
      <c r="C474" s="98"/>
      <c r="D474" s="98"/>
      <c r="E474" s="135"/>
      <c r="F474" s="135"/>
      <c r="G474" s="135"/>
      <c r="I474" s="135"/>
      <c r="J474" s="135"/>
      <c r="K474" s="135"/>
      <c r="M474" s="131"/>
      <c r="N474" s="131"/>
      <c r="O474" s="131"/>
      <c r="P474" s="131"/>
      <c r="Q474" s="131"/>
      <c r="R474" s="131"/>
      <c r="S474" s="131"/>
      <c r="T474" s="131"/>
      <c r="U474" s="131"/>
      <c r="V474" s="131"/>
      <c r="W474" s="131"/>
      <c r="X474" s="131"/>
      <c r="Y474" s="131"/>
      <c r="Z474" s="131"/>
      <c r="AB474" s="142" t="e">
        <f t="shared" si="104"/>
        <v>#DIV/0!</v>
      </c>
      <c r="AC474" s="142" t="e">
        <f t="shared" si="105"/>
        <v>#DIV/0!</v>
      </c>
      <c r="AD474" s="6"/>
      <c r="AE474" s="88" t="e">
        <f t="shared" si="106"/>
        <v>#DIV/0!</v>
      </c>
      <c r="AF474" s="142" t="e">
        <f t="shared" si="107"/>
        <v>#DIV/0!</v>
      </c>
      <c r="AH474" s="12" t="e">
        <f t="shared" si="115"/>
        <v>#DIV/0!</v>
      </c>
      <c r="AI474" s="12" t="e">
        <f t="shared" si="116"/>
        <v>#DIV/0!</v>
      </c>
      <c r="AK474" s="409"/>
      <c r="AL474" s="409"/>
      <c r="AM474" s="409"/>
      <c r="AO474" s="177"/>
      <c r="AP474" s="177"/>
      <c r="AQ474" s="177"/>
      <c r="AR474" s="139"/>
      <c r="AS474" s="139"/>
      <c r="AT474" s="139"/>
      <c r="AU474" s="177"/>
      <c r="AV474" s="177"/>
      <c r="AX474" s="411">
        <f t="shared" si="108"/>
        <v>0</v>
      </c>
      <c r="AY474" s="80" t="str">
        <f t="shared" si="109"/>
        <v>OK</v>
      </c>
      <c r="BA474" s="94"/>
      <c r="BB474" s="291"/>
      <c r="BC474" s="94"/>
      <c r="BD474" s="229"/>
      <c r="BE474" s="356"/>
      <c r="BG474" s="6">
        <f t="shared" si="110"/>
        <v>0</v>
      </c>
      <c r="BH474" s="186" t="str">
        <f t="shared" si="111"/>
        <v>N/A</v>
      </c>
      <c r="BI474" s="6" t="str">
        <f t="shared" si="117"/>
        <v>N/A</v>
      </c>
      <c r="BJ474" t="e">
        <f t="shared" si="112"/>
        <v>#DIV/0!</v>
      </c>
      <c r="BL474" t="str">
        <f>IF(ISBLANK('A2a.  Modified URRT Worksheet 1'!$G$78)=TRUE, "N/A", IF(O474*(1+'A2a.  Modified URRT Worksheet 1'!$G$78)='A2. Rate Change &amp; Enrollment'!P474, "OK", "ERROR"))</f>
        <v>N/A</v>
      </c>
      <c r="BM474" t="str">
        <f>IF(ISBLANK('A2a.  Modified URRT Worksheet 1'!$G$79)=TRUE, "N/A", IF(P474*(1+'A2a.  Modified URRT Worksheet 1'!$G$79)='A2. Rate Change &amp; Enrollment'!Q474, "OK", "ERROR"))</f>
        <v>N/A</v>
      </c>
      <c r="BN474" t="str">
        <f>IF(ISBLANK('A2a.  Modified URRT Worksheet 1'!$G$80)=TRUE, "N/A", IF(Q474*(1+'A2a.  Modified URRT Worksheet 1'!$G$80)='A2. Rate Change &amp; Enrollment'!R474, "OK", "ERROR"))</f>
        <v>N/A</v>
      </c>
      <c r="BO474" t="str">
        <f>IF(ISBLANK('A2a.  Modified URRT Worksheet 1'!$G$81)=TRUE, "N/A", IF(R474*(1+'A2a.  Modified URRT Worksheet 1'!$G$81)='A2. Rate Change &amp; Enrollment'!S474, "OK", "ERROR"))</f>
        <v>N/A</v>
      </c>
      <c r="BP474" t="str">
        <f>IF(ISBLANK('A2a.  Modified URRT Worksheet 1'!$G$82)=TRUE, "N/A", IF(S474*(1+'A2a.  Modified URRT Worksheet 1'!$G$82)='A2. Rate Change &amp; Enrollment'!T474, "OK", "ERROR"))</f>
        <v>N/A</v>
      </c>
      <c r="BQ474" t="str">
        <f>IF(ISBLANK('A2a.  Modified URRT Worksheet 1'!$G$83)=TRUE, "N/A", IF(T474*(1+'A2a.  Modified URRT Worksheet 1'!$G$83)='A2. Rate Change &amp; Enrollment'!U474, "OK", "ERROR"))</f>
        <v>N/A</v>
      </c>
      <c r="BR474" t="str">
        <f>IF(ISBLANK('A2a.  Modified URRT Worksheet 1'!$G$84)=TRUE, "N/A", IF(U474*(1+'A2a.  Modified URRT Worksheet 1'!$G$84)='A2. Rate Change &amp; Enrollment'!V474, "OK", "ERROR"))</f>
        <v>N/A</v>
      </c>
      <c r="BS474" t="str">
        <f>IF(ISBLANK('A2a.  Modified URRT Worksheet 1'!$G$85)=TRUE, "N/A", IF(V474*(1+'A2a.  Modified URRT Worksheet 1'!$G$85)='A2. Rate Change &amp; Enrollment'!W474, "OK", "ERROR"))</f>
        <v>N/A</v>
      </c>
      <c r="BT474" t="str">
        <f>IF(ISBLANK('A2a.  Modified URRT Worksheet 1'!$G$86)=TRUE, "N/A", IF(W474*(1+'A2a.  Modified URRT Worksheet 1'!$G$86)='A2. Rate Change &amp; Enrollment'!X474, "OK", "ERROR"))</f>
        <v>N/A</v>
      </c>
      <c r="BU474" t="str">
        <f>IF(ISBLANK('A2a.  Modified URRT Worksheet 1'!$G$87)=TRUE, "N/A", IF(X474*(1+'A2a.  Modified URRT Worksheet 1'!$G$87)='A2. Rate Change &amp; Enrollment'!Y474, "OK", "ERROR"))</f>
        <v>N/A</v>
      </c>
      <c r="BV474" t="str">
        <f>IF(ISBLANK('A2a.  Modified URRT Worksheet 1'!$G$88)=TRUE, "N/A", IF(Y474*(1+'A2a.  Modified URRT Worksheet 1'!$G$88)='A2. Rate Change &amp; Enrollment'!Z474, "OK", "ERROR"))</f>
        <v>N/A</v>
      </c>
      <c r="BW474" t="str">
        <f t="shared" si="113"/>
        <v>OK</v>
      </c>
      <c r="BY474" s="412">
        <f t="shared" si="114"/>
        <v>0</v>
      </c>
    </row>
    <row r="475" spans="1:77" x14ac:dyDescent="0.35">
      <c r="A475" t="s">
        <v>774</v>
      </c>
      <c r="B475" s="98"/>
      <c r="C475" s="98"/>
      <c r="D475" s="98"/>
      <c r="E475" s="135"/>
      <c r="F475" s="135"/>
      <c r="G475" s="135"/>
      <c r="I475" s="135"/>
      <c r="J475" s="135"/>
      <c r="K475" s="135"/>
      <c r="M475" s="131"/>
      <c r="N475" s="131"/>
      <c r="O475" s="131"/>
      <c r="P475" s="131"/>
      <c r="Q475" s="131"/>
      <c r="R475" s="131"/>
      <c r="S475" s="131"/>
      <c r="T475" s="131"/>
      <c r="U475" s="131"/>
      <c r="V475" s="131"/>
      <c r="W475" s="131"/>
      <c r="X475" s="131"/>
      <c r="Y475" s="131"/>
      <c r="Z475" s="131"/>
      <c r="AB475" s="142" t="e">
        <f t="shared" si="104"/>
        <v>#DIV/0!</v>
      </c>
      <c r="AC475" s="142" t="e">
        <f t="shared" si="105"/>
        <v>#DIV/0!</v>
      </c>
      <c r="AD475" s="6"/>
      <c r="AE475" s="88" t="e">
        <f t="shared" si="106"/>
        <v>#DIV/0!</v>
      </c>
      <c r="AF475" s="142" t="e">
        <f t="shared" si="107"/>
        <v>#DIV/0!</v>
      </c>
      <c r="AH475" s="12" t="e">
        <f t="shared" si="115"/>
        <v>#DIV/0!</v>
      </c>
      <c r="AI475" s="12" t="e">
        <f t="shared" si="116"/>
        <v>#DIV/0!</v>
      </c>
      <c r="AK475" s="409"/>
      <c r="AL475" s="409"/>
      <c r="AM475" s="409"/>
      <c r="AO475" s="177"/>
      <c r="AP475" s="177"/>
      <c r="AQ475" s="177"/>
      <c r="AR475" s="139"/>
      <c r="AS475" s="139"/>
      <c r="AT475" s="139"/>
      <c r="AU475" s="177"/>
      <c r="AV475" s="177"/>
      <c r="AX475" s="411">
        <f t="shared" si="108"/>
        <v>0</v>
      </c>
      <c r="AY475" s="80" t="str">
        <f t="shared" si="109"/>
        <v>OK</v>
      </c>
      <c r="BA475" s="94"/>
      <c r="BB475" s="291"/>
      <c r="BC475" s="94"/>
      <c r="BD475" s="229"/>
      <c r="BE475" s="356"/>
      <c r="BG475" s="6">
        <f t="shared" si="110"/>
        <v>0</v>
      </c>
      <c r="BH475" s="186" t="str">
        <f t="shared" si="111"/>
        <v>N/A</v>
      </c>
      <c r="BI475" s="6" t="str">
        <f t="shared" si="117"/>
        <v>N/A</v>
      </c>
      <c r="BJ475" t="e">
        <f t="shared" si="112"/>
        <v>#DIV/0!</v>
      </c>
      <c r="BL475" t="str">
        <f>IF(ISBLANK('A2a.  Modified URRT Worksheet 1'!$G$78)=TRUE, "N/A", IF(O475*(1+'A2a.  Modified URRT Worksheet 1'!$G$78)='A2. Rate Change &amp; Enrollment'!P475, "OK", "ERROR"))</f>
        <v>N/A</v>
      </c>
      <c r="BM475" t="str">
        <f>IF(ISBLANK('A2a.  Modified URRT Worksheet 1'!$G$79)=TRUE, "N/A", IF(P475*(1+'A2a.  Modified URRT Worksheet 1'!$G$79)='A2. Rate Change &amp; Enrollment'!Q475, "OK", "ERROR"))</f>
        <v>N/A</v>
      </c>
      <c r="BN475" t="str">
        <f>IF(ISBLANK('A2a.  Modified URRT Worksheet 1'!$G$80)=TRUE, "N/A", IF(Q475*(1+'A2a.  Modified URRT Worksheet 1'!$G$80)='A2. Rate Change &amp; Enrollment'!R475, "OK", "ERROR"))</f>
        <v>N/A</v>
      </c>
      <c r="BO475" t="str">
        <f>IF(ISBLANK('A2a.  Modified URRT Worksheet 1'!$G$81)=TRUE, "N/A", IF(R475*(1+'A2a.  Modified URRT Worksheet 1'!$G$81)='A2. Rate Change &amp; Enrollment'!S475, "OK", "ERROR"))</f>
        <v>N/A</v>
      </c>
      <c r="BP475" t="str">
        <f>IF(ISBLANK('A2a.  Modified URRT Worksheet 1'!$G$82)=TRUE, "N/A", IF(S475*(1+'A2a.  Modified URRT Worksheet 1'!$G$82)='A2. Rate Change &amp; Enrollment'!T475, "OK", "ERROR"))</f>
        <v>N/A</v>
      </c>
      <c r="BQ475" t="str">
        <f>IF(ISBLANK('A2a.  Modified URRT Worksheet 1'!$G$83)=TRUE, "N/A", IF(T475*(1+'A2a.  Modified URRT Worksheet 1'!$G$83)='A2. Rate Change &amp; Enrollment'!U475, "OK", "ERROR"))</f>
        <v>N/A</v>
      </c>
      <c r="BR475" t="str">
        <f>IF(ISBLANK('A2a.  Modified URRT Worksheet 1'!$G$84)=TRUE, "N/A", IF(U475*(1+'A2a.  Modified URRT Worksheet 1'!$G$84)='A2. Rate Change &amp; Enrollment'!V475, "OK", "ERROR"))</f>
        <v>N/A</v>
      </c>
      <c r="BS475" t="str">
        <f>IF(ISBLANK('A2a.  Modified URRT Worksheet 1'!$G$85)=TRUE, "N/A", IF(V475*(1+'A2a.  Modified URRT Worksheet 1'!$G$85)='A2. Rate Change &amp; Enrollment'!W475, "OK", "ERROR"))</f>
        <v>N/A</v>
      </c>
      <c r="BT475" t="str">
        <f>IF(ISBLANK('A2a.  Modified URRT Worksheet 1'!$G$86)=TRUE, "N/A", IF(W475*(1+'A2a.  Modified URRT Worksheet 1'!$G$86)='A2. Rate Change &amp; Enrollment'!X475, "OK", "ERROR"))</f>
        <v>N/A</v>
      </c>
      <c r="BU475" t="str">
        <f>IF(ISBLANK('A2a.  Modified URRT Worksheet 1'!$G$87)=TRUE, "N/A", IF(X475*(1+'A2a.  Modified URRT Worksheet 1'!$G$87)='A2. Rate Change &amp; Enrollment'!Y475, "OK", "ERROR"))</f>
        <v>N/A</v>
      </c>
      <c r="BV475" t="str">
        <f>IF(ISBLANK('A2a.  Modified URRT Worksheet 1'!$G$88)=TRUE, "N/A", IF(Y475*(1+'A2a.  Modified URRT Worksheet 1'!$G$88)='A2. Rate Change &amp; Enrollment'!Z475, "OK", "ERROR"))</f>
        <v>N/A</v>
      </c>
      <c r="BW475" t="str">
        <f t="shared" si="113"/>
        <v>OK</v>
      </c>
      <c r="BY475" s="412">
        <f t="shared" si="114"/>
        <v>0</v>
      </c>
    </row>
    <row r="476" spans="1:77" x14ac:dyDescent="0.35">
      <c r="A476" t="s">
        <v>775</v>
      </c>
      <c r="B476" s="98"/>
      <c r="C476" s="98"/>
      <c r="D476" s="98"/>
      <c r="E476" s="135"/>
      <c r="F476" s="135"/>
      <c r="G476" s="135"/>
      <c r="I476" s="135"/>
      <c r="J476" s="135"/>
      <c r="K476" s="135"/>
      <c r="M476" s="131"/>
      <c r="N476" s="131"/>
      <c r="O476" s="131"/>
      <c r="P476" s="131"/>
      <c r="Q476" s="131"/>
      <c r="R476" s="131"/>
      <c r="S476" s="131"/>
      <c r="T476" s="131"/>
      <c r="U476" s="131"/>
      <c r="V476" s="131"/>
      <c r="W476" s="131"/>
      <c r="X476" s="131"/>
      <c r="Y476" s="131"/>
      <c r="Z476" s="131"/>
      <c r="AB476" s="142" t="e">
        <f t="shared" si="104"/>
        <v>#DIV/0!</v>
      </c>
      <c r="AC476" s="142" t="e">
        <f t="shared" si="105"/>
        <v>#DIV/0!</v>
      </c>
      <c r="AD476" s="6"/>
      <c r="AE476" s="88" t="e">
        <f t="shared" si="106"/>
        <v>#DIV/0!</v>
      </c>
      <c r="AF476" s="142" t="e">
        <f t="shared" si="107"/>
        <v>#DIV/0!</v>
      </c>
      <c r="AH476" s="12" t="e">
        <f t="shared" si="115"/>
        <v>#DIV/0!</v>
      </c>
      <c r="AI476" s="12" t="e">
        <f t="shared" si="116"/>
        <v>#DIV/0!</v>
      </c>
      <c r="AK476" s="409"/>
      <c r="AL476" s="409"/>
      <c r="AM476" s="409"/>
      <c r="AO476" s="177"/>
      <c r="AP476" s="177"/>
      <c r="AQ476" s="177"/>
      <c r="AR476" s="139"/>
      <c r="AS476" s="139"/>
      <c r="AT476" s="139"/>
      <c r="AU476" s="177"/>
      <c r="AV476" s="177"/>
      <c r="AX476" s="411">
        <f t="shared" si="108"/>
        <v>0</v>
      </c>
      <c r="AY476" s="80" t="str">
        <f t="shared" si="109"/>
        <v>OK</v>
      </c>
      <c r="BA476" s="94"/>
      <c r="BB476" s="291"/>
      <c r="BC476" s="94"/>
      <c r="BD476" s="229"/>
      <c r="BE476" s="356"/>
      <c r="BG476" s="6">
        <f t="shared" si="110"/>
        <v>0</v>
      </c>
      <c r="BH476" s="186" t="str">
        <f t="shared" si="111"/>
        <v>N/A</v>
      </c>
      <c r="BI476" s="6" t="str">
        <f t="shared" si="117"/>
        <v>N/A</v>
      </c>
      <c r="BJ476" t="e">
        <f t="shared" si="112"/>
        <v>#DIV/0!</v>
      </c>
      <c r="BL476" t="str">
        <f>IF(ISBLANK('A2a.  Modified URRT Worksheet 1'!$G$78)=TRUE, "N/A", IF(O476*(1+'A2a.  Modified URRT Worksheet 1'!$G$78)='A2. Rate Change &amp; Enrollment'!P476, "OK", "ERROR"))</f>
        <v>N/A</v>
      </c>
      <c r="BM476" t="str">
        <f>IF(ISBLANK('A2a.  Modified URRT Worksheet 1'!$G$79)=TRUE, "N/A", IF(P476*(1+'A2a.  Modified URRT Worksheet 1'!$G$79)='A2. Rate Change &amp; Enrollment'!Q476, "OK", "ERROR"))</f>
        <v>N/A</v>
      </c>
      <c r="BN476" t="str">
        <f>IF(ISBLANK('A2a.  Modified URRT Worksheet 1'!$G$80)=TRUE, "N/A", IF(Q476*(1+'A2a.  Modified URRT Worksheet 1'!$G$80)='A2. Rate Change &amp; Enrollment'!R476, "OK", "ERROR"))</f>
        <v>N/A</v>
      </c>
      <c r="BO476" t="str">
        <f>IF(ISBLANK('A2a.  Modified URRT Worksheet 1'!$G$81)=TRUE, "N/A", IF(R476*(1+'A2a.  Modified URRT Worksheet 1'!$G$81)='A2. Rate Change &amp; Enrollment'!S476, "OK", "ERROR"))</f>
        <v>N/A</v>
      </c>
      <c r="BP476" t="str">
        <f>IF(ISBLANK('A2a.  Modified URRT Worksheet 1'!$G$82)=TRUE, "N/A", IF(S476*(1+'A2a.  Modified URRT Worksheet 1'!$G$82)='A2. Rate Change &amp; Enrollment'!T476, "OK", "ERROR"))</f>
        <v>N/A</v>
      </c>
      <c r="BQ476" t="str">
        <f>IF(ISBLANK('A2a.  Modified URRT Worksheet 1'!$G$83)=TRUE, "N/A", IF(T476*(1+'A2a.  Modified URRT Worksheet 1'!$G$83)='A2. Rate Change &amp; Enrollment'!U476, "OK", "ERROR"))</f>
        <v>N/A</v>
      </c>
      <c r="BR476" t="str">
        <f>IF(ISBLANK('A2a.  Modified URRT Worksheet 1'!$G$84)=TRUE, "N/A", IF(U476*(1+'A2a.  Modified URRT Worksheet 1'!$G$84)='A2. Rate Change &amp; Enrollment'!V476, "OK", "ERROR"))</f>
        <v>N/A</v>
      </c>
      <c r="BS476" t="str">
        <f>IF(ISBLANK('A2a.  Modified URRT Worksheet 1'!$G$85)=TRUE, "N/A", IF(V476*(1+'A2a.  Modified URRT Worksheet 1'!$G$85)='A2. Rate Change &amp; Enrollment'!W476, "OK", "ERROR"))</f>
        <v>N/A</v>
      </c>
      <c r="BT476" t="str">
        <f>IF(ISBLANK('A2a.  Modified URRT Worksheet 1'!$G$86)=TRUE, "N/A", IF(W476*(1+'A2a.  Modified URRT Worksheet 1'!$G$86)='A2. Rate Change &amp; Enrollment'!X476, "OK", "ERROR"))</f>
        <v>N/A</v>
      </c>
      <c r="BU476" t="str">
        <f>IF(ISBLANK('A2a.  Modified URRT Worksheet 1'!$G$87)=TRUE, "N/A", IF(X476*(1+'A2a.  Modified URRT Worksheet 1'!$G$87)='A2. Rate Change &amp; Enrollment'!Y476, "OK", "ERROR"))</f>
        <v>N/A</v>
      </c>
      <c r="BV476" t="str">
        <f>IF(ISBLANK('A2a.  Modified URRT Worksheet 1'!$G$88)=TRUE, "N/A", IF(Y476*(1+'A2a.  Modified URRT Worksheet 1'!$G$88)='A2. Rate Change &amp; Enrollment'!Z476, "OK", "ERROR"))</f>
        <v>N/A</v>
      </c>
      <c r="BW476" t="str">
        <f t="shared" si="113"/>
        <v>OK</v>
      </c>
      <c r="BY476" s="412">
        <f t="shared" si="114"/>
        <v>0</v>
      </c>
    </row>
    <row r="477" spans="1:77" x14ac:dyDescent="0.35">
      <c r="A477" t="s">
        <v>776</v>
      </c>
      <c r="B477" s="98"/>
      <c r="C477" s="98"/>
      <c r="D477" s="98"/>
      <c r="E477" s="135"/>
      <c r="F477" s="135"/>
      <c r="G477" s="135"/>
      <c r="I477" s="135"/>
      <c r="J477" s="135"/>
      <c r="K477" s="135"/>
      <c r="M477" s="131"/>
      <c r="N477" s="131"/>
      <c r="O477" s="131"/>
      <c r="P477" s="131"/>
      <c r="Q477" s="131"/>
      <c r="R477" s="131"/>
      <c r="S477" s="131"/>
      <c r="T477" s="131"/>
      <c r="U477" s="131"/>
      <c r="V477" s="131"/>
      <c r="W477" s="131"/>
      <c r="X477" s="131"/>
      <c r="Y477" s="131"/>
      <c r="Z477" s="131"/>
      <c r="AB477" s="142" t="e">
        <f t="shared" si="104"/>
        <v>#DIV/0!</v>
      </c>
      <c r="AC477" s="142" t="e">
        <f t="shared" si="105"/>
        <v>#DIV/0!</v>
      </c>
      <c r="AD477" s="6"/>
      <c r="AE477" s="88" t="e">
        <f t="shared" si="106"/>
        <v>#DIV/0!</v>
      </c>
      <c r="AF477" s="142" t="e">
        <f t="shared" si="107"/>
        <v>#DIV/0!</v>
      </c>
      <c r="AH477" s="12" t="e">
        <f t="shared" si="115"/>
        <v>#DIV/0!</v>
      </c>
      <c r="AI477" s="12" t="e">
        <f t="shared" si="116"/>
        <v>#DIV/0!</v>
      </c>
      <c r="AK477" s="409"/>
      <c r="AL477" s="409"/>
      <c r="AM477" s="409"/>
      <c r="AO477" s="177"/>
      <c r="AP477" s="177"/>
      <c r="AQ477" s="177"/>
      <c r="AR477" s="139"/>
      <c r="AS477" s="139"/>
      <c r="AT477" s="139"/>
      <c r="AU477" s="177"/>
      <c r="AV477" s="177"/>
      <c r="AX477" s="411">
        <f t="shared" si="108"/>
        <v>0</v>
      </c>
      <c r="AY477" s="80" t="str">
        <f t="shared" si="109"/>
        <v>OK</v>
      </c>
      <c r="BA477" s="94"/>
      <c r="BB477" s="291"/>
      <c r="BC477" s="94"/>
      <c r="BD477" s="229"/>
      <c r="BE477" s="356"/>
      <c r="BG477" s="6">
        <f t="shared" si="110"/>
        <v>0</v>
      </c>
      <c r="BH477" s="186" t="str">
        <f t="shared" si="111"/>
        <v>N/A</v>
      </c>
      <c r="BI477" s="6" t="str">
        <f t="shared" si="117"/>
        <v>N/A</v>
      </c>
      <c r="BJ477" t="e">
        <f t="shared" si="112"/>
        <v>#DIV/0!</v>
      </c>
      <c r="BL477" t="str">
        <f>IF(ISBLANK('A2a.  Modified URRT Worksheet 1'!$G$78)=TRUE, "N/A", IF(O477*(1+'A2a.  Modified URRT Worksheet 1'!$G$78)='A2. Rate Change &amp; Enrollment'!P477, "OK", "ERROR"))</f>
        <v>N/A</v>
      </c>
      <c r="BM477" t="str">
        <f>IF(ISBLANK('A2a.  Modified URRT Worksheet 1'!$G$79)=TRUE, "N/A", IF(P477*(1+'A2a.  Modified URRT Worksheet 1'!$G$79)='A2. Rate Change &amp; Enrollment'!Q477, "OK", "ERROR"))</f>
        <v>N/A</v>
      </c>
      <c r="BN477" t="str">
        <f>IF(ISBLANK('A2a.  Modified URRT Worksheet 1'!$G$80)=TRUE, "N/A", IF(Q477*(1+'A2a.  Modified URRT Worksheet 1'!$G$80)='A2. Rate Change &amp; Enrollment'!R477, "OK", "ERROR"))</f>
        <v>N/A</v>
      </c>
      <c r="BO477" t="str">
        <f>IF(ISBLANK('A2a.  Modified URRT Worksheet 1'!$G$81)=TRUE, "N/A", IF(R477*(1+'A2a.  Modified URRT Worksheet 1'!$G$81)='A2. Rate Change &amp; Enrollment'!S477, "OK", "ERROR"))</f>
        <v>N/A</v>
      </c>
      <c r="BP477" t="str">
        <f>IF(ISBLANK('A2a.  Modified URRT Worksheet 1'!$G$82)=TRUE, "N/A", IF(S477*(1+'A2a.  Modified URRT Worksheet 1'!$G$82)='A2. Rate Change &amp; Enrollment'!T477, "OK", "ERROR"))</f>
        <v>N/A</v>
      </c>
      <c r="BQ477" t="str">
        <f>IF(ISBLANK('A2a.  Modified URRT Worksheet 1'!$G$83)=TRUE, "N/A", IF(T477*(1+'A2a.  Modified URRT Worksheet 1'!$G$83)='A2. Rate Change &amp; Enrollment'!U477, "OK", "ERROR"))</f>
        <v>N/A</v>
      </c>
      <c r="BR477" t="str">
        <f>IF(ISBLANK('A2a.  Modified URRT Worksheet 1'!$G$84)=TRUE, "N/A", IF(U477*(1+'A2a.  Modified URRT Worksheet 1'!$G$84)='A2. Rate Change &amp; Enrollment'!V477, "OK", "ERROR"))</f>
        <v>N/A</v>
      </c>
      <c r="BS477" t="str">
        <f>IF(ISBLANK('A2a.  Modified URRT Worksheet 1'!$G$85)=TRUE, "N/A", IF(V477*(1+'A2a.  Modified URRT Worksheet 1'!$G$85)='A2. Rate Change &amp; Enrollment'!W477, "OK", "ERROR"))</f>
        <v>N/A</v>
      </c>
      <c r="BT477" t="str">
        <f>IF(ISBLANK('A2a.  Modified URRT Worksheet 1'!$G$86)=TRUE, "N/A", IF(W477*(1+'A2a.  Modified URRT Worksheet 1'!$G$86)='A2. Rate Change &amp; Enrollment'!X477, "OK", "ERROR"))</f>
        <v>N/A</v>
      </c>
      <c r="BU477" t="str">
        <f>IF(ISBLANK('A2a.  Modified URRT Worksheet 1'!$G$87)=TRUE, "N/A", IF(X477*(1+'A2a.  Modified URRT Worksheet 1'!$G$87)='A2. Rate Change &amp; Enrollment'!Y477, "OK", "ERROR"))</f>
        <v>N/A</v>
      </c>
      <c r="BV477" t="str">
        <f>IF(ISBLANK('A2a.  Modified URRT Worksheet 1'!$G$88)=TRUE, "N/A", IF(Y477*(1+'A2a.  Modified URRT Worksheet 1'!$G$88)='A2. Rate Change &amp; Enrollment'!Z477, "OK", "ERROR"))</f>
        <v>N/A</v>
      </c>
      <c r="BW477" t="str">
        <f t="shared" si="113"/>
        <v>OK</v>
      </c>
      <c r="BY477" s="412">
        <f t="shared" si="114"/>
        <v>0</v>
      </c>
    </row>
    <row r="478" spans="1:77" x14ac:dyDescent="0.35">
      <c r="A478" t="s">
        <v>777</v>
      </c>
      <c r="B478" s="98"/>
      <c r="C478" s="98"/>
      <c r="D478" s="98"/>
      <c r="E478" s="135"/>
      <c r="F478" s="135"/>
      <c r="G478" s="135"/>
      <c r="I478" s="135"/>
      <c r="J478" s="135"/>
      <c r="K478" s="135"/>
      <c r="M478" s="131"/>
      <c r="N478" s="131"/>
      <c r="O478" s="131"/>
      <c r="P478" s="131"/>
      <c r="Q478" s="131"/>
      <c r="R478" s="131"/>
      <c r="S478" s="131"/>
      <c r="T478" s="131"/>
      <c r="U478" s="131"/>
      <c r="V478" s="131"/>
      <c r="W478" s="131"/>
      <c r="X478" s="131"/>
      <c r="Y478" s="131"/>
      <c r="Z478" s="131"/>
      <c r="AB478" s="142" t="e">
        <f t="shared" si="104"/>
        <v>#DIV/0!</v>
      </c>
      <c r="AC478" s="142" t="e">
        <f t="shared" si="105"/>
        <v>#DIV/0!</v>
      </c>
      <c r="AD478" s="6"/>
      <c r="AE478" s="88" t="e">
        <f t="shared" si="106"/>
        <v>#DIV/0!</v>
      </c>
      <c r="AF478" s="142" t="e">
        <f t="shared" si="107"/>
        <v>#DIV/0!</v>
      </c>
      <c r="AH478" s="12" t="e">
        <f t="shared" si="115"/>
        <v>#DIV/0!</v>
      </c>
      <c r="AI478" s="12" t="e">
        <f t="shared" si="116"/>
        <v>#DIV/0!</v>
      </c>
      <c r="AK478" s="409"/>
      <c r="AL478" s="409"/>
      <c r="AM478" s="409"/>
      <c r="AO478" s="177"/>
      <c r="AP478" s="177"/>
      <c r="AQ478" s="177"/>
      <c r="AR478" s="139"/>
      <c r="AS478" s="139"/>
      <c r="AT478" s="139"/>
      <c r="AU478" s="177"/>
      <c r="AV478" s="177"/>
      <c r="AX478" s="411">
        <f t="shared" si="108"/>
        <v>0</v>
      </c>
      <c r="AY478" s="80" t="str">
        <f t="shared" si="109"/>
        <v>OK</v>
      </c>
      <c r="BA478" s="94"/>
      <c r="BB478" s="291"/>
      <c r="BC478" s="94"/>
      <c r="BD478" s="229"/>
      <c r="BE478" s="356"/>
      <c r="BG478" s="6">
        <f t="shared" si="110"/>
        <v>0</v>
      </c>
      <c r="BH478" s="186" t="str">
        <f t="shared" si="111"/>
        <v>N/A</v>
      </c>
      <c r="BI478" s="6" t="str">
        <f t="shared" si="117"/>
        <v>N/A</v>
      </c>
      <c r="BJ478" t="e">
        <f t="shared" si="112"/>
        <v>#DIV/0!</v>
      </c>
      <c r="BL478" t="str">
        <f>IF(ISBLANK('A2a.  Modified URRT Worksheet 1'!$G$78)=TRUE, "N/A", IF(O478*(1+'A2a.  Modified URRT Worksheet 1'!$G$78)='A2. Rate Change &amp; Enrollment'!P478, "OK", "ERROR"))</f>
        <v>N/A</v>
      </c>
      <c r="BM478" t="str">
        <f>IF(ISBLANK('A2a.  Modified URRT Worksheet 1'!$G$79)=TRUE, "N/A", IF(P478*(1+'A2a.  Modified URRT Worksheet 1'!$G$79)='A2. Rate Change &amp; Enrollment'!Q478, "OK", "ERROR"))</f>
        <v>N/A</v>
      </c>
      <c r="BN478" t="str">
        <f>IF(ISBLANK('A2a.  Modified URRT Worksheet 1'!$G$80)=TRUE, "N/A", IF(Q478*(1+'A2a.  Modified URRT Worksheet 1'!$G$80)='A2. Rate Change &amp; Enrollment'!R478, "OK", "ERROR"))</f>
        <v>N/A</v>
      </c>
      <c r="BO478" t="str">
        <f>IF(ISBLANK('A2a.  Modified URRT Worksheet 1'!$G$81)=TRUE, "N/A", IF(R478*(1+'A2a.  Modified URRT Worksheet 1'!$G$81)='A2. Rate Change &amp; Enrollment'!S478, "OK", "ERROR"))</f>
        <v>N/A</v>
      </c>
      <c r="BP478" t="str">
        <f>IF(ISBLANK('A2a.  Modified URRT Worksheet 1'!$G$82)=TRUE, "N/A", IF(S478*(1+'A2a.  Modified URRT Worksheet 1'!$G$82)='A2. Rate Change &amp; Enrollment'!T478, "OK", "ERROR"))</f>
        <v>N/A</v>
      </c>
      <c r="BQ478" t="str">
        <f>IF(ISBLANK('A2a.  Modified URRT Worksheet 1'!$G$83)=TRUE, "N/A", IF(T478*(1+'A2a.  Modified URRT Worksheet 1'!$G$83)='A2. Rate Change &amp; Enrollment'!U478, "OK", "ERROR"))</f>
        <v>N/A</v>
      </c>
      <c r="BR478" t="str">
        <f>IF(ISBLANK('A2a.  Modified URRT Worksheet 1'!$G$84)=TRUE, "N/A", IF(U478*(1+'A2a.  Modified URRT Worksheet 1'!$G$84)='A2. Rate Change &amp; Enrollment'!V478, "OK", "ERROR"))</f>
        <v>N/A</v>
      </c>
      <c r="BS478" t="str">
        <f>IF(ISBLANK('A2a.  Modified URRT Worksheet 1'!$G$85)=TRUE, "N/A", IF(V478*(1+'A2a.  Modified URRT Worksheet 1'!$G$85)='A2. Rate Change &amp; Enrollment'!W478, "OK", "ERROR"))</f>
        <v>N/A</v>
      </c>
      <c r="BT478" t="str">
        <f>IF(ISBLANK('A2a.  Modified URRT Worksheet 1'!$G$86)=TRUE, "N/A", IF(W478*(1+'A2a.  Modified URRT Worksheet 1'!$G$86)='A2. Rate Change &amp; Enrollment'!X478, "OK", "ERROR"))</f>
        <v>N/A</v>
      </c>
      <c r="BU478" t="str">
        <f>IF(ISBLANK('A2a.  Modified URRT Worksheet 1'!$G$87)=TRUE, "N/A", IF(X478*(1+'A2a.  Modified URRT Worksheet 1'!$G$87)='A2. Rate Change &amp; Enrollment'!Y478, "OK", "ERROR"))</f>
        <v>N/A</v>
      </c>
      <c r="BV478" t="str">
        <f>IF(ISBLANK('A2a.  Modified URRT Worksheet 1'!$G$88)=TRUE, "N/A", IF(Y478*(1+'A2a.  Modified URRT Worksheet 1'!$G$88)='A2. Rate Change &amp; Enrollment'!Z478, "OK", "ERROR"))</f>
        <v>N/A</v>
      </c>
      <c r="BW478" t="str">
        <f t="shared" si="113"/>
        <v>OK</v>
      </c>
      <c r="BY478" s="412">
        <f t="shared" si="114"/>
        <v>0</v>
      </c>
    </row>
    <row r="479" spans="1:77" x14ac:dyDescent="0.35">
      <c r="A479" t="s">
        <v>778</v>
      </c>
      <c r="B479" s="98"/>
      <c r="C479" s="98"/>
      <c r="D479" s="98"/>
      <c r="E479" s="135"/>
      <c r="F479" s="135"/>
      <c r="G479" s="135"/>
      <c r="I479" s="135"/>
      <c r="J479" s="135"/>
      <c r="K479" s="135"/>
      <c r="M479" s="131"/>
      <c r="N479" s="131"/>
      <c r="O479" s="131"/>
      <c r="P479" s="131"/>
      <c r="Q479" s="131"/>
      <c r="R479" s="131"/>
      <c r="S479" s="131"/>
      <c r="T479" s="131"/>
      <c r="U479" s="131"/>
      <c r="V479" s="131"/>
      <c r="W479" s="131"/>
      <c r="X479" s="131"/>
      <c r="Y479" s="131"/>
      <c r="Z479" s="131"/>
      <c r="AB479" s="142" t="e">
        <f t="shared" si="104"/>
        <v>#DIV/0!</v>
      </c>
      <c r="AC479" s="142" t="e">
        <f t="shared" si="105"/>
        <v>#DIV/0!</v>
      </c>
      <c r="AD479" s="6"/>
      <c r="AE479" s="88" t="e">
        <f t="shared" si="106"/>
        <v>#DIV/0!</v>
      </c>
      <c r="AF479" s="142" t="e">
        <f t="shared" si="107"/>
        <v>#DIV/0!</v>
      </c>
      <c r="AH479" s="12" t="e">
        <f t="shared" si="115"/>
        <v>#DIV/0!</v>
      </c>
      <c r="AI479" s="12" t="e">
        <f t="shared" si="116"/>
        <v>#DIV/0!</v>
      </c>
      <c r="AK479" s="409"/>
      <c r="AL479" s="409"/>
      <c r="AM479" s="409"/>
      <c r="AO479" s="177"/>
      <c r="AP479" s="177"/>
      <c r="AQ479" s="177"/>
      <c r="AR479" s="139"/>
      <c r="AS479" s="139"/>
      <c r="AT479" s="139"/>
      <c r="AU479" s="177"/>
      <c r="AV479" s="177"/>
      <c r="AX479" s="411">
        <f t="shared" si="108"/>
        <v>0</v>
      </c>
      <c r="AY479" s="80" t="str">
        <f t="shared" si="109"/>
        <v>OK</v>
      </c>
      <c r="BA479" s="94"/>
      <c r="BB479" s="291"/>
      <c r="BC479" s="94"/>
      <c r="BD479" s="229"/>
      <c r="BE479" s="356"/>
      <c r="BG479" s="6">
        <f t="shared" si="110"/>
        <v>0</v>
      </c>
      <c r="BH479" s="186" t="str">
        <f t="shared" si="111"/>
        <v>N/A</v>
      </c>
      <c r="BI479" s="6" t="str">
        <f t="shared" si="117"/>
        <v>N/A</v>
      </c>
      <c r="BJ479" t="e">
        <f t="shared" si="112"/>
        <v>#DIV/0!</v>
      </c>
      <c r="BL479" t="str">
        <f>IF(ISBLANK('A2a.  Modified URRT Worksheet 1'!$G$78)=TRUE, "N/A", IF(O479*(1+'A2a.  Modified URRT Worksheet 1'!$G$78)='A2. Rate Change &amp; Enrollment'!P479, "OK", "ERROR"))</f>
        <v>N/A</v>
      </c>
      <c r="BM479" t="str">
        <f>IF(ISBLANK('A2a.  Modified URRT Worksheet 1'!$G$79)=TRUE, "N/A", IF(P479*(1+'A2a.  Modified URRT Worksheet 1'!$G$79)='A2. Rate Change &amp; Enrollment'!Q479, "OK", "ERROR"))</f>
        <v>N/A</v>
      </c>
      <c r="BN479" t="str">
        <f>IF(ISBLANK('A2a.  Modified URRT Worksheet 1'!$G$80)=TRUE, "N/A", IF(Q479*(1+'A2a.  Modified URRT Worksheet 1'!$G$80)='A2. Rate Change &amp; Enrollment'!R479, "OK", "ERROR"))</f>
        <v>N/A</v>
      </c>
      <c r="BO479" t="str">
        <f>IF(ISBLANK('A2a.  Modified URRT Worksheet 1'!$G$81)=TRUE, "N/A", IF(R479*(1+'A2a.  Modified URRT Worksheet 1'!$G$81)='A2. Rate Change &amp; Enrollment'!S479, "OK", "ERROR"))</f>
        <v>N/A</v>
      </c>
      <c r="BP479" t="str">
        <f>IF(ISBLANK('A2a.  Modified URRT Worksheet 1'!$G$82)=TRUE, "N/A", IF(S479*(1+'A2a.  Modified URRT Worksheet 1'!$G$82)='A2. Rate Change &amp; Enrollment'!T479, "OK", "ERROR"))</f>
        <v>N/A</v>
      </c>
      <c r="BQ479" t="str">
        <f>IF(ISBLANK('A2a.  Modified URRT Worksheet 1'!$G$83)=TRUE, "N/A", IF(T479*(1+'A2a.  Modified URRT Worksheet 1'!$G$83)='A2. Rate Change &amp; Enrollment'!U479, "OK", "ERROR"))</f>
        <v>N/A</v>
      </c>
      <c r="BR479" t="str">
        <f>IF(ISBLANK('A2a.  Modified URRT Worksheet 1'!$G$84)=TRUE, "N/A", IF(U479*(1+'A2a.  Modified URRT Worksheet 1'!$G$84)='A2. Rate Change &amp; Enrollment'!V479, "OK", "ERROR"))</f>
        <v>N/A</v>
      </c>
      <c r="BS479" t="str">
        <f>IF(ISBLANK('A2a.  Modified URRT Worksheet 1'!$G$85)=TRUE, "N/A", IF(V479*(1+'A2a.  Modified URRT Worksheet 1'!$G$85)='A2. Rate Change &amp; Enrollment'!W479, "OK", "ERROR"))</f>
        <v>N/A</v>
      </c>
      <c r="BT479" t="str">
        <f>IF(ISBLANK('A2a.  Modified URRT Worksheet 1'!$G$86)=TRUE, "N/A", IF(W479*(1+'A2a.  Modified URRT Worksheet 1'!$G$86)='A2. Rate Change &amp; Enrollment'!X479, "OK", "ERROR"))</f>
        <v>N/A</v>
      </c>
      <c r="BU479" t="str">
        <f>IF(ISBLANK('A2a.  Modified URRT Worksheet 1'!$G$87)=TRUE, "N/A", IF(X479*(1+'A2a.  Modified URRT Worksheet 1'!$G$87)='A2. Rate Change &amp; Enrollment'!Y479, "OK", "ERROR"))</f>
        <v>N/A</v>
      </c>
      <c r="BV479" t="str">
        <f>IF(ISBLANK('A2a.  Modified URRT Worksheet 1'!$G$88)=TRUE, "N/A", IF(Y479*(1+'A2a.  Modified URRT Worksheet 1'!$G$88)='A2. Rate Change &amp; Enrollment'!Z479, "OK", "ERROR"))</f>
        <v>N/A</v>
      </c>
      <c r="BW479" t="str">
        <f t="shared" si="113"/>
        <v>OK</v>
      </c>
      <c r="BY479" s="412">
        <f t="shared" si="114"/>
        <v>0</v>
      </c>
    </row>
    <row r="480" spans="1:77" x14ac:dyDescent="0.35">
      <c r="A480" t="s">
        <v>779</v>
      </c>
      <c r="B480" s="98"/>
      <c r="C480" s="98"/>
      <c r="D480" s="98"/>
      <c r="E480" s="135"/>
      <c r="F480" s="135"/>
      <c r="G480" s="135"/>
      <c r="I480" s="135"/>
      <c r="J480" s="135"/>
      <c r="K480" s="135"/>
      <c r="M480" s="131"/>
      <c r="N480" s="131"/>
      <c r="O480" s="131"/>
      <c r="P480" s="131"/>
      <c r="Q480" s="131"/>
      <c r="R480" s="131"/>
      <c r="S480" s="131"/>
      <c r="T480" s="131"/>
      <c r="U480" s="131"/>
      <c r="V480" s="131"/>
      <c r="W480" s="131"/>
      <c r="X480" s="131"/>
      <c r="Y480" s="131"/>
      <c r="Z480" s="131"/>
      <c r="AB480" s="142" t="e">
        <f t="shared" si="104"/>
        <v>#DIV/0!</v>
      </c>
      <c r="AC480" s="142" t="e">
        <f t="shared" si="105"/>
        <v>#DIV/0!</v>
      </c>
      <c r="AD480" s="6"/>
      <c r="AE480" s="88" t="e">
        <f t="shared" si="106"/>
        <v>#DIV/0!</v>
      </c>
      <c r="AF480" s="142" t="e">
        <f t="shared" si="107"/>
        <v>#DIV/0!</v>
      </c>
      <c r="AH480" s="12" t="e">
        <f t="shared" si="115"/>
        <v>#DIV/0!</v>
      </c>
      <c r="AI480" s="12" t="e">
        <f t="shared" si="116"/>
        <v>#DIV/0!</v>
      </c>
      <c r="AK480" s="409"/>
      <c r="AL480" s="409"/>
      <c r="AM480" s="409"/>
      <c r="AO480" s="177"/>
      <c r="AP480" s="177"/>
      <c r="AQ480" s="177"/>
      <c r="AR480" s="139"/>
      <c r="AS480" s="139"/>
      <c r="AT480" s="139"/>
      <c r="AU480" s="177"/>
      <c r="AV480" s="177"/>
      <c r="AX480" s="411">
        <f t="shared" si="108"/>
        <v>0</v>
      </c>
      <c r="AY480" s="80" t="str">
        <f t="shared" si="109"/>
        <v>OK</v>
      </c>
      <c r="BA480" s="94"/>
      <c r="BB480" s="291"/>
      <c r="BC480" s="94"/>
      <c r="BD480" s="229"/>
      <c r="BE480" s="356"/>
      <c r="BG480" s="6">
        <f t="shared" si="110"/>
        <v>0</v>
      </c>
      <c r="BH480" s="186" t="str">
        <f t="shared" si="111"/>
        <v>N/A</v>
      </c>
      <c r="BI480" s="6" t="str">
        <f t="shared" si="117"/>
        <v>N/A</v>
      </c>
      <c r="BJ480" t="e">
        <f t="shared" si="112"/>
        <v>#DIV/0!</v>
      </c>
      <c r="BL480" t="str">
        <f>IF(ISBLANK('A2a.  Modified URRT Worksheet 1'!$G$78)=TRUE, "N/A", IF(O480*(1+'A2a.  Modified URRT Worksheet 1'!$G$78)='A2. Rate Change &amp; Enrollment'!P480, "OK", "ERROR"))</f>
        <v>N/A</v>
      </c>
      <c r="BM480" t="str">
        <f>IF(ISBLANK('A2a.  Modified URRT Worksheet 1'!$G$79)=TRUE, "N/A", IF(P480*(1+'A2a.  Modified URRT Worksheet 1'!$G$79)='A2. Rate Change &amp; Enrollment'!Q480, "OK", "ERROR"))</f>
        <v>N/A</v>
      </c>
      <c r="BN480" t="str">
        <f>IF(ISBLANK('A2a.  Modified URRT Worksheet 1'!$G$80)=TRUE, "N/A", IF(Q480*(1+'A2a.  Modified URRT Worksheet 1'!$G$80)='A2. Rate Change &amp; Enrollment'!R480, "OK", "ERROR"))</f>
        <v>N/A</v>
      </c>
      <c r="BO480" t="str">
        <f>IF(ISBLANK('A2a.  Modified URRT Worksheet 1'!$G$81)=TRUE, "N/A", IF(R480*(1+'A2a.  Modified URRT Worksheet 1'!$G$81)='A2. Rate Change &amp; Enrollment'!S480, "OK", "ERROR"))</f>
        <v>N/A</v>
      </c>
      <c r="BP480" t="str">
        <f>IF(ISBLANK('A2a.  Modified URRT Worksheet 1'!$G$82)=TRUE, "N/A", IF(S480*(1+'A2a.  Modified URRT Worksheet 1'!$G$82)='A2. Rate Change &amp; Enrollment'!T480, "OK", "ERROR"))</f>
        <v>N/A</v>
      </c>
      <c r="BQ480" t="str">
        <f>IF(ISBLANK('A2a.  Modified URRT Worksheet 1'!$G$83)=TRUE, "N/A", IF(T480*(1+'A2a.  Modified URRT Worksheet 1'!$G$83)='A2. Rate Change &amp; Enrollment'!U480, "OK", "ERROR"))</f>
        <v>N/A</v>
      </c>
      <c r="BR480" t="str">
        <f>IF(ISBLANK('A2a.  Modified URRT Worksheet 1'!$G$84)=TRUE, "N/A", IF(U480*(1+'A2a.  Modified URRT Worksheet 1'!$G$84)='A2. Rate Change &amp; Enrollment'!V480, "OK", "ERROR"))</f>
        <v>N/A</v>
      </c>
      <c r="BS480" t="str">
        <f>IF(ISBLANK('A2a.  Modified URRT Worksheet 1'!$G$85)=TRUE, "N/A", IF(V480*(1+'A2a.  Modified URRT Worksheet 1'!$G$85)='A2. Rate Change &amp; Enrollment'!W480, "OK", "ERROR"))</f>
        <v>N/A</v>
      </c>
      <c r="BT480" t="str">
        <f>IF(ISBLANK('A2a.  Modified URRT Worksheet 1'!$G$86)=TRUE, "N/A", IF(W480*(1+'A2a.  Modified URRT Worksheet 1'!$G$86)='A2. Rate Change &amp; Enrollment'!X480, "OK", "ERROR"))</f>
        <v>N/A</v>
      </c>
      <c r="BU480" t="str">
        <f>IF(ISBLANK('A2a.  Modified URRT Worksheet 1'!$G$87)=TRUE, "N/A", IF(X480*(1+'A2a.  Modified URRT Worksheet 1'!$G$87)='A2. Rate Change &amp; Enrollment'!Y480, "OK", "ERROR"))</f>
        <v>N/A</v>
      </c>
      <c r="BV480" t="str">
        <f>IF(ISBLANK('A2a.  Modified URRT Worksheet 1'!$G$88)=TRUE, "N/A", IF(Y480*(1+'A2a.  Modified URRT Worksheet 1'!$G$88)='A2. Rate Change &amp; Enrollment'!Z480, "OK", "ERROR"))</f>
        <v>N/A</v>
      </c>
      <c r="BW480" t="str">
        <f t="shared" si="113"/>
        <v>OK</v>
      </c>
      <c r="BY480" s="412">
        <f t="shared" si="114"/>
        <v>0</v>
      </c>
    </row>
    <row r="481" spans="1:77" x14ac:dyDescent="0.35">
      <c r="A481" t="s">
        <v>780</v>
      </c>
      <c r="B481" s="98"/>
      <c r="C481" s="98"/>
      <c r="D481" s="98"/>
      <c r="E481" s="135"/>
      <c r="F481" s="135"/>
      <c r="G481" s="135"/>
      <c r="I481" s="135"/>
      <c r="J481" s="135"/>
      <c r="K481" s="135"/>
      <c r="M481" s="131"/>
      <c r="N481" s="131"/>
      <c r="O481" s="131"/>
      <c r="P481" s="131"/>
      <c r="Q481" s="131"/>
      <c r="R481" s="131"/>
      <c r="S481" s="131"/>
      <c r="T481" s="131"/>
      <c r="U481" s="131"/>
      <c r="V481" s="131"/>
      <c r="W481" s="131"/>
      <c r="X481" s="131"/>
      <c r="Y481" s="131"/>
      <c r="Z481" s="131"/>
      <c r="AB481" s="142" t="e">
        <f t="shared" si="104"/>
        <v>#DIV/0!</v>
      </c>
      <c r="AC481" s="142" t="e">
        <f t="shared" si="105"/>
        <v>#DIV/0!</v>
      </c>
      <c r="AD481" s="6"/>
      <c r="AE481" s="88" t="e">
        <f t="shared" si="106"/>
        <v>#DIV/0!</v>
      </c>
      <c r="AF481" s="142" t="e">
        <f t="shared" si="107"/>
        <v>#DIV/0!</v>
      </c>
      <c r="AH481" s="12" t="e">
        <f t="shared" si="115"/>
        <v>#DIV/0!</v>
      </c>
      <c r="AI481" s="12" t="e">
        <f t="shared" si="116"/>
        <v>#DIV/0!</v>
      </c>
      <c r="AK481" s="409"/>
      <c r="AL481" s="409"/>
      <c r="AM481" s="409"/>
      <c r="AO481" s="177"/>
      <c r="AP481" s="177"/>
      <c r="AQ481" s="177"/>
      <c r="AR481" s="139"/>
      <c r="AS481" s="139"/>
      <c r="AT481" s="139"/>
      <c r="AU481" s="177"/>
      <c r="AV481" s="177"/>
      <c r="AX481" s="411">
        <f t="shared" si="108"/>
        <v>0</v>
      </c>
      <c r="AY481" s="80" t="str">
        <f t="shared" si="109"/>
        <v>OK</v>
      </c>
      <c r="BA481" s="94"/>
      <c r="BB481" s="291"/>
      <c r="BC481" s="94"/>
      <c r="BD481" s="229"/>
      <c r="BE481" s="356"/>
      <c r="BG481" s="6">
        <f t="shared" si="110"/>
        <v>0</v>
      </c>
      <c r="BH481" s="186" t="str">
        <f t="shared" si="111"/>
        <v>N/A</v>
      </c>
      <c r="BI481" s="6" t="str">
        <f t="shared" si="117"/>
        <v>N/A</v>
      </c>
      <c r="BJ481" t="e">
        <f t="shared" si="112"/>
        <v>#DIV/0!</v>
      </c>
      <c r="BL481" t="str">
        <f>IF(ISBLANK('A2a.  Modified URRT Worksheet 1'!$G$78)=TRUE, "N/A", IF(O481*(1+'A2a.  Modified URRT Worksheet 1'!$G$78)='A2. Rate Change &amp; Enrollment'!P481, "OK", "ERROR"))</f>
        <v>N/A</v>
      </c>
      <c r="BM481" t="str">
        <f>IF(ISBLANK('A2a.  Modified URRT Worksheet 1'!$G$79)=TRUE, "N/A", IF(P481*(1+'A2a.  Modified URRT Worksheet 1'!$G$79)='A2. Rate Change &amp; Enrollment'!Q481, "OK", "ERROR"))</f>
        <v>N/A</v>
      </c>
      <c r="BN481" t="str">
        <f>IF(ISBLANK('A2a.  Modified URRT Worksheet 1'!$G$80)=TRUE, "N/A", IF(Q481*(1+'A2a.  Modified URRT Worksheet 1'!$G$80)='A2. Rate Change &amp; Enrollment'!R481, "OK", "ERROR"))</f>
        <v>N/A</v>
      </c>
      <c r="BO481" t="str">
        <f>IF(ISBLANK('A2a.  Modified URRT Worksheet 1'!$G$81)=TRUE, "N/A", IF(R481*(1+'A2a.  Modified URRT Worksheet 1'!$G$81)='A2. Rate Change &amp; Enrollment'!S481, "OK", "ERROR"))</f>
        <v>N/A</v>
      </c>
      <c r="BP481" t="str">
        <f>IF(ISBLANK('A2a.  Modified URRT Worksheet 1'!$G$82)=TRUE, "N/A", IF(S481*(1+'A2a.  Modified URRT Worksheet 1'!$G$82)='A2. Rate Change &amp; Enrollment'!T481, "OK", "ERROR"))</f>
        <v>N/A</v>
      </c>
      <c r="BQ481" t="str">
        <f>IF(ISBLANK('A2a.  Modified URRT Worksheet 1'!$G$83)=TRUE, "N/A", IF(T481*(1+'A2a.  Modified URRT Worksheet 1'!$G$83)='A2. Rate Change &amp; Enrollment'!U481, "OK", "ERROR"))</f>
        <v>N/A</v>
      </c>
      <c r="BR481" t="str">
        <f>IF(ISBLANK('A2a.  Modified URRT Worksheet 1'!$G$84)=TRUE, "N/A", IF(U481*(1+'A2a.  Modified URRT Worksheet 1'!$G$84)='A2. Rate Change &amp; Enrollment'!V481, "OK", "ERROR"))</f>
        <v>N/A</v>
      </c>
      <c r="BS481" t="str">
        <f>IF(ISBLANK('A2a.  Modified URRT Worksheet 1'!$G$85)=TRUE, "N/A", IF(V481*(1+'A2a.  Modified URRT Worksheet 1'!$G$85)='A2. Rate Change &amp; Enrollment'!W481, "OK", "ERROR"))</f>
        <v>N/A</v>
      </c>
      <c r="BT481" t="str">
        <f>IF(ISBLANK('A2a.  Modified URRT Worksheet 1'!$G$86)=TRUE, "N/A", IF(W481*(1+'A2a.  Modified URRT Worksheet 1'!$G$86)='A2. Rate Change &amp; Enrollment'!X481, "OK", "ERROR"))</f>
        <v>N/A</v>
      </c>
      <c r="BU481" t="str">
        <f>IF(ISBLANK('A2a.  Modified URRT Worksheet 1'!$G$87)=TRUE, "N/A", IF(X481*(1+'A2a.  Modified URRT Worksheet 1'!$G$87)='A2. Rate Change &amp; Enrollment'!Y481, "OK", "ERROR"))</f>
        <v>N/A</v>
      </c>
      <c r="BV481" t="str">
        <f>IF(ISBLANK('A2a.  Modified URRT Worksheet 1'!$G$88)=TRUE, "N/A", IF(Y481*(1+'A2a.  Modified URRT Worksheet 1'!$G$88)='A2. Rate Change &amp; Enrollment'!Z481, "OK", "ERROR"))</f>
        <v>N/A</v>
      </c>
      <c r="BW481" t="str">
        <f t="shared" si="113"/>
        <v>OK</v>
      </c>
      <c r="BY481" s="412">
        <f t="shared" si="114"/>
        <v>0</v>
      </c>
    </row>
    <row r="482" spans="1:77" x14ac:dyDescent="0.35">
      <c r="A482" t="s">
        <v>781</v>
      </c>
      <c r="B482" s="98"/>
      <c r="C482" s="98"/>
      <c r="D482" s="98"/>
      <c r="E482" s="135"/>
      <c r="F482" s="135"/>
      <c r="G482" s="135"/>
      <c r="I482" s="135"/>
      <c r="J482" s="135"/>
      <c r="K482" s="135"/>
      <c r="M482" s="131"/>
      <c r="N482" s="131"/>
      <c r="O482" s="131"/>
      <c r="P482" s="131"/>
      <c r="Q482" s="131"/>
      <c r="R482" s="131"/>
      <c r="S482" s="131"/>
      <c r="T482" s="131"/>
      <c r="U482" s="131"/>
      <c r="V482" s="131"/>
      <c r="W482" s="131"/>
      <c r="X482" s="131"/>
      <c r="Y482" s="131"/>
      <c r="Z482" s="131"/>
      <c r="AB482" s="142" t="e">
        <f t="shared" si="104"/>
        <v>#DIV/0!</v>
      </c>
      <c r="AC482" s="142" t="e">
        <f t="shared" si="105"/>
        <v>#DIV/0!</v>
      </c>
      <c r="AD482" s="6"/>
      <c r="AE482" s="88" t="e">
        <f t="shared" si="106"/>
        <v>#DIV/0!</v>
      </c>
      <c r="AF482" s="142" t="e">
        <f t="shared" si="107"/>
        <v>#DIV/0!</v>
      </c>
      <c r="AH482" s="12" t="e">
        <f t="shared" si="115"/>
        <v>#DIV/0!</v>
      </c>
      <c r="AI482" s="12" t="e">
        <f t="shared" si="116"/>
        <v>#DIV/0!</v>
      </c>
      <c r="AK482" s="409"/>
      <c r="AL482" s="409"/>
      <c r="AM482" s="409"/>
      <c r="AO482" s="177"/>
      <c r="AP482" s="177"/>
      <c r="AQ482" s="177"/>
      <c r="AR482" s="139"/>
      <c r="AS482" s="139"/>
      <c r="AT482" s="139"/>
      <c r="AU482" s="177"/>
      <c r="AV482" s="177"/>
      <c r="AX482" s="411">
        <f t="shared" si="108"/>
        <v>0</v>
      </c>
      <c r="AY482" s="80" t="str">
        <f t="shared" si="109"/>
        <v>OK</v>
      </c>
      <c r="BA482" s="94"/>
      <c r="BB482" s="291"/>
      <c r="BC482" s="94"/>
      <c r="BD482" s="229"/>
      <c r="BE482" s="356"/>
      <c r="BG482" s="6">
        <f t="shared" si="110"/>
        <v>0</v>
      </c>
      <c r="BH482" s="186" t="str">
        <f t="shared" si="111"/>
        <v>N/A</v>
      </c>
      <c r="BI482" s="6" t="str">
        <f t="shared" si="117"/>
        <v>N/A</v>
      </c>
      <c r="BJ482" t="e">
        <f t="shared" si="112"/>
        <v>#DIV/0!</v>
      </c>
      <c r="BL482" t="str">
        <f>IF(ISBLANK('A2a.  Modified URRT Worksheet 1'!$G$78)=TRUE, "N/A", IF(O482*(1+'A2a.  Modified URRT Worksheet 1'!$G$78)='A2. Rate Change &amp; Enrollment'!P482, "OK", "ERROR"))</f>
        <v>N/A</v>
      </c>
      <c r="BM482" t="str">
        <f>IF(ISBLANK('A2a.  Modified URRT Worksheet 1'!$G$79)=TRUE, "N/A", IF(P482*(1+'A2a.  Modified URRT Worksheet 1'!$G$79)='A2. Rate Change &amp; Enrollment'!Q482, "OK", "ERROR"))</f>
        <v>N/A</v>
      </c>
      <c r="BN482" t="str">
        <f>IF(ISBLANK('A2a.  Modified URRT Worksheet 1'!$G$80)=TRUE, "N/A", IF(Q482*(1+'A2a.  Modified URRT Worksheet 1'!$G$80)='A2. Rate Change &amp; Enrollment'!R482, "OK", "ERROR"))</f>
        <v>N/A</v>
      </c>
      <c r="BO482" t="str">
        <f>IF(ISBLANK('A2a.  Modified URRT Worksheet 1'!$G$81)=TRUE, "N/A", IF(R482*(1+'A2a.  Modified URRT Worksheet 1'!$G$81)='A2. Rate Change &amp; Enrollment'!S482, "OK", "ERROR"))</f>
        <v>N/A</v>
      </c>
      <c r="BP482" t="str">
        <f>IF(ISBLANK('A2a.  Modified URRT Worksheet 1'!$G$82)=TRUE, "N/A", IF(S482*(1+'A2a.  Modified URRT Worksheet 1'!$G$82)='A2. Rate Change &amp; Enrollment'!T482, "OK", "ERROR"))</f>
        <v>N/A</v>
      </c>
      <c r="BQ482" t="str">
        <f>IF(ISBLANK('A2a.  Modified URRT Worksheet 1'!$G$83)=TRUE, "N/A", IF(T482*(1+'A2a.  Modified URRT Worksheet 1'!$G$83)='A2. Rate Change &amp; Enrollment'!U482, "OK", "ERROR"))</f>
        <v>N/A</v>
      </c>
      <c r="BR482" t="str">
        <f>IF(ISBLANK('A2a.  Modified URRT Worksheet 1'!$G$84)=TRUE, "N/A", IF(U482*(1+'A2a.  Modified URRT Worksheet 1'!$G$84)='A2. Rate Change &amp; Enrollment'!V482, "OK", "ERROR"))</f>
        <v>N/A</v>
      </c>
      <c r="BS482" t="str">
        <f>IF(ISBLANK('A2a.  Modified URRT Worksheet 1'!$G$85)=TRUE, "N/A", IF(V482*(1+'A2a.  Modified URRT Worksheet 1'!$G$85)='A2. Rate Change &amp; Enrollment'!W482, "OK", "ERROR"))</f>
        <v>N/A</v>
      </c>
      <c r="BT482" t="str">
        <f>IF(ISBLANK('A2a.  Modified URRT Worksheet 1'!$G$86)=TRUE, "N/A", IF(W482*(1+'A2a.  Modified URRT Worksheet 1'!$G$86)='A2. Rate Change &amp; Enrollment'!X482, "OK", "ERROR"))</f>
        <v>N/A</v>
      </c>
      <c r="BU482" t="str">
        <f>IF(ISBLANK('A2a.  Modified URRT Worksheet 1'!$G$87)=TRUE, "N/A", IF(X482*(1+'A2a.  Modified URRT Worksheet 1'!$G$87)='A2. Rate Change &amp; Enrollment'!Y482, "OK", "ERROR"))</f>
        <v>N/A</v>
      </c>
      <c r="BV482" t="str">
        <f>IF(ISBLANK('A2a.  Modified URRT Worksheet 1'!$G$88)=TRUE, "N/A", IF(Y482*(1+'A2a.  Modified URRT Worksheet 1'!$G$88)='A2. Rate Change &amp; Enrollment'!Z482, "OK", "ERROR"))</f>
        <v>N/A</v>
      </c>
      <c r="BW482" t="str">
        <f t="shared" si="113"/>
        <v>OK</v>
      </c>
      <c r="BY482" s="412">
        <f t="shared" si="114"/>
        <v>0</v>
      </c>
    </row>
    <row r="483" spans="1:77" x14ac:dyDescent="0.35">
      <c r="A483" t="s">
        <v>782</v>
      </c>
      <c r="B483" s="98"/>
      <c r="C483" s="98"/>
      <c r="D483" s="98"/>
      <c r="E483" s="135"/>
      <c r="F483" s="135"/>
      <c r="G483" s="135"/>
      <c r="I483" s="135"/>
      <c r="J483" s="135"/>
      <c r="K483" s="135"/>
      <c r="M483" s="131"/>
      <c r="N483" s="131"/>
      <c r="O483" s="131"/>
      <c r="P483" s="131"/>
      <c r="Q483" s="131"/>
      <c r="R483" s="131"/>
      <c r="S483" s="131"/>
      <c r="T483" s="131"/>
      <c r="U483" s="131"/>
      <c r="V483" s="131"/>
      <c r="W483" s="131"/>
      <c r="X483" s="131"/>
      <c r="Y483" s="131"/>
      <c r="Z483" s="131"/>
      <c r="AB483" s="142" t="e">
        <f t="shared" si="104"/>
        <v>#DIV/0!</v>
      </c>
      <c r="AC483" s="142" t="e">
        <f t="shared" si="105"/>
        <v>#DIV/0!</v>
      </c>
      <c r="AD483" s="6"/>
      <c r="AE483" s="88" t="e">
        <f t="shared" si="106"/>
        <v>#DIV/0!</v>
      </c>
      <c r="AF483" s="142" t="e">
        <f t="shared" si="107"/>
        <v>#DIV/0!</v>
      </c>
      <c r="AH483" s="12" t="e">
        <f t="shared" si="115"/>
        <v>#DIV/0!</v>
      </c>
      <c r="AI483" s="12" t="e">
        <f t="shared" si="116"/>
        <v>#DIV/0!</v>
      </c>
      <c r="AK483" s="409"/>
      <c r="AL483" s="409"/>
      <c r="AM483" s="409"/>
      <c r="AO483" s="177"/>
      <c r="AP483" s="177"/>
      <c r="AQ483" s="177"/>
      <c r="AR483" s="139"/>
      <c r="AS483" s="139"/>
      <c r="AT483" s="139"/>
      <c r="AU483" s="177"/>
      <c r="AV483" s="177"/>
      <c r="AX483" s="411">
        <f t="shared" si="108"/>
        <v>0</v>
      </c>
      <c r="AY483" s="80" t="str">
        <f t="shared" si="109"/>
        <v>OK</v>
      </c>
      <c r="BA483" s="94"/>
      <c r="BB483" s="291"/>
      <c r="BC483" s="94"/>
      <c r="BD483" s="229"/>
      <c r="BE483" s="356"/>
      <c r="BG483" s="6">
        <f t="shared" si="110"/>
        <v>0</v>
      </c>
      <c r="BH483" s="186" t="str">
        <f t="shared" si="111"/>
        <v>N/A</v>
      </c>
      <c r="BI483" s="6" t="str">
        <f t="shared" si="117"/>
        <v>N/A</v>
      </c>
      <c r="BJ483" t="e">
        <f t="shared" si="112"/>
        <v>#DIV/0!</v>
      </c>
      <c r="BL483" t="str">
        <f>IF(ISBLANK('A2a.  Modified URRT Worksheet 1'!$G$78)=TRUE, "N/A", IF(O483*(1+'A2a.  Modified URRT Worksheet 1'!$G$78)='A2. Rate Change &amp; Enrollment'!P483, "OK", "ERROR"))</f>
        <v>N/A</v>
      </c>
      <c r="BM483" t="str">
        <f>IF(ISBLANK('A2a.  Modified URRT Worksheet 1'!$G$79)=TRUE, "N/A", IF(P483*(1+'A2a.  Modified URRT Worksheet 1'!$G$79)='A2. Rate Change &amp; Enrollment'!Q483, "OK", "ERROR"))</f>
        <v>N/A</v>
      </c>
      <c r="BN483" t="str">
        <f>IF(ISBLANK('A2a.  Modified URRT Worksheet 1'!$G$80)=TRUE, "N/A", IF(Q483*(1+'A2a.  Modified URRT Worksheet 1'!$G$80)='A2. Rate Change &amp; Enrollment'!R483, "OK", "ERROR"))</f>
        <v>N/A</v>
      </c>
      <c r="BO483" t="str">
        <f>IF(ISBLANK('A2a.  Modified URRT Worksheet 1'!$G$81)=TRUE, "N/A", IF(R483*(1+'A2a.  Modified URRT Worksheet 1'!$G$81)='A2. Rate Change &amp; Enrollment'!S483, "OK", "ERROR"))</f>
        <v>N/A</v>
      </c>
      <c r="BP483" t="str">
        <f>IF(ISBLANK('A2a.  Modified URRT Worksheet 1'!$G$82)=TRUE, "N/A", IF(S483*(1+'A2a.  Modified URRT Worksheet 1'!$G$82)='A2. Rate Change &amp; Enrollment'!T483, "OK", "ERROR"))</f>
        <v>N/A</v>
      </c>
      <c r="BQ483" t="str">
        <f>IF(ISBLANK('A2a.  Modified URRT Worksheet 1'!$G$83)=TRUE, "N/A", IF(T483*(1+'A2a.  Modified URRT Worksheet 1'!$G$83)='A2. Rate Change &amp; Enrollment'!U483, "OK", "ERROR"))</f>
        <v>N/A</v>
      </c>
      <c r="BR483" t="str">
        <f>IF(ISBLANK('A2a.  Modified URRT Worksheet 1'!$G$84)=TRUE, "N/A", IF(U483*(1+'A2a.  Modified URRT Worksheet 1'!$G$84)='A2. Rate Change &amp; Enrollment'!V483, "OK", "ERROR"))</f>
        <v>N/A</v>
      </c>
      <c r="BS483" t="str">
        <f>IF(ISBLANK('A2a.  Modified URRT Worksheet 1'!$G$85)=TRUE, "N/A", IF(V483*(1+'A2a.  Modified URRT Worksheet 1'!$G$85)='A2. Rate Change &amp; Enrollment'!W483, "OK", "ERROR"))</f>
        <v>N/A</v>
      </c>
      <c r="BT483" t="str">
        <f>IF(ISBLANK('A2a.  Modified URRT Worksheet 1'!$G$86)=TRUE, "N/A", IF(W483*(1+'A2a.  Modified URRT Worksheet 1'!$G$86)='A2. Rate Change &amp; Enrollment'!X483, "OK", "ERROR"))</f>
        <v>N/A</v>
      </c>
      <c r="BU483" t="str">
        <f>IF(ISBLANK('A2a.  Modified URRT Worksheet 1'!$G$87)=TRUE, "N/A", IF(X483*(1+'A2a.  Modified URRT Worksheet 1'!$G$87)='A2. Rate Change &amp; Enrollment'!Y483, "OK", "ERROR"))</f>
        <v>N/A</v>
      </c>
      <c r="BV483" t="str">
        <f>IF(ISBLANK('A2a.  Modified URRT Worksheet 1'!$G$88)=TRUE, "N/A", IF(Y483*(1+'A2a.  Modified URRT Worksheet 1'!$G$88)='A2. Rate Change &amp; Enrollment'!Z483, "OK", "ERROR"))</f>
        <v>N/A</v>
      </c>
      <c r="BW483" t="str">
        <f t="shared" si="113"/>
        <v>OK</v>
      </c>
      <c r="BY483" s="412">
        <f t="shared" si="114"/>
        <v>0</v>
      </c>
    </row>
    <row r="484" spans="1:77" x14ac:dyDescent="0.35">
      <c r="A484" t="s">
        <v>783</v>
      </c>
      <c r="B484" s="98"/>
      <c r="C484" s="98"/>
      <c r="D484" s="98"/>
      <c r="E484" s="135"/>
      <c r="F484" s="135"/>
      <c r="G484" s="135"/>
      <c r="I484" s="135"/>
      <c r="J484" s="135"/>
      <c r="K484" s="135"/>
      <c r="M484" s="131"/>
      <c r="N484" s="131"/>
      <c r="O484" s="131"/>
      <c r="P484" s="131"/>
      <c r="Q484" s="131"/>
      <c r="R484" s="131"/>
      <c r="S484" s="131"/>
      <c r="T484" s="131"/>
      <c r="U484" s="131"/>
      <c r="V484" s="131"/>
      <c r="W484" s="131"/>
      <c r="X484" s="131"/>
      <c r="Y484" s="131"/>
      <c r="Z484" s="131"/>
      <c r="AB484" s="142" t="e">
        <f t="shared" si="104"/>
        <v>#DIV/0!</v>
      </c>
      <c r="AC484" s="142" t="e">
        <f t="shared" si="105"/>
        <v>#DIV/0!</v>
      </c>
      <c r="AD484" s="6"/>
      <c r="AE484" s="88" t="e">
        <f t="shared" si="106"/>
        <v>#DIV/0!</v>
      </c>
      <c r="AF484" s="142" t="e">
        <f t="shared" si="107"/>
        <v>#DIV/0!</v>
      </c>
      <c r="AH484" s="12" t="e">
        <f t="shared" si="115"/>
        <v>#DIV/0!</v>
      </c>
      <c r="AI484" s="12" t="e">
        <f t="shared" si="116"/>
        <v>#DIV/0!</v>
      </c>
      <c r="AK484" s="409"/>
      <c r="AL484" s="409"/>
      <c r="AM484" s="409"/>
      <c r="AO484" s="177"/>
      <c r="AP484" s="177"/>
      <c r="AQ484" s="177"/>
      <c r="AR484" s="139"/>
      <c r="AS484" s="139"/>
      <c r="AT484" s="139"/>
      <c r="AU484" s="177"/>
      <c r="AV484" s="177"/>
      <c r="AX484" s="411">
        <f t="shared" si="108"/>
        <v>0</v>
      </c>
      <c r="AY484" s="80" t="str">
        <f t="shared" si="109"/>
        <v>OK</v>
      </c>
      <c r="BA484" s="94"/>
      <c r="BB484" s="291"/>
      <c r="BC484" s="94"/>
      <c r="BD484" s="229"/>
      <c r="BE484" s="356"/>
      <c r="BG484" s="6">
        <f t="shared" si="110"/>
        <v>0</v>
      </c>
      <c r="BH484" s="186" t="str">
        <f t="shared" si="111"/>
        <v>N/A</v>
      </c>
      <c r="BI484" s="6" t="str">
        <f t="shared" si="117"/>
        <v>N/A</v>
      </c>
      <c r="BJ484" t="e">
        <f t="shared" si="112"/>
        <v>#DIV/0!</v>
      </c>
      <c r="BL484" t="str">
        <f>IF(ISBLANK('A2a.  Modified URRT Worksheet 1'!$G$78)=TRUE, "N/A", IF(O484*(1+'A2a.  Modified URRT Worksheet 1'!$G$78)='A2. Rate Change &amp; Enrollment'!P484, "OK", "ERROR"))</f>
        <v>N/A</v>
      </c>
      <c r="BM484" t="str">
        <f>IF(ISBLANK('A2a.  Modified URRT Worksheet 1'!$G$79)=TRUE, "N/A", IF(P484*(1+'A2a.  Modified URRT Worksheet 1'!$G$79)='A2. Rate Change &amp; Enrollment'!Q484, "OK", "ERROR"))</f>
        <v>N/A</v>
      </c>
      <c r="BN484" t="str">
        <f>IF(ISBLANK('A2a.  Modified URRT Worksheet 1'!$G$80)=TRUE, "N/A", IF(Q484*(1+'A2a.  Modified URRT Worksheet 1'!$G$80)='A2. Rate Change &amp; Enrollment'!R484, "OK", "ERROR"))</f>
        <v>N/A</v>
      </c>
      <c r="BO484" t="str">
        <f>IF(ISBLANK('A2a.  Modified URRT Worksheet 1'!$G$81)=TRUE, "N/A", IF(R484*(1+'A2a.  Modified URRT Worksheet 1'!$G$81)='A2. Rate Change &amp; Enrollment'!S484, "OK", "ERROR"))</f>
        <v>N/A</v>
      </c>
      <c r="BP484" t="str">
        <f>IF(ISBLANK('A2a.  Modified URRT Worksheet 1'!$G$82)=TRUE, "N/A", IF(S484*(1+'A2a.  Modified URRT Worksheet 1'!$G$82)='A2. Rate Change &amp; Enrollment'!T484, "OK", "ERROR"))</f>
        <v>N/A</v>
      </c>
      <c r="BQ484" t="str">
        <f>IF(ISBLANK('A2a.  Modified URRT Worksheet 1'!$G$83)=TRUE, "N/A", IF(T484*(1+'A2a.  Modified URRT Worksheet 1'!$G$83)='A2. Rate Change &amp; Enrollment'!U484, "OK", "ERROR"))</f>
        <v>N/A</v>
      </c>
      <c r="BR484" t="str">
        <f>IF(ISBLANK('A2a.  Modified URRT Worksheet 1'!$G$84)=TRUE, "N/A", IF(U484*(1+'A2a.  Modified URRT Worksheet 1'!$G$84)='A2. Rate Change &amp; Enrollment'!V484, "OK", "ERROR"))</f>
        <v>N/A</v>
      </c>
      <c r="BS484" t="str">
        <f>IF(ISBLANK('A2a.  Modified URRT Worksheet 1'!$G$85)=TRUE, "N/A", IF(V484*(1+'A2a.  Modified URRT Worksheet 1'!$G$85)='A2. Rate Change &amp; Enrollment'!W484, "OK", "ERROR"))</f>
        <v>N/A</v>
      </c>
      <c r="BT484" t="str">
        <f>IF(ISBLANK('A2a.  Modified URRT Worksheet 1'!$G$86)=TRUE, "N/A", IF(W484*(1+'A2a.  Modified URRT Worksheet 1'!$G$86)='A2. Rate Change &amp; Enrollment'!X484, "OK", "ERROR"))</f>
        <v>N/A</v>
      </c>
      <c r="BU484" t="str">
        <f>IF(ISBLANK('A2a.  Modified URRT Worksheet 1'!$G$87)=TRUE, "N/A", IF(X484*(1+'A2a.  Modified URRT Worksheet 1'!$G$87)='A2. Rate Change &amp; Enrollment'!Y484, "OK", "ERROR"))</f>
        <v>N/A</v>
      </c>
      <c r="BV484" t="str">
        <f>IF(ISBLANK('A2a.  Modified URRT Worksheet 1'!$G$88)=TRUE, "N/A", IF(Y484*(1+'A2a.  Modified URRT Worksheet 1'!$G$88)='A2. Rate Change &amp; Enrollment'!Z484, "OK", "ERROR"))</f>
        <v>N/A</v>
      </c>
      <c r="BW484" t="str">
        <f t="shared" si="113"/>
        <v>OK</v>
      </c>
      <c r="BY484" s="412">
        <f t="shared" si="114"/>
        <v>0</v>
      </c>
    </row>
    <row r="485" spans="1:77" x14ac:dyDescent="0.35">
      <c r="A485" t="s">
        <v>784</v>
      </c>
      <c r="B485" s="98"/>
      <c r="C485" s="98"/>
      <c r="D485" s="98"/>
      <c r="E485" s="135"/>
      <c r="F485" s="135"/>
      <c r="G485" s="135"/>
      <c r="I485" s="135"/>
      <c r="J485" s="135"/>
      <c r="K485" s="135"/>
      <c r="M485" s="131"/>
      <c r="N485" s="131"/>
      <c r="O485" s="131"/>
      <c r="P485" s="131"/>
      <c r="Q485" s="131"/>
      <c r="R485" s="131"/>
      <c r="S485" s="131"/>
      <c r="T485" s="131"/>
      <c r="U485" s="131"/>
      <c r="V485" s="131"/>
      <c r="W485" s="131"/>
      <c r="X485" s="131"/>
      <c r="Y485" s="131"/>
      <c r="Z485" s="131"/>
      <c r="AB485" s="142" t="e">
        <f t="shared" si="104"/>
        <v>#DIV/0!</v>
      </c>
      <c r="AC485" s="142" t="e">
        <f t="shared" si="105"/>
        <v>#DIV/0!</v>
      </c>
      <c r="AD485" s="6"/>
      <c r="AE485" s="88" t="e">
        <f t="shared" si="106"/>
        <v>#DIV/0!</v>
      </c>
      <c r="AF485" s="142" t="e">
        <f t="shared" si="107"/>
        <v>#DIV/0!</v>
      </c>
      <c r="AH485" s="12" t="e">
        <f t="shared" si="115"/>
        <v>#DIV/0!</v>
      </c>
      <c r="AI485" s="12" t="e">
        <f t="shared" si="116"/>
        <v>#DIV/0!</v>
      </c>
      <c r="AK485" s="409"/>
      <c r="AL485" s="409"/>
      <c r="AM485" s="409"/>
      <c r="AO485" s="177"/>
      <c r="AP485" s="177"/>
      <c r="AQ485" s="177"/>
      <c r="AR485" s="139"/>
      <c r="AS485" s="139"/>
      <c r="AT485" s="139"/>
      <c r="AU485" s="177"/>
      <c r="AV485" s="177"/>
      <c r="AX485" s="411">
        <f t="shared" si="108"/>
        <v>0</v>
      </c>
      <c r="AY485" s="80" t="str">
        <f t="shared" si="109"/>
        <v>OK</v>
      </c>
      <c r="BA485" s="94"/>
      <c r="BB485" s="291"/>
      <c r="BC485" s="94"/>
      <c r="BD485" s="229"/>
      <c r="BE485" s="356"/>
      <c r="BG485" s="6">
        <f t="shared" si="110"/>
        <v>0</v>
      </c>
      <c r="BH485" s="186" t="str">
        <f t="shared" si="111"/>
        <v>N/A</v>
      </c>
      <c r="BI485" s="6" t="str">
        <f t="shared" si="117"/>
        <v>N/A</v>
      </c>
      <c r="BJ485" t="e">
        <f t="shared" si="112"/>
        <v>#DIV/0!</v>
      </c>
      <c r="BL485" t="str">
        <f>IF(ISBLANK('A2a.  Modified URRT Worksheet 1'!$G$78)=TRUE, "N/A", IF(O485*(1+'A2a.  Modified URRT Worksheet 1'!$G$78)='A2. Rate Change &amp; Enrollment'!P485, "OK", "ERROR"))</f>
        <v>N/A</v>
      </c>
      <c r="BM485" t="str">
        <f>IF(ISBLANK('A2a.  Modified URRT Worksheet 1'!$G$79)=TRUE, "N/A", IF(P485*(1+'A2a.  Modified URRT Worksheet 1'!$G$79)='A2. Rate Change &amp; Enrollment'!Q485, "OK", "ERROR"))</f>
        <v>N/A</v>
      </c>
      <c r="BN485" t="str">
        <f>IF(ISBLANK('A2a.  Modified URRT Worksheet 1'!$G$80)=TRUE, "N/A", IF(Q485*(1+'A2a.  Modified URRT Worksheet 1'!$G$80)='A2. Rate Change &amp; Enrollment'!R485, "OK", "ERROR"))</f>
        <v>N/A</v>
      </c>
      <c r="BO485" t="str">
        <f>IF(ISBLANK('A2a.  Modified URRT Worksheet 1'!$G$81)=TRUE, "N/A", IF(R485*(1+'A2a.  Modified URRT Worksheet 1'!$G$81)='A2. Rate Change &amp; Enrollment'!S485, "OK", "ERROR"))</f>
        <v>N/A</v>
      </c>
      <c r="BP485" t="str">
        <f>IF(ISBLANK('A2a.  Modified URRT Worksheet 1'!$G$82)=TRUE, "N/A", IF(S485*(1+'A2a.  Modified URRT Worksheet 1'!$G$82)='A2. Rate Change &amp; Enrollment'!T485, "OK", "ERROR"))</f>
        <v>N/A</v>
      </c>
      <c r="BQ485" t="str">
        <f>IF(ISBLANK('A2a.  Modified URRT Worksheet 1'!$G$83)=TRUE, "N/A", IF(T485*(1+'A2a.  Modified URRT Worksheet 1'!$G$83)='A2. Rate Change &amp; Enrollment'!U485, "OK", "ERROR"))</f>
        <v>N/A</v>
      </c>
      <c r="BR485" t="str">
        <f>IF(ISBLANK('A2a.  Modified URRT Worksheet 1'!$G$84)=TRUE, "N/A", IF(U485*(1+'A2a.  Modified URRT Worksheet 1'!$G$84)='A2. Rate Change &amp; Enrollment'!V485, "OK", "ERROR"))</f>
        <v>N/A</v>
      </c>
      <c r="BS485" t="str">
        <f>IF(ISBLANK('A2a.  Modified URRT Worksheet 1'!$G$85)=TRUE, "N/A", IF(V485*(1+'A2a.  Modified URRT Worksheet 1'!$G$85)='A2. Rate Change &amp; Enrollment'!W485, "OK", "ERROR"))</f>
        <v>N/A</v>
      </c>
      <c r="BT485" t="str">
        <f>IF(ISBLANK('A2a.  Modified URRT Worksheet 1'!$G$86)=TRUE, "N/A", IF(W485*(1+'A2a.  Modified URRT Worksheet 1'!$G$86)='A2. Rate Change &amp; Enrollment'!X485, "OK", "ERROR"))</f>
        <v>N/A</v>
      </c>
      <c r="BU485" t="str">
        <f>IF(ISBLANK('A2a.  Modified URRT Worksheet 1'!$G$87)=TRUE, "N/A", IF(X485*(1+'A2a.  Modified URRT Worksheet 1'!$G$87)='A2. Rate Change &amp; Enrollment'!Y485, "OK", "ERROR"))</f>
        <v>N/A</v>
      </c>
      <c r="BV485" t="str">
        <f>IF(ISBLANK('A2a.  Modified URRT Worksheet 1'!$G$88)=TRUE, "N/A", IF(Y485*(1+'A2a.  Modified URRT Worksheet 1'!$G$88)='A2. Rate Change &amp; Enrollment'!Z485, "OK", "ERROR"))</f>
        <v>N/A</v>
      </c>
      <c r="BW485" t="str">
        <f t="shared" si="113"/>
        <v>OK</v>
      </c>
      <c r="BY485" s="412">
        <f t="shared" si="114"/>
        <v>0</v>
      </c>
    </row>
    <row r="486" spans="1:77" x14ac:dyDescent="0.35">
      <c r="A486" t="s">
        <v>785</v>
      </c>
      <c r="B486" s="98"/>
      <c r="C486" s="98"/>
      <c r="D486" s="98"/>
      <c r="E486" s="135"/>
      <c r="F486" s="135"/>
      <c r="G486" s="135"/>
      <c r="I486" s="135"/>
      <c r="J486" s="135"/>
      <c r="K486" s="135"/>
      <c r="M486" s="131"/>
      <c r="N486" s="131"/>
      <c r="O486" s="131"/>
      <c r="P486" s="131"/>
      <c r="Q486" s="131"/>
      <c r="R486" s="131"/>
      <c r="S486" s="131"/>
      <c r="T486" s="131"/>
      <c r="U486" s="131"/>
      <c r="V486" s="131"/>
      <c r="W486" s="131"/>
      <c r="X486" s="131"/>
      <c r="Y486" s="131"/>
      <c r="Z486" s="131"/>
      <c r="AB486" s="142" t="e">
        <f t="shared" si="104"/>
        <v>#DIV/0!</v>
      </c>
      <c r="AC486" s="142" t="e">
        <f t="shared" si="105"/>
        <v>#DIV/0!</v>
      </c>
      <c r="AD486" s="6"/>
      <c r="AE486" s="88" t="e">
        <f t="shared" si="106"/>
        <v>#DIV/0!</v>
      </c>
      <c r="AF486" s="142" t="e">
        <f t="shared" si="107"/>
        <v>#DIV/0!</v>
      </c>
      <c r="AH486" s="12" t="e">
        <f t="shared" si="115"/>
        <v>#DIV/0!</v>
      </c>
      <c r="AI486" s="12" t="e">
        <f t="shared" si="116"/>
        <v>#DIV/0!</v>
      </c>
      <c r="AK486" s="409"/>
      <c r="AL486" s="409"/>
      <c r="AM486" s="409"/>
      <c r="AO486" s="177"/>
      <c r="AP486" s="177"/>
      <c r="AQ486" s="177"/>
      <c r="AR486" s="139"/>
      <c r="AS486" s="139"/>
      <c r="AT486" s="139"/>
      <c r="AU486" s="177"/>
      <c r="AV486" s="177"/>
      <c r="AX486" s="411">
        <f t="shared" si="108"/>
        <v>0</v>
      </c>
      <c r="AY486" s="80" t="str">
        <f t="shared" si="109"/>
        <v>OK</v>
      </c>
      <c r="BA486" s="94"/>
      <c r="BB486" s="291"/>
      <c r="BC486" s="94"/>
      <c r="BD486" s="229"/>
      <c r="BE486" s="356"/>
      <c r="BG486" s="6">
        <f t="shared" si="110"/>
        <v>0</v>
      </c>
      <c r="BH486" s="186" t="str">
        <f t="shared" si="111"/>
        <v>N/A</v>
      </c>
      <c r="BI486" s="6" t="str">
        <f t="shared" si="117"/>
        <v>N/A</v>
      </c>
      <c r="BJ486" t="e">
        <f t="shared" si="112"/>
        <v>#DIV/0!</v>
      </c>
      <c r="BL486" t="str">
        <f>IF(ISBLANK('A2a.  Modified URRT Worksheet 1'!$G$78)=TRUE, "N/A", IF(O486*(1+'A2a.  Modified URRT Worksheet 1'!$G$78)='A2. Rate Change &amp; Enrollment'!P486, "OK", "ERROR"))</f>
        <v>N/A</v>
      </c>
      <c r="BM486" t="str">
        <f>IF(ISBLANK('A2a.  Modified URRT Worksheet 1'!$G$79)=TRUE, "N/A", IF(P486*(1+'A2a.  Modified URRT Worksheet 1'!$G$79)='A2. Rate Change &amp; Enrollment'!Q486, "OK", "ERROR"))</f>
        <v>N/A</v>
      </c>
      <c r="BN486" t="str">
        <f>IF(ISBLANK('A2a.  Modified URRT Worksheet 1'!$G$80)=TRUE, "N/A", IF(Q486*(1+'A2a.  Modified URRT Worksheet 1'!$G$80)='A2. Rate Change &amp; Enrollment'!R486, "OK", "ERROR"))</f>
        <v>N/A</v>
      </c>
      <c r="BO486" t="str">
        <f>IF(ISBLANK('A2a.  Modified URRT Worksheet 1'!$G$81)=TRUE, "N/A", IF(R486*(1+'A2a.  Modified URRT Worksheet 1'!$G$81)='A2. Rate Change &amp; Enrollment'!S486, "OK", "ERROR"))</f>
        <v>N/A</v>
      </c>
      <c r="BP486" t="str">
        <f>IF(ISBLANK('A2a.  Modified URRT Worksheet 1'!$G$82)=TRUE, "N/A", IF(S486*(1+'A2a.  Modified URRT Worksheet 1'!$G$82)='A2. Rate Change &amp; Enrollment'!T486, "OK", "ERROR"))</f>
        <v>N/A</v>
      </c>
      <c r="BQ486" t="str">
        <f>IF(ISBLANK('A2a.  Modified URRT Worksheet 1'!$G$83)=TRUE, "N/A", IF(T486*(1+'A2a.  Modified URRT Worksheet 1'!$G$83)='A2. Rate Change &amp; Enrollment'!U486, "OK", "ERROR"))</f>
        <v>N/A</v>
      </c>
      <c r="BR486" t="str">
        <f>IF(ISBLANK('A2a.  Modified URRT Worksheet 1'!$G$84)=TRUE, "N/A", IF(U486*(1+'A2a.  Modified URRT Worksheet 1'!$G$84)='A2. Rate Change &amp; Enrollment'!V486, "OK", "ERROR"))</f>
        <v>N/A</v>
      </c>
      <c r="BS486" t="str">
        <f>IF(ISBLANK('A2a.  Modified URRT Worksheet 1'!$G$85)=TRUE, "N/A", IF(V486*(1+'A2a.  Modified URRT Worksheet 1'!$G$85)='A2. Rate Change &amp; Enrollment'!W486, "OK", "ERROR"))</f>
        <v>N/A</v>
      </c>
      <c r="BT486" t="str">
        <f>IF(ISBLANK('A2a.  Modified URRT Worksheet 1'!$G$86)=TRUE, "N/A", IF(W486*(1+'A2a.  Modified URRT Worksheet 1'!$G$86)='A2. Rate Change &amp; Enrollment'!X486, "OK", "ERROR"))</f>
        <v>N/A</v>
      </c>
      <c r="BU486" t="str">
        <f>IF(ISBLANK('A2a.  Modified URRT Worksheet 1'!$G$87)=TRUE, "N/A", IF(X486*(1+'A2a.  Modified URRT Worksheet 1'!$G$87)='A2. Rate Change &amp; Enrollment'!Y486, "OK", "ERROR"))</f>
        <v>N/A</v>
      </c>
      <c r="BV486" t="str">
        <f>IF(ISBLANK('A2a.  Modified URRT Worksheet 1'!$G$88)=TRUE, "N/A", IF(Y486*(1+'A2a.  Modified URRT Worksheet 1'!$G$88)='A2. Rate Change &amp; Enrollment'!Z486, "OK", "ERROR"))</f>
        <v>N/A</v>
      </c>
      <c r="BW486" t="str">
        <f t="shared" si="113"/>
        <v>OK</v>
      </c>
      <c r="BY486" s="412">
        <f t="shared" si="114"/>
        <v>0</v>
      </c>
    </row>
    <row r="487" spans="1:77" x14ac:dyDescent="0.35">
      <c r="A487" t="s">
        <v>786</v>
      </c>
      <c r="B487" s="98"/>
      <c r="C487" s="98"/>
      <c r="D487" s="98"/>
      <c r="E487" s="135"/>
      <c r="F487" s="135"/>
      <c r="G487" s="135"/>
      <c r="I487" s="135"/>
      <c r="J487" s="135"/>
      <c r="K487" s="135"/>
      <c r="M487" s="131"/>
      <c r="N487" s="131"/>
      <c r="O487" s="131"/>
      <c r="P487" s="131"/>
      <c r="Q487" s="131"/>
      <c r="R487" s="131"/>
      <c r="S487" s="131"/>
      <c r="T487" s="131"/>
      <c r="U487" s="131"/>
      <c r="V487" s="131"/>
      <c r="W487" s="131"/>
      <c r="X487" s="131"/>
      <c r="Y487" s="131"/>
      <c r="Z487" s="131"/>
      <c r="AB487" s="142" t="e">
        <f t="shared" si="104"/>
        <v>#DIV/0!</v>
      </c>
      <c r="AC487" s="142" t="e">
        <f t="shared" si="105"/>
        <v>#DIV/0!</v>
      </c>
      <c r="AD487" s="6"/>
      <c r="AE487" s="88" t="e">
        <f t="shared" si="106"/>
        <v>#DIV/0!</v>
      </c>
      <c r="AF487" s="142" t="e">
        <f t="shared" si="107"/>
        <v>#DIV/0!</v>
      </c>
      <c r="AH487" s="12" t="e">
        <f t="shared" si="115"/>
        <v>#DIV/0!</v>
      </c>
      <c r="AI487" s="12" t="e">
        <f t="shared" si="116"/>
        <v>#DIV/0!</v>
      </c>
      <c r="AK487" s="409"/>
      <c r="AL487" s="409"/>
      <c r="AM487" s="409"/>
      <c r="AO487" s="177"/>
      <c r="AP487" s="177"/>
      <c r="AQ487" s="177"/>
      <c r="AR487" s="139"/>
      <c r="AS487" s="139"/>
      <c r="AT487" s="139"/>
      <c r="AU487" s="177"/>
      <c r="AV487" s="177"/>
      <c r="AX487" s="411">
        <f t="shared" si="108"/>
        <v>0</v>
      </c>
      <c r="AY487" s="80" t="str">
        <f t="shared" si="109"/>
        <v>OK</v>
      </c>
      <c r="BA487" s="94"/>
      <c r="BB487" s="291"/>
      <c r="BC487" s="94"/>
      <c r="BD487" s="229"/>
      <c r="BE487" s="356"/>
      <c r="BG487" s="6">
        <f t="shared" si="110"/>
        <v>0</v>
      </c>
      <c r="BH487" s="186" t="str">
        <f t="shared" si="111"/>
        <v>N/A</v>
      </c>
      <c r="BI487" s="6" t="str">
        <f t="shared" si="117"/>
        <v>N/A</v>
      </c>
      <c r="BJ487" t="e">
        <f t="shared" si="112"/>
        <v>#DIV/0!</v>
      </c>
      <c r="BL487" t="str">
        <f>IF(ISBLANK('A2a.  Modified URRT Worksheet 1'!$G$78)=TRUE, "N/A", IF(O487*(1+'A2a.  Modified URRT Worksheet 1'!$G$78)='A2. Rate Change &amp; Enrollment'!P487, "OK", "ERROR"))</f>
        <v>N/A</v>
      </c>
      <c r="BM487" t="str">
        <f>IF(ISBLANK('A2a.  Modified URRT Worksheet 1'!$G$79)=TRUE, "N/A", IF(P487*(1+'A2a.  Modified URRT Worksheet 1'!$G$79)='A2. Rate Change &amp; Enrollment'!Q487, "OK", "ERROR"))</f>
        <v>N/A</v>
      </c>
      <c r="BN487" t="str">
        <f>IF(ISBLANK('A2a.  Modified URRT Worksheet 1'!$G$80)=TRUE, "N/A", IF(Q487*(1+'A2a.  Modified URRT Worksheet 1'!$G$80)='A2. Rate Change &amp; Enrollment'!R487, "OK", "ERROR"))</f>
        <v>N/A</v>
      </c>
      <c r="BO487" t="str">
        <f>IF(ISBLANK('A2a.  Modified URRT Worksheet 1'!$G$81)=TRUE, "N/A", IF(R487*(1+'A2a.  Modified URRT Worksheet 1'!$G$81)='A2. Rate Change &amp; Enrollment'!S487, "OK", "ERROR"))</f>
        <v>N/A</v>
      </c>
      <c r="BP487" t="str">
        <f>IF(ISBLANK('A2a.  Modified URRT Worksheet 1'!$G$82)=TRUE, "N/A", IF(S487*(1+'A2a.  Modified URRT Worksheet 1'!$G$82)='A2. Rate Change &amp; Enrollment'!T487, "OK", "ERROR"))</f>
        <v>N/A</v>
      </c>
      <c r="BQ487" t="str">
        <f>IF(ISBLANK('A2a.  Modified URRT Worksheet 1'!$G$83)=TRUE, "N/A", IF(T487*(1+'A2a.  Modified URRT Worksheet 1'!$G$83)='A2. Rate Change &amp; Enrollment'!U487, "OK", "ERROR"))</f>
        <v>N/A</v>
      </c>
      <c r="BR487" t="str">
        <f>IF(ISBLANK('A2a.  Modified URRT Worksheet 1'!$G$84)=TRUE, "N/A", IF(U487*(1+'A2a.  Modified URRT Worksheet 1'!$G$84)='A2. Rate Change &amp; Enrollment'!V487, "OK", "ERROR"))</f>
        <v>N/A</v>
      </c>
      <c r="BS487" t="str">
        <f>IF(ISBLANK('A2a.  Modified URRT Worksheet 1'!$G$85)=TRUE, "N/A", IF(V487*(1+'A2a.  Modified URRT Worksheet 1'!$G$85)='A2. Rate Change &amp; Enrollment'!W487, "OK", "ERROR"))</f>
        <v>N/A</v>
      </c>
      <c r="BT487" t="str">
        <f>IF(ISBLANK('A2a.  Modified URRT Worksheet 1'!$G$86)=TRUE, "N/A", IF(W487*(1+'A2a.  Modified URRT Worksheet 1'!$G$86)='A2. Rate Change &amp; Enrollment'!X487, "OK", "ERROR"))</f>
        <v>N/A</v>
      </c>
      <c r="BU487" t="str">
        <f>IF(ISBLANK('A2a.  Modified URRT Worksheet 1'!$G$87)=TRUE, "N/A", IF(X487*(1+'A2a.  Modified URRT Worksheet 1'!$G$87)='A2. Rate Change &amp; Enrollment'!Y487, "OK", "ERROR"))</f>
        <v>N/A</v>
      </c>
      <c r="BV487" t="str">
        <f>IF(ISBLANK('A2a.  Modified URRT Worksheet 1'!$G$88)=TRUE, "N/A", IF(Y487*(1+'A2a.  Modified URRT Worksheet 1'!$G$88)='A2. Rate Change &amp; Enrollment'!Z487, "OK", "ERROR"))</f>
        <v>N/A</v>
      </c>
      <c r="BW487" t="str">
        <f t="shared" si="113"/>
        <v>OK</v>
      </c>
      <c r="BY487" s="412">
        <f t="shared" si="114"/>
        <v>0</v>
      </c>
    </row>
    <row r="488" spans="1:77" x14ac:dyDescent="0.35">
      <c r="A488" t="s">
        <v>787</v>
      </c>
      <c r="B488" s="98"/>
      <c r="C488" s="98"/>
      <c r="D488" s="98"/>
      <c r="E488" s="135"/>
      <c r="F488" s="135"/>
      <c r="G488" s="135"/>
      <c r="I488" s="135"/>
      <c r="J488" s="135"/>
      <c r="K488" s="135"/>
      <c r="M488" s="131"/>
      <c r="N488" s="131"/>
      <c r="O488" s="131"/>
      <c r="P488" s="131"/>
      <c r="Q488" s="131"/>
      <c r="R488" s="131"/>
      <c r="S488" s="131"/>
      <c r="T488" s="131"/>
      <c r="U488" s="131"/>
      <c r="V488" s="131"/>
      <c r="W488" s="131"/>
      <c r="X488" s="131"/>
      <c r="Y488" s="131"/>
      <c r="Z488" s="131"/>
      <c r="AB488" s="142" t="e">
        <f t="shared" si="104"/>
        <v>#DIV/0!</v>
      </c>
      <c r="AC488" s="142" t="e">
        <f t="shared" si="105"/>
        <v>#DIV/0!</v>
      </c>
      <c r="AD488" s="6"/>
      <c r="AE488" s="88" t="e">
        <f t="shared" si="106"/>
        <v>#DIV/0!</v>
      </c>
      <c r="AF488" s="142" t="e">
        <f t="shared" si="107"/>
        <v>#DIV/0!</v>
      </c>
      <c r="AH488" s="12" t="e">
        <f t="shared" si="115"/>
        <v>#DIV/0!</v>
      </c>
      <c r="AI488" s="12" t="e">
        <f t="shared" si="116"/>
        <v>#DIV/0!</v>
      </c>
      <c r="AK488" s="409"/>
      <c r="AL488" s="409"/>
      <c r="AM488" s="409"/>
      <c r="AO488" s="177"/>
      <c r="AP488" s="177"/>
      <c r="AQ488" s="177"/>
      <c r="AR488" s="139"/>
      <c r="AS488" s="139"/>
      <c r="AT488" s="139"/>
      <c r="AU488" s="177"/>
      <c r="AV488" s="177"/>
      <c r="AX488" s="411">
        <f t="shared" si="108"/>
        <v>0</v>
      </c>
      <c r="AY488" s="80" t="str">
        <f t="shared" si="109"/>
        <v>OK</v>
      </c>
      <c r="BA488" s="94"/>
      <c r="BB488" s="291"/>
      <c r="BC488" s="94"/>
      <c r="BD488" s="229"/>
      <c r="BE488" s="356"/>
      <c r="BG488" s="6">
        <f t="shared" si="110"/>
        <v>0</v>
      </c>
      <c r="BH488" s="186" t="str">
        <f t="shared" si="111"/>
        <v>N/A</v>
      </c>
      <c r="BI488" s="6" t="str">
        <f t="shared" si="117"/>
        <v>N/A</v>
      </c>
      <c r="BJ488" t="e">
        <f t="shared" si="112"/>
        <v>#DIV/0!</v>
      </c>
      <c r="BL488" t="str">
        <f>IF(ISBLANK('A2a.  Modified URRT Worksheet 1'!$G$78)=TRUE, "N/A", IF(O488*(1+'A2a.  Modified URRT Worksheet 1'!$G$78)='A2. Rate Change &amp; Enrollment'!P488, "OK", "ERROR"))</f>
        <v>N/A</v>
      </c>
      <c r="BM488" t="str">
        <f>IF(ISBLANK('A2a.  Modified URRT Worksheet 1'!$G$79)=TRUE, "N/A", IF(P488*(1+'A2a.  Modified URRT Worksheet 1'!$G$79)='A2. Rate Change &amp; Enrollment'!Q488, "OK", "ERROR"))</f>
        <v>N/A</v>
      </c>
      <c r="BN488" t="str">
        <f>IF(ISBLANK('A2a.  Modified URRT Worksheet 1'!$G$80)=TRUE, "N/A", IF(Q488*(1+'A2a.  Modified URRT Worksheet 1'!$G$80)='A2. Rate Change &amp; Enrollment'!R488, "OK", "ERROR"))</f>
        <v>N/A</v>
      </c>
      <c r="BO488" t="str">
        <f>IF(ISBLANK('A2a.  Modified URRT Worksheet 1'!$G$81)=TRUE, "N/A", IF(R488*(1+'A2a.  Modified URRT Worksheet 1'!$G$81)='A2. Rate Change &amp; Enrollment'!S488, "OK", "ERROR"))</f>
        <v>N/A</v>
      </c>
      <c r="BP488" t="str">
        <f>IF(ISBLANK('A2a.  Modified URRT Worksheet 1'!$G$82)=TRUE, "N/A", IF(S488*(1+'A2a.  Modified URRT Worksheet 1'!$G$82)='A2. Rate Change &amp; Enrollment'!T488, "OK", "ERROR"))</f>
        <v>N/A</v>
      </c>
      <c r="BQ488" t="str">
        <f>IF(ISBLANK('A2a.  Modified URRT Worksheet 1'!$G$83)=TRUE, "N/A", IF(T488*(1+'A2a.  Modified URRT Worksheet 1'!$G$83)='A2. Rate Change &amp; Enrollment'!U488, "OK", "ERROR"))</f>
        <v>N/A</v>
      </c>
      <c r="BR488" t="str">
        <f>IF(ISBLANK('A2a.  Modified URRT Worksheet 1'!$G$84)=TRUE, "N/A", IF(U488*(1+'A2a.  Modified URRT Worksheet 1'!$G$84)='A2. Rate Change &amp; Enrollment'!V488, "OK", "ERROR"))</f>
        <v>N/A</v>
      </c>
      <c r="BS488" t="str">
        <f>IF(ISBLANK('A2a.  Modified URRT Worksheet 1'!$G$85)=TRUE, "N/A", IF(V488*(1+'A2a.  Modified URRT Worksheet 1'!$G$85)='A2. Rate Change &amp; Enrollment'!W488, "OK", "ERROR"))</f>
        <v>N/A</v>
      </c>
      <c r="BT488" t="str">
        <f>IF(ISBLANK('A2a.  Modified URRT Worksheet 1'!$G$86)=TRUE, "N/A", IF(W488*(1+'A2a.  Modified URRT Worksheet 1'!$G$86)='A2. Rate Change &amp; Enrollment'!X488, "OK", "ERROR"))</f>
        <v>N/A</v>
      </c>
      <c r="BU488" t="str">
        <f>IF(ISBLANK('A2a.  Modified URRT Worksheet 1'!$G$87)=TRUE, "N/A", IF(X488*(1+'A2a.  Modified URRT Worksheet 1'!$G$87)='A2. Rate Change &amp; Enrollment'!Y488, "OK", "ERROR"))</f>
        <v>N/A</v>
      </c>
      <c r="BV488" t="str">
        <f>IF(ISBLANK('A2a.  Modified URRT Worksheet 1'!$G$88)=TRUE, "N/A", IF(Y488*(1+'A2a.  Modified URRT Worksheet 1'!$G$88)='A2. Rate Change &amp; Enrollment'!Z488, "OK", "ERROR"))</f>
        <v>N/A</v>
      </c>
      <c r="BW488" t="str">
        <f t="shared" si="113"/>
        <v>OK</v>
      </c>
      <c r="BY488" s="412">
        <f t="shared" si="114"/>
        <v>0</v>
      </c>
    </row>
    <row r="489" spans="1:77" x14ac:dyDescent="0.35">
      <c r="A489" t="s">
        <v>788</v>
      </c>
      <c r="B489" s="98"/>
      <c r="C489" s="98"/>
      <c r="D489" s="98"/>
      <c r="E489" s="135"/>
      <c r="F489" s="135"/>
      <c r="G489" s="135"/>
      <c r="I489" s="135"/>
      <c r="J489" s="135"/>
      <c r="K489" s="135"/>
      <c r="M489" s="131"/>
      <c r="N489" s="131"/>
      <c r="O489" s="131"/>
      <c r="P489" s="131"/>
      <c r="Q489" s="131"/>
      <c r="R489" s="131"/>
      <c r="S489" s="131"/>
      <c r="T489" s="131"/>
      <c r="U489" s="131"/>
      <c r="V489" s="131"/>
      <c r="W489" s="131"/>
      <c r="X489" s="131"/>
      <c r="Y489" s="131"/>
      <c r="Z489" s="131"/>
      <c r="AB489" s="142" t="e">
        <f t="shared" si="104"/>
        <v>#DIV/0!</v>
      </c>
      <c r="AC489" s="142" t="e">
        <f t="shared" si="105"/>
        <v>#DIV/0!</v>
      </c>
      <c r="AD489" s="6"/>
      <c r="AE489" s="88" t="e">
        <f t="shared" si="106"/>
        <v>#DIV/0!</v>
      </c>
      <c r="AF489" s="142" t="e">
        <f t="shared" si="107"/>
        <v>#DIV/0!</v>
      </c>
      <c r="AH489" s="12" t="e">
        <f t="shared" si="115"/>
        <v>#DIV/0!</v>
      </c>
      <c r="AI489" s="12" t="e">
        <f t="shared" si="116"/>
        <v>#DIV/0!</v>
      </c>
      <c r="AK489" s="409"/>
      <c r="AL489" s="409"/>
      <c r="AM489" s="409"/>
      <c r="AO489" s="177"/>
      <c r="AP489" s="177"/>
      <c r="AQ489" s="177"/>
      <c r="AR489" s="139"/>
      <c r="AS489" s="139"/>
      <c r="AT489" s="139"/>
      <c r="AU489" s="177"/>
      <c r="AV489" s="177"/>
      <c r="AX489" s="411">
        <f t="shared" si="108"/>
        <v>0</v>
      </c>
      <c r="AY489" s="80" t="str">
        <f t="shared" si="109"/>
        <v>OK</v>
      </c>
      <c r="BA489" s="94"/>
      <c r="BB489" s="291"/>
      <c r="BC489" s="94"/>
      <c r="BD489" s="229"/>
      <c r="BE489" s="356"/>
      <c r="BG489" s="6">
        <f t="shared" si="110"/>
        <v>0</v>
      </c>
      <c r="BH489" s="186" t="str">
        <f t="shared" si="111"/>
        <v>N/A</v>
      </c>
      <c r="BI489" s="6" t="str">
        <f t="shared" si="117"/>
        <v>N/A</v>
      </c>
      <c r="BJ489" t="e">
        <f t="shared" si="112"/>
        <v>#DIV/0!</v>
      </c>
      <c r="BL489" t="str">
        <f>IF(ISBLANK('A2a.  Modified URRT Worksheet 1'!$G$78)=TRUE, "N/A", IF(O489*(1+'A2a.  Modified URRT Worksheet 1'!$G$78)='A2. Rate Change &amp; Enrollment'!P489, "OK", "ERROR"))</f>
        <v>N/A</v>
      </c>
      <c r="BM489" t="str">
        <f>IF(ISBLANK('A2a.  Modified URRT Worksheet 1'!$G$79)=TRUE, "N/A", IF(P489*(1+'A2a.  Modified URRT Worksheet 1'!$G$79)='A2. Rate Change &amp; Enrollment'!Q489, "OK", "ERROR"))</f>
        <v>N/A</v>
      </c>
      <c r="BN489" t="str">
        <f>IF(ISBLANK('A2a.  Modified URRT Worksheet 1'!$G$80)=TRUE, "N/A", IF(Q489*(1+'A2a.  Modified URRT Worksheet 1'!$G$80)='A2. Rate Change &amp; Enrollment'!R489, "OK", "ERROR"))</f>
        <v>N/A</v>
      </c>
      <c r="BO489" t="str">
        <f>IF(ISBLANK('A2a.  Modified URRT Worksheet 1'!$G$81)=TRUE, "N/A", IF(R489*(1+'A2a.  Modified URRT Worksheet 1'!$G$81)='A2. Rate Change &amp; Enrollment'!S489, "OK", "ERROR"))</f>
        <v>N/A</v>
      </c>
      <c r="BP489" t="str">
        <f>IF(ISBLANK('A2a.  Modified URRT Worksheet 1'!$G$82)=TRUE, "N/A", IF(S489*(1+'A2a.  Modified URRT Worksheet 1'!$G$82)='A2. Rate Change &amp; Enrollment'!T489, "OK", "ERROR"))</f>
        <v>N/A</v>
      </c>
      <c r="BQ489" t="str">
        <f>IF(ISBLANK('A2a.  Modified URRT Worksheet 1'!$G$83)=TRUE, "N/A", IF(T489*(1+'A2a.  Modified URRT Worksheet 1'!$G$83)='A2. Rate Change &amp; Enrollment'!U489, "OK", "ERROR"))</f>
        <v>N/A</v>
      </c>
      <c r="BR489" t="str">
        <f>IF(ISBLANK('A2a.  Modified URRT Worksheet 1'!$G$84)=TRUE, "N/A", IF(U489*(1+'A2a.  Modified URRT Worksheet 1'!$G$84)='A2. Rate Change &amp; Enrollment'!V489, "OK", "ERROR"))</f>
        <v>N/A</v>
      </c>
      <c r="BS489" t="str">
        <f>IF(ISBLANK('A2a.  Modified URRT Worksheet 1'!$G$85)=TRUE, "N/A", IF(V489*(1+'A2a.  Modified URRT Worksheet 1'!$G$85)='A2. Rate Change &amp; Enrollment'!W489, "OK", "ERROR"))</f>
        <v>N/A</v>
      </c>
      <c r="BT489" t="str">
        <f>IF(ISBLANK('A2a.  Modified URRT Worksheet 1'!$G$86)=TRUE, "N/A", IF(W489*(1+'A2a.  Modified URRT Worksheet 1'!$G$86)='A2. Rate Change &amp; Enrollment'!X489, "OK", "ERROR"))</f>
        <v>N/A</v>
      </c>
      <c r="BU489" t="str">
        <f>IF(ISBLANK('A2a.  Modified URRT Worksheet 1'!$G$87)=TRUE, "N/A", IF(X489*(1+'A2a.  Modified URRT Worksheet 1'!$G$87)='A2. Rate Change &amp; Enrollment'!Y489, "OK", "ERROR"))</f>
        <v>N/A</v>
      </c>
      <c r="BV489" t="str">
        <f>IF(ISBLANK('A2a.  Modified URRT Worksheet 1'!$G$88)=TRUE, "N/A", IF(Y489*(1+'A2a.  Modified URRT Worksheet 1'!$G$88)='A2. Rate Change &amp; Enrollment'!Z489, "OK", "ERROR"))</f>
        <v>N/A</v>
      </c>
      <c r="BW489" t="str">
        <f t="shared" si="113"/>
        <v>OK</v>
      </c>
      <c r="BY489" s="412">
        <f t="shared" si="114"/>
        <v>0</v>
      </c>
    </row>
    <row r="490" spans="1:77" x14ac:dyDescent="0.35">
      <c r="A490" t="s">
        <v>789</v>
      </c>
      <c r="B490" s="98"/>
      <c r="C490" s="98"/>
      <c r="D490" s="98"/>
      <c r="E490" s="135"/>
      <c r="F490" s="135"/>
      <c r="G490" s="135"/>
      <c r="I490" s="135"/>
      <c r="J490" s="135"/>
      <c r="K490" s="135"/>
      <c r="M490" s="131"/>
      <c r="N490" s="131"/>
      <c r="O490" s="131"/>
      <c r="P490" s="131"/>
      <c r="Q490" s="131"/>
      <c r="R490" s="131"/>
      <c r="S490" s="131"/>
      <c r="T490" s="131"/>
      <c r="U490" s="131"/>
      <c r="V490" s="131"/>
      <c r="W490" s="131"/>
      <c r="X490" s="131"/>
      <c r="Y490" s="131"/>
      <c r="Z490" s="131"/>
      <c r="AB490" s="142" t="e">
        <f t="shared" si="104"/>
        <v>#DIV/0!</v>
      </c>
      <c r="AC490" s="142" t="e">
        <f t="shared" si="105"/>
        <v>#DIV/0!</v>
      </c>
      <c r="AD490" s="6"/>
      <c r="AE490" s="88" t="e">
        <f t="shared" si="106"/>
        <v>#DIV/0!</v>
      </c>
      <c r="AF490" s="142" t="e">
        <f t="shared" si="107"/>
        <v>#DIV/0!</v>
      </c>
      <c r="AH490" s="12" t="e">
        <f t="shared" si="115"/>
        <v>#DIV/0!</v>
      </c>
      <c r="AI490" s="12" t="e">
        <f t="shared" si="116"/>
        <v>#DIV/0!</v>
      </c>
      <c r="AK490" s="409"/>
      <c r="AL490" s="409"/>
      <c r="AM490" s="409"/>
      <c r="AO490" s="177"/>
      <c r="AP490" s="177"/>
      <c r="AQ490" s="177"/>
      <c r="AR490" s="139"/>
      <c r="AS490" s="139"/>
      <c r="AT490" s="139"/>
      <c r="AU490" s="177"/>
      <c r="AV490" s="177"/>
      <c r="AX490" s="411">
        <f t="shared" si="108"/>
        <v>0</v>
      </c>
      <c r="AY490" s="80" t="str">
        <f t="shared" si="109"/>
        <v>OK</v>
      </c>
      <c r="BA490" s="94"/>
      <c r="BB490" s="291"/>
      <c r="BC490" s="94"/>
      <c r="BD490" s="229"/>
      <c r="BE490" s="356"/>
      <c r="BG490" s="6">
        <f t="shared" si="110"/>
        <v>0</v>
      </c>
      <c r="BH490" s="186" t="str">
        <f t="shared" si="111"/>
        <v>N/A</v>
      </c>
      <c r="BI490" s="6" t="str">
        <f t="shared" si="117"/>
        <v>N/A</v>
      </c>
      <c r="BJ490" t="e">
        <f t="shared" si="112"/>
        <v>#DIV/0!</v>
      </c>
      <c r="BL490" t="str">
        <f>IF(ISBLANK('A2a.  Modified URRT Worksheet 1'!$G$78)=TRUE, "N/A", IF(O490*(1+'A2a.  Modified URRT Worksheet 1'!$G$78)='A2. Rate Change &amp; Enrollment'!P490, "OK", "ERROR"))</f>
        <v>N/A</v>
      </c>
      <c r="BM490" t="str">
        <f>IF(ISBLANK('A2a.  Modified URRT Worksheet 1'!$G$79)=TRUE, "N/A", IF(P490*(1+'A2a.  Modified URRT Worksheet 1'!$G$79)='A2. Rate Change &amp; Enrollment'!Q490, "OK", "ERROR"))</f>
        <v>N/A</v>
      </c>
      <c r="BN490" t="str">
        <f>IF(ISBLANK('A2a.  Modified URRT Worksheet 1'!$G$80)=TRUE, "N/A", IF(Q490*(1+'A2a.  Modified URRT Worksheet 1'!$G$80)='A2. Rate Change &amp; Enrollment'!R490, "OK", "ERROR"))</f>
        <v>N/A</v>
      </c>
      <c r="BO490" t="str">
        <f>IF(ISBLANK('A2a.  Modified URRT Worksheet 1'!$G$81)=TRUE, "N/A", IF(R490*(1+'A2a.  Modified URRT Worksheet 1'!$G$81)='A2. Rate Change &amp; Enrollment'!S490, "OK", "ERROR"))</f>
        <v>N/A</v>
      </c>
      <c r="BP490" t="str">
        <f>IF(ISBLANK('A2a.  Modified URRT Worksheet 1'!$G$82)=TRUE, "N/A", IF(S490*(1+'A2a.  Modified URRT Worksheet 1'!$G$82)='A2. Rate Change &amp; Enrollment'!T490, "OK", "ERROR"))</f>
        <v>N/A</v>
      </c>
      <c r="BQ490" t="str">
        <f>IF(ISBLANK('A2a.  Modified URRT Worksheet 1'!$G$83)=TRUE, "N/A", IF(T490*(1+'A2a.  Modified URRT Worksheet 1'!$G$83)='A2. Rate Change &amp; Enrollment'!U490, "OK", "ERROR"))</f>
        <v>N/A</v>
      </c>
      <c r="BR490" t="str">
        <f>IF(ISBLANK('A2a.  Modified URRT Worksheet 1'!$G$84)=TRUE, "N/A", IF(U490*(1+'A2a.  Modified URRT Worksheet 1'!$G$84)='A2. Rate Change &amp; Enrollment'!V490, "OK", "ERROR"))</f>
        <v>N/A</v>
      </c>
      <c r="BS490" t="str">
        <f>IF(ISBLANK('A2a.  Modified URRT Worksheet 1'!$G$85)=TRUE, "N/A", IF(V490*(1+'A2a.  Modified URRT Worksheet 1'!$G$85)='A2. Rate Change &amp; Enrollment'!W490, "OK", "ERROR"))</f>
        <v>N/A</v>
      </c>
      <c r="BT490" t="str">
        <f>IF(ISBLANK('A2a.  Modified URRT Worksheet 1'!$G$86)=TRUE, "N/A", IF(W490*(1+'A2a.  Modified URRT Worksheet 1'!$G$86)='A2. Rate Change &amp; Enrollment'!X490, "OK", "ERROR"))</f>
        <v>N/A</v>
      </c>
      <c r="BU490" t="str">
        <f>IF(ISBLANK('A2a.  Modified URRT Worksheet 1'!$G$87)=TRUE, "N/A", IF(X490*(1+'A2a.  Modified URRT Worksheet 1'!$G$87)='A2. Rate Change &amp; Enrollment'!Y490, "OK", "ERROR"))</f>
        <v>N/A</v>
      </c>
      <c r="BV490" t="str">
        <f>IF(ISBLANK('A2a.  Modified URRT Worksheet 1'!$G$88)=TRUE, "N/A", IF(Y490*(1+'A2a.  Modified URRT Worksheet 1'!$G$88)='A2. Rate Change &amp; Enrollment'!Z490, "OK", "ERROR"))</f>
        <v>N/A</v>
      </c>
      <c r="BW490" t="str">
        <f t="shared" si="113"/>
        <v>OK</v>
      </c>
      <c r="BY490" s="412">
        <f t="shared" si="114"/>
        <v>0</v>
      </c>
    </row>
    <row r="491" spans="1:77" x14ac:dyDescent="0.35">
      <c r="A491" t="s">
        <v>790</v>
      </c>
      <c r="B491" s="98"/>
      <c r="C491" s="98"/>
      <c r="D491" s="98"/>
      <c r="E491" s="135"/>
      <c r="F491" s="135"/>
      <c r="G491" s="135"/>
      <c r="I491" s="135"/>
      <c r="J491" s="135"/>
      <c r="K491" s="135"/>
      <c r="M491" s="131"/>
      <c r="N491" s="131"/>
      <c r="O491" s="131"/>
      <c r="P491" s="131"/>
      <c r="Q491" s="131"/>
      <c r="R491" s="131"/>
      <c r="S491" s="131"/>
      <c r="T491" s="131"/>
      <c r="U491" s="131"/>
      <c r="V491" s="131"/>
      <c r="W491" s="131"/>
      <c r="X491" s="131"/>
      <c r="Y491" s="131"/>
      <c r="Z491" s="131"/>
      <c r="AB491" s="142" t="e">
        <f t="shared" si="104"/>
        <v>#DIV/0!</v>
      </c>
      <c r="AC491" s="142" t="e">
        <f t="shared" si="105"/>
        <v>#DIV/0!</v>
      </c>
      <c r="AD491" s="6"/>
      <c r="AE491" s="88" t="e">
        <f t="shared" si="106"/>
        <v>#DIV/0!</v>
      </c>
      <c r="AF491" s="142" t="e">
        <f t="shared" si="107"/>
        <v>#DIV/0!</v>
      </c>
      <c r="AH491" s="12" t="e">
        <f t="shared" si="115"/>
        <v>#DIV/0!</v>
      </c>
      <c r="AI491" s="12" t="e">
        <f t="shared" si="116"/>
        <v>#DIV/0!</v>
      </c>
      <c r="AK491" s="409"/>
      <c r="AL491" s="409"/>
      <c r="AM491" s="409"/>
      <c r="AO491" s="177"/>
      <c r="AP491" s="177"/>
      <c r="AQ491" s="177"/>
      <c r="AR491" s="139"/>
      <c r="AS491" s="139"/>
      <c r="AT491" s="139"/>
      <c r="AU491" s="177"/>
      <c r="AV491" s="177"/>
      <c r="AX491" s="411">
        <f t="shared" si="108"/>
        <v>0</v>
      </c>
      <c r="AY491" s="80" t="str">
        <f t="shared" si="109"/>
        <v>OK</v>
      </c>
      <c r="BA491" s="94"/>
      <c r="BB491" s="291"/>
      <c r="BC491" s="94"/>
      <c r="BD491" s="229"/>
      <c r="BE491" s="356"/>
      <c r="BG491" s="6">
        <f t="shared" si="110"/>
        <v>0</v>
      </c>
      <c r="BH491" s="186" t="str">
        <f t="shared" si="111"/>
        <v>N/A</v>
      </c>
      <c r="BI491" s="6" t="str">
        <f t="shared" si="117"/>
        <v>N/A</v>
      </c>
      <c r="BJ491" t="e">
        <f t="shared" si="112"/>
        <v>#DIV/0!</v>
      </c>
      <c r="BL491" t="str">
        <f>IF(ISBLANK('A2a.  Modified URRT Worksheet 1'!$G$78)=TRUE, "N/A", IF(O491*(1+'A2a.  Modified URRT Worksheet 1'!$G$78)='A2. Rate Change &amp; Enrollment'!P491, "OK", "ERROR"))</f>
        <v>N/A</v>
      </c>
      <c r="BM491" t="str">
        <f>IF(ISBLANK('A2a.  Modified URRT Worksheet 1'!$G$79)=TRUE, "N/A", IF(P491*(1+'A2a.  Modified URRT Worksheet 1'!$G$79)='A2. Rate Change &amp; Enrollment'!Q491, "OK", "ERROR"))</f>
        <v>N/A</v>
      </c>
      <c r="BN491" t="str">
        <f>IF(ISBLANK('A2a.  Modified URRT Worksheet 1'!$G$80)=TRUE, "N/A", IF(Q491*(1+'A2a.  Modified URRT Worksheet 1'!$G$80)='A2. Rate Change &amp; Enrollment'!R491, "OK", "ERROR"))</f>
        <v>N/A</v>
      </c>
      <c r="BO491" t="str">
        <f>IF(ISBLANK('A2a.  Modified URRT Worksheet 1'!$G$81)=TRUE, "N/A", IF(R491*(1+'A2a.  Modified URRT Worksheet 1'!$G$81)='A2. Rate Change &amp; Enrollment'!S491, "OK", "ERROR"))</f>
        <v>N/A</v>
      </c>
      <c r="BP491" t="str">
        <f>IF(ISBLANK('A2a.  Modified URRT Worksheet 1'!$G$82)=TRUE, "N/A", IF(S491*(1+'A2a.  Modified URRT Worksheet 1'!$G$82)='A2. Rate Change &amp; Enrollment'!T491, "OK", "ERROR"))</f>
        <v>N/A</v>
      </c>
      <c r="BQ491" t="str">
        <f>IF(ISBLANK('A2a.  Modified URRT Worksheet 1'!$G$83)=TRUE, "N/A", IF(T491*(1+'A2a.  Modified URRT Worksheet 1'!$G$83)='A2. Rate Change &amp; Enrollment'!U491, "OK", "ERROR"))</f>
        <v>N/A</v>
      </c>
      <c r="BR491" t="str">
        <f>IF(ISBLANK('A2a.  Modified URRT Worksheet 1'!$G$84)=TRUE, "N/A", IF(U491*(1+'A2a.  Modified URRT Worksheet 1'!$G$84)='A2. Rate Change &amp; Enrollment'!V491, "OK", "ERROR"))</f>
        <v>N/A</v>
      </c>
      <c r="BS491" t="str">
        <f>IF(ISBLANK('A2a.  Modified URRT Worksheet 1'!$G$85)=TRUE, "N/A", IF(V491*(1+'A2a.  Modified URRT Worksheet 1'!$G$85)='A2. Rate Change &amp; Enrollment'!W491, "OK", "ERROR"))</f>
        <v>N/A</v>
      </c>
      <c r="BT491" t="str">
        <f>IF(ISBLANK('A2a.  Modified URRT Worksheet 1'!$G$86)=TRUE, "N/A", IF(W491*(1+'A2a.  Modified URRT Worksheet 1'!$G$86)='A2. Rate Change &amp; Enrollment'!X491, "OK", "ERROR"))</f>
        <v>N/A</v>
      </c>
      <c r="BU491" t="str">
        <f>IF(ISBLANK('A2a.  Modified URRT Worksheet 1'!$G$87)=TRUE, "N/A", IF(X491*(1+'A2a.  Modified URRT Worksheet 1'!$G$87)='A2. Rate Change &amp; Enrollment'!Y491, "OK", "ERROR"))</f>
        <v>N/A</v>
      </c>
      <c r="BV491" t="str">
        <f>IF(ISBLANK('A2a.  Modified URRT Worksheet 1'!$G$88)=TRUE, "N/A", IF(Y491*(1+'A2a.  Modified URRT Worksheet 1'!$G$88)='A2. Rate Change &amp; Enrollment'!Z491, "OK", "ERROR"))</f>
        <v>N/A</v>
      </c>
      <c r="BW491" t="str">
        <f t="shared" si="113"/>
        <v>OK</v>
      </c>
      <c r="BY491" s="412">
        <f t="shared" si="114"/>
        <v>0</v>
      </c>
    </row>
    <row r="492" spans="1:77" x14ac:dyDescent="0.35">
      <c r="A492" t="s">
        <v>791</v>
      </c>
      <c r="B492" s="98"/>
      <c r="C492" s="98"/>
      <c r="D492" s="98"/>
      <c r="E492" s="135"/>
      <c r="F492" s="135"/>
      <c r="G492" s="135"/>
      <c r="I492" s="135"/>
      <c r="J492" s="135"/>
      <c r="K492" s="135"/>
      <c r="M492" s="131"/>
      <c r="N492" s="131"/>
      <c r="O492" s="131"/>
      <c r="P492" s="131"/>
      <c r="Q492" s="131"/>
      <c r="R492" s="131"/>
      <c r="S492" s="131"/>
      <c r="T492" s="131"/>
      <c r="U492" s="131"/>
      <c r="V492" s="131"/>
      <c r="W492" s="131"/>
      <c r="X492" s="131"/>
      <c r="Y492" s="131"/>
      <c r="Z492" s="131"/>
      <c r="AB492" s="142" t="e">
        <f t="shared" si="104"/>
        <v>#DIV/0!</v>
      </c>
      <c r="AC492" s="142" t="e">
        <f t="shared" si="105"/>
        <v>#DIV/0!</v>
      </c>
      <c r="AD492" s="6"/>
      <c r="AE492" s="88" t="e">
        <f t="shared" si="106"/>
        <v>#DIV/0!</v>
      </c>
      <c r="AF492" s="142" t="e">
        <f t="shared" si="107"/>
        <v>#DIV/0!</v>
      </c>
      <c r="AH492" s="12" t="e">
        <f t="shared" si="115"/>
        <v>#DIV/0!</v>
      </c>
      <c r="AI492" s="12" t="e">
        <f t="shared" si="116"/>
        <v>#DIV/0!</v>
      </c>
      <c r="AK492" s="409"/>
      <c r="AL492" s="409"/>
      <c r="AM492" s="409"/>
      <c r="AO492" s="177"/>
      <c r="AP492" s="177"/>
      <c r="AQ492" s="177"/>
      <c r="AR492" s="139"/>
      <c r="AS492" s="139"/>
      <c r="AT492" s="139"/>
      <c r="AU492" s="177"/>
      <c r="AV492" s="177"/>
      <c r="AX492" s="411">
        <f t="shared" si="108"/>
        <v>0</v>
      </c>
      <c r="AY492" s="80" t="str">
        <f t="shared" si="109"/>
        <v>OK</v>
      </c>
      <c r="BA492" s="94"/>
      <c r="BB492" s="291"/>
      <c r="BC492" s="94"/>
      <c r="BD492" s="229"/>
      <c r="BE492" s="356"/>
      <c r="BG492" s="6">
        <f t="shared" si="110"/>
        <v>0</v>
      </c>
      <c r="BH492" s="186" t="str">
        <f t="shared" si="111"/>
        <v>N/A</v>
      </c>
      <c r="BI492" s="6" t="str">
        <f t="shared" si="117"/>
        <v>N/A</v>
      </c>
      <c r="BJ492" t="e">
        <f t="shared" si="112"/>
        <v>#DIV/0!</v>
      </c>
      <c r="BL492" t="str">
        <f>IF(ISBLANK('A2a.  Modified URRT Worksheet 1'!$G$78)=TRUE, "N/A", IF(O492*(1+'A2a.  Modified URRT Worksheet 1'!$G$78)='A2. Rate Change &amp; Enrollment'!P492, "OK", "ERROR"))</f>
        <v>N/A</v>
      </c>
      <c r="BM492" t="str">
        <f>IF(ISBLANK('A2a.  Modified URRT Worksheet 1'!$G$79)=TRUE, "N/A", IF(P492*(1+'A2a.  Modified URRT Worksheet 1'!$G$79)='A2. Rate Change &amp; Enrollment'!Q492, "OK", "ERROR"))</f>
        <v>N/A</v>
      </c>
      <c r="BN492" t="str">
        <f>IF(ISBLANK('A2a.  Modified URRT Worksheet 1'!$G$80)=TRUE, "N/A", IF(Q492*(1+'A2a.  Modified URRT Worksheet 1'!$G$80)='A2. Rate Change &amp; Enrollment'!R492, "OK", "ERROR"))</f>
        <v>N/A</v>
      </c>
      <c r="BO492" t="str">
        <f>IF(ISBLANK('A2a.  Modified URRT Worksheet 1'!$G$81)=TRUE, "N/A", IF(R492*(1+'A2a.  Modified URRT Worksheet 1'!$G$81)='A2. Rate Change &amp; Enrollment'!S492, "OK", "ERROR"))</f>
        <v>N/A</v>
      </c>
      <c r="BP492" t="str">
        <f>IF(ISBLANK('A2a.  Modified URRT Worksheet 1'!$G$82)=TRUE, "N/A", IF(S492*(1+'A2a.  Modified URRT Worksheet 1'!$G$82)='A2. Rate Change &amp; Enrollment'!T492, "OK", "ERROR"))</f>
        <v>N/A</v>
      </c>
      <c r="BQ492" t="str">
        <f>IF(ISBLANK('A2a.  Modified URRT Worksheet 1'!$G$83)=TRUE, "N/A", IF(T492*(1+'A2a.  Modified URRT Worksheet 1'!$G$83)='A2. Rate Change &amp; Enrollment'!U492, "OK", "ERROR"))</f>
        <v>N/A</v>
      </c>
      <c r="BR492" t="str">
        <f>IF(ISBLANK('A2a.  Modified URRT Worksheet 1'!$G$84)=TRUE, "N/A", IF(U492*(1+'A2a.  Modified URRT Worksheet 1'!$G$84)='A2. Rate Change &amp; Enrollment'!V492, "OK", "ERROR"))</f>
        <v>N/A</v>
      </c>
      <c r="BS492" t="str">
        <f>IF(ISBLANK('A2a.  Modified URRT Worksheet 1'!$G$85)=TRUE, "N/A", IF(V492*(1+'A2a.  Modified URRT Worksheet 1'!$G$85)='A2. Rate Change &amp; Enrollment'!W492, "OK", "ERROR"))</f>
        <v>N/A</v>
      </c>
      <c r="BT492" t="str">
        <f>IF(ISBLANK('A2a.  Modified URRT Worksheet 1'!$G$86)=TRUE, "N/A", IF(W492*(1+'A2a.  Modified URRT Worksheet 1'!$G$86)='A2. Rate Change &amp; Enrollment'!X492, "OK", "ERROR"))</f>
        <v>N/A</v>
      </c>
      <c r="BU492" t="str">
        <f>IF(ISBLANK('A2a.  Modified URRT Worksheet 1'!$G$87)=TRUE, "N/A", IF(X492*(1+'A2a.  Modified URRT Worksheet 1'!$G$87)='A2. Rate Change &amp; Enrollment'!Y492, "OK", "ERROR"))</f>
        <v>N/A</v>
      </c>
      <c r="BV492" t="str">
        <f>IF(ISBLANK('A2a.  Modified URRT Worksheet 1'!$G$88)=TRUE, "N/A", IF(Y492*(1+'A2a.  Modified URRT Worksheet 1'!$G$88)='A2. Rate Change &amp; Enrollment'!Z492, "OK", "ERROR"))</f>
        <v>N/A</v>
      </c>
      <c r="BW492" t="str">
        <f t="shared" si="113"/>
        <v>OK</v>
      </c>
      <c r="BY492" s="412">
        <f t="shared" si="114"/>
        <v>0</v>
      </c>
    </row>
    <row r="493" spans="1:77" x14ac:dyDescent="0.35">
      <c r="A493" t="s">
        <v>792</v>
      </c>
      <c r="B493" s="98"/>
      <c r="C493" s="98"/>
      <c r="D493" s="98"/>
      <c r="E493" s="135"/>
      <c r="F493" s="135"/>
      <c r="G493" s="135"/>
      <c r="I493" s="135"/>
      <c r="J493" s="135"/>
      <c r="K493" s="135"/>
      <c r="M493" s="131"/>
      <c r="N493" s="131"/>
      <c r="O493" s="131"/>
      <c r="P493" s="131"/>
      <c r="Q493" s="131"/>
      <c r="R493" s="131"/>
      <c r="S493" s="131"/>
      <c r="T493" s="131"/>
      <c r="U493" s="131"/>
      <c r="V493" s="131"/>
      <c r="W493" s="131"/>
      <c r="X493" s="131"/>
      <c r="Y493" s="131"/>
      <c r="Z493" s="131"/>
      <c r="AB493" s="142" t="e">
        <f t="shared" si="104"/>
        <v>#DIV/0!</v>
      </c>
      <c r="AC493" s="142" t="e">
        <f t="shared" si="105"/>
        <v>#DIV/0!</v>
      </c>
      <c r="AD493" s="6"/>
      <c r="AE493" s="88" t="e">
        <f t="shared" si="106"/>
        <v>#DIV/0!</v>
      </c>
      <c r="AF493" s="142" t="e">
        <f t="shared" si="107"/>
        <v>#DIV/0!</v>
      </c>
      <c r="AH493" s="12" t="e">
        <f t="shared" si="115"/>
        <v>#DIV/0!</v>
      </c>
      <c r="AI493" s="12" t="e">
        <f t="shared" si="116"/>
        <v>#DIV/0!</v>
      </c>
      <c r="AK493" s="409"/>
      <c r="AL493" s="409"/>
      <c r="AM493" s="409"/>
      <c r="AO493" s="177"/>
      <c r="AP493" s="177"/>
      <c r="AQ493" s="177"/>
      <c r="AR493" s="139"/>
      <c r="AS493" s="139"/>
      <c r="AT493" s="139"/>
      <c r="AU493" s="177"/>
      <c r="AV493" s="177"/>
      <c r="AX493" s="411">
        <f t="shared" si="108"/>
        <v>0</v>
      </c>
      <c r="AY493" s="80" t="str">
        <f t="shared" si="109"/>
        <v>OK</v>
      </c>
      <c r="BA493" s="94"/>
      <c r="BB493" s="291"/>
      <c r="BC493" s="94"/>
      <c r="BD493" s="229"/>
      <c r="BE493" s="356"/>
      <c r="BG493" s="6">
        <f t="shared" si="110"/>
        <v>0</v>
      </c>
      <c r="BH493" s="186" t="str">
        <f t="shared" si="111"/>
        <v>N/A</v>
      </c>
      <c r="BI493" s="6" t="str">
        <f t="shared" si="117"/>
        <v>N/A</v>
      </c>
      <c r="BJ493" t="e">
        <f t="shared" si="112"/>
        <v>#DIV/0!</v>
      </c>
      <c r="BL493" t="str">
        <f>IF(ISBLANK('A2a.  Modified URRT Worksheet 1'!$G$78)=TRUE, "N/A", IF(O493*(1+'A2a.  Modified URRT Worksheet 1'!$G$78)='A2. Rate Change &amp; Enrollment'!P493, "OK", "ERROR"))</f>
        <v>N/A</v>
      </c>
      <c r="BM493" t="str">
        <f>IF(ISBLANK('A2a.  Modified URRT Worksheet 1'!$G$79)=TRUE, "N/A", IF(P493*(1+'A2a.  Modified URRT Worksheet 1'!$G$79)='A2. Rate Change &amp; Enrollment'!Q493, "OK", "ERROR"))</f>
        <v>N/A</v>
      </c>
      <c r="BN493" t="str">
        <f>IF(ISBLANK('A2a.  Modified URRT Worksheet 1'!$G$80)=TRUE, "N/A", IF(Q493*(1+'A2a.  Modified URRT Worksheet 1'!$G$80)='A2. Rate Change &amp; Enrollment'!R493, "OK", "ERROR"))</f>
        <v>N/A</v>
      </c>
      <c r="BO493" t="str">
        <f>IF(ISBLANK('A2a.  Modified URRT Worksheet 1'!$G$81)=TRUE, "N/A", IF(R493*(1+'A2a.  Modified URRT Worksheet 1'!$G$81)='A2. Rate Change &amp; Enrollment'!S493, "OK", "ERROR"))</f>
        <v>N/A</v>
      </c>
      <c r="BP493" t="str">
        <f>IF(ISBLANK('A2a.  Modified URRT Worksheet 1'!$G$82)=TRUE, "N/A", IF(S493*(1+'A2a.  Modified URRT Worksheet 1'!$G$82)='A2. Rate Change &amp; Enrollment'!T493, "OK", "ERROR"))</f>
        <v>N/A</v>
      </c>
      <c r="BQ493" t="str">
        <f>IF(ISBLANK('A2a.  Modified URRT Worksheet 1'!$G$83)=TRUE, "N/A", IF(T493*(1+'A2a.  Modified URRT Worksheet 1'!$G$83)='A2. Rate Change &amp; Enrollment'!U493, "OK", "ERROR"))</f>
        <v>N/A</v>
      </c>
      <c r="BR493" t="str">
        <f>IF(ISBLANK('A2a.  Modified URRT Worksheet 1'!$G$84)=TRUE, "N/A", IF(U493*(1+'A2a.  Modified URRT Worksheet 1'!$G$84)='A2. Rate Change &amp; Enrollment'!V493, "OK", "ERROR"))</f>
        <v>N/A</v>
      </c>
      <c r="BS493" t="str">
        <f>IF(ISBLANK('A2a.  Modified URRT Worksheet 1'!$G$85)=TRUE, "N/A", IF(V493*(1+'A2a.  Modified URRT Worksheet 1'!$G$85)='A2. Rate Change &amp; Enrollment'!W493, "OK", "ERROR"))</f>
        <v>N/A</v>
      </c>
      <c r="BT493" t="str">
        <f>IF(ISBLANK('A2a.  Modified URRT Worksheet 1'!$G$86)=TRUE, "N/A", IF(W493*(1+'A2a.  Modified URRT Worksheet 1'!$G$86)='A2. Rate Change &amp; Enrollment'!X493, "OK", "ERROR"))</f>
        <v>N/A</v>
      </c>
      <c r="BU493" t="str">
        <f>IF(ISBLANK('A2a.  Modified URRT Worksheet 1'!$G$87)=TRUE, "N/A", IF(X493*(1+'A2a.  Modified URRT Worksheet 1'!$G$87)='A2. Rate Change &amp; Enrollment'!Y493, "OK", "ERROR"))</f>
        <v>N/A</v>
      </c>
      <c r="BV493" t="str">
        <f>IF(ISBLANK('A2a.  Modified URRT Worksheet 1'!$G$88)=TRUE, "N/A", IF(Y493*(1+'A2a.  Modified URRT Worksheet 1'!$G$88)='A2. Rate Change &amp; Enrollment'!Z493, "OK", "ERROR"))</f>
        <v>N/A</v>
      </c>
      <c r="BW493" t="str">
        <f t="shared" si="113"/>
        <v>OK</v>
      </c>
      <c r="BY493" s="412">
        <f t="shared" si="114"/>
        <v>0</v>
      </c>
    </row>
    <row r="494" spans="1:77" x14ac:dyDescent="0.35">
      <c r="A494" t="s">
        <v>793</v>
      </c>
      <c r="B494" s="98"/>
      <c r="C494" s="98"/>
      <c r="D494" s="98"/>
      <c r="E494" s="135"/>
      <c r="F494" s="135"/>
      <c r="G494" s="135"/>
      <c r="I494" s="135"/>
      <c r="J494" s="135"/>
      <c r="K494" s="135"/>
      <c r="M494" s="131"/>
      <c r="N494" s="131"/>
      <c r="O494" s="131"/>
      <c r="P494" s="131"/>
      <c r="Q494" s="131"/>
      <c r="R494" s="131"/>
      <c r="S494" s="131"/>
      <c r="T494" s="131"/>
      <c r="U494" s="131"/>
      <c r="V494" s="131"/>
      <c r="W494" s="131"/>
      <c r="X494" s="131"/>
      <c r="Y494" s="131"/>
      <c r="Z494" s="131"/>
      <c r="AB494" s="142" t="e">
        <f t="shared" si="104"/>
        <v>#DIV/0!</v>
      </c>
      <c r="AC494" s="142" t="e">
        <f t="shared" si="105"/>
        <v>#DIV/0!</v>
      </c>
      <c r="AD494" s="6"/>
      <c r="AE494" s="88" t="e">
        <f t="shared" si="106"/>
        <v>#DIV/0!</v>
      </c>
      <c r="AF494" s="142" t="e">
        <f t="shared" si="107"/>
        <v>#DIV/0!</v>
      </c>
      <c r="AH494" s="12" t="e">
        <f t="shared" si="115"/>
        <v>#DIV/0!</v>
      </c>
      <c r="AI494" s="12" t="e">
        <f t="shared" si="116"/>
        <v>#DIV/0!</v>
      </c>
      <c r="AK494" s="409"/>
      <c r="AL494" s="409"/>
      <c r="AM494" s="409"/>
      <c r="AO494" s="177"/>
      <c r="AP494" s="177"/>
      <c r="AQ494" s="177"/>
      <c r="AR494" s="139"/>
      <c r="AS494" s="139"/>
      <c r="AT494" s="139"/>
      <c r="AU494" s="177"/>
      <c r="AV494" s="177"/>
      <c r="AX494" s="411">
        <f t="shared" si="108"/>
        <v>0</v>
      </c>
      <c r="AY494" s="80" t="str">
        <f t="shared" si="109"/>
        <v>OK</v>
      </c>
      <c r="BA494" s="94"/>
      <c r="BB494" s="291"/>
      <c r="BC494" s="94"/>
      <c r="BD494" s="229"/>
      <c r="BE494" s="356"/>
      <c r="BG494" s="6">
        <f t="shared" si="110"/>
        <v>0</v>
      </c>
      <c r="BH494" s="186" t="str">
        <f t="shared" si="111"/>
        <v>N/A</v>
      </c>
      <c r="BI494" s="6" t="str">
        <f t="shared" si="117"/>
        <v>N/A</v>
      </c>
      <c r="BJ494" t="e">
        <f t="shared" si="112"/>
        <v>#DIV/0!</v>
      </c>
      <c r="BL494" t="str">
        <f>IF(ISBLANK('A2a.  Modified URRT Worksheet 1'!$G$78)=TRUE, "N/A", IF(O494*(1+'A2a.  Modified URRT Worksheet 1'!$G$78)='A2. Rate Change &amp; Enrollment'!P494, "OK", "ERROR"))</f>
        <v>N/A</v>
      </c>
      <c r="BM494" t="str">
        <f>IF(ISBLANK('A2a.  Modified URRT Worksheet 1'!$G$79)=TRUE, "N/A", IF(P494*(1+'A2a.  Modified URRT Worksheet 1'!$G$79)='A2. Rate Change &amp; Enrollment'!Q494, "OK", "ERROR"))</f>
        <v>N/A</v>
      </c>
      <c r="BN494" t="str">
        <f>IF(ISBLANK('A2a.  Modified URRT Worksheet 1'!$G$80)=TRUE, "N/A", IF(Q494*(1+'A2a.  Modified URRT Worksheet 1'!$G$80)='A2. Rate Change &amp; Enrollment'!R494, "OK", "ERROR"))</f>
        <v>N/A</v>
      </c>
      <c r="BO494" t="str">
        <f>IF(ISBLANK('A2a.  Modified URRT Worksheet 1'!$G$81)=TRUE, "N/A", IF(R494*(1+'A2a.  Modified URRT Worksheet 1'!$G$81)='A2. Rate Change &amp; Enrollment'!S494, "OK", "ERROR"))</f>
        <v>N/A</v>
      </c>
      <c r="BP494" t="str">
        <f>IF(ISBLANK('A2a.  Modified URRT Worksheet 1'!$G$82)=TRUE, "N/A", IF(S494*(1+'A2a.  Modified URRT Worksheet 1'!$G$82)='A2. Rate Change &amp; Enrollment'!T494, "OK", "ERROR"))</f>
        <v>N/A</v>
      </c>
      <c r="BQ494" t="str">
        <f>IF(ISBLANK('A2a.  Modified URRT Worksheet 1'!$G$83)=TRUE, "N/A", IF(T494*(1+'A2a.  Modified URRT Worksheet 1'!$G$83)='A2. Rate Change &amp; Enrollment'!U494, "OK", "ERROR"))</f>
        <v>N/A</v>
      </c>
      <c r="BR494" t="str">
        <f>IF(ISBLANK('A2a.  Modified URRT Worksheet 1'!$G$84)=TRUE, "N/A", IF(U494*(1+'A2a.  Modified URRT Worksheet 1'!$G$84)='A2. Rate Change &amp; Enrollment'!V494, "OK", "ERROR"))</f>
        <v>N/A</v>
      </c>
      <c r="BS494" t="str">
        <f>IF(ISBLANK('A2a.  Modified URRT Worksheet 1'!$G$85)=TRUE, "N/A", IF(V494*(1+'A2a.  Modified URRT Worksheet 1'!$G$85)='A2. Rate Change &amp; Enrollment'!W494, "OK", "ERROR"))</f>
        <v>N/A</v>
      </c>
      <c r="BT494" t="str">
        <f>IF(ISBLANK('A2a.  Modified URRT Worksheet 1'!$G$86)=TRUE, "N/A", IF(W494*(1+'A2a.  Modified URRT Worksheet 1'!$G$86)='A2. Rate Change &amp; Enrollment'!X494, "OK", "ERROR"))</f>
        <v>N/A</v>
      </c>
      <c r="BU494" t="str">
        <f>IF(ISBLANK('A2a.  Modified URRT Worksheet 1'!$G$87)=TRUE, "N/A", IF(X494*(1+'A2a.  Modified URRT Worksheet 1'!$G$87)='A2. Rate Change &amp; Enrollment'!Y494, "OK", "ERROR"))</f>
        <v>N/A</v>
      </c>
      <c r="BV494" t="str">
        <f>IF(ISBLANK('A2a.  Modified URRT Worksheet 1'!$G$88)=TRUE, "N/A", IF(Y494*(1+'A2a.  Modified URRT Worksheet 1'!$G$88)='A2. Rate Change &amp; Enrollment'!Z494, "OK", "ERROR"))</f>
        <v>N/A</v>
      </c>
      <c r="BW494" t="str">
        <f t="shared" si="113"/>
        <v>OK</v>
      </c>
      <c r="BY494" s="412">
        <f t="shared" si="114"/>
        <v>0</v>
      </c>
    </row>
    <row r="495" spans="1:77" x14ac:dyDescent="0.35">
      <c r="A495" t="s">
        <v>794</v>
      </c>
      <c r="B495" s="98"/>
      <c r="C495" s="98"/>
      <c r="D495" s="98"/>
      <c r="E495" s="135"/>
      <c r="F495" s="135"/>
      <c r="G495" s="135"/>
      <c r="I495" s="135"/>
      <c r="J495" s="135"/>
      <c r="K495" s="135"/>
      <c r="M495" s="131"/>
      <c r="N495" s="131"/>
      <c r="O495" s="131"/>
      <c r="P495" s="131"/>
      <c r="Q495" s="131"/>
      <c r="R495" s="131"/>
      <c r="S495" s="131"/>
      <c r="T495" s="131"/>
      <c r="U495" s="131"/>
      <c r="V495" s="131"/>
      <c r="W495" s="131"/>
      <c r="X495" s="131"/>
      <c r="Y495" s="131"/>
      <c r="Z495" s="131"/>
      <c r="AB495" s="142" t="e">
        <f t="shared" si="104"/>
        <v>#DIV/0!</v>
      </c>
      <c r="AC495" s="142" t="e">
        <f t="shared" si="105"/>
        <v>#DIV/0!</v>
      </c>
      <c r="AD495" s="6"/>
      <c r="AE495" s="88" t="e">
        <f t="shared" si="106"/>
        <v>#DIV/0!</v>
      </c>
      <c r="AF495" s="142" t="e">
        <f t="shared" si="107"/>
        <v>#DIV/0!</v>
      </c>
      <c r="AH495" s="12" t="e">
        <f t="shared" si="115"/>
        <v>#DIV/0!</v>
      </c>
      <c r="AI495" s="12" t="e">
        <f t="shared" si="116"/>
        <v>#DIV/0!</v>
      </c>
      <c r="AK495" s="409"/>
      <c r="AL495" s="409"/>
      <c r="AM495" s="409"/>
      <c r="AO495" s="177"/>
      <c r="AP495" s="177"/>
      <c r="AQ495" s="177"/>
      <c r="AR495" s="139"/>
      <c r="AS495" s="139"/>
      <c r="AT495" s="139"/>
      <c r="AU495" s="177"/>
      <c r="AV495" s="177"/>
      <c r="AX495" s="411">
        <f t="shared" si="108"/>
        <v>0</v>
      </c>
      <c r="AY495" s="80" t="str">
        <f t="shared" si="109"/>
        <v>OK</v>
      </c>
      <c r="BA495" s="94"/>
      <c r="BB495" s="291"/>
      <c r="BC495" s="94"/>
      <c r="BD495" s="229"/>
      <c r="BE495" s="356"/>
      <c r="BG495" s="6">
        <f t="shared" si="110"/>
        <v>0</v>
      </c>
      <c r="BH495" s="186" t="str">
        <f t="shared" si="111"/>
        <v>N/A</v>
      </c>
      <c r="BI495" s="6" t="str">
        <f t="shared" si="117"/>
        <v>N/A</v>
      </c>
      <c r="BJ495" t="e">
        <f t="shared" si="112"/>
        <v>#DIV/0!</v>
      </c>
      <c r="BL495" t="str">
        <f>IF(ISBLANK('A2a.  Modified URRT Worksheet 1'!$G$78)=TRUE, "N/A", IF(O495*(1+'A2a.  Modified URRT Worksheet 1'!$G$78)='A2. Rate Change &amp; Enrollment'!P495, "OK", "ERROR"))</f>
        <v>N/A</v>
      </c>
      <c r="BM495" t="str">
        <f>IF(ISBLANK('A2a.  Modified URRT Worksheet 1'!$G$79)=TRUE, "N/A", IF(P495*(1+'A2a.  Modified URRT Worksheet 1'!$G$79)='A2. Rate Change &amp; Enrollment'!Q495, "OK", "ERROR"))</f>
        <v>N/A</v>
      </c>
      <c r="BN495" t="str">
        <f>IF(ISBLANK('A2a.  Modified URRT Worksheet 1'!$G$80)=TRUE, "N/A", IF(Q495*(1+'A2a.  Modified URRT Worksheet 1'!$G$80)='A2. Rate Change &amp; Enrollment'!R495, "OK", "ERROR"))</f>
        <v>N/A</v>
      </c>
      <c r="BO495" t="str">
        <f>IF(ISBLANK('A2a.  Modified URRT Worksheet 1'!$G$81)=TRUE, "N/A", IF(R495*(1+'A2a.  Modified URRT Worksheet 1'!$G$81)='A2. Rate Change &amp; Enrollment'!S495, "OK", "ERROR"))</f>
        <v>N/A</v>
      </c>
      <c r="BP495" t="str">
        <f>IF(ISBLANK('A2a.  Modified URRT Worksheet 1'!$G$82)=TRUE, "N/A", IF(S495*(1+'A2a.  Modified URRT Worksheet 1'!$G$82)='A2. Rate Change &amp; Enrollment'!T495, "OK", "ERROR"))</f>
        <v>N/A</v>
      </c>
      <c r="BQ495" t="str">
        <f>IF(ISBLANK('A2a.  Modified URRT Worksheet 1'!$G$83)=TRUE, "N/A", IF(T495*(1+'A2a.  Modified URRT Worksheet 1'!$G$83)='A2. Rate Change &amp; Enrollment'!U495, "OK", "ERROR"))</f>
        <v>N/A</v>
      </c>
      <c r="BR495" t="str">
        <f>IF(ISBLANK('A2a.  Modified URRT Worksheet 1'!$G$84)=TRUE, "N/A", IF(U495*(1+'A2a.  Modified URRT Worksheet 1'!$G$84)='A2. Rate Change &amp; Enrollment'!V495, "OK", "ERROR"))</f>
        <v>N/A</v>
      </c>
      <c r="BS495" t="str">
        <f>IF(ISBLANK('A2a.  Modified URRT Worksheet 1'!$G$85)=TRUE, "N/A", IF(V495*(1+'A2a.  Modified URRT Worksheet 1'!$G$85)='A2. Rate Change &amp; Enrollment'!W495, "OK", "ERROR"))</f>
        <v>N/A</v>
      </c>
      <c r="BT495" t="str">
        <f>IF(ISBLANK('A2a.  Modified URRT Worksheet 1'!$G$86)=TRUE, "N/A", IF(W495*(1+'A2a.  Modified URRT Worksheet 1'!$G$86)='A2. Rate Change &amp; Enrollment'!X495, "OK", "ERROR"))</f>
        <v>N/A</v>
      </c>
      <c r="BU495" t="str">
        <f>IF(ISBLANK('A2a.  Modified URRT Worksheet 1'!$G$87)=TRUE, "N/A", IF(X495*(1+'A2a.  Modified URRT Worksheet 1'!$G$87)='A2. Rate Change &amp; Enrollment'!Y495, "OK", "ERROR"))</f>
        <v>N/A</v>
      </c>
      <c r="BV495" t="str">
        <f>IF(ISBLANK('A2a.  Modified URRT Worksheet 1'!$G$88)=TRUE, "N/A", IF(Y495*(1+'A2a.  Modified URRT Worksheet 1'!$G$88)='A2. Rate Change &amp; Enrollment'!Z495, "OK", "ERROR"))</f>
        <v>N/A</v>
      </c>
      <c r="BW495" t="str">
        <f t="shared" si="113"/>
        <v>OK</v>
      </c>
      <c r="BY495" s="412">
        <f t="shared" si="114"/>
        <v>0</v>
      </c>
    </row>
    <row r="496" spans="1:77" x14ac:dyDescent="0.35">
      <c r="A496" t="s">
        <v>795</v>
      </c>
      <c r="B496" s="98"/>
      <c r="C496" s="98"/>
      <c r="D496" s="98"/>
      <c r="E496" s="135"/>
      <c r="F496" s="135"/>
      <c r="G496" s="135"/>
      <c r="I496" s="135"/>
      <c r="J496" s="135"/>
      <c r="K496" s="135"/>
      <c r="M496" s="131"/>
      <c r="N496" s="131"/>
      <c r="O496" s="131"/>
      <c r="P496" s="131"/>
      <c r="Q496" s="131"/>
      <c r="R496" s="131"/>
      <c r="S496" s="131"/>
      <c r="T496" s="131"/>
      <c r="U496" s="131"/>
      <c r="V496" s="131"/>
      <c r="W496" s="131"/>
      <c r="X496" s="131"/>
      <c r="Y496" s="131"/>
      <c r="Z496" s="131"/>
      <c r="AB496" s="142" t="e">
        <f t="shared" si="104"/>
        <v>#DIV/0!</v>
      </c>
      <c r="AC496" s="142" t="e">
        <f t="shared" si="105"/>
        <v>#DIV/0!</v>
      </c>
      <c r="AD496" s="6"/>
      <c r="AE496" s="88" t="e">
        <f t="shared" si="106"/>
        <v>#DIV/0!</v>
      </c>
      <c r="AF496" s="142" t="e">
        <f t="shared" si="107"/>
        <v>#DIV/0!</v>
      </c>
      <c r="AH496" s="12" t="e">
        <f t="shared" si="115"/>
        <v>#DIV/0!</v>
      </c>
      <c r="AI496" s="12" t="e">
        <f t="shared" si="116"/>
        <v>#DIV/0!</v>
      </c>
      <c r="AK496" s="409"/>
      <c r="AL496" s="409"/>
      <c r="AM496" s="409"/>
      <c r="AO496" s="177"/>
      <c r="AP496" s="177"/>
      <c r="AQ496" s="177"/>
      <c r="AR496" s="139"/>
      <c r="AS496" s="139"/>
      <c r="AT496" s="139"/>
      <c r="AU496" s="177"/>
      <c r="AV496" s="177"/>
      <c r="AX496" s="411">
        <f t="shared" si="108"/>
        <v>0</v>
      </c>
      <c r="AY496" s="80" t="str">
        <f t="shared" si="109"/>
        <v>OK</v>
      </c>
      <c r="BA496" s="94"/>
      <c r="BB496" s="291"/>
      <c r="BC496" s="94"/>
      <c r="BD496" s="229"/>
      <c r="BE496" s="356"/>
      <c r="BG496" s="6">
        <f t="shared" si="110"/>
        <v>0</v>
      </c>
      <c r="BH496" s="186" t="str">
        <f t="shared" si="111"/>
        <v>N/A</v>
      </c>
      <c r="BI496" s="6" t="str">
        <f t="shared" si="117"/>
        <v>N/A</v>
      </c>
      <c r="BJ496" t="e">
        <f t="shared" si="112"/>
        <v>#DIV/0!</v>
      </c>
      <c r="BL496" t="str">
        <f>IF(ISBLANK('A2a.  Modified URRT Worksheet 1'!$G$78)=TRUE, "N/A", IF(O496*(1+'A2a.  Modified URRT Worksheet 1'!$G$78)='A2. Rate Change &amp; Enrollment'!P496, "OK", "ERROR"))</f>
        <v>N/A</v>
      </c>
      <c r="BM496" t="str">
        <f>IF(ISBLANK('A2a.  Modified URRT Worksheet 1'!$G$79)=TRUE, "N/A", IF(P496*(1+'A2a.  Modified URRT Worksheet 1'!$G$79)='A2. Rate Change &amp; Enrollment'!Q496, "OK", "ERROR"))</f>
        <v>N/A</v>
      </c>
      <c r="BN496" t="str">
        <f>IF(ISBLANK('A2a.  Modified URRT Worksheet 1'!$G$80)=TRUE, "N/A", IF(Q496*(1+'A2a.  Modified URRT Worksheet 1'!$G$80)='A2. Rate Change &amp; Enrollment'!R496, "OK", "ERROR"))</f>
        <v>N/A</v>
      </c>
      <c r="BO496" t="str">
        <f>IF(ISBLANK('A2a.  Modified URRT Worksheet 1'!$G$81)=TRUE, "N/A", IF(R496*(1+'A2a.  Modified URRT Worksheet 1'!$G$81)='A2. Rate Change &amp; Enrollment'!S496, "OK", "ERROR"))</f>
        <v>N/A</v>
      </c>
      <c r="BP496" t="str">
        <f>IF(ISBLANK('A2a.  Modified URRT Worksheet 1'!$G$82)=TRUE, "N/A", IF(S496*(1+'A2a.  Modified URRT Worksheet 1'!$G$82)='A2. Rate Change &amp; Enrollment'!T496, "OK", "ERROR"))</f>
        <v>N/A</v>
      </c>
      <c r="BQ496" t="str">
        <f>IF(ISBLANK('A2a.  Modified URRT Worksheet 1'!$G$83)=TRUE, "N/A", IF(T496*(1+'A2a.  Modified URRT Worksheet 1'!$G$83)='A2. Rate Change &amp; Enrollment'!U496, "OK", "ERROR"))</f>
        <v>N/A</v>
      </c>
      <c r="BR496" t="str">
        <f>IF(ISBLANK('A2a.  Modified URRT Worksheet 1'!$G$84)=TRUE, "N/A", IF(U496*(1+'A2a.  Modified URRT Worksheet 1'!$G$84)='A2. Rate Change &amp; Enrollment'!V496, "OK", "ERROR"))</f>
        <v>N/A</v>
      </c>
      <c r="BS496" t="str">
        <f>IF(ISBLANK('A2a.  Modified URRT Worksheet 1'!$G$85)=TRUE, "N/A", IF(V496*(1+'A2a.  Modified URRT Worksheet 1'!$G$85)='A2. Rate Change &amp; Enrollment'!W496, "OK", "ERROR"))</f>
        <v>N/A</v>
      </c>
      <c r="BT496" t="str">
        <f>IF(ISBLANK('A2a.  Modified URRT Worksheet 1'!$G$86)=TRUE, "N/A", IF(W496*(1+'A2a.  Modified URRT Worksheet 1'!$G$86)='A2. Rate Change &amp; Enrollment'!X496, "OK", "ERROR"))</f>
        <v>N/A</v>
      </c>
      <c r="BU496" t="str">
        <f>IF(ISBLANK('A2a.  Modified URRT Worksheet 1'!$G$87)=TRUE, "N/A", IF(X496*(1+'A2a.  Modified URRT Worksheet 1'!$G$87)='A2. Rate Change &amp; Enrollment'!Y496, "OK", "ERROR"))</f>
        <v>N/A</v>
      </c>
      <c r="BV496" t="str">
        <f>IF(ISBLANK('A2a.  Modified URRT Worksheet 1'!$G$88)=TRUE, "N/A", IF(Y496*(1+'A2a.  Modified URRT Worksheet 1'!$G$88)='A2. Rate Change &amp; Enrollment'!Z496, "OK", "ERROR"))</f>
        <v>N/A</v>
      </c>
      <c r="BW496" t="str">
        <f t="shared" si="113"/>
        <v>OK</v>
      </c>
      <c r="BY496" s="412">
        <f t="shared" si="114"/>
        <v>0</v>
      </c>
    </row>
    <row r="497" spans="1:77" x14ac:dyDescent="0.35">
      <c r="A497" t="s">
        <v>796</v>
      </c>
      <c r="B497" s="98"/>
      <c r="C497" s="98"/>
      <c r="D497" s="98"/>
      <c r="E497" s="135"/>
      <c r="F497" s="135"/>
      <c r="G497" s="135"/>
      <c r="I497" s="135"/>
      <c r="J497" s="135"/>
      <c r="K497" s="135"/>
      <c r="M497" s="131"/>
      <c r="N497" s="131"/>
      <c r="O497" s="131"/>
      <c r="P497" s="131"/>
      <c r="Q497" s="131"/>
      <c r="R497" s="131"/>
      <c r="S497" s="131"/>
      <c r="T497" s="131"/>
      <c r="U497" s="131"/>
      <c r="V497" s="131"/>
      <c r="W497" s="131"/>
      <c r="X497" s="131"/>
      <c r="Y497" s="131"/>
      <c r="Z497" s="131"/>
      <c r="AB497" s="142" t="e">
        <f t="shared" si="104"/>
        <v>#DIV/0!</v>
      </c>
      <c r="AC497" s="142" t="e">
        <f t="shared" si="105"/>
        <v>#DIV/0!</v>
      </c>
      <c r="AD497" s="6"/>
      <c r="AE497" s="88" t="e">
        <f t="shared" si="106"/>
        <v>#DIV/0!</v>
      </c>
      <c r="AF497" s="142" t="e">
        <f t="shared" si="107"/>
        <v>#DIV/0!</v>
      </c>
      <c r="AH497" s="12" t="e">
        <f t="shared" si="115"/>
        <v>#DIV/0!</v>
      </c>
      <c r="AI497" s="12" t="e">
        <f t="shared" si="116"/>
        <v>#DIV/0!</v>
      </c>
      <c r="AK497" s="409"/>
      <c r="AL497" s="409"/>
      <c r="AM497" s="409"/>
      <c r="AO497" s="177"/>
      <c r="AP497" s="177"/>
      <c r="AQ497" s="177"/>
      <c r="AR497" s="139"/>
      <c r="AS497" s="139"/>
      <c r="AT497" s="139"/>
      <c r="AU497" s="177"/>
      <c r="AV497" s="177"/>
      <c r="AX497" s="411">
        <f t="shared" si="108"/>
        <v>0</v>
      </c>
      <c r="AY497" s="80" t="str">
        <f t="shared" si="109"/>
        <v>OK</v>
      </c>
      <c r="BA497" s="94"/>
      <c r="BB497" s="291"/>
      <c r="BC497" s="94"/>
      <c r="BD497" s="229"/>
      <c r="BE497" s="356"/>
      <c r="BG497" s="6">
        <f t="shared" si="110"/>
        <v>0</v>
      </c>
      <c r="BH497" s="186" t="str">
        <f t="shared" si="111"/>
        <v>N/A</v>
      </c>
      <c r="BI497" s="6" t="str">
        <f t="shared" si="117"/>
        <v>N/A</v>
      </c>
      <c r="BJ497" t="e">
        <f t="shared" si="112"/>
        <v>#DIV/0!</v>
      </c>
      <c r="BL497" t="str">
        <f>IF(ISBLANK('A2a.  Modified URRT Worksheet 1'!$G$78)=TRUE, "N/A", IF(O497*(1+'A2a.  Modified URRT Worksheet 1'!$G$78)='A2. Rate Change &amp; Enrollment'!P497, "OK", "ERROR"))</f>
        <v>N/A</v>
      </c>
      <c r="BM497" t="str">
        <f>IF(ISBLANK('A2a.  Modified URRT Worksheet 1'!$G$79)=TRUE, "N/A", IF(P497*(1+'A2a.  Modified URRT Worksheet 1'!$G$79)='A2. Rate Change &amp; Enrollment'!Q497, "OK", "ERROR"))</f>
        <v>N/A</v>
      </c>
      <c r="BN497" t="str">
        <f>IF(ISBLANK('A2a.  Modified URRT Worksheet 1'!$G$80)=TRUE, "N/A", IF(Q497*(1+'A2a.  Modified URRT Worksheet 1'!$G$80)='A2. Rate Change &amp; Enrollment'!R497, "OK", "ERROR"))</f>
        <v>N/A</v>
      </c>
      <c r="BO497" t="str">
        <f>IF(ISBLANK('A2a.  Modified URRT Worksheet 1'!$G$81)=TRUE, "N/A", IF(R497*(1+'A2a.  Modified URRT Worksheet 1'!$G$81)='A2. Rate Change &amp; Enrollment'!S497, "OK", "ERROR"))</f>
        <v>N/A</v>
      </c>
      <c r="BP497" t="str">
        <f>IF(ISBLANK('A2a.  Modified URRT Worksheet 1'!$G$82)=TRUE, "N/A", IF(S497*(1+'A2a.  Modified URRT Worksheet 1'!$G$82)='A2. Rate Change &amp; Enrollment'!T497, "OK", "ERROR"))</f>
        <v>N/A</v>
      </c>
      <c r="BQ497" t="str">
        <f>IF(ISBLANK('A2a.  Modified URRT Worksheet 1'!$G$83)=TRUE, "N/A", IF(T497*(1+'A2a.  Modified URRT Worksheet 1'!$G$83)='A2. Rate Change &amp; Enrollment'!U497, "OK", "ERROR"))</f>
        <v>N/A</v>
      </c>
      <c r="BR497" t="str">
        <f>IF(ISBLANK('A2a.  Modified URRT Worksheet 1'!$G$84)=TRUE, "N/A", IF(U497*(1+'A2a.  Modified URRT Worksheet 1'!$G$84)='A2. Rate Change &amp; Enrollment'!V497, "OK", "ERROR"))</f>
        <v>N/A</v>
      </c>
      <c r="BS497" t="str">
        <f>IF(ISBLANK('A2a.  Modified URRT Worksheet 1'!$G$85)=TRUE, "N/A", IF(V497*(1+'A2a.  Modified URRT Worksheet 1'!$G$85)='A2. Rate Change &amp; Enrollment'!W497, "OK", "ERROR"))</f>
        <v>N/A</v>
      </c>
      <c r="BT497" t="str">
        <f>IF(ISBLANK('A2a.  Modified URRT Worksheet 1'!$G$86)=TRUE, "N/A", IF(W497*(1+'A2a.  Modified URRT Worksheet 1'!$G$86)='A2. Rate Change &amp; Enrollment'!X497, "OK", "ERROR"))</f>
        <v>N/A</v>
      </c>
      <c r="BU497" t="str">
        <f>IF(ISBLANK('A2a.  Modified URRT Worksheet 1'!$G$87)=TRUE, "N/A", IF(X497*(1+'A2a.  Modified URRT Worksheet 1'!$G$87)='A2. Rate Change &amp; Enrollment'!Y497, "OK", "ERROR"))</f>
        <v>N/A</v>
      </c>
      <c r="BV497" t="str">
        <f>IF(ISBLANK('A2a.  Modified URRT Worksheet 1'!$G$88)=TRUE, "N/A", IF(Y497*(1+'A2a.  Modified URRT Worksheet 1'!$G$88)='A2. Rate Change &amp; Enrollment'!Z497, "OK", "ERROR"))</f>
        <v>N/A</v>
      </c>
      <c r="BW497" t="str">
        <f t="shared" si="113"/>
        <v>OK</v>
      </c>
      <c r="BY497" s="412">
        <f t="shared" si="114"/>
        <v>0</v>
      </c>
    </row>
    <row r="498" spans="1:77" x14ac:dyDescent="0.35">
      <c r="A498" t="s">
        <v>797</v>
      </c>
      <c r="B498" s="98"/>
      <c r="C498" s="98"/>
      <c r="D498" s="98"/>
      <c r="E498" s="135"/>
      <c r="F498" s="135"/>
      <c r="G498" s="135"/>
      <c r="I498" s="135"/>
      <c r="J498" s="135"/>
      <c r="K498" s="135"/>
      <c r="M498" s="131"/>
      <c r="N498" s="131"/>
      <c r="O498" s="131"/>
      <c r="P498" s="131"/>
      <c r="Q498" s="131"/>
      <c r="R498" s="131"/>
      <c r="S498" s="131"/>
      <c r="T498" s="131"/>
      <c r="U498" s="131"/>
      <c r="V498" s="131"/>
      <c r="W498" s="131"/>
      <c r="X498" s="131"/>
      <c r="Y498" s="131"/>
      <c r="Z498" s="131"/>
      <c r="AB498" s="142" t="e">
        <f t="shared" si="104"/>
        <v>#DIV/0!</v>
      </c>
      <c r="AC498" s="142" t="e">
        <f t="shared" si="105"/>
        <v>#DIV/0!</v>
      </c>
      <c r="AD498" s="6"/>
      <c r="AE498" s="88" t="e">
        <f t="shared" si="106"/>
        <v>#DIV/0!</v>
      </c>
      <c r="AF498" s="142" t="e">
        <f t="shared" si="107"/>
        <v>#DIV/0!</v>
      </c>
      <c r="AH498" s="12" t="e">
        <f t="shared" si="115"/>
        <v>#DIV/0!</v>
      </c>
      <c r="AI498" s="12" t="e">
        <f t="shared" si="116"/>
        <v>#DIV/0!</v>
      </c>
      <c r="AK498" s="409"/>
      <c r="AL498" s="409"/>
      <c r="AM498" s="409"/>
      <c r="AO498" s="177"/>
      <c r="AP498" s="177"/>
      <c r="AQ498" s="177"/>
      <c r="AR498" s="139"/>
      <c r="AS498" s="139"/>
      <c r="AT498" s="139"/>
      <c r="AU498" s="177"/>
      <c r="AV498" s="177"/>
      <c r="AX498" s="411">
        <f t="shared" si="108"/>
        <v>0</v>
      </c>
      <c r="AY498" s="80" t="str">
        <f t="shared" si="109"/>
        <v>OK</v>
      </c>
      <c r="BA498" s="94"/>
      <c r="BB498" s="291"/>
      <c r="BC498" s="94"/>
      <c r="BD498" s="229"/>
      <c r="BE498" s="356"/>
      <c r="BG498" s="6">
        <f t="shared" si="110"/>
        <v>0</v>
      </c>
      <c r="BH498" s="186" t="str">
        <f t="shared" si="111"/>
        <v>N/A</v>
      </c>
      <c r="BI498" s="6" t="str">
        <f t="shared" si="117"/>
        <v>N/A</v>
      </c>
      <c r="BJ498" t="e">
        <f t="shared" si="112"/>
        <v>#DIV/0!</v>
      </c>
      <c r="BL498" t="str">
        <f>IF(ISBLANK('A2a.  Modified URRT Worksheet 1'!$G$78)=TRUE, "N/A", IF(O498*(1+'A2a.  Modified URRT Worksheet 1'!$G$78)='A2. Rate Change &amp; Enrollment'!P498, "OK", "ERROR"))</f>
        <v>N/A</v>
      </c>
      <c r="BM498" t="str">
        <f>IF(ISBLANK('A2a.  Modified URRT Worksheet 1'!$G$79)=TRUE, "N/A", IF(P498*(1+'A2a.  Modified URRT Worksheet 1'!$G$79)='A2. Rate Change &amp; Enrollment'!Q498, "OK", "ERROR"))</f>
        <v>N/A</v>
      </c>
      <c r="BN498" t="str">
        <f>IF(ISBLANK('A2a.  Modified URRT Worksheet 1'!$G$80)=TRUE, "N/A", IF(Q498*(1+'A2a.  Modified URRT Worksheet 1'!$G$80)='A2. Rate Change &amp; Enrollment'!R498, "OK", "ERROR"))</f>
        <v>N/A</v>
      </c>
      <c r="BO498" t="str">
        <f>IF(ISBLANK('A2a.  Modified URRT Worksheet 1'!$G$81)=TRUE, "N/A", IF(R498*(1+'A2a.  Modified URRT Worksheet 1'!$G$81)='A2. Rate Change &amp; Enrollment'!S498, "OK", "ERROR"))</f>
        <v>N/A</v>
      </c>
      <c r="BP498" t="str">
        <f>IF(ISBLANK('A2a.  Modified URRT Worksheet 1'!$G$82)=TRUE, "N/A", IF(S498*(1+'A2a.  Modified URRT Worksheet 1'!$G$82)='A2. Rate Change &amp; Enrollment'!T498, "OK", "ERROR"))</f>
        <v>N/A</v>
      </c>
      <c r="BQ498" t="str">
        <f>IF(ISBLANK('A2a.  Modified URRT Worksheet 1'!$G$83)=TRUE, "N/A", IF(T498*(1+'A2a.  Modified URRT Worksheet 1'!$G$83)='A2. Rate Change &amp; Enrollment'!U498, "OK", "ERROR"))</f>
        <v>N/A</v>
      </c>
      <c r="BR498" t="str">
        <f>IF(ISBLANK('A2a.  Modified URRT Worksheet 1'!$G$84)=TRUE, "N/A", IF(U498*(1+'A2a.  Modified URRT Worksheet 1'!$G$84)='A2. Rate Change &amp; Enrollment'!V498, "OK", "ERROR"))</f>
        <v>N/A</v>
      </c>
      <c r="BS498" t="str">
        <f>IF(ISBLANK('A2a.  Modified URRT Worksheet 1'!$G$85)=TRUE, "N/A", IF(V498*(1+'A2a.  Modified URRT Worksheet 1'!$G$85)='A2. Rate Change &amp; Enrollment'!W498, "OK", "ERROR"))</f>
        <v>N/A</v>
      </c>
      <c r="BT498" t="str">
        <f>IF(ISBLANK('A2a.  Modified URRT Worksheet 1'!$G$86)=TRUE, "N/A", IF(W498*(1+'A2a.  Modified URRT Worksheet 1'!$G$86)='A2. Rate Change &amp; Enrollment'!X498, "OK", "ERROR"))</f>
        <v>N/A</v>
      </c>
      <c r="BU498" t="str">
        <f>IF(ISBLANK('A2a.  Modified URRT Worksheet 1'!$G$87)=TRUE, "N/A", IF(X498*(1+'A2a.  Modified URRT Worksheet 1'!$G$87)='A2. Rate Change &amp; Enrollment'!Y498, "OK", "ERROR"))</f>
        <v>N/A</v>
      </c>
      <c r="BV498" t="str">
        <f>IF(ISBLANK('A2a.  Modified URRT Worksheet 1'!$G$88)=TRUE, "N/A", IF(Y498*(1+'A2a.  Modified URRT Worksheet 1'!$G$88)='A2. Rate Change &amp; Enrollment'!Z498, "OK", "ERROR"))</f>
        <v>N/A</v>
      </c>
      <c r="BW498" t="str">
        <f t="shared" si="113"/>
        <v>OK</v>
      </c>
      <c r="BY498" s="412">
        <f t="shared" si="114"/>
        <v>0</v>
      </c>
    </row>
    <row r="499" spans="1:77" x14ac:dyDescent="0.35">
      <c r="A499" t="s">
        <v>798</v>
      </c>
      <c r="B499" s="98"/>
      <c r="C499" s="98"/>
      <c r="D499" s="98"/>
      <c r="E499" s="135"/>
      <c r="F499" s="135"/>
      <c r="G499" s="135"/>
      <c r="I499" s="135"/>
      <c r="J499" s="135"/>
      <c r="K499" s="135"/>
      <c r="M499" s="131"/>
      <c r="N499" s="131"/>
      <c r="O499" s="131"/>
      <c r="P499" s="131"/>
      <c r="Q499" s="131"/>
      <c r="R499" s="131"/>
      <c r="S499" s="131"/>
      <c r="T499" s="131"/>
      <c r="U499" s="131"/>
      <c r="V499" s="131"/>
      <c r="W499" s="131"/>
      <c r="X499" s="131"/>
      <c r="Y499" s="131"/>
      <c r="Z499" s="131"/>
      <c r="AB499" s="142" t="e">
        <f t="shared" si="104"/>
        <v>#DIV/0!</v>
      </c>
      <c r="AC499" s="142" t="e">
        <f t="shared" si="105"/>
        <v>#DIV/0!</v>
      </c>
      <c r="AD499" s="6"/>
      <c r="AE499" s="88" t="e">
        <f t="shared" si="106"/>
        <v>#DIV/0!</v>
      </c>
      <c r="AF499" s="142" t="e">
        <f t="shared" si="107"/>
        <v>#DIV/0!</v>
      </c>
      <c r="AH499" s="12" t="e">
        <f t="shared" si="115"/>
        <v>#DIV/0!</v>
      </c>
      <c r="AI499" s="12" t="e">
        <f t="shared" si="116"/>
        <v>#DIV/0!</v>
      </c>
      <c r="AK499" s="409"/>
      <c r="AL499" s="409"/>
      <c r="AM499" s="409"/>
      <c r="AO499" s="177"/>
      <c r="AP499" s="177"/>
      <c r="AQ499" s="177"/>
      <c r="AR499" s="139"/>
      <c r="AS499" s="139"/>
      <c r="AT499" s="139"/>
      <c r="AU499" s="177"/>
      <c r="AV499" s="177"/>
      <c r="AX499" s="411">
        <f t="shared" si="108"/>
        <v>0</v>
      </c>
      <c r="AY499" s="80" t="str">
        <f t="shared" si="109"/>
        <v>OK</v>
      </c>
      <c r="BA499" s="94"/>
      <c r="BB499" s="291"/>
      <c r="BC499" s="94"/>
      <c r="BD499" s="229"/>
      <c r="BE499" s="356"/>
      <c r="BG499" s="6">
        <f t="shared" si="110"/>
        <v>0</v>
      </c>
      <c r="BH499" s="186" t="str">
        <f t="shared" si="111"/>
        <v>N/A</v>
      </c>
      <c r="BI499" s="6" t="str">
        <f t="shared" si="117"/>
        <v>N/A</v>
      </c>
      <c r="BJ499" t="e">
        <f t="shared" si="112"/>
        <v>#DIV/0!</v>
      </c>
      <c r="BL499" t="str">
        <f>IF(ISBLANK('A2a.  Modified URRT Worksheet 1'!$G$78)=TRUE, "N/A", IF(O499*(1+'A2a.  Modified URRT Worksheet 1'!$G$78)='A2. Rate Change &amp; Enrollment'!P499, "OK", "ERROR"))</f>
        <v>N/A</v>
      </c>
      <c r="BM499" t="str">
        <f>IF(ISBLANK('A2a.  Modified URRT Worksheet 1'!$G$79)=TRUE, "N/A", IF(P499*(1+'A2a.  Modified URRT Worksheet 1'!$G$79)='A2. Rate Change &amp; Enrollment'!Q499, "OK", "ERROR"))</f>
        <v>N/A</v>
      </c>
      <c r="BN499" t="str">
        <f>IF(ISBLANK('A2a.  Modified URRT Worksheet 1'!$G$80)=TRUE, "N/A", IF(Q499*(1+'A2a.  Modified URRT Worksheet 1'!$G$80)='A2. Rate Change &amp; Enrollment'!R499, "OK", "ERROR"))</f>
        <v>N/A</v>
      </c>
      <c r="BO499" t="str">
        <f>IF(ISBLANK('A2a.  Modified URRT Worksheet 1'!$G$81)=TRUE, "N/A", IF(R499*(1+'A2a.  Modified URRT Worksheet 1'!$G$81)='A2. Rate Change &amp; Enrollment'!S499, "OK", "ERROR"))</f>
        <v>N/A</v>
      </c>
      <c r="BP499" t="str">
        <f>IF(ISBLANK('A2a.  Modified URRT Worksheet 1'!$G$82)=TRUE, "N/A", IF(S499*(1+'A2a.  Modified URRT Worksheet 1'!$G$82)='A2. Rate Change &amp; Enrollment'!T499, "OK", "ERROR"))</f>
        <v>N/A</v>
      </c>
      <c r="BQ499" t="str">
        <f>IF(ISBLANK('A2a.  Modified URRT Worksheet 1'!$G$83)=TRUE, "N/A", IF(T499*(1+'A2a.  Modified URRT Worksheet 1'!$G$83)='A2. Rate Change &amp; Enrollment'!U499, "OK", "ERROR"))</f>
        <v>N/A</v>
      </c>
      <c r="BR499" t="str">
        <f>IF(ISBLANK('A2a.  Modified URRT Worksheet 1'!$G$84)=TRUE, "N/A", IF(U499*(1+'A2a.  Modified URRT Worksheet 1'!$G$84)='A2. Rate Change &amp; Enrollment'!V499, "OK", "ERROR"))</f>
        <v>N/A</v>
      </c>
      <c r="BS499" t="str">
        <f>IF(ISBLANK('A2a.  Modified URRT Worksheet 1'!$G$85)=TRUE, "N/A", IF(V499*(1+'A2a.  Modified URRT Worksheet 1'!$G$85)='A2. Rate Change &amp; Enrollment'!W499, "OK", "ERROR"))</f>
        <v>N/A</v>
      </c>
      <c r="BT499" t="str">
        <f>IF(ISBLANK('A2a.  Modified URRT Worksheet 1'!$G$86)=TRUE, "N/A", IF(W499*(1+'A2a.  Modified URRT Worksheet 1'!$G$86)='A2. Rate Change &amp; Enrollment'!X499, "OK", "ERROR"))</f>
        <v>N/A</v>
      </c>
      <c r="BU499" t="str">
        <f>IF(ISBLANK('A2a.  Modified URRT Worksheet 1'!$G$87)=TRUE, "N/A", IF(X499*(1+'A2a.  Modified URRT Worksheet 1'!$G$87)='A2. Rate Change &amp; Enrollment'!Y499, "OK", "ERROR"))</f>
        <v>N/A</v>
      </c>
      <c r="BV499" t="str">
        <f>IF(ISBLANK('A2a.  Modified URRT Worksheet 1'!$G$88)=TRUE, "N/A", IF(Y499*(1+'A2a.  Modified URRT Worksheet 1'!$G$88)='A2. Rate Change &amp; Enrollment'!Z499, "OK", "ERROR"))</f>
        <v>N/A</v>
      </c>
      <c r="BW499" t="str">
        <f t="shared" si="113"/>
        <v>OK</v>
      </c>
      <c r="BY499" s="412">
        <f t="shared" si="114"/>
        <v>0</v>
      </c>
    </row>
    <row r="500" spans="1:77" x14ac:dyDescent="0.35">
      <c r="A500" t="s">
        <v>799</v>
      </c>
      <c r="B500" s="98"/>
      <c r="C500" s="98"/>
      <c r="D500" s="98"/>
      <c r="E500" s="135"/>
      <c r="F500" s="135"/>
      <c r="G500" s="135"/>
      <c r="I500" s="135"/>
      <c r="J500" s="135"/>
      <c r="K500" s="135"/>
      <c r="M500" s="131"/>
      <c r="N500" s="131"/>
      <c r="O500" s="131"/>
      <c r="P500" s="131"/>
      <c r="Q500" s="131"/>
      <c r="R500" s="131"/>
      <c r="S500" s="131"/>
      <c r="T500" s="131"/>
      <c r="U500" s="131"/>
      <c r="V500" s="131"/>
      <c r="W500" s="131"/>
      <c r="X500" s="131"/>
      <c r="Y500" s="131"/>
      <c r="Z500" s="131"/>
      <c r="AB500" s="142" t="e">
        <f t="shared" si="104"/>
        <v>#DIV/0!</v>
      </c>
      <c r="AC500" s="142" t="e">
        <f t="shared" si="105"/>
        <v>#DIV/0!</v>
      </c>
      <c r="AD500" s="6"/>
      <c r="AE500" s="88" t="e">
        <f t="shared" si="106"/>
        <v>#DIV/0!</v>
      </c>
      <c r="AF500" s="142" t="e">
        <f t="shared" si="107"/>
        <v>#DIV/0!</v>
      </c>
      <c r="AH500" s="12" t="e">
        <f t="shared" si="115"/>
        <v>#DIV/0!</v>
      </c>
      <c r="AI500" s="12" t="e">
        <f t="shared" si="116"/>
        <v>#DIV/0!</v>
      </c>
      <c r="AK500" s="409"/>
      <c r="AL500" s="409"/>
      <c r="AM500" s="409"/>
      <c r="AO500" s="177"/>
      <c r="AP500" s="177"/>
      <c r="AQ500" s="177"/>
      <c r="AR500" s="139"/>
      <c r="AS500" s="139"/>
      <c r="AT500" s="139"/>
      <c r="AU500" s="177"/>
      <c r="AV500" s="177"/>
      <c r="AX500" s="411">
        <f t="shared" si="108"/>
        <v>0</v>
      </c>
      <c r="AY500" s="80" t="str">
        <f t="shared" si="109"/>
        <v>OK</v>
      </c>
      <c r="BA500" s="94"/>
      <c r="BB500" s="291"/>
      <c r="BC500" s="94"/>
      <c r="BD500" s="229"/>
      <c r="BE500" s="356"/>
      <c r="BG500" s="6">
        <f t="shared" si="110"/>
        <v>0</v>
      </c>
      <c r="BH500" s="186" t="str">
        <f t="shared" si="111"/>
        <v>N/A</v>
      </c>
      <c r="BI500" s="6" t="str">
        <f t="shared" si="117"/>
        <v>N/A</v>
      </c>
      <c r="BJ500" t="e">
        <f t="shared" si="112"/>
        <v>#DIV/0!</v>
      </c>
      <c r="BL500" t="str">
        <f>IF(ISBLANK('A2a.  Modified URRT Worksheet 1'!$G$78)=TRUE, "N/A", IF(O500*(1+'A2a.  Modified URRT Worksheet 1'!$G$78)='A2. Rate Change &amp; Enrollment'!P500, "OK", "ERROR"))</f>
        <v>N/A</v>
      </c>
      <c r="BM500" t="str">
        <f>IF(ISBLANK('A2a.  Modified URRT Worksheet 1'!$G$79)=TRUE, "N/A", IF(P500*(1+'A2a.  Modified URRT Worksheet 1'!$G$79)='A2. Rate Change &amp; Enrollment'!Q500, "OK", "ERROR"))</f>
        <v>N/A</v>
      </c>
      <c r="BN500" t="str">
        <f>IF(ISBLANK('A2a.  Modified URRT Worksheet 1'!$G$80)=TRUE, "N/A", IF(Q500*(1+'A2a.  Modified URRT Worksheet 1'!$G$80)='A2. Rate Change &amp; Enrollment'!R500, "OK", "ERROR"))</f>
        <v>N/A</v>
      </c>
      <c r="BO500" t="str">
        <f>IF(ISBLANK('A2a.  Modified URRT Worksheet 1'!$G$81)=TRUE, "N/A", IF(R500*(1+'A2a.  Modified URRT Worksheet 1'!$G$81)='A2. Rate Change &amp; Enrollment'!S500, "OK", "ERROR"))</f>
        <v>N/A</v>
      </c>
      <c r="BP500" t="str">
        <f>IF(ISBLANK('A2a.  Modified URRT Worksheet 1'!$G$82)=TRUE, "N/A", IF(S500*(1+'A2a.  Modified URRT Worksheet 1'!$G$82)='A2. Rate Change &amp; Enrollment'!T500, "OK", "ERROR"))</f>
        <v>N/A</v>
      </c>
      <c r="BQ500" t="str">
        <f>IF(ISBLANK('A2a.  Modified URRT Worksheet 1'!$G$83)=TRUE, "N/A", IF(T500*(1+'A2a.  Modified URRT Worksheet 1'!$G$83)='A2. Rate Change &amp; Enrollment'!U500, "OK", "ERROR"))</f>
        <v>N/A</v>
      </c>
      <c r="BR500" t="str">
        <f>IF(ISBLANK('A2a.  Modified URRT Worksheet 1'!$G$84)=TRUE, "N/A", IF(U500*(1+'A2a.  Modified URRT Worksheet 1'!$G$84)='A2. Rate Change &amp; Enrollment'!V500, "OK", "ERROR"))</f>
        <v>N/A</v>
      </c>
      <c r="BS500" t="str">
        <f>IF(ISBLANK('A2a.  Modified URRT Worksheet 1'!$G$85)=TRUE, "N/A", IF(V500*(1+'A2a.  Modified URRT Worksheet 1'!$G$85)='A2. Rate Change &amp; Enrollment'!W500, "OK", "ERROR"))</f>
        <v>N/A</v>
      </c>
      <c r="BT500" t="str">
        <f>IF(ISBLANK('A2a.  Modified URRT Worksheet 1'!$G$86)=TRUE, "N/A", IF(W500*(1+'A2a.  Modified URRT Worksheet 1'!$G$86)='A2. Rate Change &amp; Enrollment'!X500, "OK", "ERROR"))</f>
        <v>N/A</v>
      </c>
      <c r="BU500" t="str">
        <f>IF(ISBLANK('A2a.  Modified URRT Worksheet 1'!$G$87)=TRUE, "N/A", IF(X500*(1+'A2a.  Modified URRT Worksheet 1'!$G$87)='A2. Rate Change &amp; Enrollment'!Y500, "OK", "ERROR"))</f>
        <v>N/A</v>
      </c>
      <c r="BV500" t="str">
        <f>IF(ISBLANK('A2a.  Modified URRT Worksheet 1'!$G$88)=TRUE, "N/A", IF(Y500*(1+'A2a.  Modified URRT Worksheet 1'!$G$88)='A2. Rate Change &amp; Enrollment'!Z500, "OK", "ERROR"))</f>
        <v>N/A</v>
      </c>
      <c r="BW500" t="str">
        <f t="shared" si="113"/>
        <v>OK</v>
      </c>
      <c r="BY500" s="412">
        <f t="shared" si="114"/>
        <v>0</v>
      </c>
    </row>
    <row r="501" spans="1:77" x14ac:dyDescent="0.35">
      <c r="A501" t="s">
        <v>800</v>
      </c>
      <c r="B501" s="98"/>
      <c r="C501" s="98"/>
      <c r="D501" s="98"/>
      <c r="E501" s="135"/>
      <c r="F501" s="135"/>
      <c r="G501" s="135"/>
      <c r="I501" s="135"/>
      <c r="J501" s="135"/>
      <c r="K501" s="135"/>
      <c r="M501" s="131"/>
      <c r="N501" s="131"/>
      <c r="O501" s="131"/>
      <c r="P501" s="131"/>
      <c r="Q501" s="131"/>
      <c r="R501" s="131"/>
      <c r="S501" s="131"/>
      <c r="T501" s="131"/>
      <c r="U501" s="131"/>
      <c r="V501" s="131"/>
      <c r="W501" s="131"/>
      <c r="X501" s="131"/>
      <c r="Y501" s="131"/>
      <c r="Z501" s="131"/>
      <c r="AB501" s="142" t="e">
        <f t="shared" si="104"/>
        <v>#DIV/0!</v>
      </c>
      <c r="AC501" s="142" t="e">
        <f t="shared" si="105"/>
        <v>#DIV/0!</v>
      </c>
      <c r="AD501" s="6"/>
      <c r="AE501" s="88" t="e">
        <f t="shared" si="106"/>
        <v>#DIV/0!</v>
      </c>
      <c r="AF501" s="142" t="e">
        <f t="shared" si="107"/>
        <v>#DIV/0!</v>
      </c>
      <c r="AH501" s="12" t="e">
        <f t="shared" si="115"/>
        <v>#DIV/0!</v>
      </c>
      <c r="AI501" s="12" t="e">
        <f t="shared" si="116"/>
        <v>#DIV/0!</v>
      </c>
      <c r="AK501" s="409"/>
      <c r="AL501" s="409"/>
      <c r="AM501" s="409"/>
      <c r="AO501" s="177"/>
      <c r="AP501" s="177"/>
      <c r="AQ501" s="177"/>
      <c r="AR501" s="139"/>
      <c r="AS501" s="139"/>
      <c r="AT501" s="139"/>
      <c r="AU501" s="177"/>
      <c r="AV501" s="177"/>
      <c r="AX501" s="411">
        <f t="shared" si="108"/>
        <v>0</v>
      </c>
      <c r="AY501" s="80" t="str">
        <f t="shared" si="109"/>
        <v>OK</v>
      </c>
      <c r="BA501" s="94"/>
      <c r="BB501" s="291"/>
      <c r="BC501" s="94"/>
      <c r="BD501" s="229"/>
      <c r="BE501" s="356"/>
      <c r="BG501" s="6">
        <f t="shared" si="110"/>
        <v>0</v>
      </c>
      <c r="BH501" s="186" t="str">
        <f t="shared" si="111"/>
        <v>N/A</v>
      </c>
      <c r="BI501" s="6" t="str">
        <f t="shared" si="117"/>
        <v>N/A</v>
      </c>
      <c r="BJ501" t="e">
        <f t="shared" si="112"/>
        <v>#DIV/0!</v>
      </c>
      <c r="BL501" t="str">
        <f>IF(ISBLANK('A2a.  Modified URRT Worksheet 1'!$G$78)=TRUE, "N/A", IF(O501*(1+'A2a.  Modified URRT Worksheet 1'!$G$78)='A2. Rate Change &amp; Enrollment'!P501, "OK", "ERROR"))</f>
        <v>N/A</v>
      </c>
      <c r="BM501" t="str">
        <f>IF(ISBLANK('A2a.  Modified URRT Worksheet 1'!$G$79)=TRUE, "N/A", IF(P501*(1+'A2a.  Modified URRT Worksheet 1'!$G$79)='A2. Rate Change &amp; Enrollment'!Q501, "OK", "ERROR"))</f>
        <v>N/A</v>
      </c>
      <c r="BN501" t="str">
        <f>IF(ISBLANK('A2a.  Modified URRT Worksheet 1'!$G$80)=TRUE, "N/A", IF(Q501*(1+'A2a.  Modified URRT Worksheet 1'!$G$80)='A2. Rate Change &amp; Enrollment'!R501, "OK", "ERROR"))</f>
        <v>N/A</v>
      </c>
      <c r="BO501" t="str">
        <f>IF(ISBLANK('A2a.  Modified URRT Worksheet 1'!$G$81)=TRUE, "N/A", IF(R501*(1+'A2a.  Modified URRT Worksheet 1'!$G$81)='A2. Rate Change &amp; Enrollment'!S501, "OK", "ERROR"))</f>
        <v>N/A</v>
      </c>
      <c r="BP501" t="str">
        <f>IF(ISBLANK('A2a.  Modified URRT Worksheet 1'!$G$82)=TRUE, "N/A", IF(S501*(1+'A2a.  Modified URRT Worksheet 1'!$G$82)='A2. Rate Change &amp; Enrollment'!T501, "OK", "ERROR"))</f>
        <v>N/A</v>
      </c>
      <c r="BQ501" t="str">
        <f>IF(ISBLANK('A2a.  Modified URRT Worksheet 1'!$G$83)=TRUE, "N/A", IF(T501*(1+'A2a.  Modified URRT Worksheet 1'!$G$83)='A2. Rate Change &amp; Enrollment'!U501, "OK", "ERROR"))</f>
        <v>N/A</v>
      </c>
      <c r="BR501" t="str">
        <f>IF(ISBLANK('A2a.  Modified URRT Worksheet 1'!$G$84)=TRUE, "N/A", IF(U501*(1+'A2a.  Modified URRT Worksheet 1'!$G$84)='A2. Rate Change &amp; Enrollment'!V501, "OK", "ERROR"))</f>
        <v>N/A</v>
      </c>
      <c r="BS501" t="str">
        <f>IF(ISBLANK('A2a.  Modified URRT Worksheet 1'!$G$85)=TRUE, "N/A", IF(V501*(1+'A2a.  Modified URRT Worksheet 1'!$G$85)='A2. Rate Change &amp; Enrollment'!W501, "OK", "ERROR"))</f>
        <v>N/A</v>
      </c>
      <c r="BT501" t="str">
        <f>IF(ISBLANK('A2a.  Modified URRT Worksheet 1'!$G$86)=TRUE, "N/A", IF(W501*(1+'A2a.  Modified URRT Worksheet 1'!$G$86)='A2. Rate Change &amp; Enrollment'!X501, "OK", "ERROR"))</f>
        <v>N/A</v>
      </c>
      <c r="BU501" t="str">
        <f>IF(ISBLANK('A2a.  Modified URRT Worksheet 1'!$G$87)=TRUE, "N/A", IF(X501*(1+'A2a.  Modified URRT Worksheet 1'!$G$87)='A2. Rate Change &amp; Enrollment'!Y501, "OK", "ERROR"))</f>
        <v>N/A</v>
      </c>
      <c r="BV501" t="str">
        <f>IF(ISBLANK('A2a.  Modified URRT Worksheet 1'!$G$88)=TRUE, "N/A", IF(Y501*(1+'A2a.  Modified URRT Worksheet 1'!$G$88)='A2. Rate Change &amp; Enrollment'!Z501, "OK", "ERROR"))</f>
        <v>N/A</v>
      </c>
      <c r="BW501" t="str">
        <f t="shared" si="113"/>
        <v>OK</v>
      </c>
      <c r="BY501" s="412">
        <f t="shared" si="114"/>
        <v>0</v>
      </c>
    </row>
    <row r="502" spans="1:77" x14ac:dyDescent="0.35">
      <c r="A502" t="s">
        <v>801</v>
      </c>
      <c r="B502" s="98"/>
      <c r="C502" s="98"/>
      <c r="D502" s="98"/>
      <c r="E502" s="135"/>
      <c r="F502" s="135"/>
      <c r="G502" s="135"/>
      <c r="I502" s="135"/>
      <c r="J502" s="135"/>
      <c r="K502" s="135"/>
      <c r="M502" s="131"/>
      <c r="N502" s="131"/>
      <c r="O502" s="131"/>
      <c r="P502" s="131"/>
      <c r="Q502" s="131"/>
      <c r="R502" s="131"/>
      <c r="S502" s="131"/>
      <c r="T502" s="131"/>
      <c r="U502" s="131"/>
      <c r="V502" s="131"/>
      <c r="W502" s="131"/>
      <c r="X502" s="131"/>
      <c r="Y502" s="131"/>
      <c r="Z502" s="131"/>
      <c r="AB502" s="142" t="e">
        <f t="shared" si="104"/>
        <v>#DIV/0!</v>
      </c>
      <c r="AC502" s="142" t="e">
        <f t="shared" si="105"/>
        <v>#DIV/0!</v>
      </c>
      <c r="AD502" s="6"/>
      <c r="AE502" s="88" t="e">
        <f t="shared" si="106"/>
        <v>#DIV/0!</v>
      </c>
      <c r="AF502" s="142" t="e">
        <f t="shared" si="107"/>
        <v>#DIV/0!</v>
      </c>
      <c r="AH502" s="12" t="e">
        <f t="shared" si="115"/>
        <v>#DIV/0!</v>
      </c>
      <c r="AI502" s="12" t="e">
        <f t="shared" si="116"/>
        <v>#DIV/0!</v>
      </c>
      <c r="AK502" s="409"/>
      <c r="AL502" s="409"/>
      <c r="AM502" s="409"/>
      <c r="AO502" s="177"/>
      <c r="AP502" s="177"/>
      <c r="AQ502" s="177"/>
      <c r="AR502" s="139"/>
      <c r="AS502" s="139"/>
      <c r="AT502" s="139"/>
      <c r="AU502" s="177"/>
      <c r="AV502" s="177"/>
      <c r="AX502" s="411">
        <f t="shared" si="108"/>
        <v>0</v>
      </c>
      <c r="AY502" s="80" t="str">
        <f t="shared" si="109"/>
        <v>OK</v>
      </c>
      <c r="BA502" s="94"/>
      <c r="BB502" s="291"/>
      <c r="BC502" s="94"/>
      <c r="BD502" s="229"/>
      <c r="BE502" s="356"/>
      <c r="BG502" s="6">
        <f t="shared" si="110"/>
        <v>0</v>
      </c>
      <c r="BH502" s="186" t="str">
        <f t="shared" si="111"/>
        <v>N/A</v>
      </c>
      <c r="BI502" s="6" t="str">
        <f t="shared" si="117"/>
        <v>N/A</v>
      </c>
      <c r="BJ502" t="e">
        <f t="shared" si="112"/>
        <v>#DIV/0!</v>
      </c>
      <c r="BL502" t="str">
        <f>IF(ISBLANK('A2a.  Modified URRT Worksheet 1'!$G$78)=TRUE, "N/A", IF(O502*(1+'A2a.  Modified URRT Worksheet 1'!$G$78)='A2. Rate Change &amp; Enrollment'!P502, "OK", "ERROR"))</f>
        <v>N/A</v>
      </c>
      <c r="BM502" t="str">
        <f>IF(ISBLANK('A2a.  Modified URRT Worksheet 1'!$G$79)=TRUE, "N/A", IF(P502*(1+'A2a.  Modified URRT Worksheet 1'!$G$79)='A2. Rate Change &amp; Enrollment'!Q502, "OK", "ERROR"))</f>
        <v>N/A</v>
      </c>
      <c r="BN502" t="str">
        <f>IF(ISBLANK('A2a.  Modified URRT Worksheet 1'!$G$80)=TRUE, "N/A", IF(Q502*(1+'A2a.  Modified URRT Worksheet 1'!$G$80)='A2. Rate Change &amp; Enrollment'!R502, "OK", "ERROR"))</f>
        <v>N/A</v>
      </c>
      <c r="BO502" t="str">
        <f>IF(ISBLANK('A2a.  Modified URRT Worksheet 1'!$G$81)=TRUE, "N/A", IF(R502*(1+'A2a.  Modified URRT Worksheet 1'!$G$81)='A2. Rate Change &amp; Enrollment'!S502, "OK", "ERROR"))</f>
        <v>N/A</v>
      </c>
      <c r="BP502" t="str">
        <f>IF(ISBLANK('A2a.  Modified URRT Worksheet 1'!$G$82)=TRUE, "N/A", IF(S502*(1+'A2a.  Modified URRT Worksheet 1'!$G$82)='A2. Rate Change &amp; Enrollment'!T502, "OK", "ERROR"))</f>
        <v>N/A</v>
      </c>
      <c r="BQ502" t="str">
        <f>IF(ISBLANK('A2a.  Modified URRT Worksheet 1'!$G$83)=TRUE, "N/A", IF(T502*(1+'A2a.  Modified URRT Worksheet 1'!$G$83)='A2. Rate Change &amp; Enrollment'!U502, "OK", "ERROR"))</f>
        <v>N/A</v>
      </c>
      <c r="BR502" t="str">
        <f>IF(ISBLANK('A2a.  Modified URRT Worksheet 1'!$G$84)=TRUE, "N/A", IF(U502*(1+'A2a.  Modified URRT Worksheet 1'!$G$84)='A2. Rate Change &amp; Enrollment'!V502, "OK", "ERROR"))</f>
        <v>N/A</v>
      </c>
      <c r="BS502" t="str">
        <f>IF(ISBLANK('A2a.  Modified URRT Worksheet 1'!$G$85)=TRUE, "N/A", IF(V502*(1+'A2a.  Modified URRT Worksheet 1'!$G$85)='A2. Rate Change &amp; Enrollment'!W502, "OK", "ERROR"))</f>
        <v>N/A</v>
      </c>
      <c r="BT502" t="str">
        <f>IF(ISBLANK('A2a.  Modified URRT Worksheet 1'!$G$86)=TRUE, "N/A", IF(W502*(1+'A2a.  Modified URRT Worksheet 1'!$G$86)='A2. Rate Change &amp; Enrollment'!X502, "OK", "ERROR"))</f>
        <v>N/A</v>
      </c>
      <c r="BU502" t="str">
        <f>IF(ISBLANK('A2a.  Modified URRT Worksheet 1'!$G$87)=TRUE, "N/A", IF(X502*(1+'A2a.  Modified URRT Worksheet 1'!$G$87)='A2. Rate Change &amp; Enrollment'!Y502, "OK", "ERROR"))</f>
        <v>N/A</v>
      </c>
      <c r="BV502" t="str">
        <f>IF(ISBLANK('A2a.  Modified URRT Worksheet 1'!$G$88)=TRUE, "N/A", IF(Y502*(1+'A2a.  Modified URRT Worksheet 1'!$G$88)='A2. Rate Change &amp; Enrollment'!Z502, "OK", "ERROR"))</f>
        <v>N/A</v>
      </c>
      <c r="BW502" t="str">
        <f t="shared" si="113"/>
        <v>OK</v>
      </c>
      <c r="BY502" s="412">
        <f t="shared" si="114"/>
        <v>0</v>
      </c>
    </row>
    <row r="503" spans="1:77" x14ac:dyDescent="0.35">
      <c r="A503" t="s">
        <v>802</v>
      </c>
      <c r="B503" s="98"/>
      <c r="C503" s="98"/>
      <c r="D503" s="98"/>
      <c r="E503" s="135"/>
      <c r="F503" s="135"/>
      <c r="G503" s="135"/>
      <c r="I503" s="135"/>
      <c r="J503" s="135"/>
      <c r="K503" s="135"/>
      <c r="M503" s="131"/>
      <c r="N503" s="131"/>
      <c r="O503" s="131"/>
      <c r="P503" s="131"/>
      <c r="Q503" s="131"/>
      <c r="R503" s="131"/>
      <c r="S503" s="131"/>
      <c r="T503" s="131"/>
      <c r="U503" s="131"/>
      <c r="V503" s="131"/>
      <c r="W503" s="131"/>
      <c r="X503" s="131"/>
      <c r="Y503" s="131"/>
      <c r="Z503" s="131"/>
      <c r="AB503" s="142" t="e">
        <f t="shared" si="104"/>
        <v>#DIV/0!</v>
      </c>
      <c r="AC503" s="142" t="e">
        <f t="shared" si="105"/>
        <v>#DIV/0!</v>
      </c>
      <c r="AD503" s="6"/>
      <c r="AE503" s="88" t="e">
        <f t="shared" si="106"/>
        <v>#DIV/0!</v>
      </c>
      <c r="AF503" s="142" t="e">
        <f t="shared" si="107"/>
        <v>#DIV/0!</v>
      </c>
      <c r="AH503" s="12" t="e">
        <f t="shared" si="115"/>
        <v>#DIV/0!</v>
      </c>
      <c r="AI503" s="12" t="e">
        <f t="shared" si="116"/>
        <v>#DIV/0!</v>
      </c>
      <c r="AK503" s="409"/>
      <c r="AL503" s="409"/>
      <c r="AM503" s="409"/>
      <c r="AO503" s="177"/>
      <c r="AP503" s="177"/>
      <c r="AQ503" s="177"/>
      <c r="AR503" s="139"/>
      <c r="AS503" s="139"/>
      <c r="AT503" s="139"/>
      <c r="AU503" s="177"/>
      <c r="AV503" s="177"/>
      <c r="AX503" s="411">
        <f t="shared" si="108"/>
        <v>0</v>
      </c>
      <c r="AY503" s="80" t="str">
        <f t="shared" si="109"/>
        <v>OK</v>
      </c>
      <c r="BA503" s="94"/>
      <c r="BB503" s="291"/>
      <c r="BC503" s="94"/>
      <c r="BD503" s="229"/>
      <c r="BE503" s="356"/>
      <c r="BG503" s="6">
        <f t="shared" si="110"/>
        <v>0</v>
      </c>
      <c r="BH503" s="186" t="str">
        <f t="shared" si="111"/>
        <v>N/A</v>
      </c>
      <c r="BI503" s="6" t="str">
        <f t="shared" si="117"/>
        <v>N/A</v>
      </c>
      <c r="BJ503" t="e">
        <f t="shared" si="112"/>
        <v>#DIV/0!</v>
      </c>
      <c r="BL503" t="str">
        <f>IF(ISBLANK('A2a.  Modified URRT Worksheet 1'!$G$78)=TRUE, "N/A", IF(O503*(1+'A2a.  Modified URRT Worksheet 1'!$G$78)='A2. Rate Change &amp; Enrollment'!P503, "OK", "ERROR"))</f>
        <v>N/A</v>
      </c>
      <c r="BM503" t="str">
        <f>IF(ISBLANK('A2a.  Modified URRT Worksheet 1'!$G$79)=TRUE, "N/A", IF(P503*(1+'A2a.  Modified URRT Worksheet 1'!$G$79)='A2. Rate Change &amp; Enrollment'!Q503, "OK", "ERROR"))</f>
        <v>N/A</v>
      </c>
      <c r="BN503" t="str">
        <f>IF(ISBLANK('A2a.  Modified URRT Worksheet 1'!$G$80)=TRUE, "N/A", IF(Q503*(1+'A2a.  Modified URRT Worksheet 1'!$G$80)='A2. Rate Change &amp; Enrollment'!R503, "OK", "ERROR"))</f>
        <v>N/A</v>
      </c>
      <c r="BO503" t="str">
        <f>IF(ISBLANK('A2a.  Modified URRT Worksheet 1'!$G$81)=TRUE, "N/A", IF(R503*(1+'A2a.  Modified URRT Worksheet 1'!$G$81)='A2. Rate Change &amp; Enrollment'!S503, "OK", "ERROR"))</f>
        <v>N/A</v>
      </c>
      <c r="BP503" t="str">
        <f>IF(ISBLANK('A2a.  Modified URRT Worksheet 1'!$G$82)=TRUE, "N/A", IF(S503*(1+'A2a.  Modified URRT Worksheet 1'!$G$82)='A2. Rate Change &amp; Enrollment'!T503, "OK", "ERROR"))</f>
        <v>N/A</v>
      </c>
      <c r="BQ503" t="str">
        <f>IF(ISBLANK('A2a.  Modified URRT Worksheet 1'!$G$83)=TRUE, "N/A", IF(T503*(1+'A2a.  Modified URRT Worksheet 1'!$G$83)='A2. Rate Change &amp; Enrollment'!U503, "OK", "ERROR"))</f>
        <v>N/A</v>
      </c>
      <c r="BR503" t="str">
        <f>IF(ISBLANK('A2a.  Modified URRT Worksheet 1'!$G$84)=TRUE, "N/A", IF(U503*(1+'A2a.  Modified URRT Worksheet 1'!$G$84)='A2. Rate Change &amp; Enrollment'!V503, "OK", "ERROR"))</f>
        <v>N/A</v>
      </c>
      <c r="BS503" t="str">
        <f>IF(ISBLANK('A2a.  Modified URRT Worksheet 1'!$G$85)=TRUE, "N/A", IF(V503*(1+'A2a.  Modified URRT Worksheet 1'!$G$85)='A2. Rate Change &amp; Enrollment'!W503, "OK", "ERROR"))</f>
        <v>N/A</v>
      </c>
      <c r="BT503" t="str">
        <f>IF(ISBLANK('A2a.  Modified URRT Worksheet 1'!$G$86)=TRUE, "N/A", IF(W503*(1+'A2a.  Modified URRT Worksheet 1'!$G$86)='A2. Rate Change &amp; Enrollment'!X503, "OK", "ERROR"))</f>
        <v>N/A</v>
      </c>
      <c r="BU503" t="str">
        <f>IF(ISBLANK('A2a.  Modified URRT Worksheet 1'!$G$87)=TRUE, "N/A", IF(X503*(1+'A2a.  Modified URRT Worksheet 1'!$G$87)='A2. Rate Change &amp; Enrollment'!Y503, "OK", "ERROR"))</f>
        <v>N/A</v>
      </c>
      <c r="BV503" t="str">
        <f>IF(ISBLANK('A2a.  Modified URRT Worksheet 1'!$G$88)=TRUE, "N/A", IF(Y503*(1+'A2a.  Modified URRT Worksheet 1'!$G$88)='A2. Rate Change &amp; Enrollment'!Z503, "OK", "ERROR"))</f>
        <v>N/A</v>
      </c>
      <c r="BW503" t="str">
        <f t="shared" si="113"/>
        <v>OK</v>
      </c>
      <c r="BY503" s="412">
        <f t="shared" si="114"/>
        <v>0</v>
      </c>
    </row>
    <row r="504" spans="1:77" x14ac:dyDescent="0.35">
      <c r="A504" t="s">
        <v>803</v>
      </c>
      <c r="B504" s="98"/>
      <c r="C504" s="98"/>
      <c r="D504" s="98"/>
      <c r="E504" s="135"/>
      <c r="F504" s="135"/>
      <c r="G504" s="135"/>
      <c r="I504" s="135"/>
      <c r="J504" s="135"/>
      <c r="K504" s="135"/>
      <c r="M504" s="131"/>
      <c r="N504" s="131"/>
      <c r="O504" s="131"/>
      <c r="P504" s="131"/>
      <c r="Q504" s="131"/>
      <c r="R504" s="131"/>
      <c r="S504" s="131"/>
      <c r="T504" s="131"/>
      <c r="U504" s="131"/>
      <c r="V504" s="131"/>
      <c r="W504" s="131"/>
      <c r="X504" s="131"/>
      <c r="Y504" s="131"/>
      <c r="Z504" s="131"/>
      <c r="AB504" s="142" t="e">
        <f t="shared" si="104"/>
        <v>#DIV/0!</v>
      </c>
      <c r="AC504" s="142" t="e">
        <f t="shared" si="105"/>
        <v>#DIV/0!</v>
      </c>
      <c r="AD504" s="6"/>
      <c r="AE504" s="88" t="e">
        <f t="shared" si="106"/>
        <v>#DIV/0!</v>
      </c>
      <c r="AF504" s="142" t="e">
        <f t="shared" si="107"/>
        <v>#DIV/0!</v>
      </c>
      <c r="AH504" s="12" t="e">
        <f t="shared" si="115"/>
        <v>#DIV/0!</v>
      </c>
      <c r="AI504" s="12" t="e">
        <f t="shared" si="116"/>
        <v>#DIV/0!</v>
      </c>
      <c r="AK504" s="409"/>
      <c r="AL504" s="409"/>
      <c r="AM504" s="409"/>
      <c r="AO504" s="177"/>
      <c r="AP504" s="177"/>
      <c r="AQ504" s="177"/>
      <c r="AR504" s="139"/>
      <c r="AS504" s="139"/>
      <c r="AT504" s="139"/>
      <c r="AU504" s="177"/>
      <c r="AV504" s="177"/>
      <c r="AX504" s="411">
        <f t="shared" si="108"/>
        <v>0</v>
      </c>
      <c r="AY504" s="80" t="str">
        <f t="shared" si="109"/>
        <v>OK</v>
      </c>
      <c r="BA504" s="94"/>
      <c r="BB504" s="291"/>
      <c r="BC504" s="94"/>
      <c r="BD504" s="229"/>
      <c r="BE504" s="356"/>
      <c r="BG504" s="6">
        <f t="shared" si="110"/>
        <v>0</v>
      </c>
      <c r="BH504" s="186" t="str">
        <f t="shared" si="111"/>
        <v>N/A</v>
      </c>
      <c r="BI504" s="6" t="str">
        <f t="shared" si="117"/>
        <v>N/A</v>
      </c>
      <c r="BJ504" t="e">
        <f t="shared" si="112"/>
        <v>#DIV/0!</v>
      </c>
      <c r="BL504" t="str">
        <f>IF(ISBLANK('A2a.  Modified URRT Worksheet 1'!$G$78)=TRUE, "N/A", IF(O504*(1+'A2a.  Modified URRT Worksheet 1'!$G$78)='A2. Rate Change &amp; Enrollment'!P504, "OK", "ERROR"))</f>
        <v>N/A</v>
      </c>
      <c r="BM504" t="str">
        <f>IF(ISBLANK('A2a.  Modified URRT Worksheet 1'!$G$79)=TRUE, "N/A", IF(P504*(1+'A2a.  Modified URRT Worksheet 1'!$G$79)='A2. Rate Change &amp; Enrollment'!Q504, "OK", "ERROR"))</f>
        <v>N/A</v>
      </c>
      <c r="BN504" t="str">
        <f>IF(ISBLANK('A2a.  Modified URRT Worksheet 1'!$G$80)=TRUE, "N/A", IF(Q504*(1+'A2a.  Modified URRT Worksheet 1'!$G$80)='A2. Rate Change &amp; Enrollment'!R504, "OK", "ERROR"))</f>
        <v>N/A</v>
      </c>
      <c r="BO504" t="str">
        <f>IF(ISBLANK('A2a.  Modified URRT Worksheet 1'!$G$81)=TRUE, "N/A", IF(R504*(1+'A2a.  Modified URRT Worksheet 1'!$G$81)='A2. Rate Change &amp; Enrollment'!S504, "OK", "ERROR"))</f>
        <v>N/A</v>
      </c>
      <c r="BP504" t="str">
        <f>IF(ISBLANK('A2a.  Modified URRT Worksheet 1'!$G$82)=TRUE, "N/A", IF(S504*(1+'A2a.  Modified URRT Worksheet 1'!$G$82)='A2. Rate Change &amp; Enrollment'!T504, "OK", "ERROR"))</f>
        <v>N/A</v>
      </c>
      <c r="BQ504" t="str">
        <f>IF(ISBLANK('A2a.  Modified URRT Worksheet 1'!$G$83)=TRUE, "N/A", IF(T504*(1+'A2a.  Modified URRT Worksheet 1'!$G$83)='A2. Rate Change &amp; Enrollment'!U504, "OK", "ERROR"))</f>
        <v>N/A</v>
      </c>
      <c r="BR504" t="str">
        <f>IF(ISBLANK('A2a.  Modified URRT Worksheet 1'!$G$84)=TRUE, "N/A", IF(U504*(1+'A2a.  Modified URRT Worksheet 1'!$G$84)='A2. Rate Change &amp; Enrollment'!V504, "OK", "ERROR"))</f>
        <v>N/A</v>
      </c>
      <c r="BS504" t="str">
        <f>IF(ISBLANK('A2a.  Modified URRT Worksheet 1'!$G$85)=TRUE, "N/A", IF(V504*(1+'A2a.  Modified URRT Worksheet 1'!$G$85)='A2. Rate Change &amp; Enrollment'!W504, "OK", "ERROR"))</f>
        <v>N/A</v>
      </c>
      <c r="BT504" t="str">
        <f>IF(ISBLANK('A2a.  Modified URRT Worksheet 1'!$G$86)=TRUE, "N/A", IF(W504*(1+'A2a.  Modified URRT Worksheet 1'!$G$86)='A2. Rate Change &amp; Enrollment'!X504, "OK", "ERROR"))</f>
        <v>N/A</v>
      </c>
      <c r="BU504" t="str">
        <f>IF(ISBLANK('A2a.  Modified URRT Worksheet 1'!$G$87)=TRUE, "N/A", IF(X504*(1+'A2a.  Modified URRT Worksheet 1'!$G$87)='A2. Rate Change &amp; Enrollment'!Y504, "OK", "ERROR"))</f>
        <v>N/A</v>
      </c>
      <c r="BV504" t="str">
        <f>IF(ISBLANK('A2a.  Modified URRT Worksheet 1'!$G$88)=TRUE, "N/A", IF(Y504*(1+'A2a.  Modified URRT Worksheet 1'!$G$88)='A2. Rate Change &amp; Enrollment'!Z504, "OK", "ERROR"))</f>
        <v>N/A</v>
      </c>
      <c r="BW504" t="str">
        <f t="shared" si="113"/>
        <v>OK</v>
      </c>
      <c r="BY504" s="412">
        <f t="shared" si="114"/>
        <v>0</v>
      </c>
    </row>
    <row r="505" spans="1:77" x14ac:dyDescent="0.35">
      <c r="A505" t="s">
        <v>804</v>
      </c>
      <c r="B505" s="98"/>
      <c r="C505" s="98"/>
      <c r="D505" s="98"/>
      <c r="E505" s="135"/>
      <c r="F505" s="135"/>
      <c r="G505" s="135"/>
      <c r="I505" s="135"/>
      <c r="J505" s="135"/>
      <c r="K505" s="135"/>
      <c r="M505" s="131"/>
      <c r="N505" s="131"/>
      <c r="O505" s="131"/>
      <c r="P505" s="131"/>
      <c r="Q505" s="131"/>
      <c r="R505" s="131"/>
      <c r="S505" s="131"/>
      <c r="T505" s="131"/>
      <c r="U505" s="131"/>
      <c r="V505" s="131"/>
      <c r="W505" s="131"/>
      <c r="X505" s="131"/>
      <c r="Y505" s="131"/>
      <c r="Z505" s="131"/>
      <c r="AB505" s="142" t="e">
        <f t="shared" si="104"/>
        <v>#DIV/0!</v>
      </c>
      <c r="AC505" s="142" t="e">
        <f t="shared" si="105"/>
        <v>#DIV/0!</v>
      </c>
      <c r="AD505" s="6"/>
      <c r="AE505" s="88" t="e">
        <f t="shared" si="106"/>
        <v>#DIV/0!</v>
      </c>
      <c r="AF505" s="142" t="e">
        <f t="shared" si="107"/>
        <v>#DIV/0!</v>
      </c>
      <c r="AH505" s="12" t="e">
        <f t="shared" si="115"/>
        <v>#DIV/0!</v>
      </c>
      <c r="AI505" s="12" t="e">
        <f t="shared" si="116"/>
        <v>#DIV/0!</v>
      </c>
      <c r="AK505" s="409"/>
      <c r="AL505" s="409"/>
      <c r="AM505" s="409"/>
      <c r="AO505" s="177"/>
      <c r="AP505" s="177"/>
      <c r="AQ505" s="177"/>
      <c r="AR505" s="139"/>
      <c r="AS505" s="139"/>
      <c r="AT505" s="139"/>
      <c r="AU505" s="177"/>
      <c r="AV505" s="177"/>
      <c r="AX505" s="411">
        <f t="shared" si="108"/>
        <v>0</v>
      </c>
      <c r="AY505" s="80" t="str">
        <f t="shared" si="109"/>
        <v>OK</v>
      </c>
      <c r="BA505" s="94"/>
      <c r="BB505" s="291"/>
      <c r="BC505" s="94"/>
      <c r="BD505" s="229"/>
      <c r="BE505" s="356"/>
      <c r="BG505" s="6">
        <f t="shared" si="110"/>
        <v>0</v>
      </c>
      <c r="BH505" s="186" t="str">
        <f t="shared" si="111"/>
        <v>N/A</v>
      </c>
      <c r="BI505" s="6" t="str">
        <f t="shared" si="117"/>
        <v>N/A</v>
      </c>
      <c r="BJ505" t="e">
        <f t="shared" si="112"/>
        <v>#DIV/0!</v>
      </c>
      <c r="BL505" t="str">
        <f>IF(ISBLANK('A2a.  Modified URRT Worksheet 1'!$G$78)=TRUE, "N/A", IF(O505*(1+'A2a.  Modified URRT Worksheet 1'!$G$78)='A2. Rate Change &amp; Enrollment'!P505, "OK", "ERROR"))</f>
        <v>N/A</v>
      </c>
      <c r="BM505" t="str">
        <f>IF(ISBLANK('A2a.  Modified URRT Worksheet 1'!$G$79)=TRUE, "N/A", IF(P505*(1+'A2a.  Modified URRT Worksheet 1'!$G$79)='A2. Rate Change &amp; Enrollment'!Q505, "OK", "ERROR"))</f>
        <v>N/A</v>
      </c>
      <c r="BN505" t="str">
        <f>IF(ISBLANK('A2a.  Modified URRT Worksheet 1'!$G$80)=TRUE, "N/A", IF(Q505*(1+'A2a.  Modified URRT Worksheet 1'!$G$80)='A2. Rate Change &amp; Enrollment'!R505, "OK", "ERROR"))</f>
        <v>N/A</v>
      </c>
      <c r="BO505" t="str">
        <f>IF(ISBLANK('A2a.  Modified URRT Worksheet 1'!$G$81)=TRUE, "N/A", IF(R505*(1+'A2a.  Modified URRT Worksheet 1'!$G$81)='A2. Rate Change &amp; Enrollment'!S505, "OK", "ERROR"))</f>
        <v>N/A</v>
      </c>
      <c r="BP505" t="str">
        <f>IF(ISBLANK('A2a.  Modified URRT Worksheet 1'!$G$82)=TRUE, "N/A", IF(S505*(1+'A2a.  Modified URRT Worksheet 1'!$G$82)='A2. Rate Change &amp; Enrollment'!T505, "OK", "ERROR"))</f>
        <v>N/A</v>
      </c>
      <c r="BQ505" t="str">
        <f>IF(ISBLANK('A2a.  Modified URRT Worksheet 1'!$G$83)=TRUE, "N/A", IF(T505*(1+'A2a.  Modified URRT Worksheet 1'!$G$83)='A2. Rate Change &amp; Enrollment'!U505, "OK", "ERROR"))</f>
        <v>N/A</v>
      </c>
      <c r="BR505" t="str">
        <f>IF(ISBLANK('A2a.  Modified URRT Worksheet 1'!$G$84)=TRUE, "N/A", IF(U505*(1+'A2a.  Modified URRT Worksheet 1'!$G$84)='A2. Rate Change &amp; Enrollment'!V505, "OK", "ERROR"))</f>
        <v>N/A</v>
      </c>
      <c r="BS505" t="str">
        <f>IF(ISBLANK('A2a.  Modified URRT Worksheet 1'!$G$85)=TRUE, "N/A", IF(V505*(1+'A2a.  Modified URRT Worksheet 1'!$G$85)='A2. Rate Change &amp; Enrollment'!W505, "OK", "ERROR"))</f>
        <v>N/A</v>
      </c>
      <c r="BT505" t="str">
        <f>IF(ISBLANK('A2a.  Modified URRT Worksheet 1'!$G$86)=TRUE, "N/A", IF(W505*(1+'A2a.  Modified URRT Worksheet 1'!$G$86)='A2. Rate Change &amp; Enrollment'!X505, "OK", "ERROR"))</f>
        <v>N/A</v>
      </c>
      <c r="BU505" t="str">
        <f>IF(ISBLANK('A2a.  Modified URRT Worksheet 1'!$G$87)=TRUE, "N/A", IF(X505*(1+'A2a.  Modified URRT Worksheet 1'!$G$87)='A2. Rate Change &amp; Enrollment'!Y505, "OK", "ERROR"))</f>
        <v>N/A</v>
      </c>
      <c r="BV505" t="str">
        <f>IF(ISBLANK('A2a.  Modified URRT Worksheet 1'!$G$88)=TRUE, "N/A", IF(Y505*(1+'A2a.  Modified URRT Worksheet 1'!$G$88)='A2. Rate Change &amp; Enrollment'!Z505, "OK", "ERROR"))</f>
        <v>N/A</v>
      </c>
      <c r="BW505" t="str">
        <f t="shared" si="113"/>
        <v>OK</v>
      </c>
      <c r="BY505" s="412">
        <f t="shared" si="114"/>
        <v>0</v>
      </c>
    </row>
    <row r="506" spans="1:77" x14ac:dyDescent="0.35">
      <c r="A506" t="s">
        <v>805</v>
      </c>
      <c r="B506" s="98"/>
      <c r="C506" s="98"/>
      <c r="D506" s="98"/>
      <c r="E506" s="135"/>
      <c r="F506" s="135"/>
      <c r="G506" s="135"/>
      <c r="I506" s="135"/>
      <c r="J506" s="135"/>
      <c r="K506" s="135"/>
      <c r="M506" s="131"/>
      <c r="N506" s="131"/>
      <c r="O506" s="131"/>
      <c r="P506" s="131"/>
      <c r="Q506" s="131"/>
      <c r="R506" s="131"/>
      <c r="S506" s="131"/>
      <c r="T506" s="131"/>
      <c r="U506" s="131"/>
      <c r="V506" s="131"/>
      <c r="W506" s="131"/>
      <c r="X506" s="131"/>
      <c r="Y506" s="131"/>
      <c r="Z506" s="131"/>
      <c r="AB506" s="142" t="e">
        <f t="shared" si="104"/>
        <v>#DIV/0!</v>
      </c>
      <c r="AC506" s="142" t="e">
        <f t="shared" si="105"/>
        <v>#DIV/0!</v>
      </c>
      <c r="AD506" s="6"/>
      <c r="AE506" s="88" t="e">
        <f t="shared" si="106"/>
        <v>#DIV/0!</v>
      </c>
      <c r="AF506" s="142" t="e">
        <f t="shared" si="107"/>
        <v>#DIV/0!</v>
      </c>
      <c r="AH506" s="12" t="e">
        <f t="shared" si="115"/>
        <v>#DIV/0!</v>
      </c>
      <c r="AI506" s="12" t="e">
        <f t="shared" si="116"/>
        <v>#DIV/0!</v>
      </c>
      <c r="AK506" s="409"/>
      <c r="AL506" s="409"/>
      <c r="AM506" s="409"/>
      <c r="AO506" s="177"/>
      <c r="AP506" s="177"/>
      <c r="AQ506" s="177"/>
      <c r="AR506" s="139"/>
      <c r="AS506" s="139"/>
      <c r="AT506" s="139"/>
      <c r="AU506" s="177"/>
      <c r="AV506" s="177"/>
      <c r="AX506" s="411">
        <f t="shared" si="108"/>
        <v>0</v>
      </c>
      <c r="AY506" s="80" t="str">
        <f t="shared" si="109"/>
        <v>OK</v>
      </c>
      <c r="BA506" s="94"/>
      <c r="BB506" s="291"/>
      <c r="BC506" s="94"/>
      <c r="BD506" s="229"/>
      <c r="BE506" s="356"/>
      <c r="BG506" s="6">
        <f t="shared" si="110"/>
        <v>0</v>
      </c>
      <c r="BH506" s="186" t="str">
        <f t="shared" si="111"/>
        <v>N/A</v>
      </c>
      <c r="BI506" s="6" t="str">
        <f t="shared" si="117"/>
        <v>N/A</v>
      </c>
      <c r="BJ506" t="e">
        <f t="shared" si="112"/>
        <v>#DIV/0!</v>
      </c>
      <c r="BL506" t="str">
        <f>IF(ISBLANK('A2a.  Modified URRT Worksheet 1'!$G$78)=TRUE, "N/A", IF(O506*(1+'A2a.  Modified URRT Worksheet 1'!$G$78)='A2. Rate Change &amp; Enrollment'!P506, "OK", "ERROR"))</f>
        <v>N/A</v>
      </c>
      <c r="BM506" t="str">
        <f>IF(ISBLANK('A2a.  Modified URRT Worksheet 1'!$G$79)=TRUE, "N/A", IF(P506*(1+'A2a.  Modified URRT Worksheet 1'!$G$79)='A2. Rate Change &amp; Enrollment'!Q506, "OK", "ERROR"))</f>
        <v>N/A</v>
      </c>
      <c r="BN506" t="str">
        <f>IF(ISBLANK('A2a.  Modified URRT Worksheet 1'!$G$80)=TRUE, "N/A", IF(Q506*(1+'A2a.  Modified URRT Worksheet 1'!$G$80)='A2. Rate Change &amp; Enrollment'!R506, "OK", "ERROR"))</f>
        <v>N/A</v>
      </c>
      <c r="BO506" t="str">
        <f>IF(ISBLANK('A2a.  Modified URRT Worksheet 1'!$G$81)=TRUE, "N/A", IF(R506*(1+'A2a.  Modified URRT Worksheet 1'!$G$81)='A2. Rate Change &amp; Enrollment'!S506, "OK", "ERROR"))</f>
        <v>N/A</v>
      </c>
      <c r="BP506" t="str">
        <f>IF(ISBLANK('A2a.  Modified URRT Worksheet 1'!$G$82)=TRUE, "N/A", IF(S506*(1+'A2a.  Modified URRT Worksheet 1'!$G$82)='A2. Rate Change &amp; Enrollment'!T506, "OK", "ERROR"))</f>
        <v>N/A</v>
      </c>
      <c r="BQ506" t="str">
        <f>IF(ISBLANK('A2a.  Modified URRT Worksheet 1'!$G$83)=TRUE, "N/A", IF(T506*(1+'A2a.  Modified URRT Worksheet 1'!$G$83)='A2. Rate Change &amp; Enrollment'!U506, "OK", "ERROR"))</f>
        <v>N/A</v>
      </c>
      <c r="BR506" t="str">
        <f>IF(ISBLANK('A2a.  Modified URRT Worksheet 1'!$G$84)=TRUE, "N/A", IF(U506*(1+'A2a.  Modified URRT Worksheet 1'!$G$84)='A2. Rate Change &amp; Enrollment'!V506, "OK", "ERROR"))</f>
        <v>N/A</v>
      </c>
      <c r="BS506" t="str">
        <f>IF(ISBLANK('A2a.  Modified URRT Worksheet 1'!$G$85)=TRUE, "N/A", IF(V506*(1+'A2a.  Modified URRT Worksheet 1'!$G$85)='A2. Rate Change &amp; Enrollment'!W506, "OK", "ERROR"))</f>
        <v>N/A</v>
      </c>
      <c r="BT506" t="str">
        <f>IF(ISBLANK('A2a.  Modified URRT Worksheet 1'!$G$86)=TRUE, "N/A", IF(W506*(1+'A2a.  Modified URRT Worksheet 1'!$G$86)='A2. Rate Change &amp; Enrollment'!X506, "OK", "ERROR"))</f>
        <v>N/A</v>
      </c>
      <c r="BU506" t="str">
        <f>IF(ISBLANK('A2a.  Modified URRT Worksheet 1'!$G$87)=TRUE, "N/A", IF(X506*(1+'A2a.  Modified URRT Worksheet 1'!$G$87)='A2. Rate Change &amp; Enrollment'!Y506, "OK", "ERROR"))</f>
        <v>N/A</v>
      </c>
      <c r="BV506" t="str">
        <f>IF(ISBLANK('A2a.  Modified URRT Worksheet 1'!$G$88)=TRUE, "N/A", IF(Y506*(1+'A2a.  Modified URRT Worksheet 1'!$G$88)='A2. Rate Change &amp; Enrollment'!Z506, "OK", "ERROR"))</f>
        <v>N/A</v>
      </c>
      <c r="BW506" t="str">
        <f t="shared" si="113"/>
        <v>OK</v>
      </c>
      <c r="BY506" s="412">
        <f t="shared" si="114"/>
        <v>0</v>
      </c>
    </row>
    <row r="507" spans="1:77" x14ac:dyDescent="0.35">
      <c r="A507" t="s">
        <v>806</v>
      </c>
      <c r="B507" s="98"/>
      <c r="C507" s="98"/>
      <c r="D507" s="98"/>
      <c r="E507" s="135"/>
      <c r="F507" s="135"/>
      <c r="G507" s="135"/>
      <c r="I507" s="135"/>
      <c r="J507" s="135"/>
      <c r="K507" s="135"/>
      <c r="M507" s="131"/>
      <c r="N507" s="131"/>
      <c r="O507" s="131"/>
      <c r="P507" s="131"/>
      <c r="Q507" s="131"/>
      <c r="R507" s="131"/>
      <c r="S507" s="131"/>
      <c r="T507" s="131"/>
      <c r="U507" s="131"/>
      <c r="V507" s="131"/>
      <c r="W507" s="131"/>
      <c r="X507" s="131"/>
      <c r="Y507" s="131"/>
      <c r="Z507" s="131"/>
      <c r="AB507" s="142" t="e">
        <f t="shared" si="104"/>
        <v>#DIV/0!</v>
      </c>
      <c r="AC507" s="142" t="e">
        <f t="shared" si="105"/>
        <v>#DIV/0!</v>
      </c>
      <c r="AD507" s="6"/>
      <c r="AE507" s="88" t="e">
        <f t="shared" si="106"/>
        <v>#DIV/0!</v>
      </c>
      <c r="AF507" s="142" t="e">
        <f t="shared" si="107"/>
        <v>#DIV/0!</v>
      </c>
      <c r="AH507" s="12" t="e">
        <f t="shared" si="115"/>
        <v>#DIV/0!</v>
      </c>
      <c r="AI507" s="12" t="e">
        <f t="shared" si="116"/>
        <v>#DIV/0!</v>
      </c>
      <c r="AK507" s="409"/>
      <c r="AL507" s="409"/>
      <c r="AM507" s="409"/>
      <c r="AO507" s="177"/>
      <c r="AP507" s="177"/>
      <c r="AQ507" s="177"/>
      <c r="AR507" s="139"/>
      <c r="AS507" s="139"/>
      <c r="AT507" s="139"/>
      <c r="AU507" s="177"/>
      <c r="AV507" s="177"/>
      <c r="AX507" s="411">
        <f t="shared" si="108"/>
        <v>0</v>
      </c>
      <c r="AY507" s="80" t="str">
        <f t="shared" si="109"/>
        <v>OK</v>
      </c>
      <c r="BA507" s="94"/>
      <c r="BB507" s="291"/>
      <c r="BC507" s="94"/>
      <c r="BD507" s="229"/>
      <c r="BE507" s="356"/>
      <c r="BG507" s="6">
        <f t="shared" si="110"/>
        <v>0</v>
      </c>
      <c r="BH507" s="186" t="str">
        <f t="shared" si="111"/>
        <v>N/A</v>
      </c>
      <c r="BI507" s="6" t="str">
        <f t="shared" si="117"/>
        <v>N/A</v>
      </c>
      <c r="BJ507" t="e">
        <f t="shared" si="112"/>
        <v>#DIV/0!</v>
      </c>
      <c r="BL507" t="str">
        <f>IF(ISBLANK('A2a.  Modified URRT Worksheet 1'!$G$78)=TRUE, "N/A", IF(O507*(1+'A2a.  Modified URRT Worksheet 1'!$G$78)='A2. Rate Change &amp; Enrollment'!P507, "OK", "ERROR"))</f>
        <v>N/A</v>
      </c>
      <c r="BM507" t="str">
        <f>IF(ISBLANK('A2a.  Modified URRT Worksheet 1'!$G$79)=TRUE, "N/A", IF(P507*(1+'A2a.  Modified URRT Worksheet 1'!$G$79)='A2. Rate Change &amp; Enrollment'!Q507, "OK", "ERROR"))</f>
        <v>N/A</v>
      </c>
      <c r="BN507" t="str">
        <f>IF(ISBLANK('A2a.  Modified URRT Worksheet 1'!$G$80)=TRUE, "N/A", IF(Q507*(1+'A2a.  Modified URRT Worksheet 1'!$G$80)='A2. Rate Change &amp; Enrollment'!R507, "OK", "ERROR"))</f>
        <v>N/A</v>
      </c>
      <c r="BO507" t="str">
        <f>IF(ISBLANK('A2a.  Modified URRT Worksheet 1'!$G$81)=TRUE, "N/A", IF(R507*(1+'A2a.  Modified URRT Worksheet 1'!$G$81)='A2. Rate Change &amp; Enrollment'!S507, "OK", "ERROR"))</f>
        <v>N/A</v>
      </c>
      <c r="BP507" t="str">
        <f>IF(ISBLANK('A2a.  Modified URRT Worksheet 1'!$G$82)=TRUE, "N/A", IF(S507*(1+'A2a.  Modified URRT Worksheet 1'!$G$82)='A2. Rate Change &amp; Enrollment'!T507, "OK", "ERROR"))</f>
        <v>N/A</v>
      </c>
      <c r="BQ507" t="str">
        <f>IF(ISBLANK('A2a.  Modified URRT Worksheet 1'!$G$83)=TRUE, "N/A", IF(T507*(1+'A2a.  Modified URRT Worksheet 1'!$G$83)='A2. Rate Change &amp; Enrollment'!U507, "OK", "ERROR"))</f>
        <v>N/A</v>
      </c>
      <c r="BR507" t="str">
        <f>IF(ISBLANK('A2a.  Modified URRT Worksheet 1'!$G$84)=TRUE, "N/A", IF(U507*(1+'A2a.  Modified URRT Worksheet 1'!$G$84)='A2. Rate Change &amp; Enrollment'!V507, "OK", "ERROR"))</f>
        <v>N/A</v>
      </c>
      <c r="BS507" t="str">
        <f>IF(ISBLANK('A2a.  Modified URRT Worksheet 1'!$G$85)=TRUE, "N/A", IF(V507*(1+'A2a.  Modified URRT Worksheet 1'!$G$85)='A2. Rate Change &amp; Enrollment'!W507, "OK", "ERROR"))</f>
        <v>N/A</v>
      </c>
      <c r="BT507" t="str">
        <f>IF(ISBLANK('A2a.  Modified URRT Worksheet 1'!$G$86)=TRUE, "N/A", IF(W507*(1+'A2a.  Modified URRT Worksheet 1'!$G$86)='A2. Rate Change &amp; Enrollment'!X507, "OK", "ERROR"))</f>
        <v>N/A</v>
      </c>
      <c r="BU507" t="str">
        <f>IF(ISBLANK('A2a.  Modified URRT Worksheet 1'!$G$87)=TRUE, "N/A", IF(X507*(1+'A2a.  Modified URRT Worksheet 1'!$G$87)='A2. Rate Change &amp; Enrollment'!Y507, "OK", "ERROR"))</f>
        <v>N/A</v>
      </c>
      <c r="BV507" t="str">
        <f>IF(ISBLANK('A2a.  Modified URRT Worksheet 1'!$G$88)=TRUE, "N/A", IF(Y507*(1+'A2a.  Modified URRT Worksheet 1'!$G$88)='A2. Rate Change &amp; Enrollment'!Z507, "OK", "ERROR"))</f>
        <v>N/A</v>
      </c>
      <c r="BW507" t="str">
        <f t="shared" si="113"/>
        <v>OK</v>
      </c>
      <c r="BY507" s="412">
        <f t="shared" si="114"/>
        <v>0</v>
      </c>
    </row>
    <row r="508" spans="1:77" x14ac:dyDescent="0.35">
      <c r="A508" t="s">
        <v>807</v>
      </c>
      <c r="B508" s="98"/>
      <c r="C508" s="98"/>
      <c r="D508" s="98"/>
      <c r="E508" s="135"/>
      <c r="F508" s="135"/>
      <c r="G508" s="135"/>
      <c r="I508" s="135"/>
      <c r="J508" s="135"/>
      <c r="K508" s="135"/>
      <c r="M508" s="131"/>
      <c r="N508" s="131"/>
      <c r="O508" s="131"/>
      <c r="P508" s="131"/>
      <c r="Q508" s="131"/>
      <c r="R508" s="131"/>
      <c r="S508" s="131"/>
      <c r="T508" s="131"/>
      <c r="U508" s="131"/>
      <c r="V508" s="131"/>
      <c r="W508" s="131"/>
      <c r="X508" s="131"/>
      <c r="Y508" s="131"/>
      <c r="Z508" s="131"/>
      <c r="AB508" s="142" t="e">
        <f t="shared" si="104"/>
        <v>#DIV/0!</v>
      </c>
      <c r="AC508" s="142" t="e">
        <f t="shared" si="105"/>
        <v>#DIV/0!</v>
      </c>
      <c r="AD508" s="6"/>
      <c r="AE508" s="88" t="e">
        <f t="shared" si="106"/>
        <v>#DIV/0!</v>
      </c>
      <c r="AF508" s="142" t="e">
        <f t="shared" si="107"/>
        <v>#DIV/0!</v>
      </c>
      <c r="AH508" s="12" t="e">
        <f t="shared" si="115"/>
        <v>#DIV/0!</v>
      </c>
      <c r="AI508" s="12" t="e">
        <f t="shared" si="116"/>
        <v>#DIV/0!</v>
      </c>
      <c r="AK508" s="409"/>
      <c r="AL508" s="409"/>
      <c r="AM508" s="409"/>
      <c r="AO508" s="177"/>
      <c r="AP508" s="177"/>
      <c r="AQ508" s="177"/>
      <c r="AR508" s="139"/>
      <c r="AS508" s="139"/>
      <c r="AT508" s="139"/>
      <c r="AU508" s="177"/>
      <c r="AV508" s="177"/>
      <c r="AX508" s="411">
        <f t="shared" si="108"/>
        <v>0</v>
      </c>
      <c r="AY508" s="80" t="str">
        <f t="shared" si="109"/>
        <v>OK</v>
      </c>
      <c r="BA508" s="94"/>
      <c r="BB508" s="291"/>
      <c r="BC508" s="94"/>
      <c r="BD508" s="229"/>
      <c r="BE508" s="356"/>
      <c r="BG508" s="6">
        <f t="shared" si="110"/>
        <v>0</v>
      </c>
      <c r="BH508" s="186" t="str">
        <f t="shared" si="111"/>
        <v>N/A</v>
      </c>
      <c r="BI508" s="6" t="str">
        <f t="shared" si="117"/>
        <v>N/A</v>
      </c>
      <c r="BJ508" t="e">
        <f t="shared" si="112"/>
        <v>#DIV/0!</v>
      </c>
      <c r="BL508" t="str">
        <f>IF(ISBLANK('A2a.  Modified URRT Worksheet 1'!$G$78)=TRUE, "N/A", IF(O508*(1+'A2a.  Modified URRT Worksheet 1'!$G$78)='A2. Rate Change &amp; Enrollment'!P508, "OK", "ERROR"))</f>
        <v>N/A</v>
      </c>
      <c r="BM508" t="str">
        <f>IF(ISBLANK('A2a.  Modified URRT Worksheet 1'!$G$79)=TRUE, "N/A", IF(P508*(1+'A2a.  Modified URRT Worksheet 1'!$G$79)='A2. Rate Change &amp; Enrollment'!Q508, "OK", "ERROR"))</f>
        <v>N/A</v>
      </c>
      <c r="BN508" t="str">
        <f>IF(ISBLANK('A2a.  Modified URRT Worksheet 1'!$G$80)=TRUE, "N/A", IF(Q508*(1+'A2a.  Modified URRT Worksheet 1'!$G$80)='A2. Rate Change &amp; Enrollment'!R508, "OK", "ERROR"))</f>
        <v>N/A</v>
      </c>
      <c r="BO508" t="str">
        <f>IF(ISBLANK('A2a.  Modified URRT Worksheet 1'!$G$81)=TRUE, "N/A", IF(R508*(1+'A2a.  Modified URRT Worksheet 1'!$G$81)='A2. Rate Change &amp; Enrollment'!S508, "OK", "ERROR"))</f>
        <v>N/A</v>
      </c>
      <c r="BP508" t="str">
        <f>IF(ISBLANK('A2a.  Modified URRT Worksheet 1'!$G$82)=TRUE, "N/A", IF(S508*(1+'A2a.  Modified URRT Worksheet 1'!$G$82)='A2. Rate Change &amp; Enrollment'!T508, "OK", "ERROR"))</f>
        <v>N/A</v>
      </c>
      <c r="BQ508" t="str">
        <f>IF(ISBLANK('A2a.  Modified URRT Worksheet 1'!$G$83)=TRUE, "N/A", IF(T508*(1+'A2a.  Modified URRT Worksheet 1'!$G$83)='A2. Rate Change &amp; Enrollment'!U508, "OK", "ERROR"))</f>
        <v>N/A</v>
      </c>
      <c r="BR508" t="str">
        <f>IF(ISBLANK('A2a.  Modified URRT Worksheet 1'!$G$84)=TRUE, "N/A", IF(U508*(1+'A2a.  Modified URRT Worksheet 1'!$G$84)='A2. Rate Change &amp; Enrollment'!V508, "OK", "ERROR"))</f>
        <v>N/A</v>
      </c>
      <c r="BS508" t="str">
        <f>IF(ISBLANK('A2a.  Modified URRT Worksheet 1'!$G$85)=TRUE, "N/A", IF(V508*(1+'A2a.  Modified URRT Worksheet 1'!$G$85)='A2. Rate Change &amp; Enrollment'!W508, "OK", "ERROR"))</f>
        <v>N/A</v>
      </c>
      <c r="BT508" t="str">
        <f>IF(ISBLANK('A2a.  Modified URRT Worksheet 1'!$G$86)=TRUE, "N/A", IF(W508*(1+'A2a.  Modified URRT Worksheet 1'!$G$86)='A2. Rate Change &amp; Enrollment'!X508, "OK", "ERROR"))</f>
        <v>N/A</v>
      </c>
      <c r="BU508" t="str">
        <f>IF(ISBLANK('A2a.  Modified URRT Worksheet 1'!$G$87)=TRUE, "N/A", IF(X508*(1+'A2a.  Modified URRT Worksheet 1'!$G$87)='A2. Rate Change &amp; Enrollment'!Y508, "OK", "ERROR"))</f>
        <v>N/A</v>
      </c>
      <c r="BV508" t="str">
        <f>IF(ISBLANK('A2a.  Modified URRT Worksheet 1'!$G$88)=TRUE, "N/A", IF(Y508*(1+'A2a.  Modified URRT Worksheet 1'!$G$88)='A2. Rate Change &amp; Enrollment'!Z508, "OK", "ERROR"))</f>
        <v>N/A</v>
      </c>
      <c r="BW508" t="str">
        <f t="shared" si="113"/>
        <v>OK</v>
      </c>
      <c r="BY508" s="412">
        <f t="shared" si="114"/>
        <v>0</v>
      </c>
    </row>
    <row r="509" spans="1:77" x14ac:dyDescent="0.35">
      <c r="A509" t="s">
        <v>808</v>
      </c>
      <c r="B509" s="98"/>
      <c r="C509" s="98"/>
      <c r="D509" s="98"/>
      <c r="E509" s="135"/>
      <c r="F509" s="135"/>
      <c r="G509" s="135"/>
      <c r="I509" s="135"/>
      <c r="J509" s="135"/>
      <c r="K509" s="135"/>
      <c r="M509" s="131"/>
      <c r="N509" s="131"/>
      <c r="O509" s="131"/>
      <c r="P509" s="131"/>
      <c r="Q509" s="131"/>
      <c r="R509" s="131"/>
      <c r="S509" s="131"/>
      <c r="T509" s="131"/>
      <c r="U509" s="131"/>
      <c r="V509" s="131"/>
      <c r="W509" s="131"/>
      <c r="X509" s="131"/>
      <c r="Y509" s="131"/>
      <c r="Z509" s="131"/>
      <c r="AB509" s="142" t="e">
        <f t="shared" si="104"/>
        <v>#DIV/0!</v>
      </c>
      <c r="AC509" s="142" t="e">
        <f t="shared" si="105"/>
        <v>#DIV/0!</v>
      </c>
      <c r="AD509" s="6"/>
      <c r="AE509" s="88" t="e">
        <f t="shared" si="106"/>
        <v>#DIV/0!</v>
      </c>
      <c r="AF509" s="142" t="e">
        <f t="shared" si="107"/>
        <v>#DIV/0!</v>
      </c>
      <c r="AH509" s="12" t="e">
        <f t="shared" si="115"/>
        <v>#DIV/0!</v>
      </c>
      <c r="AI509" s="12" t="e">
        <f t="shared" si="116"/>
        <v>#DIV/0!</v>
      </c>
      <c r="AK509" s="409"/>
      <c r="AL509" s="409"/>
      <c r="AM509" s="409"/>
      <c r="AO509" s="177"/>
      <c r="AP509" s="177"/>
      <c r="AQ509" s="177"/>
      <c r="AR509" s="139"/>
      <c r="AS509" s="139"/>
      <c r="AT509" s="139"/>
      <c r="AU509" s="177"/>
      <c r="AV509" s="177"/>
      <c r="AX509" s="411">
        <f t="shared" si="108"/>
        <v>0</v>
      </c>
      <c r="AY509" s="80" t="str">
        <f t="shared" si="109"/>
        <v>OK</v>
      </c>
      <c r="BA509" s="94"/>
      <c r="BB509" s="291"/>
      <c r="BC509" s="94"/>
      <c r="BD509" s="229"/>
      <c r="BE509" s="356"/>
      <c r="BG509" s="6">
        <f t="shared" si="110"/>
        <v>0</v>
      </c>
      <c r="BH509" s="186" t="str">
        <f t="shared" si="111"/>
        <v>N/A</v>
      </c>
      <c r="BI509" s="6" t="str">
        <f t="shared" si="117"/>
        <v>N/A</v>
      </c>
      <c r="BJ509" t="e">
        <f t="shared" si="112"/>
        <v>#DIV/0!</v>
      </c>
      <c r="BL509" t="str">
        <f>IF(ISBLANK('A2a.  Modified URRT Worksheet 1'!$G$78)=TRUE, "N/A", IF(O509*(1+'A2a.  Modified URRT Worksheet 1'!$G$78)='A2. Rate Change &amp; Enrollment'!P509, "OK", "ERROR"))</f>
        <v>N/A</v>
      </c>
      <c r="BM509" t="str">
        <f>IF(ISBLANK('A2a.  Modified URRT Worksheet 1'!$G$79)=TRUE, "N/A", IF(P509*(1+'A2a.  Modified URRT Worksheet 1'!$G$79)='A2. Rate Change &amp; Enrollment'!Q509, "OK", "ERROR"))</f>
        <v>N/A</v>
      </c>
      <c r="BN509" t="str">
        <f>IF(ISBLANK('A2a.  Modified URRT Worksheet 1'!$G$80)=TRUE, "N/A", IF(Q509*(1+'A2a.  Modified URRT Worksheet 1'!$G$80)='A2. Rate Change &amp; Enrollment'!R509, "OK", "ERROR"))</f>
        <v>N/A</v>
      </c>
      <c r="BO509" t="str">
        <f>IF(ISBLANK('A2a.  Modified URRT Worksheet 1'!$G$81)=TRUE, "N/A", IF(R509*(1+'A2a.  Modified URRT Worksheet 1'!$G$81)='A2. Rate Change &amp; Enrollment'!S509, "OK", "ERROR"))</f>
        <v>N/A</v>
      </c>
      <c r="BP509" t="str">
        <f>IF(ISBLANK('A2a.  Modified URRT Worksheet 1'!$G$82)=TRUE, "N/A", IF(S509*(1+'A2a.  Modified URRT Worksheet 1'!$G$82)='A2. Rate Change &amp; Enrollment'!T509, "OK", "ERROR"))</f>
        <v>N/A</v>
      </c>
      <c r="BQ509" t="str">
        <f>IF(ISBLANK('A2a.  Modified URRT Worksheet 1'!$G$83)=TRUE, "N/A", IF(T509*(1+'A2a.  Modified URRT Worksheet 1'!$G$83)='A2. Rate Change &amp; Enrollment'!U509, "OK", "ERROR"))</f>
        <v>N/A</v>
      </c>
      <c r="BR509" t="str">
        <f>IF(ISBLANK('A2a.  Modified URRT Worksheet 1'!$G$84)=TRUE, "N/A", IF(U509*(1+'A2a.  Modified URRT Worksheet 1'!$G$84)='A2. Rate Change &amp; Enrollment'!V509, "OK", "ERROR"))</f>
        <v>N/A</v>
      </c>
      <c r="BS509" t="str">
        <f>IF(ISBLANK('A2a.  Modified URRT Worksheet 1'!$G$85)=TRUE, "N/A", IF(V509*(1+'A2a.  Modified URRT Worksheet 1'!$G$85)='A2. Rate Change &amp; Enrollment'!W509, "OK", "ERROR"))</f>
        <v>N/A</v>
      </c>
      <c r="BT509" t="str">
        <f>IF(ISBLANK('A2a.  Modified URRT Worksheet 1'!$G$86)=TRUE, "N/A", IF(W509*(1+'A2a.  Modified URRT Worksheet 1'!$G$86)='A2. Rate Change &amp; Enrollment'!X509, "OK", "ERROR"))</f>
        <v>N/A</v>
      </c>
      <c r="BU509" t="str">
        <f>IF(ISBLANK('A2a.  Modified URRT Worksheet 1'!$G$87)=TRUE, "N/A", IF(X509*(1+'A2a.  Modified URRT Worksheet 1'!$G$87)='A2. Rate Change &amp; Enrollment'!Y509, "OK", "ERROR"))</f>
        <v>N/A</v>
      </c>
      <c r="BV509" t="str">
        <f>IF(ISBLANK('A2a.  Modified URRT Worksheet 1'!$G$88)=TRUE, "N/A", IF(Y509*(1+'A2a.  Modified URRT Worksheet 1'!$G$88)='A2. Rate Change &amp; Enrollment'!Z509, "OK", "ERROR"))</f>
        <v>N/A</v>
      </c>
      <c r="BW509" t="str">
        <f t="shared" si="113"/>
        <v>OK</v>
      </c>
      <c r="BY509" s="412">
        <f t="shared" si="114"/>
        <v>0</v>
      </c>
    </row>
    <row r="510" spans="1:77" x14ac:dyDescent="0.35">
      <c r="A510" t="s">
        <v>809</v>
      </c>
      <c r="B510" s="98"/>
      <c r="C510" s="98"/>
      <c r="D510" s="98"/>
      <c r="E510" s="135"/>
      <c r="F510" s="135"/>
      <c r="G510" s="135"/>
      <c r="I510" s="135"/>
      <c r="J510" s="135"/>
      <c r="K510" s="135"/>
      <c r="M510" s="131"/>
      <c r="N510" s="131"/>
      <c r="O510" s="131"/>
      <c r="P510" s="131"/>
      <c r="Q510" s="131"/>
      <c r="R510" s="131"/>
      <c r="S510" s="131"/>
      <c r="T510" s="131"/>
      <c r="U510" s="131"/>
      <c r="V510" s="131"/>
      <c r="W510" s="131"/>
      <c r="X510" s="131"/>
      <c r="Y510" s="131"/>
      <c r="Z510" s="131"/>
      <c r="AB510" s="142" t="e">
        <f t="shared" si="104"/>
        <v>#DIV/0!</v>
      </c>
      <c r="AC510" s="142" t="e">
        <f t="shared" si="105"/>
        <v>#DIV/0!</v>
      </c>
      <c r="AD510" s="6"/>
      <c r="AE510" s="88" t="e">
        <f t="shared" si="106"/>
        <v>#DIV/0!</v>
      </c>
      <c r="AF510" s="142" t="e">
        <f t="shared" si="107"/>
        <v>#DIV/0!</v>
      </c>
      <c r="AH510" s="12" t="e">
        <f t="shared" si="115"/>
        <v>#DIV/0!</v>
      </c>
      <c r="AI510" s="12" t="e">
        <f t="shared" si="116"/>
        <v>#DIV/0!</v>
      </c>
      <c r="AK510" s="409"/>
      <c r="AL510" s="409"/>
      <c r="AM510" s="409"/>
      <c r="AO510" s="177"/>
      <c r="AP510" s="177"/>
      <c r="AQ510" s="177"/>
      <c r="AR510" s="139"/>
      <c r="AS510" s="139"/>
      <c r="AT510" s="139"/>
      <c r="AU510" s="177"/>
      <c r="AV510" s="177"/>
      <c r="AX510" s="411">
        <f t="shared" si="108"/>
        <v>0</v>
      </c>
      <c r="AY510" s="80" t="str">
        <f t="shared" si="109"/>
        <v>OK</v>
      </c>
      <c r="BA510" s="94"/>
      <c r="BB510" s="291"/>
      <c r="BC510" s="94"/>
      <c r="BD510" s="229"/>
      <c r="BE510" s="356"/>
      <c r="BG510" s="6">
        <f t="shared" si="110"/>
        <v>0</v>
      </c>
      <c r="BH510" s="186" t="str">
        <f t="shared" si="111"/>
        <v>N/A</v>
      </c>
      <c r="BI510" s="6" t="str">
        <f t="shared" si="117"/>
        <v>N/A</v>
      </c>
      <c r="BJ510" t="e">
        <f t="shared" si="112"/>
        <v>#DIV/0!</v>
      </c>
      <c r="BL510" t="str">
        <f>IF(ISBLANK('A2a.  Modified URRT Worksheet 1'!$G$78)=TRUE, "N/A", IF(O510*(1+'A2a.  Modified URRT Worksheet 1'!$G$78)='A2. Rate Change &amp; Enrollment'!P510, "OK", "ERROR"))</f>
        <v>N/A</v>
      </c>
      <c r="BM510" t="str">
        <f>IF(ISBLANK('A2a.  Modified URRT Worksheet 1'!$G$79)=TRUE, "N/A", IF(P510*(1+'A2a.  Modified URRT Worksheet 1'!$G$79)='A2. Rate Change &amp; Enrollment'!Q510, "OK", "ERROR"))</f>
        <v>N/A</v>
      </c>
      <c r="BN510" t="str">
        <f>IF(ISBLANK('A2a.  Modified URRT Worksheet 1'!$G$80)=TRUE, "N/A", IF(Q510*(1+'A2a.  Modified URRT Worksheet 1'!$G$80)='A2. Rate Change &amp; Enrollment'!R510, "OK", "ERROR"))</f>
        <v>N/A</v>
      </c>
      <c r="BO510" t="str">
        <f>IF(ISBLANK('A2a.  Modified URRT Worksheet 1'!$G$81)=TRUE, "N/A", IF(R510*(1+'A2a.  Modified URRT Worksheet 1'!$G$81)='A2. Rate Change &amp; Enrollment'!S510, "OK", "ERROR"))</f>
        <v>N/A</v>
      </c>
      <c r="BP510" t="str">
        <f>IF(ISBLANK('A2a.  Modified URRT Worksheet 1'!$G$82)=TRUE, "N/A", IF(S510*(1+'A2a.  Modified URRT Worksheet 1'!$G$82)='A2. Rate Change &amp; Enrollment'!T510, "OK", "ERROR"))</f>
        <v>N/A</v>
      </c>
      <c r="BQ510" t="str">
        <f>IF(ISBLANK('A2a.  Modified URRT Worksheet 1'!$G$83)=TRUE, "N/A", IF(T510*(1+'A2a.  Modified URRT Worksheet 1'!$G$83)='A2. Rate Change &amp; Enrollment'!U510, "OK", "ERROR"))</f>
        <v>N/A</v>
      </c>
      <c r="BR510" t="str">
        <f>IF(ISBLANK('A2a.  Modified URRT Worksheet 1'!$G$84)=TRUE, "N/A", IF(U510*(1+'A2a.  Modified URRT Worksheet 1'!$G$84)='A2. Rate Change &amp; Enrollment'!V510, "OK", "ERROR"))</f>
        <v>N/A</v>
      </c>
      <c r="BS510" t="str">
        <f>IF(ISBLANK('A2a.  Modified URRT Worksheet 1'!$G$85)=TRUE, "N/A", IF(V510*(1+'A2a.  Modified URRT Worksheet 1'!$G$85)='A2. Rate Change &amp; Enrollment'!W510, "OK", "ERROR"))</f>
        <v>N/A</v>
      </c>
      <c r="BT510" t="str">
        <f>IF(ISBLANK('A2a.  Modified URRT Worksheet 1'!$G$86)=TRUE, "N/A", IF(W510*(1+'A2a.  Modified URRT Worksheet 1'!$G$86)='A2. Rate Change &amp; Enrollment'!X510, "OK", "ERROR"))</f>
        <v>N/A</v>
      </c>
      <c r="BU510" t="str">
        <f>IF(ISBLANK('A2a.  Modified URRT Worksheet 1'!$G$87)=TRUE, "N/A", IF(X510*(1+'A2a.  Modified URRT Worksheet 1'!$G$87)='A2. Rate Change &amp; Enrollment'!Y510, "OK", "ERROR"))</f>
        <v>N/A</v>
      </c>
      <c r="BV510" t="str">
        <f>IF(ISBLANK('A2a.  Modified URRT Worksheet 1'!$G$88)=TRUE, "N/A", IF(Y510*(1+'A2a.  Modified URRT Worksheet 1'!$G$88)='A2. Rate Change &amp; Enrollment'!Z510, "OK", "ERROR"))</f>
        <v>N/A</v>
      </c>
      <c r="BW510" t="str">
        <f t="shared" si="113"/>
        <v>OK</v>
      </c>
      <c r="BY510" s="412">
        <f t="shared" si="114"/>
        <v>0</v>
      </c>
    </row>
    <row r="511" spans="1:77" x14ac:dyDescent="0.35">
      <c r="A511" t="s">
        <v>810</v>
      </c>
      <c r="B511" s="98"/>
      <c r="C511" s="98"/>
      <c r="D511" s="98"/>
      <c r="E511" s="135"/>
      <c r="F511" s="135"/>
      <c r="G511" s="135"/>
      <c r="I511" s="135"/>
      <c r="J511" s="135"/>
      <c r="K511" s="135"/>
      <c r="M511" s="131"/>
      <c r="N511" s="131"/>
      <c r="O511" s="131"/>
      <c r="P511" s="131"/>
      <c r="Q511" s="131"/>
      <c r="R511" s="131"/>
      <c r="S511" s="131"/>
      <c r="T511" s="131"/>
      <c r="U511" s="131"/>
      <c r="V511" s="131"/>
      <c r="W511" s="131"/>
      <c r="X511" s="131"/>
      <c r="Y511" s="131"/>
      <c r="Z511" s="131"/>
      <c r="AB511" s="142" t="e">
        <f t="shared" si="104"/>
        <v>#DIV/0!</v>
      </c>
      <c r="AC511" s="142" t="e">
        <f t="shared" si="105"/>
        <v>#DIV/0!</v>
      </c>
      <c r="AD511" s="6"/>
      <c r="AE511" s="88" t="e">
        <f t="shared" si="106"/>
        <v>#DIV/0!</v>
      </c>
      <c r="AF511" s="142" t="e">
        <f t="shared" si="107"/>
        <v>#DIV/0!</v>
      </c>
      <c r="AH511" s="12" t="e">
        <f t="shared" si="115"/>
        <v>#DIV/0!</v>
      </c>
      <c r="AI511" s="12" t="e">
        <f t="shared" si="116"/>
        <v>#DIV/0!</v>
      </c>
      <c r="AK511" s="409"/>
      <c r="AL511" s="409"/>
      <c r="AM511" s="409"/>
      <c r="AO511" s="177"/>
      <c r="AP511" s="177"/>
      <c r="AQ511" s="177"/>
      <c r="AR511" s="139"/>
      <c r="AS511" s="139"/>
      <c r="AT511" s="139"/>
      <c r="AU511" s="177"/>
      <c r="AV511" s="177"/>
      <c r="AX511" s="411">
        <f t="shared" si="108"/>
        <v>0</v>
      </c>
      <c r="AY511" s="80" t="str">
        <f t="shared" si="109"/>
        <v>OK</v>
      </c>
      <c r="BA511" s="94"/>
      <c r="BB511" s="291"/>
      <c r="BC511" s="94"/>
      <c r="BD511" s="229"/>
      <c r="BE511" s="356"/>
      <c r="BG511" s="6">
        <f t="shared" si="110"/>
        <v>0</v>
      </c>
      <c r="BH511" s="186" t="str">
        <f t="shared" si="111"/>
        <v>N/A</v>
      </c>
      <c r="BI511" s="6" t="str">
        <f t="shared" si="117"/>
        <v>N/A</v>
      </c>
      <c r="BJ511" t="e">
        <f t="shared" si="112"/>
        <v>#DIV/0!</v>
      </c>
      <c r="BL511" t="str">
        <f>IF(ISBLANK('A2a.  Modified URRT Worksheet 1'!$G$78)=TRUE, "N/A", IF(O511*(1+'A2a.  Modified URRT Worksheet 1'!$G$78)='A2. Rate Change &amp; Enrollment'!P511, "OK", "ERROR"))</f>
        <v>N/A</v>
      </c>
      <c r="BM511" t="str">
        <f>IF(ISBLANK('A2a.  Modified URRT Worksheet 1'!$G$79)=TRUE, "N/A", IF(P511*(1+'A2a.  Modified URRT Worksheet 1'!$G$79)='A2. Rate Change &amp; Enrollment'!Q511, "OK", "ERROR"))</f>
        <v>N/A</v>
      </c>
      <c r="BN511" t="str">
        <f>IF(ISBLANK('A2a.  Modified URRT Worksheet 1'!$G$80)=TRUE, "N/A", IF(Q511*(1+'A2a.  Modified URRT Worksheet 1'!$G$80)='A2. Rate Change &amp; Enrollment'!R511, "OK", "ERROR"))</f>
        <v>N/A</v>
      </c>
      <c r="BO511" t="str">
        <f>IF(ISBLANK('A2a.  Modified URRT Worksheet 1'!$G$81)=TRUE, "N/A", IF(R511*(1+'A2a.  Modified URRT Worksheet 1'!$G$81)='A2. Rate Change &amp; Enrollment'!S511, "OK", "ERROR"))</f>
        <v>N/A</v>
      </c>
      <c r="BP511" t="str">
        <f>IF(ISBLANK('A2a.  Modified URRT Worksheet 1'!$G$82)=TRUE, "N/A", IF(S511*(1+'A2a.  Modified URRT Worksheet 1'!$G$82)='A2. Rate Change &amp; Enrollment'!T511, "OK", "ERROR"))</f>
        <v>N/A</v>
      </c>
      <c r="BQ511" t="str">
        <f>IF(ISBLANK('A2a.  Modified URRT Worksheet 1'!$G$83)=TRUE, "N/A", IF(T511*(1+'A2a.  Modified URRT Worksheet 1'!$G$83)='A2. Rate Change &amp; Enrollment'!U511, "OK", "ERROR"))</f>
        <v>N/A</v>
      </c>
      <c r="BR511" t="str">
        <f>IF(ISBLANK('A2a.  Modified URRT Worksheet 1'!$G$84)=TRUE, "N/A", IF(U511*(1+'A2a.  Modified URRT Worksheet 1'!$G$84)='A2. Rate Change &amp; Enrollment'!V511, "OK", "ERROR"))</f>
        <v>N/A</v>
      </c>
      <c r="BS511" t="str">
        <f>IF(ISBLANK('A2a.  Modified URRT Worksheet 1'!$G$85)=TRUE, "N/A", IF(V511*(1+'A2a.  Modified URRT Worksheet 1'!$G$85)='A2. Rate Change &amp; Enrollment'!W511, "OK", "ERROR"))</f>
        <v>N/A</v>
      </c>
      <c r="BT511" t="str">
        <f>IF(ISBLANK('A2a.  Modified URRT Worksheet 1'!$G$86)=TRUE, "N/A", IF(W511*(1+'A2a.  Modified URRT Worksheet 1'!$G$86)='A2. Rate Change &amp; Enrollment'!X511, "OK", "ERROR"))</f>
        <v>N/A</v>
      </c>
      <c r="BU511" t="str">
        <f>IF(ISBLANK('A2a.  Modified URRT Worksheet 1'!$G$87)=TRUE, "N/A", IF(X511*(1+'A2a.  Modified URRT Worksheet 1'!$G$87)='A2. Rate Change &amp; Enrollment'!Y511, "OK", "ERROR"))</f>
        <v>N/A</v>
      </c>
      <c r="BV511" t="str">
        <f>IF(ISBLANK('A2a.  Modified URRT Worksheet 1'!$G$88)=TRUE, "N/A", IF(Y511*(1+'A2a.  Modified URRT Worksheet 1'!$G$88)='A2. Rate Change &amp; Enrollment'!Z511, "OK", "ERROR"))</f>
        <v>N/A</v>
      </c>
      <c r="BW511" t="str">
        <f t="shared" si="113"/>
        <v>OK</v>
      </c>
      <c r="BY511" s="412">
        <f t="shared" si="114"/>
        <v>0</v>
      </c>
    </row>
    <row r="512" spans="1:77" x14ac:dyDescent="0.35">
      <c r="A512" t="s">
        <v>811</v>
      </c>
      <c r="B512" s="98"/>
      <c r="C512" s="98"/>
      <c r="D512" s="98"/>
      <c r="E512" s="135"/>
      <c r="F512" s="135"/>
      <c r="G512" s="135"/>
      <c r="I512" s="135"/>
      <c r="J512" s="135"/>
      <c r="K512" s="135"/>
      <c r="M512" s="131"/>
      <c r="N512" s="131"/>
      <c r="O512" s="131"/>
      <c r="P512" s="131"/>
      <c r="Q512" s="131"/>
      <c r="R512" s="131"/>
      <c r="S512" s="131"/>
      <c r="T512" s="131"/>
      <c r="U512" s="131"/>
      <c r="V512" s="131"/>
      <c r="W512" s="131"/>
      <c r="X512" s="131"/>
      <c r="Y512" s="131"/>
      <c r="Z512" s="131"/>
      <c r="AB512" s="142" t="e">
        <f t="shared" si="104"/>
        <v>#DIV/0!</v>
      </c>
      <c r="AC512" s="142" t="e">
        <f t="shared" si="105"/>
        <v>#DIV/0!</v>
      </c>
      <c r="AD512" s="6"/>
      <c r="AE512" s="88" t="e">
        <f t="shared" si="106"/>
        <v>#DIV/0!</v>
      </c>
      <c r="AF512" s="142" t="e">
        <f t="shared" si="107"/>
        <v>#DIV/0!</v>
      </c>
      <c r="AH512" s="12" t="e">
        <f t="shared" si="115"/>
        <v>#DIV/0!</v>
      </c>
      <c r="AI512" s="12" t="e">
        <f t="shared" si="116"/>
        <v>#DIV/0!</v>
      </c>
      <c r="AK512" s="409"/>
      <c r="AL512" s="409"/>
      <c r="AM512" s="409"/>
      <c r="AO512" s="177"/>
      <c r="AP512" s="177"/>
      <c r="AQ512" s="177"/>
      <c r="AR512" s="139"/>
      <c r="AS512" s="139"/>
      <c r="AT512" s="139"/>
      <c r="AU512" s="177"/>
      <c r="AV512" s="177"/>
      <c r="AX512" s="411">
        <f t="shared" si="108"/>
        <v>0</v>
      </c>
      <c r="AY512" s="80" t="str">
        <f t="shared" si="109"/>
        <v>OK</v>
      </c>
      <c r="BA512" s="94"/>
      <c r="BB512" s="291"/>
      <c r="BC512" s="94"/>
      <c r="BD512" s="229"/>
      <c r="BE512" s="356"/>
      <c r="BG512" s="6">
        <f t="shared" si="110"/>
        <v>0</v>
      </c>
      <c r="BH512" s="186" t="str">
        <f t="shared" si="111"/>
        <v>N/A</v>
      </c>
      <c r="BI512" s="6" t="str">
        <f t="shared" si="117"/>
        <v>N/A</v>
      </c>
      <c r="BJ512" t="e">
        <f t="shared" si="112"/>
        <v>#DIV/0!</v>
      </c>
      <c r="BL512" t="str">
        <f>IF(ISBLANK('A2a.  Modified URRT Worksheet 1'!$G$78)=TRUE, "N/A", IF(O512*(1+'A2a.  Modified URRT Worksheet 1'!$G$78)='A2. Rate Change &amp; Enrollment'!P512, "OK", "ERROR"))</f>
        <v>N/A</v>
      </c>
      <c r="BM512" t="str">
        <f>IF(ISBLANK('A2a.  Modified URRT Worksheet 1'!$G$79)=TRUE, "N/A", IF(P512*(1+'A2a.  Modified URRT Worksheet 1'!$G$79)='A2. Rate Change &amp; Enrollment'!Q512, "OK", "ERROR"))</f>
        <v>N/A</v>
      </c>
      <c r="BN512" t="str">
        <f>IF(ISBLANK('A2a.  Modified URRT Worksheet 1'!$G$80)=TRUE, "N/A", IF(Q512*(1+'A2a.  Modified URRT Worksheet 1'!$G$80)='A2. Rate Change &amp; Enrollment'!R512, "OK", "ERROR"))</f>
        <v>N/A</v>
      </c>
      <c r="BO512" t="str">
        <f>IF(ISBLANK('A2a.  Modified URRT Worksheet 1'!$G$81)=TRUE, "N/A", IF(R512*(1+'A2a.  Modified URRT Worksheet 1'!$G$81)='A2. Rate Change &amp; Enrollment'!S512, "OK", "ERROR"))</f>
        <v>N/A</v>
      </c>
      <c r="BP512" t="str">
        <f>IF(ISBLANK('A2a.  Modified URRT Worksheet 1'!$G$82)=TRUE, "N/A", IF(S512*(1+'A2a.  Modified URRT Worksheet 1'!$G$82)='A2. Rate Change &amp; Enrollment'!T512, "OK", "ERROR"))</f>
        <v>N/A</v>
      </c>
      <c r="BQ512" t="str">
        <f>IF(ISBLANK('A2a.  Modified URRT Worksheet 1'!$G$83)=TRUE, "N/A", IF(T512*(1+'A2a.  Modified URRT Worksheet 1'!$G$83)='A2. Rate Change &amp; Enrollment'!U512, "OK", "ERROR"))</f>
        <v>N/A</v>
      </c>
      <c r="BR512" t="str">
        <f>IF(ISBLANK('A2a.  Modified URRT Worksheet 1'!$G$84)=TRUE, "N/A", IF(U512*(1+'A2a.  Modified URRT Worksheet 1'!$G$84)='A2. Rate Change &amp; Enrollment'!V512, "OK", "ERROR"))</f>
        <v>N/A</v>
      </c>
      <c r="BS512" t="str">
        <f>IF(ISBLANK('A2a.  Modified URRT Worksheet 1'!$G$85)=TRUE, "N/A", IF(V512*(1+'A2a.  Modified URRT Worksheet 1'!$G$85)='A2. Rate Change &amp; Enrollment'!W512, "OK", "ERROR"))</f>
        <v>N/A</v>
      </c>
      <c r="BT512" t="str">
        <f>IF(ISBLANK('A2a.  Modified URRT Worksheet 1'!$G$86)=TRUE, "N/A", IF(W512*(1+'A2a.  Modified URRT Worksheet 1'!$G$86)='A2. Rate Change &amp; Enrollment'!X512, "OK", "ERROR"))</f>
        <v>N/A</v>
      </c>
      <c r="BU512" t="str">
        <f>IF(ISBLANK('A2a.  Modified URRT Worksheet 1'!$G$87)=TRUE, "N/A", IF(X512*(1+'A2a.  Modified URRT Worksheet 1'!$G$87)='A2. Rate Change &amp; Enrollment'!Y512, "OK", "ERROR"))</f>
        <v>N/A</v>
      </c>
      <c r="BV512" t="str">
        <f>IF(ISBLANK('A2a.  Modified URRT Worksheet 1'!$G$88)=TRUE, "N/A", IF(Y512*(1+'A2a.  Modified URRT Worksheet 1'!$G$88)='A2. Rate Change &amp; Enrollment'!Z512, "OK", "ERROR"))</f>
        <v>N/A</v>
      </c>
      <c r="BW512" t="str">
        <f t="shared" si="113"/>
        <v>OK</v>
      </c>
      <c r="BY512" s="412">
        <f t="shared" si="114"/>
        <v>0</v>
      </c>
    </row>
    <row r="513" spans="1:77" x14ac:dyDescent="0.35">
      <c r="A513" t="s">
        <v>812</v>
      </c>
      <c r="B513" s="98"/>
      <c r="C513" s="98"/>
      <c r="D513" s="98"/>
      <c r="E513" s="135"/>
      <c r="F513" s="135"/>
      <c r="G513" s="135"/>
      <c r="I513" s="135"/>
      <c r="J513" s="135"/>
      <c r="K513" s="135"/>
      <c r="M513" s="131"/>
      <c r="N513" s="131"/>
      <c r="O513" s="131"/>
      <c r="P513" s="131"/>
      <c r="Q513" s="131"/>
      <c r="R513" s="131"/>
      <c r="S513" s="131"/>
      <c r="T513" s="131"/>
      <c r="U513" s="131"/>
      <c r="V513" s="131"/>
      <c r="W513" s="131"/>
      <c r="X513" s="131"/>
      <c r="Y513" s="131"/>
      <c r="Z513" s="131"/>
      <c r="AB513" s="142" t="e">
        <f t="shared" si="104"/>
        <v>#DIV/0!</v>
      </c>
      <c r="AC513" s="142" t="e">
        <f t="shared" si="105"/>
        <v>#DIV/0!</v>
      </c>
      <c r="AD513" s="6"/>
      <c r="AE513" s="88" t="e">
        <f t="shared" si="106"/>
        <v>#DIV/0!</v>
      </c>
      <c r="AF513" s="142" t="e">
        <f t="shared" si="107"/>
        <v>#DIV/0!</v>
      </c>
      <c r="AH513" s="12" t="e">
        <f t="shared" si="115"/>
        <v>#DIV/0!</v>
      </c>
      <c r="AI513" s="12" t="e">
        <f t="shared" si="116"/>
        <v>#DIV/0!</v>
      </c>
      <c r="AK513" s="409"/>
      <c r="AL513" s="409"/>
      <c r="AM513" s="409"/>
      <c r="AO513" s="177"/>
      <c r="AP513" s="177"/>
      <c r="AQ513" s="177"/>
      <c r="AR513" s="139"/>
      <c r="AS513" s="139"/>
      <c r="AT513" s="139"/>
      <c r="AU513" s="177"/>
      <c r="AV513" s="177"/>
      <c r="AX513" s="411">
        <f t="shared" si="108"/>
        <v>0</v>
      </c>
      <c r="AY513" s="80" t="str">
        <f t="shared" si="109"/>
        <v>OK</v>
      </c>
      <c r="BA513" s="94"/>
      <c r="BB513" s="291"/>
      <c r="BC513" s="94"/>
      <c r="BD513" s="229"/>
      <c r="BE513" s="356"/>
      <c r="BG513" s="6">
        <f t="shared" si="110"/>
        <v>0</v>
      </c>
      <c r="BH513" s="186" t="str">
        <f t="shared" si="111"/>
        <v>N/A</v>
      </c>
      <c r="BI513" s="6" t="str">
        <f t="shared" si="117"/>
        <v>N/A</v>
      </c>
      <c r="BJ513" t="e">
        <f t="shared" si="112"/>
        <v>#DIV/0!</v>
      </c>
      <c r="BL513" t="str">
        <f>IF(ISBLANK('A2a.  Modified URRT Worksheet 1'!$G$78)=TRUE, "N/A", IF(O513*(1+'A2a.  Modified URRT Worksheet 1'!$G$78)='A2. Rate Change &amp; Enrollment'!P513, "OK", "ERROR"))</f>
        <v>N/A</v>
      </c>
      <c r="BM513" t="str">
        <f>IF(ISBLANK('A2a.  Modified URRT Worksheet 1'!$G$79)=TRUE, "N/A", IF(P513*(1+'A2a.  Modified URRT Worksheet 1'!$G$79)='A2. Rate Change &amp; Enrollment'!Q513, "OK", "ERROR"))</f>
        <v>N/A</v>
      </c>
      <c r="BN513" t="str">
        <f>IF(ISBLANK('A2a.  Modified URRT Worksheet 1'!$G$80)=TRUE, "N/A", IF(Q513*(1+'A2a.  Modified URRT Worksheet 1'!$G$80)='A2. Rate Change &amp; Enrollment'!R513, "OK", "ERROR"))</f>
        <v>N/A</v>
      </c>
      <c r="BO513" t="str">
        <f>IF(ISBLANK('A2a.  Modified URRT Worksheet 1'!$G$81)=TRUE, "N/A", IF(R513*(1+'A2a.  Modified URRT Worksheet 1'!$G$81)='A2. Rate Change &amp; Enrollment'!S513, "OK", "ERROR"))</f>
        <v>N/A</v>
      </c>
      <c r="BP513" t="str">
        <f>IF(ISBLANK('A2a.  Modified URRT Worksheet 1'!$G$82)=TRUE, "N/A", IF(S513*(1+'A2a.  Modified URRT Worksheet 1'!$G$82)='A2. Rate Change &amp; Enrollment'!T513, "OK", "ERROR"))</f>
        <v>N/A</v>
      </c>
      <c r="BQ513" t="str">
        <f>IF(ISBLANK('A2a.  Modified URRT Worksheet 1'!$G$83)=TRUE, "N/A", IF(T513*(1+'A2a.  Modified URRT Worksheet 1'!$G$83)='A2. Rate Change &amp; Enrollment'!U513, "OK", "ERROR"))</f>
        <v>N/A</v>
      </c>
      <c r="BR513" t="str">
        <f>IF(ISBLANK('A2a.  Modified URRT Worksheet 1'!$G$84)=TRUE, "N/A", IF(U513*(1+'A2a.  Modified URRT Worksheet 1'!$G$84)='A2. Rate Change &amp; Enrollment'!V513, "OK", "ERROR"))</f>
        <v>N/A</v>
      </c>
      <c r="BS513" t="str">
        <f>IF(ISBLANK('A2a.  Modified URRT Worksheet 1'!$G$85)=TRUE, "N/A", IF(V513*(1+'A2a.  Modified URRT Worksheet 1'!$G$85)='A2. Rate Change &amp; Enrollment'!W513, "OK", "ERROR"))</f>
        <v>N/A</v>
      </c>
      <c r="BT513" t="str">
        <f>IF(ISBLANK('A2a.  Modified URRT Worksheet 1'!$G$86)=TRUE, "N/A", IF(W513*(1+'A2a.  Modified URRT Worksheet 1'!$G$86)='A2. Rate Change &amp; Enrollment'!X513, "OK", "ERROR"))</f>
        <v>N/A</v>
      </c>
      <c r="BU513" t="str">
        <f>IF(ISBLANK('A2a.  Modified URRT Worksheet 1'!$G$87)=TRUE, "N/A", IF(X513*(1+'A2a.  Modified URRT Worksheet 1'!$G$87)='A2. Rate Change &amp; Enrollment'!Y513, "OK", "ERROR"))</f>
        <v>N/A</v>
      </c>
      <c r="BV513" t="str">
        <f>IF(ISBLANK('A2a.  Modified URRT Worksheet 1'!$G$88)=TRUE, "N/A", IF(Y513*(1+'A2a.  Modified URRT Worksheet 1'!$G$88)='A2. Rate Change &amp; Enrollment'!Z513, "OK", "ERROR"))</f>
        <v>N/A</v>
      </c>
      <c r="BW513" t="str">
        <f t="shared" si="113"/>
        <v>OK</v>
      </c>
      <c r="BY513" s="412">
        <f t="shared" si="114"/>
        <v>0</v>
      </c>
    </row>
    <row r="514" spans="1:77" x14ac:dyDescent="0.35">
      <c r="A514" t="s">
        <v>813</v>
      </c>
      <c r="B514" s="98"/>
      <c r="C514" s="98"/>
      <c r="D514" s="98"/>
      <c r="E514" s="135"/>
      <c r="F514" s="135"/>
      <c r="G514" s="135"/>
      <c r="I514" s="135"/>
      <c r="J514" s="135"/>
      <c r="K514" s="135"/>
      <c r="M514" s="131"/>
      <c r="N514" s="131"/>
      <c r="O514" s="131"/>
      <c r="P514" s="131"/>
      <c r="Q514" s="131"/>
      <c r="R514" s="131"/>
      <c r="S514" s="131"/>
      <c r="T514" s="131"/>
      <c r="U514" s="131"/>
      <c r="V514" s="131"/>
      <c r="W514" s="131"/>
      <c r="X514" s="131"/>
      <c r="Y514" s="131"/>
      <c r="Z514" s="131"/>
      <c r="AB514" s="142" t="e">
        <f t="shared" si="104"/>
        <v>#DIV/0!</v>
      </c>
      <c r="AC514" s="142" t="e">
        <f t="shared" si="105"/>
        <v>#DIV/0!</v>
      </c>
      <c r="AD514" s="6"/>
      <c r="AE514" s="88" t="e">
        <f t="shared" si="106"/>
        <v>#DIV/0!</v>
      </c>
      <c r="AF514" s="142" t="e">
        <f t="shared" si="107"/>
        <v>#DIV/0!</v>
      </c>
      <c r="AH514" s="12" t="e">
        <f t="shared" si="115"/>
        <v>#DIV/0!</v>
      </c>
      <c r="AI514" s="12" t="e">
        <f t="shared" si="116"/>
        <v>#DIV/0!</v>
      </c>
      <c r="AK514" s="409"/>
      <c r="AL514" s="409"/>
      <c r="AM514" s="409"/>
      <c r="AO514" s="177"/>
      <c r="AP514" s="177"/>
      <c r="AQ514" s="177"/>
      <c r="AR514" s="139"/>
      <c r="AS514" s="139"/>
      <c r="AT514" s="139"/>
      <c r="AU514" s="177"/>
      <c r="AV514" s="177"/>
      <c r="AX514" s="411">
        <f t="shared" si="108"/>
        <v>0</v>
      </c>
      <c r="AY514" s="80" t="str">
        <f t="shared" si="109"/>
        <v>OK</v>
      </c>
      <c r="BA514" s="94"/>
      <c r="BB514" s="291"/>
      <c r="BC514" s="94"/>
      <c r="BD514" s="229"/>
      <c r="BE514" s="356"/>
      <c r="BG514" s="6">
        <f t="shared" si="110"/>
        <v>0</v>
      </c>
      <c r="BH514" s="186" t="str">
        <f t="shared" si="111"/>
        <v>N/A</v>
      </c>
      <c r="BI514" s="6" t="str">
        <f t="shared" si="117"/>
        <v>N/A</v>
      </c>
      <c r="BJ514" t="e">
        <f t="shared" si="112"/>
        <v>#DIV/0!</v>
      </c>
      <c r="BL514" t="str">
        <f>IF(ISBLANK('A2a.  Modified URRT Worksheet 1'!$G$78)=TRUE, "N/A", IF(O514*(1+'A2a.  Modified URRT Worksheet 1'!$G$78)='A2. Rate Change &amp; Enrollment'!P514, "OK", "ERROR"))</f>
        <v>N/A</v>
      </c>
      <c r="BM514" t="str">
        <f>IF(ISBLANK('A2a.  Modified URRT Worksheet 1'!$G$79)=TRUE, "N/A", IF(P514*(1+'A2a.  Modified URRT Worksheet 1'!$G$79)='A2. Rate Change &amp; Enrollment'!Q514, "OK", "ERROR"))</f>
        <v>N/A</v>
      </c>
      <c r="BN514" t="str">
        <f>IF(ISBLANK('A2a.  Modified URRT Worksheet 1'!$G$80)=TRUE, "N/A", IF(Q514*(1+'A2a.  Modified URRT Worksheet 1'!$G$80)='A2. Rate Change &amp; Enrollment'!R514, "OK", "ERROR"))</f>
        <v>N/A</v>
      </c>
      <c r="BO514" t="str">
        <f>IF(ISBLANK('A2a.  Modified URRT Worksheet 1'!$G$81)=TRUE, "N/A", IF(R514*(1+'A2a.  Modified URRT Worksheet 1'!$G$81)='A2. Rate Change &amp; Enrollment'!S514, "OK", "ERROR"))</f>
        <v>N/A</v>
      </c>
      <c r="BP514" t="str">
        <f>IF(ISBLANK('A2a.  Modified URRT Worksheet 1'!$G$82)=TRUE, "N/A", IF(S514*(1+'A2a.  Modified URRT Worksheet 1'!$G$82)='A2. Rate Change &amp; Enrollment'!T514, "OK", "ERROR"))</f>
        <v>N/A</v>
      </c>
      <c r="BQ514" t="str">
        <f>IF(ISBLANK('A2a.  Modified URRT Worksheet 1'!$G$83)=TRUE, "N/A", IF(T514*(1+'A2a.  Modified URRT Worksheet 1'!$G$83)='A2. Rate Change &amp; Enrollment'!U514, "OK", "ERROR"))</f>
        <v>N/A</v>
      </c>
      <c r="BR514" t="str">
        <f>IF(ISBLANK('A2a.  Modified URRT Worksheet 1'!$G$84)=TRUE, "N/A", IF(U514*(1+'A2a.  Modified URRT Worksheet 1'!$G$84)='A2. Rate Change &amp; Enrollment'!V514, "OK", "ERROR"))</f>
        <v>N/A</v>
      </c>
      <c r="BS514" t="str">
        <f>IF(ISBLANK('A2a.  Modified URRT Worksheet 1'!$G$85)=TRUE, "N/A", IF(V514*(1+'A2a.  Modified URRT Worksheet 1'!$G$85)='A2. Rate Change &amp; Enrollment'!W514, "OK", "ERROR"))</f>
        <v>N/A</v>
      </c>
      <c r="BT514" t="str">
        <f>IF(ISBLANK('A2a.  Modified URRT Worksheet 1'!$G$86)=TRUE, "N/A", IF(W514*(1+'A2a.  Modified URRT Worksheet 1'!$G$86)='A2. Rate Change &amp; Enrollment'!X514, "OK", "ERROR"))</f>
        <v>N/A</v>
      </c>
      <c r="BU514" t="str">
        <f>IF(ISBLANK('A2a.  Modified URRT Worksheet 1'!$G$87)=TRUE, "N/A", IF(X514*(1+'A2a.  Modified URRT Worksheet 1'!$G$87)='A2. Rate Change &amp; Enrollment'!Y514, "OK", "ERROR"))</f>
        <v>N/A</v>
      </c>
      <c r="BV514" t="str">
        <f>IF(ISBLANK('A2a.  Modified URRT Worksheet 1'!$G$88)=TRUE, "N/A", IF(Y514*(1+'A2a.  Modified URRT Worksheet 1'!$G$88)='A2. Rate Change &amp; Enrollment'!Z514, "OK", "ERROR"))</f>
        <v>N/A</v>
      </c>
      <c r="BW514" t="str">
        <f t="shared" si="113"/>
        <v>OK</v>
      </c>
      <c r="BY514" s="412">
        <f t="shared" si="114"/>
        <v>0</v>
      </c>
    </row>
    <row r="515" spans="1:77" x14ac:dyDescent="0.35">
      <c r="A515" t="s">
        <v>814</v>
      </c>
      <c r="B515" s="98"/>
      <c r="C515" s="98"/>
      <c r="D515" s="98"/>
      <c r="E515" s="135"/>
      <c r="F515" s="135"/>
      <c r="G515" s="135"/>
      <c r="I515" s="135"/>
      <c r="J515" s="135"/>
      <c r="K515" s="135"/>
      <c r="M515" s="131"/>
      <c r="N515" s="131"/>
      <c r="O515" s="131"/>
      <c r="P515" s="131"/>
      <c r="Q515" s="131"/>
      <c r="R515" s="131"/>
      <c r="S515" s="131"/>
      <c r="T515" s="131"/>
      <c r="U515" s="131"/>
      <c r="V515" s="131"/>
      <c r="W515" s="131"/>
      <c r="X515" s="131"/>
      <c r="Y515" s="131"/>
      <c r="Z515" s="131"/>
      <c r="AB515" s="142" t="e">
        <f t="shared" si="104"/>
        <v>#DIV/0!</v>
      </c>
      <c r="AC515" s="142" t="e">
        <f t="shared" si="105"/>
        <v>#DIV/0!</v>
      </c>
      <c r="AD515" s="6"/>
      <c r="AE515" s="88" t="e">
        <f t="shared" si="106"/>
        <v>#DIV/0!</v>
      </c>
      <c r="AF515" s="142" t="e">
        <f t="shared" si="107"/>
        <v>#DIV/0!</v>
      </c>
      <c r="AH515" s="12" t="e">
        <f t="shared" si="115"/>
        <v>#DIV/0!</v>
      </c>
      <c r="AI515" s="12" t="e">
        <f t="shared" si="116"/>
        <v>#DIV/0!</v>
      </c>
      <c r="AK515" s="409"/>
      <c r="AL515" s="409"/>
      <c r="AM515" s="409"/>
      <c r="AO515" s="177"/>
      <c r="AP515" s="177"/>
      <c r="AQ515" s="177"/>
      <c r="AR515" s="139"/>
      <c r="AS515" s="139"/>
      <c r="AT515" s="139"/>
      <c r="AU515" s="177"/>
      <c r="AV515" s="177"/>
      <c r="AX515" s="411">
        <f t="shared" si="108"/>
        <v>0</v>
      </c>
      <c r="AY515" s="80" t="str">
        <f t="shared" si="109"/>
        <v>OK</v>
      </c>
      <c r="BA515" s="94"/>
      <c r="BB515" s="291"/>
      <c r="BC515" s="94"/>
      <c r="BD515" s="229"/>
      <c r="BE515" s="356"/>
      <c r="BG515" s="6">
        <f t="shared" si="110"/>
        <v>0</v>
      </c>
      <c r="BH515" s="186" t="str">
        <f t="shared" si="111"/>
        <v>N/A</v>
      </c>
      <c r="BI515" s="6" t="str">
        <f t="shared" si="117"/>
        <v>N/A</v>
      </c>
      <c r="BJ515" t="e">
        <f t="shared" si="112"/>
        <v>#DIV/0!</v>
      </c>
      <c r="BL515" t="str">
        <f>IF(ISBLANK('A2a.  Modified URRT Worksheet 1'!$G$78)=TRUE, "N/A", IF(O515*(1+'A2a.  Modified URRT Worksheet 1'!$G$78)='A2. Rate Change &amp; Enrollment'!P515, "OK", "ERROR"))</f>
        <v>N/A</v>
      </c>
      <c r="BM515" t="str">
        <f>IF(ISBLANK('A2a.  Modified URRT Worksheet 1'!$G$79)=TRUE, "N/A", IF(P515*(1+'A2a.  Modified URRT Worksheet 1'!$G$79)='A2. Rate Change &amp; Enrollment'!Q515, "OK", "ERROR"))</f>
        <v>N/A</v>
      </c>
      <c r="BN515" t="str">
        <f>IF(ISBLANK('A2a.  Modified URRT Worksheet 1'!$G$80)=TRUE, "N/A", IF(Q515*(1+'A2a.  Modified URRT Worksheet 1'!$G$80)='A2. Rate Change &amp; Enrollment'!R515, "OK", "ERROR"))</f>
        <v>N/A</v>
      </c>
      <c r="BO515" t="str">
        <f>IF(ISBLANK('A2a.  Modified URRT Worksheet 1'!$G$81)=TRUE, "N/A", IF(R515*(1+'A2a.  Modified URRT Worksheet 1'!$G$81)='A2. Rate Change &amp; Enrollment'!S515, "OK", "ERROR"))</f>
        <v>N/A</v>
      </c>
      <c r="BP515" t="str">
        <f>IF(ISBLANK('A2a.  Modified URRT Worksheet 1'!$G$82)=TRUE, "N/A", IF(S515*(1+'A2a.  Modified URRT Worksheet 1'!$G$82)='A2. Rate Change &amp; Enrollment'!T515, "OK", "ERROR"))</f>
        <v>N/A</v>
      </c>
      <c r="BQ515" t="str">
        <f>IF(ISBLANK('A2a.  Modified URRT Worksheet 1'!$G$83)=TRUE, "N/A", IF(T515*(1+'A2a.  Modified URRT Worksheet 1'!$G$83)='A2. Rate Change &amp; Enrollment'!U515, "OK", "ERROR"))</f>
        <v>N/A</v>
      </c>
      <c r="BR515" t="str">
        <f>IF(ISBLANK('A2a.  Modified URRT Worksheet 1'!$G$84)=TRUE, "N/A", IF(U515*(1+'A2a.  Modified URRT Worksheet 1'!$G$84)='A2. Rate Change &amp; Enrollment'!V515, "OK", "ERROR"))</f>
        <v>N/A</v>
      </c>
      <c r="BS515" t="str">
        <f>IF(ISBLANK('A2a.  Modified URRT Worksheet 1'!$G$85)=TRUE, "N/A", IF(V515*(1+'A2a.  Modified URRT Worksheet 1'!$G$85)='A2. Rate Change &amp; Enrollment'!W515, "OK", "ERROR"))</f>
        <v>N/A</v>
      </c>
      <c r="BT515" t="str">
        <f>IF(ISBLANK('A2a.  Modified URRT Worksheet 1'!$G$86)=TRUE, "N/A", IF(W515*(1+'A2a.  Modified URRT Worksheet 1'!$G$86)='A2. Rate Change &amp; Enrollment'!X515, "OK", "ERROR"))</f>
        <v>N/A</v>
      </c>
      <c r="BU515" t="str">
        <f>IF(ISBLANK('A2a.  Modified URRT Worksheet 1'!$G$87)=TRUE, "N/A", IF(X515*(1+'A2a.  Modified URRT Worksheet 1'!$G$87)='A2. Rate Change &amp; Enrollment'!Y515, "OK", "ERROR"))</f>
        <v>N/A</v>
      </c>
      <c r="BV515" t="str">
        <f>IF(ISBLANK('A2a.  Modified URRT Worksheet 1'!$G$88)=TRUE, "N/A", IF(Y515*(1+'A2a.  Modified URRT Worksheet 1'!$G$88)='A2. Rate Change &amp; Enrollment'!Z515, "OK", "ERROR"))</f>
        <v>N/A</v>
      </c>
      <c r="BW515" t="str">
        <f t="shared" si="113"/>
        <v>OK</v>
      </c>
      <c r="BY515" s="412">
        <f t="shared" si="114"/>
        <v>0</v>
      </c>
    </row>
    <row r="516" spans="1:77" x14ac:dyDescent="0.35">
      <c r="A516" t="s">
        <v>815</v>
      </c>
      <c r="B516" s="98"/>
      <c r="C516" s="98"/>
      <c r="D516" s="98"/>
      <c r="E516" s="135"/>
      <c r="F516" s="135"/>
      <c r="G516" s="135"/>
      <c r="I516" s="135"/>
      <c r="J516" s="135"/>
      <c r="K516" s="135"/>
      <c r="M516" s="131"/>
      <c r="N516" s="131"/>
      <c r="O516" s="131"/>
      <c r="P516" s="131"/>
      <c r="Q516" s="131"/>
      <c r="R516" s="131"/>
      <c r="S516" s="131"/>
      <c r="T516" s="131"/>
      <c r="U516" s="131"/>
      <c r="V516" s="131"/>
      <c r="W516" s="131"/>
      <c r="X516" s="131"/>
      <c r="Y516" s="131"/>
      <c r="Z516" s="131"/>
      <c r="AB516" s="142" t="e">
        <f t="shared" si="104"/>
        <v>#DIV/0!</v>
      </c>
      <c r="AC516" s="142" t="e">
        <f t="shared" si="105"/>
        <v>#DIV/0!</v>
      </c>
      <c r="AD516" s="6"/>
      <c r="AE516" s="88" t="e">
        <f t="shared" si="106"/>
        <v>#DIV/0!</v>
      </c>
      <c r="AF516" s="142" t="e">
        <f t="shared" si="107"/>
        <v>#DIV/0!</v>
      </c>
      <c r="AH516" s="12" t="e">
        <f t="shared" si="115"/>
        <v>#DIV/0!</v>
      </c>
      <c r="AI516" s="12" t="e">
        <f t="shared" si="116"/>
        <v>#DIV/0!</v>
      </c>
      <c r="AK516" s="409"/>
      <c r="AL516" s="409"/>
      <c r="AM516" s="409"/>
      <c r="AO516" s="177"/>
      <c r="AP516" s="177"/>
      <c r="AQ516" s="177"/>
      <c r="AR516" s="139"/>
      <c r="AS516" s="139"/>
      <c r="AT516" s="139"/>
      <c r="AU516" s="177"/>
      <c r="AV516" s="177"/>
      <c r="AX516" s="411">
        <f t="shared" si="108"/>
        <v>0</v>
      </c>
      <c r="AY516" s="80" t="str">
        <f t="shared" si="109"/>
        <v>OK</v>
      </c>
      <c r="BA516" s="94"/>
      <c r="BB516" s="291"/>
      <c r="BC516" s="94"/>
      <c r="BD516" s="229"/>
      <c r="BE516" s="356"/>
      <c r="BG516" s="6">
        <f t="shared" si="110"/>
        <v>0</v>
      </c>
      <c r="BH516" s="186" t="str">
        <f t="shared" si="111"/>
        <v>N/A</v>
      </c>
      <c r="BI516" s="6" t="str">
        <f t="shared" si="117"/>
        <v>N/A</v>
      </c>
      <c r="BJ516" t="e">
        <f t="shared" si="112"/>
        <v>#DIV/0!</v>
      </c>
      <c r="BL516" t="str">
        <f>IF(ISBLANK('A2a.  Modified URRT Worksheet 1'!$G$78)=TRUE, "N/A", IF(O516*(1+'A2a.  Modified URRT Worksheet 1'!$G$78)='A2. Rate Change &amp; Enrollment'!P516, "OK", "ERROR"))</f>
        <v>N/A</v>
      </c>
      <c r="BM516" t="str">
        <f>IF(ISBLANK('A2a.  Modified URRT Worksheet 1'!$G$79)=TRUE, "N/A", IF(P516*(1+'A2a.  Modified URRT Worksheet 1'!$G$79)='A2. Rate Change &amp; Enrollment'!Q516, "OK", "ERROR"))</f>
        <v>N/A</v>
      </c>
      <c r="BN516" t="str">
        <f>IF(ISBLANK('A2a.  Modified URRT Worksheet 1'!$G$80)=TRUE, "N/A", IF(Q516*(1+'A2a.  Modified URRT Worksheet 1'!$G$80)='A2. Rate Change &amp; Enrollment'!R516, "OK", "ERROR"))</f>
        <v>N/A</v>
      </c>
      <c r="BO516" t="str">
        <f>IF(ISBLANK('A2a.  Modified URRT Worksheet 1'!$G$81)=TRUE, "N/A", IF(R516*(1+'A2a.  Modified URRT Worksheet 1'!$G$81)='A2. Rate Change &amp; Enrollment'!S516, "OK", "ERROR"))</f>
        <v>N/A</v>
      </c>
      <c r="BP516" t="str">
        <f>IF(ISBLANK('A2a.  Modified URRT Worksheet 1'!$G$82)=TRUE, "N/A", IF(S516*(1+'A2a.  Modified URRT Worksheet 1'!$G$82)='A2. Rate Change &amp; Enrollment'!T516, "OK", "ERROR"))</f>
        <v>N/A</v>
      </c>
      <c r="BQ516" t="str">
        <f>IF(ISBLANK('A2a.  Modified URRT Worksheet 1'!$G$83)=TRUE, "N/A", IF(T516*(1+'A2a.  Modified URRT Worksheet 1'!$G$83)='A2. Rate Change &amp; Enrollment'!U516, "OK", "ERROR"))</f>
        <v>N/A</v>
      </c>
      <c r="BR516" t="str">
        <f>IF(ISBLANK('A2a.  Modified URRT Worksheet 1'!$G$84)=TRUE, "N/A", IF(U516*(1+'A2a.  Modified URRT Worksheet 1'!$G$84)='A2. Rate Change &amp; Enrollment'!V516, "OK", "ERROR"))</f>
        <v>N/A</v>
      </c>
      <c r="BS516" t="str">
        <f>IF(ISBLANK('A2a.  Modified URRT Worksheet 1'!$G$85)=TRUE, "N/A", IF(V516*(1+'A2a.  Modified URRT Worksheet 1'!$G$85)='A2. Rate Change &amp; Enrollment'!W516, "OK", "ERROR"))</f>
        <v>N/A</v>
      </c>
      <c r="BT516" t="str">
        <f>IF(ISBLANK('A2a.  Modified URRT Worksheet 1'!$G$86)=TRUE, "N/A", IF(W516*(1+'A2a.  Modified URRT Worksheet 1'!$G$86)='A2. Rate Change &amp; Enrollment'!X516, "OK", "ERROR"))</f>
        <v>N/A</v>
      </c>
      <c r="BU516" t="str">
        <f>IF(ISBLANK('A2a.  Modified URRT Worksheet 1'!$G$87)=TRUE, "N/A", IF(X516*(1+'A2a.  Modified URRT Worksheet 1'!$G$87)='A2. Rate Change &amp; Enrollment'!Y516, "OK", "ERROR"))</f>
        <v>N/A</v>
      </c>
      <c r="BV516" t="str">
        <f>IF(ISBLANK('A2a.  Modified URRT Worksheet 1'!$G$88)=TRUE, "N/A", IF(Y516*(1+'A2a.  Modified URRT Worksheet 1'!$G$88)='A2. Rate Change &amp; Enrollment'!Z516, "OK", "ERROR"))</f>
        <v>N/A</v>
      </c>
      <c r="BW516" t="str">
        <f t="shared" si="113"/>
        <v>OK</v>
      </c>
      <c r="BY516" s="412">
        <f t="shared" si="114"/>
        <v>0</v>
      </c>
    </row>
    <row r="517" spans="1:77" x14ac:dyDescent="0.35">
      <c r="A517" t="s">
        <v>816</v>
      </c>
      <c r="B517" s="98"/>
      <c r="C517" s="98"/>
      <c r="D517" s="98"/>
      <c r="E517" s="135"/>
      <c r="F517" s="135"/>
      <c r="G517" s="135"/>
      <c r="I517" s="135"/>
      <c r="J517" s="135"/>
      <c r="K517" s="135"/>
      <c r="M517" s="131"/>
      <c r="N517" s="131"/>
      <c r="O517" s="131"/>
      <c r="P517" s="131"/>
      <c r="Q517" s="131"/>
      <c r="R517" s="131"/>
      <c r="S517" s="131"/>
      <c r="T517" s="131"/>
      <c r="U517" s="131"/>
      <c r="V517" s="131"/>
      <c r="W517" s="131"/>
      <c r="X517" s="131"/>
      <c r="Y517" s="131"/>
      <c r="Z517" s="131"/>
      <c r="AB517" s="142" t="e">
        <f t="shared" si="104"/>
        <v>#DIV/0!</v>
      </c>
      <c r="AC517" s="142" t="e">
        <f t="shared" si="105"/>
        <v>#DIV/0!</v>
      </c>
      <c r="AD517" s="6"/>
      <c r="AE517" s="88" t="e">
        <f t="shared" si="106"/>
        <v>#DIV/0!</v>
      </c>
      <c r="AF517" s="142" t="e">
        <f t="shared" si="107"/>
        <v>#DIV/0!</v>
      </c>
      <c r="AH517" s="12" t="e">
        <f t="shared" si="115"/>
        <v>#DIV/0!</v>
      </c>
      <c r="AI517" s="12" t="e">
        <f t="shared" si="116"/>
        <v>#DIV/0!</v>
      </c>
      <c r="AK517" s="409"/>
      <c r="AL517" s="409"/>
      <c r="AM517" s="409"/>
      <c r="AO517" s="177"/>
      <c r="AP517" s="177"/>
      <c r="AQ517" s="177"/>
      <c r="AR517" s="139"/>
      <c r="AS517" s="139"/>
      <c r="AT517" s="139"/>
      <c r="AU517" s="177"/>
      <c r="AV517" s="177"/>
      <c r="AX517" s="411">
        <f t="shared" si="108"/>
        <v>0</v>
      </c>
      <c r="AY517" s="80" t="str">
        <f t="shared" si="109"/>
        <v>OK</v>
      </c>
      <c r="BA517" s="94"/>
      <c r="BB517" s="291"/>
      <c r="BC517" s="94"/>
      <c r="BD517" s="229"/>
      <c r="BE517" s="356"/>
      <c r="BG517" s="6">
        <f t="shared" si="110"/>
        <v>0</v>
      </c>
      <c r="BH517" s="186" t="str">
        <f t="shared" si="111"/>
        <v>N/A</v>
      </c>
      <c r="BI517" s="6" t="str">
        <f t="shared" si="117"/>
        <v>N/A</v>
      </c>
      <c r="BJ517" t="e">
        <f t="shared" si="112"/>
        <v>#DIV/0!</v>
      </c>
      <c r="BL517" t="str">
        <f>IF(ISBLANK('A2a.  Modified URRT Worksheet 1'!$G$78)=TRUE, "N/A", IF(O517*(1+'A2a.  Modified URRT Worksheet 1'!$G$78)='A2. Rate Change &amp; Enrollment'!P517, "OK", "ERROR"))</f>
        <v>N/A</v>
      </c>
      <c r="BM517" t="str">
        <f>IF(ISBLANK('A2a.  Modified URRT Worksheet 1'!$G$79)=TRUE, "N/A", IF(P517*(1+'A2a.  Modified URRT Worksheet 1'!$G$79)='A2. Rate Change &amp; Enrollment'!Q517, "OK", "ERROR"))</f>
        <v>N/A</v>
      </c>
      <c r="BN517" t="str">
        <f>IF(ISBLANK('A2a.  Modified URRT Worksheet 1'!$G$80)=TRUE, "N/A", IF(Q517*(1+'A2a.  Modified URRT Worksheet 1'!$G$80)='A2. Rate Change &amp; Enrollment'!R517, "OK", "ERROR"))</f>
        <v>N/A</v>
      </c>
      <c r="BO517" t="str">
        <f>IF(ISBLANK('A2a.  Modified URRT Worksheet 1'!$G$81)=TRUE, "N/A", IF(R517*(1+'A2a.  Modified URRT Worksheet 1'!$G$81)='A2. Rate Change &amp; Enrollment'!S517, "OK", "ERROR"))</f>
        <v>N/A</v>
      </c>
      <c r="BP517" t="str">
        <f>IF(ISBLANK('A2a.  Modified URRT Worksheet 1'!$G$82)=TRUE, "N/A", IF(S517*(1+'A2a.  Modified URRT Worksheet 1'!$G$82)='A2. Rate Change &amp; Enrollment'!T517, "OK", "ERROR"))</f>
        <v>N/A</v>
      </c>
      <c r="BQ517" t="str">
        <f>IF(ISBLANK('A2a.  Modified URRT Worksheet 1'!$G$83)=TRUE, "N/A", IF(T517*(1+'A2a.  Modified URRT Worksheet 1'!$G$83)='A2. Rate Change &amp; Enrollment'!U517, "OK", "ERROR"))</f>
        <v>N/A</v>
      </c>
      <c r="BR517" t="str">
        <f>IF(ISBLANK('A2a.  Modified URRT Worksheet 1'!$G$84)=TRUE, "N/A", IF(U517*(1+'A2a.  Modified URRT Worksheet 1'!$G$84)='A2. Rate Change &amp; Enrollment'!V517, "OK", "ERROR"))</f>
        <v>N/A</v>
      </c>
      <c r="BS517" t="str">
        <f>IF(ISBLANK('A2a.  Modified URRT Worksheet 1'!$G$85)=TRUE, "N/A", IF(V517*(1+'A2a.  Modified URRT Worksheet 1'!$G$85)='A2. Rate Change &amp; Enrollment'!W517, "OK", "ERROR"))</f>
        <v>N/A</v>
      </c>
      <c r="BT517" t="str">
        <f>IF(ISBLANK('A2a.  Modified URRT Worksheet 1'!$G$86)=TRUE, "N/A", IF(W517*(1+'A2a.  Modified URRT Worksheet 1'!$G$86)='A2. Rate Change &amp; Enrollment'!X517, "OK", "ERROR"))</f>
        <v>N/A</v>
      </c>
      <c r="BU517" t="str">
        <f>IF(ISBLANK('A2a.  Modified URRT Worksheet 1'!$G$87)=TRUE, "N/A", IF(X517*(1+'A2a.  Modified URRT Worksheet 1'!$G$87)='A2. Rate Change &amp; Enrollment'!Y517, "OK", "ERROR"))</f>
        <v>N/A</v>
      </c>
      <c r="BV517" t="str">
        <f>IF(ISBLANK('A2a.  Modified URRT Worksheet 1'!$G$88)=TRUE, "N/A", IF(Y517*(1+'A2a.  Modified URRT Worksheet 1'!$G$88)='A2. Rate Change &amp; Enrollment'!Z517, "OK", "ERROR"))</f>
        <v>N/A</v>
      </c>
      <c r="BW517" t="str">
        <f t="shared" si="113"/>
        <v>OK</v>
      </c>
      <c r="BY517" s="412">
        <f t="shared" si="114"/>
        <v>0</v>
      </c>
    </row>
    <row r="518" spans="1:77" x14ac:dyDescent="0.35">
      <c r="A518" t="s">
        <v>817</v>
      </c>
      <c r="B518" s="98"/>
      <c r="C518" s="98"/>
      <c r="D518" s="98"/>
      <c r="E518" s="135"/>
      <c r="F518" s="135"/>
      <c r="G518" s="135"/>
      <c r="I518" s="135"/>
      <c r="J518" s="135"/>
      <c r="K518" s="135"/>
      <c r="M518" s="131"/>
      <c r="N518" s="131"/>
      <c r="O518" s="131"/>
      <c r="P518" s="131"/>
      <c r="Q518" s="131"/>
      <c r="R518" s="131"/>
      <c r="S518" s="131"/>
      <c r="T518" s="131"/>
      <c r="U518" s="131"/>
      <c r="V518" s="131"/>
      <c r="W518" s="131"/>
      <c r="X518" s="131"/>
      <c r="Y518" s="131"/>
      <c r="Z518" s="131"/>
      <c r="AB518" s="142" t="e">
        <f t="shared" si="104"/>
        <v>#DIV/0!</v>
      </c>
      <c r="AC518" s="142" t="e">
        <f t="shared" si="105"/>
        <v>#DIV/0!</v>
      </c>
      <c r="AD518" s="6"/>
      <c r="AE518" s="88" t="e">
        <f t="shared" si="106"/>
        <v>#DIV/0!</v>
      </c>
      <c r="AF518" s="142" t="e">
        <f t="shared" si="107"/>
        <v>#DIV/0!</v>
      </c>
      <c r="AH518" s="12" t="e">
        <f t="shared" si="115"/>
        <v>#DIV/0!</v>
      </c>
      <c r="AI518" s="12" t="e">
        <f t="shared" si="116"/>
        <v>#DIV/0!</v>
      </c>
      <c r="AK518" s="409"/>
      <c r="AL518" s="409"/>
      <c r="AM518" s="409"/>
      <c r="AO518" s="177"/>
      <c r="AP518" s="177"/>
      <c r="AQ518" s="177"/>
      <c r="AR518" s="139"/>
      <c r="AS518" s="139"/>
      <c r="AT518" s="139"/>
      <c r="AU518" s="177"/>
      <c r="AV518" s="177"/>
      <c r="AX518" s="411">
        <f t="shared" si="108"/>
        <v>0</v>
      </c>
      <c r="AY518" s="80" t="str">
        <f t="shared" si="109"/>
        <v>OK</v>
      </c>
      <c r="BA518" s="94"/>
      <c r="BB518" s="291"/>
      <c r="BC518" s="94"/>
      <c r="BD518" s="229"/>
      <c r="BE518" s="356"/>
      <c r="BG518" s="6">
        <f t="shared" si="110"/>
        <v>0</v>
      </c>
      <c r="BH518" s="186" t="str">
        <f t="shared" si="111"/>
        <v>N/A</v>
      </c>
      <c r="BI518" s="6" t="str">
        <f t="shared" si="117"/>
        <v>N/A</v>
      </c>
      <c r="BJ518" t="e">
        <f t="shared" si="112"/>
        <v>#DIV/0!</v>
      </c>
      <c r="BL518" t="str">
        <f>IF(ISBLANK('A2a.  Modified URRT Worksheet 1'!$G$78)=TRUE, "N/A", IF(O518*(1+'A2a.  Modified URRT Worksheet 1'!$G$78)='A2. Rate Change &amp; Enrollment'!P518, "OK", "ERROR"))</f>
        <v>N/A</v>
      </c>
      <c r="BM518" t="str">
        <f>IF(ISBLANK('A2a.  Modified URRT Worksheet 1'!$G$79)=TRUE, "N/A", IF(P518*(1+'A2a.  Modified URRT Worksheet 1'!$G$79)='A2. Rate Change &amp; Enrollment'!Q518, "OK", "ERROR"))</f>
        <v>N/A</v>
      </c>
      <c r="BN518" t="str">
        <f>IF(ISBLANK('A2a.  Modified URRT Worksheet 1'!$G$80)=TRUE, "N/A", IF(Q518*(1+'A2a.  Modified URRT Worksheet 1'!$G$80)='A2. Rate Change &amp; Enrollment'!R518, "OK", "ERROR"))</f>
        <v>N/A</v>
      </c>
      <c r="BO518" t="str">
        <f>IF(ISBLANK('A2a.  Modified URRT Worksheet 1'!$G$81)=TRUE, "N/A", IF(R518*(1+'A2a.  Modified URRT Worksheet 1'!$G$81)='A2. Rate Change &amp; Enrollment'!S518, "OK", "ERROR"))</f>
        <v>N/A</v>
      </c>
      <c r="BP518" t="str">
        <f>IF(ISBLANK('A2a.  Modified URRT Worksheet 1'!$G$82)=TRUE, "N/A", IF(S518*(1+'A2a.  Modified URRT Worksheet 1'!$G$82)='A2. Rate Change &amp; Enrollment'!T518, "OK", "ERROR"))</f>
        <v>N/A</v>
      </c>
      <c r="BQ518" t="str">
        <f>IF(ISBLANK('A2a.  Modified URRT Worksheet 1'!$G$83)=TRUE, "N/A", IF(T518*(1+'A2a.  Modified URRT Worksheet 1'!$G$83)='A2. Rate Change &amp; Enrollment'!U518, "OK", "ERROR"))</f>
        <v>N/A</v>
      </c>
      <c r="BR518" t="str">
        <f>IF(ISBLANK('A2a.  Modified URRT Worksheet 1'!$G$84)=TRUE, "N/A", IF(U518*(1+'A2a.  Modified URRT Worksheet 1'!$G$84)='A2. Rate Change &amp; Enrollment'!V518, "OK", "ERROR"))</f>
        <v>N/A</v>
      </c>
      <c r="BS518" t="str">
        <f>IF(ISBLANK('A2a.  Modified URRT Worksheet 1'!$G$85)=TRUE, "N/A", IF(V518*(1+'A2a.  Modified URRT Worksheet 1'!$G$85)='A2. Rate Change &amp; Enrollment'!W518, "OK", "ERROR"))</f>
        <v>N/A</v>
      </c>
      <c r="BT518" t="str">
        <f>IF(ISBLANK('A2a.  Modified URRT Worksheet 1'!$G$86)=TRUE, "N/A", IF(W518*(1+'A2a.  Modified URRT Worksheet 1'!$G$86)='A2. Rate Change &amp; Enrollment'!X518, "OK", "ERROR"))</f>
        <v>N/A</v>
      </c>
      <c r="BU518" t="str">
        <f>IF(ISBLANK('A2a.  Modified URRT Worksheet 1'!$G$87)=TRUE, "N/A", IF(X518*(1+'A2a.  Modified URRT Worksheet 1'!$G$87)='A2. Rate Change &amp; Enrollment'!Y518, "OK", "ERROR"))</f>
        <v>N/A</v>
      </c>
      <c r="BV518" t="str">
        <f>IF(ISBLANK('A2a.  Modified URRT Worksheet 1'!$G$88)=TRUE, "N/A", IF(Y518*(1+'A2a.  Modified URRT Worksheet 1'!$G$88)='A2. Rate Change &amp; Enrollment'!Z518, "OK", "ERROR"))</f>
        <v>N/A</v>
      </c>
      <c r="BW518" t="str">
        <f t="shared" si="113"/>
        <v>OK</v>
      </c>
      <c r="BY518" s="412">
        <f t="shared" si="114"/>
        <v>0</v>
      </c>
    </row>
    <row r="519" spans="1:77" x14ac:dyDescent="0.35">
      <c r="A519" t="s">
        <v>818</v>
      </c>
      <c r="B519" s="98"/>
      <c r="C519" s="98"/>
      <c r="D519" s="98"/>
      <c r="E519" s="135"/>
      <c r="F519" s="135"/>
      <c r="G519" s="135"/>
      <c r="I519" s="135"/>
      <c r="J519" s="135"/>
      <c r="K519" s="135"/>
      <c r="M519" s="131"/>
      <c r="N519" s="131"/>
      <c r="O519" s="131"/>
      <c r="P519" s="131"/>
      <c r="Q519" s="131"/>
      <c r="R519" s="131"/>
      <c r="S519" s="131"/>
      <c r="T519" s="131"/>
      <c r="U519" s="131"/>
      <c r="V519" s="131"/>
      <c r="W519" s="131"/>
      <c r="X519" s="131"/>
      <c r="Y519" s="131"/>
      <c r="Z519" s="131"/>
      <c r="AB519" s="142" t="e">
        <f t="shared" si="104"/>
        <v>#DIV/0!</v>
      </c>
      <c r="AC519" s="142" t="e">
        <f t="shared" si="105"/>
        <v>#DIV/0!</v>
      </c>
      <c r="AD519" s="6"/>
      <c r="AE519" s="88" t="e">
        <f t="shared" si="106"/>
        <v>#DIV/0!</v>
      </c>
      <c r="AF519" s="142" t="e">
        <f t="shared" si="107"/>
        <v>#DIV/0!</v>
      </c>
      <c r="AH519" s="12" t="e">
        <f t="shared" si="115"/>
        <v>#DIV/0!</v>
      </c>
      <c r="AI519" s="12" t="e">
        <f t="shared" si="116"/>
        <v>#DIV/0!</v>
      </c>
      <c r="AK519" s="409"/>
      <c r="AL519" s="409"/>
      <c r="AM519" s="409"/>
      <c r="AO519" s="177"/>
      <c r="AP519" s="177"/>
      <c r="AQ519" s="177"/>
      <c r="AR519" s="139"/>
      <c r="AS519" s="139"/>
      <c r="AT519" s="139"/>
      <c r="AU519" s="177"/>
      <c r="AV519" s="177"/>
      <c r="AX519" s="411">
        <f t="shared" si="108"/>
        <v>0</v>
      </c>
      <c r="AY519" s="80" t="str">
        <f t="shared" si="109"/>
        <v>OK</v>
      </c>
      <c r="BA519" s="94"/>
      <c r="BB519" s="291"/>
      <c r="BC519" s="94"/>
      <c r="BD519" s="229"/>
      <c r="BE519" s="356"/>
      <c r="BG519" s="6">
        <f t="shared" si="110"/>
        <v>0</v>
      </c>
      <c r="BH519" s="186" t="str">
        <f t="shared" si="111"/>
        <v>N/A</v>
      </c>
      <c r="BI519" s="6" t="str">
        <f t="shared" si="117"/>
        <v>N/A</v>
      </c>
      <c r="BJ519" t="e">
        <f t="shared" si="112"/>
        <v>#DIV/0!</v>
      </c>
      <c r="BL519" t="str">
        <f>IF(ISBLANK('A2a.  Modified URRT Worksheet 1'!$G$78)=TRUE, "N/A", IF(O519*(1+'A2a.  Modified URRT Worksheet 1'!$G$78)='A2. Rate Change &amp; Enrollment'!P519, "OK", "ERROR"))</f>
        <v>N/A</v>
      </c>
      <c r="BM519" t="str">
        <f>IF(ISBLANK('A2a.  Modified URRT Worksheet 1'!$G$79)=TRUE, "N/A", IF(P519*(1+'A2a.  Modified URRT Worksheet 1'!$G$79)='A2. Rate Change &amp; Enrollment'!Q519, "OK", "ERROR"))</f>
        <v>N/A</v>
      </c>
      <c r="BN519" t="str">
        <f>IF(ISBLANK('A2a.  Modified URRT Worksheet 1'!$G$80)=TRUE, "N/A", IF(Q519*(1+'A2a.  Modified URRT Worksheet 1'!$G$80)='A2. Rate Change &amp; Enrollment'!R519, "OK", "ERROR"))</f>
        <v>N/A</v>
      </c>
      <c r="BO519" t="str">
        <f>IF(ISBLANK('A2a.  Modified URRT Worksheet 1'!$G$81)=TRUE, "N/A", IF(R519*(1+'A2a.  Modified URRT Worksheet 1'!$G$81)='A2. Rate Change &amp; Enrollment'!S519, "OK", "ERROR"))</f>
        <v>N/A</v>
      </c>
      <c r="BP519" t="str">
        <f>IF(ISBLANK('A2a.  Modified URRT Worksheet 1'!$G$82)=TRUE, "N/A", IF(S519*(1+'A2a.  Modified URRT Worksheet 1'!$G$82)='A2. Rate Change &amp; Enrollment'!T519, "OK", "ERROR"))</f>
        <v>N/A</v>
      </c>
      <c r="BQ519" t="str">
        <f>IF(ISBLANK('A2a.  Modified URRT Worksheet 1'!$G$83)=TRUE, "N/A", IF(T519*(1+'A2a.  Modified URRT Worksheet 1'!$G$83)='A2. Rate Change &amp; Enrollment'!U519, "OK", "ERROR"))</f>
        <v>N/A</v>
      </c>
      <c r="BR519" t="str">
        <f>IF(ISBLANK('A2a.  Modified URRT Worksheet 1'!$G$84)=TRUE, "N/A", IF(U519*(1+'A2a.  Modified URRT Worksheet 1'!$G$84)='A2. Rate Change &amp; Enrollment'!V519, "OK", "ERROR"))</f>
        <v>N/A</v>
      </c>
      <c r="BS519" t="str">
        <f>IF(ISBLANK('A2a.  Modified URRT Worksheet 1'!$G$85)=TRUE, "N/A", IF(V519*(1+'A2a.  Modified URRT Worksheet 1'!$G$85)='A2. Rate Change &amp; Enrollment'!W519, "OK", "ERROR"))</f>
        <v>N/A</v>
      </c>
      <c r="BT519" t="str">
        <f>IF(ISBLANK('A2a.  Modified URRT Worksheet 1'!$G$86)=TRUE, "N/A", IF(W519*(1+'A2a.  Modified URRT Worksheet 1'!$G$86)='A2. Rate Change &amp; Enrollment'!X519, "OK", "ERROR"))</f>
        <v>N/A</v>
      </c>
      <c r="BU519" t="str">
        <f>IF(ISBLANK('A2a.  Modified URRT Worksheet 1'!$G$87)=TRUE, "N/A", IF(X519*(1+'A2a.  Modified URRT Worksheet 1'!$G$87)='A2. Rate Change &amp; Enrollment'!Y519, "OK", "ERROR"))</f>
        <v>N/A</v>
      </c>
      <c r="BV519" t="str">
        <f>IF(ISBLANK('A2a.  Modified URRT Worksheet 1'!$G$88)=TRUE, "N/A", IF(Y519*(1+'A2a.  Modified URRT Worksheet 1'!$G$88)='A2. Rate Change &amp; Enrollment'!Z519, "OK", "ERROR"))</f>
        <v>N/A</v>
      </c>
      <c r="BW519" t="str">
        <f t="shared" si="113"/>
        <v>OK</v>
      </c>
      <c r="BY519" s="412">
        <f t="shared" si="114"/>
        <v>0</v>
      </c>
    </row>
    <row r="520" spans="1:77" x14ac:dyDescent="0.35">
      <c r="A520" t="s">
        <v>819</v>
      </c>
      <c r="B520" s="98"/>
      <c r="C520" s="98"/>
      <c r="D520" s="98"/>
      <c r="E520" s="135"/>
      <c r="F520" s="135"/>
      <c r="G520" s="135"/>
      <c r="I520" s="135"/>
      <c r="J520" s="135"/>
      <c r="K520" s="135"/>
      <c r="M520" s="131"/>
      <c r="N520" s="131"/>
      <c r="O520" s="131"/>
      <c r="P520" s="131"/>
      <c r="Q520" s="131"/>
      <c r="R520" s="131"/>
      <c r="S520" s="131"/>
      <c r="T520" s="131"/>
      <c r="U520" s="131"/>
      <c r="V520" s="131"/>
      <c r="W520" s="131"/>
      <c r="X520" s="131"/>
      <c r="Y520" s="131"/>
      <c r="Z520" s="131"/>
      <c r="AB520" s="142" t="e">
        <f t="shared" si="104"/>
        <v>#DIV/0!</v>
      </c>
      <c r="AC520" s="142" t="e">
        <f t="shared" si="105"/>
        <v>#DIV/0!</v>
      </c>
      <c r="AD520" s="6"/>
      <c r="AE520" s="88" t="e">
        <f t="shared" si="106"/>
        <v>#DIV/0!</v>
      </c>
      <c r="AF520" s="142" t="e">
        <f t="shared" si="107"/>
        <v>#DIV/0!</v>
      </c>
      <c r="AH520" s="12" t="e">
        <f t="shared" si="115"/>
        <v>#DIV/0!</v>
      </c>
      <c r="AI520" s="12" t="e">
        <f t="shared" si="116"/>
        <v>#DIV/0!</v>
      </c>
      <c r="AK520" s="409"/>
      <c r="AL520" s="409"/>
      <c r="AM520" s="409"/>
      <c r="AO520" s="177"/>
      <c r="AP520" s="177"/>
      <c r="AQ520" s="177"/>
      <c r="AR520" s="139"/>
      <c r="AS520" s="139"/>
      <c r="AT520" s="139"/>
      <c r="AU520" s="177"/>
      <c r="AV520" s="177"/>
      <c r="AX520" s="411">
        <f t="shared" si="108"/>
        <v>0</v>
      </c>
      <c r="AY520" s="80" t="str">
        <f t="shared" si="109"/>
        <v>OK</v>
      </c>
      <c r="BA520" s="94"/>
      <c r="BB520" s="291"/>
      <c r="BC520" s="94"/>
      <c r="BD520" s="229"/>
      <c r="BE520" s="356"/>
      <c r="BG520" s="6">
        <f t="shared" si="110"/>
        <v>0</v>
      </c>
      <c r="BH520" s="186" t="str">
        <f t="shared" si="111"/>
        <v>N/A</v>
      </c>
      <c r="BI520" s="6" t="str">
        <f t="shared" si="117"/>
        <v>N/A</v>
      </c>
      <c r="BJ520" t="e">
        <f t="shared" si="112"/>
        <v>#DIV/0!</v>
      </c>
      <c r="BL520" t="str">
        <f>IF(ISBLANK('A2a.  Modified URRT Worksheet 1'!$G$78)=TRUE, "N/A", IF(O520*(1+'A2a.  Modified URRT Worksheet 1'!$G$78)='A2. Rate Change &amp; Enrollment'!P520, "OK", "ERROR"))</f>
        <v>N/A</v>
      </c>
      <c r="BM520" t="str">
        <f>IF(ISBLANK('A2a.  Modified URRT Worksheet 1'!$G$79)=TRUE, "N/A", IF(P520*(1+'A2a.  Modified URRT Worksheet 1'!$G$79)='A2. Rate Change &amp; Enrollment'!Q520, "OK", "ERROR"))</f>
        <v>N/A</v>
      </c>
      <c r="BN520" t="str">
        <f>IF(ISBLANK('A2a.  Modified URRT Worksheet 1'!$G$80)=TRUE, "N/A", IF(Q520*(1+'A2a.  Modified URRT Worksheet 1'!$G$80)='A2. Rate Change &amp; Enrollment'!R520, "OK", "ERROR"))</f>
        <v>N/A</v>
      </c>
      <c r="BO520" t="str">
        <f>IF(ISBLANK('A2a.  Modified URRT Worksheet 1'!$G$81)=TRUE, "N/A", IF(R520*(1+'A2a.  Modified URRT Worksheet 1'!$G$81)='A2. Rate Change &amp; Enrollment'!S520, "OK", "ERROR"))</f>
        <v>N/A</v>
      </c>
      <c r="BP520" t="str">
        <f>IF(ISBLANK('A2a.  Modified URRT Worksheet 1'!$G$82)=TRUE, "N/A", IF(S520*(1+'A2a.  Modified URRT Worksheet 1'!$G$82)='A2. Rate Change &amp; Enrollment'!T520, "OK", "ERROR"))</f>
        <v>N/A</v>
      </c>
      <c r="BQ520" t="str">
        <f>IF(ISBLANK('A2a.  Modified URRT Worksheet 1'!$G$83)=TRUE, "N/A", IF(T520*(1+'A2a.  Modified URRT Worksheet 1'!$G$83)='A2. Rate Change &amp; Enrollment'!U520, "OK", "ERROR"))</f>
        <v>N/A</v>
      </c>
      <c r="BR520" t="str">
        <f>IF(ISBLANK('A2a.  Modified URRT Worksheet 1'!$G$84)=TRUE, "N/A", IF(U520*(1+'A2a.  Modified URRT Worksheet 1'!$G$84)='A2. Rate Change &amp; Enrollment'!V520, "OK", "ERROR"))</f>
        <v>N/A</v>
      </c>
      <c r="BS520" t="str">
        <f>IF(ISBLANK('A2a.  Modified URRT Worksheet 1'!$G$85)=TRUE, "N/A", IF(V520*(1+'A2a.  Modified URRT Worksheet 1'!$G$85)='A2. Rate Change &amp; Enrollment'!W520, "OK", "ERROR"))</f>
        <v>N/A</v>
      </c>
      <c r="BT520" t="str">
        <f>IF(ISBLANK('A2a.  Modified URRT Worksheet 1'!$G$86)=TRUE, "N/A", IF(W520*(1+'A2a.  Modified URRT Worksheet 1'!$G$86)='A2. Rate Change &amp; Enrollment'!X520, "OK", "ERROR"))</f>
        <v>N/A</v>
      </c>
      <c r="BU520" t="str">
        <f>IF(ISBLANK('A2a.  Modified URRT Worksheet 1'!$G$87)=TRUE, "N/A", IF(X520*(1+'A2a.  Modified URRT Worksheet 1'!$G$87)='A2. Rate Change &amp; Enrollment'!Y520, "OK", "ERROR"))</f>
        <v>N/A</v>
      </c>
      <c r="BV520" t="str">
        <f>IF(ISBLANK('A2a.  Modified URRT Worksheet 1'!$G$88)=TRUE, "N/A", IF(Y520*(1+'A2a.  Modified URRT Worksheet 1'!$G$88)='A2. Rate Change &amp; Enrollment'!Z520, "OK", "ERROR"))</f>
        <v>N/A</v>
      </c>
      <c r="BW520" t="str">
        <f t="shared" si="113"/>
        <v>OK</v>
      </c>
      <c r="BY520" s="412">
        <f t="shared" si="114"/>
        <v>0</v>
      </c>
    </row>
    <row r="521" spans="1:77" x14ac:dyDescent="0.35">
      <c r="A521" t="s">
        <v>820</v>
      </c>
      <c r="B521" s="98"/>
      <c r="C521" s="98"/>
      <c r="D521" s="98"/>
      <c r="E521" s="135"/>
      <c r="F521" s="135"/>
      <c r="G521" s="135"/>
      <c r="I521" s="135"/>
      <c r="J521" s="135"/>
      <c r="K521" s="135"/>
      <c r="M521" s="131"/>
      <c r="N521" s="131"/>
      <c r="O521" s="131"/>
      <c r="P521" s="131"/>
      <c r="Q521" s="131"/>
      <c r="R521" s="131"/>
      <c r="S521" s="131"/>
      <c r="T521" s="131"/>
      <c r="U521" s="131"/>
      <c r="V521" s="131"/>
      <c r="W521" s="131"/>
      <c r="X521" s="131"/>
      <c r="Y521" s="131"/>
      <c r="Z521" s="131"/>
      <c r="AB521" s="142" t="e">
        <f t="shared" si="104"/>
        <v>#DIV/0!</v>
      </c>
      <c r="AC521" s="142" t="e">
        <f t="shared" si="105"/>
        <v>#DIV/0!</v>
      </c>
      <c r="AD521" s="6"/>
      <c r="AE521" s="88" t="e">
        <f t="shared" si="106"/>
        <v>#DIV/0!</v>
      </c>
      <c r="AF521" s="142" t="e">
        <f t="shared" si="107"/>
        <v>#DIV/0!</v>
      </c>
      <c r="AH521" s="12" t="e">
        <f t="shared" si="115"/>
        <v>#DIV/0!</v>
      </c>
      <c r="AI521" s="12" t="e">
        <f t="shared" si="116"/>
        <v>#DIV/0!</v>
      </c>
      <c r="AK521" s="409"/>
      <c r="AL521" s="409"/>
      <c r="AM521" s="409"/>
      <c r="AO521" s="177"/>
      <c r="AP521" s="177"/>
      <c r="AQ521" s="177"/>
      <c r="AR521" s="139"/>
      <c r="AS521" s="139"/>
      <c r="AT521" s="139"/>
      <c r="AU521" s="177"/>
      <c r="AV521" s="177"/>
      <c r="AX521" s="411">
        <f t="shared" si="108"/>
        <v>0</v>
      </c>
      <c r="AY521" s="80" t="str">
        <f t="shared" si="109"/>
        <v>OK</v>
      </c>
      <c r="BA521" s="94"/>
      <c r="BB521" s="291"/>
      <c r="BC521" s="94"/>
      <c r="BD521" s="229"/>
      <c r="BE521" s="356"/>
      <c r="BG521" s="6">
        <f t="shared" si="110"/>
        <v>0</v>
      </c>
      <c r="BH521" s="186" t="str">
        <f t="shared" si="111"/>
        <v>N/A</v>
      </c>
      <c r="BI521" s="6" t="str">
        <f t="shared" si="117"/>
        <v>N/A</v>
      </c>
      <c r="BJ521" t="e">
        <f t="shared" si="112"/>
        <v>#DIV/0!</v>
      </c>
      <c r="BL521" t="str">
        <f>IF(ISBLANK('A2a.  Modified URRT Worksheet 1'!$G$78)=TRUE, "N/A", IF(O521*(1+'A2a.  Modified URRT Worksheet 1'!$G$78)='A2. Rate Change &amp; Enrollment'!P521, "OK", "ERROR"))</f>
        <v>N/A</v>
      </c>
      <c r="BM521" t="str">
        <f>IF(ISBLANK('A2a.  Modified URRT Worksheet 1'!$G$79)=TRUE, "N/A", IF(P521*(1+'A2a.  Modified URRT Worksheet 1'!$G$79)='A2. Rate Change &amp; Enrollment'!Q521, "OK", "ERROR"))</f>
        <v>N/A</v>
      </c>
      <c r="BN521" t="str">
        <f>IF(ISBLANK('A2a.  Modified URRT Worksheet 1'!$G$80)=TRUE, "N/A", IF(Q521*(1+'A2a.  Modified URRT Worksheet 1'!$G$80)='A2. Rate Change &amp; Enrollment'!R521, "OK", "ERROR"))</f>
        <v>N/A</v>
      </c>
      <c r="BO521" t="str">
        <f>IF(ISBLANK('A2a.  Modified URRT Worksheet 1'!$G$81)=TRUE, "N/A", IF(R521*(1+'A2a.  Modified URRT Worksheet 1'!$G$81)='A2. Rate Change &amp; Enrollment'!S521, "OK", "ERROR"))</f>
        <v>N/A</v>
      </c>
      <c r="BP521" t="str">
        <f>IF(ISBLANK('A2a.  Modified URRT Worksheet 1'!$G$82)=TRUE, "N/A", IF(S521*(1+'A2a.  Modified URRT Worksheet 1'!$G$82)='A2. Rate Change &amp; Enrollment'!T521, "OK", "ERROR"))</f>
        <v>N/A</v>
      </c>
      <c r="BQ521" t="str">
        <f>IF(ISBLANK('A2a.  Modified URRT Worksheet 1'!$G$83)=TRUE, "N/A", IF(T521*(1+'A2a.  Modified URRT Worksheet 1'!$G$83)='A2. Rate Change &amp; Enrollment'!U521, "OK", "ERROR"))</f>
        <v>N/A</v>
      </c>
      <c r="BR521" t="str">
        <f>IF(ISBLANK('A2a.  Modified URRT Worksheet 1'!$G$84)=TRUE, "N/A", IF(U521*(1+'A2a.  Modified URRT Worksheet 1'!$G$84)='A2. Rate Change &amp; Enrollment'!V521, "OK", "ERROR"))</f>
        <v>N/A</v>
      </c>
      <c r="BS521" t="str">
        <f>IF(ISBLANK('A2a.  Modified URRT Worksheet 1'!$G$85)=TRUE, "N/A", IF(V521*(1+'A2a.  Modified URRT Worksheet 1'!$G$85)='A2. Rate Change &amp; Enrollment'!W521, "OK", "ERROR"))</f>
        <v>N/A</v>
      </c>
      <c r="BT521" t="str">
        <f>IF(ISBLANK('A2a.  Modified URRT Worksheet 1'!$G$86)=TRUE, "N/A", IF(W521*(1+'A2a.  Modified URRT Worksheet 1'!$G$86)='A2. Rate Change &amp; Enrollment'!X521, "OK", "ERROR"))</f>
        <v>N/A</v>
      </c>
      <c r="BU521" t="str">
        <f>IF(ISBLANK('A2a.  Modified URRT Worksheet 1'!$G$87)=TRUE, "N/A", IF(X521*(1+'A2a.  Modified URRT Worksheet 1'!$G$87)='A2. Rate Change &amp; Enrollment'!Y521, "OK", "ERROR"))</f>
        <v>N/A</v>
      </c>
      <c r="BV521" t="str">
        <f>IF(ISBLANK('A2a.  Modified URRT Worksheet 1'!$G$88)=TRUE, "N/A", IF(Y521*(1+'A2a.  Modified URRT Worksheet 1'!$G$88)='A2. Rate Change &amp; Enrollment'!Z521, "OK", "ERROR"))</f>
        <v>N/A</v>
      </c>
      <c r="BW521" t="str">
        <f t="shared" si="113"/>
        <v>OK</v>
      </c>
      <c r="BY521" s="412">
        <f t="shared" si="114"/>
        <v>0</v>
      </c>
    </row>
    <row r="522" spans="1:77" x14ac:dyDescent="0.35">
      <c r="A522" t="s">
        <v>821</v>
      </c>
      <c r="B522" s="98"/>
      <c r="C522" s="98"/>
      <c r="D522" s="98"/>
      <c r="E522" s="135"/>
      <c r="F522" s="135"/>
      <c r="G522" s="135"/>
      <c r="I522" s="135"/>
      <c r="J522" s="135"/>
      <c r="K522" s="135"/>
      <c r="M522" s="131"/>
      <c r="N522" s="131"/>
      <c r="O522" s="131"/>
      <c r="P522" s="131"/>
      <c r="Q522" s="131"/>
      <c r="R522" s="131"/>
      <c r="S522" s="131"/>
      <c r="T522" s="131"/>
      <c r="U522" s="131"/>
      <c r="V522" s="131"/>
      <c r="W522" s="131"/>
      <c r="X522" s="131"/>
      <c r="Y522" s="131"/>
      <c r="Z522" s="131"/>
      <c r="AB522" s="142" t="e">
        <f t="shared" si="104"/>
        <v>#DIV/0!</v>
      </c>
      <c r="AC522" s="142" t="e">
        <f t="shared" si="105"/>
        <v>#DIV/0!</v>
      </c>
      <c r="AD522" s="6"/>
      <c r="AE522" s="88" t="e">
        <f t="shared" si="106"/>
        <v>#DIV/0!</v>
      </c>
      <c r="AF522" s="142" t="e">
        <f t="shared" si="107"/>
        <v>#DIV/0!</v>
      </c>
      <c r="AH522" s="12" t="e">
        <f t="shared" si="115"/>
        <v>#DIV/0!</v>
      </c>
      <c r="AI522" s="12" t="e">
        <f t="shared" si="116"/>
        <v>#DIV/0!</v>
      </c>
      <c r="AK522" s="409"/>
      <c r="AL522" s="409"/>
      <c r="AM522" s="409"/>
      <c r="AO522" s="177"/>
      <c r="AP522" s="177"/>
      <c r="AQ522" s="177"/>
      <c r="AR522" s="139"/>
      <c r="AS522" s="139"/>
      <c r="AT522" s="139"/>
      <c r="AU522" s="177"/>
      <c r="AV522" s="177"/>
      <c r="AX522" s="411">
        <f t="shared" si="108"/>
        <v>0</v>
      </c>
      <c r="AY522" s="80" t="str">
        <f t="shared" si="109"/>
        <v>OK</v>
      </c>
      <c r="BA522" s="94"/>
      <c r="BB522" s="291"/>
      <c r="BC522" s="94"/>
      <c r="BD522" s="229"/>
      <c r="BE522" s="356"/>
      <c r="BG522" s="6">
        <f t="shared" si="110"/>
        <v>0</v>
      </c>
      <c r="BH522" s="186" t="str">
        <f t="shared" si="111"/>
        <v>N/A</v>
      </c>
      <c r="BI522" s="6" t="str">
        <f t="shared" si="117"/>
        <v>N/A</v>
      </c>
      <c r="BJ522" t="e">
        <f t="shared" si="112"/>
        <v>#DIV/0!</v>
      </c>
      <c r="BL522" t="str">
        <f>IF(ISBLANK('A2a.  Modified URRT Worksheet 1'!$G$78)=TRUE, "N/A", IF(O522*(1+'A2a.  Modified URRT Worksheet 1'!$G$78)='A2. Rate Change &amp; Enrollment'!P522, "OK", "ERROR"))</f>
        <v>N/A</v>
      </c>
      <c r="BM522" t="str">
        <f>IF(ISBLANK('A2a.  Modified URRT Worksheet 1'!$G$79)=TRUE, "N/A", IF(P522*(1+'A2a.  Modified URRT Worksheet 1'!$G$79)='A2. Rate Change &amp; Enrollment'!Q522, "OK", "ERROR"))</f>
        <v>N/A</v>
      </c>
      <c r="BN522" t="str">
        <f>IF(ISBLANK('A2a.  Modified URRT Worksheet 1'!$G$80)=TRUE, "N/A", IF(Q522*(1+'A2a.  Modified URRT Worksheet 1'!$G$80)='A2. Rate Change &amp; Enrollment'!R522, "OK", "ERROR"))</f>
        <v>N/A</v>
      </c>
      <c r="BO522" t="str">
        <f>IF(ISBLANK('A2a.  Modified URRT Worksheet 1'!$G$81)=TRUE, "N/A", IF(R522*(1+'A2a.  Modified URRT Worksheet 1'!$G$81)='A2. Rate Change &amp; Enrollment'!S522, "OK", "ERROR"))</f>
        <v>N/A</v>
      </c>
      <c r="BP522" t="str">
        <f>IF(ISBLANK('A2a.  Modified URRT Worksheet 1'!$G$82)=TRUE, "N/A", IF(S522*(1+'A2a.  Modified URRT Worksheet 1'!$G$82)='A2. Rate Change &amp; Enrollment'!T522, "OK", "ERROR"))</f>
        <v>N/A</v>
      </c>
      <c r="BQ522" t="str">
        <f>IF(ISBLANK('A2a.  Modified URRT Worksheet 1'!$G$83)=TRUE, "N/A", IF(T522*(1+'A2a.  Modified URRT Worksheet 1'!$G$83)='A2. Rate Change &amp; Enrollment'!U522, "OK", "ERROR"))</f>
        <v>N/A</v>
      </c>
      <c r="BR522" t="str">
        <f>IF(ISBLANK('A2a.  Modified URRT Worksheet 1'!$G$84)=TRUE, "N/A", IF(U522*(1+'A2a.  Modified URRT Worksheet 1'!$G$84)='A2. Rate Change &amp; Enrollment'!V522, "OK", "ERROR"))</f>
        <v>N/A</v>
      </c>
      <c r="BS522" t="str">
        <f>IF(ISBLANK('A2a.  Modified URRT Worksheet 1'!$G$85)=TRUE, "N/A", IF(V522*(1+'A2a.  Modified URRT Worksheet 1'!$G$85)='A2. Rate Change &amp; Enrollment'!W522, "OK", "ERROR"))</f>
        <v>N/A</v>
      </c>
      <c r="BT522" t="str">
        <f>IF(ISBLANK('A2a.  Modified URRT Worksheet 1'!$G$86)=TRUE, "N/A", IF(W522*(1+'A2a.  Modified URRT Worksheet 1'!$G$86)='A2. Rate Change &amp; Enrollment'!X522, "OK", "ERROR"))</f>
        <v>N/A</v>
      </c>
      <c r="BU522" t="str">
        <f>IF(ISBLANK('A2a.  Modified URRT Worksheet 1'!$G$87)=TRUE, "N/A", IF(X522*(1+'A2a.  Modified URRT Worksheet 1'!$G$87)='A2. Rate Change &amp; Enrollment'!Y522, "OK", "ERROR"))</f>
        <v>N/A</v>
      </c>
      <c r="BV522" t="str">
        <f>IF(ISBLANK('A2a.  Modified URRT Worksheet 1'!$G$88)=TRUE, "N/A", IF(Y522*(1+'A2a.  Modified URRT Worksheet 1'!$G$88)='A2. Rate Change &amp; Enrollment'!Z522, "OK", "ERROR"))</f>
        <v>N/A</v>
      </c>
      <c r="BW522" t="str">
        <f t="shared" si="113"/>
        <v>OK</v>
      </c>
      <c r="BY522" s="412">
        <f t="shared" si="114"/>
        <v>0</v>
      </c>
    </row>
    <row r="523" spans="1:77" x14ac:dyDescent="0.35">
      <c r="A523" t="s">
        <v>822</v>
      </c>
      <c r="B523" s="98"/>
      <c r="C523" s="98"/>
      <c r="D523" s="98"/>
      <c r="E523" s="135"/>
      <c r="F523" s="135"/>
      <c r="G523" s="135"/>
      <c r="I523" s="135"/>
      <c r="J523" s="135"/>
      <c r="K523" s="135"/>
      <c r="M523" s="131"/>
      <c r="N523" s="131"/>
      <c r="O523" s="131"/>
      <c r="P523" s="131"/>
      <c r="Q523" s="131"/>
      <c r="R523" s="131"/>
      <c r="S523" s="131"/>
      <c r="T523" s="131"/>
      <c r="U523" s="131"/>
      <c r="V523" s="131"/>
      <c r="W523" s="131"/>
      <c r="X523" s="131"/>
      <c r="Y523" s="131"/>
      <c r="Z523" s="131"/>
      <c r="AB523" s="142" t="e">
        <f t="shared" si="104"/>
        <v>#DIV/0!</v>
      </c>
      <c r="AC523" s="142" t="e">
        <f t="shared" si="105"/>
        <v>#DIV/0!</v>
      </c>
      <c r="AD523" s="6"/>
      <c r="AE523" s="88" t="e">
        <f t="shared" si="106"/>
        <v>#DIV/0!</v>
      </c>
      <c r="AF523" s="142" t="e">
        <f t="shared" si="107"/>
        <v>#DIV/0!</v>
      </c>
      <c r="AH523" s="12" t="e">
        <f t="shared" si="115"/>
        <v>#DIV/0!</v>
      </c>
      <c r="AI523" s="12" t="e">
        <f t="shared" si="116"/>
        <v>#DIV/0!</v>
      </c>
      <c r="AK523" s="409"/>
      <c r="AL523" s="409"/>
      <c r="AM523" s="409"/>
      <c r="AO523" s="177"/>
      <c r="AP523" s="177"/>
      <c r="AQ523" s="177"/>
      <c r="AR523" s="139"/>
      <c r="AS523" s="139"/>
      <c r="AT523" s="139"/>
      <c r="AU523" s="177"/>
      <c r="AV523" s="177"/>
      <c r="AX523" s="411">
        <f t="shared" si="108"/>
        <v>0</v>
      </c>
      <c r="AY523" s="80" t="str">
        <f t="shared" si="109"/>
        <v>OK</v>
      </c>
      <c r="BA523" s="94"/>
      <c r="BB523" s="291"/>
      <c r="BC523" s="94"/>
      <c r="BD523" s="229"/>
      <c r="BE523" s="356"/>
      <c r="BG523" s="6">
        <f t="shared" si="110"/>
        <v>0</v>
      </c>
      <c r="BH523" s="186" t="str">
        <f t="shared" si="111"/>
        <v>N/A</v>
      </c>
      <c r="BI523" s="6" t="str">
        <f t="shared" si="117"/>
        <v>N/A</v>
      </c>
      <c r="BJ523" t="e">
        <f t="shared" si="112"/>
        <v>#DIV/0!</v>
      </c>
      <c r="BL523" t="str">
        <f>IF(ISBLANK('A2a.  Modified URRT Worksheet 1'!$G$78)=TRUE, "N/A", IF(O523*(1+'A2a.  Modified URRT Worksheet 1'!$G$78)='A2. Rate Change &amp; Enrollment'!P523, "OK", "ERROR"))</f>
        <v>N/A</v>
      </c>
      <c r="BM523" t="str">
        <f>IF(ISBLANK('A2a.  Modified URRT Worksheet 1'!$G$79)=TRUE, "N/A", IF(P523*(1+'A2a.  Modified URRT Worksheet 1'!$G$79)='A2. Rate Change &amp; Enrollment'!Q523, "OK", "ERROR"))</f>
        <v>N/A</v>
      </c>
      <c r="BN523" t="str">
        <f>IF(ISBLANK('A2a.  Modified URRT Worksheet 1'!$G$80)=TRUE, "N/A", IF(Q523*(1+'A2a.  Modified URRT Worksheet 1'!$G$80)='A2. Rate Change &amp; Enrollment'!R523, "OK", "ERROR"))</f>
        <v>N/A</v>
      </c>
      <c r="BO523" t="str">
        <f>IF(ISBLANK('A2a.  Modified URRT Worksheet 1'!$G$81)=TRUE, "N/A", IF(R523*(1+'A2a.  Modified URRT Worksheet 1'!$G$81)='A2. Rate Change &amp; Enrollment'!S523, "OK", "ERROR"))</f>
        <v>N/A</v>
      </c>
      <c r="BP523" t="str">
        <f>IF(ISBLANK('A2a.  Modified URRT Worksheet 1'!$G$82)=TRUE, "N/A", IF(S523*(1+'A2a.  Modified URRT Worksheet 1'!$G$82)='A2. Rate Change &amp; Enrollment'!T523, "OK", "ERROR"))</f>
        <v>N/A</v>
      </c>
      <c r="BQ523" t="str">
        <f>IF(ISBLANK('A2a.  Modified URRT Worksheet 1'!$G$83)=TRUE, "N/A", IF(T523*(1+'A2a.  Modified URRT Worksheet 1'!$G$83)='A2. Rate Change &amp; Enrollment'!U523, "OK", "ERROR"))</f>
        <v>N/A</v>
      </c>
      <c r="BR523" t="str">
        <f>IF(ISBLANK('A2a.  Modified URRT Worksheet 1'!$G$84)=TRUE, "N/A", IF(U523*(1+'A2a.  Modified URRT Worksheet 1'!$G$84)='A2. Rate Change &amp; Enrollment'!V523, "OK", "ERROR"))</f>
        <v>N/A</v>
      </c>
      <c r="BS523" t="str">
        <f>IF(ISBLANK('A2a.  Modified URRT Worksheet 1'!$G$85)=TRUE, "N/A", IF(V523*(1+'A2a.  Modified URRT Worksheet 1'!$G$85)='A2. Rate Change &amp; Enrollment'!W523, "OK", "ERROR"))</f>
        <v>N/A</v>
      </c>
      <c r="BT523" t="str">
        <f>IF(ISBLANK('A2a.  Modified URRT Worksheet 1'!$G$86)=TRUE, "N/A", IF(W523*(1+'A2a.  Modified URRT Worksheet 1'!$G$86)='A2. Rate Change &amp; Enrollment'!X523, "OK", "ERROR"))</f>
        <v>N/A</v>
      </c>
      <c r="BU523" t="str">
        <f>IF(ISBLANK('A2a.  Modified URRT Worksheet 1'!$G$87)=TRUE, "N/A", IF(X523*(1+'A2a.  Modified URRT Worksheet 1'!$G$87)='A2. Rate Change &amp; Enrollment'!Y523, "OK", "ERROR"))</f>
        <v>N/A</v>
      </c>
      <c r="BV523" t="str">
        <f>IF(ISBLANK('A2a.  Modified URRT Worksheet 1'!$G$88)=TRUE, "N/A", IF(Y523*(1+'A2a.  Modified URRT Worksheet 1'!$G$88)='A2. Rate Change &amp; Enrollment'!Z523, "OK", "ERROR"))</f>
        <v>N/A</v>
      </c>
      <c r="BW523" t="str">
        <f t="shared" si="113"/>
        <v>OK</v>
      </c>
      <c r="BY523" s="412">
        <f t="shared" si="114"/>
        <v>0</v>
      </c>
    </row>
    <row r="524" spans="1:77" x14ac:dyDescent="0.35">
      <c r="A524" t="s">
        <v>823</v>
      </c>
      <c r="B524" s="98"/>
      <c r="C524" s="98"/>
      <c r="D524" s="98"/>
      <c r="E524" s="135"/>
      <c r="F524" s="135"/>
      <c r="G524" s="135"/>
      <c r="I524" s="135"/>
      <c r="J524" s="135"/>
      <c r="K524" s="135"/>
      <c r="M524" s="131"/>
      <c r="N524" s="131"/>
      <c r="O524" s="131"/>
      <c r="P524" s="131"/>
      <c r="Q524" s="131"/>
      <c r="R524" s="131"/>
      <c r="S524" s="131"/>
      <c r="T524" s="131"/>
      <c r="U524" s="131"/>
      <c r="V524" s="131"/>
      <c r="W524" s="131"/>
      <c r="X524" s="131"/>
      <c r="Y524" s="131"/>
      <c r="Z524" s="131"/>
      <c r="AB524" s="142" t="e">
        <f t="shared" si="104"/>
        <v>#DIV/0!</v>
      </c>
      <c r="AC524" s="142" t="e">
        <f t="shared" si="105"/>
        <v>#DIV/0!</v>
      </c>
      <c r="AD524" s="6"/>
      <c r="AE524" s="88" t="e">
        <f t="shared" si="106"/>
        <v>#DIV/0!</v>
      </c>
      <c r="AF524" s="142" t="e">
        <f t="shared" si="107"/>
        <v>#DIV/0!</v>
      </c>
      <c r="AH524" s="12" t="e">
        <f t="shared" si="115"/>
        <v>#DIV/0!</v>
      </c>
      <c r="AI524" s="12" t="e">
        <f t="shared" si="116"/>
        <v>#DIV/0!</v>
      </c>
      <c r="AK524" s="409"/>
      <c r="AL524" s="409"/>
      <c r="AM524" s="409"/>
      <c r="AO524" s="177"/>
      <c r="AP524" s="177"/>
      <c r="AQ524" s="177"/>
      <c r="AR524" s="139"/>
      <c r="AS524" s="139"/>
      <c r="AT524" s="139"/>
      <c r="AU524" s="177"/>
      <c r="AV524" s="177"/>
      <c r="AX524" s="411">
        <f t="shared" si="108"/>
        <v>0</v>
      </c>
      <c r="AY524" s="80" t="str">
        <f t="shared" si="109"/>
        <v>OK</v>
      </c>
      <c r="BA524" s="94"/>
      <c r="BB524" s="291"/>
      <c r="BC524" s="94"/>
      <c r="BD524" s="229"/>
      <c r="BE524" s="356"/>
      <c r="BG524" s="6">
        <f t="shared" si="110"/>
        <v>0</v>
      </c>
      <c r="BH524" s="186" t="str">
        <f t="shared" si="111"/>
        <v>N/A</v>
      </c>
      <c r="BI524" s="6" t="str">
        <f t="shared" si="117"/>
        <v>N/A</v>
      </c>
      <c r="BJ524" t="e">
        <f t="shared" si="112"/>
        <v>#DIV/0!</v>
      </c>
      <c r="BL524" t="str">
        <f>IF(ISBLANK('A2a.  Modified URRT Worksheet 1'!$G$78)=TRUE, "N/A", IF(O524*(1+'A2a.  Modified URRT Worksheet 1'!$G$78)='A2. Rate Change &amp; Enrollment'!P524, "OK", "ERROR"))</f>
        <v>N/A</v>
      </c>
      <c r="BM524" t="str">
        <f>IF(ISBLANK('A2a.  Modified URRT Worksheet 1'!$G$79)=TRUE, "N/A", IF(P524*(1+'A2a.  Modified URRT Worksheet 1'!$G$79)='A2. Rate Change &amp; Enrollment'!Q524, "OK", "ERROR"))</f>
        <v>N/A</v>
      </c>
      <c r="BN524" t="str">
        <f>IF(ISBLANK('A2a.  Modified URRT Worksheet 1'!$G$80)=TRUE, "N/A", IF(Q524*(1+'A2a.  Modified URRT Worksheet 1'!$G$80)='A2. Rate Change &amp; Enrollment'!R524, "OK", "ERROR"))</f>
        <v>N/A</v>
      </c>
      <c r="BO524" t="str">
        <f>IF(ISBLANK('A2a.  Modified URRT Worksheet 1'!$G$81)=TRUE, "N/A", IF(R524*(1+'A2a.  Modified URRT Worksheet 1'!$G$81)='A2. Rate Change &amp; Enrollment'!S524, "OK", "ERROR"))</f>
        <v>N/A</v>
      </c>
      <c r="BP524" t="str">
        <f>IF(ISBLANK('A2a.  Modified URRT Worksheet 1'!$G$82)=TRUE, "N/A", IF(S524*(1+'A2a.  Modified URRT Worksheet 1'!$G$82)='A2. Rate Change &amp; Enrollment'!T524, "OK", "ERROR"))</f>
        <v>N/A</v>
      </c>
      <c r="BQ524" t="str">
        <f>IF(ISBLANK('A2a.  Modified URRT Worksheet 1'!$G$83)=TRUE, "N/A", IF(T524*(1+'A2a.  Modified URRT Worksheet 1'!$G$83)='A2. Rate Change &amp; Enrollment'!U524, "OK", "ERROR"))</f>
        <v>N/A</v>
      </c>
      <c r="BR524" t="str">
        <f>IF(ISBLANK('A2a.  Modified URRT Worksheet 1'!$G$84)=TRUE, "N/A", IF(U524*(1+'A2a.  Modified URRT Worksheet 1'!$G$84)='A2. Rate Change &amp; Enrollment'!V524, "OK", "ERROR"))</f>
        <v>N/A</v>
      </c>
      <c r="BS524" t="str">
        <f>IF(ISBLANK('A2a.  Modified URRT Worksheet 1'!$G$85)=TRUE, "N/A", IF(V524*(1+'A2a.  Modified URRT Worksheet 1'!$G$85)='A2. Rate Change &amp; Enrollment'!W524, "OK", "ERROR"))</f>
        <v>N/A</v>
      </c>
      <c r="BT524" t="str">
        <f>IF(ISBLANK('A2a.  Modified URRT Worksheet 1'!$G$86)=TRUE, "N/A", IF(W524*(1+'A2a.  Modified URRT Worksheet 1'!$G$86)='A2. Rate Change &amp; Enrollment'!X524, "OK", "ERROR"))</f>
        <v>N/A</v>
      </c>
      <c r="BU524" t="str">
        <f>IF(ISBLANK('A2a.  Modified URRT Worksheet 1'!$G$87)=TRUE, "N/A", IF(X524*(1+'A2a.  Modified URRT Worksheet 1'!$G$87)='A2. Rate Change &amp; Enrollment'!Y524, "OK", "ERROR"))</f>
        <v>N/A</v>
      </c>
      <c r="BV524" t="str">
        <f>IF(ISBLANK('A2a.  Modified URRT Worksheet 1'!$G$88)=TRUE, "N/A", IF(Y524*(1+'A2a.  Modified URRT Worksheet 1'!$G$88)='A2. Rate Change &amp; Enrollment'!Z524, "OK", "ERROR"))</f>
        <v>N/A</v>
      </c>
      <c r="BW524" t="str">
        <f t="shared" si="113"/>
        <v>OK</v>
      </c>
      <c r="BY524" s="412">
        <f t="shared" si="114"/>
        <v>0</v>
      </c>
    </row>
    <row r="525" spans="1:77" x14ac:dyDescent="0.35">
      <c r="A525" t="s">
        <v>824</v>
      </c>
      <c r="B525" s="98"/>
      <c r="C525" s="98"/>
      <c r="D525" s="98"/>
      <c r="E525" s="135"/>
      <c r="F525" s="135"/>
      <c r="G525" s="135"/>
      <c r="I525" s="135"/>
      <c r="J525" s="135"/>
      <c r="K525" s="135"/>
      <c r="M525" s="131"/>
      <c r="N525" s="131"/>
      <c r="O525" s="131"/>
      <c r="P525" s="131"/>
      <c r="Q525" s="131"/>
      <c r="R525" s="131"/>
      <c r="S525" s="131"/>
      <c r="T525" s="131"/>
      <c r="U525" s="131"/>
      <c r="V525" s="131"/>
      <c r="W525" s="131"/>
      <c r="X525" s="131"/>
      <c r="Y525" s="131"/>
      <c r="Z525" s="131"/>
      <c r="AB525" s="142" t="e">
        <f t="shared" si="104"/>
        <v>#DIV/0!</v>
      </c>
      <c r="AC525" s="142" t="e">
        <f t="shared" si="105"/>
        <v>#DIV/0!</v>
      </c>
      <c r="AD525" s="6"/>
      <c r="AE525" s="88" t="e">
        <f t="shared" si="106"/>
        <v>#DIV/0!</v>
      </c>
      <c r="AF525" s="142" t="e">
        <f t="shared" si="107"/>
        <v>#DIV/0!</v>
      </c>
      <c r="AH525" s="12" t="e">
        <f t="shared" si="115"/>
        <v>#DIV/0!</v>
      </c>
      <c r="AI525" s="12" t="e">
        <f t="shared" si="116"/>
        <v>#DIV/0!</v>
      </c>
      <c r="AK525" s="409"/>
      <c r="AL525" s="409"/>
      <c r="AM525" s="409"/>
      <c r="AO525" s="177"/>
      <c r="AP525" s="177"/>
      <c r="AQ525" s="177"/>
      <c r="AR525" s="139"/>
      <c r="AS525" s="139"/>
      <c r="AT525" s="139"/>
      <c r="AU525" s="177"/>
      <c r="AV525" s="177"/>
      <c r="AX525" s="411">
        <f t="shared" si="108"/>
        <v>0</v>
      </c>
      <c r="AY525" s="80" t="str">
        <f t="shared" si="109"/>
        <v>OK</v>
      </c>
      <c r="BA525" s="94"/>
      <c r="BB525" s="291"/>
      <c r="BC525" s="94"/>
      <c r="BD525" s="229"/>
      <c r="BE525" s="356"/>
      <c r="BG525" s="6">
        <f t="shared" si="110"/>
        <v>0</v>
      </c>
      <c r="BH525" s="186" t="str">
        <f t="shared" si="111"/>
        <v>N/A</v>
      </c>
      <c r="BI525" s="6" t="str">
        <f t="shared" si="117"/>
        <v>N/A</v>
      </c>
      <c r="BJ525" t="e">
        <f t="shared" si="112"/>
        <v>#DIV/0!</v>
      </c>
      <c r="BL525" t="str">
        <f>IF(ISBLANK('A2a.  Modified URRT Worksheet 1'!$G$78)=TRUE, "N/A", IF(O525*(1+'A2a.  Modified URRT Worksheet 1'!$G$78)='A2. Rate Change &amp; Enrollment'!P525, "OK", "ERROR"))</f>
        <v>N/A</v>
      </c>
      <c r="BM525" t="str">
        <f>IF(ISBLANK('A2a.  Modified URRT Worksheet 1'!$G$79)=TRUE, "N/A", IF(P525*(1+'A2a.  Modified URRT Worksheet 1'!$G$79)='A2. Rate Change &amp; Enrollment'!Q525, "OK", "ERROR"))</f>
        <v>N/A</v>
      </c>
      <c r="BN525" t="str">
        <f>IF(ISBLANK('A2a.  Modified URRT Worksheet 1'!$G$80)=TRUE, "N/A", IF(Q525*(1+'A2a.  Modified URRT Worksheet 1'!$G$80)='A2. Rate Change &amp; Enrollment'!R525, "OK", "ERROR"))</f>
        <v>N/A</v>
      </c>
      <c r="BO525" t="str">
        <f>IF(ISBLANK('A2a.  Modified URRT Worksheet 1'!$G$81)=TRUE, "N/A", IF(R525*(1+'A2a.  Modified URRT Worksheet 1'!$G$81)='A2. Rate Change &amp; Enrollment'!S525, "OK", "ERROR"))</f>
        <v>N/A</v>
      </c>
      <c r="BP525" t="str">
        <f>IF(ISBLANK('A2a.  Modified URRT Worksheet 1'!$G$82)=TRUE, "N/A", IF(S525*(1+'A2a.  Modified URRT Worksheet 1'!$G$82)='A2. Rate Change &amp; Enrollment'!T525, "OK", "ERROR"))</f>
        <v>N/A</v>
      </c>
      <c r="BQ525" t="str">
        <f>IF(ISBLANK('A2a.  Modified URRT Worksheet 1'!$G$83)=TRUE, "N/A", IF(T525*(1+'A2a.  Modified URRT Worksheet 1'!$G$83)='A2. Rate Change &amp; Enrollment'!U525, "OK", "ERROR"))</f>
        <v>N/A</v>
      </c>
      <c r="BR525" t="str">
        <f>IF(ISBLANK('A2a.  Modified URRT Worksheet 1'!$G$84)=TRUE, "N/A", IF(U525*(1+'A2a.  Modified URRT Worksheet 1'!$G$84)='A2. Rate Change &amp; Enrollment'!V525, "OK", "ERROR"))</f>
        <v>N/A</v>
      </c>
      <c r="BS525" t="str">
        <f>IF(ISBLANK('A2a.  Modified URRT Worksheet 1'!$G$85)=TRUE, "N/A", IF(V525*(1+'A2a.  Modified URRT Worksheet 1'!$G$85)='A2. Rate Change &amp; Enrollment'!W525, "OK", "ERROR"))</f>
        <v>N/A</v>
      </c>
      <c r="BT525" t="str">
        <f>IF(ISBLANK('A2a.  Modified URRT Worksheet 1'!$G$86)=TRUE, "N/A", IF(W525*(1+'A2a.  Modified URRT Worksheet 1'!$G$86)='A2. Rate Change &amp; Enrollment'!X525, "OK", "ERROR"))</f>
        <v>N/A</v>
      </c>
      <c r="BU525" t="str">
        <f>IF(ISBLANK('A2a.  Modified URRT Worksheet 1'!$G$87)=TRUE, "N/A", IF(X525*(1+'A2a.  Modified URRT Worksheet 1'!$G$87)='A2. Rate Change &amp; Enrollment'!Y525, "OK", "ERROR"))</f>
        <v>N/A</v>
      </c>
      <c r="BV525" t="str">
        <f>IF(ISBLANK('A2a.  Modified URRT Worksheet 1'!$G$88)=TRUE, "N/A", IF(Y525*(1+'A2a.  Modified URRT Worksheet 1'!$G$88)='A2. Rate Change &amp; Enrollment'!Z525, "OK", "ERROR"))</f>
        <v>N/A</v>
      </c>
      <c r="BW525" t="str">
        <f t="shared" si="113"/>
        <v>OK</v>
      </c>
      <c r="BY525" s="412">
        <f t="shared" si="114"/>
        <v>0</v>
      </c>
    </row>
    <row r="526" spans="1:77" x14ac:dyDescent="0.35">
      <c r="A526" t="s">
        <v>825</v>
      </c>
      <c r="B526" s="98"/>
      <c r="C526" s="98"/>
      <c r="D526" s="98"/>
      <c r="E526" s="135"/>
      <c r="F526" s="135"/>
      <c r="G526" s="135"/>
      <c r="I526" s="135"/>
      <c r="J526" s="135"/>
      <c r="K526" s="135"/>
      <c r="M526" s="131"/>
      <c r="N526" s="131"/>
      <c r="O526" s="131"/>
      <c r="P526" s="131"/>
      <c r="Q526" s="131"/>
      <c r="R526" s="131"/>
      <c r="S526" s="131"/>
      <c r="T526" s="131"/>
      <c r="U526" s="131"/>
      <c r="V526" s="131"/>
      <c r="W526" s="131"/>
      <c r="X526" s="131"/>
      <c r="Y526" s="131"/>
      <c r="Z526" s="131"/>
      <c r="AB526" s="142" t="e">
        <f t="shared" si="104"/>
        <v>#DIV/0!</v>
      </c>
      <c r="AC526" s="142" t="e">
        <f t="shared" si="105"/>
        <v>#DIV/0!</v>
      </c>
      <c r="AD526" s="6"/>
      <c r="AE526" s="88" t="e">
        <f t="shared" si="106"/>
        <v>#DIV/0!</v>
      </c>
      <c r="AF526" s="142" t="e">
        <f t="shared" si="107"/>
        <v>#DIV/0!</v>
      </c>
      <c r="AH526" s="12" t="e">
        <f t="shared" si="115"/>
        <v>#DIV/0!</v>
      </c>
      <c r="AI526" s="12" t="e">
        <f t="shared" si="116"/>
        <v>#DIV/0!</v>
      </c>
      <c r="AK526" s="409"/>
      <c r="AL526" s="409"/>
      <c r="AM526" s="409"/>
      <c r="AO526" s="177"/>
      <c r="AP526" s="177"/>
      <c r="AQ526" s="177"/>
      <c r="AR526" s="139"/>
      <c r="AS526" s="139"/>
      <c r="AT526" s="139"/>
      <c r="AU526" s="177"/>
      <c r="AV526" s="177"/>
      <c r="AX526" s="411">
        <f t="shared" si="108"/>
        <v>0</v>
      </c>
      <c r="AY526" s="80" t="str">
        <f t="shared" si="109"/>
        <v>OK</v>
      </c>
      <c r="BA526" s="94"/>
      <c r="BB526" s="291"/>
      <c r="BC526" s="94"/>
      <c r="BD526" s="229"/>
      <c r="BE526" s="356"/>
      <c r="BG526" s="6">
        <f t="shared" si="110"/>
        <v>0</v>
      </c>
      <c r="BH526" s="186" t="str">
        <f t="shared" si="111"/>
        <v>N/A</v>
      </c>
      <c r="BI526" s="6" t="str">
        <f t="shared" si="117"/>
        <v>N/A</v>
      </c>
      <c r="BJ526" t="e">
        <f t="shared" si="112"/>
        <v>#DIV/0!</v>
      </c>
      <c r="BL526" t="str">
        <f>IF(ISBLANK('A2a.  Modified URRT Worksheet 1'!$G$78)=TRUE, "N/A", IF(O526*(1+'A2a.  Modified URRT Worksheet 1'!$G$78)='A2. Rate Change &amp; Enrollment'!P526, "OK", "ERROR"))</f>
        <v>N/A</v>
      </c>
      <c r="BM526" t="str">
        <f>IF(ISBLANK('A2a.  Modified URRT Worksheet 1'!$G$79)=TRUE, "N/A", IF(P526*(1+'A2a.  Modified URRT Worksheet 1'!$G$79)='A2. Rate Change &amp; Enrollment'!Q526, "OK", "ERROR"))</f>
        <v>N/A</v>
      </c>
      <c r="BN526" t="str">
        <f>IF(ISBLANK('A2a.  Modified URRT Worksheet 1'!$G$80)=TRUE, "N/A", IF(Q526*(1+'A2a.  Modified URRT Worksheet 1'!$G$80)='A2. Rate Change &amp; Enrollment'!R526, "OK", "ERROR"))</f>
        <v>N/A</v>
      </c>
      <c r="BO526" t="str">
        <f>IF(ISBLANK('A2a.  Modified URRT Worksheet 1'!$G$81)=TRUE, "N/A", IF(R526*(1+'A2a.  Modified URRT Worksheet 1'!$G$81)='A2. Rate Change &amp; Enrollment'!S526, "OK", "ERROR"))</f>
        <v>N/A</v>
      </c>
      <c r="BP526" t="str">
        <f>IF(ISBLANK('A2a.  Modified URRT Worksheet 1'!$G$82)=TRUE, "N/A", IF(S526*(1+'A2a.  Modified URRT Worksheet 1'!$G$82)='A2. Rate Change &amp; Enrollment'!T526, "OK", "ERROR"))</f>
        <v>N/A</v>
      </c>
      <c r="BQ526" t="str">
        <f>IF(ISBLANK('A2a.  Modified URRT Worksheet 1'!$G$83)=TRUE, "N/A", IF(T526*(1+'A2a.  Modified URRT Worksheet 1'!$G$83)='A2. Rate Change &amp; Enrollment'!U526, "OK", "ERROR"))</f>
        <v>N/A</v>
      </c>
      <c r="BR526" t="str">
        <f>IF(ISBLANK('A2a.  Modified URRT Worksheet 1'!$G$84)=TRUE, "N/A", IF(U526*(1+'A2a.  Modified URRT Worksheet 1'!$G$84)='A2. Rate Change &amp; Enrollment'!V526, "OK", "ERROR"))</f>
        <v>N/A</v>
      </c>
      <c r="BS526" t="str">
        <f>IF(ISBLANK('A2a.  Modified URRT Worksheet 1'!$G$85)=TRUE, "N/A", IF(V526*(1+'A2a.  Modified URRT Worksheet 1'!$G$85)='A2. Rate Change &amp; Enrollment'!W526, "OK", "ERROR"))</f>
        <v>N/A</v>
      </c>
      <c r="BT526" t="str">
        <f>IF(ISBLANK('A2a.  Modified URRT Worksheet 1'!$G$86)=TRUE, "N/A", IF(W526*(1+'A2a.  Modified URRT Worksheet 1'!$G$86)='A2. Rate Change &amp; Enrollment'!X526, "OK", "ERROR"))</f>
        <v>N/A</v>
      </c>
      <c r="BU526" t="str">
        <f>IF(ISBLANK('A2a.  Modified URRT Worksheet 1'!$G$87)=TRUE, "N/A", IF(X526*(1+'A2a.  Modified URRT Worksheet 1'!$G$87)='A2. Rate Change &amp; Enrollment'!Y526, "OK", "ERROR"))</f>
        <v>N/A</v>
      </c>
      <c r="BV526" t="str">
        <f>IF(ISBLANK('A2a.  Modified URRT Worksheet 1'!$G$88)=TRUE, "N/A", IF(Y526*(1+'A2a.  Modified URRT Worksheet 1'!$G$88)='A2. Rate Change &amp; Enrollment'!Z526, "OK", "ERROR"))</f>
        <v>N/A</v>
      </c>
      <c r="BW526" t="str">
        <f t="shared" si="113"/>
        <v>OK</v>
      </c>
      <c r="BY526" s="412">
        <f t="shared" si="114"/>
        <v>0</v>
      </c>
    </row>
    <row r="527" spans="1:77" x14ac:dyDescent="0.35">
      <c r="A527" t="s">
        <v>826</v>
      </c>
      <c r="B527" s="98"/>
      <c r="C527" s="98"/>
      <c r="D527" s="98"/>
      <c r="E527" s="135"/>
      <c r="F527" s="135"/>
      <c r="G527" s="135"/>
      <c r="I527" s="135"/>
      <c r="J527" s="135"/>
      <c r="K527" s="135"/>
      <c r="M527" s="131"/>
      <c r="N527" s="131"/>
      <c r="O527" s="131"/>
      <c r="P527" s="131"/>
      <c r="Q527" s="131"/>
      <c r="R527" s="131"/>
      <c r="S527" s="131"/>
      <c r="T527" s="131"/>
      <c r="U527" s="131"/>
      <c r="V527" s="131"/>
      <c r="W527" s="131"/>
      <c r="X527" s="131"/>
      <c r="Y527" s="131"/>
      <c r="Z527" s="131"/>
      <c r="AB527" s="142" t="e">
        <f t="shared" si="104"/>
        <v>#DIV/0!</v>
      </c>
      <c r="AC527" s="142" t="e">
        <f t="shared" si="105"/>
        <v>#DIV/0!</v>
      </c>
      <c r="AD527" s="6"/>
      <c r="AE527" s="88" t="e">
        <f t="shared" si="106"/>
        <v>#DIV/0!</v>
      </c>
      <c r="AF527" s="142" t="e">
        <f t="shared" si="107"/>
        <v>#DIV/0!</v>
      </c>
      <c r="AH527" s="12" t="e">
        <f t="shared" si="115"/>
        <v>#DIV/0!</v>
      </c>
      <c r="AI527" s="12" t="e">
        <f t="shared" si="116"/>
        <v>#DIV/0!</v>
      </c>
      <c r="AK527" s="409"/>
      <c r="AL527" s="409"/>
      <c r="AM527" s="409"/>
      <c r="AO527" s="177"/>
      <c r="AP527" s="177"/>
      <c r="AQ527" s="177"/>
      <c r="AR527" s="139"/>
      <c r="AS527" s="139"/>
      <c r="AT527" s="139"/>
      <c r="AU527" s="177"/>
      <c r="AV527" s="177"/>
      <c r="AX527" s="411">
        <f t="shared" si="108"/>
        <v>0</v>
      </c>
      <c r="AY527" s="80" t="str">
        <f t="shared" si="109"/>
        <v>OK</v>
      </c>
      <c r="BA527" s="94"/>
      <c r="BB527" s="291"/>
      <c r="BC527" s="94"/>
      <c r="BD527" s="229"/>
      <c r="BE527" s="356"/>
      <c r="BG527" s="6">
        <f t="shared" si="110"/>
        <v>0</v>
      </c>
      <c r="BH527" s="186" t="str">
        <f t="shared" si="111"/>
        <v>N/A</v>
      </c>
      <c r="BI527" s="6" t="str">
        <f t="shared" si="117"/>
        <v>N/A</v>
      </c>
      <c r="BJ527" t="e">
        <f t="shared" si="112"/>
        <v>#DIV/0!</v>
      </c>
      <c r="BL527" t="str">
        <f>IF(ISBLANK('A2a.  Modified URRT Worksheet 1'!$G$78)=TRUE, "N/A", IF(O527*(1+'A2a.  Modified URRT Worksheet 1'!$G$78)='A2. Rate Change &amp; Enrollment'!P527, "OK", "ERROR"))</f>
        <v>N/A</v>
      </c>
      <c r="BM527" t="str">
        <f>IF(ISBLANK('A2a.  Modified URRT Worksheet 1'!$G$79)=TRUE, "N/A", IF(P527*(1+'A2a.  Modified URRT Worksheet 1'!$G$79)='A2. Rate Change &amp; Enrollment'!Q527, "OK", "ERROR"))</f>
        <v>N/A</v>
      </c>
      <c r="BN527" t="str">
        <f>IF(ISBLANK('A2a.  Modified URRT Worksheet 1'!$G$80)=TRUE, "N/A", IF(Q527*(1+'A2a.  Modified URRT Worksheet 1'!$G$80)='A2. Rate Change &amp; Enrollment'!R527, "OK", "ERROR"))</f>
        <v>N/A</v>
      </c>
      <c r="BO527" t="str">
        <f>IF(ISBLANK('A2a.  Modified URRT Worksheet 1'!$G$81)=TRUE, "N/A", IF(R527*(1+'A2a.  Modified URRT Worksheet 1'!$G$81)='A2. Rate Change &amp; Enrollment'!S527, "OK", "ERROR"))</f>
        <v>N/A</v>
      </c>
      <c r="BP527" t="str">
        <f>IF(ISBLANK('A2a.  Modified URRT Worksheet 1'!$G$82)=TRUE, "N/A", IF(S527*(1+'A2a.  Modified URRT Worksheet 1'!$G$82)='A2. Rate Change &amp; Enrollment'!T527, "OK", "ERROR"))</f>
        <v>N/A</v>
      </c>
      <c r="BQ527" t="str">
        <f>IF(ISBLANK('A2a.  Modified URRT Worksheet 1'!$G$83)=TRUE, "N/A", IF(T527*(1+'A2a.  Modified URRT Worksheet 1'!$G$83)='A2. Rate Change &amp; Enrollment'!U527, "OK", "ERROR"))</f>
        <v>N/A</v>
      </c>
      <c r="BR527" t="str">
        <f>IF(ISBLANK('A2a.  Modified URRT Worksheet 1'!$G$84)=TRUE, "N/A", IF(U527*(1+'A2a.  Modified URRT Worksheet 1'!$G$84)='A2. Rate Change &amp; Enrollment'!V527, "OK", "ERROR"))</f>
        <v>N/A</v>
      </c>
      <c r="BS527" t="str">
        <f>IF(ISBLANK('A2a.  Modified URRT Worksheet 1'!$G$85)=TRUE, "N/A", IF(V527*(1+'A2a.  Modified URRT Worksheet 1'!$G$85)='A2. Rate Change &amp; Enrollment'!W527, "OK", "ERROR"))</f>
        <v>N/A</v>
      </c>
      <c r="BT527" t="str">
        <f>IF(ISBLANK('A2a.  Modified URRT Worksheet 1'!$G$86)=TRUE, "N/A", IF(W527*(1+'A2a.  Modified URRT Worksheet 1'!$G$86)='A2. Rate Change &amp; Enrollment'!X527, "OK", "ERROR"))</f>
        <v>N/A</v>
      </c>
      <c r="BU527" t="str">
        <f>IF(ISBLANK('A2a.  Modified URRT Worksheet 1'!$G$87)=TRUE, "N/A", IF(X527*(1+'A2a.  Modified URRT Worksheet 1'!$G$87)='A2. Rate Change &amp; Enrollment'!Y527, "OK", "ERROR"))</f>
        <v>N/A</v>
      </c>
      <c r="BV527" t="str">
        <f>IF(ISBLANK('A2a.  Modified URRT Worksheet 1'!$G$88)=TRUE, "N/A", IF(Y527*(1+'A2a.  Modified URRT Worksheet 1'!$G$88)='A2. Rate Change &amp; Enrollment'!Z527, "OK", "ERROR"))</f>
        <v>N/A</v>
      </c>
      <c r="BW527" t="str">
        <f t="shared" si="113"/>
        <v>OK</v>
      </c>
      <c r="BY527" s="412">
        <f t="shared" si="114"/>
        <v>0</v>
      </c>
    </row>
    <row r="528" spans="1:77" x14ac:dyDescent="0.35">
      <c r="A528" t="s">
        <v>827</v>
      </c>
      <c r="B528" s="98"/>
      <c r="C528" s="98"/>
      <c r="D528" s="98"/>
      <c r="E528" s="135"/>
      <c r="F528" s="135"/>
      <c r="G528" s="135"/>
      <c r="I528" s="135"/>
      <c r="J528" s="135"/>
      <c r="K528" s="135"/>
      <c r="M528" s="131"/>
      <c r="N528" s="131"/>
      <c r="O528" s="131"/>
      <c r="P528" s="131"/>
      <c r="Q528" s="131"/>
      <c r="R528" s="131"/>
      <c r="S528" s="131"/>
      <c r="T528" s="131"/>
      <c r="U528" s="131"/>
      <c r="V528" s="131"/>
      <c r="W528" s="131"/>
      <c r="X528" s="131"/>
      <c r="Y528" s="131"/>
      <c r="Z528" s="131"/>
      <c r="AB528" s="142" t="e">
        <f t="shared" si="104"/>
        <v>#DIV/0!</v>
      </c>
      <c r="AC528" s="142" t="e">
        <f t="shared" si="105"/>
        <v>#DIV/0!</v>
      </c>
      <c r="AD528" s="6"/>
      <c r="AE528" s="88" t="e">
        <f t="shared" si="106"/>
        <v>#DIV/0!</v>
      </c>
      <c r="AF528" s="142" t="e">
        <f t="shared" si="107"/>
        <v>#DIV/0!</v>
      </c>
      <c r="AH528" s="12" t="e">
        <f t="shared" si="115"/>
        <v>#DIV/0!</v>
      </c>
      <c r="AI528" s="12" t="e">
        <f t="shared" si="116"/>
        <v>#DIV/0!</v>
      </c>
      <c r="AK528" s="409"/>
      <c r="AL528" s="409"/>
      <c r="AM528" s="409"/>
      <c r="AO528" s="177"/>
      <c r="AP528" s="177"/>
      <c r="AQ528" s="177"/>
      <c r="AR528" s="139"/>
      <c r="AS528" s="139"/>
      <c r="AT528" s="139"/>
      <c r="AU528" s="177"/>
      <c r="AV528" s="177"/>
      <c r="AX528" s="411">
        <f t="shared" si="108"/>
        <v>0</v>
      </c>
      <c r="AY528" s="80" t="str">
        <f t="shared" si="109"/>
        <v>OK</v>
      </c>
      <c r="BA528" s="94"/>
      <c r="BB528" s="291"/>
      <c r="BC528" s="94"/>
      <c r="BD528" s="229"/>
      <c r="BE528" s="356"/>
      <c r="BG528" s="6">
        <f t="shared" si="110"/>
        <v>0</v>
      </c>
      <c r="BH528" s="186" t="str">
        <f t="shared" si="111"/>
        <v>N/A</v>
      </c>
      <c r="BI528" s="6" t="str">
        <f t="shared" si="117"/>
        <v>N/A</v>
      </c>
      <c r="BJ528" t="e">
        <f t="shared" si="112"/>
        <v>#DIV/0!</v>
      </c>
      <c r="BL528" t="str">
        <f>IF(ISBLANK('A2a.  Modified URRT Worksheet 1'!$G$78)=TRUE, "N/A", IF(O528*(1+'A2a.  Modified URRT Worksheet 1'!$G$78)='A2. Rate Change &amp; Enrollment'!P528, "OK", "ERROR"))</f>
        <v>N/A</v>
      </c>
      <c r="BM528" t="str">
        <f>IF(ISBLANK('A2a.  Modified URRT Worksheet 1'!$G$79)=TRUE, "N/A", IF(P528*(1+'A2a.  Modified URRT Worksheet 1'!$G$79)='A2. Rate Change &amp; Enrollment'!Q528, "OK", "ERROR"))</f>
        <v>N/A</v>
      </c>
      <c r="BN528" t="str">
        <f>IF(ISBLANK('A2a.  Modified URRT Worksheet 1'!$G$80)=TRUE, "N/A", IF(Q528*(1+'A2a.  Modified URRT Worksheet 1'!$G$80)='A2. Rate Change &amp; Enrollment'!R528, "OK", "ERROR"))</f>
        <v>N/A</v>
      </c>
      <c r="BO528" t="str">
        <f>IF(ISBLANK('A2a.  Modified URRT Worksheet 1'!$G$81)=TRUE, "N/A", IF(R528*(1+'A2a.  Modified URRT Worksheet 1'!$G$81)='A2. Rate Change &amp; Enrollment'!S528, "OK", "ERROR"))</f>
        <v>N/A</v>
      </c>
      <c r="BP528" t="str">
        <f>IF(ISBLANK('A2a.  Modified URRT Worksheet 1'!$G$82)=TRUE, "N/A", IF(S528*(1+'A2a.  Modified URRT Worksheet 1'!$G$82)='A2. Rate Change &amp; Enrollment'!T528, "OK", "ERROR"))</f>
        <v>N/A</v>
      </c>
      <c r="BQ528" t="str">
        <f>IF(ISBLANK('A2a.  Modified URRT Worksheet 1'!$G$83)=TRUE, "N/A", IF(T528*(1+'A2a.  Modified URRT Worksheet 1'!$G$83)='A2. Rate Change &amp; Enrollment'!U528, "OK", "ERROR"))</f>
        <v>N/A</v>
      </c>
      <c r="BR528" t="str">
        <f>IF(ISBLANK('A2a.  Modified URRT Worksheet 1'!$G$84)=TRUE, "N/A", IF(U528*(1+'A2a.  Modified URRT Worksheet 1'!$G$84)='A2. Rate Change &amp; Enrollment'!V528, "OK", "ERROR"))</f>
        <v>N/A</v>
      </c>
      <c r="BS528" t="str">
        <f>IF(ISBLANK('A2a.  Modified URRT Worksheet 1'!$G$85)=TRUE, "N/A", IF(V528*(1+'A2a.  Modified URRT Worksheet 1'!$G$85)='A2. Rate Change &amp; Enrollment'!W528, "OK", "ERROR"))</f>
        <v>N/A</v>
      </c>
      <c r="BT528" t="str">
        <f>IF(ISBLANK('A2a.  Modified URRT Worksheet 1'!$G$86)=TRUE, "N/A", IF(W528*(1+'A2a.  Modified URRT Worksheet 1'!$G$86)='A2. Rate Change &amp; Enrollment'!X528, "OK", "ERROR"))</f>
        <v>N/A</v>
      </c>
      <c r="BU528" t="str">
        <f>IF(ISBLANK('A2a.  Modified URRT Worksheet 1'!$G$87)=TRUE, "N/A", IF(X528*(1+'A2a.  Modified URRT Worksheet 1'!$G$87)='A2. Rate Change &amp; Enrollment'!Y528, "OK", "ERROR"))</f>
        <v>N/A</v>
      </c>
      <c r="BV528" t="str">
        <f>IF(ISBLANK('A2a.  Modified URRT Worksheet 1'!$G$88)=TRUE, "N/A", IF(Y528*(1+'A2a.  Modified URRT Worksheet 1'!$G$88)='A2. Rate Change &amp; Enrollment'!Z528, "OK", "ERROR"))</f>
        <v>N/A</v>
      </c>
      <c r="BW528" t="str">
        <f t="shared" si="113"/>
        <v>OK</v>
      </c>
      <c r="BY528" s="412">
        <f t="shared" si="114"/>
        <v>0</v>
      </c>
    </row>
    <row r="529" spans="1:77" x14ac:dyDescent="0.35">
      <c r="A529" t="s">
        <v>828</v>
      </c>
      <c r="B529" s="98"/>
      <c r="C529" s="98"/>
      <c r="D529" s="98"/>
      <c r="E529" s="135"/>
      <c r="F529" s="135"/>
      <c r="G529" s="135"/>
      <c r="I529" s="135"/>
      <c r="J529" s="135"/>
      <c r="K529" s="135"/>
      <c r="M529" s="131"/>
      <c r="N529" s="131"/>
      <c r="O529" s="131"/>
      <c r="P529" s="131"/>
      <c r="Q529" s="131"/>
      <c r="R529" s="131"/>
      <c r="S529" s="131"/>
      <c r="T529" s="131"/>
      <c r="U529" s="131"/>
      <c r="V529" s="131"/>
      <c r="W529" s="131"/>
      <c r="X529" s="131"/>
      <c r="Y529" s="131"/>
      <c r="Z529" s="131"/>
      <c r="AB529" s="142" t="e">
        <f t="shared" si="104"/>
        <v>#DIV/0!</v>
      </c>
      <c r="AC529" s="142" t="e">
        <f t="shared" si="105"/>
        <v>#DIV/0!</v>
      </c>
      <c r="AD529" s="6"/>
      <c r="AE529" s="88" t="e">
        <f t="shared" si="106"/>
        <v>#DIV/0!</v>
      </c>
      <c r="AF529" s="142" t="e">
        <f t="shared" si="107"/>
        <v>#DIV/0!</v>
      </c>
      <c r="AH529" s="12" t="e">
        <f t="shared" si="115"/>
        <v>#DIV/0!</v>
      </c>
      <c r="AI529" s="12" t="e">
        <f t="shared" si="116"/>
        <v>#DIV/0!</v>
      </c>
      <c r="AK529" s="409"/>
      <c r="AL529" s="409"/>
      <c r="AM529" s="409"/>
      <c r="AO529" s="177"/>
      <c r="AP529" s="177"/>
      <c r="AQ529" s="177"/>
      <c r="AR529" s="139"/>
      <c r="AS529" s="139"/>
      <c r="AT529" s="139"/>
      <c r="AU529" s="177"/>
      <c r="AV529" s="177"/>
      <c r="AX529" s="411">
        <f t="shared" si="108"/>
        <v>0</v>
      </c>
      <c r="AY529" s="80" t="str">
        <f t="shared" si="109"/>
        <v>OK</v>
      </c>
      <c r="BA529" s="94"/>
      <c r="BB529" s="291"/>
      <c r="BC529" s="94"/>
      <c r="BD529" s="229"/>
      <c r="BE529" s="356"/>
      <c r="BG529" s="6">
        <f t="shared" si="110"/>
        <v>0</v>
      </c>
      <c r="BH529" s="186" t="str">
        <f t="shared" si="111"/>
        <v>N/A</v>
      </c>
      <c r="BI529" s="6" t="str">
        <f t="shared" si="117"/>
        <v>N/A</v>
      </c>
      <c r="BJ529" t="e">
        <f t="shared" si="112"/>
        <v>#DIV/0!</v>
      </c>
      <c r="BL529" t="str">
        <f>IF(ISBLANK('A2a.  Modified URRT Worksheet 1'!$G$78)=TRUE, "N/A", IF(O529*(1+'A2a.  Modified URRT Worksheet 1'!$G$78)='A2. Rate Change &amp; Enrollment'!P529, "OK", "ERROR"))</f>
        <v>N/A</v>
      </c>
      <c r="BM529" t="str">
        <f>IF(ISBLANK('A2a.  Modified URRT Worksheet 1'!$G$79)=TRUE, "N/A", IF(P529*(1+'A2a.  Modified URRT Worksheet 1'!$G$79)='A2. Rate Change &amp; Enrollment'!Q529, "OK", "ERROR"))</f>
        <v>N/A</v>
      </c>
      <c r="BN529" t="str">
        <f>IF(ISBLANK('A2a.  Modified URRT Worksheet 1'!$G$80)=TRUE, "N/A", IF(Q529*(1+'A2a.  Modified URRT Worksheet 1'!$G$80)='A2. Rate Change &amp; Enrollment'!R529, "OK", "ERROR"))</f>
        <v>N/A</v>
      </c>
      <c r="BO529" t="str">
        <f>IF(ISBLANK('A2a.  Modified URRT Worksheet 1'!$G$81)=TRUE, "N/A", IF(R529*(1+'A2a.  Modified URRT Worksheet 1'!$G$81)='A2. Rate Change &amp; Enrollment'!S529, "OK", "ERROR"))</f>
        <v>N/A</v>
      </c>
      <c r="BP529" t="str">
        <f>IF(ISBLANK('A2a.  Modified URRT Worksheet 1'!$G$82)=TRUE, "N/A", IF(S529*(1+'A2a.  Modified URRT Worksheet 1'!$G$82)='A2. Rate Change &amp; Enrollment'!T529, "OK", "ERROR"))</f>
        <v>N/A</v>
      </c>
      <c r="BQ529" t="str">
        <f>IF(ISBLANK('A2a.  Modified URRT Worksheet 1'!$G$83)=TRUE, "N/A", IF(T529*(1+'A2a.  Modified URRT Worksheet 1'!$G$83)='A2. Rate Change &amp; Enrollment'!U529, "OK", "ERROR"))</f>
        <v>N/A</v>
      </c>
      <c r="BR529" t="str">
        <f>IF(ISBLANK('A2a.  Modified URRT Worksheet 1'!$G$84)=TRUE, "N/A", IF(U529*(1+'A2a.  Modified URRT Worksheet 1'!$G$84)='A2. Rate Change &amp; Enrollment'!V529, "OK", "ERROR"))</f>
        <v>N/A</v>
      </c>
      <c r="BS529" t="str">
        <f>IF(ISBLANK('A2a.  Modified URRT Worksheet 1'!$G$85)=TRUE, "N/A", IF(V529*(1+'A2a.  Modified URRT Worksheet 1'!$G$85)='A2. Rate Change &amp; Enrollment'!W529, "OK", "ERROR"))</f>
        <v>N/A</v>
      </c>
      <c r="BT529" t="str">
        <f>IF(ISBLANK('A2a.  Modified URRT Worksheet 1'!$G$86)=TRUE, "N/A", IF(W529*(1+'A2a.  Modified URRT Worksheet 1'!$G$86)='A2. Rate Change &amp; Enrollment'!X529, "OK", "ERROR"))</f>
        <v>N/A</v>
      </c>
      <c r="BU529" t="str">
        <f>IF(ISBLANK('A2a.  Modified URRT Worksheet 1'!$G$87)=TRUE, "N/A", IF(X529*(1+'A2a.  Modified URRT Worksheet 1'!$G$87)='A2. Rate Change &amp; Enrollment'!Y529, "OK", "ERROR"))</f>
        <v>N/A</v>
      </c>
      <c r="BV529" t="str">
        <f>IF(ISBLANK('A2a.  Modified URRT Worksheet 1'!$G$88)=TRUE, "N/A", IF(Y529*(1+'A2a.  Modified URRT Worksheet 1'!$G$88)='A2. Rate Change &amp; Enrollment'!Z529, "OK", "ERROR"))</f>
        <v>N/A</v>
      </c>
      <c r="BW529" t="str">
        <f t="shared" si="113"/>
        <v>OK</v>
      </c>
      <c r="BY529" s="412">
        <f t="shared" si="114"/>
        <v>0</v>
      </c>
    </row>
    <row r="530" spans="1:77" x14ac:dyDescent="0.35">
      <c r="A530" t="s">
        <v>829</v>
      </c>
      <c r="B530" s="98"/>
      <c r="C530" s="98"/>
      <c r="D530" s="98"/>
      <c r="E530" s="135"/>
      <c r="F530" s="135"/>
      <c r="G530" s="135"/>
      <c r="I530" s="135"/>
      <c r="J530" s="135"/>
      <c r="K530" s="135"/>
      <c r="M530" s="131"/>
      <c r="N530" s="131"/>
      <c r="O530" s="131"/>
      <c r="P530" s="131"/>
      <c r="Q530" s="131"/>
      <c r="R530" s="131"/>
      <c r="S530" s="131"/>
      <c r="T530" s="131"/>
      <c r="U530" s="131"/>
      <c r="V530" s="131"/>
      <c r="W530" s="131"/>
      <c r="X530" s="131"/>
      <c r="Y530" s="131"/>
      <c r="Z530" s="131"/>
      <c r="AB530" s="142" t="e">
        <f t="shared" si="104"/>
        <v>#DIV/0!</v>
      </c>
      <c r="AC530" s="142" t="e">
        <f t="shared" si="105"/>
        <v>#DIV/0!</v>
      </c>
      <c r="AD530" s="6"/>
      <c r="AE530" s="88" t="e">
        <f t="shared" si="106"/>
        <v>#DIV/0!</v>
      </c>
      <c r="AF530" s="142" t="e">
        <f t="shared" si="107"/>
        <v>#DIV/0!</v>
      </c>
      <c r="AH530" s="12" t="e">
        <f t="shared" si="115"/>
        <v>#DIV/0!</v>
      </c>
      <c r="AI530" s="12" t="e">
        <f t="shared" si="116"/>
        <v>#DIV/0!</v>
      </c>
      <c r="AK530" s="409"/>
      <c r="AL530" s="409"/>
      <c r="AM530" s="409"/>
      <c r="AO530" s="177"/>
      <c r="AP530" s="177"/>
      <c r="AQ530" s="177"/>
      <c r="AR530" s="139"/>
      <c r="AS530" s="139"/>
      <c r="AT530" s="139"/>
      <c r="AU530" s="177"/>
      <c r="AV530" s="177"/>
      <c r="AX530" s="411">
        <f t="shared" si="108"/>
        <v>0</v>
      </c>
      <c r="AY530" s="80" t="str">
        <f t="shared" si="109"/>
        <v>OK</v>
      </c>
      <c r="BA530" s="94"/>
      <c r="BB530" s="291"/>
      <c r="BC530" s="94"/>
      <c r="BD530" s="229"/>
      <c r="BE530" s="356"/>
      <c r="BG530" s="6">
        <f t="shared" si="110"/>
        <v>0</v>
      </c>
      <c r="BH530" s="186" t="str">
        <f t="shared" si="111"/>
        <v>N/A</v>
      </c>
      <c r="BI530" s="6" t="str">
        <f t="shared" si="117"/>
        <v>N/A</v>
      </c>
      <c r="BJ530" t="e">
        <f t="shared" si="112"/>
        <v>#DIV/0!</v>
      </c>
      <c r="BL530" t="str">
        <f>IF(ISBLANK('A2a.  Modified URRT Worksheet 1'!$G$78)=TRUE, "N/A", IF(O530*(1+'A2a.  Modified URRT Worksheet 1'!$G$78)='A2. Rate Change &amp; Enrollment'!P530, "OK", "ERROR"))</f>
        <v>N/A</v>
      </c>
      <c r="BM530" t="str">
        <f>IF(ISBLANK('A2a.  Modified URRT Worksheet 1'!$G$79)=TRUE, "N/A", IF(P530*(1+'A2a.  Modified URRT Worksheet 1'!$G$79)='A2. Rate Change &amp; Enrollment'!Q530, "OK", "ERROR"))</f>
        <v>N/A</v>
      </c>
      <c r="BN530" t="str">
        <f>IF(ISBLANK('A2a.  Modified URRT Worksheet 1'!$G$80)=TRUE, "N/A", IF(Q530*(1+'A2a.  Modified URRT Worksheet 1'!$G$80)='A2. Rate Change &amp; Enrollment'!R530, "OK", "ERROR"))</f>
        <v>N/A</v>
      </c>
      <c r="BO530" t="str">
        <f>IF(ISBLANK('A2a.  Modified URRT Worksheet 1'!$G$81)=TRUE, "N/A", IF(R530*(1+'A2a.  Modified URRT Worksheet 1'!$G$81)='A2. Rate Change &amp; Enrollment'!S530, "OK", "ERROR"))</f>
        <v>N/A</v>
      </c>
      <c r="BP530" t="str">
        <f>IF(ISBLANK('A2a.  Modified URRT Worksheet 1'!$G$82)=TRUE, "N/A", IF(S530*(1+'A2a.  Modified URRT Worksheet 1'!$G$82)='A2. Rate Change &amp; Enrollment'!T530, "OK", "ERROR"))</f>
        <v>N/A</v>
      </c>
      <c r="BQ530" t="str">
        <f>IF(ISBLANK('A2a.  Modified URRT Worksheet 1'!$G$83)=TRUE, "N/A", IF(T530*(1+'A2a.  Modified URRT Worksheet 1'!$G$83)='A2. Rate Change &amp; Enrollment'!U530, "OK", "ERROR"))</f>
        <v>N/A</v>
      </c>
      <c r="BR530" t="str">
        <f>IF(ISBLANK('A2a.  Modified URRT Worksheet 1'!$G$84)=TRUE, "N/A", IF(U530*(1+'A2a.  Modified URRT Worksheet 1'!$G$84)='A2. Rate Change &amp; Enrollment'!V530, "OK", "ERROR"))</f>
        <v>N/A</v>
      </c>
      <c r="BS530" t="str">
        <f>IF(ISBLANK('A2a.  Modified URRT Worksheet 1'!$G$85)=TRUE, "N/A", IF(V530*(1+'A2a.  Modified URRT Worksheet 1'!$G$85)='A2. Rate Change &amp; Enrollment'!W530, "OK", "ERROR"))</f>
        <v>N/A</v>
      </c>
      <c r="BT530" t="str">
        <f>IF(ISBLANK('A2a.  Modified URRT Worksheet 1'!$G$86)=TRUE, "N/A", IF(W530*(1+'A2a.  Modified URRT Worksheet 1'!$G$86)='A2. Rate Change &amp; Enrollment'!X530, "OK", "ERROR"))</f>
        <v>N/A</v>
      </c>
      <c r="BU530" t="str">
        <f>IF(ISBLANK('A2a.  Modified URRT Worksheet 1'!$G$87)=TRUE, "N/A", IF(X530*(1+'A2a.  Modified URRT Worksheet 1'!$G$87)='A2. Rate Change &amp; Enrollment'!Y530, "OK", "ERROR"))</f>
        <v>N/A</v>
      </c>
      <c r="BV530" t="str">
        <f>IF(ISBLANK('A2a.  Modified URRT Worksheet 1'!$G$88)=TRUE, "N/A", IF(Y530*(1+'A2a.  Modified URRT Worksheet 1'!$G$88)='A2. Rate Change &amp; Enrollment'!Z530, "OK", "ERROR"))</f>
        <v>N/A</v>
      </c>
      <c r="BW530" t="str">
        <f t="shared" si="113"/>
        <v>OK</v>
      </c>
      <c r="BY530" s="412">
        <f t="shared" si="114"/>
        <v>0</v>
      </c>
    </row>
    <row r="531" spans="1:77" x14ac:dyDescent="0.35">
      <c r="A531" t="s">
        <v>830</v>
      </c>
      <c r="B531" s="98"/>
      <c r="C531" s="98"/>
      <c r="D531" s="98"/>
      <c r="E531" s="135"/>
      <c r="F531" s="135"/>
      <c r="G531" s="135"/>
      <c r="I531" s="135"/>
      <c r="J531" s="135"/>
      <c r="K531" s="135"/>
      <c r="M531" s="131"/>
      <c r="N531" s="131"/>
      <c r="O531" s="131"/>
      <c r="P531" s="131"/>
      <c r="Q531" s="131"/>
      <c r="R531" s="131"/>
      <c r="S531" s="131"/>
      <c r="T531" s="131"/>
      <c r="U531" s="131"/>
      <c r="V531" s="131"/>
      <c r="W531" s="131"/>
      <c r="X531" s="131"/>
      <c r="Y531" s="131"/>
      <c r="Z531" s="131"/>
      <c r="AB531" s="142" t="e">
        <f t="shared" si="104"/>
        <v>#DIV/0!</v>
      </c>
      <c r="AC531" s="142" t="e">
        <f t="shared" si="105"/>
        <v>#DIV/0!</v>
      </c>
      <c r="AD531" s="6"/>
      <c r="AE531" s="88" t="e">
        <f t="shared" si="106"/>
        <v>#DIV/0!</v>
      </c>
      <c r="AF531" s="142" t="e">
        <f t="shared" si="107"/>
        <v>#DIV/0!</v>
      </c>
      <c r="AH531" s="12" t="e">
        <f t="shared" si="115"/>
        <v>#DIV/0!</v>
      </c>
      <c r="AI531" s="12" t="e">
        <f t="shared" si="116"/>
        <v>#DIV/0!</v>
      </c>
      <c r="AK531" s="409"/>
      <c r="AL531" s="409"/>
      <c r="AM531" s="409"/>
      <c r="AO531" s="177"/>
      <c r="AP531" s="177"/>
      <c r="AQ531" s="177"/>
      <c r="AR531" s="139"/>
      <c r="AS531" s="139"/>
      <c r="AT531" s="139"/>
      <c r="AU531" s="177"/>
      <c r="AV531" s="177"/>
      <c r="AX531" s="411">
        <f t="shared" si="108"/>
        <v>0</v>
      </c>
      <c r="AY531" s="80" t="str">
        <f t="shared" si="109"/>
        <v>OK</v>
      </c>
      <c r="BA531" s="94"/>
      <c r="BB531" s="291"/>
      <c r="BC531" s="94"/>
      <c r="BD531" s="229"/>
      <c r="BE531" s="356"/>
      <c r="BG531" s="6">
        <f t="shared" si="110"/>
        <v>0</v>
      </c>
      <c r="BH531" s="186" t="str">
        <f t="shared" si="111"/>
        <v>N/A</v>
      </c>
      <c r="BI531" s="6" t="str">
        <f t="shared" si="117"/>
        <v>N/A</v>
      </c>
      <c r="BJ531" t="e">
        <f t="shared" si="112"/>
        <v>#DIV/0!</v>
      </c>
      <c r="BL531" t="str">
        <f>IF(ISBLANK('A2a.  Modified URRT Worksheet 1'!$G$78)=TRUE, "N/A", IF(O531*(1+'A2a.  Modified URRT Worksheet 1'!$G$78)='A2. Rate Change &amp; Enrollment'!P531, "OK", "ERROR"))</f>
        <v>N/A</v>
      </c>
      <c r="BM531" t="str">
        <f>IF(ISBLANK('A2a.  Modified URRT Worksheet 1'!$G$79)=TRUE, "N/A", IF(P531*(1+'A2a.  Modified URRT Worksheet 1'!$G$79)='A2. Rate Change &amp; Enrollment'!Q531, "OK", "ERROR"))</f>
        <v>N/A</v>
      </c>
      <c r="BN531" t="str">
        <f>IF(ISBLANK('A2a.  Modified URRT Worksheet 1'!$G$80)=TRUE, "N/A", IF(Q531*(1+'A2a.  Modified URRT Worksheet 1'!$G$80)='A2. Rate Change &amp; Enrollment'!R531, "OK", "ERROR"))</f>
        <v>N/A</v>
      </c>
      <c r="BO531" t="str">
        <f>IF(ISBLANK('A2a.  Modified URRT Worksheet 1'!$G$81)=TRUE, "N/A", IF(R531*(1+'A2a.  Modified URRT Worksheet 1'!$G$81)='A2. Rate Change &amp; Enrollment'!S531, "OK", "ERROR"))</f>
        <v>N/A</v>
      </c>
      <c r="BP531" t="str">
        <f>IF(ISBLANK('A2a.  Modified URRT Worksheet 1'!$G$82)=TRUE, "N/A", IF(S531*(1+'A2a.  Modified URRT Worksheet 1'!$G$82)='A2. Rate Change &amp; Enrollment'!T531, "OK", "ERROR"))</f>
        <v>N/A</v>
      </c>
      <c r="BQ531" t="str">
        <f>IF(ISBLANK('A2a.  Modified URRT Worksheet 1'!$G$83)=TRUE, "N/A", IF(T531*(1+'A2a.  Modified URRT Worksheet 1'!$G$83)='A2. Rate Change &amp; Enrollment'!U531, "OK", "ERROR"))</f>
        <v>N/A</v>
      </c>
      <c r="BR531" t="str">
        <f>IF(ISBLANK('A2a.  Modified URRT Worksheet 1'!$G$84)=TRUE, "N/A", IF(U531*(1+'A2a.  Modified URRT Worksheet 1'!$G$84)='A2. Rate Change &amp; Enrollment'!V531, "OK", "ERROR"))</f>
        <v>N/A</v>
      </c>
      <c r="BS531" t="str">
        <f>IF(ISBLANK('A2a.  Modified URRT Worksheet 1'!$G$85)=TRUE, "N/A", IF(V531*(1+'A2a.  Modified URRT Worksheet 1'!$G$85)='A2. Rate Change &amp; Enrollment'!W531, "OK", "ERROR"))</f>
        <v>N/A</v>
      </c>
      <c r="BT531" t="str">
        <f>IF(ISBLANK('A2a.  Modified URRT Worksheet 1'!$G$86)=TRUE, "N/A", IF(W531*(1+'A2a.  Modified URRT Worksheet 1'!$G$86)='A2. Rate Change &amp; Enrollment'!X531, "OK", "ERROR"))</f>
        <v>N/A</v>
      </c>
      <c r="BU531" t="str">
        <f>IF(ISBLANK('A2a.  Modified URRT Worksheet 1'!$G$87)=TRUE, "N/A", IF(X531*(1+'A2a.  Modified URRT Worksheet 1'!$G$87)='A2. Rate Change &amp; Enrollment'!Y531, "OK", "ERROR"))</f>
        <v>N/A</v>
      </c>
      <c r="BV531" t="str">
        <f>IF(ISBLANK('A2a.  Modified URRT Worksheet 1'!$G$88)=TRUE, "N/A", IF(Y531*(1+'A2a.  Modified URRT Worksheet 1'!$G$88)='A2. Rate Change &amp; Enrollment'!Z531, "OK", "ERROR"))</f>
        <v>N/A</v>
      </c>
      <c r="BW531" t="str">
        <f t="shared" si="113"/>
        <v>OK</v>
      </c>
      <c r="BY531" s="412">
        <f t="shared" si="114"/>
        <v>0</v>
      </c>
    </row>
    <row r="532" spans="1:77" x14ac:dyDescent="0.35">
      <c r="A532" t="s">
        <v>831</v>
      </c>
      <c r="B532" s="98"/>
      <c r="C532" s="98"/>
      <c r="D532" s="98"/>
      <c r="E532" s="135"/>
      <c r="F532" s="135"/>
      <c r="G532" s="135"/>
      <c r="I532" s="135"/>
      <c r="J532" s="135"/>
      <c r="K532" s="135"/>
      <c r="M532" s="131"/>
      <c r="N532" s="131"/>
      <c r="O532" s="131"/>
      <c r="P532" s="131"/>
      <c r="Q532" s="131"/>
      <c r="R532" s="131"/>
      <c r="S532" s="131"/>
      <c r="T532" s="131"/>
      <c r="U532" s="131"/>
      <c r="V532" s="131"/>
      <c r="W532" s="131"/>
      <c r="X532" s="131"/>
      <c r="Y532" s="131"/>
      <c r="Z532" s="131"/>
      <c r="AB532" s="142" t="e">
        <f t="shared" ref="AB532:AB595" si="118">O532/M532-1</f>
        <v>#DIV/0!</v>
      </c>
      <c r="AC532" s="142" t="e">
        <f t="shared" ref="AC532:AC595" si="119">O532/N532-1</f>
        <v>#DIV/0!</v>
      </c>
      <c r="AD532" s="6"/>
      <c r="AE532" s="88" t="e">
        <f t="shared" ref="AE532:AE595" si="120">E532/$E$10</f>
        <v>#DIV/0!</v>
      </c>
      <c r="AF532" s="142" t="e">
        <f t="shared" ref="AF532:AF595" si="121">I532/$I$10</f>
        <v>#DIV/0!</v>
      </c>
      <c r="AH532" s="12" t="e">
        <f t="shared" si="115"/>
        <v>#DIV/0!</v>
      </c>
      <c r="AI532" s="12" t="e">
        <f t="shared" si="116"/>
        <v>#DIV/0!</v>
      </c>
      <c r="AK532" s="409"/>
      <c r="AL532" s="409"/>
      <c r="AM532" s="409"/>
      <c r="AO532" s="177"/>
      <c r="AP532" s="177"/>
      <c r="AQ532" s="177"/>
      <c r="AR532" s="139"/>
      <c r="AS532" s="139"/>
      <c r="AT532" s="139"/>
      <c r="AU532" s="177"/>
      <c r="AV532" s="177"/>
      <c r="AX532" s="411">
        <f t="shared" ref="AX532:AX595" si="122">$AO$2*(PRODUCT(AO532:AQ532,AU532)/(1-AR532-AS532-AT532))*AV532</f>
        <v>0</v>
      </c>
      <c r="AY532" s="80" t="str">
        <f t="shared" ref="AY532:AY595" si="123">IF(ABS(O532-AX532)&gt;1, "ERROR", "OK")</f>
        <v>OK</v>
      </c>
      <c r="BA532" s="94"/>
      <c r="BB532" s="291"/>
      <c r="BC532" s="94"/>
      <c r="BD532" s="229"/>
      <c r="BE532" s="356"/>
      <c r="BG532" s="6">
        <f t="shared" ref="BG532:BG595" si="124">E532*AO532</f>
        <v>0</v>
      </c>
      <c r="BH532" s="186" t="str">
        <f t="shared" ref="BH532:BH595" si="125">IF(BA532="Platinum", AO532/$BH$3-1, IF(BA532="Gold", AO532/$BH$4-1, IF(BA532="Silver", AO532/$BH$5-1, IF( BA532="Bronze", AO532/$BH$6-1, IF(BA532="Catastrophic", AO532/$BH$7-1, "N/A")))))</f>
        <v>N/A</v>
      </c>
      <c r="BI532" s="6" t="str">
        <f t="shared" si="117"/>
        <v>N/A</v>
      </c>
      <c r="BJ532" t="e">
        <f t="shared" ref="BJ532:BJ595" si="126">IF(AND(AF532&gt;=5%, BE532&lt;95%), "Y", "N")</f>
        <v>#DIV/0!</v>
      </c>
      <c r="BL532" t="str">
        <f>IF(ISBLANK('A2a.  Modified URRT Worksheet 1'!$G$78)=TRUE, "N/A", IF(O532*(1+'A2a.  Modified URRT Worksheet 1'!$G$78)='A2. Rate Change &amp; Enrollment'!P532, "OK", "ERROR"))</f>
        <v>N/A</v>
      </c>
      <c r="BM532" t="str">
        <f>IF(ISBLANK('A2a.  Modified URRT Worksheet 1'!$G$79)=TRUE, "N/A", IF(P532*(1+'A2a.  Modified URRT Worksheet 1'!$G$79)='A2. Rate Change &amp; Enrollment'!Q532, "OK", "ERROR"))</f>
        <v>N/A</v>
      </c>
      <c r="BN532" t="str">
        <f>IF(ISBLANK('A2a.  Modified URRT Worksheet 1'!$G$80)=TRUE, "N/A", IF(Q532*(1+'A2a.  Modified URRT Worksheet 1'!$G$80)='A2. Rate Change &amp; Enrollment'!R532, "OK", "ERROR"))</f>
        <v>N/A</v>
      </c>
      <c r="BO532" t="str">
        <f>IF(ISBLANK('A2a.  Modified URRT Worksheet 1'!$G$81)=TRUE, "N/A", IF(R532*(1+'A2a.  Modified URRT Worksheet 1'!$G$81)='A2. Rate Change &amp; Enrollment'!S532, "OK", "ERROR"))</f>
        <v>N/A</v>
      </c>
      <c r="BP532" t="str">
        <f>IF(ISBLANK('A2a.  Modified URRT Worksheet 1'!$G$82)=TRUE, "N/A", IF(S532*(1+'A2a.  Modified URRT Worksheet 1'!$G$82)='A2. Rate Change &amp; Enrollment'!T532, "OK", "ERROR"))</f>
        <v>N/A</v>
      </c>
      <c r="BQ532" t="str">
        <f>IF(ISBLANK('A2a.  Modified URRT Worksheet 1'!$G$83)=TRUE, "N/A", IF(T532*(1+'A2a.  Modified URRT Worksheet 1'!$G$83)='A2. Rate Change &amp; Enrollment'!U532, "OK", "ERROR"))</f>
        <v>N/A</v>
      </c>
      <c r="BR532" t="str">
        <f>IF(ISBLANK('A2a.  Modified URRT Worksheet 1'!$G$84)=TRUE, "N/A", IF(U532*(1+'A2a.  Modified URRT Worksheet 1'!$G$84)='A2. Rate Change &amp; Enrollment'!V532, "OK", "ERROR"))</f>
        <v>N/A</v>
      </c>
      <c r="BS532" t="str">
        <f>IF(ISBLANK('A2a.  Modified URRT Worksheet 1'!$G$85)=TRUE, "N/A", IF(V532*(1+'A2a.  Modified URRT Worksheet 1'!$G$85)='A2. Rate Change &amp; Enrollment'!W532, "OK", "ERROR"))</f>
        <v>N/A</v>
      </c>
      <c r="BT532" t="str">
        <f>IF(ISBLANK('A2a.  Modified URRT Worksheet 1'!$G$86)=TRUE, "N/A", IF(W532*(1+'A2a.  Modified URRT Worksheet 1'!$G$86)='A2. Rate Change &amp; Enrollment'!X532, "OK", "ERROR"))</f>
        <v>N/A</v>
      </c>
      <c r="BU532" t="str">
        <f>IF(ISBLANK('A2a.  Modified URRT Worksheet 1'!$G$87)=TRUE, "N/A", IF(X532*(1+'A2a.  Modified URRT Worksheet 1'!$G$87)='A2. Rate Change &amp; Enrollment'!Y532, "OK", "ERROR"))</f>
        <v>N/A</v>
      </c>
      <c r="BV532" t="str">
        <f>IF(ISBLANK('A2a.  Modified URRT Worksheet 1'!$G$88)=TRUE, "N/A", IF(Y532*(1+'A2a.  Modified URRT Worksheet 1'!$G$88)='A2. Rate Change &amp; Enrollment'!Z532, "OK", "ERROR"))</f>
        <v>N/A</v>
      </c>
      <c r="BW532" t="str">
        <f t="shared" ref="BW532:BW595" si="127">IF(OR(BL532="ERROR", BM532="ERROR", BN532="ERROR", BO532="ERROR", BP532="ERROR", BQ532="ERROR", BR532="ERROR", BS532="ERROR", BT532="ERROR", BU532="ERROR", BV532="ERROR"), "ERROR", "OK")</f>
        <v>OK</v>
      </c>
      <c r="BY532" s="412">
        <f t="shared" ref="BY532:BY595" si="128">PRODUCT(AO532:AQ532,AU532)/(1-AR532-AS532-AT532)*AV532</f>
        <v>0</v>
      </c>
    </row>
    <row r="533" spans="1:77" x14ac:dyDescent="0.35">
      <c r="A533" t="s">
        <v>832</v>
      </c>
      <c r="B533" s="98"/>
      <c r="C533" s="98"/>
      <c r="D533" s="98"/>
      <c r="E533" s="135"/>
      <c r="F533" s="135"/>
      <c r="G533" s="135"/>
      <c r="I533" s="135"/>
      <c r="J533" s="135"/>
      <c r="K533" s="135"/>
      <c r="M533" s="131"/>
      <c r="N533" s="131"/>
      <c r="O533" s="131"/>
      <c r="P533" s="131"/>
      <c r="Q533" s="131"/>
      <c r="R533" s="131"/>
      <c r="S533" s="131"/>
      <c r="T533" s="131"/>
      <c r="U533" s="131"/>
      <c r="V533" s="131"/>
      <c r="W533" s="131"/>
      <c r="X533" s="131"/>
      <c r="Y533" s="131"/>
      <c r="Z533" s="131"/>
      <c r="AB533" s="142" t="e">
        <f t="shared" si="118"/>
        <v>#DIV/0!</v>
      </c>
      <c r="AC533" s="142" t="e">
        <f t="shared" si="119"/>
        <v>#DIV/0!</v>
      </c>
      <c r="AD533" s="6"/>
      <c r="AE533" s="88" t="e">
        <f t="shared" si="120"/>
        <v>#DIV/0!</v>
      </c>
      <c r="AF533" s="142" t="e">
        <f t="shared" si="121"/>
        <v>#DIV/0!</v>
      </c>
      <c r="AH533" s="12" t="e">
        <f t="shared" ref="AH533:AH596" si="129">IF(OR(AB533-$AB$11&gt;5%, $AB$11-AB533&gt;5%), "Y", "N")</f>
        <v>#DIV/0!</v>
      </c>
      <c r="AI533" s="12" t="e">
        <f t="shared" ref="AI533:AI596" si="130">IF(AND(AH533="Y", AF533&gt;5%), "Y", "N")</f>
        <v>#DIV/0!</v>
      </c>
      <c r="AK533" s="409"/>
      <c r="AL533" s="409"/>
      <c r="AM533" s="409"/>
      <c r="AO533" s="177"/>
      <c r="AP533" s="177"/>
      <c r="AQ533" s="177"/>
      <c r="AR533" s="139"/>
      <c r="AS533" s="139"/>
      <c r="AT533" s="139"/>
      <c r="AU533" s="177"/>
      <c r="AV533" s="177"/>
      <c r="AX533" s="411">
        <f t="shared" si="122"/>
        <v>0</v>
      </c>
      <c r="AY533" s="80" t="str">
        <f t="shared" si="123"/>
        <v>OK</v>
      </c>
      <c r="BA533" s="94"/>
      <c r="BB533" s="291"/>
      <c r="BC533" s="94"/>
      <c r="BD533" s="229"/>
      <c r="BE533" s="356"/>
      <c r="BG533" s="6">
        <f t="shared" si="124"/>
        <v>0</v>
      </c>
      <c r="BH533" s="186" t="str">
        <f t="shared" si="125"/>
        <v>N/A</v>
      </c>
      <c r="BI533" s="6" t="str">
        <f t="shared" si="117"/>
        <v>N/A</v>
      </c>
      <c r="BJ533" t="e">
        <f t="shared" si="126"/>
        <v>#DIV/0!</v>
      </c>
      <c r="BL533" t="str">
        <f>IF(ISBLANK('A2a.  Modified URRT Worksheet 1'!$G$78)=TRUE, "N/A", IF(O533*(1+'A2a.  Modified URRT Worksheet 1'!$G$78)='A2. Rate Change &amp; Enrollment'!P533, "OK", "ERROR"))</f>
        <v>N/A</v>
      </c>
      <c r="BM533" t="str">
        <f>IF(ISBLANK('A2a.  Modified URRT Worksheet 1'!$G$79)=TRUE, "N/A", IF(P533*(1+'A2a.  Modified URRT Worksheet 1'!$G$79)='A2. Rate Change &amp; Enrollment'!Q533, "OK", "ERROR"))</f>
        <v>N/A</v>
      </c>
      <c r="BN533" t="str">
        <f>IF(ISBLANK('A2a.  Modified URRT Worksheet 1'!$G$80)=TRUE, "N/A", IF(Q533*(1+'A2a.  Modified URRT Worksheet 1'!$G$80)='A2. Rate Change &amp; Enrollment'!R533, "OK", "ERROR"))</f>
        <v>N/A</v>
      </c>
      <c r="BO533" t="str">
        <f>IF(ISBLANK('A2a.  Modified URRT Worksheet 1'!$G$81)=TRUE, "N/A", IF(R533*(1+'A2a.  Modified URRT Worksheet 1'!$G$81)='A2. Rate Change &amp; Enrollment'!S533, "OK", "ERROR"))</f>
        <v>N/A</v>
      </c>
      <c r="BP533" t="str">
        <f>IF(ISBLANK('A2a.  Modified URRT Worksheet 1'!$G$82)=TRUE, "N/A", IF(S533*(1+'A2a.  Modified URRT Worksheet 1'!$G$82)='A2. Rate Change &amp; Enrollment'!T533, "OK", "ERROR"))</f>
        <v>N/A</v>
      </c>
      <c r="BQ533" t="str">
        <f>IF(ISBLANK('A2a.  Modified URRT Worksheet 1'!$G$83)=TRUE, "N/A", IF(T533*(1+'A2a.  Modified URRT Worksheet 1'!$G$83)='A2. Rate Change &amp; Enrollment'!U533, "OK", "ERROR"))</f>
        <v>N/A</v>
      </c>
      <c r="BR533" t="str">
        <f>IF(ISBLANK('A2a.  Modified URRT Worksheet 1'!$G$84)=TRUE, "N/A", IF(U533*(1+'A2a.  Modified URRT Worksheet 1'!$G$84)='A2. Rate Change &amp; Enrollment'!V533, "OK", "ERROR"))</f>
        <v>N/A</v>
      </c>
      <c r="BS533" t="str">
        <f>IF(ISBLANK('A2a.  Modified URRT Worksheet 1'!$G$85)=TRUE, "N/A", IF(V533*(1+'A2a.  Modified URRT Worksheet 1'!$G$85)='A2. Rate Change &amp; Enrollment'!W533, "OK", "ERROR"))</f>
        <v>N/A</v>
      </c>
      <c r="BT533" t="str">
        <f>IF(ISBLANK('A2a.  Modified URRT Worksheet 1'!$G$86)=TRUE, "N/A", IF(W533*(1+'A2a.  Modified URRT Worksheet 1'!$G$86)='A2. Rate Change &amp; Enrollment'!X533, "OK", "ERROR"))</f>
        <v>N/A</v>
      </c>
      <c r="BU533" t="str">
        <f>IF(ISBLANK('A2a.  Modified URRT Worksheet 1'!$G$87)=TRUE, "N/A", IF(X533*(1+'A2a.  Modified URRT Worksheet 1'!$G$87)='A2. Rate Change &amp; Enrollment'!Y533, "OK", "ERROR"))</f>
        <v>N/A</v>
      </c>
      <c r="BV533" t="str">
        <f>IF(ISBLANK('A2a.  Modified URRT Worksheet 1'!$G$88)=TRUE, "N/A", IF(Y533*(1+'A2a.  Modified URRT Worksheet 1'!$G$88)='A2. Rate Change &amp; Enrollment'!Z533, "OK", "ERROR"))</f>
        <v>N/A</v>
      </c>
      <c r="BW533" t="str">
        <f t="shared" si="127"/>
        <v>OK</v>
      </c>
      <c r="BY533" s="412">
        <f t="shared" si="128"/>
        <v>0</v>
      </c>
    </row>
    <row r="534" spans="1:77" x14ac:dyDescent="0.35">
      <c r="A534" t="s">
        <v>833</v>
      </c>
      <c r="B534" s="98"/>
      <c r="C534" s="98"/>
      <c r="D534" s="98"/>
      <c r="E534" s="135"/>
      <c r="F534" s="135"/>
      <c r="G534" s="135"/>
      <c r="I534" s="135"/>
      <c r="J534" s="135"/>
      <c r="K534" s="135"/>
      <c r="M534" s="131"/>
      <c r="N534" s="131"/>
      <c r="O534" s="131"/>
      <c r="P534" s="131"/>
      <c r="Q534" s="131"/>
      <c r="R534" s="131"/>
      <c r="S534" s="131"/>
      <c r="T534" s="131"/>
      <c r="U534" s="131"/>
      <c r="V534" s="131"/>
      <c r="W534" s="131"/>
      <c r="X534" s="131"/>
      <c r="Y534" s="131"/>
      <c r="Z534" s="131"/>
      <c r="AB534" s="142" t="e">
        <f t="shared" si="118"/>
        <v>#DIV/0!</v>
      </c>
      <c r="AC534" s="142" t="e">
        <f t="shared" si="119"/>
        <v>#DIV/0!</v>
      </c>
      <c r="AD534" s="6"/>
      <c r="AE534" s="88" t="e">
        <f t="shared" si="120"/>
        <v>#DIV/0!</v>
      </c>
      <c r="AF534" s="142" t="e">
        <f t="shared" si="121"/>
        <v>#DIV/0!</v>
      </c>
      <c r="AH534" s="12" t="e">
        <f t="shared" si="129"/>
        <v>#DIV/0!</v>
      </c>
      <c r="AI534" s="12" t="e">
        <f t="shared" si="130"/>
        <v>#DIV/0!</v>
      </c>
      <c r="AK534" s="409"/>
      <c r="AL534" s="409"/>
      <c r="AM534" s="409"/>
      <c r="AO534" s="177"/>
      <c r="AP534" s="177"/>
      <c r="AQ534" s="177"/>
      <c r="AR534" s="139"/>
      <c r="AS534" s="139"/>
      <c r="AT534" s="139"/>
      <c r="AU534" s="177"/>
      <c r="AV534" s="177"/>
      <c r="AX534" s="411">
        <f t="shared" si="122"/>
        <v>0</v>
      </c>
      <c r="AY534" s="80" t="str">
        <f t="shared" si="123"/>
        <v>OK</v>
      </c>
      <c r="BA534" s="94"/>
      <c r="BB534" s="291"/>
      <c r="BC534" s="94"/>
      <c r="BD534" s="229"/>
      <c r="BE534" s="356"/>
      <c r="BG534" s="6">
        <f t="shared" si="124"/>
        <v>0</v>
      </c>
      <c r="BH534" s="186" t="str">
        <f t="shared" si="125"/>
        <v>N/A</v>
      </c>
      <c r="BI534" s="6" t="str">
        <f t="shared" ref="BI534:BI597" si="131">IF(BH534="N/A", "N/A", IF(BH534&gt;10%, "Y", IF(BH534&lt;-10%, "Y", "N")))</f>
        <v>N/A</v>
      </c>
      <c r="BJ534" t="e">
        <f t="shared" si="126"/>
        <v>#DIV/0!</v>
      </c>
      <c r="BL534" t="str">
        <f>IF(ISBLANK('A2a.  Modified URRT Worksheet 1'!$G$78)=TRUE, "N/A", IF(O534*(1+'A2a.  Modified URRT Worksheet 1'!$G$78)='A2. Rate Change &amp; Enrollment'!P534, "OK", "ERROR"))</f>
        <v>N/A</v>
      </c>
      <c r="BM534" t="str">
        <f>IF(ISBLANK('A2a.  Modified URRT Worksheet 1'!$G$79)=TRUE, "N/A", IF(P534*(1+'A2a.  Modified URRT Worksheet 1'!$G$79)='A2. Rate Change &amp; Enrollment'!Q534, "OK", "ERROR"))</f>
        <v>N/A</v>
      </c>
      <c r="BN534" t="str">
        <f>IF(ISBLANK('A2a.  Modified URRT Worksheet 1'!$G$80)=TRUE, "N/A", IF(Q534*(1+'A2a.  Modified URRT Worksheet 1'!$G$80)='A2. Rate Change &amp; Enrollment'!R534, "OK", "ERROR"))</f>
        <v>N/A</v>
      </c>
      <c r="BO534" t="str">
        <f>IF(ISBLANK('A2a.  Modified URRT Worksheet 1'!$G$81)=TRUE, "N/A", IF(R534*(1+'A2a.  Modified URRT Worksheet 1'!$G$81)='A2. Rate Change &amp; Enrollment'!S534, "OK", "ERROR"))</f>
        <v>N/A</v>
      </c>
      <c r="BP534" t="str">
        <f>IF(ISBLANK('A2a.  Modified URRT Worksheet 1'!$G$82)=TRUE, "N/A", IF(S534*(1+'A2a.  Modified URRT Worksheet 1'!$G$82)='A2. Rate Change &amp; Enrollment'!T534, "OK", "ERROR"))</f>
        <v>N/A</v>
      </c>
      <c r="BQ534" t="str">
        <f>IF(ISBLANK('A2a.  Modified URRT Worksheet 1'!$G$83)=TRUE, "N/A", IF(T534*(1+'A2a.  Modified URRT Worksheet 1'!$G$83)='A2. Rate Change &amp; Enrollment'!U534, "OK", "ERROR"))</f>
        <v>N/A</v>
      </c>
      <c r="BR534" t="str">
        <f>IF(ISBLANK('A2a.  Modified URRT Worksheet 1'!$G$84)=TRUE, "N/A", IF(U534*(1+'A2a.  Modified URRT Worksheet 1'!$G$84)='A2. Rate Change &amp; Enrollment'!V534, "OK", "ERROR"))</f>
        <v>N/A</v>
      </c>
      <c r="BS534" t="str">
        <f>IF(ISBLANK('A2a.  Modified URRT Worksheet 1'!$G$85)=TRUE, "N/A", IF(V534*(1+'A2a.  Modified URRT Worksheet 1'!$G$85)='A2. Rate Change &amp; Enrollment'!W534, "OK", "ERROR"))</f>
        <v>N/A</v>
      </c>
      <c r="BT534" t="str">
        <f>IF(ISBLANK('A2a.  Modified URRT Worksheet 1'!$G$86)=TRUE, "N/A", IF(W534*(1+'A2a.  Modified URRT Worksheet 1'!$G$86)='A2. Rate Change &amp; Enrollment'!X534, "OK", "ERROR"))</f>
        <v>N/A</v>
      </c>
      <c r="BU534" t="str">
        <f>IF(ISBLANK('A2a.  Modified URRT Worksheet 1'!$G$87)=TRUE, "N/A", IF(X534*(1+'A2a.  Modified URRT Worksheet 1'!$G$87)='A2. Rate Change &amp; Enrollment'!Y534, "OK", "ERROR"))</f>
        <v>N/A</v>
      </c>
      <c r="BV534" t="str">
        <f>IF(ISBLANK('A2a.  Modified URRT Worksheet 1'!$G$88)=TRUE, "N/A", IF(Y534*(1+'A2a.  Modified URRT Worksheet 1'!$G$88)='A2. Rate Change &amp; Enrollment'!Z534, "OK", "ERROR"))</f>
        <v>N/A</v>
      </c>
      <c r="BW534" t="str">
        <f t="shared" si="127"/>
        <v>OK</v>
      </c>
      <c r="BY534" s="412">
        <f t="shared" si="128"/>
        <v>0</v>
      </c>
    </row>
    <row r="535" spans="1:77" x14ac:dyDescent="0.35">
      <c r="A535" t="s">
        <v>834</v>
      </c>
      <c r="B535" s="98"/>
      <c r="C535" s="98"/>
      <c r="D535" s="98"/>
      <c r="E535" s="135"/>
      <c r="F535" s="135"/>
      <c r="G535" s="135"/>
      <c r="I535" s="135"/>
      <c r="J535" s="135"/>
      <c r="K535" s="135"/>
      <c r="M535" s="131"/>
      <c r="N535" s="131"/>
      <c r="O535" s="131"/>
      <c r="P535" s="131"/>
      <c r="Q535" s="131"/>
      <c r="R535" s="131"/>
      <c r="S535" s="131"/>
      <c r="T535" s="131"/>
      <c r="U535" s="131"/>
      <c r="V535" s="131"/>
      <c r="W535" s="131"/>
      <c r="X535" s="131"/>
      <c r="Y535" s="131"/>
      <c r="Z535" s="131"/>
      <c r="AB535" s="142" t="e">
        <f t="shared" si="118"/>
        <v>#DIV/0!</v>
      </c>
      <c r="AC535" s="142" t="e">
        <f t="shared" si="119"/>
        <v>#DIV/0!</v>
      </c>
      <c r="AD535" s="6"/>
      <c r="AE535" s="88" t="e">
        <f t="shared" si="120"/>
        <v>#DIV/0!</v>
      </c>
      <c r="AF535" s="142" t="e">
        <f t="shared" si="121"/>
        <v>#DIV/0!</v>
      </c>
      <c r="AH535" s="12" t="e">
        <f t="shared" si="129"/>
        <v>#DIV/0!</v>
      </c>
      <c r="AI535" s="12" t="e">
        <f t="shared" si="130"/>
        <v>#DIV/0!</v>
      </c>
      <c r="AK535" s="409"/>
      <c r="AL535" s="409"/>
      <c r="AM535" s="409"/>
      <c r="AO535" s="177"/>
      <c r="AP535" s="177"/>
      <c r="AQ535" s="177"/>
      <c r="AR535" s="139"/>
      <c r="AS535" s="139"/>
      <c r="AT535" s="139"/>
      <c r="AU535" s="177"/>
      <c r="AV535" s="177"/>
      <c r="AX535" s="411">
        <f t="shared" si="122"/>
        <v>0</v>
      </c>
      <c r="AY535" s="80" t="str">
        <f t="shared" si="123"/>
        <v>OK</v>
      </c>
      <c r="BA535" s="94"/>
      <c r="BB535" s="291"/>
      <c r="BC535" s="94"/>
      <c r="BD535" s="229"/>
      <c r="BE535" s="356"/>
      <c r="BG535" s="6">
        <f t="shared" si="124"/>
        <v>0</v>
      </c>
      <c r="BH535" s="186" t="str">
        <f t="shared" si="125"/>
        <v>N/A</v>
      </c>
      <c r="BI535" s="6" t="str">
        <f t="shared" si="131"/>
        <v>N/A</v>
      </c>
      <c r="BJ535" t="e">
        <f t="shared" si="126"/>
        <v>#DIV/0!</v>
      </c>
      <c r="BL535" t="str">
        <f>IF(ISBLANK('A2a.  Modified URRT Worksheet 1'!$G$78)=TRUE, "N/A", IF(O535*(1+'A2a.  Modified URRT Worksheet 1'!$G$78)='A2. Rate Change &amp; Enrollment'!P535, "OK", "ERROR"))</f>
        <v>N/A</v>
      </c>
      <c r="BM535" t="str">
        <f>IF(ISBLANK('A2a.  Modified URRT Worksheet 1'!$G$79)=TRUE, "N/A", IF(P535*(1+'A2a.  Modified URRT Worksheet 1'!$G$79)='A2. Rate Change &amp; Enrollment'!Q535, "OK", "ERROR"))</f>
        <v>N/A</v>
      </c>
      <c r="BN535" t="str">
        <f>IF(ISBLANK('A2a.  Modified URRT Worksheet 1'!$G$80)=TRUE, "N/A", IF(Q535*(1+'A2a.  Modified URRT Worksheet 1'!$G$80)='A2. Rate Change &amp; Enrollment'!R535, "OK", "ERROR"))</f>
        <v>N/A</v>
      </c>
      <c r="BO535" t="str">
        <f>IF(ISBLANK('A2a.  Modified URRT Worksheet 1'!$G$81)=TRUE, "N/A", IF(R535*(1+'A2a.  Modified URRT Worksheet 1'!$G$81)='A2. Rate Change &amp; Enrollment'!S535, "OK", "ERROR"))</f>
        <v>N/A</v>
      </c>
      <c r="BP535" t="str">
        <f>IF(ISBLANK('A2a.  Modified URRT Worksheet 1'!$G$82)=TRUE, "N/A", IF(S535*(1+'A2a.  Modified URRT Worksheet 1'!$G$82)='A2. Rate Change &amp; Enrollment'!T535, "OK", "ERROR"))</f>
        <v>N/A</v>
      </c>
      <c r="BQ535" t="str">
        <f>IF(ISBLANK('A2a.  Modified URRT Worksheet 1'!$G$83)=TRUE, "N/A", IF(T535*(1+'A2a.  Modified URRT Worksheet 1'!$G$83)='A2. Rate Change &amp; Enrollment'!U535, "OK", "ERROR"))</f>
        <v>N/A</v>
      </c>
      <c r="BR535" t="str">
        <f>IF(ISBLANK('A2a.  Modified URRT Worksheet 1'!$G$84)=TRUE, "N/A", IF(U535*(1+'A2a.  Modified URRT Worksheet 1'!$G$84)='A2. Rate Change &amp; Enrollment'!V535, "OK", "ERROR"))</f>
        <v>N/A</v>
      </c>
      <c r="BS535" t="str">
        <f>IF(ISBLANK('A2a.  Modified URRT Worksheet 1'!$G$85)=TRUE, "N/A", IF(V535*(1+'A2a.  Modified URRT Worksheet 1'!$G$85)='A2. Rate Change &amp; Enrollment'!W535, "OK", "ERROR"))</f>
        <v>N/A</v>
      </c>
      <c r="BT535" t="str">
        <f>IF(ISBLANK('A2a.  Modified URRT Worksheet 1'!$G$86)=TRUE, "N/A", IF(W535*(1+'A2a.  Modified URRT Worksheet 1'!$G$86)='A2. Rate Change &amp; Enrollment'!X535, "OK", "ERROR"))</f>
        <v>N/A</v>
      </c>
      <c r="BU535" t="str">
        <f>IF(ISBLANK('A2a.  Modified URRT Worksheet 1'!$G$87)=TRUE, "N/A", IF(X535*(1+'A2a.  Modified URRT Worksheet 1'!$G$87)='A2. Rate Change &amp; Enrollment'!Y535, "OK", "ERROR"))</f>
        <v>N/A</v>
      </c>
      <c r="BV535" t="str">
        <f>IF(ISBLANK('A2a.  Modified URRT Worksheet 1'!$G$88)=TRUE, "N/A", IF(Y535*(1+'A2a.  Modified URRT Worksheet 1'!$G$88)='A2. Rate Change &amp; Enrollment'!Z535, "OK", "ERROR"))</f>
        <v>N/A</v>
      </c>
      <c r="BW535" t="str">
        <f t="shared" si="127"/>
        <v>OK</v>
      </c>
      <c r="BY535" s="412">
        <f t="shared" si="128"/>
        <v>0</v>
      </c>
    </row>
    <row r="536" spans="1:77" x14ac:dyDescent="0.35">
      <c r="A536" t="s">
        <v>835</v>
      </c>
      <c r="B536" s="98"/>
      <c r="C536" s="98"/>
      <c r="D536" s="98"/>
      <c r="E536" s="135"/>
      <c r="F536" s="135"/>
      <c r="G536" s="135"/>
      <c r="I536" s="135"/>
      <c r="J536" s="135"/>
      <c r="K536" s="135"/>
      <c r="M536" s="131"/>
      <c r="N536" s="131"/>
      <c r="O536" s="131"/>
      <c r="P536" s="131"/>
      <c r="Q536" s="131"/>
      <c r="R536" s="131"/>
      <c r="S536" s="131"/>
      <c r="T536" s="131"/>
      <c r="U536" s="131"/>
      <c r="V536" s="131"/>
      <c r="W536" s="131"/>
      <c r="X536" s="131"/>
      <c r="Y536" s="131"/>
      <c r="Z536" s="131"/>
      <c r="AB536" s="142" t="e">
        <f t="shared" si="118"/>
        <v>#DIV/0!</v>
      </c>
      <c r="AC536" s="142" t="e">
        <f t="shared" si="119"/>
        <v>#DIV/0!</v>
      </c>
      <c r="AD536" s="6"/>
      <c r="AE536" s="88" t="e">
        <f t="shared" si="120"/>
        <v>#DIV/0!</v>
      </c>
      <c r="AF536" s="142" t="e">
        <f t="shared" si="121"/>
        <v>#DIV/0!</v>
      </c>
      <c r="AH536" s="12" t="e">
        <f t="shared" si="129"/>
        <v>#DIV/0!</v>
      </c>
      <c r="AI536" s="12" t="e">
        <f t="shared" si="130"/>
        <v>#DIV/0!</v>
      </c>
      <c r="AK536" s="409"/>
      <c r="AL536" s="409"/>
      <c r="AM536" s="409"/>
      <c r="AO536" s="177"/>
      <c r="AP536" s="177"/>
      <c r="AQ536" s="177"/>
      <c r="AR536" s="139"/>
      <c r="AS536" s="139"/>
      <c r="AT536" s="139"/>
      <c r="AU536" s="177"/>
      <c r="AV536" s="177"/>
      <c r="AX536" s="411">
        <f t="shared" si="122"/>
        <v>0</v>
      </c>
      <c r="AY536" s="80" t="str">
        <f t="shared" si="123"/>
        <v>OK</v>
      </c>
      <c r="BA536" s="94"/>
      <c r="BB536" s="291"/>
      <c r="BC536" s="94"/>
      <c r="BD536" s="229"/>
      <c r="BE536" s="356"/>
      <c r="BG536" s="6">
        <f t="shared" si="124"/>
        <v>0</v>
      </c>
      <c r="BH536" s="186" t="str">
        <f t="shared" si="125"/>
        <v>N/A</v>
      </c>
      <c r="BI536" s="6" t="str">
        <f t="shared" si="131"/>
        <v>N/A</v>
      </c>
      <c r="BJ536" t="e">
        <f t="shared" si="126"/>
        <v>#DIV/0!</v>
      </c>
      <c r="BL536" t="str">
        <f>IF(ISBLANK('A2a.  Modified URRT Worksheet 1'!$G$78)=TRUE, "N/A", IF(O536*(1+'A2a.  Modified URRT Worksheet 1'!$G$78)='A2. Rate Change &amp; Enrollment'!P536, "OK", "ERROR"))</f>
        <v>N/A</v>
      </c>
      <c r="BM536" t="str">
        <f>IF(ISBLANK('A2a.  Modified URRT Worksheet 1'!$G$79)=TRUE, "N/A", IF(P536*(1+'A2a.  Modified URRT Worksheet 1'!$G$79)='A2. Rate Change &amp; Enrollment'!Q536, "OK", "ERROR"))</f>
        <v>N/A</v>
      </c>
      <c r="BN536" t="str">
        <f>IF(ISBLANK('A2a.  Modified URRT Worksheet 1'!$G$80)=TRUE, "N/A", IF(Q536*(1+'A2a.  Modified URRT Worksheet 1'!$G$80)='A2. Rate Change &amp; Enrollment'!R536, "OK", "ERROR"))</f>
        <v>N/A</v>
      </c>
      <c r="BO536" t="str">
        <f>IF(ISBLANK('A2a.  Modified URRT Worksheet 1'!$G$81)=TRUE, "N/A", IF(R536*(1+'A2a.  Modified URRT Worksheet 1'!$G$81)='A2. Rate Change &amp; Enrollment'!S536, "OK", "ERROR"))</f>
        <v>N/A</v>
      </c>
      <c r="BP536" t="str">
        <f>IF(ISBLANK('A2a.  Modified URRT Worksheet 1'!$G$82)=TRUE, "N/A", IF(S536*(1+'A2a.  Modified URRT Worksheet 1'!$G$82)='A2. Rate Change &amp; Enrollment'!T536, "OK", "ERROR"))</f>
        <v>N/A</v>
      </c>
      <c r="BQ536" t="str">
        <f>IF(ISBLANK('A2a.  Modified URRT Worksheet 1'!$G$83)=TRUE, "N/A", IF(T536*(1+'A2a.  Modified URRT Worksheet 1'!$G$83)='A2. Rate Change &amp; Enrollment'!U536, "OK", "ERROR"))</f>
        <v>N/A</v>
      </c>
      <c r="BR536" t="str">
        <f>IF(ISBLANK('A2a.  Modified URRT Worksheet 1'!$G$84)=TRUE, "N/A", IF(U536*(1+'A2a.  Modified URRT Worksheet 1'!$G$84)='A2. Rate Change &amp; Enrollment'!V536, "OK", "ERROR"))</f>
        <v>N/A</v>
      </c>
      <c r="BS536" t="str">
        <f>IF(ISBLANK('A2a.  Modified URRT Worksheet 1'!$G$85)=TRUE, "N/A", IF(V536*(1+'A2a.  Modified URRT Worksheet 1'!$G$85)='A2. Rate Change &amp; Enrollment'!W536, "OK", "ERROR"))</f>
        <v>N/A</v>
      </c>
      <c r="BT536" t="str">
        <f>IF(ISBLANK('A2a.  Modified URRT Worksheet 1'!$G$86)=TRUE, "N/A", IF(W536*(1+'A2a.  Modified URRT Worksheet 1'!$G$86)='A2. Rate Change &amp; Enrollment'!X536, "OK", "ERROR"))</f>
        <v>N/A</v>
      </c>
      <c r="BU536" t="str">
        <f>IF(ISBLANK('A2a.  Modified URRT Worksheet 1'!$G$87)=TRUE, "N/A", IF(X536*(1+'A2a.  Modified URRT Worksheet 1'!$G$87)='A2. Rate Change &amp; Enrollment'!Y536, "OK", "ERROR"))</f>
        <v>N/A</v>
      </c>
      <c r="BV536" t="str">
        <f>IF(ISBLANK('A2a.  Modified URRT Worksheet 1'!$G$88)=TRUE, "N/A", IF(Y536*(1+'A2a.  Modified URRT Worksheet 1'!$G$88)='A2. Rate Change &amp; Enrollment'!Z536, "OK", "ERROR"))</f>
        <v>N/A</v>
      </c>
      <c r="BW536" t="str">
        <f t="shared" si="127"/>
        <v>OK</v>
      </c>
      <c r="BY536" s="412">
        <f t="shared" si="128"/>
        <v>0</v>
      </c>
    </row>
    <row r="537" spans="1:77" x14ac:dyDescent="0.35">
      <c r="A537" t="s">
        <v>836</v>
      </c>
      <c r="B537" s="98"/>
      <c r="C537" s="98"/>
      <c r="D537" s="98"/>
      <c r="E537" s="135"/>
      <c r="F537" s="135"/>
      <c r="G537" s="135"/>
      <c r="I537" s="135"/>
      <c r="J537" s="135"/>
      <c r="K537" s="135"/>
      <c r="M537" s="131"/>
      <c r="N537" s="131"/>
      <c r="O537" s="131"/>
      <c r="P537" s="131"/>
      <c r="Q537" s="131"/>
      <c r="R537" s="131"/>
      <c r="S537" s="131"/>
      <c r="T537" s="131"/>
      <c r="U537" s="131"/>
      <c r="V537" s="131"/>
      <c r="W537" s="131"/>
      <c r="X537" s="131"/>
      <c r="Y537" s="131"/>
      <c r="Z537" s="131"/>
      <c r="AB537" s="142" t="e">
        <f t="shared" si="118"/>
        <v>#DIV/0!</v>
      </c>
      <c r="AC537" s="142" t="e">
        <f t="shared" si="119"/>
        <v>#DIV/0!</v>
      </c>
      <c r="AD537" s="6"/>
      <c r="AE537" s="88" t="e">
        <f t="shared" si="120"/>
        <v>#DIV/0!</v>
      </c>
      <c r="AF537" s="142" t="e">
        <f t="shared" si="121"/>
        <v>#DIV/0!</v>
      </c>
      <c r="AH537" s="12" t="e">
        <f t="shared" si="129"/>
        <v>#DIV/0!</v>
      </c>
      <c r="AI537" s="12" t="e">
        <f t="shared" si="130"/>
        <v>#DIV/0!</v>
      </c>
      <c r="AK537" s="409"/>
      <c r="AL537" s="409"/>
      <c r="AM537" s="409"/>
      <c r="AO537" s="177"/>
      <c r="AP537" s="177"/>
      <c r="AQ537" s="177"/>
      <c r="AR537" s="139"/>
      <c r="AS537" s="139"/>
      <c r="AT537" s="139"/>
      <c r="AU537" s="177"/>
      <c r="AV537" s="177"/>
      <c r="AX537" s="411">
        <f t="shared" si="122"/>
        <v>0</v>
      </c>
      <c r="AY537" s="80" t="str">
        <f t="shared" si="123"/>
        <v>OK</v>
      </c>
      <c r="BA537" s="94"/>
      <c r="BB537" s="291"/>
      <c r="BC537" s="94"/>
      <c r="BD537" s="229"/>
      <c r="BE537" s="356"/>
      <c r="BG537" s="6">
        <f t="shared" si="124"/>
        <v>0</v>
      </c>
      <c r="BH537" s="186" t="str">
        <f t="shared" si="125"/>
        <v>N/A</v>
      </c>
      <c r="BI537" s="6" t="str">
        <f t="shared" si="131"/>
        <v>N/A</v>
      </c>
      <c r="BJ537" t="e">
        <f t="shared" si="126"/>
        <v>#DIV/0!</v>
      </c>
      <c r="BL537" t="str">
        <f>IF(ISBLANK('A2a.  Modified URRT Worksheet 1'!$G$78)=TRUE, "N/A", IF(O537*(1+'A2a.  Modified URRT Worksheet 1'!$G$78)='A2. Rate Change &amp; Enrollment'!P537, "OK", "ERROR"))</f>
        <v>N/A</v>
      </c>
      <c r="BM537" t="str">
        <f>IF(ISBLANK('A2a.  Modified URRT Worksheet 1'!$G$79)=TRUE, "N/A", IF(P537*(1+'A2a.  Modified URRT Worksheet 1'!$G$79)='A2. Rate Change &amp; Enrollment'!Q537, "OK", "ERROR"))</f>
        <v>N/A</v>
      </c>
      <c r="BN537" t="str">
        <f>IF(ISBLANK('A2a.  Modified URRT Worksheet 1'!$G$80)=TRUE, "N/A", IF(Q537*(1+'A2a.  Modified URRT Worksheet 1'!$G$80)='A2. Rate Change &amp; Enrollment'!R537, "OK", "ERROR"))</f>
        <v>N/A</v>
      </c>
      <c r="BO537" t="str">
        <f>IF(ISBLANK('A2a.  Modified URRT Worksheet 1'!$G$81)=TRUE, "N/A", IF(R537*(1+'A2a.  Modified URRT Worksheet 1'!$G$81)='A2. Rate Change &amp; Enrollment'!S537, "OK", "ERROR"))</f>
        <v>N/A</v>
      </c>
      <c r="BP537" t="str">
        <f>IF(ISBLANK('A2a.  Modified URRT Worksheet 1'!$G$82)=TRUE, "N/A", IF(S537*(1+'A2a.  Modified URRT Worksheet 1'!$G$82)='A2. Rate Change &amp; Enrollment'!T537, "OK", "ERROR"))</f>
        <v>N/A</v>
      </c>
      <c r="BQ537" t="str">
        <f>IF(ISBLANK('A2a.  Modified URRT Worksheet 1'!$G$83)=TRUE, "N/A", IF(T537*(1+'A2a.  Modified URRT Worksheet 1'!$G$83)='A2. Rate Change &amp; Enrollment'!U537, "OK", "ERROR"))</f>
        <v>N/A</v>
      </c>
      <c r="BR537" t="str">
        <f>IF(ISBLANK('A2a.  Modified URRT Worksheet 1'!$G$84)=TRUE, "N/A", IF(U537*(1+'A2a.  Modified URRT Worksheet 1'!$G$84)='A2. Rate Change &amp; Enrollment'!V537, "OK", "ERROR"))</f>
        <v>N/A</v>
      </c>
      <c r="BS537" t="str">
        <f>IF(ISBLANK('A2a.  Modified URRT Worksheet 1'!$G$85)=TRUE, "N/A", IF(V537*(1+'A2a.  Modified URRT Worksheet 1'!$G$85)='A2. Rate Change &amp; Enrollment'!W537, "OK", "ERROR"))</f>
        <v>N/A</v>
      </c>
      <c r="BT537" t="str">
        <f>IF(ISBLANK('A2a.  Modified URRT Worksheet 1'!$G$86)=TRUE, "N/A", IF(W537*(1+'A2a.  Modified URRT Worksheet 1'!$G$86)='A2. Rate Change &amp; Enrollment'!X537, "OK", "ERROR"))</f>
        <v>N/A</v>
      </c>
      <c r="BU537" t="str">
        <f>IF(ISBLANK('A2a.  Modified URRT Worksheet 1'!$G$87)=TRUE, "N/A", IF(X537*(1+'A2a.  Modified URRT Worksheet 1'!$G$87)='A2. Rate Change &amp; Enrollment'!Y537, "OK", "ERROR"))</f>
        <v>N/A</v>
      </c>
      <c r="BV537" t="str">
        <f>IF(ISBLANK('A2a.  Modified URRT Worksheet 1'!$G$88)=TRUE, "N/A", IF(Y537*(1+'A2a.  Modified URRT Worksheet 1'!$G$88)='A2. Rate Change &amp; Enrollment'!Z537, "OK", "ERROR"))</f>
        <v>N/A</v>
      </c>
      <c r="BW537" t="str">
        <f t="shared" si="127"/>
        <v>OK</v>
      </c>
      <c r="BY537" s="412">
        <f t="shared" si="128"/>
        <v>0</v>
      </c>
    </row>
    <row r="538" spans="1:77" x14ac:dyDescent="0.35">
      <c r="A538" t="s">
        <v>837</v>
      </c>
      <c r="B538" s="98"/>
      <c r="C538" s="98"/>
      <c r="D538" s="98"/>
      <c r="E538" s="135"/>
      <c r="F538" s="135"/>
      <c r="G538" s="135"/>
      <c r="I538" s="135"/>
      <c r="J538" s="135"/>
      <c r="K538" s="135"/>
      <c r="M538" s="131"/>
      <c r="N538" s="131"/>
      <c r="O538" s="131"/>
      <c r="P538" s="131"/>
      <c r="Q538" s="131"/>
      <c r="R538" s="131"/>
      <c r="S538" s="131"/>
      <c r="T538" s="131"/>
      <c r="U538" s="131"/>
      <c r="V538" s="131"/>
      <c r="W538" s="131"/>
      <c r="X538" s="131"/>
      <c r="Y538" s="131"/>
      <c r="Z538" s="131"/>
      <c r="AB538" s="142" t="e">
        <f t="shared" si="118"/>
        <v>#DIV/0!</v>
      </c>
      <c r="AC538" s="142" t="e">
        <f t="shared" si="119"/>
        <v>#DIV/0!</v>
      </c>
      <c r="AD538" s="6"/>
      <c r="AE538" s="88" t="e">
        <f t="shared" si="120"/>
        <v>#DIV/0!</v>
      </c>
      <c r="AF538" s="142" t="e">
        <f t="shared" si="121"/>
        <v>#DIV/0!</v>
      </c>
      <c r="AH538" s="12" t="e">
        <f t="shared" si="129"/>
        <v>#DIV/0!</v>
      </c>
      <c r="AI538" s="12" t="e">
        <f t="shared" si="130"/>
        <v>#DIV/0!</v>
      </c>
      <c r="AK538" s="409"/>
      <c r="AL538" s="409"/>
      <c r="AM538" s="409"/>
      <c r="AO538" s="177"/>
      <c r="AP538" s="177"/>
      <c r="AQ538" s="177"/>
      <c r="AR538" s="139"/>
      <c r="AS538" s="139"/>
      <c r="AT538" s="139"/>
      <c r="AU538" s="177"/>
      <c r="AV538" s="177"/>
      <c r="AX538" s="411">
        <f t="shared" si="122"/>
        <v>0</v>
      </c>
      <c r="AY538" s="80" t="str">
        <f t="shared" si="123"/>
        <v>OK</v>
      </c>
      <c r="BA538" s="94"/>
      <c r="BB538" s="291"/>
      <c r="BC538" s="94"/>
      <c r="BD538" s="229"/>
      <c r="BE538" s="356"/>
      <c r="BG538" s="6">
        <f t="shared" si="124"/>
        <v>0</v>
      </c>
      <c r="BH538" s="186" t="str">
        <f t="shared" si="125"/>
        <v>N/A</v>
      </c>
      <c r="BI538" s="6" t="str">
        <f t="shared" si="131"/>
        <v>N/A</v>
      </c>
      <c r="BJ538" t="e">
        <f t="shared" si="126"/>
        <v>#DIV/0!</v>
      </c>
      <c r="BL538" t="str">
        <f>IF(ISBLANK('A2a.  Modified URRT Worksheet 1'!$G$78)=TRUE, "N/A", IF(O538*(1+'A2a.  Modified URRT Worksheet 1'!$G$78)='A2. Rate Change &amp; Enrollment'!P538, "OK", "ERROR"))</f>
        <v>N/A</v>
      </c>
      <c r="BM538" t="str">
        <f>IF(ISBLANK('A2a.  Modified URRT Worksheet 1'!$G$79)=TRUE, "N/A", IF(P538*(1+'A2a.  Modified URRT Worksheet 1'!$G$79)='A2. Rate Change &amp; Enrollment'!Q538, "OK", "ERROR"))</f>
        <v>N/A</v>
      </c>
      <c r="BN538" t="str">
        <f>IF(ISBLANK('A2a.  Modified URRT Worksheet 1'!$G$80)=TRUE, "N/A", IF(Q538*(1+'A2a.  Modified URRT Worksheet 1'!$G$80)='A2. Rate Change &amp; Enrollment'!R538, "OK", "ERROR"))</f>
        <v>N/A</v>
      </c>
      <c r="BO538" t="str">
        <f>IF(ISBLANK('A2a.  Modified URRT Worksheet 1'!$G$81)=TRUE, "N/A", IF(R538*(1+'A2a.  Modified URRT Worksheet 1'!$G$81)='A2. Rate Change &amp; Enrollment'!S538, "OK", "ERROR"))</f>
        <v>N/A</v>
      </c>
      <c r="BP538" t="str">
        <f>IF(ISBLANK('A2a.  Modified URRT Worksheet 1'!$G$82)=TRUE, "N/A", IF(S538*(1+'A2a.  Modified URRT Worksheet 1'!$G$82)='A2. Rate Change &amp; Enrollment'!T538, "OK", "ERROR"))</f>
        <v>N/A</v>
      </c>
      <c r="BQ538" t="str">
        <f>IF(ISBLANK('A2a.  Modified URRT Worksheet 1'!$G$83)=TRUE, "N/A", IF(T538*(1+'A2a.  Modified URRT Worksheet 1'!$G$83)='A2. Rate Change &amp; Enrollment'!U538, "OK", "ERROR"))</f>
        <v>N/A</v>
      </c>
      <c r="BR538" t="str">
        <f>IF(ISBLANK('A2a.  Modified URRT Worksheet 1'!$G$84)=TRUE, "N/A", IF(U538*(1+'A2a.  Modified URRT Worksheet 1'!$G$84)='A2. Rate Change &amp; Enrollment'!V538, "OK", "ERROR"))</f>
        <v>N/A</v>
      </c>
      <c r="BS538" t="str">
        <f>IF(ISBLANK('A2a.  Modified URRT Worksheet 1'!$G$85)=TRUE, "N/A", IF(V538*(1+'A2a.  Modified URRT Worksheet 1'!$G$85)='A2. Rate Change &amp; Enrollment'!W538, "OK", "ERROR"))</f>
        <v>N/A</v>
      </c>
      <c r="BT538" t="str">
        <f>IF(ISBLANK('A2a.  Modified URRT Worksheet 1'!$G$86)=TRUE, "N/A", IF(W538*(1+'A2a.  Modified URRT Worksheet 1'!$G$86)='A2. Rate Change &amp; Enrollment'!X538, "OK", "ERROR"))</f>
        <v>N/A</v>
      </c>
      <c r="BU538" t="str">
        <f>IF(ISBLANK('A2a.  Modified URRT Worksheet 1'!$G$87)=TRUE, "N/A", IF(X538*(1+'A2a.  Modified URRT Worksheet 1'!$G$87)='A2. Rate Change &amp; Enrollment'!Y538, "OK", "ERROR"))</f>
        <v>N/A</v>
      </c>
      <c r="BV538" t="str">
        <f>IF(ISBLANK('A2a.  Modified URRT Worksheet 1'!$G$88)=TRUE, "N/A", IF(Y538*(1+'A2a.  Modified URRT Worksheet 1'!$G$88)='A2. Rate Change &amp; Enrollment'!Z538, "OK", "ERROR"))</f>
        <v>N/A</v>
      </c>
      <c r="BW538" t="str">
        <f t="shared" si="127"/>
        <v>OK</v>
      </c>
      <c r="BY538" s="412">
        <f t="shared" si="128"/>
        <v>0</v>
      </c>
    </row>
    <row r="539" spans="1:77" x14ac:dyDescent="0.35">
      <c r="A539" t="s">
        <v>838</v>
      </c>
      <c r="B539" s="98"/>
      <c r="C539" s="98"/>
      <c r="D539" s="98"/>
      <c r="E539" s="135"/>
      <c r="F539" s="135"/>
      <c r="G539" s="135"/>
      <c r="I539" s="135"/>
      <c r="J539" s="135"/>
      <c r="K539" s="135"/>
      <c r="M539" s="131"/>
      <c r="N539" s="131"/>
      <c r="O539" s="131"/>
      <c r="P539" s="131"/>
      <c r="Q539" s="131"/>
      <c r="R539" s="131"/>
      <c r="S539" s="131"/>
      <c r="T539" s="131"/>
      <c r="U539" s="131"/>
      <c r="V539" s="131"/>
      <c r="W539" s="131"/>
      <c r="X539" s="131"/>
      <c r="Y539" s="131"/>
      <c r="Z539" s="131"/>
      <c r="AB539" s="142" t="e">
        <f t="shared" si="118"/>
        <v>#DIV/0!</v>
      </c>
      <c r="AC539" s="142" t="e">
        <f t="shared" si="119"/>
        <v>#DIV/0!</v>
      </c>
      <c r="AD539" s="6"/>
      <c r="AE539" s="88" t="e">
        <f t="shared" si="120"/>
        <v>#DIV/0!</v>
      </c>
      <c r="AF539" s="142" t="e">
        <f t="shared" si="121"/>
        <v>#DIV/0!</v>
      </c>
      <c r="AH539" s="12" t="e">
        <f t="shared" si="129"/>
        <v>#DIV/0!</v>
      </c>
      <c r="AI539" s="12" t="e">
        <f t="shared" si="130"/>
        <v>#DIV/0!</v>
      </c>
      <c r="AK539" s="409"/>
      <c r="AL539" s="409"/>
      <c r="AM539" s="409"/>
      <c r="AO539" s="177"/>
      <c r="AP539" s="177"/>
      <c r="AQ539" s="177"/>
      <c r="AR539" s="139"/>
      <c r="AS539" s="139"/>
      <c r="AT539" s="139"/>
      <c r="AU539" s="177"/>
      <c r="AV539" s="177"/>
      <c r="AX539" s="411">
        <f t="shared" si="122"/>
        <v>0</v>
      </c>
      <c r="AY539" s="80" t="str">
        <f t="shared" si="123"/>
        <v>OK</v>
      </c>
      <c r="BA539" s="94"/>
      <c r="BB539" s="291"/>
      <c r="BC539" s="94"/>
      <c r="BD539" s="229"/>
      <c r="BE539" s="356"/>
      <c r="BG539" s="6">
        <f t="shared" si="124"/>
        <v>0</v>
      </c>
      <c r="BH539" s="186" t="str">
        <f t="shared" si="125"/>
        <v>N/A</v>
      </c>
      <c r="BI539" s="6" t="str">
        <f t="shared" si="131"/>
        <v>N/A</v>
      </c>
      <c r="BJ539" t="e">
        <f t="shared" si="126"/>
        <v>#DIV/0!</v>
      </c>
      <c r="BL539" t="str">
        <f>IF(ISBLANK('A2a.  Modified URRT Worksheet 1'!$G$78)=TRUE, "N/A", IF(O539*(1+'A2a.  Modified URRT Worksheet 1'!$G$78)='A2. Rate Change &amp; Enrollment'!P539, "OK", "ERROR"))</f>
        <v>N/A</v>
      </c>
      <c r="BM539" t="str">
        <f>IF(ISBLANK('A2a.  Modified URRT Worksheet 1'!$G$79)=TRUE, "N/A", IF(P539*(1+'A2a.  Modified URRT Worksheet 1'!$G$79)='A2. Rate Change &amp; Enrollment'!Q539, "OK", "ERROR"))</f>
        <v>N/A</v>
      </c>
      <c r="BN539" t="str">
        <f>IF(ISBLANK('A2a.  Modified URRT Worksheet 1'!$G$80)=TRUE, "N/A", IF(Q539*(1+'A2a.  Modified URRT Worksheet 1'!$G$80)='A2. Rate Change &amp; Enrollment'!R539, "OK", "ERROR"))</f>
        <v>N/A</v>
      </c>
      <c r="BO539" t="str">
        <f>IF(ISBLANK('A2a.  Modified URRT Worksheet 1'!$G$81)=TRUE, "N/A", IF(R539*(1+'A2a.  Modified URRT Worksheet 1'!$G$81)='A2. Rate Change &amp; Enrollment'!S539, "OK", "ERROR"))</f>
        <v>N/A</v>
      </c>
      <c r="BP539" t="str">
        <f>IF(ISBLANK('A2a.  Modified URRT Worksheet 1'!$G$82)=TRUE, "N/A", IF(S539*(1+'A2a.  Modified URRT Worksheet 1'!$G$82)='A2. Rate Change &amp; Enrollment'!T539, "OK", "ERROR"))</f>
        <v>N/A</v>
      </c>
      <c r="BQ539" t="str">
        <f>IF(ISBLANK('A2a.  Modified URRT Worksheet 1'!$G$83)=TRUE, "N/A", IF(T539*(1+'A2a.  Modified URRT Worksheet 1'!$G$83)='A2. Rate Change &amp; Enrollment'!U539, "OK", "ERROR"))</f>
        <v>N/A</v>
      </c>
      <c r="BR539" t="str">
        <f>IF(ISBLANK('A2a.  Modified URRT Worksheet 1'!$G$84)=TRUE, "N/A", IF(U539*(1+'A2a.  Modified URRT Worksheet 1'!$G$84)='A2. Rate Change &amp; Enrollment'!V539, "OK", "ERROR"))</f>
        <v>N/A</v>
      </c>
      <c r="BS539" t="str">
        <f>IF(ISBLANK('A2a.  Modified URRT Worksheet 1'!$G$85)=TRUE, "N/A", IF(V539*(1+'A2a.  Modified URRT Worksheet 1'!$G$85)='A2. Rate Change &amp; Enrollment'!W539, "OK", "ERROR"))</f>
        <v>N/A</v>
      </c>
      <c r="BT539" t="str">
        <f>IF(ISBLANK('A2a.  Modified URRT Worksheet 1'!$G$86)=TRUE, "N/A", IF(W539*(1+'A2a.  Modified URRT Worksheet 1'!$G$86)='A2. Rate Change &amp; Enrollment'!X539, "OK", "ERROR"))</f>
        <v>N/A</v>
      </c>
      <c r="BU539" t="str">
        <f>IF(ISBLANK('A2a.  Modified URRT Worksheet 1'!$G$87)=TRUE, "N/A", IF(X539*(1+'A2a.  Modified URRT Worksheet 1'!$G$87)='A2. Rate Change &amp; Enrollment'!Y539, "OK", "ERROR"))</f>
        <v>N/A</v>
      </c>
      <c r="BV539" t="str">
        <f>IF(ISBLANK('A2a.  Modified URRT Worksheet 1'!$G$88)=TRUE, "N/A", IF(Y539*(1+'A2a.  Modified URRT Worksheet 1'!$G$88)='A2. Rate Change &amp; Enrollment'!Z539, "OK", "ERROR"))</f>
        <v>N/A</v>
      </c>
      <c r="BW539" t="str">
        <f t="shared" si="127"/>
        <v>OK</v>
      </c>
      <c r="BY539" s="412">
        <f t="shared" si="128"/>
        <v>0</v>
      </c>
    </row>
    <row r="540" spans="1:77" x14ac:dyDescent="0.35">
      <c r="A540" t="s">
        <v>839</v>
      </c>
      <c r="B540" s="98"/>
      <c r="C540" s="98"/>
      <c r="D540" s="98"/>
      <c r="E540" s="135"/>
      <c r="F540" s="135"/>
      <c r="G540" s="135"/>
      <c r="I540" s="135"/>
      <c r="J540" s="135"/>
      <c r="K540" s="135"/>
      <c r="M540" s="131"/>
      <c r="N540" s="131"/>
      <c r="O540" s="131"/>
      <c r="P540" s="131"/>
      <c r="Q540" s="131"/>
      <c r="R540" s="131"/>
      <c r="S540" s="131"/>
      <c r="T540" s="131"/>
      <c r="U540" s="131"/>
      <c r="V540" s="131"/>
      <c r="W540" s="131"/>
      <c r="X540" s="131"/>
      <c r="Y540" s="131"/>
      <c r="Z540" s="131"/>
      <c r="AB540" s="142" t="e">
        <f t="shared" si="118"/>
        <v>#DIV/0!</v>
      </c>
      <c r="AC540" s="142" t="e">
        <f t="shared" si="119"/>
        <v>#DIV/0!</v>
      </c>
      <c r="AD540" s="6"/>
      <c r="AE540" s="88" t="e">
        <f t="shared" si="120"/>
        <v>#DIV/0!</v>
      </c>
      <c r="AF540" s="142" t="e">
        <f t="shared" si="121"/>
        <v>#DIV/0!</v>
      </c>
      <c r="AH540" s="12" t="e">
        <f t="shared" si="129"/>
        <v>#DIV/0!</v>
      </c>
      <c r="AI540" s="12" t="e">
        <f t="shared" si="130"/>
        <v>#DIV/0!</v>
      </c>
      <c r="AK540" s="409"/>
      <c r="AL540" s="409"/>
      <c r="AM540" s="409"/>
      <c r="AO540" s="177"/>
      <c r="AP540" s="177"/>
      <c r="AQ540" s="177"/>
      <c r="AR540" s="139"/>
      <c r="AS540" s="139"/>
      <c r="AT540" s="139"/>
      <c r="AU540" s="177"/>
      <c r="AV540" s="177"/>
      <c r="AX540" s="411">
        <f t="shared" si="122"/>
        <v>0</v>
      </c>
      <c r="AY540" s="80" t="str">
        <f t="shared" si="123"/>
        <v>OK</v>
      </c>
      <c r="BA540" s="94"/>
      <c r="BB540" s="291"/>
      <c r="BC540" s="94"/>
      <c r="BD540" s="229"/>
      <c r="BE540" s="356"/>
      <c r="BG540" s="6">
        <f t="shared" si="124"/>
        <v>0</v>
      </c>
      <c r="BH540" s="186" t="str">
        <f t="shared" si="125"/>
        <v>N/A</v>
      </c>
      <c r="BI540" s="6" t="str">
        <f t="shared" si="131"/>
        <v>N/A</v>
      </c>
      <c r="BJ540" t="e">
        <f t="shared" si="126"/>
        <v>#DIV/0!</v>
      </c>
      <c r="BL540" t="str">
        <f>IF(ISBLANK('A2a.  Modified URRT Worksheet 1'!$G$78)=TRUE, "N/A", IF(O540*(1+'A2a.  Modified URRT Worksheet 1'!$G$78)='A2. Rate Change &amp; Enrollment'!P540, "OK", "ERROR"))</f>
        <v>N/A</v>
      </c>
      <c r="BM540" t="str">
        <f>IF(ISBLANK('A2a.  Modified URRT Worksheet 1'!$G$79)=TRUE, "N/A", IF(P540*(1+'A2a.  Modified URRT Worksheet 1'!$G$79)='A2. Rate Change &amp; Enrollment'!Q540, "OK", "ERROR"))</f>
        <v>N/A</v>
      </c>
      <c r="BN540" t="str">
        <f>IF(ISBLANK('A2a.  Modified URRT Worksheet 1'!$G$80)=TRUE, "N/A", IF(Q540*(1+'A2a.  Modified URRT Worksheet 1'!$G$80)='A2. Rate Change &amp; Enrollment'!R540, "OK", "ERROR"))</f>
        <v>N/A</v>
      </c>
      <c r="BO540" t="str">
        <f>IF(ISBLANK('A2a.  Modified URRT Worksheet 1'!$G$81)=TRUE, "N/A", IF(R540*(1+'A2a.  Modified URRT Worksheet 1'!$G$81)='A2. Rate Change &amp; Enrollment'!S540, "OK", "ERROR"))</f>
        <v>N/A</v>
      </c>
      <c r="BP540" t="str">
        <f>IF(ISBLANK('A2a.  Modified URRT Worksheet 1'!$G$82)=TRUE, "N/A", IF(S540*(1+'A2a.  Modified URRT Worksheet 1'!$G$82)='A2. Rate Change &amp; Enrollment'!T540, "OK", "ERROR"))</f>
        <v>N/A</v>
      </c>
      <c r="BQ540" t="str">
        <f>IF(ISBLANK('A2a.  Modified URRT Worksheet 1'!$G$83)=TRUE, "N/A", IF(T540*(1+'A2a.  Modified URRT Worksheet 1'!$G$83)='A2. Rate Change &amp; Enrollment'!U540, "OK", "ERROR"))</f>
        <v>N/A</v>
      </c>
      <c r="BR540" t="str">
        <f>IF(ISBLANK('A2a.  Modified URRT Worksheet 1'!$G$84)=TRUE, "N/A", IF(U540*(1+'A2a.  Modified URRT Worksheet 1'!$G$84)='A2. Rate Change &amp; Enrollment'!V540, "OK", "ERROR"))</f>
        <v>N/A</v>
      </c>
      <c r="BS540" t="str">
        <f>IF(ISBLANK('A2a.  Modified URRT Worksheet 1'!$G$85)=TRUE, "N/A", IF(V540*(1+'A2a.  Modified URRT Worksheet 1'!$G$85)='A2. Rate Change &amp; Enrollment'!W540, "OK", "ERROR"))</f>
        <v>N/A</v>
      </c>
      <c r="BT540" t="str">
        <f>IF(ISBLANK('A2a.  Modified URRT Worksheet 1'!$G$86)=TRUE, "N/A", IF(W540*(1+'A2a.  Modified URRT Worksheet 1'!$G$86)='A2. Rate Change &amp; Enrollment'!X540, "OK", "ERROR"))</f>
        <v>N/A</v>
      </c>
      <c r="BU540" t="str">
        <f>IF(ISBLANK('A2a.  Modified URRT Worksheet 1'!$G$87)=TRUE, "N/A", IF(X540*(1+'A2a.  Modified URRT Worksheet 1'!$G$87)='A2. Rate Change &amp; Enrollment'!Y540, "OK", "ERROR"))</f>
        <v>N/A</v>
      </c>
      <c r="BV540" t="str">
        <f>IF(ISBLANK('A2a.  Modified URRT Worksheet 1'!$G$88)=TRUE, "N/A", IF(Y540*(1+'A2a.  Modified URRT Worksheet 1'!$G$88)='A2. Rate Change &amp; Enrollment'!Z540, "OK", "ERROR"))</f>
        <v>N/A</v>
      </c>
      <c r="BW540" t="str">
        <f t="shared" si="127"/>
        <v>OK</v>
      </c>
      <c r="BY540" s="412">
        <f t="shared" si="128"/>
        <v>0</v>
      </c>
    </row>
    <row r="541" spans="1:77" x14ac:dyDescent="0.35">
      <c r="A541" t="s">
        <v>840</v>
      </c>
      <c r="B541" s="98"/>
      <c r="C541" s="98"/>
      <c r="D541" s="98"/>
      <c r="E541" s="135"/>
      <c r="F541" s="135"/>
      <c r="G541" s="135"/>
      <c r="I541" s="135"/>
      <c r="J541" s="135"/>
      <c r="K541" s="135"/>
      <c r="M541" s="131"/>
      <c r="N541" s="131"/>
      <c r="O541" s="131"/>
      <c r="P541" s="131"/>
      <c r="Q541" s="131"/>
      <c r="R541" s="131"/>
      <c r="S541" s="131"/>
      <c r="T541" s="131"/>
      <c r="U541" s="131"/>
      <c r="V541" s="131"/>
      <c r="W541" s="131"/>
      <c r="X541" s="131"/>
      <c r="Y541" s="131"/>
      <c r="Z541" s="131"/>
      <c r="AB541" s="142" t="e">
        <f t="shared" si="118"/>
        <v>#DIV/0!</v>
      </c>
      <c r="AC541" s="142" t="e">
        <f t="shared" si="119"/>
        <v>#DIV/0!</v>
      </c>
      <c r="AD541" s="6"/>
      <c r="AE541" s="88" t="e">
        <f t="shared" si="120"/>
        <v>#DIV/0!</v>
      </c>
      <c r="AF541" s="142" t="e">
        <f t="shared" si="121"/>
        <v>#DIV/0!</v>
      </c>
      <c r="AH541" s="12" t="e">
        <f t="shared" si="129"/>
        <v>#DIV/0!</v>
      </c>
      <c r="AI541" s="12" t="e">
        <f t="shared" si="130"/>
        <v>#DIV/0!</v>
      </c>
      <c r="AK541" s="409"/>
      <c r="AL541" s="409"/>
      <c r="AM541" s="409"/>
      <c r="AO541" s="177"/>
      <c r="AP541" s="177"/>
      <c r="AQ541" s="177"/>
      <c r="AR541" s="139"/>
      <c r="AS541" s="139"/>
      <c r="AT541" s="139"/>
      <c r="AU541" s="177"/>
      <c r="AV541" s="177"/>
      <c r="AX541" s="411">
        <f t="shared" si="122"/>
        <v>0</v>
      </c>
      <c r="AY541" s="80" t="str">
        <f t="shared" si="123"/>
        <v>OK</v>
      </c>
      <c r="BA541" s="94"/>
      <c r="BB541" s="291"/>
      <c r="BC541" s="94"/>
      <c r="BD541" s="229"/>
      <c r="BE541" s="356"/>
      <c r="BG541" s="6">
        <f t="shared" si="124"/>
        <v>0</v>
      </c>
      <c r="BH541" s="186" t="str">
        <f t="shared" si="125"/>
        <v>N/A</v>
      </c>
      <c r="BI541" s="6" t="str">
        <f t="shared" si="131"/>
        <v>N/A</v>
      </c>
      <c r="BJ541" t="e">
        <f t="shared" si="126"/>
        <v>#DIV/0!</v>
      </c>
      <c r="BL541" t="str">
        <f>IF(ISBLANK('A2a.  Modified URRT Worksheet 1'!$G$78)=TRUE, "N/A", IF(O541*(1+'A2a.  Modified URRT Worksheet 1'!$G$78)='A2. Rate Change &amp; Enrollment'!P541, "OK", "ERROR"))</f>
        <v>N/A</v>
      </c>
      <c r="BM541" t="str">
        <f>IF(ISBLANK('A2a.  Modified URRT Worksheet 1'!$G$79)=TRUE, "N/A", IF(P541*(1+'A2a.  Modified URRT Worksheet 1'!$G$79)='A2. Rate Change &amp; Enrollment'!Q541, "OK", "ERROR"))</f>
        <v>N/A</v>
      </c>
      <c r="BN541" t="str">
        <f>IF(ISBLANK('A2a.  Modified URRT Worksheet 1'!$G$80)=TRUE, "N/A", IF(Q541*(1+'A2a.  Modified URRT Worksheet 1'!$G$80)='A2. Rate Change &amp; Enrollment'!R541, "OK", "ERROR"))</f>
        <v>N/A</v>
      </c>
      <c r="BO541" t="str">
        <f>IF(ISBLANK('A2a.  Modified URRT Worksheet 1'!$G$81)=TRUE, "N/A", IF(R541*(1+'A2a.  Modified URRT Worksheet 1'!$G$81)='A2. Rate Change &amp; Enrollment'!S541, "OK", "ERROR"))</f>
        <v>N/A</v>
      </c>
      <c r="BP541" t="str">
        <f>IF(ISBLANK('A2a.  Modified URRT Worksheet 1'!$G$82)=TRUE, "N/A", IF(S541*(1+'A2a.  Modified URRT Worksheet 1'!$G$82)='A2. Rate Change &amp; Enrollment'!T541, "OK", "ERROR"))</f>
        <v>N/A</v>
      </c>
      <c r="BQ541" t="str">
        <f>IF(ISBLANK('A2a.  Modified URRT Worksheet 1'!$G$83)=TRUE, "N/A", IF(T541*(1+'A2a.  Modified URRT Worksheet 1'!$G$83)='A2. Rate Change &amp; Enrollment'!U541, "OK", "ERROR"))</f>
        <v>N/A</v>
      </c>
      <c r="BR541" t="str">
        <f>IF(ISBLANK('A2a.  Modified URRT Worksheet 1'!$G$84)=TRUE, "N/A", IF(U541*(1+'A2a.  Modified URRT Worksheet 1'!$G$84)='A2. Rate Change &amp; Enrollment'!V541, "OK", "ERROR"))</f>
        <v>N/A</v>
      </c>
      <c r="BS541" t="str">
        <f>IF(ISBLANK('A2a.  Modified URRT Worksheet 1'!$G$85)=TRUE, "N/A", IF(V541*(1+'A2a.  Modified URRT Worksheet 1'!$G$85)='A2. Rate Change &amp; Enrollment'!W541, "OK", "ERROR"))</f>
        <v>N/A</v>
      </c>
      <c r="BT541" t="str">
        <f>IF(ISBLANK('A2a.  Modified URRT Worksheet 1'!$G$86)=TRUE, "N/A", IF(W541*(1+'A2a.  Modified URRT Worksheet 1'!$G$86)='A2. Rate Change &amp; Enrollment'!X541, "OK", "ERROR"))</f>
        <v>N/A</v>
      </c>
      <c r="BU541" t="str">
        <f>IF(ISBLANK('A2a.  Modified URRT Worksheet 1'!$G$87)=TRUE, "N/A", IF(X541*(1+'A2a.  Modified URRT Worksheet 1'!$G$87)='A2. Rate Change &amp; Enrollment'!Y541, "OK", "ERROR"))</f>
        <v>N/A</v>
      </c>
      <c r="BV541" t="str">
        <f>IF(ISBLANK('A2a.  Modified URRT Worksheet 1'!$G$88)=TRUE, "N/A", IF(Y541*(1+'A2a.  Modified URRT Worksheet 1'!$G$88)='A2. Rate Change &amp; Enrollment'!Z541, "OK", "ERROR"))</f>
        <v>N/A</v>
      </c>
      <c r="BW541" t="str">
        <f t="shared" si="127"/>
        <v>OK</v>
      </c>
      <c r="BY541" s="412">
        <f t="shared" si="128"/>
        <v>0</v>
      </c>
    </row>
    <row r="542" spans="1:77" x14ac:dyDescent="0.35">
      <c r="A542" t="s">
        <v>841</v>
      </c>
      <c r="B542" s="98"/>
      <c r="C542" s="98"/>
      <c r="D542" s="98"/>
      <c r="E542" s="135"/>
      <c r="F542" s="135"/>
      <c r="G542" s="135"/>
      <c r="I542" s="135"/>
      <c r="J542" s="135"/>
      <c r="K542" s="135"/>
      <c r="M542" s="131"/>
      <c r="N542" s="131"/>
      <c r="O542" s="131"/>
      <c r="P542" s="131"/>
      <c r="Q542" s="131"/>
      <c r="R542" s="131"/>
      <c r="S542" s="131"/>
      <c r="T542" s="131"/>
      <c r="U542" s="131"/>
      <c r="V542" s="131"/>
      <c r="W542" s="131"/>
      <c r="X542" s="131"/>
      <c r="Y542" s="131"/>
      <c r="Z542" s="131"/>
      <c r="AB542" s="142" t="e">
        <f t="shared" si="118"/>
        <v>#DIV/0!</v>
      </c>
      <c r="AC542" s="142" t="e">
        <f t="shared" si="119"/>
        <v>#DIV/0!</v>
      </c>
      <c r="AD542" s="6"/>
      <c r="AE542" s="88" t="e">
        <f t="shared" si="120"/>
        <v>#DIV/0!</v>
      </c>
      <c r="AF542" s="142" t="e">
        <f t="shared" si="121"/>
        <v>#DIV/0!</v>
      </c>
      <c r="AH542" s="12" t="e">
        <f t="shared" si="129"/>
        <v>#DIV/0!</v>
      </c>
      <c r="AI542" s="12" t="e">
        <f t="shared" si="130"/>
        <v>#DIV/0!</v>
      </c>
      <c r="AK542" s="409"/>
      <c r="AL542" s="409"/>
      <c r="AM542" s="409"/>
      <c r="AO542" s="177"/>
      <c r="AP542" s="177"/>
      <c r="AQ542" s="177"/>
      <c r="AR542" s="139"/>
      <c r="AS542" s="139"/>
      <c r="AT542" s="139"/>
      <c r="AU542" s="177"/>
      <c r="AV542" s="177"/>
      <c r="AX542" s="411">
        <f t="shared" si="122"/>
        <v>0</v>
      </c>
      <c r="AY542" s="80" t="str">
        <f t="shared" si="123"/>
        <v>OK</v>
      </c>
      <c r="BA542" s="94"/>
      <c r="BB542" s="291"/>
      <c r="BC542" s="94"/>
      <c r="BD542" s="229"/>
      <c r="BE542" s="356"/>
      <c r="BG542" s="6">
        <f t="shared" si="124"/>
        <v>0</v>
      </c>
      <c r="BH542" s="186" t="str">
        <f t="shared" si="125"/>
        <v>N/A</v>
      </c>
      <c r="BI542" s="6" t="str">
        <f t="shared" si="131"/>
        <v>N/A</v>
      </c>
      <c r="BJ542" t="e">
        <f t="shared" si="126"/>
        <v>#DIV/0!</v>
      </c>
      <c r="BL542" t="str">
        <f>IF(ISBLANK('A2a.  Modified URRT Worksheet 1'!$G$78)=TRUE, "N/A", IF(O542*(1+'A2a.  Modified URRT Worksheet 1'!$G$78)='A2. Rate Change &amp; Enrollment'!P542, "OK", "ERROR"))</f>
        <v>N/A</v>
      </c>
      <c r="BM542" t="str">
        <f>IF(ISBLANK('A2a.  Modified URRT Worksheet 1'!$G$79)=TRUE, "N/A", IF(P542*(1+'A2a.  Modified URRT Worksheet 1'!$G$79)='A2. Rate Change &amp; Enrollment'!Q542, "OK", "ERROR"))</f>
        <v>N/A</v>
      </c>
      <c r="BN542" t="str">
        <f>IF(ISBLANK('A2a.  Modified URRT Worksheet 1'!$G$80)=TRUE, "N/A", IF(Q542*(1+'A2a.  Modified URRT Worksheet 1'!$G$80)='A2. Rate Change &amp; Enrollment'!R542, "OK", "ERROR"))</f>
        <v>N/A</v>
      </c>
      <c r="BO542" t="str">
        <f>IF(ISBLANK('A2a.  Modified URRT Worksheet 1'!$G$81)=TRUE, "N/A", IF(R542*(1+'A2a.  Modified URRT Worksheet 1'!$G$81)='A2. Rate Change &amp; Enrollment'!S542, "OK", "ERROR"))</f>
        <v>N/A</v>
      </c>
      <c r="BP542" t="str">
        <f>IF(ISBLANK('A2a.  Modified URRT Worksheet 1'!$G$82)=TRUE, "N/A", IF(S542*(1+'A2a.  Modified URRT Worksheet 1'!$G$82)='A2. Rate Change &amp; Enrollment'!T542, "OK", "ERROR"))</f>
        <v>N/A</v>
      </c>
      <c r="BQ542" t="str">
        <f>IF(ISBLANK('A2a.  Modified URRT Worksheet 1'!$G$83)=TRUE, "N/A", IF(T542*(1+'A2a.  Modified URRT Worksheet 1'!$G$83)='A2. Rate Change &amp; Enrollment'!U542, "OK", "ERROR"))</f>
        <v>N/A</v>
      </c>
      <c r="BR542" t="str">
        <f>IF(ISBLANK('A2a.  Modified URRT Worksheet 1'!$G$84)=TRUE, "N/A", IF(U542*(1+'A2a.  Modified URRT Worksheet 1'!$G$84)='A2. Rate Change &amp; Enrollment'!V542, "OK", "ERROR"))</f>
        <v>N/A</v>
      </c>
      <c r="BS542" t="str">
        <f>IF(ISBLANK('A2a.  Modified URRT Worksheet 1'!$G$85)=TRUE, "N/A", IF(V542*(1+'A2a.  Modified URRT Worksheet 1'!$G$85)='A2. Rate Change &amp; Enrollment'!W542, "OK", "ERROR"))</f>
        <v>N/A</v>
      </c>
      <c r="BT542" t="str">
        <f>IF(ISBLANK('A2a.  Modified URRT Worksheet 1'!$G$86)=TRUE, "N/A", IF(W542*(1+'A2a.  Modified URRT Worksheet 1'!$G$86)='A2. Rate Change &amp; Enrollment'!X542, "OK", "ERROR"))</f>
        <v>N/A</v>
      </c>
      <c r="BU542" t="str">
        <f>IF(ISBLANK('A2a.  Modified URRT Worksheet 1'!$G$87)=TRUE, "N/A", IF(X542*(1+'A2a.  Modified URRT Worksheet 1'!$G$87)='A2. Rate Change &amp; Enrollment'!Y542, "OK", "ERROR"))</f>
        <v>N/A</v>
      </c>
      <c r="BV542" t="str">
        <f>IF(ISBLANK('A2a.  Modified URRT Worksheet 1'!$G$88)=TRUE, "N/A", IF(Y542*(1+'A2a.  Modified URRT Worksheet 1'!$G$88)='A2. Rate Change &amp; Enrollment'!Z542, "OK", "ERROR"))</f>
        <v>N/A</v>
      </c>
      <c r="BW542" t="str">
        <f t="shared" si="127"/>
        <v>OK</v>
      </c>
      <c r="BY542" s="412">
        <f t="shared" si="128"/>
        <v>0</v>
      </c>
    </row>
    <row r="543" spans="1:77" x14ac:dyDescent="0.35">
      <c r="A543" t="s">
        <v>842</v>
      </c>
      <c r="B543" s="98"/>
      <c r="C543" s="98"/>
      <c r="D543" s="98"/>
      <c r="E543" s="135"/>
      <c r="F543" s="135"/>
      <c r="G543" s="135"/>
      <c r="I543" s="135"/>
      <c r="J543" s="135"/>
      <c r="K543" s="135"/>
      <c r="M543" s="131"/>
      <c r="N543" s="131"/>
      <c r="O543" s="131"/>
      <c r="P543" s="131"/>
      <c r="Q543" s="131"/>
      <c r="R543" s="131"/>
      <c r="S543" s="131"/>
      <c r="T543" s="131"/>
      <c r="U543" s="131"/>
      <c r="V543" s="131"/>
      <c r="W543" s="131"/>
      <c r="X543" s="131"/>
      <c r="Y543" s="131"/>
      <c r="Z543" s="131"/>
      <c r="AB543" s="142" t="e">
        <f t="shared" si="118"/>
        <v>#DIV/0!</v>
      </c>
      <c r="AC543" s="142" t="e">
        <f t="shared" si="119"/>
        <v>#DIV/0!</v>
      </c>
      <c r="AD543" s="6"/>
      <c r="AE543" s="88" t="e">
        <f t="shared" si="120"/>
        <v>#DIV/0!</v>
      </c>
      <c r="AF543" s="142" t="e">
        <f t="shared" si="121"/>
        <v>#DIV/0!</v>
      </c>
      <c r="AH543" s="12" t="e">
        <f t="shared" si="129"/>
        <v>#DIV/0!</v>
      </c>
      <c r="AI543" s="12" t="e">
        <f t="shared" si="130"/>
        <v>#DIV/0!</v>
      </c>
      <c r="AK543" s="409"/>
      <c r="AL543" s="409"/>
      <c r="AM543" s="409"/>
      <c r="AO543" s="177"/>
      <c r="AP543" s="177"/>
      <c r="AQ543" s="177"/>
      <c r="AR543" s="139"/>
      <c r="AS543" s="139"/>
      <c r="AT543" s="139"/>
      <c r="AU543" s="177"/>
      <c r="AV543" s="177"/>
      <c r="AX543" s="411">
        <f t="shared" si="122"/>
        <v>0</v>
      </c>
      <c r="AY543" s="80" t="str">
        <f t="shared" si="123"/>
        <v>OK</v>
      </c>
      <c r="BA543" s="94"/>
      <c r="BB543" s="291"/>
      <c r="BC543" s="94"/>
      <c r="BD543" s="229"/>
      <c r="BE543" s="356"/>
      <c r="BG543" s="6">
        <f t="shared" si="124"/>
        <v>0</v>
      </c>
      <c r="BH543" s="186" t="str">
        <f t="shared" si="125"/>
        <v>N/A</v>
      </c>
      <c r="BI543" s="6" t="str">
        <f t="shared" si="131"/>
        <v>N/A</v>
      </c>
      <c r="BJ543" t="e">
        <f t="shared" si="126"/>
        <v>#DIV/0!</v>
      </c>
      <c r="BL543" t="str">
        <f>IF(ISBLANK('A2a.  Modified URRT Worksheet 1'!$G$78)=TRUE, "N/A", IF(O543*(1+'A2a.  Modified URRT Worksheet 1'!$G$78)='A2. Rate Change &amp; Enrollment'!P543, "OK", "ERROR"))</f>
        <v>N/A</v>
      </c>
      <c r="BM543" t="str">
        <f>IF(ISBLANK('A2a.  Modified URRT Worksheet 1'!$G$79)=TRUE, "N/A", IF(P543*(1+'A2a.  Modified URRT Worksheet 1'!$G$79)='A2. Rate Change &amp; Enrollment'!Q543, "OK", "ERROR"))</f>
        <v>N/A</v>
      </c>
      <c r="BN543" t="str">
        <f>IF(ISBLANK('A2a.  Modified URRT Worksheet 1'!$G$80)=TRUE, "N/A", IF(Q543*(1+'A2a.  Modified URRT Worksheet 1'!$G$80)='A2. Rate Change &amp; Enrollment'!R543, "OK", "ERROR"))</f>
        <v>N/A</v>
      </c>
      <c r="BO543" t="str">
        <f>IF(ISBLANK('A2a.  Modified URRT Worksheet 1'!$G$81)=TRUE, "N/A", IF(R543*(1+'A2a.  Modified URRT Worksheet 1'!$G$81)='A2. Rate Change &amp; Enrollment'!S543, "OK", "ERROR"))</f>
        <v>N/A</v>
      </c>
      <c r="BP543" t="str">
        <f>IF(ISBLANK('A2a.  Modified URRT Worksheet 1'!$G$82)=TRUE, "N/A", IF(S543*(1+'A2a.  Modified URRT Worksheet 1'!$G$82)='A2. Rate Change &amp; Enrollment'!T543, "OK", "ERROR"))</f>
        <v>N/A</v>
      </c>
      <c r="BQ543" t="str">
        <f>IF(ISBLANK('A2a.  Modified URRT Worksheet 1'!$G$83)=TRUE, "N/A", IF(T543*(1+'A2a.  Modified URRT Worksheet 1'!$G$83)='A2. Rate Change &amp; Enrollment'!U543, "OK", "ERROR"))</f>
        <v>N/A</v>
      </c>
      <c r="BR543" t="str">
        <f>IF(ISBLANK('A2a.  Modified URRT Worksheet 1'!$G$84)=TRUE, "N/A", IF(U543*(1+'A2a.  Modified URRT Worksheet 1'!$G$84)='A2. Rate Change &amp; Enrollment'!V543, "OK", "ERROR"))</f>
        <v>N/A</v>
      </c>
      <c r="BS543" t="str">
        <f>IF(ISBLANK('A2a.  Modified URRT Worksheet 1'!$G$85)=TRUE, "N/A", IF(V543*(1+'A2a.  Modified URRT Worksheet 1'!$G$85)='A2. Rate Change &amp; Enrollment'!W543, "OK", "ERROR"))</f>
        <v>N/A</v>
      </c>
      <c r="BT543" t="str">
        <f>IF(ISBLANK('A2a.  Modified URRT Worksheet 1'!$G$86)=TRUE, "N/A", IF(W543*(1+'A2a.  Modified URRT Worksheet 1'!$G$86)='A2. Rate Change &amp; Enrollment'!X543, "OK", "ERROR"))</f>
        <v>N/A</v>
      </c>
      <c r="BU543" t="str">
        <f>IF(ISBLANK('A2a.  Modified URRT Worksheet 1'!$G$87)=TRUE, "N/A", IF(X543*(1+'A2a.  Modified URRT Worksheet 1'!$G$87)='A2. Rate Change &amp; Enrollment'!Y543, "OK", "ERROR"))</f>
        <v>N/A</v>
      </c>
      <c r="BV543" t="str">
        <f>IF(ISBLANK('A2a.  Modified URRT Worksheet 1'!$G$88)=TRUE, "N/A", IF(Y543*(1+'A2a.  Modified URRT Worksheet 1'!$G$88)='A2. Rate Change &amp; Enrollment'!Z543, "OK", "ERROR"))</f>
        <v>N/A</v>
      </c>
      <c r="BW543" t="str">
        <f t="shared" si="127"/>
        <v>OK</v>
      </c>
      <c r="BY543" s="412">
        <f t="shared" si="128"/>
        <v>0</v>
      </c>
    </row>
    <row r="544" spans="1:77" x14ac:dyDescent="0.35">
      <c r="A544" t="s">
        <v>843</v>
      </c>
      <c r="B544" s="98"/>
      <c r="C544" s="98"/>
      <c r="D544" s="98"/>
      <c r="E544" s="135"/>
      <c r="F544" s="135"/>
      <c r="G544" s="135"/>
      <c r="I544" s="135"/>
      <c r="J544" s="135"/>
      <c r="K544" s="135"/>
      <c r="M544" s="131"/>
      <c r="N544" s="131"/>
      <c r="O544" s="131"/>
      <c r="P544" s="131"/>
      <c r="Q544" s="131"/>
      <c r="R544" s="131"/>
      <c r="S544" s="131"/>
      <c r="T544" s="131"/>
      <c r="U544" s="131"/>
      <c r="V544" s="131"/>
      <c r="W544" s="131"/>
      <c r="X544" s="131"/>
      <c r="Y544" s="131"/>
      <c r="Z544" s="131"/>
      <c r="AB544" s="142" t="e">
        <f t="shared" si="118"/>
        <v>#DIV/0!</v>
      </c>
      <c r="AC544" s="142" t="e">
        <f t="shared" si="119"/>
        <v>#DIV/0!</v>
      </c>
      <c r="AD544" s="6"/>
      <c r="AE544" s="88" t="e">
        <f t="shared" si="120"/>
        <v>#DIV/0!</v>
      </c>
      <c r="AF544" s="142" t="e">
        <f t="shared" si="121"/>
        <v>#DIV/0!</v>
      </c>
      <c r="AH544" s="12" t="e">
        <f t="shared" si="129"/>
        <v>#DIV/0!</v>
      </c>
      <c r="AI544" s="12" t="e">
        <f t="shared" si="130"/>
        <v>#DIV/0!</v>
      </c>
      <c r="AK544" s="409"/>
      <c r="AL544" s="409"/>
      <c r="AM544" s="409"/>
      <c r="AO544" s="177"/>
      <c r="AP544" s="177"/>
      <c r="AQ544" s="177"/>
      <c r="AR544" s="139"/>
      <c r="AS544" s="139"/>
      <c r="AT544" s="139"/>
      <c r="AU544" s="177"/>
      <c r="AV544" s="177"/>
      <c r="AX544" s="411">
        <f t="shared" si="122"/>
        <v>0</v>
      </c>
      <c r="AY544" s="80" t="str">
        <f t="shared" si="123"/>
        <v>OK</v>
      </c>
      <c r="BA544" s="94"/>
      <c r="BB544" s="291"/>
      <c r="BC544" s="94"/>
      <c r="BD544" s="229"/>
      <c r="BE544" s="356"/>
      <c r="BG544" s="6">
        <f t="shared" si="124"/>
        <v>0</v>
      </c>
      <c r="BH544" s="186" t="str">
        <f t="shared" si="125"/>
        <v>N/A</v>
      </c>
      <c r="BI544" s="6" t="str">
        <f t="shared" si="131"/>
        <v>N/A</v>
      </c>
      <c r="BJ544" t="e">
        <f t="shared" si="126"/>
        <v>#DIV/0!</v>
      </c>
      <c r="BL544" t="str">
        <f>IF(ISBLANK('A2a.  Modified URRT Worksheet 1'!$G$78)=TRUE, "N/A", IF(O544*(1+'A2a.  Modified URRT Worksheet 1'!$G$78)='A2. Rate Change &amp; Enrollment'!P544, "OK", "ERROR"))</f>
        <v>N/A</v>
      </c>
      <c r="BM544" t="str">
        <f>IF(ISBLANK('A2a.  Modified URRT Worksheet 1'!$G$79)=TRUE, "N/A", IF(P544*(1+'A2a.  Modified URRT Worksheet 1'!$G$79)='A2. Rate Change &amp; Enrollment'!Q544, "OK", "ERROR"))</f>
        <v>N/A</v>
      </c>
      <c r="BN544" t="str">
        <f>IF(ISBLANK('A2a.  Modified URRT Worksheet 1'!$G$80)=TRUE, "N/A", IF(Q544*(1+'A2a.  Modified URRT Worksheet 1'!$G$80)='A2. Rate Change &amp; Enrollment'!R544, "OK", "ERROR"))</f>
        <v>N/A</v>
      </c>
      <c r="BO544" t="str">
        <f>IF(ISBLANK('A2a.  Modified URRT Worksheet 1'!$G$81)=TRUE, "N/A", IF(R544*(1+'A2a.  Modified URRT Worksheet 1'!$G$81)='A2. Rate Change &amp; Enrollment'!S544, "OK", "ERROR"))</f>
        <v>N/A</v>
      </c>
      <c r="BP544" t="str">
        <f>IF(ISBLANK('A2a.  Modified URRT Worksheet 1'!$G$82)=TRUE, "N/A", IF(S544*(1+'A2a.  Modified URRT Worksheet 1'!$G$82)='A2. Rate Change &amp; Enrollment'!T544, "OK", "ERROR"))</f>
        <v>N/A</v>
      </c>
      <c r="BQ544" t="str">
        <f>IF(ISBLANK('A2a.  Modified URRT Worksheet 1'!$G$83)=TRUE, "N/A", IF(T544*(1+'A2a.  Modified URRT Worksheet 1'!$G$83)='A2. Rate Change &amp; Enrollment'!U544, "OK", "ERROR"))</f>
        <v>N/A</v>
      </c>
      <c r="BR544" t="str">
        <f>IF(ISBLANK('A2a.  Modified URRT Worksheet 1'!$G$84)=TRUE, "N/A", IF(U544*(1+'A2a.  Modified URRT Worksheet 1'!$G$84)='A2. Rate Change &amp; Enrollment'!V544, "OK", "ERROR"))</f>
        <v>N/A</v>
      </c>
      <c r="BS544" t="str">
        <f>IF(ISBLANK('A2a.  Modified URRT Worksheet 1'!$G$85)=TRUE, "N/A", IF(V544*(1+'A2a.  Modified URRT Worksheet 1'!$G$85)='A2. Rate Change &amp; Enrollment'!W544, "OK", "ERROR"))</f>
        <v>N/A</v>
      </c>
      <c r="BT544" t="str">
        <f>IF(ISBLANK('A2a.  Modified URRT Worksheet 1'!$G$86)=TRUE, "N/A", IF(W544*(1+'A2a.  Modified URRT Worksheet 1'!$G$86)='A2. Rate Change &amp; Enrollment'!X544, "OK", "ERROR"))</f>
        <v>N/A</v>
      </c>
      <c r="BU544" t="str">
        <f>IF(ISBLANK('A2a.  Modified URRT Worksheet 1'!$G$87)=TRUE, "N/A", IF(X544*(1+'A2a.  Modified URRT Worksheet 1'!$G$87)='A2. Rate Change &amp; Enrollment'!Y544, "OK", "ERROR"))</f>
        <v>N/A</v>
      </c>
      <c r="BV544" t="str">
        <f>IF(ISBLANK('A2a.  Modified URRT Worksheet 1'!$G$88)=TRUE, "N/A", IF(Y544*(1+'A2a.  Modified URRT Worksheet 1'!$G$88)='A2. Rate Change &amp; Enrollment'!Z544, "OK", "ERROR"))</f>
        <v>N/A</v>
      </c>
      <c r="BW544" t="str">
        <f t="shared" si="127"/>
        <v>OK</v>
      </c>
      <c r="BY544" s="412">
        <f t="shared" si="128"/>
        <v>0</v>
      </c>
    </row>
    <row r="545" spans="1:77" x14ac:dyDescent="0.35">
      <c r="A545" t="s">
        <v>844</v>
      </c>
      <c r="B545" s="98"/>
      <c r="C545" s="98"/>
      <c r="D545" s="98"/>
      <c r="E545" s="135"/>
      <c r="F545" s="135"/>
      <c r="G545" s="135"/>
      <c r="I545" s="135"/>
      <c r="J545" s="135"/>
      <c r="K545" s="135"/>
      <c r="M545" s="131"/>
      <c r="N545" s="131"/>
      <c r="O545" s="131"/>
      <c r="P545" s="131"/>
      <c r="Q545" s="131"/>
      <c r="R545" s="131"/>
      <c r="S545" s="131"/>
      <c r="T545" s="131"/>
      <c r="U545" s="131"/>
      <c r="V545" s="131"/>
      <c r="W545" s="131"/>
      <c r="X545" s="131"/>
      <c r="Y545" s="131"/>
      <c r="Z545" s="131"/>
      <c r="AB545" s="142" t="e">
        <f t="shared" si="118"/>
        <v>#DIV/0!</v>
      </c>
      <c r="AC545" s="142" t="e">
        <f t="shared" si="119"/>
        <v>#DIV/0!</v>
      </c>
      <c r="AD545" s="6"/>
      <c r="AE545" s="88" t="e">
        <f t="shared" si="120"/>
        <v>#DIV/0!</v>
      </c>
      <c r="AF545" s="142" t="e">
        <f t="shared" si="121"/>
        <v>#DIV/0!</v>
      </c>
      <c r="AH545" s="12" t="e">
        <f t="shared" si="129"/>
        <v>#DIV/0!</v>
      </c>
      <c r="AI545" s="12" t="e">
        <f t="shared" si="130"/>
        <v>#DIV/0!</v>
      </c>
      <c r="AK545" s="409"/>
      <c r="AL545" s="409"/>
      <c r="AM545" s="409"/>
      <c r="AO545" s="177"/>
      <c r="AP545" s="177"/>
      <c r="AQ545" s="177"/>
      <c r="AR545" s="139"/>
      <c r="AS545" s="139"/>
      <c r="AT545" s="139"/>
      <c r="AU545" s="177"/>
      <c r="AV545" s="177"/>
      <c r="AX545" s="411">
        <f t="shared" si="122"/>
        <v>0</v>
      </c>
      <c r="AY545" s="80" t="str">
        <f t="shared" si="123"/>
        <v>OK</v>
      </c>
      <c r="BA545" s="94"/>
      <c r="BB545" s="291"/>
      <c r="BC545" s="94"/>
      <c r="BD545" s="229"/>
      <c r="BE545" s="356"/>
      <c r="BG545" s="6">
        <f t="shared" si="124"/>
        <v>0</v>
      </c>
      <c r="BH545" s="186" t="str">
        <f t="shared" si="125"/>
        <v>N/A</v>
      </c>
      <c r="BI545" s="6" t="str">
        <f t="shared" si="131"/>
        <v>N/A</v>
      </c>
      <c r="BJ545" t="e">
        <f t="shared" si="126"/>
        <v>#DIV/0!</v>
      </c>
      <c r="BL545" t="str">
        <f>IF(ISBLANK('A2a.  Modified URRT Worksheet 1'!$G$78)=TRUE, "N/A", IF(O545*(1+'A2a.  Modified URRT Worksheet 1'!$G$78)='A2. Rate Change &amp; Enrollment'!P545, "OK", "ERROR"))</f>
        <v>N/A</v>
      </c>
      <c r="BM545" t="str">
        <f>IF(ISBLANK('A2a.  Modified URRT Worksheet 1'!$G$79)=TRUE, "N/A", IF(P545*(1+'A2a.  Modified URRT Worksheet 1'!$G$79)='A2. Rate Change &amp; Enrollment'!Q545, "OK", "ERROR"))</f>
        <v>N/A</v>
      </c>
      <c r="BN545" t="str">
        <f>IF(ISBLANK('A2a.  Modified URRT Worksheet 1'!$G$80)=TRUE, "N/A", IF(Q545*(1+'A2a.  Modified URRT Worksheet 1'!$G$80)='A2. Rate Change &amp; Enrollment'!R545, "OK", "ERROR"))</f>
        <v>N/A</v>
      </c>
      <c r="BO545" t="str">
        <f>IF(ISBLANK('A2a.  Modified URRT Worksheet 1'!$G$81)=TRUE, "N/A", IF(R545*(1+'A2a.  Modified URRT Worksheet 1'!$G$81)='A2. Rate Change &amp; Enrollment'!S545, "OK", "ERROR"))</f>
        <v>N/A</v>
      </c>
      <c r="BP545" t="str">
        <f>IF(ISBLANK('A2a.  Modified URRT Worksheet 1'!$G$82)=TRUE, "N/A", IF(S545*(1+'A2a.  Modified URRT Worksheet 1'!$G$82)='A2. Rate Change &amp; Enrollment'!T545, "OK", "ERROR"))</f>
        <v>N/A</v>
      </c>
      <c r="BQ545" t="str">
        <f>IF(ISBLANK('A2a.  Modified URRT Worksheet 1'!$G$83)=TRUE, "N/A", IF(T545*(1+'A2a.  Modified URRT Worksheet 1'!$G$83)='A2. Rate Change &amp; Enrollment'!U545, "OK", "ERROR"))</f>
        <v>N/A</v>
      </c>
      <c r="BR545" t="str">
        <f>IF(ISBLANK('A2a.  Modified URRT Worksheet 1'!$G$84)=TRUE, "N/A", IF(U545*(1+'A2a.  Modified URRT Worksheet 1'!$G$84)='A2. Rate Change &amp; Enrollment'!V545, "OK", "ERROR"))</f>
        <v>N/A</v>
      </c>
      <c r="BS545" t="str">
        <f>IF(ISBLANK('A2a.  Modified URRT Worksheet 1'!$G$85)=TRUE, "N/A", IF(V545*(1+'A2a.  Modified URRT Worksheet 1'!$G$85)='A2. Rate Change &amp; Enrollment'!W545, "OK", "ERROR"))</f>
        <v>N/A</v>
      </c>
      <c r="BT545" t="str">
        <f>IF(ISBLANK('A2a.  Modified URRT Worksheet 1'!$G$86)=TRUE, "N/A", IF(W545*(1+'A2a.  Modified URRT Worksheet 1'!$G$86)='A2. Rate Change &amp; Enrollment'!X545, "OK", "ERROR"))</f>
        <v>N/A</v>
      </c>
      <c r="BU545" t="str">
        <f>IF(ISBLANK('A2a.  Modified URRT Worksheet 1'!$G$87)=TRUE, "N/A", IF(X545*(1+'A2a.  Modified URRT Worksheet 1'!$G$87)='A2. Rate Change &amp; Enrollment'!Y545, "OK", "ERROR"))</f>
        <v>N/A</v>
      </c>
      <c r="BV545" t="str">
        <f>IF(ISBLANK('A2a.  Modified URRT Worksheet 1'!$G$88)=TRUE, "N/A", IF(Y545*(1+'A2a.  Modified URRT Worksheet 1'!$G$88)='A2. Rate Change &amp; Enrollment'!Z545, "OK", "ERROR"))</f>
        <v>N/A</v>
      </c>
      <c r="BW545" t="str">
        <f t="shared" si="127"/>
        <v>OK</v>
      </c>
      <c r="BY545" s="412">
        <f t="shared" si="128"/>
        <v>0</v>
      </c>
    </row>
    <row r="546" spans="1:77" x14ac:dyDescent="0.35">
      <c r="A546" t="s">
        <v>845</v>
      </c>
      <c r="B546" s="98"/>
      <c r="C546" s="98"/>
      <c r="D546" s="98"/>
      <c r="E546" s="135"/>
      <c r="F546" s="135"/>
      <c r="G546" s="135"/>
      <c r="I546" s="135"/>
      <c r="J546" s="135"/>
      <c r="K546" s="135"/>
      <c r="M546" s="131"/>
      <c r="N546" s="131"/>
      <c r="O546" s="131"/>
      <c r="P546" s="131"/>
      <c r="Q546" s="131"/>
      <c r="R546" s="131"/>
      <c r="S546" s="131"/>
      <c r="T546" s="131"/>
      <c r="U546" s="131"/>
      <c r="V546" s="131"/>
      <c r="W546" s="131"/>
      <c r="X546" s="131"/>
      <c r="Y546" s="131"/>
      <c r="Z546" s="131"/>
      <c r="AB546" s="142" t="e">
        <f t="shared" si="118"/>
        <v>#DIV/0!</v>
      </c>
      <c r="AC546" s="142" t="e">
        <f t="shared" si="119"/>
        <v>#DIV/0!</v>
      </c>
      <c r="AD546" s="6"/>
      <c r="AE546" s="88" t="e">
        <f t="shared" si="120"/>
        <v>#DIV/0!</v>
      </c>
      <c r="AF546" s="142" t="e">
        <f t="shared" si="121"/>
        <v>#DIV/0!</v>
      </c>
      <c r="AH546" s="12" t="e">
        <f t="shared" si="129"/>
        <v>#DIV/0!</v>
      </c>
      <c r="AI546" s="12" t="e">
        <f t="shared" si="130"/>
        <v>#DIV/0!</v>
      </c>
      <c r="AK546" s="409"/>
      <c r="AL546" s="409"/>
      <c r="AM546" s="409"/>
      <c r="AO546" s="177"/>
      <c r="AP546" s="177"/>
      <c r="AQ546" s="177"/>
      <c r="AR546" s="139"/>
      <c r="AS546" s="139"/>
      <c r="AT546" s="139"/>
      <c r="AU546" s="177"/>
      <c r="AV546" s="177"/>
      <c r="AX546" s="411">
        <f t="shared" si="122"/>
        <v>0</v>
      </c>
      <c r="AY546" s="80" t="str">
        <f t="shared" si="123"/>
        <v>OK</v>
      </c>
      <c r="BA546" s="94"/>
      <c r="BB546" s="291"/>
      <c r="BC546" s="94"/>
      <c r="BD546" s="229"/>
      <c r="BE546" s="356"/>
      <c r="BG546" s="6">
        <f t="shared" si="124"/>
        <v>0</v>
      </c>
      <c r="BH546" s="186" t="str">
        <f t="shared" si="125"/>
        <v>N/A</v>
      </c>
      <c r="BI546" s="6" t="str">
        <f t="shared" si="131"/>
        <v>N/A</v>
      </c>
      <c r="BJ546" t="e">
        <f t="shared" si="126"/>
        <v>#DIV/0!</v>
      </c>
      <c r="BL546" t="str">
        <f>IF(ISBLANK('A2a.  Modified URRT Worksheet 1'!$G$78)=TRUE, "N/A", IF(O546*(1+'A2a.  Modified URRT Worksheet 1'!$G$78)='A2. Rate Change &amp; Enrollment'!P546, "OK", "ERROR"))</f>
        <v>N/A</v>
      </c>
      <c r="BM546" t="str">
        <f>IF(ISBLANK('A2a.  Modified URRT Worksheet 1'!$G$79)=TRUE, "N/A", IF(P546*(1+'A2a.  Modified URRT Worksheet 1'!$G$79)='A2. Rate Change &amp; Enrollment'!Q546, "OK", "ERROR"))</f>
        <v>N/A</v>
      </c>
      <c r="BN546" t="str">
        <f>IF(ISBLANK('A2a.  Modified URRT Worksheet 1'!$G$80)=TRUE, "N/A", IF(Q546*(1+'A2a.  Modified URRT Worksheet 1'!$G$80)='A2. Rate Change &amp; Enrollment'!R546, "OK", "ERROR"))</f>
        <v>N/A</v>
      </c>
      <c r="BO546" t="str">
        <f>IF(ISBLANK('A2a.  Modified URRT Worksheet 1'!$G$81)=TRUE, "N/A", IF(R546*(1+'A2a.  Modified URRT Worksheet 1'!$G$81)='A2. Rate Change &amp; Enrollment'!S546, "OK", "ERROR"))</f>
        <v>N/A</v>
      </c>
      <c r="BP546" t="str">
        <f>IF(ISBLANK('A2a.  Modified URRT Worksheet 1'!$G$82)=TRUE, "N/A", IF(S546*(1+'A2a.  Modified URRT Worksheet 1'!$G$82)='A2. Rate Change &amp; Enrollment'!T546, "OK", "ERROR"))</f>
        <v>N/A</v>
      </c>
      <c r="BQ546" t="str">
        <f>IF(ISBLANK('A2a.  Modified URRT Worksheet 1'!$G$83)=TRUE, "N/A", IF(T546*(1+'A2a.  Modified URRT Worksheet 1'!$G$83)='A2. Rate Change &amp; Enrollment'!U546, "OK", "ERROR"))</f>
        <v>N/A</v>
      </c>
      <c r="BR546" t="str">
        <f>IF(ISBLANK('A2a.  Modified URRT Worksheet 1'!$G$84)=TRUE, "N/A", IF(U546*(1+'A2a.  Modified URRT Worksheet 1'!$G$84)='A2. Rate Change &amp; Enrollment'!V546, "OK", "ERROR"))</f>
        <v>N/A</v>
      </c>
      <c r="BS546" t="str">
        <f>IF(ISBLANK('A2a.  Modified URRT Worksheet 1'!$G$85)=TRUE, "N/A", IF(V546*(1+'A2a.  Modified URRT Worksheet 1'!$G$85)='A2. Rate Change &amp; Enrollment'!W546, "OK", "ERROR"))</f>
        <v>N/A</v>
      </c>
      <c r="BT546" t="str">
        <f>IF(ISBLANK('A2a.  Modified URRT Worksheet 1'!$G$86)=TRUE, "N/A", IF(W546*(1+'A2a.  Modified URRT Worksheet 1'!$G$86)='A2. Rate Change &amp; Enrollment'!X546, "OK", "ERROR"))</f>
        <v>N/A</v>
      </c>
      <c r="BU546" t="str">
        <f>IF(ISBLANK('A2a.  Modified URRT Worksheet 1'!$G$87)=TRUE, "N/A", IF(X546*(1+'A2a.  Modified URRT Worksheet 1'!$G$87)='A2. Rate Change &amp; Enrollment'!Y546, "OK", "ERROR"))</f>
        <v>N/A</v>
      </c>
      <c r="BV546" t="str">
        <f>IF(ISBLANK('A2a.  Modified URRT Worksheet 1'!$G$88)=TRUE, "N/A", IF(Y546*(1+'A2a.  Modified URRT Worksheet 1'!$G$88)='A2. Rate Change &amp; Enrollment'!Z546, "OK", "ERROR"))</f>
        <v>N/A</v>
      </c>
      <c r="BW546" t="str">
        <f t="shared" si="127"/>
        <v>OK</v>
      </c>
      <c r="BY546" s="412">
        <f t="shared" si="128"/>
        <v>0</v>
      </c>
    </row>
    <row r="547" spans="1:77" x14ac:dyDescent="0.35">
      <c r="A547" t="s">
        <v>846</v>
      </c>
      <c r="B547" s="98"/>
      <c r="C547" s="98"/>
      <c r="D547" s="98"/>
      <c r="E547" s="135"/>
      <c r="F547" s="135"/>
      <c r="G547" s="135"/>
      <c r="I547" s="135"/>
      <c r="J547" s="135"/>
      <c r="K547" s="135"/>
      <c r="M547" s="131"/>
      <c r="N547" s="131"/>
      <c r="O547" s="131"/>
      <c r="P547" s="131"/>
      <c r="Q547" s="131"/>
      <c r="R547" s="131"/>
      <c r="S547" s="131"/>
      <c r="T547" s="131"/>
      <c r="U547" s="131"/>
      <c r="V547" s="131"/>
      <c r="W547" s="131"/>
      <c r="X547" s="131"/>
      <c r="Y547" s="131"/>
      <c r="Z547" s="131"/>
      <c r="AB547" s="142" t="e">
        <f t="shared" si="118"/>
        <v>#DIV/0!</v>
      </c>
      <c r="AC547" s="142" t="e">
        <f t="shared" si="119"/>
        <v>#DIV/0!</v>
      </c>
      <c r="AD547" s="6"/>
      <c r="AE547" s="88" t="e">
        <f t="shared" si="120"/>
        <v>#DIV/0!</v>
      </c>
      <c r="AF547" s="142" t="e">
        <f t="shared" si="121"/>
        <v>#DIV/0!</v>
      </c>
      <c r="AH547" s="12" t="e">
        <f t="shared" si="129"/>
        <v>#DIV/0!</v>
      </c>
      <c r="AI547" s="12" t="e">
        <f t="shared" si="130"/>
        <v>#DIV/0!</v>
      </c>
      <c r="AK547" s="409"/>
      <c r="AL547" s="409"/>
      <c r="AM547" s="409"/>
      <c r="AO547" s="177"/>
      <c r="AP547" s="177"/>
      <c r="AQ547" s="177"/>
      <c r="AR547" s="139"/>
      <c r="AS547" s="139"/>
      <c r="AT547" s="139"/>
      <c r="AU547" s="177"/>
      <c r="AV547" s="177"/>
      <c r="AX547" s="411">
        <f t="shared" si="122"/>
        <v>0</v>
      </c>
      <c r="AY547" s="80" t="str">
        <f t="shared" si="123"/>
        <v>OK</v>
      </c>
      <c r="BA547" s="94"/>
      <c r="BB547" s="291"/>
      <c r="BC547" s="94"/>
      <c r="BD547" s="229"/>
      <c r="BE547" s="356"/>
      <c r="BG547" s="6">
        <f t="shared" si="124"/>
        <v>0</v>
      </c>
      <c r="BH547" s="186" t="str">
        <f t="shared" si="125"/>
        <v>N/A</v>
      </c>
      <c r="BI547" s="6" t="str">
        <f t="shared" si="131"/>
        <v>N/A</v>
      </c>
      <c r="BJ547" t="e">
        <f t="shared" si="126"/>
        <v>#DIV/0!</v>
      </c>
      <c r="BL547" t="str">
        <f>IF(ISBLANK('A2a.  Modified URRT Worksheet 1'!$G$78)=TRUE, "N/A", IF(O547*(1+'A2a.  Modified URRT Worksheet 1'!$G$78)='A2. Rate Change &amp; Enrollment'!P547, "OK", "ERROR"))</f>
        <v>N/A</v>
      </c>
      <c r="BM547" t="str">
        <f>IF(ISBLANK('A2a.  Modified URRT Worksheet 1'!$G$79)=TRUE, "N/A", IF(P547*(1+'A2a.  Modified URRT Worksheet 1'!$G$79)='A2. Rate Change &amp; Enrollment'!Q547, "OK", "ERROR"))</f>
        <v>N/A</v>
      </c>
      <c r="BN547" t="str">
        <f>IF(ISBLANK('A2a.  Modified URRT Worksheet 1'!$G$80)=TRUE, "N/A", IF(Q547*(1+'A2a.  Modified URRT Worksheet 1'!$G$80)='A2. Rate Change &amp; Enrollment'!R547, "OK", "ERROR"))</f>
        <v>N/A</v>
      </c>
      <c r="BO547" t="str">
        <f>IF(ISBLANK('A2a.  Modified URRT Worksheet 1'!$G$81)=TRUE, "N/A", IF(R547*(1+'A2a.  Modified URRT Worksheet 1'!$G$81)='A2. Rate Change &amp; Enrollment'!S547, "OK", "ERROR"))</f>
        <v>N/A</v>
      </c>
      <c r="BP547" t="str">
        <f>IF(ISBLANK('A2a.  Modified URRT Worksheet 1'!$G$82)=TRUE, "N/A", IF(S547*(1+'A2a.  Modified URRT Worksheet 1'!$G$82)='A2. Rate Change &amp; Enrollment'!T547, "OK", "ERROR"))</f>
        <v>N/A</v>
      </c>
      <c r="BQ547" t="str">
        <f>IF(ISBLANK('A2a.  Modified URRT Worksheet 1'!$G$83)=TRUE, "N/A", IF(T547*(1+'A2a.  Modified URRT Worksheet 1'!$G$83)='A2. Rate Change &amp; Enrollment'!U547, "OK", "ERROR"))</f>
        <v>N/A</v>
      </c>
      <c r="BR547" t="str">
        <f>IF(ISBLANK('A2a.  Modified URRT Worksheet 1'!$G$84)=TRUE, "N/A", IF(U547*(1+'A2a.  Modified URRT Worksheet 1'!$G$84)='A2. Rate Change &amp; Enrollment'!V547, "OK", "ERROR"))</f>
        <v>N/A</v>
      </c>
      <c r="BS547" t="str">
        <f>IF(ISBLANK('A2a.  Modified URRT Worksheet 1'!$G$85)=TRUE, "N/A", IF(V547*(1+'A2a.  Modified URRT Worksheet 1'!$G$85)='A2. Rate Change &amp; Enrollment'!W547, "OK", "ERROR"))</f>
        <v>N/A</v>
      </c>
      <c r="BT547" t="str">
        <f>IF(ISBLANK('A2a.  Modified URRT Worksheet 1'!$G$86)=TRUE, "N/A", IF(W547*(1+'A2a.  Modified URRT Worksheet 1'!$G$86)='A2. Rate Change &amp; Enrollment'!X547, "OK", "ERROR"))</f>
        <v>N/A</v>
      </c>
      <c r="BU547" t="str">
        <f>IF(ISBLANK('A2a.  Modified URRT Worksheet 1'!$G$87)=TRUE, "N/A", IF(X547*(1+'A2a.  Modified URRT Worksheet 1'!$G$87)='A2. Rate Change &amp; Enrollment'!Y547, "OK", "ERROR"))</f>
        <v>N/A</v>
      </c>
      <c r="BV547" t="str">
        <f>IF(ISBLANK('A2a.  Modified URRT Worksheet 1'!$G$88)=TRUE, "N/A", IF(Y547*(1+'A2a.  Modified URRT Worksheet 1'!$G$88)='A2. Rate Change &amp; Enrollment'!Z547, "OK", "ERROR"))</f>
        <v>N/A</v>
      </c>
      <c r="BW547" t="str">
        <f t="shared" si="127"/>
        <v>OK</v>
      </c>
      <c r="BY547" s="412">
        <f t="shared" si="128"/>
        <v>0</v>
      </c>
    </row>
    <row r="548" spans="1:77" x14ac:dyDescent="0.35">
      <c r="A548" t="s">
        <v>847</v>
      </c>
      <c r="B548" s="98"/>
      <c r="C548" s="98"/>
      <c r="D548" s="98"/>
      <c r="E548" s="135"/>
      <c r="F548" s="135"/>
      <c r="G548" s="135"/>
      <c r="I548" s="135"/>
      <c r="J548" s="135"/>
      <c r="K548" s="135"/>
      <c r="M548" s="131"/>
      <c r="N548" s="131"/>
      <c r="O548" s="131"/>
      <c r="P548" s="131"/>
      <c r="Q548" s="131"/>
      <c r="R548" s="131"/>
      <c r="S548" s="131"/>
      <c r="T548" s="131"/>
      <c r="U548" s="131"/>
      <c r="V548" s="131"/>
      <c r="W548" s="131"/>
      <c r="X548" s="131"/>
      <c r="Y548" s="131"/>
      <c r="Z548" s="131"/>
      <c r="AB548" s="142" t="e">
        <f t="shared" si="118"/>
        <v>#DIV/0!</v>
      </c>
      <c r="AC548" s="142" t="e">
        <f t="shared" si="119"/>
        <v>#DIV/0!</v>
      </c>
      <c r="AD548" s="6"/>
      <c r="AE548" s="88" t="e">
        <f t="shared" si="120"/>
        <v>#DIV/0!</v>
      </c>
      <c r="AF548" s="142" t="e">
        <f t="shared" si="121"/>
        <v>#DIV/0!</v>
      </c>
      <c r="AH548" s="12" t="e">
        <f t="shared" si="129"/>
        <v>#DIV/0!</v>
      </c>
      <c r="AI548" s="12" t="e">
        <f t="shared" si="130"/>
        <v>#DIV/0!</v>
      </c>
      <c r="AK548" s="409"/>
      <c r="AL548" s="409"/>
      <c r="AM548" s="409"/>
      <c r="AO548" s="177"/>
      <c r="AP548" s="177"/>
      <c r="AQ548" s="177"/>
      <c r="AR548" s="139"/>
      <c r="AS548" s="139"/>
      <c r="AT548" s="139"/>
      <c r="AU548" s="177"/>
      <c r="AV548" s="177"/>
      <c r="AX548" s="411">
        <f t="shared" si="122"/>
        <v>0</v>
      </c>
      <c r="AY548" s="80" t="str">
        <f t="shared" si="123"/>
        <v>OK</v>
      </c>
      <c r="BA548" s="94"/>
      <c r="BB548" s="291"/>
      <c r="BC548" s="94"/>
      <c r="BD548" s="229"/>
      <c r="BE548" s="356"/>
      <c r="BG548" s="6">
        <f t="shared" si="124"/>
        <v>0</v>
      </c>
      <c r="BH548" s="186" t="str">
        <f t="shared" si="125"/>
        <v>N/A</v>
      </c>
      <c r="BI548" s="6" t="str">
        <f t="shared" si="131"/>
        <v>N/A</v>
      </c>
      <c r="BJ548" t="e">
        <f t="shared" si="126"/>
        <v>#DIV/0!</v>
      </c>
      <c r="BL548" t="str">
        <f>IF(ISBLANK('A2a.  Modified URRT Worksheet 1'!$G$78)=TRUE, "N/A", IF(O548*(1+'A2a.  Modified URRT Worksheet 1'!$G$78)='A2. Rate Change &amp; Enrollment'!P548, "OK", "ERROR"))</f>
        <v>N/A</v>
      </c>
      <c r="BM548" t="str">
        <f>IF(ISBLANK('A2a.  Modified URRT Worksheet 1'!$G$79)=TRUE, "N/A", IF(P548*(1+'A2a.  Modified URRT Worksheet 1'!$G$79)='A2. Rate Change &amp; Enrollment'!Q548, "OK", "ERROR"))</f>
        <v>N/A</v>
      </c>
      <c r="BN548" t="str">
        <f>IF(ISBLANK('A2a.  Modified URRT Worksheet 1'!$G$80)=TRUE, "N/A", IF(Q548*(1+'A2a.  Modified URRT Worksheet 1'!$G$80)='A2. Rate Change &amp; Enrollment'!R548, "OK", "ERROR"))</f>
        <v>N/A</v>
      </c>
      <c r="BO548" t="str">
        <f>IF(ISBLANK('A2a.  Modified URRT Worksheet 1'!$G$81)=TRUE, "N/A", IF(R548*(1+'A2a.  Modified URRT Worksheet 1'!$G$81)='A2. Rate Change &amp; Enrollment'!S548, "OK", "ERROR"))</f>
        <v>N/A</v>
      </c>
      <c r="BP548" t="str">
        <f>IF(ISBLANK('A2a.  Modified URRT Worksheet 1'!$G$82)=TRUE, "N/A", IF(S548*(1+'A2a.  Modified URRT Worksheet 1'!$G$82)='A2. Rate Change &amp; Enrollment'!T548, "OK", "ERROR"))</f>
        <v>N/A</v>
      </c>
      <c r="BQ548" t="str">
        <f>IF(ISBLANK('A2a.  Modified URRT Worksheet 1'!$G$83)=TRUE, "N/A", IF(T548*(1+'A2a.  Modified URRT Worksheet 1'!$G$83)='A2. Rate Change &amp; Enrollment'!U548, "OK", "ERROR"))</f>
        <v>N/A</v>
      </c>
      <c r="BR548" t="str">
        <f>IF(ISBLANK('A2a.  Modified URRT Worksheet 1'!$G$84)=TRUE, "N/A", IF(U548*(1+'A2a.  Modified URRT Worksheet 1'!$G$84)='A2. Rate Change &amp; Enrollment'!V548, "OK", "ERROR"))</f>
        <v>N/A</v>
      </c>
      <c r="BS548" t="str">
        <f>IF(ISBLANK('A2a.  Modified URRT Worksheet 1'!$G$85)=TRUE, "N/A", IF(V548*(1+'A2a.  Modified URRT Worksheet 1'!$G$85)='A2. Rate Change &amp; Enrollment'!W548, "OK", "ERROR"))</f>
        <v>N/A</v>
      </c>
      <c r="BT548" t="str">
        <f>IF(ISBLANK('A2a.  Modified URRT Worksheet 1'!$G$86)=TRUE, "N/A", IF(W548*(1+'A2a.  Modified URRT Worksheet 1'!$G$86)='A2. Rate Change &amp; Enrollment'!X548, "OK", "ERROR"))</f>
        <v>N/A</v>
      </c>
      <c r="BU548" t="str">
        <f>IF(ISBLANK('A2a.  Modified URRT Worksheet 1'!$G$87)=TRUE, "N/A", IF(X548*(1+'A2a.  Modified URRT Worksheet 1'!$G$87)='A2. Rate Change &amp; Enrollment'!Y548, "OK", "ERROR"))</f>
        <v>N/A</v>
      </c>
      <c r="BV548" t="str">
        <f>IF(ISBLANK('A2a.  Modified URRT Worksheet 1'!$G$88)=TRUE, "N/A", IF(Y548*(1+'A2a.  Modified URRT Worksheet 1'!$G$88)='A2. Rate Change &amp; Enrollment'!Z548, "OK", "ERROR"))</f>
        <v>N/A</v>
      </c>
      <c r="BW548" t="str">
        <f t="shared" si="127"/>
        <v>OK</v>
      </c>
      <c r="BY548" s="412">
        <f t="shared" si="128"/>
        <v>0</v>
      </c>
    </row>
    <row r="549" spans="1:77" x14ac:dyDescent="0.35">
      <c r="A549" t="s">
        <v>848</v>
      </c>
      <c r="B549" s="98"/>
      <c r="C549" s="98"/>
      <c r="D549" s="98"/>
      <c r="E549" s="135"/>
      <c r="F549" s="135"/>
      <c r="G549" s="135"/>
      <c r="I549" s="135"/>
      <c r="J549" s="135"/>
      <c r="K549" s="135"/>
      <c r="M549" s="131"/>
      <c r="N549" s="131"/>
      <c r="O549" s="131"/>
      <c r="P549" s="131"/>
      <c r="Q549" s="131"/>
      <c r="R549" s="131"/>
      <c r="S549" s="131"/>
      <c r="T549" s="131"/>
      <c r="U549" s="131"/>
      <c r="V549" s="131"/>
      <c r="W549" s="131"/>
      <c r="X549" s="131"/>
      <c r="Y549" s="131"/>
      <c r="Z549" s="131"/>
      <c r="AB549" s="142" t="e">
        <f t="shared" si="118"/>
        <v>#DIV/0!</v>
      </c>
      <c r="AC549" s="142" t="e">
        <f t="shared" si="119"/>
        <v>#DIV/0!</v>
      </c>
      <c r="AD549" s="6"/>
      <c r="AE549" s="88" t="e">
        <f t="shared" si="120"/>
        <v>#DIV/0!</v>
      </c>
      <c r="AF549" s="142" t="e">
        <f t="shared" si="121"/>
        <v>#DIV/0!</v>
      </c>
      <c r="AH549" s="12" t="e">
        <f t="shared" si="129"/>
        <v>#DIV/0!</v>
      </c>
      <c r="AI549" s="12" t="e">
        <f t="shared" si="130"/>
        <v>#DIV/0!</v>
      </c>
      <c r="AK549" s="409"/>
      <c r="AL549" s="409"/>
      <c r="AM549" s="409"/>
      <c r="AO549" s="177"/>
      <c r="AP549" s="177"/>
      <c r="AQ549" s="177"/>
      <c r="AR549" s="139"/>
      <c r="AS549" s="139"/>
      <c r="AT549" s="139"/>
      <c r="AU549" s="177"/>
      <c r="AV549" s="177"/>
      <c r="AX549" s="411">
        <f t="shared" si="122"/>
        <v>0</v>
      </c>
      <c r="AY549" s="80" t="str">
        <f t="shared" si="123"/>
        <v>OK</v>
      </c>
      <c r="BA549" s="94"/>
      <c r="BB549" s="291"/>
      <c r="BC549" s="94"/>
      <c r="BD549" s="229"/>
      <c r="BE549" s="356"/>
      <c r="BG549" s="6">
        <f t="shared" si="124"/>
        <v>0</v>
      </c>
      <c r="BH549" s="186" t="str">
        <f t="shared" si="125"/>
        <v>N/A</v>
      </c>
      <c r="BI549" s="6" t="str">
        <f t="shared" si="131"/>
        <v>N/A</v>
      </c>
      <c r="BJ549" t="e">
        <f t="shared" si="126"/>
        <v>#DIV/0!</v>
      </c>
      <c r="BL549" t="str">
        <f>IF(ISBLANK('A2a.  Modified URRT Worksheet 1'!$G$78)=TRUE, "N/A", IF(O549*(1+'A2a.  Modified URRT Worksheet 1'!$G$78)='A2. Rate Change &amp; Enrollment'!P549, "OK", "ERROR"))</f>
        <v>N/A</v>
      </c>
      <c r="BM549" t="str">
        <f>IF(ISBLANK('A2a.  Modified URRT Worksheet 1'!$G$79)=TRUE, "N/A", IF(P549*(1+'A2a.  Modified URRT Worksheet 1'!$G$79)='A2. Rate Change &amp; Enrollment'!Q549, "OK", "ERROR"))</f>
        <v>N/A</v>
      </c>
      <c r="BN549" t="str">
        <f>IF(ISBLANK('A2a.  Modified URRT Worksheet 1'!$G$80)=TRUE, "N/A", IF(Q549*(1+'A2a.  Modified URRT Worksheet 1'!$G$80)='A2. Rate Change &amp; Enrollment'!R549, "OK", "ERROR"))</f>
        <v>N/A</v>
      </c>
      <c r="BO549" t="str">
        <f>IF(ISBLANK('A2a.  Modified URRT Worksheet 1'!$G$81)=TRUE, "N/A", IF(R549*(1+'A2a.  Modified URRT Worksheet 1'!$G$81)='A2. Rate Change &amp; Enrollment'!S549, "OK", "ERROR"))</f>
        <v>N/A</v>
      </c>
      <c r="BP549" t="str">
        <f>IF(ISBLANK('A2a.  Modified URRT Worksheet 1'!$G$82)=TRUE, "N/A", IF(S549*(1+'A2a.  Modified URRT Worksheet 1'!$G$82)='A2. Rate Change &amp; Enrollment'!T549, "OK", "ERROR"))</f>
        <v>N/A</v>
      </c>
      <c r="BQ549" t="str">
        <f>IF(ISBLANK('A2a.  Modified URRT Worksheet 1'!$G$83)=TRUE, "N/A", IF(T549*(1+'A2a.  Modified URRT Worksheet 1'!$G$83)='A2. Rate Change &amp; Enrollment'!U549, "OK", "ERROR"))</f>
        <v>N/A</v>
      </c>
      <c r="BR549" t="str">
        <f>IF(ISBLANK('A2a.  Modified URRT Worksheet 1'!$G$84)=TRUE, "N/A", IF(U549*(1+'A2a.  Modified URRT Worksheet 1'!$G$84)='A2. Rate Change &amp; Enrollment'!V549, "OK", "ERROR"))</f>
        <v>N/A</v>
      </c>
      <c r="BS549" t="str">
        <f>IF(ISBLANK('A2a.  Modified URRT Worksheet 1'!$G$85)=TRUE, "N/A", IF(V549*(1+'A2a.  Modified URRT Worksheet 1'!$G$85)='A2. Rate Change &amp; Enrollment'!W549, "OK", "ERROR"))</f>
        <v>N/A</v>
      </c>
      <c r="BT549" t="str">
        <f>IF(ISBLANK('A2a.  Modified URRT Worksheet 1'!$G$86)=TRUE, "N/A", IF(W549*(1+'A2a.  Modified URRT Worksheet 1'!$G$86)='A2. Rate Change &amp; Enrollment'!X549, "OK", "ERROR"))</f>
        <v>N/A</v>
      </c>
      <c r="BU549" t="str">
        <f>IF(ISBLANK('A2a.  Modified URRT Worksheet 1'!$G$87)=TRUE, "N/A", IF(X549*(1+'A2a.  Modified URRT Worksheet 1'!$G$87)='A2. Rate Change &amp; Enrollment'!Y549, "OK", "ERROR"))</f>
        <v>N/A</v>
      </c>
      <c r="BV549" t="str">
        <f>IF(ISBLANK('A2a.  Modified URRT Worksheet 1'!$G$88)=TRUE, "N/A", IF(Y549*(1+'A2a.  Modified URRT Worksheet 1'!$G$88)='A2. Rate Change &amp; Enrollment'!Z549, "OK", "ERROR"))</f>
        <v>N/A</v>
      </c>
      <c r="BW549" t="str">
        <f t="shared" si="127"/>
        <v>OK</v>
      </c>
      <c r="BY549" s="412">
        <f t="shared" si="128"/>
        <v>0</v>
      </c>
    </row>
    <row r="550" spans="1:77" x14ac:dyDescent="0.35">
      <c r="A550" t="s">
        <v>849</v>
      </c>
      <c r="B550" s="98"/>
      <c r="C550" s="98"/>
      <c r="D550" s="98"/>
      <c r="E550" s="135"/>
      <c r="F550" s="135"/>
      <c r="G550" s="135"/>
      <c r="I550" s="135"/>
      <c r="J550" s="135"/>
      <c r="K550" s="135"/>
      <c r="M550" s="131"/>
      <c r="N550" s="131"/>
      <c r="O550" s="131"/>
      <c r="P550" s="131"/>
      <c r="Q550" s="131"/>
      <c r="R550" s="131"/>
      <c r="S550" s="131"/>
      <c r="T550" s="131"/>
      <c r="U550" s="131"/>
      <c r="V550" s="131"/>
      <c r="W550" s="131"/>
      <c r="X550" s="131"/>
      <c r="Y550" s="131"/>
      <c r="Z550" s="131"/>
      <c r="AB550" s="142" t="e">
        <f t="shared" si="118"/>
        <v>#DIV/0!</v>
      </c>
      <c r="AC550" s="142" t="e">
        <f t="shared" si="119"/>
        <v>#DIV/0!</v>
      </c>
      <c r="AD550" s="6"/>
      <c r="AE550" s="88" t="e">
        <f t="shared" si="120"/>
        <v>#DIV/0!</v>
      </c>
      <c r="AF550" s="142" t="e">
        <f t="shared" si="121"/>
        <v>#DIV/0!</v>
      </c>
      <c r="AH550" s="12" t="e">
        <f t="shared" si="129"/>
        <v>#DIV/0!</v>
      </c>
      <c r="AI550" s="12" t="e">
        <f t="shared" si="130"/>
        <v>#DIV/0!</v>
      </c>
      <c r="AK550" s="409"/>
      <c r="AL550" s="409"/>
      <c r="AM550" s="409"/>
      <c r="AO550" s="177"/>
      <c r="AP550" s="177"/>
      <c r="AQ550" s="177"/>
      <c r="AR550" s="139"/>
      <c r="AS550" s="139"/>
      <c r="AT550" s="139"/>
      <c r="AU550" s="177"/>
      <c r="AV550" s="177"/>
      <c r="AX550" s="411">
        <f t="shared" si="122"/>
        <v>0</v>
      </c>
      <c r="AY550" s="80" t="str">
        <f t="shared" si="123"/>
        <v>OK</v>
      </c>
      <c r="BA550" s="94"/>
      <c r="BB550" s="291"/>
      <c r="BC550" s="94"/>
      <c r="BD550" s="229"/>
      <c r="BE550" s="356"/>
      <c r="BG550" s="6">
        <f t="shared" si="124"/>
        <v>0</v>
      </c>
      <c r="BH550" s="186" t="str">
        <f t="shared" si="125"/>
        <v>N/A</v>
      </c>
      <c r="BI550" s="6" t="str">
        <f t="shared" si="131"/>
        <v>N/A</v>
      </c>
      <c r="BJ550" t="e">
        <f t="shared" si="126"/>
        <v>#DIV/0!</v>
      </c>
      <c r="BL550" t="str">
        <f>IF(ISBLANK('A2a.  Modified URRT Worksheet 1'!$G$78)=TRUE, "N/A", IF(O550*(1+'A2a.  Modified URRT Worksheet 1'!$G$78)='A2. Rate Change &amp; Enrollment'!P550, "OK", "ERROR"))</f>
        <v>N/A</v>
      </c>
      <c r="BM550" t="str">
        <f>IF(ISBLANK('A2a.  Modified URRT Worksheet 1'!$G$79)=TRUE, "N/A", IF(P550*(1+'A2a.  Modified URRT Worksheet 1'!$G$79)='A2. Rate Change &amp; Enrollment'!Q550, "OK", "ERROR"))</f>
        <v>N/A</v>
      </c>
      <c r="BN550" t="str">
        <f>IF(ISBLANK('A2a.  Modified URRT Worksheet 1'!$G$80)=TRUE, "N/A", IF(Q550*(1+'A2a.  Modified URRT Worksheet 1'!$G$80)='A2. Rate Change &amp; Enrollment'!R550, "OK", "ERROR"))</f>
        <v>N/A</v>
      </c>
      <c r="BO550" t="str">
        <f>IF(ISBLANK('A2a.  Modified URRT Worksheet 1'!$G$81)=TRUE, "N/A", IF(R550*(1+'A2a.  Modified URRT Worksheet 1'!$G$81)='A2. Rate Change &amp; Enrollment'!S550, "OK", "ERROR"))</f>
        <v>N/A</v>
      </c>
      <c r="BP550" t="str">
        <f>IF(ISBLANK('A2a.  Modified URRT Worksheet 1'!$G$82)=TRUE, "N/A", IF(S550*(1+'A2a.  Modified URRT Worksheet 1'!$G$82)='A2. Rate Change &amp; Enrollment'!T550, "OK", "ERROR"))</f>
        <v>N/A</v>
      </c>
      <c r="BQ550" t="str">
        <f>IF(ISBLANK('A2a.  Modified URRT Worksheet 1'!$G$83)=TRUE, "N/A", IF(T550*(1+'A2a.  Modified URRT Worksheet 1'!$G$83)='A2. Rate Change &amp; Enrollment'!U550, "OK", "ERROR"))</f>
        <v>N/A</v>
      </c>
      <c r="BR550" t="str">
        <f>IF(ISBLANK('A2a.  Modified URRT Worksheet 1'!$G$84)=TRUE, "N/A", IF(U550*(1+'A2a.  Modified URRT Worksheet 1'!$G$84)='A2. Rate Change &amp; Enrollment'!V550, "OK", "ERROR"))</f>
        <v>N/A</v>
      </c>
      <c r="BS550" t="str">
        <f>IF(ISBLANK('A2a.  Modified URRT Worksheet 1'!$G$85)=TRUE, "N/A", IF(V550*(1+'A2a.  Modified URRT Worksheet 1'!$G$85)='A2. Rate Change &amp; Enrollment'!W550, "OK", "ERROR"))</f>
        <v>N/A</v>
      </c>
      <c r="BT550" t="str">
        <f>IF(ISBLANK('A2a.  Modified URRT Worksheet 1'!$G$86)=TRUE, "N/A", IF(W550*(1+'A2a.  Modified URRT Worksheet 1'!$G$86)='A2. Rate Change &amp; Enrollment'!X550, "OK", "ERROR"))</f>
        <v>N/A</v>
      </c>
      <c r="BU550" t="str">
        <f>IF(ISBLANK('A2a.  Modified URRT Worksheet 1'!$G$87)=TRUE, "N/A", IF(X550*(1+'A2a.  Modified URRT Worksheet 1'!$G$87)='A2. Rate Change &amp; Enrollment'!Y550, "OK", "ERROR"))</f>
        <v>N/A</v>
      </c>
      <c r="BV550" t="str">
        <f>IF(ISBLANK('A2a.  Modified URRT Worksheet 1'!$G$88)=TRUE, "N/A", IF(Y550*(1+'A2a.  Modified URRT Worksheet 1'!$G$88)='A2. Rate Change &amp; Enrollment'!Z550, "OK", "ERROR"))</f>
        <v>N/A</v>
      </c>
      <c r="BW550" t="str">
        <f t="shared" si="127"/>
        <v>OK</v>
      </c>
      <c r="BY550" s="412">
        <f t="shared" si="128"/>
        <v>0</v>
      </c>
    </row>
    <row r="551" spans="1:77" x14ac:dyDescent="0.35">
      <c r="A551" t="s">
        <v>850</v>
      </c>
      <c r="B551" s="98"/>
      <c r="C551" s="98"/>
      <c r="D551" s="98"/>
      <c r="E551" s="135"/>
      <c r="F551" s="135"/>
      <c r="G551" s="135"/>
      <c r="I551" s="135"/>
      <c r="J551" s="135"/>
      <c r="K551" s="135"/>
      <c r="M551" s="131"/>
      <c r="N551" s="131"/>
      <c r="O551" s="131"/>
      <c r="P551" s="131"/>
      <c r="Q551" s="131"/>
      <c r="R551" s="131"/>
      <c r="S551" s="131"/>
      <c r="T551" s="131"/>
      <c r="U551" s="131"/>
      <c r="V551" s="131"/>
      <c r="W551" s="131"/>
      <c r="X551" s="131"/>
      <c r="Y551" s="131"/>
      <c r="Z551" s="131"/>
      <c r="AB551" s="142" t="e">
        <f t="shared" si="118"/>
        <v>#DIV/0!</v>
      </c>
      <c r="AC551" s="142" t="e">
        <f t="shared" si="119"/>
        <v>#DIV/0!</v>
      </c>
      <c r="AD551" s="6"/>
      <c r="AE551" s="88" t="e">
        <f t="shared" si="120"/>
        <v>#DIV/0!</v>
      </c>
      <c r="AF551" s="142" t="e">
        <f t="shared" si="121"/>
        <v>#DIV/0!</v>
      </c>
      <c r="AH551" s="12" t="e">
        <f t="shared" si="129"/>
        <v>#DIV/0!</v>
      </c>
      <c r="AI551" s="12" t="e">
        <f t="shared" si="130"/>
        <v>#DIV/0!</v>
      </c>
      <c r="AK551" s="409"/>
      <c r="AL551" s="409"/>
      <c r="AM551" s="409"/>
      <c r="AO551" s="177"/>
      <c r="AP551" s="177"/>
      <c r="AQ551" s="177"/>
      <c r="AR551" s="139"/>
      <c r="AS551" s="139"/>
      <c r="AT551" s="139"/>
      <c r="AU551" s="177"/>
      <c r="AV551" s="177"/>
      <c r="AX551" s="411">
        <f t="shared" si="122"/>
        <v>0</v>
      </c>
      <c r="AY551" s="80" t="str">
        <f t="shared" si="123"/>
        <v>OK</v>
      </c>
      <c r="BA551" s="94"/>
      <c r="BB551" s="291"/>
      <c r="BC551" s="94"/>
      <c r="BD551" s="229"/>
      <c r="BE551" s="356"/>
      <c r="BG551" s="6">
        <f t="shared" si="124"/>
        <v>0</v>
      </c>
      <c r="BH551" s="186" t="str">
        <f t="shared" si="125"/>
        <v>N/A</v>
      </c>
      <c r="BI551" s="6" t="str">
        <f t="shared" si="131"/>
        <v>N/A</v>
      </c>
      <c r="BJ551" t="e">
        <f t="shared" si="126"/>
        <v>#DIV/0!</v>
      </c>
      <c r="BL551" t="str">
        <f>IF(ISBLANK('A2a.  Modified URRT Worksheet 1'!$G$78)=TRUE, "N/A", IF(O551*(1+'A2a.  Modified URRT Worksheet 1'!$G$78)='A2. Rate Change &amp; Enrollment'!P551, "OK", "ERROR"))</f>
        <v>N/A</v>
      </c>
      <c r="BM551" t="str">
        <f>IF(ISBLANK('A2a.  Modified URRT Worksheet 1'!$G$79)=TRUE, "N/A", IF(P551*(1+'A2a.  Modified URRT Worksheet 1'!$G$79)='A2. Rate Change &amp; Enrollment'!Q551, "OK", "ERROR"))</f>
        <v>N/A</v>
      </c>
      <c r="BN551" t="str">
        <f>IF(ISBLANK('A2a.  Modified URRT Worksheet 1'!$G$80)=TRUE, "N/A", IF(Q551*(1+'A2a.  Modified URRT Worksheet 1'!$G$80)='A2. Rate Change &amp; Enrollment'!R551, "OK", "ERROR"))</f>
        <v>N/A</v>
      </c>
      <c r="BO551" t="str">
        <f>IF(ISBLANK('A2a.  Modified URRT Worksheet 1'!$G$81)=TRUE, "N/A", IF(R551*(1+'A2a.  Modified URRT Worksheet 1'!$G$81)='A2. Rate Change &amp; Enrollment'!S551, "OK", "ERROR"))</f>
        <v>N/A</v>
      </c>
      <c r="BP551" t="str">
        <f>IF(ISBLANK('A2a.  Modified URRT Worksheet 1'!$G$82)=TRUE, "N/A", IF(S551*(1+'A2a.  Modified URRT Worksheet 1'!$G$82)='A2. Rate Change &amp; Enrollment'!T551, "OK", "ERROR"))</f>
        <v>N/A</v>
      </c>
      <c r="BQ551" t="str">
        <f>IF(ISBLANK('A2a.  Modified URRT Worksheet 1'!$G$83)=TRUE, "N/A", IF(T551*(1+'A2a.  Modified URRT Worksheet 1'!$G$83)='A2. Rate Change &amp; Enrollment'!U551, "OK", "ERROR"))</f>
        <v>N/A</v>
      </c>
      <c r="BR551" t="str">
        <f>IF(ISBLANK('A2a.  Modified URRT Worksheet 1'!$G$84)=TRUE, "N/A", IF(U551*(1+'A2a.  Modified URRT Worksheet 1'!$G$84)='A2. Rate Change &amp; Enrollment'!V551, "OK", "ERROR"))</f>
        <v>N/A</v>
      </c>
      <c r="BS551" t="str">
        <f>IF(ISBLANK('A2a.  Modified URRT Worksheet 1'!$G$85)=TRUE, "N/A", IF(V551*(1+'A2a.  Modified URRT Worksheet 1'!$G$85)='A2. Rate Change &amp; Enrollment'!W551, "OK", "ERROR"))</f>
        <v>N/A</v>
      </c>
      <c r="BT551" t="str">
        <f>IF(ISBLANK('A2a.  Modified URRT Worksheet 1'!$G$86)=TRUE, "N/A", IF(W551*(1+'A2a.  Modified URRT Worksheet 1'!$G$86)='A2. Rate Change &amp; Enrollment'!X551, "OK", "ERROR"))</f>
        <v>N/A</v>
      </c>
      <c r="BU551" t="str">
        <f>IF(ISBLANK('A2a.  Modified URRT Worksheet 1'!$G$87)=TRUE, "N/A", IF(X551*(1+'A2a.  Modified URRT Worksheet 1'!$G$87)='A2. Rate Change &amp; Enrollment'!Y551, "OK", "ERROR"))</f>
        <v>N/A</v>
      </c>
      <c r="BV551" t="str">
        <f>IF(ISBLANK('A2a.  Modified URRT Worksheet 1'!$G$88)=TRUE, "N/A", IF(Y551*(1+'A2a.  Modified URRT Worksheet 1'!$G$88)='A2. Rate Change &amp; Enrollment'!Z551, "OK", "ERROR"))</f>
        <v>N/A</v>
      </c>
      <c r="BW551" t="str">
        <f t="shared" si="127"/>
        <v>OK</v>
      </c>
      <c r="BY551" s="412">
        <f t="shared" si="128"/>
        <v>0</v>
      </c>
    </row>
    <row r="552" spans="1:77" x14ac:dyDescent="0.35">
      <c r="A552" t="s">
        <v>851</v>
      </c>
      <c r="B552" s="98"/>
      <c r="C552" s="98"/>
      <c r="D552" s="98"/>
      <c r="E552" s="135"/>
      <c r="F552" s="135"/>
      <c r="G552" s="135"/>
      <c r="I552" s="135"/>
      <c r="J552" s="135"/>
      <c r="K552" s="135"/>
      <c r="M552" s="131"/>
      <c r="N552" s="131"/>
      <c r="O552" s="131"/>
      <c r="P552" s="131"/>
      <c r="Q552" s="131"/>
      <c r="R552" s="131"/>
      <c r="S552" s="131"/>
      <c r="T552" s="131"/>
      <c r="U552" s="131"/>
      <c r="V552" s="131"/>
      <c r="W552" s="131"/>
      <c r="X552" s="131"/>
      <c r="Y552" s="131"/>
      <c r="Z552" s="131"/>
      <c r="AB552" s="142" t="e">
        <f t="shared" si="118"/>
        <v>#DIV/0!</v>
      </c>
      <c r="AC552" s="142" t="e">
        <f t="shared" si="119"/>
        <v>#DIV/0!</v>
      </c>
      <c r="AD552" s="6"/>
      <c r="AE552" s="88" t="e">
        <f t="shared" si="120"/>
        <v>#DIV/0!</v>
      </c>
      <c r="AF552" s="142" t="e">
        <f t="shared" si="121"/>
        <v>#DIV/0!</v>
      </c>
      <c r="AH552" s="12" t="e">
        <f t="shared" si="129"/>
        <v>#DIV/0!</v>
      </c>
      <c r="AI552" s="12" t="e">
        <f t="shared" si="130"/>
        <v>#DIV/0!</v>
      </c>
      <c r="AK552" s="409"/>
      <c r="AL552" s="409"/>
      <c r="AM552" s="409"/>
      <c r="AO552" s="177"/>
      <c r="AP552" s="177"/>
      <c r="AQ552" s="177"/>
      <c r="AR552" s="139"/>
      <c r="AS552" s="139"/>
      <c r="AT552" s="139"/>
      <c r="AU552" s="177"/>
      <c r="AV552" s="177"/>
      <c r="AX552" s="411">
        <f t="shared" si="122"/>
        <v>0</v>
      </c>
      <c r="AY552" s="80" t="str">
        <f t="shared" si="123"/>
        <v>OK</v>
      </c>
      <c r="BA552" s="94"/>
      <c r="BB552" s="291"/>
      <c r="BC552" s="94"/>
      <c r="BD552" s="229"/>
      <c r="BE552" s="356"/>
      <c r="BG552" s="6">
        <f t="shared" si="124"/>
        <v>0</v>
      </c>
      <c r="BH552" s="186" t="str">
        <f t="shared" si="125"/>
        <v>N/A</v>
      </c>
      <c r="BI552" s="6" t="str">
        <f t="shared" si="131"/>
        <v>N/A</v>
      </c>
      <c r="BJ552" t="e">
        <f t="shared" si="126"/>
        <v>#DIV/0!</v>
      </c>
      <c r="BL552" t="str">
        <f>IF(ISBLANK('A2a.  Modified URRT Worksheet 1'!$G$78)=TRUE, "N/A", IF(O552*(1+'A2a.  Modified URRT Worksheet 1'!$G$78)='A2. Rate Change &amp; Enrollment'!P552, "OK", "ERROR"))</f>
        <v>N/A</v>
      </c>
      <c r="BM552" t="str">
        <f>IF(ISBLANK('A2a.  Modified URRT Worksheet 1'!$G$79)=TRUE, "N/A", IF(P552*(1+'A2a.  Modified URRT Worksheet 1'!$G$79)='A2. Rate Change &amp; Enrollment'!Q552, "OK", "ERROR"))</f>
        <v>N/A</v>
      </c>
      <c r="BN552" t="str">
        <f>IF(ISBLANK('A2a.  Modified URRT Worksheet 1'!$G$80)=TRUE, "N/A", IF(Q552*(1+'A2a.  Modified URRT Worksheet 1'!$G$80)='A2. Rate Change &amp; Enrollment'!R552, "OK", "ERROR"))</f>
        <v>N/A</v>
      </c>
      <c r="BO552" t="str">
        <f>IF(ISBLANK('A2a.  Modified URRT Worksheet 1'!$G$81)=TRUE, "N/A", IF(R552*(1+'A2a.  Modified URRT Worksheet 1'!$G$81)='A2. Rate Change &amp; Enrollment'!S552, "OK", "ERROR"))</f>
        <v>N/A</v>
      </c>
      <c r="BP552" t="str">
        <f>IF(ISBLANK('A2a.  Modified URRT Worksheet 1'!$G$82)=TRUE, "N/A", IF(S552*(1+'A2a.  Modified URRT Worksheet 1'!$G$82)='A2. Rate Change &amp; Enrollment'!T552, "OK", "ERROR"))</f>
        <v>N/A</v>
      </c>
      <c r="BQ552" t="str">
        <f>IF(ISBLANK('A2a.  Modified URRT Worksheet 1'!$G$83)=TRUE, "N/A", IF(T552*(1+'A2a.  Modified URRT Worksheet 1'!$G$83)='A2. Rate Change &amp; Enrollment'!U552, "OK", "ERROR"))</f>
        <v>N/A</v>
      </c>
      <c r="BR552" t="str">
        <f>IF(ISBLANK('A2a.  Modified URRT Worksheet 1'!$G$84)=TRUE, "N/A", IF(U552*(1+'A2a.  Modified URRT Worksheet 1'!$G$84)='A2. Rate Change &amp; Enrollment'!V552, "OK", "ERROR"))</f>
        <v>N/A</v>
      </c>
      <c r="BS552" t="str">
        <f>IF(ISBLANK('A2a.  Modified URRT Worksheet 1'!$G$85)=TRUE, "N/A", IF(V552*(1+'A2a.  Modified URRT Worksheet 1'!$G$85)='A2. Rate Change &amp; Enrollment'!W552, "OK", "ERROR"))</f>
        <v>N/A</v>
      </c>
      <c r="BT552" t="str">
        <f>IF(ISBLANK('A2a.  Modified URRT Worksheet 1'!$G$86)=TRUE, "N/A", IF(W552*(1+'A2a.  Modified URRT Worksheet 1'!$G$86)='A2. Rate Change &amp; Enrollment'!X552, "OK", "ERROR"))</f>
        <v>N/A</v>
      </c>
      <c r="BU552" t="str">
        <f>IF(ISBLANK('A2a.  Modified URRT Worksheet 1'!$G$87)=TRUE, "N/A", IF(X552*(1+'A2a.  Modified URRT Worksheet 1'!$G$87)='A2. Rate Change &amp; Enrollment'!Y552, "OK", "ERROR"))</f>
        <v>N/A</v>
      </c>
      <c r="BV552" t="str">
        <f>IF(ISBLANK('A2a.  Modified URRT Worksheet 1'!$G$88)=TRUE, "N/A", IF(Y552*(1+'A2a.  Modified URRT Worksheet 1'!$G$88)='A2. Rate Change &amp; Enrollment'!Z552, "OK", "ERROR"))</f>
        <v>N/A</v>
      </c>
      <c r="BW552" t="str">
        <f t="shared" si="127"/>
        <v>OK</v>
      </c>
      <c r="BY552" s="412">
        <f t="shared" si="128"/>
        <v>0</v>
      </c>
    </row>
    <row r="553" spans="1:77" x14ac:dyDescent="0.35">
      <c r="A553" t="s">
        <v>852</v>
      </c>
      <c r="B553" s="98"/>
      <c r="C553" s="98"/>
      <c r="D553" s="98"/>
      <c r="E553" s="135"/>
      <c r="F553" s="135"/>
      <c r="G553" s="135"/>
      <c r="I553" s="135"/>
      <c r="J553" s="135"/>
      <c r="K553" s="135"/>
      <c r="M553" s="131"/>
      <c r="N553" s="131"/>
      <c r="O553" s="131"/>
      <c r="P553" s="131"/>
      <c r="Q553" s="131"/>
      <c r="R553" s="131"/>
      <c r="S553" s="131"/>
      <c r="T553" s="131"/>
      <c r="U553" s="131"/>
      <c r="V553" s="131"/>
      <c r="W553" s="131"/>
      <c r="X553" s="131"/>
      <c r="Y553" s="131"/>
      <c r="Z553" s="131"/>
      <c r="AB553" s="142" t="e">
        <f t="shared" si="118"/>
        <v>#DIV/0!</v>
      </c>
      <c r="AC553" s="142" t="e">
        <f t="shared" si="119"/>
        <v>#DIV/0!</v>
      </c>
      <c r="AD553" s="6"/>
      <c r="AE553" s="88" t="e">
        <f t="shared" si="120"/>
        <v>#DIV/0!</v>
      </c>
      <c r="AF553" s="142" t="e">
        <f t="shared" si="121"/>
        <v>#DIV/0!</v>
      </c>
      <c r="AH553" s="12" t="e">
        <f t="shared" si="129"/>
        <v>#DIV/0!</v>
      </c>
      <c r="AI553" s="12" t="e">
        <f t="shared" si="130"/>
        <v>#DIV/0!</v>
      </c>
      <c r="AK553" s="409"/>
      <c r="AL553" s="409"/>
      <c r="AM553" s="409"/>
      <c r="AO553" s="177"/>
      <c r="AP553" s="177"/>
      <c r="AQ553" s="177"/>
      <c r="AR553" s="139"/>
      <c r="AS553" s="139"/>
      <c r="AT553" s="139"/>
      <c r="AU553" s="177"/>
      <c r="AV553" s="177"/>
      <c r="AX553" s="411">
        <f t="shared" si="122"/>
        <v>0</v>
      </c>
      <c r="AY553" s="80" t="str">
        <f t="shared" si="123"/>
        <v>OK</v>
      </c>
      <c r="BA553" s="94"/>
      <c r="BB553" s="291"/>
      <c r="BC553" s="94"/>
      <c r="BD553" s="229"/>
      <c r="BE553" s="356"/>
      <c r="BG553" s="6">
        <f t="shared" si="124"/>
        <v>0</v>
      </c>
      <c r="BH553" s="186" t="str">
        <f t="shared" si="125"/>
        <v>N/A</v>
      </c>
      <c r="BI553" s="6" t="str">
        <f t="shared" si="131"/>
        <v>N/A</v>
      </c>
      <c r="BJ553" t="e">
        <f t="shared" si="126"/>
        <v>#DIV/0!</v>
      </c>
      <c r="BL553" t="str">
        <f>IF(ISBLANK('A2a.  Modified URRT Worksheet 1'!$G$78)=TRUE, "N/A", IF(O553*(1+'A2a.  Modified URRT Worksheet 1'!$G$78)='A2. Rate Change &amp; Enrollment'!P553, "OK", "ERROR"))</f>
        <v>N/A</v>
      </c>
      <c r="BM553" t="str">
        <f>IF(ISBLANK('A2a.  Modified URRT Worksheet 1'!$G$79)=TRUE, "N/A", IF(P553*(1+'A2a.  Modified URRT Worksheet 1'!$G$79)='A2. Rate Change &amp; Enrollment'!Q553, "OK", "ERROR"))</f>
        <v>N/A</v>
      </c>
      <c r="BN553" t="str">
        <f>IF(ISBLANK('A2a.  Modified URRT Worksheet 1'!$G$80)=TRUE, "N/A", IF(Q553*(1+'A2a.  Modified URRT Worksheet 1'!$G$80)='A2. Rate Change &amp; Enrollment'!R553, "OK", "ERROR"))</f>
        <v>N/A</v>
      </c>
      <c r="BO553" t="str">
        <f>IF(ISBLANK('A2a.  Modified URRT Worksheet 1'!$G$81)=TRUE, "N/A", IF(R553*(1+'A2a.  Modified URRT Worksheet 1'!$G$81)='A2. Rate Change &amp; Enrollment'!S553, "OK", "ERROR"))</f>
        <v>N/A</v>
      </c>
      <c r="BP553" t="str">
        <f>IF(ISBLANK('A2a.  Modified URRT Worksheet 1'!$G$82)=TRUE, "N/A", IF(S553*(1+'A2a.  Modified URRT Worksheet 1'!$G$82)='A2. Rate Change &amp; Enrollment'!T553, "OK", "ERROR"))</f>
        <v>N/A</v>
      </c>
      <c r="BQ553" t="str">
        <f>IF(ISBLANK('A2a.  Modified URRT Worksheet 1'!$G$83)=TRUE, "N/A", IF(T553*(1+'A2a.  Modified URRT Worksheet 1'!$G$83)='A2. Rate Change &amp; Enrollment'!U553, "OK", "ERROR"))</f>
        <v>N/A</v>
      </c>
      <c r="BR553" t="str">
        <f>IF(ISBLANK('A2a.  Modified URRT Worksheet 1'!$G$84)=TRUE, "N/A", IF(U553*(1+'A2a.  Modified URRT Worksheet 1'!$G$84)='A2. Rate Change &amp; Enrollment'!V553, "OK", "ERROR"))</f>
        <v>N/A</v>
      </c>
      <c r="BS553" t="str">
        <f>IF(ISBLANK('A2a.  Modified URRT Worksheet 1'!$G$85)=TRUE, "N/A", IF(V553*(1+'A2a.  Modified URRT Worksheet 1'!$G$85)='A2. Rate Change &amp; Enrollment'!W553, "OK", "ERROR"))</f>
        <v>N/A</v>
      </c>
      <c r="BT553" t="str">
        <f>IF(ISBLANK('A2a.  Modified URRT Worksheet 1'!$G$86)=TRUE, "N/A", IF(W553*(1+'A2a.  Modified URRT Worksheet 1'!$G$86)='A2. Rate Change &amp; Enrollment'!X553, "OK", "ERROR"))</f>
        <v>N/A</v>
      </c>
      <c r="BU553" t="str">
        <f>IF(ISBLANK('A2a.  Modified URRT Worksheet 1'!$G$87)=TRUE, "N/A", IF(X553*(1+'A2a.  Modified URRT Worksheet 1'!$G$87)='A2. Rate Change &amp; Enrollment'!Y553, "OK", "ERROR"))</f>
        <v>N/A</v>
      </c>
      <c r="BV553" t="str">
        <f>IF(ISBLANK('A2a.  Modified URRT Worksheet 1'!$G$88)=TRUE, "N/A", IF(Y553*(1+'A2a.  Modified URRT Worksheet 1'!$G$88)='A2. Rate Change &amp; Enrollment'!Z553, "OK", "ERROR"))</f>
        <v>N/A</v>
      </c>
      <c r="BW553" t="str">
        <f t="shared" si="127"/>
        <v>OK</v>
      </c>
      <c r="BY553" s="412">
        <f t="shared" si="128"/>
        <v>0</v>
      </c>
    </row>
    <row r="554" spans="1:77" x14ac:dyDescent="0.35">
      <c r="A554" t="s">
        <v>853</v>
      </c>
      <c r="B554" s="98"/>
      <c r="C554" s="98"/>
      <c r="D554" s="98"/>
      <c r="E554" s="135"/>
      <c r="F554" s="135"/>
      <c r="G554" s="135"/>
      <c r="I554" s="135"/>
      <c r="J554" s="135"/>
      <c r="K554" s="135"/>
      <c r="M554" s="131"/>
      <c r="N554" s="131"/>
      <c r="O554" s="131"/>
      <c r="P554" s="131"/>
      <c r="Q554" s="131"/>
      <c r="R554" s="131"/>
      <c r="S554" s="131"/>
      <c r="T554" s="131"/>
      <c r="U554" s="131"/>
      <c r="V554" s="131"/>
      <c r="W554" s="131"/>
      <c r="X554" s="131"/>
      <c r="Y554" s="131"/>
      <c r="Z554" s="131"/>
      <c r="AB554" s="142" t="e">
        <f t="shared" si="118"/>
        <v>#DIV/0!</v>
      </c>
      <c r="AC554" s="142" t="e">
        <f t="shared" si="119"/>
        <v>#DIV/0!</v>
      </c>
      <c r="AD554" s="6"/>
      <c r="AE554" s="88" t="e">
        <f t="shared" si="120"/>
        <v>#DIV/0!</v>
      </c>
      <c r="AF554" s="142" t="e">
        <f t="shared" si="121"/>
        <v>#DIV/0!</v>
      </c>
      <c r="AH554" s="12" t="e">
        <f t="shared" si="129"/>
        <v>#DIV/0!</v>
      </c>
      <c r="AI554" s="12" t="e">
        <f t="shared" si="130"/>
        <v>#DIV/0!</v>
      </c>
      <c r="AK554" s="409"/>
      <c r="AL554" s="409"/>
      <c r="AM554" s="409"/>
      <c r="AO554" s="177"/>
      <c r="AP554" s="177"/>
      <c r="AQ554" s="177"/>
      <c r="AR554" s="139"/>
      <c r="AS554" s="139"/>
      <c r="AT554" s="139"/>
      <c r="AU554" s="177"/>
      <c r="AV554" s="177"/>
      <c r="AX554" s="411">
        <f t="shared" si="122"/>
        <v>0</v>
      </c>
      <c r="AY554" s="80" t="str">
        <f t="shared" si="123"/>
        <v>OK</v>
      </c>
      <c r="BA554" s="94"/>
      <c r="BB554" s="291"/>
      <c r="BC554" s="94"/>
      <c r="BD554" s="229"/>
      <c r="BE554" s="356"/>
      <c r="BG554" s="6">
        <f t="shared" si="124"/>
        <v>0</v>
      </c>
      <c r="BH554" s="186" t="str">
        <f t="shared" si="125"/>
        <v>N/A</v>
      </c>
      <c r="BI554" s="6" t="str">
        <f t="shared" si="131"/>
        <v>N/A</v>
      </c>
      <c r="BJ554" t="e">
        <f t="shared" si="126"/>
        <v>#DIV/0!</v>
      </c>
      <c r="BL554" t="str">
        <f>IF(ISBLANK('A2a.  Modified URRT Worksheet 1'!$G$78)=TRUE, "N/A", IF(O554*(1+'A2a.  Modified URRT Worksheet 1'!$G$78)='A2. Rate Change &amp; Enrollment'!P554, "OK", "ERROR"))</f>
        <v>N/A</v>
      </c>
      <c r="BM554" t="str">
        <f>IF(ISBLANK('A2a.  Modified URRT Worksheet 1'!$G$79)=TRUE, "N/A", IF(P554*(1+'A2a.  Modified URRT Worksheet 1'!$G$79)='A2. Rate Change &amp; Enrollment'!Q554, "OK", "ERROR"))</f>
        <v>N/A</v>
      </c>
      <c r="BN554" t="str">
        <f>IF(ISBLANK('A2a.  Modified URRT Worksheet 1'!$G$80)=TRUE, "N/A", IF(Q554*(1+'A2a.  Modified URRT Worksheet 1'!$G$80)='A2. Rate Change &amp; Enrollment'!R554, "OK", "ERROR"))</f>
        <v>N/A</v>
      </c>
      <c r="BO554" t="str">
        <f>IF(ISBLANK('A2a.  Modified URRT Worksheet 1'!$G$81)=TRUE, "N/A", IF(R554*(1+'A2a.  Modified URRT Worksheet 1'!$G$81)='A2. Rate Change &amp; Enrollment'!S554, "OK", "ERROR"))</f>
        <v>N/A</v>
      </c>
      <c r="BP554" t="str">
        <f>IF(ISBLANK('A2a.  Modified URRT Worksheet 1'!$G$82)=TRUE, "N/A", IF(S554*(1+'A2a.  Modified URRT Worksheet 1'!$G$82)='A2. Rate Change &amp; Enrollment'!T554, "OK", "ERROR"))</f>
        <v>N/A</v>
      </c>
      <c r="BQ554" t="str">
        <f>IF(ISBLANK('A2a.  Modified URRT Worksheet 1'!$G$83)=TRUE, "N/A", IF(T554*(1+'A2a.  Modified URRT Worksheet 1'!$G$83)='A2. Rate Change &amp; Enrollment'!U554, "OK", "ERROR"))</f>
        <v>N/A</v>
      </c>
      <c r="BR554" t="str">
        <f>IF(ISBLANK('A2a.  Modified URRT Worksheet 1'!$G$84)=TRUE, "N/A", IF(U554*(1+'A2a.  Modified URRT Worksheet 1'!$G$84)='A2. Rate Change &amp; Enrollment'!V554, "OK", "ERROR"))</f>
        <v>N/A</v>
      </c>
      <c r="BS554" t="str">
        <f>IF(ISBLANK('A2a.  Modified URRT Worksheet 1'!$G$85)=TRUE, "N/A", IF(V554*(1+'A2a.  Modified URRT Worksheet 1'!$G$85)='A2. Rate Change &amp; Enrollment'!W554, "OK", "ERROR"))</f>
        <v>N/A</v>
      </c>
      <c r="BT554" t="str">
        <f>IF(ISBLANK('A2a.  Modified URRT Worksheet 1'!$G$86)=TRUE, "N/A", IF(W554*(1+'A2a.  Modified URRT Worksheet 1'!$G$86)='A2. Rate Change &amp; Enrollment'!X554, "OK", "ERROR"))</f>
        <v>N/A</v>
      </c>
      <c r="BU554" t="str">
        <f>IF(ISBLANK('A2a.  Modified URRT Worksheet 1'!$G$87)=TRUE, "N/A", IF(X554*(1+'A2a.  Modified URRT Worksheet 1'!$G$87)='A2. Rate Change &amp; Enrollment'!Y554, "OK", "ERROR"))</f>
        <v>N/A</v>
      </c>
      <c r="BV554" t="str">
        <f>IF(ISBLANK('A2a.  Modified URRT Worksheet 1'!$G$88)=TRUE, "N/A", IF(Y554*(1+'A2a.  Modified URRT Worksheet 1'!$G$88)='A2. Rate Change &amp; Enrollment'!Z554, "OK", "ERROR"))</f>
        <v>N/A</v>
      </c>
      <c r="BW554" t="str">
        <f t="shared" si="127"/>
        <v>OK</v>
      </c>
      <c r="BY554" s="412">
        <f t="shared" si="128"/>
        <v>0</v>
      </c>
    </row>
    <row r="555" spans="1:77" x14ac:dyDescent="0.35">
      <c r="A555" t="s">
        <v>854</v>
      </c>
      <c r="B555" s="98"/>
      <c r="C555" s="98"/>
      <c r="D555" s="98"/>
      <c r="E555" s="135"/>
      <c r="F555" s="135"/>
      <c r="G555" s="135"/>
      <c r="I555" s="135"/>
      <c r="J555" s="135"/>
      <c r="K555" s="135"/>
      <c r="M555" s="131"/>
      <c r="N555" s="131"/>
      <c r="O555" s="131"/>
      <c r="P555" s="131"/>
      <c r="Q555" s="131"/>
      <c r="R555" s="131"/>
      <c r="S555" s="131"/>
      <c r="T555" s="131"/>
      <c r="U555" s="131"/>
      <c r="V555" s="131"/>
      <c r="W555" s="131"/>
      <c r="X555" s="131"/>
      <c r="Y555" s="131"/>
      <c r="Z555" s="131"/>
      <c r="AB555" s="142" t="e">
        <f t="shared" si="118"/>
        <v>#DIV/0!</v>
      </c>
      <c r="AC555" s="142" t="e">
        <f t="shared" si="119"/>
        <v>#DIV/0!</v>
      </c>
      <c r="AD555" s="6"/>
      <c r="AE555" s="88" t="e">
        <f t="shared" si="120"/>
        <v>#DIV/0!</v>
      </c>
      <c r="AF555" s="142" t="e">
        <f t="shared" si="121"/>
        <v>#DIV/0!</v>
      </c>
      <c r="AH555" s="12" t="e">
        <f t="shared" si="129"/>
        <v>#DIV/0!</v>
      </c>
      <c r="AI555" s="12" t="e">
        <f t="shared" si="130"/>
        <v>#DIV/0!</v>
      </c>
      <c r="AK555" s="409"/>
      <c r="AL555" s="409"/>
      <c r="AM555" s="409"/>
      <c r="AO555" s="177"/>
      <c r="AP555" s="177"/>
      <c r="AQ555" s="177"/>
      <c r="AR555" s="139"/>
      <c r="AS555" s="139"/>
      <c r="AT555" s="139"/>
      <c r="AU555" s="177"/>
      <c r="AV555" s="177"/>
      <c r="AX555" s="411">
        <f t="shared" si="122"/>
        <v>0</v>
      </c>
      <c r="AY555" s="80" t="str">
        <f t="shared" si="123"/>
        <v>OK</v>
      </c>
      <c r="BA555" s="94"/>
      <c r="BB555" s="291"/>
      <c r="BC555" s="94"/>
      <c r="BD555" s="229"/>
      <c r="BE555" s="356"/>
      <c r="BG555" s="6">
        <f t="shared" si="124"/>
        <v>0</v>
      </c>
      <c r="BH555" s="186" t="str">
        <f t="shared" si="125"/>
        <v>N/A</v>
      </c>
      <c r="BI555" s="6" t="str">
        <f t="shared" si="131"/>
        <v>N/A</v>
      </c>
      <c r="BJ555" t="e">
        <f t="shared" si="126"/>
        <v>#DIV/0!</v>
      </c>
      <c r="BL555" t="str">
        <f>IF(ISBLANK('A2a.  Modified URRT Worksheet 1'!$G$78)=TRUE, "N/A", IF(O555*(1+'A2a.  Modified URRT Worksheet 1'!$G$78)='A2. Rate Change &amp; Enrollment'!P555, "OK", "ERROR"))</f>
        <v>N/A</v>
      </c>
      <c r="BM555" t="str">
        <f>IF(ISBLANK('A2a.  Modified URRT Worksheet 1'!$G$79)=TRUE, "N/A", IF(P555*(1+'A2a.  Modified URRT Worksheet 1'!$G$79)='A2. Rate Change &amp; Enrollment'!Q555, "OK", "ERROR"))</f>
        <v>N/A</v>
      </c>
      <c r="BN555" t="str">
        <f>IF(ISBLANK('A2a.  Modified URRT Worksheet 1'!$G$80)=TRUE, "N/A", IF(Q555*(1+'A2a.  Modified URRT Worksheet 1'!$G$80)='A2. Rate Change &amp; Enrollment'!R555, "OK", "ERROR"))</f>
        <v>N/A</v>
      </c>
      <c r="BO555" t="str">
        <f>IF(ISBLANK('A2a.  Modified URRT Worksheet 1'!$G$81)=TRUE, "N/A", IF(R555*(1+'A2a.  Modified URRT Worksheet 1'!$G$81)='A2. Rate Change &amp; Enrollment'!S555, "OK", "ERROR"))</f>
        <v>N/A</v>
      </c>
      <c r="BP555" t="str">
        <f>IF(ISBLANK('A2a.  Modified URRT Worksheet 1'!$G$82)=TRUE, "N/A", IF(S555*(1+'A2a.  Modified URRT Worksheet 1'!$G$82)='A2. Rate Change &amp; Enrollment'!T555, "OK", "ERROR"))</f>
        <v>N/A</v>
      </c>
      <c r="BQ555" t="str">
        <f>IF(ISBLANK('A2a.  Modified URRT Worksheet 1'!$G$83)=TRUE, "N/A", IF(T555*(1+'A2a.  Modified URRT Worksheet 1'!$G$83)='A2. Rate Change &amp; Enrollment'!U555, "OK", "ERROR"))</f>
        <v>N/A</v>
      </c>
      <c r="BR555" t="str">
        <f>IF(ISBLANK('A2a.  Modified URRT Worksheet 1'!$G$84)=TRUE, "N/A", IF(U555*(1+'A2a.  Modified URRT Worksheet 1'!$G$84)='A2. Rate Change &amp; Enrollment'!V555, "OK", "ERROR"))</f>
        <v>N/A</v>
      </c>
      <c r="BS555" t="str">
        <f>IF(ISBLANK('A2a.  Modified URRT Worksheet 1'!$G$85)=TRUE, "N/A", IF(V555*(1+'A2a.  Modified URRT Worksheet 1'!$G$85)='A2. Rate Change &amp; Enrollment'!W555, "OK", "ERROR"))</f>
        <v>N/A</v>
      </c>
      <c r="BT555" t="str">
        <f>IF(ISBLANK('A2a.  Modified URRT Worksheet 1'!$G$86)=TRUE, "N/A", IF(W555*(1+'A2a.  Modified URRT Worksheet 1'!$G$86)='A2. Rate Change &amp; Enrollment'!X555, "OK", "ERROR"))</f>
        <v>N/A</v>
      </c>
      <c r="BU555" t="str">
        <f>IF(ISBLANK('A2a.  Modified URRT Worksheet 1'!$G$87)=TRUE, "N/A", IF(X555*(1+'A2a.  Modified URRT Worksheet 1'!$G$87)='A2. Rate Change &amp; Enrollment'!Y555, "OK", "ERROR"))</f>
        <v>N/A</v>
      </c>
      <c r="BV555" t="str">
        <f>IF(ISBLANK('A2a.  Modified URRT Worksheet 1'!$G$88)=TRUE, "N/A", IF(Y555*(1+'A2a.  Modified URRT Worksheet 1'!$G$88)='A2. Rate Change &amp; Enrollment'!Z555, "OK", "ERROR"))</f>
        <v>N/A</v>
      </c>
      <c r="BW555" t="str">
        <f t="shared" si="127"/>
        <v>OK</v>
      </c>
      <c r="BY555" s="412">
        <f t="shared" si="128"/>
        <v>0</v>
      </c>
    </row>
    <row r="556" spans="1:77" x14ac:dyDescent="0.35">
      <c r="A556" t="s">
        <v>855</v>
      </c>
      <c r="B556" s="98"/>
      <c r="C556" s="98"/>
      <c r="D556" s="98"/>
      <c r="E556" s="135"/>
      <c r="F556" s="135"/>
      <c r="G556" s="135"/>
      <c r="I556" s="135"/>
      <c r="J556" s="135"/>
      <c r="K556" s="135"/>
      <c r="M556" s="131"/>
      <c r="N556" s="131"/>
      <c r="O556" s="131"/>
      <c r="P556" s="131"/>
      <c r="Q556" s="131"/>
      <c r="R556" s="131"/>
      <c r="S556" s="131"/>
      <c r="T556" s="131"/>
      <c r="U556" s="131"/>
      <c r="V556" s="131"/>
      <c r="W556" s="131"/>
      <c r="X556" s="131"/>
      <c r="Y556" s="131"/>
      <c r="Z556" s="131"/>
      <c r="AB556" s="142" t="e">
        <f t="shared" si="118"/>
        <v>#DIV/0!</v>
      </c>
      <c r="AC556" s="142" t="e">
        <f t="shared" si="119"/>
        <v>#DIV/0!</v>
      </c>
      <c r="AD556" s="6"/>
      <c r="AE556" s="88" t="e">
        <f t="shared" si="120"/>
        <v>#DIV/0!</v>
      </c>
      <c r="AF556" s="142" t="e">
        <f t="shared" si="121"/>
        <v>#DIV/0!</v>
      </c>
      <c r="AH556" s="12" t="e">
        <f t="shared" si="129"/>
        <v>#DIV/0!</v>
      </c>
      <c r="AI556" s="12" t="e">
        <f t="shared" si="130"/>
        <v>#DIV/0!</v>
      </c>
      <c r="AK556" s="409"/>
      <c r="AL556" s="409"/>
      <c r="AM556" s="409"/>
      <c r="AO556" s="177"/>
      <c r="AP556" s="177"/>
      <c r="AQ556" s="177"/>
      <c r="AR556" s="139"/>
      <c r="AS556" s="139"/>
      <c r="AT556" s="139"/>
      <c r="AU556" s="177"/>
      <c r="AV556" s="177"/>
      <c r="AX556" s="411">
        <f t="shared" si="122"/>
        <v>0</v>
      </c>
      <c r="AY556" s="80" t="str">
        <f t="shared" si="123"/>
        <v>OK</v>
      </c>
      <c r="BA556" s="94"/>
      <c r="BB556" s="291"/>
      <c r="BC556" s="94"/>
      <c r="BD556" s="229"/>
      <c r="BE556" s="356"/>
      <c r="BG556" s="6">
        <f t="shared" si="124"/>
        <v>0</v>
      </c>
      <c r="BH556" s="186" t="str">
        <f t="shared" si="125"/>
        <v>N/A</v>
      </c>
      <c r="BI556" s="6" t="str">
        <f t="shared" si="131"/>
        <v>N/A</v>
      </c>
      <c r="BJ556" t="e">
        <f t="shared" si="126"/>
        <v>#DIV/0!</v>
      </c>
      <c r="BL556" t="str">
        <f>IF(ISBLANK('A2a.  Modified URRT Worksheet 1'!$G$78)=TRUE, "N/A", IF(O556*(1+'A2a.  Modified URRT Worksheet 1'!$G$78)='A2. Rate Change &amp; Enrollment'!P556, "OK", "ERROR"))</f>
        <v>N/A</v>
      </c>
      <c r="BM556" t="str">
        <f>IF(ISBLANK('A2a.  Modified URRT Worksheet 1'!$G$79)=TRUE, "N/A", IF(P556*(1+'A2a.  Modified URRT Worksheet 1'!$G$79)='A2. Rate Change &amp; Enrollment'!Q556, "OK", "ERROR"))</f>
        <v>N/A</v>
      </c>
      <c r="BN556" t="str">
        <f>IF(ISBLANK('A2a.  Modified URRT Worksheet 1'!$G$80)=TRUE, "N/A", IF(Q556*(1+'A2a.  Modified URRT Worksheet 1'!$G$80)='A2. Rate Change &amp; Enrollment'!R556, "OK", "ERROR"))</f>
        <v>N/A</v>
      </c>
      <c r="BO556" t="str">
        <f>IF(ISBLANK('A2a.  Modified URRT Worksheet 1'!$G$81)=TRUE, "N/A", IF(R556*(1+'A2a.  Modified URRT Worksheet 1'!$G$81)='A2. Rate Change &amp; Enrollment'!S556, "OK", "ERROR"))</f>
        <v>N/A</v>
      </c>
      <c r="BP556" t="str">
        <f>IF(ISBLANK('A2a.  Modified URRT Worksheet 1'!$G$82)=TRUE, "N/A", IF(S556*(1+'A2a.  Modified URRT Worksheet 1'!$G$82)='A2. Rate Change &amp; Enrollment'!T556, "OK", "ERROR"))</f>
        <v>N/A</v>
      </c>
      <c r="BQ556" t="str">
        <f>IF(ISBLANK('A2a.  Modified URRT Worksheet 1'!$G$83)=TRUE, "N/A", IF(T556*(1+'A2a.  Modified URRT Worksheet 1'!$G$83)='A2. Rate Change &amp; Enrollment'!U556, "OK", "ERROR"))</f>
        <v>N/A</v>
      </c>
      <c r="BR556" t="str">
        <f>IF(ISBLANK('A2a.  Modified URRT Worksheet 1'!$G$84)=TRUE, "N/A", IF(U556*(1+'A2a.  Modified URRT Worksheet 1'!$G$84)='A2. Rate Change &amp; Enrollment'!V556, "OK", "ERROR"))</f>
        <v>N/A</v>
      </c>
      <c r="BS556" t="str">
        <f>IF(ISBLANK('A2a.  Modified URRT Worksheet 1'!$G$85)=TRUE, "N/A", IF(V556*(1+'A2a.  Modified URRT Worksheet 1'!$G$85)='A2. Rate Change &amp; Enrollment'!W556, "OK", "ERROR"))</f>
        <v>N/A</v>
      </c>
      <c r="BT556" t="str">
        <f>IF(ISBLANK('A2a.  Modified URRT Worksheet 1'!$G$86)=TRUE, "N/A", IF(W556*(1+'A2a.  Modified URRT Worksheet 1'!$G$86)='A2. Rate Change &amp; Enrollment'!X556, "OK", "ERROR"))</f>
        <v>N/A</v>
      </c>
      <c r="BU556" t="str">
        <f>IF(ISBLANK('A2a.  Modified URRT Worksheet 1'!$G$87)=TRUE, "N/A", IF(X556*(1+'A2a.  Modified URRT Worksheet 1'!$G$87)='A2. Rate Change &amp; Enrollment'!Y556, "OK", "ERROR"))</f>
        <v>N/A</v>
      </c>
      <c r="BV556" t="str">
        <f>IF(ISBLANK('A2a.  Modified URRT Worksheet 1'!$G$88)=TRUE, "N/A", IF(Y556*(1+'A2a.  Modified URRT Worksheet 1'!$G$88)='A2. Rate Change &amp; Enrollment'!Z556, "OK", "ERROR"))</f>
        <v>N/A</v>
      </c>
      <c r="BW556" t="str">
        <f t="shared" si="127"/>
        <v>OK</v>
      </c>
      <c r="BY556" s="412">
        <f t="shared" si="128"/>
        <v>0</v>
      </c>
    </row>
    <row r="557" spans="1:77" x14ac:dyDescent="0.35">
      <c r="A557" t="s">
        <v>856</v>
      </c>
      <c r="B557" s="98"/>
      <c r="C557" s="98"/>
      <c r="D557" s="98"/>
      <c r="E557" s="135"/>
      <c r="F557" s="135"/>
      <c r="G557" s="135"/>
      <c r="I557" s="135"/>
      <c r="J557" s="135"/>
      <c r="K557" s="135"/>
      <c r="M557" s="131"/>
      <c r="N557" s="131"/>
      <c r="O557" s="131"/>
      <c r="P557" s="131"/>
      <c r="Q557" s="131"/>
      <c r="R557" s="131"/>
      <c r="S557" s="131"/>
      <c r="T557" s="131"/>
      <c r="U557" s="131"/>
      <c r="V557" s="131"/>
      <c r="W557" s="131"/>
      <c r="X557" s="131"/>
      <c r="Y557" s="131"/>
      <c r="Z557" s="131"/>
      <c r="AB557" s="142" t="e">
        <f t="shared" si="118"/>
        <v>#DIV/0!</v>
      </c>
      <c r="AC557" s="142" t="e">
        <f t="shared" si="119"/>
        <v>#DIV/0!</v>
      </c>
      <c r="AD557" s="6"/>
      <c r="AE557" s="88" t="e">
        <f t="shared" si="120"/>
        <v>#DIV/0!</v>
      </c>
      <c r="AF557" s="142" t="e">
        <f t="shared" si="121"/>
        <v>#DIV/0!</v>
      </c>
      <c r="AH557" s="12" t="e">
        <f t="shared" si="129"/>
        <v>#DIV/0!</v>
      </c>
      <c r="AI557" s="12" t="e">
        <f t="shared" si="130"/>
        <v>#DIV/0!</v>
      </c>
      <c r="AK557" s="409"/>
      <c r="AL557" s="409"/>
      <c r="AM557" s="409"/>
      <c r="AO557" s="177"/>
      <c r="AP557" s="177"/>
      <c r="AQ557" s="177"/>
      <c r="AR557" s="139"/>
      <c r="AS557" s="139"/>
      <c r="AT557" s="139"/>
      <c r="AU557" s="177"/>
      <c r="AV557" s="177"/>
      <c r="AX557" s="411">
        <f t="shared" si="122"/>
        <v>0</v>
      </c>
      <c r="AY557" s="80" t="str">
        <f t="shared" si="123"/>
        <v>OK</v>
      </c>
      <c r="BA557" s="94"/>
      <c r="BB557" s="291"/>
      <c r="BC557" s="94"/>
      <c r="BD557" s="229"/>
      <c r="BE557" s="356"/>
      <c r="BG557" s="6">
        <f t="shared" si="124"/>
        <v>0</v>
      </c>
      <c r="BH557" s="186" t="str">
        <f t="shared" si="125"/>
        <v>N/A</v>
      </c>
      <c r="BI557" s="6" t="str">
        <f t="shared" si="131"/>
        <v>N/A</v>
      </c>
      <c r="BJ557" t="e">
        <f t="shared" si="126"/>
        <v>#DIV/0!</v>
      </c>
      <c r="BL557" t="str">
        <f>IF(ISBLANK('A2a.  Modified URRT Worksheet 1'!$G$78)=TRUE, "N/A", IF(O557*(1+'A2a.  Modified URRT Worksheet 1'!$G$78)='A2. Rate Change &amp; Enrollment'!P557, "OK", "ERROR"))</f>
        <v>N/A</v>
      </c>
      <c r="BM557" t="str">
        <f>IF(ISBLANK('A2a.  Modified URRT Worksheet 1'!$G$79)=TRUE, "N/A", IF(P557*(1+'A2a.  Modified URRT Worksheet 1'!$G$79)='A2. Rate Change &amp; Enrollment'!Q557, "OK", "ERROR"))</f>
        <v>N/A</v>
      </c>
      <c r="BN557" t="str">
        <f>IF(ISBLANK('A2a.  Modified URRT Worksheet 1'!$G$80)=TRUE, "N/A", IF(Q557*(1+'A2a.  Modified URRT Worksheet 1'!$G$80)='A2. Rate Change &amp; Enrollment'!R557, "OK", "ERROR"))</f>
        <v>N/A</v>
      </c>
      <c r="BO557" t="str">
        <f>IF(ISBLANK('A2a.  Modified URRT Worksheet 1'!$G$81)=TRUE, "N/A", IF(R557*(1+'A2a.  Modified URRT Worksheet 1'!$G$81)='A2. Rate Change &amp; Enrollment'!S557, "OK", "ERROR"))</f>
        <v>N/A</v>
      </c>
      <c r="BP557" t="str">
        <f>IF(ISBLANK('A2a.  Modified URRT Worksheet 1'!$G$82)=TRUE, "N/A", IF(S557*(1+'A2a.  Modified URRT Worksheet 1'!$G$82)='A2. Rate Change &amp; Enrollment'!T557, "OK", "ERROR"))</f>
        <v>N/A</v>
      </c>
      <c r="BQ557" t="str">
        <f>IF(ISBLANK('A2a.  Modified URRT Worksheet 1'!$G$83)=TRUE, "N/A", IF(T557*(1+'A2a.  Modified URRT Worksheet 1'!$G$83)='A2. Rate Change &amp; Enrollment'!U557, "OK", "ERROR"))</f>
        <v>N/A</v>
      </c>
      <c r="BR557" t="str">
        <f>IF(ISBLANK('A2a.  Modified URRT Worksheet 1'!$G$84)=TRUE, "N/A", IF(U557*(1+'A2a.  Modified URRT Worksheet 1'!$G$84)='A2. Rate Change &amp; Enrollment'!V557, "OK", "ERROR"))</f>
        <v>N/A</v>
      </c>
      <c r="BS557" t="str">
        <f>IF(ISBLANK('A2a.  Modified URRT Worksheet 1'!$G$85)=TRUE, "N/A", IF(V557*(1+'A2a.  Modified URRT Worksheet 1'!$G$85)='A2. Rate Change &amp; Enrollment'!W557, "OK", "ERROR"))</f>
        <v>N/A</v>
      </c>
      <c r="BT557" t="str">
        <f>IF(ISBLANK('A2a.  Modified URRT Worksheet 1'!$G$86)=TRUE, "N/A", IF(W557*(1+'A2a.  Modified URRT Worksheet 1'!$G$86)='A2. Rate Change &amp; Enrollment'!X557, "OK", "ERROR"))</f>
        <v>N/A</v>
      </c>
      <c r="BU557" t="str">
        <f>IF(ISBLANK('A2a.  Modified URRT Worksheet 1'!$G$87)=TRUE, "N/A", IF(X557*(1+'A2a.  Modified URRT Worksheet 1'!$G$87)='A2. Rate Change &amp; Enrollment'!Y557, "OK", "ERROR"))</f>
        <v>N/A</v>
      </c>
      <c r="BV557" t="str">
        <f>IF(ISBLANK('A2a.  Modified URRT Worksheet 1'!$G$88)=TRUE, "N/A", IF(Y557*(1+'A2a.  Modified URRT Worksheet 1'!$G$88)='A2. Rate Change &amp; Enrollment'!Z557, "OK", "ERROR"))</f>
        <v>N/A</v>
      </c>
      <c r="BW557" t="str">
        <f t="shared" si="127"/>
        <v>OK</v>
      </c>
      <c r="BY557" s="412">
        <f t="shared" si="128"/>
        <v>0</v>
      </c>
    </row>
    <row r="558" spans="1:77" x14ac:dyDescent="0.35">
      <c r="A558" t="s">
        <v>857</v>
      </c>
      <c r="B558" s="98"/>
      <c r="C558" s="98"/>
      <c r="D558" s="98"/>
      <c r="E558" s="135"/>
      <c r="F558" s="135"/>
      <c r="G558" s="135"/>
      <c r="I558" s="135"/>
      <c r="J558" s="135"/>
      <c r="K558" s="135"/>
      <c r="M558" s="131"/>
      <c r="N558" s="131"/>
      <c r="O558" s="131"/>
      <c r="P558" s="131"/>
      <c r="Q558" s="131"/>
      <c r="R558" s="131"/>
      <c r="S558" s="131"/>
      <c r="T558" s="131"/>
      <c r="U558" s="131"/>
      <c r="V558" s="131"/>
      <c r="W558" s="131"/>
      <c r="X558" s="131"/>
      <c r="Y558" s="131"/>
      <c r="Z558" s="131"/>
      <c r="AB558" s="142" t="e">
        <f t="shared" si="118"/>
        <v>#DIV/0!</v>
      </c>
      <c r="AC558" s="142" t="e">
        <f t="shared" si="119"/>
        <v>#DIV/0!</v>
      </c>
      <c r="AD558" s="6"/>
      <c r="AE558" s="88" t="e">
        <f t="shared" si="120"/>
        <v>#DIV/0!</v>
      </c>
      <c r="AF558" s="142" t="e">
        <f t="shared" si="121"/>
        <v>#DIV/0!</v>
      </c>
      <c r="AH558" s="12" t="e">
        <f t="shared" si="129"/>
        <v>#DIV/0!</v>
      </c>
      <c r="AI558" s="12" t="e">
        <f t="shared" si="130"/>
        <v>#DIV/0!</v>
      </c>
      <c r="AK558" s="409"/>
      <c r="AL558" s="409"/>
      <c r="AM558" s="409"/>
      <c r="AO558" s="177"/>
      <c r="AP558" s="177"/>
      <c r="AQ558" s="177"/>
      <c r="AR558" s="139"/>
      <c r="AS558" s="139"/>
      <c r="AT558" s="139"/>
      <c r="AU558" s="177"/>
      <c r="AV558" s="177"/>
      <c r="AX558" s="411">
        <f t="shared" si="122"/>
        <v>0</v>
      </c>
      <c r="AY558" s="80" t="str">
        <f t="shared" si="123"/>
        <v>OK</v>
      </c>
      <c r="BA558" s="94"/>
      <c r="BB558" s="291"/>
      <c r="BC558" s="94"/>
      <c r="BD558" s="229"/>
      <c r="BE558" s="356"/>
      <c r="BG558" s="6">
        <f t="shared" si="124"/>
        <v>0</v>
      </c>
      <c r="BH558" s="186" t="str">
        <f t="shared" si="125"/>
        <v>N/A</v>
      </c>
      <c r="BI558" s="6" t="str">
        <f t="shared" si="131"/>
        <v>N/A</v>
      </c>
      <c r="BJ558" t="e">
        <f t="shared" si="126"/>
        <v>#DIV/0!</v>
      </c>
      <c r="BL558" t="str">
        <f>IF(ISBLANK('A2a.  Modified URRT Worksheet 1'!$G$78)=TRUE, "N/A", IF(O558*(1+'A2a.  Modified URRT Worksheet 1'!$G$78)='A2. Rate Change &amp; Enrollment'!P558, "OK", "ERROR"))</f>
        <v>N/A</v>
      </c>
      <c r="BM558" t="str">
        <f>IF(ISBLANK('A2a.  Modified URRT Worksheet 1'!$G$79)=TRUE, "N/A", IF(P558*(1+'A2a.  Modified URRT Worksheet 1'!$G$79)='A2. Rate Change &amp; Enrollment'!Q558, "OK", "ERROR"))</f>
        <v>N/A</v>
      </c>
      <c r="BN558" t="str">
        <f>IF(ISBLANK('A2a.  Modified URRT Worksheet 1'!$G$80)=TRUE, "N/A", IF(Q558*(1+'A2a.  Modified URRT Worksheet 1'!$G$80)='A2. Rate Change &amp; Enrollment'!R558, "OK", "ERROR"))</f>
        <v>N/A</v>
      </c>
      <c r="BO558" t="str">
        <f>IF(ISBLANK('A2a.  Modified URRT Worksheet 1'!$G$81)=TRUE, "N/A", IF(R558*(1+'A2a.  Modified URRT Worksheet 1'!$G$81)='A2. Rate Change &amp; Enrollment'!S558, "OK", "ERROR"))</f>
        <v>N/A</v>
      </c>
      <c r="BP558" t="str">
        <f>IF(ISBLANK('A2a.  Modified URRT Worksheet 1'!$G$82)=TRUE, "N/A", IF(S558*(1+'A2a.  Modified URRT Worksheet 1'!$G$82)='A2. Rate Change &amp; Enrollment'!T558, "OK", "ERROR"))</f>
        <v>N/A</v>
      </c>
      <c r="BQ558" t="str">
        <f>IF(ISBLANK('A2a.  Modified URRT Worksheet 1'!$G$83)=TRUE, "N/A", IF(T558*(1+'A2a.  Modified URRT Worksheet 1'!$G$83)='A2. Rate Change &amp; Enrollment'!U558, "OK", "ERROR"))</f>
        <v>N/A</v>
      </c>
      <c r="BR558" t="str">
        <f>IF(ISBLANK('A2a.  Modified URRT Worksheet 1'!$G$84)=TRUE, "N/A", IF(U558*(1+'A2a.  Modified URRT Worksheet 1'!$G$84)='A2. Rate Change &amp; Enrollment'!V558, "OK", "ERROR"))</f>
        <v>N/A</v>
      </c>
      <c r="BS558" t="str">
        <f>IF(ISBLANK('A2a.  Modified URRT Worksheet 1'!$G$85)=TRUE, "N/A", IF(V558*(1+'A2a.  Modified URRT Worksheet 1'!$G$85)='A2. Rate Change &amp; Enrollment'!W558, "OK", "ERROR"))</f>
        <v>N/A</v>
      </c>
      <c r="BT558" t="str">
        <f>IF(ISBLANK('A2a.  Modified URRT Worksheet 1'!$G$86)=TRUE, "N/A", IF(W558*(1+'A2a.  Modified URRT Worksheet 1'!$G$86)='A2. Rate Change &amp; Enrollment'!X558, "OK", "ERROR"))</f>
        <v>N/A</v>
      </c>
      <c r="BU558" t="str">
        <f>IF(ISBLANK('A2a.  Modified URRT Worksheet 1'!$G$87)=TRUE, "N/A", IF(X558*(1+'A2a.  Modified URRT Worksheet 1'!$G$87)='A2. Rate Change &amp; Enrollment'!Y558, "OK", "ERROR"))</f>
        <v>N/A</v>
      </c>
      <c r="BV558" t="str">
        <f>IF(ISBLANK('A2a.  Modified URRT Worksheet 1'!$G$88)=TRUE, "N/A", IF(Y558*(1+'A2a.  Modified URRT Worksheet 1'!$G$88)='A2. Rate Change &amp; Enrollment'!Z558, "OK", "ERROR"))</f>
        <v>N/A</v>
      </c>
      <c r="BW558" t="str">
        <f t="shared" si="127"/>
        <v>OK</v>
      </c>
      <c r="BY558" s="412">
        <f t="shared" si="128"/>
        <v>0</v>
      </c>
    </row>
    <row r="559" spans="1:77" x14ac:dyDescent="0.35">
      <c r="A559" t="s">
        <v>858</v>
      </c>
      <c r="B559" s="98"/>
      <c r="C559" s="98"/>
      <c r="D559" s="98"/>
      <c r="E559" s="135"/>
      <c r="F559" s="135"/>
      <c r="G559" s="135"/>
      <c r="I559" s="135"/>
      <c r="J559" s="135"/>
      <c r="K559" s="135"/>
      <c r="M559" s="131"/>
      <c r="N559" s="131"/>
      <c r="O559" s="131"/>
      <c r="P559" s="131"/>
      <c r="Q559" s="131"/>
      <c r="R559" s="131"/>
      <c r="S559" s="131"/>
      <c r="T559" s="131"/>
      <c r="U559" s="131"/>
      <c r="V559" s="131"/>
      <c r="W559" s="131"/>
      <c r="X559" s="131"/>
      <c r="Y559" s="131"/>
      <c r="Z559" s="131"/>
      <c r="AB559" s="142" t="e">
        <f t="shared" si="118"/>
        <v>#DIV/0!</v>
      </c>
      <c r="AC559" s="142" t="e">
        <f t="shared" si="119"/>
        <v>#DIV/0!</v>
      </c>
      <c r="AD559" s="6"/>
      <c r="AE559" s="88" t="e">
        <f t="shared" si="120"/>
        <v>#DIV/0!</v>
      </c>
      <c r="AF559" s="142" t="e">
        <f t="shared" si="121"/>
        <v>#DIV/0!</v>
      </c>
      <c r="AH559" s="12" t="e">
        <f t="shared" si="129"/>
        <v>#DIV/0!</v>
      </c>
      <c r="AI559" s="12" t="e">
        <f t="shared" si="130"/>
        <v>#DIV/0!</v>
      </c>
      <c r="AK559" s="409"/>
      <c r="AL559" s="409"/>
      <c r="AM559" s="409"/>
      <c r="AO559" s="177"/>
      <c r="AP559" s="177"/>
      <c r="AQ559" s="177"/>
      <c r="AR559" s="139"/>
      <c r="AS559" s="139"/>
      <c r="AT559" s="139"/>
      <c r="AU559" s="177"/>
      <c r="AV559" s="177"/>
      <c r="AX559" s="411">
        <f t="shared" si="122"/>
        <v>0</v>
      </c>
      <c r="AY559" s="80" t="str">
        <f t="shared" si="123"/>
        <v>OK</v>
      </c>
      <c r="BA559" s="94"/>
      <c r="BB559" s="291"/>
      <c r="BC559" s="94"/>
      <c r="BD559" s="229"/>
      <c r="BE559" s="356"/>
      <c r="BG559" s="6">
        <f t="shared" si="124"/>
        <v>0</v>
      </c>
      <c r="BH559" s="186" t="str">
        <f t="shared" si="125"/>
        <v>N/A</v>
      </c>
      <c r="BI559" s="6" t="str">
        <f t="shared" si="131"/>
        <v>N/A</v>
      </c>
      <c r="BJ559" t="e">
        <f t="shared" si="126"/>
        <v>#DIV/0!</v>
      </c>
      <c r="BL559" t="str">
        <f>IF(ISBLANK('A2a.  Modified URRT Worksheet 1'!$G$78)=TRUE, "N/A", IF(O559*(1+'A2a.  Modified URRT Worksheet 1'!$G$78)='A2. Rate Change &amp; Enrollment'!P559, "OK", "ERROR"))</f>
        <v>N/A</v>
      </c>
      <c r="BM559" t="str">
        <f>IF(ISBLANK('A2a.  Modified URRT Worksheet 1'!$G$79)=TRUE, "N/A", IF(P559*(1+'A2a.  Modified URRT Worksheet 1'!$G$79)='A2. Rate Change &amp; Enrollment'!Q559, "OK", "ERROR"))</f>
        <v>N/A</v>
      </c>
      <c r="BN559" t="str">
        <f>IF(ISBLANK('A2a.  Modified URRT Worksheet 1'!$G$80)=TRUE, "N/A", IF(Q559*(1+'A2a.  Modified URRT Worksheet 1'!$G$80)='A2. Rate Change &amp; Enrollment'!R559, "OK", "ERROR"))</f>
        <v>N/A</v>
      </c>
      <c r="BO559" t="str">
        <f>IF(ISBLANK('A2a.  Modified URRT Worksheet 1'!$G$81)=TRUE, "N/A", IF(R559*(1+'A2a.  Modified URRT Worksheet 1'!$G$81)='A2. Rate Change &amp; Enrollment'!S559, "OK", "ERROR"))</f>
        <v>N/A</v>
      </c>
      <c r="BP559" t="str">
        <f>IF(ISBLANK('A2a.  Modified URRT Worksheet 1'!$G$82)=TRUE, "N/A", IF(S559*(1+'A2a.  Modified URRT Worksheet 1'!$G$82)='A2. Rate Change &amp; Enrollment'!T559, "OK", "ERROR"))</f>
        <v>N/A</v>
      </c>
      <c r="BQ559" t="str">
        <f>IF(ISBLANK('A2a.  Modified URRT Worksheet 1'!$G$83)=TRUE, "N/A", IF(T559*(1+'A2a.  Modified URRT Worksheet 1'!$G$83)='A2. Rate Change &amp; Enrollment'!U559, "OK", "ERROR"))</f>
        <v>N/A</v>
      </c>
      <c r="BR559" t="str">
        <f>IF(ISBLANK('A2a.  Modified URRT Worksheet 1'!$G$84)=TRUE, "N/A", IF(U559*(1+'A2a.  Modified URRT Worksheet 1'!$G$84)='A2. Rate Change &amp; Enrollment'!V559, "OK", "ERROR"))</f>
        <v>N/A</v>
      </c>
      <c r="BS559" t="str">
        <f>IF(ISBLANK('A2a.  Modified URRT Worksheet 1'!$G$85)=TRUE, "N/A", IF(V559*(1+'A2a.  Modified URRT Worksheet 1'!$G$85)='A2. Rate Change &amp; Enrollment'!W559, "OK", "ERROR"))</f>
        <v>N/A</v>
      </c>
      <c r="BT559" t="str">
        <f>IF(ISBLANK('A2a.  Modified URRT Worksheet 1'!$G$86)=TRUE, "N/A", IF(W559*(1+'A2a.  Modified URRT Worksheet 1'!$G$86)='A2. Rate Change &amp; Enrollment'!X559, "OK", "ERROR"))</f>
        <v>N/A</v>
      </c>
      <c r="BU559" t="str">
        <f>IF(ISBLANK('A2a.  Modified URRT Worksheet 1'!$G$87)=TRUE, "N/A", IF(X559*(1+'A2a.  Modified URRT Worksheet 1'!$G$87)='A2. Rate Change &amp; Enrollment'!Y559, "OK", "ERROR"))</f>
        <v>N/A</v>
      </c>
      <c r="BV559" t="str">
        <f>IF(ISBLANK('A2a.  Modified URRT Worksheet 1'!$G$88)=TRUE, "N/A", IF(Y559*(1+'A2a.  Modified URRT Worksheet 1'!$G$88)='A2. Rate Change &amp; Enrollment'!Z559, "OK", "ERROR"))</f>
        <v>N/A</v>
      </c>
      <c r="BW559" t="str">
        <f t="shared" si="127"/>
        <v>OK</v>
      </c>
      <c r="BY559" s="412">
        <f t="shared" si="128"/>
        <v>0</v>
      </c>
    </row>
    <row r="560" spans="1:77" x14ac:dyDescent="0.35">
      <c r="A560" t="s">
        <v>859</v>
      </c>
      <c r="B560" s="98"/>
      <c r="C560" s="98"/>
      <c r="D560" s="98"/>
      <c r="E560" s="135"/>
      <c r="F560" s="135"/>
      <c r="G560" s="135"/>
      <c r="I560" s="135"/>
      <c r="J560" s="135"/>
      <c r="K560" s="135"/>
      <c r="M560" s="131"/>
      <c r="N560" s="131"/>
      <c r="O560" s="131"/>
      <c r="P560" s="131"/>
      <c r="Q560" s="131"/>
      <c r="R560" s="131"/>
      <c r="S560" s="131"/>
      <c r="T560" s="131"/>
      <c r="U560" s="131"/>
      <c r="V560" s="131"/>
      <c r="W560" s="131"/>
      <c r="X560" s="131"/>
      <c r="Y560" s="131"/>
      <c r="Z560" s="131"/>
      <c r="AB560" s="142" t="e">
        <f t="shared" si="118"/>
        <v>#DIV/0!</v>
      </c>
      <c r="AC560" s="142" t="e">
        <f t="shared" si="119"/>
        <v>#DIV/0!</v>
      </c>
      <c r="AD560" s="6"/>
      <c r="AE560" s="88" t="e">
        <f t="shared" si="120"/>
        <v>#DIV/0!</v>
      </c>
      <c r="AF560" s="142" t="e">
        <f t="shared" si="121"/>
        <v>#DIV/0!</v>
      </c>
      <c r="AH560" s="12" t="e">
        <f t="shared" si="129"/>
        <v>#DIV/0!</v>
      </c>
      <c r="AI560" s="12" t="e">
        <f t="shared" si="130"/>
        <v>#DIV/0!</v>
      </c>
      <c r="AK560" s="409"/>
      <c r="AL560" s="409"/>
      <c r="AM560" s="409"/>
      <c r="AO560" s="177"/>
      <c r="AP560" s="177"/>
      <c r="AQ560" s="177"/>
      <c r="AR560" s="139"/>
      <c r="AS560" s="139"/>
      <c r="AT560" s="139"/>
      <c r="AU560" s="177"/>
      <c r="AV560" s="177"/>
      <c r="AX560" s="411">
        <f t="shared" si="122"/>
        <v>0</v>
      </c>
      <c r="AY560" s="80" t="str">
        <f t="shared" si="123"/>
        <v>OK</v>
      </c>
      <c r="BA560" s="94"/>
      <c r="BB560" s="291"/>
      <c r="BC560" s="94"/>
      <c r="BD560" s="229"/>
      <c r="BE560" s="356"/>
      <c r="BG560" s="6">
        <f t="shared" si="124"/>
        <v>0</v>
      </c>
      <c r="BH560" s="186" t="str">
        <f t="shared" si="125"/>
        <v>N/A</v>
      </c>
      <c r="BI560" s="6" t="str">
        <f t="shared" si="131"/>
        <v>N/A</v>
      </c>
      <c r="BJ560" t="e">
        <f t="shared" si="126"/>
        <v>#DIV/0!</v>
      </c>
      <c r="BL560" t="str">
        <f>IF(ISBLANK('A2a.  Modified URRT Worksheet 1'!$G$78)=TRUE, "N/A", IF(O560*(1+'A2a.  Modified URRT Worksheet 1'!$G$78)='A2. Rate Change &amp; Enrollment'!P560, "OK", "ERROR"))</f>
        <v>N/A</v>
      </c>
      <c r="BM560" t="str">
        <f>IF(ISBLANK('A2a.  Modified URRT Worksheet 1'!$G$79)=TRUE, "N/A", IF(P560*(1+'A2a.  Modified URRT Worksheet 1'!$G$79)='A2. Rate Change &amp; Enrollment'!Q560, "OK", "ERROR"))</f>
        <v>N/A</v>
      </c>
      <c r="BN560" t="str">
        <f>IF(ISBLANK('A2a.  Modified URRT Worksheet 1'!$G$80)=TRUE, "N/A", IF(Q560*(1+'A2a.  Modified URRT Worksheet 1'!$G$80)='A2. Rate Change &amp; Enrollment'!R560, "OK", "ERROR"))</f>
        <v>N/A</v>
      </c>
      <c r="BO560" t="str">
        <f>IF(ISBLANK('A2a.  Modified URRT Worksheet 1'!$G$81)=TRUE, "N/A", IF(R560*(1+'A2a.  Modified URRT Worksheet 1'!$G$81)='A2. Rate Change &amp; Enrollment'!S560, "OK", "ERROR"))</f>
        <v>N/A</v>
      </c>
      <c r="BP560" t="str">
        <f>IF(ISBLANK('A2a.  Modified URRT Worksheet 1'!$G$82)=TRUE, "N/A", IF(S560*(1+'A2a.  Modified URRT Worksheet 1'!$G$82)='A2. Rate Change &amp; Enrollment'!T560, "OK", "ERROR"))</f>
        <v>N/A</v>
      </c>
      <c r="BQ560" t="str">
        <f>IF(ISBLANK('A2a.  Modified URRT Worksheet 1'!$G$83)=TRUE, "N/A", IF(T560*(1+'A2a.  Modified URRT Worksheet 1'!$G$83)='A2. Rate Change &amp; Enrollment'!U560, "OK", "ERROR"))</f>
        <v>N/A</v>
      </c>
      <c r="BR560" t="str">
        <f>IF(ISBLANK('A2a.  Modified URRT Worksheet 1'!$G$84)=TRUE, "N/A", IF(U560*(1+'A2a.  Modified URRT Worksheet 1'!$G$84)='A2. Rate Change &amp; Enrollment'!V560, "OK", "ERROR"))</f>
        <v>N/A</v>
      </c>
      <c r="BS560" t="str">
        <f>IF(ISBLANK('A2a.  Modified URRT Worksheet 1'!$G$85)=TRUE, "N/A", IF(V560*(1+'A2a.  Modified URRT Worksheet 1'!$G$85)='A2. Rate Change &amp; Enrollment'!W560, "OK", "ERROR"))</f>
        <v>N/A</v>
      </c>
      <c r="BT560" t="str">
        <f>IF(ISBLANK('A2a.  Modified URRT Worksheet 1'!$G$86)=TRUE, "N/A", IF(W560*(1+'A2a.  Modified URRT Worksheet 1'!$G$86)='A2. Rate Change &amp; Enrollment'!X560, "OK", "ERROR"))</f>
        <v>N/A</v>
      </c>
      <c r="BU560" t="str">
        <f>IF(ISBLANK('A2a.  Modified URRT Worksheet 1'!$G$87)=TRUE, "N/A", IF(X560*(1+'A2a.  Modified URRT Worksheet 1'!$G$87)='A2. Rate Change &amp; Enrollment'!Y560, "OK", "ERROR"))</f>
        <v>N/A</v>
      </c>
      <c r="BV560" t="str">
        <f>IF(ISBLANK('A2a.  Modified URRT Worksheet 1'!$G$88)=TRUE, "N/A", IF(Y560*(1+'A2a.  Modified URRT Worksheet 1'!$G$88)='A2. Rate Change &amp; Enrollment'!Z560, "OK", "ERROR"))</f>
        <v>N/A</v>
      </c>
      <c r="BW560" t="str">
        <f t="shared" si="127"/>
        <v>OK</v>
      </c>
      <c r="BY560" s="412">
        <f t="shared" si="128"/>
        <v>0</v>
      </c>
    </row>
    <row r="561" spans="1:77" x14ac:dyDescent="0.35">
      <c r="A561" t="s">
        <v>860</v>
      </c>
      <c r="B561" s="98"/>
      <c r="C561" s="98"/>
      <c r="D561" s="98"/>
      <c r="E561" s="135"/>
      <c r="F561" s="135"/>
      <c r="G561" s="135"/>
      <c r="I561" s="135"/>
      <c r="J561" s="135"/>
      <c r="K561" s="135"/>
      <c r="M561" s="131"/>
      <c r="N561" s="131"/>
      <c r="O561" s="131"/>
      <c r="P561" s="131"/>
      <c r="Q561" s="131"/>
      <c r="R561" s="131"/>
      <c r="S561" s="131"/>
      <c r="T561" s="131"/>
      <c r="U561" s="131"/>
      <c r="V561" s="131"/>
      <c r="W561" s="131"/>
      <c r="X561" s="131"/>
      <c r="Y561" s="131"/>
      <c r="Z561" s="131"/>
      <c r="AB561" s="142" t="e">
        <f t="shared" si="118"/>
        <v>#DIV/0!</v>
      </c>
      <c r="AC561" s="142" t="e">
        <f t="shared" si="119"/>
        <v>#DIV/0!</v>
      </c>
      <c r="AD561" s="6"/>
      <c r="AE561" s="88" t="e">
        <f t="shared" si="120"/>
        <v>#DIV/0!</v>
      </c>
      <c r="AF561" s="142" t="e">
        <f t="shared" si="121"/>
        <v>#DIV/0!</v>
      </c>
      <c r="AH561" s="12" t="e">
        <f t="shared" si="129"/>
        <v>#DIV/0!</v>
      </c>
      <c r="AI561" s="12" t="e">
        <f t="shared" si="130"/>
        <v>#DIV/0!</v>
      </c>
      <c r="AK561" s="409"/>
      <c r="AL561" s="409"/>
      <c r="AM561" s="409"/>
      <c r="AO561" s="177"/>
      <c r="AP561" s="177"/>
      <c r="AQ561" s="177"/>
      <c r="AR561" s="139"/>
      <c r="AS561" s="139"/>
      <c r="AT561" s="139"/>
      <c r="AU561" s="177"/>
      <c r="AV561" s="177"/>
      <c r="AX561" s="411">
        <f t="shared" si="122"/>
        <v>0</v>
      </c>
      <c r="AY561" s="80" t="str">
        <f t="shared" si="123"/>
        <v>OK</v>
      </c>
      <c r="BA561" s="94"/>
      <c r="BB561" s="291"/>
      <c r="BC561" s="94"/>
      <c r="BD561" s="229"/>
      <c r="BE561" s="356"/>
      <c r="BG561" s="6">
        <f t="shared" si="124"/>
        <v>0</v>
      </c>
      <c r="BH561" s="186" t="str">
        <f t="shared" si="125"/>
        <v>N/A</v>
      </c>
      <c r="BI561" s="6" t="str">
        <f t="shared" si="131"/>
        <v>N/A</v>
      </c>
      <c r="BJ561" t="e">
        <f t="shared" si="126"/>
        <v>#DIV/0!</v>
      </c>
      <c r="BL561" t="str">
        <f>IF(ISBLANK('A2a.  Modified URRT Worksheet 1'!$G$78)=TRUE, "N/A", IF(O561*(1+'A2a.  Modified URRT Worksheet 1'!$G$78)='A2. Rate Change &amp; Enrollment'!P561, "OK", "ERROR"))</f>
        <v>N/A</v>
      </c>
      <c r="BM561" t="str">
        <f>IF(ISBLANK('A2a.  Modified URRT Worksheet 1'!$G$79)=TRUE, "N/A", IF(P561*(1+'A2a.  Modified URRT Worksheet 1'!$G$79)='A2. Rate Change &amp; Enrollment'!Q561, "OK", "ERROR"))</f>
        <v>N/A</v>
      </c>
      <c r="BN561" t="str">
        <f>IF(ISBLANK('A2a.  Modified URRT Worksheet 1'!$G$80)=TRUE, "N/A", IF(Q561*(1+'A2a.  Modified URRT Worksheet 1'!$G$80)='A2. Rate Change &amp; Enrollment'!R561, "OK", "ERROR"))</f>
        <v>N/A</v>
      </c>
      <c r="BO561" t="str">
        <f>IF(ISBLANK('A2a.  Modified URRT Worksheet 1'!$G$81)=TRUE, "N/A", IF(R561*(1+'A2a.  Modified URRT Worksheet 1'!$G$81)='A2. Rate Change &amp; Enrollment'!S561, "OK", "ERROR"))</f>
        <v>N/A</v>
      </c>
      <c r="BP561" t="str">
        <f>IF(ISBLANK('A2a.  Modified URRT Worksheet 1'!$G$82)=TRUE, "N/A", IF(S561*(1+'A2a.  Modified URRT Worksheet 1'!$G$82)='A2. Rate Change &amp; Enrollment'!T561, "OK", "ERROR"))</f>
        <v>N/A</v>
      </c>
      <c r="BQ561" t="str">
        <f>IF(ISBLANK('A2a.  Modified URRT Worksheet 1'!$G$83)=TRUE, "N/A", IF(T561*(1+'A2a.  Modified URRT Worksheet 1'!$G$83)='A2. Rate Change &amp; Enrollment'!U561, "OK", "ERROR"))</f>
        <v>N/A</v>
      </c>
      <c r="BR561" t="str">
        <f>IF(ISBLANK('A2a.  Modified URRT Worksheet 1'!$G$84)=TRUE, "N/A", IF(U561*(1+'A2a.  Modified URRT Worksheet 1'!$G$84)='A2. Rate Change &amp; Enrollment'!V561, "OK", "ERROR"))</f>
        <v>N/A</v>
      </c>
      <c r="BS561" t="str">
        <f>IF(ISBLANK('A2a.  Modified URRT Worksheet 1'!$G$85)=TRUE, "N/A", IF(V561*(1+'A2a.  Modified URRT Worksheet 1'!$G$85)='A2. Rate Change &amp; Enrollment'!W561, "OK", "ERROR"))</f>
        <v>N/A</v>
      </c>
      <c r="BT561" t="str">
        <f>IF(ISBLANK('A2a.  Modified URRT Worksheet 1'!$G$86)=TRUE, "N/A", IF(W561*(1+'A2a.  Modified URRT Worksheet 1'!$G$86)='A2. Rate Change &amp; Enrollment'!X561, "OK", "ERROR"))</f>
        <v>N/A</v>
      </c>
      <c r="BU561" t="str">
        <f>IF(ISBLANK('A2a.  Modified URRT Worksheet 1'!$G$87)=TRUE, "N/A", IF(X561*(1+'A2a.  Modified URRT Worksheet 1'!$G$87)='A2. Rate Change &amp; Enrollment'!Y561, "OK", "ERROR"))</f>
        <v>N/A</v>
      </c>
      <c r="BV561" t="str">
        <f>IF(ISBLANK('A2a.  Modified URRT Worksheet 1'!$G$88)=TRUE, "N/A", IF(Y561*(1+'A2a.  Modified URRT Worksheet 1'!$G$88)='A2. Rate Change &amp; Enrollment'!Z561, "OK", "ERROR"))</f>
        <v>N/A</v>
      </c>
      <c r="BW561" t="str">
        <f t="shared" si="127"/>
        <v>OK</v>
      </c>
      <c r="BY561" s="412">
        <f t="shared" si="128"/>
        <v>0</v>
      </c>
    </row>
    <row r="562" spans="1:77" x14ac:dyDescent="0.35">
      <c r="A562" t="s">
        <v>861</v>
      </c>
      <c r="B562" s="98"/>
      <c r="C562" s="98"/>
      <c r="D562" s="98"/>
      <c r="E562" s="135"/>
      <c r="F562" s="135"/>
      <c r="G562" s="135"/>
      <c r="I562" s="135"/>
      <c r="J562" s="135"/>
      <c r="K562" s="135"/>
      <c r="M562" s="131"/>
      <c r="N562" s="131"/>
      <c r="O562" s="131"/>
      <c r="P562" s="131"/>
      <c r="Q562" s="131"/>
      <c r="R562" s="131"/>
      <c r="S562" s="131"/>
      <c r="T562" s="131"/>
      <c r="U562" s="131"/>
      <c r="V562" s="131"/>
      <c r="W562" s="131"/>
      <c r="X562" s="131"/>
      <c r="Y562" s="131"/>
      <c r="Z562" s="131"/>
      <c r="AB562" s="142" t="e">
        <f t="shared" si="118"/>
        <v>#DIV/0!</v>
      </c>
      <c r="AC562" s="142" t="e">
        <f t="shared" si="119"/>
        <v>#DIV/0!</v>
      </c>
      <c r="AD562" s="6"/>
      <c r="AE562" s="88" t="e">
        <f t="shared" si="120"/>
        <v>#DIV/0!</v>
      </c>
      <c r="AF562" s="142" t="e">
        <f t="shared" si="121"/>
        <v>#DIV/0!</v>
      </c>
      <c r="AH562" s="12" t="e">
        <f t="shared" si="129"/>
        <v>#DIV/0!</v>
      </c>
      <c r="AI562" s="12" t="e">
        <f t="shared" si="130"/>
        <v>#DIV/0!</v>
      </c>
      <c r="AK562" s="409"/>
      <c r="AL562" s="409"/>
      <c r="AM562" s="409"/>
      <c r="AO562" s="177"/>
      <c r="AP562" s="177"/>
      <c r="AQ562" s="177"/>
      <c r="AR562" s="139"/>
      <c r="AS562" s="139"/>
      <c r="AT562" s="139"/>
      <c r="AU562" s="177"/>
      <c r="AV562" s="177"/>
      <c r="AX562" s="411">
        <f t="shared" si="122"/>
        <v>0</v>
      </c>
      <c r="AY562" s="80" t="str">
        <f t="shared" si="123"/>
        <v>OK</v>
      </c>
      <c r="BA562" s="94"/>
      <c r="BB562" s="291"/>
      <c r="BC562" s="94"/>
      <c r="BD562" s="229"/>
      <c r="BE562" s="356"/>
      <c r="BG562" s="6">
        <f t="shared" si="124"/>
        <v>0</v>
      </c>
      <c r="BH562" s="186" t="str">
        <f t="shared" si="125"/>
        <v>N/A</v>
      </c>
      <c r="BI562" s="6" t="str">
        <f t="shared" si="131"/>
        <v>N/A</v>
      </c>
      <c r="BJ562" t="e">
        <f t="shared" si="126"/>
        <v>#DIV/0!</v>
      </c>
      <c r="BL562" t="str">
        <f>IF(ISBLANK('A2a.  Modified URRT Worksheet 1'!$G$78)=TRUE, "N/A", IF(O562*(1+'A2a.  Modified URRT Worksheet 1'!$G$78)='A2. Rate Change &amp; Enrollment'!P562, "OK", "ERROR"))</f>
        <v>N/A</v>
      </c>
      <c r="BM562" t="str">
        <f>IF(ISBLANK('A2a.  Modified URRT Worksheet 1'!$G$79)=TRUE, "N/A", IF(P562*(1+'A2a.  Modified URRT Worksheet 1'!$G$79)='A2. Rate Change &amp; Enrollment'!Q562, "OK", "ERROR"))</f>
        <v>N/A</v>
      </c>
      <c r="BN562" t="str">
        <f>IF(ISBLANK('A2a.  Modified URRT Worksheet 1'!$G$80)=TRUE, "N/A", IF(Q562*(1+'A2a.  Modified URRT Worksheet 1'!$G$80)='A2. Rate Change &amp; Enrollment'!R562, "OK", "ERROR"))</f>
        <v>N/A</v>
      </c>
      <c r="BO562" t="str">
        <f>IF(ISBLANK('A2a.  Modified URRT Worksheet 1'!$G$81)=TRUE, "N/A", IF(R562*(1+'A2a.  Modified URRT Worksheet 1'!$G$81)='A2. Rate Change &amp; Enrollment'!S562, "OK", "ERROR"))</f>
        <v>N/A</v>
      </c>
      <c r="BP562" t="str">
        <f>IF(ISBLANK('A2a.  Modified URRT Worksheet 1'!$G$82)=TRUE, "N/A", IF(S562*(1+'A2a.  Modified URRT Worksheet 1'!$G$82)='A2. Rate Change &amp; Enrollment'!T562, "OK", "ERROR"))</f>
        <v>N/A</v>
      </c>
      <c r="BQ562" t="str">
        <f>IF(ISBLANK('A2a.  Modified URRT Worksheet 1'!$G$83)=TRUE, "N/A", IF(T562*(1+'A2a.  Modified URRT Worksheet 1'!$G$83)='A2. Rate Change &amp; Enrollment'!U562, "OK", "ERROR"))</f>
        <v>N/A</v>
      </c>
      <c r="BR562" t="str">
        <f>IF(ISBLANK('A2a.  Modified URRT Worksheet 1'!$G$84)=TRUE, "N/A", IF(U562*(1+'A2a.  Modified URRT Worksheet 1'!$G$84)='A2. Rate Change &amp; Enrollment'!V562, "OK", "ERROR"))</f>
        <v>N/A</v>
      </c>
      <c r="BS562" t="str">
        <f>IF(ISBLANK('A2a.  Modified URRT Worksheet 1'!$G$85)=TRUE, "N/A", IF(V562*(1+'A2a.  Modified URRT Worksheet 1'!$G$85)='A2. Rate Change &amp; Enrollment'!W562, "OK", "ERROR"))</f>
        <v>N/A</v>
      </c>
      <c r="BT562" t="str">
        <f>IF(ISBLANK('A2a.  Modified URRT Worksheet 1'!$G$86)=TRUE, "N/A", IF(W562*(1+'A2a.  Modified URRT Worksheet 1'!$G$86)='A2. Rate Change &amp; Enrollment'!X562, "OK", "ERROR"))</f>
        <v>N/A</v>
      </c>
      <c r="BU562" t="str">
        <f>IF(ISBLANK('A2a.  Modified URRT Worksheet 1'!$G$87)=TRUE, "N/A", IF(X562*(1+'A2a.  Modified URRT Worksheet 1'!$G$87)='A2. Rate Change &amp; Enrollment'!Y562, "OK", "ERROR"))</f>
        <v>N/A</v>
      </c>
      <c r="BV562" t="str">
        <f>IF(ISBLANK('A2a.  Modified URRT Worksheet 1'!$G$88)=TRUE, "N/A", IF(Y562*(1+'A2a.  Modified URRT Worksheet 1'!$G$88)='A2. Rate Change &amp; Enrollment'!Z562, "OK", "ERROR"))</f>
        <v>N/A</v>
      </c>
      <c r="BW562" t="str">
        <f t="shared" si="127"/>
        <v>OK</v>
      </c>
      <c r="BY562" s="412">
        <f t="shared" si="128"/>
        <v>0</v>
      </c>
    </row>
    <row r="563" spans="1:77" x14ac:dyDescent="0.35">
      <c r="A563" t="s">
        <v>862</v>
      </c>
      <c r="B563" s="98"/>
      <c r="C563" s="98"/>
      <c r="D563" s="98"/>
      <c r="E563" s="135"/>
      <c r="F563" s="135"/>
      <c r="G563" s="135"/>
      <c r="I563" s="135"/>
      <c r="J563" s="135"/>
      <c r="K563" s="135"/>
      <c r="M563" s="131"/>
      <c r="N563" s="131"/>
      <c r="O563" s="131"/>
      <c r="P563" s="131"/>
      <c r="Q563" s="131"/>
      <c r="R563" s="131"/>
      <c r="S563" s="131"/>
      <c r="T563" s="131"/>
      <c r="U563" s="131"/>
      <c r="V563" s="131"/>
      <c r="W563" s="131"/>
      <c r="X563" s="131"/>
      <c r="Y563" s="131"/>
      <c r="Z563" s="131"/>
      <c r="AB563" s="142" t="e">
        <f t="shared" si="118"/>
        <v>#DIV/0!</v>
      </c>
      <c r="AC563" s="142" t="e">
        <f t="shared" si="119"/>
        <v>#DIV/0!</v>
      </c>
      <c r="AD563" s="6"/>
      <c r="AE563" s="88" t="e">
        <f t="shared" si="120"/>
        <v>#DIV/0!</v>
      </c>
      <c r="AF563" s="142" t="e">
        <f t="shared" si="121"/>
        <v>#DIV/0!</v>
      </c>
      <c r="AH563" s="12" t="e">
        <f t="shared" si="129"/>
        <v>#DIV/0!</v>
      </c>
      <c r="AI563" s="12" t="e">
        <f t="shared" si="130"/>
        <v>#DIV/0!</v>
      </c>
      <c r="AK563" s="409"/>
      <c r="AL563" s="409"/>
      <c r="AM563" s="409"/>
      <c r="AO563" s="177"/>
      <c r="AP563" s="177"/>
      <c r="AQ563" s="177"/>
      <c r="AR563" s="139"/>
      <c r="AS563" s="139"/>
      <c r="AT563" s="139"/>
      <c r="AU563" s="177"/>
      <c r="AV563" s="177"/>
      <c r="AX563" s="411">
        <f t="shared" si="122"/>
        <v>0</v>
      </c>
      <c r="AY563" s="80" t="str">
        <f t="shared" si="123"/>
        <v>OK</v>
      </c>
      <c r="BA563" s="94"/>
      <c r="BB563" s="291"/>
      <c r="BC563" s="94"/>
      <c r="BD563" s="229"/>
      <c r="BE563" s="356"/>
      <c r="BG563" s="6">
        <f t="shared" si="124"/>
        <v>0</v>
      </c>
      <c r="BH563" s="186" t="str">
        <f t="shared" si="125"/>
        <v>N/A</v>
      </c>
      <c r="BI563" s="6" t="str">
        <f t="shared" si="131"/>
        <v>N/A</v>
      </c>
      <c r="BJ563" t="e">
        <f t="shared" si="126"/>
        <v>#DIV/0!</v>
      </c>
      <c r="BL563" t="str">
        <f>IF(ISBLANK('A2a.  Modified URRT Worksheet 1'!$G$78)=TRUE, "N/A", IF(O563*(1+'A2a.  Modified URRT Worksheet 1'!$G$78)='A2. Rate Change &amp; Enrollment'!P563, "OK", "ERROR"))</f>
        <v>N/A</v>
      </c>
      <c r="BM563" t="str">
        <f>IF(ISBLANK('A2a.  Modified URRT Worksheet 1'!$G$79)=TRUE, "N/A", IF(P563*(1+'A2a.  Modified URRT Worksheet 1'!$G$79)='A2. Rate Change &amp; Enrollment'!Q563, "OK", "ERROR"))</f>
        <v>N/A</v>
      </c>
      <c r="BN563" t="str">
        <f>IF(ISBLANK('A2a.  Modified URRT Worksheet 1'!$G$80)=TRUE, "N/A", IF(Q563*(1+'A2a.  Modified URRT Worksheet 1'!$G$80)='A2. Rate Change &amp; Enrollment'!R563, "OK", "ERROR"))</f>
        <v>N/A</v>
      </c>
      <c r="BO563" t="str">
        <f>IF(ISBLANK('A2a.  Modified URRT Worksheet 1'!$G$81)=TRUE, "N/A", IF(R563*(1+'A2a.  Modified URRT Worksheet 1'!$G$81)='A2. Rate Change &amp; Enrollment'!S563, "OK", "ERROR"))</f>
        <v>N/A</v>
      </c>
      <c r="BP563" t="str">
        <f>IF(ISBLANK('A2a.  Modified URRT Worksheet 1'!$G$82)=TRUE, "N/A", IF(S563*(1+'A2a.  Modified URRT Worksheet 1'!$G$82)='A2. Rate Change &amp; Enrollment'!T563, "OK", "ERROR"))</f>
        <v>N/A</v>
      </c>
      <c r="BQ563" t="str">
        <f>IF(ISBLANK('A2a.  Modified URRT Worksheet 1'!$G$83)=TRUE, "N/A", IF(T563*(1+'A2a.  Modified URRT Worksheet 1'!$G$83)='A2. Rate Change &amp; Enrollment'!U563, "OK", "ERROR"))</f>
        <v>N/A</v>
      </c>
      <c r="BR563" t="str">
        <f>IF(ISBLANK('A2a.  Modified URRT Worksheet 1'!$G$84)=TRUE, "N/A", IF(U563*(1+'A2a.  Modified URRT Worksheet 1'!$G$84)='A2. Rate Change &amp; Enrollment'!V563, "OK", "ERROR"))</f>
        <v>N/A</v>
      </c>
      <c r="BS563" t="str">
        <f>IF(ISBLANK('A2a.  Modified URRT Worksheet 1'!$G$85)=TRUE, "N/A", IF(V563*(1+'A2a.  Modified URRT Worksheet 1'!$G$85)='A2. Rate Change &amp; Enrollment'!W563, "OK", "ERROR"))</f>
        <v>N/A</v>
      </c>
      <c r="BT563" t="str">
        <f>IF(ISBLANK('A2a.  Modified URRT Worksheet 1'!$G$86)=TRUE, "N/A", IF(W563*(1+'A2a.  Modified URRT Worksheet 1'!$G$86)='A2. Rate Change &amp; Enrollment'!X563, "OK", "ERROR"))</f>
        <v>N/A</v>
      </c>
      <c r="BU563" t="str">
        <f>IF(ISBLANK('A2a.  Modified URRT Worksheet 1'!$G$87)=TRUE, "N/A", IF(X563*(1+'A2a.  Modified URRT Worksheet 1'!$G$87)='A2. Rate Change &amp; Enrollment'!Y563, "OK", "ERROR"))</f>
        <v>N/A</v>
      </c>
      <c r="BV563" t="str">
        <f>IF(ISBLANK('A2a.  Modified URRT Worksheet 1'!$G$88)=TRUE, "N/A", IF(Y563*(1+'A2a.  Modified URRT Worksheet 1'!$G$88)='A2. Rate Change &amp; Enrollment'!Z563, "OK", "ERROR"))</f>
        <v>N/A</v>
      </c>
      <c r="BW563" t="str">
        <f t="shared" si="127"/>
        <v>OK</v>
      </c>
      <c r="BY563" s="412">
        <f t="shared" si="128"/>
        <v>0</v>
      </c>
    </row>
    <row r="564" spans="1:77" x14ac:dyDescent="0.35">
      <c r="A564" t="s">
        <v>863</v>
      </c>
      <c r="B564" s="98"/>
      <c r="C564" s="98"/>
      <c r="D564" s="98"/>
      <c r="E564" s="135"/>
      <c r="F564" s="135"/>
      <c r="G564" s="135"/>
      <c r="I564" s="135"/>
      <c r="J564" s="135"/>
      <c r="K564" s="135"/>
      <c r="M564" s="131"/>
      <c r="N564" s="131"/>
      <c r="O564" s="131"/>
      <c r="P564" s="131"/>
      <c r="Q564" s="131"/>
      <c r="R564" s="131"/>
      <c r="S564" s="131"/>
      <c r="T564" s="131"/>
      <c r="U564" s="131"/>
      <c r="V564" s="131"/>
      <c r="W564" s="131"/>
      <c r="X564" s="131"/>
      <c r="Y564" s="131"/>
      <c r="Z564" s="131"/>
      <c r="AB564" s="142" t="e">
        <f t="shared" si="118"/>
        <v>#DIV/0!</v>
      </c>
      <c r="AC564" s="142" t="e">
        <f t="shared" si="119"/>
        <v>#DIV/0!</v>
      </c>
      <c r="AD564" s="6"/>
      <c r="AE564" s="88" t="e">
        <f t="shared" si="120"/>
        <v>#DIV/0!</v>
      </c>
      <c r="AF564" s="142" t="e">
        <f t="shared" si="121"/>
        <v>#DIV/0!</v>
      </c>
      <c r="AH564" s="12" t="e">
        <f t="shared" si="129"/>
        <v>#DIV/0!</v>
      </c>
      <c r="AI564" s="12" t="e">
        <f t="shared" si="130"/>
        <v>#DIV/0!</v>
      </c>
      <c r="AK564" s="409"/>
      <c r="AL564" s="409"/>
      <c r="AM564" s="409"/>
      <c r="AO564" s="177"/>
      <c r="AP564" s="177"/>
      <c r="AQ564" s="177"/>
      <c r="AR564" s="139"/>
      <c r="AS564" s="139"/>
      <c r="AT564" s="139"/>
      <c r="AU564" s="177"/>
      <c r="AV564" s="177"/>
      <c r="AX564" s="411">
        <f t="shared" si="122"/>
        <v>0</v>
      </c>
      <c r="AY564" s="80" t="str">
        <f t="shared" si="123"/>
        <v>OK</v>
      </c>
      <c r="BA564" s="94"/>
      <c r="BB564" s="291"/>
      <c r="BC564" s="94"/>
      <c r="BD564" s="229"/>
      <c r="BE564" s="356"/>
      <c r="BG564" s="6">
        <f t="shared" si="124"/>
        <v>0</v>
      </c>
      <c r="BH564" s="186" t="str">
        <f t="shared" si="125"/>
        <v>N/A</v>
      </c>
      <c r="BI564" s="6" t="str">
        <f t="shared" si="131"/>
        <v>N/A</v>
      </c>
      <c r="BJ564" t="e">
        <f t="shared" si="126"/>
        <v>#DIV/0!</v>
      </c>
      <c r="BL564" t="str">
        <f>IF(ISBLANK('A2a.  Modified URRT Worksheet 1'!$G$78)=TRUE, "N/A", IF(O564*(1+'A2a.  Modified URRT Worksheet 1'!$G$78)='A2. Rate Change &amp; Enrollment'!P564, "OK", "ERROR"))</f>
        <v>N/A</v>
      </c>
      <c r="BM564" t="str">
        <f>IF(ISBLANK('A2a.  Modified URRT Worksheet 1'!$G$79)=TRUE, "N/A", IF(P564*(1+'A2a.  Modified URRT Worksheet 1'!$G$79)='A2. Rate Change &amp; Enrollment'!Q564, "OK", "ERROR"))</f>
        <v>N/A</v>
      </c>
      <c r="BN564" t="str">
        <f>IF(ISBLANK('A2a.  Modified URRT Worksheet 1'!$G$80)=TRUE, "N/A", IF(Q564*(1+'A2a.  Modified URRT Worksheet 1'!$G$80)='A2. Rate Change &amp; Enrollment'!R564, "OK", "ERROR"))</f>
        <v>N/A</v>
      </c>
      <c r="BO564" t="str">
        <f>IF(ISBLANK('A2a.  Modified URRT Worksheet 1'!$G$81)=TRUE, "N/A", IF(R564*(1+'A2a.  Modified URRT Worksheet 1'!$G$81)='A2. Rate Change &amp; Enrollment'!S564, "OK", "ERROR"))</f>
        <v>N/A</v>
      </c>
      <c r="BP564" t="str">
        <f>IF(ISBLANK('A2a.  Modified URRT Worksheet 1'!$G$82)=TRUE, "N/A", IF(S564*(1+'A2a.  Modified URRT Worksheet 1'!$G$82)='A2. Rate Change &amp; Enrollment'!T564, "OK", "ERROR"))</f>
        <v>N/A</v>
      </c>
      <c r="BQ564" t="str">
        <f>IF(ISBLANK('A2a.  Modified URRT Worksheet 1'!$G$83)=TRUE, "N/A", IF(T564*(1+'A2a.  Modified URRT Worksheet 1'!$G$83)='A2. Rate Change &amp; Enrollment'!U564, "OK", "ERROR"))</f>
        <v>N/A</v>
      </c>
      <c r="BR564" t="str">
        <f>IF(ISBLANK('A2a.  Modified URRT Worksheet 1'!$G$84)=TRUE, "N/A", IF(U564*(1+'A2a.  Modified URRT Worksheet 1'!$G$84)='A2. Rate Change &amp; Enrollment'!V564, "OK", "ERROR"))</f>
        <v>N/A</v>
      </c>
      <c r="BS564" t="str">
        <f>IF(ISBLANK('A2a.  Modified URRT Worksheet 1'!$G$85)=TRUE, "N/A", IF(V564*(1+'A2a.  Modified URRT Worksheet 1'!$G$85)='A2. Rate Change &amp; Enrollment'!W564, "OK", "ERROR"))</f>
        <v>N/A</v>
      </c>
      <c r="BT564" t="str">
        <f>IF(ISBLANK('A2a.  Modified URRT Worksheet 1'!$G$86)=TRUE, "N/A", IF(W564*(1+'A2a.  Modified URRT Worksheet 1'!$G$86)='A2. Rate Change &amp; Enrollment'!X564, "OK", "ERROR"))</f>
        <v>N/A</v>
      </c>
      <c r="BU564" t="str">
        <f>IF(ISBLANK('A2a.  Modified URRT Worksheet 1'!$G$87)=TRUE, "N/A", IF(X564*(1+'A2a.  Modified URRT Worksheet 1'!$G$87)='A2. Rate Change &amp; Enrollment'!Y564, "OK", "ERROR"))</f>
        <v>N/A</v>
      </c>
      <c r="BV564" t="str">
        <f>IF(ISBLANK('A2a.  Modified URRT Worksheet 1'!$G$88)=TRUE, "N/A", IF(Y564*(1+'A2a.  Modified URRT Worksheet 1'!$G$88)='A2. Rate Change &amp; Enrollment'!Z564, "OK", "ERROR"))</f>
        <v>N/A</v>
      </c>
      <c r="BW564" t="str">
        <f t="shared" si="127"/>
        <v>OK</v>
      </c>
      <c r="BY564" s="412">
        <f t="shared" si="128"/>
        <v>0</v>
      </c>
    </row>
    <row r="565" spans="1:77" x14ac:dyDescent="0.35">
      <c r="A565" t="s">
        <v>864</v>
      </c>
      <c r="B565" s="98"/>
      <c r="C565" s="98"/>
      <c r="D565" s="98"/>
      <c r="E565" s="135"/>
      <c r="F565" s="135"/>
      <c r="G565" s="135"/>
      <c r="I565" s="135"/>
      <c r="J565" s="135"/>
      <c r="K565" s="135"/>
      <c r="M565" s="131"/>
      <c r="N565" s="131"/>
      <c r="O565" s="131"/>
      <c r="P565" s="131"/>
      <c r="Q565" s="131"/>
      <c r="R565" s="131"/>
      <c r="S565" s="131"/>
      <c r="T565" s="131"/>
      <c r="U565" s="131"/>
      <c r="V565" s="131"/>
      <c r="W565" s="131"/>
      <c r="X565" s="131"/>
      <c r="Y565" s="131"/>
      <c r="Z565" s="131"/>
      <c r="AB565" s="142" t="e">
        <f t="shared" si="118"/>
        <v>#DIV/0!</v>
      </c>
      <c r="AC565" s="142" t="e">
        <f t="shared" si="119"/>
        <v>#DIV/0!</v>
      </c>
      <c r="AD565" s="6"/>
      <c r="AE565" s="88" t="e">
        <f t="shared" si="120"/>
        <v>#DIV/0!</v>
      </c>
      <c r="AF565" s="142" t="e">
        <f t="shared" si="121"/>
        <v>#DIV/0!</v>
      </c>
      <c r="AH565" s="12" t="e">
        <f t="shared" si="129"/>
        <v>#DIV/0!</v>
      </c>
      <c r="AI565" s="12" t="e">
        <f t="shared" si="130"/>
        <v>#DIV/0!</v>
      </c>
      <c r="AK565" s="409"/>
      <c r="AL565" s="409"/>
      <c r="AM565" s="409"/>
      <c r="AO565" s="177"/>
      <c r="AP565" s="177"/>
      <c r="AQ565" s="177"/>
      <c r="AR565" s="139"/>
      <c r="AS565" s="139"/>
      <c r="AT565" s="139"/>
      <c r="AU565" s="177"/>
      <c r="AV565" s="177"/>
      <c r="AX565" s="411">
        <f t="shared" si="122"/>
        <v>0</v>
      </c>
      <c r="AY565" s="80" t="str">
        <f t="shared" si="123"/>
        <v>OK</v>
      </c>
      <c r="BA565" s="94"/>
      <c r="BB565" s="291"/>
      <c r="BC565" s="94"/>
      <c r="BD565" s="229"/>
      <c r="BE565" s="356"/>
      <c r="BG565" s="6">
        <f t="shared" si="124"/>
        <v>0</v>
      </c>
      <c r="BH565" s="186" t="str">
        <f t="shared" si="125"/>
        <v>N/A</v>
      </c>
      <c r="BI565" s="6" t="str">
        <f t="shared" si="131"/>
        <v>N/A</v>
      </c>
      <c r="BJ565" t="e">
        <f t="shared" si="126"/>
        <v>#DIV/0!</v>
      </c>
      <c r="BL565" t="str">
        <f>IF(ISBLANK('A2a.  Modified URRT Worksheet 1'!$G$78)=TRUE, "N/A", IF(O565*(1+'A2a.  Modified URRT Worksheet 1'!$G$78)='A2. Rate Change &amp; Enrollment'!P565, "OK", "ERROR"))</f>
        <v>N/A</v>
      </c>
      <c r="BM565" t="str">
        <f>IF(ISBLANK('A2a.  Modified URRT Worksheet 1'!$G$79)=TRUE, "N/A", IF(P565*(1+'A2a.  Modified URRT Worksheet 1'!$G$79)='A2. Rate Change &amp; Enrollment'!Q565, "OK", "ERROR"))</f>
        <v>N/A</v>
      </c>
      <c r="BN565" t="str">
        <f>IF(ISBLANK('A2a.  Modified URRT Worksheet 1'!$G$80)=TRUE, "N/A", IF(Q565*(1+'A2a.  Modified URRT Worksheet 1'!$G$80)='A2. Rate Change &amp; Enrollment'!R565, "OK", "ERROR"))</f>
        <v>N/A</v>
      </c>
      <c r="BO565" t="str">
        <f>IF(ISBLANK('A2a.  Modified URRT Worksheet 1'!$G$81)=TRUE, "N/A", IF(R565*(1+'A2a.  Modified URRT Worksheet 1'!$G$81)='A2. Rate Change &amp; Enrollment'!S565, "OK", "ERROR"))</f>
        <v>N/A</v>
      </c>
      <c r="BP565" t="str">
        <f>IF(ISBLANK('A2a.  Modified URRT Worksheet 1'!$G$82)=TRUE, "N/A", IF(S565*(1+'A2a.  Modified URRT Worksheet 1'!$G$82)='A2. Rate Change &amp; Enrollment'!T565, "OK", "ERROR"))</f>
        <v>N/A</v>
      </c>
      <c r="BQ565" t="str">
        <f>IF(ISBLANK('A2a.  Modified URRT Worksheet 1'!$G$83)=TRUE, "N/A", IF(T565*(1+'A2a.  Modified URRT Worksheet 1'!$G$83)='A2. Rate Change &amp; Enrollment'!U565, "OK", "ERROR"))</f>
        <v>N/A</v>
      </c>
      <c r="BR565" t="str">
        <f>IF(ISBLANK('A2a.  Modified URRT Worksheet 1'!$G$84)=TRUE, "N/A", IF(U565*(1+'A2a.  Modified URRT Worksheet 1'!$G$84)='A2. Rate Change &amp; Enrollment'!V565, "OK", "ERROR"))</f>
        <v>N/A</v>
      </c>
      <c r="BS565" t="str">
        <f>IF(ISBLANK('A2a.  Modified URRT Worksheet 1'!$G$85)=TRUE, "N/A", IF(V565*(1+'A2a.  Modified URRT Worksheet 1'!$G$85)='A2. Rate Change &amp; Enrollment'!W565, "OK", "ERROR"))</f>
        <v>N/A</v>
      </c>
      <c r="BT565" t="str">
        <f>IF(ISBLANK('A2a.  Modified URRT Worksheet 1'!$G$86)=TRUE, "N/A", IF(W565*(1+'A2a.  Modified URRT Worksheet 1'!$G$86)='A2. Rate Change &amp; Enrollment'!X565, "OK", "ERROR"))</f>
        <v>N/A</v>
      </c>
      <c r="BU565" t="str">
        <f>IF(ISBLANK('A2a.  Modified URRT Worksheet 1'!$G$87)=TRUE, "N/A", IF(X565*(1+'A2a.  Modified URRT Worksheet 1'!$G$87)='A2. Rate Change &amp; Enrollment'!Y565, "OK", "ERROR"))</f>
        <v>N/A</v>
      </c>
      <c r="BV565" t="str">
        <f>IF(ISBLANK('A2a.  Modified URRT Worksheet 1'!$G$88)=TRUE, "N/A", IF(Y565*(1+'A2a.  Modified URRT Worksheet 1'!$G$88)='A2. Rate Change &amp; Enrollment'!Z565, "OK", "ERROR"))</f>
        <v>N/A</v>
      </c>
      <c r="BW565" t="str">
        <f t="shared" si="127"/>
        <v>OK</v>
      </c>
      <c r="BY565" s="412">
        <f t="shared" si="128"/>
        <v>0</v>
      </c>
    </row>
    <row r="566" spans="1:77" x14ac:dyDescent="0.35">
      <c r="A566" t="s">
        <v>865</v>
      </c>
      <c r="B566" s="98"/>
      <c r="C566" s="98"/>
      <c r="D566" s="98"/>
      <c r="E566" s="135"/>
      <c r="F566" s="135"/>
      <c r="G566" s="135"/>
      <c r="I566" s="135"/>
      <c r="J566" s="135"/>
      <c r="K566" s="135"/>
      <c r="M566" s="131"/>
      <c r="N566" s="131"/>
      <c r="O566" s="131"/>
      <c r="P566" s="131"/>
      <c r="Q566" s="131"/>
      <c r="R566" s="131"/>
      <c r="S566" s="131"/>
      <c r="T566" s="131"/>
      <c r="U566" s="131"/>
      <c r="V566" s="131"/>
      <c r="W566" s="131"/>
      <c r="X566" s="131"/>
      <c r="Y566" s="131"/>
      <c r="Z566" s="131"/>
      <c r="AB566" s="142" t="e">
        <f t="shared" si="118"/>
        <v>#DIV/0!</v>
      </c>
      <c r="AC566" s="142" t="e">
        <f t="shared" si="119"/>
        <v>#DIV/0!</v>
      </c>
      <c r="AD566" s="6"/>
      <c r="AE566" s="88" t="e">
        <f t="shared" si="120"/>
        <v>#DIV/0!</v>
      </c>
      <c r="AF566" s="142" t="e">
        <f t="shared" si="121"/>
        <v>#DIV/0!</v>
      </c>
      <c r="AH566" s="12" t="e">
        <f t="shared" si="129"/>
        <v>#DIV/0!</v>
      </c>
      <c r="AI566" s="12" t="e">
        <f t="shared" si="130"/>
        <v>#DIV/0!</v>
      </c>
      <c r="AK566" s="409"/>
      <c r="AL566" s="409"/>
      <c r="AM566" s="409"/>
      <c r="AO566" s="177"/>
      <c r="AP566" s="177"/>
      <c r="AQ566" s="177"/>
      <c r="AR566" s="139"/>
      <c r="AS566" s="139"/>
      <c r="AT566" s="139"/>
      <c r="AU566" s="177"/>
      <c r="AV566" s="177"/>
      <c r="AX566" s="411">
        <f t="shared" si="122"/>
        <v>0</v>
      </c>
      <c r="AY566" s="80" t="str">
        <f t="shared" si="123"/>
        <v>OK</v>
      </c>
      <c r="BA566" s="94"/>
      <c r="BB566" s="291"/>
      <c r="BC566" s="94"/>
      <c r="BD566" s="229"/>
      <c r="BE566" s="356"/>
      <c r="BG566" s="6">
        <f t="shared" si="124"/>
        <v>0</v>
      </c>
      <c r="BH566" s="186" t="str">
        <f t="shared" si="125"/>
        <v>N/A</v>
      </c>
      <c r="BI566" s="6" t="str">
        <f t="shared" si="131"/>
        <v>N/A</v>
      </c>
      <c r="BJ566" t="e">
        <f t="shared" si="126"/>
        <v>#DIV/0!</v>
      </c>
      <c r="BL566" t="str">
        <f>IF(ISBLANK('A2a.  Modified URRT Worksheet 1'!$G$78)=TRUE, "N/A", IF(O566*(1+'A2a.  Modified URRT Worksheet 1'!$G$78)='A2. Rate Change &amp; Enrollment'!P566, "OK", "ERROR"))</f>
        <v>N/A</v>
      </c>
      <c r="BM566" t="str">
        <f>IF(ISBLANK('A2a.  Modified URRT Worksheet 1'!$G$79)=TRUE, "N/A", IF(P566*(1+'A2a.  Modified URRT Worksheet 1'!$G$79)='A2. Rate Change &amp; Enrollment'!Q566, "OK", "ERROR"))</f>
        <v>N/A</v>
      </c>
      <c r="BN566" t="str">
        <f>IF(ISBLANK('A2a.  Modified URRT Worksheet 1'!$G$80)=TRUE, "N/A", IF(Q566*(1+'A2a.  Modified URRT Worksheet 1'!$G$80)='A2. Rate Change &amp; Enrollment'!R566, "OK", "ERROR"))</f>
        <v>N/A</v>
      </c>
      <c r="BO566" t="str">
        <f>IF(ISBLANK('A2a.  Modified URRT Worksheet 1'!$G$81)=TRUE, "N/A", IF(R566*(1+'A2a.  Modified URRT Worksheet 1'!$G$81)='A2. Rate Change &amp; Enrollment'!S566, "OK", "ERROR"))</f>
        <v>N/A</v>
      </c>
      <c r="BP566" t="str">
        <f>IF(ISBLANK('A2a.  Modified URRT Worksheet 1'!$G$82)=TRUE, "N/A", IF(S566*(1+'A2a.  Modified URRT Worksheet 1'!$G$82)='A2. Rate Change &amp; Enrollment'!T566, "OK", "ERROR"))</f>
        <v>N/A</v>
      </c>
      <c r="BQ566" t="str">
        <f>IF(ISBLANK('A2a.  Modified URRT Worksheet 1'!$G$83)=TRUE, "N/A", IF(T566*(1+'A2a.  Modified URRT Worksheet 1'!$G$83)='A2. Rate Change &amp; Enrollment'!U566, "OK", "ERROR"))</f>
        <v>N/A</v>
      </c>
      <c r="BR566" t="str">
        <f>IF(ISBLANK('A2a.  Modified URRT Worksheet 1'!$G$84)=TRUE, "N/A", IF(U566*(1+'A2a.  Modified URRT Worksheet 1'!$G$84)='A2. Rate Change &amp; Enrollment'!V566, "OK", "ERROR"))</f>
        <v>N/A</v>
      </c>
      <c r="BS566" t="str">
        <f>IF(ISBLANK('A2a.  Modified URRT Worksheet 1'!$G$85)=TRUE, "N/A", IF(V566*(1+'A2a.  Modified URRT Worksheet 1'!$G$85)='A2. Rate Change &amp; Enrollment'!W566, "OK", "ERROR"))</f>
        <v>N/A</v>
      </c>
      <c r="BT566" t="str">
        <f>IF(ISBLANK('A2a.  Modified URRT Worksheet 1'!$G$86)=TRUE, "N/A", IF(W566*(1+'A2a.  Modified URRT Worksheet 1'!$G$86)='A2. Rate Change &amp; Enrollment'!X566, "OK", "ERROR"))</f>
        <v>N/A</v>
      </c>
      <c r="BU566" t="str">
        <f>IF(ISBLANK('A2a.  Modified URRT Worksheet 1'!$G$87)=TRUE, "N/A", IF(X566*(1+'A2a.  Modified URRT Worksheet 1'!$G$87)='A2. Rate Change &amp; Enrollment'!Y566, "OK", "ERROR"))</f>
        <v>N/A</v>
      </c>
      <c r="BV566" t="str">
        <f>IF(ISBLANK('A2a.  Modified URRT Worksheet 1'!$G$88)=TRUE, "N/A", IF(Y566*(1+'A2a.  Modified URRT Worksheet 1'!$G$88)='A2. Rate Change &amp; Enrollment'!Z566, "OK", "ERROR"))</f>
        <v>N/A</v>
      </c>
      <c r="BW566" t="str">
        <f t="shared" si="127"/>
        <v>OK</v>
      </c>
      <c r="BY566" s="412">
        <f t="shared" si="128"/>
        <v>0</v>
      </c>
    </row>
    <row r="567" spans="1:77" x14ac:dyDescent="0.35">
      <c r="A567" t="s">
        <v>866</v>
      </c>
      <c r="B567" s="98"/>
      <c r="C567" s="98"/>
      <c r="D567" s="98"/>
      <c r="E567" s="135"/>
      <c r="F567" s="135"/>
      <c r="G567" s="135"/>
      <c r="I567" s="135"/>
      <c r="J567" s="135"/>
      <c r="K567" s="135"/>
      <c r="M567" s="131"/>
      <c r="N567" s="131"/>
      <c r="O567" s="131"/>
      <c r="P567" s="131"/>
      <c r="Q567" s="131"/>
      <c r="R567" s="131"/>
      <c r="S567" s="131"/>
      <c r="T567" s="131"/>
      <c r="U567" s="131"/>
      <c r="V567" s="131"/>
      <c r="W567" s="131"/>
      <c r="X567" s="131"/>
      <c r="Y567" s="131"/>
      <c r="Z567" s="131"/>
      <c r="AB567" s="142" t="e">
        <f t="shared" si="118"/>
        <v>#DIV/0!</v>
      </c>
      <c r="AC567" s="142" t="e">
        <f t="shared" si="119"/>
        <v>#DIV/0!</v>
      </c>
      <c r="AD567" s="6"/>
      <c r="AE567" s="88" t="e">
        <f t="shared" si="120"/>
        <v>#DIV/0!</v>
      </c>
      <c r="AF567" s="142" t="e">
        <f t="shared" si="121"/>
        <v>#DIV/0!</v>
      </c>
      <c r="AH567" s="12" t="e">
        <f t="shared" si="129"/>
        <v>#DIV/0!</v>
      </c>
      <c r="AI567" s="12" t="e">
        <f t="shared" si="130"/>
        <v>#DIV/0!</v>
      </c>
      <c r="AK567" s="409"/>
      <c r="AL567" s="409"/>
      <c r="AM567" s="409"/>
      <c r="AO567" s="177"/>
      <c r="AP567" s="177"/>
      <c r="AQ567" s="177"/>
      <c r="AR567" s="139"/>
      <c r="AS567" s="139"/>
      <c r="AT567" s="139"/>
      <c r="AU567" s="177"/>
      <c r="AV567" s="177"/>
      <c r="AX567" s="411">
        <f t="shared" si="122"/>
        <v>0</v>
      </c>
      <c r="AY567" s="80" t="str">
        <f t="shared" si="123"/>
        <v>OK</v>
      </c>
      <c r="BA567" s="94"/>
      <c r="BB567" s="291"/>
      <c r="BC567" s="94"/>
      <c r="BD567" s="229"/>
      <c r="BE567" s="356"/>
      <c r="BG567" s="6">
        <f t="shared" si="124"/>
        <v>0</v>
      </c>
      <c r="BH567" s="186" t="str">
        <f t="shared" si="125"/>
        <v>N/A</v>
      </c>
      <c r="BI567" s="6" t="str">
        <f t="shared" si="131"/>
        <v>N/A</v>
      </c>
      <c r="BJ567" t="e">
        <f t="shared" si="126"/>
        <v>#DIV/0!</v>
      </c>
      <c r="BL567" t="str">
        <f>IF(ISBLANK('A2a.  Modified URRT Worksheet 1'!$G$78)=TRUE, "N/A", IF(O567*(1+'A2a.  Modified URRT Worksheet 1'!$G$78)='A2. Rate Change &amp; Enrollment'!P567, "OK", "ERROR"))</f>
        <v>N/A</v>
      </c>
      <c r="BM567" t="str">
        <f>IF(ISBLANK('A2a.  Modified URRT Worksheet 1'!$G$79)=TRUE, "N/A", IF(P567*(1+'A2a.  Modified URRT Worksheet 1'!$G$79)='A2. Rate Change &amp; Enrollment'!Q567, "OK", "ERROR"))</f>
        <v>N/A</v>
      </c>
      <c r="BN567" t="str">
        <f>IF(ISBLANK('A2a.  Modified URRT Worksheet 1'!$G$80)=TRUE, "N/A", IF(Q567*(1+'A2a.  Modified URRT Worksheet 1'!$G$80)='A2. Rate Change &amp; Enrollment'!R567, "OK", "ERROR"))</f>
        <v>N/A</v>
      </c>
      <c r="BO567" t="str">
        <f>IF(ISBLANK('A2a.  Modified URRT Worksheet 1'!$G$81)=TRUE, "N/A", IF(R567*(1+'A2a.  Modified URRT Worksheet 1'!$G$81)='A2. Rate Change &amp; Enrollment'!S567, "OK", "ERROR"))</f>
        <v>N/A</v>
      </c>
      <c r="BP567" t="str">
        <f>IF(ISBLANK('A2a.  Modified URRT Worksheet 1'!$G$82)=TRUE, "N/A", IF(S567*(1+'A2a.  Modified URRT Worksheet 1'!$G$82)='A2. Rate Change &amp; Enrollment'!T567, "OK", "ERROR"))</f>
        <v>N/A</v>
      </c>
      <c r="BQ567" t="str">
        <f>IF(ISBLANK('A2a.  Modified URRT Worksheet 1'!$G$83)=TRUE, "N/A", IF(T567*(1+'A2a.  Modified URRT Worksheet 1'!$G$83)='A2. Rate Change &amp; Enrollment'!U567, "OK", "ERROR"))</f>
        <v>N/A</v>
      </c>
      <c r="BR567" t="str">
        <f>IF(ISBLANK('A2a.  Modified URRT Worksheet 1'!$G$84)=TRUE, "N/A", IF(U567*(1+'A2a.  Modified URRT Worksheet 1'!$G$84)='A2. Rate Change &amp; Enrollment'!V567, "OK", "ERROR"))</f>
        <v>N/A</v>
      </c>
      <c r="BS567" t="str">
        <f>IF(ISBLANK('A2a.  Modified URRT Worksheet 1'!$G$85)=TRUE, "N/A", IF(V567*(1+'A2a.  Modified URRT Worksheet 1'!$G$85)='A2. Rate Change &amp; Enrollment'!W567, "OK", "ERROR"))</f>
        <v>N/A</v>
      </c>
      <c r="BT567" t="str">
        <f>IF(ISBLANK('A2a.  Modified URRT Worksheet 1'!$G$86)=TRUE, "N/A", IF(W567*(1+'A2a.  Modified URRT Worksheet 1'!$G$86)='A2. Rate Change &amp; Enrollment'!X567, "OK", "ERROR"))</f>
        <v>N/A</v>
      </c>
      <c r="BU567" t="str">
        <f>IF(ISBLANK('A2a.  Modified URRT Worksheet 1'!$G$87)=TRUE, "N/A", IF(X567*(1+'A2a.  Modified URRT Worksheet 1'!$G$87)='A2. Rate Change &amp; Enrollment'!Y567, "OK", "ERROR"))</f>
        <v>N/A</v>
      </c>
      <c r="BV567" t="str">
        <f>IF(ISBLANK('A2a.  Modified URRT Worksheet 1'!$G$88)=TRUE, "N/A", IF(Y567*(1+'A2a.  Modified URRT Worksheet 1'!$G$88)='A2. Rate Change &amp; Enrollment'!Z567, "OK", "ERROR"))</f>
        <v>N/A</v>
      </c>
      <c r="BW567" t="str">
        <f t="shared" si="127"/>
        <v>OK</v>
      </c>
      <c r="BY567" s="412">
        <f t="shared" si="128"/>
        <v>0</v>
      </c>
    </row>
    <row r="568" spans="1:77" x14ac:dyDescent="0.35">
      <c r="A568" t="s">
        <v>867</v>
      </c>
      <c r="B568" s="98"/>
      <c r="C568" s="98"/>
      <c r="D568" s="98"/>
      <c r="E568" s="135"/>
      <c r="F568" s="135"/>
      <c r="G568" s="135"/>
      <c r="I568" s="135"/>
      <c r="J568" s="135"/>
      <c r="K568" s="135"/>
      <c r="M568" s="131"/>
      <c r="N568" s="131"/>
      <c r="O568" s="131"/>
      <c r="P568" s="131"/>
      <c r="Q568" s="131"/>
      <c r="R568" s="131"/>
      <c r="S568" s="131"/>
      <c r="T568" s="131"/>
      <c r="U568" s="131"/>
      <c r="V568" s="131"/>
      <c r="W568" s="131"/>
      <c r="X568" s="131"/>
      <c r="Y568" s="131"/>
      <c r="Z568" s="131"/>
      <c r="AB568" s="142" t="e">
        <f t="shared" si="118"/>
        <v>#DIV/0!</v>
      </c>
      <c r="AC568" s="142" t="e">
        <f t="shared" si="119"/>
        <v>#DIV/0!</v>
      </c>
      <c r="AD568" s="6"/>
      <c r="AE568" s="88" t="e">
        <f t="shared" si="120"/>
        <v>#DIV/0!</v>
      </c>
      <c r="AF568" s="142" t="e">
        <f t="shared" si="121"/>
        <v>#DIV/0!</v>
      </c>
      <c r="AH568" s="12" t="e">
        <f t="shared" si="129"/>
        <v>#DIV/0!</v>
      </c>
      <c r="AI568" s="12" t="e">
        <f t="shared" si="130"/>
        <v>#DIV/0!</v>
      </c>
      <c r="AK568" s="409"/>
      <c r="AL568" s="409"/>
      <c r="AM568" s="409"/>
      <c r="AO568" s="177"/>
      <c r="AP568" s="177"/>
      <c r="AQ568" s="177"/>
      <c r="AR568" s="139"/>
      <c r="AS568" s="139"/>
      <c r="AT568" s="139"/>
      <c r="AU568" s="177"/>
      <c r="AV568" s="177"/>
      <c r="AX568" s="411">
        <f t="shared" si="122"/>
        <v>0</v>
      </c>
      <c r="AY568" s="80" t="str">
        <f t="shared" si="123"/>
        <v>OK</v>
      </c>
      <c r="BA568" s="94"/>
      <c r="BB568" s="291"/>
      <c r="BC568" s="94"/>
      <c r="BD568" s="229"/>
      <c r="BE568" s="356"/>
      <c r="BG568" s="6">
        <f t="shared" si="124"/>
        <v>0</v>
      </c>
      <c r="BH568" s="186" t="str">
        <f t="shared" si="125"/>
        <v>N/A</v>
      </c>
      <c r="BI568" s="6" t="str">
        <f t="shared" si="131"/>
        <v>N/A</v>
      </c>
      <c r="BJ568" t="e">
        <f t="shared" si="126"/>
        <v>#DIV/0!</v>
      </c>
      <c r="BL568" t="str">
        <f>IF(ISBLANK('A2a.  Modified URRT Worksheet 1'!$G$78)=TRUE, "N/A", IF(O568*(1+'A2a.  Modified URRT Worksheet 1'!$G$78)='A2. Rate Change &amp; Enrollment'!P568, "OK", "ERROR"))</f>
        <v>N/A</v>
      </c>
      <c r="BM568" t="str">
        <f>IF(ISBLANK('A2a.  Modified URRT Worksheet 1'!$G$79)=TRUE, "N/A", IF(P568*(1+'A2a.  Modified URRT Worksheet 1'!$G$79)='A2. Rate Change &amp; Enrollment'!Q568, "OK", "ERROR"))</f>
        <v>N/A</v>
      </c>
      <c r="BN568" t="str">
        <f>IF(ISBLANK('A2a.  Modified URRT Worksheet 1'!$G$80)=TRUE, "N/A", IF(Q568*(1+'A2a.  Modified URRT Worksheet 1'!$G$80)='A2. Rate Change &amp; Enrollment'!R568, "OK", "ERROR"))</f>
        <v>N/A</v>
      </c>
      <c r="BO568" t="str">
        <f>IF(ISBLANK('A2a.  Modified URRT Worksheet 1'!$G$81)=TRUE, "N/A", IF(R568*(1+'A2a.  Modified URRT Worksheet 1'!$G$81)='A2. Rate Change &amp; Enrollment'!S568, "OK", "ERROR"))</f>
        <v>N/A</v>
      </c>
      <c r="BP568" t="str">
        <f>IF(ISBLANK('A2a.  Modified URRT Worksheet 1'!$G$82)=TRUE, "N/A", IF(S568*(1+'A2a.  Modified URRT Worksheet 1'!$G$82)='A2. Rate Change &amp; Enrollment'!T568, "OK", "ERROR"))</f>
        <v>N/A</v>
      </c>
      <c r="BQ568" t="str">
        <f>IF(ISBLANK('A2a.  Modified URRT Worksheet 1'!$G$83)=TRUE, "N/A", IF(T568*(1+'A2a.  Modified URRT Worksheet 1'!$G$83)='A2. Rate Change &amp; Enrollment'!U568, "OK", "ERROR"))</f>
        <v>N/A</v>
      </c>
      <c r="BR568" t="str">
        <f>IF(ISBLANK('A2a.  Modified URRT Worksheet 1'!$G$84)=TRUE, "N/A", IF(U568*(1+'A2a.  Modified URRT Worksheet 1'!$G$84)='A2. Rate Change &amp; Enrollment'!V568, "OK", "ERROR"))</f>
        <v>N/A</v>
      </c>
      <c r="BS568" t="str">
        <f>IF(ISBLANK('A2a.  Modified URRT Worksheet 1'!$G$85)=TRUE, "N/A", IF(V568*(1+'A2a.  Modified URRT Worksheet 1'!$G$85)='A2. Rate Change &amp; Enrollment'!W568, "OK", "ERROR"))</f>
        <v>N/A</v>
      </c>
      <c r="BT568" t="str">
        <f>IF(ISBLANK('A2a.  Modified URRT Worksheet 1'!$G$86)=TRUE, "N/A", IF(W568*(1+'A2a.  Modified URRT Worksheet 1'!$G$86)='A2. Rate Change &amp; Enrollment'!X568, "OK", "ERROR"))</f>
        <v>N/A</v>
      </c>
      <c r="BU568" t="str">
        <f>IF(ISBLANK('A2a.  Modified URRT Worksheet 1'!$G$87)=TRUE, "N/A", IF(X568*(1+'A2a.  Modified URRT Worksheet 1'!$G$87)='A2. Rate Change &amp; Enrollment'!Y568, "OK", "ERROR"))</f>
        <v>N/A</v>
      </c>
      <c r="BV568" t="str">
        <f>IF(ISBLANK('A2a.  Modified URRT Worksheet 1'!$G$88)=TRUE, "N/A", IF(Y568*(1+'A2a.  Modified URRT Worksheet 1'!$G$88)='A2. Rate Change &amp; Enrollment'!Z568, "OK", "ERROR"))</f>
        <v>N/A</v>
      </c>
      <c r="BW568" t="str">
        <f t="shared" si="127"/>
        <v>OK</v>
      </c>
      <c r="BY568" s="412">
        <f t="shared" si="128"/>
        <v>0</v>
      </c>
    </row>
    <row r="569" spans="1:77" x14ac:dyDescent="0.35">
      <c r="A569" t="s">
        <v>868</v>
      </c>
      <c r="B569" s="98"/>
      <c r="C569" s="98"/>
      <c r="D569" s="98"/>
      <c r="E569" s="135"/>
      <c r="F569" s="135"/>
      <c r="G569" s="135"/>
      <c r="I569" s="135"/>
      <c r="J569" s="135"/>
      <c r="K569" s="135"/>
      <c r="M569" s="131"/>
      <c r="N569" s="131"/>
      <c r="O569" s="131"/>
      <c r="P569" s="131"/>
      <c r="Q569" s="131"/>
      <c r="R569" s="131"/>
      <c r="S569" s="131"/>
      <c r="T569" s="131"/>
      <c r="U569" s="131"/>
      <c r="V569" s="131"/>
      <c r="W569" s="131"/>
      <c r="X569" s="131"/>
      <c r="Y569" s="131"/>
      <c r="Z569" s="131"/>
      <c r="AB569" s="142" t="e">
        <f t="shared" si="118"/>
        <v>#DIV/0!</v>
      </c>
      <c r="AC569" s="142" t="e">
        <f t="shared" si="119"/>
        <v>#DIV/0!</v>
      </c>
      <c r="AD569" s="6"/>
      <c r="AE569" s="88" t="e">
        <f t="shared" si="120"/>
        <v>#DIV/0!</v>
      </c>
      <c r="AF569" s="142" t="e">
        <f t="shared" si="121"/>
        <v>#DIV/0!</v>
      </c>
      <c r="AH569" s="12" t="e">
        <f t="shared" si="129"/>
        <v>#DIV/0!</v>
      </c>
      <c r="AI569" s="12" t="e">
        <f t="shared" si="130"/>
        <v>#DIV/0!</v>
      </c>
      <c r="AK569" s="409"/>
      <c r="AL569" s="409"/>
      <c r="AM569" s="409"/>
      <c r="AO569" s="177"/>
      <c r="AP569" s="177"/>
      <c r="AQ569" s="177"/>
      <c r="AR569" s="139"/>
      <c r="AS569" s="139"/>
      <c r="AT569" s="139"/>
      <c r="AU569" s="177"/>
      <c r="AV569" s="177"/>
      <c r="AX569" s="411">
        <f t="shared" si="122"/>
        <v>0</v>
      </c>
      <c r="AY569" s="80" t="str">
        <f t="shared" si="123"/>
        <v>OK</v>
      </c>
      <c r="BA569" s="94"/>
      <c r="BB569" s="291"/>
      <c r="BC569" s="94"/>
      <c r="BD569" s="229"/>
      <c r="BE569" s="356"/>
      <c r="BG569" s="6">
        <f t="shared" si="124"/>
        <v>0</v>
      </c>
      <c r="BH569" s="186" t="str">
        <f t="shared" si="125"/>
        <v>N/A</v>
      </c>
      <c r="BI569" s="6" t="str">
        <f t="shared" si="131"/>
        <v>N/A</v>
      </c>
      <c r="BJ569" t="e">
        <f t="shared" si="126"/>
        <v>#DIV/0!</v>
      </c>
      <c r="BL569" t="str">
        <f>IF(ISBLANK('A2a.  Modified URRT Worksheet 1'!$G$78)=TRUE, "N/A", IF(O569*(1+'A2a.  Modified URRT Worksheet 1'!$G$78)='A2. Rate Change &amp; Enrollment'!P569, "OK", "ERROR"))</f>
        <v>N/A</v>
      </c>
      <c r="BM569" t="str">
        <f>IF(ISBLANK('A2a.  Modified URRT Worksheet 1'!$G$79)=TRUE, "N/A", IF(P569*(1+'A2a.  Modified URRT Worksheet 1'!$G$79)='A2. Rate Change &amp; Enrollment'!Q569, "OK", "ERROR"))</f>
        <v>N/A</v>
      </c>
      <c r="BN569" t="str">
        <f>IF(ISBLANK('A2a.  Modified URRT Worksheet 1'!$G$80)=TRUE, "N/A", IF(Q569*(1+'A2a.  Modified URRT Worksheet 1'!$G$80)='A2. Rate Change &amp; Enrollment'!R569, "OK", "ERROR"))</f>
        <v>N/A</v>
      </c>
      <c r="BO569" t="str">
        <f>IF(ISBLANK('A2a.  Modified URRT Worksheet 1'!$G$81)=TRUE, "N/A", IF(R569*(1+'A2a.  Modified URRT Worksheet 1'!$G$81)='A2. Rate Change &amp; Enrollment'!S569, "OK", "ERROR"))</f>
        <v>N/A</v>
      </c>
      <c r="BP569" t="str">
        <f>IF(ISBLANK('A2a.  Modified URRT Worksheet 1'!$G$82)=TRUE, "N/A", IF(S569*(1+'A2a.  Modified URRT Worksheet 1'!$G$82)='A2. Rate Change &amp; Enrollment'!T569, "OK", "ERROR"))</f>
        <v>N/A</v>
      </c>
      <c r="BQ569" t="str">
        <f>IF(ISBLANK('A2a.  Modified URRT Worksheet 1'!$G$83)=TRUE, "N/A", IF(T569*(1+'A2a.  Modified URRT Worksheet 1'!$G$83)='A2. Rate Change &amp; Enrollment'!U569, "OK", "ERROR"))</f>
        <v>N/A</v>
      </c>
      <c r="BR569" t="str">
        <f>IF(ISBLANK('A2a.  Modified URRT Worksheet 1'!$G$84)=TRUE, "N/A", IF(U569*(1+'A2a.  Modified URRT Worksheet 1'!$G$84)='A2. Rate Change &amp; Enrollment'!V569, "OK", "ERROR"))</f>
        <v>N/A</v>
      </c>
      <c r="BS569" t="str">
        <f>IF(ISBLANK('A2a.  Modified URRT Worksheet 1'!$G$85)=TRUE, "N/A", IF(V569*(1+'A2a.  Modified URRT Worksheet 1'!$G$85)='A2. Rate Change &amp; Enrollment'!W569, "OK", "ERROR"))</f>
        <v>N/A</v>
      </c>
      <c r="BT569" t="str">
        <f>IF(ISBLANK('A2a.  Modified URRT Worksheet 1'!$G$86)=TRUE, "N/A", IF(W569*(1+'A2a.  Modified URRT Worksheet 1'!$G$86)='A2. Rate Change &amp; Enrollment'!X569, "OK", "ERROR"))</f>
        <v>N/A</v>
      </c>
      <c r="BU569" t="str">
        <f>IF(ISBLANK('A2a.  Modified URRT Worksheet 1'!$G$87)=TRUE, "N/A", IF(X569*(1+'A2a.  Modified URRT Worksheet 1'!$G$87)='A2. Rate Change &amp; Enrollment'!Y569, "OK", "ERROR"))</f>
        <v>N/A</v>
      </c>
      <c r="BV569" t="str">
        <f>IF(ISBLANK('A2a.  Modified URRT Worksheet 1'!$G$88)=TRUE, "N/A", IF(Y569*(1+'A2a.  Modified URRT Worksheet 1'!$G$88)='A2. Rate Change &amp; Enrollment'!Z569, "OK", "ERROR"))</f>
        <v>N/A</v>
      </c>
      <c r="BW569" t="str">
        <f t="shared" si="127"/>
        <v>OK</v>
      </c>
      <c r="BY569" s="412">
        <f t="shared" si="128"/>
        <v>0</v>
      </c>
    </row>
    <row r="570" spans="1:77" x14ac:dyDescent="0.35">
      <c r="A570" t="s">
        <v>869</v>
      </c>
      <c r="B570" s="98"/>
      <c r="C570" s="98"/>
      <c r="D570" s="98"/>
      <c r="E570" s="135"/>
      <c r="F570" s="135"/>
      <c r="G570" s="135"/>
      <c r="I570" s="135"/>
      <c r="J570" s="135"/>
      <c r="K570" s="135"/>
      <c r="M570" s="131"/>
      <c r="N570" s="131"/>
      <c r="O570" s="131"/>
      <c r="P570" s="131"/>
      <c r="Q570" s="131"/>
      <c r="R570" s="131"/>
      <c r="S570" s="131"/>
      <c r="T570" s="131"/>
      <c r="U570" s="131"/>
      <c r="V570" s="131"/>
      <c r="W570" s="131"/>
      <c r="X570" s="131"/>
      <c r="Y570" s="131"/>
      <c r="Z570" s="131"/>
      <c r="AB570" s="142" t="e">
        <f t="shared" si="118"/>
        <v>#DIV/0!</v>
      </c>
      <c r="AC570" s="142" t="e">
        <f t="shared" si="119"/>
        <v>#DIV/0!</v>
      </c>
      <c r="AD570" s="6"/>
      <c r="AE570" s="88" t="e">
        <f t="shared" si="120"/>
        <v>#DIV/0!</v>
      </c>
      <c r="AF570" s="142" t="e">
        <f t="shared" si="121"/>
        <v>#DIV/0!</v>
      </c>
      <c r="AH570" s="12" t="e">
        <f t="shared" si="129"/>
        <v>#DIV/0!</v>
      </c>
      <c r="AI570" s="12" t="e">
        <f t="shared" si="130"/>
        <v>#DIV/0!</v>
      </c>
      <c r="AK570" s="409"/>
      <c r="AL570" s="409"/>
      <c r="AM570" s="409"/>
      <c r="AO570" s="177"/>
      <c r="AP570" s="177"/>
      <c r="AQ570" s="177"/>
      <c r="AR570" s="139"/>
      <c r="AS570" s="139"/>
      <c r="AT570" s="139"/>
      <c r="AU570" s="177"/>
      <c r="AV570" s="177"/>
      <c r="AX570" s="411">
        <f t="shared" si="122"/>
        <v>0</v>
      </c>
      <c r="AY570" s="80" t="str">
        <f t="shared" si="123"/>
        <v>OK</v>
      </c>
      <c r="BA570" s="94"/>
      <c r="BB570" s="291"/>
      <c r="BC570" s="94"/>
      <c r="BD570" s="229"/>
      <c r="BE570" s="356"/>
      <c r="BG570" s="6">
        <f t="shared" si="124"/>
        <v>0</v>
      </c>
      <c r="BH570" s="186" t="str">
        <f t="shared" si="125"/>
        <v>N/A</v>
      </c>
      <c r="BI570" s="6" t="str">
        <f t="shared" si="131"/>
        <v>N/A</v>
      </c>
      <c r="BJ570" t="e">
        <f t="shared" si="126"/>
        <v>#DIV/0!</v>
      </c>
      <c r="BL570" t="str">
        <f>IF(ISBLANK('A2a.  Modified URRT Worksheet 1'!$G$78)=TRUE, "N/A", IF(O570*(1+'A2a.  Modified URRT Worksheet 1'!$G$78)='A2. Rate Change &amp; Enrollment'!P570, "OK", "ERROR"))</f>
        <v>N/A</v>
      </c>
      <c r="BM570" t="str">
        <f>IF(ISBLANK('A2a.  Modified URRT Worksheet 1'!$G$79)=TRUE, "N/A", IF(P570*(1+'A2a.  Modified URRT Worksheet 1'!$G$79)='A2. Rate Change &amp; Enrollment'!Q570, "OK", "ERROR"))</f>
        <v>N/A</v>
      </c>
      <c r="BN570" t="str">
        <f>IF(ISBLANK('A2a.  Modified URRT Worksheet 1'!$G$80)=TRUE, "N/A", IF(Q570*(1+'A2a.  Modified URRT Worksheet 1'!$G$80)='A2. Rate Change &amp; Enrollment'!R570, "OK", "ERROR"))</f>
        <v>N/A</v>
      </c>
      <c r="BO570" t="str">
        <f>IF(ISBLANK('A2a.  Modified URRT Worksheet 1'!$G$81)=TRUE, "N/A", IF(R570*(1+'A2a.  Modified URRT Worksheet 1'!$G$81)='A2. Rate Change &amp; Enrollment'!S570, "OK", "ERROR"))</f>
        <v>N/A</v>
      </c>
      <c r="BP570" t="str">
        <f>IF(ISBLANK('A2a.  Modified URRT Worksheet 1'!$G$82)=TRUE, "N/A", IF(S570*(1+'A2a.  Modified URRT Worksheet 1'!$G$82)='A2. Rate Change &amp; Enrollment'!T570, "OK", "ERROR"))</f>
        <v>N/A</v>
      </c>
      <c r="BQ570" t="str">
        <f>IF(ISBLANK('A2a.  Modified URRT Worksheet 1'!$G$83)=TRUE, "N/A", IF(T570*(1+'A2a.  Modified URRT Worksheet 1'!$G$83)='A2. Rate Change &amp; Enrollment'!U570, "OK", "ERROR"))</f>
        <v>N/A</v>
      </c>
      <c r="BR570" t="str">
        <f>IF(ISBLANK('A2a.  Modified URRT Worksheet 1'!$G$84)=TRUE, "N/A", IF(U570*(1+'A2a.  Modified URRT Worksheet 1'!$G$84)='A2. Rate Change &amp; Enrollment'!V570, "OK", "ERROR"))</f>
        <v>N/A</v>
      </c>
      <c r="BS570" t="str">
        <f>IF(ISBLANK('A2a.  Modified URRT Worksheet 1'!$G$85)=TRUE, "N/A", IF(V570*(1+'A2a.  Modified URRT Worksheet 1'!$G$85)='A2. Rate Change &amp; Enrollment'!W570, "OK", "ERROR"))</f>
        <v>N/A</v>
      </c>
      <c r="BT570" t="str">
        <f>IF(ISBLANK('A2a.  Modified URRT Worksheet 1'!$G$86)=TRUE, "N/A", IF(W570*(1+'A2a.  Modified URRT Worksheet 1'!$G$86)='A2. Rate Change &amp; Enrollment'!X570, "OK", "ERROR"))</f>
        <v>N/A</v>
      </c>
      <c r="BU570" t="str">
        <f>IF(ISBLANK('A2a.  Modified URRT Worksheet 1'!$G$87)=TRUE, "N/A", IF(X570*(1+'A2a.  Modified URRT Worksheet 1'!$G$87)='A2. Rate Change &amp; Enrollment'!Y570, "OK", "ERROR"))</f>
        <v>N/A</v>
      </c>
      <c r="BV570" t="str">
        <f>IF(ISBLANK('A2a.  Modified URRT Worksheet 1'!$G$88)=TRUE, "N/A", IF(Y570*(1+'A2a.  Modified URRT Worksheet 1'!$G$88)='A2. Rate Change &amp; Enrollment'!Z570, "OK", "ERROR"))</f>
        <v>N/A</v>
      </c>
      <c r="BW570" t="str">
        <f t="shared" si="127"/>
        <v>OK</v>
      </c>
      <c r="BY570" s="412">
        <f t="shared" si="128"/>
        <v>0</v>
      </c>
    </row>
    <row r="571" spans="1:77" x14ac:dyDescent="0.35">
      <c r="A571" t="s">
        <v>870</v>
      </c>
      <c r="B571" s="98"/>
      <c r="C571" s="98"/>
      <c r="D571" s="98"/>
      <c r="E571" s="135"/>
      <c r="F571" s="135"/>
      <c r="G571" s="135"/>
      <c r="I571" s="135"/>
      <c r="J571" s="135"/>
      <c r="K571" s="135"/>
      <c r="M571" s="131"/>
      <c r="N571" s="131"/>
      <c r="O571" s="131"/>
      <c r="P571" s="131"/>
      <c r="Q571" s="131"/>
      <c r="R571" s="131"/>
      <c r="S571" s="131"/>
      <c r="T571" s="131"/>
      <c r="U571" s="131"/>
      <c r="V571" s="131"/>
      <c r="W571" s="131"/>
      <c r="X571" s="131"/>
      <c r="Y571" s="131"/>
      <c r="Z571" s="131"/>
      <c r="AB571" s="142" t="e">
        <f t="shared" si="118"/>
        <v>#DIV/0!</v>
      </c>
      <c r="AC571" s="142" t="e">
        <f t="shared" si="119"/>
        <v>#DIV/0!</v>
      </c>
      <c r="AD571" s="6"/>
      <c r="AE571" s="88" t="e">
        <f t="shared" si="120"/>
        <v>#DIV/0!</v>
      </c>
      <c r="AF571" s="142" t="e">
        <f t="shared" si="121"/>
        <v>#DIV/0!</v>
      </c>
      <c r="AH571" s="12" t="e">
        <f t="shared" si="129"/>
        <v>#DIV/0!</v>
      </c>
      <c r="AI571" s="12" t="e">
        <f t="shared" si="130"/>
        <v>#DIV/0!</v>
      </c>
      <c r="AK571" s="409"/>
      <c r="AL571" s="409"/>
      <c r="AM571" s="409"/>
      <c r="AO571" s="177"/>
      <c r="AP571" s="177"/>
      <c r="AQ571" s="177"/>
      <c r="AR571" s="139"/>
      <c r="AS571" s="139"/>
      <c r="AT571" s="139"/>
      <c r="AU571" s="177"/>
      <c r="AV571" s="177"/>
      <c r="AX571" s="411">
        <f t="shared" si="122"/>
        <v>0</v>
      </c>
      <c r="AY571" s="80" t="str">
        <f t="shared" si="123"/>
        <v>OK</v>
      </c>
      <c r="BA571" s="94"/>
      <c r="BB571" s="291"/>
      <c r="BC571" s="94"/>
      <c r="BD571" s="229"/>
      <c r="BE571" s="356"/>
      <c r="BG571" s="6">
        <f t="shared" si="124"/>
        <v>0</v>
      </c>
      <c r="BH571" s="186" t="str">
        <f t="shared" si="125"/>
        <v>N/A</v>
      </c>
      <c r="BI571" s="6" t="str">
        <f t="shared" si="131"/>
        <v>N/A</v>
      </c>
      <c r="BJ571" t="e">
        <f t="shared" si="126"/>
        <v>#DIV/0!</v>
      </c>
      <c r="BL571" t="str">
        <f>IF(ISBLANK('A2a.  Modified URRT Worksheet 1'!$G$78)=TRUE, "N/A", IF(O571*(1+'A2a.  Modified URRT Worksheet 1'!$G$78)='A2. Rate Change &amp; Enrollment'!P571, "OK", "ERROR"))</f>
        <v>N/A</v>
      </c>
      <c r="BM571" t="str">
        <f>IF(ISBLANK('A2a.  Modified URRT Worksheet 1'!$G$79)=TRUE, "N/A", IF(P571*(1+'A2a.  Modified URRT Worksheet 1'!$G$79)='A2. Rate Change &amp; Enrollment'!Q571, "OK", "ERROR"))</f>
        <v>N/A</v>
      </c>
      <c r="BN571" t="str">
        <f>IF(ISBLANK('A2a.  Modified URRT Worksheet 1'!$G$80)=TRUE, "N/A", IF(Q571*(1+'A2a.  Modified URRT Worksheet 1'!$G$80)='A2. Rate Change &amp; Enrollment'!R571, "OK", "ERROR"))</f>
        <v>N/A</v>
      </c>
      <c r="BO571" t="str">
        <f>IF(ISBLANK('A2a.  Modified URRT Worksheet 1'!$G$81)=TRUE, "N/A", IF(R571*(1+'A2a.  Modified URRT Worksheet 1'!$G$81)='A2. Rate Change &amp; Enrollment'!S571, "OK", "ERROR"))</f>
        <v>N/A</v>
      </c>
      <c r="BP571" t="str">
        <f>IF(ISBLANK('A2a.  Modified URRT Worksheet 1'!$G$82)=TRUE, "N/A", IF(S571*(1+'A2a.  Modified URRT Worksheet 1'!$G$82)='A2. Rate Change &amp; Enrollment'!T571, "OK", "ERROR"))</f>
        <v>N/A</v>
      </c>
      <c r="BQ571" t="str">
        <f>IF(ISBLANK('A2a.  Modified URRT Worksheet 1'!$G$83)=TRUE, "N/A", IF(T571*(1+'A2a.  Modified URRT Worksheet 1'!$G$83)='A2. Rate Change &amp; Enrollment'!U571, "OK", "ERROR"))</f>
        <v>N/A</v>
      </c>
      <c r="BR571" t="str">
        <f>IF(ISBLANK('A2a.  Modified URRT Worksheet 1'!$G$84)=TRUE, "N/A", IF(U571*(1+'A2a.  Modified URRT Worksheet 1'!$G$84)='A2. Rate Change &amp; Enrollment'!V571, "OK", "ERROR"))</f>
        <v>N/A</v>
      </c>
      <c r="BS571" t="str">
        <f>IF(ISBLANK('A2a.  Modified URRT Worksheet 1'!$G$85)=TRUE, "N/A", IF(V571*(1+'A2a.  Modified URRT Worksheet 1'!$G$85)='A2. Rate Change &amp; Enrollment'!W571, "OK", "ERROR"))</f>
        <v>N/A</v>
      </c>
      <c r="BT571" t="str">
        <f>IF(ISBLANK('A2a.  Modified URRT Worksheet 1'!$G$86)=TRUE, "N/A", IF(W571*(1+'A2a.  Modified URRT Worksheet 1'!$G$86)='A2. Rate Change &amp; Enrollment'!X571, "OK", "ERROR"))</f>
        <v>N/A</v>
      </c>
      <c r="BU571" t="str">
        <f>IF(ISBLANK('A2a.  Modified URRT Worksheet 1'!$G$87)=TRUE, "N/A", IF(X571*(1+'A2a.  Modified URRT Worksheet 1'!$G$87)='A2. Rate Change &amp; Enrollment'!Y571, "OK", "ERROR"))</f>
        <v>N/A</v>
      </c>
      <c r="BV571" t="str">
        <f>IF(ISBLANK('A2a.  Modified URRT Worksheet 1'!$G$88)=TRUE, "N/A", IF(Y571*(1+'A2a.  Modified URRT Worksheet 1'!$G$88)='A2. Rate Change &amp; Enrollment'!Z571, "OK", "ERROR"))</f>
        <v>N/A</v>
      </c>
      <c r="BW571" t="str">
        <f t="shared" si="127"/>
        <v>OK</v>
      </c>
      <c r="BY571" s="412">
        <f t="shared" si="128"/>
        <v>0</v>
      </c>
    </row>
    <row r="572" spans="1:77" x14ac:dyDescent="0.35">
      <c r="A572" t="s">
        <v>871</v>
      </c>
      <c r="B572" s="98"/>
      <c r="C572" s="98"/>
      <c r="D572" s="98"/>
      <c r="E572" s="135"/>
      <c r="F572" s="135"/>
      <c r="G572" s="135"/>
      <c r="I572" s="135"/>
      <c r="J572" s="135"/>
      <c r="K572" s="135"/>
      <c r="M572" s="131"/>
      <c r="N572" s="131"/>
      <c r="O572" s="131"/>
      <c r="P572" s="131"/>
      <c r="Q572" s="131"/>
      <c r="R572" s="131"/>
      <c r="S572" s="131"/>
      <c r="T572" s="131"/>
      <c r="U572" s="131"/>
      <c r="V572" s="131"/>
      <c r="W572" s="131"/>
      <c r="X572" s="131"/>
      <c r="Y572" s="131"/>
      <c r="Z572" s="131"/>
      <c r="AB572" s="142" t="e">
        <f t="shared" si="118"/>
        <v>#DIV/0!</v>
      </c>
      <c r="AC572" s="142" t="e">
        <f t="shared" si="119"/>
        <v>#DIV/0!</v>
      </c>
      <c r="AD572" s="6"/>
      <c r="AE572" s="88" t="e">
        <f t="shared" si="120"/>
        <v>#DIV/0!</v>
      </c>
      <c r="AF572" s="142" t="e">
        <f t="shared" si="121"/>
        <v>#DIV/0!</v>
      </c>
      <c r="AH572" s="12" t="e">
        <f t="shared" si="129"/>
        <v>#DIV/0!</v>
      </c>
      <c r="AI572" s="12" t="e">
        <f t="shared" si="130"/>
        <v>#DIV/0!</v>
      </c>
      <c r="AK572" s="409"/>
      <c r="AL572" s="409"/>
      <c r="AM572" s="409"/>
      <c r="AO572" s="177"/>
      <c r="AP572" s="177"/>
      <c r="AQ572" s="177"/>
      <c r="AR572" s="139"/>
      <c r="AS572" s="139"/>
      <c r="AT572" s="139"/>
      <c r="AU572" s="177"/>
      <c r="AV572" s="177"/>
      <c r="AX572" s="411">
        <f t="shared" si="122"/>
        <v>0</v>
      </c>
      <c r="AY572" s="80" t="str">
        <f t="shared" si="123"/>
        <v>OK</v>
      </c>
      <c r="BA572" s="94"/>
      <c r="BB572" s="291"/>
      <c r="BC572" s="94"/>
      <c r="BD572" s="229"/>
      <c r="BE572" s="356"/>
      <c r="BG572" s="6">
        <f t="shared" si="124"/>
        <v>0</v>
      </c>
      <c r="BH572" s="186" t="str">
        <f t="shared" si="125"/>
        <v>N/A</v>
      </c>
      <c r="BI572" s="6" t="str">
        <f t="shared" si="131"/>
        <v>N/A</v>
      </c>
      <c r="BJ572" t="e">
        <f t="shared" si="126"/>
        <v>#DIV/0!</v>
      </c>
      <c r="BL572" t="str">
        <f>IF(ISBLANK('A2a.  Modified URRT Worksheet 1'!$G$78)=TRUE, "N/A", IF(O572*(1+'A2a.  Modified URRT Worksheet 1'!$G$78)='A2. Rate Change &amp; Enrollment'!P572, "OK", "ERROR"))</f>
        <v>N/A</v>
      </c>
      <c r="BM572" t="str">
        <f>IF(ISBLANK('A2a.  Modified URRT Worksheet 1'!$G$79)=TRUE, "N/A", IF(P572*(1+'A2a.  Modified URRT Worksheet 1'!$G$79)='A2. Rate Change &amp; Enrollment'!Q572, "OK", "ERROR"))</f>
        <v>N/A</v>
      </c>
      <c r="BN572" t="str">
        <f>IF(ISBLANK('A2a.  Modified URRT Worksheet 1'!$G$80)=TRUE, "N/A", IF(Q572*(1+'A2a.  Modified URRT Worksheet 1'!$G$80)='A2. Rate Change &amp; Enrollment'!R572, "OK", "ERROR"))</f>
        <v>N/A</v>
      </c>
      <c r="BO572" t="str">
        <f>IF(ISBLANK('A2a.  Modified URRT Worksheet 1'!$G$81)=TRUE, "N/A", IF(R572*(1+'A2a.  Modified URRT Worksheet 1'!$G$81)='A2. Rate Change &amp; Enrollment'!S572, "OK", "ERROR"))</f>
        <v>N/A</v>
      </c>
      <c r="BP572" t="str">
        <f>IF(ISBLANK('A2a.  Modified URRT Worksheet 1'!$G$82)=TRUE, "N/A", IF(S572*(1+'A2a.  Modified URRT Worksheet 1'!$G$82)='A2. Rate Change &amp; Enrollment'!T572, "OK", "ERROR"))</f>
        <v>N/A</v>
      </c>
      <c r="BQ572" t="str">
        <f>IF(ISBLANK('A2a.  Modified URRT Worksheet 1'!$G$83)=TRUE, "N/A", IF(T572*(1+'A2a.  Modified URRT Worksheet 1'!$G$83)='A2. Rate Change &amp; Enrollment'!U572, "OK", "ERROR"))</f>
        <v>N/A</v>
      </c>
      <c r="BR572" t="str">
        <f>IF(ISBLANK('A2a.  Modified URRT Worksheet 1'!$G$84)=TRUE, "N/A", IF(U572*(1+'A2a.  Modified URRT Worksheet 1'!$G$84)='A2. Rate Change &amp; Enrollment'!V572, "OK", "ERROR"))</f>
        <v>N/A</v>
      </c>
      <c r="BS572" t="str">
        <f>IF(ISBLANK('A2a.  Modified URRT Worksheet 1'!$G$85)=TRUE, "N/A", IF(V572*(1+'A2a.  Modified URRT Worksheet 1'!$G$85)='A2. Rate Change &amp; Enrollment'!W572, "OK", "ERROR"))</f>
        <v>N/A</v>
      </c>
      <c r="BT572" t="str">
        <f>IF(ISBLANK('A2a.  Modified URRT Worksheet 1'!$G$86)=TRUE, "N/A", IF(W572*(1+'A2a.  Modified URRT Worksheet 1'!$G$86)='A2. Rate Change &amp; Enrollment'!X572, "OK", "ERROR"))</f>
        <v>N/A</v>
      </c>
      <c r="BU572" t="str">
        <f>IF(ISBLANK('A2a.  Modified URRT Worksheet 1'!$G$87)=TRUE, "N/A", IF(X572*(1+'A2a.  Modified URRT Worksheet 1'!$G$87)='A2. Rate Change &amp; Enrollment'!Y572, "OK", "ERROR"))</f>
        <v>N/A</v>
      </c>
      <c r="BV572" t="str">
        <f>IF(ISBLANK('A2a.  Modified URRT Worksheet 1'!$G$88)=TRUE, "N/A", IF(Y572*(1+'A2a.  Modified URRT Worksheet 1'!$G$88)='A2. Rate Change &amp; Enrollment'!Z572, "OK", "ERROR"))</f>
        <v>N/A</v>
      </c>
      <c r="BW572" t="str">
        <f t="shared" si="127"/>
        <v>OK</v>
      </c>
      <c r="BY572" s="412">
        <f t="shared" si="128"/>
        <v>0</v>
      </c>
    </row>
    <row r="573" spans="1:77" x14ac:dyDescent="0.35">
      <c r="A573" t="s">
        <v>872</v>
      </c>
      <c r="B573" s="98"/>
      <c r="C573" s="98"/>
      <c r="D573" s="98"/>
      <c r="E573" s="135"/>
      <c r="F573" s="135"/>
      <c r="G573" s="135"/>
      <c r="I573" s="135"/>
      <c r="J573" s="135"/>
      <c r="K573" s="135"/>
      <c r="M573" s="131"/>
      <c r="N573" s="131"/>
      <c r="O573" s="131"/>
      <c r="P573" s="131"/>
      <c r="Q573" s="131"/>
      <c r="R573" s="131"/>
      <c r="S573" s="131"/>
      <c r="T573" s="131"/>
      <c r="U573" s="131"/>
      <c r="V573" s="131"/>
      <c r="W573" s="131"/>
      <c r="X573" s="131"/>
      <c r="Y573" s="131"/>
      <c r="Z573" s="131"/>
      <c r="AB573" s="142" t="e">
        <f t="shared" si="118"/>
        <v>#DIV/0!</v>
      </c>
      <c r="AC573" s="142" t="e">
        <f t="shared" si="119"/>
        <v>#DIV/0!</v>
      </c>
      <c r="AD573" s="6"/>
      <c r="AE573" s="88" t="e">
        <f t="shared" si="120"/>
        <v>#DIV/0!</v>
      </c>
      <c r="AF573" s="142" t="e">
        <f t="shared" si="121"/>
        <v>#DIV/0!</v>
      </c>
      <c r="AH573" s="12" t="e">
        <f t="shared" si="129"/>
        <v>#DIV/0!</v>
      </c>
      <c r="AI573" s="12" t="e">
        <f t="shared" si="130"/>
        <v>#DIV/0!</v>
      </c>
      <c r="AK573" s="409"/>
      <c r="AL573" s="409"/>
      <c r="AM573" s="409"/>
      <c r="AO573" s="177"/>
      <c r="AP573" s="177"/>
      <c r="AQ573" s="177"/>
      <c r="AR573" s="139"/>
      <c r="AS573" s="139"/>
      <c r="AT573" s="139"/>
      <c r="AU573" s="177"/>
      <c r="AV573" s="177"/>
      <c r="AX573" s="411">
        <f t="shared" si="122"/>
        <v>0</v>
      </c>
      <c r="AY573" s="80" t="str">
        <f t="shared" si="123"/>
        <v>OK</v>
      </c>
      <c r="BA573" s="94"/>
      <c r="BB573" s="291"/>
      <c r="BC573" s="94"/>
      <c r="BD573" s="229"/>
      <c r="BE573" s="356"/>
      <c r="BG573" s="6">
        <f t="shared" si="124"/>
        <v>0</v>
      </c>
      <c r="BH573" s="186" t="str">
        <f t="shared" si="125"/>
        <v>N/A</v>
      </c>
      <c r="BI573" s="6" t="str">
        <f t="shared" si="131"/>
        <v>N/A</v>
      </c>
      <c r="BJ573" t="e">
        <f t="shared" si="126"/>
        <v>#DIV/0!</v>
      </c>
      <c r="BL573" t="str">
        <f>IF(ISBLANK('A2a.  Modified URRT Worksheet 1'!$G$78)=TRUE, "N/A", IF(O573*(1+'A2a.  Modified URRT Worksheet 1'!$G$78)='A2. Rate Change &amp; Enrollment'!P573, "OK", "ERROR"))</f>
        <v>N/A</v>
      </c>
      <c r="BM573" t="str">
        <f>IF(ISBLANK('A2a.  Modified URRT Worksheet 1'!$G$79)=TRUE, "N/A", IF(P573*(1+'A2a.  Modified URRT Worksheet 1'!$G$79)='A2. Rate Change &amp; Enrollment'!Q573, "OK", "ERROR"))</f>
        <v>N/A</v>
      </c>
      <c r="BN573" t="str">
        <f>IF(ISBLANK('A2a.  Modified URRT Worksheet 1'!$G$80)=TRUE, "N/A", IF(Q573*(1+'A2a.  Modified URRT Worksheet 1'!$G$80)='A2. Rate Change &amp; Enrollment'!R573, "OK", "ERROR"))</f>
        <v>N/A</v>
      </c>
      <c r="BO573" t="str">
        <f>IF(ISBLANK('A2a.  Modified URRT Worksheet 1'!$G$81)=TRUE, "N/A", IF(R573*(1+'A2a.  Modified URRT Worksheet 1'!$G$81)='A2. Rate Change &amp; Enrollment'!S573, "OK", "ERROR"))</f>
        <v>N/A</v>
      </c>
      <c r="BP573" t="str">
        <f>IF(ISBLANK('A2a.  Modified URRT Worksheet 1'!$G$82)=TRUE, "N/A", IF(S573*(1+'A2a.  Modified URRT Worksheet 1'!$G$82)='A2. Rate Change &amp; Enrollment'!T573, "OK", "ERROR"))</f>
        <v>N/A</v>
      </c>
      <c r="BQ573" t="str">
        <f>IF(ISBLANK('A2a.  Modified URRT Worksheet 1'!$G$83)=TRUE, "N/A", IF(T573*(1+'A2a.  Modified URRT Worksheet 1'!$G$83)='A2. Rate Change &amp; Enrollment'!U573, "OK", "ERROR"))</f>
        <v>N/A</v>
      </c>
      <c r="BR573" t="str">
        <f>IF(ISBLANK('A2a.  Modified URRT Worksheet 1'!$G$84)=TRUE, "N/A", IF(U573*(1+'A2a.  Modified URRT Worksheet 1'!$G$84)='A2. Rate Change &amp; Enrollment'!V573, "OK", "ERROR"))</f>
        <v>N/A</v>
      </c>
      <c r="BS573" t="str">
        <f>IF(ISBLANK('A2a.  Modified URRT Worksheet 1'!$G$85)=TRUE, "N/A", IF(V573*(1+'A2a.  Modified URRT Worksheet 1'!$G$85)='A2. Rate Change &amp; Enrollment'!W573, "OK", "ERROR"))</f>
        <v>N/A</v>
      </c>
      <c r="BT573" t="str">
        <f>IF(ISBLANK('A2a.  Modified URRT Worksheet 1'!$G$86)=TRUE, "N/A", IF(W573*(1+'A2a.  Modified URRT Worksheet 1'!$G$86)='A2. Rate Change &amp; Enrollment'!X573, "OK", "ERROR"))</f>
        <v>N/A</v>
      </c>
      <c r="BU573" t="str">
        <f>IF(ISBLANK('A2a.  Modified URRT Worksheet 1'!$G$87)=TRUE, "N/A", IF(X573*(1+'A2a.  Modified URRT Worksheet 1'!$G$87)='A2. Rate Change &amp; Enrollment'!Y573, "OK", "ERROR"))</f>
        <v>N/A</v>
      </c>
      <c r="BV573" t="str">
        <f>IF(ISBLANK('A2a.  Modified URRT Worksheet 1'!$G$88)=TRUE, "N/A", IF(Y573*(1+'A2a.  Modified URRT Worksheet 1'!$G$88)='A2. Rate Change &amp; Enrollment'!Z573, "OK", "ERROR"))</f>
        <v>N/A</v>
      </c>
      <c r="BW573" t="str">
        <f t="shared" si="127"/>
        <v>OK</v>
      </c>
      <c r="BY573" s="412">
        <f t="shared" si="128"/>
        <v>0</v>
      </c>
    </row>
    <row r="574" spans="1:77" x14ac:dyDescent="0.35">
      <c r="A574" t="s">
        <v>873</v>
      </c>
      <c r="B574" s="98"/>
      <c r="C574" s="98"/>
      <c r="D574" s="98"/>
      <c r="E574" s="135"/>
      <c r="F574" s="135"/>
      <c r="G574" s="135"/>
      <c r="I574" s="135"/>
      <c r="J574" s="135"/>
      <c r="K574" s="135"/>
      <c r="M574" s="131"/>
      <c r="N574" s="131"/>
      <c r="O574" s="131"/>
      <c r="P574" s="131"/>
      <c r="Q574" s="131"/>
      <c r="R574" s="131"/>
      <c r="S574" s="131"/>
      <c r="T574" s="131"/>
      <c r="U574" s="131"/>
      <c r="V574" s="131"/>
      <c r="W574" s="131"/>
      <c r="X574" s="131"/>
      <c r="Y574" s="131"/>
      <c r="Z574" s="131"/>
      <c r="AB574" s="142" t="e">
        <f t="shared" si="118"/>
        <v>#DIV/0!</v>
      </c>
      <c r="AC574" s="142" t="e">
        <f t="shared" si="119"/>
        <v>#DIV/0!</v>
      </c>
      <c r="AD574" s="6"/>
      <c r="AE574" s="88" t="e">
        <f t="shared" si="120"/>
        <v>#DIV/0!</v>
      </c>
      <c r="AF574" s="142" t="e">
        <f t="shared" si="121"/>
        <v>#DIV/0!</v>
      </c>
      <c r="AH574" s="12" t="e">
        <f t="shared" si="129"/>
        <v>#DIV/0!</v>
      </c>
      <c r="AI574" s="12" t="e">
        <f t="shared" si="130"/>
        <v>#DIV/0!</v>
      </c>
      <c r="AK574" s="409"/>
      <c r="AL574" s="409"/>
      <c r="AM574" s="409"/>
      <c r="AO574" s="177"/>
      <c r="AP574" s="177"/>
      <c r="AQ574" s="177"/>
      <c r="AR574" s="139"/>
      <c r="AS574" s="139"/>
      <c r="AT574" s="139"/>
      <c r="AU574" s="177"/>
      <c r="AV574" s="177"/>
      <c r="AX574" s="411">
        <f t="shared" si="122"/>
        <v>0</v>
      </c>
      <c r="AY574" s="80" t="str">
        <f t="shared" si="123"/>
        <v>OK</v>
      </c>
      <c r="BA574" s="94"/>
      <c r="BB574" s="291"/>
      <c r="BC574" s="94"/>
      <c r="BD574" s="229"/>
      <c r="BE574" s="356"/>
      <c r="BG574" s="6">
        <f t="shared" si="124"/>
        <v>0</v>
      </c>
      <c r="BH574" s="186" t="str">
        <f t="shared" si="125"/>
        <v>N/A</v>
      </c>
      <c r="BI574" s="6" t="str">
        <f t="shared" si="131"/>
        <v>N/A</v>
      </c>
      <c r="BJ574" t="e">
        <f t="shared" si="126"/>
        <v>#DIV/0!</v>
      </c>
      <c r="BL574" t="str">
        <f>IF(ISBLANK('A2a.  Modified URRT Worksheet 1'!$G$78)=TRUE, "N/A", IF(O574*(1+'A2a.  Modified URRT Worksheet 1'!$G$78)='A2. Rate Change &amp; Enrollment'!P574, "OK", "ERROR"))</f>
        <v>N/A</v>
      </c>
      <c r="BM574" t="str">
        <f>IF(ISBLANK('A2a.  Modified URRT Worksheet 1'!$G$79)=TRUE, "N/A", IF(P574*(1+'A2a.  Modified URRT Worksheet 1'!$G$79)='A2. Rate Change &amp; Enrollment'!Q574, "OK", "ERROR"))</f>
        <v>N/A</v>
      </c>
      <c r="BN574" t="str">
        <f>IF(ISBLANK('A2a.  Modified URRT Worksheet 1'!$G$80)=TRUE, "N/A", IF(Q574*(1+'A2a.  Modified URRT Worksheet 1'!$G$80)='A2. Rate Change &amp; Enrollment'!R574, "OK", "ERROR"))</f>
        <v>N/A</v>
      </c>
      <c r="BO574" t="str">
        <f>IF(ISBLANK('A2a.  Modified URRT Worksheet 1'!$G$81)=TRUE, "N/A", IF(R574*(1+'A2a.  Modified URRT Worksheet 1'!$G$81)='A2. Rate Change &amp; Enrollment'!S574, "OK", "ERROR"))</f>
        <v>N/A</v>
      </c>
      <c r="BP574" t="str">
        <f>IF(ISBLANK('A2a.  Modified URRT Worksheet 1'!$G$82)=TRUE, "N/A", IF(S574*(1+'A2a.  Modified URRT Worksheet 1'!$G$82)='A2. Rate Change &amp; Enrollment'!T574, "OK", "ERROR"))</f>
        <v>N/A</v>
      </c>
      <c r="BQ574" t="str">
        <f>IF(ISBLANK('A2a.  Modified URRT Worksheet 1'!$G$83)=TRUE, "N/A", IF(T574*(1+'A2a.  Modified URRT Worksheet 1'!$G$83)='A2. Rate Change &amp; Enrollment'!U574, "OK", "ERROR"))</f>
        <v>N/A</v>
      </c>
      <c r="BR574" t="str">
        <f>IF(ISBLANK('A2a.  Modified URRT Worksheet 1'!$G$84)=TRUE, "N/A", IF(U574*(1+'A2a.  Modified URRT Worksheet 1'!$G$84)='A2. Rate Change &amp; Enrollment'!V574, "OK", "ERROR"))</f>
        <v>N/A</v>
      </c>
      <c r="BS574" t="str">
        <f>IF(ISBLANK('A2a.  Modified URRT Worksheet 1'!$G$85)=TRUE, "N/A", IF(V574*(1+'A2a.  Modified URRT Worksheet 1'!$G$85)='A2. Rate Change &amp; Enrollment'!W574, "OK", "ERROR"))</f>
        <v>N/A</v>
      </c>
      <c r="BT574" t="str">
        <f>IF(ISBLANK('A2a.  Modified URRT Worksheet 1'!$G$86)=TRUE, "N/A", IF(W574*(1+'A2a.  Modified URRT Worksheet 1'!$G$86)='A2. Rate Change &amp; Enrollment'!X574, "OK", "ERROR"))</f>
        <v>N/A</v>
      </c>
      <c r="BU574" t="str">
        <f>IF(ISBLANK('A2a.  Modified URRT Worksheet 1'!$G$87)=TRUE, "N/A", IF(X574*(1+'A2a.  Modified URRT Worksheet 1'!$G$87)='A2. Rate Change &amp; Enrollment'!Y574, "OK", "ERROR"))</f>
        <v>N/A</v>
      </c>
      <c r="BV574" t="str">
        <f>IF(ISBLANK('A2a.  Modified URRT Worksheet 1'!$G$88)=TRUE, "N/A", IF(Y574*(1+'A2a.  Modified URRT Worksheet 1'!$G$88)='A2. Rate Change &amp; Enrollment'!Z574, "OK", "ERROR"))</f>
        <v>N/A</v>
      </c>
      <c r="BW574" t="str">
        <f t="shared" si="127"/>
        <v>OK</v>
      </c>
      <c r="BY574" s="412">
        <f t="shared" si="128"/>
        <v>0</v>
      </c>
    </row>
    <row r="575" spans="1:77" x14ac:dyDescent="0.35">
      <c r="A575" t="s">
        <v>874</v>
      </c>
      <c r="B575" s="98"/>
      <c r="C575" s="98"/>
      <c r="D575" s="98"/>
      <c r="E575" s="135"/>
      <c r="F575" s="135"/>
      <c r="G575" s="135"/>
      <c r="I575" s="135"/>
      <c r="J575" s="135"/>
      <c r="K575" s="135"/>
      <c r="M575" s="131"/>
      <c r="N575" s="131"/>
      <c r="O575" s="131"/>
      <c r="P575" s="131"/>
      <c r="Q575" s="131"/>
      <c r="R575" s="131"/>
      <c r="S575" s="131"/>
      <c r="T575" s="131"/>
      <c r="U575" s="131"/>
      <c r="V575" s="131"/>
      <c r="W575" s="131"/>
      <c r="X575" s="131"/>
      <c r="Y575" s="131"/>
      <c r="Z575" s="131"/>
      <c r="AB575" s="142" t="e">
        <f t="shared" si="118"/>
        <v>#DIV/0!</v>
      </c>
      <c r="AC575" s="142" t="e">
        <f t="shared" si="119"/>
        <v>#DIV/0!</v>
      </c>
      <c r="AD575" s="6"/>
      <c r="AE575" s="88" t="e">
        <f t="shared" si="120"/>
        <v>#DIV/0!</v>
      </c>
      <c r="AF575" s="142" t="e">
        <f t="shared" si="121"/>
        <v>#DIV/0!</v>
      </c>
      <c r="AH575" s="12" t="e">
        <f t="shared" si="129"/>
        <v>#DIV/0!</v>
      </c>
      <c r="AI575" s="12" t="e">
        <f t="shared" si="130"/>
        <v>#DIV/0!</v>
      </c>
      <c r="AK575" s="409"/>
      <c r="AL575" s="409"/>
      <c r="AM575" s="409"/>
      <c r="AO575" s="177"/>
      <c r="AP575" s="177"/>
      <c r="AQ575" s="177"/>
      <c r="AR575" s="139"/>
      <c r="AS575" s="139"/>
      <c r="AT575" s="139"/>
      <c r="AU575" s="177"/>
      <c r="AV575" s="177"/>
      <c r="AX575" s="411">
        <f t="shared" si="122"/>
        <v>0</v>
      </c>
      <c r="AY575" s="80" t="str">
        <f t="shared" si="123"/>
        <v>OK</v>
      </c>
      <c r="BA575" s="94"/>
      <c r="BB575" s="291"/>
      <c r="BC575" s="94"/>
      <c r="BD575" s="229"/>
      <c r="BE575" s="356"/>
      <c r="BG575" s="6">
        <f t="shared" si="124"/>
        <v>0</v>
      </c>
      <c r="BH575" s="186" t="str">
        <f t="shared" si="125"/>
        <v>N/A</v>
      </c>
      <c r="BI575" s="6" t="str">
        <f t="shared" si="131"/>
        <v>N/A</v>
      </c>
      <c r="BJ575" t="e">
        <f t="shared" si="126"/>
        <v>#DIV/0!</v>
      </c>
      <c r="BL575" t="str">
        <f>IF(ISBLANK('A2a.  Modified URRT Worksheet 1'!$G$78)=TRUE, "N/A", IF(O575*(1+'A2a.  Modified URRT Worksheet 1'!$G$78)='A2. Rate Change &amp; Enrollment'!P575, "OK", "ERROR"))</f>
        <v>N/A</v>
      </c>
      <c r="BM575" t="str">
        <f>IF(ISBLANK('A2a.  Modified URRT Worksheet 1'!$G$79)=TRUE, "N/A", IF(P575*(1+'A2a.  Modified URRT Worksheet 1'!$G$79)='A2. Rate Change &amp; Enrollment'!Q575, "OK", "ERROR"))</f>
        <v>N/A</v>
      </c>
      <c r="BN575" t="str">
        <f>IF(ISBLANK('A2a.  Modified URRT Worksheet 1'!$G$80)=TRUE, "N/A", IF(Q575*(1+'A2a.  Modified URRT Worksheet 1'!$G$80)='A2. Rate Change &amp; Enrollment'!R575, "OK", "ERROR"))</f>
        <v>N/A</v>
      </c>
      <c r="BO575" t="str">
        <f>IF(ISBLANK('A2a.  Modified URRT Worksheet 1'!$G$81)=TRUE, "N/A", IF(R575*(1+'A2a.  Modified URRT Worksheet 1'!$G$81)='A2. Rate Change &amp; Enrollment'!S575, "OK", "ERROR"))</f>
        <v>N/A</v>
      </c>
      <c r="BP575" t="str">
        <f>IF(ISBLANK('A2a.  Modified URRT Worksheet 1'!$G$82)=TRUE, "N/A", IF(S575*(1+'A2a.  Modified URRT Worksheet 1'!$G$82)='A2. Rate Change &amp; Enrollment'!T575, "OK", "ERROR"))</f>
        <v>N/A</v>
      </c>
      <c r="BQ575" t="str">
        <f>IF(ISBLANK('A2a.  Modified URRT Worksheet 1'!$G$83)=TRUE, "N/A", IF(T575*(1+'A2a.  Modified URRT Worksheet 1'!$G$83)='A2. Rate Change &amp; Enrollment'!U575, "OK", "ERROR"))</f>
        <v>N/A</v>
      </c>
      <c r="BR575" t="str">
        <f>IF(ISBLANK('A2a.  Modified URRT Worksheet 1'!$G$84)=TRUE, "N/A", IF(U575*(1+'A2a.  Modified URRT Worksheet 1'!$G$84)='A2. Rate Change &amp; Enrollment'!V575, "OK", "ERROR"))</f>
        <v>N/A</v>
      </c>
      <c r="BS575" t="str">
        <f>IF(ISBLANK('A2a.  Modified URRT Worksheet 1'!$G$85)=TRUE, "N/A", IF(V575*(1+'A2a.  Modified URRT Worksheet 1'!$G$85)='A2. Rate Change &amp; Enrollment'!W575, "OK", "ERROR"))</f>
        <v>N/A</v>
      </c>
      <c r="BT575" t="str">
        <f>IF(ISBLANK('A2a.  Modified URRT Worksheet 1'!$G$86)=TRUE, "N/A", IF(W575*(1+'A2a.  Modified URRT Worksheet 1'!$G$86)='A2. Rate Change &amp; Enrollment'!X575, "OK", "ERROR"))</f>
        <v>N/A</v>
      </c>
      <c r="BU575" t="str">
        <f>IF(ISBLANK('A2a.  Modified URRT Worksheet 1'!$G$87)=TRUE, "N/A", IF(X575*(1+'A2a.  Modified URRT Worksheet 1'!$G$87)='A2. Rate Change &amp; Enrollment'!Y575, "OK", "ERROR"))</f>
        <v>N/A</v>
      </c>
      <c r="BV575" t="str">
        <f>IF(ISBLANK('A2a.  Modified URRT Worksheet 1'!$G$88)=TRUE, "N/A", IF(Y575*(1+'A2a.  Modified URRT Worksheet 1'!$G$88)='A2. Rate Change &amp; Enrollment'!Z575, "OK", "ERROR"))</f>
        <v>N/A</v>
      </c>
      <c r="BW575" t="str">
        <f t="shared" si="127"/>
        <v>OK</v>
      </c>
      <c r="BY575" s="412">
        <f t="shared" si="128"/>
        <v>0</v>
      </c>
    </row>
    <row r="576" spans="1:77" x14ac:dyDescent="0.35">
      <c r="A576" t="s">
        <v>875</v>
      </c>
      <c r="B576" s="98"/>
      <c r="C576" s="98"/>
      <c r="D576" s="98"/>
      <c r="E576" s="135"/>
      <c r="F576" s="135"/>
      <c r="G576" s="135"/>
      <c r="I576" s="135"/>
      <c r="J576" s="135"/>
      <c r="K576" s="135"/>
      <c r="M576" s="131"/>
      <c r="N576" s="131"/>
      <c r="O576" s="131"/>
      <c r="P576" s="131"/>
      <c r="Q576" s="131"/>
      <c r="R576" s="131"/>
      <c r="S576" s="131"/>
      <c r="T576" s="131"/>
      <c r="U576" s="131"/>
      <c r="V576" s="131"/>
      <c r="W576" s="131"/>
      <c r="X576" s="131"/>
      <c r="Y576" s="131"/>
      <c r="Z576" s="131"/>
      <c r="AB576" s="142" t="e">
        <f t="shared" si="118"/>
        <v>#DIV/0!</v>
      </c>
      <c r="AC576" s="142" t="e">
        <f t="shared" si="119"/>
        <v>#DIV/0!</v>
      </c>
      <c r="AD576" s="6"/>
      <c r="AE576" s="88" t="e">
        <f t="shared" si="120"/>
        <v>#DIV/0!</v>
      </c>
      <c r="AF576" s="142" t="e">
        <f t="shared" si="121"/>
        <v>#DIV/0!</v>
      </c>
      <c r="AH576" s="12" t="e">
        <f t="shared" si="129"/>
        <v>#DIV/0!</v>
      </c>
      <c r="AI576" s="12" t="e">
        <f t="shared" si="130"/>
        <v>#DIV/0!</v>
      </c>
      <c r="AK576" s="409"/>
      <c r="AL576" s="409"/>
      <c r="AM576" s="409"/>
      <c r="AO576" s="177"/>
      <c r="AP576" s="177"/>
      <c r="AQ576" s="177"/>
      <c r="AR576" s="139"/>
      <c r="AS576" s="139"/>
      <c r="AT576" s="139"/>
      <c r="AU576" s="177"/>
      <c r="AV576" s="177"/>
      <c r="AX576" s="411">
        <f t="shared" si="122"/>
        <v>0</v>
      </c>
      <c r="AY576" s="80" t="str">
        <f t="shared" si="123"/>
        <v>OK</v>
      </c>
      <c r="BA576" s="94"/>
      <c r="BB576" s="291"/>
      <c r="BC576" s="94"/>
      <c r="BD576" s="229"/>
      <c r="BE576" s="356"/>
      <c r="BG576" s="6">
        <f t="shared" si="124"/>
        <v>0</v>
      </c>
      <c r="BH576" s="186" t="str">
        <f t="shared" si="125"/>
        <v>N/A</v>
      </c>
      <c r="BI576" s="6" t="str">
        <f t="shared" si="131"/>
        <v>N/A</v>
      </c>
      <c r="BJ576" t="e">
        <f t="shared" si="126"/>
        <v>#DIV/0!</v>
      </c>
      <c r="BL576" t="str">
        <f>IF(ISBLANK('A2a.  Modified URRT Worksheet 1'!$G$78)=TRUE, "N/A", IF(O576*(1+'A2a.  Modified URRT Worksheet 1'!$G$78)='A2. Rate Change &amp; Enrollment'!P576, "OK", "ERROR"))</f>
        <v>N/A</v>
      </c>
      <c r="BM576" t="str">
        <f>IF(ISBLANK('A2a.  Modified URRT Worksheet 1'!$G$79)=TRUE, "N/A", IF(P576*(1+'A2a.  Modified URRT Worksheet 1'!$G$79)='A2. Rate Change &amp; Enrollment'!Q576, "OK", "ERROR"))</f>
        <v>N/A</v>
      </c>
      <c r="BN576" t="str">
        <f>IF(ISBLANK('A2a.  Modified URRT Worksheet 1'!$G$80)=TRUE, "N/A", IF(Q576*(1+'A2a.  Modified URRT Worksheet 1'!$G$80)='A2. Rate Change &amp; Enrollment'!R576, "OK", "ERROR"))</f>
        <v>N/A</v>
      </c>
      <c r="BO576" t="str">
        <f>IF(ISBLANK('A2a.  Modified URRT Worksheet 1'!$G$81)=TRUE, "N/A", IF(R576*(1+'A2a.  Modified URRT Worksheet 1'!$G$81)='A2. Rate Change &amp; Enrollment'!S576, "OK", "ERROR"))</f>
        <v>N/A</v>
      </c>
      <c r="BP576" t="str">
        <f>IF(ISBLANK('A2a.  Modified URRT Worksheet 1'!$G$82)=TRUE, "N/A", IF(S576*(1+'A2a.  Modified URRT Worksheet 1'!$G$82)='A2. Rate Change &amp; Enrollment'!T576, "OK", "ERROR"))</f>
        <v>N/A</v>
      </c>
      <c r="BQ576" t="str">
        <f>IF(ISBLANK('A2a.  Modified URRT Worksheet 1'!$G$83)=TRUE, "N/A", IF(T576*(1+'A2a.  Modified URRT Worksheet 1'!$G$83)='A2. Rate Change &amp; Enrollment'!U576, "OK", "ERROR"))</f>
        <v>N/A</v>
      </c>
      <c r="BR576" t="str">
        <f>IF(ISBLANK('A2a.  Modified URRT Worksheet 1'!$G$84)=TRUE, "N/A", IF(U576*(1+'A2a.  Modified URRT Worksheet 1'!$G$84)='A2. Rate Change &amp; Enrollment'!V576, "OK", "ERROR"))</f>
        <v>N/A</v>
      </c>
      <c r="BS576" t="str">
        <f>IF(ISBLANK('A2a.  Modified URRT Worksheet 1'!$G$85)=TRUE, "N/A", IF(V576*(1+'A2a.  Modified URRT Worksheet 1'!$G$85)='A2. Rate Change &amp; Enrollment'!W576, "OK", "ERROR"))</f>
        <v>N/A</v>
      </c>
      <c r="BT576" t="str">
        <f>IF(ISBLANK('A2a.  Modified URRT Worksheet 1'!$G$86)=TRUE, "N/A", IF(W576*(1+'A2a.  Modified URRT Worksheet 1'!$G$86)='A2. Rate Change &amp; Enrollment'!X576, "OK", "ERROR"))</f>
        <v>N/A</v>
      </c>
      <c r="BU576" t="str">
        <f>IF(ISBLANK('A2a.  Modified URRT Worksheet 1'!$G$87)=TRUE, "N/A", IF(X576*(1+'A2a.  Modified URRT Worksheet 1'!$G$87)='A2. Rate Change &amp; Enrollment'!Y576, "OK", "ERROR"))</f>
        <v>N/A</v>
      </c>
      <c r="BV576" t="str">
        <f>IF(ISBLANK('A2a.  Modified URRT Worksheet 1'!$G$88)=TRUE, "N/A", IF(Y576*(1+'A2a.  Modified URRT Worksheet 1'!$G$88)='A2. Rate Change &amp; Enrollment'!Z576, "OK", "ERROR"))</f>
        <v>N/A</v>
      </c>
      <c r="BW576" t="str">
        <f t="shared" si="127"/>
        <v>OK</v>
      </c>
      <c r="BY576" s="412">
        <f t="shared" si="128"/>
        <v>0</v>
      </c>
    </row>
    <row r="577" spans="1:77" x14ac:dyDescent="0.35">
      <c r="A577" t="s">
        <v>876</v>
      </c>
      <c r="B577" s="98"/>
      <c r="C577" s="98"/>
      <c r="D577" s="98"/>
      <c r="E577" s="135"/>
      <c r="F577" s="135"/>
      <c r="G577" s="135"/>
      <c r="I577" s="135"/>
      <c r="J577" s="135"/>
      <c r="K577" s="135"/>
      <c r="M577" s="131"/>
      <c r="N577" s="131"/>
      <c r="O577" s="131"/>
      <c r="P577" s="131"/>
      <c r="Q577" s="131"/>
      <c r="R577" s="131"/>
      <c r="S577" s="131"/>
      <c r="T577" s="131"/>
      <c r="U577" s="131"/>
      <c r="V577" s="131"/>
      <c r="W577" s="131"/>
      <c r="X577" s="131"/>
      <c r="Y577" s="131"/>
      <c r="Z577" s="131"/>
      <c r="AB577" s="142" t="e">
        <f t="shared" si="118"/>
        <v>#DIV/0!</v>
      </c>
      <c r="AC577" s="142" t="e">
        <f t="shared" si="119"/>
        <v>#DIV/0!</v>
      </c>
      <c r="AD577" s="6"/>
      <c r="AE577" s="88" t="e">
        <f t="shared" si="120"/>
        <v>#DIV/0!</v>
      </c>
      <c r="AF577" s="142" t="e">
        <f t="shared" si="121"/>
        <v>#DIV/0!</v>
      </c>
      <c r="AH577" s="12" t="e">
        <f t="shared" si="129"/>
        <v>#DIV/0!</v>
      </c>
      <c r="AI577" s="12" t="e">
        <f t="shared" si="130"/>
        <v>#DIV/0!</v>
      </c>
      <c r="AK577" s="409"/>
      <c r="AL577" s="409"/>
      <c r="AM577" s="409"/>
      <c r="AO577" s="177"/>
      <c r="AP577" s="177"/>
      <c r="AQ577" s="177"/>
      <c r="AR577" s="139"/>
      <c r="AS577" s="139"/>
      <c r="AT577" s="139"/>
      <c r="AU577" s="177"/>
      <c r="AV577" s="177"/>
      <c r="AX577" s="411">
        <f t="shared" si="122"/>
        <v>0</v>
      </c>
      <c r="AY577" s="80" t="str">
        <f t="shared" si="123"/>
        <v>OK</v>
      </c>
      <c r="BA577" s="94"/>
      <c r="BB577" s="291"/>
      <c r="BC577" s="94"/>
      <c r="BD577" s="229"/>
      <c r="BE577" s="356"/>
      <c r="BG577" s="6">
        <f t="shared" si="124"/>
        <v>0</v>
      </c>
      <c r="BH577" s="186" t="str">
        <f t="shared" si="125"/>
        <v>N/A</v>
      </c>
      <c r="BI577" s="6" t="str">
        <f t="shared" si="131"/>
        <v>N/A</v>
      </c>
      <c r="BJ577" t="e">
        <f t="shared" si="126"/>
        <v>#DIV/0!</v>
      </c>
      <c r="BL577" t="str">
        <f>IF(ISBLANK('A2a.  Modified URRT Worksheet 1'!$G$78)=TRUE, "N/A", IF(O577*(1+'A2a.  Modified URRT Worksheet 1'!$G$78)='A2. Rate Change &amp; Enrollment'!P577, "OK", "ERROR"))</f>
        <v>N/A</v>
      </c>
      <c r="BM577" t="str">
        <f>IF(ISBLANK('A2a.  Modified URRT Worksheet 1'!$G$79)=TRUE, "N/A", IF(P577*(1+'A2a.  Modified URRT Worksheet 1'!$G$79)='A2. Rate Change &amp; Enrollment'!Q577, "OK", "ERROR"))</f>
        <v>N/A</v>
      </c>
      <c r="BN577" t="str">
        <f>IF(ISBLANK('A2a.  Modified URRT Worksheet 1'!$G$80)=TRUE, "N/A", IF(Q577*(1+'A2a.  Modified URRT Worksheet 1'!$G$80)='A2. Rate Change &amp; Enrollment'!R577, "OK", "ERROR"))</f>
        <v>N/A</v>
      </c>
      <c r="BO577" t="str">
        <f>IF(ISBLANK('A2a.  Modified URRT Worksheet 1'!$G$81)=TRUE, "N/A", IF(R577*(1+'A2a.  Modified URRT Worksheet 1'!$G$81)='A2. Rate Change &amp; Enrollment'!S577, "OK", "ERROR"))</f>
        <v>N/A</v>
      </c>
      <c r="BP577" t="str">
        <f>IF(ISBLANK('A2a.  Modified URRT Worksheet 1'!$G$82)=TRUE, "N/A", IF(S577*(1+'A2a.  Modified URRT Worksheet 1'!$G$82)='A2. Rate Change &amp; Enrollment'!T577, "OK", "ERROR"))</f>
        <v>N/A</v>
      </c>
      <c r="BQ577" t="str">
        <f>IF(ISBLANK('A2a.  Modified URRT Worksheet 1'!$G$83)=TRUE, "N/A", IF(T577*(1+'A2a.  Modified URRT Worksheet 1'!$G$83)='A2. Rate Change &amp; Enrollment'!U577, "OK", "ERROR"))</f>
        <v>N/A</v>
      </c>
      <c r="BR577" t="str">
        <f>IF(ISBLANK('A2a.  Modified URRT Worksheet 1'!$G$84)=TRUE, "N/A", IF(U577*(1+'A2a.  Modified URRT Worksheet 1'!$G$84)='A2. Rate Change &amp; Enrollment'!V577, "OK", "ERROR"))</f>
        <v>N/A</v>
      </c>
      <c r="BS577" t="str">
        <f>IF(ISBLANK('A2a.  Modified URRT Worksheet 1'!$G$85)=TRUE, "N/A", IF(V577*(1+'A2a.  Modified URRT Worksheet 1'!$G$85)='A2. Rate Change &amp; Enrollment'!W577, "OK", "ERROR"))</f>
        <v>N/A</v>
      </c>
      <c r="BT577" t="str">
        <f>IF(ISBLANK('A2a.  Modified URRT Worksheet 1'!$G$86)=TRUE, "N/A", IF(W577*(1+'A2a.  Modified URRT Worksheet 1'!$G$86)='A2. Rate Change &amp; Enrollment'!X577, "OK", "ERROR"))</f>
        <v>N/A</v>
      </c>
      <c r="BU577" t="str">
        <f>IF(ISBLANK('A2a.  Modified URRT Worksheet 1'!$G$87)=TRUE, "N/A", IF(X577*(1+'A2a.  Modified URRT Worksheet 1'!$G$87)='A2. Rate Change &amp; Enrollment'!Y577, "OK", "ERROR"))</f>
        <v>N/A</v>
      </c>
      <c r="BV577" t="str">
        <f>IF(ISBLANK('A2a.  Modified URRT Worksheet 1'!$G$88)=TRUE, "N/A", IF(Y577*(1+'A2a.  Modified URRT Worksheet 1'!$G$88)='A2. Rate Change &amp; Enrollment'!Z577, "OK", "ERROR"))</f>
        <v>N/A</v>
      </c>
      <c r="BW577" t="str">
        <f t="shared" si="127"/>
        <v>OK</v>
      </c>
      <c r="BY577" s="412">
        <f t="shared" si="128"/>
        <v>0</v>
      </c>
    </row>
    <row r="578" spans="1:77" x14ac:dyDescent="0.35">
      <c r="A578" t="s">
        <v>877</v>
      </c>
      <c r="B578" s="98"/>
      <c r="C578" s="98"/>
      <c r="D578" s="98"/>
      <c r="E578" s="135"/>
      <c r="F578" s="135"/>
      <c r="G578" s="135"/>
      <c r="I578" s="135"/>
      <c r="J578" s="135"/>
      <c r="K578" s="135"/>
      <c r="M578" s="131"/>
      <c r="N578" s="131"/>
      <c r="O578" s="131"/>
      <c r="P578" s="131"/>
      <c r="Q578" s="131"/>
      <c r="R578" s="131"/>
      <c r="S578" s="131"/>
      <c r="T578" s="131"/>
      <c r="U578" s="131"/>
      <c r="V578" s="131"/>
      <c r="W578" s="131"/>
      <c r="X578" s="131"/>
      <c r="Y578" s="131"/>
      <c r="Z578" s="131"/>
      <c r="AB578" s="142" t="e">
        <f t="shared" si="118"/>
        <v>#DIV/0!</v>
      </c>
      <c r="AC578" s="142" t="e">
        <f t="shared" si="119"/>
        <v>#DIV/0!</v>
      </c>
      <c r="AD578" s="6"/>
      <c r="AE578" s="88" t="e">
        <f t="shared" si="120"/>
        <v>#DIV/0!</v>
      </c>
      <c r="AF578" s="142" t="e">
        <f t="shared" si="121"/>
        <v>#DIV/0!</v>
      </c>
      <c r="AH578" s="12" t="e">
        <f t="shared" si="129"/>
        <v>#DIV/0!</v>
      </c>
      <c r="AI578" s="12" t="e">
        <f t="shared" si="130"/>
        <v>#DIV/0!</v>
      </c>
      <c r="AK578" s="409"/>
      <c r="AL578" s="409"/>
      <c r="AM578" s="409"/>
      <c r="AO578" s="177"/>
      <c r="AP578" s="177"/>
      <c r="AQ578" s="177"/>
      <c r="AR578" s="139"/>
      <c r="AS578" s="139"/>
      <c r="AT578" s="139"/>
      <c r="AU578" s="177"/>
      <c r="AV578" s="177"/>
      <c r="AX578" s="411">
        <f t="shared" si="122"/>
        <v>0</v>
      </c>
      <c r="AY578" s="80" t="str">
        <f t="shared" si="123"/>
        <v>OK</v>
      </c>
      <c r="BA578" s="94"/>
      <c r="BB578" s="291"/>
      <c r="BC578" s="94"/>
      <c r="BD578" s="229"/>
      <c r="BE578" s="356"/>
      <c r="BG578" s="6">
        <f t="shared" si="124"/>
        <v>0</v>
      </c>
      <c r="BH578" s="186" t="str">
        <f t="shared" si="125"/>
        <v>N/A</v>
      </c>
      <c r="BI578" s="6" t="str">
        <f t="shared" si="131"/>
        <v>N/A</v>
      </c>
      <c r="BJ578" t="e">
        <f t="shared" si="126"/>
        <v>#DIV/0!</v>
      </c>
      <c r="BL578" t="str">
        <f>IF(ISBLANK('A2a.  Modified URRT Worksheet 1'!$G$78)=TRUE, "N/A", IF(O578*(1+'A2a.  Modified URRT Worksheet 1'!$G$78)='A2. Rate Change &amp; Enrollment'!P578, "OK", "ERROR"))</f>
        <v>N/A</v>
      </c>
      <c r="BM578" t="str">
        <f>IF(ISBLANK('A2a.  Modified URRT Worksheet 1'!$G$79)=TRUE, "N/A", IF(P578*(1+'A2a.  Modified URRT Worksheet 1'!$G$79)='A2. Rate Change &amp; Enrollment'!Q578, "OK", "ERROR"))</f>
        <v>N/A</v>
      </c>
      <c r="BN578" t="str">
        <f>IF(ISBLANK('A2a.  Modified URRT Worksheet 1'!$G$80)=TRUE, "N/A", IF(Q578*(1+'A2a.  Modified URRT Worksheet 1'!$G$80)='A2. Rate Change &amp; Enrollment'!R578, "OK", "ERROR"))</f>
        <v>N/A</v>
      </c>
      <c r="BO578" t="str">
        <f>IF(ISBLANK('A2a.  Modified URRT Worksheet 1'!$G$81)=TRUE, "N/A", IF(R578*(1+'A2a.  Modified URRT Worksheet 1'!$G$81)='A2. Rate Change &amp; Enrollment'!S578, "OK", "ERROR"))</f>
        <v>N/A</v>
      </c>
      <c r="BP578" t="str">
        <f>IF(ISBLANK('A2a.  Modified URRT Worksheet 1'!$G$82)=TRUE, "N/A", IF(S578*(1+'A2a.  Modified URRT Worksheet 1'!$G$82)='A2. Rate Change &amp; Enrollment'!T578, "OK", "ERROR"))</f>
        <v>N/A</v>
      </c>
      <c r="BQ578" t="str">
        <f>IF(ISBLANK('A2a.  Modified URRT Worksheet 1'!$G$83)=TRUE, "N/A", IF(T578*(1+'A2a.  Modified URRT Worksheet 1'!$G$83)='A2. Rate Change &amp; Enrollment'!U578, "OK", "ERROR"))</f>
        <v>N/A</v>
      </c>
      <c r="BR578" t="str">
        <f>IF(ISBLANK('A2a.  Modified URRT Worksheet 1'!$G$84)=TRUE, "N/A", IF(U578*(1+'A2a.  Modified URRT Worksheet 1'!$G$84)='A2. Rate Change &amp; Enrollment'!V578, "OK", "ERROR"))</f>
        <v>N/A</v>
      </c>
      <c r="BS578" t="str">
        <f>IF(ISBLANK('A2a.  Modified URRT Worksheet 1'!$G$85)=TRUE, "N/A", IF(V578*(1+'A2a.  Modified URRT Worksheet 1'!$G$85)='A2. Rate Change &amp; Enrollment'!W578, "OK", "ERROR"))</f>
        <v>N/A</v>
      </c>
      <c r="BT578" t="str">
        <f>IF(ISBLANK('A2a.  Modified URRT Worksheet 1'!$G$86)=TRUE, "N/A", IF(W578*(1+'A2a.  Modified URRT Worksheet 1'!$G$86)='A2. Rate Change &amp; Enrollment'!X578, "OK", "ERROR"))</f>
        <v>N/A</v>
      </c>
      <c r="BU578" t="str">
        <f>IF(ISBLANK('A2a.  Modified URRT Worksheet 1'!$G$87)=TRUE, "N/A", IF(X578*(1+'A2a.  Modified URRT Worksheet 1'!$G$87)='A2. Rate Change &amp; Enrollment'!Y578, "OK", "ERROR"))</f>
        <v>N/A</v>
      </c>
      <c r="BV578" t="str">
        <f>IF(ISBLANK('A2a.  Modified URRT Worksheet 1'!$G$88)=TRUE, "N/A", IF(Y578*(1+'A2a.  Modified URRT Worksheet 1'!$G$88)='A2. Rate Change &amp; Enrollment'!Z578, "OK", "ERROR"))</f>
        <v>N/A</v>
      </c>
      <c r="BW578" t="str">
        <f t="shared" si="127"/>
        <v>OK</v>
      </c>
      <c r="BY578" s="412">
        <f t="shared" si="128"/>
        <v>0</v>
      </c>
    </row>
    <row r="579" spans="1:77" x14ac:dyDescent="0.35">
      <c r="A579" t="s">
        <v>878</v>
      </c>
      <c r="B579" s="98"/>
      <c r="C579" s="98"/>
      <c r="D579" s="98"/>
      <c r="E579" s="135"/>
      <c r="F579" s="135"/>
      <c r="G579" s="135"/>
      <c r="I579" s="135"/>
      <c r="J579" s="135"/>
      <c r="K579" s="135"/>
      <c r="M579" s="131"/>
      <c r="N579" s="131"/>
      <c r="O579" s="131"/>
      <c r="P579" s="131"/>
      <c r="Q579" s="131"/>
      <c r="R579" s="131"/>
      <c r="S579" s="131"/>
      <c r="T579" s="131"/>
      <c r="U579" s="131"/>
      <c r="V579" s="131"/>
      <c r="W579" s="131"/>
      <c r="X579" s="131"/>
      <c r="Y579" s="131"/>
      <c r="Z579" s="131"/>
      <c r="AB579" s="142" t="e">
        <f t="shared" si="118"/>
        <v>#DIV/0!</v>
      </c>
      <c r="AC579" s="142" t="e">
        <f t="shared" si="119"/>
        <v>#DIV/0!</v>
      </c>
      <c r="AD579" s="6"/>
      <c r="AE579" s="88" t="e">
        <f t="shared" si="120"/>
        <v>#DIV/0!</v>
      </c>
      <c r="AF579" s="142" t="e">
        <f t="shared" si="121"/>
        <v>#DIV/0!</v>
      </c>
      <c r="AH579" s="12" t="e">
        <f t="shared" si="129"/>
        <v>#DIV/0!</v>
      </c>
      <c r="AI579" s="12" t="e">
        <f t="shared" si="130"/>
        <v>#DIV/0!</v>
      </c>
      <c r="AK579" s="409"/>
      <c r="AL579" s="409"/>
      <c r="AM579" s="409"/>
      <c r="AO579" s="177"/>
      <c r="AP579" s="177"/>
      <c r="AQ579" s="177"/>
      <c r="AR579" s="139"/>
      <c r="AS579" s="139"/>
      <c r="AT579" s="139"/>
      <c r="AU579" s="177"/>
      <c r="AV579" s="177"/>
      <c r="AX579" s="411">
        <f t="shared" si="122"/>
        <v>0</v>
      </c>
      <c r="AY579" s="80" t="str">
        <f t="shared" si="123"/>
        <v>OK</v>
      </c>
      <c r="BA579" s="94"/>
      <c r="BB579" s="291"/>
      <c r="BC579" s="94"/>
      <c r="BD579" s="229"/>
      <c r="BE579" s="356"/>
      <c r="BG579" s="6">
        <f t="shared" si="124"/>
        <v>0</v>
      </c>
      <c r="BH579" s="186" t="str">
        <f t="shared" si="125"/>
        <v>N/A</v>
      </c>
      <c r="BI579" s="6" t="str">
        <f t="shared" si="131"/>
        <v>N/A</v>
      </c>
      <c r="BJ579" t="e">
        <f t="shared" si="126"/>
        <v>#DIV/0!</v>
      </c>
      <c r="BL579" t="str">
        <f>IF(ISBLANK('A2a.  Modified URRT Worksheet 1'!$G$78)=TRUE, "N/A", IF(O579*(1+'A2a.  Modified URRT Worksheet 1'!$G$78)='A2. Rate Change &amp; Enrollment'!P579, "OK", "ERROR"))</f>
        <v>N/A</v>
      </c>
      <c r="BM579" t="str">
        <f>IF(ISBLANK('A2a.  Modified URRT Worksheet 1'!$G$79)=TRUE, "N/A", IF(P579*(1+'A2a.  Modified URRT Worksheet 1'!$G$79)='A2. Rate Change &amp; Enrollment'!Q579, "OK", "ERROR"))</f>
        <v>N/A</v>
      </c>
      <c r="BN579" t="str">
        <f>IF(ISBLANK('A2a.  Modified URRT Worksheet 1'!$G$80)=TRUE, "N/A", IF(Q579*(1+'A2a.  Modified URRT Worksheet 1'!$G$80)='A2. Rate Change &amp; Enrollment'!R579, "OK", "ERROR"))</f>
        <v>N/A</v>
      </c>
      <c r="BO579" t="str">
        <f>IF(ISBLANK('A2a.  Modified URRT Worksheet 1'!$G$81)=TRUE, "N/A", IF(R579*(1+'A2a.  Modified URRT Worksheet 1'!$G$81)='A2. Rate Change &amp; Enrollment'!S579, "OK", "ERROR"))</f>
        <v>N/A</v>
      </c>
      <c r="BP579" t="str">
        <f>IF(ISBLANK('A2a.  Modified URRT Worksheet 1'!$G$82)=TRUE, "N/A", IF(S579*(1+'A2a.  Modified URRT Worksheet 1'!$G$82)='A2. Rate Change &amp; Enrollment'!T579, "OK", "ERROR"))</f>
        <v>N/A</v>
      </c>
      <c r="BQ579" t="str">
        <f>IF(ISBLANK('A2a.  Modified URRT Worksheet 1'!$G$83)=TRUE, "N/A", IF(T579*(1+'A2a.  Modified URRT Worksheet 1'!$G$83)='A2. Rate Change &amp; Enrollment'!U579, "OK", "ERROR"))</f>
        <v>N/A</v>
      </c>
      <c r="BR579" t="str">
        <f>IF(ISBLANK('A2a.  Modified URRT Worksheet 1'!$G$84)=TRUE, "N/A", IF(U579*(1+'A2a.  Modified URRT Worksheet 1'!$G$84)='A2. Rate Change &amp; Enrollment'!V579, "OK", "ERROR"))</f>
        <v>N/A</v>
      </c>
      <c r="BS579" t="str">
        <f>IF(ISBLANK('A2a.  Modified URRT Worksheet 1'!$G$85)=TRUE, "N/A", IF(V579*(1+'A2a.  Modified URRT Worksheet 1'!$G$85)='A2. Rate Change &amp; Enrollment'!W579, "OK", "ERROR"))</f>
        <v>N/A</v>
      </c>
      <c r="BT579" t="str">
        <f>IF(ISBLANK('A2a.  Modified URRT Worksheet 1'!$G$86)=TRUE, "N/A", IF(W579*(1+'A2a.  Modified URRT Worksheet 1'!$G$86)='A2. Rate Change &amp; Enrollment'!X579, "OK", "ERROR"))</f>
        <v>N/A</v>
      </c>
      <c r="BU579" t="str">
        <f>IF(ISBLANK('A2a.  Modified URRT Worksheet 1'!$G$87)=TRUE, "N/A", IF(X579*(1+'A2a.  Modified URRT Worksheet 1'!$G$87)='A2. Rate Change &amp; Enrollment'!Y579, "OK", "ERROR"))</f>
        <v>N/A</v>
      </c>
      <c r="BV579" t="str">
        <f>IF(ISBLANK('A2a.  Modified URRT Worksheet 1'!$G$88)=TRUE, "N/A", IF(Y579*(1+'A2a.  Modified URRT Worksheet 1'!$G$88)='A2. Rate Change &amp; Enrollment'!Z579, "OK", "ERROR"))</f>
        <v>N/A</v>
      </c>
      <c r="BW579" t="str">
        <f t="shared" si="127"/>
        <v>OK</v>
      </c>
      <c r="BY579" s="412">
        <f t="shared" si="128"/>
        <v>0</v>
      </c>
    </row>
    <row r="580" spans="1:77" x14ac:dyDescent="0.35">
      <c r="A580" t="s">
        <v>879</v>
      </c>
      <c r="B580" s="98"/>
      <c r="C580" s="98"/>
      <c r="D580" s="98"/>
      <c r="E580" s="135"/>
      <c r="F580" s="135"/>
      <c r="G580" s="135"/>
      <c r="I580" s="135"/>
      <c r="J580" s="135"/>
      <c r="K580" s="135"/>
      <c r="M580" s="131"/>
      <c r="N580" s="131"/>
      <c r="O580" s="131"/>
      <c r="P580" s="131"/>
      <c r="Q580" s="131"/>
      <c r="R580" s="131"/>
      <c r="S580" s="131"/>
      <c r="T580" s="131"/>
      <c r="U580" s="131"/>
      <c r="V580" s="131"/>
      <c r="W580" s="131"/>
      <c r="X580" s="131"/>
      <c r="Y580" s="131"/>
      <c r="Z580" s="131"/>
      <c r="AB580" s="142" t="e">
        <f t="shared" si="118"/>
        <v>#DIV/0!</v>
      </c>
      <c r="AC580" s="142" t="e">
        <f t="shared" si="119"/>
        <v>#DIV/0!</v>
      </c>
      <c r="AD580" s="6"/>
      <c r="AE580" s="88" t="e">
        <f t="shared" si="120"/>
        <v>#DIV/0!</v>
      </c>
      <c r="AF580" s="142" t="e">
        <f t="shared" si="121"/>
        <v>#DIV/0!</v>
      </c>
      <c r="AH580" s="12" t="e">
        <f t="shared" si="129"/>
        <v>#DIV/0!</v>
      </c>
      <c r="AI580" s="12" t="e">
        <f t="shared" si="130"/>
        <v>#DIV/0!</v>
      </c>
      <c r="AK580" s="409"/>
      <c r="AL580" s="409"/>
      <c r="AM580" s="409"/>
      <c r="AO580" s="177"/>
      <c r="AP580" s="177"/>
      <c r="AQ580" s="177"/>
      <c r="AR580" s="139"/>
      <c r="AS580" s="139"/>
      <c r="AT580" s="139"/>
      <c r="AU580" s="177"/>
      <c r="AV580" s="177"/>
      <c r="AX580" s="411">
        <f t="shared" si="122"/>
        <v>0</v>
      </c>
      <c r="AY580" s="80" t="str">
        <f t="shared" si="123"/>
        <v>OK</v>
      </c>
      <c r="BA580" s="94"/>
      <c r="BB580" s="291"/>
      <c r="BC580" s="94"/>
      <c r="BD580" s="229"/>
      <c r="BE580" s="356"/>
      <c r="BG580" s="6">
        <f t="shared" si="124"/>
        <v>0</v>
      </c>
      <c r="BH580" s="186" t="str">
        <f t="shared" si="125"/>
        <v>N/A</v>
      </c>
      <c r="BI580" s="6" t="str">
        <f t="shared" si="131"/>
        <v>N/A</v>
      </c>
      <c r="BJ580" t="e">
        <f t="shared" si="126"/>
        <v>#DIV/0!</v>
      </c>
      <c r="BL580" t="str">
        <f>IF(ISBLANK('A2a.  Modified URRT Worksheet 1'!$G$78)=TRUE, "N/A", IF(O580*(1+'A2a.  Modified URRT Worksheet 1'!$G$78)='A2. Rate Change &amp; Enrollment'!P580, "OK", "ERROR"))</f>
        <v>N/A</v>
      </c>
      <c r="BM580" t="str">
        <f>IF(ISBLANK('A2a.  Modified URRT Worksheet 1'!$G$79)=TRUE, "N/A", IF(P580*(1+'A2a.  Modified URRT Worksheet 1'!$G$79)='A2. Rate Change &amp; Enrollment'!Q580, "OK", "ERROR"))</f>
        <v>N/A</v>
      </c>
      <c r="BN580" t="str">
        <f>IF(ISBLANK('A2a.  Modified URRT Worksheet 1'!$G$80)=TRUE, "N/A", IF(Q580*(1+'A2a.  Modified URRT Worksheet 1'!$G$80)='A2. Rate Change &amp; Enrollment'!R580, "OK", "ERROR"))</f>
        <v>N/A</v>
      </c>
      <c r="BO580" t="str">
        <f>IF(ISBLANK('A2a.  Modified URRT Worksheet 1'!$G$81)=TRUE, "N/A", IF(R580*(1+'A2a.  Modified URRT Worksheet 1'!$G$81)='A2. Rate Change &amp; Enrollment'!S580, "OK", "ERROR"))</f>
        <v>N/A</v>
      </c>
      <c r="BP580" t="str">
        <f>IF(ISBLANK('A2a.  Modified URRT Worksheet 1'!$G$82)=TRUE, "N/A", IF(S580*(1+'A2a.  Modified URRT Worksheet 1'!$G$82)='A2. Rate Change &amp; Enrollment'!T580, "OK", "ERROR"))</f>
        <v>N/A</v>
      </c>
      <c r="BQ580" t="str">
        <f>IF(ISBLANK('A2a.  Modified URRT Worksheet 1'!$G$83)=TRUE, "N/A", IF(T580*(1+'A2a.  Modified URRT Worksheet 1'!$G$83)='A2. Rate Change &amp; Enrollment'!U580, "OK", "ERROR"))</f>
        <v>N/A</v>
      </c>
      <c r="BR580" t="str">
        <f>IF(ISBLANK('A2a.  Modified URRT Worksheet 1'!$G$84)=TRUE, "N/A", IF(U580*(1+'A2a.  Modified URRT Worksheet 1'!$G$84)='A2. Rate Change &amp; Enrollment'!V580, "OK", "ERROR"))</f>
        <v>N/A</v>
      </c>
      <c r="BS580" t="str">
        <f>IF(ISBLANK('A2a.  Modified URRT Worksheet 1'!$G$85)=TRUE, "N/A", IF(V580*(1+'A2a.  Modified URRT Worksheet 1'!$G$85)='A2. Rate Change &amp; Enrollment'!W580, "OK", "ERROR"))</f>
        <v>N/A</v>
      </c>
      <c r="BT580" t="str">
        <f>IF(ISBLANK('A2a.  Modified URRT Worksheet 1'!$G$86)=TRUE, "N/A", IF(W580*(1+'A2a.  Modified URRT Worksheet 1'!$G$86)='A2. Rate Change &amp; Enrollment'!X580, "OK", "ERROR"))</f>
        <v>N/A</v>
      </c>
      <c r="BU580" t="str">
        <f>IF(ISBLANK('A2a.  Modified URRT Worksheet 1'!$G$87)=TRUE, "N/A", IF(X580*(1+'A2a.  Modified URRT Worksheet 1'!$G$87)='A2. Rate Change &amp; Enrollment'!Y580, "OK", "ERROR"))</f>
        <v>N/A</v>
      </c>
      <c r="BV580" t="str">
        <f>IF(ISBLANK('A2a.  Modified URRT Worksheet 1'!$G$88)=TRUE, "N/A", IF(Y580*(1+'A2a.  Modified URRT Worksheet 1'!$G$88)='A2. Rate Change &amp; Enrollment'!Z580, "OK", "ERROR"))</f>
        <v>N/A</v>
      </c>
      <c r="BW580" t="str">
        <f t="shared" si="127"/>
        <v>OK</v>
      </c>
      <c r="BY580" s="412">
        <f t="shared" si="128"/>
        <v>0</v>
      </c>
    </row>
    <row r="581" spans="1:77" x14ac:dyDescent="0.35">
      <c r="A581" t="s">
        <v>880</v>
      </c>
      <c r="B581" s="98"/>
      <c r="C581" s="98"/>
      <c r="D581" s="98"/>
      <c r="E581" s="135"/>
      <c r="F581" s="135"/>
      <c r="G581" s="135"/>
      <c r="I581" s="135"/>
      <c r="J581" s="135"/>
      <c r="K581" s="135"/>
      <c r="M581" s="131"/>
      <c r="N581" s="131"/>
      <c r="O581" s="131"/>
      <c r="P581" s="131"/>
      <c r="Q581" s="131"/>
      <c r="R581" s="131"/>
      <c r="S581" s="131"/>
      <c r="T581" s="131"/>
      <c r="U581" s="131"/>
      <c r="V581" s="131"/>
      <c r="W581" s="131"/>
      <c r="X581" s="131"/>
      <c r="Y581" s="131"/>
      <c r="Z581" s="131"/>
      <c r="AB581" s="142" t="e">
        <f t="shared" si="118"/>
        <v>#DIV/0!</v>
      </c>
      <c r="AC581" s="142" t="e">
        <f t="shared" si="119"/>
        <v>#DIV/0!</v>
      </c>
      <c r="AD581" s="6"/>
      <c r="AE581" s="88" t="e">
        <f t="shared" si="120"/>
        <v>#DIV/0!</v>
      </c>
      <c r="AF581" s="142" t="e">
        <f t="shared" si="121"/>
        <v>#DIV/0!</v>
      </c>
      <c r="AH581" s="12" t="e">
        <f t="shared" si="129"/>
        <v>#DIV/0!</v>
      </c>
      <c r="AI581" s="12" t="e">
        <f t="shared" si="130"/>
        <v>#DIV/0!</v>
      </c>
      <c r="AK581" s="409"/>
      <c r="AL581" s="409"/>
      <c r="AM581" s="409"/>
      <c r="AO581" s="177"/>
      <c r="AP581" s="177"/>
      <c r="AQ581" s="177"/>
      <c r="AR581" s="139"/>
      <c r="AS581" s="139"/>
      <c r="AT581" s="139"/>
      <c r="AU581" s="177"/>
      <c r="AV581" s="177"/>
      <c r="AX581" s="411">
        <f t="shared" si="122"/>
        <v>0</v>
      </c>
      <c r="AY581" s="80" t="str">
        <f t="shared" si="123"/>
        <v>OK</v>
      </c>
      <c r="BA581" s="94"/>
      <c r="BB581" s="291"/>
      <c r="BC581" s="94"/>
      <c r="BD581" s="229"/>
      <c r="BE581" s="356"/>
      <c r="BG581" s="6">
        <f t="shared" si="124"/>
        <v>0</v>
      </c>
      <c r="BH581" s="186" t="str">
        <f t="shared" si="125"/>
        <v>N/A</v>
      </c>
      <c r="BI581" s="6" t="str">
        <f t="shared" si="131"/>
        <v>N/A</v>
      </c>
      <c r="BJ581" t="e">
        <f t="shared" si="126"/>
        <v>#DIV/0!</v>
      </c>
      <c r="BL581" t="str">
        <f>IF(ISBLANK('A2a.  Modified URRT Worksheet 1'!$G$78)=TRUE, "N/A", IF(O581*(1+'A2a.  Modified URRT Worksheet 1'!$G$78)='A2. Rate Change &amp; Enrollment'!P581, "OK", "ERROR"))</f>
        <v>N/A</v>
      </c>
      <c r="BM581" t="str">
        <f>IF(ISBLANK('A2a.  Modified URRT Worksheet 1'!$G$79)=TRUE, "N/A", IF(P581*(1+'A2a.  Modified URRT Worksheet 1'!$G$79)='A2. Rate Change &amp; Enrollment'!Q581, "OK", "ERROR"))</f>
        <v>N/A</v>
      </c>
      <c r="BN581" t="str">
        <f>IF(ISBLANK('A2a.  Modified URRT Worksheet 1'!$G$80)=TRUE, "N/A", IF(Q581*(1+'A2a.  Modified URRT Worksheet 1'!$G$80)='A2. Rate Change &amp; Enrollment'!R581, "OK", "ERROR"))</f>
        <v>N/A</v>
      </c>
      <c r="BO581" t="str">
        <f>IF(ISBLANK('A2a.  Modified URRT Worksheet 1'!$G$81)=TRUE, "N/A", IF(R581*(1+'A2a.  Modified URRT Worksheet 1'!$G$81)='A2. Rate Change &amp; Enrollment'!S581, "OK", "ERROR"))</f>
        <v>N/A</v>
      </c>
      <c r="BP581" t="str">
        <f>IF(ISBLANK('A2a.  Modified URRT Worksheet 1'!$G$82)=TRUE, "N/A", IF(S581*(1+'A2a.  Modified URRT Worksheet 1'!$G$82)='A2. Rate Change &amp; Enrollment'!T581, "OK", "ERROR"))</f>
        <v>N/A</v>
      </c>
      <c r="BQ581" t="str">
        <f>IF(ISBLANK('A2a.  Modified URRT Worksheet 1'!$G$83)=TRUE, "N/A", IF(T581*(1+'A2a.  Modified URRT Worksheet 1'!$G$83)='A2. Rate Change &amp; Enrollment'!U581, "OK", "ERROR"))</f>
        <v>N/A</v>
      </c>
      <c r="BR581" t="str">
        <f>IF(ISBLANK('A2a.  Modified URRT Worksheet 1'!$G$84)=TRUE, "N/A", IF(U581*(1+'A2a.  Modified URRT Worksheet 1'!$G$84)='A2. Rate Change &amp; Enrollment'!V581, "OK", "ERROR"))</f>
        <v>N/A</v>
      </c>
      <c r="BS581" t="str">
        <f>IF(ISBLANK('A2a.  Modified URRT Worksheet 1'!$G$85)=TRUE, "N/A", IF(V581*(1+'A2a.  Modified URRT Worksheet 1'!$G$85)='A2. Rate Change &amp; Enrollment'!W581, "OK", "ERROR"))</f>
        <v>N/A</v>
      </c>
      <c r="BT581" t="str">
        <f>IF(ISBLANK('A2a.  Modified URRT Worksheet 1'!$G$86)=TRUE, "N/A", IF(W581*(1+'A2a.  Modified URRT Worksheet 1'!$G$86)='A2. Rate Change &amp; Enrollment'!X581, "OK", "ERROR"))</f>
        <v>N/A</v>
      </c>
      <c r="BU581" t="str">
        <f>IF(ISBLANK('A2a.  Modified URRT Worksheet 1'!$G$87)=TRUE, "N/A", IF(X581*(1+'A2a.  Modified URRT Worksheet 1'!$G$87)='A2. Rate Change &amp; Enrollment'!Y581, "OK", "ERROR"))</f>
        <v>N/A</v>
      </c>
      <c r="BV581" t="str">
        <f>IF(ISBLANK('A2a.  Modified URRT Worksheet 1'!$G$88)=TRUE, "N/A", IF(Y581*(1+'A2a.  Modified URRT Worksheet 1'!$G$88)='A2. Rate Change &amp; Enrollment'!Z581, "OK", "ERROR"))</f>
        <v>N/A</v>
      </c>
      <c r="BW581" t="str">
        <f t="shared" si="127"/>
        <v>OK</v>
      </c>
      <c r="BY581" s="412">
        <f t="shared" si="128"/>
        <v>0</v>
      </c>
    </row>
    <row r="582" spans="1:77" x14ac:dyDescent="0.35">
      <c r="A582" t="s">
        <v>881</v>
      </c>
      <c r="B582" s="98"/>
      <c r="C582" s="98"/>
      <c r="D582" s="98"/>
      <c r="E582" s="135"/>
      <c r="F582" s="135"/>
      <c r="G582" s="135"/>
      <c r="I582" s="135"/>
      <c r="J582" s="135"/>
      <c r="K582" s="135"/>
      <c r="M582" s="131"/>
      <c r="N582" s="131"/>
      <c r="O582" s="131"/>
      <c r="P582" s="131"/>
      <c r="Q582" s="131"/>
      <c r="R582" s="131"/>
      <c r="S582" s="131"/>
      <c r="T582" s="131"/>
      <c r="U582" s="131"/>
      <c r="V582" s="131"/>
      <c r="W582" s="131"/>
      <c r="X582" s="131"/>
      <c r="Y582" s="131"/>
      <c r="Z582" s="131"/>
      <c r="AB582" s="142" t="e">
        <f t="shared" si="118"/>
        <v>#DIV/0!</v>
      </c>
      <c r="AC582" s="142" t="e">
        <f t="shared" si="119"/>
        <v>#DIV/0!</v>
      </c>
      <c r="AD582" s="6"/>
      <c r="AE582" s="88" t="e">
        <f t="shared" si="120"/>
        <v>#DIV/0!</v>
      </c>
      <c r="AF582" s="142" t="e">
        <f t="shared" si="121"/>
        <v>#DIV/0!</v>
      </c>
      <c r="AH582" s="12" t="e">
        <f t="shared" si="129"/>
        <v>#DIV/0!</v>
      </c>
      <c r="AI582" s="12" t="e">
        <f t="shared" si="130"/>
        <v>#DIV/0!</v>
      </c>
      <c r="AK582" s="409"/>
      <c r="AL582" s="409"/>
      <c r="AM582" s="409"/>
      <c r="AO582" s="177"/>
      <c r="AP582" s="177"/>
      <c r="AQ582" s="177"/>
      <c r="AR582" s="139"/>
      <c r="AS582" s="139"/>
      <c r="AT582" s="139"/>
      <c r="AU582" s="177"/>
      <c r="AV582" s="177"/>
      <c r="AX582" s="411">
        <f t="shared" si="122"/>
        <v>0</v>
      </c>
      <c r="AY582" s="80" t="str">
        <f t="shared" si="123"/>
        <v>OK</v>
      </c>
      <c r="BA582" s="94"/>
      <c r="BB582" s="291"/>
      <c r="BC582" s="94"/>
      <c r="BD582" s="229"/>
      <c r="BE582" s="356"/>
      <c r="BG582" s="6">
        <f t="shared" si="124"/>
        <v>0</v>
      </c>
      <c r="BH582" s="186" t="str">
        <f t="shared" si="125"/>
        <v>N/A</v>
      </c>
      <c r="BI582" s="6" t="str">
        <f t="shared" si="131"/>
        <v>N/A</v>
      </c>
      <c r="BJ582" t="e">
        <f t="shared" si="126"/>
        <v>#DIV/0!</v>
      </c>
      <c r="BL582" t="str">
        <f>IF(ISBLANK('A2a.  Modified URRT Worksheet 1'!$G$78)=TRUE, "N/A", IF(O582*(1+'A2a.  Modified URRT Worksheet 1'!$G$78)='A2. Rate Change &amp; Enrollment'!P582, "OK", "ERROR"))</f>
        <v>N/A</v>
      </c>
      <c r="BM582" t="str">
        <f>IF(ISBLANK('A2a.  Modified URRT Worksheet 1'!$G$79)=TRUE, "N/A", IF(P582*(1+'A2a.  Modified URRT Worksheet 1'!$G$79)='A2. Rate Change &amp; Enrollment'!Q582, "OK", "ERROR"))</f>
        <v>N/A</v>
      </c>
      <c r="BN582" t="str">
        <f>IF(ISBLANK('A2a.  Modified URRT Worksheet 1'!$G$80)=TRUE, "N/A", IF(Q582*(1+'A2a.  Modified URRT Worksheet 1'!$G$80)='A2. Rate Change &amp; Enrollment'!R582, "OK", "ERROR"))</f>
        <v>N/A</v>
      </c>
      <c r="BO582" t="str">
        <f>IF(ISBLANK('A2a.  Modified URRT Worksheet 1'!$G$81)=TRUE, "N/A", IF(R582*(1+'A2a.  Modified URRT Worksheet 1'!$G$81)='A2. Rate Change &amp; Enrollment'!S582, "OK", "ERROR"))</f>
        <v>N/A</v>
      </c>
      <c r="BP582" t="str">
        <f>IF(ISBLANK('A2a.  Modified URRT Worksheet 1'!$G$82)=TRUE, "N/A", IF(S582*(1+'A2a.  Modified URRT Worksheet 1'!$G$82)='A2. Rate Change &amp; Enrollment'!T582, "OK", "ERROR"))</f>
        <v>N/A</v>
      </c>
      <c r="BQ582" t="str">
        <f>IF(ISBLANK('A2a.  Modified URRT Worksheet 1'!$G$83)=TRUE, "N/A", IF(T582*(1+'A2a.  Modified URRT Worksheet 1'!$G$83)='A2. Rate Change &amp; Enrollment'!U582, "OK", "ERROR"))</f>
        <v>N/A</v>
      </c>
      <c r="BR582" t="str">
        <f>IF(ISBLANK('A2a.  Modified URRT Worksheet 1'!$G$84)=TRUE, "N/A", IF(U582*(1+'A2a.  Modified URRT Worksheet 1'!$G$84)='A2. Rate Change &amp; Enrollment'!V582, "OK", "ERROR"))</f>
        <v>N/A</v>
      </c>
      <c r="BS582" t="str">
        <f>IF(ISBLANK('A2a.  Modified URRT Worksheet 1'!$G$85)=TRUE, "N/A", IF(V582*(1+'A2a.  Modified URRT Worksheet 1'!$G$85)='A2. Rate Change &amp; Enrollment'!W582, "OK", "ERROR"))</f>
        <v>N/A</v>
      </c>
      <c r="BT582" t="str">
        <f>IF(ISBLANK('A2a.  Modified URRT Worksheet 1'!$G$86)=TRUE, "N/A", IF(W582*(1+'A2a.  Modified URRT Worksheet 1'!$G$86)='A2. Rate Change &amp; Enrollment'!X582, "OK", "ERROR"))</f>
        <v>N/A</v>
      </c>
      <c r="BU582" t="str">
        <f>IF(ISBLANK('A2a.  Modified URRT Worksheet 1'!$G$87)=TRUE, "N/A", IF(X582*(1+'A2a.  Modified URRT Worksheet 1'!$G$87)='A2. Rate Change &amp; Enrollment'!Y582, "OK", "ERROR"))</f>
        <v>N/A</v>
      </c>
      <c r="BV582" t="str">
        <f>IF(ISBLANK('A2a.  Modified URRT Worksheet 1'!$G$88)=TRUE, "N/A", IF(Y582*(1+'A2a.  Modified URRT Worksheet 1'!$G$88)='A2. Rate Change &amp; Enrollment'!Z582, "OK", "ERROR"))</f>
        <v>N/A</v>
      </c>
      <c r="BW582" t="str">
        <f t="shared" si="127"/>
        <v>OK</v>
      </c>
      <c r="BY582" s="412">
        <f t="shared" si="128"/>
        <v>0</v>
      </c>
    </row>
    <row r="583" spans="1:77" x14ac:dyDescent="0.35">
      <c r="A583" t="s">
        <v>882</v>
      </c>
      <c r="B583" s="98"/>
      <c r="C583" s="98"/>
      <c r="D583" s="98"/>
      <c r="E583" s="135"/>
      <c r="F583" s="135"/>
      <c r="G583" s="135"/>
      <c r="I583" s="135"/>
      <c r="J583" s="135"/>
      <c r="K583" s="135"/>
      <c r="M583" s="131"/>
      <c r="N583" s="131"/>
      <c r="O583" s="131"/>
      <c r="P583" s="131"/>
      <c r="Q583" s="131"/>
      <c r="R583" s="131"/>
      <c r="S583" s="131"/>
      <c r="T583" s="131"/>
      <c r="U583" s="131"/>
      <c r="V583" s="131"/>
      <c r="W583" s="131"/>
      <c r="X583" s="131"/>
      <c r="Y583" s="131"/>
      <c r="Z583" s="131"/>
      <c r="AB583" s="142" t="e">
        <f t="shared" si="118"/>
        <v>#DIV/0!</v>
      </c>
      <c r="AC583" s="142" t="e">
        <f t="shared" si="119"/>
        <v>#DIV/0!</v>
      </c>
      <c r="AD583" s="6"/>
      <c r="AE583" s="88" t="e">
        <f t="shared" si="120"/>
        <v>#DIV/0!</v>
      </c>
      <c r="AF583" s="142" t="e">
        <f t="shared" si="121"/>
        <v>#DIV/0!</v>
      </c>
      <c r="AH583" s="12" t="e">
        <f t="shared" si="129"/>
        <v>#DIV/0!</v>
      </c>
      <c r="AI583" s="12" t="e">
        <f t="shared" si="130"/>
        <v>#DIV/0!</v>
      </c>
      <c r="AK583" s="409"/>
      <c r="AL583" s="409"/>
      <c r="AM583" s="409"/>
      <c r="AO583" s="177"/>
      <c r="AP583" s="177"/>
      <c r="AQ583" s="177"/>
      <c r="AR583" s="139"/>
      <c r="AS583" s="139"/>
      <c r="AT583" s="139"/>
      <c r="AU583" s="177"/>
      <c r="AV583" s="177"/>
      <c r="AX583" s="411">
        <f t="shared" si="122"/>
        <v>0</v>
      </c>
      <c r="AY583" s="80" t="str">
        <f t="shared" si="123"/>
        <v>OK</v>
      </c>
      <c r="BA583" s="94"/>
      <c r="BB583" s="291"/>
      <c r="BC583" s="94"/>
      <c r="BD583" s="229"/>
      <c r="BE583" s="356"/>
      <c r="BG583" s="6">
        <f t="shared" si="124"/>
        <v>0</v>
      </c>
      <c r="BH583" s="186" t="str">
        <f t="shared" si="125"/>
        <v>N/A</v>
      </c>
      <c r="BI583" s="6" t="str">
        <f t="shared" si="131"/>
        <v>N/A</v>
      </c>
      <c r="BJ583" t="e">
        <f t="shared" si="126"/>
        <v>#DIV/0!</v>
      </c>
      <c r="BL583" t="str">
        <f>IF(ISBLANK('A2a.  Modified URRT Worksheet 1'!$G$78)=TRUE, "N/A", IF(O583*(1+'A2a.  Modified URRT Worksheet 1'!$G$78)='A2. Rate Change &amp; Enrollment'!P583, "OK", "ERROR"))</f>
        <v>N/A</v>
      </c>
      <c r="BM583" t="str">
        <f>IF(ISBLANK('A2a.  Modified URRT Worksheet 1'!$G$79)=TRUE, "N/A", IF(P583*(1+'A2a.  Modified URRT Worksheet 1'!$G$79)='A2. Rate Change &amp; Enrollment'!Q583, "OK", "ERROR"))</f>
        <v>N/A</v>
      </c>
      <c r="BN583" t="str">
        <f>IF(ISBLANK('A2a.  Modified URRT Worksheet 1'!$G$80)=TRUE, "N/A", IF(Q583*(1+'A2a.  Modified URRT Worksheet 1'!$G$80)='A2. Rate Change &amp; Enrollment'!R583, "OK", "ERROR"))</f>
        <v>N/A</v>
      </c>
      <c r="BO583" t="str">
        <f>IF(ISBLANK('A2a.  Modified URRT Worksheet 1'!$G$81)=TRUE, "N/A", IF(R583*(1+'A2a.  Modified URRT Worksheet 1'!$G$81)='A2. Rate Change &amp; Enrollment'!S583, "OK", "ERROR"))</f>
        <v>N/A</v>
      </c>
      <c r="BP583" t="str">
        <f>IF(ISBLANK('A2a.  Modified URRT Worksheet 1'!$G$82)=TRUE, "N/A", IF(S583*(1+'A2a.  Modified URRT Worksheet 1'!$G$82)='A2. Rate Change &amp; Enrollment'!T583, "OK", "ERROR"))</f>
        <v>N/A</v>
      </c>
      <c r="BQ583" t="str">
        <f>IF(ISBLANK('A2a.  Modified URRT Worksheet 1'!$G$83)=TRUE, "N/A", IF(T583*(1+'A2a.  Modified URRT Worksheet 1'!$G$83)='A2. Rate Change &amp; Enrollment'!U583, "OK", "ERROR"))</f>
        <v>N/A</v>
      </c>
      <c r="BR583" t="str">
        <f>IF(ISBLANK('A2a.  Modified URRT Worksheet 1'!$G$84)=TRUE, "N/A", IF(U583*(1+'A2a.  Modified URRT Worksheet 1'!$G$84)='A2. Rate Change &amp; Enrollment'!V583, "OK", "ERROR"))</f>
        <v>N/A</v>
      </c>
      <c r="BS583" t="str">
        <f>IF(ISBLANK('A2a.  Modified URRT Worksheet 1'!$G$85)=TRUE, "N/A", IF(V583*(1+'A2a.  Modified URRT Worksheet 1'!$G$85)='A2. Rate Change &amp; Enrollment'!W583, "OK", "ERROR"))</f>
        <v>N/A</v>
      </c>
      <c r="BT583" t="str">
        <f>IF(ISBLANK('A2a.  Modified URRT Worksheet 1'!$G$86)=TRUE, "N/A", IF(W583*(1+'A2a.  Modified URRT Worksheet 1'!$G$86)='A2. Rate Change &amp; Enrollment'!X583, "OK", "ERROR"))</f>
        <v>N/A</v>
      </c>
      <c r="BU583" t="str">
        <f>IF(ISBLANK('A2a.  Modified URRT Worksheet 1'!$G$87)=TRUE, "N/A", IF(X583*(1+'A2a.  Modified URRT Worksheet 1'!$G$87)='A2. Rate Change &amp; Enrollment'!Y583, "OK", "ERROR"))</f>
        <v>N/A</v>
      </c>
      <c r="BV583" t="str">
        <f>IF(ISBLANK('A2a.  Modified URRT Worksheet 1'!$G$88)=TRUE, "N/A", IF(Y583*(1+'A2a.  Modified URRT Worksheet 1'!$G$88)='A2. Rate Change &amp; Enrollment'!Z583, "OK", "ERROR"))</f>
        <v>N/A</v>
      </c>
      <c r="BW583" t="str">
        <f t="shared" si="127"/>
        <v>OK</v>
      </c>
      <c r="BY583" s="412">
        <f t="shared" si="128"/>
        <v>0</v>
      </c>
    </row>
    <row r="584" spans="1:77" x14ac:dyDescent="0.35">
      <c r="A584" t="s">
        <v>883</v>
      </c>
      <c r="B584" s="98"/>
      <c r="C584" s="98"/>
      <c r="D584" s="98"/>
      <c r="E584" s="135"/>
      <c r="F584" s="135"/>
      <c r="G584" s="135"/>
      <c r="I584" s="135"/>
      <c r="J584" s="135"/>
      <c r="K584" s="135"/>
      <c r="M584" s="131"/>
      <c r="N584" s="131"/>
      <c r="O584" s="131"/>
      <c r="P584" s="131"/>
      <c r="Q584" s="131"/>
      <c r="R584" s="131"/>
      <c r="S584" s="131"/>
      <c r="T584" s="131"/>
      <c r="U584" s="131"/>
      <c r="V584" s="131"/>
      <c r="W584" s="131"/>
      <c r="X584" s="131"/>
      <c r="Y584" s="131"/>
      <c r="Z584" s="131"/>
      <c r="AB584" s="142" t="e">
        <f t="shared" si="118"/>
        <v>#DIV/0!</v>
      </c>
      <c r="AC584" s="142" t="e">
        <f t="shared" si="119"/>
        <v>#DIV/0!</v>
      </c>
      <c r="AD584" s="6"/>
      <c r="AE584" s="88" t="e">
        <f t="shared" si="120"/>
        <v>#DIV/0!</v>
      </c>
      <c r="AF584" s="142" t="e">
        <f t="shared" si="121"/>
        <v>#DIV/0!</v>
      </c>
      <c r="AH584" s="12" t="e">
        <f t="shared" si="129"/>
        <v>#DIV/0!</v>
      </c>
      <c r="AI584" s="12" t="e">
        <f t="shared" si="130"/>
        <v>#DIV/0!</v>
      </c>
      <c r="AK584" s="409"/>
      <c r="AL584" s="409"/>
      <c r="AM584" s="409"/>
      <c r="AO584" s="177"/>
      <c r="AP584" s="177"/>
      <c r="AQ584" s="177"/>
      <c r="AR584" s="139"/>
      <c r="AS584" s="139"/>
      <c r="AT584" s="139"/>
      <c r="AU584" s="177"/>
      <c r="AV584" s="177"/>
      <c r="AX584" s="411">
        <f t="shared" si="122"/>
        <v>0</v>
      </c>
      <c r="AY584" s="80" t="str">
        <f t="shared" si="123"/>
        <v>OK</v>
      </c>
      <c r="BA584" s="94"/>
      <c r="BB584" s="291"/>
      <c r="BC584" s="94"/>
      <c r="BD584" s="229"/>
      <c r="BE584" s="356"/>
      <c r="BG584" s="6">
        <f t="shared" si="124"/>
        <v>0</v>
      </c>
      <c r="BH584" s="186" t="str">
        <f t="shared" si="125"/>
        <v>N/A</v>
      </c>
      <c r="BI584" s="6" t="str">
        <f t="shared" si="131"/>
        <v>N/A</v>
      </c>
      <c r="BJ584" t="e">
        <f t="shared" si="126"/>
        <v>#DIV/0!</v>
      </c>
      <c r="BL584" t="str">
        <f>IF(ISBLANK('A2a.  Modified URRT Worksheet 1'!$G$78)=TRUE, "N/A", IF(O584*(1+'A2a.  Modified URRT Worksheet 1'!$G$78)='A2. Rate Change &amp; Enrollment'!P584, "OK", "ERROR"))</f>
        <v>N/A</v>
      </c>
      <c r="BM584" t="str">
        <f>IF(ISBLANK('A2a.  Modified URRT Worksheet 1'!$G$79)=TRUE, "N/A", IF(P584*(1+'A2a.  Modified URRT Worksheet 1'!$G$79)='A2. Rate Change &amp; Enrollment'!Q584, "OK", "ERROR"))</f>
        <v>N/A</v>
      </c>
      <c r="BN584" t="str">
        <f>IF(ISBLANK('A2a.  Modified URRT Worksheet 1'!$G$80)=TRUE, "N/A", IF(Q584*(1+'A2a.  Modified URRT Worksheet 1'!$G$80)='A2. Rate Change &amp; Enrollment'!R584, "OK", "ERROR"))</f>
        <v>N/A</v>
      </c>
      <c r="BO584" t="str">
        <f>IF(ISBLANK('A2a.  Modified URRT Worksheet 1'!$G$81)=TRUE, "N/A", IF(R584*(1+'A2a.  Modified URRT Worksheet 1'!$G$81)='A2. Rate Change &amp; Enrollment'!S584, "OK", "ERROR"))</f>
        <v>N/A</v>
      </c>
      <c r="BP584" t="str">
        <f>IF(ISBLANK('A2a.  Modified URRT Worksheet 1'!$G$82)=TRUE, "N/A", IF(S584*(1+'A2a.  Modified URRT Worksheet 1'!$G$82)='A2. Rate Change &amp; Enrollment'!T584, "OK", "ERROR"))</f>
        <v>N/A</v>
      </c>
      <c r="BQ584" t="str">
        <f>IF(ISBLANK('A2a.  Modified URRT Worksheet 1'!$G$83)=TRUE, "N/A", IF(T584*(1+'A2a.  Modified URRT Worksheet 1'!$G$83)='A2. Rate Change &amp; Enrollment'!U584, "OK", "ERROR"))</f>
        <v>N/A</v>
      </c>
      <c r="BR584" t="str">
        <f>IF(ISBLANK('A2a.  Modified URRT Worksheet 1'!$G$84)=TRUE, "N/A", IF(U584*(1+'A2a.  Modified URRT Worksheet 1'!$G$84)='A2. Rate Change &amp; Enrollment'!V584, "OK", "ERROR"))</f>
        <v>N/A</v>
      </c>
      <c r="BS584" t="str">
        <f>IF(ISBLANK('A2a.  Modified URRT Worksheet 1'!$G$85)=TRUE, "N/A", IF(V584*(1+'A2a.  Modified URRT Worksheet 1'!$G$85)='A2. Rate Change &amp; Enrollment'!W584, "OK", "ERROR"))</f>
        <v>N/A</v>
      </c>
      <c r="BT584" t="str">
        <f>IF(ISBLANK('A2a.  Modified URRT Worksheet 1'!$G$86)=TRUE, "N/A", IF(W584*(1+'A2a.  Modified URRT Worksheet 1'!$G$86)='A2. Rate Change &amp; Enrollment'!X584, "OK", "ERROR"))</f>
        <v>N/A</v>
      </c>
      <c r="BU584" t="str">
        <f>IF(ISBLANK('A2a.  Modified URRT Worksheet 1'!$G$87)=TRUE, "N/A", IF(X584*(1+'A2a.  Modified URRT Worksheet 1'!$G$87)='A2. Rate Change &amp; Enrollment'!Y584, "OK", "ERROR"))</f>
        <v>N/A</v>
      </c>
      <c r="BV584" t="str">
        <f>IF(ISBLANK('A2a.  Modified URRT Worksheet 1'!$G$88)=TRUE, "N/A", IF(Y584*(1+'A2a.  Modified URRT Worksheet 1'!$G$88)='A2. Rate Change &amp; Enrollment'!Z584, "OK", "ERROR"))</f>
        <v>N/A</v>
      </c>
      <c r="BW584" t="str">
        <f t="shared" si="127"/>
        <v>OK</v>
      </c>
      <c r="BY584" s="412">
        <f t="shared" si="128"/>
        <v>0</v>
      </c>
    </row>
    <row r="585" spans="1:77" x14ac:dyDescent="0.35">
      <c r="A585" t="s">
        <v>884</v>
      </c>
      <c r="B585" s="98"/>
      <c r="C585" s="98"/>
      <c r="D585" s="98"/>
      <c r="E585" s="135"/>
      <c r="F585" s="135"/>
      <c r="G585" s="135"/>
      <c r="I585" s="135"/>
      <c r="J585" s="135"/>
      <c r="K585" s="135"/>
      <c r="M585" s="131"/>
      <c r="N585" s="131"/>
      <c r="O585" s="131"/>
      <c r="P585" s="131"/>
      <c r="Q585" s="131"/>
      <c r="R585" s="131"/>
      <c r="S585" s="131"/>
      <c r="T585" s="131"/>
      <c r="U585" s="131"/>
      <c r="V585" s="131"/>
      <c r="W585" s="131"/>
      <c r="X585" s="131"/>
      <c r="Y585" s="131"/>
      <c r="Z585" s="131"/>
      <c r="AB585" s="142" t="e">
        <f t="shared" si="118"/>
        <v>#DIV/0!</v>
      </c>
      <c r="AC585" s="142" t="e">
        <f t="shared" si="119"/>
        <v>#DIV/0!</v>
      </c>
      <c r="AD585" s="6"/>
      <c r="AE585" s="88" t="e">
        <f t="shared" si="120"/>
        <v>#DIV/0!</v>
      </c>
      <c r="AF585" s="142" t="e">
        <f t="shared" si="121"/>
        <v>#DIV/0!</v>
      </c>
      <c r="AH585" s="12" t="e">
        <f t="shared" si="129"/>
        <v>#DIV/0!</v>
      </c>
      <c r="AI585" s="12" t="e">
        <f t="shared" si="130"/>
        <v>#DIV/0!</v>
      </c>
      <c r="AK585" s="409"/>
      <c r="AL585" s="409"/>
      <c r="AM585" s="409"/>
      <c r="AO585" s="177"/>
      <c r="AP585" s="177"/>
      <c r="AQ585" s="177"/>
      <c r="AR585" s="139"/>
      <c r="AS585" s="139"/>
      <c r="AT585" s="139"/>
      <c r="AU585" s="177"/>
      <c r="AV585" s="177"/>
      <c r="AX585" s="411">
        <f t="shared" si="122"/>
        <v>0</v>
      </c>
      <c r="AY585" s="80" t="str">
        <f t="shared" si="123"/>
        <v>OK</v>
      </c>
      <c r="BA585" s="94"/>
      <c r="BB585" s="291"/>
      <c r="BC585" s="94"/>
      <c r="BD585" s="229"/>
      <c r="BE585" s="356"/>
      <c r="BG585" s="6">
        <f t="shared" si="124"/>
        <v>0</v>
      </c>
      <c r="BH585" s="186" t="str">
        <f t="shared" si="125"/>
        <v>N/A</v>
      </c>
      <c r="BI585" s="6" t="str">
        <f t="shared" si="131"/>
        <v>N/A</v>
      </c>
      <c r="BJ585" t="e">
        <f t="shared" si="126"/>
        <v>#DIV/0!</v>
      </c>
      <c r="BL585" t="str">
        <f>IF(ISBLANK('A2a.  Modified URRT Worksheet 1'!$G$78)=TRUE, "N/A", IF(O585*(1+'A2a.  Modified URRT Worksheet 1'!$G$78)='A2. Rate Change &amp; Enrollment'!P585, "OK", "ERROR"))</f>
        <v>N/A</v>
      </c>
      <c r="BM585" t="str">
        <f>IF(ISBLANK('A2a.  Modified URRT Worksheet 1'!$G$79)=TRUE, "N/A", IF(P585*(1+'A2a.  Modified URRT Worksheet 1'!$G$79)='A2. Rate Change &amp; Enrollment'!Q585, "OK", "ERROR"))</f>
        <v>N/A</v>
      </c>
      <c r="BN585" t="str">
        <f>IF(ISBLANK('A2a.  Modified URRT Worksheet 1'!$G$80)=TRUE, "N/A", IF(Q585*(1+'A2a.  Modified URRT Worksheet 1'!$G$80)='A2. Rate Change &amp; Enrollment'!R585, "OK", "ERROR"))</f>
        <v>N/A</v>
      </c>
      <c r="BO585" t="str">
        <f>IF(ISBLANK('A2a.  Modified URRT Worksheet 1'!$G$81)=TRUE, "N/A", IF(R585*(1+'A2a.  Modified URRT Worksheet 1'!$G$81)='A2. Rate Change &amp; Enrollment'!S585, "OK", "ERROR"))</f>
        <v>N/A</v>
      </c>
      <c r="BP585" t="str">
        <f>IF(ISBLANK('A2a.  Modified URRT Worksheet 1'!$G$82)=TRUE, "N/A", IF(S585*(1+'A2a.  Modified URRT Worksheet 1'!$G$82)='A2. Rate Change &amp; Enrollment'!T585, "OK", "ERROR"))</f>
        <v>N/A</v>
      </c>
      <c r="BQ585" t="str">
        <f>IF(ISBLANK('A2a.  Modified URRT Worksheet 1'!$G$83)=TRUE, "N/A", IF(T585*(1+'A2a.  Modified URRT Worksheet 1'!$G$83)='A2. Rate Change &amp; Enrollment'!U585, "OK", "ERROR"))</f>
        <v>N/A</v>
      </c>
      <c r="BR585" t="str">
        <f>IF(ISBLANK('A2a.  Modified URRT Worksheet 1'!$G$84)=TRUE, "N/A", IF(U585*(1+'A2a.  Modified URRT Worksheet 1'!$G$84)='A2. Rate Change &amp; Enrollment'!V585, "OK", "ERROR"))</f>
        <v>N/A</v>
      </c>
      <c r="BS585" t="str">
        <f>IF(ISBLANK('A2a.  Modified URRT Worksheet 1'!$G$85)=TRUE, "N/A", IF(V585*(1+'A2a.  Modified URRT Worksheet 1'!$G$85)='A2. Rate Change &amp; Enrollment'!W585, "OK", "ERROR"))</f>
        <v>N/A</v>
      </c>
      <c r="BT585" t="str">
        <f>IF(ISBLANK('A2a.  Modified URRT Worksheet 1'!$G$86)=TRUE, "N/A", IF(W585*(1+'A2a.  Modified URRT Worksheet 1'!$G$86)='A2. Rate Change &amp; Enrollment'!X585, "OK", "ERROR"))</f>
        <v>N/A</v>
      </c>
      <c r="BU585" t="str">
        <f>IF(ISBLANK('A2a.  Modified URRT Worksheet 1'!$G$87)=TRUE, "N/A", IF(X585*(1+'A2a.  Modified URRT Worksheet 1'!$G$87)='A2. Rate Change &amp; Enrollment'!Y585, "OK", "ERROR"))</f>
        <v>N/A</v>
      </c>
      <c r="BV585" t="str">
        <f>IF(ISBLANK('A2a.  Modified URRT Worksheet 1'!$G$88)=TRUE, "N/A", IF(Y585*(1+'A2a.  Modified URRT Worksheet 1'!$G$88)='A2. Rate Change &amp; Enrollment'!Z585, "OK", "ERROR"))</f>
        <v>N/A</v>
      </c>
      <c r="BW585" t="str">
        <f t="shared" si="127"/>
        <v>OK</v>
      </c>
      <c r="BY585" s="412">
        <f t="shared" si="128"/>
        <v>0</v>
      </c>
    </row>
    <row r="586" spans="1:77" x14ac:dyDescent="0.35">
      <c r="A586" t="s">
        <v>885</v>
      </c>
      <c r="B586" s="98"/>
      <c r="C586" s="98"/>
      <c r="D586" s="98"/>
      <c r="E586" s="135"/>
      <c r="F586" s="135"/>
      <c r="G586" s="135"/>
      <c r="I586" s="135"/>
      <c r="J586" s="135"/>
      <c r="K586" s="135"/>
      <c r="M586" s="131"/>
      <c r="N586" s="131"/>
      <c r="O586" s="131"/>
      <c r="P586" s="131"/>
      <c r="Q586" s="131"/>
      <c r="R586" s="131"/>
      <c r="S586" s="131"/>
      <c r="T586" s="131"/>
      <c r="U586" s="131"/>
      <c r="V586" s="131"/>
      <c r="W586" s="131"/>
      <c r="X586" s="131"/>
      <c r="Y586" s="131"/>
      <c r="Z586" s="131"/>
      <c r="AB586" s="142" t="e">
        <f t="shared" si="118"/>
        <v>#DIV/0!</v>
      </c>
      <c r="AC586" s="142" t="e">
        <f t="shared" si="119"/>
        <v>#DIV/0!</v>
      </c>
      <c r="AD586" s="6"/>
      <c r="AE586" s="88" t="e">
        <f t="shared" si="120"/>
        <v>#DIV/0!</v>
      </c>
      <c r="AF586" s="142" t="e">
        <f t="shared" si="121"/>
        <v>#DIV/0!</v>
      </c>
      <c r="AH586" s="12" t="e">
        <f t="shared" si="129"/>
        <v>#DIV/0!</v>
      </c>
      <c r="AI586" s="12" t="e">
        <f t="shared" si="130"/>
        <v>#DIV/0!</v>
      </c>
      <c r="AK586" s="409"/>
      <c r="AL586" s="409"/>
      <c r="AM586" s="409"/>
      <c r="AO586" s="177"/>
      <c r="AP586" s="177"/>
      <c r="AQ586" s="177"/>
      <c r="AR586" s="139"/>
      <c r="AS586" s="139"/>
      <c r="AT586" s="139"/>
      <c r="AU586" s="177"/>
      <c r="AV586" s="177"/>
      <c r="AX586" s="411">
        <f t="shared" si="122"/>
        <v>0</v>
      </c>
      <c r="AY586" s="80" t="str">
        <f t="shared" si="123"/>
        <v>OK</v>
      </c>
      <c r="BA586" s="94"/>
      <c r="BB586" s="291"/>
      <c r="BC586" s="94"/>
      <c r="BD586" s="229"/>
      <c r="BE586" s="356"/>
      <c r="BG586" s="6">
        <f t="shared" si="124"/>
        <v>0</v>
      </c>
      <c r="BH586" s="186" t="str">
        <f t="shared" si="125"/>
        <v>N/A</v>
      </c>
      <c r="BI586" s="6" t="str">
        <f t="shared" si="131"/>
        <v>N/A</v>
      </c>
      <c r="BJ586" t="e">
        <f t="shared" si="126"/>
        <v>#DIV/0!</v>
      </c>
      <c r="BL586" t="str">
        <f>IF(ISBLANK('A2a.  Modified URRT Worksheet 1'!$G$78)=TRUE, "N/A", IF(O586*(1+'A2a.  Modified URRT Worksheet 1'!$G$78)='A2. Rate Change &amp; Enrollment'!P586, "OK", "ERROR"))</f>
        <v>N/A</v>
      </c>
      <c r="BM586" t="str">
        <f>IF(ISBLANK('A2a.  Modified URRT Worksheet 1'!$G$79)=TRUE, "N/A", IF(P586*(1+'A2a.  Modified URRT Worksheet 1'!$G$79)='A2. Rate Change &amp; Enrollment'!Q586, "OK", "ERROR"))</f>
        <v>N/A</v>
      </c>
      <c r="BN586" t="str">
        <f>IF(ISBLANK('A2a.  Modified URRT Worksheet 1'!$G$80)=TRUE, "N/A", IF(Q586*(1+'A2a.  Modified URRT Worksheet 1'!$G$80)='A2. Rate Change &amp; Enrollment'!R586, "OK", "ERROR"))</f>
        <v>N/A</v>
      </c>
      <c r="BO586" t="str">
        <f>IF(ISBLANK('A2a.  Modified URRT Worksheet 1'!$G$81)=TRUE, "N/A", IF(R586*(1+'A2a.  Modified URRT Worksheet 1'!$G$81)='A2. Rate Change &amp; Enrollment'!S586, "OK", "ERROR"))</f>
        <v>N/A</v>
      </c>
      <c r="BP586" t="str">
        <f>IF(ISBLANK('A2a.  Modified URRT Worksheet 1'!$G$82)=TRUE, "N/A", IF(S586*(1+'A2a.  Modified URRT Worksheet 1'!$G$82)='A2. Rate Change &amp; Enrollment'!T586, "OK", "ERROR"))</f>
        <v>N/A</v>
      </c>
      <c r="BQ586" t="str">
        <f>IF(ISBLANK('A2a.  Modified URRT Worksheet 1'!$G$83)=TRUE, "N/A", IF(T586*(1+'A2a.  Modified URRT Worksheet 1'!$G$83)='A2. Rate Change &amp; Enrollment'!U586, "OK", "ERROR"))</f>
        <v>N/A</v>
      </c>
      <c r="BR586" t="str">
        <f>IF(ISBLANK('A2a.  Modified URRT Worksheet 1'!$G$84)=TRUE, "N/A", IF(U586*(1+'A2a.  Modified URRT Worksheet 1'!$G$84)='A2. Rate Change &amp; Enrollment'!V586, "OK", "ERROR"))</f>
        <v>N/A</v>
      </c>
      <c r="BS586" t="str">
        <f>IF(ISBLANK('A2a.  Modified URRT Worksheet 1'!$G$85)=TRUE, "N/A", IF(V586*(1+'A2a.  Modified URRT Worksheet 1'!$G$85)='A2. Rate Change &amp; Enrollment'!W586, "OK", "ERROR"))</f>
        <v>N/A</v>
      </c>
      <c r="BT586" t="str">
        <f>IF(ISBLANK('A2a.  Modified URRT Worksheet 1'!$G$86)=TRUE, "N/A", IF(W586*(1+'A2a.  Modified URRT Worksheet 1'!$G$86)='A2. Rate Change &amp; Enrollment'!X586, "OK", "ERROR"))</f>
        <v>N/A</v>
      </c>
      <c r="BU586" t="str">
        <f>IF(ISBLANK('A2a.  Modified URRT Worksheet 1'!$G$87)=TRUE, "N/A", IF(X586*(1+'A2a.  Modified URRT Worksheet 1'!$G$87)='A2. Rate Change &amp; Enrollment'!Y586, "OK", "ERROR"))</f>
        <v>N/A</v>
      </c>
      <c r="BV586" t="str">
        <f>IF(ISBLANK('A2a.  Modified URRT Worksheet 1'!$G$88)=TRUE, "N/A", IF(Y586*(1+'A2a.  Modified URRT Worksheet 1'!$G$88)='A2. Rate Change &amp; Enrollment'!Z586, "OK", "ERROR"))</f>
        <v>N/A</v>
      </c>
      <c r="BW586" t="str">
        <f t="shared" si="127"/>
        <v>OK</v>
      </c>
      <c r="BY586" s="412">
        <f t="shared" si="128"/>
        <v>0</v>
      </c>
    </row>
    <row r="587" spans="1:77" x14ac:dyDescent="0.35">
      <c r="A587" t="s">
        <v>886</v>
      </c>
      <c r="B587" s="98"/>
      <c r="C587" s="98"/>
      <c r="D587" s="98"/>
      <c r="E587" s="135"/>
      <c r="F587" s="135"/>
      <c r="G587" s="135"/>
      <c r="I587" s="135"/>
      <c r="J587" s="135"/>
      <c r="K587" s="135"/>
      <c r="M587" s="131"/>
      <c r="N587" s="131"/>
      <c r="O587" s="131"/>
      <c r="P587" s="131"/>
      <c r="Q587" s="131"/>
      <c r="R587" s="131"/>
      <c r="S587" s="131"/>
      <c r="T587" s="131"/>
      <c r="U587" s="131"/>
      <c r="V587" s="131"/>
      <c r="W587" s="131"/>
      <c r="X587" s="131"/>
      <c r="Y587" s="131"/>
      <c r="Z587" s="131"/>
      <c r="AB587" s="142" t="e">
        <f t="shared" si="118"/>
        <v>#DIV/0!</v>
      </c>
      <c r="AC587" s="142" t="e">
        <f t="shared" si="119"/>
        <v>#DIV/0!</v>
      </c>
      <c r="AD587" s="6"/>
      <c r="AE587" s="88" t="e">
        <f t="shared" si="120"/>
        <v>#DIV/0!</v>
      </c>
      <c r="AF587" s="142" t="e">
        <f t="shared" si="121"/>
        <v>#DIV/0!</v>
      </c>
      <c r="AH587" s="12" t="e">
        <f t="shared" si="129"/>
        <v>#DIV/0!</v>
      </c>
      <c r="AI587" s="12" t="e">
        <f t="shared" si="130"/>
        <v>#DIV/0!</v>
      </c>
      <c r="AK587" s="409"/>
      <c r="AL587" s="409"/>
      <c r="AM587" s="409"/>
      <c r="AO587" s="177"/>
      <c r="AP587" s="177"/>
      <c r="AQ587" s="177"/>
      <c r="AR587" s="139"/>
      <c r="AS587" s="139"/>
      <c r="AT587" s="139"/>
      <c r="AU587" s="177"/>
      <c r="AV587" s="177"/>
      <c r="AX587" s="411">
        <f t="shared" si="122"/>
        <v>0</v>
      </c>
      <c r="AY587" s="80" t="str">
        <f t="shared" si="123"/>
        <v>OK</v>
      </c>
      <c r="BA587" s="94"/>
      <c r="BB587" s="291"/>
      <c r="BC587" s="94"/>
      <c r="BD587" s="229"/>
      <c r="BE587" s="356"/>
      <c r="BG587" s="6">
        <f t="shared" si="124"/>
        <v>0</v>
      </c>
      <c r="BH587" s="186" t="str">
        <f t="shared" si="125"/>
        <v>N/A</v>
      </c>
      <c r="BI587" s="6" t="str">
        <f t="shared" si="131"/>
        <v>N/A</v>
      </c>
      <c r="BJ587" t="e">
        <f t="shared" si="126"/>
        <v>#DIV/0!</v>
      </c>
      <c r="BL587" t="str">
        <f>IF(ISBLANK('A2a.  Modified URRT Worksheet 1'!$G$78)=TRUE, "N/A", IF(O587*(1+'A2a.  Modified URRT Worksheet 1'!$G$78)='A2. Rate Change &amp; Enrollment'!P587, "OK", "ERROR"))</f>
        <v>N/A</v>
      </c>
      <c r="BM587" t="str">
        <f>IF(ISBLANK('A2a.  Modified URRT Worksheet 1'!$G$79)=TRUE, "N/A", IF(P587*(1+'A2a.  Modified URRT Worksheet 1'!$G$79)='A2. Rate Change &amp; Enrollment'!Q587, "OK", "ERROR"))</f>
        <v>N/A</v>
      </c>
      <c r="BN587" t="str">
        <f>IF(ISBLANK('A2a.  Modified URRT Worksheet 1'!$G$80)=TRUE, "N/A", IF(Q587*(1+'A2a.  Modified URRT Worksheet 1'!$G$80)='A2. Rate Change &amp; Enrollment'!R587, "OK", "ERROR"))</f>
        <v>N/A</v>
      </c>
      <c r="BO587" t="str">
        <f>IF(ISBLANK('A2a.  Modified URRT Worksheet 1'!$G$81)=TRUE, "N/A", IF(R587*(1+'A2a.  Modified URRT Worksheet 1'!$G$81)='A2. Rate Change &amp; Enrollment'!S587, "OK", "ERROR"))</f>
        <v>N/A</v>
      </c>
      <c r="BP587" t="str">
        <f>IF(ISBLANK('A2a.  Modified URRT Worksheet 1'!$G$82)=TRUE, "N/A", IF(S587*(1+'A2a.  Modified URRT Worksheet 1'!$G$82)='A2. Rate Change &amp; Enrollment'!T587, "OK", "ERROR"))</f>
        <v>N/A</v>
      </c>
      <c r="BQ587" t="str">
        <f>IF(ISBLANK('A2a.  Modified URRT Worksheet 1'!$G$83)=TRUE, "N/A", IF(T587*(1+'A2a.  Modified URRT Worksheet 1'!$G$83)='A2. Rate Change &amp; Enrollment'!U587, "OK", "ERROR"))</f>
        <v>N/A</v>
      </c>
      <c r="BR587" t="str">
        <f>IF(ISBLANK('A2a.  Modified URRT Worksheet 1'!$G$84)=TRUE, "N/A", IF(U587*(1+'A2a.  Modified URRT Worksheet 1'!$G$84)='A2. Rate Change &amp; Enrollment'!V587, "OK", "ERROR"))</f>
        <v>N/A</v>
      </c>
      <c r="BS587" t="str">
        <f>IF(ISBLANK('A2a.  Modified URRT Worksheet 1'!$G$85)=TRUE, "N/A", IF(V587*(1+'A2a.  Modified URRT Worksheet 1'!$G$85)='A2. Rate Change &amp; Enrollment'!W587, "OK", "ERROR"))</f>
        <v>N/A</v>
      </c>
      <c r="BT587" t="str">
        <f>IF(ISBLANK('A2a.  Modified URRT Worksheet 1'!$G$86)=TRUE, "N/A", IF(W587*(1+'A2a.  Modified URRT Worksheet 1'!$G$86)='A2. Rate Change &amp; Enrollment'!X587, "OK", "ERROR"))</f>
        <v>N/A</v>
      </c>
      <c r="BU587" t="str">
        <f>IF(ISBLANK('A2a.  Modified URRT Worksheet 1'!$G$87)=TRUE, "N/A", IF(X587*(1+'A2a.  Modified URRT Worksheet 1'!$G$87)='A2. Rate Change &amp; Enrollment'!Y587, "OK", "ERROR"))</f>
        <v>N/A</v>
      </c>
      <c r="BV587" t="str">
        <f>IF(ISBLANK('A2a.  Modified URRT Worksheet 1'!$G$88)=TRUE, "N/A", IF(Y587*(1+'A2a.  Modified URRT Worksheet 1'!$G$88)='A2. Rate Change &amp; Enrollment'!Z587, "OK", "ERROR"))</f>
        <v>N/A</v>
      </c>
      <c r="BW587" t="str">
        <f t="shared" si="127"/>
        <v>OK</v>
      </c>
      <c r="BY587" s="412">
        <f t="shared" si="128"/>
        <v>0</v>
      </c>
    </row>
    <row r="588" spans="1:77" x14ac:dyDescent="0.35">
      <c r="A588" t="s">
        <v>887</v>
      </c>
      <c r="B588" s="98"/>
      <c r="C588" s="98"/>
      <c r="D588" s="98"/>
      <c r="E588" s="135"/>
      <c r="F588" s="135"/>
      <c r="G588" s="135"/>
      <c r="I588" s="135"/>
      <c r="J588" s="135"/>
      <c r="K588" s="135"/>
      <c r="M588" s="131"/>
      <c r="N588" s="131"/>
      <c r="O588" s="131"/>
      <c r="P588" s="131"/>
      <c r="Q588" s="131"/>
      <c r="R588" s="131"/>
      <c r="S588" s="131"/>
      <c r="T588" s="131"/>
      <c r="U588" s="131"/>
      <c r="V588" s="131"/>
      <c r="W588" s="131"/>
      <c r="X588" s="131"/>
      <c r="Y588" s="131"/>
      <c r="Z588" s="131"/>
      <c r="AB588" s="142" t="e">
        <f t="shared" si="118"/>
        <v>#DIV/0!</v>
      </c>
      <c r="AC588" s="142" t="e">
        <f t="shared" si="119"/>
        <v>#DIV/0!</v>
      </c>
      <c r="AD588" s="6"/>
      <c r="AE588" s="88" t="e">
        <f t="shared" si="120"/>
        <v>#DIV/0!</v>
      </c>
      <c r="AF588" s="142" t="e">
        <f t="shared" si="121"/>
        <v>#DIV/0!</v>
      </c>
      <c r="AH588" s="12" t="e">
        <f t="shared" si="129"/>
        <v>#DIV/0!</v>
      </c>
      <c r="AI588" s="12" t="e">
        <f t="shared" si="130"/>
        <v>#DIV/0!</v>
      </c>
      <c r="AK588" s="409"/>
      <c r="AL588" s="409"/>
      <c r="AM588" s="409"/>
      <c r="AO588" s="177"/>
      <c r="AP588" s="177"/>
      <c r="AQ588" s="177"/>
      <c r="AR588" s="139"/>
      <c r="AS588" s="139"/>
      <c r="AT588" s="139"/>
      <c r="AU588" s="177"/>
      <c r="AV588" s="177"/>
      <c r="AX588" s="411">
        <f t="shared" si="122"/>
        <v>0</v>
      </c>
      <c r="AY588" s="80" t="str">
        <f t="shared" si="123"/>
        <v>OK</v>
      </c>
      <c r="BA588" s="94"/>
      <c r="BB588" s="291"/>
      <c r="BC588" s="94"/>
      <c r="BD588" s="229"/>
      <c r="BE588" s="356"/>
      <c r="BG588" s="6">
        <f t="shared" si="124"/>
        <v>0</v>
      </c>
      <c r="BH588" s="186" t="str">
        <f t="shared" si="125"/>
        <v>N/A</v>
      </c>
      <c r="BI588" s="6" t="str">
        <f t="shared" si="131"/>
        <v>N/A</v>
      </c>
      <c r="BJ588" t="e">
        <f t="shared" si="126"/>
        <v>#DIV/0!</v>
      </c>
      <c r="BL588" t="str">
        <f>IF(ISBLANK('A2a.  Modified URRT Worksheet 1'!$G$78)=TRUE, "N/A", IF(O588*(1+'A2a.  Modified URRT Worksheet 1'!$G$78)='A2. Rate Change &amp; Enrollment'!P588, "OK", "ERROR"))</f>
        <v>N/A</v>
      </c>
      <c r="BM588" t="str">
        <f>IF(ISBLANK('A2a.  Modified URRT Worksheet 1'!$G$79)=TRUE, "N/A", IF(P588*(1+'A2a.  Modified URRT Worksheet 1'!$G$79)='A2. Rate Change &amp; Enrollment'!Q588, "OK", "ERROR"))</f>
        <v>N/A</v>
      </c>
      <c r="BN588" t="str">
        <f>IF(ISBLANK('A2a.  Modified URRT Worksheet 1'!$G$80)=TRUE, "N/A", IF(Q588*(1+'A2a.  Modified URRT Worksheet 1'!$G$80)='A2. Rate Change &amp; Enrollment'!R588, "OK", "ERROR"))</f>
        <v>N/A</v>
      </c>
      <c r="BO588" t="str">
        <f>IF(ISBLANK('A2a.  Modified URRT Worksheet 1'!$G$81)=TRUE, "N/A", IF(R588*(1+'A2a.  Modified URRT Worksheet 1'!$G$81)='A2. Rate Change &amp; Enrollment'!S588, "OK", "ERROR"))</f>
        <v>N/A</v>
      </c>
      <c r="BP588" t="str">
        <f>IF(ISBLANK('A2a.  Modified URRT Worksheet 1'!$G$82)=TRUE, "N/A", IF(S588*(1+'A2a.  Modified URRT Worksheet 1'!$G$82)='A2. Rate Change &amp; Enrollment'!T588, "OK", "ERROR"))</f>
        <v>N/A</v>
      </c>
      <c r="BQ588" t="str">
        <f>IF(ISBLANK('A2a.  Modified URRT Worksheet 1'!$G$83)=TRUE, "N/A", IF(T588*(1+'A2a.  Modified URRT Worksheet 1'!$G$83)='A2. Rate Change &amp; Enrollment'!U588, "OK", "ERROR"))</f>
        <v>N/A</v>
      </c>
      <c r="BR588" t="str">
        <f>IF(ISBLANK('A2a.  Modified URRT Worksheet 1'!$G$84)=TRUE, "N/A", IF(U588*(1+'A2a.  Modified URRT Worksheet 1'!$G$84)='A2. Rate Change &amp; Enrollment'!V588, "OK", "ERROR"))</f>
        <v>N/A</v>
      </c>
      <c r="BS588" t="str">
        <f>IF(ISBLANK('A2a.  Modified URRT Worksheet 1'!$G$85)=TRUE, "N/A", IF(V588*(1+'A2a.  Modified URRT Worksheet 1'!$G$85)='A2. Rate Change &amp; Enrollment'!W588, "OK", "ERROR"))</f>
        <v>N/A</v>
      </c>
      <c r="BT588" t="str">
        <f>IF(ISBLANK('A2a.  Modified URRT Worksheet 1'!$G$86)=TRUE, "N/A", IF(W588*(1+'A2a.  Modified URRT Worksheet 1'!$G$86)='A2. Rate Change &amp; Enrollment'!X588, "OK", "ERROR"))</f>
        <v>N/A</v>
      </c>
      <c r="BU588" t="str">
        <f>IF(ISBLANK('A2a.  Modified URRT Worksheet 1'!$G$87)=TRUE, "N/A", IF(X588*(1+'A2a.  Modified URRT Worksheet 1'!$G$87)='A2. Rate Change &amp; Enrollment'!Y588, "OK", "ERROR"))</f>
        <v>N/A</v>
      </c>
      <c r="BV588" t="str">
        <f>IF(ISBLANK('A2a.  Modified URRT Worksheet 1'!$G$88)=TRUE, "N/A", IF(Y588*(1+'A2a.  Modified URRT Worksheet 1'!$G$88)='A2. Rate Change &amp; Enrollment'!Z588, "OK", "ERROR"))</f>
        <v>N/A</v>
      </c>
      <c r="BW588" t="str">
        <f t="shared" si="127"/>
        <v>OK</v>
      </c>
      <c r="BY588" s="412">
        <f t="shared" si="128"/>
        <v>0</v>
      </c>
    </row>
    <row r="589" spans="1:77" x14ac:dyDescent="0.35">
      <c r="A589" t="s">
        <v>888</v>
      </c>
      <c r="B589" s="98"/>
      <c r="C589" s="98"/>
      <c r="D589" s="98"/>
      <c r="E589" s="135"/>
      <c r="F589" s="135"/>
      <c r="G589" s="135"/>
      <c r="I589" s="135"/>
      <c r="J589" s="135"/>
      <c r="K589" s="135"/>
      <c r="M589" s="131"/>
      <c r="N589" s="131"/>
      <c r="O589" s="131"/>
      <c r="P589" s="131"/>
      <c r="Q589" s="131"/>
      <c r="R589" s="131"/>
      <c r="S589" s="131"/>
      <c r="T589" s="131"/>
      <c r="U589" s="131"/>
      <c r="V589" s="131"/>
      <c r="W589" s="131"/>
      <c r="X589" s="131"/>
      <c r="Y589" s="131"/>
      <c r="Z589" s="131"/>
      <c r="AB589" s="142" t="e">
        <f t="shared" si="118"/>
        <v>#DIV/0!</v>
      </c>
      <c r="AC589" s="142" t="e">
        <f t="shared" si="119"/>
        <v>#DIV/0!</v>
      </c>
      <c r="AD589" s="6"/>
      <c r="AE589" s="88" t="e">
        <f t="shared" si="120"/>
        <v>#DIV/0!</v>
      </c>
      <c r="AF589" s="142" t="e">
        <f t="shared" si="121"/>
        <v>#DIV/0!</v>
      </c>
      <c r="AH589" s="12" t="e">
        <f t="shared" si="129"/>
        <v>#DIV/0!</v>
      </c>
      <c r="AI589" s="12" t="e">
        <f t="shared" si="130"/>
        <v>#DIV/0!</v>
      </c>
      <c r="AK589" s="409"/>
      <c r="AL589" s="409"/>
      <c r="AM589" s="409"/>
      <c r="AO589" s="177"/>
      <c r="AP589" s="177"/>
      <c r="AQ589" s="177"/>
      <c r="AR589" s="139"/>
      <c r="AS589" s="139"/>
      <c r="AT589" s="139"/>
      <c r="AU589" s="177"/>
      <c r="AV589" s="177"/>
      <c r="AX589" s="411">
        <f t="shared" si="122"/>
        <v>0</v>
      </c>
      <c r="AY589" s="80" t="str">
        <f t="shared" si="123"/>
        <v>OK</v>
      </c>
      <c r="BA589" s="94"/>
      <c r="BB589" s="291"/>
      <c r="BC589" s="94"/>
      <c r="BD589" s="229"/>
      <c r="BE589" s="356"/>
      <c r="BG589" s="6">
        <f t="shared" si="124"/>
        <v>0</v>
      </c>
      <c r="BH589" s="186" t="str">
        <f t="shared" si="125"/>
        <v>N/A</v>
      </c>
      <c r="BI589" s="6" t="str">
        <f t="shared" si="131"/>
        <v>N/A</v>
      </c>
      <c r="BJ589" t="e">
        <f t="shared" si="126"/>
        <v>#DIV/0!</v>
      </c>
      <c r="BL589" t="str">
        <f>IF(ISBLANK('A2a.  Modified URRT Worksheet 1'!$G$78)=TRUE, "N/A", IF(O589*(1+'A2a.  Modified URRT Worksheet 1'!$G$78)='A2. Rate Change &amp; Enrollment'!P589, "OK", "ERROR"))</f>
        <v>N/A</v>
      </c>
      <c r="BM589" t="str">
        <f>IF(ISBLANK('A2a.  Modified URRT Worksheet 1'!$G$79)=TRUE, "N/A", IF(P589*(1+'A2a.  Modified URRT Worksheet 1'!$G$79)='A2. Rate Change &amp; Enrollment'!Q589, "OK", "ERROR"))</f>
        <v>N/A</v>
      </c>
      <c r="BN589" t="str">
        <f>IF(ISBLANK('A2a.  Modified URRT Worksheet 1'!$G$80)=TRUE, "N/A", IF(Q589*(1+'A2a.  Modified URRT Worksheet 1'!$G$80)='A2. Rate Change &amp; Enrollment'!R589, "OK", "ERROR"))</f>
        <v>N/A</v>
      </c>
      <c r="BO589" t="str">
        <f>IF(ISBLANK('A2a.  Modified URRT Worksheet 1'!$G$81)=TRUE, "N/A", IF(R589*(1+'A2a.  Modified URRT Worksheet 1'!$G$81)='A2. Rate Change &amp; Enrollment'!S589, "OK", "ERROR"))</f>
        <v>N/A</v>
      </c>
      <c r="BP589" t="str">
        <f>IF(ISBLANK('A2a.  Modified URRT Worksheet 1'!$G$82)=TRUE, "N/A", IF(S589*(1+'A2a.  Modified URRT Worksheet 1'!$G$82)='A2. Rate Change &amp; Enrollment'!T589, "OK", "ERROR"))</f>
        <v>N/A</v>
      </c>
      <c r="BQ589" t="str">
        <f>IF(ISBLANK('A2a.  Modified URRT Worksheet 1'!$G$83)=TRUE, "N/A", IF(T589*(1+'A2a.  Modified URRT Worksheet 1'!$G$83)='A2. Rate Change &amp; Enrollment'!U589, "OK", "ERROR"))</f>
        <v>N/A</v>
      </c>
      <c r="BR589" t="str">
        <f>IF(ISBLANK('A2a.  Modified URRT Worksheet 1'!$G$84)=TRUE, "N/A", IF(U589*(1+'A2a.  Modified URRT Worksheet 1'!$G$84)='A2. Rate Change &amp; Enrollment'!V589, "OK", "ERROR"))</f>
        <v>N/A</v>
      </c>
      <c r="BS589" t="str">
        <f>IF(ISBLANK('A2a.  Modified URRT Worksheet 1'!$G$85)=TRUE, "N/A", IF(V589*(1+'A2a.  Modified URRT Worksheet 1'!$G$85)='A2. Rate Change &amp; Enrollment'!W589, "OK", "ERROR"))</f>
        <v>N/A</v>
      </c>
      <c r="BT589" t="str">
        <f>IF(ISBLANK('A2a.  Modified URRT Worksheet 1'!$G$86)=TRUE, "N/A", IF(W589*(1+'A2a.  Modified URRT Worksheet 1'!$G$86)='A2. Rate Change &amp; Enrollment'!X589, "OK", "ERROR"))</f>
        <v>N/A</v>
      </c>
      <c r="BU589" t="str">
        <f>IF(ISBLANK('A2a.  Modified URRT Worksheet 1'!$G$87)=TRUE, "N/A", IF(X589*(1+'A2a.  Modified URRT Worksheet 1'!$G$87)='A2. Rate Change &amp; Enrollment'!Y589, "OK", "ERROR"))</f>
        <v>N/A</v>
      </c>
      <c r="BV589" t="str">
        <f>IF(ISBLANK('A2a.  Modified URRT Worksheet 1'!$G$88)=TRUE, "N/A", IF(Y589*(1+'A2a.  Modified URRT Worksheet 1'!$G$88)='A2. Rate Change &amp; Enrollment'!Z589, "OK", "ERROR"))</f>
        <v>N/A</v>
      </c>
      <c r="BW589" t="str">
        <f t="shared" si="127"/>
        <v>OK</v>
      </c>
      <c r="BY589" s="412">
        <f t="shared" si="128"/>
        <v>0</v>
      </c>
    </row>
    <row r="590" spans="1:77" x14ac:dyDescent="0.35">
      <c r="A590" t="s">
        <v>889</v>
      </c>
      <c r="B590" s="98"/>
      <c r="C590" s="98"/>
      <c r="D590" s="98"/>
      <c r="E590" s="135"/>
      <c r="F590" s="135"/>
      <c r="G590" s="135"/>
      <c r="I590" s="135"/>
      <c r="J590" s="135"/>
      <c r="K590" s="135"/>
      <c r="M590" s="131"/>
      <c r="N590" s="131"/>
      <c r="O590" s="131"/>
      <c r="P590" s="131"/>
      <c r="Q590" s="131"/>
      <c r="R590" s="131"/>
      <c r="S590" s="131"/>
      <c r="T590" s="131"/>
      <c r="U590" s="131"/>
      <c r="V590" s="131"/>
      <c r="W590" s="131"/>
      <c r="X590" s="131"/>
      <c r="Y590" s="131"/>
      <c r="Z590" s="131"/>
      <c r="AB590" s="142" t="e">
        <f t="shared" si="118"/>
        <v>#DIV/0!</v>
      </c>
      <c r="AC590" s="142" t="e">
        <f t="shared" si="119"/>
        <v>#DIV/0!</v>
      </c>
      <c r="AD590" s="6"/>
      <c r="AE590" s="88" t="e">
        <f t="shared" si="120"/>
        <v>#DIV/0!</v>
      </c>
      <c r="AF590" s="142" t="e">
        <f t="shared" si="121"/>
        <v>#DIV/0!</v>
      </c>
      <c r="AH590" s="12" t="e">
        <f t="shared" si="129"/>
        <v>#DIV/0!</v>
      </c>
      <c r="AI590" s="12" t="e">
        <f t="shared" si="130"/>
        <v>#DIV/0!</v>
      </c>
      <c r="AK590" s="409"/>
      <c r="AL590" s="409"/>
      <c r="AM590" s="409"/>
      <c r="AO590" s="177"/>
      <c r="AP590" s="177"/>
      <c r="AQ590" s="177"/>
      <c r="AR590" s="139"/>
      <c r="AS590" s="139"/>
      <c r="AT590" s="139"/>
      <c r="AU590" s="177"/>
      <c r="AV590" s="177"/>
      <c r="AX590" s="411">
        <f t="shared" si="122"/>
        <v>0</v>
      </c>
      <c r="AY590" s="80" t="str">
        <f t="shared" si="123"/>
        <v>OK</v>
      </c>
      <c r="BA590" s="94"/>
      <c r="BB590" s="291"/>
      <c r="BC590" s="94"/>
      <c r="BD590" s="229"/>
      <c r="BE590" s="356"/>
      <c r="BG590" s="6">
        <f t="shared" si="124"/>
        <v>0</v>
      </c>
      <c r="BH590" s="186" t="str">
        <f t="shared" si="125"/>
        <v>N/A</v>
      </c>
      <c r="BI590" s="6" t="str">
        <f t="shared" si="131"/>
        <v>N/A</v>
      </c>
      <c r="BJ590" t="e">
        <f t="shared" si="126"/>
        <v>#DIV/0!</v>
      </c>
      <c r="BL590" t="str">
        <f>IF(ISBLANK('A2a.  Modified URRT Worksheet 1'!$G$78)=TRUE, "N/A", IF(O590*(1+'A2a.  Modified URRT Worksheet 1'!$G$78)='A2. Rate Change &amp; Enrollment'!P590, "OK", "ERROR"))</f>
        <v>N/A</v>
      </c>
      <c r="BM590" t="str">
        <f>IF(ISBLANK('A2a.  Modified URRT Worksheet 1'!$G$79)=TRUE, "N/A", IF(P590*(1+'A2a.  Modified URRT Worksheet 1'!$G$79)='A2. Rate Change &amp; Enrollment'!Q590, "OK", "ERROR"))</f>
        <v>N/A</v>
      </c>
      <c r="BN590" t="str">
        <f>IF(ISBLANK('A2a.  Modified URRT Worksheet 1'!$G$80)=TRUE, "N/A", IF(Q590*(1+'A2a.  Modified URRT Worksheet 1'!$G$80)='A2. Rate Change &amp; Enrollment'!R590, "OK", "ERROR"))</f>
        <v>N/A</v>
      </c>
      <c r="BO590" t="str">
        <f>IF(ISBLANK('A2a.  Modified URRT Worksheet 1'!$G$81)=TRUE, "N/A", IF(R590*(1+'A2a.  Modified URRT Worksheet 1'!$G$81)='A2. Rate Change &amp; Enrollment'!S590, "OK", "ERROR"))</f>
        <v>N/A</v>
      </c>
      <c r="BP590" t="str">
        <f>IF(ISBLANK('A2a.  Modified URRT Worksheet 1'!$G$82)=TRUE, "N/A", IF(S590*(1+'A2a.  Modified URRT Worksheet 1'!$G$82)='A2. Rate Change &amp; Enrollment'!T590, "OK", "ERROR"))</f>
        <v>N/A</v>
      </c>
      <c r="BQ590" t="str">
        <f>IF(ISBLANK('A2a.  Modified URRT Worksheet 1'!$G$83)=TRUE, "N/A", IF(T590*(1+'A2a.  Modified URRT Worksheet 1'!$G$83)='A2. Rate Change &amp; Enrollment'!U590, "OK", "ERROR"))</f>
        <v>N/A</v>
      </c>
      <c r="BR590" t="str">
        <f>IF(ISBLANK('A2a.  Modified URRT Worksheet 1'!$G$84)=TRUE, "N/A", IF(U590*(1+'A2a.  Modified URRT Worksheet 1'!$G$84)='A2. Rate Change &amp; Enrollment'!V590, "OK", "ERROR"))</f>
        <v>N/A</v>
      </c>
      <c r="BS590" t="str">
        <f>IF(ISBLANK('A2a.  Modified URRT Worksheet 1'!$G$85)=TRUE, "N/A", IF(V590*(1+'A2a.  Modified URRT Worksheet 1'!$G$85)='A2. Rate Change &amp; Enrollment'!W590, "OK", "ERROR"))</f>
        <v>N/A</v>
      </c>
      <c r="BT590" t="str">
        <f>IF(ISBLANK('A2a.  Modified URRT Worksheet 1'!$G$86)=TRUE, "N/A", IF(W590*(1+'A2a.  Modified URRT Worksheet 1'!$G$86)='A2. Rate Change &amp; Enrollment'!X590, "OK", "ERROR"))</f>
        <v>N/A</v>
      </c>
      <c r="BU590" t="str">
        <f>IF(ISBLANK('A2a.  Modified URRT Worksheet 1'!$G$87)=TRUE, "N/A", IF(X590*(1+'A2a.  Modified URRT Worksheet 1'!$G$87)='A2. Rate Change &amp; Enrollment'!Y590, "OK", "ERROR"))</f>
        <v>N/A</v>
      </c>
      <c r="BV590" t="str">
        <f>IF(ISBLANK('A2a.  Modified URRT Worksheet 1'!$G$88)=TRUE, "N/A", IF(Y590*(1+'A2a.  Modified URRT Worksheet 1'!$G$88)='A2. Rate Change &amp; Enrollment'!Z590, "OK", "ERROR"))</f>
        <v>N/A</v>
      </c>
      <c r="BW590" t="str">
        <f t="shared" si="127"/>
        <v>OK</v>
      </c>
      <c r="BY590" s="412">
        <f t="shared" si="128"/>
        <v>0</v>
      </c>
    </row>
    <row r="591" spans="1:77" x14ac:dyDescent="0.35">
      <c r="A591" t="s">
        <v>890</v>
      </c>
      <c r="B591" s="98"/>
      <c r="C591" s="98"/>
      <c r="D591" s="98"/>
      <c r="E591" s="135"/>
      <c r="F591" s="135"/>
      <c r="G591" s="135"/>
      <c r="I591" s="135"/>
      <c r="J591" s="135"/>
      <c r="K591" s="135"/>
      <c r="M591" s="131"/>
      <c r="N591" s="131"/>
      <c r="O591" s="131"/>
      <c r="P591" s="131"/>
      <c r="Q591" s="131"/>
      <c r="R591" s="131"/>
      <c r="S591" s="131"/>
      <c r="T591" s="131"/>
      <c r="U591" s="131"/>
      <c r="V591" s="131"/>
      <c r="W591" s="131"/>
      <c r="X591" s="131"/>
      <c r="Y591" s="131"/>
      <c r="Z591" s="131"/>
      <c r="AB591" s="142" t="e">
        <f t="shared" si="118"/>
        <v>#DIV/0!</v>
      </c>
      <c r="AC591" s="142" t="e">
        <f t="shared" si="119"/>
        <v>#DIV/0!</v>
      </c>
      <c r="AD591" s="6"/>
      <c r="AE591" s="88" t="e">
        <f t="shared" si="120"/>
        <v>#DIV/0!</v>
      </c>
      <c r="AF591" s="142" t="e">
        <f t="shared" si="121"/>
        <v>#DIV/0!</v>
      </c>
      <c r="AH591" s="12" t="e">
        <f t="shared" si="129"/>
        <v>#DIV/0!</v>
      </c>
      <c r="AI591" s="12" t="e">
        <f t="shared" si="130"/>
        <v>#DIV/0!</v>
      </c>
      <c r="AK591" s="409"/>
      <c r="AL591" s="409"/>
      <c r="AM591" s="409"/>
      <c r="AO591" s="177"/>
      <c r="AP591" s="177"/>
      <c r="AQ591" s="177"/>
      <c r="AR591" s="139"/>
      <c r="AS591" s="139"/>
      <c r="AT591" s="139"/>
      <c r="AU591" s="177"/>
      <c r="AV591" s="177"/>
      <c r="AX591" s="411">
        <f t="shared" si="122"/>
        <v>0</v>
      </c>
      <c r="AY591" s="80" t="str">
        <f t="shared" si="123"/>
        <v>OK</v>
      </c>
      <c r="BA591" s="94"/>
      <c r="BB591" s="291"/>
      <c r="BC591" s="94"/>
      <c r="BD591" s="229"/>
      <c r="BE591" s="356"/>
      <c r="BG591" s="6">
        <f t="shared" si="124"/>
        <v>0</v>
      </c>
      <c r="BH591" s="186" t="str">
        <f t="shared" si="125"/>
        <v>N/A</v>
      </c>
      <c r="BI591" s="6" t="str">
        <f t="shared" si="131"/>
        <v>N/A</v>
      </c>
      <c r="BJ591" t="e">
        <f t="shared" si="126"/>
        <v>#DIV/0!</v>
      </c>
      <c r="BL591" t="str">
        <f>IF(ISBLANK('A2a.  Modified URRT Worksheet 1'!$G$78)=TRUE, "N/A", IF(O591*(1+'A2a.  Modified URRT Worksheet 1'!$G$78)='A2. Rate Change &amp; Enrollment'!P591, "OK", "ERROR"))</f>
        <v>N/A</v>
      </c>
      <c r="BM591" t="str">
        <f>IF(ISBLANK('A2a.  Modified URRT Worksheet 1'!$G$79)=TRUE, "N/A", IF(P591*(1+'A2a.  Modified URRT Worksheet 1'!$G$79)='A2. Rate Change &amp; Enrollment'!Q591, "OK", "ERROR"))</f>
        <v>N/A</v>
      </c>
      <c r="BN591" t="str">
        <f>IF(ISBLANK('A2a.  Modified URRT Worksheet 1'!$G$80)=TRUE, "N/A", IF(Q591*(1+'A2a.  Modified URRT Worksheet 1'!$G$80)='A2. Rate Change &amp; Enrollment'!R591, "OK", "ERROR"))</f>
        <v>N/A</v>
      </c>
      <c r="BO591" t="str">
        <f>IF(ISBLANK('A2a.  Modified URRT Worksheet 1'!$G$81)=TRUE, "N/A", IF(R591*(1+'A2a.  Modified URRT Worksheet 1'!$G$81)='A2. Rate Change &amp; Enrollment'!S591, "OK", "ERROR"))</f>
        <v>N/A</v>
      </c>
      <c r="BP591" t="str">
        <f>IF(ISBLANK('A2a.  Modified URRT Worksheet 1'!$G$82)=TRUE, "N/A", IF(S591*(1+'A2a.  Modified URRT Worksheet 1'!$G$82)='A2. Rate Change &amp; Enrollment'!T591, "OK", "ERROR"))</f>
        <v>N/A</v>
      </c>
      <c r="BQ591" t="str">
        <f>IF(ISBLANK('A2a.  Modified URRT Worksheet 1'!$G$83)=TRUE, "N/A", IF(T591*(1+'A2a.  Modified URRT Worksheet 1'!$G$83)='A2. Rate Change &amp; Enrollment'!U591, "OK", "ERROR"))</f>
        <v>N/A</v>
      </c>
      <c r="BR591" t="str">
        <f>IF(ISBLANK('A2a.  Modified URRT Worksheet 1'!$G$84)=TRUE, "N/A", IF(U591*(1+'A2a.  Modified URRT Worksheet 1'!$G$84)='A2. Rate Change &amp; Enrollment'!V591, "OK", "ERROR"))</f>
        <v>N/A</v>
      </c>
      <c r="BS591" t="str">
        <f>IF(ISBLANK('A2a.  Modified URRT Worksheet 1'!$G$85)=TRUE, "N/A", IF(V591*(1+'A2a.  Modified URRT Worksheet 1'!$G$85)='A2. Rate Change &amp; Enrollment'!W591, "OK", "ERROR"))</f>
        <v>N/A</v>
      </c>
      <c r="BT591" t="str">
        <f>IF(ISBLANK('A2a.  Modified URRT Worksheet 1'!$G$86)=TRUE, "N/A", IF(W591*(1+'A2a.  Modified URRT Worksheet 1'!$G$86)='A2. Rate Change &amp; Enrollment'!X591, "OK", "ERROR"))</f>
        <v>N/A</v>
      </c>
      <c r="BU591" t="str">
        <f>IF(ISBLANK('A2a.  Modified URRT Worksheet 1'!$G$87)=TRUE, "N/A", IF(X591*(1+'A2a.  Modified URRT Worksheet 1'!$G$87)='A2. Rate Change &amp; Enrollment'!Y591, "OK", "ERROR"))</f>
        <v>N/A</v>
      </c>
      <c r="BV591" t="str">
        <f>IF(ISBLANK('A2a.  Modified URRT Worksheet 1'!$G$88)=TRUE, "N/A", IF(Y591*(1+'A2a.  Modified URRT Worksheet 1'!$G$88)='A2. Rate Change &amp; Enrollment'!Z591, "OK", "ERROR"))</f>
        <v>N/A</v>
      </c>
      <c r="BW591" t="str">
        <f t="shared" si="127"/>
        <v>OK</v>
      </c>
      <c r="BY591" s="412">
        <f t="shared" si="128"/>
        <v>0</v>
      </c>
    </row>
    <row r="592" spans="1:77" x14ac:dyDescent="0.35">
      <c r="A592" t="s">
        <v>891</v>
      </c>
      <c r="B592" s="98"/>
      <c r="C592" s="98"/>
      <c r="D592" s="98"/>
      <c r="E592" s="135"/>
      <c r="F592" s="135"/>
      <c r="G592" s="135"/>
      <c r="I592" s="135"/>
      <c r="J592" s="135"/>
      <c r="K592" s="135"/>
      <c r="M592" s="131"/>
      <c r="N592" s="131"/>
      <c r="O592" s="131"/>
      <c r="P592" s="131"/>
      <c r="Q592" s="131"/>
      <c r="R592" s="131"/>
      <c r="S592" s="131"/>
      <c r="T592" s="131"/>
      <c r="U592" s="131"/>
      <c r="V592" s="131"/>
      <c r="W592" s="131"/>
      <c r="X592" s="131"/>
      <c r="Y592" s="131"/>
      <c r="Z592" s="131"/>
      <c r="AB592" s="142" t="e">
        <f t="shared" si="118"/>
        <v>#DIV/0!</v>
      </c>
      <c r="AC592" s="142" t="e">
        <f t="shared" si="119"/>
        <v>#DIV/0!</v>
      </c>
      <c r="AD592" s="6"/>
      <c r="AE592" s="88" t="e">
        <f t="shared" si="120"/>
        <v>#DIV/0!</v>
      </c>
      <c r="AF592" s="142" t="e">
        <f t="shared" si="121"/>
        <v>#DIV/0!</v>
      </c>
      <c r="AH592" s="12" t="e">
        <f t="shared" si="129"/>
        <v>#DIV/0!</v>
      </c>
      <c r="AI592" s="12" t="e">
        <f t="shared" si="130"/>
        <v>#DIV/0!</v>
      </c>
      <c r="AK592" s="409"/>
      <c r="AL592" s="409"/>
      <c r="AM592" s="409"/>
      <c r="AO592" s="177"/>
      <c r="AP592" s="177"/>
      <c r="AQ592" s="177"/>
      <c r="AR592" s="139"/>
      <c r="AS592" s="139"/>
      <c r="AT592" s="139"/>
      <c r="AU592" s="177"/>
      <c r="AV592" s="177"/>
      <c r="AX592" s="411">
        <f t="shared" si="122"/>
        <v>0</v>
      </c>
      <c r="AY592" s="80" t="str">
        <f t="shared" si="123"/>
        <v>OK</v>
      </c>
      <c r="BA592" s="94"/>
      <c r="BB592" s="291"/>
      <c r="BC592" s="94"/>
      <c r="BD592" s="229"/>
      <c r="BE592" s="356"/>
      <c r="BG592" s="6">
        <f t="shared" si="124"/>
        <v>0</v>
      </c>
      <c r="BH592" s="186" t="str">
        <f t="shared" si="125"/>
        <v>N/A</v>
      </c>
      <c r="BI592" s="6" t="str">
        <f t="shared" si="131"/>
        <v>N/A</v>
      </c>
      <c r="BJ592" t="e">
        <f t="shared" si="126"/>
        <v>#DIV/0!</v>
      </c>
      <c r="BL592" t="str">
        <f>IF(ISBLANK('A2a.  Modified URRT Worksheet 1'!$G$78)=TRUE, "N/A", IF(O592*(1+'A2a.  Modified URRT Worksheet 1'!$G$78)='A2. Rate Change &amp; Enrollment'!P592, "OK", "ERROR"))</f>
        <v>N/A</v>
      </c>
      <c r="BM592" t="str">
        <f>IF(ISBLANK('A2a.  Modified URRT Worksheet 1'!$G$79)=TRUE, "N/A", IF(P592*(1+'A2a.  Modified URRT Worksheet 1'!$G$79)='A2. Rate Change &amp; Enrollment'!Q592, "OK", "ERROR"))</f>
        <v>N/A</v>
      </c>
      <c r="BN592" t="str">
        <f>IF(ISBLANK('A2a.  Modified URRT Worksheet 1'!$G$80)=TRUE, "N/A", IF(Q592*(1+'A2a.  Modified URRT Worksheet 1'!$G$80)='A2. Rate Change &amp; Enrollment'!R592, "OK", "ERROR"))</f>
        <v>N/A</v>
      </c>
      <c r="BO592" t="str">
        <f>IF(ISBLANK('A2a.  Modified URRT Worksheet 1'!$G$81)=TRUE, "N/A", IF(R592*(1+'A2a.  Modified URRT Worksheet 1'!$G$81)='A2. Rate Change &amp; Enrollment'!S592, "OK", "ERROR"))</f>
        <v>N/A</v>
      </c>
      <c r="BP592" t="str">
        <f>IF(ISBLANK('A2a.  Modified URRT Worksheet 1'!$G$82)=TRUE, "N/A", IF(S592*(1+'A2a.  Modified URRT Worksheet 1'!$G$82)='A2. Rate Change &amp; Enrollment'!T592, "OK", "ERROR"))</f>
        <v>N/A</v>
      </c>
      <c r="BQ592" t="str">
        <f>IF(ISBLANK('A2a.  Modified URRT Worksheet 1'!$G$83)=TRUE, "N/A", IF(T592*(1+'A2a.  Modified URRT Worksheet 1'!$G$83)='A2. Rate Change &amp; Enrollment'!U592, "OK", "ERROR"))</f>
        <v>N/A</v>
      </c>
      <c r="BR592" t="str">
        <f>IF(ISBLANK('A2a.  Modified URRT Worksheet 1'!$G$84)=TRUE, "N/A", IF(U592*(1+'A2a.  Modified URRT Worksheet 1'!$G$84)='A2. Rate Change &amp; Enrollment'!V592, "OK", "ERROR"))</f>
        <v>N/A</v>
      </c>
      <c r="BS592" t="str">
        <f>IF(ISBLANK('A2a.  Modified URRT Worksheet 1'!$G$85)=TRUE, "N/A", IF(V592*(1+'A2a.  Modified URRT Worksheet 1'!$G$85)='A2. Rate Change &amp; Enrollment'!W592, "OK", "ERROR"))</f>
        <v>N/A</v>
      </c>
      <c r="BT592" t="str">
        <f>IF(ISBLANK('A2a.  Modified URRT Worksheet 1'!$G$86)=TRUE, "N/A", IF(W592*(1+'A2a.  Modified URRT Worksheet 1'!$G$86)='A2. Rate Change &amp; Enrollment'!X592, "OK", "ERROR"))</f>
        <v>N/A</v>
      </c>
      <c r="BU592" t="str">
        <f>IF(ISBLANK('A2a.  Modified URRT Worksheet 1'!$G$87)=TRUE, "N/A", IF(X592*(1+'A2a.  Modified URRT Worksheet 1'!$G$87)='A2. Rate Change &amp; Enrollment'!Y592, "OK", "ERROR"))</f>
        <v>N/A</v>
      </c>
      <c r="BV592" t="str">
        <f>IF(ISBLANK('A2a.  Modified URRT Worksheet 1'!$G$88)=TRUE, "N/A", IF(Y592*(1+'A2a.  Modified URRT Worksheet 1'!$G$88)='A2. Rate Change &amp; Enrollment'!Z592, "OK", "ERROR"))</f>
        <v>N/A</v>
      </c>
      <c r="BW592" t="str">
        <f t="shared" si="127"/>
        <v>OK</v>
      </c>
      <c r="BY592" s="412">
        <f t="shared" si="128"/>
        <v>0</v>
      </c>
    </row>
    <row r="593" spans="1:77" x14ac:dyDescent="0.35">
      <c r="A593" t="s">
        <v>892</v>
      </c>
      <c r="B593" s="98"/>
      <c r="C593" s="98"/>
      <c r="D593" s="98"/>
      <c r="E593" s="135"/>
      <c r="F593" s="135"/>
      <c r="G593" s="135"/>
      <c r="I593" s="135"/>
      <c r="J593" s="135"/>
      <c r="K593" s="135"/>
      <c r="M593" s="131"/>
      <c r="N593" s="131"/>
      <c r="O593" s="131"/>
      <c r="P593" s="131"/>
      <c r="Q593" s="131"/>
      <c r="R593" s="131"/>
      <c r="S593" s="131"/>
      <c r="T593" s="131"/>
      <c r="U593" s="131"/>
      <c r="V593" s="131"/>
      <c r="W593" s="131"/>
      <c r="X593" s="131"/>
      <c r="Y593" s="131"/>
      <c r="Z593" s="131"/>
      <c r="AB593" s="142" t="e">
        <f t="shared" si="118"/>
        <v>#DIV/0!</v>
      </c>
      <c r="AC593" s="142" t="e">
        <f t="shared" si="119"/>
        <v>#DIV/0!</v>
      </c>
      <c r="AD593" s="6"/>
      <c r="AE593" s="88" t="e">
        <f t="shared" si="120"/>
        <v>#DIV/0!</v>
      </c>
      <c r="AF593" s="142" t="e">
        <f t="shared" si="121"/>
        <v>#DIV/0!</v>
      </c>
      <c r="AH593" s="12" t="e">
        <f t="shared" si="129"/>
        <v>#DIV/0!</v>
      </c>
      <c r="AI593" s="12" t="e">
        <f t="shared" si="130"/>
        <v>#DIV/0!</v>
      </c>
      <c r="AK593" s="409"/>
      <c r="AL593" s="409"/>
      <c r="AM593" s="409"/>
      <c r="AO593" s="177"/>
      <c r="AP593" s="177"/>
      <c r="AQ593" s="177"/>
      <c r="AR593" s="139"/>
      <c r="AS593" s="139"/>
      <c r="AT593" s="139"/>
      <c r="AU593" s="177"/>
      <c r="AV593" s="177"/>
      <c r="AX593" s="411">
        <f t="shared" si="122"/>
        <v>0</v>
      </c>
      <c r="AY593" s="80" t="str">
        <f t="shared" si="123"/>
        <v>OK</v>
      </c>
      <c r="BA593" s="94"/>
      <c r="BB593" s="291"/>
      <c r="BC593" s="94"/>
      <c r="BD593" s="229"/>
      <c r="BE593" s="356"/>
      <c r="BG593" s="6">
        <f t="shared" si="124"/>
        <v>0</v>
      </c>
      <c r="BH593" s="186" t="str">
        <f t="shared" si="125"/>
        <v>N/A</v>
      </c>
      <c r="BI593" s="6" t="str">
        <f t="shared" si="131"/>
        <v>N/A</v>
      </c>
      <c r="BJ593" t="e">
        <f t="shared" si="126"/>
        <v>#DIV/0!</v>
      </c>
      <c r="BL593" t="str">
        <f>IF(ISBLANK('A2a.  Modified URRT Worksheet 1'!$G$78)=TRUE, "N/A", IF(O593*(1+'A2a.  Modified URRT Worksheet 1'!$G$78)='A2. Rate Change &amp; Enrollment'!P593, "OK", "ERROR"))</f>
        <v>N/A</v>
      </c>
      <c r="BM593" t="str">
        <f>IF(ISBLANK('A2a.  Modified URRT Worksheet 1'!$G$79)=TRUE, "N/A", IF(P593*(1+'A2a.  Modified URRT Worksheet 1'!$G$79)='A2. Rate Change &amp; Enrollment'!Q593, "OK", "ERROR"))</f>
        <v>N/A</v>
      </c>
      <c r="BN593" t="str">
        <f>IF(ISBLANK('A2a.  Modified URRT Worksheet 1'!$G$80)=TRUE, "N/A", IF(Q593*(1+'A2a.  Modified URRT Worksheet 1'!$G$80)='A2. Rate Change &amp; Enrollment'!R593, "OK", "ERROR"))</f>
        <v>N/A</v>
      </c>
      <c r="BO593" t="str">
        <f>IF(ISBLANK('A2a.  Modified URRT Worksheet 1'!$G$81)=TRUE, "N/A", IF(R593*(1+'A2a.  Modified URRT Worksheet 1'!$G$81)='A2. Rate Change &amp; Enrollment'!S593, "OK", "ERROR"))</f>
        <v>N/A</v>
      </c>
      <c r="BP593" t="str">
        <f>IF(ISBLANK('A2a.  Modified URRT Worksheet 1'!$G$82)=TRUE, "N/A", IF(S593*(1+'A2a.  Modified URRT Worksheet 1'!$G$82)='A2. Rate Change &amp; Enrollment'!T593, "OK", "ERROR"))</f>
        <v>N/A</v>
      </c>
      <c r="BQ593" t="str">
        <f>IF(ISBLANK('A2a.  Modified URRT Worksheet 1'!$G$83)=TRUE, "N/A", IF(T593*(1+'A2a.  Modified URRT Worksheet 1'!$G$83)='A2. Rate Change &amp; Enrollment'!U593, "OK", "ERROR"))</f>
        <v>N/A</v>
      </c>
      <c r="BR593" t="str">
        <f>IF(ISBLANK('A2a.  Modified URRT Worksheet 1'!$G$84)=TRUE, "N/A", IF(U593*(1+'A2a.  Modified URRT Worksheet 1'!$G$84)='A2. Rate Change &amp; Enrollment'!V593, "OK", "ERROR"))</f>
        <v>N/A</v>
      </c>
      <c r="BS593" t="str">
        <f>IF(ISBLANK('A2a.  Modified URRT Worksheet 1'!$G$85)=TRUE, "N/A", IF(V593*(1+'A2a.  Modified URRT Worksheet 1'!$G$85)='A2. Rate Change &amp; Enrollment'!W593, "OK", "ERROR"))</f>
        <v>N/A</v>
      </c>
      <c r="BT593" t="str">
        <f>IF(ISBLANK('A2a.  Modified URRT Worksheet 1'!$G$86)=TRUE, "N/A", IF(W593*(1+'A2a.  Modified URRT Worksheet 1'!$G$86)='A2. Rate Change &amp; Enrollment'!X593, "OK", "ERROR"))</f>
        <v>N/A</v>
      </c>
      <c r="BU593" t="str">
        <f>IF(ISBLANK('A2a.  Modified URRT Worksheet 1'!$G$87)=TRUE, "N/A", IF(X593*(1+'A2a.  Modified URRT Worksheet 1'!$G$87)='A2. Rate Change &amp; Enrollment'!Y593, "OK", "ERROR"))</f>
        <v>N/A</v>
      </c>
      <c r="BV593" t="str">
        <f>IF(ISBLANK('A2a.  Modified URRT Worksheet 1'!$G$88)=TRUE, "N/A", IF(Y593*(1+'A2a.  Modified URRT Worksheet 1'!$G$88)='A2. Rate Change &amp; Enrollment'!Z593, "OK", "ERROR"))</f>
        <v>N/A</v>
      </c>
      <c r="BW593" t="str">
        <f t="shared" si="127"/>
        <v>OK</v>
      </c>
      <c r="BY593" s="412">
        <f t="shared" si="128"/>
        <v>0</v>
      </c>
    </row>
    <row r="594" spans="1:77" x14ac:dyDescent="0.35">
      <c r="A594" t="s">
        <v>893</v>
      </c>
      <c r="B594" s="98"/>
      <c r="C594" s="98"/>
      <c r="D594" s="98"/>
      <c r="E594" s="135"/>
      <c r="F594" s="135"/>
      <c r="G594" s="135"/>
      <c r="I594" s="135"/>
      <c r="J594" s="135"/>
      <c r="K594" s="135"/>
      <c r="M594" s="131"/>
      <c r="N594" s="131"/>
      <c r="O594" s="131"/>
      <c r="P594" s="131"/>
      <c r="Q594" s="131"/>
      <c r="R594" s="131"/>
      <c r="S594" s="131"/>
      <c r="T594" s="131"/>
      <c r="U594" s="131"/>
      <c r="V594" s="131"/>
      <c r="W594" s="131"/>
      <c r="X594" s="131"/>
      <c r="Y594" s="131"/>
      <c r="Z594" s="131"/>
      <c r="AB594" s="142" t="e">
        <f t="shared" si="118"/>
        <v>#DIV/0!</v>
      </c>
      <c r="AC594" s="142" t="e">
        <f t="shared" si="119"/>
        <v>#DIV/0!</v>
      </c>
      <c r="AD594" s="6"/>
      <c r="AE594" s="88" t="e">
        <f t="shared" si="120"/>
        <v>#DIV/0!</v>
      </c>
      <c r="AF594" s="142" t="e">
        <f t="shared" si="121"/>
        <v>#DIV/0!</v>
      </c>
      <c r="AH594" s="12" t="e">
        <f t="shared" si="129"/>
        <v>#DIV/0!</v>
      </c>
      <c r="AI594" s="12" t="e">
        <f t="shared" si="130"/>
        <v>#DIV/0!</v>
      </c>
      <c r="AK594" s="409"/>
      <c r="AL594" s="409"/>
      <c r="AM594" s="409"/>
      <c r="AO594" s="177"/>
      <c r="AP594" s="177"/>
      <c r="AQ594" s="177"/>
      <c r="AR594" s="139"/>
      <c r="AS594" s="139"/>
      <c r="AT594" s="139"/>
      <c r="AU594" s="177"/>
      <c r="AV594" s="177"/>
      <c r="AX594" s="411">
        <f t="shared" si="122"/>
        <v>0</v>
      </c>
      <c r="AY594" s="80" t="str">
        <f t="shared" si="123"/>
        <v>OK</v>
      </c>
      <c r="BA594" s="94"/>
      <c r="BB594" s="291"/>
      <c r="BC594" s="94"/>
      <c r="BD594" s="229"/>
      <c r="BE594" s="356"/>
      <c r="BG594" s="6">
        <f t="shared" si="124"/>
        <v>0</v>
      </c>
      <c r="BH594" s="186" t="str">
        <f t="shared" si="125"/>
        <v>N/A</v>
      </c>
      <c r="BI594" s="6" t="str">
        <f t="shared" si="131"/>
        <v>N/A</v>
      </c>
      <c r="BJ594" t="e">
        <f t="shared" si="126"/>
        <v>#DIV/0!</v>
      </c>
      <c r="BL594" t="str">
        <f>IF(ISBLANK('A2a.  Modified URRT Worksheet 1'!$G$78)=TRUE, "N/A", IF(O594*(1+'A2a.  Modified URRT Worksheet 1'!$G$78)='A2. Rate Change &amp; Enrollment'!P594, "OK", "ERROR"))</f>
        <v>N/A</v>
      </c>
      <c r="BM594" t="str">
        <f>IF(ISBLANK('A2a.  Modified URRT Worksheet 1'!$G$79)=TRUE, "N/A", IF(P594*(1+'A2a.  Modified URRT Worksheet 1'!$G$79)='A2. Rate Change &amp; Enrollment'!Q594, "OK", "ERROR"))</f>
        <v>N/A</v>
      </c>
      <c r="BN594" t="str">
        <f>IF(ISBLANK('A2a.  Modified URRT Worksheet 1'!$G$80)=TRUE, "N/A", IF(Q594*(1+'A2a.  Modified URRT Worksheet 1'!$G$80)='A2. Rate Change &amp; Enrollment'!R594, "OK", "ERROR"))</f>
        <v>N/A</v>
      </c>
      <c r="BO594" t="str">
        <f>IF(ISBLANK('A2a.  Modified URRT Worksheet 1'!$G$81)=TRUE, "N/A", IF(R594*(1+'A2a.  Modified URRT Worksheet 1'!$G$81)='A2. Rate Change &amp; Enrollment'!S594, "OK", "ERROR"))</f>
        <v>N/A</v>
      </c>
      <c r="BP594" t="str">
        <f>IF(ISBLANK('A2a.  Modified URRT Worksheet 1'!$G$82)=TRUE, "N/A", IF(S594*(1+'A2a.  Modified URRT Worksheet 1'!$G$82)='A2. Rate Change &amp; Enrollment'!T594, "OK", "ERROR"))</f>
        <v>N/A</v>
      </c>
      <c r="BQ594" t="str">
        <f>IF(ISBLANK('A2a.  Modified URRT Worksheet 1'!$G$83)=TRUE, "N/A", IF(T594*(1+'A2a.  Modified URRT Worksheet 1'!$G$83)='A2. Rate Change &amp; Enrollment'!U594, "OK", "ERROR"))</f>
        <v>N/A</v>
      </c>
      <c r="BR594" t="str">
        <f>IF(ISBLANK('A2a.  Modified URRT Worksheet 1'!$G$84)=TRUE, "N/A", IF(U594*(1+'A2a.  Modified URRT Worksheet 1'!$G$84)='A2. Rate Change &amp; Enrollment'!V594, "OK", "ERROR"))</f>
        <v>N/A</v>
      </c>
      <c r="BS594" t="str">
        <f>IF(ISBLANK('A2a.  Modified URRT Worksheet 1'!$G$85)=TRUE, "N/A", IF(V594*(1+'A2a.  Modified URRT Worksheet 1'!$G$85)='A2. Rate Change &amp; Enrollment'!W594, "OK", "ERROR"))</f>
        <v>N/A</v>
      </c>
      <c r="BT594" t="str">
        <f>IF(ISBLANK('A2a.  Modified URRT Worksheet 1'!$G$86)=TRUE, "N/A", IF(W594*(1+'A2a.  Modified URRT Worksheet 1'!$G$86)='A2. Rate Change &amp; Enrollment'!X594, "OK", "ERROR"))</f>
        <v>N/A</v>
      </c>
      <c r="BU594" t="str">
        <f>IF(ISBLANK('A2a.  Modified URRT Worksheet 1'!$G$87)=TRUE, "N/A", IF(X594*(1+'A2a.  Modified URRT Worksheet 1'!$G$87)='A2. Rate Change &amp; Enrollment'!Y594, "OK", "ERROR"))</f>
        <v>N/A</v>
      </c>
      <c r="BV594" t="str">
        <f>IF(ISBLANK('A2a.  Modified URRT Worksheet 1'!$G$88)=TRUE, "N/A", IF(Y594*(1+'A2a.  Modified URRT Worksheet 1'!$G$88)='A2. Rate Change &amp; Enrollment'!Z594, "OK", "ERROR"))</f>
        <v>N/A</v>
      </c>
      <c r="BW594" t="str">
        <f t="shared" si="127"/>
        <v>OK</v>
      </c>
      <c r="BY594" s="412">
        <f t="shared" si="128"/>
        <v>0</v>
      </c>
    </row>
    <row r="595" spans="1:77" x14ac:dyDescent="0.35">
      <c r="A595" t="s">
        <v>894</v>
      </c>
      <c r="B595" s="98"/>
      <c r="C595" s="98"/>
      <c r="D595" s="98"/>
      <c r="E595" s="135"/>
      <c r="F595" s="135"/>
      <c r="G595" s="135"/>
      <c r="I595" s="135"/>
      <c r="J595" s="135"/>
      <c r="K595" s="135"/>
      <c r="M595" s="131"/>
      <c r="N595" s="131"/>
      <c r="O595" s="131"/>
      <c r="P595" s="131"/>
      <c r="Q595" s="131"/>
      <c r="R595" s="131"/>
      <c r="S595" s="131"/>
      <c r="T595" s="131"/>
      <c r="U595" s="131"/>
      <c r="V595" s="131"/>
      <c r="W595" s="131"/>
      <c r="X595" s="131"/>
      <c r="Y595" s="131"/>
      <c r="Z595" s="131"/>
      <c r="AB595" s="142" t="e">
        <f t="shared" si="118"/>
        <v>#DIV/0!</v>
      </c>
      <c r="AC595" s="142" t="e">
        <f t="shared" si="119"/>
        <v>#DIV/0!</v>
      </c>
      <c r="AD595" s="6"/>
      <c r="AE595" s="88" t="e">
        <f t="shared" si="120"/>
        <v>#DIV/0!</v>
      </c>
      <c r="AF595" s="142" t="e">
        <f t="shared" si="121"/>
        <v>#DIV/0!</v>
      </c>
      <c r="AH595" s="12" t="e">
        <f t="shared" si="129"/>
        <v>#DIV/0!</v>
      </c>
      <c r="AI595" s="12" t="e">
        <f t="shared" si="130"/>
        <v>#DIV/0!</v>
      </c>
      <c r="AK595" s="409"/>
      <c r="AL595" s="409"/>
      <c r="AM595" s="409"/>
      <c r="AO595" s="177"/>
      <c r="AP595" s="177"/>
      <c r="AQ595" s="177"/>
      <c r="AR595" s="139"/>
      <c r="AS595" s="139"/>
      <c r="AT595" s="139"/>
      <c r="AU595" s="177"/>
      <c r="AV595" s="177"/>
      <c r="AX595" s="411">
        <f t="shared" si="122"/>
        <v>0</v>
      </c>
      <c r="AY595" s="80" t="str">
        <f t="shared" si="123"/>
        <v>OK</v>
      </c>
      <c r="BA595" s="94"/>
      <c r="BB595" s="291"/>
      <c r="BC595" s="94"/>
      <c r="BD595" s="229"/>
      <c r="BE595" s="356"/>
      <c r="BG595" s="6">
        <f t="shared" si="124"/>
        <v>0</v>
      </c>
      <c r="BH595" s="186" t="str">
        <f t="shared" si="125"/>
        <v>N/A</v>
      </c>
      <c r="BI595" s="6" t="str">
        <f t="shared" si="131"/>
        <v>N/A</v>
      </c>
      <c r="BJ595" t="e">
        <f t="shared" si="126"/>
        <v>#DIV/0!</v>
      </c>
      <c r="BL595" t="str">
        <f>IF(ISBLANK('A2a.  Modified URRT Worksheet 1'!$G$78)=TRUE, "N/A", IF(O595*(1+'A2a.  Modified URRT Worksheet 1'!$G$78)='A2. Rate Change &amp; Enrollment'!P595, "OK", "ERROR"))</f>
        <v>N/A</v>
      </c>
      <c r="BM595" t="str">
        <f>IF(ISBLANK('A2a.  Modified URRT Worksheet 1'!$G$79)=TRUE, "N/A", IF(P595*(1+'A2a.  Modified URRT Worksheet 1'!$G$79)='A2. Rate Change &amp; Enrollment'!Q595, "OK", "ERROR"))</f>
        <v>N/A</v>
      </c>
      <c r="BN595" t="str">
        <f>IF(ISBLANK('A2a.  Modified URRT Worksheet 1'!$G$80)=TRUE, "N/A", IF(Q595*(1+'A2a.  Modified URRT Worksheet 1'!$G$80)='A2. Rate Change &amp; Enrollment'!R595, "OK", "ERROR"))</f>
        <v>N/A</v>
      </c>
      <c r="BO595" t="str">
        <f>IF(ISBLANK('A2a.  Modified URRT Worksheet 1'!$G$81)=TRUE, "N/A", IF(R595*(1+'A2a.  Modified URRT Worksheet 1'!$G$81)='A2. Rate Change &amp; Enrollment'!S595, "OK", "ERROR"))</f>
        <v>N/A</v>
      </c>
      <c r="BP595" t="str">
        <f>IF(ISBLANK('A2a.  Modified URRT Worksheet 1'!$G$82)=TRUE, "N/A", IF(S595*(1+'A2a.  Modified URRT Worksheet 1'!$G$82)='A2. Rate Change &amp; Enrollment'!T595, "OK", "ERROR"))</f>
        <v>N/A</v>
      </c>
      <c r="BQ595" t="str">
        <f>IF(ISBLANK('A2a.  Modified URRT Worksheet 1'!$G$83)=TRUE, "N/A", IF(T595*(1+'A2a.  Modified URRT Worksheet 1'!$G$83)='A2. Rate Change &amp; Enrollment'!U595, "OK", "ERROR"))</f>
        <v>N/A</v>
      </c>
      <c r="BR595" t="str">
        <f>IF(ISBLANK('A2a.  Modified URRT Worksheet 1'!$G$84)=TRUE, "N/A", IF(U595*(1+'A2a.  Modified URRT Worksheet 1'!$G$84)='A2. Rate Change &amp; Enrollment'!V595, "OK", "ERROR"))</f>
        <v>N/A</v>
      </c>
      <c r="BS595" t="str">
        <f>IF(ISBLANK('A2a.  Modified URRT Worksheet 1'!$G$85)=TRUE, "N/A", IF(V595*(1+'A2a.  Modified URRT Worksheet 1'!$G$85)='A2. Rate Change &amp; Enrollment'!W595, "OK", "ERROR"))</f>
        <v>N/A</v>
      </c>
      <c r="BT595" t="str">
        <f>IF(ISBLANK('A2a.  Modified URRT Worksheet 1'!$G$86)=TRUE, "N/A", IF(W595*(1+'A2a.  Modified URRT Worksheet 1'!$G$86)='A2. Rate Change &amp; Enrollment'!X595, "OK", "ERROR"))</f>
        <v>N/A</v>
      </c>
      <c r="BU595" t="str">
        <f>IF(ISBLANK('A2a.  Modified URRT Worksheet 1'!$G$87)=TRUE, "N/A", IF(X595*(1+'A2a.  Modified URRT Worksheet 1'!$G$87)='A2. Rate Change &amp; Enrollment'!Y595, "OK", "ERROR"))</f>
        <v>N/A</v>
      </c>
      <c r="BV595" t="str">
        <f>IF(ISBLANK('A2a.  Modified URRT Worksheet 1'!$G$88)=TRUE, "N/A", IF(Y595*(1+'A2a.  Modified URRT Worksheet 1'!$G$88)='A2. Rate Change &amp; Enrollment'!Z595, "OK", "ERROR"))</f>
        <v>N/A</v>
      </c>
      <c r="BW595" t="str">
        <f t="shared" si="127"/>
        <v>OK</v>
      </c>
      <c r="BY595" s="412">
        <f t="shared" si="128"/>
        <v>0</v>
      </c>
    </row>
    <row r="596" spans="1:77" x14ac:dyDescent="0.35">
      <c r="A596" t="s">
        <v>895</v>
      </c>
      <c r="B596" s="98"/>
      <c r="C596" s="98"/>
      <c r="D596" s="98"/>
      <c r="E596" s="135"/>
      <c r="F596" s="135"/>
      <c r="G596" s="135"/>
      <c r="I596" s="135"/>
      <c r="J596" s="135"/>
      <c r="K596" s="135"/>
      <c r="M596" s="131"/>
      <c r="N596" s="131"/>
      <c r="O596" s="131"/>
      <c r="P596" s="131"/>
      <c r="Q596" s="131"/>
      <c r="R596" s="131"/>
      <c r="S596" s="131"/>
      <c r="T596" s="131"/>
      <c r="U596" s="131"/>
      <c r="V596" s="131"/>
      <c r="W596" s="131"/>
      <c r="X596" s="131"/>
      <c r="Y596" s="131"/>
      <c r="Z596" s="131"/>
      <c r="AB596" s="142" t="e">
        <f t="shared" ref="AB596:AB659" si="132">O596/M596-1</f>
        <v>#DIV/0!</v>
      </c>
      <c r="AC596" s="142" t="e">
        <f t="shared" ref="AC596:AC659" si="133">O596/N596-1</f>
        <v>#DIV/0!</v>
      </c>
      <c r="AD596" s="6"/>
      <c r="AE596" s="88" t="e">
        <f t="shared" ref="AE596:AE659" si="134">E596/$E$10</f>
        <v>#DIV/0!</v>
      </c>
      <c r="AF596" s="142" t="e">
        <f t="shared" ref="AF596:AF659" si="135">I596/$I$10</f>
        <v>#DIV/0!</v>
      </c>
      <c r="AH596" s="12" t="e">
        <f t="shared" si="129"/>
        <v>#DIV/0!</v>
      </c>
      <c r="AI596" s="12" t="e">
        <f t="shared" si="130"/>
        <v>#DIV/0!</v>
      </c>
      <c r="AK596" s="409"/>
      <c r="AL596" s="409"/>
      <c r="AM596" s="409"/>
      <c r="AO596" s="177"/>
      <c r="AP596" s="177"/>
      <c r="AQ596" s="177"/>
      <c r="AR596" s="139"/>
      <c r="AS596" s="139"/>
      <c r="AT596" s="139"/>
      <c r="AU596" s="177"/>
      <c r="AV596" s="177"/>
      <c r="AX596" s="411">
        <f t="shared" ref="AX596:AX659" si="136">$AO$2*(PRODUCT(AO596:AQ596,AU596)/(1-AR596-AS596-AT596))*AV596</f>
        <v>0</v>
      </c>
      <c r="AY596" s="80" t="str">
        <f t="shared" ref="AY596:AY659" si="137">IF(ABS(O596-AX596)&gt;1, "ERROR", "OK")</f>
        <v>OK</v>
      </c>
      <c r="BA596" s="94"/>
      <c r="BB596" s="291"/>
      <c r="BC596" s="94"/>
      <c r="BD596" s="229"/>
      <c r="BE596" s="356"/>
      <c r="BG596" s="6">
        <f t="shared" ref="BG596:BG659" si="138">E596*AO596</f>
        <v>0</v>
      </c>
      <c r="BH596" s="186" t="str">
        <f t="shared" ref="BH596:BH659" si="139">IF(BA596="Platinum", AO596/$BH$3-1, IF(BA596="Gold", AO596/$BH$4-1, IF(BA596="Silver", AO596/$BH$5-1, IF( BA596="Bronze", AO596/$BH$6-1, IF(BA596="Catastrophic", AO596/$BH$7-1, "N/A")))))</f>
        <v>N/A</v>
      </c>
      <c r="BI596" s="6" t="str">
        <f t="shared" si="131"/>
        <v>N/A</v>
      </c>
      <c r="BJ596" t="e">
        <f t="shared" ref="BJ596:BJ659" si="140">IF(AND(AF596&gt;=5%, BE596&lt;95%), "Y", "N")</f>
        <v>#DIV/0!</v>
      </c>
      <c r="BL596" t="str">
        <f>IF(ISBLANK('A2a.  Modified URRT Worksheet 1'!$G$78)=TRUE, "N/A", IF(O596*(1+'A2a.  Modified URRT Worksheet 1'!$G$78)='A2. Rate Change &amp; Enrollment'!P596, "OK", "ERROR"))</f>
        <v>N/A</v>
      </c>
      <c r="BM596" t="str">
        <f>IF(ISBLANK('A2a.  Modified URRT Worksheet 1'!$G$79)=TRUE, "N/A", IF(P596*(1+'A2a.  Modified URRT Worksheet 1'!$G$79)='A2. Rate Change &amp; Enrollment'!Q596, "OK", "ERROR"))</f>
        <v>N/A</v>
      </c>
      <c r="BN596" t="str">
        <f>IF(ISBLANK('A2a.  Modified URRT Worksheet 1'!$G$80)=TRUE, "N/A", IF(Q596*(1+'A2a.  Modified URRT Worksheet 1'!$G$80)='A2. Rate Change &amp; Enrollment'!R596, "OK", "ERROR"))</f>
        <v>N/A</v>
      </c>
      <c r="BO596" t="str">
        <f>IF(ISBLANK('A2a.  Modified URRT Worksheet 1'!$G$81)=TRUE, "N/A", IF(R596*(1+'A2a.  Modified URRT Worksheet 1'!$G$81)='A2. Rate Change &amp; Enrollment'!S596, "OK", "ERROR"))</f>
        <v>N/A</v>
      </c>
      <c r="BP596" t="str">
        <f>IF(ISBLANK('A2a.  Modified URRT Worksheet 1'!$G$82)=TRUE, "N/A", IF(S596*(1+'A2a.  Modified URRT Worksheet 1'!$G$82)='A2. Rate Change &amp; Enrollment'!T596, "OK", "ERROR"))</f>
        <v>N/A</v>
      </c>
      <c r="BQ596" t="str">
        <f>IF(ISBLANK('A2a.  Modified URRT Worksheet 1'!$G$83)=TRUE, "N/A", IF(T596*(1+'A2a.  Modified URRT Worksheet 1'!$G$83)='A2. Rate Change &amp; Enrollment'!U596, "OK", "ERROR"))</f>
        <v>N/A</v>
      </c>
      <c r="BR596" t="str">
        <f>IF(ISBLANK('A2a.  Modified URRT Worksheet 1'!$G$84)=TRUE, "N/A", IF(U596*(1+'A2a.  Modified URRT Worksheet 1'!$G$84)='A2. Rate Change &amp; Enrollment'!V596, "OK", "ERROR"))</f>
        <v>N/A</v>
      </c>
      <c r="BS596" t="str">
        <f>IF(ISBLANK('A2a.  Modified URRT Worksheet 1'!$G$85)=TRUE, "N/A", IF(V596*(1+'A2a.  Modified URRT Worksheet 1'!$G$85)='A2. Rate Change &amp; Enrollment'!W596, "OK", "ERROR"))</f>
        <v>N/A</v>
      </c>
      <c r="BT596" t="str">
        <f>IF(ISBLANK('A2a.  Modified URRT Worksheet 1'!$G$86)=TRUE, "N/A", IF(W596*(1+'A2a.  Modified URRT Worksheet 1'!$G$86)='A2. Rate Change &amp; Enrollment'!X596, "OK", "ERROR"))</f>
        <v>N/A</v>
      </c>
      <c r="BU596" t="str">
        <f>IF(ISBLANK('A2a.  Modified URRT Worksheet 1'!$G$87)=TRUE, "N/A", IF(X596*(1+'A2a.  Modified URRT Worksheet 1'!$G$87)='A2. Rate Change &amp; Enrollment'!Y596, "OK", "ERROR"))</f>
        <v>N/A</v>
      </c>
      <c r="BV596" t="str">
        <f>IF(ISBLANK('A2a.  Modified URRT Worksheet 1'!$G$88)=TRUE, "N/A", IF(Y596*(1+'A2a.  Modified URRT Worksheet 1'!$G$88)='A2. Rate Change &amp; Enrollment'!Z596, "OK", "ERROR"))</f>
        <v>N/A</v>
      </c>
      <c r="BW596" t="str">
        <f t="shared" ref="BW596:BW659" si="141">IF(OR(BL596="ERROR", BM596="ERROR", BN596="ERROR", BO596="ERROR", BP596="ERROR", BQ596="ERROR", BR596="ERROR", BS596="ERROR", BT596="ERROR", BU596="ERROR", BV596="ERROR"), "ERROR", "OK")</f>
        <v>OK</v>
      </c>
      <c r="BY596" s="412">
        <f t="shared" ref="BY596:BY659" si="142">PRODUCT(AO596:AQ596,AU596)/(1-AR596-AS596-AT596)*AV596</f>
        <v>0</v>
      </c>
    </row>
    <row r="597" spans="1:77" x14ac:dyDescent="0.35">
      <c r="A597" t="s">
        <v>896</v>
      </c>
      <c r="B597" s="98"/>
      <c r="C597" s="98"/>
      <c r="D597" s="98"/>
      <c r="E597" s="135"/>
      <c r="F597" s="135"/>
      <c r="G597" s="135"/>
      <c r="I597" s="135"/>
      <c r="J597" s="135"/>
      <c r="K597" s="135"/>
      <c r="M597" s="131"/>
      <c r="N597" s="131"/>
      <c r="O597" s="131"/>
      <c r="P597" s="131"/>
      <c r="Q597" s="131"/>
      <c r="R597" s="131"/>
      <c r="S597" s="131"/>
      <c r="T597" s="131"/>
      <c r="U597" s="131"/>
      <c r="V597" s="131"/>
      <c r="W597" s="131"/>
      <c r="X597" s="131"/>
      <c r="Y597" s="131"/>
      <c r="Z597" s="131"/>
      <c r="AB597" s="142" t="e">
        <f t="shared" si="132"/>
        <v>#DIV/0!</v>
      </c>
      <c r="AC597" s="142" t="e">
        <f t="shared" si="133"/>
        <v>#DIV/0!</v>
      </c>
      <c r="AD597" s="6"/>
      <c r="AE597" s="88" t="e">
        <f t="shared" si="134"/>
        <v>#DIV/0!</v>
      </c>
      <c r="AF597" s="142" t="e">
        <f t="shared" si="135"/>
        <v>#DIV/0!</v>
      </c>
      <c r="AH597" s="12" t="e">
        <f t="shared" ref="AH597:AH660" si="143">IF(OR(AB597-$AB$11&gt;5%, $AB$11-AB597&gt;5%), "Y", "N")</f>
        <v>#DIV/0!</v>
      </c>
      <c r="AI597" s="12" t="e">
        <f t="shared" ref="AI597:AI660" si="144">IF(AND(AH597="Y", AF597&gt;5%), "Y", "N")</f>
        <v>#DIV/0!</v>
      </c>
      <c r="AK597" s="409"/>
      <c r="AL597" s="409"/>
      <c r="AM597" s="409"/>
      <c r="AO597" s="177"/>
      <c r="AP597" s="177"/>
      <c r="AQ597" s="177"/>
      <c r="AR597" s="139"/>
      <c r="AS597" s="139"/>
      <c r="AT597" s="139"/>
      <c r="AU597" s="177"/>
      <c r="AV597" s="177"/>
      <c r="AX597" s="411">
        <f t="shared" si="136"/>
        <v>0</v>
      </c>
      <c r="AY597" s="80" t="str">
        <f t="shared" si="137"/>
        <v>OK</v>
      </c>
      <c r="BA597" s="94"/>
      <c r="BB597" s="291"/>
      <c r="BC597" s="94"/>
      <c r="BD597" s="229"/>
      <c r="BE597" s="356"/>
      <c r="BG597" s="6">
        <f t="shared" si="138"/>
        <v>0</v>
      </c>
      <c r="BH597" s="186" t="str">
        <f t="shared" si="139"/>
        <v>N/A</v>
      </c>
      <c r="BI597" s="6" t="str">
        <f t="shared" si="131"/>
        <v>N/A</v>
      </c>
      <c r="BJ597" t="e">
        <f t="shared" si="140"/>
        <v>#DIV/0!</v>
      </c>
      <c r="BL597" t="str">
        <f>IF(ISBLANK('A2a.  Modified URRT Worksheet 1'!$G$78)=TRUE, "N/A", IF(O597*(1+'A2a.  Modified URRT Worksheet 1'!$G$78)='A2. Rate Change &amp; Enrollment'!P597, "OK", "ERROR"))</f>
        <v>N/A</v>
      </c>
      <c r="BM597" t="str">
        <f>IF(ISBLANK('A2a.  Modified URRT Worksheet 1'!$G$79)=TRUE, "N/A", IF(P597*(1+'A2a.  Modified URRT Worksheet 1'!$G$79)='A2. Rate Change &amp; Enrollment'!Q597, "OK", "ERROR"))</f>
        <v>N/A</v>
      </c>
      <c r="BN597" t="str">
        <f>IF(ISBLANK('A2a.  Modified URRT Worksheet 1'!$G$80)=TRUE, "N/A", IF(Q597*(1+'A2a.  Modified URRT Worksheet 1'!$G$80)='A2. Rate Change &amp; Enrollment'!R597, "OK", "ERROR"))</f>
        <v>N/A</v>
      </c>
      <c r="BO597" t="str">
        <f>IF(ISBLANK('A2a.  Modified URRT Worksheet 1'!$G$81)=TRUE, "N/A", IF(R597*(1+'A2a.  Modified URRT Worksheet 1'!$G$81)='A2. Rate Change &amp; Enrollment'!S597, "OK", "ERROR"))</f>
        <v>N/A</v>
      </c>
      <c r="BP597" t="str">
        <f>IF(ISBLANK('A2a.  Modified URRT Worksheet 1'!$G$82)=TRUE, "N/A", IF(S597*(1+'A2a.  Modified URRT Worksheet 1'!$G$82)='A2. Rate Change &amp; Enrollment'!T597, "OK", "ERROR"))</f>
        <v>N/A</v>
      </c>
      <c r="BQ597" t="str">
        <f>IF(ISBLANK('A2a.  Modified URRT Worksheet 1'!$G$83)=TRUE, "N/A", IF(T597*(1+'A2a.  Modified URRT Worksheet 1'!$G$83)='A2. Rate Change &amp; Enrollment'!U597, "OK", "ERROR"))</f>
        <v>N/A</v>
      </c>
      <c r="BR597" t="str">
        <f>IF(ISBLANK('A2a.  Modified URRT Worksheet 1'!$G$84)=TRUE, "N/A", IF(U597*(1+'A2a.  Modified URRT Worksheet 1'!$G$84)='A2. Rate Change &amp; Enrollment'!V597, "OK", "ERROR"))</f>
        <v>N/A</v>
      </c>
      <c r="BS597" t="str">
        <f>IF(ISBLANK('A2a.  Modified URRT Worksheet 1'!$G$85)=TRUE, "N/A", IF(V597*(1+'A2a.  Modified URRT Worksheet 1'!$G$85)='A2. Rate Change &amp; Enrollment'!W597, "OK", "ERROR"))</f>
        <v>N/A</v>
      </c>
      <c r="BT597" t="str">
        <f>IF(ISBLANK('A2a.  Modified URRT Worksheet 1'!$G$86)=TRUE, "N/A", IF(W597*(1+'A2a.  Modified URRT Worksheet 1'!$G$86)='A2. Rate Change &amp; Enrollment'!X597, "OK", "ERROR"))</f>
        <v>N/A</v>
      </c>
      <c r="BU597" t="str">
        <f>IF(ISBLANK('A2a.  Modified URRT Worksheet 1'!$G$87)=TRUE, "N/A", IF(X597*(1+'A2a.  Modified URRT Worksheet 1'!$G$87)='A2. Rate Change &amp; Enrollment'!Y597, "OK", "ERROR"))</f>
        <v>N/A</v>
      </c>
      <c r="BV597" t="str">
        <f>IF(ISBLANK('A2a.  Modified URRT Worksheet 1'!$G$88)=TRUE, "N/A", IF(Y597*(1+'A2a.  Modified URRT Worksheet 1'!$G$88)='A2. Rate Change &amp; Enrollment'!Z597, "OK", "ERROR"))</f>
        <v>N/A</v>
      </c>
      <c r="BW597" t="str">
        <f t="shared" si="141"/>
        <v>OK</v>
      </c>
      <c r="BY597" s="412">
        <f t="shared" si="142"/>
        <v>0</v>
      </c>
    </row>
    <row r="598" spans="1:77" x14ac:dyDescent="0.35">
      <c r="A598" t="s">
        <v>897</v>
      </c>
      <c r="B598" s="98"/>
      <c r="C598" s="98"/>
      <c r="D598" s="98"/>
      <c r="E598" s="135"/>
      <c r="F598" s="135"/>
      <c r="G598" s="135"/>
      <c r="I598" s="135"/>
      <c r="J598" s="135"/>
      <c r="K598" s="135"/>
      <c r="M598" s="131"/>
      <c r="N598" s="131"/>
      <c r="O598" s="131"/>
      <c r="P598" s="131"/>
      <c r="Q598" s="131"/>
      <c r="R598" s="131"/>
      <c r="S598" s="131"/>
      <c r="T598" s="131"/>
      <c r="U598" s="131"/>
      <c r="V598" s="131"/>
      <c r="W598" s="131"/>
      <c r="X598" s="131"/>
      <c r="Y598" s="131"/>
      <c r="Z598" s="131"/>
      <c r="AB598" s="142" t="e">
        <f t="shared" si="132"/>
        <v>#DIV/0!</v>
      </c>
      <c r="AC598" s="142" t="e">
        <f t="shared" si="133"/>
        <v>#DIV/0!</v>
      </c>
      <c r="AD598" s="6"/>
      <c r="AE598" s="88" t="e">
        <f t="shared" si="134"/>
        <v>#DIV/0!</v>
      </c>
      <c r="AF598" s="142" t="e">
        <f t="shared" si="135"/>
        <v>#DIV/0!</v>
      </c>
      <c r="AH598" s="12" t="e">
        <f t="shared" si="143"/>
        <v>#DIV/0!</v>
      </c>
      <c r="AI598" s="12" t="e">
        <f t="shared" si="144"/>
        <v>#DIV/0!</v>
      </c>
      <c r="AK598" s="409"/>
      <c r="AL598" s="409"/>
      <c r="AM598" s="409"/>
      <c r="AO598" s="177"/>
      <c r="AP598" s="177"/>
      <c r="AQ598" s="177"/>
      <c r="AR598" s="139"/>
      <c r="AS598" s="139"/>
      <c r="AT598" s="139"/>
      <c r="AU598" s="177"/>
      <c r="AV598" s="177"/>
      <c r="AX598" s="411">
        <f t="shared" si="136"/>
        <v>0</v>
      </c>
      <c r="AY598" s="80" t="str">
        <f t="shared" si="137"/>
        <v>OK</v>
      </c>
      <c r="BA598" s="94"/>
      <c r="BB598" s="291"/>
      <c r="BC598" s="94"/>
      <c r="BD598" s="229"/>
      <c r="BE598" s="356"/>
      <c r="BG598" s="6">
        <f t="shared" si="138"/>
        <v>0</v>
      </c>
      <c r="BH598" s="186" t="str">
        <f t="shared" si="139"/>
        <v>N/A</v>
      </c>
      <c r="BI598" s="6" t="str">
        <f t="shared" ref="BI598:BI661" si="145">IF(BH598="N/A", "N/A", IF(BH598&gt;10%, "Y", IF(BH598&lt;-10%, "Y", "N")))</f>
        <v>N/A</v>
      </c>
      <c r="BJ598" t="e">
        <f t="shared" si="140"/>
        <v>#DIV/0!</v>
      </c>
      <c r="BL598" t="str">
        <f>IF(ISBLANK('A2a.  Modified URRT Worksheet 1'!$G$78)=TRUE, "N/A", IF(O598*(1+'A2a.  Modified URRT Worksheet 1'!$G$78)='A2. Rate Change &amp; Enrollment'!P598, "OK", "ERROR"))</f>
        <v>N/A</v>
      </c>
      <c r="BM598" t="str">
        <f>IF(ISBLANK('A2a.  Modified URRT Worksheet 1'!$G$79)=TRUE, "N/A", IF(P598*(1+'A2a.  Modified URRT Worksheet 1'!$G$79)='A2. Rate Change &amp; Enrollment'!Q598, "OK", "ERROR"))</f>
        <v>N/A</v>
      </c>
      <c r="BN598" t="str">
        <f>IF(ISBLANK('A2a.  Modified URRT Worksheet 1'!$G$80)=TRUE, "N/A", IF(Q598*(1+'A2a.  Modified URRT Worksheet 1'!$G$80)='A2. Rate Change &amp; Enrollment'!R598, "OK", "ERROR"))</f>
        <v>N/A</v>
      </c>
      <c r="BO598" t="str">
        <f>IF(ISBLANK('A2a.  Modified URRT Worksheet 1'!$G$81)=TRUE, "N/A", IF(R598*(1+'A2a.  Modified URRT Worksheet 1'!$G$81)='A2. Rate Change &amp; Enrollment'!S598, "OK", "ERROR"))</f>
        <v>N/A</v>
      </c>
      <c r="BP598" t="str">
        <f>IF(ISBLANK('A2a.  Modified URRT Worksheet 1'!$G$82)=TRUE, "N/A", IF(S598*(1+'A2a.  Modified URRT Worksheet 1'!$G$82)='A2. Rate Change &amp; Enrollment'!T598, "OK", "ERROR"))</f>
        <v>N/A</v>
      </c>
      <c r="BQ598" t="str">
        <f>IF(ISBLANK('A2a.  Modified URRT Worksheet 1'!$G$83)=TRUE, "N/A", IF(T598*(1+'A2a.  Modified URRT Worksheet 1'!$G$83)='A2. Rate Change &amp; Enrollment'!U598, "OK", "ERROR"))</f>
        <v>N/A</v>
      </c>
      <c r="BR598" t="str">
        <f>IF(ISBLANK('A2a.  Modified URRT Worksheet 1'!$G$84)=TRUE, "N/A", IF(U598*(1+'A2a.  Modified URRT Worksheet 1'!$G$84)='A2. Rate Change &amp; Enrollment'!V598, "OK", "ERROR"))</f>
        <v>N/A</v>
      </c>
      <c r="BS598" t="str">
        <f>IF(ISBLANK('A2a.  Modified URRT Worksheet 1'!$G$85)=TRUE, "N/A", IF(V598*(1+'A2a.  Modified URRT Worksheet 1'!$G$85)='A2. Rate Change &amp; Enrollment'!W598, "OK", "ERROR"))</f>
        <v>N/A</v>
      </c>
      <c r="BT598" t="str">
        <f>IF(ISBLANK('A2a.  Modified URRT Worksheet 1'!$G$86)=TRUE, "N/A", IF(W598*(1+'A2a.  Modified URRT Worksheet 1'!$G$86)='A2. Rate Change &amp; Enrollment'!X598, "OK", "ERROR"))</f>
        <v>N/A</v>
      </c>
      <c r="BU598" t="str">
        <f>IF(ISBLANK('A2a.  Modified URRT Worksheet 1'!$G$87)=TRUE, "N/A", IF(X598*(1+'A2a.  Modified URRT Worksheet 1'!$G$87)='A2. Rate Change &amp; Enrollment'!Y598, "OK", "ERROR"))</f>
        <v>N/A</v>
      </c>
      <c r="BV598" t="str">
        <f>IF(ISBLANK('A2a.  Modified URRT Worksheet 1'!$G$88)=TRUE, "N/A", IF(Y598*(1+'A2a.  Modified URRT Worksheet 1'!$G$88)='A2. Rate Change &amp; Enrollment'!Z598, "OK", "ERROR"))</f>
        <v>N/A</v>
      </c>
      <c r="BW598" t="str">
        <f t="shared" si="141"/>
        <v>OK</v>
      </c>
      <c r="BY598" s="412">
        <f t="shared" si="142"/>
        <v>0</v>
      </c>
    </row>
    <row r="599" spans="1:77" x14ac:dyDescent="0.35">
      <c r="A599" t="s">
        <v>898</v>
      </c>
      <c r="B599" s="98"/>
      <c r="C599" s="98"/>
      <c r="D599" s="98"/>
      <c r="E599" s="135"/>
      <c r="F599" s="135"/>
      <c r="G599" s="135"/>
      <c r="I599" s="135"/>
      <c r="J599" s="135"/>
      <c r="K599" s="135"/>
      <c r="M599" s="131"/>
      <c r="N599" s="131"/>
      <c r="O599" s="131"/>
      <c r="P599" s="131"/>
      <c r="Q599" s="131"/>
      <c r="R599" s="131"/>
      <c r="S599" s="131"/>
      <c r="T599" s="131"/>
      <c r="U599" s="131"/>
      <c r="V599" s="131"/>
      <c r="W599" s="131"/>
      <c r="X599" s="131"/>
      <c r="Y599" s="131"/>
      <c r="Z599" s="131"/>
      <c r="AB599" s="142" t="e">
        <f t="shared" si="132"/>
        <v>#DIV/0!</v>
      </c>
      <c r="AC599" s="142" t="e">
        <f t="shared" si="133"/>
        <v>#DIV/0!</v>
      </c>
      <c r="AD599" s="6"/>
      <c r="AE599" s="88" t="e">
        <f t="shared" si="134"/>
        <v>#DIV/0!</v>
      </c>
      <c r="AF599" s="142" t="e">
        <f t="shared" si="135"/>
        <v>#DIV/0!</v>
      </c>
      <c r="AH599" s="12" t="e">
        <f t="shared" si="143"/>
        <v>#DIV/0!</v>
      </c>
      <c r="AI599" s="12" t="e">
        <f t="shared" si="144"/>
        <v>#DIV/0!</v>
      </c>
      <c r="AK599" s="409"/>
      <c r="AL599" s="409"/>
      <c r="AM599" s="409"/>
      <c r="AO599" s="177"/>
      <c r="AP599" s="177"/>
      <c r="AQ599" s="177"/>
      <c r="AR599" s="139"/>
      <c r="AS599" s="139"/>
      <c r="AT599" s="139"/>
      <c r="AU599" s="177"/>
      <c r="AV599" s="177"/>
      <c r="AX599" s="411">
        <f t="shared" si="136"/>
        <v>0</v>
      </c>
      <c r="AY599" s="80" t="str">
        <f t="shared" si="137"/>
        <v>OK</v>
      </c>
      <c r="BA599" s="94"/>
      <c r="BB599" s="291"/>
      <c r="BC599" s="94"/>
      <c r="BD599" s="229"/>
      <c r="BE599" s="356"/>
      <c r="BG599" s="6">
        <f t="shared" si="138"/>
        <v>0</v>
      </c>
      <c r="BH599" s="186" t="str">
        <f t="shared" si="139"/>
        <v>N/A</v>
      </c>
      <c r="BI599" s="6" t="str">
        <f t="shared" si="145"/>
        <v>N/A</v>
      </c>
      <c r="BJ599" t="e">
        <f t="shared" si="140"/>
        <v>#DIV/0!</v>
      </c>
      <c r="BL599" t="str">
        <f>IF(ISBLANK('A2a.  Modified URRT Worksheet 1'!$G$78)=TRUE, "N/A", IF(O599*(1+'A2a.  Modified URRT Worksheet 1'!$G$78)='A2. Rate Change &amp; Enrollment'!P599, "OK", "ERROR"))</f>
        <v>N/A</v>
      </c>
      <c r="BM599" t="str">
        <f>IF(ISBLANK('A2a.  Modified URRT Worksheet 1'!$G$79)=TRUE, "N/A", IF(P599*(1+'A2a.  Modified URRT Worksheet 1'!$G$79)='A2. Rate Change &amp; Enrollment'!Q599, "OK", "ERROR"))</f>
        <v>N/A</v>
      </c>
      <c r="BN599" t="str">
        <f>IF(ISBLANK('A2a.  Modified URRT Worksheet 1'!$G$80)=TRUE, "N/A", IF(Q599*(1+'A2a.  Modified URRT Worksheet 1'!$G$80)='A2. Rate Change &amp; Enrollment'!R599, "OK", "ERROR"))</f>
        <v>N/A</v>
      </c>
      <c r="BO599" t="str">
        <f>IF(ISBLANK('A2a.  Modified URRT Worksheet 1'!$G$81)=TRUE, "N/A", IF(R599*(1+'A2a.  Modified URRT Worksheet 1'!$G$81)='A2. Rate Change &amp; Enrollment'!S599, "OK", "ERROR"))</f>
        <v>N/A</v>
      </c>
      <c r="BP599" t="str">
        <f>IF(ISBLANK('A2a.  Modified URRT Worksheet 1'!$G$82)=TRUE, "N/A", IF(S599*(1+'A2a.  Modified URRT Worksheet 1'!$G$82)='A2. Rate Change &amp; Enrollment'!T599, "OK", "ERROR"))</f>
        <v>N/A</v>
      </c>
      <c r="BQ599" t="str">
        <f>IF(ISBLANK('A2a.  Modified URRT Worksheet 1'!$G$83)=TRUE, "N/A", IF(T599*(1+'A2a.  Modified URRT Worksheet 1'!$G$83)='A2. Rate Change &amp; Enrollment'!U599, "OK", "ERROR"))</f>
        <v>N/A</v>
      </c>
      <c r="BR599" t="str">
        <f>IF(ISBLANK('A2a.  Modified URRT Worksheet 1'!$G$84)=TRUE, "N/A", IF(U599*(1+'A2a.  Modified URRT Worksheet 1'!$G$84)='A2. Rate Change &amp; Enrollment'!V599, "OK", "ERROR"))</f>
        <v>N/A</v>
      </c>
      <c r="BS599" t="str">
        <f>IF(ISBLANK('A2a.  Modified URRT Worksheet 1'!$G$85)=TRUE, "N/A", IF(V599*(1+'A2a.  Modified URRT Worksheet 1'!$G$85)='A2. Rate Change &amp; Enrollment'!W599, "OK", "ERROR"))</f>
        <v>N/A</v>
      </c>
      <c r="BT599" t="str">
        <f>IF(ISBLANK('A2a.  Modified URRT Worksheet 1'!$G$86)=TRUE, "N/A", IF(W599*(1+'A2a.  Modified URRT Worksheet 1'!$G$86)='A2. Rate Change &amp; Enrollment'!X599, "OK", "ERROR"))</f>
        <v>N/A</v>
      </c>
      <c r="BU599" t="str">
        <f>IF(ISBLANK('A2a.  Modified URRT Worksheet 1'!$G$87)=TRUE, "N/A", IF(X599*(1+'A2a.  Modified URRT Worksheet 1'!$G$87)='A2. Rate Change &amp; Enrollment'!Y599, "OK", "ERROR"))</f>
        <v>N/A</v>
      </c>
      <c r="BV599" t="str">
        <f>IF(ISBLANK('A2a.  Modified URRT Worksheet 1'!$G$88)=TRUE, "N/A", IF(Y599*(1+'A2a.  Modified URRT Worksheet 1'!$G$88)='A2. Rate Change &amp; Enrollment'!Z599, "OK", "ERROR"))</f>
        <v>N/A</v>
      </c>
      <c r="BW599" t="str">
        <f t="shared" si="141"/>
        <v>OK</v>
      </c>
      <c r="BY599" s="412">
        <f t="shared" si="142"/>
        <v>0</v>
      </c>
    </row>
    <row r="600" spans="1:77" x14ac:dyDescent="0.35">
      <c r="A600" t="s">
        <v>899</v>
      </c>
      <c r="B600" s="98"/>
      <c r="C600" s="98"/>
      <c r="D600" s="98"/>
      <c r="E600" s="135"/>
      <c r="F600" s="135"/>
      <c r="G600" s="135"/>
      <c r="I600" s="135"/>
      <c r="J600" s="135"/>
      <c r="K600" s="135"/>
      <c r="M600" s="131"/>
      <c r="N600" s="131"/>
      <c r="O600" s="131"/>
      <c r="P600" s="131"/>
      <c r="Q600" s="131"/>
      <c r="R600" s="131"/>
      <c r="S600" s="131"/>
      <c r="T600" s="131"/>
      <c r="U600" s="131"/>
      <c r="V600" s="131"/>
      <c r="W600" s="131"/>
      <c r="X600" s="131"/>
      <c r="Y600" s="131"/>
      <c r="Z600" s="131"/>
      <c r="AB600" s="142" t="e">
        <f t="shared" si="132"/>
        <v>#DIV/0!</v>
      </c>
      <c r="AC600" s="142" t="e">
        <f t="shared" si="133"/>
        <v>#DIV/0!</v>
      </c>
      <c r="AD600" s="6"/>
      <c r="AE600" s="88" t="e">
        <f t="shared" si="134"/>
        <v>#DIV/0!</v>
      </c>
      <c r="AF600" s="142" t="e">
        <f t="shared" si="135"/>
        <v>#DIV/0!</v>
      </c>
      <c r="AH600" s="12" t="e">
        <f t="shared" si="143"/>
        <v>#DIV/0!</v>
      </c>
      <c r="AI600" s="12" t="e">
        <f t="shared" si="144"/>
        <v>#DIV/0!</v>
      </c>
      <c r="AK600" s="409"/>
      <c r="AL600" s="409"/>
      <c r="AM600" s="409"/>
      <c r="AO600" s="177"/>
      <c r="AP600" s="177"/>
      <c r="AQ600" s="177"/>
      <c r="AR600" s="139"/>
      <c r="AS600" s="139"/>
      <c r="AT600" s="139"/>
      <c r="AU600" s="177"/>
      <c r="AV600" s="177"/>
      <c r="AX600" s="411">
        <f t="shared" si="136"/>
        <v>0</v>
      </c>
      <c r="AY600" s="80" t="str">
        <f t="shared" si="137"/>
        <v>OK</v>
      </c>
      <c r="BA600" s="94"/>
      <c r="BB600" s="291"/>
      <c r="BC600" s="94"/>
      <c r="BD600" s="229"/>
      <c r="BE600" s="356"/>
      <c r="BG600" s="6">
        <f t="shared" si="138"/>
        <v>0</v>
      </c>
      <c r="BH600" s="186" t="str">
        <f t="shared" si="139"/>
        <v>N/A</v>
      </c>
      <c r="BI600" s="6" t="str">
        <f t="shared" si="145"/>
        <v>N/A</v>
      </c>
      <c r="BJ600" t="e">
        <f t="shared" si="140"/>
        <v>#DIV/0!</v>
      </c>
      <c r="BL600" t="str">
        <f>IF(ISBLANK('A2a.  Modified URRT Worksheet 1'!$G$78)=TRUE, "N/A", IF(O600*(1+'A2a.  Modified URRT Worksheet 1'!$G$78)='A2. Rate Change &amp; Enrollment'!P600, "OK", "ERROR"))</f>
        <v>N/A</v>
      </c>
      <c r="BM600" t="str">
        <f>IF(ISBLANK('A2a.  Modified URRT Worksheet 1'!$G$79)=TRUE, "N/A", IF(P600*(1+'A2a.  Modified URRT Worksheet 1'!$G$79)='A2. Rate Change &amp; Enrollment'!Q600, "OK", "ERROR"))</f>
        <v>N/A</v>
      </c>
      <c r="BN600" t="str">
        <f>IF(ISBLANK('A2a.  Modified URRT Worksheet 1'!$G$80)=TRUE, "N/A", IF(Q600*(1+'A2a.  Modified URRT Worksheet 1'!$G$80)='A2. Rate Change &amp; Enrollment'!R600, "OK", "ERROR"))</f>
        <v>N/A</v>
      </c>
      <c r="BO600" t="str">
        <f>IF(ISBLANK('A2a.  Modified URRT Worksheet 1'!$G$81)=TRUE, "N/A", IF(R600*(1+'A2a.  Modified URRT Worksheet 1'!$G$81)='A2. Rate Change &amp; Enrollment'!S600, "OK", "ERROR"))</f>
        <v>N/A</v>
      </c>
      <c r="BP600" t="str">
        <f>IF(ISBLANK('A2a.  Modified URRT Worksheet 1'!$G$82)=TRUE, "N/A", IF(S600*(1+'A2a.  Modified URRT Worksheet 1'!$G$82)='A2. Rate Change &amp; Enrollment'!T600, "OK", "ERROR"))</f>
        <v>N/A</v>
      </c>
      <c r="BQ600" t="str">
        <f>IF(ISBLANK('A2a.  Modified URRT Worksheet 1'!$G$83)=TRUE, "N/A", IF(T600*(1+'A2a.  Modified URRT Worksheet 1'!$G$83)='A2. Rate Change &amp; Enrollment'!U600, "OK", "ERROR"))</f>
        <v>N/A</v>
      </c>
      <c r="BR600" t="str">
        <f>IF(ISBLANK('A2a.  Modified URRT Worksheet 1'!$G$84)=TRUE, "N/A", IF(U600*(1+'A2a.  Modified URRT Worksheet 1'!$G$84)='A2. Rate Change &amp; Enrollment'!V600, "OK", "ERROR"))</f>
        <v>N/A</v>
      </c>
      <c r="BS600" t="str">
        <f>IF(ISBLANK('A2a.  Modified URRT Worksheet 1'!$G$85)=TRUE, "N/A", IF(V600*(1+'A2a.  Modified URRT Worksheet 1'!$G$85)='A2. Rate Change &amp; Enrollment'!W600, "OK", "ERROR"))</f>
        <v>N/A</v>
      </c>
      <c r="BT600" t="str">
        <f>IF(ISBLANK('A2a.  Modified URRT Worksheet 1'!$G$86)=TRUE, "N/A", IF(W600*(1+'A2a.  Modified URRT Worksheet 1'!$G$86)='A2. Rate Change &amp; Enrollment'!X600, "OK", "ERROR"))</f>
        <v>N/A</v>
      </c>
      <c r="BU600" t="str">
        <f>IF(ISBLANK('A2a.  Modified URRT Worksheet 1'!$G$87)=TRUE, "N/A", IF(X600*(1+'A2a.  Modified URRT Worksheet 1'!$G$87)='A2. Rate Change &amp; Enrollment'!Y600, "OK", "ERROR"))</f>
        <v>N/A</v>
      </c>
      <c r="BV600" t="str">
        <f>IF(ISBLANK('A2a.  Modified URRT Worksheet 1'!$G$88)=TRUE, "N/A", IF(Y600*(1+'A2a.  Modified URRT Worksheet 1'!$G$88)='A2. Rate Change &amp; Enrollment'!Z600, "OK", "ERROR"))</f>
        <v>N/A</v>
      </c>
      <c r="BW600" t="str">
        <f t="shared" si="141"/>
        <v>OK</v>
      </c>
      <c r="BY600" s="412">
        <f t="shared" si="142"/>
        <v>0</v>
      </c>
    </row>
    <row r="601" spans="1:77" x14ac:dyDescent="0.35">
      <c r="A601" t="s">
        <v>900</v>
      </c>
      <c r="B601" s="98"/>
      <c r="C601" s="98"/>
      <c r="D601" s="98"/>
      <c r="E601" s="135"/>
      <c r="F601" s="135"/>
      <c r="G601" s="135"/>
      <c r="I601" s="135"/>
      <c r="J601" s="135"/>
      <c r="K601" s="135"/>
      <c r="M601" s="131"/>
      <c r="N601" s="131"/>
      <c r="O601" s="131"/>
      <c r="P601" s="131"/>
      <c r="Q601" s="131"/>
      <c r="R601" s="131"/>
      <c r="S601" s="131"/>
      <c r="T601" s="131"/>
      <c r="U601" s="131"/>
      <c r="V601" s="131"/>
      <c r="W601" s="131"/>
      <c r="X601" s="131"/>
      <c r="Y601" s="131"/>
      <c r="Z601" s="131"/>
      <c r="AB601" s="142" t="e">
        <f t="shared" si="132"/>
        <v>#DIV/0!</v>
      </c>
      <c r="AC601" s="142" t="e">
        <f t="shared" si="133"/>
        <v>#DIV/0!</v>
      </c>
      <c r="AD601" s="6"/>
      <c r="AE601" s="88" t="e">
        <f t="shared" si="134"/>
        <v>#DIV/0!</v>
      </c>
      <c r="AF601" s="142" t="e">
        <f t="shared" si="135"/>
        <v>#DIV/0!</v>
      </c>
      <c r="AH601" s="12" t="e">
        <f t="shared" si="143"/>
        <v>#DIV/0!</v>
      </c>
      <c r="AI601" s="12" t="e">
        <f t="shared" si="144"/>
        <v>#DIV/0!</v>
      </c>
      <c r="AK601" s="409"/>
      <c r="AL601" s="409"/>
      <c r="AM601" s="409"/>
      <c r="AO601" s="177"/>
      <c r="AP601" s="177"/>
      <c r="AQ601" s="177"/>
      <c r="AR601" s="139"/>
      <c r="AS601" s="139"/>
      <c r="AT601" s="139"/>
      <c r="AU601" s="177"/>
      <c r="AV601" s="177"/>
      <c r="AX601" s="411">
        <f t="shared" si="136"/>
        <v>0</v>
      </c>
      <c r="AY601" s="80" t="str">
        <f t="shared" si="137"/>
        <v>OK</v>
      </c>
      <c r="BA601" s="94"/>
      <c r="BB601" s="291"/>
      <c r="BC601" s="94"/>
      <c r="BD601" s="229"/>
      <c r="BE601" s="356"/>
      <c r="BG601" s="6">
        <f t="shared" si="138"/>
        <v>0</v>
      </c>
      <c r="BH601" s="186" t="str">
        <f t="shared" si="139"/>
        <v>N/A</v>
      </c>
      <c r="BI601" s="6" t="str">
        <f t="shared" si="145"/>
        <v>N/A</v>
      </c>
      <c r="BJ601" t="e">
        <f t="shared" si="140"/>
        <v>#DIV/0!</v>
      </c>
      <c r="BL601" t="str">
        <f>IF(ISBLANK('A2a.  Modified URRT Worksheet 1'!$G$78)=TRUE, "N/A", IF(O601*(1+'A2a.  Modified URRT Worksheet 1'!$G$78)='A2. Rate Change &amp; Enrollment'!P601, "OK", "ERROR"))</f>
        <v>N/A</v>
      </c>
      <c r="BM601" t="str">
        <f>IF(ISBLANK('A2a.  Modified URRT Worksheet 1'!$G$79)=TRUE, "N/A", IF(P601*(1+'A2a.  Modified URRT Worksheet 1'!$G$79)='A2. Rate Change &amp; Enrollment'!Q601, "OK", "ERROR"))</f>
        <v>N/A</v>
      </c>
      <c r="BN601" t="str">
        <f>IF(ISBLANK('A2a.  Modified URRT Worksheet 1'!$G$80)=TRUE, "N/A", IF(Q601*(1+'A2a.  Modified URRT Worksheet 1'!$G$80)='A2. Rate Change &amp; Enrollment'!R601, "OK", "ERROR"))</f>
        <v>N/A</v>
      </c>
      <c r="BO601" t="str">
        <f>IF(ISBLANK('A2a.  Modified URRT Worksheet 1'!$G$81)=TRUE, "N/A", IF(R601*(1+'A2a.  Modified URRT Worksheet 1'!$G$81)='A2. Rate Change &amp; Enrollment'!S601, "OK", "ERROR"))</f>
        <v>N/A</v>
      </c>
      <c r="BP601" t="str">
        <f>IF(ISBLANK('A2a.  Modified URRT Worksheet 1'!$G$82)=TRUE, "N/A", IF(S601*(1+'A2a.  Modified URRT Worksheet 1'!$G$82)='A2. Rate Change &amp; Enrollment'!T601, "OK", "ERROR"))</f>
        <v>N/A</v>
      </c>
      <c r="BQ601" t="str">
        <f>IF(ISBLANK('A2a.  Modified URRT Worksheet 1'!$G$83)=TRUE, "N/A", IF(T601*(1+'A2a.  Modified URRT Worksheet 1'!$G$83)='A2. Rate Change &amp; Enrollment'!U601, "OK", "ERROR"))</f>
        <v>N/A</v>
      </c>
      <c r="BR601" t="str">
        <f>IF(ISBLANK('A2a.  Modified URRT Worksheet 1'!$G$84)=TRUE, "N/A", IF(U601*(1+'A2a.  Modified URRT Worksheet 1'!$G$84)='A2. Rate Change &amp; Enrollment'!V601, "OK", "ERROR"))</f>
        <v>N/A</v>
      </c>
      <c r="BS601" t="str">
        <f>IF(ISBLANK('A2a.  Modified URRT Worksheet 1'!$G$85)=TRUE, "N/A", IF(V601*(1+'A2a.  Modified URRT Worksheet 1'!$G$85)='A2. Rate Change &amp; Enrollment'!W601, "OK", "ERROR"))</f>
        <v>N/A</v>
      </c>
      <c r="BT601" t="str">
        <f>IF(ISBLANK('A2a.  Modified URRT Worksheet 1'!$G$86)=TRUE, "N/A", IF(W601*(1+'A2a.  Modified URRT Worksheet 1'!$G$86)='A2. Rate Change &amp; Enrollment'!X601, "OK", "ERROR"))</f>
        <v>N/A</v>
      </c>
      <c r="BU601" t="str">
        <f>IF(ISBLANK('A2a.  Modified URRT Worksheet 1'!$G$87)=TRUE, "N/A", IF(X601*(1+'A2a.  Modified URRT Worksheet 1'!$G$87)='A2. Rate Change &amp; Enrollment'!Y601, "OK", "ERROR"))</f>
        <v>N/A</v>
      </c>
      <c r="BV601" t="str">
        <f>IF(ISBLANK('A2a.  Modified URRT Worksheet 1'!$G$88)=TRUE, "N/A", IF(Y601*(1+'A2a.  Modified URRT Worksheet 1'!$G$88)='A2. Rate Change &amp; Enrollment'!Z601, "OK", "ERROR"))</f>
        <v>N/A</v>
      </c>
      <c r="BW601" t="str">
        <f t="shared" si="141"/>
        <v>OK</v>
      </c>
      <c r="BY601" s="412">
        <f t="shared" si="142"/>
        <v>0</v>
      </c>
    </row>
    <row r="602" spans="1:77" x14ac:dyDescent="0.35">
      <c r="A602" t="s">
        <v>901</v>
      </c>
      <c r="B602" s="98"/>
      <c r="C602" s="98"/>
      <c r="D602" s="98"/>
      <c r="E602" s="135"/>
      <c r="F602" s="135"/>
      <c r="G602" s="135"/>
      <c r="I602" s="135"/>
      <c r="J602" s="135"/>
      <c r="K602" s="135"/>
      <c r="M602" s="131"/>
      <c r="N602" s="131"/>
      <c r="O602" s="131"/>
      <c r="P602" s="131"/>
      <c r="Q602" s="131"/>
      <c r="R602" s="131"/>
      <c r="S602" s="131"/>
      <c r="T602" s="131"/>
      <c r="U602" s="131"/>
      <c r="V602" s="131"/>
      <c r="W602" s="131"/>
      <c r="X602" s="131"/>
      <c r="Y602" s="131"/>
      <c r="Z602" s="131"/>
      <c r="AB602" s="142" t="e">
        <f t="shared" si="132"/>
        <v>#DIV/0!</v>
      </c>
      <c r="AC602" s="142" t="e">
        <f t="shared" si="133"/>
        <v>#DIV/0!</v>
      </c>
      <c r="AD602" s="6"/>
      <c r="AE602" s="88" t="e">
        <f t="shared" si="134"/>
        <v>#DIV/0!</v>
      </c>
      <c r="AF602" s="142" t="e">
        <f t="shared" si="135"/>
        <v>#DIV/0!</v>
      </c>
      <c r="AH602" s="12" t="e">
        <f t="shared" si="143"/>
        <v>#DIV/0!</v>
      </c>
      <c r="AI602" s="12" t="e">
        <f t="shared" si="144"/>
        <v>#DIV/0!</v>
      </c>
      <c r="AK602" s="409"/>
      <c r="AL602" s="409"/>
      <c r="AM602" s="409"/>
      <c r="AO602" s="177"/>
      <c r="AP602" s="177"/>
      <c r="AQ602" s="177"/>
      <c r="AR602" s="139"/>
      <c r="AS602" s="139"/>
      <c r="AT602" s="139"/>
      <c r="AU602" s="177"/>
      <c r="AV602" s="177"/>
      <c r="AX602" s="411">
        <f t="shared" si="136"/>
        <v>0</v>
      </c>
      <c r="AY602" s="80" t="str">
        <f t="shared" si="137"/>
        <v>OK</v>
      </c>
      <c r="BA602" s="94"/>
      <c r="BB602" s="291"/>
      <c r="BC602" s="94"/>
      <c r="BD602" s="229"/>
      <c r="BE602" s="356"/>
      <c r="BG602" s="6">
        <f t="shared" si="138"/>
        <v>0</v>
      </c>
      <c r="BH602" s="186" t="str">
        <f t="shared" si="139"/>
        <v>N/A</v>
      </c>
      <c r="BI602" s="6" t="str">
        <f t="shared" si="145"/>
        <v>N/A</v>
      </c>
      <c r="BJ602" t="e">
        <f t="shared" si="140"/>
        <v>#DIV/0!</v>
      </c>
      <c r="BL602" t="str">
        <f>IF(ISBLANK('A2a.  Modified URRT Worksheet 1'!$G$78)=TRUE, "N/A", IF(O602*(1+'A2a.  Modified URRT Worksheet 1'!$G$78)='A2. Rate Change &amp; Enrollment'!P602, "OK", "ERROR"))</f>
        <v>N/A</v>
      </c>
      <c r="BM602" t="str">
        <f>IF(ISBLANK('A2a.  Modified URRT Worksheet 1'!$G$79)=TRUE, "N/A", IF(P602*(1+'A2a.  Modified URRT Worksheet 1'!$G$79)='A2. Rate Change &amp; Enrollment'!Q602, "OK", "ERROR"))</f>
        <v>N/A</v>
      </c>
      <c r="BN602" t="str">
        <f>IF(ISBLANK('A2a.  Modified URRT Worksheet 1'!$G$80)=TRUE, "N/A", IF(Q602*(1+'A2a.  Modified URRT Worksheet 1'!$G$80)='A2. Rate Change &amp; Enrollment'!R602, "OK", "ERROR"))</f>
        <v>N/A</v>
      </c>
      <c r="BO602" t="str">
        <f>IF(ISBLANK('A2a.  Modified URRT Worksheet 1'!$G$81)=TRUE, "N/A", IF(R602*(1+'A2a.  Modified URRT Worksheet 1'!$G$81)='A2. Rate Change &amp; Enrollment'!S602, "OK", "ERROR"))</f>
        <v>N/A</v>
      </c>
      <c r="BP602" t="str">
        <f>IF(ISBLANK('A2a.  Modified URRT Worksheet 1'!$G$82)=TRUE, "N/A", IF(S602*(1+'A2a.  Modified URRT Worksheet 1'!$G$82)='A2. Rate Change &amp; Enrollment'!T602, "OK", "ERROR"))</f>
        <v>N/A</v>
      </c>
      <c r="BQ602" t="str">
        <f>IF(ISBLANK('A2a.  Modified URRT Worksheet 1'!$G$83)=TRUE, "N/A", IF(T602*(1+'A2a.  Modified URRT Worksheet 1'!$G$83)='A2. Rate Change &amp; Enrollment'!U602, "OK", "ERROR"))</f>
        <v>N/A</v>
      </c>
      <c r="BR602" t="str">
        <f>IF(ISBLANK('A2a.  Modified URRT Worksheet 1'!$G$84)=TRUE, "N/A", IF(U602*(1+'A2a.  Modified URRT Worksheet 1'!$G$84)='A2. Rate Change &amp; Enrollment'!V602, "OK", "ERROR"))</f>
        <v>N/A</v>
      </c>
      <c r="BS602" t="str">
        <f>IF(ISBLANK('A2a.  Modified URRT Worksheet 1'!$G$85)=TRUE, "N/A", IF(V602*(1+'A2a.  Modified URRT Worksheet 1'!$G$85)='A2. Rate Change &amp; Enrollment'!W602, "OK", "ERROR"))</f>
        <v>N/A</v>
      </c>
      <c r="BT602" t="str">
        <f>IF(ISBLANK('A2a.  Modified URRT Worksheet 1'!$G$86)=TRUE, "N/A", IF(W602*(1+'A2a.  Modified URRT Worksheet 1'!$G$86)='A2. Rate Change &amp; Enrollment'!X602, "OK", "ERROR"))</f>
        <v>N/A</v>
      </c>
      <c r="BU602" t="str">
        <f>IF(ISBLANK('A2a.  Modified URRT Worksheet 1'!$G$87)=TRUE, "N/A", IF(X602*(1+'A2a.  Modified URRT Worksheet 1'!$G$87)='A2. Rate Change &amp; Enrollment'!Y602, "OK", "ERROR"))</f>
        <v>N/A</v>
      </c>
      <c r="BV602" t="str">
        <f>IF(ISBLANK('A2a.  Modified URRT Worksheet 1'!$G$88)=TRUE, "N/A", IF(Y602*(1+'A2a.  Modified URRT Worksheet 1'!$G$88)='A2. Rate Change &amp; Enrollment'!Z602, "OK", "ERROR"))</f>
        <v>N/A</v>
      </c>
      <c r="BW602" t="str">
        <f t="shared" si="141"/>
        <v>OK</v>
      </c>
      <c r="BY602" s="412">
        <f t="shared" si="142"/>
        <v>0</v>
      </c>
    </row>
    <row r="603" spans="1:77" x14ac:dyDescent="0.35">
      <c r="A603" t="s">
        <v>902</v>
      </c>
      <c r="B603" s="98"/>
      <c r="C603" s="98"/>
      <c r="D603" s="98"/>
      <c r="E603" s="135"/>
      <c r="F603" s="135"/>
      <c r="G603" s="135"/>
      <c r="I603" s="135"/>
      <c r="J603" s="135"/>
      <c r="K603" s="135"/>
      <c r="M603" s="131"/>
      <c r="N603" s="131"/>
      <c r="O603" s="131"/>
      <c r="P603" s="131"/>
      <c r="Q603" s="131"/>
      <c r="R603" s="131"/>
      <c r="S603" s="131"/>
      <c r="T603" s="131"/>
      <c r="U603" s="131"/>
      <c r="V603" s="131"/>
      <c r="W603" s="131"/>
      <c r="X603" s="131"/>
      <c r="Y603" s="131"/>
      <c r="Z603" s="131"/>
      <c r="AB603" s="142" t="e">
        <f t="shared" si="132"/>
        <v>#DIV/0!</v>
      </c>
      <c r="AC603" s="142" t="e">
        <f t="shared" si="133"/>
        <v>#DIV/0!</v>
      </c>
      <c r="AD603" s="6"/>
      <c r="AE603" s="88" t="e">
        <f t="shared" si="134"/>
        <v>#DIV/0!</v>
      </c>
      <c r="AF603" s="142" t="e">
        <f t="shared" si="135"/>
        <v>#DIV/0!</v>
      </c>
      <c r="AH603" s="12" t="e">
        <f t="shared" si="143"/>
        <v>#DIV/0!</v>
      </c>
      <c r="AI603" s="12" t="e">
        <f t="shared" si="144"/>
        <v>#DIV/0!</v>
      </c>
      <c r="AK603" s="409"/>
      <c r="AL603" s="409"/>
      <c r="AM603" s="409"/>
      <c r="AO603" s="177"/>
      <c r="AP603" s="177"/>
      <c r="AQ603" s="177"/>
      <c r="AR603" s="139"/>
      <c r="AS603" s="139"/>
      <c r="AT603" s="139"/>
      <c r="AU603" s="177"/>
      <c r="AV603" s="177"/>
      <c r="AX603" s="411">
        <f t="shared" si="136"/>
        <v>0</v>
      </c>
      <c r="AY603" s="80" t="str">
        <f t="shared" si="137"/>
        <v>OK</v>
      </c>
      <c r="BA603" s="94"/>
      <c r="BB603" s="291"/>
      <c r="BC603" s="94"/>
      <c r="BD603" s="229"/>
      <c r="BE603" s="356"/>
      <c r="BG603" s="6">
        <f t="shared" si="138"/>
        <v>0</v>
      </c>
      <c r="BH603" s="186" t="str">
        <f t="shared" si="139"/>
        <v>N/A</v>
      </c>
      <c r="BI603" s="6" t="str">
        <f t="shared" si="145"/>
        <v>N/A</v>
      </c>
      <c r="BJ603" t="e">
        <f t="shared" si="140"/>
        <v>#DIV/0!</v>
      </c>
      <c r="BL603" t="str">
        <f>IF(ISBLANK('A2a.  Modified URRT Worksheet 1'!$G$78)=TRUE, "N/A", IF(O603*(1+'A2a.  Modified URRT Worksheet 1'!$G$78)='A2. Rate Change &amp; Enrollment'!P603, "OK", "ERROR"))</f>
        <v>N/A</v>
      </c>
      <c r="BM603" t="str">
        <f>IF(ISBLANK('A2a.  Modified URRT Worksheet 1'!$G$79)=TRUE, "N/A", IF(P603*(1+'A2a.  Modified URRT Worksheet 1'!$G$79)='A2. Rate Change &amp; Enrollment'!Q603, "OK", "ERROR"))</f>
        <v>N/A</v>
      </c>
      <c r="BN603" t="str">
        <f>IF(ISBLANK('A2a.  Modified URRT Worksheet 1'!$G$80)=TRUE, "N/A", IF(Q603*(1+'A2a.  Modified URRT Worksheet 1'!$G$80)='A2. Rate Change &amp; Enrollment'!R603, "OK", "ERROR"))</f>
        <v>N/A</v>
      </c>
      <c r="BO603" t="str">
        <f>IF(ISBLANK('A2a.  Modified URRT Worksheet 1'!$G$81)=TRUE, "N/A", IF(R603*(1+'A2a.  Modified URRT Worksheet 1'!$G$81)='A2. Rate Change &amp; Enrollment'!S603, "OK", "ERROR"))</f>
        <v>N/A</v>
      </c>
      <c r="BP603" t="str">
        <f>IF(ISBLANK('A2a.  Modified URRT Worksheet 1'!$G$82)=TRUE, "N/A", IF(S603*(1+'A2a.  Modified URRT Worksheet 1'!$G$82)='A2. Rate Change &amp; Enrollment'!T603, "OK", "ERROR"))</f>
        <v>N/A</v>
      </c>
      <c r="BQ603" t="str">
        <f>IF(ISBLANK('A2a.  Modified URRT Worksheet 1'!$G$83)=TRUE, "N/A", IF(T603*(1+'A2a.  Modified URRT Worksheet 1'!$G$83)='A2. Rate Change &amp; Enrollment'!U603, "OK", "ERROR"))</f>
        <v>N/A</v>
      </c>
      <c r="BR603" t="str">
        <f>IF(ISBLANK('A2a.  Modified URRT Worksheet 1'!$G$84)=TRUE, "N/A", IF(U603*(1+'A2a.  Modified URRT Worksheet 1'!$G$84)='A2. Rate Change &amp; Enrollment'!V603, "OK", "ERROR"))</f>
        <v>N/A</v>
      </c>
      <c r="BS603" t="str">
        <f>IF(ISBLANK('A2a.  Modified URRT Worksheet 1'!$G$85)=TRUE, "N/A", IF(V603*(1+'A2a.  Modified URRT Worksheet 1'!$G$85)='A2. Rate Change &amp; Enrollment'!W603, "OK", "ERROR"))</f>
        <v>N/A</v>
      </c>
      <c r="BT603" t="str">
        <f>IF(ISBLANK('A2a.  Modified URRT Worksheet 1'!$G$86)=TRUE, "N/A", IF(W603*(1+'A2a.  Modified URRT Worksheet 1'!$G$86)='A2. Rate Change &amp; Enrollment'!X603, "OK", "ERROR"))</f>
        <v>N/A</v>
      </c>
      <c r="BU603" t="str">
        <f>IF(ISBLANK('A2a.  Modified URRT Worksheet 1'!$G$87)=TRUE, "N/A", IF(X603*(1+'A2a.  Modified URRT Worksheet 1'!$G$87)='A2. Rate Change &amp; Enrollment'!Y603, "OK", "ERROR"))</f>
        <v>N/A</v>
      </c>
      <c r="BV603" t="str">
        <f>IF(ISBLANK('A2a.  Modified URRT Worksheet 1'!$G$88)=TRUE, "N/A", IF(Y603*(1+'A2a.  Modified URRT Worksheet 1'!$G$88)='A2. Rate Change &amp; Enrollment'!Z603, "OK", "ERROR"))</f>
        <v>N/A</v>
      </c>
      <c r="BW603" t="str">
        <f t="shared" si="141"/>
        <v>OK</v>
      </c>
      <c r="BY603" s="412">
        <f t="shared" si="142"/>
        <v>0</v>
      </c>
    </row>
    <row r="604" spans="1:77" x14ac:dyDescent="0.35">
      <c r="A604" t="s">
        <v>903</v>
      </c>
      <c r="B604" s="98"/>
      <c r="C604" s="98"/>
      <c r="D604" s="98"/>
      <c r="E604" s="135"/>
      <c r="F604" s="135"/>
      <c r="G604" s="135"/>
      <c r="I604" s="135"/>
      <c r="J604" s="135"/>
      <c r="K604" s="135"/>
      <c r="M604" s="131"/>
      <c r="N604" s="131"/>
      <c r="O604" s="131"/>
      <c r="P604" s="131"/>
      <c r="Q604" s="131"/>
      <c r="R604" s="131"/>
      <c r="S604" s="131"/>
      <c r="T604" s="131"/>
      <c r="U604" s="131"/>
      <c r="V604" s="131"/>
      <c r="W604" s="131"/>
      <c r="X604" s="131"/>
      <c r="Y604" s="131"/>
      <c r="Z604" s="131"/>
      <c r="AB604" s="142" t="e">
        <f t="shared" si="132"/>
        <v>#DIV/0!</v>
      </c>
      <c r="AC604" s="142" t="e">
        <f t="shared" si="133"/>
        <v>#DIV/0!</v>
      </c>
      <c r="AD604" s="6"/>
      <c r="AE604" s="88" t="e">
        <f t="shared" si="134"/>
        <v>#DIV/0!</v>
      </c>
      <c r="AF604" s="142" t="e">
        <f t="shared" si="135"/>
        <v>#DIV/0!</v>
      </c>
      <c r="AH604" s="12" t="e">
        <f t="shared" si="143"/>
        <v>#DIV/0!</v>
      </c>
      <c r="AI604" s="12" t="e">
        <f t="shared" si="144"/>
        <v>#DIV/0!</v>
      </c>
      <c r="AK604" s="409"/>
      <c r="AL604" s="409"/>
      <c r="AM604" s="409"/>
      <c r="AO604" s="177"/>
      <c r="AP604" s="177"/>
      <c r="AQ604" s="177"/>
      <c r="AR604" s="139"/>
      <c r="AS604" s="139"/>
      <c r="AT604" s="139"/>
      <c r="AU604" s="177"/>
      <c r="AV604" s="177"/>
      <c r="AX604" s="411">
        <f t="shared" si="136"/>
        <v>0</v>
      </c>
      <c r="AY604" s="80" t="str">
        <f t="shared" si="137"/>
        <v>OK</v>
      </c>
      <c r="BA604" s="94"/>
      <c r="BB604" s="291"/>
      <c r="BC604" s="94"/>
      <c r="BD604" s="229"/>
      <c r="BE604" s="356"/>
      <c r="BG604" s="6">
        <f t="shared" si="138"/>
        <v>0</v>
      </c>
      <c r="BH604" s="186" t="str">
        <f t="shared" si="139"/>
        <v>N/A</v>
      </c>
      <c r="BI604" s="6" t="str">
        <f t="shared" si="145"/>
        <v>N/A</v>
      </c>
      <c r="BJ604" t="e">
        <f t="shared" si="140"/>
        <v>#DIV/0!</v>
      </c>
      <c r="BL604" t="str">
        <f>IF(ISBLANK('A2a.  Modified URRT Worksheet 1'!$G$78)=TRUE, "N/A", IF(O604*(1+'A2a.  Modified URRT Worksheet 1'!$G$78)='A2. Rate Change &amp; Enrollment'!P604, "OK", "ERROR"))</f>
        <v>N/A</v>
      </c>
      <c r="BM604" t="str">
        <f>IF(ISBLANK('A2a.  Modified URRT Worksheet 1'!$G$79)=TRUE, "N/A", IF(P604*(1+'A2a.  Modified URRT Worksheet 1'!$G$79)='A2. Rate Change &amp; Enrollment'!Q604, "OK", "ERROR"))</f>
        <v>N/A</v>
      </c>
      <c r="BN604" t="str">
        <f>IF(ISBLANK('A2a.  Modified URRT Worksheet 1'!$G$80)=TRUE, "N/A", IF(Q604*(1+'A2a.  Modified URRT Worksheet 1'!$G$80)='A2. Rate Change &amp; Enrollment'!R604, "OK", "ERROR"))</f>
        <v>N/A</v>
      </c>
      <c r="BO604" t="str">
        <f>IF(ISBLANK('A2a.  Modified URRT Worksheet 1'!$G$81)=TRUE, "N/A", IF(R604*(1+'A2a.  Modified URRT Worksheet 1'!$G$81)='A2. Rate Change &amp; Enrollment'!S604, "OK", "ERROR"))</f>
        <v>N/A</v>
      </c>
      <c r="BP604" t="str">
        <f>IF(ISBLANK('A2a.  Modified URRT Worksheet 1'!$G$82)=TRUE, "N/A", IF(S604*(1+'A2a.  Modified URRT Worksheet 1'!$G$82)='A2. Rate Change &amp; Enrollment'!T604, "OK", "ERROR"))</f>
        <v>N/A</v>
      </c>
      <c r="BQ604" t="str">
        <f>IF(ISBLANK('A2a.  Modified URRT Worksheet 1'!$G$83)=TRUE, "N/A", IF(T604*(1+'A2a.  Modified URRT Worksheet 1'!$G$83)='A2. Rate Change &amp; Enrollment'!U604, "OK", "ERROR"))</f>
        <v>N/A</v>
      </c>
      <c r="BR604" t="str">
        <f>IF(ISBLANK('A2a.  Modified URRT Worksheet 1'!$G$84)=TRUE, "N/A", IF(U604*(1+'A2a.  Modified URRT Worksheet 1'!$G$84)='A2. Rate Change &amp; Enrollment'!V604, "OK", "ERROR"))</f>
        <v>N/A</v>
      </c>
      <c r="BS604" t="str">
        <f>IF(ISBLANK('A2a.  Modified URRT Worksheet 1'!$G$85)=TRUE, "N/A", IF(V604*(1+'A2a.  Modified URRT Worksheet 1'!$G$85)='A2. Rate Change &amp; Enrollment'!W604, "OK", "ERROR"))</f>
        <v>N/A</v>
      </c>
      <c r="BT604" t="str">
        <f>IF(ISBLANK('A2a.  Modified URRT Worksheet 1'!$G$86)=TRUE, "N/A", IF(W604*(1+'A2a.  Modified URRT Worksheet 1'!$G$86)='A2. Rate Change &amp; Enrollment'!X604, "OK", "ERROR"))</f>
        <v>N/A</v>
      </c>
      <c r="BU604" t="str">
        <f>IF(ISBLANK('A2a.  Modified URRT Worksheet 1'!$G$87)=TRUE, "N/A", IF(X604*(1+'A2a.  Modified URRT Worksheet 1'!$G$87)='A2. Rate Change &amp; Enrollment'!Y604, "OK", "ERROR"))</f>
        <v>N/A</v>
      </c>
      <c r="BV604" t="str">
        <f>IF(ISBLANK('A2a.  Modified URRT Worksheet 1'!$G$88)=TRUE, "N/A", IF(Y604*(1+'A2a.  Modified URRT Worksheet 1'!$G$88)='A2. Rate Change &amp; Enrollment'!Z604, "OK", "ERROR"))</f>
        <v>N/A</v>
      </c>
      <c r="BW604" t="str">
        <f t="shared" si="141"/>
        <v>OK</v>
      </c>
      <c r="BY604" s="412">
        <f t="shared" si="142"/>
        <v>0</v>
      </c>
    </row>
    <row r="605" spans="1:77" x14ac:dyDescent="0.35">
      <c r="A605" t="s">
        <v>904</v>
      </c>
      <c r="B605" s="98"/>
      <c r="C605" s="98"/>
      <c r="D605" s="98"/>
      <c r="E605" s="135"/>
      <c r="F605" s="135"/>
      <c r="G605" s="135"/>
      <c r="I605" s="135"/>
      <c r="J605" s="135"/>
      <c r="K605" s="135"/>
      <c r="M605" s="131"/>
      <c r="N605" s="131"/>
      <c r="O605" s="131"/>
      <c r="P605" s="131"/>
      <c r="Q605" s="131"/>
      <c r="R605" s="131"/>
      <c r="S605" s="131"/>
      <c r="T605" s="131"/>
      <c r="U605" s="131"/>
      <c r="V605" s="131"/>
      <c r="W605" s="131"/>
      <c r="X605" s="131"/>
      <c r="Y605" s="131"/>
      <c r="Z605" s="131"/>
      <c r="AB605" s="142" t="e">
        <f t="shared" si="132"/>
        <v>#DIV/0!</v>
      </c>
      <c r="AC605" s="142" t="e">
        <f t="shared" si="133"/>
        <v>#DIV/0!</v>
      </c>
      <c r="AD605" s="6"/>
      <c r="AE605" s="88" t="e">
        <f t="shared" si="134"/>
        <v>#DIV/0!</v>
      </c>
      <c r="AF605" s="142" t="e">
        <f t="shared" si="135"/>
        <v>#DIV/0!</v>
      </c>
      <c r="AH605" s="12" t="e">
        <f t="shared" si="143"/>
        <v>#DIV/0!</v>
      </c>
      <c r="AI605" s="12" t="e">
        <f t="shared" si="144"/>
        <v>#DIV/0!</v>
      </c>
      <c r="AK605" s="409"/>
      <c r="AL605" s="409"/>
      <c r="AM605" s="409"/>
      <c r="AO605" s="177"/>
      <c r="AP605" s="177"/>
      <c r="AQ605" s="177"/>
      <c r="AR605" s="139"/>
      <c r="AS605" s="139"/>
      <c r="AT605" s="139"/>
      <c r="AU605" s="177"/>
      <c r="AV605" s="177"/>
      <c r="AX605" s="411">
        <f t="shared" si="136"/>
        <v>0</v>
      </c>
      <c r="AY605" s="80" t="str">
        <f t="shared" si="137"/>
        <v>OK</v>
      </c>
      <c r="BA605" s="94"/>
      <c r="BB605" s="291"/>
      <c r="BC605" s="94"/>
      <c r="BD605" s="229"/>
      <c r="BE605" s="356"/>
      <c r="BG605" s="6">
        <f t="shared" si="138"/>
        <v>0</v>
      </c>
      <c r="BH605" s="186" t="str">
        <f t="shared" si="139"/>
        <v>N/A</v>
      </c>
      <c r="BI605" s="6" t="str">
        <f t="shared" si="145"/>
        <v>N/A</v>
      </c>
      <c r="BJ605" t="e">
        <f t="shared" si="140"/>
        <v>#DIV/0!</v>
      </c>
      <c r="BL605" t="str">
        <f>IF(ISBLANK('A2a.  Modified URRT Worksheet 1'!$G$78)=TRUE, "N/A", IF(O605*(1+'A2a.  Modified URRT Worksheet 1'!$G$78)='A2. Rate Change &amp; Enrollment'!P605, "OK", "ERROR"))</f>
        <v>N/A</v>
      </c>
      <c r="BM605" t="str">
        <f>IF(ISBLANK('A2a.  Modified URRT Worksheet 1'!$G$79)=TRUE, "N/A", IF(P605*(1+'A2a.  Modified URRT Worksheet 1'!$G$79)='A2. Rate Change &amp; Enrollment'!Q605, "OK", "ERROR"))</f>
        <v>N/A</v>
      </c>
      <c r="BN605" t="str">
        <f>IF(ISBLANK('A2a.  Modified URRT Worksheet 1'!$G$80)=TRUE, "N/A", IF(Q605*(1+'A2a.  Modified URRT Worksheet 1'!$G$80)='A2. Rate Change &amp; Enrollment'!R605, "OK", "ERROR"))</f>
        <v>N/A</v>
      </c>
      <c r="BO605" t="str">
        <f>IF(ISBLANK('A2a.  Modified URRT Worksheet 1'!$G$81)=TRUE, "N/A", IF(R605*(1+'A2a.  Modified URRT Worksheet 1'!$G$81)='A2. Rate Change &amp; Enrollment'!S605, "OK", "ERROR"))</f>
        <v>N/A</v>
      </c>
      <c r="BP605" t="str">
        <f>IF(ISBLANK('A2a.  Modified URRT Worksheet 1'!$G$82)=TRUE, "N/A", IF(S605*(1+'A2a.  Modified URRT Worksheet 1'!$G$82)='A2. Rate Change &amp; Enrollment'!T605, "OK", "ERROR"))</f>
        <v>N/A</v>
      </c>
      <c r="BQ605" t="str">
        <f>IF(ISBLANK('A2a.  Modified URRT Worksheet 1'!$G$83)=TRUE, "N/A", IF(T605*(1+'A2a.  Modified URRT Worksheet 1'!$G$83)='A2. Rate Change &amp; Enrollment'!U605, "OK", "ERROR"))</f>
        <v>N/A</v>
      </c>
      <c r="BR605" t="str">
        <f>IF(ISBLANK('A2a.  Modified URRT Worksheet 1'!$G$84)=TRUE, "N/A", IF(U605*(1+'A2a.  Modified URRT Worksheet 1'!$G$84)='A2. Rate Change &amp; Enrollment'!V605, "OK", "ERROR"))</f>
        <v>N/A</v>
      </c>
      <c r="BS605" t="str">
        <f>IF(ISBLANK('A2a.  Modified URRT Worksheet 1'!$G$85)=TRUE, "N/A", IF(V605*(1+'A2a.  Modified URRT Worksheet 1'!$G$85)='A2. Rate Change &amp; Enrollment'!W605, "OK", "ERROR"))</f>
        <v>N/A</v>
      </c>
      <c r="BT605" t="str">
        <f>IF(ISBLANK('A2a.  Modified URRT Worksheet 1'!$G$86)=TRUE, "N/A", IF(W605*(1+'A2a.  Modified URRT Worksheet 1'!$G$86)='A2. Rate Change &amp; Enrollment'!X605, "OK", "ERROR"))</f>
        <v>N/A</v>
      </c>
      <c r="BU605" t="str">
        <f>IF(ISBLANK('A2a.  Modified URRT Worksheet 1'!$G$87)=TRUE, "N/A", IF(X605*(1+'A2a.  Modified URRT Worksheet 1'!$G$87)='A2. Rate Change &amp; Enrollment'!Y605, "OK", "ERROR"))</f>
        <v>N/A</v>
      </c>
      <c r="BV605" t="str">
        <f>IF(ISBLANK('A2a.  Modified URRT Worksheet 1'!$G$88)=TRUE, "N/A", IF(Y605*(1+'A2a.  Modified URRT Worksheet 1'!$G$88)='A2. Rate Change &amp; Enrollment'!Z605, "OK", "ERROR"))</f>
        <v>N/A</v>
      </c>
      <c r="BW605" t="str">
        <f t="shared" si="141"/>
        <v>OK</v>
      </c>
      <c r="BY605" s="412">
        <f t="shared" si="142"/>
        <v>0</v>
      </c>
    </row>
    <row r="606" spans="1:77" x14ac:dyDescent="0.35">
      <c r="A606" t="s">
        <v>905</v>
      </c>
      <c r="B606" s="98"/>
      <c r="C606" s="98"/>
      <c r="D606" s="98"/>
      <c r="E606" s="135"/>
      <c r="F606" s="135"/>
      <c r="G606" s="135"/>
      <c r="I606" s="135"/>
      <c r="J606" s="135"/>
      <c r="K606" s="135"/>
      <c r="M606" s="131"/>
      <c r="N606" s="131"/>
      <c r="O606" s="131"/>
      <c r="P606" s="131"/>
      <c r="Q606" s="131"/>
      <c r="R606" s="131"/>
      <c r="S606" s="131"/>
      <c r="T606" s="131"/>
      <c r="U606" s="131"/>
      <c r="V606" s="131"/>
      <c r="W606" s="131"/>
      <c r="X606" s="131"/>
      <c r="Y606" s="131"/>
      <c r="Z606" s="131"/>
      <c r="AB606" s="142" t="e">
        <f t="shared" si="132"/>
        <v>#DIV/0!</v>
      </c>
      <c r="AC606" s="142" t="e">
        <f t="shared" si="133"/>
        <v>#DIV/0!</v>
      </c>
      <c r="AD606" s="6"/>
      <c r="AE606" s="88" t="e">
        <f t="shared" si="134"/>
        <v>#DIV/0!</v>
      </c>
      <c r="AF606" s="142" t="e">
        <f t="shared" si="135"/>
        <v>#DIV/0!</v>
      </c>
      <c r="AH606" s="12" t="e">
        <f t="shared" si="143"/>
        <v>#DIV/0!</v>
      </c>
      <c r="AI606" s="12" t="e">
        <f t="shared" si="144"/>
        <v>#DIV/0!</v>
      </c>
      <c r="AK606" s="409"/>
      <c r="AL606" s="409"/>
      <c r="AM606" s="409"/>
      <c r="AO606" s="177"/>
      <c r="AP606" s="177"/>
      <c r="AQ606" s="177"/>
      <c r="AR606" s="139"/>
      <c r="AS606" s="139"/>
      <c r="AT606" s="139"/>
      <c r="AU606" s="177"/>
      <c r="AV606" s="177"/>
      <c r="AX606" s="411">
        <f t="shared" si="136"/>
        <v>0</v>
      </c>
      <c r="AY606" s="80" t="str">
        <f t="shared" si="137"/>
        <v>OK</v>
      </c>
      <c r="BA606" s="94"/>
      <c r="BB606" s="291"/>
      <c r="BC606" s="94"/>
      <c r="BD606" s="229"/>
      <c r="BE606" s="356"/>
      <c r="BG606" s="6">
        <f t="shared" si="138"/>
        <v>0</v>
      </c>
      <c r="BH606" s="186" t="str">
        <f t="shared" si="139"/>
        <v>N/A</v>
      </c>
      <c r="BI606" s="6" t="str">
        <f t="shared" si="145"/>
        <v>N/A</v>
      </c>
      <c r="BJ606" t="e">
        <f t="shared" si="140"/>
        <v>#DIV/0!</v>
      </c>
      <c r="BL606" t="str">
        <f>IF(ISBLANK('A2a.  Modified URRT Worksheet 1'!$G$78)=TRUE, "N/A", IF(O606*(1+'A2a.  Modified URRT Worksheet 1'!$G$78)='A2. Rate Change &amp; Enrollment'!P606, "OK", "ERROR"))</f>
        <v>N/A</v>
      </c>
      <c r="BM606" t="str">
        <f>IF(ISBLANK('A2a.  Modified URRT Worksheet 1'!$G$79)=TRUE, "N/A", IF(P606*(1+'A2a.  Modified URRT Worksheet 1'!$G$79)='A2. Rate Change &amp; Enrollment'!Q606, "OK", "ERROR"))</f>
        <v>N/A</v>
      </c>
      <c r="BN606" t="str">
        <f>IF(ISBLANK('A2a.  Modified URRT Worksheet 1'!$G$80)=TRUE, "N/A", IF(Q606*(1+'A2a.  Modified URRT Worksheet 1'!$G$80)='A2. Rate Change &amp; Enrollment'!R606, "OK", "ERROR"))</f>
        <v>N/A</v>
      </c>
      <c r="BO606" t="str">
        <f>IF(ISBLANK('A2a.  Modified URRT Worksheet 1'!$G$81)=TRUE, "N/A", IF(R606*(1+'A2a.  Modified URRT Worksheet 1'!$G$81)='A2. Rate Change &amp; Enrollment'!S606, "OK", "ERROR"))</f>
        <v>N/A</v>
      </c>
      <c r="BP606" t="str">
        <f>IF(ISBLANK('A2a.  Modified URRT Worksheet 1'!$G$82)=TRUE, "N/A", IF(S606*(1+'A2a.  Modified URRT Worksheet 1'!$G$82)='A2. Rate Change &amp; Enrollment'!T606, "OK", "ERROR"))</f>
        <v>N/A</v>
      </c>
      <c r="BQ606" t="str">
        <f>IF(ISBLANK('A2a.  Modified URRT Worksheet 1'!$G$83)=TRUE, "N/A", IF(T606*(1+'A2a.  Modified URRT Worksheet 1'!$G$83)='A2. Rate Change &amp; Enrollment'!U606, "OK", "ERROR"))</f>
        <v>N/A</v>
      </c>
      <c r="BR606" t="str">
        <f>IF(ISBLANK('A2a.  Modified URRT Worksheet 1'!$G$84)=TRUE, "N/A", IF(U606*(1+'A2a.  Modified URRT Worksheet 1'!$G$84)='A2. Rate Change &amp; Enrollment'!V606, "OK", "ERROR"))</f>
        <v>N/A</v>
      </c>
      <c r="BS606" t="str">
        <f>IF(ISBLANK('A2a.  Modified URRT Worksheet 1'!$G$85)=TRUE, "N/A", IF(V606*(1+'A2a.  Modified URRT Worksheet 1'!$G$85)='A2. Rate Change &amp; Enrollment'!W606, "OK", "ERROR"))</f>
        <v>N/A</v>
      </c>
      <c r="BT606" t="str">
        <f>IF(ISBLANK('A2a.  Modified URRT Worksheet 1'!$G$86)=TRUE, "N/A", IF(W606*(1+'A2a.  Modified URRT Worksheet 1'!$G$86)='A2. Rate Change &amp; Enrollment'!X606, "OK", "ERROR"))</f>
        <v>N/A</v>
      </c>
      <c r="BU606" t="str">
        <f>IF(ISBLANK('A2a.  Modified URRT Worksheet 1'!$G$87)=TRUE, "N/A", IF(X606*(1+'A2a.  Modified URRT Worksheet 1'!$G$87)='A2. Rate Change &amp; Enrollment'!Y606, "OK", "ERROR"))</f>
        <v>N/A</v>
      </c>
      <c r="BV606" t="str">
        <f>IF(ISBLANK('A2a.  Modified URRT Worksheet 1'!$G$88)=TRUE, "N/A", IF(Y606*(1+'A2a.  Modified URRT Worksheet 1'!$G$88)='A2. Rate Change &amp; Enrollment'!Z606, "OK", "ERROR"))</f>
        <v>N/A</v>
      </c>
      <c r="BW606" t="str">
        <f t="shared" si="141"/>
        <v>OK</v>
      </c>
      <c r="BY606" s="412">
        <f t="shared" si="142"/>
        <v>0</v>
      </c>
    </row>
    <row r="607" spans="1:77" x14ac:dyDescent="0.35">
      <c r="A607" t="s">
        <v>906</v>
      </c>
      <c r="B607" s="98"/>
      <c r="C607" s="98"/>
      <c r="D607" s="98"/>
      <c r="E607" s="135"/>
      <c r="F607" s="135"/>
      <c r="G607" s="135"/>
      <c r="I607" s="135"/>
      <c r="J607" s="135"/>
      <c r="K607" s="135"/>
      <c r="M607" s="131"/>
      <c r="N607" s="131"/>
      <c r="O607" s="131"/>
      <c r="P607" s="131"/>
      <c r="Q607" s="131"/>
      <c r="R607" s="131"/>
      <c r="S607" s="131"/>
      <c r="T607" s="131"/>
      <c r="U607" s="131"/>
      <c r="V607" s="131"/>
      <c r="W607" s="131"/>
      <c r="X607" s="131"/>
      <c r="Y607" s="131"/>
      <c r="Z607" s="131"/>
      <c r="AB607" s="142" t="e">
        <f t="shared" si="132"/>
        <v>#DIV/0!</v>
      </c>
      <c r="AC607" s="142" t="e">
        <f t="shared" si="133"/>
        <v>#DIV/0!</v>
      </c>
      <c r="AD607" s="6"/>
      <c r="AE607" s="88" t="e">
        <f t="shared" si="134"/>
        <v>#DIV/0!</v>
      </c>
      <c r="AF607" s="142" t="e">
        <f t="shared" si="135"/>
        <v>#DIV/0!</v>
      </c>
      <c r="AH607" s="12" t="e">
        <f t="shared" si="143"/>
        <v>#DIV/0!</v>
      </c>
      <c r="AI607" s="12" t="e">
        <f t="shared" si="144"/>
        <v>#DIV/0!</v>
      </c>
      <c r="AK607" s="409"/>
      <c r="AL607" s="409"/>
      <c r="AM607" s="409"/>
      <c r="AO607" s="177"/>
      <c r="AP607" s="177"/>
      <c r="AQ607" s="177"/>
      <c r="AR607" s="139"/>
      <c r="AS607" s="139"/>
      <c r="AT607" s="139"/>
      <c r="AU607" s="177"/>
      <c r="AV607" s="177"/>
      <c r="AX607" s="411">
        <f t="shared" si="136"/>
        <v>0</v>
      </c>
      <c r="AY607" s="80" t="str">
        <f t="shared" si="137"/>
        <v>OK</v>
      </c>
      <c r="BA607" s="94"/>
      <c r="BB607" s="291"/>
      <c r="BC607" s="94"/>
      <c r="BD607" s="229"/>
      <c r="BE607" s="356"/>
      <c r="BG607" s="6">
        <f t="shared" si="138"/>
        <v>0</v>
      </c>
      <c r="BH607" s="186" t="str">
        <f t="shared" si="139"/>
        <v>N/A</v>
      </c>
      <c r="BI607" s="6" t="str">
        <f t="shared" si="145"/>
        <v>N/A</v>
      </c>
      <c r="BJ607" t="e">
        <f t="shared" si="140"/>
        <v>#DIV/0!</v>
      </c>
      <c r="BL607" t="str">
        <f>IF(ISBLANK('A2a.  Modified URRT Worksheet 1'!$G$78)=TRUE, "N/A", IF(O607*(1+'A2a.  Modified URRT Worksheet 1'!$G$78)='A2. Rate Change &amp; Enrollment'!P607, "OK", "ERROR"))</f>
        <v>N/A</v>
      </c>
      <c r="BM607" t="str">
        <f>IF(ISBLANK('A2a.  Modified URRT Worksheet 1'!$G$79)=TRUE, "N/A", IF(P607*(1+'A2a.  Modified URRT Worksheet 1'!$G$79)='A2. Rate Change &amp; Enrollment'!Q607, "OK", "ERROR"))</f>
        <v>N/A</v>
      </c>
      <c r="BN607" t="str">
        <f>IF(ISBLANK('A2a.  Modified URRT Worksheet 1'!$G$80)=TRUE, "N/A", IF(Q607*(1+'A2a.  Modified URRT Worksheet 1'!$G$80)='A2. Rate Change &amp; Enrollment'!R607, "OK", "ERROR"))</f>
        <v>N/A</v>
      </c>
      <c r="BO607" t="str">
        <f>IF(ISBLANK('A2a.  Modified URRT Worksheet 1'!$G$81)=TRUE, "N/A", IF(R607*(1+'A2a.  Modified URRT Worksheet 1'!$G$81)='A2. Rate Change &amp; Enrollment'!S607, "OK", "ERROR"))</f>
        <v>N/A</v>
      </c>
      <c r="BP607" t="str">
        <f>IF(ISBLANK('A2a.  Modified URRT Worksheet 1'!$G$82)=TRUE, "N/A", IF(S607*(1+'A2a.  Modified URRT Worksheet 1'!$G$82)='A2. Rate Change &amp; Enrollment'!T607, "OK", "ERROR"))</f>
        <v>N/A</v>
      </c>
      <c r="BQ607" t="str">
        <f>IF(ISBLANK('A2a.  Modified URRT Worksheet 1'!$G$83)=TRUE, "N/A", IF(T607*(1+'A2a.  Modified URRT Worksheet 1'!$G$83)='A2. Rate Change &amp; Enrollment'!U607, "OK", "ERROR"))</f>
        <v>N/A</v>
      </c>
      <c r="BR607" t="str">
        <f>IF(ISBLANK('A2a.  Modified URRT Worksheet 1'!$G$84)=TRUE, "N/A", IF(U607*(1+'A2a.  Modified URRT Worksheet 1'!$G$84)='A2. Rate Change &amp; Enrollment'!V607, "OK", "ERROR"))</f>
        <v>N/A</v>
      </c>
      <c r="BS607" t="str">
        <f>IF(ISBLANK('A2a.  Modified URRT Worksheet 1'!$G$85)=TRUE, "N/A", IF(V607*(1+'A2a.  Modified URRT Worksheet 1'!$G$85)='A2. Rate Change &amp; Enrollment'!W607, "OK", "ERROR"))</f>
        <v>N/A</v>
      </c>
      <c r="BT607" t="str">
        <f>IF(ISBLANK('A2a.  Modified URRT Worksheet 1'!$G$86)=TRUE, "N/A", IF(W607*(1+'A2a.  Modified URRT Worksheet 1'!$G$86)='A2. Rate Change &amp; Enrollment'!X607, "OK", "ERROR"))</f>
        <v>N/A</v>
      </c>
      <c r="BU607" t="str">
        <f>IF(ISBLANK('A2a.  Modified URRT Worksheet 1'!$G$87)=TRUE, "N/A", IF(X607*(1+'A2a.  Modified URRT Worksheet 1'!$G$87)='A2. Rate Change &amp; Enrollment'!Y607, "OK", "ERROR"))</f>
        <v>N/A</v>
      </c>
      <c r="BV607" t="str">
        <f>IF(ISBLANK('A2a.  Modified URRT Worksheet 1'!$G$88)=TRUE, "N/A", IF(Y607*(1+'A2a.  Modified URRT Worksheet 1'!$G$88)='A2. Rate Change &amp; Enrollment'!Z607, "OK", "ERROR"))</f>
        <v>N/A</v>
      </c>
      <c r="BW607" t="str">
        <f t="shared" si="141"/>
        <v>OK</v>
      </c>
      <c r="BY607" s="412">
        <f t="shared" si="142"/>
        <v>0</v>
      </c>
    </row>
    <row r="608" spans="1:77" x14ac:dyDescent="0.35">
      <c r="A608" t="s">
        <v>907</v>
      </c>
      <c r="B608" s="98"/>
      <c r="C608" s="98"/>
      <c r="D608" s="98"/>
      <c r="E608" s="135"/>
      <c r="F608" s="135"/>
      <c r="G608" s="135"/>
      <c r="I608" s="135"/>
      <c r="J608" s="135"/>
      <c r="K608" s="135"/>
      <c r="M608" s="131"/>
      <c r="N608" s="131"/>
      <c r="O608" s="131"/>
      <c r="P608" s="131"/>
      <c r="Q608" s="131"/>
      <c r="R608" s="131"/>
      <c r="S608" s="131"/>
      <c r="T608" s="131"/>
      <c r="U608" s="131"/>
      <c r="V608" s="131"/>
      <c r="W608" s="131"/>
      <c r="X608" s="131"/>
      <c r="Y608" s="131"/>
      <c r="Z608" s="131"/>
      <c r="AB608" s="142" t="e">
        <f t="shared" si="132"/>
        <v>#DIV/0!</v>
      </c>
      <c r="AC608" s="142" t="e">
        <f t="shared" si="133"/>
        <v>#DIV/0!</v>
      </c>
      <c r="AD608" s="6"/>
      <c r="AE608" s="88" t="e">
        <f t="shared" si="134"/>
        <v>#DIV/0!</v>
      </c>
      <c r="AF608" s="142" t="e">
        <f t="shared" si="135"/>
        <v>#DIV/0!</v>
      </c>
      <c r="AH608" s="12" t="e">
        <f t="shared" si="143"/>
        <v>#DIV/0!</v>
      </c>
      <c r="AI608" s="12" t="e">
        <f t="shared" si="144"/>
        <v>#DIV/0!</v>
      </c>
      <c r="AK608" s="409"/>
      <c r="AL608" s="409"/>
      <c r="AM608" s="409"/>
      <c r="AO608" s="177"/>
      <c r="AP608" s="177"/>
      <c r="AQ608" s="177"/>
      <c r="AR608" s="139"/>
      <c r="AS608" s="139"/>
      <c r="AT608" s="139"/>
      <c r="AU608" s="177"/>
      <c r="AV608" s="177"/>
      <c r="AX608" s="411">
        <f t="shared" si="136"/>
        <v>0</v>
      </c>
      <c r="AY608" s="80" t="str">
        <f t="shared" si="137"/>
        <v>OK</v>
      </c>
      <c r="BA608" s="94"/>
      <c r="BB608" s="291"/>
      <c r="BC608" s="94"/>
      <c r="BD608" s="229"/>
      <c r="BE608" s="356"/>
      <c r="BG608" s="6">
        <f t="shared" si="138"/>
        <v>0</v>
      </c>
      <c r="BH608" s="186" t="str">
        <f t="shared" si="139"/>
        <v>N/A</v>
      </c>
      <c r="BI608" s="6" t="str">
        <f t="shared" si="145"/>
        <v>N/A</v>
      </c>
      <c r="BJ608" t="e">
        <f t="shared" si="140"/>
        <v>#DIV/0!</v>
      </c>
      <c r="BL608" t="str">
        <f>IF(ISBLANK('A2a.  Modified URRT Worksheet 1'!$G$78)=TRUE, "N/A", IF(O608*(1+'A2a.  Modified URRT Worksheet 1'!$G$78)='A2. Rate Change &amp; Enrollment'!P608, "OK", "ERROR"))</f>
        <v>N/A</v>
      </c>
      <c r="BM608" t="str">
        <f>IF(ISBLANK('A2a.  Modified URRT Worksheet 1'!$G$79)=TRUE, "N/A", IF(P608*(1+'A2a.  Modified URRT Worksheet 1'!$G$79)='A2. Rate Change &amp; Enrollment'!Q608, "OK", "ERROR"))</f>
        <v>N/A</v>
      </c>
      <c r="BN608" t="str">
        <f>IF(ISBLANK('A2a.  Modified URRT Worksheet 1'!$G$80)=TRUE, "N/A", IF(Q608*(1+'A2a.  Modified URRT Worksheet 1'!$G$80)='A2. Rate Change &amp; Enrollment'!R608, "OK", "ERROR"))</f>
        <v>N/A</v>
      </c>
      <c r="BO608" t="str">
        <f>IF(ISBLANK('A2a.  Modified URRT Worksheet 1'!$G$81)=TRUE, "N/A", IF(R608*(1+'A2a.  Modified URRT Worksheet 1'!$G$81)='A2. Rate Change &amp; Enrollment'!S608, "OK", "ERROR"))</f>
        <v>N/A</v>
      </c>
      <c r="BP608" t="str">
        <f>IF(ISBLANK('A2a.  Modified URRT Worksheet 1'!$G$82)=TRUE, "N/A", IF(S608*(1+'A2a.  Modified URRT Worksheet 1'!$G$82)='A2. Rate Change &amp; Enrollment'!T608, "OK", "ERROR"))</f>
        <v>N/A</v>
      </c>
      <c r="BQ608" t="str">
        <f>IF(ISBLANK('A2a.  Modified URRT Worksheet 1'!$G$83)=TRUE, "N/A", IF(T608*(1+'A2a.  Modified URRT Worksheet 1'!$G$83)='A2. Rate Change &amp; Enrollment'!U608, "OK", "ERROR"))</f>
        <v>N/A</v>
      </c>
      <c r="BR608" t="str">
        <f>IF(ISBLANK('A2a.  Modified URRT Worksheet 1'!$G$84)=TRUE, "N/A", IF(U608*(1+'A2a.  Modified URRT Worksheet 1'!$G$84)='A2. Rate Change &amp; Enrollment'!V608, "OK", "ERROR"))</f>
        <v>N/A</v>
      </c>
      <c r="BS608" t="str">
        <f>IF(ISBLANK('A2a.  Modified URRT Worksheet 1'!$G$85)=TRUE, "N/A", IF(V608*(1+'A2a.  Modified URRT Worksheet 1'!$G$85)='A2. Rate Change &amp; Enrollment'!W608, "OK", "ERROR"))</f>
        <v>N/A</v>
      </c>
      <c r="BT608" t="str">
        <f>IF(ISBLANK('A2a.  Modified URRT Worksheet 1'!$G$86)=TRUE, "N/A", IF(W608*(1+'A2a.  Modified URRT Worksheet 1'!$G$86)='A2. Rate Change &amp; Enrollment'!X608, "OK", "ERROR"))</f>
        <v>N/A</v>
      </c>
      <c r="BU608" t="str">
        <f>IF(ISBLANK('A2a.  Modified URRT Worksheet 1'!$G$87)=TRUE, "N/A", IF(X608*(1+'A2a.  Modified URRT Worksheet 1'!$G$87)='A2. Rate Change &amp; Enrollment'!Y608, "OK", "ERROR"))</f>
        <v>N/A</v>
      </c>
      <c r="BV608" t="str">
        <f>IF(ISBLANK('A2a.  Modified URRT Worksheet 1'!$G$88)=TRUE, "N/A", IF(Y608*(1+'A2a.  Modified URRT Worksheet 1'!$G$88)='A2. Rate Change &amp; Enrollment'!Z608, "OK", "ERROR"))</f>
        <v>N/A</v>
      </c>
      <c r="BW608" t="str">
        <f t="shared" si="141"/>
        <v>OK</v>
      </c>
      <c r="BY608" s="412">
        <f t="shared" si="142"/>
        <v>0</v>
      </c>
    </row>
    <row r="609" spans="1:77" x14ac:dyDescent="0.35">
      <c r="A609" t="s">
        <v>908</v>
      </c>
      <c r="B609" s="98"/>
      <c r="C609" s="98"/>
      <c r="D609" s="98"/>
      <c r="E609" s="135"/>
      <c r="F609" s="135"/>
      <c r="G609" s="135"/>
      <c r="I609" s="135"/>
      <c r="J609" s="135"/>
      <c r="K609" s="135"/>
      <c r="M609" s="131"/>
      <c r="N609" s="131"/>
      <c r="O609" s="131"/>
      <c r="P609" s="131"/>
      <c r="Q609" s="131"/>
      <c r="R609" s="131"/>
      <c r="S609" s="131"/>
      <c r="T609" s="131"/>
      <c r="U609" s="131"/>
      <c r="V609" s="131"/>
      <c r="W609" s="131"/>
      <c r="X609" s="131"/>
      <c r="Y609" s="131"/>
      <c r="Z609" s="131"/>
      <c r="AB609" s="142" t="e">
        <f t="shared" si="132"/>
        <v>#DIV/0!</v>
      </c>
      <c r="AC609" s="142" t="e">
        <f t="shared" si="133"/>
        <v>#DIV/0!</v>
      </c>
      <c r="AD609" s="6"/>
      <c r="AE609" s="88" t="e">
        <f t="shared" si="134"/>
        <v>#DIV/0!</v>
      </c>
      <c r="AF609" s="142" t="e">
        <f t="shared" si="135"/>
        <v>#DIV/0!</v>
      </c>
      <c r="AH609" s="12" t="e">
        <f t="shared" si="143"/>
        <v>#DIV/0!</v>
      </c>
      <c r="AI609" s="12" t="e">
        <f t="shared" si="144"/>
        <v>#DIV/0!</v>
      </c>
      <c r="AK609" s="409"/>
      <c r="AL609" s="409"/>
      <c r="AM609" s="409"/>
      <c r="AO609" s="177"/>
      <c r="AP609" s="177"/>
      <c r="AQ609" s="177"/>
      <c r="AR609" s="139"/>
      <c r="AS609" s="139"/>
      <c r="AT609" s="139"/>
      <c r="AU609" s="177"/>
      <c r="AV609" s="177"/>
      <c r="AX609" s="411">
        <f t="shared" si="136"/>
        <v>0</v>
      </c>
      <c r="AY609" s="80" t="str">
        <f t="shared" si="137"/>
        <v>OK</v>
      </c>
      <c r="BA609" s="94"/>
      <c r="BB609" s="291"/>
      <c r="BC609" s="94"/>
      <c r="BD609" s="229"/>
      <c r="BE609" s="356"/>
      <c r="BG609" s="6">
        <f t="shared" si="138"/>
        <v>0</v>
      </c>
      <c r="BH609" s="186" t="str">
        <f t="shared" si="139"/>
        <v>N/A</v>
      </c>
      <c r="BI609" s="6" t="str">
        <f t="shared" si="145"/>
        <v>N/A</v>
      </c>
      <c r="BJ609" t="e">
        <f t="shared" si="140"/>
        <v>#DIV/0!</v>
      </c>
      <c r="BL609" t="str">
        <f>IF(ISBLANK('A2a.  Modified URRT Worksheet 1'!$G$78)=TRUE, "N/A", IF(O609*(1+'A2a.  Modified URRT Worksheet 1'!$G$78)='A2. Rate Change &amp; Enrollment'!P609, "OK", "ERROR"))</f>
        <v>N/A</v>
      </c>
      <c r="BM609" t="str">
        <f>IF(ISBLANK('A2a.  Modified URRT Worksheet 1'!$G$79)=TRUE, "N/A", IF(P609*(1+'A2a.  Modified URRT Worksheet 1'!$G$79)='A2. Rate Change &amp; Enrollment'!Q609, "OK", "ERROR"))</f>
        <v>N/A</v>
      </c>
      <c r="BN609" t="str">
        <f>IF(ISBLANK('A2a.  Modified URRT Worksheet 1'!$G$80)=TRUE, "N/A", IF(Q609*(1+'A2a.  Modified URRT Worksheet 1'!$G$80)='A2. Rate Change &amp; Enrollment'!R609, "OK", "ERROR"))</f>
        <v>N/A</v>
      </c>
      <c r="BO609" t="str">
        <f>IF(ISBLANK('A2a.  Modified URRT Worksheet 1'!$G$81)=TRUE, "N/A", IF(R609*(1+'A2a.  Modified URRT Worksheet 1'!$G$81)='A2. Rate Change &amp; Enrollment'!S609, "OK", "ERROR"))</f>
        <v>N/A</v>
      </c>
      <c r="BP609" t="str">
        <f>IF(ISBLANK('A2a.  Modified URRT Worksheet 1'!$G$82)=TRUE, "N/A", IF(S609*(1+'A2a.  Modified URRT Worksheet 1'!$G$82)='A2. Rate Change &amp; Enrollment'!T609, "OK", "ERROR"))</f>
        <v>N/A</v>
      </c>
      <c r="BQ609" t="str">
        <f>IF(ISBLANK('A2a.  Modified URRT Worksheet 1'!$G$83)=TRUE, "N/A", IF(T609*(1+'A2a.  Modified URRT Worksheet 1'!$G$83)='A2. Rate Change &amp; Enrollment'!U609, "OK", "ERROR"))</f>
        <v>N/A</v>
      </c>
      <c r="BR609" t="str">
        <f>IF(ISBLANK('A2a.  Modified URRT Worksheet 1'!$G$84)=TRUE, "N/A", IF(U609*(1+'A2a.  Modified URRT Worksheet 1'!$G$84)='A2. Rate Change &amp; Enrollment'!V609, "OK", "ERROR"))</f>
        <v>N/A</v>
      </c>
      <c r="BS609" t="str">
        <f>IF(ISBLANK('A2a.  Modified URRT Worksheet 1'!$G$85)=TRUE, "N/A", IF(V609*(1+'A2a.  Modified URRT Worksheet 1'!$G$85)='A2. Rate Change &amp; Enrollment'!W609, "OK", "ERROR"))</f>
        <v>N/A</v>
      </c>
      <c r="BT609" t="str">
        <f>IF(ISBLANK('A2a.  Modified URRT Worksheet 1'!$G$86)=TRUE, "N/A", IF(W609*(1+'A2a.  Modified URRT Worksheet 1'!$G$86)='A2. Rate Change &amp; Enrollment'!X609, "OK", "ERROR"))</f>
        <v>N/A</v>
      </c>
      <c r="BU609" t="str">
        <f>IF(ISBLANK('A2a.  Modified URRT Worksheet 1'!$G$87)=TRUE, "N/A", IF(X609*(1+'A2a.  Modified URRT Worksheet 1'!$G$87)='A2. Rate Change &amp; Enrollment'!Y609, "OK", "ERROR"))</f>
        <v>N/A</v>
      </c>
      <c r="BV609" t="str">
        <f>IF(ISBLANK('A2a.  Modified URRT Worksheet 1'!$G$88)=TRUE, "N/A", IF(Y609*(1+'A2a.  Modified URRT Worksheet 1'!$G$88)='A2. Rate Change &amp; Enrollment'!Z609, "OK", "ERROR"))</f>
        <v>N/A</v>
      </c>
      <c r="BW609" t="str">
        <f t="shared" si="141"/>
        <v>OK</v>
      </c>
      <c r="BY609" s="412">
        <f t="shared" si="142"/>
        <v>0</v>
      </c>
    </row>
    <row r="610" spans="1:77" x14ac:dyDescent="0.35">
      <c r="A610" t="s">
        <v>909</v>
      </c>
      <c r="B610" s="98"/>
      <c r="C610" s="98"/>
      <c r="D610" s="98"/>
      <c r="E610" s="135"/>
      <c r="F610" s="135"/>
      <c r="G610" s="135"/>
      <c r="I610" s="135"/>
      <c r="J610" s="135"/>
      <c r="K610" s="135"/>
      <c r="M610" s="131"/>
      <c r="N610" s="131"/>
      <c r="O610" s="131"/>
      <c r="P610" s="131"/>
      <c r="Q610" s="131"/>
      <c r="R610" s="131"/>
      <c r="S610" s="131"/>
      <c r="T610" s="131"/>
      <c r="U610" s="131"/>
      <c r="V610" s="131"/>
      <c r="W610" s="131"/>
      <c r="X610" s="131"/>
      <c r="Y610" s="131"/>
      <c r="Z610" s="131"/>
      <c r="AB610" s="142" t="e">
        <f t="shared" si="132"/>
        <v>#DIV/0!</v>
      </c>
      <c r="AC610" s="142" t="e">
        <f t="shared" si="133"/>
        <v>#DIV/0!</v>
      </c>
      <c r="AD610" s="6"/>
      <c r="AE610" s="88" t="e">
        <f t="shared" si="134"/>
        <v>#DIV/0!</v>
      </c>
      <c r="AF610" s="142" t="e">
        <f t="shared" si="135"/>
        <v>#DIV/0!</v>
      </c>
      <c r="AH610" s="12" t="e">
        <f t="shared" si="143"/>
        <v>#DIV/0!</v>
      </c>
      <c r="AI610" s="12" t="e">
        <f t="shared" si="144"/>
        <v>#DIV/0!</v>
      </c>
      <c r="AK610" s="409"/>
      <c r="AL610" s="409"/>
      <c r="AM610" s="409"/>
      <c r="AO610" s="177"/>
      <c r="AP610" s="177"/>
      <c r="AQ610" s="177"/>
      <c r="AR610" s="139"/>
      <c r="AS610" s="139"/>
      <c r="AT610" s="139"/>
      <c r="AU610" s="177"/>
      <c r="AV610" s="177"/>
      <c r="AX610" s="411">
        <f t="shared" si="136"/>
        <v>0</v>
      </c>
      <c r="AY610" s="80" t="str">
        <f t="shared" si="137"/>
        <v>OK</v>
      </c>
      <c r="BA610" s="94"/>
      <c r="BB610" s="291"/>
      <c r="BC610" s="94"/>
      <c r="BD610" s="229"/>
      <c r="BE610" s="356"/>
      <c r="BG610" s="6">
        <f t="shared" si="138"/>
        <v>0</v>
      </c>
      <c r="BH610" s="186" t="str">
        <f t="shared" si="139"/>
        <v>N/A</v>
      </c>
      <c r="BI610" s="6" t="str">
        <f t="shared" si="145"/>
        <v>N/A</v>
      </c>
      <c r="BJ610" t="e">
        <f t="shared" si="140"/>
        <v>#DIV/0!</v>
      </c>
      <c r="BL610" t="str">
        <f>IF(ISBLANK('A2a.  Modified URRT Worksheet 1'!$G$78)=TRUE, "N/A", IF(O610*(1+'A2a.  Modified URRT Worksheet 1'!$G$78)='A2. Rate Change &amp; Enrollment'!P610, "OK", "ERROR"))</f>
        <v>N/A</v>
      </c>
      <c r="BM610" t="str">
        <f>IF(ISBLANK('A2a.  Modified URRT Worksheet 1'!$G$79)=TRUE, "N/A", IF(P610*(1+'A2a.  Modified URRT Worksheet 1'!$G$79)='A2. Rate Change &amp; Enrollment'!Q610, "OK", "ERROR"))</f>
        <v>N/A</v>
      </c>
      <c r="BN610" t="str">
        <f>IF(ISBLANK('A2a.  Modified URRT Worksheet 1'!$G$80)=TRUE, "N/A", IF(Q610*(1+'A2a.  Modified URRT Worksheet 1'!$G$80)='A2. Rate Change &amp; Enrollment'!R610, "OK", "ERROR"))</f>
        <v>N/A</v>
      </c>
      <c r="BO610" t="str">
        <f>IF(ISBLANK('A2a.  Modified URRT Worksheet 1'!$G$81)=TRUE, "N/A", IF(R610*(1+'A2a.  Modified URRT Worksheet 1'!$G$81)='A2. Rate Change &amp; Enrollment'!S610, "OK", "ERROR"))</f>
        <v>N/A</v>
      </c>
      <c r="BP610" t="str">
        <f>IF(ISBLANK('A2a.  Modified URRT Worksheet 1'!$G$82)=TRUE, "N/A", IF(S610*(1+'A2a.  Modified URRT Worksheet 1'!$G$82)='A2. Rate Change &amp; Enrollment'!T610, "OK", "ERROR"))</f>
        <v>N/A</v>
      </c>
      <c r="BQ610" t="str">
        <f>IF(ISBLANK('A2a.  Modified URRT Worksheet 1'!$G$83)=TRUE, "N/A", IF(T610*(1+'A2a.  Modified URRT Worksheet 1'!$G$83)='A2. Rate Change &amp; Enrollment'!U610, "OK", "ERROR"))</f>
        <v>N/A</v>
      </c>
      <c r="BR610" t="str">
        <f>IF(ISBLANK('A2a.  Modified URRT Worksheet 1'!$G$84)=TRUE, "N/A", IF(U610*(1+'A2a.  Modified URRT Worksheet 1'!$G$84)='A2. Rate Change &amp; Enrollment'!V610, "OK", "ERROR"))</f>
        <v>N/A</v>
      </c>
      <c r="BS610" t="str">
        <f>IF(ISBLANK('A2a.  Modified URRT Worksheet 1'!$G$85)=TRUE, "N/A", IF(V610*(1+'A2a.  Modified URRT Worksheet 1'!$G$85)='A2. Rate Change &amp; Enrollment'!W610, "OK", "ERROR"))</f>
        <v>N/A</v>
      </c>
      <c r="BT610" t="str">
        <f>IF(ISBLANK('A2a.  Modified URRT Worksheet 1'!$G$86)=TRUE, "N/A", IF(W610*(1+'A2a.  Modified URRT Worksheet 1'!$G$86)='A2. Rate Change &amp; Enrollment'!X610, "OK", "ERROR"))</f>
        <v>N/A</v>
      </c>
      <c r="BU610" t="str">
        <f>IF(ISBLANK('A2a.  Modified URRT Worksheet 1'!$G$87)=TRUE, "N/A", IF(X610*(1+'A2a.  Modified URRT Worksheet 1'!$G$87)='A2. Rate Change &amp; Enrollment'!Y610, "OK", "ERROR"))</f>
        <v>N/A</v>
      </c>
      <c r="BV610" t="str">
        <f>IF(ISBLANK('A2a.  Modified URRT Worksheet 1'!$G$88)=TRUE, "N/A", IF(Y610*(1+'A2a.  Modified URRT Worksheet 1'!$G$88)='A2. Rate Change &amp; Enrollment'!Z610, "OK", "ERROR"))</f>
        <v>N/A</v>
      </c>
      <c r="BW610" t="str">
        <f t="shared" si="141"/>
        <v>OK</v>
      </c>
      <c r="BY610" s="412">
        <f t="shared" si="142"/>
        <v>0</v>
      </c>
    </row>
    <row r="611" spans="1:77" x14ac:dyDescent="0.35">
      <c r="A611" t="s">
        <v>910</v>
      </c>
      <c r="B611" s="98"/>
      <c r="C611" s="98"/>
      <c r="D611" s="98"/>
      <c r="E611" s="135"/>
      <c r="F611" s="135"/>
      <c r="G611" s="135"/>
      <c r="I611" s="135"/>
      <c r="J611" s="135"/>
      <c r="K611" s="135"/>
      <c r="M611" s="131"/>
      <c r="N611" s="131"/>
      <c r="O611" s="131"/>
      <c r="P611" s="131"/>
      <c r="Q611" s="131"/>
      <c r="R611" s="131"/>
      <c r="S611" s="131"/>
      <c r="T611" s="131"/>
      <c r="U611" s="131"/>
      <c r="V611" s="131"/>
      <c r="W611" s="131"/>
      <c r="X611" s="131"/>
      <c r="Y611" s="131"/>
      <c r="Z611" s="131"/>
      <c r="AB611" s="142" t="e">
        <f t="shared" si="132"/>
        <v>#DIV/0!</v>
      </c>
      <c r="AC611" s="142" t="e">
        <f t="shared" si="133"/>
        <v>#DIV/0!</v>
      </c>
      <c r="AD611" s="6"/>
      <c r="AE611" s="88" t="e">
        <f t="shared" si="134"/>
        <v>#DIV/0!</v>
      </c>
      <c r="AF611" s="142" t="e">
        <f t="shared" si="135"/>
        <v>#DIV/0!</v>
      </c>
      <c r="AH611" s="12" t="e">
        <f t="shared" si="143"/>
        <v>#DIV/0!</v>
      </c>
      <c r="AI611" s="12" t="e">
        <f t="shared" si="144"/>
        <v>#DIV/0!</v>
      </c>
      <c r="AK611" s="409"/>
      <c r="AL611" s="409"/>
      <c r="AM611" s="409"/>
      <c r="AO611" s="177"/>
      <c r="AP611" s="177"/>
      <c r="AQ611" s="177"/>
      <c r="AR611" s="139"/>
      <c r="AS611" s="139"/>
      <c r="AT611" s="139"/>
      <c r="AU611" s="177"/>
      <c r="AV611" s="177"/>
      <c r="AX611" s="411">
        <f t="shared" si="136"/>
        <v>0</v>
      </c>
      <c r="AY611" s="80" t="str">
        <f t="shared" si="137"/>
        <v>OK</v>
      </c>
      <c r="BA611" s="94"/>
      <c r="BB611" s="291"/>
      <c r="BC611" s="94"/>
      <c r="BD611" s="229"/>
      <c r="BE611" s="356"/>
      <c r="BG611" s="6">
        <f t="shared" si="138"/>
        <v>0</v>
      </c>
      <c r="BH611" s="186" t="str">
        <f t="shared" si="139"/>
        <v>N/A</v>
      </c>
      <c r="BI611" s="6" t="str">
        <f t="shared" si="145"/>
        <v>N/A</v>
      </c>
      <c r="BJ611" t="e">
        <f t="shared" si="140"/>
        <v>#DIV/0!</v>
      </c>
      <c r="BL611" t="str">
        <f>IF(ISBLANK('A2a.  Modified URRT Worksheet 1'!$G$78)=TRUE, "N/A", IF(O611*(1+'A2a.  Modified URRT Worksheet 1'!$G$78)='A2. Rate Change &amp; Enrollment'!P611, "OK", "ERROR"))</f>
        <v>N/A</v>
      </c>
      <c r="BM611" t="str">
        <f>IF(ISBLANK('A2a.  Modified URRT Worksheet 1'!$G$79)=TRUE, "N/A", IF(P611*(1+'A2a.  Modified URRT Worksheet 1'!$G$79)='A2. Rate Change &amp; Enrollment'!Q611, "OK", "ERROR"))</f>
        <v>N/A</v>
      </c>
      <c r="BN611" t="str">
        <f>IF(ISBLANK('A2a.  Modified URRT Worksheet 1'!$G$80)=TRUE, "N/A", IF(Q611*(1+'A2a.  Modified URRT Worksheet 1'!$G$80)='A2. Rate Change &amp; Enrollment'!R611, "OK", "ERROR"))</f>
        <v>N/A</v>
      </c>
      <c r="BO611" t="str">
        <f>IF(ISBLANK('A2a.  Modified URRT Worksheet 1'!$G$81)=TRUE, "N/A", IF(R611*(1+'A2a.  Modified URRT Worksheet 1'!$G$81)='A2. Rate Change &amp; Enrollment'!S611, "OK", "ERROR"))</f>
        <v>N/A</v>
      </c>
      <c r="BP611" t="str">
        <f>IF(ISBLANK('A2a.  Modified URRT Worksheet 1'!$G$82)=TRUE, "N/A", IF(S611*(1+'A2a.  Modified URRT Worksheet 1'!$G$82)='A2. Rate Change &amp; Enrollment'!T611, "OK", "ERROR"))</f>
        <v>N/A</v>
      </c>
      <c r="BQ611" t="str">
        <f>IF(ISBLANK('A2a.  Modified URRT Worksheet 1'!$G$83)=TRUE, "N/A", IF(T611*(1+'A2a.  Modified URRT Worksheet 1'!$G$83)='A2. Rate Change &amp; Enrollment'!U611, "OK", "ERROR"))</f>
        <v>N/A</v>
      </c>
      <c r="BR611" t="str">
        <f>IF(ISBLANK('A2a.  Modified URRT Worksheet 1'!$G$84)=TRUE, "N/A", IF(U611*(1+'A2a.  Modified URRT Worksheet 1'!$G$84)='A2. Rate Change &amp; Enrollment'!V611, "OK", "ERROR"))</f>
        <v>N/A</v>
      </c>
      <c r="BS611" t="str">
        <f>IF(ISBLANK('A2a.  Modified URRT Worksheet 1'!$G$85)=TRUE, "N/A", IF(V611*(1+'A2a.  Modified URRT Worksheet 1'!$G$85)='A2. Rate Change &amp; Enrollment'!W611, "OK", "ERROR"))</f>
        <v>N/A</v>
      </c>
      <c r="BT611" t="str">
        <f>IF(ISBLANK('A2a.  Modified URRT Worksheet 1'!$G$86)=TRUE, "N/A", IF(W611*(1+'A2a.  Modified URRT Worksheet 1'!$G$86)='A2. Rate Change &amp; Enrollment'!X611, "OK", "ERROR"))</f>
        <v>N/A</v>
      </c>
      <c r="BU611" t="str">
        <f>IF(ISBLANK('A2a.  Modified URRT Worksheet 1'!$G$87)=TRUE, "N/A", IF(X611*(1+'A2a.  Modified URRT Worksheet 1'!$G$87)='A2. Rate Change &amp; Enrollment'!Y611, "OK", "ERROR"))</f>
        <v>N/A</v>
      </c>
      <c r="BV611" t="str">
        <f>IF(ISBLANK('A2a.  Modified URRT Worksheet 1'!$G$88)=TRUE, "N/A", IF(Y611*(1+'A2a.  Modified URRT Worksheet 1'!$G$88)='A2. Rate Change &amp; Enrollment'!Z611, "OK", "ERROR"))</f>
        <v>N/A</v>
      </c>
      <c r="BW611" t="str">
        <f t="shared" si="141"/>
        <v>OK</v>
      </c>
      <c r="BY611" s="412">
        <f t="shared" si="142"/>
        <v>0</v>
      </c>
    </row>
    <row r="612" spans="1:77" x14ac:dyDescent="0.35">
      <c r="A612" t="s">
        <v>911</v>
      </c>
      <c r="B612" s="98"/>
      <c r="C612" s="98"/>
      <c r="D612" s="98"/>
      <c r="E612" s="135"/>
      <c r="F612" s="135"/>
      <c r="G612" s="135"/>
      <c r="I612" s="135"/>
      <c r="J612" s="135"/>
      <c r="K612" s="135"/>
      <c r="M612" s="131"/>
      <c r="N612" s="131"/>
      <c r="O612" s="131"/>
      <c r="P612" s="131"/>
      <c r="Q612" s="131"/>
      <c r="R612" s="131"/>
      <c r="S612" s="131"/>
      <c r="T612" s="131"/>
      <c r="U612" s="131"/>
      <c r="V612" s="131"/>
      <c r="W612" s="131"/>
      <c r="X612" s="131"/>
      <c r="Y612" s="131"/>
      <c r="Z612" s="131"/>
      <c r="AB612" s="142" t="e">
        <f t="shared" si="132"/>
        <v>#DIV/0!</v>
      </c>
      <c r="AC612" s="142" t="e">
        <f t="shared" si="133"/>
        <v>#DIV/0!</v>
      </c>
      <c r="AD612" s="6"/>
      <c r="AE612" s="88" t="e">
        <f t="shared" si="134"/>
        <v>#DIV/0!</v>
      </c>
      <c r="AF612" s="142" t="e">
        <f t="shared" si="135"/>
        <v>#DIV/0!</v>
      </c>
      <c r="AH612" s="12" t="e">
        <f t="shared" si="143"/>
        <v>#DIV/0!</v>
      </c>
      <c r="AI612" s="12" t="e">
        <f t="shared" si="144"/>
        <v>#DIV/0!</v>
      </c>
      <c r="AK612" s="409"/>
      <c r="AL612" s="409"/>
      <c r="AM612" s="409"/>
      <c r="AO612" s="177"/>
      <c r="AP612" s="177"/>
      <c r="AQ612" s="177"/>
      <c r="AR612" s="139"/>
      <c r="AS612" s="139"/>
      <c r="AT612" s="139"/>
      <c r="AU612" s="177"/>
      <c r="AV612" s="177"/>
      <c r="AX612" s="411">
        <f t="shared" si="136"/>
        <v>0</v>
      </c>
      <c r="AY612" s="80" t="str">
        <f t="shared" si="137"/>
        <v>OK</v>
      </c>
      <c r="BA612" s="94"/>
      <c r="BB612" s="291"/>
      <c r="BC612" s="94"/>
      <c r="BD612" s="229"/>
      <c r="BE612" s="356"/>
      <c r="BG612" s="6">
        <f t="shared" si="138"/>
        <v>0</v>
      </c>
      <c r="BH612" s="186" t="str">
        <f t="shared" si="139"/>
        <v>N/A</v>
      </c>
      <c r="BI612" s="6" t="str">
        <f t="shared" si="145"/>
        <v>N/A</v>
      </c>
      <c r="BJ612" t="e">
        <f t="shared" si="140"/>
        <v>#DIV/0!</v>
      </c>
      <c r="BL612" t="str">
        <f>IF(ISBLANK('A2a.  Modified URRT Worksheet 1'!$G$78)=TRUE, "N/A", IF(O612*(1+'A2a.  Modified URRT Worksheet 1'!$G$78)='A2. Rate Change &amp; Enrollment'!P612, "OK", "ERROR"))</f>
        <v>N/A</v>
      </c>
      <c r="BM612" t="str">
        <f>IF(ISBLANK('A2a.  Modified URRT Worksheet 1'!$G$79)=TRUE, "N/A", IF(P612*(1+'A2a.  Modified URRT Worksheet 1'!$G$79)='A2. Rate Change &amp; Enrollment'!Q612, "OK", "ERROR"))</f>
        <v>N/A</v>
      </c>
      <c r="BN612" t="str">
        <f>IF(ISBLANK('A2a.  Modified URRT Worksheet 1'!$G$80)=TRUE, "N/A", IF(Q612*(1+'A2a.  Modified URRT Worksheet 1'!$G$80)='A2. Rate Change &amp; Enrollment'!R612, "OK", "ERROR"))</f>
        <v>N/A</v>
      </c>
      <c r="BO612" t="str">
        <f>IF(ISBLANK('A2a.  Modified URRT Worksheet 1'!$G$81)=TRUE, "N/A", IF(R612*(1+'A2a.  Modified URRT Worksheet 1'!$G$81)='A2. Rate Change &amp; Enrollment'!S612, "OK", "ERROR"))</f>
        <v>N/A</v>
      </c>
      <c r="BP612" t="str">
        <f>IF(ISBLANK('A2a.  Modified URRT Worksheet 1'!$G$82)=TRUE, "N/A", IF(S612*(1+'A2a.  Modified URRT Worksheet 1'!$G$82)='A2. Rate Change &amp; Enrollment'!T612, "OK", "ERROR"))</f>
        <v>N/A</v>
      </c>
      <c r="BQ612" t="str">
        <f>IF(ISBLANK('A2a.  Modified URRT Worksheet 1'!$G$83)=TRUE, "N/A", IF(T612*(1+'A2a.  Modified URRT Worksheet 1'!$G$83)='A2. Rate Change &amp; Enrollment'!U612, "OK", "ERROR"))</f>
        <v>N/A</v>
      </c>
      <c r="BR612" t="str">
        <f>IF(ISBLANK('A2a.  Modified URRT Worksheet 1'!$G$84)=TRUE, "N/A", IF(U612*(1+'A2a.  Modified URRT Worksheet 1'!$G$84)='A2. Rate Change &amp; Enrollment'!V612, "OK", "ERROR"))</f>
        <v>N/A</v>
      </c>
      <c r="BS612" t="str">
        <f>IF(ISBLANK('A2a.  Modified URRT Worksheet 1'!$G$85)=TRUE, "N/A", IF(V612*(1+'A2a.  Modified URRT Worksheet 1'!$G$85)='A2. Rate Change &amp; Enrollment'!W612, "OK", "ERROR"))</f>
        <v>N/A</v>
      </c>
      <c r="BT612" t="str">
        <f>IF(ISBLANK('A2a.  Modified URRT Worksheet 1'!$G$86)=TRUE, "N/A", IF(W612*(1+'A2a.  Modified URRT Worksheet 1'!$G$86)='A2. Rate Change &amp; Enrollment'!X612, "OK", "ERROR"))</f>
        <v>N/A</v>
      </c>
      <c r="BU612" t="str">
        <f>IF(ISBLANK('A2a.  Modified URRT Worksheet 1'!$G$87)=TRUE, "N/A", IF(X612*(1+'A2a.  Modified URRT Worksheet 1'!$G$87)='A2. Rate Change &amp; Enrollment'!Y612, "OK", "ERROR"))</f>
        <v>N/A</v>
      </c>
      <c r="BV612" t="str">
        <f>IF(ISBLANK('A2a.  Modified URRT Worksheet 1'!$G$88)=TRUE, "N/A", IF(Y612*(1+'A2a.  Modified URRT Worksheet 1'!$G$88)='A2. Rate Change &amp; Enrollment'!Z612, "OK", "ERROR"))</f>
        <v>N/A</v>
      </c>
      <c r="BW612" t="str">
        <f t="shared" si="141"/>
        <v>OK</v>
      </c>
      <c r="BY612" s="412">
        <f t="shared" si="142"/>
        <v>0</v>
      </c>
    </row>
    <row r="613" spans="1:77" x14ac:dyDescent="0.35">
      <c r="A613" t="s">
        <v>912</v>
      </c>
      <c r="B613" s="98"/>
      <c r="C613" s="98"/>
      <c r="D613" s="98"/>
      <c r="E613" s="135"/>
      <c r="F613" s="135"/>
      <c r="G613" s="135"/>
      <c r="I613" s="135"/>
      <c r="J613" s="135"/>
      <c r="K613" s="135"/>
      <c r="M613" s="131"/>
      <c r="N613" s="131"/>
      <c r="O613" s="131"/>
      <c r="P613" s="131"/>
      <c r="Q613" s="131"/>
      <c r="R613" s="131"/>
      <c r="S613" s="131"/>
      <c r="T613" s="131"/>
      <c r="U613" s="131"/>
      <c r="V613" s="131"/>
      <c r="W613" s="131"/>
      <c r="X613" s="131"/>
      <c r="Y613" s="131"/>
      <c r="Z613" s="131"/>
      <c r="AB613" s="142" t="e">
        <f t="shared" si="132"/>
        <v>#DIV/0!</v>
      </c>
      <c r="AC613" s="142" t="e">
        <f t="shared" si="133"/>
        <v>#DIV/0!</v>
      </c>
      <c r="AD613" s="6"/>
      <c r="AE613" s="88" t="e">
        <f t="shared" si="134"/>
        <v>#DIV/0!</v>
      </c>
      <c r="AF613" s="142" t="e">
        <f t="shared" si="135"/>
        <v>#DIV/0!</v>
      </c>
      <c r="AH613" s="12" t="e">
        <f t="shared" si="143"/>
        <v>#DIV/0!</v>
      </c>
      <c r="AI613" s="12" t="e">
        <f t="shared" si="144"/>
        <v>#DIV/0!</v>
      </c>
      <c r="AK613" s="409"/>
      <c r="AL613" s="409"/>
      <c r="AM613" s="409"/>
      <c r="AO613" s="177"/>
      <c r="AP613" s="177"/>
      <c r="AQ613" s="177"/>
      <c r="AR613" s="139"/>
      <c r="AS613" s="139"/>
      <c r="AT613" s="139"/>
      <c r="AU613" s="177"/>
      <c r="AV613" s="177"/>
      <c r="AX613" s="411">
        <f t="shared" si="136"/>
        <v>0</v>
      </c>
      <c r="AY613" s="80" t="str">
        <f t="shared" si="137"/>
        <v>OK</v>
      </c>
      <c r="BA613" s="94"/>
      <c r="BB613" s="291"/>
      <c r="BC613" s="94"/>
      <c r="BD613" s="229"/>
      <c r="BE613" s="356"/>
      <c r="BG613" s="6">
        <f t="shared" si="138"/>
        <v>0</v>
      </c>
      <c r="BH613" s="186" t="str">
        <f t="shared" si="139"/>
        <v>N/A</v>
      </c>
      <c r="BI613" s="6" t="str">
        <f t="shared" si="145"/>
        <v>N/A</v>
      </c>
      <c r="BJ613" t="e">
        <f t="shared" si="140"/>
        <v>#DIV/0!</v>
      </c>
      <c r="BL613" t="str">
        <f>IF(ISBLANK('A2a.  Modified URRT Worksheet 1'!$G$78)=TRUE, "N/A", IF(O613*(1+'A2a.  Modified URRT Worksheet 1'!$G$78)='A2. Rate Change &amp; Enrollment'!P613, "OK", "ERROR"))</f>
        <v>N/A</v>
      </c>
      <c r="BM613" t="str">
        <f>IF(ISBLANK('A2a.  Modified URRT Worksheet 1'!$G$79)=TRUE, "N/A", IF(P613*(1+'A2a.  Modified URRT Worksheet 1'!$G$79)='A2. Rate Change &amp; Enrollment'!Q613, "OK", "ERROR"))</f>
        <v>N/A</v>
      </c>
      <c r="BN613" t="str">
        <f>IF(ISBLANK('A2a.  Modified URRT Worksheet 1'!$G$80)=TRUE, "N/A", IF(Q613*(1+'A2a.  Modified URRT Worksheet 1'!$G$80)='A2. Rate Change &amp; Enrollment'!R613, "OK", "ERROR"))</f>
        <v>N/A</v>
      </c>
      <c r="BO613" t="str">
        <f>IF(ISBLANK('A2a.  Modified URRT Worksheet 1'!$G$81)=TRUE, "N/A", IF(R613*(1+'A2a.  Modified URRT Worksheet 1'!$G$81)='A2. Rate Change &amp; Enrollment'!S613, "OK", "ERROR"))</f>
        <v>N/A</v>
      </c>
      <c r="BP613" t="str">
        <f>IF(ISBLANK('A2a.  Modified URRT Worksheet 1'!$G$82)=TRUE, "N/A", IF(S613*(1+'A2a.  Modified URRT Worksheet 1'!$G$82)='A2. Rate Change &amp; Enrollment'!T613, "OK", "ERROR"))</f>
        <v>N/A</v>
      </c>
      <c r="BQ613" t="str">
        <f>IF(ISBLANK('A2a.  Modified URRT Worksheet 1'!$G$83)=TRUE, "N/A", IF(T613*(1+'A2a.  Modified URRT Worksheet 1'!$G$83)='A2. Rate Change &amp; Enrollment'!U613, "OK", "ERROR"))</f>
        <v>N/A</v>
      </c>
      <c r="BR613" t="str">
        <f>IF(ISBLANK('A2a.  Modified URRT Worksheet 1'!$G$84)=TRUE, "N/A", IF(U613*(1+'A2a.  Modified URRT Worksheet 1'!$G$84)='A2. Rate Change &amp; Enrollment'!V613, "OK", "ERROR"))</f>
        <v>N/A</v>
      </c>
      <c r="BS613" t="str">
        <f>IF(ISBLANK('A2a.  Modified URRT Worksheet 1'!$G$85)=TRUE, "N/A", IF(V613*(1+'A2a.  Modified URRT Worksheet 1'!$G$85)='A2. Rate Change &amp; Enrollment'!W613, "OK", "ERROR"))</f>
        <v>N/A</v>
      </c>
      <c r="BT613" t="str">
        <f>IF(ISBLANK('A2a.  Modified URRT Worksheet 1'!$G$86)=TRUE, "N/A", IF(W613*(1+'A2a.  Modified URRT Worksheet 1'!$G$86)='A2. Rate Change &amp; Enrollment'!X613, "OK", "ERROR"))</f>
        <v>N/A</v>
      </c>
      <c r="BU613" t="str">
        <f>IF(ISBLANK('A2a.  Modified URRT Worksheet 1'!$G$87)=TRUE, "N/A", IF(X613*(1+'A2a.  Modified URRT Worksheet 1'!$G$87)='A2. Rate Change &amp; Enrollment'!Y613, "OK", "ERROR"))</f>
        <v>N/A</v>
      </c>
      <c r="BV613" t="str">
        <f>IF(ISBLANK('A2a.  Modified URRT Worksheet 1'!$G$88)=TRUE, "N/A", IF(Y613*(1+'A2a.  Modified URRT Worksheet 1'!$G$88)='A2. Rate Change &amp; Enrollment'!Z613, "OK", "ERROR"))</f>
        <v>N/A</v>
      </c>
      <c r="BW613" t="str">
        <f t="shared" si="141"/>
        <v>OK</v>
      </c>
      <c r="BY613" s="412">
        <f t="shared" si="142"/>
        <v>0</v>
      </c>
    </row>
    <row r="614" spans="1:77" x14ac:dyDescent="0.35">
      <c r="A614" t="s">
        <v>913</v>
      </c>
      <c r="B614" s="98"/>
      <c r="C614" s="98"/>
      <c r="D614" s="98"/>
      <c r="E614" s="135"/>
      <c r="F614" s="135"/>
      <c r="G614" s="135"/>
      <c r="I614" s="135"/>
      <c r="J614" s="135"/>
      <c r="K614" s="135"/>
      <c r="M614" s="131"/>
      <c r="N614" s="131"/>
      <c r="O614" s="131"/>
      <c r="P614" s="131"/>
      <c r="Q614" s="131"/>
      <c r="R614" s="131"/>
      <c r="S614" s="131"/>
      <c r="T614" s="131"/>
      <c r="U614" s="131"/>
      <c r="V614" s="131"/>
      <c r="W614" s="131"/>
      <c r="X614" s="131"/>
      <c r="Y614" s="131"/>
      <c r="Z614" s="131"/>
      <c r="AB614" s="142" t="e">
        <f t="shared" si="132"/>
        <v>#DIV/0!</v>
      </c>
      <c r="AC614" s="142" t="e">
        <f t="shared" si="133"/>
        <v>#DIV/0!</v>
      </c>
      <c r="AD614" s="6"/>
      <c r="AE614" s="88" t="e">
        <f t="shared" si="134"/>
        <v>#DIV/0!</v>
      </c>
      <c r="AF614" s="142" t="e">
        <f t="shared" si="135"/>
        <v>#DIV/0!</v>
      </c>
      <c r="AH614" s="12" t="e">
        <f t="shared" si="143"/>
        <v>#DIV/0!</v>
      </c>
      <c r="AI614" s="12" t="e">
        <f t="shared" si="144"/>
        <v>#DIV/0!</v>
      </c>
      <c r="AK614" s="409"/>
      <c r="AL614" s="409"/>
      <c r="AM614" s="409"/>
      <c r="AO614" s="177"/>
      <c r="AP614" s="177"/>
      <c r="AQ614" s="177"/>
      <c r="AR614" s="139"/>
      <c r="AS614" s="139"/>
      <c r="AT614" s="139"/>
      <c r="AU614" s="177"/>
      <c r="AV614" s="177"/>
      <c r="AX614" s="411">
        <f t="shared" si="136"/>
        <v>0</v>
      </c>
      <c r="AY614" s="80" t="str">
        <f t="shared" si="137"/>
        <v>OK</v>
      </c>
      <c r="BA614" s="94"/>
      <c r="BB614" s="291"/>
      <c r="BC614" s="94"/>
      <c r="BD614" s="229"/>
      <c r="BE614" s="356"/>
      <c r="BG614" s="6">
        <f t="shared" si="138"/>
        <v>0</v>
      </c>
      <c r="BH614" s="186" t="str">
        <f t="shared" si="139"/>
        <v>N/A</v>
      </c>
      <c r="BI614" s="6" t="str">
        <f t="shared" si="145"/>
        <v>N/A</v>
      </c>
      <c r="BJ614" t="e">
        <f t="shared" si="140"/>
        <v>#DIV/0!</v>
      </c>
      <c r="BL614" t="str">
        <f>IF(ISBLANK('A2a.  Modified URRT Worksheet 1'!$G$78)=TRUE, "N/A", IF(O614*(1+'A2a.  Modified URRT Worksheet 1'!$G$78)='A2. Rate Change &amp; Enrollment'!P614, "OK", "ERROR"))</f>
        <v>N/A</v>
      </c>
      <c r="BM614" t="str">
        <f>IF(ISBLANK('A2a.  Modified URRT Worksheet 1'!$G$79)=TRUE, "N/A", IF(P614*(1+'A2a.  Modified URRT Worksheet 1'!$G$79)='A2. Rate Change &amp; Enrollment'!Q614, "OK", "ERROR"))</f>
        <v>N/A</v>
      </c>
      <c r="BN614" t="str">
        <f>IF(ISBLANK('A2a.  Modified URRT Worksheet 1'!$G$80)=TRUE, "N/A", IF(Q614*(1+'A2a.  Modified URRT Worksheet 1'!$G$80)='A2. Rate Change &amp; Enrollment'!R614, "OK", "ERROR"))</f>
        <v>N/A</v>
      </c>
      <c r="BO614" t="str">
        <f>IF(ISBLANK('A2a.  Modified URRT Worksheet 1'!$G$81)=TRUE, "N/A", IF(R614*(1+'A2a.  Modified URRT Worksheet 1'!$G$81)='A2. Rate Change &amp; Enrollment'!S614, "OK", "ERROR"))</f>
        <v>N/A</v>
      </c>
      <c r="BP614" t="str">
        <f>IF(ISBLANK('A2a.  Modified URRT Worksheet 1'!$G$82)=TRUE, "N/A", IF(S614*(1+'A2a.  Modified URRT Worksheet 1'!$G$82)='A2. Rate Change &amp; Enrollment'!T614, "OK", "ERROR"))</f>
        <v>N/A</v>
      </c>
      <c r="BQ614" t="str">
        <f>IF(ISBLANK('A2a.  Modified URRT Worksheet 1'!$G$83)=TRUE, "N/A", IF(T614*(1+'A2a.  Modified URRT Worksheet 1'!$G$83)='A2. Rate Change &amp; Enrollment'!U614, "OK", "ERROR"))</f>
        <v>N/A</v>
      </c>
      <c r="BR614" t="str">
        <f>IF(ISBLANK('A2a.  Modified URRT Worksheet 1'!$G$84)=TRUE, "N/A", IF(U614*(1+'A2a.  Modified URRT Worksheet 1'!$G$84)='A2. Rate Change &amp; Enrollment'!V614, "OK", "ERROR"))</f>
        <v>N/A</v>
      </c>
      <c r="BS614" t="str">
        <f>IF(ISBLANK('A2a.  Modified URRT Worksheet 1'!$G$85)=TRUE, "N/A", IF(V614*(1+'A2a.  Modified URRT Worksheet 1'!$G$85)='A2. Rate Change &amp; Enrollment'!W614, "OK", "ERROR"))</f>
        <v>N/A</v>
      </c>
      <c r="BT614" t="str">
        <f>IF(ISBLANK('A2a.  Modified URRT Worksheet 1'!$G$86)=TRUE, "N/A", IF(W614*(1+'A2a.  Modified URRT Worksheet 1'!$G$86)='A2. Rate Change &amp; Enrollment'!X614, "OK", "ERROR"))</f>
        <v>N/A</v>
      </c>
      <c r="BU614" t="str">
        <f>IF(ISBLANK('A2a.  Modified URRT Worksheet 1'!$G$87)=TRUE, "N/A", IF(X614*(1+'A2a.  Modified URRT Worksheet 1'!$G$87)='A2. Rate Change &amp; Enrollment'!Y614, "OK", "ERROR"))</f>
        <v>N/A</v>
      </c>
      <c r="BV614" t="str">
        <f>IF(ISBLANK('A2a.  Modified URRT Worksheet 1'!$G$88)=TRUE, "N/A", IF(Y614*(1+'A2a.  Modified URRT Worksheet 1'!$G$88)='A2. Rate Change &amp; Enrollment'!Z614, "OK", "ERROR"))</f>
        <v>N/A</v>
      </c>
      <c r="BW614" t="str">
        <f t="shared" si="141"/>
        <v>OK</v>
      </c>
      <c r="BY614" s="412">
        <f t="shared" si="142"/>
        <v>0</v>
      </c>
    </row>
    <row r="615" spans="1:77" x14ac:dyDescent="0.35">
      <c r="A615" t="s">
        <v>914</v>
      </c>
      <c r="B615" s="98"/>
      <c r="C615" s="98"/>
      <c r="D615" s="98"/>
      <c r="E615" s="135"/>
      <c r="F615" s="135"/>
      <c r="G615" s="135"/>
      <c r="I615" s="135"/>
      <c r="J615" s="135"/>
      <c r="K615" s="135"/>
      <c r="M615" s="131"/>
      <c r="N615" s="131"/>
      <c r="O615" s="131"/>
      <c r="P615" s="131"/>
      <c r="Q615" s="131"/>
      <c r="R615" s="131"/>
      <c r="S615" s="131"/>
      <c r="T615" s="131"/>
      <c r="U615" s="131"/>
      <c r="V615" s="131"/>
      <c r="W615" s="131"/>
      <c r="X615" s="131"/>
      <c r="Y615" s="131"/>
      <c r="Z615" s="131"/>
      <c r="AB615" s="142" t="e">
        <f t="shared" si="132"/>
        <v>#DIV/0!</v>
      </c>
      <c r="AC615" s="142" t="e">
        <f t="shared" si="133"/>
        <v>#DIV/0!</v>
      </c>
      <c r="AD615" s="6"/>
      <c r="AE615" s="88" t="e">
        <f t="shared" si="134"/>
        <v>#DIV/0!</v>
      </c>
      <c r="AF615" s="142" t="e">
        <f t="shared" si="135"/>
        <v>#DIV/0!</v>
      </c>
      <c r="AH615" s="12" t="e">
        <f t="shared" si="143"/>
        <v>#DIV/0!</v>
      </c>
      <c r="AI615" s="12" t="e">
        <f t="shared" si="144"/>
        <v>#DIV/0!</v>
      </c>
      <c r="AK615" s="409"/>
      <c r="AL615" s="409"/>
      <c r="AM615" s="409"/>
      <c r="AO615" s="177"/>
      <c r="AP615" s="177"/>
      <c r="AQ615" s="177"/>
      <c r="AR615" s="139"/>
      <c r="AS615" s="139"/>
      <c r="AT615" s="139"/>
      <c r="AU615" s="177"/>
      <c r="AV615" s="177"/>
      <c r="AX615" s="411">
        <f t="shared" si="136"/>
        <v>0</v>
      </c>
      <c r="AY615" s="80" t="str">
        <f t="shared" si="137"/>
        <v>OK</v>
      </c>
      <c r="BA615" s="94"/>
      <c r="BB615" s="291"/>
      <c r="BC615" s="94"/>
      <c r="BD615" s="229"/>
      <c r="BE615" s="356"/>
      <c r="BG615" s="6">
        <f t="shared" si="138"/>
        <v>0</v>
      </c>
      <c r="BH615" s="186" t="str">
        <f t="shared" si="139"/>
        <v>N/A</v>
      </c>
      <c r="BI615" s="6" t="str">
        <f t="shared" si="145"/>
        <v>N/A</v>
      </c>
      <c r="BJ615" t="e">
        <f t="shared" si="140"/>
        <v>#DIV/0!</v>
      </c>
      <c r="BL615" t="str">
        <f>IF(ISBLANK('A2a.  Modified URRT Worksheet 1'!$G$78)=TRUE, "N/A", IF(O615*(1+'A2a.  Modified URRT Worksheet 1'!$G$78)='A2. Rate Change &amp; Enrollment'!P615, "OK", "ERROR"))</f>
        <v>N/A</v>
      </c>
      <c r="BM615" t="str">
        <f>IF(ISBLANK('A2a.  Modified URRT Worksheet 1'!$G$79)=TRUE, "N/A", IF(P615*(1+'A2a.  Modified URRT Worksheet 1'!$G$79)='A2. Rate Change &amp; Enrollment'!Q615, "OK", "ERROR"))</f>
        <v>N/A</v>
      </c>
      <c r="BN615" t="str">
        <f>IF(ISBLANK('A2a.  Modified URRT Worksheet 1'!$G$80)=TRUE, "N/A", IF(Q615*(1+'A2a.  Modified URRT Worksheet 1'!$G$80)='A2. Rate Change &amp; Enrollment'!R615, "OK", "ERROR"))</f>
        <v>N/A</v>
      </c>
      <c r="BO615" t="str">
        <f>IF(ISBLANK('A2a.  Modified URRT Worksheet 1'!$G$81)=TRUE, "N/A", IF(R615*(1+'A2a.  Modified URRT Worksheet 1'!$G$81)='A2. Rate Change &amp; Enrollment'!S615, "OK", "ERROR"))</f>
        <v>N/A</v>
      </c>
      <c r="BP615" t="str">
        <f>IF(ISBLANK('A2a.  Modified URRT Worksheet 1'!$G$82)=TRUE, "N/A", IF(S615*(1+'A2a.  Modified URRT Worksheet 1'!$G$82)='A2. Rate Change &amp; Enrollment'!T615, "OK", "ERROR"))</f>
        <v>N/A</v>
      </c>
      <c r="BQ615" t="str">
        <f>IF(ISBLANK('A2a.  Modified URRT Worksheet 1'!$G$83)=TRUE, "N/A", IF(T615*(1+'A2a.  Modified URRT Worksheet 1'!$G$83)='A2. Rate Change &amp; Enrollment'!U615, "OK", "ERROR"))</f>
        <v>N/A</v>
      </c>
      <c r="BR615" t="str">
        <f>IF(ISBLANK('A2a.  Modified URRT Worksheet 1'!$G$84)=TRUE, "N/A", IF(U615*(1+'A2a.  Modified URRT Worksheet 1'!$G$84)='A2. Rate Change &amp; Enrollment'!V615, "OK", "ERROR"))</f>
        <v>N/A</v>
      </c>
      <c r="BS615" t="str">
        <f>IF(ISBLANK('A2a.  Modified URRT Worksheet 1'!$G$85)=TRUE, "N/A", IF(V615*(1+'A2a.  Modified URRT Worksheet 1'!$G$85)='A2. Rate Change &amp; Enrollment'!W615, "OK", "ERROR"))</f>
        <v>N/A</v>
      </c>
      <c r="BT615" t="str">
        <f>IF(ISBLANK('A2a.  Modified URRT Worksheet 1'!$G$86)=TRUE, "N/A", IF(W615*(1+'A2a.  Modified URRT Worksheet 1'!$G$86)='A2. Rate Change &amp; Enrollment'!X615, "OK", "ERROR"))</f>
        <v>N/A</v>
      </c>
      <c r="BU615" t="str">
        <f>IF(ISBLANK('A2a.  Modified URRT Worksheet 1'!$G$87)=TRUE, "N/A", IF(X615*(1+'A2a.  Modified URRT Worksheet 1'!$G$87)='A2. Rate Change &amp; Enrollment'!Y615, "OK", "ERROR"))</f>
        <v>N/A</v>
      </c>
      <c r="BV615" t="str">
        <f>IF(ISBLANK('A2a.  Modified URRT Worksheet 1'!$G$88)=TRUE, "N/A", IF(Y615*(1+'A2a.  Modified URRT Worksheet 1'!$G$88)='A2. Rate Change &amp; Enrollment'!Z615, "OK", "ERROR"))</f>
        <v>N/A</v>
      </c>
      <c r="BW615" t="str">
        <f t="shared" si="141"/>
        <v>OK</v>
      </c>
      <c r="BY615" s="412">
        <f t="shared" si="142"/>
        <v>0</v>
      </c>
    </row>
    <row r="616" spans="1:77" x14ac:dyDescent="0.35">
      <c r="A616" t="s">
        <v>915</v>
      </c>
      <c r="B616" s="98"/>
      <c r="C616" s="98"/>
      <c r="D616" s="98"/>
      <c r="E616" s="135"/>
      <c r="F616" s="135"/>
      <c r="G616" s="135"/>
      <c r="I616" s="135"/>
      <c r="J616" s="135"/>
      <c r="K616" s="135"/>
      <c r="M616" s="131"/>
      <c r="N616" s="131"/>
      <c r="O616" s="131"/>
      <c r="P616" s="131"/>
      <c r="Q616" s="131"/>
      <c r="R616" s="131"/>
      <c r="S616" s="131"/>
      <c r="T616" s="131"/>
      <c r="U616" s="131"/>
      <c r="V616" s="131"/>
      <c r="W616" s="131"/>
      <c r="X616" s="131"/>
      <c r="Y616" s="131"/>
      <c r="Z616" s="131"/>
      <c r="AB616" s="142" t="e">
        <f t="shared" si="132"/>
        <v>#DIV/0!</v>
      </c>
      <c r="AC616" s="142" t="e">
        <f t="shared" si="133"/>
        <v>#DIV/0!</v>
      </c>
      <c r="AD616" s="6"/>
      <c r="AE616" s="88" t="e">
        <f t="shared" si="134"/>
        <v>#DIV/0!</v>
      </c>
      <c r="AF616" s="142" t="e">
        <f t="shared" si="135"/>
        <v>#DIV/0!</v>
      </c>
      <c r="AH616" s="12" t="e">
        <f t="shared" si="143"/>
        <v>#DIV/0!</v>
      </c>
      <c r="AI616" s="12" t="e">
        <f t="shared" si="144"/>
        <v>#DIV/0!</v>
      </c>
      <c r="AK616" s="409"/>
      <c r="AL616" s="409"/>
      <c r="AM616" s="409"/>
      <c r="AO616" s="177"/>
      <c r="AP616" s="177"/>
      <c r="AQ616" s="177"/>
      <c r="AR616" s="139"/>
      <c r="AS616" s="139"/>
      <c r="AT616" s="139"/>
      <c r="AU616" s="177"/>
      <c r="AV616" s="177"/>
      <c r="AX616" s="411">
        <f t="shared" si="136"/>
        <v>0</v>
      </c>
      <c r="AY616" s="80" t="str">
        <f t="shared" si="137"/>
        <v>OK</v>
      </c>
      <c r="BA616" s="94"/>
      <c r="BB616" s="291"/>
      <c r="BC616" s="94"/>
      <c r="BD616" s="229"/>
      <c r="BE616" s="356"/>
      <c r="BG616" s="6">
        <f t="shared" si="138"/>
        <v>0</v>
      </c>
      <c r="BH616" s="186" t="str">
        <f t="shared" si="139"/>
        <v>N/A</v>
      </c>
      <c r="BI616" s="6" t="str">
        <f t="shared" si="145"/>
        <v>N/A</v>
      </c>
      <c r="BJ616" t="e">
        <f t="shared" si="140"/>
        <v>#DIV/0!</v>
      </c>
      <c r="BL616" t="str">
        <f>IF(ISBLANK('A2a.  Modified URRT Worksheet 1'!$G$78)=TRUE, "N/A", IF(O616*(1+'A2a.  Modified URRT Worksheet 1'!$G$78)='A2. Rate Change &amp; Enrollment'!P616, "OK", "ERROR"))</f>
        <v>N/A</v>
      </c>
      <c r="BM616" t="str">
        <f>IF(ISBLANK('A2a.  Modified URRT Worksheet 1'!$G$79)=TRUE, "N/A", IF(P616*(1+'A2a.  Modified URRT Worksheet 1'!$G$79)='A2. Rate Change &amp; Enrollment'!Q616, "OK", "ERROR"))</f>
        <v>N/A</v>
      </c>
      <c r="BN616" t="str">
        <f>IF(ISBLANK('A2a.  Modified URRT Worksheet 1'!$G$80)=TRUE, "N/A", IF(Q616*(1+'A2a.  Modified URRT Worksheet 1'!$G$80)='A2. Rate Change &amp; Enrollment'!R616, "OK", "ERROR"))</f>
        <v>N/A</v>
      </c>
      <c r="BO616" t="str">
        <f>IF(ISBLANK('A2a.  Modified URRT Worksheet 1'!$G$81)=TRUE, "N/A", IF(R616*(1+'A2a.  Modified URRT Worksheet 1'!$G$81)='A2. Rate Change &amp; Enrollment'!S616, "OK", "ERROR"))</f>
        <v>N/A</v>
      </c>
      <c r="BP616" t="str">
        <f>IF(ISBLANK('A2a.  Modified URRT Worksheet 1'!$G$82)=TRUE, "N/A", IF(S616*(1+'A2a.  Modified URRT Worksheet 1'!$G$82)='A2. Rate Change &amp; Enrollment'!T616, "OK", "ERROR"))</f>
        <v>N/A</v>
      </c>
      <c r="BQ616" t="str">
        <f>IF(ISBLANK('A2a.  Modified URRT Worksheet 1'!$G$83)=TRUE, "N/A", IF(T616*(1+'A2a.  Modified URRT Worksheet 1'!$G$83)='A2. Rate Change &amp; Enrollment'!U616, "OK", "ERROR"))</f>
        <v>N/A</v>
      </c>
      <c r="BR616" t="str">
        <f>IF(ISBLANK('A2a.  Modified URRT Worksheet 1'!$G$84)=TRUE, "N/A", IF(U616*(1+'A2a.  Modified URRT Worksheet 1'!$G$84)='A2. Rate Change &amp; Enrollment'!V616, "OK", "ERROR"))</f>
        <v>N/A</v>
      </c>
      <c r="BS616" t="str">
        <f>IF(ISBLANK('A2a.  Modified URRT Worksheet 1'!$G$85)=TRUE, "N/A", IF(V616*(1+'A2a.  Modified URRT Worksheet 1'!$G$85)='A2. Rate Change &amp; Enrollment'!W616, "OK", "ERROR"))</f>
        <v>N/A</v>
      </c>
      <c r="BT616" t="str">
        <f>IF(ISBLANK('A2a.  Modified URRT Worksheet 1'!$G$86)=TRUE, "N/A", IF(W616*(1+'A2a.  Modified URRT Worksheet 1'!$G$86)='A2. Rate Change &amp; Enrollment'!X616, "OK", "ERROR"))</f>
        <v>N/A</v>
      </c>
      <c r="BU616" t="str">
        <f>IF(ISBLANK('A2a.  Modified URRT Worksheet 1'!$G$87)=TRUE, "N/A", IF(X616*(1+'A2a.  Modified URRT Worksheet 1'!$G$87)='A2. Rate Change &amp; Enrollment'!Y616, "OK", "ERROR"))</f>
        <v>N/A</v>
      </c>
      <c r="BV616" t="str">
        <f>IF(ISBLANK('A2a.  Modified URRT Worksheet 1'!$G$88)=TRUE, "N/A", IF(Y616*(1+'A2a.  Modified URRT Worksheet 1'!$G$88)='A2. Rate Change &amp; Enrollment'!Z616, "OK", "ERROR"))</f>
        <v>N/A</v>
      </c>
      <c r="BW616" t="str">
        <f t="shared" si="141"/>
        <v>OK</v>
      </c>
      <c r="BY616" s="412">
        <f t="shared" si="142"/>
        <v>0</v>
      </c>
    </row>
    <row r="617" spans="1:77" x14ac:dyDescent="0.35">
      <c r="A617" t="s">
        <v>916</v>
      </c>
      <c r="B617" s="98"/>
      <c r="C617" s="98"/>
      <c r="D617" s="98"/>
      <c r="E617" s="135"/>
      <c r="F617" s="135"/>
      <c r="G617" s="135"/>
      <c r="I617" s="135"/>
      <c r="J617" s="135"/>
      <c r="K617" s="135"/>
      <c r="M617" s="131"/>
      <c r="N617" s="131"/>
      <c r="O617" s="131"/>
      <c r="P617" s="131"/>
      <c r="Q617" s="131"/>
      <c r="R617" s="131"/>
      <c r="S617" s="131"/>
      <c r="T617" s="131"/>
      <c r="U617" s="131"/>
      <c r="V617" s="131"/>
      <c r="W617" s="131"/>
      <c r="X617" s="131"/>
      <c r="Y617" s="131"/>
      <c r="Z617" s="131"/>
      <c r="AB617" s="142" t="e">
        <f t="shared" si="132"/>
        <v>#DIV/0!</v>
      </c>
      <c r="AC617" s="142" t="e">
        <f t="shared" si="133"/>
        <v>#DIV/0!</v>
      </c>
      <c r="AD617" s="6"/>
      <c r="AE617" s="88" t="e">
        <f t="shared" si="134"/>
        <v>#DIV/0!</v>
      </c>
      <c r="AF617" s="142" t="e">
        <f t="shared" si="135"/>
        <v>#DIV/0!</v>
      </c>
      <c r="AH617" s="12" t="e">
        <f t="shared" si="143"/>
        <v>#DIV/0!</v>
      </c>
      <c r="AI617" s="12" t="e">
        <f t="shared" si="144"/>
        <v>#DIV/0!</v>
      </c>
      <c r="AK617" s="409"/>
      <c r="AL617" s="409"/>
      <c r="AM617" s="409"/>
      <c r="AO617" s="177"/>
      <c r="AP617" s="177"/>
      <c r="AQ617" s="177"/>
      <c r="AR617" s="139"/>
      <c r="AS617" s="139"/>
      <c r="AT617" s="139"/>
      <c r="AU617" s="177"/>
      <c r="AV617" s="177"/>
      <c r="AX617" s="411">
        <f t="shared" si="136"/>
        <v>0</v>
      </c>
      <c r="AY617" s="80" t="str">
        <f t="shared" si="137"/>
        <v>OK</v>
      </c>
      <c r="BA617" s="94"/>
      <c r="BB617" s="291"/>
      <c r="BC617" s="94"/>
      <c r="BD617" s="229"/>
      <c r="BE617" s="356"/>
      <c r="BG617" s="6">
        <f t="shared" si="138"/>
        <v>0</v>
      </c>
      <c r="BH617" s="186" t="str">
        <f t="shared" si="139"/>
        <v>N/A</v>
      </c>
      <c r="BI617" s="6" t="str">
        <f t="shared" si="145"/>
        <v>N/A</v>
      </c>
      <c r="BJ617" t="e">
        <f t="shared" si="140"/>
        <v>#DIV/0!</v>
      </c>
      <c r="BL617" t="str">
        <f>IF(ISBLANK('A2a.  Modified URRT Worksheet 1'!$G$78)=TRUE, "N/A", IF(O617*(1+'A2a.  Modified URRT Worksheet 1'!$G$78)='A2. Rate Change &amp; Enrollment'!P617, "OK", "ERROR"))</f>
        <v>N/A</v>
      </c>
      <c r="BM617" t="str">
        <f>IF(ISBLANK('A2a.  Modified URRT Worksheet 1'!$G$79)=TRUE, "N/A", IF(P617*(1+'A2a.  Modified URRT Worksheet 1'!$G$79)='A2. Rate Change &amp; Enrollment'!Q617, "OK", "ERROR"))</f>
        <v>N/A</v>
      </c>
      <c r="BN617" t="str">
        <f>IF(ISBLANK('A2a.  Modified URRT Worksheet 1'!$G$80)=TRUE, "N/A", IF(Q617*(1+'A2a.  Modified URRT Worksheet 1'!$G$80)='A2. Rate Change &amp; Enrollment'!R617, "OK", "ERROR"))</f>
        <v>N/A</v>
      </c>
      <c r="BO617" t="str">
        <f>IF(ISBLANK('A2a.  Modified URRT Worksheet 1'!$G$81)=TRUE, "N/A", IF(R617*(1+'A2a.  Modified URRT Worksheet 1'!$G$81)='A2. Rate Change &amp; Enrollment'!S617, "OK", "ERROR"))</f>
        <v>N/A</v>
      </c>
      <c r="BP617" t="str">
        <f>IF(ISBLANK('A2a.  Modified URRT Worksheet 1'!$G$82)=TRUE, "N/A", IF(S617*(1+'A2a.  Modified URRT Worksheet 1'!$G$82)='A2. Rate Change &amp; Enrollment'!T617, "OK", "ERROR"))</f>
        <v>N/A</v>
      </c>
      <c r="BQ617" t="str">
        <f>IF(ISBLANK('A2a.  Modified URRT Worksheet 1'!$G$83)=TRUE, "N/A", IF(T617*(1+'A2a.  Modified URRT Worksheet 1'!$G$83)='A2. Rate Change &amp; Enrollment'!U617, "OK", "ERROR"))</f>
        <v>N/A</v>
      </c>
      <c r="BR617" t="str">
        <f>IF(ISBLANK('A2a.  Modified URRT Worksheet 1'!$G$84)=TRUE, "N/A", IF(U617*(1+'A2a.  Modified URRT Worksheet 1'!$G$84)='A2. Rate Change &amp; Enrollment'!V617, "OK", "ERROR"))</f>
        <v>N/A</v>
      </c>
      <c r="BS617" t="str">
        <f>IF(ISBLANK('A2a.  Modified URRT Worksheet 1'!$G$85)=TRUE, "N/A", IF(V617*(1+'A2a.  Modified URRT Worksheet 1'!$G$85)='A2. Rate Change &amp; Enrollment'!W617, "OK", "ERROR"))</f>
        <v>N/A</v>
      </c>
      <c r="BT617" t="str">
        <f>IF(ISBLANK('A2a.  Modified URRT Worksheet 1'!$G$86)=TRUE, "N/A", IF(W617*(1+'A2a.  Modified URRT Worksheet 1'!$G$86)='A2. Rate Change &amp; Enrollment'!X617, "OK", "ERROR"))</f>
        <v>N/A</v>
      </c>
      <c r="BU617" t="str">
        <f>IF(ISBLANK('A2a.  Modified URRT Worksheet 1'!$G$87)=TRUE, "N/A", IF(X617*(1+'A2a.  Modified URRT Worksheet 1'!$G$87)='A2. Rate Change &amp; Enrollment'!Y617, "OK", "ERROR"))</f>
        <v>N/A</v>
      </c>
      <c r="BV617" t="str">
        <f>IF(ISBLANK('A2a.  Modified URRT Worksheet 1'!$G$88)=TRUE, "N/A", IF(Y617*(1+'A2a.  Modified URRT Worksheet 1'!$G$88)='A2. Rate Change &amp; Enrollment'!Z617, "OK", "ERROR"))</f>
        <v>N/A</v>
      </c>
      <c r="BW617" t="str">
        <f t="shared" si="141"/>
        <v>OK</v>
      </c>
      <c r="BY617" s="412">
        <f t="shared" si="142"/>
        <v>0</v>
      </c>
    </row>
    <row r="618" spans="1:77" x14ac:dyDescent="0.35">
      <c r="A618" t="s">
        <v>917</v>
      </c>
      <c r="B618" s="98"/>
      <c r="C618" s="98"/>
      <c r="D618" s="98"/>
      <c r="E618" s="135"/>
      <c r="F618" s="135"/>
      <c r="G618" s="135"/>
      <c r="I618" s="135"/>
      <c r="J618" s="135"/>
      <c r="K618" s="135"/>
      <c r="M618" s="131"/>
      <c r="N618" s="131"/>
      <c r="O618" s="131"/>
      <c r="P618" s="131"/>
      <c r="Q618" s="131"/>
      <c r="R618" s="131"/>
      <c r="S618" s="131"/>
      <c r="T618" s="131"/>
      <c r="U618" s="131"/>
      <c r="V618" s="131"/>
      <c r="W618" s="131"/>
      <c r="X618" s="131"/>
      <c r="Y618" s="131"/>
      <c r="Z618" s="131"/>
      <c r="AB618" s="142" t="e">
        <f t="shared" si="132"/>
        <v>#DIV/0!</v>
      </c>
      <c r="AC618" s="142" t="e">
        <f t="shared" si="133"/>
        <v>#DIV/0!</v>
      </c>
      <c r="AD618" s="6"/>
      <c r="AE618" s="88" t="e">
        <f t="shared" si="134"/>
        <v>#DIV/0!</v>
      </c>
      <c r="AF618" s="142" t="e">
        <f t="shared" si="135"/>
        <v>#DIV/0!</v>
      </c>
      <c r="AH618" s="12" t="e">
        <f t="shared" si="143"/>
        <v>#DIV/0!</v>
      </c>
      <c r="AI618" s="12" t="e">
        <f t="shared" si="144"/>
        <v>#DIV/0!</v>
      </c>
      <c r="AK618" s="409"/>
      <c r="AL618" s="409"/>
      <c r="AM618" s="409"/>
      <c r="AO618" s="177"/>
      <c r="AP618" s="177"/>
      <c r="AQ618" s="177"/>
      <c r="AR618" s="139"/>
      <c r="AS618" s="139"/>
      <c r="AT618" s="139"/>
      <c r="AU618" s="177"/>
      <c r="AV618" s="177"/>
      <c r="AX618" s="411">
        <f t="shared" si="136"/>
        <v>0</v>
      </c>
      <c r="AY618" s="80" t="str">
        <f t="shared" si="137"/>
        <v>OK</v>
      </c>
      <c r="BA618" s="94"/>
      <c r="BB618" s="291"/>
      <c r="BC618" s="94"/>
      <c r="BD618" s="229"/>
      <c r="BE618" s="356"/>
      <c r="BG618" s="6">
        <f t="shared" si="138"/>
        <v>0</v>
      </c>
      <c r="BH618" s="186" t="str">
        <f t="shared" si="139"/>
        <v>N/A</v>
      </c>
      <c r="BI618" s="6" t="str">
        <f t="shared" si="145"/>
        <v>N/A</v>
      </c>
      <c r="BJ618" t="e">
        <f t="shared" si="140"/>
        <v>#DIV/0!</v>
      </c>
      <c r="BL618" t="str">
        <f>IF(ISBLANK('A2a.  Modified URRT Worksheet 1'!$G$78)=TRUE, "N/A", IF(O618*(1+'A2a.  Modified URRT Worksheet 1'!$G$78)='A2. Rate Change &amp; Enrollment'!P618, "OK", "ERROR"))</f>
        <v>N/A</v>
      </c>
      <c r="BM618" t="str">
        <f>IF(ISBLANK('A2a.  Modified URRT Worksheet 1'!$G$79)=TRUE, "N/A", IF(P618*(1+'A2a.  Modified URRT Worksheet 1'!$G$79)='A2. Rate Change &amp; Enrollment'!Q618, "OK", "ERROR"))</f>
        <v>N/A</v>
      </c>
      <c r="BN618" t="str">
        <f>IF(ISBLANK('A2a.  Modified URRT Worksheet 1'!$G$80)=TRUE, "N/A", IF(Q618*(1+'A2a.  Modified URRT Worksheet 1'!$G$80)='A2. Rate Change &amp; Enrollment'!R618, "OK", "ERROR"))</f>
        <v>N/A</v>
      </c>
      <c r="BO618" t="str">
        <f>IF(ISBLANK('A2a.  Modified URRT Worksheet 1'!$G$81)=TRUE, "N/A", IF(R618*(1+'A2a.  Modified URRT Worksheet 1'!$G$81)='A2. Rate Change &amp; Enrollment'!S618, "OK", "ERROR"))</f>
        <v>N/A</v>
      </c>
      <c r="BP618" t="str">
        <f>IF(ISBLANK('A2a.  Modified URRT Worksheet 1'!$G$82)=TRUE, "N/A", IF(S618*(1+'A2a.  Modified URRT Worksheet 1'!$G$82)='A2. Rate Change &amp; Enrollment'!T618, "OK", "ERROR"))</f>
        <v>N/A</v>
      </c>
      <c r="BQ618" t="str">
        <f>IF(ISBLANK('A2a.  Modified URRT Worksheet 1'!$G$83)=TRUE, "N/A", IF(T618*(1+'A2a.  Modified URRT Worksheet 1'!$G$83)='A2. Rate Change &amp; Enrollment'!U618, "OK", "ERROR"))</f>
        <v>N/A</v>
      </c>
      <c r="BR618" t="str">
        <f>IF(ISBLANK('A2a.  Modified URRT Worksheet 1'!$G$84)=TRUE, "N/A", IF(U618*(1+'A2a.  Modified URRT Worksheet 1'!$G$84)='A2. Rate Change &amp; Enrollment'!V618, "OK", "ERROR"))</f>
        <v>N/A</v>
      </c>
      <c r="BS618" t="str">
        <f>IF(ISBLANK('A2a.  Modified URRT Worksheet 1'!$G$85)=TRUE, "N/A", IF(V618*(1+'A2a.  Modified URRT Worksheet 1'!$G$85)='A2. Rate Change &amp; Enrollment'!W618, "OK", "ERROR"))</f>
        <v>N/A</v>
      </c>
      <c r="BT618" t="str">
        <f>IF(ISBLANK('A2a.  Modified URRT Worksheet 1'!$G$86)=TRUE, "N/A", IF(W618*(1+'A2a.  Modified URRT Worksheet 1'!$G$86)='A2. Rate Change &amp; Enrollment'!X618, "OK", "ERROR"))</f>
        <v>N/A</v>
      </c>
      <c r="BU618" t="str">
        <f>IF(ISBLANK('A2a.  Modified URRT Worksheet 1'!$G$87)=TRUE, "N/A", IF(X618*(1+'A2a.  Modified URRT Worksheet 1'!$G$87)='A2. Rate Change &amp; Enrollment'!Y618, "OK", "ERROR"))</f>
        <v>N/A</v>
      </c>
      <c r="BV618" t="str">
        <f>IF(ISBLANK('A2a.  Modified URRT Worksheet 1'!$G$88)=TRUE, "N/A", IF(Y618*(1+'A2a.  Modified URRT Worksheet 1'!$G$88)='A2. Rate Change &amp; Enrollment'!Z618, "OK", "ERROR"))</f>
        <v>N/A</v>
      </c>
      <c r="BW618" t="str">
        <f t="shared" si="141"/>
        <v>OK</v>
      </c>
      <c r="BY618" s="412">
        <f t="shared" si="142"/>
        <v>0</v>
      </c>
    </row>
    <row r="619" spans="1:77" x14ac:dyDescent="0.35">
      <c r="A619" t="s">
        <v>918</v>
      </c>
      <c r="B619" s="98"/>
      <c r="C619" s="98"/>
      <c r="D619" s="98"/>
      <c r="E619" s="135"/>
      <c r="F619" s="135"/>
      <c r="G619" s="135"/>
      <c r="I619" s="135"/>
      <c r="J619" s="135"/>
      <c r="K619" s="135"/>
      <c r="M619" s="131"/>
      <c r="N619" s="131"/>
      <c r="O619" s="131"/>
      <c r="P619" s="131"/>
      <c r="Q619" s="131"/>
      <c r="R619" s="131"/>
      <c r="S619" s="131"/>
      <c r="T619" s="131"/>
      <c r="U619" s="131"/>
      <c r="V619" s="131"/>
      <c r="W619" s="131"/>
      <c r="X619" s="131"/>
      <c r="Y619" s="131"/>
      <c r="Z619" s="131"/>
      <c r="AB619" s="142" t="e">
        <f t="shared" si="132"/>
        <v>#DIV/0!</v>
      </c>
      <c r="AC619" s="142" t="e">
        <f t="shared" si="133"/>
        <v>#DIV/0!</v>
      </c>
      <c r="AD619" s="6"/>
      <c r="AE619" s="88" t="e">
        <f t="shared" si="134"/>
        <v>#DIV/0!</v>
      </c>
      <c r="AF619" s="142" t="e">
        <f t="shared" si="135"/>
        <v>#DIV/0!</v>
      </c>
      <c r="AH619" s="12" t="e">
        <f t="shared" si="143"/>
        <v>#DIV/0!</v>
      </c>
      <c r="AI619" s="12" t="e">
        <f t="shared" si="144"/>
        <v>#DIV/0!</v>
      </c>
      <c r="AK619" s="409"/>
      <c r="AL619" s="409"/>
      <c r="AM619" s="409"/>
      <c r="AO619" s="177"/>
      <c r="AP619" s="177"/>
      <c r="AQ619" s="177"/>
      <c r="AR619" s="139"/>
      <c r="AS619" s="139"/>
      <c r="AT619" s="139"/>
      <c r="AU619" s="177"/>
      <c r="AV619" s="177"/>
      <c r="AX619" s="411">
        <f t="shared" si="136"/>
        <v>0</v>
      </c>
      <c r="AY619" s="80" t="str">
        <f t="shared" si="137"/>
        <v>OK</v>
      </c>
      <c r="BA619" s="94"/>
      <c r="BB619" s="291"/>
      <c r="BC619" s="94"/>
      <c r="BD619" s="229"/>
      <c r="BE619" s="356"/>
      <c r="BG619" s="6">
        <f t="shared" si="138"/>
        <v>0</v>
      </c>
      <c r="BH619" s="186" t="str">
        <f t="shared" si="139"/>
        <v>N/A</v>
      </c>
      <c r="BI619" s="6" t="str">
        <f t="shared" si="145"/>
        <v>N/A</v>
      </c>
      <c r="BJ619" t="e">
        <f t="shared" si="140"/>
        <v>#DIV/0!</v>
      </c>
      <c r="BL619" t="str">
        <f>IF(ISBLANK('A2a.  Modified URRT Worksheet 1'!$G$78)=TRUE, "N/A", IF(O619*(1+'A2a.  Modified URRT Worksheet 1'!$G$78)='A2. Rate Change &amp; Enrollment'!P619, "OK", "ERROR"))</f>
        <v>N/A</v>
      </c>
      <c r="BM619" t="str">
        <f>IF(ISBLANK('A2a.  Modified URRT Worksheet 1'!$G$79)=TRUE, "N/A", IF(P619*(1+'A2a.  Modified URRT Worksheet 1'!$G$79)='A2. Rate Change &amp; Enrollment'!Q619, "OK", "ERROR"))</f>
        <v>N/A</v>
      </c>
      <c r="BN619" t="str">
        <f>IF(ISBLANK('A2a.  Modified URRT Worksheet 1'!$G$80)=TRUE, "N/A", IF(Q619*(1+'A2a.  Modified URRT Worksheet 1'!$G$80)='A2. Rate Change &amp; Enrollment'!R619, "OK", "ERROR"))</f>
        <v>N/A</v>
      </c>
      <c r="BO619" t="str">
        <f>IF(ISBLANK('A2a.  Modified URRT Worksheet 1'!$G$81)=TRUE, "N/A", IF(R619*(1+'A2a.  Modified URRT Worksheet 1'!$G$81)='A2. Rate Change &amp; Enrollment'!S619, "OK", "ERROR"))</f>
        <v>N/A</v>
      </c>
      <c r="BP619" t="str">
        <f>IF(ISBLANK('A2a.  Modified URRT Worksheet 1'!$G$82)=TRUE, "N/A", IF(S619*(1+'A2a.  Modified URRT Worksheet 1'!$G$82)='A2. Rate Change &amp; Enrollment'!T619, "OK", "ERROR"))</f>
        <v>N/A</v>
      </c>
      <c r="BQ619" t="str">
        <f>IF(ISBLANK('A2a.  Modified URRT Worksheet 1'!$G$83)=TRUE, "N/A", IF(T619*(1+'A2a.  Modified URRT Worksheet 1'!$G$83)='A2. Rate Change &amp; Enrollment'!U619, "OK", "ERROR"))</f>
        <v>N/A</v>
      </c>
      <c r="BR619" t="str">
        <f>IF(ISBLANK('A2a.  Modified URRT Worksheet 1'!$G$84)=TRUE, "N/A", IF(U619*(1+'A2a.  Modified URRT Worksheet 1'!$G$84)='A2. Rate Change &amp; Enrollment'!V619, "OK", "ERROR"))</f>
        <v>N/A</v>
      </c>
      <c r="BS619" t="str">
        <f>IF(ISBLANK('A2a.  Modified URRT Worksheet 1'!$G$85)=TRUE, "N/A", IF(V619*(1+'A2a.  Modified URRT Worksheet 1'!$G$85)='A2. Rate Change &amp; Enrollment'!W619, "OK", "ERROR"))</f>
        <v>N/A</v>
      </c>
      <c r="BT619" t="str">
        <f>IF(ISBLANK('A2a.  Modified URRT Worksheet 1'!$G$86)=TRUE, "N/A", IF(W619*(1+'A2a.  Modified URRT Worksheet 1'!$G$86)='A2. Rate Change &amp; Enrollment'!X619, "OK", "ERROR"))</f>
        <v>N/A</v>
      </c>
      <c r="BU619" t="str">
        <f>IF(ISBLANK('A2a.  Modified URRT Worksheet 1'!$G$87)=TRUE, "N/A", IF(X619*(1+'A2a.  Modified URRT Worksheet 1'!$G$87)='A2. Rate Change &amp; Enrollment'!Y619, "OK", "ERROR"))</f>
        <v>N/A</v>
      </c>
      <c r="BV619" t="str">
        <f>IF(ISBLANK('A2a.  Modified URRT Worksheet 1'!$G$88)=TRUE, "N/A", IF(Y619*(1+'A2a.  Modified URRT Worksheet 1'!$G$88)='A2. Rate Change &amp; Enrollment'!Z619, "OK", "ERROR"))</f>
        <v>N/A</v>
      </c>
      <c r="BW619" t="str">
        <f t="shared" si="141"/>
        <v>OK</v>
      </c>
      <c r="BY619" s="412">
        <f t="shared" si="142"/>
        <v>0</v>
      </c>
    </row>
    <row r="620" spans="1:77" x14ac:dyDescent="0.35">
      <c r="A620" t="s">
        <v>919</v>
      </c>
      <c r="B620" s="98"/>
      <c r="C620" s="98"/>
      <c r="D620" s="98"/>
      <c r="E620" s="135"/>
      <c r="F620" s="135"/>
      <c r="G620" s="135"/>
      <c r="I620" s="135"/>
      <c r="J620" s="135"/>
      <c r="K620" s="135"/>
      <c r="M620" s="131"/>
      <c r="N620" s="131"/>
      <c r="O620" s="131"/>
      <c r="P620" s="131"/>
      <c r="Q620" s="131"/>
      <c r="R620" s="131"/>
      <c r="S620" s="131"/>
      <c r="T620" s="131"/>
      <c r="U620" s="131"/>
      <c r="V620" s="131"/>
      <c r="W620" s="131"/>
      <c r="X620" s="131"/>
      <c r="Y620" s="131"/>
      <c r="Z620" s="131"/>
      <c r="AB620" s="142" t="e">
        <f t="shared" si="132"/>
        <v>#DIV/0!</v>
      </c>
      <c r="AC620" s="142" t="e">
        <f t="shared" si="133"/>
        <v>#DIV/0!</v>
      </c>
      <c r="AD620" s="6"/>
      <c r="AE620" s="88" t="e">
        <f t="shared" si="134"/>
        <v>#DIV/0!</v>
      </c>
      <c r="AF620" s="142" t="e">
        <f t="shared" si="135"/>
        <v>#DIV/0!</v>
      </c>
      <c r="AH620" s="12" t="e">
        <f t="shared" si="143"/>
        <v>#DIV/0!</v>
      </c>
      <c r="AI620" s="12" t="e">
        <f t="shared" si="144"/>
        <v>#DIV/0!</v>
      </c>
      <c r="AK620" s="409"/>
      <c r="AL620" s="409"/>
      <c r="AM620" s="409"/>
      <c r="AO620" s="177"/>
      <c r="AP620" s="177"/>
      <c r="AQ620" s="177"/>
      <c r="AR620" s="139"/>
      <c r="AS620" s="139"/>
      <c r="AT620" s="139"/>
      <c r="AU620" s="177"/>
      <c r="AV620" s="177"/>
      <c r="AX620" s="411">
        <f t="shared" si="136"/>
        <v>0</v>
      </c>
      <c r="AY620" s="80" t="str">
        <f t="shared" si="137"/>
        <v>OK</v>
      </c>
      <c r="BA620" s="94"/>
      <c r="BB620" s="291"/>
      <c r="BC620" s="94"/>
      <c r="BD620" s="229"/>
      <c r="BE620" s="356"/>
      <c r="BG620" s="6">
        <f t="shared" si="138"/>
        <v>0</v>
      </c>
      <c r="BH620" s="186" t="str">
        <f t="shared" si="139"/>
        <v>N/A</v>
      </c>
      <c r="BI620" s="6" t="str">
        <f t="shared" si="145"/>
        <v>N/A</v>
      </c>
      <c r="BJ620" t="e">
        <f t="shared" si="140"/>
        <v>#DIV/0!</v>
      </c>
      <c r="BL620" t="str">
        <f>IF(ISBLANK('A2a.  Modified URRT Worksheet 1'!$G$78)=TRUE, "N/A", IF(O620*(1+'A2a.  Modified URRT Worksheet 1'!$G$78)='A2. Rate Change &amp; Enrollment'!P620, "OK", "ERROR"))</f>
        <v>N/A</v>
      </c>
      <c r="BM620" t="str">
        <f>IF(ISBLANK('A2a.  Modified URRT Worksheet 1'!$G$79)=TRUE, "N/A", IF(P620*(1+'A2a.  Modified URRT Worksheet 1'!$G$79)='A2. Rate Change &amp; Enrollment'!Q620, "OK", "ERROR"))</f>
        <v>N/A</v>
      </c>
      <c r="BN620" t="str">
        <f>IF(ISBLANK('A2a.  Modified URRT Worksheet 1'!$G$80)=TRUE, "N/A", IF(Q620*(1+'A2a.  Modified URRT Worksheet 1'!$G$80)='A2. Rate Change &amp; Enrollment'!R620, "OK", "ERROR"))</f>
        <v>N/A</v>
      </c>
      <c r="BO620" t="str">
        <f>IF(ISBLANK('A2a.  Modified URRT Worksheet 1'!$G$81)=TRUE, "N/A", IF(R620*(1+'A2a.  Modified URRT Worksheet 1'!$G$81)='A2. Rate Change &amp; Enrollment'!S620, "OK", "ERROR"))</f>
        <v>N/A</v>
      </c>
      <c r="BP620" t="str">
        <f>IF(ISBLANK('A2a.  Modified URRT Worksheet 1'!$G$82)=TRUE, "N/A", IF(S620*(1+'A2a.  Modified URRT Worksheet 1'!$G$82)='A2. Rate Change &amp; Enrollment'!T620, "OK", "ERROR"))</f>
        <v>N/A</v>
      </c>
      <c r="BQ620" t="str">
        <f>IF(ISBLANK('A2a.  Modified URRT Worksheet 1'!$G$83)=TRUE, "N/A", IF(T620*(1+'A2a.  Modified URRT Worksheet 1'!$G$83)='A2. Rate Change &amp; Enrollment'!U620, "OK", "ERROR"))</f>
        <v>N/A</v>
      </c>
      <c r="BR620" t="str">
        <f>IF(ISBLANK('A2a.  Modified URRT Worksheet 1'!$G$84)=TRUE, "N/A", IF(U620*(1+'A2a.  Modified URRT Worksheet 1'!$G$84)='A2. Rate Change &amp; Enrollment'!V620, "OK", "ERROR"))</f>
        <v>N/A</v>
      </c>
      <c r="BS620" t="str">
        <f>IF(ISBLANK('A2a.  Modified URRT Worksheet 1'!$G$85)=TRUE, "N/A", IF(V620*(1+'A2a.  Modified URRT Worksheet 1'!$G$85)='A2. Rate Change &amp; Enrollment'!W620, "OK", "ERROR"))</f>
        <v>N/A</v>
      </c>
      <c r="BT620" t="str">
        <f>IF(ISBLANK('A2a.  Modified URRT Worksheet 1'!$G$86)=TRUE, "N/A", IF(W620*(1+'A2a.  Modified URRT Worksheet 1'!$G$86)='A2. Rate Change &amp; Enrollment'!X620, "OK", "ERROR"))</f>
        <v>N/A</v>
      </c>
      <c r="BU620" t="str">
        <f>IF(ISBLANK('A2a.  Modified URRT Worksheet 1'!$G$87)=TRUE, "N/A", IF(X620*(1+'A2a.  Modified URRT Worksheet 1'!$G$87)='A2. Rate Change &amp; Enrollment'!Y620, "OK", "ERROR"))</f>
        <v>N/A</v>
      </c>
      <c r="BV620" t="str">
        <f>IF(ISBLANK('A2a.  Modified URRT Worksheet 1'!$G$88)=TRUE, "N/A", IF(Y620*(1+'A2a.  Modified URRT Worksheet 1'!$G$88)='A2. Rate Change &amp; Enrollment'!Z620, "OK", "ERROR"))</f>
        <v>N/A</v>
      </c>
      <c r="BW620" t="str">
        <f t="shared" si="141"/>
        <v>OK</v>
      </c>
      <c r="BY620" s="412">
        <f t="shared" si="142"/>
        <v>0</v>
      </c>
    </row>
    <row r="621" spans="1:77" x14ac:dyDescent="0.35">
      <c r="A621" t="s">
        <v>920</v>
      </c>
      <c r="B621" s="98"/>
      <c r="C621" s="98"/>
      <c r="D621" s="98"/>
      <c r="E621" s="135"/>
      <c r="F621" s="135"/>
      <c r="G621" s="135"/>
      <c r="I621" s="135"/>
      <c r="J621" s="135"/>
      <c r="K621" s="135"/>
      <c r="M621" s="131"/>
      <c r="N621" s="131"/>
      <c r="O621" s="131"/>
      <c r="P621" s="131"/>
      <c r="Q621" s="131"/>
      <c r="R621" s="131"/>
      <c r="S621" s="131"/>
      <c r="T621" s="131"/>
      <c r="U621" s="131"/>
      <c r="V621" s="131"/>
      <c r="W621" s="131"/>
      <c r="X621" s="131"/>
      <c r="Y621" s="131"/>
      <c r="Z621" s="131"/>
      <c r="AB621" s="142" t="e">
        <f t="shared" si="132"/>
        <v>#DIV/0!</v>
      </c>
      <c r="AC621" s="142" t="e">
        <f t="shared" si="133"/>
        <v>#DIV/0!</v>
      </c>
      <c r="AD621" s="6"/>
      <c r="AE621" s="88" t="e">
        <f t="shared" si="134"/>
        <v>#DIV/0!</v>
      </c>
      <c r="AF621" s="142" t="e">
        <f t="shared" si="135"/>
        <v>#DIV/0!</v>
      </c>
      <c r="AH621" s="12" t="e">
        <f t="shared" si="143"/>
        <v>#DIV/0!</v>
      </c>
      <c r="AI621" s="12" t="e">
        <f t="shared" si="144"/>
        <v>#DIV/0!</v>
      </c>
      <c r="AK621" s="409"/>
      <c r="AL621" s="409"/>
      <c r="AM621" s="409"/>
      <c r="AO621" s="177"/>
      <c r="AP621" s="177"/>
      <c r="AQ621" s="177"/>
      <c r="AR621" s="139"/>
      <c r="AS621" s="139"/>
      <c r="AT621" s="139"/>
      <c r="AU621" s="177"/>
      <c r="AV621" s="177"/>
      <c r="AX621" s="411">
        <f t="shared" si="136"/>
        <v>0</v>
      </c>
      <c r="AY621" s="80" t="str">
        <f t="shared" si="137"/>
        <v>OK</v>
      </c>
      <c r="BA621" s="94"/>
      <c r="BB621" s="291"/>
      <c r="BC621" s="94"/>
      <c r="BD621" s="229"/>
      <c r="BE621" s="356"/>
      <c r="BG621" s="6">
        <f t="shared" si="138"/>
        <v>0</v>
      </c>
      <c r="BH621" s="186" t="str">
        <f t="shared" si="139"/>
        <v>N/A</v>
      </c>
      <c r="BI621" s="6" t="str">
        <f t="shared" si="145"/>
        <v>N/A</v>
      </c>
      <c r="BJ621" t="e">
        <f t="shared" si="140"/>
        <v>#DIV/0!</v>
      </c>
      <c r="BL621" t="str">
        <f>IF(ISBLANK('A2a.  Modified URRT Worksheet 1'!$G$78)=TRUE, "N/A", IF(O621*(1+'A2a.  Modified URRT Worksheet 1'!$G$78)='A2. Rate Change &amp; Enrollment'!P621, "OK", "ERROR"))</f>
        <v>N/A</v>
      </c>
      <c r="BM621" t="str">
        <f>IF(ISBLANK('A2a.  Modified URRT Worksheet 1'!$G$79)=TRUE, "N/A", IF(P621*(1+'A2a.  Modified URRT Worksheet 1'!$G$79)='A2. Rate Change &amp; Enrollment'!Q621, "OK", "ERROR"))</f>
        <v>N/A</v>
      </c>
      <c r="BN621" t="str">
        <f>IF(ISBLANK('A2a.  Modified URRT Worksheet 1'!$G$80)=TRUE, "N/A", IF(Q621*(1+'A2a.  Modified URRT Worksheet 1'!$G$80)='A2. Rate Change &amp; Enrollment'!R621, "OK", "ERROR"))</f>
        <v>N/A</v>
      </c>
      <c r="BO621" t="str">
        <f>IF(ISBLANK('A2a.  Modified URRT Worksheet 1'!$G$81)=TRUE, "N/A", IF(R621*(1+'A2a.  Modified URRT Worksheet 1'!$G$81)='A2. Rate Change &amp; Enrollment'!S621, "OK", "ERROR"))</f>
        <v>N/A</v>
      </c>
      <c r="BP621" t="str">
        <f>IF(ISBLANK('A2a.  Modified URRT Worksheet 1'!$G$82)=TRUE, "N/A", IF(S621*(1+'A2a.  Modified URRT Worksheet 1'!$G$82)='A2. Rate Change &amp; Enrollment'!T621, "OK", "ERROR"))</f>
        <v>N/A</v>
      </c>
      <c r="BQ621" t="str">
        <f>IF(ISBLANK('A2a.  Modified URRT Worksheet 1'!$G$83)=TRUE, "N/A", IF(T621*(1+'A2a.  Modified URRT Worksheet 1'!$G$83)='A2. Rate Change &amp; Enrollment'!U621, "OK", "ERROR"))</f>
        <v>N/A</v>
      </c>
      <c r="BR621" t="str">
        <f>IF(ISBLANK('A2a.  Modified URRT Worksheet 1'!$G$84)=TRUE, "N/A", IF(U621*(1+'A2a.  Modified URRT Worksheet 1'!$G$84)='A2. Rate Change &amp; Enrollment'!V621, "OK", "ERROR"))</f>
        <v>N/A</v>
      </c>
      <c r="BS621" t="str">
        <f>IF(ISBLANK('A2a.  Modified URRT Worksheet 1'!$G$85)=TRUE, "N/A", IF(V621*(1+'A2a.  Modified URRT Worksheet 1'!$G$85)='A2. Rate Change &amp; Enrollment'!W621, "OK", "ERROR"))</f>
        <v>N/A</v>
      </c>
      <c r="BT621" t="str">
        <f>IF(ISBLANK('A2a.  Modified URRT Worksheet 1'!$G$86)=TRUE, "N/A", IF(W621*(1+'A2a.  Modified URRT Worksheet 1'!$G$86)='A2. Rate Change &amp; Enrollment'!X621, "OK", "ERROR"))</f>
        <v>N/A</v>
      </c>
      <c r="BU621" t="str">
        <f>IF(ISBLANK('A2a.  Modified URRT Worksheet 1'!$G$87)=TRUE, "N/A", IF(X621*(1+'A2a.  Modified URRT Worksheet 1'!$G$87)='A2. Rate Change &amp; Enrollment'!Y621, "OK", "ERROR"))</f>
        <v>N/A</v>
      </c>
      <c r="BV621" t="str">
        <f>IF(ISBLANK('A2a.  Modified URRT Worksheet 1'!$G$88)=TRUE, "N/A", IF(Y621*(1+'A2a.  Modified URRT Worksheet 1'!$G$88)='A2. Rate Change &amp; Enrollment'!Z621, "OK", "ERROR"))</f>
        <v>N/A</v>
      </c>
      <c r="BW621" t="str">
        <f t="shared" si="141"/>
        <v>OK</v>
      </c>
      <c r="BY621" s="412">
        <f t="shared" si="142"/>
        <v>0</v>
      </c>
    </row>
    <row r="622" spans="1:77" x14ac:dyDescent="0.35">
      <c r="A622" t="s">
        <v>921</v>
      </c>
      <c r="B622" s="98"/>
      <c r="C622" s="98"/>
      <c r="D622" s="98"/>
      <c r="E622" s="135"/>
      <c r="F622" s="135"/>
      <c r="G622" s="135"/>
      <c r="I622" s="135"/>
      <c r="J622" s="135"/>
      <c r="K622" s="135"/>
      <c r="M622" s="131"/>
      <c r="N622" s="131"/>
      <c r="O622" s="131"/>
      <c r="P622" s="131"/>
      <c r="Q622" s="131"/>
      <c r="R622" s="131"/>
      <c r="S622" s="131"/>
      <c r="T622" s="131"/>
      <c r="U622" s="131"/>
      <c r="V622" s="131"/>
      <c r="W622" s="131"/>
      <c r="X622" s="131"/>
      <c r="Y622" s="131"/>
      <c r="Z622" s="131"/>
      <c r="AB622" s="142" t="e">
        <f t="shared" si="132"/>
        <v>#DIV/0!</v>
      </c>
      <c r="AC622" s="142" t="e">
        <f t="shared" si="133"/>
        <v>#DIV/0!</v>
      </c>
      <c r="AD622" s="6"/>
      <c r="AE622" s="88" t="e">
        <f t="shared" si="134"/>
        <v>#DIV/0!</v>
      </c>
      <c r="AF622" s="142" t="e">
        <f t="shared" si="135"/>
        <v>#DIV/0!</v>
      </c>
      <c r="AH622" s="12" t="e">
        <f t="shared" si="143"/>
        <v>#DIV/0!</v>
      </c>
      <c r="AI622" s="12" t="e">
        <f t="shared" si="144"/>
        <v>#DIV/0!</v>
      </c>
      <c r="AK622" s="409"/>
      <c r="AL622" s="409"/>
      <c r="AM622" s="409"/>
      <c r="AO622" s="177"/>
      <c r="AP622" s="177"/>
      <c r="AQ622" s="177"/>
      <c r="AR622" s="139"/>
      <c r="AS622" s="139"/>
      <c r="AT622" s="139"/>
      <c r="AU622" s="177"/>
      <c r="AV622" s="177"/>
      <c r="AX622" s="411">
        <f t="shared" si="136"/>
        <v>0</v>
      </c>
      <c r="AY622" s="80" t="str">
        <f t="shared" si="137"/>
        <v>OK</v>
      </c>
      <c r="BA622" s="94"/>
      <c r="BB622" s="291"/>
      <c r="BC622" s="94"/>
      <c r="BD622" s="229"/>
      <c r="BE622" s="356"/>
      <c r="BG622" s="6">
        <f t="shared" si="138"/>
        <v>0</v>
      </c>
      <c r="BH622" s="186" t="str">
        <f t="shared" si="139"/>
        <v>N/A</v>
      </c>
      <c r="BI622" s="6" t="str">
        <f t="shared" si="145"/>
        <v>N/A</v>
      </c>
      <c r="BJ622" t="e">
        <f t="shared" si="140"/>
        <v>#DIV/0!</v>
      </c>
      <c r="BL622" t="str">
        <f>IF(ISBLANK('A2a.  Modified URRT Worksheet 1'!$G$78)=TRUE, "N/A", IF(O622*(1+'A2a.  Modified URRT Worksheet 1'!$G$78)='A2. Rate Change &amp; Enrollment'!P622, "OK", "ERROR"))</f>
        <v>N/A</v>
      </c>
      <c r="BM622" t="str">
        <f>IF(ISBLANK('A2a.  Modified URRT Worksheet 1'!$G$79)=TRUE, "N/A", IF(P622*(1+'A2a.  Modified URRT Worksheet 1'!$G$79)='A2. Rate Change &amp; Enrollment'!Q622, "OK", "ERROR"))</f>
        <v>N/A</v>
      </c>
      <c r="BN622" t="str">
        <f>IF(ISBLANK('A2a.  Modified URRT Worksheet 1'!$G$80)=TRUE, "N/A", IF(Q622*(1+'A2a.  Modified URRT Worksheet 1'!$G$80)='A2. Rate Change &amp; Enrollment'!R622, "OK", "ERROR"))</f>
        <v>N/A</v>
      </c>
      <c r="BO622" t="str">
        <f>IF(ISBLANK('A2a.  Modified URRT Worksheet 1'!$G$81)=TRUE, "N/A", IF(R622*(1+'A2a.  Modified URRT Worksheet 1'!$G$81)='A2. Rate Change &amp; Enrollment'!S622, "OK", "ERROR"))</f>
        <v>N/A</v>
      </c>
      <c r="BP622" t="str">
        <f>IF(ISBLANK('A2a.  Modified URRT Worksheet 1'!$G$82)=TRUE, "N/A", IF(S622*(1+'A2a.  Modified URRT Worksheet 1'!$G$82)='A2. Rate Change &amp; Enrollment'!T622, "OK", "ERROR"))</f>
        <v>N/A</v>
      </c>
      <c r="BQ622" t="str">
        <f>IF(ISBLANK('A2a.  Modified URRT Worksheet 1'!$G$83)=TRUE, "N/A", IF(T622*(1+'A2a.  Modified URRT Worksheet 1'!$G$83)='A2. Rate Change &amp; Enrollment'!U622, "OK", "ERROR"))</f>
        <v>N/A</v>
      </c>
      <c r="BR622" t="str">
        <f>IF(ISBLANK('A2a.  Modified URRT Worksheet 1'!$G$84)=TRUE, "N/A", IF(U622*(1+'A2a.  Modified URRT Worksheet 1'!$G$84)='A2. Rate Change &amp; Enrollment'!V622, "OK", "ERROR"))</f>
        <v>N/A</v>
      </c>
      <c r="BS622" t="str">
        <f>IF(ISBLANK('A2a.  Modified URRT Worksheet 1'!$G$85)=TRUE, "N/A", IF(V622*(1+'A2a.  Modified URRT Worksheet 1'!$G$85)='A2. Rate Change &amp; Enrollment'!W622, "OK", "ERROR"))</f>
        <v>N/A</v>
      </c>
      <c r="BT622" t="str">
        <f>IF(ISBLANK('A2a.  Modified URRT Worksheet 1'!$G$86)=TRUE, "N/A", IF(W622*(1+'A2a.  Modified URRT Worksheet 1'!$G$86)='A2. Rate Change &amp; Enrollment'!X622, "OK", "ERROR"))</f>
        <v>N/A</v>
      </c>
      <c r="BU622" t="str">
        <f>IF(ISBLANK('A2a.  Modified URRT Worksheet 1'!$G$87)=TRUE, "N/A", IF(X622*(1+'A2a.  Modified URRT Worksheet 1'!$G$87)='A2. Rate Change &amp; Enrollment'!Y622, "OK", "ERROR"))</f>
        <v>N/A</v>
      </c>
      <c r="BV622" t="str">
        <f>IF(ISBLANK('A2a.  Modified URRT Worksheet 1'!$G$88)=TRUE, "N/A", IF(Y622*(1+'A2a.  Modified URRT Worksheet 1'!$G$88)='A2. Rate Change &amp; Enrollment'!Z622, "OK", "ERROR"))</f>
        <v>N/A</v>
      </c>
      <c r="BW622" t="str">
        <f t="shared" si="141"/>
        <v>OK</v>
      </c>
      <c r="BY622" s="412">
        <f t="shared" si="142"/>
        <v>0</v>
      </c>
    </row>
    <row r="623" spans="1:77" x14ac:dyDescent="0.35">
      <c r="A623" t="s">
        <v>922</v>
      </c>
      <c r="B623" s="98"/>
      <c r="C623" s="98"/>
      <c r="D623" s="98"/>
      <c r="E623" s="135"/>
      <c r="F623" s="135"/>
      <c r="G623" s="135"/>
      <c r="I623" s="135"/>
      <c r="J623" s="135"/>
      <c r="K623" s="135"/>
      <c r="M623" s="131"/>
      <c r="N623" s="131"/>
      <c r="O623" s="131"/>
      <c r="P623" s="131"/>
      <c r="Q623" s="131"/>
      <c r="R623" s="131"/>
      <c r="S623" s="131"/>
      <c r="T623" s="131"/>
      <c r="U623" s="131"/>
      <c r="V623" s="131"/>
      <c r="W623" s="131"/>
      <c r="X623" s="131"/>
      <c r="Y623" s="131"/>
      <c r="Z623" s="131"/>
      <c r="AB623" s="142" t="e">
        <f t="shared" si="132"/>
        <v>#DIV/0!</v>
      </c>
      <c r="AC623" s="142" t="e">
        <f t="shared" si="133"/>
        <v>#DIV/0!</v>
      </c>
      <c r="AD623" s="6"/>
      <c r="AE623" s="88" t="e">
        <f t="shared" si="134"/>
        <v>#DIV/0!</v>
      </c>
      <c r="AF623" s="142" t="e">
        <f t="shared" si="135"/>
        <v>#DIV/0!</v>
      </c>
      <c r="AH623" s="12" t="e">
        <f t="shared" si="143"/>
        <v>#DIV/0!</v>
      </c>
      <c r="AI623" s="12" t="e">
        <f t="shared" si="144"/>
        <v>#DIV/0!</v>
      </c>
      <c r="AK623" s="409"/>
      <c r="AL623" s="409"/>
      <c r="AM623" s="409"/>
      <c r="AO623" s="177"/>
      <c r="AP623" s="177"/>
      <c r="AQ623" s="177"/>
      <c r="AR623" s="139"/>
      <c r="AS623" s="139"/>
      <c r="AT623" s="139"/>
      <c r="AU623" s="177"/>
      <c r="AV623" s="177"/>
      <c r="AX623" s="411">
        <f t="shared" si="136"/>
        <v>0</v>
      </c>
      <c r="AY623" s="80" t="str">
        <f t="shared" si="137"/>
        <v>OK</v>
      </c>
      <c r="BA623" s="94"/>
      <c r="BB623" s="291"/>
      <c r="BC623" s="94"/>
      <c r="BD623" s="229"/>
      <c r="BE623" s="356"/>
      <c r="BG623" s="6">
        <f t="shared" si="138"/>
        <v>0</v>
      </c>
      <c r="BH623" s="186" t="str">
        <f t="shared" si="139"/>
        <v>N/A</v>
      </c>
      <c r="BI623" s="6" t="str">
        <f t="shared" si="145"/>
        <v>N/A</v>
      </c>
      <c r="BJ623" t="e">
        <f t="shared" si="140"/>
        <v>#DIV/0!</v>
      </c>
      <c r="BL623" t="str">
        <f>IF(ISBLANK('A2a.  Modified URRT Worksheet 1'!$G$78)=TRUE, "N/A", IF(O623*(1+'A2a.  Modified URRT Worksheet 1'!$G$78)='A2. Rate Change &amp; Enrollment'!P623, "OK", "ERROR"))</f>
        <v>N/A</v>
      </c>
      <c r="BM623" t="str">
        <f>IF(ISBLANK('A2a.  Modified URRT Worksheet 1'!$G$79)=TRUE, "N/A", IF(P623*(1+'A2a.  Modified URRT Worksheet 1'!$G$79)='A2. Rate Change &amp; Enrollment'!Q623, "OK", "ERROR"))</f>
        <v>N/A</v>
      </c>
      <c r="BN623" t="str">
        <f>IF(ISBLANK('A2a.  Modified URRT Worksheet 1'!$G$80)=TRUE, "N/A", IF(Q623*(1+'A2a.  Modified URRT Worksheet 1'!$G$80)='A2. Rate Change &amp; Enrollment'!R623, "OK", "ERROR"))</f>
        <v>N/A</v>
      </c>
      <c r="BO623" t="str">
        <f>IF(ISBLANK('A2a.  Modified URRT Worksheet 1'!$G$81)=TRUE, "N/A", IF(R623*(1+'A2a.  Modified URRT Worksheet 1'!$G$81)='A2. Rate Change &amp; Enrollment'!S623, "OK", "ERROR"))</f>
        <v>N/A</v>
      </c>
      <c r="BP623" t="str">
        <f>IF(ISBLANK('A2a.  Modified URRT Worksheet 1'!$G$82)=TRUE, "N/A", IF(S623*(1+'A2a.  Modified URRT Worksheet 1'!$G$82)='A2. Rate Change &amp; Enrollment'!T623, "OK", "ERROR"))</f>
        <v>N/A</v>
      </c>
      <c r="BQ623" t="str">
        <f>IF(ISBLANK('A2a.  Modified URRT Worksheet 1'!$G$83)=TRUE, "N/A", IF(T623*(1+'A2a.  Modified URRT Worksheet 1'!$G$83)='A2. Rate Change &amp; Enrollment'!U623, "OK", "ERROR"))</f>
        <v>N/A</v>
      </c>
      <c r="BR623" t="str">
        <f>IF(ISBLANK('A2a.  Modified URRT Worksheet 1'!$G$84)=TRUE, "N/A", IF(U623*(1+'A2a.  Modified URRT Worksheet 1'!$G$84)='A2. Rate Change &amp; Enrollment'!V623, "OK", "ERROR"))</f>
        <v>N/A</v>
      </c>
      <c r="BS623" t="str">
        <f>IF(ISBLANK('A2a.  Modified URRT Worksheet 1'!$G$85)=TRUE, "N/A", IF(V623*(1+'A2a.  Modified URRT Worksheet 1'!$G$85)='A2. Rate Change &amp; Enrollment'!W623, "OK", "ERROR"))</f>
        <v>N/A</v>
      </c>
      <c r="BT623" t="str">
        <f>IF(ISBLANK('A2a.  Modified URRT Worksheet 1'!$G$86)=TRUE, "N/A", IF(W623*(1+'A2a.  Modified URRT Worksheet 1'!$G$86)='A2. Rate Change &amp; Enrollment'!X623, "OK", "ERROR"))</f>
        <v>N/A</v>
      </c>
      <c r="BU623" t="str">
        <f>IF(ISBLANK('A2a.  Modified URRT Worksheet 1'!$G$87)=TRUE, "N/A", IF(X623*(1+'A2a.  Modified URRT Worksheet 1'!$G$87)='A2. Rate Change &amp; Enrollment'!Y623, "OK", "ERROR"))</f>
        <v>N/A</v>
      </c>
      <c r="BV623" t="str">
        <f>IF(ISBLANK('A2a.  Modified URRT Worksheet 1'!$G$88)=TRUE, "N/A", IF(Y623*(1+'A2a.  Modified URRT Worksheet 1'!$G$88)='A2. Rate Change &amp; Enrollment'!Z623, "OK", "ERROR"))</f>
        <v>N/A</v>
      </c>
      <c r="BW623" t="str">
        <f t="shared" si="141"/>
        <v>OK</v>
      </c>
      <c r="BY623" s="412">
        <f t="shared" si="142"/>
        <v>0</v>
      </c>
    </row>
    <row r="624" spans="1:77" x14ac:dyDescent="0.35">
      <c r="A624" t="s">
        <v>923</v>
      </c>
      <c r="B624" s="98"/>
      <c r="C624" s="98"/>
      <c r="D624" s="98"/>
      <c r="E624" s="135"/>
      <c r="F624" s="135"/>
      <c r="G624" s="135"/>
      <c r="I624" s="135"/>
      <c r="J624" s="135"/>
      <c r="K624" s="135"/>
      <c r="M624" s="131"/>
      <c r="N624" s="131"/>
      <c r="O624" s="131"/>
      <c r="P624" s="131"/>
      <c r="Q624" s="131"/>
      <c r="R624" s="131"/>
      <c r="S624" s="131"/>
      <c r="T624" s="131"/>
      <c r="U624" s="131"/>
      <c r="V624" s="131"/>
      <c r="W624" s="131"/>
      <c r="X624" s="131"/>
      <c r="Y624" s="131"/>
      <c r="Z624" s="131"/>
      <c r="AB624" s="142" t="e">
        <f t="shared" si="132"/>
        <v>#DIV/0!</v>
      </c>
      <c r="AC624" s="142" t="e">
        <f t="shared" si="133"/>
        <v>#DIV/0!</v>
      </c>
      <c r="AD624" s="6"/>
      <c r="AE624" s="88" t="e">
        <f t="shared" si="134"/>
        <v>#DIV/0!</v>
      </c>
      <c r="AF624" s="142" t="e">
        <f t="shared" si="135"/>
        <v>#DIV/0!</v>
      </c>
      <c r="AH624" s="12" t="e">
        <f t="shared" si="143"/>
        <v>#DIV/0!</v>
      </c>
      <c r="AI624" s="12" t="e">
        <f t="shared" si="144"/>
        <v>#DIV/0!</v>
      </c>
      <c r="AK624" s="409"/>
      <c r="AL624" s="409"/>
      <c r="AM624" s="409"/>
      <c r="AO624" s="177"/>
      <c r="AP624" s="177"/>
      <c r="AQ624" s="177"/>
      <c r="AR624" s="139"/>
      <c r="AS624" s="139"/>
      <c r="AT624" s="139"/>
      <c r="AU624" s="177"/>
      <c r="AV624" s="177"/>
      <c r="AX624" s="411">
        <f t="shared" si="136"/>
        <v>0</v>
      </c>
      <c r="AY624" s="80" t="str">
        <f t="shared" si="137"/>
        <v>OK</v>
      </c>
      <c r="BA624" s="94"/>
      <c r="BB624" s="291"/>
      <c r="BC624" s="94"/>
      <c r="BD624" s="229"/>
      <c r="BE624" s="356"/>
      <c r="BG624" s="6">
        <f t="shared" si="138"/>
        <v>0</v>
      </c>
      <c r="BH624" s="186" t="str">
        <f t="shared" si="139"/>
        <v>N/A</v>
      </c>
      <c r="BI624" s="6" t="str">
        <f t="shared" si="145"/>
        <v>N/A</v>
      </c>
      <c r="BJ624" t="e">
        <f t="shared" si="140"/>
        <v>#DIV/0!</v>
      </c>
      <c r="BL624" t="str">
        <f>IF(ISBLANK('A2a.  Modified URRT Worksheet 1'!$G$78)=TRUE, "N/A", IF(O624*(1+'A2a.  Modified URRT Worksheet 1'!$G$78)='A2. Rate Change &amp; Enrollment'!P624, "OK", "ERROR"))</f>
        <v>N/A</v>
      </c>
      <c r="BM624" t="str">
        <f>IF(ISBLANK('A2a.  Modified URRT Worksheet 1'!$G$79)=TRUE, "N/A", IF(P624*(1+'A2a.  Modified URRT Worksheet 1'!$G$79)='A2. Rate Change &amp; Enrollment'!Q624, "OK", "ERROR"))</f>
        <v>N/A</v>
      </c>
      <c r="BN624" t="str">
        <f>IF(ISBLANK('A2a.  Modified URRT Worksheet 1'!$G$80)=TRUE, "N/A", IF(Q624*(1+'A2a.  Modified URRT Worksheet 1'!$G$80)='A2. Rate Change &amp; Enrollment'!R624, "OK", "ERROR"))</f>
        <v>N/A</v>
      </c>
      <c r="BO624" t="str">
        <f>IF(ISBLANK('A2a.  Modified URRT Worksheet 1'!$G$81)=TRUE, "N/A", IF(R624*(1+'A2a.  Modified URRT Worksheet 1'!$G$81)='A2. Rate Change &amp; Enrollment'!S624, "OK", "ERROR"))</f>
        <v>N/A</v>
      </c>
      <c r="BP624" t="str">
        <f>IF(ISBLANK('A2a.  Modified URRT Worksheet 1'!$G$82)=TRUE, "N/A", IF(S624*(1+'A2a.  Modified URRT Worksheet 1'!$G$82)='A2. Rate Change &amp; Enrollment'!T624, "OK", "ERROR"))</f>
        <v>N/A</v>
      </c>
      <c r="BQ624" t="str">
        <f>IF(ISBLANK('A2a.  Modified URRT Worksheet 1'!$G$83)=TRUE, "N/A", IF(T624*(1+'A2a.  Modified URRT Worksheet 1'!$G$83)='A2. Rate Change &amp; Enrollment'!U624, "OK", "ERROR"))</f>
        <v>N/A</v>
      </c>
      <c r="BR624" t="str">
        <f>IF(ISBLANK('A2a.  Modified URRT Worksheet 1'!$G$84)=TRUE, "N/A", IF(U624*(1+'A2a.  Modified URRT Worksheet 1'!$G$84)='A2. Rate Change &amp; Enrollment'!V624, "OK", "ERROR"))</f>
        <v>N/A</v>
      </c>
      <c r="BS624" t="str">
        <f>IF(ISBLANK('A2a.  Modified URRT Worksheet 1'!$G$85)=TRUE, "N/A", IF(V624*(1+'A2a.  Modified URRT Worksheet 1'!$G$85)='A2. Rate Change &amp; Enrollment'!W624, "OK", "ERROR"))</f>
        <v>N/A</v>
      </c>
      <c r="BT624" t="str">
        <f>IF(ISBLANK('A2a.  Modified URRT Worksheet 1'!$G$86)=TRUE, "N/A", IF(W624*(1+'A2a.  Modified URRT Worksheet 1'!$G$86)='A2. Rate Change &amp; Enrollment'!X624, "OK", "ERROR"))</f>
        <v>N/A</v>
      </c>
      <c r="BU624" t="str">
        <f>IF(ISBLANK('A2a.  Modified URRT Worksheet 1'!$G$87)=TRUE, "N/A", IF(X624*(1+'A2a.  Modified URRT Worksheet 1'!$G$87)='A2. Rate Change &amp; Enrollment'!Y624, "OK", "ERROR"))</f>
        <v>N/A</v>
      </c>
      <c r="BV624" t="str">
        <f>IF(ISBLANK('A2a.  Modified URRT Worksheet 1'!$G$88)=TRUE, "N/A", IF(Y624*(1+'A2a.  Modified URRT Worksheet 1'!$G$88)='A2. Rate Change &amp; Enrollment'!Z624, "OK", "ERROR"))</f>
        <v>N/A</v>
      </c>
      <c r="BW624" t="str">
        <f t="shared" si="141"/>
        <v>OK</v>
      </c>
      <c r="BY624" s="412">
        <f t="shared" si="142"/>
        <v>0</v>
      </c>
    </row>
    <row r="625" spans="1:77" x14ac:dyDescent="0.35">
      <c r="A625" t="s">
        <v>924</v>
      </c>
      <c r="B625" s="98"/>
      <c r="C625" s="98"/>
      <c r="D625" s="98"/>
      <c r="E625" s="135"/>
      <c r="F625" s="135"/>
      <c r="G625" s="135"/>
      <c r="I625" s="135"/>
      <c r="J625" s="135"/>
      <c r="K625" s="135"/>
      <c r="M625" s="131"/>
      <c r="N625" s="131"/>
      <c r="O625" s="131"/>
      <c r="P625" s="131"/>
      <c r="Q625" s="131"/>
      <c r="R625" s="131"/>
      <c r="S625" s="131"/>
      <c r="T625" s="131"/>
      <c r="U625" s="131"/>
      <c r="V625" s="131"/>
      <c r="W625" s="131"/>
      <c r="X625" s="131"/>
      <c r="Y625" s="131"/>
      <c r="Z625" s="131"/>
      <c r="AB625" s="142" t="e">
        <f t="shared" si="132"/>
        <v>#DIV/0!</v>
      </c>
      <c r="AC625" s="142" t="e">
        <f t="shared" si="133"/>
        <v>#DIV/0!</v>
      </c>
      <c r="AD625" s="6"/>
      <c r="AE625" s="88" t="e">
        <f t="shared" si="134"/>
        <v>#DIV/0!</v>
      </c>
      <c r="AF625" s="142" t="e">
        <f t="shared" si="135"/>
        <v>#DIV/0!</v>
      </c>
      <c r="AH625" s="12" t="e">
        <f t="shared" si="143"/>
        <v>#DIV/0!</v>
      </c>
      <c r="AI625" s="12" t="e">
        <f t="shared" si="144"/>
        <v>#DIV/0!</v>
      </c>
      <c r="AK625" s="409"/>
      <c r="AL625" s="409"/>
      <c r="AM625" s="409"/>
      <c r="AO625" s="177"/>
      <c r="AP625" s="177"/>
      <c r="AQ625" s="177"/>
      <c r="AR625" s="139"/>
      <c r="AS625" s="139"/>
      <c r="AT625" s="139"/>
      <c r="AU625" s="177"/>
      <c r="AV625" s="177"/>
      <c r="AX625" s="411">
        <f t="shared" si="136"/>
        <v>0</v>
      </c>
      <c r="AY625" s="80" t="str">
        <f t="shared" si="137"/>
        <v>OK</v>
      </c>
      <c r="BA625" s="94"/>
      <c r="BB625" s="291"/>
      <c r="BC625" s="94"/>
      <c r="BD625" s="229"/>
      <c r="BE625" s="356"/>
      <c r="BG625" s="6">
        <f t="shared" si="138"/>
        <v>0</v>
      </c>
      <c r="BH625" s="186" t="str">
        <f t="shared" si="139"/>
        <v>N/A</v>
      </c>
      <c r="BI625" s="6" t="str">
        <f t="shared" si="145"/>
        <v>N/A</v>
      </c>
      <c r="BJ625" t="e">
        <f t="shared" si="140"/>
        <v>#DIV/0!</v>
      </c>
      <c r="BL625" t="str">
        <f>IF(ISBLANK('A2a.  Modified URRT Worksheet 1'!$G$78)=TRUE, "N/A", IF(O625*(1+'A2a.  Modified URRT Worksheet 1'!$G$78)='A2. Rate Change &amp; Enrollment'!P625, "OK", "ERROR"))</f>
        <v>N/A</v>
      </c>
      <c r="BM625" t="str">
        <f>IF(ISBLANK('A2a.  Modified URRT Worksheet 1'!$G$79)=TRUE, "N/A", IF(P625*(1+'A2a.  Modified URRT Worksheet 1'!$G$79)='A2. Rate Change &amp; Enrollment'!Q625, "OK", "ERROR"))</f>
        <v>N/A</v>
      </c>
      <c r="BN625" t="str">
        <f>IF(ISBLANK('A2a.  Modified URRT Worksheet 1'!$G$80)=TRUE, "N/A", IF(Q625*(1+'A2a.  Modified URRT Worksheet 1'!$G$80)='A2. Rate Change &amp; Enrollment'!R625, "OK", "ERROR"))</f>
        <v>N/A</v>
      </c>
      <c r="BO625" t="str">
        <f>IF(ISBLANK('A2a.  Modified URRT Worksheet 1'!$G$81)=TRUE, "N/A", IF(R625*(1+'A2a.  Modified URRT Worksheet 1'!$G$81)='A2. Rate Change &amp; Enrollment'!S625, "OK", "ERROR"))</f>
        <v>N/A</v>
      </c>
      <c r="BP625" t="str">
        <f>IF(ISBLANK('A2a.  Modified URRT Worksheet 1'!$G$82)=TRUE, "N/A", IF(S625*(1+'A2a.  Modified URRT Worksheet 1'!$G$82)='A2. Rate Change &amp; Enrollment'!T625, "OK", "ERROR"))</f>
        <v>N/A</v>
      </c>
      <c r="BQ625" t="str">
        <f>IF(ISBLANK('A2a.  Modified URRT Worksheet 1'!$G$83)=TRUE, "N/A", IF(T625*(1+'A2a.  Modified URRT Worksheet 1'!$G$83)='A2. Rate Change &amp; Enrollment'!U625, "OK", "ERROR"))</f>
        <v>N/A</v>
      </c>
      <c r="BR625" t="str">
        <f>IF(ISBLANK('A2a.  Modified URRT Worksheet 1'!$G$84)=TRUE, "N/A", IF(U625*(1+'A2a.  Modified URRT Worksheet 1'!$G$84)='A2. Rate Change &amp; Enrollment'!V625, "OK", "ERROR"))</f>
        <v>N/A</v>
      </c>
      <c r="BS625" t="str">
        <f>IF(ISBLANK('A2a.  Modified URRT Worksheet 1'!$G$85)=TRUE, "N/A", IF(V625*(1+'A2a.  Modified URRT Worksheet 1'!$G$85)='A2. Rate Change &amp; Enrollment'!W625, "OK", "ERROR"))</f>
        <v>N/A</v>
      </c>
      <c r="BT625" t="str">
        <f>IF(ISBLANK('A2a.  Modified URRT Worksheet 1'!$G$86)=TRUE, "N/A", IF(W625*(1+'A2a.  Modified URRT Worksheet 1'!$G$86)='A2. Rate Change &amp; Enrollment'!X625, "OK", "ERROR"))</f>
        <v>N/A</v>
      </c>
      <c r="BU625" t="str">
        <f>IF(ISBLANK('A2a.  Modified URRT Worksheet 1'!$G$87)=TRUE, "N/A", IF(X625*(1+'A2a.  Modified URRT Worksheet 1'!$G$87)='A2. Rate Change &amp; Enrollment'!Y625, "OK", "ERROR"))</f>
        <v>N/A</v>
      </c>
      <c r="BV625" t="str">
        <f>IF(ISBLANK('A2a.  Modified URRT Worksheet 1'!$G$88)=TRUE, "N/A", IF(Y625*(1+'A2a.  Modified URRT Worksheet 1'!$G$88)='A2. Rate Change &amp; Enrollment'!Z625, "OK", "ERROR"))</f>
        <v>N/A</v>
      </c>
      <c r="BW625" t="str">
        <f t="shared" si="141"/>
        <v>OK</v>
      </c>
      <c r="BY625" s="412">
        <f t="shared" si="142"/>
        <v>0</v>
      </c>
    </row>
    <row r="626" spans="1:77" x14ac:dyDescent="0.35">
      <c r="A626" t="s">
        <v>925</v>
      </c>
      <c r="B626" s="98"/>
      <c r="C626" s="98"/>
      <c r="D626" s="98"/>
      <c r="E626" s="135"/>
      <c r="F626" s="135"/>
      <c r="G626" s="135"/>
      <c r="I626" s="135"/>
      <c r="J626" s="135"/>
      <c r="K626" s="135"/>
      <c r="M626" s="131"/>
      <c r="N626" s="131"/>
      <c r="O626" s="131"/>
      <c r="P626" s="131"/>
      <c r="Q626" s="131"/>
      <c r="R626" s="131"/>
      <c r="S626" s="131"/>
      <c r="T626" s="131"/>
      <c r="U626" s="131"/>
      <c r="V626" s="131"/>
      <c r="W626" s="131"/>
      <c r="X626" s="131"/>
      <c r="Y626" s="131"/>
      <c r="Z626" s="131"/>
      <c r="AB626" s="142" t="e">
        <f t="shared" si="132"/>
        <v>#DIV/0!</v>
      </c>
      <c r="AC626" s="142" t="e">
        <f t="shared" si="133"/>
        <v>#DIV/0!</v>
      </c>
      <c r="AD626" s="6"/>
      <c r="AE626" s="88" t="e">
        <f t="shared" si="134"/>
        <v>#DIV/0!</v>
      </c>
      <c r="AF626" s="142" t="e">
        <f t="shared" si="135"/>
        <v>#DIV/0!</v>
      </c>
      <c r="AH626" s="12" t="e">
        <f t="shared" si="143"/>
        <v>#DIV/0!</v>
      </c>
      <c r="AI626" s="12" t="e">
        <f t="shared" si="144"/>
        <v>#DIV/0!</v>
      </c>
      <c r="AK626" s="409"/>
      <c r="AL626" s="409"/>
      <c r="AM626" s="409"/>
      <c r="AO626" s="177"/>
      <c r="AP626" s="177"/>
      <c r="AQ626" s="177"/>
      <c r="AR626" s="139"/>
      <c r="AS626" s="139"/>
      <c r="AT626" s="139"/>
      <c r="AU626" s="177"/>
      <c r="AV626" s="177"/>
      <c r="AX626" s="411">
        <f t="shared" si="136"/>
        <v>0</v>
      </c>
      <c r="AY626" s="80" t="str">
        <f t="shared" si="137"/>
        <v>OK</v>
      </c>
      <c r="BA626" s="94"/>
      <c r="BB626" s="291"/>
      <c r="BC626" s="94"/>
      <c r="BD626" s="229"/>
      <c r="BE626" s="356"/>
      <c r="BG626" s="6">
        <f t="shared" si="138"/>
        <v>0</v>
      </c>
      <c r="BH626" s="186" t="str">
        <f t="shared" si="139"/>
        <v>N/A</v>
      </c>
      <c r="BI626" s="6" t="str">
        <f t="shared" si="145"/>
        <v>N/A</v>
      </c>
      <c r="BJ626" t="e">
        <f t="shared" si="140"/>
        <v>#DIV/0!</v>
      </c>
      <c r="BL626" t="str">
        <f>IF(ISBLANK('A2a.  Modified URRT Worksheet 1'!$G$78)=TRUE, "N/A", IF(O626*(1+'A2a.  Modified URRT Worksheet 1'!$G$78)='A2. Rate Change &amp; Enrollment'!P626, "OK", "ERROR"))</f>
        <v>N/A</v>
      </c>
      <c r="BM626" t="str">
        <f>IF(ISBLANK('A2a.  Modified URRT Worksheet 1'!$G$79)=TRUE, "N/A", IF(P626*(1+'A2a.  Modified URRT Worksheet 1'!$G$79)='A2. Rate Change &amp; Enrollment'!Q626, "OK", "ERROR"))</f>
        <v>N/A</v>
      </c>
      <c r="BN626" t="str">
        <f>IF(ISBLANK('A2a.  Modified URRT Worksheet 1'!$G$80)=TRUE, "N/A", IF(Q626*(1+'A2a.  Modified URRT Worksheet 1'!$G$80)='A2. Rate Change &amp; Enrollment'!R626, "OK", "ERROR"))</f>
        <v>N/A</v>
      </c>
      <c r="BO626" t="str">
        <f>IF(ISBLANK('A2a.  Modified URRT Worksheet 1'!$G$81)=TRUE, "N/A", IF(R626*(1+'A2a.  Modified URRT Worksheet 1'!$G$81)='A2. Rate Change &amp; Enrollment'!S626, "OK", "ERROR"))</f>
        <v>N/A</v>
      </c>
      <c r="BP626" t="str">
        <f>IF(ISBLANK('A2a.  Modified URRT Worksheet 1'!$G$82)=TRUE, "N/A", IF(S626*(1+'A2a.  Modified URRT Worksheet 1'!$G$82)='A2. Rate Change &amp; Enrollment'!T626, "OK", "ERROR"))</f>
        <v>N/A</v>
      </c>
      <c r="BQ626" t="str">
        <f>IF(ISBLANK('A2a.  Modified URRT Worksheet 1'!$G$83)=TRUE, "N/A", IF(T626*(1+'A2a.  Modified URRT Worksheet 1'!$G$83)='A2. Rate Change &amp; Enrollment'!U626, "OK", "ERROR"))</f>
        <v>N/A</v>
      </c>
      <c r="BR626" t="str">
        <f>IF(ISBLANK('A2a.  Modified URRT Worksheet 1'!$G$84)=TRUE, "N/A", IF(U626*(1+'A2a.  Modified URRT Worksheet 1'!$G$84)='A2. Rate Change &amp; Enrollment'!V626, "OK", "ERROR"))</f>
        <v>N/A</v>
      </c>
      <c r="BS626" t="str">
        <f>IF(ISBLANK('A2a.  Modified URRT Worksheet 1'!$G$85)=TRUE, "N/A", IF(V626*(1+'A2a.  Modified URRT Worksheet 1'!$G$85)='A2. Rate Change &amp; Enrollment'!W626, "OK", "ERROR"))</f>
        <v>N/A</v>
      </c>
      <c r="BT626" t="str">
        <f>IF(ISBLANK('A2a.  Modified URRT Worksheet 1'!$G$86)=TRUE, "N/A", IF(W626*(1+'A2a.  Modified URRT Worksheet 1'!$G$86)='A2. Rate Change &amp; Enrollment'!X626, "OK", "ERROR"))</f>
        <v>N/A</v>
      </c>
      <c r="BU626" t="str">
        <f>IF(ISBLANK('A2a.  Modified URRT Worksheet 1'!$G$87)=TRUE, "N/A", IF(X626*(1+'A2a.  Modified URRT Worksheet 1'!$G$87)='A2. Rate Change &amp; Enrollment'!Y626, "OK", "ERROR"))</f>
        <v>N/A</v>
      </c>
      <c r="BV626" t="str">
        <f>IF(ISBLANK('A2a.  Modified URRT Worksheet 1'!$G$88)=TRUE, "N/A", IF(Y626*(1+'A2a.  Modified URRT Worksheet 1'!$G$88)='A2. Rate Change &amp; Enrollment'!Z626, "OK", "ERROR"))</f>
        <v>N/A</v>
      </c>
      <c r="BW626" t="str">
        <f t="shared" si="141"/>
        <v>OK</v>
      </c>
      <c r="BY626" s="412">
        <f t="shared" si="142"/>
        <v>0</v>
      </c>
    </row>
    <row r="627" spans="1:77" x14ac:dyDescent="0.35">
      <c r="A627" t="s">
        <v>926</v>
      </c>
      <c r="B627" s="98"/>
      <c r="C627" s="98"/>
      <c r="D627" s="98"/>
      <c r="E627" s="135"/>
      <c r="F627" s="135"/>
      <c r="G627" s="135"/>
      <c r="I627" s="135"/>
      <c r="J627" s="135"/>
      <c r="K627" s="135"/>
      <c r="M627" s="131"/>
      <c r="N627" s="131"/>
      <c r="O627" s="131"/>
      <c r="P627" s="131"/>
      <c r="Q627" s="131"/>
      <c r="R627" s="131"/>
      <c r="S627" s="131"/>
      <c r="T627" s="131"/>
      <c r="U627" s="131"/>
      <c r="V627" s="131"/>
      <c r="W627" s="131"/>
      <c r="X627" s="131"/>
      <c r="Y627" s="131"/>
      <c r="Z627" s="131"/>
      <c r="AB627" s="142" t="e">
        <f t="shared" si="132"/>
        <v>#DIV/0!</v>
      </c>
      <c r="AC627" s="142" t="e">
        <f t="shared" si="133"/>
        <v>#DIV/0!</v>
      </c>
      <c r="AD627" s="6"/>
      <c r="AE627" s="88" t="e">
        <f t="shared" si="134"/>
        <v>#DIV/0!</v>
      </c>
      <c r="AF627" s="142" t="e">
        <f t="shared" si="135"/>
        <v>#DIV/0!</v>
      </c>
      <c r="AH627" s="12" t="e">
        <f t="shared" si="143"/>
        <v>#DIV/0!</v>
      </c>
      <c r="AI627" s="12" t="e">
        <f t="shared" si="144"/>
        <v>#DIV/0!</v>
      </c>
      <c r="AK627" s="409"/>
      <c r="AL627" s="409"/>
      <c r="AM627" s="409"/>
      <c r="AO627" s="177"/>
      <c r="AP627" s="177"/>
      <c r="AQ627" s="177"/>
      <c r="AR627" s="139"/>
      <c r="AS627" s="139"/>
      <c r="AT627" s="139"/>
      <c r="AU627" s="177"/>
      <c r="AV627" s="177"/>
      <c r="AX627" s="411">
        <f t="shared" si="136"/>
        <v>0</v>
      </c>
      <c r="AY627" s="80" t="str">
        <f t="shared" si="137"/>
        <v>OK</v>
      </c>
      <c r="BA627" s="94"/>
      <c r="BB627" s="291"/>
      <c r="BC627" s="94"/>
      <c r="BD627" s="229"/>
      <c r="BE627" s="356"/>
      <c r="BG627" s="6">
        <f t="shared" si="138"/>
        <v>0</v>
      </c>
      <c r="BH627" s="186" t="str">
        <f t="shared" si="139"/>
        <v>N/A</v>
      </c>
      <c r="BI627" s="6" t="str">
        <f t="shared" si="145"/>
        <v>N/A</v>
      </c>
      <c r="BJ627" t="e">
        <f t="shared" si="140"/>
        <v>#DIV/0!</v>
      </c>
      <c r="BL627" t="str">
        <f>IF(ISBLANK('A2a.  Modified URRT Worksheet 1'!$G$78)=TRUE, "N/A", IF(O627*(1+'A2a.  Modified URRT Worksheet 1'!$G$78)='A2. Rate Change &amp; Enrollment'!P627, "OK", "ERROR"))</f>
        <v>N/A</v>
      </c>
      <c r="BM627" t="str">
        <f>IF(ISBLANK('A2a.  Modified URRT Worksheet 1'!$G$79)=TRUE, "N/A", IF(P627*(1+'A2a.  Modified URRT Worksheet 1'!$G$79)='A2. Rate Change &amp; Enrollment'!Q627, "OK", "ERROR"))</f>
        <v>N/A</v>
      </c>
      <c r="BN627" t="str">
        <f>IF(ISBLANK('A2a.  Modified URRT Worksheet 1'!$G$80)=TRUE, "N/A", IF(Q627*(1+'A2a.  Modified URRT Worksheet 1'!$G$80)='A2. Rate Change &amp; Enrollment'!R627, "OK", "ERROR"))</f>
        <v>N/A</v>
      </c>
      <c r="BO627" t="str">
        <f>IF(ISBLANK('A2a.  Modified URRT Worksheet 1'!$G$81)=TRUE, "N/A", IF(R627*(1+'A2a.  Modified URRT Worksheet 1'!$G$81)='A2. Rate Change &amp; Enrollment'!S627, "OK", "ERROR"))</f>
        <v>N/A</v>
      </c>
      <c r="BP627" t="str">
        <f>IF(ISBLANK('A2a.  Modified URRT Worksheet 1'!$G$82)=TRUE, "N/A", IF(S627*(1+'A2a.  Modified URRT Worksheet 1'!$G$82)='A2. Rate Change &amp; Enrollment'!T627, "OK", "ERROR"))</f>
        <v>N/A</v>
      </c>
      <c r="BQ627" t="str">
        <f>IF(ISBLANK('A2a.  Modified URRT Worksheet 1'!$G$83)=TRUE, "N/A", IF(T627*(1+'A2a.  Modified URRT Worksheet 1'!$G$83)='A2. Rate Change &amp; Enrollment'!U627, "OK", "ERROR"))</f>
        <v>N/A</v>
      </c>
      <c r="BR627" t="str">
        <f>IF(ISBLANK('A2a.  Modified URRT Worksheet 1'!$G$84)=TRUE, "N/A", IF(U627*(1+'A2a.  Modified URRT Worksheet 1'!$G$84)='A2. Rate Change &amp; Enrollment'!V627, "OK", "ERROR"))</f>
        <v>N/A</v>
      </c>
      <c r="BS627" t="str">
        <f>IF(ISBLANK('A2a.  Modified URRT Worksheet 1'!$G$85)=TRUE, "N/A", IF(V627*(1+'A2a.  Modified URRT Worksheet 1'!$G$85)='A2. Rate Change &amp; Enrollment'!W627, "OK", "ERROR"))</f>
        <v>N/A</v>
      </c>
      <c r="BT627" t="str">
        <f>IF(ISBLANK('A2a.  Modified URRT Worksheet 1'!$G$86)=TRUE, "N/A", IF(W627*(1+'A2a.  Modified URRT Worksheet 1'!$G$86)='A2. Rate Change &amp; Enrollment'!X627, "OK", "ERROR"))</f>
        <v>N/A</v>
      </c>
      <c r="BU627" t="str">
        <f>IF(ISBLANK('A2a.  Modified URRT Worksheet 1'!$G$87)=TRUE, "N/A", IF(X627*(1+'A2a.  Modified URRT Worksheet 1'!$G$87)='A2. Rate Change &amp; Enrollment'!Y627, "OK", "ERROR"))</f>
        <v>N/A</v>
      </c>
      <c r="BV627" t="str">
        <f>IF(ISBLANK('A2a.  Modified URRT Worksheet 1'!$G$88)=TRUE, "N/A", IF(Y627*(1+'A2a.  Modified URRT Worksheet 1'!$G$88)='A2. Rate Change &amp; Enrollment'!Z627, "OK", "ERROR"))</f>
        <v>N/A</v>
      </c>
      <c r="BW627" t="str">
        <f t="shared" si="141"/>
        <v>OK</v>
      </c>
      <c r="BY627" s="412">
        <f t="shared" si="142"/>
        <v>0</v>
      </c>
    </row>
    <row r="628" spans="1:77" x14ac:dyDescent="0.35">
      <c r="A628" t="s">
        <v>927</v>
      </c>
      <c r="B628" s="98"/>
      <c r="C628" s="98"/>
      <c r="D628" s="98"/>
      <c r="E628" s="135"/>
      <c r="F628" s="135"/>
      <c r="G628" s="135"/>
      <c r="I628" s="135"/>
      <c r="J628" s="135"/>
      <c r="K628" s="135"/>
      <c r="M628" s="131"/>
      <c r="N628" s="131"/>
      <c r="O628" s="131"/>
      <c r="P628" s="131"/>
      <c r="Q628" s="131"/>
      <c r="R628" s="131"/>
      <c r="S628" s="131"/>
      <c r="T628" s="131"/>
      <c r="U628" s="131"/>
      <c r="V628" s="131"/>
      <c r="W628" s="131"/>
      <c r="X628" s="131"/>
      <c r="Y628" s="131"/>
      <c r="Z628" s="131"/>
      <c r="AB628" s="142" t="e">
        <f t="shared" si="132"/>
        <v>#DIV/0!</v>
      </c>
      <c r="AC628" s="142" t="e">
        <f t="shared" si="133"/>
        <v>#DIV/0!</v>
      </c>
      <c r="AD628" s="6"/>
      <c r="AE628" s="88" t="e">
        <f t="shared" si="134"/>
        <v>#DIV/0!</v>
      </c>
      <c r="AF628" s="142" t="e">
        <f t="shared" si="135"/>
        <v>#DIV/0!</v>
      </c>
      <c r="AH628" s="12" t="e">
        <f t="shared" si="143"/>
        <v>#DIV/0!</v>
      </c>
      <c r="AI628" s="12" t="e">
        <f t="shared" si="144"/>
        <v>#DIV/0!</v>
      </c>
      <c r="AK628" s="409"/>
      <c r="AL628" s="409"/>
      <c r="AM628" s="409"/>
      <c r="AO628" s="177"/>
      <c r="AP628" s="177"/>
      <c r="AQ628" s="177"/>
      <c r="AR628" s="139"/>
      <c r="AS628" s="139"/>
      <c r="AT628" s="139"/>
      <c r="AU628" s="177"/>
      <c r="AV628" s="177"/>
      <c r="AX628" s="411">
        <f t="shared" si="136"/>
        <v>0</v>
      </c>
      <c r="AY628" s="80" t="str">
        <f t="shared" si="137"/>
        <v>OK</v>
      </c>
      <c r="BA628" s="94"/>
      <c r="BB628" s="291"/>
      <c r="BC628" s="94"/>
      <c r="BD628" s="229"/>
      <c r="BE628" s="356"/>
      <c r="BG628" s="6">
        <f t="shared" si="138"/>
        <v>0</v>
      </c>
      <c r="BH628" s="186" t="str">
        <f t="shared" si="139"/>
        <v>N/A</v>
      </c>
      <c r="BI628" s="6" t="str">
        <f t="shared" si="145"/>
        <v>N/A</v>
      </c>
      <c r="BJ628" t="e">
        <f t="shared" si="140"/>
        <v>#DIV/0!</v>
      </c>
      <c r="BL628" t="str">
        <f>IF(ISBLANK('A2a.  Modified URRT Worksheet 1'!$G$78)=TRUE, "N/A", IF(O628*(1+'A2a.  Modified URRT Worksheet 1'!$G$78)='A2. Rate Change &amp; Enrollment'!P628, "OK", "ERROR"))</f>
        <v>N/A</v>
      </c>
      <c r="BM628" t="str">
        <f>IF(ISBLANK('A2a.  Modified URRT Worksheet 1'!$G$79)=TRUE, "N/A", IF(P628*(1+'A2a.  Modified URRT Worksheet 1'!$G$79)='A2. Rate Change &amp; Enrollment'!Q628, "OK", "ERROR"))</f>
        <v>N/A</v>
      </c>
      <c r="BN628" t="str">
        <f>IF(ISBLANK('A2a.  Modified URRT Worksheet 1'!$G$80)=TRUE, "N/A", IF(Q628*(1+'A2a.  Modified URRT Worksheet 1'!$G$80)='A2. Rate Change &amp; Enrollment'!R628, "OK", "ERROR"))</f>
        <v>N/A</v>
      </c>
      <c r="BO628" t="str">
        <f>IF(ISBLANK('A2a.  Modified URRT Worksheet 1'!$G$81)=TRUE, "N/A", IF(R628*(1+'A2a.  Modified URRT Worksheet 1'!$G$81)='A2. Rate Change &amp; Enrollment'!S628, "OK", "ERROR"))</f>
        <v>N/A</v>
      </c>
      <c r="BP628" t="str">
        <f>IF(ISBLANK('A2a.  Modified URRT Worksheet 1'!$G$82)=TRUE, "N/A", IF(S628*(1+'A2a.  Modified URRT Worksheet 1'!$G$82)='A2. Rate Change &amp; Enrollment'!T628, "OK", "ERROR"))</f>
        <v>N/A</v>
      </c>
      <c r="BQ628" t="str">
        <f>IF(ISBLANK('A2a.  Modified URRT Worksheet 1'!$G$83)=TRUE, "N/A", IF(T628*(1+'A2a.  Modified URRT Worksheet 1'!$G$83)='A2. Rate Change &amp; Enrollment'!U628, "OK", "ERROR"))</f>
        <v>N/A</v>
      </c>
      <c r="BR628" t="str">
        <f>IF(ISBLANK('A2a.  Modified URRT Worksheet 1'!$G$84)=TRUE, "N/A", IF(U628*(1+'A2a.  Modified URRT Worksheet 1'!$G$84)='A2. Rate Change &amp; Enrollment'!V628, "OK", "ERROR"))</f>
        <v>N/A</v>
      </c>
      <c r="BS628" t="str">
        <f>IF(ISBLANK('A2a.  Modified URRT Worksheet 1'!$G$85)=TRUE, "N/A", IF(V628*(1+'A2a.  Modified URRT Worksheet 1'!$G$85)='A2. Rate Change &amp; Enrollment'!W628, "OK", "ERROR"))</f>
        <v>N/A</v>
      </c>
      <c r="BT628" t="str">
        <f>IF(ISBLANK('A2a.  Modified URRT Worksheet 1'!$G$86)=TRUE, "N/A", IF(W628*(1+'A2a.  Modified URRT Worksheet 1'!$G$86)='A2. Rate Change &amp; Enrollment'!X628, "OK", "ERROR"))</f>
        <v>N/A</v>
      </c>
      <c r="BU628" t="str">
        <f>IF(ISBLANK('A2a.  Modified URRT Worksheet 1'!$G$87)=TRUE, "N/A", IF(X628*(1+'A2a.  Modified URRT Worksheet 1'!$G$87)='A2. Rate Change &amp; Enrollment'!Y628, "OK", "ERROR"))</f>
        <v>N/A</v>
      </c>
      <c r="BV628" t="str">
        <f>IF(ISBLANK('A2a.  Modified URRT Worksheet 1'!$G$88)=TRUE, "N/A", IF(Y628*(1+'A2a.  Modified URRT Worksheet 1'!$G$88)='A2. Rate Change &amp; Enrollment'!Z628, "OK", "ERROR"))</f>
        <v>N/A</v>
      </c>
      <c r="BW628" t="str">
        <f t="shared" si="141"/>
        <v>OK</v>
      </c>
      <c r="BY628" s="412">
        <f t="shared" si="142"/>
        <v>0</v>
      </c>
    </row>
    <row r="629" spans="1:77" x14ac:dyDescent="0.35">
      <c r="A629" t="s">
        <v>928</v>
      </c>
      <c r="B629" s="98"/>
      <c r="C629" s="98"/>
      <c r="D629" s="98"/>
      <c r="E629" s="135"/>
      <c r="F629" s="135"/>
      <c r="G629" s="135"/>
      <c r="I629" s="135"/>
      <c r="J629" s="135"/>
      <c r="K629" s="135"/>
      <c r="M629" s="131"/>
      <c r="N629" s="131"/>
      <c r="O629" s="131"/>
      <c r="P629" s="131"/>
      <c r="Q629" s="131"/>
      <c r="R629" s="131"/>
      <c r="S629" s="131"/>
      <c r="T629" s="131"/>
      <c r="U629" s="131"/>
      <c r="V629" s="131"/>
      <c r="W629" s="131"/>
      <c r="X629" s="131"/>
      <c r="Y629" s="131"/>
      <c r="Z629" s="131"/>
      <c r="AB629" s="142" t="e">
        <f t="shared" si="132"/>
        <v>#DIV/0!</v>
      </c>
      <c r="AC629" s="142" t="e">
        <f t="shared" si="133"/>
        <v>#DIV/0!</v>
      </c>
      <c r="AD629" s="6"/>
      <c r="AE629" s="88" t="e">
        <f t="shared" si="134"/>
        <v>#DIV/0!</v>
      </c>
      <c r="AF629" s="142" t="e">
        <f t="shared" si="135"/>
        <v>#DIV/0!</v>
      </c>
      <c r="AH629" s="12" t="e">
        <f t="shared" si="143"/>
        <v>#DIV/0!</v>
      </c>
      <c r="AI629" s="12" t="e">
        <f t="shared" si="144"/>
        <v>#DIV/0!</v>
      </c>
      <c r="AK629" s="409"/>
      <c r="AL629" s="409"/>
      <c r="AM629" s="409"/>
      <c r="AO629" s="177"/>
      <c r="AP629" s="177"/>
      <c r="AQ629" s="177"/>
      <c r="AR629" s="139"/>
      <c r="AS629" s="139"/>
      <c r="AT629" s="139"/>
      <c r="AU629" s="177"/>
      <c r="AV629" s="177"/>
      <c r="AX629" s="411">
        <f t="shared" si="136"/>
        <v>0</v>
      </c>
      <c r="AY629" s="80" t="str">
        <f t="shared" si="137"/>
        <v>OK</v>
      </c>
      <c r="BA629" s="94"/>
      <c r="BB629" s="291"/>
      <c r="BC629" s="94"/>
      <c r="BD629" s="229"/>
      <c r="BE629" s="356"/>
      <c r="BG629" s="6">
        <f t="shared" si="138"/>
        <v>0</v>
      </c>
      <c r="BH629" s="186" t="str">
        <f t="shared" si="139"/>
        <v>N/A</v>
      </c>
      <c r="BI629" s="6" t="str">
        <f t="shared" si="145"/>
        <v>N/A</v>
      </c>
      <c r="BJ629" t="e">
        <f t="shared" si="140"/>
        <v>#DIV/0!</v>
      </c>
      <c r="BL629" t="str">
        <f>IF(ISBLANK('A2a.  Modified URRT Worksheet 1'!$G$78)=TRUE, "N/A", IF(O629*(1+'A2a.  Modified URRT Worksheet 1'!$G$78)='A2. Rate Change &amp; Enrollment'!P629, "OK", "ERROR"))</f>
        <v>N/A</v>
      </c>
      <c r="BM629" t="str">
        <f>IF(ISBLANK('A2a.  Modified URRT Worksheet 1'!$G$79)=TRUE, "N/A", IF(P629*(1+'A2a.  Modified URRT Worksheet 1'!$G$79)='A2. Rate Change &amp; Enrollment'!Q629, "OK", "ERROR"))</f>
        <v>N/A</v>
      </c>
      <c r="BN629" t="str">
        <f>IF(ISBLANK('A2a.  Modified URRT Worksheet 1'!$G$80)=TRUE, "N/A", IF(Q629*(1+'A2a.  Modified URRT Worksheet 1'!$G$80)='A2. Rate Change &amp; Enrollment'!R629, "OK", "ERROR"))</f>
        <v>N/A</v>
      </c>
      <c r="BO629" t="str">
        <f>IF(ISBLANK('A2a.  Modified URRT Worksheet 1'!$G$81)=TRUE, "N/A", IF(R629*(1+'A2a.  Modified URRT Worksheet 1'!$G$81)='A2. Rate Change &amp; Enrollment'!S629, "OK", "ERROR"))</f>
        <v>N/A</v>
      </c>
      <c r="BP629" t="str">
        <f>IF(ISBLANK('A2a.  Modified URRT Worksheet 1'!$G$82)=TRUE, "N/A", IF(S629*(1+'A2a.  Modified URRT Worksheet 1'!$G$82)='A2. Rate Change &amp; Enrollment'!T629, "OK", "ERROR"))</f>
        <v>N/A</v>
      </c>
      <c r="BQ629" t="str">
        <f>IF(ISBLANK('A2a.  Modified URRT Worksheet 1'!$G$83)=TRUE, "N/A", IF(T629*(1+'A2a.  Modified URRT Worksheet 1'!$G$83)='A2. Rate Change &amp; Enrollment'!U629, "OK", "ERROR"))</f>
        <v>N/A</v>
      </c>
      <c r="BR629" t="str">
        <f>IF(ISBLANK('A2a.  Modified URRT Worksheet 1'!$G$84)=TRUE, "N/A", IF(U629*(1+'A2a.  Modified URRT Worksheet 1'!$G$84)='A2. Rate Change &amp; Enrollment'!V629, "OK", "ERROR"))</f>
        <v>N/A</v>
      </c>
      <c r="BS629" t="str">
        <f>IF(ISBLANK('A2a.  Modified URRT Worksheet 1'!$G$85)=TRUE, "N/A", IF(V629*(1+'A2a.  Modified URRT Worksheet 1'!$G$85)='A2. Rate Change &amp; Enrollment'!W629, "OK", "ERROR"))</f>
        <v>N/A</v>
      </c>
      <c r="BT629" t="str">
        <f>IF(ISBLANK('A2a.  Modified URRT Worksheet 1'!$G$86)=TRUE, "N/A", IF(W629*(1+'A2a.  Modified URRT Worksheet 1'!$G$86)='A2. Rate Change &amp; Enrollment'!X629, "OK", "ERROR"))</f>
        <v>N/A</v>
      </c>
      <c r="BU629" t="str">
        <f>IF(ISBLANK('A2a.  Modified URRT Worksheet 1'!$G$87)=TRUE, "N/A", IF(X629*(1+'A2a.  Modified URRT Worksheet 1'!$G$87)='A2. Rate Change &amp; Enrollment'!Y629, "OK", "ERROR"))</f>
        <v>N/A</v>
      </c>
      <c r="BV629" t="str">
        <f>IF(ISBLANK('A2a.  Modified URRT Worksheet 1'!$G$88)=TRUE, "N/A", IF(Y629*(1+'A2a.  Modified URRT Worksheet 1'!$G$88)='A2. Rate Change &amp; Enrollment'!Z629, "OK", "ERROR"))</f>
        <v>N/A</v>
      </c>
      <c r="BW629" t="str">
        <f t="shared" si="141"/>
        <v>OK</v>
      </c>
      <c r="BY629" s="412">
        <f t="shared" si="142"/>
        <v>0</v>
      </c>
    </row>
    <row r="630" spans="1:77" x14ac:dyDescent="0.35">
      <c r="A630" t="s">
        <v>929</v>
      </c>
      <c r="B630" s="98"/>
      <c r="C630" s="98"/>
      <c r="D630" s="98"/>
      <c r="E630" s="135"/>
      <c r="F630" s="135"/>
      <c r="G630" s="135"/>
      <c r="I630" s="135"/>
      <c r="J630" s="135"/>
      <c r="K630" s="135"/>
      <c r="M630" s="131"/>
      <c r="N630" s="131"/>
      <c r="O630" s="131"/>
      <c r="P630" s="131"/>
      <c r="Q630" s="131"/>
      <c r="R630" s="131"/>
      <c r="S630" s="131"/>
      <c r="T630" s="131"/>
      <c r="U630" s="131"/>
      <c r="V630" s="131"/>
      <c r="W630" s="131"/>
      <c r="X630" s="131"/>
      <c r="Y630" s="131"/>
      <c r="Z630" s="131"/>
      <c r="AB630" s="142" t="e">
        <f t="shared" si="132"/>
        <v>#DIV/0!</v>
      </c>
      <c r="AC630" s="142" t="e">
        <f t="shared" si="133"/>
        <v>#DIV/0!</v>
      </c>
      <c r="AD630" s="6"/>
      <c r="AE630" s="88" t="e">
        <f t="shared" si="134"/>
        <v>#DIV/0!</v>
      </c>
      <c r="AF630" s="142" t="e">
        <f t="shared" si="135"/>
        <v>#DIV/0!</v>
      </c>
      <c r="AH630" s="12" t="e">
        <f t="shared" si="143"/>
        <v>#DIV/0!</v>
      </c>
      <c r="AI630" s="12" t="e">
        <f t="shared" si="144"/>
        <v>#DIV/0!</v>
      </c>
      <c r="AK630" s="409"/>
      <c r="AL630" s="409"/>
      <c r="AM630" s="409"/>
      <c r="AO630" s="177"/>
      <c r="AP630" s="177"/>
      <c r="AQ630" s="177"/>
      <c r="AR630" s="139"/>
      <c r="AS630" s="139"/>
      <c r="AT630" s="139"/>
      <c r="AU630" s="177"/>
      <c r="AV630" s="177"/>
      <c r="AX630" s="411">
        <f t="shared" si="136"/>
        <v>0</v>
      </c>
      <c r="AY630" s="80" t="str">
        <f t="shared" si="137"/>
        <v>OK</v>
      </c>
      <c r="BA630" s="94"/>
      <c r="BB630" s="291"/>
      <c r="BC630" s="94"/>
      <c r="BD630" s="229"/>
      <c r="BE630" s="356"/>
      <c r="BG630" s="6">
        <f t="shared" si="138"/>
        <v>0</v>
      </c>
      <c r="BH630" s="186" t="str">
        <f t="shared" si="139"/>
        <v>N/A</v>
      </c>
      <c r="BI630" s="6" t="str">
        <f t="shared" si="145"/>
        <v>N/A</v>
      </c>
      <c r="BJ630" t="e">
        <f t="shared" si="140"/>
        <v>#DIV/0!</v>
      </c>
      <c r="BL630" t="str">
        <f>IF(ISBLANK('A2a.  Modified URRT Worksheet 1'!$G$78)=TRUE, "N/A", IF(O630*(1+'A2a.  Modified URRT Worksheet 1'!$G$78)='A2. Rate Change &amp; Enrollment'!P630, "OK", "ERROR"))</f>
        <v>N/A</v>
      </c>
      <c r="BM630" t="str">
        <f>IF(ISBLANK('A2a.  Modified URRT Worksheet 1'!$G$79)=TRUE, "N/A", IF(P630*(1+'A2a.  Modified URRT Worksheet 1'!$G$79)='A2. Rate Change &amp; Enrollment'!Q630, "OK", "ERROR"))</f>
        <v>N/A</v>
      </c>
      <c r="BN630" t="str">
        <f>IF(ISBLANK('A2a.  Modified URRT Worksheet 1'!$G$80)=TRUE, "N/A", IF(Q630*(1+'A2a.  Modified URRT Worksheet 1'!$G$80)='A2. Rate Change &amp; Enrollment'!R630, "OK", "ERROR"))</f>
        <v>N/A</v>
      </c>
      <c r="BO630" t="str">
        <f>IF(ISBLANK('A2a.  Modified URRT Worksheet 1'!$G$81)=TRUE, "N/A", IF(R630*(1+'A2a.  Modified URRT Worksheet 1'!$G$81)='A2. Rate Change &amp; Enrollment'!S630, "OK", "ERROR"))</f>
        <v>N/A</v>
      </c>
      <c r="BP630" t="str">
        <f>IF(ISBLANK('A2a.  Modified URRT Worksheet 1'!$G$82)=TRUE, "N/A", IF(S630*(1+'A2a.  Modified URRT Worksheet 1'!$G$82)='A2. Rate Change &amp; Enrollment'!T630, "OK", "ERROR"))</f>
        <v>N/A</v>
      </c>
      <c r="BQ630" t="str">
        <f>IF(ISBLANK('A2a.  Modified URRT Worksheet 1'!$G$83)=TRUE, "N/A", IF(T630*(1+'A2a.  Modified URRT Worksheet 1'!$G$83)='A2. Rate Change &amp; Enrollment'!U630, "OK", "ERROR"))</f>
        <v>N/A</v>
      </c>
      <c r="BR630" t="str">
        <f>IF(ISBLANK('A2a.  Modified URRT Worksheet 1'!$G$84)=TRUE, "N/A", IF(U630*(1+'A2a.  Modified URRT Worksheet 1'!$G$84)='A2. Rate Change &amp; Enrollment'!V630, "OK", "ERROR"))</f>
        <v>N/A</v>
      </c>
      <c r="BS630" t="str">
        <f>IF(ISBLANK('A2a.  Modified URRT Worksheet 1'!$G$85)=TRUE, "N/A", IF(V630*(1+'A2a.  Modified URRT Worksheet 1'!$G$85)='A2. Rate Change &amp; Enrollment'!W630, "OK", "ERROR"))</f>
        <v>N/A</v>
      </c>
      <c r="BT630" t="str">
        <f>IF(ISBLANK('A2a.  Modified URRT Worksheet 1'!$G$86)=TRUE, "N/A", IF(W630*(1+'A2a.  Modified URRT Worksheet 1'!$G$86)='A2. Rate Change &amp; Enrollment'!X630, "OK", "ERROR"))</f>
        <v>N/A</v>
      </c>
      <c r="BU630" t="str">
        <f>IF(ISBLANK('A2a.  Modified URRT Worksheet 1'!$G$87)=TRUE, "N/A", IF(X630*(1+'A2a.  Modified URRT Worksheet 1'!$G$87)='A2. Rate Change &amp; Enrollment'!Y630, "OK", "ERROR"))</f>
        <v>N/A</v>
      </c>
      <c r="BV630" t="str">
        <f>IF(ISBLANK('A2a.  Modified URRT Worksheet 1'!$G$88)=TRUE, "N/A", IF(Y630*(1+'A2a.  Modified URRT Worksheet 1'!$G$88)='A2. Rate Change &amp; Enrollment'!Z630, "OK", "ERROR"))</f>
        <v>N/A</v>
      </c>
      <c r="BW630" t="str">
        <f t="shared" si="141"/>
        <v>OK</v>
      </c>
      <c r="BY630" s="412">
        <f t="shared" si="142"/>
        <v>0</v>
      </c>
    </row>
    <row r="631" spans="1:77" x14ac:dyDescent="0.35">
      <c r="A631" t="s">
        <v>930</v>
      </c>
      <c r="B631" s="98"/>
      <c r="C631" s="98"/>
      <c r="D631" s="98"/>
      <c r="E631" s="135"/>
      <c r="F631" s="135"/>
      <c r="G631" s="135"/>
      <c r="I631" s="135"/>
      <c r="J631" s="135"/>
      <c r="K631" s="135"/>
      <c r="M631" s="131"/>
      <c r="N631" s="131"/>
      <c r="O631" s="131"/>
      <c r="P631" s="131"/>
      <c r="Q631" s="131"/>
      <c r="R631" s="131"/>
      <c r="S631" s="131"/>
      <c r="T631" s="131"/>
      <c r="U631" s="131"/>
      <c r="V631" s="131"/>
      <c r="W631" s="131"/>
      <c r="X631" s="131"/>
      <c r="Y631" s="131"/>
      <c r="Z631" s="131"/>
      <c r="AB631" s="142" t="e">
        <f t="shared" si="132"/>
        <v>#DIV/0!</v>
      </c>
      <c r="AC631" s="142" t="e">
        <f t="shared" si="133"/>
        <v>#DIV/0!</v>
      </c>
      <c r="AD631" s="6"/>
      <c r="AE631" s="88" t="e">
        <f t="shared" si="134"/>
        <v>#DIV/0!</v>
      </c>
      <c r="AF631" s="142" t="e">
        <f t="shared" si="135"/>
        <v>#DIV/0!</v>
      </c>
      <c r="AH631" s="12" t="e">
        <f t="shared" si="143"/>
        <v>#DIV/0!</v>
      </c>
      <c r="AI631" s="12" t="e">
        <f t="shared" si="144"/>
        <v>#DIV/0!</v>
      </c>
      <c r="AK631" s="409"/>
      <c r="AL631" s="409"/>
      <c r="AM631" s="409"/>
      <c r="AO631" s="177"/>
      <c r="AP631" s="177"/>
      <c r="AQ631" s="177"/>
      <c r="AR631" s="139"/>
      <c r="AS631" s="139"/>
      <c r="AT631" s="139"/>
      <c r="AU631" s="177"/>
      <c r="AV631" s="177"/>
      <c r="AX631" s="411">
        <f t="shared" si="136"/>
        <v>0</v>
      </c>
      <c r="AY631" s="80" t="str">
        <f t="shared" si="137"/>
        <v>OK</v>
      </c>
      <c r="BA631" s="94"/>
      <c r="BB631" s="291"/>
      <c r="BC631" s="94"/>
      <c r="BD631" s="229"/>
      <c r="BE631" s="356"/>
      <c r="BG631" s="6">
        <f t="shared" si="138"/>
        <v>0</v>
      </c>
      <c r="BH631" s="186" t="str">
        <f t="shared" si="139"/>
        <v>N/A</v>
      </c>
      <c r="BI631" s="6" t="str">
        <f t="shared" si="145"/>
        <v>N/A</v>
      </c>
      <c r="BJ631" t="e">
        <f t="shared" si="140"/>
        <v>#DIV/0!</v>
      </c>
      <c r="BL631" t="str">
        <f>IF(ISBLANK('A2a.  Modified URRT Worksheet 1'!$G$78)=TRUE, "N/A", IF(O631*(1+'A2a.  Modified URRT Worksheet 1'!$G$78)='A2. Rate Change &amp; Enrollment'!P631, "OK", "ERROR"))</f>
        <v>N/A</v>
      </c>
      <c r="BM631" t="str">
        <f>IF(ISBLANK('A2a.  Modified URRT Worksheet 1'!$G$79)=TRUE, "N/A", IF(P631*(1+'A2a.  Modified URRT Worksheet 1'!$G$79)='A2. Rate Change &amp; Enrollment'!Q631, "OK", "ERROR"))</f>
        <v>N/A</v>
      </c>
      <c r="BN631" t="str">
        <f>IF(ISBLANK('A2a.  Modified URRT Worksheet 1'!$G$80)=TRUE, "N/A", IF(Q631*(1+'A2a.  Modified URRT Worksheet 1'!$G$80)='A2. Rate Change &amp; Enrollment'!R631, "OK", "ERROR"))</f>
        <v>N/A</v>
      </c>
      <c r="BO631" t="str">
        <f>IF(ISBLANK('A2a.  Modified URRT Worksheet 1'!$G$81)=TRUE, "N/A", IF(R631*(1+'A2a.  Modified URRT Worksheet 1'!$G$81)='A2. Rate Change &amp; Enrollment'!S631, "OK", "ERROR"))</f>
        <v>N/A</v>
      </c>
      <c r="BP631" t="str">
        <f>IF(ISBLANK('A2a.  Modified URRT Worksheet 1'!$G$82)=TRUE, "N/A", IF(S631*(1+'A2a.  Modified URRT Worksheet 1'!$G$82)='A2. Rate Change &amp; Enrollment'!T631, "OK", "ERROR"))</f>
        <v>N/A</v>
      </c>
      <c r="BQ631" t="str">
        <f>IF(ISBLANK('A2a.  Modified URRT Worksheet 1'!$G$83)=TRUE, "N/A", IF(T631*(1+'A2a.  Modified URRT Worksheet 1'!$G$83)='A2. Rate Change &amp; Enrollment'!U631, "OK", "ERROR"))</f>
        <v>N/A</v>
      </c>
      <c r="BR631" t="str">
        <f>IF(ISBLANK('A2a.  Modified URRT Worksheet 1'!$G$84)=TRUE, "N/A", IF(U631*(1+'A2a.  Modified URRT Worksheet 1'!$G$84)='A2. Rate Change &amp; Enrollment'!V631, "OK", "ERROR"))</f>
        <v>N/A</v>
      </c>
      <c r="BS631" t="str">
        <f>IF(ISBLANK('A2a.  Modified URRT Worksheet 1'!$G$85)=TRUE, "N/A", IF(V631*(1+'A2a.  Modified URRT Worksheet 1'!$G$85)='A2. Rate Change &amp; Enrollment'!W631, "OK", "ERROR"))</f>
        <v>N/A</v>
      </c>
      <c r="BT631" t="str">
        <f>IF(ISBLANK('A2a.  Modified URRT Worksheet 1'!$G$86)=TRUE, "N/A", IF(W631*(1+'A2a.  Modified URRT Worksheet 1'!$G$86)='A2. Rate Change &amp; Enrollment'!X631, "OK", "ERROR"))</f>
        <v>N/A</v>
      </c>
      <c r="BU631" t="str">
        <f>IF(ISBLANK('A2a.  Modified URRT Worksheet 1'!$G$87)=TRUE, "N/A", IF(X631*(1+'A2a.  Modified URRT Worksheet 1'!$G$87)='A2. Rate Change &amp; Enrollment'!Y631, "OK", "ERROR"))</f>
        <v>N/A</v>
      </c>
      <c r="BV631" t="str">
        <f>IF(ISBLANK('A2a.  Modified URRT Worksheet 1'!$G$88)=TRUE, "N/A", IF(Y631*(1+'A2a.  Modified URRT Worksheet 1'!$G$88)='A2. Rate Change &amp; Enrollment'!Z631, "OK", "ERROR"))</f>
        <v>N/A</v>
      </c>
      <c r="BW631" t="str">
        <f t="shared" si="141"/>
        <v>OK</v>
      </c>
      <c r="BY631" s="412">
        <f t="shared" si="142"/>
        <v>0</v>
      </c>
    </row>
    <row r="632" spans="1:77" x14ac:dyDescent="0.35">
      <c r="A632" t="s">
        <v>931</v>
      </c>
      <c r="B632" s="98"/>
      <c r="C632" s="98"/>
      <c r="D632" s="98"/>
      <c r="E632" s="135"/>
      <c r="F632" s="135"/>
      <c r="G632" s="135"/>
      <c r="I632" s="135"/>
      <c r="J632" s="135"/>
      <c r="K632" s="135"/>
      <c r="M632" s="131"/>
      <c r="N632" s="131"/>
      <c r="O632" s="131"/>
      <c r="P632" s="131"/>
      <c r="Q632" s="131"/>
      <c r="R632" s="131"/>
      <c r="S632" s="131"/>
      <c r="T632" s="131"/>
      <c r="U632" s="131"/>
      <c r="V632" s="131"/>
      <c r="W632" s="131"/>
      <c r="X632" s="131"/>
      <c r="Y632" s="131"/>
      <c r="Z632" s="131"/>
      <c r="AB632" s="142" t="e">
        <f t="shared" si="132"/>
        <v>#DIV/0!</v>
      </c>
      <c r="AC632" s="142" t="e">
        <f t="shared" si="133"/>
        <v>#DIV/0!</v>
      </c>
      <c r="AD632" s="6"/>
      <c r="AE632" s="88" t="e">
        <f t="shared" si="134"/>
        <v>#DIV/0!</v>
      </c>
      <c r="AF632" s="142" t="e">
        <f t="shared" si="135"/>
        <v>#DIV/0!</v>
      </c>
      <c r="AH632" s="12" t="e">
        <f t="shared" si="143"/>
        <v>#DIV/0!</v>
      </c>
      <c r="AI632" s="12" t="e">
        <f t="shared" si="144"/>
        <v>#DIV/0!</v>
      </c>
      <c r="AK632" s="409"/>
      <c r="AL632" s="409"/>
      <c r="AM632" s="409"/>
      <c r="AO632" s="177"/>
      <c r="AP632" s="177"/>
      <c r="AQ632" s="177"/>
      <c r="AR632" s="139"/>
      <c r="AS632" s="139"/>
      <c r="AT632" s="139"/>
      <c r="AU632" s="177"/>
      <c r="AV632" s="177"/>
      <c r="AX632" s="411">
        <f t="shared" si="136"/>
        <v>0</v>
      </c>
      <c r="AY632" s="80" t="str">
        <f t="shared" si="137"/>
        <v>OK</v>
      </c>
      <c r="BA632" s="94"/>
      <c r="BB632" s="291"/>
      <c r="BC632" s="94"/>
      <c r="BD632" s="229"/>
      <c r="BE632" s="356"/>
      <c r="BG632" s="6">
        <f t="shared" si="138"/>
        <v>0</v>
      </c>
      <c r="BH632" s="186" t="str">
        <f t="shared" si="139"/>
        <v>N/A</v>
      </c>
      <c r="BI632" s="6" t="str">
        <f t="shared" si="145"/>
        <v>N/A</v>
      </c>
      <c r="BJ632" t="e">
        <f t="shared" si="140"/>
        <v>#DIV/0!</v>
      </c>
      <c r="BL632" t="str">
        <f>IF(ISBLANK('A2a.  Modified URRT Worksheet 1'!$G$78)=TRUE, "N/A", IF(O632*(1+'A2a.  Modified URRT Worksheet 1'!$G$78)='A2. Rate Change &amp; Enrollment'!P632, "OK", "ERROR"))</f>
        <v>N/A</v>
      </c>
      <c r="BM632" t="str">
        <f>IF(ISBLANK('A2a.  Modified URRT Worksheet 1'!$G$79)=TRUE, "N/A", IF(P632*(1+'A2a.  Modified URRT Worksheet 1'!$G$79)='A2. Rate Change &amp; Enrollment'!Q632, "OK", "ERROR"))</f>
        <v>N/A</v>
      </c>
      <c r="BN632" t="str">
        <f>IF(ISBLANK('A2a.  Modified URRT Worksheet 1'!$G$80)=TRUE, "N/A", IF(Q632*(1+'A2a.  Modified URRT Worksheet 1'!$G$80)='A2. Rate Change &amp; Enrollment'!R632, "OK", "ERROR"))</f>
        <v>N/A</v>
      </c>
      <c r="BO632" t="str">
        <f>IF(ISBLANK('A2a.  Modified URRT Worksheet 1'!$G$81)=TRUE, "N/A", IF(R632*(1+'A2a.  Modified URRT Worksheet 1'!$G$81)='A2. Rate Change &amp; Enrollment'!S632, "OK", "ERROR"))</f>
        <v>N/A</v>
      </c>
      <c r="BP632" t="str">
        <f>IF(ISBLANK('A2a.  Modified URRT Worksheet 1'!$G$82)=TRUE, "N/A", IF(S632*(1+'A2a.  Modified URRT Worksheet 1'!$G$82)='A2. Rate Change &amp; Enrollment'!T632, "OK", "ERROR"))</f>
        <v>N/A</v>
      </c>
      <c r="BQ632" t="str">
        <f>IF(ISBLANK('A2a.  Modified URRT Worksheet 1'!$G$83)=TRUE, "N/A", IF(T632*(1+'A2a.  Modified URRT Worksheet 1'!$G$83)='A2. Rate Change &amp; Enrollment'!U632, "OK", "ERROR"))</f>
        <v>N/A</v>
      </c>
      <c r="BR632" t="str">
        <f>IF(ISBLANK('A2a.  Modified URRT Worksheet 1'!$G$84)=TRUE, "N/A", IF(U632*(1+'A2a.  Modified URRT Worksheet 1'!$G$84)='A2. Rate Change &amp; Enrollment'!V632, "OK", "ERROR"))</f>
        <v>N/A</v>
      </c>
      <c r="BS632" t="str">
        <f>IF(ISBLANK('A2a.  Modified URRT Worksheet 1'!$G$85)=TRUE, "N/A", IF(V632*(1+'A2a.  Modified URRT Worksheet 1'!$G$85)='A2. Rate Change &amp; Enrollment'!W632, "OK", "ERROR"))</f>
        <v>N/A</v>
      </c>
      <c r="BT632" t="str">
        <f>IF(ISBLANK('A2a.  Modified URRT Worksheet 1'!$G$86)=TRUE, "N/A", IF(W632*(1+'A2a.  Modified URRT Worksheet 1'!$G$86)='A2. Rate Change &amp; Enrollment'!X632, "OK", "ERROR"))</f>
        <v>N/A</v>
      </c>
      <c r="BU632" t="str">
        <f>IF(ISBLANK('A2a.  Modified URRT Worksheet 1'!$G$87)=TRUE, "N/A", IF(X632*(1+'A2a.  Modified URRT Worksheet 1'!$G$87)='A2. Rate Change &amp; Enrollment'!Y632, "OK", "ERROR"))</f>
        <v>N/A</v>
      </c>
      <c r="BV632" t="str">
        <f>IF(ISBLANK('A2a.  Modified URRT Worksheet 1'!$G$88)=TRUE, "N/A", IF(Y632*(1+'A2a.  Modified URRT Worksheet 1'!$G$88)='A2. Rate Change &amp; Enrollment'!Z632, "OK", "ERROR"))</f>
        <v>N/A</v>
      </c>
      <c r="BW632" t="str">
        <f t="shared" si="141"/>
        <v>OK</v>
      </c>
      <c r="BY632" s="412">
        <f t="shared" si="142"/>
        <v>0</v>
      </c>
    </row>
    <row r="633" spans="1:77" x14ac:dyDescent="0.35">
      <c r="A633" t="s">
        <v>932</v>
      </c>
      <c r="B633" s="98"/>
      <c r="C633" s="98"/>
      <c r="D633" s="98"/>
      <c r="E633" s="135"/>
      <c r="F633" s="135"/>
      <c r="G633" s="135"/>
      <c r="I633" s="135"/>
      <c r="J633" s="135"/>
      <c r="K633" s="135"/>
      <c r="M633" s="131"/>
      <c r="N633" s="131"/>
      <c r="O633" s="131"/>
      <c r="P633" s="131"/>
      <c r="Q633" s="131"/>
      <c r="R633" s="131"/>
      <c r="S633" s="131"/>
      <c r="T633" s="131"/>
      <c r="U633" s="131"/>
      <c r="V633" s="131"/>
      <c r="W633" s="131"/>
      <c r="X633" s="131"/>
      <c r="Y633" s="131"/>
      <c r="Z633" s="131"/>
      <c r="AB633" s="142" t="e">
        <f t="shared" si="132"/>
        <v>#DIV/0!</v>
      </c>
      <c r="AC633" s="142" t="e">
        <f t="shared" si="133"/>
        <v>#DIV/0!</v>
      </c>
      <c r="AD633" s="6"/>
      <c r="AE633" s="88" t="e">
        <f t="shared" si="134"/>
        <v>#DIV/0!</v>
      </c>
      <c r="AF633" s="142" t="e">
        <f t="shared" si="135"/>
        <v>#DIV/0!</v>
      </c>
      <c r="AH633" s="12" t="e">
        <f t="shared" si="143"/>
        <v>#DIV/0!</v>
      </c>
      <c r="AI633" s="12" t="e">
        <f t="shared" si="144"/>
        <v>#DIV/0!</v>
      </c>
      <c r="AK633" s="409"/>
      <c r="AL633" s="409"/>
      <c r="AM633" s="409"/>
      <c r="AO633" s="177"/>
      <c r="AP633" s="177"/>
      <c r="AQ633" s="177"/>
      <c r="AR633" s="139"/>
      <c r="AS633" s="139"/>
      <c r="AT633" s="139"/>
      <c r="AU633" s="177"/>
      <c r="AV633" s="177"/>
      <c r="AX633" s="411">
        <f t="shared" si="136"/>
        <v>0</v>
      </c>
      <c r="AY633" s="80" t="str">
        <f t="shared" si="137"/>
        <v>OK</v>
      </c>
      <c r="BA633" s="94"/>
      <c r="BB633" s="291"/>
      <c r="BC633" s="94"/>
      <c r="BD633" s="229"/>
      <c r="BE633" s="356"/>
      <c r="BG633" s="6">
        <f t="shared" si="138"/>
        <v>0</v>
      </c>
      <c r="BH633" s="186" t="str">
        <f t="shared" si="139"/>
        <v>N/A</v>
      </c>
      <c r="BI633" s="6" t="str">
        <f t="shared" si="145"/>
        <v>N/A</v>
      </c>
      <c r="BJ633" t="e">
        <f t="shared" si="140"/>
        <v>#DIV/0!</v>
      </c>
      <c r="BL633" t="str">
        <f>IF(ISBLANK('A2a.  Modified URRT Worksheet 1'!$G$78)=TRUE, "N/A", IF(O633*(1+'A2a.  Modified URRT Worksheet 1'!$G$78)='A2. Rate Change &amp; Enrollment'!P633, "OK", "ERROR"))</f>
        <v>N/A</v>
      </c>
      <c r="BM633" t="str">
        <f>IF(ISBLANK('A2a.  Modified URRT Worksheet 1'!$G$79)=TRUE, "N/A", IF(P633*(1+'A2a.  Modified URRT Worksheet 1'!$G$79)='A2. Rate Change &amp; Enrollment'!Q633, "OK", "ERROR"))</f>
        <v>N/A</v>
      </c>
      <c r="BN633" t="str">
        <f>IF(ISBLANK('A2a.  Modified URRT Worksheet 1'!$G$80)=TRUE, "N/A", IF(Q633*(1+'A2a.  Modified URRT Worksheet 1'!$G$80)='A2. Rate Change &amp; Enrollment'!R633, "OK", "ERROR"))</f>
        <v>N/A</v>
      </c>
      <c r="BO633" t="str">
        <f>IF(ISBLANK('A2a.  Modified URRT Worksheet 1'!$G$81)=TRUE, "N/A", IF(R633*(1+'A2a.  Modified URRT Worksheet 1'!$G$81)='A2. Rate Change &amp; Enrollment'!S633, "OK", "ERROR"))</f>
        <v>N/A</v>
      </c>
      <c r="BP633" t="str">
        <f>IF(ISBLANK('A2a.  Modified URRT Worksheet 1'!$G$82)=TRUE, "N/A", IF(S633*(1+'A2a.  Modified URRT Worksheet 1'!$G$82)='A2. Rate Change &amp; Enrollment'!T633, "OK", "ERROR"))</f>
        <v>N/A</v>
      </c>
      <c r="BQ633" t="str">
        <f>IF(ISBLANK('A2a.  Modified URRT Worksheet 1'!$G$83)=TRUE, "N/A", IF(T633*(1+'A2a.  Modified URRT Worksheet 1'!$G$83)='A2. Rate Change &amp; Enrollment'!U633, "OK", "ERROR"))</f>
        <v>N/A</v>
      </c>
      <c r="BR633" t="str">
        <f>IF(ISBLANK('A2a.  Modified URRT Worksheet 1'!$G$84)=TRUE, "N/A", IF(U633*(1+'A2a.  Modified URRT Worksheet 1'!$G$84)='A2. Rate Change &amp; Enrollment'!V633, "OK", "ERROR"))</f>
        <v>N/A</v>
      </c>
      <c r="BS633" t="str">
        <f>IF(ISBLANK('A2a.  Modified URRT Worksheet 1'!$G$85)=TRUE, "N/A", IF(V633*(1+'A2a.  Modified URRT Worksheet 1'!$G$85)='A2. Rate Change &amp; Enrollment'!W633, "OK", "ERROR"))</f>
        <v>N/A</v>
      </c>
      <c r="BT633" t="str">
        <f>IF(ISBLANK('A2a.  Modified URRT Worksheet 1'!$G$86)=TRUE, "N/A", IF(W633*(1+'A2a.  Modified URRT Worksheet 1'!$G$86)='A2. Rate Change &amp; Enrollment'!X633, "OK", "ERROR"))</f>
        <v>N/A</v>
      </c>
      <c r="BU633" t="str">
        <f>IF(ISBLANK('A2a.  Modified URRT Worksheet 1'!$G$87)=TRUE, "N/A", IF(X633*(1+'A2a.  Modified URRT Worksheet 1'!$G$87)='A2. Rate Change &amp; Enrollment'!Y633, "OK", "ERROR"))</f>
        <v>N/A</v>
      </c>
      <c r="BV633" t="str">
        <f>IF(ISBLANK('A2a.  Modified URRT Worksheet 1'!$G$88)=TRUE, "N/A", IF(Y633*(1+'A2a.  Modified URRT Worksheet 1'!$G$88)='A2. Rate Change &amp; Enrollment'!Z633, "OK", "ERROR"))</f>
        <v>N/A</v>
      </c>
      <c r="BW633" t="str">
        <f t="shared" si="141"/>
        <v>OK</v>
      </c>
      <c r="BY633" s="412">
        <f t="shared" si="142"/>
        <v>0</v>
      </c>
    </row>
    <row r="634" spans="1:77" x14ac:dyDescent="0.35">
      <c r="A634" t="s">
        <v>933</v>
      </c>
      <c r="B634" s="98"/>
      <c r="C634" s="98"/>
      <c r="D634" s="98"/>
      <c r="E634" s="135"/>
      <c r="F634" s="135"/>
      <c r="G634" s="135"/>
      <c r="I634" s="135"/>
      <c r="J634" s="135"/>
      <c r="K634" s="135"/>
      <c r="M634" s="131"/>
      <c r="N634" s="131"/>
      <c r="O634" s="131"/>
      <c r="P634" s="131"/>
      <c r="Q634" s="131"/>
      <c r="R634" s="131"/>
      <c r="S634" s="131"/>
      <c r="T634" s="131"/>
      <c r="U634" s="131"/>
      <c r="V634" s="131"/>
      <c r="W634" s="131"/>
      <c r="X634" s="131"/>
      <c r="Y634" s="131"/>
      <c r="Z634" s="131"/>
      <c r="AB634" s="142" t="e">
        <f t="shared" si="132"/>
        <v>#DIV/0!</v>
      </c>
      <c r="AC634" s="142" t="e">
        <f t="shared" si="133"/>
        <v>#DIV/0!</v>
      </c>
      <c r="AD634" s="6"/>
      <c r="AE634" s="88" t="e">
        <f t="shared" si="134"/>
        <v>#DIV/0!</v>
      </c>
      <c r="AF634" s="142" t="e">
        <f t="shared" si="135"/>
        <v>#DIV/0!</v>
      </c>
      <c r="AH634" s="12" t="e">
        <f t="shared" si="143"/>
        <v>#DIV/0!</v>
      </c>
      <c r="AI634" s="12" t="e">
        <f t="shared" si="144"/>
        <v>#DIV/0!</v>
      </c>
      <c r="AK634" s="409"/>
      <c r="AL634" s="409"/>
      <c r="AM634" s="409"/>
      <c r="AO634" s="177"/>
      <c r="AP634" s="177"/>
      <c r="AQ634" s="177"/>
      <c r="AR634" s="139"/>
      <c r="AS634" s="139"/>
      <c r="AT634" s="139"/>
      <c r="AU634" s="177"/>
      <c r="AV634" s="177"/>
      <c r="AX634" s="411">
        <f t="shared" si="136"/>
        <v>0</v>
      </c>
      <c r="AY634" s="80" t="str">
        <f t="shared" si="137"/>
        <v>OK</v>
      </c>
      <c r="BA634" s="94"/>
      <c r="BB634" s="291"/>
      <c r="BC634" s="94"/>
      <c r="BD634" s="229"/>
      <c r="BE634" s="356"/>
      <c r="BG634" s="6">
        <f t="shared" si="138"/>
        <v>0</v>
      </c>
      <c r="BH634" s="186" t="str">
        <f t="shared" si="139"/>
        <v>N/A</v>
      </c>
      <c r="BI634" s="6" t="str">
        <f t="shared" si="145"/>
        <v>N/A</v>
      </c>
      <c r="BJ634" t="e">
        <f t="shared" si="140"/>
        <v>#DIV/0!</v>
      </c>
      <c r="BL634" t="str">
        <f>IF(ISBLANK('A2a.  Modified URRT Worksheet 1'!$G$78)=TRUE, "N/A", IF(O634*(1+'A2a.  Modified URRT Worksheet 1'!$G$78)='A2. Rate Change &amp; Enrollment'!P634, "OK", "ERROR"))</f>
        <v>N/A</v>
      </c>
      <c r="BM634" t="str">
        <f>IF(ISBLANK('A2a.  Modified URRT Worksheet 1'!$G$79)=TRUE, "N/A", IF(P634*(1+'A2a.  Modified URRT Worksheet 1'!$G$79)='A2. Rate Change &amp; Enrollment'!Q634, "OK", "ERROR"))</f>
        <v>N/A</v>
      </c>
      <c r="BN634" t="str">
        <f>IF(ISBLANK('A2a.  Modified URRT Worksheet 1'!$G$80)=TRUE, "N/A", IF(Q634*(1+'A2a.  Modified URRT Worksheet 1'!$G$80)='A2. Rate Change &amp; Enrollment'!R634, "OK", "ERROR"))</f>
        <v>N/A</v>
      </c>
      <c r="BO634" t="str">
        <f>IF(ISBLANK('A2a.  Modified URRT Worksheet 1'!$G$81)=TRUE, "N/A", IF(R634*(1+'A2a.  Modified URRT Worksheet 1'!$G$81)='A2. Rate Change &amp; Enrollment'!S634, "OK", "ERROR"))</f>
        <v>N/A</v>
      </c>
      <c r="BP634" t="str">
        <f>IF(ISBLANK('A2a.  Modified URRT Worksheet 1'!$G$82)=TRUE, "N/A", IF(S634*(1+'A2a.  Modified URRT Worksheet 1'!$G$82)='A2. Rate Change &amp; Enrollment'!T634, "OK", "ERROR"))</f>
        <v>N/A</v>
      </c>
      <c r="BQ634" t="str">
        <f>IF(ISBLANK('A2a.  Modified URRT Worksheet 1'!$G$83)=TRUE, "N/A", IF(T634*(1+'A2a.  Modified URRT Worksheet 1'!$G$83)='A2. Rate Change &amp; Enrollment'!U634, "OK", "ERROR"))</f>
        <v>N/A</v>
      </c>
      <c r="BR634" t="str">
        <f>IF(ISBLANK('A2a.  Modified URRT Worksheet 1'!$G$84)=TRUE, "N/A", IF(U634*(1+'A2a.  Modified URRT Worksheet 1'!$G$84)='A2. Rate Change &amp; Enrollment'!V634, "OK", "ERROR"))</f>
        <v>N/A</v>
      </c>
      <c r="BS634" t="str">
        <f>IF(ISBLANK('A2a.  Modified URRT Worksheet 1'!$G$85)=TRUE, "N/A", IF(V634*(1+'A2a.  Modified URRT Worksheet 1'!$G$85)='A2. Rate Change &amp; Enrollment'!W634, "OK", "ERROR"))</f>
        <v>N/A</v>
      </c>
      <c r="BT634" t="str">
        <f>IF(ISBLANK('A2a.  Modified URRT Worksheet 1'!$G$86)=TRUE, "N/A", IF(W634*(1+'A2a.  Modified URRT Worksheet 1'!$G$86)='A2. Rate Change &amp; Enrollment'!X634, "OK", "ERROR"))</f>
        <v>N/A</v>
      </c>
      <c r="BU634" t="str">
        <f>IF(ISBLANK('A2a.  Modified URRT Worksheet 1'!$G$87)=TRUE, "N/A", IF(X634*(1+'A2a.  Modified URRT Worksheet 1'!$G$87)='A2. Rate Change &amp; Enrollment'!Y634, "OK", "ERROR"))</f>
        <v>N/A</v>
      </c>
      <c r="BV634" t="str">
        <f>IF(ISBLANK('A2a.  Modified URRT Worksheet 1'!$G$88)=TRUE, "N/A", IF(Y634*(1+'A2a.  Modified URRT Worksheet 1'!$G$88)='A2. Rate Change &amp; Enrollment'!Z634, "OK", "ERROR"))</f>
        <v>N/A</v>
      </c>
      <c r="BW634" t="str">
        <f t="shared" si="141"/>
        <v>OK</v>
      </c>
      <c r="BY634" s="412">
        <f t="shared" si="142"/>
        <v>0</v>
      </c>
    </row>
    <row r="635" spans="1:77" x14ac:dyDescent="0.35">
      <c r="A635" t="s">
        <v>934</v>
      </c>
      <c r="B635" s="98"/>
      <c r="C635" s="98"/>
      <c r="D635" s="98"/>
      <c r="E635" s="135"/>
      <c r="F635" s="135"/>
      <c r="G635" s="135"/>
      <c r="I635" s="135"/>
      <c r="J635" s="135"/>
      <c r="K635" s="135"/>
      <c r="M635" s="131"/>
      <c r="N635" s="131"/>
      <c r="O635" s="131"/>
      <c r="P635" s="131"/>
      <c r="Q635" s="131"/>
      <c r="R635" s="131"/>
      <c r="S635" s="131"/>
      <c r="T635" s="131"/>
      <c r="U635" s="131"/>
      <c r="V635" s="131"/>
      <c r="W635" s="131"/>
      <c r="X635" s="131"/>
      <c r="Y635" s="131"/>
      <c r="Z635" s="131"/>
      <c r="AB635" s="142" t="e">
        <f t="shared" si="132"/>
        <v>#DIV/0!</v>
      </c>
      <c r="AC635" s="142" t="e">
        <f t="shared" si="133"/>
        <v>#DIV/0!</v>
      </c>
      <c r="AD635" s="6"/>
      <c r="AE635" s="88" t="e">
        <f t="shared" si="134"/>
        <v>#DIV/0!</v>
      </c>
      <c r="AF635" s="142" t="e">
        <f t="shared" si="135"/>
        <v>#DIV/0!</v>
      </c>
      <c r="AH635" s="12" t="e">
        <f t="shared" si="143"/>
        <v>#DIV/0!</v>
      </c>
      <c r="AI635" s="12" t="e">
        <f t="shared" si="144"/>
        <v>#DIV/0!</v>
      </c>
      <c r="AK635" s="409"/>
      <c r="AL635" s="409"/>
      <c r="AM635" s="409"/>
      <c r="AO635" s="177"/>
      <c r="AP635" s="177"/>
      <c r="AQ635" s="177"/>
      <c r="AR635" s="139"/>
      <c r="AS635" s="139"/>
      <c r="AT635" s="139"/>
      <c r="AU635" s="177"/>
      <c r="AV635" s="177"/>
      <c r="AX635" s="411">
        <f t="shared" si="136"/>
        <v>0</v>
      </c>
      <c r="AY635" s="80" t="str">
        <f t="shared" si="137"/>
        <v>OK</v>
      </c>
      <c r="BA635" s="94"/>
      <c r="BB635" s="291"/>
      <c r="BC635" s="94"/>
      <c r="BD635" s="229"/>
      <c r="BE635" s="356"/>
      <c r="BG635" s="6">
        <f t="shared" si="138"/>
        <v>0</v>
      </c>
      <c r="BH635" s="186" t="str">
        <f t="shared" si="139"/>
        <v>N/A</v>
      </c>
      <c r="BI635" s="6" t="str">
        <f t="shared" si="145"/>
        <v>N/A</v>
      </c>
      <c r="BJ635" t="e">
        <f t="shared" si="140"/>
        <v>#DIV/0!</v>
      </c>
      <c r="BL635" t="str">
        <f>IF(ISBLANK('A2a.  Modified URRT Worksheet 1'!$G$78)=TRUE, "N/A", IF(O635*(1+'A2a.  Modified URRT Worksheet 1'!$G$78)='A2. Rate Change &amp; Enrollment'!P635, "OK", "ERROR"))</f>
        <v>N/A</v>
      </c>
      <c r="BM635" t="str">
        <f>IF(ISBLANK('A2a.  Modified URRT Worksheet 1'!$G$79)=TRUE, "N/A", IF(P635*(1+'A2a.  Modified URRT Worksheet 1'!$G$79)='A2. Rate Change &amp; Enrollment'!Q635, "OK", "ERROR"))</f>
        <v>N/A</v>
      </c>
      <c r="BN635" t="str">
        <f>IF(ISBLANK('A2a.  Modified URRT Worksheet 1'!$G$80)=TRUE, "N/A", IF(Q635*(1+'A2a.  Modified URRT Worksheet 1'!$G$80)='A2. Rate Change &amp; Enrollment'!R635, "OK", "ERROR"))</f>
        <v>N/A</v>
      </c>
      <c r="BO635" t="str">
        <f>IF(ISBLANK('A2a.  Modified URRT Worksheet 1'!$G$81)=TRUE, "N/A", IF(R635*(1+'A2a.  Modified URRT Worksheet 1'!$G$81)='A2. Rate Change &amp; Enrollment'!S635, "OK", "ERROR"))</f>
        <v>N/A</v>
      </c>
      <c r="BP635" t="str">
        <f>IF(ISBLANK('A2a.  Modified URRT Worksheet 1'!$G$82)=TRUE, "N/A", IF(S635*(1+'A2a.  Modified URRT Worksheet 1'!$G$82)='A2. Rate Change &amp; Enrollment'!T635, "OK", "ERROR"))</f>
        <v>N/A</v>
      </c>
      <c r="BQ635" t="str">
        <f>IF(ISBLANK('A2a.  Modified URRT Worksheet 1'!$G$83)=TRUE, "N/A", IF(T635*(1+'A2a.  Modified URRT Worksheet 1'!$G$83)='A2. Rate Change &amp; Enrollment'!U635, "OK", "ERROR"))</f>
        <v>N/A</v>
      </c>
      <c r="BR635" t="str">
        <f>IF(ISBLANK('A2a.  Modified URRT Worksheet 1'!$G$84)=TRUE, "N/A", IF(U635*(1+'A2a.  Modified URRT Worksheet 1'!$G$84)='A2. Rate Change &amp; Enrollment'!V635, "OK", "ERROR"))</f>
        <v>N/A</v>
      </c>
      <c r="BS635" t="str">
        <f>IF(ISBLANK('A2a.  Modified URRT Worksheet 1'!$G$85)=TRUE, "N/A", IF(V635*(1+'A2a.  Modified URRT Worksheet 1'!$G$85)='A2. Rate Change &amp; Enrollment'!W635, "OK", "ERROR"))</f>
        <v>N/A</v>
      </c>
      <c r="BT635" t="str">
        <f>IF(ISBLANK('A2a.  Modified URRT Worksheet 1'!$G$86)=TRUE, "N/A", IF(W635*(1+'A2a.  Modified URRT Worksheet 1'!$G$86)='A2. Rate Change &amp; Enrollment'!X635, "OK", "ERROR"))</f>
        <v>N/A</v>
      </c>
      <c r="BU635" t="str">
        <f>IF(ISBLANK('A2a.  Modified URRT Worksheet 1'!$G$87)=TRUE, "N/A", IF(X635*(1+'A2a.  Modified URRT Worksheet 1'!$G$87)='A2. Rate Change &amp; Enrollment'!Y635, "OK", "ERROR"))</f>
        <v>N/A</v>
      </c>
      <c r="BV635" t="str">
        <f>IF(ISBLANK('A2a.  Modified URRT Worksheet 1'!$G$88)=TRUE, "N/A", IF(Y635*(1+'A2a.  Modified URRT Worksheet 1'!$G$88)='A2. Rate Change &amp; Enrollment'!Z635, "OK", "ERROR"))</f>
        <v>N/A</v>
      </c>
      <c r="BW635" t="str">
        <f t="shared" si="141"/>
        <v>OK</v>
      </c>
      <c r="BY635" s="412">
        <f t="shared" si="142"/>
        <v>0</v>
      </c>
    </row>
    <row r="636" spans="1:77" x14ac:dyDescent="0.35">
      <c r="A636" t="s">
        <v>935</v>
      </c>
      <c r="B636" s="98"/>
      <c r="C636" s="98"/>
      <c r="D636" s="98"/>
      <c r="E636" s="135"/>
      <c r="F636" s="135"/>
      <c r="G636" s="135"/>
      <c r="I636" s="135"/>
      <c r="J636" s="135"/>
      <c r="K636" s="135"/>
      <c r="M636" s="131"/>
      <c r="N636" s="131"/>
      <c r="O636" s="131"/>
      <c r="P636" s="131"/>
      <c r="Q636" s="131"/>
      <c r="R636" s="131"/>
      <c r="S636" s="131"/>
      <c r="T636" s="131"/>
      <c r="U636" s="131"/>
      <c r="V636" s="131"/>
      <c r="W636" s="131"/>
      <c r="X636" s="131"/>
      <c r="Y636" s="131"/>
      <c r="Z636" s="131"/>
      <c r="AB636" s="142" t="e">
        <f t="shared" si="132"/>
        <v>#DIV/0!</v>
      </c>
      <c r="AC636" s="142" t="e">
        <f t="shared" si="133"/>
        <v>#DIV/0!</v>
      </c>
      <c r="AD636" s="6"/>
      <c r="AE636" s="88" t="e">
        <f t="shared" si="134"/>
        <v>#DIV/0!</v>
      </c>
      <c r="AF636" s="142" t="e">
        <f t="shared" si="135"/>
        <v>#DIV/0!</v>
      </c>
      <c r="AH636" s="12" t="e">
        <f t="shared" si="143"/>
        <v>#DIV/0!</v>
      </c>
      <c r="AI636" s="12" t="e">
        <f t="shared" si="144"/>
        <v>#DIV/0!</v>
      </c>
      <c r="AK636" s="409"/>
      <c r="AL636" s="409"/>
      <c r="AM636" s="409"/>
      <c r="AO636" s="177"/>
      <c r="AP636" s="177"/>
      <c r="AQ636" s="177"/>
      <c r="AR636" s="139"/>
      <c r="AS636" s="139"/>
      <c r="AT636" s="139"/>
      <c r="AU636" s="177"/>
      <c r="AV636" s="177"/>
      <c r="AX636" s="411">
        <f t="shared" si="136"/>
        <v>0</v>
      </c>
      <c r="AY636" s="80" t="str">
        <f t="shared" si="137"/>
        <v>OK</v>
      </c>
      <c r="BA636" s="94"/>
      <c r="BB636" s="291"/>
      <c r="BC636" s="94"/>
      <c r="BD636" s="229"/>
      <c r="BE636" s="356"/>
      <c r="BG636" s="6">
        <f t="shared" si="138"/>
        <v>0</v>
      </c>
      <c r="BH636" s="186" t="str">
        <f t="shared" si="139"/>
        <v>N/A</v>
      </c>
      <c r="BI636" s="6" t="str">
        <f t="shared" si="145"/>
        <v>N/A</v>
      </c>
      <c r="BJ636" t="e">
        <f t="shared" si="140"/>
        <v>#DIV/0!</v>
      </c>
      <c r="BL636" t="str">
        <f>IF(ISBLANK('A2a.  Modified URRT Worksheet 1'!$G$78)=TRUE, "N/A", IF(O636*(1+'A2a.  Modified URRT Worksheet 1'!$G$78)='A2. Rate Change &amp; Enrollment'!P636, "OK", "ERROR"))</f>
        <v>N/A</v>
      </c>
      <c r="BM636" t="str">
        <f>IF(ISBLANK('A2a.  Modified URRT Worksheet 1'!$G$79)=TRUE, "N/A", IF(P636*(1+'A2a.  Modified URRT Worksheet 1'!$G$79)='A2. Rate Change &amp; Enrollment'!Q636, "OK", "ERROR"))</f>
        <v>N/A</v>
      </c>
      <c r="BN636" t="str">
        <f>IF(ISBLANK('A2a.  Modified URRT Worksheet 1'!$G$80)=TRUE, "N/A", IF(Q636*(1+'A2a.  Modified URRT Worksheet 1'!$G$80)='A2. Rate Change &amp; Enrollment'!R636, "OK", "ERROR"))</f>
        <v>N/A</v>
      </c>
      <c r="BO636" t="str">
        <f>IF(ISBLANK('A2a.  Modified URRT Worksheet 1'!$G$81)=TRUE, "N/A", IF(R636*(1+'A2a.  Modified URRT Worksheet 1'!$G$81)='A2. Rate Change &amp; Enrollment'!S636, "OK", "ERROR"))</f>
        <v>N/A</v>
      </c>
      <c r="BP636" t="str">
        <f>IF(ISBLANK('A2a.  Modified URRT Worksheet 1'!$G$82)=TRUE, "N/A", IF(S636*(1+'A2a.  Modified URRT Worksheet 1'!$G$82)='A2. Rate Change &amp; Enrollment'!T636, "OK", "ERROR"))</f>
        <v>N/A</v>
      </c>
      <c r="BQ636" t="str">
        <f>IF(ISBLANK('A2a.  Modified URRT Worksheet 1'!$G$83)=TRUE, "N/A", IF(T636*(1+'A2a.  Modified URRT Worksheet 1'!$G$83)='A2. Rate Change &amp; Enrollment'!U636, "OK", "ERROR"))</f>
        <v>N/A</v>
      </c>
      <c r="BR636" t="str">
        <f>IF(ISBLANK('A2a.  Modified URRT Worksheet 1'!$G$84)=TRUE, "N/A", IF(U636*(1+'A2a.  Modified URRT Worksheet 1'!$G$84)='A2. Rate Change &amp; Enrollment'!V636, "OK", "ERROR"))</f>
        <v>N/A</v>
      </c>
      <c r="BS636" t="str">
        <f>IF(ISBLANK('A2a.  Modified URRT Worksheet 1'!$G$85)=TRUE, "N/A", IF(V636*(1+'A2a.  Modified URRT Worksheet 1'!$G$85)='A2. Rate Change &amp; Enrollment'!W636, "OK", "ERROR"))</f>
        <v>N/A</v>
      </c>
      <c r="BT636" t="str">
        <f>IF(ISBLANK('A2a.  Modified URRT Worksheet 1'!$G$86)=TRUE, "N/A", IF(W636*(1+'A2a.  Modified URRT Worksheet 1'!$G$86)='A2. Rate Change &amp; Enrollment'!X636, "OK", "ERROR"))</f>
        <v>N/A</v>
      </c>
      <c r="BU636" t="str">
        <f>IF(ISBLANK('A2a.  Modified URRT Worksheet 1'!$G$87)=TRUE, "N/A", IF(X636*(1+'A2a.  Modified URRT Worksheet 1'!$G$87)='A2. Rate Change &amp; Enrollment'!Y636, "OK", "ERROR"))</f>
        <v>N/A</v>
      </c>
      <c r="BV636" t="str">
        <f>IF(ISBLANK('A2a.  Modified URRT Worksheet 1'!$G$88)=TRUE, "N/A", IF(Y636*(1+'A2a.  Modified URRT Worksheet 1'!$G$88)='A2. Rate Change &amp; Enrollment'!Z636, "OK", "ERROR"))</f>
        <v>N/A</v>
      </c>
      <c r="BW636" t="str">
        <f t="shared" si="141"/>
        <v>OK</v>
      </c>
      <c r="BY636" s="412">
        <f t="shared" si="142"/>
        <v>0</v>
      </c>
    </row>
    <row r="637" spans="1:77" x14ac:dyDescent="0.35">
      <c r="A637" t="s">
        <v>936</v>
      </c>
      <c r="B637" s="98"/>
      <c r="C637" s="98"/>
      <c r="D637" s="98"/>
      <c r="E637" s="135"/>
      <c r="F637" s="135"/>
      <c r="G637" s="135"/>
      <c r="I637" s="135"/>
      <c r="J637" s="135"/>
      <c r="K637" s="135"/>
      <c r="M637" s="131"/>
      <c r="N637" s="131"/>
      <c r="O637" s="131"/>
      <c r="P637" s="131"/>
      <c r="Q637" s="131"/>
      <c r="R637" s="131"/>
      <c r="S637" s="131"/>
      <c r="T637" s="131"/>
      <c r="U637" s="131"/>
      <c r="V637" s="131"/>
      <c r="W637" s="131"/>
      <c r="X637" s="131"/>
      <c r="Y637" s="131"/>
      <c r="Z637" s="131"/>
      <c r="AB637" s="142" t="e">
        <f t="shared" si="132"/>
        <v>#DIV/0!</v>
      </c>
      <c r="AC637" s="142" t="e">
        <f t="shared" si="133"/>
        <v>#DIV/0!</v>
      </c>
      <c r="AD637" s="6"/>
      <c r="AE637" s="88" t="e">
        <f t="shared" si="134"/>
        <v>#DIV/0!</v>
      </c>
      <c r="AF637" s="142" t="e">
        <f t="shared" si="135"/>
        <v>#DIV/0!</v>
      </c>
      <c r="AH637" s="12" t="e">
        <f t="shared" si="143"/>
        <v>#DIV/0!</v>
      </c>
      <c r="AI637" s="12" t="e">
        <f t="shared" si="144"/>
        <v>#DIV/0!</v>
      </c>
      <c r="AK637" s="409"/>
      <c r="AL637" s="409"/>
      <c r="AM637" s="409"/>
      <c r="AO637" s="177"/>
      <c r="AP637" s="177"/>
      <c r="AQ637" s="177"/>
      <c r="AR637" s="139"/>
      <c r="AS637" s="139"/>
      <c r="AT637" s="139"/>
      <c r="AU637" s="177"/>
      <c r="AV637" s="177"/>
      <c r="AX637" s="411">
        <f t="shared" si="136"/>
        <v>0</v>
      </c>
      <c r="AY637" s="80" t="str">
        <f t="shared" si="137"/>
        <v>OK</v>
      </c>
      <c r="BA637" s="94"/>
      <c r="BB637" s="291"/>
      <c r="BC637" s="94"/>
      <c r="BD637" s="229"/>
      <c r="BE637" s="356"/>
      <c r="BG637" s="6">
        <f t="shared" si="138"/>
        <v>0</v>
      </c>
      <c r="BH637" s="186" t="str">
        <f t="shared" si="139"/>
        <v>N/A</v>
      </c>
      <c r="BI637" s="6" t="str">
        <f t="shared" si="145"/>
        <v>N/A</v>
      </c>
      <c r="BJ637" t="e">
        <f t="shared" si="140"/>
        <v>#DIV/0!</v>
      </c>
      <c r="BL637" t="str">
        <f>IF(ISBLANK('A2a.  Modified URRT Worksheet 1'!$G$78)=TRUE, "N/A", IF(O637*(1+'A2a.  Modified URRT Worksheet 1'!$G$78)='A2. Rate Change &amp; Enrollment'!P637, "OK", "ERROR"))</f>
        <v>N/A</v>
      </c>
      <c r="BM637" t="str">
        <f>IF(ISBLANK('A2a.  Modified URRT Worksheet 1'!$G$79)=TRUE, "N/A", IF(P637*(1+'A2a.  Modified URRT Worksheet 1'!$G$79)='A2. Rate Change &amp; Enrollment'!Q637, "OK", "ERROR"))</f>
        <v>N/A</v>
      </c>
      <c r="BN637" t="str">
        <f>IF(ISBLANK('A2a.  Modified URRT Worksheet 1'!$G$80)=TRUE, "N/A", IF(Q637*(1+'A2a.  Modified URRT Worksheet 1'!$G$80)='A2. Rate Change &amp; Enrollment'!R637, "OK", "ERROR"))</f>
        <v>N/A</v>
      </c>
      <c r="BO637" t="str">
        <f>IF(ISBLANK('A2a.  Modified URRT Worksheet 1'!$G$81)=TRUE, "N/A", IF(R637*(1+'A2a.  Modified URRT Worksheet 1'!$G$81)='A2. Rate Change &amp; Enrollment'!S637, "OK", "ERROR"))</f>
        <v>N/A</v>
      </c>
      <c r="BP637" t="str">
        <f>IF(ISBLANK('A2a.  Modified URRT Worksheet 1'!$G$82)=TRUE, "N/A", IF(S637*(1+'A2a.  Modified URRT Worksheet 1'!$G$82)='A2. Rate Change &amp; Enrollment'!T637, "OK", "ERROR"))</f>
        <v>N/A</v>
      </c>
      <c r="BQ637" t="str">
        <f>IF(ISBLANK('A2a.  Modified URRT Worksheet 1'!$G$83)=TRUE, "N/A", IF(T637*(1+'A2a.  Modified URRT Worksheet 1'!$G$83)='A2. Rate Change &amp; Enrollment'!U637, "OK", "ERROR"))</f>
        <v>N/A</v>
      </c>
      <c r="BR637" t="str">
        <f>IF(ISBLANK('A2a.  Modified URRT Worksheet 1'!$G$84)=TRUE, "N/A", IF(U637*(1+'A2a.  Modified URRT Worksheet 1'!$G$84)='A2. Rate Change &amp; Enrollment'!V637, "OK", "ERROR"))</f>
        <v>N/A</v>
      </c>
      <c r="BS637" t="str">
        <f>IF(ISBLANK('A2a.  Modified URRT Worksheet 1'!$G$85)=TRUE, "N/A", IF(V637*(1+'A2a.  Modified URRT Worksheet 1'!$G$85)='A2. Rate Change &amp; Enrollment'!W637, "OK", "ERROR"))</f>
        <v>N/A</v>
      </c>
      <c r="BT637" t="str">
        <f>IF(ISBLANK('A2a.  Modified URRT Worksheet 1'!$G$86)=TRUE, "N/A", IF(W637*(1+'A2a.  Modified URRT Worksheet 1'!$G$86)='A2. Rate Change &amp; Enrollment'!X637, "OK", "ERROR"))</f>
        <v>N/A</v>
      </c>
      <c r="BU637" t="str">
        <f>IF(ISBLANK('A2a.  Modified URRT Worksheet 1'!$G$87)=TRUE, "N/A", IF(X637*(1+'A2a.  Modified URRT Worksheet 1'!$G$87)='A2. Rate Change &amp; Enrollment'!Y637, "OK", "ERROR"))</f>
        <v>N/A</v>
      </c>
      <c r="BV637" t="str">
        <f>IF(ISBLANK('A2a.  Modified URRT Worksheet 1'!$G$88)=TRUE, "N/A", IF(Y637*(1+'A2a.  Modified URRT Worksheet 1'!$G$88)='A2. Rate Change &amp; Enrollment'!Z637, "OK", "ERROR"))</f>
        <v>N/A</v>
      </c>
      <c r="BW637" t="str">
        <f t="shared" si="141"/>
        <v>OK</v>
      </c>
      <c r="BY637" s="412">
        <f t="shared" si="142"/>
        <v>0</v>
      </c>
    </row>
    <row r="638" spans="1:77" x14ac:dyDescent="0.35">
      <c r="A638" t="s">
        <v>937</v>
      </c>
      <c r="B638" s="98"/>
      <c r="C638" s="98"/>
      <c r="D638" s="98"/>
      <c r="E638" s="135"/>
      <c r="F638" s="135"/>
      <c r="G638" s="135"/>
      <c r="I638" s="135"/>
      <c r="J638" s="135"/>
      <c r="K638" s="135"/>
      <c r="M638" s="131"/>
      <c r="N638" s="131"/>
      <c r="O638" s="131"/>
      <c r="P638" s="131"/>
      <c r="Q638" s="131"/>
      <c r="R638" s="131"/>
      <c r="S638" s="131"/>
      <c r="T638" s="131"/>
      <c r="U638" s="131"/>
      <c r="V638" s="131"/>
      <c r="W638" s="131"/>
      <c r="X638" s="131"/>
      <c r="Y638" s="131"/>
      <c r="Z638" s="131"/>
      <c r="AB638" s="142" t="e">
        <f t="shared" si="132"/>
        <v>#DIV/0!</v>
      </c>
      <c r="AC638" s="142" t="e">
        <f t="shared" si="133"/>
        <v>#DIV/0!</v>
      </c>
      <c r="AD638" s="6"/>
      <c r="AE638" s="88" t="e">
        <f t="shared" si="134"/>
        <v>#DIV/0!</v>
      </c>
      <c r="AF638" s="142" t="e">
        <f t="shared" si="135"/>
        <v>#DIV/0!</v>
      </c>
      <c r="AH638" s="12" t="e">
        <f t="shared" si="143"/>
        <v>#DIV/0!</v>
      </c>
      <c r="AI638" s="12" t="e">
        <f t="shared" si="144"/>
        <v>#DIV/0!</v>
      </c>
      <c r="AK638" s="409"/>
      <c r="AL638" s="409"/>
      <c r="AM638" s="409"/>
      <c r="AO638" s="177"/>
      <c r="AP638" s="177"/>
      <c r="AQ638" s="177"/>
      <c r="AR638" s="139"/>
      <c r="AS638" s="139"/>
      <c r="AT638" s="139"/>
      <c r="AU638" s="177"/>
      <c r="AV638" s="177"/>
      <c r="AX638" s="411">
        <f t="shared" si="136"/>
        <v>0</v>
      </c>
      <c r="AY638" s="80" t="str">
        <f t="shared" si="137"/>
        <v>OK</v>
      </c>
      <c r="BA638" s="94"/>
      <c r="BB638" s="291"/>
      <c r="BC638" s="94"/>
      <c r="BD638" s="229"/>
      <c r="BE638" s="356"/>
      <c r="BG638" s="6">
        <f t="shared" si="138"/>
        <v>0</v>
      </c>
      <c r="BH638" s="186" t="str">
        <f t="shared" si="139"/>
        <v>N/A</v>
      </c>
      <c r="BI638" s="6" t="str">
        <f t="shared" si="145"/>
        <v>N/A</v>
      </c>
      <c r="BJ638" t="e">
        <f t="shared" si="140"/>
        <v>#DIV/0!</v>
      </c>
      <c r="BL638" t="str">
        <f>IF(ISBLANK('A2a.  Modified URRT Worksheet 1'!$G$78)=TRUE, "N/A", IF(O638*(1+'A2a.  Modified URRT Worksheet 1'!$G$78)='A2. Rate Change &amp; Enrollment'!P638, "OK", "ERROR"))</f>
        <v>N/A</v>
      </c>
      <c r="BM638" t="str">
        <f>IF(ISBLANK('A2a.  Modified URRT Worksheet 1'!$G$79)=TRUE, "N/A", IF(P638*(1+'A2a.  Modified URRT Worksheet 1'!$G$79)='A2. Rate Change &amp; Enrollment'!Q638, "OK", "ERROR"))</f>
        <v>N/A</v>
      </c>
      <c r="BN638" t="str">
        <f>IF(ISBLANK('A2a.  Modified URRT Worksheet 1'!$G$80)=TRUE, "N/A", IF(Q638*(1+'A2a.  Modified URRT Worksheet 1'!$G$80)='A2. Rate Change &amp; Enrollment'!R638, "OK", "ERROR"))</f>
        <v>N/A</v>
      </c>
      <c r="BO638" t="str">
        <f>IF(ISBLANK('A2a.  Modified URRT Worksheet 1'!$G$81)=TRUE, "N/A", IF(R638*(1+'A2a.  Modified URRT Worksheet 1'!$G$81)='A2. Rate Change &amp; Enrollment'!S638, "OK", "ERROR"))</f>
        <v>N/A</v>
      </c>
      <c r="BP638" t="str">
        <f>IF(ISBLANK('A2a.  Modified URRT Worksheet 1'!$G$82)=TRUE, "N/A", IF(S638*(1+'A2a.  Modified URRT Worksheet 1'!$G$82)='A2. Rate Change &amp; Enrollment'!T638, "OK", "ERROR"))</f>
        <v>N/A</v>
      </c>
      <c r="BQ638" t="str">
        <f>IF(ISBLANK('A2a.  Modified URRT Worksheet 1'!$G$83)=TRUE, "N/A", IF(T638*(1+'A2a.  Modified URRT Worksheet 1'!$G$83)='A2. Rate Change &amp; Enrollment'!U638, "OK", "ERROR"))</f>
        <v>N/A</v>
      </c>
      <c r="BR638" t="str">
        <f>IF(ISBLANK('A2a.  Modified URRT Worksheet 1'!$G$84)=TRUE, "N/A", IF(U638*(1+'A2a.  Modified URRT Worksheet 1'!$G$84)='A2. Rate Change &amp; Enrollment'!V638, "OK", "ERROR"))</f>
        <v>N/A</v>
      </c>
      <c r="BS638" t="str">
        <f>IF(ISBLANK('A2a.  Modified URRT Worksheet 1'!$G$85)=TRUE, "N/A", IF(V638*(1+'A2a.  Modified URRT Worksheet 1'!$G$85)='A2. Rate Change &amp; Enrollment'!W638, "OK", "ERROR"))</f>
        <v>N/A</v>
      </c>
      <c r="BT638" t="str">
        <f>IF(ISBLANK('A2a.  Modified URRT Worksheet 1'!$G$86)=TRUE, "N/A", IF(W638*(1+'A2a.  Modified URRT Worksheet 1'!$G$86)='A2. Rate Change &amp; Enrollment'!X638, "OK", "ERROR"))</f>
        <v>N/A</v>
      </c>
      <c r="BU638" t="str">
        <f>IF(ISBLANK('A2a.  Modified URRT Worksheet 1'!$G$87)=TRUE, "N/A", IF(X638*(1+'A2a.  Modified URRT Worksheet 1'!$G$87)='A2. Rate Change &amp; Enrollment'!Y638, "OK", "ERROR"))</f>
        <v>N/A</v>
      </c>
      <c r="BV638" t="str">
        <f>IF(ISBLANK('A2a.  Modified URRT Worksheet 1'!$G$88)=TRUE, "N/A", IF(Y638*(1+'A2a.  Modified URRT Worksheet 1'!$G$88)='A2. Rate Change &amp; Enrollment'!Z638, "OK", "ERROR"))</f>
        <v>N/A</v>
      </c>
      <c r="BW638" t="str">
        <f t="shared" si="141"/>
        <v>OK</v>
      </c>
      <c r="BY638" s="412">
        <f t="shared" si="142"/>
        <v>0</v>
      </c>
    </row>
    <row r="639" spans="1:77" x14ac:dyDescent="0.35">
      <c r="A639" t="s">
        <v>938</v>
      </c>
      <c r="B639" s="98"/>
      <c r="C639" s="98"/>
      <c r="D639" s="98"/>
      <c r="E639" s="135"/>
      <c r="F639" s="135"/>
      <c r="G639" s="135"/>
      <c r="I639" s="135"/>
      <c r="J639" s="135"/>
      <c r="K639" s="135"/>
      <c r="M639" s="131"/>
      <c r="N639" s="131"/>
      <c r="O639" s="131"/>
      <c r="P639" s="131"/>
      <c r="Q639" s="131"/>
      <c r="R639" s="131"/>
      <c r="S639" s="131"/>
      <c r="T639" s="131"/>
      <c r="U639" s="131"/>
      <c r="V639" s="131"/>
      <c r="W639" s="131"/>
      <c r="X639" s="131"/>
      <c r="Y639" s="131"/>
      <c r="Z639" s="131"/>
      <c r="AB639" s="142" t="e">
        <f t="shared" si="132"/>
        <v>#DIV/0!</v>
      </c>
      <c r="AC639" s="142" t="e">
        <f t="shared" si="133"/>
        <v>#DIV/0!</v>
      </c>
      <c r="AD639" s="6"/>
      <c r="AE639" s="88" t="e">
        <f t="shared" si="134"/>
        <v>#DIV/0!</v>
      </c>
      <c r="AF639" s="142" t="e">
        <f t="shared" si="135"/>
        <v>#DIV/0!</v>
      </c>
      <c r="AH639" s="12" t="e">
        <f t="shared" si="143"/>
        <v>#DIV/0!</v>
      </c>
      <c r="AI639" s="12" t="e">
        <f t="shared" si="144"/>
        <v>#DIV/0!</v>
      </c>
      <c r="AK639" s="409"/>
      <c r="AL639" s="409"/>
      <c r="AM639" s="409"/>
      <c r="AO639" s="177"/>
      <c r="AP639" s="177"/>
      <c r="AQ639" s="177"/>
      <c r="AR639" s="139"/>
      <c r="AS639" s="139"/>
      <c r="AT639" s="139"/>
      <c r="AU639" s="177"/>
      <c r="AV639" s="177"/>
      <c r="AX639" s="411">
        <f t="shared" si="136"/>
        <v>0</v>
      </c>
      <c r="AY639" s="80" t="str">
        <f t="shared" si="137"/>
        <v>OK</v>
      </c>
      <c r="BA639" s="94"/>
      <c r="BB639" s="291"/>
      <c r="BC639" s="94"/>
      <c r="BD639" s="229"/>
      <c r="BE639" s="356"/>
      <c r="BG639" s="6">
        <f t="shared" si="138"/>
        <v>0</v>
      </c>
      <c r="BH639" s="186" t="str">
        <f t="shared" si="139"/>
        <v>N/A</v>
      </c>
      <c r="BI639" s="6" t="str">
        <f t="shared" si="145"/>
        <v>N/A</v>
      </c>
      <c r="BJ639" t="e">
        <f t="shared" si="140"/>
        <v>#DIV/0!</v>
      </c>
      <c r="BL639" t="str">
        <f>IF(ISBLANK('A2a.  Modified URRT Worksheet 1'!$G$78)=TRUE, "N/A", IF(O639*(1+'A2a.  Modified URRT Worksheet 1'!$G$78)='A2. Rate Change &amp; Enrollment'!P639, "OK", "ERROR"))</f>
        <v>N/A</v>
      </c>
      <c r="BM639" t="str">
        <f>IF(ISBLANK('A2a.  Modified URRT Worksheet 1'!$G$79)=TRUE, "N/A", IF(P639*(1+'A2a.  Modified URRT Worksheet 1'!$G$79)='A2. Rate Change &amp; Enrollment'!Q639, "OK", "ERROR"))</f>
        <v>N/A</v>
      </c>
      <c r="BN639" t="str">
        <f>IF(ISBLANK('A2a.  Modified URRT Worksheet 1'!$G$80)=TRUE, "N/A", IF(Q639*(1+'A2a.  Modified URRT Worksheet 1'!$G$80)='A2. Rate Change &amp; Enrollment'!R639, "OK", "ERROR"))</f>
        <v>N/A</v>
      </c>
      <c r="BO639" t="str">
        <f>IF(ISBLANK('A2a.  Modified URRT Worksheet 1'!$G$81)=TRUE, "N/A", IF(R639*(1+'A2a.  Modified URRT Worksheet 1'!$G$81)='A2. Rate Change &amp; Enrollment'!S639, "OK", "ERROR"))</f>
        <v>N/A</v>
      </c>
      <c r="BP639" t="str">
        <f>IF(ISBLANK('A2a.  Modified URRT Worksheet 1'!$G$82)=TRUE, "N/A", IF(S639*(1+'A2a.  Modified URRT Worksheet 1'!$G$82)='A2. Rate Change &amp; Enrollment'!T639, "OK", "ERROR"))</f>
        <v>N/A</v>
      </c>
      <c r="BQ639" t="str">
        <f>IF(ISBLANK('A2a.  Modified URRT Worksheet 1'!$G$83)=TRUE, "N/A", IF(T639*(1+'A2a.  Modified URRT Worksheet 1'!$G$83)='A2. Rate Change &amp; Enrollment'!U639, "OK", "ERROR"))</f>
        <v>N/A</v>
      </c>
      <c r="BR639" t="str">
        <f>IF(ISBLANK('A2a.  Modified URRT Worksheet 1'!$G$84)=TRUE, "N/A", IF(U639*(1+'A2a.  Modified URRT Worksheet 1'!$G$84)='A2. Rate Change &amp; Enrollment'!V639, "OK", "ERROR"))</f>
        <v>N/A</v>
      </c>
      <c r="BS639" t="str">
        <f>IF(ISBLANK('A2a.  Modified URRT Worksheet 1'!$G$85)=TRUE, "N/A", IF(V639*(1+'A2a.  Modified URRT Worksheet 1'!$G$85)='A2. Rate Change &amp; Enrollment'!W639, "OK", "ERROR"))</f>
        <v>N/A</v>
      </c>
      <c r="BT639" t="str">
        <f>IF(ISBLANK('A2a.  Modified URRT Worksheet 1'!$G$86)=TRUE, "N/A", IF(W639*(1+'A2a.  Modified URRT Worksheet 1'!$G$86)='A2. Rate Change &amp; Enrollment'!X639, "OK", "ERROR"))</f>
        <v>N/A</v>
      </c>
      <c r="BU639" t="str">
        <f>IF(ISBLANK('A2a.  Modified URRT Worksheet 1'!$G$87)=TRUE, "N/A", IF(X639*(1+'A2a.  Modified URRT Worksheet 1'!$G$87)='A2. Rate Change &amp; Enrollment'!Y639, "OK", "ERROR"))</f>
        <v>N/A</v>
      </c>
      <c r="BV639" t="str">
        <f>IF(ISBLANK('A2a.  Modified URRT Worksheet 1'!$G$88)=TRUE, "N/A", IF(Y639*(1+'A2a.  Modified URRT Worksheet 1'!$G$88)='A2. Rate Change &amp; Enrollment'!Z639, "OK", "ERROR"))</f>
        <v>N/A</v>
      </c>
      <c r="BW639" t="str">
        <f t="shared" si="141"/>
        <v>OK</v>
      </c>
      <c r="BY639" s="412">
        <f t="shared" si="142"/>
        <v>0</v>
      </c>
    </row>
    <row r="640" spans="1:77" x14ac:dyDescent="0.35">
      <c r="A640" t="s">
        <v>939</v>
      </c>
      <c r="B640" s="98"/>
      <c r="C640" s="98"/>
      <c r="D640" s="98"/>
      <c r="E640" s="135"/>
      <c r="F640" s="135"/>
      <c r="G640" s="135"/>
      <c r="I640" s="135"/>
      <c r="J640" s="135"/>
      <c r="K640" s="135"/>
      <c r="M640" s="131"/>
      <c r="N640" s="131"/>
      <c r="O640" s="131"/>
      <c r="P640" s="131"/>
      <c r="Q640" s="131"/>
      <c r="R640" s="131"/>
      <c r="S640" s="131"/>
      <c r="T640" s="131"/>
      <c r="U640" s="131"/>
      <c r="V640" s="131"/>
      <c r="W640" s="131"/>
      <c r="X640" s="131"/>
      <c r="Y640" s="131"/>
      <c r="Z640" s="131"/>
      <c r="AB640" s="142" t="e">
        <f t="shared" si="132"/>
        <v>#DIV/0!</v>
      </c>
      <c r="AC640" s="142" t="e">
        <f t="shared" si="133"/>
        <v>#DIV/0!</v>
      </c>
      <c r="AD640" s="6"/>
      <c r="AE640" s="88" t="e">
        <f t="shared" si="134"/>
        <v>#DIV/0!</v>
      </c>
      <c r="AF640" s="142" t="e">
        <f t="shared" si="135"/>
        <v>#DIV/0!</v>
      </c>
      <c r="AH640" s="12" t="e">
        <f t="shared" si="143"/>
        <v>#DIV/0!</v>
      </c>
      <c r="AI640" s="12" t="e">
        <f t="shared" si="144"/>
        <v>#DIV/0!</v>
      </c>
      <c r="AK640" s="409"/>
      <c r="AL640" s="409"/>
      <c r="AM640" s="409"/>
      <c r="AO640" s="177"/>
      <c r="AP640" s="177"/>
      <c r="AQ640" s="177"/>
      <c r="AR640" s="139"/>
      <c r="AS640" s="139"/>
      <c r="AT640" s="139"/>
      <c r="AU640" s="177"/>
      <c r="AV640" s="177"/>
      <c r="AX640" s="411">
        <f t="shared" si="136"/>
        <v>0</v>
      </c>
      <c r="AY640" s="80" t="str">
        <f t="shared" si="137"/>
        <v>OK</v>
      </c>
      <c r="BA640" s="94"/>
      <c r="BB640" s="291"/>
      <c r="BC640" s="94"/>
      <c r="BD640" s="229"/>
      <c r="BE640" s="356"/>
      <c r="BG640" s="6">
        <f t="shared" si="138"/>
        <v>0</v>
      </c>
      <c r="BH640" s="186" t="str">
        <f t="shared" si="139"/>
        <v>N/A</v>
      </c>
      <c r="BI640" s="6" t="str">
        <f t="shared" si="145"/>
        <v>N/A</v>
      </c>
      <c r="BJ640" t="e">
        <f t="shared" si="140"/>
        <v>#DIV/0!</v>
      </c>
      <c r="BL640" t="str">
        <f>IF(ISBLANK('A2a.  Modified URRT Worksheet 1'!$G$78)=TRUE, "N/A", IF(O640*(1+'A2a.  Modified URRT Worksheet 1'!$G$78)='A2. Rate Change &amp; Enrollment'!P640, "OK", "ERROR"))</f>
        <v>N/A</v>
      </c>
      <c r="BM640" t="str">
        <f>IF(ISBLANK('A2a.  Modified URRT Worksheet 1'!$G$79)=TRUE, "N/A", IF(P640*(1+'A2a.  Modified URRT Worksheet 1'!$G$79)='A2. Rate Change &amp; Enrollment'!Q640, "OK", "ERROR"))</f>
        <v>N/A</v>
      </c>
      <c r="BN640" t="str">
        <f>IF(ISBLANK('A2a.  Modified URRT Worksheet 1'!$G$80)=TRUE, "N/A", IF(Q640*(1+'A2a.  Modified URRT Worksheet 1'!$G$80)='A2. Rate Change &amp; Enrollment'!R640, "OK", "ERROR"))</f>
        <v>N/A</v>
      </c>
      <c r="BO640" t="str">
        <f>IF(ISBLANK('A2a.  Modified URRT Worksheet 1'!$G$81)=TRUE, "N/A", IF(R640*(1+'A2a.  Modified URRT Worksheet 1'!$G$81)='A2. Rate Change &amp; Enrollment'!S640, "OK", "ERROR"))</f>
        <v>N/A</v>
      </c>
      <c r="BP640" t="str">
        <f>IF(ISBLANK('A2a.  Modified URRT Worksheet 1'!$G$82)=TRUE, "N/A", IF(S640*(1+'A2a.  Modified URRT Worksheet 1'!$G$82)='A2. Rate Change &amp; Enrollment'!T640, "OK", "ERROR"))</f>
        <v>N/A</v>
      </c>
      <c r="BQ640" t="str">
        <f>IF(ISBLANK('A2a.  Modified URRT Worksheet 1'!$G$83)=TRUE, "N/A", IF(T640*(1+'A2a.  Modified URRT Worksheet 1'!$G$83)='A2. Rate Change &amp; Enrollment'!U640, "OK", "ERROR"))</f>
        <v>N/A</v>
      </c>
      <c r="BR640" t="str">
        <f>IF(ISBLANK('A2a.  Modified URRT Worksheet 1'!$G$84)=TRUE, "N/A", IF(U640*(1+'A2a.  Modified URRT Worksheet 1'!$G$84)='A2. Rate Change &amp; Enrollment'!V640, "OK", "ERROR"))</f>
        <v>N/A</v>
      </c>
      <c r="BS640" t="str">
        <f>IF(ISBLANK('A2a.  Modified URRT Worksheet 1'!$G$85)=TRUE, "N/A", IF(V640*(1+'A2a.  Modified URRT Worksheet 1'!$G$85)='A2. Rate Change &amp; Enrollment'!W640, "OK", "ERROR"))</f>
        <v>N/A</v>
      </c>
      <c r="BT640" t="str">
        <f>IF(ISBLANK('A2a.  Modified URRT Worksheet 1'!$G$86)=TRUE, "N/A", IF(W640*(1+'A2a.  Modified URRT Worksheet 1'!$G$86)='A2. Rate Change &amp; Enrollment'!X640, "OK", "ERROR"))</f>
        <v>N/A</v>
      </c>
      <c r="BU640" t="str">
        <f>IF(ISBLANK('A2a.  Modified URRT Worksheet 1'!$G$87)=TRUE, "N/A", IF(X640*(1+'A2a.  Modified URRT Worksheet 1'!$G$87)='A2. Rate Change &amp; Enrollment'!Y640, "OK", "ERROR"))</f>
        <v>N/A</v>
      </c>
      <c r="BV640" t="str">
        <f>IF(ISBLANK('A2a.  Modified URRT Worksheet 1'!$G$88)=TRUE, "N/A", IF(Y640*(1+'A2a.  Modified URRT Worksheet 1'!$G$88)='A2. Rate Change &amp; Enrollment'!Z640, "OK", "ERROR"))</f>
        <v>N/A</v>
      </c>
      <c r="BW640" t="str">
        <f t="shared" si="141"/>
        <v>OK</v>
      </c>
      <c r="BY640" s="412">
        <f t="shared" si="142"/>
        <v>0</v>
      </c>
    </row>
    <row r="641" spans="1:77" x14ac:dyDescent="0.35">
      <c r="A641" t="s">
        <v>940</v>
      </c>
      <c r="B641" s="98"/>
      <c r="C641" s="98"/>
      <c r="D641" s="98"/>
      <c r="E641" s="135"/>
      <c r="F641" s="135"/>
      <c r="G641" s="135"/>
      <c r="I641" s="135"/>
      <c r="J641" s="135"/>
      <c r="K641" s="135"/>
      <c r="M641" s="131"/>
      <c r="N641" s="131"/>
      <c r="O641" s="131"/>
      <c r="P641" s="131"/>
      <c r="Q641" s="131"/>
      <c r="R641" s="131"/>
      <c r="S641" s="131"/>
      <c r="T641" s="131"/>
      <c r="U641" s="131"/>
      <c r="V641" s="131"/>
      <c r="W641" s="131"/>
      <c r="X641" s="131"/>
      <c r="Y641" s="131"/>
      <c r="Z641" s="131"/>
      <c r="AB641" s="142" t="e">
        <f t="shared" si="132"/>
        <v>#DIV/0!</v>
      </c>
      <c r="AC641" s="142" t="e">
        <f t="shared" si="133"/>
        <v>#DIV/0!</v>
      </c>
      <c r="AD641" s="6"/>
      <c r="AE641" s="88" t="e">
        <f t="shared" si="134"/>
        <v>#DIV/0!</v>
      </c>
      <c r="AF641" s="142" t="e">
        <f t="shared" si="135"/>
        <v>#DIV/0!</v>
      </c>
      <c r="AH641" s="12" t="e">
        <f t="shared" si="143"/>
        <v>#DIV/0!</v>
      </c>
      <c r="AI641" s="12" t="e">
        <f t="shared" si="144"/>
        <v>#DIV/0!</v>
      </c>
      <c r="AK641" s="409"/>
      <c r="AL641" s="409"/>
      <c r="AM641" s="409"/>
      <c r="AO641" s="177"/>
      <c r="AP641" s="177"/>
      <c r="AQ641" s="177"/>
      <c r="AR641" s="139"/>
      <c r="AS641" s="139"/>
      <c r="AT641" s="139"/>
      <c r="AU641" s="177"/>
      <c r="AV641" s="177"/>
      <c r="AX641" s="411">
        <f t="shared" si="136"/>
        <v>0</v>
      </c>
      <c r="AY641" s="80" t="str">
        <f t="shared" si="137"/>
        <v>OK</v>
      </c>
      <c r="BA641" s="94"/>
      <c r="BB641" s="291"/>
      <c r="BC641" s="94"/>
      <c r="BD641" s="229"/>
      <c r="BE641" s="356"/>
      <c r="BG641" s="6">
        <f t="shared" si="138"/>
        <v>0</v>
      </c>
      <c r="BH641" s="186" t="str">
        <f t="shared" si="139"/>
        <v>N/A</v>
      </c>
      <c r="BI641" s="6" t="str">
        <f t="shared" si="145"/>
        <v>N/A</v>
      </c>
      <c r="BJ641" t="e">
        <f t="shared" si="140"/>
        <v>#DIV/0!</v>
      </c>
      <c r="BL641" t="str">
        <f>IF(ISBLANK('A2a.  Modified URRT Worksheet 1'!$G$78)=TRUE, "N/A", IF(O641*(1+'A2a.  Modified URRT Worksheet 1'!$G$78)='A2. Rate Change &amp; Enrollment'!P641, "OK", "ERROR"))</f>
        <v>N/A</v>
      </c>
      <c r="BM641" t="str">
        <f>IF(ISBLANK('A2a.  Modified URRT Worksheet 1'!$G$79)=TRUE, "N/A", IF(P641*(1+'A2a.  Modified URRT Worksheet 1'!$G$79)='A2. Rate Change &amp; Enrollment'!Q641, "OK", "ERROR"))</f>
        <v>N/A</v>
      </c>
      <c r="BN641" t="str">
        <f>IF(ISBLANK('A2a.  Modified URRT Worksheet 1'!$G$80)=TRUE, "N/A", IF(Q641*(1+'A2a.  Modified URRT Worksheet 1'!$G$80)='A2. Rate Change &amp; Enrollment'!R641, "OK", "ERROR"))</f>
        <v>N/A</v>
      </c>
      <c r="BO641" t="str">
        <f>IF(ISBLANK('A2a.  Modified URRT Worksheet 1'!$G$81)=TRUE, "N/A", IF(R641*(1+'A2a.  Modified URRT Worksheet 1'!$G$81)='A2. Rate Change &amp; Enrollment'!S641, "OK", "ERROR"))</f>
        <v>N/A</v>
      </c>
      <c r="BP641" t="str">
        <f>IF(ISBLANK('A2a.  Modified URRT Worksheet 1'!$G$82)=TRUE, "N/A", IF(S641*(1+'A2a.  Modified URRT Worksheet 1'!$G$82)='A2. Rate Change &amp; Enrollment'!T641, "OK", "ERROR"))</f>
        <v>N/A</v>
      </c>
      <c r="BQ641" t="str">
        <f>IF(ISBLANK('A2a.  Modified URRT Worksheet 1'!$G$83)=TRUE, "N/A", IF(T641*(1+'A2a.  Modified URRT Worksheet 1'!$G$83)='A2. Rate Change &amp; Enrollment'!U641, "OK", "ERROR"))</f>
        <v>N/A</v>
      </c>
      <c r="BR641" t="str">
        <f>IF(ISBLANK('A2a.  Modified URRT Worksheet 1'!$G$84)=TRUE, "N/A", IF(U641*(1+'A2a.  Modified URRT Worksheet 1'!$G$84)='A2. Rate Change &amp; Enrollment'!V641, "OK", "ERROR"))</f>
        <v>N/A</v>
      </c>
      <c r="BS641" t="str">
        <f>IF(ISBLANK('A2a.  Modified URRT Worksheet 1'!$G$85)=TRUE, "N/A", IF(V641*(1+'A2a.  Modified URRT Worksheet 1'!$G$85)='A2. Rate Change &amp; Enrollment'!W641, "OK", "ERROR"))</f>
        <v>N/A</v>
      </c>
      <c r="BT641" t="str">
        <f>IF(ISBLANK('A2a.  Modified URRT Worksheet 1'!$G$86)=TRUE, "N/A", IF(W641*(1+'A2a.  Modified URRT Worksheet 1'!$G$86)='A2. Rate Change &amp; Enrollment'!X641, "OK", "ERROR"))</f>
        <v>N/A</v>
      </c>
      <c r="BU641" t="str">
        <f>IF(ISBLANK('A2a.  Modified URRT Worksheet 1'!$G$87)=TRUE, "N/A", IF(X641*(1+'A2a.  Modified URRT Worksheet 1'!$G$87)='A2. Rate Change &amp; Enrollment'!Y641, "OK", "ERROR"))</f>
        <v>N/A</v>
      </c>
      <c r="BV641" t="str">
        <f>IF(ISBLANK('A2a.  Modified URRT Worksheet 1'!$G$88)=TRUE, "N/A", IF(Y641*(1+'A2a.  Modified URRT Worksheet 1'!$G$88)='A2. Rate Change &amp; Enrollment'!Z641, "OK", "ERROR"))</f>
        <v>N/A</v>
      </c>
      <c r="BW641" t="str">
        <f t="shared" si="141"/>
        <v>OK</v>
      </c>
      <c r="BY641" s="412">
        <f t="shared" si="142"/>
        <v>0</v>
      </c>
    </row>
    <row r="642" spans="1:77" x14ac:dyDescent="0.35">
      <c r="A642" t="s">
        <v>941</v>
      </c>
      <c r="B642" s="98"/>
      <c r="C642" s="98"/>
      <c r="D642" s="98"/>
      <c r="E642" s="135"/>
      <c r="F642" s="135"/>
      <c r="G642" s="135"/>
      <c r="I642" s="135"/>
      <c r="J642" s="135"/>
      <c r="K642" s="135"/>
      <c r="M642" s="131"/>
      <c r="N642" s="131"/>
      <c r="O642" s="131"/>
      <c r="P642" s="131"/>
      <c r="Q642" s="131"/>
      <c r="R642" s="131"/>
      <c r="S642" s="131"/>
      <c r="T642" s="131"/>
      <c r="U642" s="131"/>
      <c r="V642" s="131"/>
      <c r="W642" s="131"/>
      <c r="X642" s="131"/>
      <c r="Y642" s="131"/>
      <c r="Z642" s="131"/>
      <c r="AB642" s="142" t="e">
        <f t="shared" si="132"/>
        <v>#DIV/0!</v>
      </c>
      <c r="AC642" s="142" t="e">
        <f t="shared" si="133"/>
        <v>#DIV/0!</v>
      </c>
      <c r="AD642" s="6"/>
      <c r="AE642" s="88" t="e">
        <f t="shared" si="134"/>
        <v>#DIV/0!</v>
      </c>
      <c r="AF642" s="142" t="e">
        <f t="shared" si="135"/>
        <v>#DIV/0!</v>
      </c>
      <c r="AH642" s="12" t="e">
        <f t="shared" si="143"/>
        <v>#DIV/0!</v>
      </c>
      <c r="AI642" s="12" t="e">
        <f t="shared" si="144"/>
        <v>#DIV/0!</v>
      </c>
      <c r="AK642" s="409"/>
      <c r="AL642" s="409"/>
      <c r="AM642" s="409"/>
      <c r="AO642" s="177"/>
      <c r="AP642" s="177"/>
      <c r="AQ642" s="177"/>
      <c r="AR642" s="139"/>
      <c r="AS642" s="139"/>
      <c r="AT642" s="139"/>
      <c r="AU642" s="177"/>
      <c r="AV642" s="177"/>
      <c r="AX642" s="411">
        <f t="shared" si="136"/>
        <v>0</v>
      </c>
      <c r="AY642" s="80" t="str">
        <f t="shared" si="137"/>
        <v>OK</v>
      </c>
      <c r="BA642" s="94"/>
      <c r="BB642" s="291"/>
      <c r="BC642" s="94"/>
      <c r="BD642" s="229"/>
      <c r="BE642" s="356"/>
      <c r="BG642" s="6">
        <f t="shared" si="138"/>
        <v>0</v>
      </c>
      <c r="BH642" s="186" t="str">
        <f t="shared" si="139"/>
        <v>N/A</v>
      </c>
      <c r="BI642" s="6" t="str">
        <f t="shared" si="145"/>
        <v>N/A</v>
      </c>
      <c r="BJ642" t="e">
        <f t="shared" si="140"/>
        <v>#DIV/0!</v>
      </c>
      <c r="BL642" t="str">
        <f>IF(ISBLANK('A2a.  Modified URRT Worksheet 1'!$G$78)=TRUE, "N/A", IF(O642*(1+'A2a.  Modified URRT Worksheet 1'!$G$78)='A2. Rate Change &amp; Enrollment'!P642, "OK", "ERROR"))</f>
        <v>N/A</v>
      </c>
      <c r="BM642" t="str">
        <f>IF(ISBLANK('A2a.  Modified URRT Worksheet 1'!$G$79)=TRUE, "N/A", IF(P642*(1+'A2a.  Modified URRT Worksheet 1'!$G$79)='A2. Rate Change &amp; Enrollment'!Q642, "OK", "ERROR"))</f>
        <v>N/A</v>
      </c>
      <c r="BN642" t="str">
        <f>IF(ISBLANK('A2a.  Modified URRT Worksheet 1'!$G$80)=TRUE, "N/A", IF(Q642*(1+'A2a.  Modified URRT Worksheet 1'!$G$80)='A2. Rate Change &amp; Enrollment'!R642, "OK", "ERROR"))</f>
        <v>N/A</v>
      </c>
      <c r="BO642" t="str">
        <f>IF(ISBLANK('A2a.  Modified URRT Worksheet 1'!$G$81)=TRUE, "N/A", IF(R642*(1+'A2a.  Modified URRT Worksheet 1'!$G$81)='A2. Rate Change &amp; Enrollment'!S642, "OK", "ERROR"))</f>
        <v>N/A</v>
      </c>
      <c r="BP642" t="str">
        <f>IF(ISBLANK('A2a.  Modified URRT Worksheet 1'!$G$82)=TRUE, "N/A", IF(S642*(1+'A2a.  Modified URRT Worksheet 1'!$G$82)='A2. Rate Change &amp; Enrollment'!T642, "OK", "ERROR"))</f>
        <v>N/A</v>
      </c>
      <c r="BQ642" t="str">
        <f>IF(ISBLANK('A2a.  Modified URRT Worksheet 1'!$G$83)=TRUE, "N/A", IF(T642*(1+'A2a.  Modified URRT Worksheet 1'!$G$83)='A2. Rate Change &amp; Enrollment'!U642, "OK", "ERROR"))</f>
        <v>N/A</v>
      </c>
      <c r="BR642" t="str">
        <f>IF(ISBLANK('A2a.  Modified URRT Worksheet 1'!$G$84)=TRUE, "N/A", IF(U642*(1+'A2a.  Modified URRT Worksheet 1'!$G$84)='A2. Rate Change &amp; Enrollment'!V642, "OK", "ERROR"))</f>
        <v>N/A</v>
      </c>
      <c r="BS642" t="str">
        <f>IF(ISBLANK('A2a.  Modified URRT Worksheet 1'!$G$85)=TRUE, "N/A", IF(V642*(1+'A2a.  Modified URRT Worksheet 1'!$G$85)='A2. Rate Change &amp; Enrollment'!W642, "OK", "ERROR"))</f>
        <v>N/A</v>
      </c>
      <c r="BT642" t="str">
        <f>IF(ISBLANK('A2a.  Modified URRT Worksheet 1'!$G$86)=TRUE, "N/A", IF(W642*(1+'A2a.  Modified URRT Worksheet 1'!$G$86)='A2. Rate Change &amp; Enrollment'!X642, "OK", "ERROR"))</f>
        <v>N/A</v>
      </c>
      <c r="BU642" t="str">
        <f>IF(ISBLANK('A2a.  Modified URRT Worksheet 1'!$G$87)=TRUE, "N/A", IF(X642*(1+'A2a.  Modified URRT Worksheet 1'!$G$87)='A2. Rate Change &amp; Enrollment'!Y642, "OK", "ERROR"))</f>
        <v>N/A</v>
      </c>
      <c r="BV642" t="str">
        <f>IF(ISBLANK('A2a.  Modified URRT Worksheet 1'!$G$88)=TRUE, "N/A", IF(Y642*(1+'A2a.  Modified URRT Worksheet 1'!$G$88)='A2. Rate Change &amp; Enrollment'!Z642, "OK", "ERROR"))</f>
        <v>N/A</v>
      </c>
      <c r="BW642" t="str">
        <f t="shared" si="141"/>
        <v>OK</v>
      </c>
      <c r="BY642" s="412">
        <f t="shared" si="142"/>
        <v>0</v>
      </c>
    </row>
    <row r="643" spans="1:77" x14ac:dyDescent="0.35">
      <c r="A643" t="s">
        <v>942</v>
      </c>
      <c r="B643" s="98"/>
      <c r="C643" s="98"/>
      <c r="D643" s="98"/>
      <c r="E643" s="135"/>
      <c r="F643" s="135"/>
      <c r="G643" s="135"/>
      <c r="I643" s="135"/>
      <c r="J643" s="135"/>
      <c r="K643" s="135"/>
      <c r="M643" s="131"/>
      <c r="N643" s="131"/>
      <c r="O643" s="131"/>
      <c r="P643" s="131"/>
      <c r="Q643" s="131"/>
      <c r="R643" s="131"/>
      <c r="S643" s="131"/>
      <c r="T643" s="131"/>
      <c r="U643" s="131"/>
      <c r="V643" s="131"/>
      <c r="W643" s="131"/>
      <c r="X643" s="131"/>
      <c r="Y643" s="131"/>
      <c r="Z643" s="131"/>
      <c r="AB643" s="142" t="e">
        <f t="shared" si="132"/>
        <v>#DIV/0!</v>
      </c>
      <c r="AC643" s="142" t="e">
        <f t="shared" si="133"/>
        <v>#DIV/0!</v>
      </c>
      <c r="AD643" s="6"/>
      <c r="AE643" s="88" t="e">
        <f t="shared" si="134"/>
        <v>#DIV/0!</v>
      </c>
      <c r="AF643" s="142" t="e">
        <f t="shared" si="135"/>
        <v>#DIV/0!</v>
      </c>
      <c r="AH643" s="12" t="e">
        <f t="shared" si="143"/>
        <v>#DIV/0!</v>
      </c>
      <c r="AI643" s="12" t="e">
        <f t="shared" si="144"/>
        <v>#DIV/0!</v>
      </c>
      <c r="AK643" s="409"/>
      <c r="AL643" s="409"/>
      <c r="AM643" s="409"/>
      <c r="AO643" s="177"/>
      <c r="AP643" s="177"/>
      <c r="AQ643" s="177"/>
      <c r="AR643" s="139"/>
      <c r="AS643" s="139"/>
      <c r="AT643" s="139"/>
      <c r="AU643" s="177"/>
      <c r="AV643" s="177"/>
      <c r="AX643" s="411">
        <f t="shared" si="136"/>
        <v>0</v>
      </c>
      <c r="AY643" s="80" t="str">
        <f t="shared" si="137"/>
        <v>OK</v>
      </c>
      <c r="BA643" s="94"/>
      <c r="BB643" s="291"/>
      <c r="BC643" s="94"/>
      <c r="BD643" s="229"/>
      <c r="BE643" s="356"/>
      <c r="BG643" s="6">
        <f t="shared" si="138"/>
        <v>0</v>
      </c>
      <c r="BH643" s="186" t="str">
        <f t="shared" si="139"/>
        <v>N/A</v>
      </c>
      <c r="BI643" s="6" t="str">
        <f t="shared" si="145"/>
        <v>N/A</v>
      </c>
      <c r="BJ643" t="e">
        <f t="shared" si="140"/>
        <v>#DIV/0!</v>
      </c>
      <c r="BL643" t="str">
        <f>IF(ISBLANK('A2a.  Modified URRT Worksheet 1'!$G$78)=TRUE, "N/A", IF(O643*(1+'A2a.  Modified URRT Worksheet 1'!$G$78)='A2. Rate Change &amp; Enrollment'!P643, "OK", "ERROR"))</f>
        <v>N/A</v>
      </c>
      <c r="BM643" t="str">
        <f>IF(ISBLANK('A2a.  Modified URRT Worksheet 1'!$G$79)=TRUE, "N/A", IF(P643*(1+'A2a.  Modified URRT Worksheet 1'!$G$79)='A2. Rate Change &amp; Enrollment'!Q643, "OK", "ERROR"))</f>
        <v>N/A</v>
      </c>
      <c r="BN643" t="str">
        <f>IF(ISBLANK('A2a.  Modified URRT Worksheet 1'!$G$80)=TRUE, "N/A", IF(Q643*(1+'A2a.  Modified URRT Worksheet 1'!$G$80)='A2. Rate Change &amp; Enrollment'!R643, "OK", "ERROR"))</f>
        <v>N/A</v>
      </c>
      <c r="BO643" t="str">
        <f>IF(ISBLANK('A2a.  Modified URRT Worksheet 1'!$G$81)=TRUE, "N/A", IF(R643*(1+'A2a.  Modified URRT Worksheet 1'!$G$81)='A2. Rate Change &amp; Enrollment'!S643, "OK", "ERROR"))</f>
        <v>N/A</v>
      </c>
      <c r="BP643" t="str">
        <f>IF(ISBLANK('A2a.  Modified URRT Worksheet 1'!$G$82)=TRUE, "N/A", IF(S643*(1+'A2a.  Modified URRT Worksheet 1'!$G$82)='A2. Rate Change &amp; Enrollment'!T643, "OK", "ERROR"))</f>
        <v>N/A</v>
      </c>
      <c r="BQ643" t="str">
        <f>IF(ISBLANK('A2a.  Modified URRT Worksheet 1'!$G$83)=TRUE, "N/A", IF(T643*(1+'A2a.  Modified URRT Worksheet 1'!$G$83)='A2. Rate Change &amp; Enrollment'!U643, "OK", "ERROR"))</f>
        <v>N/A</v>
      </c>
      <c r="BR643" t="str">
        <f>IF(ISBLANK('A2a.  Modified URRT Worksheet 1'!$G$84)=TRUE, "N/A", IF(U643*(1+'A2a.  Modified URRT Worksheet 1'!$G$84)='A2. Rate Change &amp; Enrollment'!V643, "OK", "ERROR"))</f>
        <v>N/A</v>
      </c>
      <c r="BS643" t="str">
        <f>IF(ISBLANK('A2a.  Modified URRT Worksheet 1'!$G$85)=TRUE, "N/A", IF(V643*(1+'A2a.  Modified URRT Worksheet 1'!$G$85)='A2. Rate Change &amp; Enrollment'!W643, "OK", "ERROR"))</f>
        <v>N/A</v>
      </c>
      <c r="BT643" t="str">
        <f>IF(ISBLANK('A2a.  Modified URRT Worksheet 1'!$G$86)=TRUE, "N/A", IF(W643*(1+'A2a.  Modified URRT Worksheet 1'!$G$86)='A2. Rate Change &amp; Enrollment'!X643, "OK", "ERROR"))</f>
        <v>N/A</v>
      </c>
      <c r="BU643" t="str">
        <f>IF(ISBLANK('A2a.  Modified URRT Worksheet 1'!$G$87)=TRUE, "N/A", IF(X643*(1+'A2a.  Modified URRT Worksheet 1'!$G$87)='A2. Rate Change &amp; Enrollment'!Y643, "OK", "ERROR"))</f>
        <v>N/A</v>
      </c>
      <c r="BV643" t="str">
        <f>IF(ISBLANK('A2a.  Modified URRT Worksheet 1'!$G$88)=TRUE, "N/A", IF(Y643*(1+'A2a.  Modified URRT Worksheet 1'!$G$88)='A2. Rate Change &amp; Enrollment'!Z643, "OK", "ERROR"))</f>
        <v>N/A</v>
      </c>
      <c r="BW643" t="str">
        <f t="shared" si="141"/>
        <v>OK</v>
      </c>
      <c r="BY643" s="412">
        <f t="shared" si="142"/>
        <v>0</v>
      </c>
    </row>
    <row r="644" spans="1:77" x14ac:dyDescent="0.35">
      <c r="A644" t="s">
        <v>943</v>
      </c>
      <c r="B644" s="98"/>
      <c r="C644" s="98"/>
      <c r="D644" s="98"/>
      <c r="E644" s="135"/>
      <c r="F644" s="135"/>
      <c r="G644" s="135"/>
      <c r="I644" s="135"/>
      <c r="J644" s="135"/>
      <c r="K644" s="135"/>
      <c r="M644" s="131"/>
      <c r="N644" s="131"/>
      <c r="O644" s="131"/>
      <c r="P644" s="131"/>
      <c r="Q644" s="131"/>
      <c r="R644" s="131"/>
      <c r="S644" s="131"/>
      <c r="T644" s="131"/>
      <c r="U644" s="131"/>
      <c r="V644" s="131"/>
      <c r="W644" s="131"/>
      <c r="X644" s="131"/>
      <c r="Y644" s="131"/>
      <c r="Z644" s="131"/>
      <c r="AB644" s="142" t="e">
        <f t="shared" si="132"/>
        <v>#DIV/0!</v>
      </c>
      <c r="AC644" s="142" t="e">
        <f t="shared" si="133"/>
        <v>#DIV/0!</v>
      </c>
      <c r="AD644" s="6"/>
      <c r="AE644" s="88" t="e">
        <f t="shared" si="134"/>
        <v>#DIV/0!</v>
      </c>
      <c r="AF644" s="142" t="e">
        <f t="shared" si="135"/>
        <v>#DIV/0!</v>
      </c>
      <c r="AH644" s="12" t="e">
        <f t="shared" si="143"/>
        <v>#DIV/0!</v>
      </c>
      <c r="AI644" s="12" t="e">
        <f t="shared" si="144"/>
        <v>#DIV/0!</v>
      </c>
      <c r="AK644" s="409"/>
      <c r="AL644" s="409"/>
      <c r="AM644" s="409"/>
      <c r="AO644" s="177"/>
      <c r="AP644" s="177"/>
      <c r="AQ644" s="177"/>
      <c r="AR644" s="139"/>
      <c r="AS644" s="139"/>
      <c r="AT644" s="139"/>
      <c r="AU644" s="177"/>
      <c r="AV644" s="177"/>
      <c r="AX644" s="411">
        <f t="shared" si="136"/>
        <v>0</v>
      </c>
      <c r="AY644" s="80" t="str">
        <f t="shared" si="137"/>
        <v>OK</v>
      </c>
      <c r="BA644" s="94"/>
      <c r="BB644" s="291"/>
      <c r="BC644" s="94"/>
      <c r="BD644" s="229"/>
      <c r="BE644" s="356"/>
      <c r="BG644" s="6">
        <f t="shared" si="138"/>
        <v>0</v>
      </c>
      <c r="BH644" s="186" t="str">
        <f t="shared" si="139"/>
        <v>N/A</v>
      </c>
      <c r="BI644" s="6" t="str">
        <f t="shared" si="145"/>
        <v>N/A</v>
      </c>
      <c r="BJ644" t="e">
        <f t="shared" si="140"/>
        <v>#DIV/0!</v>
      </c>
      <c r="BL644" t="str">
        <f>IF(ISBLANK('A2a.  Modified URRT Worksheet 1'!$G$78)=TRUE, "N/A", IF(O644*(1+'A2a.  Modified URRT Worksheet 1'!$G$78)='A2. Rate Change &amp; Enrollment'!P644, "OK", "ERROR"))</f>
        <v>N/A</v>
      </c>
      <c r="BM644" t="str">
        <f>IF(ISBLANK('A2a.  Modified URRT Worksheet 1'!$G$79)=TRUE, "N/A", IF(P644*(1+'A2a.  Modified URRT Worksheet 1'!$G$79)='A2. Rate Change &amp; Enrollment'!Q644, "OK", "ERROR"))</f>
        <v>N/A</v>
      </c>
      <c r="BN644" t="str">
        <f>IF(ISBLANK('A2a.  Modified URRT Worksheet 1'!$G$80)=TRUE, "N/A", IF(Q644*(1+'A2a.  Modified URRT Worksheet 1'!$G$80)='A2. Rate Change &amp; Enrollment'!R644, "OK", "ERROR"))</f>
        <v>N/A</v>
      </c>
      <c r="BO644" t="str">
        <f>IF(ISBLANK('A2a.  Modified URRT Worksheet 1'!$G$81)=TRUE, "N/A", IF(R644*(1+'A2a.  Modified URRT Worksheet 1'!$G$81)='A2. Rate Change &amp; Enrollment'!S644, "OK", "ERROR"))</f>
        <v>N/A</v>
      </c>
      <c r="BP644" t="str">
        <f>IF(ISBLANK('A2a.  Modified URRT Worksheet 1'!$G$82)=TRUE, "N/A", IF(S644*(1+'A2a.  Modified URRT Worksheet 1'!$G$82)='A2. Rate Change &amp; Enrollment'!T644, "OK", "ERROR"))</f>
        <v>N/A</v>
      </c>
      <c r="BQ644" t="str">
        <f>IF(ISBLANK('A2a.  Modified URRT Worksheet 1'!$G$83)=TRUE, "N/A", IF(T644*(1+'A2a.  Modified URRT Worksheet 1'!$G$83)='A2. Rate Change &amp; Enrollment'!U644, "OK", "ERROR"))</f>
        <v>N/A</v>
      </c>
      <c r="BR644" t="str">
        <f>IF(ISBLANK('A2a.  Modified URRT Worksheet 1'!$G$84)=TRUE, "N/A", IF(U644*(1+'A2a.  Modified URRT Worksheet 1'!$G$84)='A2. Rate Change &amp; Enrollment'!V644, "OK", "ERROR"))</f>
        <v>N/A</v>
      </c>
      <c r="BS644" t="str">
        <f>IF(ISBLANK('A2a.  Modified URRT Worksheet 1'!$G$85)=TRUE, "N/A", IF(V644*(1+'A2a.  Modified URRT Worksheet 1'!$G$85)='A2. Rate Change &amp; Enrollment'!W644, "OK", "ERROR"))</f>
        <v>N/A</v>
      </c>
      <c r="BT644" t="str">
        <f>IF(ISBLANK('A2a.  Modified URRT Worksheet 1'!$G$86)=TRUE, "N/A", IF(W644*(1+'A2a.  Modified URRT Worksheet 1'!$G$86)='A2. Rate Change &amp; Enrollment'!X644, "OK", "ERROR"))</f>
        <v>N/A</v>
      </c>
      <c r="BU644" t="str">
        <f>IF(ISBLANK('A2a.  Modified URRT Worksheet 1'!$G$87)=TRUE, "N/A", IF(X644*(1+'A2a.  Modified URRT Worksheet 1'!$G$87)='A2. Rate Change &amp; Enrollment'!Y644, "OK", "ERROR"))</f>
        <v>N/A</v>
      </c>
      <c r="BV644" t="str">
        <f>IF(ISBLANK('A2a.  Modified URRT Worksheet 1'!$G$88)=TRUE, "N/A", IF(Y644*(1+'A2a.  Modified URRT Worksheet 1'!$G$88)='A2. Rate Change &amp; Enrollment'!Z644, "OK", "ERROR"))</f>
        <v>N/A</v>
      </c>
      <c r="BW644" t="str">
        <f t="shared" si="141"/>
        <v>OK</v>
      </c>
      <c r="BY644" s="412">
        <f t="shared" si="142"/>
        <v>0</v>
      </c>
    </row>
    <row r="645" spans="1:77" x14ac:dyDescent="0.35">
      <c r="A645" t="s">
        <v>944</v>
      </c>
      <c r="B645" s="98"/>
      <c r="C645" s="98"/>
      <c r="D645" s="98"/>
      <c r="E645" s="135"/>
      <c r="F645" s="135"/>
      <c r="G645" s="135"/>
      <c r="I645" s="135"/>
      <c r="J645" s="135"/>
      <c r="K645" s="135"/>
      <c r="M645" s="131"/>
      <c r="N645" s="131"/>
      <c r="O645" s="131"/>
      <c r="P645" s="131"/>
      <c r="Q645" s="131"/>
      <c r="R645" s="131"/>
      <c r="S645" s="131"/>
      <c r="T645" s="131"/>
      <c r="U645" s="131"/>
      <c r="V645" s="131"/>
      <c r="W645" s="131"/>
      <c r="X645" s="131"/>
      <c r="Y645" s="131"/>
      <c r="Z645" s="131"/>
      <c r="AB645" s="142" t="e">
        <f t="shared" si="132"/>
        <v>#DIV/0!</v>
      </c>
      <c r="AC645" s="142" t="e">
        <f t="shared" si="133"/>
        <v>#DIV/0!</v>
      </c>
      <c r="AD645" s="6"/>
      <c r="AE645" s="88" t="e">
        <f t="shared" si="134"/>
        <v>#DIV/0!</v>
      </c>
      <c r="AF645" s="142" t="e">
        <f t="shared" si="135"/>
        <v>#DIV/0!</v>
      </c>
      <c r="AH645" s="12" t="e">
        <f t="shared" si="143"/>
        <v>#DIV/0!</v>
      </c>
      <c r="AI645" s="12" t="e">
        <f t="shared" si="144"/>
        <v>#DIV/0!</v>
      </c>
      <c r="AK645" s="409"/>
      <c r="AL645" s="409"/>
      <c r="AM645" s="409"/>
      <c r="AO645" s="177"/>
      <c r="AP645" s="177"/>
      <c r="AQ645" s="177"/>
      <c r="AR645" s="139"/>
      <c r="AS645" s="139"/>
      <c r="AT645" s="139"/>
      <c r="AU645" s="177"/>
      <c r="AV645" s="177"/>
      <c r="AX645" s="411">
        <f t="shared" si="136"/>
        <v>0</v>
      </c>
      <c r="AY645" s="80" t="str">
        <f t="shared" si="137"/>
        <v>OK</v>
      </c>
      <c r="BA645" s="94"/>
      <c r="BB645" s="291"/>
      <c r="BC645" s="94"/>
      <c r="BD645" s="229"/>
      <c r="BE645" s="356"/>
      <c r="BG645" s="6">
        <f t="shared" si="138"/>
        <v>0</v>
      </c>
      <c r="BH645" s="186" t="str">
        <f t="shared" si="139"/>
        <v>N/A</v>
      </c>
      <c r="BI645" s="6" t="str">
        <f t="shared" si="145"/>
        <v>N/A</v>
      </c>
      <c r="BJ645" t="e">
        <f t="shared" si="140"/>
        <v>#DIV/0!</v>
      </c>
      <c r="BL645" t="str">
        <f>IF(ISBLANK('A2a.  Modified URRT Worksheet 1'!$G$78)=TRUE, "N/A", IF(O645*(1+'A2a.  Modified URRT Worksheet 1'!$G$78)='A2. Rate Change &amp; Enrollment'!P645, "OK", "ERROR"))</f>
        <v>N/A</v>
      </c>
      <c r="BM645" t="str">
        <f>IF(ISBLANK('A2a.  Modified URRT Worksheet 1'!$G$79)=TRUE, "N/A", IF(P645*(1+'A2a.  Modified URRT Worksheet 1'!$G$79)='A2. Rate Change &amp; Enrollment'!Q645, "OK", "ERROR"))</f>
        <v>N/A</v>
      </c>
      <c r="BN645" t="str">
        <f>IF(ISBLANK('A2a.  Modified URRT Worksheet 1'!$G$80)=TRUE, "N/A", IF(Q645*(1+'A2a.  Modified URRT Worksheet 1'!$G$80)='A2. Rate Change &amp; Enrollment'!R645, "OK", "ERROR"))</f>
        <v>N/A</v>
      </c>
      <c r="BO645" t="str">
        <f>IF(ISBLANK('A2a.  Modified URRT Worksheet 1'!$G$81)=TRUE, "N/A", IF(R645*(1+'A2a.  Modified URRT Worksheet 1'!$G$81)='A2. Rate Change &amp; Enrollment'!S645, "OK", "ERROR"))</f>
        <v>N/A</v>
      </c>
      <c r="BP645" t="str">
        <f>IF(ISBLANK('A2a.  Modified URRT Worksheet 1'!$G$82)=TRUE, "N/A", IF(S645*(1+'A2a.  Modified URRT Worksheet 1'!$G$82)='A2. Rate Change &amp; Enrollment'!T645, "OK", "ERROR"))</f>
        <v>N/A</v>
      </c>
      <c r="BQ645" t="str">
        <f>IF(ISBLANK('A2a.  Modified URRT Worksheet 1'!$G$83)=TRUE, "N/A", IF(T645*(1+'A2a.  Modified URRT Worksheet 1'!$G$83)='A2. Rate Change &amp; Enrollment'!U645, "OK", "ERROR"))</f>
        <v>N/A</v>
      </c>
      <c r="BR645" t="str">
        <f>IF(ISBLANK('A2a.  Modified URRT Worksheet 1'!$G$84)=TRUE, "N/A", IF(U645*(1+'A2a.  Modified URRT Worksheet 1'!$G$84)='A2. Rate Change &amp; Enrollment'!V645, "OK", "ERROR"))</f>
        <v>N/A</v>
      </c>
      <c r="BS645" t="str">
        <f>IF(ISBLANK('A2a.  Modified URRT Worksheet 1'!$G$85)=TRUE, "N/A", IF(V645*(1+'A2a.  Modified URRT Worksheet 1'!$G$85)='A2. Rate Change &amp; Enrollment'!W645, "OK", "ERROR"))</f>
        <v>N/A</v>
      </c>
      <c r="BT645" t="str">
        <f>IF(ISBLANK('A2a.  Modified URRT Worksheet 1'!$G$86)=TRUE, "N/A", IF(W645*(1+'A2a.  Modified URRT Worksheet 1'!$G$86)='A2. Rate Change &amp; Enrollment'!X645, "OK", "ERROR"))</f>
        <v>N/A</v>
      </c>
      <c r="BU645" t="str">
        <f>IF(ISBLANK('A2a.  Modified URRT Worksheet 1'!$G$87)=TRUE, "N/A", IF(X645*(1+'A2a.  Modified URRT Worksheet 1'!$G$87)='A2. Rate Change &amp; Enrollment'!Y645, "OK", "ERROR"))</f>
        <v>N/A</v>
      </c>
      <c r="BV645" t="str">
        <f>IF(ISBLANK('A2a.  Modified URRT Worksheet 1'!$G$88)=TRUE, "N/A", IF(Y645*(1+'A2a.  Modified URRT Worksheet 1'!$G$88)='A2. Rate Change &amp; Enrollment'!Z645, "OK", "ERROR"))</f>
        <v>N/A</v>
      </c>
      <c r="BW645" t="str">
        <f t="shared" si="141"/>
        <v>OK</v>
      </c>
      <c r="BY645" s="412">
        <f t="shared" si="142"/>
        <v>0</v>
      </c>
    </row>
    <row r="646" spans="1:77" x14ac:dyDescent="0.35">
      <c r="A646" t="s">
        <v>945</v>
      </c>
      <c r="B646" s="98"/>
      <c r="C646" s="98"/>
      <c r="D646" s="98"/>
      <c r="E646" s="135"/>
      <c r="F646" s="135"/>
      <c r="G646" s="135"/>
      <c r="I646" s="135"/>
      <c r="J646" s="135"/>
      <c r="K646" s="135"/>
      <c r="M646" s="131"/>
      <c r="N646" s="131"/>
      <c r="O646" s="131"/>
      <c r="P646" s="131"/>
      <c r="Q646" s="131"/>
      <c r="R646" s="131"/>
      <c r="S646" s="131"/>
      <c r="T646" s="131"/>
      <c r="U646" s="131"/>
      <c r="V646" s="131"/>
      <c r="W646" s="131"/>
      <c r="X646" s="131"/>
      <c r="Y646" s="131"/>
      <c r="Z646" s="131"/>
      <c r="AB646" s="142" t="e">
        <f t="shared" si="132"/>
        <v>#DIV/0!</v>
      </c>
      <c r="AC646" s="142" t="e">
        <f t="shared" si="133"/>
        <v>#DIV/0!</v>
      </c>
      <c r="AD646" s="6"/>
      <c r="AE646" s="88" t="e">
        <f t="shared" si="134"/>
        <v>#DIV/0!</v>
      </c>
      <c r="AF646" s="142" t="e">
        <f t="shared" si="135"/>
        <v>#DIV/0!</v>
      </c>
      <c r="AH646" s="12" t="e">
        <f t="shared" si="143"/>
        <v>#DIV/0!</v>
      </c>
      <c r="AI646" s="12" t="e">
        <f t="shared" si="144"/>
        <v>#DIV/0!</v>
      </c>
      <c r="AK646" s="409"/>
      <c r="AL646" s="409"/>
      <c r="AM646" s="409"/>
      <c r="AO646" s="177"/>
      <c r="AP646" s="177"/>
      <c r="AQ646" s="177"/>
      <c r="AR646" s="139"/>
      <c r="AS646" s="139"/>
      <c r="AT646" s="139"/>
      <c r="AU646" s="177"/>
      <c r="AV646" s="177"/>
      <c r="AX646" s="411">
        <f t="shared" si="136"/>
        <v>0</v>
      </c>
      <c r="AY646" s="80" t="str">
        <f t="shared" si="137"/>
        <v>OK</v>
      </c>
      <c r="BA646" s="94"/>
      <c r="BB646" s="291"/>
      <c r="BC646" s="94"/>
      <c r="BD646" s="229"/>
      <c r="BE646" s="356"/>
      <c r="BG646" s="6">
        <f t="shared" si="138"/>
        <v>0</v>
      </c>
      <c r="BH646" s="186" t="str">
        <f t="shared" si="139"/>
        <v>N/A</v>
      </c>
      <c r="BI646" s="6" t="str">
        <f t="shared" si="145"/>
        <v>N/A</v>
      </c>
      <c r="BJ646" t="e">
        <f t="shared" si="140"/>
        <v>#DIV/0!</v>
      </c>
      <c r="BL646" t="str">
        <f>IF(ISBLANK('A2a.  Modified URRT Worksheet 1'!$G$78)=TRUE, "N/A", IF(O646*(1+'A2a.  Modified URRT Worksheet 1'!$G$78)='A2. Rate Change &amp; Enrollment'!P646, "OK", "ERROR"))</f>
        <v>N/A</v>
      </c>
      <c r="BM646" t="str">
        <f>IF(ISBLANK('A2a.  Modified URRT Worksheet 1'!$G$79)=TRUE, "N/A", IF(P646*(1+'A2a.  Modified URRT Worksheet 1'!$G$79)='A2. Rate Change &amp; Enrollment'!Q646, "OK", "ERROR"))</f>
        <v>N/A</v>
      </c>
      <c r="BN646" t="str">
        <f>IF(ISBLANK('A2a.  Modified URRT Worksheet 1'!$G$80)=TRUE, "N/A", IF(Q646*(1+'A2a.  Modified URRT Worksheet 1'!$G$80)='A2. Rate Change &amp; Enrollment'!R646, "OK", "ERROR"))</f>
        <v>N/A</v>
      </c>
      <c r="BO646" t="str">
        <f>IF(ISBLANK('A2a.  Modified URRT Worksheet 1'!$G$81)=TRUE, "N/A", IF(R646*(1+'A2a.  Modified URRT Worksheet 1'!$G$81)='A2. Rate Change &amp; Enrollment'!S646, "OK", "ERROR"))</f>
        <v>N/A</v>
      </c>
      <c r="BP646" t="str">
        <f>IF(ISBLANK('A2a.  Modified URRT Worksheet 1'!$G$82)=TRUE, "N/A", IF(S646*(1+'A2a.  Modified URRT Worksheet 1'!$G$82)='A2. Rate Change &amp; Enrollment'!T646, "OK", "ERROR"))</f>
        <v>N/A</v>
      </c>
      <c r="BQ646" t="str">
        <f>IF(ISBLANK('A2a.  Modified URRT Worksheet 1'!$G$83)=TRUE, "N/A", IF(T646*(1+'A2a.  Modified URRT Worksheet 1'!$G$83)='A2. Rate Change &amp; Enrollment'!U646, "OK", "ERROR"))</f>
        <v>N/A</v>
      </c>
      <c r="BR646" t="str">
        <f>IF(ISBLANK('A2a.  Modified URRT Worksheet 1'!$G$84)=TRUE, "N/A", IF(U646*(1+'A2a.  Modified URRT Worksheet 1'!$G$84)='A2. Rate Change &amp; Enrollment'!V646, "OK", "ERROR"))</f>
        <v>N/A</v>
      </c>
      <c r="BS646" t="str">
        <f>IF(ISBLANK('A2a.  Modified URRT Worksheet 1'!$G$85)=TRUE, "N/A", IF(V646*(1+'A2a.  Modified URRT Worksheet 1'!$G$85)='A2. Rate Change &amp; Enrollment'!W646, "OK", "ERROR"))</f>
        <v>N/A</v>
      </c>
      <c r="BT646" t="str">
        <f>IF(ISBLANK('A2a.  Modified URRT Worksheet 1'!$G$86)=TRUE, "N/A", IF(W646*(1+'A2a.  Modified URRT Worksheet 1'!$G$86)='A2. Rate Change &amp; Enrollment'!X646, "OK", "ERROR"))</f>
        <v>N/A</v>
      </c>
      <c r="BU646" t="str">
        <f>IF(ISBLANK('A2a.  Modified URRT Worksheet 1'!$G$87)=TRUE, "N/A", IF(X646*(1+'A2a.  Modified URRT Worksheet 1'!$G$87)='A2. Rate Change &amp; Enrollment'!Y646, "OK", "ERROR"))</f>
        <v>N/A</v>
      </c>
      <c r="BV646" t="str">
        <f>IF(ISBLANK('A2a.  Modified URRT Worksheet 1'!$G$88)=TRUE, "N/A", IF(Y646*(1+'A2a.  Modified URRT Worksheet 1'!$G$88)='A2. Rate Change &amp; Enrollment'!Z646, "OK", "ERROR"))</f>
        <v>N/A</v>
      </c>
      <c r="BW646" t="str">
        <f t="shared" si="141"/>
        <v>OK</v>
      </c>
      <c r="BY646" s="412">
        <f t="shared" si="142"/>
        <v>0</v>
      </c>
    </row>
    <row r="647" spans="1:77" x14ac:dyDescent="0.35">
      <c r="A647" t="s">
        <v>946</v>
      </c>
      <c r="B647" s="98"/>
      <c r="C647" s="98"/>
      <c r="D647" s="98"/>
      <c r="E647" s="135"/>
      <c r="F647" s="135"/>
      <c r="G647" s="135"/>
      <c r="I647" s="135"/>
      <c r="J647" s="135"/>
      <c r="K647" s="135"/>
      <c r="M647" s="131"/>
      <c r="N647" s="131"/>
      <c r="O647" s="131"/>
      <c r="P647" s="131"/>
      <c r="Q647" s="131"/>
      <c r="R647" s="131"/>
      <c r="S647" s="131"/>
      <c r="T647" s="131"/>
      <c r="U647" s="131"/>
      <c r="V647" s="131"/>
      <c r="W647" s="131"/>
      <c r="X647" s="131"/>
      <c r="Y647" s="131"/>
      <c r="Z647" s="131"/>
      <c r="AB647" s="142" t="e">
        <f t="shared" si="132"/>
        <v>#DIV/0!</v>
      </c>
      <c r="AC647" s="142" t="e">
        <f t="shared" si="133"/>
        <v>#DIV/0!</v>
      </c>
      <c r="AD647" s="6"/>
      <c r="AE647" s="88" t="e">
        <f t="shared" si="134"/>
        <v>#DIV/0!</v>
      </c>
      <c r="AF647" s="142" t="e">
        <f t="shared" si="135"/>
        <v>#DIV/0!</v>
      </c>
      <c r="AH647" s="12" t="e">
        <f t="shared" si="143"/>
        <v>#DIV/0!</v>
      </c>
      <c r="AI647" s="12" t="e">
        <f t="shared" si="144"/>
        <v>#DIV/0!</v>
      </c>
      <c r="AK647" s="409"/>
      <c r="AL647" s="409"/>
      <c r="AM647" s="409"/>
      <c r="AO647" s="177"/>
      <c r="AP647" s="177"/>
      <c r="AQ647" s="177"/>
      <c r="AR647" s="139"/>
      <c r="AS647" s="139"/>
      <c r="AT647" s="139"/>
      <c r="AU647" s="177"/>
      <c r="AV647" s="177"/>
      <c r="AX647" s="411">
        <f t="shared" si="136"/>
        <v>0</v>
      </c>
      <c r="AY647" s="80" t="str">
        <f t="shared" si="137"/>
        <v>OK</v>
      </c>
      <c r="BA647" s="94"/>
      <c r="BB647" s="291"/>
      <c r="BC647" s="94"/>
      <c r="BD647" s="229"/>
      <c r="BE647" s="356"/>
      <c r="BG647" s="6">
        <f t="shared" si="138"/>
        <v>0</v>
      </c>
      <c r="BH647" s="186" t="str">
        <f t="shared" si="139"/>
        <v>N/A</v>
      </c>
      <c r="BI647" s="6" t="str">
        <f t="shared" si="145"/>
        <v>N/A</v>
      </c>
      <c r="BJ647" t="e">
        <f t="shared" si="140"/>
        <v>#DIV/0!</v>
      </c>
      <c r="BL647" t="str">
        <f>IF(ISBLANK('A2a.  Modified URRT Worksheet 1'!$G$78)=TRUE, "N/A", IF(O647*(1+'A2a.  Modified URRT Worksheet 1'!$G$78)='A2. Rate Change &amp; Enrollment'!P647, "OK", "ERROR"))</f>
        <v>N/A</v>
      </c>
      <c r="BM647" t="str">
        <f>IF(ISBLANK('A2a.  Modified URRT Worksheet 1'!$G$79)=TRUE, "N/A", IF(P647*(1+'A2a.  Modified URRT Worksheet 1'!$G$79)='A2. Rate Change &amp; Enrollment'!Q647, "OK", "ERROR"))</f>
        <v>N/A</v>
      </c>
      <c r="BN647" t="str">
        <f>IF(ISBLANK('A2a.  Modified URRT Worksheet 1'!$G$80)=TRUE, "N/A", IF(Q647*(1+'A2a.  Modified URRT Worksheet 1'!$G$80)='A2. Rate Change &amp; Enrollment'!R647, "OK", "ERROR"))</f>
        <v>N/A</v>
      </c>
      <c r="BO647" t="str">
        <f>IF(ISBLANK('A2a.  Modified URRT Worksheet 1'!$G$81)=TRUE, "N/A", IF(R647*(1+'A2a.  Modified URRT Worksheet 1'!$G$81)='A2. Rate Change &amp; Enrollment'!S647, "OK", "ERROR"))</f>
        <v>N/A</v>
      </c>
      <c r="BP647" t="str">
        <f>IF(ISBLANK('A2a.  Modified URRT Worksheet 1'!$G$82)=TRUE, "N/A", IF(S647*(1+'A2a.  Modified URRT Worksheet 1'!$G$82)='A2. Rate Change &amp; Enrollment'!T647, "OK", "ERROR"))</f>
        <v>N/A</v>
      </c>
      <c r="BQ647" t="str">
        <f>IF(ISBLANK('A2a.  Modified URRT Worksheet 1'!$G$83)=TRUE, "N/A", IF(T647*(1+'A2a.  Modified URRT Worksheet 1'!$G$83)='A2. Rate Change &amp; Enrollment'!U647, "OK", "ERROR"))</f>
        <v>N/A</v>
      </c>
      <c r="BR647" t="str">
        <f>IF(ISBLANK('A2a.  Modified URRT Worksheet 1'!$G$84)=TRUE, "N/A", IF(U647*(1+'A2a.  Modified URRT Worksheet 1'!$G$84)='A2. Rate Change &amp; Enrollment'!V647, "OK", "ERROR"))</f>
        <v>N/A</v>
      </c>
      <c r="BS647" t="str">
        <f>IF(ISBLANK('A2a.  Modified URRT Worksheet 1'!$G$85)=TRUE, "N/A", IF(V647*(1+'A2a.  Modified URRT Worksheet 1'!$G$85)='A2. Rate Change &amp; Enrollment'!W647, "OK", "ERROR"))</f>
        <v>N/A</v>
      </c>
      <c r="BT647" t="str">
        <f>IF(ISBLANK('A2a.  Modified URRT Worksheet 1'!$G$86)=TRUE, "N/A", IF(W647*(1+'A2a.  Modified URRT Worksheet 1'!$G$86)='A2. Rate Change &amp; Enrollment'!X647, "OK", "ERROR"))</f>
        <v>N/A</v>
      </c>
      <c r="BU647" t="str">
        <f>IF(ISBLANK('A2a.  Modified URRT Worksheet 1'!$G$87)=TRUE, "N/A", IF(X647*(1+'A2a.  Modified URRT Worksheet 1'!$G$87)='A2. Rate Change &amp; Enrollment'!Y647, "OK", "ERROR"))</f>
        <v>N/A</v>
      </c>
      <c r="BV647" t="str">
        <f>IF(ISBLANK('A2a.  Modified URRT Worksheet 1'!$G$88)=TRUE, "N/A", IF(Y647*(1+'A2a.  Modified URRT Worksheet 1'!$G$88)='A2. Rate Change &amp; Enrollment'!Z647, "OK", "ERROR"))</f>
        <v>N/A</v>
      </c>
      <c r="BW647" t="str">
        <f t="shared" si="141"/>
        <v>OK</v>
      </c>
      <c r="BY647" s="412">
        <f t="shared" si="142"/>
        <v>0</v>
      </c>
    </row>
    <row r="648" spans="1:77" x14ac:dyDescent="0.35">
      <c r="A648" t="s">
        <v>947</v>
      </c>
      <c r="B648" s="98"/>
      <c r="C648" s="98"/>
      <c r="D648" s="98"/>
      <c r="E648" s="135"/>
      <c r="F648" s="135"/>
      <c r="G648" s="135"/>
      <c r="I648" s="135"/>
      <c r="J648" s="135"/>
      <c r="K648" s="135"/>
      <c r="M648" s="131"/>
      <c r="N648" s="131"/>
      <c r="O648" s="131"/>
      <c r="P648" s="131"/>
      <c r="Q648" s="131"/>
      <c r="R648" s="131"/>
      <c r="S648" s="131"/>
      <c r="T648" s="131"/>
      <c r="U648" s="131"/>
      <c r="V648" s="131"/>
      <c r="W648" s="131"/>
      <c r="X648" s="131"/>
      <c r="Y648" s="131"/>
      <c r="Z648" s="131"/>
      <c r="AB648" s="142" t="e">
        <f t="shared" si="132"/>
        <v>#DIV/0!</v>
      </c>
      <c r="AC648" s="142" t="e">
        <f t="shared" si="133"/>
        <v>#DIV/0!</v>
      </c>
      <c r="AD648" s="6"/>
      <c r="AE648" s="88" t="e">
        <f t="shared" si="134"/>
        <v>#DIV/0!</v>
      </c>
      <c r="AF648" s="142" t="e">
        <f t="shared" si="135"/>
        <v>#DIV/0!</v>
      </c>
      <c r="AH648" s="12" t="e">
        <f t="shared" si="143"/>
        <v>#DIV/0!</v>
      </c>
      <c r="AI648" s="12" t="e">
        <f t="shared" si="144"/>
        <v>#DIV/0!</v>
      </c>
      <c r="AK648" s="409"/>
      <c r="AL648" s="409"/>
      <c r="AM648" s="409"/>
      <c r="AO648" s="177"/>
      <c r="AP648" s="177"/>
      <c r="AQ648" s="177"/>
      <c r="AR648" s="139"/>
      <c r="AS648" s="139"/>
      <c r="AT648" s="139"/>
      <c r="AU648" s="177"/>
      <c r="AV648" s="177"/>
      <c r="AX648" s="411">
        <f t="shared" si="136"/>
        <v>0</v>
      </c>
      <c r="AY648" s="80" t="str">
        <f t="shared" si="137"/>
        <v>OK</v>
      </c>
      <c r="BA648" s="94"/>
      <c r="BB648" s="291"/>
      <c r="BC648" s="94"/>
      <c r="BD648" s="229"/>
      <c r="BE648" s="356"/>
      <c r="BG648" s="6">
        <f t="shared" si="138"/>
        <v>0</v>
      </c>
      <c r="BH648" s="186" t="str">
        <f t="shared" si="139"/>
        <v>N/A</v>
      </c>
      <c r="BI648" s="6" t="str">
        <f t="shared" si="145"/>
        <v>N/A</v>
      </c>
      <c r="BJ648" t="e">
        <f t="shared" si="140"/>
        <v>#DIV/0!</v>
      </c>
      <c r="BL648" t="str">
        <f>IF(ISBLANK('A2a.  Modified URRT Worksheet 1'!$G$78)=TRUE, "N/A", IF(O648*(1+'A2a.  Modified URRT Worksheet 1'!$G$78)='A2. Rate Change &amp; Enrollment'!P648, "OK", "ERROR"))</f>
        <v>N/A</v>
      </c>
      <c r="BM648" t="str">
        <f>IF(ISBLANK('A2a.  Modified URRT Worksheet 1'!$G$79)=TRUE, "N/A", IF(P648*(1+'A2a.  Modified URRT Worksheet 1'!$G$79)='A2. Rate Change &amp; Enrollment'!Q648, "OK", "ERROR"))</f>
        <v>N/A</v>
      </c>
      <c r="BN648" t="str">
        <f>IF(ISBLANK('A2a.  Modified URRT Worksheet 1'!$G$80)=TRUE, "N/A", IF(Q648*(1+'A2a.  Modified URRT Worksheet 1'!$G$80)='A2. Rate Change &amp; Enrollment'!R648, "OK", "ERROR"))</f>
        <v>N/A</v>
      </c>
      <c r="BO648" t="str">
        <f>IF(ISBLANK('A2a.  Modified URRT Worksheet 1'!$G$81)=TRUE, "N/A", IF(R648*(1+'A2a.  Modified URRT Worksheet 1'!$G$81)='A2. Rate Change &amp; Enrollment'!S648, "OK", "ERROR"))</f>
        <v>N/A</v>
      </c>
      <c r="BP648" t="str">
        <f>IF(ISBLANK('A2a.  Modified URRT Worksheet 1'!$G$82)=TRUE, "N/A", IF(S648*(1+'A2a.  Modified URRT Worksheet 1'!$G$82)='A2. Rate Change &amp; Enrollment'!T648, "OK", "ERROR"))</f>
        <v>N/A</v>
      </c>
      <c r="BQ648" t="str">
        <f>IF(ISBLANK('A2a.  Modified URRT Worksheet 1'!$G$83)=TRUE, "N/A", IF(T648*(1+'A2a.  Modified URRT Worksheet 1'!$G$83)='A2. Rate Change &amp; Enrollment'!U648, "OK", "ERROR"))</f>
        <v>N/A</v>
      </c>
      <c r="BR648" t="str">
        <f>IF(ISBLANK('A2a.  Modified URRT Worksheet 1'!$G$84)=TRUE, "N/A", IF(U648*(1+'A2a.  Modified URRT Worksheet 1'!$G$84)='A2. Rate Change &amp; Enrollment'!V648, "OK", "ERROR"))</f>
        <v>N/A</v>
      </c>
      <c r="BS648" t="str">
        <f>IF(ISBLANK('A2a.  Modified URRT Worksheet 1'!$G$85)=TRUE, "N/A", IF(V648*(1+'A2a.  Modified URRT Worksheet 1'!$G$85)='A2. Rate Change &amp; Enrollment'!W648, "OK", "ERROR"))</f>
        <v>N/A</v>
      </c>
      <c r="BT648" t="str">
        <f>IF(ISBLANK('A2a.  Modified URRT Worksheet 1'!$G$86)=TRUE, "N/A", IF(W648*(1+'A2a.  Modified URRT Worksheet 1'!$G$86)='A2. Rate Change &amp; Enrollment'!X648, "OK", "ERROR"))</f>
        <v>N/A</v>
      </c>
      <c r="BU648" t="str">
        <f>IF(ISBLANK('A2a.  Modified URRT Worksheet 1'!$G$87)=TRUE, "N/A", IF(X648*(1+'A2a.  Modified URRT Worksheet 1'!$G$87)='A2. Rate Change &amp; Enrollment'!Y648, "OK", "ERROR"))</f>
        <v>N/A</v>
      </c>
      <c r="BV648" t="str">
        <f>IF(ISBLANK('A2a.  Modified URRT Worksheet 1'!$G$88)=TRUE, "N/A", IF(Y648*(1+'A2a.  Modified URRT Worksheet 1'!$G$88)='A2. Rate Change &amp; Enrollment'!Z648, "OK", "ERROR"))</f>
        <v>N/A</v>
      </c>
      <c r="BW648" t="str">
        <f t="shared" si="141"/>
        <v>OK</v>
      </c>
      <c r="BY648" s="412">
        <f t="shared" si="142"/>
        <v>0</v>
      </c>
    </row>
    <row r="649" spans="1:77" x14ac:dyDescent="0.35">
      <c r="A649" t="s">
        <v>948</v>
      </c>
      <c r="B649" s="98"/>
      <c r="C649" s="98"/>
      <c r="D649" s="98"/>
      <c r="E649" s="135"/>
      <c r="F649" s="135"/>
      <c r="G649" s="135"/>
      <c r="I649" s="135"/>
      <c r="J649" s="135"/>
      <c r="K649" s="135"/>
      <c r="M649" s="131"/>
      <c r="N649" s="131"/>
      <c r="O649" s="131"/>
      <c r="P649" s="131"/>
      <c r="Q649" s="131"/>
      <c r="R649" s="131"/>
      <c r="S649" s="131"/>
      <c r="T649" s="131"/>
      <c r="U649" s="131"/>
      <c r="V649" s="131"/>
      <c r="W649" s="131"/>
      <c r="X649" s="131"/>
      <c r="Y649" s="131"/>
      <c r="Z649" s="131"/>
      <c r="AB649" s="142" t="e">
        <f t="shared" si="132"/>
        <v>#DIV/0!</v>
      </c>
      <c r="AC649" s="142" t="e">
        <f t="shared" si="133"/>
        <v>#DIV/0!</v>
      </c>
      <c r="AD649" s="6"/>
      <c r="AE649" s="88" t="e">
        <f t="shared" si="134"/>
        <v>#DIV/0!</v>
      </c>
      <c r="AF649" s="142" t="e">
        <f t="shared" si="135"/>
        <v>#DIV/0!</v>
      </c>
      <c r="AH649" s="12" t="e">
        <f t="shared" si="143"/>
        <v>#DIV/0!</v>
      </c>
      <c r="AI649" s="12" t="e">
        <f t="shared" si="144"/>
        <v>#DIV/0!</v>
      </c>
      <c r="AK649" s="409"/>
      <c r="AL649" s="409"/>
      <c r="AM649" s="409"/>
      <c r="AO649" s="177"/>
      <c r="AP649" s="177"/>
      <c r="AQ649" s="177"/>
      <c r="AR649" s="139"/>
      <c r="AS649" s="139"/>
      <c r="AT649" s="139"/>
      <c r="AU649" s="177"/>
      <c r="AV649" s="177"/>
      <c r="AX649" s="411">
        <f t="shared" si="136"/>
        <v>0</v>
      </c>
      <c r="AY649" s="80" t="str">
        <f t="shared" si="137"/>
        <v>OK</v>
      </c>
      <c r="BA649" s="94"/>
      <c r="BB649" s="291"/>
      <c r="BC649" s="94"/>
      <c r="BD649" s="229"/>
      <c r="BE649" s="356"/>
      <c r="BG649" s="6">
        <f t="shared" si="138"/>
        <v>0</v>
      </c>
      <c r="BH649" s="186" t="str">
        <f t="shared" si="139"/>
        <v>N/A</v>
      </c>
      <c r="BI649" s="6" t="str">
        <f t="shared" si="145"/>
        <v>N/A</v>
      </c>
      <c r="BJ649" t="e">
        <f t="shared" si="140"/>
        <v>#DIV/0!</v>
      </c>
      <c r="BL649" t="str">
        <f>IF(ISBLANK('A2a.  Modified URRT Worksheet 1'!$G$78)=TRUE, "N/A", IF(O649*(1+'A2a.  Modified URRT Worksheet 1'!$G$78)='A2. Rate Change &amp; Enrollment'!P649, "OK", "ERROR"))</f>
        <v>N/A</v>
      </c>
      <c r="BM649" t="str">
        <f>IF(ISBLANK('A2a.  Modified URRT Worksheet 1'!$G$79)=TRUE, "N/A", IF(P649*(1+'A2a.  Modified URRT Worksheet 1'!$G$79)='A2. Rate Change &amp; Enrollment'!Q649, "OK", "ERROR"))</f>
        <v>N/A</v>
      </c>
      <c r="BN649" t="str">
        <f>IF(ISBLANK('A2a.  Modified URRT Worksheet 1'!$G$80)=TRUE, "N/A", IF(Q649*(1+'A2a.  Modified URRT Worksheet 1'!$G$80)='A2. Rate Change &amp; Enrollment'!R649, "OK", "ERROR"))</f>
        <v>N/A</v>
      </c>
      <c r="BO649" t="str">
        <f>IF(ISBLANK('A2a.  Modified URRT Worksheet 1'!$G$81)=TRUE, "N/A", IF(R649*(1+'A2a.  Modified URRT Worksheet 1'!$G$81)='A2. Rate Change &amp; Enrollment'!S649, "OK", "ERROR"))</f>
        <v>N/A</v>
      </c>
      <c r="BP649" t="str">
        <f>IF(ISBLANK('A2a.  Modified URRT Worksheet 1'!$G$82)=TRUE, "N/A", IF(S649*(1+'A2a.  Modified URRT Worksheet 1'!$G$82)='A2. Rate Change &amp; Enrollment'!T649, "OK", "ERROR"))</f>
        <v>N/A</v>
      </c>
      <c r="BQ649" t="str">
        <f>IF(ISBLANK('A2a.  Modified URRT Worksheet 1'!$G$83)=TRUE, "N/A", IF(T649*(1+'A2a.  Modified URRT Worksheet 1'!$G$83)='A2. Rate Change &amp; Enrollment'!U649, "OK", "ERROR"))</f>
        <v>N/A</v>
      </c>
      <c r="BR649" t="str">
        <f>IF(ISBLANK('A2a.  Modified URRT Worksheet 1'!$G$84)=TRUE, "N/A", IF(U649*(1+'A2a.  Modified URRT Worksheet 1'!$G$84)='A2. Rate Change &amp; Enrollment'!V649, "OK", "ERROR"))</f>
        <v>N/A</v>
      </c>
      <c r="BS649" t="str">
        <f>IF(ISBLANK('A2a.  Modified URRT Worksheet 1'!$G$85)=TRUE, "N/A", IF(V649*(1+'A2a.  Modified URRT Worksheet 1'!$G$85)='A2. Rate Change &amp; Enrollment'!W649, "OK", "ERROR"))</f>
        <v>N/A</v>
      </c>
      <c r="BT649" t="str">
        <f>IF(ISBLANK('A2a.  Modified URRT Worksheet 1'!$G$86)=TRUE, "N/A", IF(W649*(1+'A2a.  Modified URRT Worksheet 1'!$G$86)='A2. Rate Change &amp; Enrollment'!X649, "OK", "ERROR"))</f>
        <v>N/A</v>
      </c>
      <c r="BU649" t="str">
        <f>IF(ISBLANK('A2a.  Modified URRT Worksheet 1'!$G$87)=TRUE, "N/A", IF(X649*(1+'A2a.  Modified URRT Worksheet 1'!$G$87)='A2. Rate Change &amp; Enrollment'!Y649, "OK", "ERROR"))</f>
        <v>N/A</v>
      </c>
      <c r="BV649" t="str">
        <f>IF(ISBLANK('A2a.  Modified URRT Worksheet 1'!$G$88)=TRUE, "N/A", IF(Y649*(1+'A2a.  Modified URRT Worksheet 1'!$G$88)='A2. Rate Change &amp; Enrollment'!Z649, "OK", "ERROR"))</f>
        <v>N/A</v>
      </c>
      <c r="BW649" t="str">
        <f t="shared" si="141"/>
        <v>OK</v>
      </c>
      <c r="BY649" s="412">
        <f t="shared" si="142"/>
        <v>0</v>
      </c>
    </row>
    <row r="650" spans="1:77" x14ac:dyDescent="0.35">
      <c r="A650" t="s">
        <v>949</v>
      </c>
      <c r="B650" s="98"/>
      <c r="C650" s="98"/>
      <c r="D650" s="98"/>
      <c r="E650" s="135"/>
      <c r="F650" s="135"/>
      <c r="G650" s="135"/>
      <c r="I650" s="135"/>
      <c r="J650" s="135"/>
      <c r="K650" s="135"/>
      <c r="M650" s="131"/>
      <c r="N650" s="131"/>
      <c r="O650" s="131"/>
      <c r="P650" s="131"/>
      <c r="Q650" s="131"/>
      <c r="R650" s="131"/>
      <c r="S650" s="131"/>
      <c r="T650" s="131"/>
      <c r="U650" s="131"/>
      <c r="V650" s="131"/>
      <c r="W650" s="131"/>
      <c r="X650" s="131"/>
      <c r="Y650" s="131"/>
      <c r="Z650" s="131"/>
      <c r="AB650" s="142" t="e">
        <f t="shared" si="132"/>
        <v>#DIV/0!</v>
      </c>
      <c r="AC650" s="142" t="e">
        <f t="shared" si="133"/>
        <v>#DIV/0!</v>
      </c>
      <c r="AD650" s="6"/>
      <c r="AE650" s="88" t="e">
        <f t="shared" si="134"/>
        <v>#DIV/0!</v>
      </c>
      <c r="AF650" s="142" t="e">
        <f t="shared" si="135"/>
        <v>#DIV/0!</v>
      </c>
      <c r="AH650" s="12" t="e">
        <f t="shared" si="143"/>
        <v>#DIV/0!</v>
      </c>
      <c r="AI650" s="12" t="e">
        <f t="shared" si="144"/>
        <v>#DIV/0!</v>
      </c>
      <c r="AK650" s="409"/>
      <c r="AL650" s="409"/>
      <c r="AM650" s="409"/>
      <c r="AO650" s="177"/>
      <c r="AP650" s="177"/>
      <c r="AQ650" s="177"/>
      <c r="AR650" s="139"/>
      <c r="AS650" s="139"/>
      <c r="AT650" s="139"/>
      <c r="AU650" s="177"/>
      <c r="AV650" s="177"/>
      <c r="AX650" s="411">
        <f t="shared" si="136"/>
        <v>0</v>
      </c>
      <c r="AY650" s="80" t="str">
        <f t="shared" si="137"/>
        <v>OK</v>
      </c>
      <c r="BA650" s="94"/>
      <c r="BB650" s="291"/>
      <c r="BC650" s="94"/>
      <c r="BD650" s="229"/>
      <c r="BE650" s="356"/>
      <c r="BG650" s="6">
        <f t="shared" si="138"/>
        <v>0</v>
      </c>
      <c r="BH650" s="186" t="str">
        <f t="shared" si="139"/>
        <v>N/A</v>
      </c>
      <c r="BI650" s="6" t="str">
        <f t="shared" si="145"/>
        <v>N/A</v>
      </c>
      <c r="BJ650" t="e">
        <f t="shared" si="140"/>
        <v>#DIV/0!</v>
      </c>
      <c r="BL650" t="str">
        <f>IF(ISBLANK('A2a.  Modified URRT Worksheet 1'!$G$78)=TRUE, "N/A", IF(O650*(1+'A2a.  Modified URRT Worksheet 1'!$G$78)='A2. Rate Change &amp; Enrollment'!P650, "OK", "ERROR"))</f>
        <v>N/A</v>
      </c>
      <c r="BM650" t="str">
        <f>IF(ISBLANK('A2a.  Modified URRT Worksheet 1'!$G$79)=TRUE, "N/A", IF(P650*(1+'A2a.  Modified URRT Worksheet 1'!$G$79)='A2. Rate Change &amp; Enrollment'!Q650, "OK", "ERROR"))</f>
        <v>N/A</v>
      </c>
      <c r="BN650" t="str">
        <f>IF(ISBLANK('A2a.  Modified URRT Worksheet 1'!$G$80)=TRUE, "N/A", IF(Q650*(1+'A2a.  Modified URRT Worksheet 1'!$G$80)='A2. Rate Change &amp; Enrollment'!R650, "OK", "ERROR"))</f>
        <v>N/A</v>
      </c>
      <c r="BO650" t="str">
        <f>IF(ISBLANK('A2a.  Modified URRT Worksheet 1'!$G$81)=TRUE, "N/A", IF(R650*(1+'A2a.  Modified URRT Worksheet 1'!$G$81)='A2. Rate Change &amp; Enrollment'!S650, "OK", "ERROR"))</f>
        <v>N/A</v>
      </c>
      <c r="BP650" t="str">
        <f>IF(ISBLANK('A2a.  Modified URRT Worksheet 1'!$G$82)=TRUE, "N/A", IF(S650*(1+'A2a.  Modified URRT Worksheet 1'!$G$82)='A2. Rate Change &amp; Enrollment'!T650, "OK", "ERROR"))</f>
        <v>N/A</v>
      </c>
      <c r="BQ650" t="str">
        <f>IF(ISBLANK('A2a.  Modified URRT Worksheet 1'!$G$83)=TRUE, "N/A", IF(T650*(1+'A2a.  Modified URRT Worksheet 1'!$G$83)='A2. Rate Change &amp; Enrollment'!U650, "OK", "ERROR"))</f>
        <v>N/A</v>
      </c>
      <c r="BR650" t="str">
        <f>IF(ISBLANK('A2a.  Modified URRT Worksheet 1'!$G$84)=TRUE, "N/A", IF(U650*(1+'A2a.  Modified URRT Worksheet 1'!$G$84)='A2. Rate Change &amp; Enrollment'!V650, "OK", "ERROR"))</f>
        <v>N/A</v>
      </c>
      <c r="BS650" t="str">
        <f>IF(ISBLANK('A2a.  Modified URRT Worksheet 1'!$G$85)=TRUE, "N/A", IF(V650*(1+'A2a.  Modified URRT Worksheet 1'!$G$85)='A2. Rate Change &amp; Enrollment'!W650, "OK", "ERROR"))</f>
        <v>N/A</v>
      </c>
      <c r="BT650" t="str">
        <f>IF(ISBLANK('A2a.  Modified URRT Worksheet 1'!$G$86)=TRUE, "N/A", IF(W650*(1+'A2a.  Modified URRT Worksheet 1'!$G$86)='A2. Rate Change &amp; Enrollment'!X650, "OK", "ERROR"))</f>
        <v>N/A</v>
      </c>
      <c r="BU650" t="str">
        <f>IF(ISBLANK('A2a.  Modified URRT Worksheet 1'!$G$87)=TRUE, "N/A", IF(X650*(1+'A2a.  Modified URRT Worksheet 1'!$G$87)='A2. Rate Change &amp; Enrollment'!Y650, "OK", "ERROR"))</f>
        <v>N/A</v>
      </c>
      <c r="BV650" t="str">
        <f>IF(ISBLANK('A2a.  Modified URRT Worksheet 1'!$G$88)=TRUE, "N/A", IF(Y650*(1+'A2a.  Modified URRT Worksheet 1'!$G$88)='A2. Rate Change &amp; Enrollment'!Z650, "OK", "ERROR"))</f>
        <v>N/A</v>
      </c>
      <c r="BW650" t="str">
        <f t="shared" si="141"/>
        <v>OK</v>
      </c>
      <c r="BY650" s="412">
        <f t="shared" si="142"/>
        <v>0</v>
      </c>
    </row>
    <row r="651" spans="1:77" x14ac:dyDescent="0.35">
      <c r="A651" t="s">
        <v>950</v>
      </c>
      <c r="B651" s="98"/>
      <c r="C651" s="98"/>
      <c r="D651" s="98"/>
      <c r="E651" s="135"/>
      <c r="F651" s="135"/>
      <c r="G651" s="135"/>
      <c r="I651" s="135"/>
      <c r="J651" s="135"/>
      <c r="K651" s="135"/>
      <c r="M651" s="131"/>
      <c r="N651" s="131"/>
      <c r="O651" s="131"/>
      <c r="P651" s="131"/>
      <c r="Q651" s="131"/>
      <c r="R651" s="131"/>
      <c r="S651" s="131"/>
      <c r="T651" s="131"/>
      <c r="U651" s="131"/>
      <c r="V651" s="131"/>
      <c r="W651" s="131"/>
      <c r="X651" s="131"/>
      <c r="Y651" s="131"/>
      <c r="Z651" s="131"/>
      <c r="AB651" s="142" t="e">
        <f t="shared" si="132"/>
        <v>#DIV/0!</v>
      </c>
      <c r="AC651" s="142" t="e">
        <f t="shared" si="133"/>
        <v>#DIV/0!</v>
      </c>
      <c r="AD651" s="6"/>
      <c r="AE651" s="88" t="e">
        <f t="shared" si="134"/>
        <v>#DIV/0!</v>
      </c>
      <c r="AF651" s="142" t="e">
        <f t="shared" si="135"/>
        <v>#DIV/0!</v>
      </c>
      <c r="AH651" s="12" t="e">
        <f t="shared" si="143"/>
        <v>#DIV/0!</v>
      </c>
      <c r="AI651" s="12" t="e">
        <f t="shared" si="144"/>
        <v>#DIV/0!</v>
      </c>
      <c r="AK651" s="409"/>
      <c r="AL651" s="409"/>
      <c r="AM651" s="409"/>
      <c r="AO651" s="177"/>
      <c r="AP651" s="177"/>
      <c r="AQ651" s="177"/>
      <c r="AR651" s="139"/>
      <c r="AS651" s="139"/>
      <c r="AT651" s="139"/>
      <c r="AU651" s="177"/>
      <c r="AV651" s="177"/>
      <c r="AX651" s="411">
        <f t="shared" si="136"/>
        <v>0</v>
      </c>
      <c r="AY651" s="80" t="str">
        <f t="shared" si="137"/>
        <v>OK</v>
      </c>
      <c r="BA651" s="94"/>
      <c r="BB651" s="291"/>
      <c r="BC651" s="94"/>
      <c r="BD651" s="229"/>
      <c r="BE651" s="356"/>
      <c r="BG651" s="6">
        <f t="shared" si="138"/>
        <v>0</v>
      </c>
      <c r="BH651" s="186" t="str">
        <f t="shared" si="139"/>
        <v>N/A</v>
      </c>
      <c r="BI651" s="6" t="str">
        <f t="shared" si="145"/>
        <v>N/A</v>
      </c>
      <c r="BJ651" t="e">
        <f t="shared" si="140"/>
        <v>#DIV/0!</v>
      </c>
      <c r="BL651" t="str">
        <f>IF(ISBLANK('A2a.  Modified URRT Worksheet 1'!$G$78)=TRUE, "N/A", IF(O651*(1+'A2a.  Modified URRT Worksheet 1'!$G$78)='A2. Rate Change &amp; Enrollment'!P651, "OK", "ERROR"))</f>
        <v>N/A</v>
      </c>
      <c r="BM651" t="str">
        <f>IF(ISBLANK('A2a.  Modified URRT Worksheet 1'!$G$79)=TRUE, "N/A", IF(P651*(1+'A2a.  Modified URRT Worksheet 1'!$G$79)='A2. Rate Change &amp; Enrollment'!Q651, "OK", "ERROR"))</f>
        <v>N/A</v>
      </c>
      <c r="BN651" t="str">
        <f>IF(ISBLANK('A2a.  Modified URRT Worksheet 1'!$G$80)=TRUE, "N/A", IF(Q651*(1+'A2a.  Modified URRT Worksheet 1'!$G$80)='A2. Rate Change &amp; Enrollment'!R651, "OK", "ERROR"))</f>
        <v>N/A</v>
      </c>
      <c r="BO651" t="str">
        <f>IF(ISBLANK('A2a.  Modified URRT Worksheet 1'!$G$81)=TRUE, "N/A", IF(R651*(1+'A2a.  Modified URRT Worksheet 1'!$G$81)='A2. Rate Change &amp; Enrollment'!S651, "OK", "ERROR"))</f>
        <v>N/A</v>
      </c>
      <c r="BP651" t="str">
        <f>IF(ISBLANK('A2a.  Modified URRT Worksheet 1'!$G$82)=TRUE, "N/A", IF(S651*(1+'A2a.  Modified URRT Worksheet 1'!$G$82)='A2. Rate Change &amp; Enrollment'!T651, "OK", "ERROR"))</f>
        <v>N/A</v>
      </c>
      <c r="BQ651" t="str">
        <f>IF(ISBLANK('A2a.  Modified URRT Worksheet 1'!$G$83)=TRUE, "N/A", IF(T651*(1+'A2a.  Modified URRT Worksheet 1'!$G$83)='A2. Rate Change &amp; Enrollment'!U651, "OK", "ERROR"))</f>
        <v>N/A</v>
      </c>
      <c r="BR651" t="str">
        <f>IF(ISBLANK('A2a.  Modified URRT Worksheet 1'!$G$84)=TRUE, "N/A", IF(U651*(1+'A2a.  Modified URRT Worksheet 1'!$G$84)='A2. Rate Change &amp; Enrollment'!V651, "OK", "ERROR"))</f>
        <v>N/A</v>
      </c>
      <c r="BS651" t="str">
        <f>IF(ISBLANK('A2a.  Modified URRT Worksheet 1'!$G$85)=TRUE, "N/A", IF(V651*(1+'A2a.  Modified URRT Worksheet 1'!$G$85)='A2. Rate Change &amp; Enrollment'!W651, "OK", "ERROR"))</f>
        <v>N/A</v>
      </c>
      <c r="BT651" t="str">
        <f>IF(ISBLANK('A2a.  Modified URRT Worksheet 1'!$G$86)=TRUE, "N/A", IF(W651*(1+'A2a.  Modified URRT Worksheet 1'!$G$86)='A2. Rate Change &amp; Enrollment'!X651, "OK", "ERROR"))</f>
        <v>N/A</v>
      </c>
      <c r="BU651" t="str">
        <f>IF(ISBLANK('A2a.  Modified URRT Worksheet 1'!$G$87)=TRUE, "N/A", IF(X651*(1+'A2a.  Modified URRT Worksheet 1'!$G$87)='A2. Rate Change &amp; Enrollment'!Y651, "OK", "ERROR"))</f>
        <v>N/A</v>
      </c>
      <c r="BV651" t="str">
        <f>IF(ISBLANK('A2a.  Modified URRT Worksheet 1'!$G$88)=TRUE, "N/A", IF(Y651*(1+'A2a.  Modified URRT Worksheet 1'!$G$88)='A2. Rate Change &amp; Enrollment'!Z651, "OK", "ERROR"))</f>
        <v>N/A</v>
      </c>
      <c r="BW651" t="str">
        <f t="shared" si="141"/>
        <v>OK</v>
      </c>
      <c r="BY651" s="412">
        <f t="shared" si="142"/>
        <v>0</v>
      </c>
    </row>
    <row r="652" spans="1:77" x14ac:dyDescent="0.35">
      <c r="A652" t="s">
        <v>951</v>
      </c>
      <c r="B652" s="98"/>
      <c r="C652" s="98"/>
      <c r="D652" s="98"/>
      <c r="E652" s="135"/>
      <c r="F652" s="135"/>
      <c r="G652" s="135"/>
      <c r="I652" s="135"/>
      <c r="J652" s="135"/>
      <c r="K652" s="135"/>
      <c r="M652" s="131"/>
      <c r="N652" s="131"/>
      <c r="O652" s="131"/>
      <c r="P652" s="131"/>
      <c r="Q652" s="131"/>
      <c r="R652" s="131"/>
      <c r="S652" s="131"/>
      <c r="T652" s="131"/>
      <c r="U652" s="131"/>
      <c r="V652" s="131"/>
      <c r="W652" s="131"/>
      <c r="X652" s="131"/>
      <c r="Y652" s="131"/>
      <c r="Z652" s="131"/>
      <c r="AB652" s="142" t="e">
        <f t="shared" si="132"/>
        <v>#DIV/0!</v>
      </c>
      <c r="AC652" s="142" t="e">
        <f t="shared" si="133"/>
        <v>#DIV/0!</v>
      </c>
      <c r="AD652" s="6"/>
      <c r="AE652" s="88" t="e">
        <f t="shared" si="134"/>
        <v>#DIV/0!</v>
      </c>
      <c r="AF652" s="142" t="e">
        <f t="shared" si="135"/>
        <v>#DIV/0!</v>
      </c>
      <c r="AH652" s="12" t="e">
        <f t="shared" si="143"/>
        <v>#DIV/0!</v>
      </c>
      <c r="AI652" s="12" t="e">
        <f t="shared" si="144"/>
        <v>#DIV/0!</v>
      </c>
      <c r="AK652" s="409"/>
      <c r="AL652" s="409"/>
      <c r="AM652" s="409"/>
      <c r="AO652" s="177"/>
      <c r="AP652" s="177"/>
      <c r="AQ652" s="177"/>
      <c r="AR652" s="139"/>
      <c r="AS652" s="139"/>
      <c r="AT652" s="139"/>
      <c r="AU652" s="177"/>
      <c r="AV652" s="177"/>
      <c r="AX652" s="411">
        <f t="shared" si="136"/>
        <v>0</v>
      </c>
      <c r="AY652" s="80" t="str">
        <f t="shared" si="137"/>
        <v>OK</v>
      </c>
      <c r="BA652" s="94"/>
      <c r="BB652" s="291"/>
      <c r="BC652" s="94"/>
      <c r="BD652" s="229"/>
      <c r="BE652" s="356"/>
      <c r="BG652" s="6">
        <f t="shared" si="138"/>
        <v>0</v>
      </c>
      <c r="BH652" s="186" t="str">
        <f t="shared" si="139"/>
        <v>N/A</v>
      </c>
      <c r="BI652" s="6" t="str">
        <f t="shared" si="145"/>
        <v>N/A</v>
      </c>
      <c r="BJ652" t="e">
        <f t="shared" si="140"/>
        <v>#DIV/0!</v>
      </c>
      <c r="BL652" t="str">
        <f>IF(ISBLANK('A2a.  Modified URRT Worksheet 1'!$G$78)=TRUE, "N/A", IF(O652*(1+'A2a.  Modified URRT Worksheet 1'!$G$78)='A2. Rate Change &amp; Enrollment'!P652, "OK", "ERROR"))</f>
        <v>N/A</v>
      </c>
      <c r="BM652" t="str">
        <f>IF(ISBLANK('A2a.  Modified URRT Worksheet 1'!$G$79)=TRUE, "N/A", IF(P652*(1+'A2a.  Modified URRT Worksheet 1'!$G$79)='A2. Rate Change &amp; Enrollment'!Q652, "OK", "ERROR"))</f>
        <v>N/A</v>
      </c>
      <c r="BN652" t="str">
        <f>IF(ISBLANK('A2a.  Modified URRT Worksheet 1'!$G$80)=TRUE, "N/A", IF(Q652*(1+'A2a.  Modified URRT Worksheet 1'!$G$80)='A2. Rate Change &amp; Enrollment'!R652, "OK", "ERROR"))</f>
        <v>N/A</v>
      </c>
      <c r="BO652" t="str">
        <f>IF(ISBLANK('A2a.  Modified URRT Worksheet 1'!$G$81)=TRUE, "N/A", IF(R652*(1+'A2a.  Modified URRT Worksheet 1'!$G$81)='A2. Rate Change &amp; Enrollment'!S652, "OK", "ERROR"))</f>
        <v>N/A</v>
      </c>
      <c r="BP652" t="str">
        <f>IF(ISBLANK('A2a.  Modified URRT Worksheet 1'!$G$82)=TRUE, "N/A", IF(S652*(1+'A2a.  Modified URRT Worksheet 1'!$G$82)='A2. Rate Change &amp; Enrollment'!T652, "OK", "ERROR"))</f>
        <v>N/A</v>
      </c>
      <c r="BQ652" t="str">
        <f>IF(ISBLANK('A2a.  Modified URRT Worksheet 1'!$G$83)=TRUE, "N/A", IF(T652*(1+'A2a.  Modified URRT Worksheet 1'!$G$83)='A2. Rate Change &amp; Enrollment'!U652, "OK", "ERROR"))</f>
        <v>N/A</v>
      </c>
      <c r="BR652" t="str">
        <f>IF(ISBLANK('A2a.  Modified URRT Worksheet 1'!$G$84)=TRUE, "N/A", IF(U652*(1+'A2a.  Modified URRT Worksheet 1'!$G$84)='A2. Rate Change &amp; Enrollment'!V652, "OK", "ERROR"))</f>
        <v>N/A</v>
      </c>
      <c r="BS652" t="str">
        <f>IF(ISBLANK('A2a.  Modified URRT Worksheet 1'!$G$85)=TRUE, "N/A", IF(V652*(1+'A2a.  Modified URRT Worksheet 1'!$G$85)='A2. Rate Change &amp; Enrollment'!W652, "OK", "ERROR"))</f>
        <v>N/A</v>
      </c>
      <c r="BT652" t="str">
        <f>IF(ISBLANK('A2a.  Modified URRT Worksheet 1'!$G$86)=TRUE, "N/A", IF(W652*(1+'A2a.  Modified URRT Worksheet 1'!$G$86)='A2. Rate Change &amp; Enrollment'!X652, "OK", "ERROR"))</f>
        <v>N/A</v>
      </c>
      <c r="BU652" t="str">
        <f>IF(ISBLANK('A2a.  Modified URRT Worksheet 1'!$G$87)=TRUE, "N/A", IF(X652*(1+'A2a.  Modified URRT Worksheet 1'!$G$87)='A2. Rate Change &amp; Enrollment'!Y652, "OK", "ERROR"))</f>
        <v>N/A</v>
      </c>
      <c r="BV652" t="str">
        <f>IF(ISBLANK('A2a.  Modified URRT Worksheet 1'!$G$88)=TRUE, "N/A", IF(Y652*(1+'A2a.  Modified URRT Worksheet 1'!$G$88)='A2. Rate Change &amp; Enrollment'!Z652, "OK", "ERROR"))</f>
        <v>N/A</v>
      </c>
      <c r="BW652" t="str">
        <f t="shared" si="141"/>
        <v>OK</v>
      </c>
      <c r="BY652" s="412">
        <f t="shared" si="142"/>
        <v>0</v>
      </c>
    </row>
    <row r="653" spans="1:77" x14ac:dyDescent="0.35">
      <c r="A653" t="s">
        <v>952</v>
      </c>
      <c r="B653" s="98"/>
      <c r="C653" s="98"/>
      <c r="D653" s="98"/>
      <c r="E653" s="135"/>
      <c r="F653" s="135"/>
      <c r="G653" s="135"/>
      <c r="I653" s="135"/>
      <c r="J653" s="135"/>
      <c r="K653" s="135"/>
      <c r="M653" s="131"/>
      <c r="N653" s="131"/>
      <c r="O653" s="131"/>
      <c r="P653" s="131"/>
      <c r="Q653" s="131"/>
      <c r="R653" s="131"/>
      <c r="S653" s="131"/>
      <c r="T653" s="131"/>
      <c r="U653" s="131"/>
      <c r="V653" s="131"/>
      <c r="W653" s="131"/>
      <c r="X653" s="131"/>
      <c r="Y653" s="131"/>
      <c r="Z653" s="131"/>
      <c r="AB653" s="142" t="e">
        <f t="shared" si="132"/>
        <v>#DIV/0!</v>
      </c>
      <c r="AC653" s="142" t="e">
        <f t="shared" si="133"/>
        <v>#DIV/0!</v>
      </c>
      <c r="AD653" s="6"/>
      <c r="AE653" s="88" t="e">
        <f t="shared" si="134"/>
        <v>#DIV/0!</v>
      </c>
      <c r="AF653" s="142" t="e">
        <f t="shared" si="135"/>
        <v>#DIV/0!</v>
      </c>
      <c r="AH653" s="12" t="e">
        <f t="shared" si="143"/>
        <v>#DIV/0!</v>
      </c>
      <c r="AI653" s="12" t="e">
        <f t="shared" si="144"/>
        <v>#DIV/0!</v>
      </c>
      <c r="AK653" s="409"/>
      <c r="AL653" s="409"/>
      <c r="AM653" s="409"/>
      <c r="AO653" s="177"/>
      <c r="AP653" s="177"/>
      <c r="AQ653" s="177"/>
      <c r="AR653" s="139"/>
      <c r="AS653" s="139"/>
      <c r="AT653" s="139"/>
      <c r="AU653" s="177"/>
      <c r="AV653" s="177"/>
      <c r="AX653" s="411">
        <f t="shared" si="136"/>
        <v>0</v>
      </c>
      <c r="AY653" s="80" t="str">
        <f t="shared" si="137"/>
        <v>OK</v>
      </c>
      <c r="BA653" s="94"/>
      <c r="BB653" s="291"/>
      <c r="BC653" s="94"/>
      <c r="BD653" s="229"/>
      <c r="BE653" s="356"/>
      <c r="BG653" s="6">
        <f t="shared" si="138"/>
        <v>0</v>
      </c>
      <c r="BH653" s="186" t="str">
        <f t="shared" si="139"/>
        <v>N/A</v>
      </c>
      <c r="BI653" s="6" t="str">
        <f t="shared" si="145"/>
        <v>N/A</v>
      </c>
      <c r="BJ653" t="e">
        <f t="shared" si="140"/>
        <v>#DIV/0!</v>
      </c>
      <c r="BL653" t="str">
        <f>IF(ISBLANK('A2a.  Modified URRT Worksheet 1'!$G$78)=TRUE, "N/A", IF(O653*(1+'A2a.  Modified URRT Worksheet 1'!$G$78)='A2. Rate Change &amp; Enrollment'!P653, "OK", "ERROR"))</f>
        <v>N/A</v>
      </c>
      <c r="BM653" t="str">
        <f>IF(ISBLANK('A2a.  Modified URRT Worksheet 1'!$G$79)=TRUE, "N/A", IF(P653*(1+'A2a.  Modified URRT Worksheet 1'!$G$79)='A2. Rate Change &amp; Enrollment'!Q653, "OK", "ERROR"))</f>
        <v>N/A</v>
      </c>
      <c r="BN653" t="str">
        <f>IF(ISBLANK('A2a.  Modified URRT Worksheet 1'!$G$80)=TRUE, "N/A", IF(Q653*(1+'A2a.  Modified URRT Worksheet 1'!$G$80)='A2. Rate Change &amp; Enrollment'!R653, "OK", "ERROR"))</f>
        <v>N/A</v>
      </c>
      <c r="BO653" t="str">
        <f>IF(ISBLANK('A2a.  Modified URRT Worksheet 1'!$G$81)=TRUE, "N/A", IF(R653*(1+'A2a.  Modified URRT Worksheet 1'!$G$81)='A2. Rate Change &amp; Enrollment'!S653, "OK", "ERROR"))</f>
        <v>N/A</v>
      </c>
      <c r="BP653" t="str">
        <f>IF(ISBLANK('A2a.  Modified URRT Worksheet 1'!$G$82)=TRUE, "N/A", IF(S653*(1+'A2a.  Modified URRT Worksheet 1'!$G$82)='A2. Rate Change &amp; Enrollment'!T653, "OK", "ERROR"))</f>
        <v>N/A</v>
      </c>
      <c r="BQ653" t="str">
        <f>IF(ISBLANK('A2a.  Modified URRT Worksheet 1'!$G$83)=TRUE, "N/A", IF(T653*(1+'A2a.  Modified URRT Worksheet 1'!$G$83)='A2. Rate Change &amp; Enrollment'!U653, "OK", "ERROR"))</f>
        <v>N/A</v>
      </c>
      <c r="BR653" t="str">
        <f>IF(ISBLANK('A2a.  Modified URRT Worksheet 1'!$G$84)=TRUE, "N/A", IF(U653*(1+'A2a.  Modified URRT Worksheet 1'!$G$84)='A2. Rate Change &amp; Enrollment'!V653, "OK", "ERROR"))</f>
        <v>N/A</v>
      </c>
      <c r="BS653" t="str">
        <f>IF(ISBLANK('A2a.  Modified URRT Worksheet 1'!$G$85)=TRUE, "N/A", IF(V653*(1+'A2a.  Modified URRT Worksheet 1'!$G$85)='A2. Rate Change &amp; Enrollment'!W653, "OK", "ERROR"))</f>
        <v>N/A</v>
      </c>
      <c r="BT653" t="str">
        <f>IF(ISBLANK('A2a.  Modified URRT Worksheet 1'!$G$86)=TRUE, "N/A", IF(W653*(1+'A2a.  Modified URRT Worksheet 1'!$G$86)='A2. Rate Change &amp; Enrollment'!X653, "OK", "ERROR"))</f>
        <v>N/A</v>
      </c>
      <c r="BU653" t="str">
        <f>IF(ISBLANK('A2a.  Modified URRT Worksheet 1'!$G$87)=TRUE, "N/A", IF(X653*(1+'A2a.  Modified URRT Worksheet 1'!$G$87)='A2. Rate Change &amp; Enrollment'!Y653, "OK", "ERROR"))</f>
        <v>N/A</v>
      </c>
      <c r="BV653" t="str">
        <f>IF(ISBLANK('A2a.  Modified URRT Worksheet 1'!$G$88)=TRUE, "N/A", IF(Y653*(1+'A2a.  Modified URRT Worksheet 1'!$G$88)='A2. Rate Change &amp; Enrollment'!Z653, "OK", "ERROR"))</f>
        <v>N/A</v>
      </c>
      <c r="BW653" t="str">
        <f t="shared" si="141"/>
        <v>OK</v>
      </c>
      <c r="BY653" s="412">
        <f t="shared" si="142"/>
        <v>0</v>
      </c>
    </row>
    <row r="654" spans="1:77" x14ac:dyDescent="0.35">
      <c r="A654" t="s">
        <v>953</v>
      </c>
      <c r="B654" s="98"/>
      <c r="C654" s="98"/>
      <c r="D654" s="98"/>
      <c r="E654" s="135"/>
      <c r="F654" s="135"/>
      <c r="G654" s="135"/>
      <c r="I654" s="135"/>
      <c r="J654" s="135"/>
      <c r="K654" s="135"/>
      <c r="M654" s="131"/>
      <c r="N654" s="131"/>
      <c r="O654" s="131"/>
      <c r="P654" s="131"/>
      <c r="Q654" s="131"/>
      <c r="R654" s="131"/>
      <c r="S654" s="131"/>
      <c r="T654" s="131"/>
      <c r="U654" s="131"/>
      <c r="V654" s="131"/>
      <c r="W654" s="131"/>
      <c r="X654" s="131"/>
      <c r="Y654" s="131"/>
      <c r="Z654" s="131"/>
      <c r="AB654" s="142" t="e">
        <f t="shared" si="132"/>
        <v>#DIV/0!</v>
      </c>
      <c r="AC654" s="142" t="e">
        <f t="shared" si="133"/>
        <v>#DIV/0!</v>
      </c>
      <c r="AD654" s="6"/>
      <c r="AE654" s="88" t="e">
        <f t="shared" si="134"/>
        <v>#DIV/0!</v>
      </c>
      <c r="AF654" s="142" t="e">
        <f t="shared" si="135"/>
        <v>#DIV/0!</v>
      </c>
      <c r="AH654" s="12" t="e">
        <f t="shared" si="143"/>
        <v>#DIV/0!</v>
      </c>
      <c r="AI654" s="12" t="e">
        <f t="shared" si="144"/>
        <v>#DIV/0!</v>
      </c>
      <c r="AK654" s="409"/>
      <c r="AL654" s="409"/>
      <c r="AM654" s="409"/>
      <c r="AO654" s="177"/>
      <c r="AP654" s="177"/>
      <c r="AQ654" s="177"/>
      <c r="AR654" s="139"/>
      <c r="AS654" s="139"/>
      <c r="AT654" s="139"/>
      <c r="AU654" s="177"/>
      <c r="AV654" s="177"/>
      <c r="AX654" s="411">
        <f t="shared" si="136"/>
        <v>0</v>
      </c>
      <c r="AY654" s="80" t="str">
        <f t="shared" si="137"/>
        <v>OK</v>
      </c>
      <c r="BA654" s="94"/>
      <c r="BB654" s="291"/>
      <c r="BC654" s="94"/>
      <c r="BD654" s="229"/>
      <c r="BE654" s="356"/>
      <c r="BG654" s="6">
        <f t="shared" si="138"/>
        <v>0</v>
      </c>
      <c r="BH654" s="186" t="str">
        <f t="shared" si="139"/>
        <v>N/A</v>
      </c>
      <c r="BI654" s="6" t="str">
        <f t="shared" si="145"/>
        <v>N/A</v>
      </c>
      <c r="BJ654" t="e">
        <f t="shared" si="140"/>
        <v>#DIV/0!</v>
      </c>
      <c r="BL654" t="str">
        <f>IF(ISBLANK('A2a.  Modified URRT Worksheet 1'!$G$78)=TRUE, "N/A", IF(O654*(1+'A2a.  Modified URRT Worksheet 1'!$G$78)='A2. Rate Change &amp; Enrollment'!P654, "OK", "ERROR"))</f>
        <v>N/A</v>
      </c>
      <c r="BM654" t="str">
        <f>IF(ISBLANK('A2a.  Modified URRT Worksheet 1'!$G$79)=TRUE, "N/A", IF(P654*(1+'A2a.  Modified URRT Worksheet 1'!$G$79)='A2. Rate Change &amp; Enrollment'!Q654, "OK", "ERROR"))</f>
        <v>N/A</v>
      </c>
      <c r="BN654" t="str">
        <f>IF(ISBLANK('A2a.  Modified URRT Worksheet 1'!$G$80)=TRUE, "N/A", IF(Q654*(1+'A2a.  Modified URRT Worksheet 1'!$G$80)='A2. Rate Change &amp; Enrollment'!R654, "OK", "ERROR"))</f>
        <v>N/A</v>
      </c>
      <c r="BO654" t="str">
        <f>IF(ISBLANK('A2a.  Modified URRT Worksheet 1'!$G$81)=TRUE, "N/A", IF(R654*(1+'A2a.  Modified URRT Worksheet 1'!$G$81)='A2. Rate Change &amp; Enrollment'!S654, "OK", "ERROR"))</f>
        <v>N/A</v>
      </c>
      <c r="BP654" t="str">
        <f>IF(ISBLANK('A2a.  Modified URRT Worksheet 1'!$G$82)=TRUE, "N/A", IF(S654*(1+'A2a.  Modified URRT Worksheet 1'!$G$82)='A2. Rate Change &amp; Enrollment'!T654, "OK", "ERROR"))</f>
        <v>N/A</v>
      </c>
      <c r="BQ654" t="str">
        <f>IF(ISBLANK('A2a.  Modified URRT Worksheet 1'!$G$83)=TRUE, "N/A", IF(T654*(1+'A2a.  Modified URRT Worksheet 1'!$G$83)='A2. Rate Change &amp; Enrollment'!U654, "OK", "ERROR"))</f>
        <v>N/A</v>
      </c>
      <c r="BR654" t="str">
        <f>IF(ISBLANK('A2a.  Modified URRT Worksheet 1'!$G$84)=TRUE, "N/A", IF(U654*(1+'A2a.  Modified URRT Worksheet 1'!$G$84)='A2. Rate Change &amp; Enrollment'!V654, "OK", "ERROR"))</f>
        <v>N/A</v>
      </c>
      <c r="BS654" t="str">
        <f>IF(ISBLANK('A2a.  Modified URRT Worksheet 1'!$G$85)=TRUE, "N/A", IF(V654*(1+'A2a.  Modified URRT Worksheet 1'!$G$85)='A2. Rate Change &amp; Enrollment'!W654, "OK", "ERROR"))</f>
        <v>N/A</v>
      </c>
      <c r="BT654" t="str">
        <f>IF(ISBLANK('A2a.  Modified URRT Worksheet 1'!$G$86)=TRUE, "N/A", IF(W654*(1+'A2a.  Modified URRT Worksheet 1'!$G$86)='A2. Rate Change &amp; Enrollment'!X654, "OK", "ERROR"))</f>
        <v>N/A</v>
      </c>
      <c r="BU654" t="str">
        <f>IF(ISBLANK('A2a.  Modified URRT Worksheet 1'!$G$87)=TRUE, "N/A", IF(X654*(1+'A2a.  Modified URRT Worksheet 1'!$G$87)='A2. Rate Change &amp; Enrollment'!Y654, "OK", "ERROR"))</f>
        <v>N/A</v>
      </c>
      <c r="BV654" t="str">
        <f>IF(ISBLANK('A2a.  Modified URRT Worksheet 1'!$G$88)=TRUE, "N/A", IF(Y654*(1+'A2a.  Modified URRT Worksheet 1'!$G$88)='A2. Rate Change &amp; Enrollment'!Z654, "OK", "ERROR"))</f>
        <v>N/A</v>
      </c>
      <c r="BW654" t="str">
        <f t="shared" si="141"/>
        <v>OK</v>
      </c>
      <c r="BY654" s="412">
        <f t="shared" si="142"/>
        <v>0</v>
      </c>
    </row>
    <row r="655" spans="1:77" x14ac:dyDescent="0.35">
      <c r="A655" t="s">
        <v>954</v>
      </c>
      <c r="B655" s="98"/>
      <c r="C655" s="98"/>
      <c r="D655" s="98"/>
      <c r="E655" s="135"/>
      <c r="F655" s="135"/>
      <c r="G655" s="135"/>
      <c r="I655" s="135"/>
      <c r="J655" s="135"/>
      <c r="K655" s="135"/>
      <c r="M655" s="131"/>
      <c r="N655" s="131"/>
      <c r="O655" s="131"/>
      <c r="P655" s="131"/>
      <c r="Q655" s="131"/>
      <c r="R655" s="131"/>
      <c r="S655" s="131"/>
      <c r="T655" s="131"/>
      <c r="U655" s="131"/>
      <c r="V655" s="131"/>
      <c r="W655" s="131"/>
      <c r="X655" s="131"/>
      <c r="Y655" s="131"/>
      <c r="Z655" s="131"/>
      <c r="AB655" s="142" t="e">
        <f t="shared" si="132"/>
        <v>#DIV/0!</v>
      </c>
      <c r="AC655" s="142" t="e">
        <f t="shared" si="133"/>
        <v>#DIV/0!</v>
      </c>
      <c r="AD655" s="6"/>
      <c r="AE655" s="88" t="e">
        <f t="shared" si="134"/>
        <v>#DIV/0!</v>
      </c>
      <c r="AF655" s="142" t="e">
        <f t="shared" si="135"/>
        <v>#DIV/0!</v>
      </c>
      <c r="AH655" s="12" t="e">
        <f t="shared" si="143"/>
        <v>#DIV/0!</v>
      </c>
      <c r="AI655" s="12" t="e">
        <f t="shared" si="144"/>
        <v>#DIV/0!</v>
      </c>
      <c r="AK655" s="409"/>
      <c r="AL655" s="409"/>
      <c r="AM655" s="409"/>
      <c r="AO655" s="177"/>
      <c r="AP655" s="177"/>
      <c r="AQ655" s="177"/>
      <c r="AR655" s="139"/>
      <c r="AS655" s="139"/>
      <c r="AT655" s="139"/>
      <c r="AU655" s="177"/>
      <c r="AV655" s="177"/>
      <c r="AX655" s="411">
        <f t="shared" si="136"/>
        <v>0</v>
      </c>
      <c r="AY655" s="80" t="str">
        <f t="shared" si="137"/>
        <v>OK</v>
      </c>
      <c r="BA655" s="94"/>
      <c r="BB655" s="291"/>
      <c r="BC655" s="94"/>
      <c r="BD655" s="229"/>
      <c r="BE655" s="356"/>
      <c r="BG655" s="6">
        <f t="shared" si="138"/>
        <v>0</v>
      </c>
      <c r="BH655" s="186" t="str">
        <f t="shared" si="139"/>
        <v>N/A</v>
      </c>
      <c r="BI655" s="6" t="str">
        <f t="shared" si="145"/>
        <v>N/A</v>
      </c>
      <c r="BJ655" t="e">
        <f t="shared" si="140"/>
        <v>#DIV/0!</v>
      </c>
      <c r="BL655" t="str">
        <f>IF(ISBLANK('A2a.  Modified URRT Worksheet 1'!$G$78)=TRUE, "N/A", IF(O655*(1+'A2a.  Modified URRT Worksheet 1'!$G$78)='A2. Rate Change &amp; Enrollment'!P655, "OK", "ERROR"))</f>
        <v>N/A</v>
      </c>
      <c r="BM655" t="str">
        <f>IF(ISBLANK('A2a.  Modified URRT Worksheet 1'!$G$79)=TRUE, "N/A", IF(P655*(1+'A2a.  Modified URRT Worksheet 1'!$G$79)='A2. Rate Change &amp; Enrollment'!Q655, "OK", "ERROR"))</f>
        <v>N/A</v>
      </c>
      <c r="BN655" t="str">
        <f>IF(ISBLANK('A2a.  Modified URRT Worksheet 1'!$G$80)=TRUE, "N/A", IF(Q655*(1+'A2a.  Modified URRT Worksheet 1'!$G$80)='A2. Rate Change &amp; Enrollment'!R655, "OK", "ERROR"))</f>
        <v>N/A</v>
      </c>
      <c r="BO655" t="str">
        <f>IF(ISBLANK('A2a.  Modified URRT Worksheet 1'!$G$81)=TRUE, "N/A", IF(R655*(1+'A2a.  Modified URRT Worksheet 1'!$G$81)='A2. Rate Change &amp; Enrollment'!S655, "OK", "ERROR"))</f>
        <v>N/A</v>
      </c>
      <c r="BP655" t="str">
        <f>IF(ISBLANK('A2a.  Modified URRT Worksheet 1'!$G$82)=TRUE, "N/A", IF(S655*(1+'A2a.  Modified URRT Worksheet 1'!$G$82)='A2. Rate Change &amp; Enrollment'!T655, "OK", "ERROR"))</f>
        <v>N/A</v>
      </c>
      <c r="BQ655" t="str">
        <f>IF(ISBLANK('A2a.  Modified URRT Worksheet 1'!$G$83)=TRUE, "N/A", IF(T655*(1+'A2a.  Modified URRT Worksheet 1'!$G$83)='A2. Rate Change &amp; Enrollment'!U655, "OK", "ERROR"))</f>
        <v>N/A</v>
      </c>
      <c r="BR655" t="str">
        <f>IF(ISBLANK('A2a.  Modified URRT Worksheet 1'!$G$84)=TRUE, "N/A", IF(U655*(1+'A2a.  Modified URRT Worksheet 1'!$G$84)='A2. Rate Change &amp; Enrollment'!V655, "OK", "ERROR"))</f>
        <v>N/A</v>
      </c>
      <c r="BS655" t="str">
        <f>IF(ISBLANK('A2a.  Modified URRT Worksheet 1'!$G$85)=TRUE, "N/A", IF(V655*(1+'A2a.  Modified URRT Worksheet 1'!$G$85)='A2. Rate Change &amp; Enrollment'!W655, "OK", "ERROR"))</f>
        <v>N/A</v>
      </c>
      <c r="BT655" t="str">
        <f>IF(ISBLANK('A2a.  Modified URRT Worksheet 1'!$G$86)=TRUE, "N/A", IF(W655*(1+'A2a.  Modified URRT Worksheet 1'!$G$86)='A2. Rate Change &amp; Enrollment'!X655, "OK", "ERROR"))</f>
        <v>N/A</v>
      </c>
      <c r="BU655" t="str">
        <f>IF(ISBLANK('A2a.  Modified URRT Worksheet 1'!$G$87)=TRUE, "N/A", IF(X655*(1+'A2a.  Modified URRT Worksheet 1'!$G$87)='A2. Rate Change &amp; Enrollment'!Y655, "OK", "ERROR"))</f>
        <v>N/A</v>
      </c>
      <c r="BV655" t="str">
        <f>IF(ISBLANK('A2a.  Modified URRT Worksheet 1'!$G$88)=TRUE, "N/A", IF(Y655*(1+'A2a.  Modified URRT Worksheet 1'!$G$88)='A2. Rate Change &amp; Enrollment'!Z655, "OK", "ERROR"))</f>
        <v>N/A</v>
      </c>
      <c r="BW655" t="str">
        <f t="shared" si="141"/>
        <v>OK</v>
      </c>
      <c r="BY655" s="412">
        <f t="shared" si="142"/>
        <v>0</v>
      </c>
    </row>
    <row r="656" spans="1:77" x14ac:dyDescent="0.35">
      <c r="A656" t="s">
        <v>955</v>
      </c>
      <c r="B656" s="98"/>
      <c r="C656" s="98"/>
      <c r="D656" s="98"/>
      <c r="E656" s="135"/>
      <c r="F656" s="135"/>
      <c r="G656" s="135"/>
      <c r="I656" s="135"/>
      <c r="J656" s="135"/>
      <c r="K656" s="135"/>
      <c r="M656" s="131"/>
      <c r="N656" s="131"/>
      <c r="O656" s="131"/>
      <c r="P656" s="131"/>
      <c r="Q656" s="131"/>
      <c r="R656" s="131"/>
      <c r="S656" s="131"/>
      <c r="T656" s="131"/>
      <c r="U656" s="131"/>
      <c r="V656" s="131"/>
      <c r="W656" s="131"/>
      <c r="X656" s="131"/>
      <c r="Y656" s="131"/>
      <c r="Z656" s="131"/>
      <c r="AB656" s="142" t="e">
        <f t="shared" si="132"/>
        <v>#DIV/0!</v>
      </c>
      <c r="AC656" s="142" t="e">
        <f t="shared" si="133"/>
        <v>#DIV/0!</v>
      </c>
      <c r="AD656" s="6"/>
      <c r="AE656" s="88" t="e">
        <f t="shared" si="134"/>
        <v>#DIV/0!</v>
      </c>
      <c r="AF656" s="142" t="e">
        <f t="shared" si="135"/>
        <v>#DIV/0!</v>
      </c>
      <c r="AH656" s="12" t="e">
        <f t="shared" si="143"/>
        <v>#DIV/0!</v>
      </c>
      <c r="AI656" s="12" t="e">
        <f t="shared" si="144"/>
        <v>#DIV/0!</v>
      </c>
      <c r="AK656" s="409"/>
      <c r="AL656" s="409"/>
      <c r="AM656" s="409"/>
      <c r="AO656" s="177"/>
      <c r="AP656" s="177"/>
      <c r="AQ656" s="177"/>
      <c r="AR656" s="139"/>
      <c r="AS656" s="139"/>
      <c r="AT656" s="139"/>
      <c r="AU656" s="177"/>
      <c r="AV656" s="177"/>
      <c r="AX656" s="411">
        <f t="shared" si="136"/>
        <v>0</v>
      </c>
      <c r="AY656" s="80" t="str">
        <f t="shared" si="137"/>
        <v>OK</v>
      </c>
      <c r="BA656" s="94"/>
      <c r="BB656" s="291"/>
      <c r="BC656" s="94"/>
      <c r="BD656" s="229"/>
      <c r="BE656" s="356"/>
      <c r="BG656" s="6">
        <f t="shared" si="138"/>
        <v>0</v>
      </c>
      <c r="BH656" s="186" t="str">
        <f t="shared" si="139"/>
        <v>N/A</v>
      </c>
      <c r="BI656" s="6" t="str">
        <f t="shared" si="145"/>
        <v>N/A</v>
      </c>
      <c r="BJ656" t="e">
        <f t="shared" si="140"/>
        <v>#DIV/0!</v>
      </c>
      <c r="BL656" t="str">
        <f>IF(ISBLANK('A2a.  Modified URRT Worksheet 1'!$G$78)=TRUE, "N/A", IF(O656*(1+'A2a.  Modified URRT Worksheet 1'!$G$78)='A2. Rate Change &amp; Enrollment'!P656, "OK", "ERROR"))</f>
        <v>N/A</v>
      </c>
      <c r="BM656" t="str">
        <f>IF(ISBLANK('A2a.  Modified URRT Worksheet 1'!$G$79)=TRUE, "N/A", IF(P656*(1+'A2a.  Modified URRT Worksheet 1'!$G$79)='A2. Rate Change &amp; Enrollment'!Q656, "OK", "ERROR"))</f>
        <v>N/A</v>
      </c>
      <c r="BN656" t="str">
        <f>IF(ISBLANK('A2a.  Modified URRT Worksheet 1'!$G$80)=TRUE, "N/A", IF(Q656*(1+'A2a.  Modified URRT Worksheet 1'!$G$80)='A2. Rate Change &amp; Enrollment'!R656, "OK", "ERROR"))</f>
        <v>N/A</v>
      </c>
      <c r="BO656" t="str">
        <f>IF(ISBLANK('A2a.  Modified URRT Worksheet 1'!$G$81)=TRUE, "N/A", IF(R656*(1+'A2a.  Modified URRT Worksheet 1'!$G$81)='A2. Rate Change &amp; Enrollment'!S656, "OK", "ERROR"))</f>
        <v>N/A</v>
      </c>
      <c r="BP656" t="str">
        <f>IF(ISBLANK('A2a.  Modified URRT Worksheet 1'!$G$82)=TRUE, "N/A", IF(S656*(1+'A2a.  Modified URRT Worksheet 1'!$G$82)='A2. Rate Change &amp; Enrollment'!T656, "OK", "ERROR"))</f>
        <v>N/A</v>
      </c>
      <c r="BQ656" t="str">
        <f>IF(ISBLANK('A2a.  Modified URRT Worksheet 1'!$G$83)=TRUE, "N/A", IF(T656*(1+'A2a.  Modified URRT Worksheet 1'!$G$83)='A2. Rate Change &amp; Enrollment'!U656, "OK", "ERROR"))</f>
        <v>N/A</v>
      </c>
      <c r="BR656" t="str">
        <f>IF(ISBLANK('A2a.  Modified URRT Worksheet 1'!$G$84)=TRUE, "N/A", IF(U656*(1+'A2a.  Modified URRT Worksheet 1'!$G$84)='A2. Rate Change &amp; Enrollment'!V656, "OK", "ERROR"))</f>
        <v>N/A</v>
      </c>
      <c r="BS656" t="str">
        <f>IF(ISBLANK('A2a.  Modified URRT Worksheet 1'!$G$85)=TRUE, "N/A", IF(V656*(1+'A2a.  Modified URRT Worksheet 1'!$G$85)='A2. Rate Change &amp; Enrollment'!W656, "OK", "ERROR"))</f>
        <v>N/A</v>
      </c>
      <c r="BT656" t="str">
        <f>IF(ISBLANK('A2a.  Modified URRT Worksheet 1'!$G$86)=TRUE, "N/A", IF(W656*(1+'A2a.  Modified URRT Worksheet 1'!$G$86)='A2. Rate Change &amp; Enrollment'!X656, "OK", "ERROR"))</f>
        <v>N/A</v>
      </c>
      <c r="BU656" t="str">
        <f>IF(ISBLANK('A2a.  Modified URRT Worksheet 1'!$G$87)=TRUE, "N/A", IF(X656*(1+'A2a.  Modified URRT Worksheet 1'!$G$87)='A2. Rate Change &amp; Enrollment'!Y656, "OK", "ERROR"))</f>
        <v>N/A</v>
      </c>
      <c r="BV656" t="str">
        <f>IF(ISBLANK('A2a.  Modified URRT Worksheet 1'!$G$88)=TRUE, "N/A", IF(Y656*(1+'A2a.  Modified URRT Worksheet 1'!$G$88)='A2. Rate Change &amp; Enrollment'!Z656, "OK", "ERROR"))</f>
        <v>N/A</v>
      </c>
      <c r="BW656" t="str">
        <f t="shared" si="141"/>
        <v>OK</v>
      </c>
      <c r="BY656" s="412">
        <f t="shared" si="142"/>
        <v>0</v>
      </c>
    </row>
    <row r="657" spans="1:77" x14ac:dyDescent="0.35">
      <c r="A657" t="s">
        <v>956</v>
      </c>
      <c r="B657" s="98"/>
      <c r="C657" s="98"/>
      <c r="D657" s="98"/>
      <c r="E657" s="135"/>
      <c r="F657" s="135"/>
      <c r="G657" s="135"/>
      <c r="I657" s="135"/>
      <c r="J657" s="135"/>
      <c r="K657" s="135"/>
      <c r="M657" s="131"/>
      <c r="N657" s="131"/>
      <c r="O657" s="131"/>
      <c r="P657" s="131"/>
      <c r="Q657" s="131"/>
      <c r="R657" s="131"/>
      <c r="S657" s="131"/>
      <c r="T657" s="131"/>
      <c r="U657" s="131"/>
      <c r="V657" s="131"/>
      <c r="W657" s="131"/>
      <c r="X657" s="131"/>
      <c r="Y657" s="131"/>
      <c r="Z657" s="131"/>
      <c r="AB657" s="142" t="e">
        <f t="shared" si="132"/>
        <v>#DIV/0!</v>
      </c>
      <c r="AC657" s="142" t="e">
        <f t="shared" si="133"/>
        <v>#DIV/0!</v>
      </c>
      <c r="AD657" s="6"/>
      <c r="AE657" s="88" t="e">
        <f t="shared" si="134"/>
        <v>#DIV/0!</v>
      </c>
      <c r="AF657" s="142" t="e">
        <f t="shared" si="135"/>
        <v>#DIV/0!</v>
      </c>
      <c r="AH657" s="12" t="e">
        <f t="shared" si="143"/>
        <v>#DIV/0!</v>
      </c>
      <c r="AI657" s="12" t="e">
        <f t="shared" si="144"/>
        <v>#DIV/0!</v>
      </c>
      <c r="AK657" s="409"/>
      <c r="AL657" s="409"/>
      <c r="AM657" s="409"/>
      <c r="AO657" s="177"/>
      <c r="AP657" s="177"/>
      <c r="AQ657" s="177"/>
      <c r="AR657" s="139"/>
      <c r="AS657" s="139"/>
      <c r="AT657" s="139"/>
      <c r="AU657" s="177"/>
      <c r="AV657" s="177"/>
      <c r="AX657" s="411">
        <f t="shared" si="136"/>
        <v>0</v>
      </c>
      <c r="AY657" s="80" t="str">
        <f t="shared" si="137"/>
        <v>OK</v>
      </c>
      <c r="BA657" s="94"/>
      <c r="BB657" s="291"/>
      <c r="BC657" s="94"/>
      <c r="BD657" s="229"/>
      <c r="BE657" s="356"/>
      <c r="BG657" s="6">
        <f t="shared" si="138"/>
        <v>0</v>
      </c>
      <c r="BH657" s="186" t="str">
        <f t="shared" si="139"/>
        <v>N/A</v>
      </c>
      <c r="BI657" s="6" t="str">
        <f t="shared" si="145"/>
        <v>N/A</v>
      </c>
      <c r="BJ657" t="e">
        <f t="shared" si="140"/>
        <v>#DIV/0!</v>
      </c>
      <c r="BL657" t="str">
        <f>IF(ISBLANK('A2a.  Modified URRT Worksheet 1'!$G$78)=TRUE, "N/A", IF(O657*(1+'A2a.  Modified URRT Worksheet 1'!$G$78)='A2. Rate Change &amp; Enrollment'!P657, "OK", "ERROR"))</f>
        <v>N/A</v>
      </c>
      <c r="BM657" t="str">
        <f>IF(ISBLANK('A2a.  Modified URRT Worksheet 1'!$G$79)=TRUE, "N/A", IF(P657*(1+'A2a.  Modified URRT Worksheet 1'!$G$79)='A2. Rate Change &amp; Enrollment'!Q657, "OK", "ERROR"))</f>
        <v>N/A</v>
      </c>
      <c r="BN657" t="str">
        <f>IF(ISBLANK('A2a.  Modified URRT Worksheet 1'!$G$80)=TRUE, "N/A", IF(Q657*(1+'A2a.  Modified URRT Worksheet 1'!$G$80)='A2. Rate Change &amp; Enrollment'!R657, "OK", "ERROR"))</f>
        <v>N/A</v>
      </c>
      <c r="BO657" t="str">
        <f>IF(ISBLANK('A2a.  Modified URRT Worksheet 1'!$G$81)=TRUE, "N/A", IF(R657*(1+'A2a.  Modified URRT Worksheet 1'!$G$81)='A2. Rate Change &amp; Enrollment'!S657, "OK", "ERROR"))</f>
        <v>N/A</v>
      </c>
      <c r="BP657" t="str">
        <f>IF(ISBLANK('A2a.  Modified URRT Worksheet 1'!$G$82)=TRUE, "N/A", IF(S657*(1+'A2a.  Modified URRT Worksheet 1'!$G$82)='A2. Rate Change &amp; Enrollment'!T657, "OK", "ERROR"))</f>
        <v>N/A</v>
      </c>
      <c r="BQ657" t="str">
        <f>IF(ISBLANK('A2a.  Modified URRT Worksheet 1'!$G$83)=TRUE, "N/A", IF(T657*(1+'A2a.  Modified URRT Worksheet 1'!$G$83)='A2. Rate Change &amp; Enrollment'!U657, "OK", "ERROR"))</f>
        <v>N/A</v>
      </c>
      <c r="BR657" t="str">
        <f>IF(ISBLANK('A2a.  Modified URRT Worksheet 1'!$G$84)=TRUE, "N/A", IF(U657*(1+'A2a.  Modified URRT Worksheet 1'!$G$84)='A2. Rate Change &amp; Enrollment'!V657, "OK", "ERROR"))</f>
        <v>N/A</v>
      </c>
      <c r="BS657" t="str">
        <f>IF(ISBLANK('A2a.  Modified URRT Worksheet 1'!$G$85)=TRUE, "N/A", IF(V657*(1+'A2a.  Modified URRT Worksheet 1'!$G$85)='A2. Rate Change &amp; Enrollment'!W657, "OK", "ERROR"))</f>
        <v>N/A</v>
      </c>
      <c r="BT657" t="str">
        <f>IF(ISBLANK('A2a.  Modified URRT Worksheet 1'!$G$86)=TRUE, "N/A", IF(W657*(1+'A2a.  Modified URRT Worksheet 1'!$G$86)='A2. Rate Change &amp; Enrollment'!X657, "OK", "ERROR"))</f>
        <v>N/A</v>
      </c>
      <c r="BU657" t="str">
        <f>IF(ISBLANK('A2a.  Modified URRT Worksheet 1'!$G$87)=TRUE, "N/A", IF(X657*(1+'A2a.  Modified URRT Worksheet 1'!$G$87)='A2. Rate Change &amp; Enrollment'!Y657, "OK", "ERROR"))</f>
        <v>N/A</v>
      </c>
      <c r="BV657" t="str">
        <f>IF(ISBLANK('A2a.  Modified URRT Worksheet 1'!$G$88)=TRUE, "N/A", IF(Y657*(1+'A2a.  Modified URRT Worksheet 1'!$G$88)='A2. Rate Change &amp; Enrollment'!Z657, "OK", "ERROR"))</f>
        <v>N/A</v>
      </c>
      <c r="BW657" t="str">
        <f t="shared" si="141"/>
        <v>OK</v>
      </c>
      <c r="BY657" s="412">
        <f t="shared" si="142"/>
        <v>0</v>
      </c>
    </row>
    <row r="658" spans="1:77" x14ac:dyDescent="0.35">
      <c r="A658" t="s">
        <v>957</v>
      </c>
      <c r="B658" s="98"/>
      <c r="C658" s="98"/>
      <c r="D658" s="98"/>
      <c r="E658" s="135"/>
      <c r="F658" s="135"/>
      <c r="G658" s="135"/>
      <c r="I658" s="135"/>
      <c r="J658" s="135"/>
      <c r="K658" s="135"/>
      <c r="M658" s="131"/>
      <c r="N658" s="131"/>
      <c r="O658" s="131"/>
      <c r="P658" s="131"/>
      <c r="Q658" s="131"/>
      <c r="R658" s="131"/>
      <c r="S658" s="131"/>
      <c r="T658" s="131"/>
      <c r="U658" s="131"/>
      <c r="V658" s="131"/>
      <c r="W658" s="131"/>
      <c r="X658" s="131"/>
      <c r="Y658" s="131"/>
      <c r="Z658" s="131"/>
      <c r="AB658" s="142" t="e">
        <f t="shared" si="132"/>
        <v>#DIV/0!</v>
      </c>
      <c r="AC658" s="142" t="e">
        <f t="shared" si="133"/>
        <v>#DIV/0!</v>
      </c>
      <c r="AD658" s="6"/>
      <c r="AE658" s="88" t="e">
        <f t="shared" si="134"/>
        <v>#DIV/0!</v>
      </c>
      <c r="AF658" s="142" t="e">
        <f t="shared" si="135"/>
        <v>#DIV/0!</v>
      </c>
      <c r="AH658" s="12" t="e">
        <f t="shared" si="143"/>
        <v>#DIV/0!</v>
      </c>
      <c r="AI658" s="12" t="e">
        <f t="shared" si="144"/>
        <v>#DIV/0!</v>
      </c>
      <c r="AK658" s="409"/>
      <c r="AL658" s="409"/>
      <c r="AM658" s="409"/>
      <c r="AO658" s="177"/>
      <c r="AP658" s="177"/>
      <c r="AQ658" s="177"/>
      <c r="AR658" s="139"/>
      <c r="AS658" s="139"/>
      <c r="AT658" s="139"/>
      <c r="AU658" s="177"/>
      <c r="AV658" s="177"/>
      <c r="AX658" s="411">
        <f t="shared" si="136"/>
        <v>0</v>
      </c>
      <c r="AY658" s="80" t="str">
        <f t="shared" si="137"/>
        <v>OK</v>
      </c>
      <c r="BA658" s="94"/>
      <c r="BB658" s="291"/>
      <c r="BC658" s="94"/>
      <c r="BD658" s="229"/>
      <c r="BE658" s="356"/>
      <c r="BG658" s="6">
        <f t="shared" si="138"/>
        <v>0</v>
      </c>
      <c r="BH658" s="186" t="str">
        <f t="shared" si="139"/>
        <v>N/A</v>
      </c>
      <c r="BI658" s="6" t="str">
        <f t="shared" si="145"/>
        <v>N/A</v>
      </c>
      <c r="BJ658" t="e">
        <f t="shared" si="140"/>
        <v>#DIV/0!</v>
      </c>
      <c r="BL658" t="str">
        <f>IF(ISBLANK('A2a.  Modified URRT Worksheet 1'!$G$78)=TRUE, "N/A", IF(O658*(1+'A2a.  Modified URRT Worksheet 1'!$G$78)='A2. Rate Change &amp; Enrollment'!P658, "OK", "ERROR"))</f>
        <v>N/A</v>
      </c>
      <c r="BM658" t="str">
        <f>IF(ISBLANK('A2a.  Modified URRT Worksheet 1'!$G$79)=TRUE, "N/A", IF(P658*(1+'A2a.  Modified URRT Worksheet 1'!$G$79)='A2. Rate Change &amp; Enrollment'!Q658, "OK", "ERROR"))</f>
        <v>N/A</v>
      </c>
      <c r="BN658" t="str">
        <f>IF(ISBLANK('A2a.  Modified URRT Worksheet 1'!$G$80)=TRUE, "N/A", IF(Q658*(1+'A2a.  Modified URRT Worksheet 1'!$G$80)='A2. Rate Change &amp; Enrollment'!R658, "OK", "ERROR"))</f>
        <v>N/A</v>
      </c>
      <c r="BO658" t="str">
        <f>IF(ISBLANK('A2a.  Modified URRT Worksheet 1'!$G$81)=TRUE, "N/A", IF(R658*(1+'A2a.  Modified URRT Worksheet 1'!$G$81)='A2. Rate Change &amp; Enrollment'!S658, "OK", "ERROR"))</f>
        <v>N/A</v>
      </c>
      <c r="BP658" t="str">
        <f>IF(ISBLANK('A2a.  Modified URRT Worksheet 1'!$G$82)=TRUE, "N/A", IF(S658*(1+'A2a.  Modified URRT Worksheet 1'!$G$82)='A2. Rate Change &amp; Enrollment'!T658, "OK", "ERROR"))</f>
        <v>N/A</v>
      </c>
      <c r="BQ658" t="str">
        <f>IF(ISBLANK('A2a.  Modified URRT Worksheet 1'!$G$83)=TRUE, "N/A", IF(T658*(1+'A2a.  Modified URRT Worksheet 1'!$G$83)='A2. Rate Change &amp; Enrollment'!U658, "OK", "ERROR"))</f>
        <v>N/A</v>
      </c>
      <c r="BR658" t="str">
        <f>IF(ISBLANK('A2a.  Modified URRT Worksheet 1'!$G$84)=TRUE, "N/A", IF(U658*(1+'A2a.  Modified URRT Worksheet 1'!$G$84)='A2. Rate Change &amp; Enrollment'!V658, "OK", "ERROR"))</f>
        <v>N/A</v>
      </c>
      <c r="BS658" t="str">
        <f>IF(ISBLANK('A2a.  Modified URRT Worksheet 1'!$G$85)=TRUE, "N/A", IF(V658*(1+'A2a.  Modified URRT Worksheet 1'!$G$85)='A2. Rate Change &amp; Enrollment'!W658, "OK", "ERROR"))</f>
        <v>N/A</v>
      </c>
      <c r="BT658" t="str">
        <f>IF(ISBLANK('A2a.  Modified URRT Worksheet 1'!$G$86)=TRUE, "N/A", IF(W658*(1+'A2a.  Modified URRT Worksheet 1'!$G$86)='A2. Rate Change &amp; Enrollment'!X658, "OK", "ERROR"))</f>
        <v>N/A</v>
      </c>
      <c r="BU658" t="str">
        <f>IF(ISBLANK('A2a.  Modified URRT Worksheet 1'!$G$87)=TRUE, "N/A", IF(X658*(1+'A2a.  Modified URRT Worksheet 1'!$G$87)='A2. Rate Change &amp; Enrollment'!Y658, "OK", "ERROR"))</f>
        <v>N/A</v>
      </c>
      <c r="BV658" t="str">
        <f>IF(ISBLANK('A2a.  Modified URRT Worksheet 1'!$G$88)=TRUE, "N/A", IF(Y658*(1+'A2a.  Modified URRT Worksheet 1'!$G$88)='A2. Rate Change &amp; Enrollment'!Z658, "OK", "ERROR"))</f>
        <v>N/A</v>
      </c>
      <c r="BW658" t="str">
        <f t="shared" si="141"/>
        <v>OK</v>
      </c>
      <c r="BY658" s="412">
        <f t="shared" si="142"/>
        <v>0</v>
      </c>
    </row>
    <row r="659" spans="1:77" x14ac:dyDescent="0.35">
      <c r="A659" t="s">
        <v>958</v>
      </c>
      <c r="B659" s="98"/>
      <c r="C659" s="98"/>
      <c r="D659" s="98"/>
      <c r="E659" s="135"/>
      <c r="F659" s="135"/>
      <c r="G659" s="135"/>
      <c r="I659" s="135"/>
      <c r="J659" s="135"/>
      <c r="K659" s="135"/>
      <c r="M659" s="131"/>
      <c r="N659" s="131"/>
      <c r="O659" s="131"/>
      <c r="P659" s="131"/>
      <c r="Q659" s="131"/>
      <c r="R659" s="131"/>
      <c r="S659" s="131"/>
      <c r="T659" s="131"/>
      <c r="U659" s="131"/>
      <c r="V659" s="131"/>
      <c r="W659" s="131"/>
      <c r="X659" s="131"/>
      <c r="Y659" s="131"/>
      <c r="Z659" s="131"/>
      <c r="AB659" s="142" t="e">
        <f t="shared" si="132"/>
        <v>#DIV/0!</v>
      </c>
      <c r="AC659" s="142" t="e">
        <f t="shared" si="133"/>
        <v>#DIV/0!</v>
      </c>
      <c r="AD659" s="6"/>
      <c r="AE659" s="88" t="e">
        <f t="shared" si="134"/>
        <v>#DIV/0!</v>
      </c>
      <c r="AF659" s="142" t="e">
        <f t="shared" si="135"/>
        <v>#DIV/0!</v>
      </c>
      <c r="AH659" s="12" t="e">
        <f t="shared" si="143"/>
        <v>#DIV/0!</v>
      </c>
      <c r="AI659" s="12" t="e">
        <f t="shared" si="144"/>
        <v>#DIV/0!</v>
      </c>
      <c r="AK659" s="409"/>
      <c r="AL659" s="409"/>
      <c r="AM659" s="409"/>
      <c r="AO659" s="177"/>
      <c r="AP659" s="177"/>
      <c r="AQ659" s="177"/>
      <c r="AR659" s="139"/>
      <c r="AS659" s="139"/>
      <c r="AT659" s="139"/>
      <c r="AU659" s="177"/>
      <c r="AV659" s="177"/>
      <c r="AX659" s="411">
        <f t="shared" si="136"/>
        <v>0</v>
      </c>
      <c r="AY659" s="80" t="str">
        <f t="shared" si="137"/>
        <v>OK</v>
      </c>
      <c r="BA659" s="94"/>
      <c r="BB659" s="291"/>
      <c r="BC659" s="94"/>
      <c r="BD659" s="229"/>
      <c r="BE659" s="356"/>
      <c r="BG659" s="6">
        <f t="shared" si="138"/>
        <v>0</v>
      </c>
      <c r="BH659" s="186" t="str">
        <f t="shared" si="139"/>
        <v>N/A</v>
      </c>
      <c r="BI659" s="6" t="str">
        <f t="shared" si="145"/>
        <v>N/A</v>
      </c>
      <c r="BJ659" t="e">
        <f t="shared" si="140"/>
        <v>#DIV/0!</v>
      </c>
      <c r="BL659" t="str">
        <f>IF(ISBLANK('A2a.  Modified URRT Worksheet 1'!$G$78)=TRUE, "N/A", IF(O659*(1+'A2a.  Modified URRT Worksheet 1'!$G$78)='A2. Rate Change &amp; Enrollment'!P659, "OK", "ERROR"))</f>
        <v>N/A</v>
      </c>
      <c r="BM659" t="str">
        <f>IF(ISBLANK('A2a.  Modified URRT Worksheet 1'!$G$79)=TRUE, "N/A", IF(P659*(1+'A2a.  Modified URRT Worksheet 1'!$G$79)='A2. Rate Change &amp; Enrollment'!Q659, "OK", "ERROR"))</f>
        <v>N/A</v>
      </c>
      <c r="BN659" t="str">
        <f>IF(ISBLANK('A2a.  Modified URRT Worksheet 1'!$G$80)=TRUE, "N/A", IF(Q659*(1+'A2a.  Modified URRT Worksheet 1'!$G$80)='A2. Rate Change &amp; Enrollment'!R659, "OK", "ERROR"))</f>
        <v>N/A</v>
      </c>
      <c r="BO659" t="str">
        <f>IF(ISBLANK('A2a.  Modified URRT Worksheet 1'!$G$81)=TRUE, "N/A", IF(R659*(1+'A2a.  Modified URRT Worksheet 1'!$G$81)='A2. Rate Change &amp; Enrollment'!S659, "OK", "ERROR"))</f>
        <v>N/A</v>
      </c>
      <c r="BP659" t="str">
        <f>IF(ISBLANK('A2a.  Modified URRT Worksheet 1'!$G$82)=TRUE, "N/A", IF(S659*(1+'A2a.  Modified URRT Worksheet 1'!$G$82)='A2. Rate Change &amp; Enrollment'!T659, "OK", "ERROR"))</f>
        <v>N/A</v>
      </c>
      <c r="BQ659" t="str">
        <f>IF(ISBLANK('A2a.  Modified URRT Worksheet 1'!$G$83)=TRUE, "N/A", IF(T659*(1+'A2a.  Modified URRT Worksheet 1'!$G$83)='A2. Rate Change &amp; Enrollment'!U659, "OK", "ERROR"))</f>
        <v>N/A</v>
      </c>
      <c r="BR659" t="str">
        <f>IF(ISBLANK('A2a.  Modified URRT Worksheet 1'!$G$84)=TRUE, "N/A", IF(U659*(1+'A2a.  Modified URRT Worksheet 1'!$G$84)='A2. Rate Change &amp; Enrollment'!V659, "OK", "ERROR"))</f>
        <v>N/A</v>
      </c>
      <c r="BS659" t="str">
        <f>IF(ISBLANK('A2a.  Modified URRT Worksheet 1'!$G$85)=TRUE, "N/A", IF(V659*(1+'A2a.  Modified URRT Worksheet 1'!$G$85)='A2. Rate Change &amp; Enrollment'!W659, "OK", "ERROR"))</f>
        <v>N/A</v>
      </c>
      <c r="BT659" t="str">
        <f>IF(ISBLANK('A2a.  Modified URRT Worksheet 1'!$G$86)=TRUE, "N/A", IF(W659*(1+'A2a.  Modified URRT Worksheet 1'!$G$86)='A2. Rate Change &amp; Enrollment'!X659, "OK", "ERROR"))</f>
        <v>N/A</v>
      </c>
      <c r="BU659" t="str">
        <f>IF(ISBLANK('A2a.  Modified URRT Worksheet 1'!$G$87)=TRUE, "N/A", IF(X659*(1+'A2a.  Modified URRT Worksheet 1'!$G$87)='A2. Rate Change &amp; Enrollment'!Y659, "OK", "ERROR"))</f>
        <v>N/A</v>
      </c>
      <c r="BV659" t="str">
        <f>IF(ISBLANK('A2a.  Modified URRT Worksheet 1'!$G$88)=TRUE, "N/A", IF(Y659*(1+'A2a.  Modified URRT Worksheet 1'!$G$88)='A2. Rate Change &amp; Enrollment'!Z659, "OK", "ERROR"))</f>
        <v>N/A</v>
      </c>
      <c r="BW659" t="str">
        <f t="shared" si="141"/>
        <v>OK</v>
      </c>
      <c r="BY659" s="412">
        <f t="shared" si="142"/>
        <v>0</v>
      </c>
    </row>
    <row r="660" spans="1:77" x14ac:dyDescent="0.35">
      <c r="A660" t="s">
        <v>959</v>
      </c>
      <c r="B660" s="98"/>
      <c r="C660" s="98"/>
      <c r="D660" s="98"/>
      <c r="E660" s="135"/>
      <c r="F660" s="135"/>
      <c r="G660" s="135"/>
      <c r="I660" s="135"/>
      <c r="J660" s="135"/>
      <c r="K660" s="135"/>
      <c r="M660" s="131"/>
      <c r="N660" s="131"/>
      <c r="O660" s="131"/>
      <c r="P660" s="131"/>
      <c r="Q660" s="131"/>
      <c r="R660" s="131"/>
      <c r="S660" s="131"/>
      <c r="T660" s="131"/>
      <c r="U660" s="131"/>
      <c r="V660" s="131"/>
      <c r="W660" s="131"/>
      <c r="X660" s="131"/>
      <c r="Y660" s="131"/>
      <c r="Z660" s="131"/>
      <c r="AB660" s="142" t="e">
        <f t="shared" ref="AB660:AB723" si="146">O660/M660-1</f>
        <v>#DIV/0!</v>
      </c>
      <c r="AC660" s="142" t="e">
        <f t="shared" ref="AC660:AC723" si="147">O660/N660-1</f>
        <v>#DIV/0!</v>
      </c>
      <c r="AD660" s="6"/>
      <c r="AE660" s="88" t="e">
        <f t="shared" ref="AE660:AE723" si="148">E660/$E$10</f>
        <v>#DIV/0!</v>
      </c>
      <c r="AF660" s="142" t="e">
        <f t="shared" ref="AF660:AF723" si="149">I660/$I$10</f>
        <v>#DIV/0!</v>
      </c>
      <c r="AH660" s="12" t="e">
        <f t="shared" si="143"/>
        <v>#DIV/0!</v>
      </c>
      <c r="AI660" s="12" t="e">
        <f t="shared" si="144"/>
        <v>#DIV/0!</v>
      </c>
      <c r="AK660" s="409"/>
      <c r="AL660" s="409"/>
      <c r="AM660" s="409"/>
      <c r="AO660" s="177"/>
      <c r="AP660" s="177"/>
      <c r="AQ660" s="177"/>
      <c r="AR660" s="139"/>
      <c r="AS660" s="139"/>
      <c r="AT660" s="139"/>
      <c r="AU660" s="177"/>
      <c r="AV660" s="177"/>
      <c r="AX660" s="411">
        <f t="shared" ref="AX660:AX723" si="150">$AO$2*(PRODUCT(AO660:AQ660,AU660)/(1-AR660-AS660-AT660))*AV660</f>
        <v>0</v>
      </c>
      <c r="AY660" s="80" t="str">
        <f t="shared" ref="AY660:AY723" si="151">IF(ABS(O660-AX660)&gt;1, "ERROR", "OK")</f>
        <v>OK</v>
      </c>
      <c r="BA660" s="94"/>
      <c r="BB660" s="291"/>
      <c r="BC660" s="94"/>
      <c r="BD660" s="229"/>
      <c r="BE660" s="356"/>
      <c r="BG660" s="6">
        <f t="shared" ref="BG660:BG723" si="152">E660*AO660</f>
        <v>0</v>
      </c>
      <c r="BH660" s="186" t="str">
        <f t="shared" ref="BH660:BH723" si="153">IF(BA660="Platinum", AO660/$BH$3-1, IF(BA660="Gold", AO660/$BH$4-1, IF(BA660="Silver", AO660/$BH$5-1, IF( BA660="Bronze", AO660/$BH$6-1, IF(BA660="Catastrophic", AO660/$BH$7-1, "N/A")))))</f>
        <v>N/A</v>
      </c>
      <c r="BI660" s="6" t="str">
        <f t="shared" si="145"/>
        <v>N/A</v>
      </c>
      <c r="BJ660" t="e">
        <f t="shared" ref="BJ660:BJ723" si="154">IF(AND(AF660&gt;=5%, BE660&lt;95%), "Y", "N")</f>
        <v>#DIV/0!</v>
      </c>
      <c r="BL660" t="str">
        <f>IF(ISBLANK('A2a.  Modified URRT Worksheet 1'!$G$78)=TRUE, "N/A", IF(O660*(1+'A2a.  Modified URRT Worksheet 1'!$G$78)='A2. Rate Change &amp; Enrollment'!P660, "OK", "ERROR"))</f>
        <v>N/A</v>
      </c>
      <c r="BM660" t="str">
        <f>IF(ISBLANK('A2a.  Modified URRT Worksheet 1'!$G$79)=TRUE, "N/A", IF(P660*(1+'A2a.  Modified URRT Worksheet 1'!$G$79)='A2. Rate Change &amp; Enrollment'!Q660, "OK", "ERROR"))</f>
        <v>N/A</v>
      </c>
      <c r="BN660" t="str">
        <f>IF(ISBLANK('A2a.  Modified URRT Worksheet 1'!$G$80)=TRUE, "N/A", IF(Q660*(1+'A2a.  Modified URRT Worksheet 1'!$G$80)='A2. Rate Change &amp; Enrollment'!R660, "OK", "ERROR"))</f>
        <v>N/A</v>
      </c>
      <c r="BO660" t="str">
        <f>IF(ISBLANK('A2a.  Modified URRT Worksheet 1'!$G$81)=TRUE, "N/A", IF(R660*(1+'A2a.  Modified URRT Worksheet 1'!$G$81)='A2. Rate Change &amp; Enrollment'!S660, "OK", "ERROR"))</f>
        <v>N/A</v>
      </c>
      <c r="BP660" t="str">
        <f>IF(ISBLANK('A2a.  Modified URRT Worksheet 1'!$G$82)=TRUE, "N/A", IF(S660*(1+'A2a.  Modified URRT Worksheet 1'!$G$82)='A2. Rate Change &amp; Enrollment'!T660, "OK", "ERROR"))</f>
        <v>N/A</v>
      </c>
      <c r="BQ660" t="str">
        <f>IF(ISBLANK('A2a.  Modified URRT Worksheet 1'!$G$83)=TRUE, "N/A", IF(T660*(1+'A2a.  Modified URRT Worksheet 1'!$G$83)='A2. Rate Change &amp; Enrollment'!U660, "OK", "ERROR"))</f>
        <v>N/A</v>
      </c>
      <c r="BR660" t="str">
        <f>IF(ISBLANK('A2a.  Modified URRT Worksheet 1'!$G$84)=TRUE, "N/A", IF(U660*(1+'A2a.  Modified URRT Worksheet 1'!$G$84)='A2. Rate Change &amp; Enrollment'!V660, "OK", "ERROR"))</f>
        <v>N/A</v>
      </c>
      <c r="BS660" t="str">
        <f>IF(ISBLANK('A2a.  Modified URRT Worksheet 1'!$G$85)=TRUE, "N/A", IF(V660*(1+'A2a.  Modified URRT Worksheet 1'!$G$85)='A2. Rate Change &amp; Enrollment'!W660, "OK", "ERROR"))</f>
        <v>N/A</v>
      </c>
      <c r="BT660" t="str">
        <f>IF(ISBLANK('A2a.  Modified URRT Worksheet 1'!$G$86)=TRUE, "N/A", IF(W660*(1+'A2a.  Modified URRT Worksheet 1'!$G$86)='A2. Rate Change &amp; Enrollment'!X660, "OK", "ERROR"))</f>
        <v>N/A</v>
      </c>
      <c r="BU660" t="str">
        <f>IF(ISBLANK('A2a.  Modified URRT Worksheet 1'!$G$87)=TRUE, "N/A", IF(X660*(1+'A2a.  Modified URRT Worksheet 1'!$G$87)='A2. Rate Change &amp; Enrollment'!Y660, "OK", "ERROR"))</f>
        <v>N/A</v>
      </c>
      <c r="BV660" t="str">
        <f>IF(ISBLANK('A2a.  Modified URRT Worksheet 1'!$G$88)=TRUE, "N/A", IF(Y660*(1+'A2a.  Modified URRT Worksheet 1'!$G$88)='A2. Rate Change &amp; Enrollment'!Z660, "OK", "ERROR"))</f>
        <v>N/A</v>
      </c>
      <c r="BW660" t="str">
        <f t="shared" ref="BW660:BW723" si="155">IF(OR(BL660="ERROR", BM660="ERROR", BN660="ERROR", BO660="ERROR", BP660="ERROR", BQ660="ERROR", BR660="ERROR", BS660="ERROR", BT660="ERROR", BU660="ERROR", BV660="ERROR"), "ERROR", "OK")</f>
        <v>OK</v>
      </c>
      <c r="BY660" s="412">
        <f t="shared" ref="BY660:BY723" si="156">PRODUCT(AO660:AQ660,AU660)/(1-AR660-AS660-AT660)*AV660</f>
        <v>0</v>
      </c>
    </row>
    <row r="661" spans="1:77" x14ac:dyDescent="0.35">
      <c r="A661" t="s">
        <v>960</v>
      </c>
      <c r="B661" s="98"/>
      <c r="C661" s="98"/>
      <c r="D661" s="98"/>
      <c r="E661" s="135"/>
      <c r="F661" s="135"/>
      <c r="G661" s="135"/>
      <c r="I661" s="135"/>
      <c r="J661" s="135"/>
      <c r="K661" s="135"/>
      <c r="M661" s="131"/>
      <c r="N661" s="131"/>
      <c r="O661" s="131"/>
      <c r="P661" s="131"/>
      <c r="Q661" s="131"/>
      <c r="R661" s="131"/>
      <c r="S661" s="131"/>
      <c r="T661" s="131"/>
      <c r="U661" s="131"/>
      <c r="V661" s="131"/>
      <c r="W661" s="131"/>
      <c r="X661" s="131"/>
      <c r="Y661" s="131"/>
      <c r="Z661" s="131"/>
      <c r="AB661" s="142" t="e">
        <f t="shared" si="146"/>
        <v>#DIV/0!</v>
      </c>
      <c r="AC661" s="142" t="e">
        <f t="shared" si="147"/>
        <v>#DIV/0!</v>
      </c>
      <c r="AD661" s="6"/>
      <c r="AE661" s="88" t="e">
        <f t="shared" si="148"/>
        <v>#DIV/0!</v>
      </c>
      <c r="AF661" s="142" t="e">
        <f t="shared" si="149"/>
        <v>#DIV/0!</v>
      </c>
      <c r="AH661" s="12" t="e">
        <f t="shared" ref="AH661:AH724" si="157">IF(OR(AB661-$AB$11&gt;5%, $AB$11-AB661&gt;5%), "Y", "N")</f>
        <v>#DIV/0!</v>
      </c>
      <c r="AI661" s="12" t="e">
        <f t="shared" ref="AI661:AI724" si="158">IF(AND(AH661="Y", AF661&gt;5%), "Y", "N")</f>
        <v>#DIV/0!</v>
      </c>
      <c r="AK661" s="409"/>
      <c r="AL661" s="409"/>
      <c r="AM661" s="409"/>
      <c r="AO661" s="177"/>
      <c r="AP661" s="177"/>
      <c r="AQ661" s="177"/>
      <c r="AR661" s="139"/>
      <c r="AS661" s="139"/>
      <c r="AT661" s="139"/>
      <c r="AU661" s="177"/>
      <c r="AV661" s="177"/>
      <c r="AX661" s="411">
        <f t="shared" si="150"/>
        <v>0</v>
      </c>
      <c r="AY661" s="80" t="str">
        <f t="shared" si="151"/>
        <v>OK</v>
      </c>
      <c r="BA661" s="94"/>
      <c r="BB661" s="291"/>
      <c r="BC661" s="94"/>
      <c r="BD661" s="229"/>
      <c r="BE661" s="356"/>
      <c r="BG661" s="6">
        <f t="shared" si="152"/>
        <v>0</v>
      </c>
      <c r="BH661" s="186" t="str">
        <f t="shared" si="153"/>
        <v>N/A</v>
      </c>
      <c r="BI661" s="6" t="str">
        <f t="shared" si="145"/>
        <v>N/A</v>
      </c>
      <c r="BJ661" t="e">
        <f t="shared" si="154"/>
        <v>#DIV/0!</v>
      </c>
      <c r="BL661" t="str">
        <f>IF(ISBLANK('A2a.  Modified URRT Worksheet 1'!$G$78)=TRUE, "N/A", IF(O661*(1+'A2a.  Modified URRT Worksheet 1'!$G$78)='A2. Rate Change &amp; Enrollment'!P661, "OK", "ERROR"))</f>
        <v>N/A</v>
      </c>
      <c r="BM661" t="str">
        <f>IF(ISBLANK('A2a.  Modified URRT Worksheet 1'!$G$79)=TRUE, "N/A", IF(P661*(1+'A2a.  Modified URRT Worksheet 1'!$G$79)='A2. Rate Change &amp; Enrollment'!Q661, "OK", "ERROR"))</f>
        <v>N/A</v>
      </c>
      <c r="BN661" t="str">
        <f>IF(ISBLANK('A2a.  Modified URRT Worksheet 1'!$G$80)=TRUE, "N/A", IF(Q661*(1+'A2a.  Modified URRT Worksheet 1'!$G$80)='A2. Rate Change &amp; Enrollment'!R661, "OK", "ERROR"))</f>
        <v>N/A</v>
      </c>
      <c r="BO661" t="str">
        <f>IF(ISBLANK('A2a.  Modified URRT Worksheet 1'!$G$81)=TRUE, "N/A", IF(R661*(1+'A2a.  Modified URRT Worksheet 1'!$G$81)='A2. Rate Change &amp; Enrollment'!S661, "OK", "ERROR"))</f>
        <v>N/A</v>
      </c>
      <c r="BP661" t="str">
        <f>IF(ISBLANK('A2a.  Modified URRT Worksheet 1'!$G$82)=TRUE, "N/A", IF(S661*(1+'A2a.  Modified URRT Worksheet 1'!$G$82)='A2. Rate Change &amp; Enrollment'!T661, "OK", "ERROR"))</f>
        <v>N/A</v>
      </c>
      <c r="BQ661" t="str">
        <f>IF(ISBLANK('A2a.  Modified URRT Worksheet 1'!$G$83)=TRUE, "N/A", IF(T661*(1+'A2a.  Modified URRT Worksheet 1'!$G$83)='A2. Rate Change &amp; Enrollment'!U661, "OK", "ERROR"))</f>
        <v>N/A</v>
      </c>
      <c r="BR661" t="str">
        <f>IF(ISBLANK('A2a.  Modified URRT Worksheet 1'!$G$84)=TRUE, "N/A", IF(U661*(1+'A2a.  Modified URRT Worksheet 1'!$G$84)='A2. Rate Change &amp; Enrollment'!V661, "OK", "ERROR"))</f>
        <v>N/A</v>
      </c>
      <c r="BS661" t="str">
        <f>IF(ISBLANK('A2a.  Modified URRT Worksheet 1'!$G$85)=TRUE, "N/A", IF(V661*(1+'A2a.  Modified URRT Worksheet 1'!$G$85)='A2. Rate Change &amp; Enrollment'!W661, "OK", "ERROR"))</f>
        <v>N/A</v>
      </c>
      <c r="BT661" t="str">
        <f>IF(ISBLANK('A2a.  Modified URRT Worksheet 1'!$G$86)=TRUE, "N/A", IF(W661*(1+'A2a.  Modified URRT Worksheet 1'!$G$86)='A2. Rate Change &amp; Enrollment'!X661, "OK", "ERROR"))</f>
        <v>N/A</v>
      </c>
      <c r="BU661" t="str">
        <f>IF(ISBLANK('A2a.  Modified URRT Worksheet 1'!$G$87)=TRUE, "N/A", IF(X661*(1+'A2a.  Modified URRT Worksheet 1'!$G$87)='A2. Rate Change &amp; Enrollment'!Y661, "OK", "ERROR"))</f>
        <v>N/A</v>
      </c>
      <c r="BV661" t="str">
        <f>IF(ISBLANK('A2a.  Modified URRT Worksheet 1'!$G$88)=TRUE, "N/A", IF(Y661*(1+'A2a.  Modified URRT Worksheet 1'!$G$88)='A2. Rate Change &amp; Enrollment'!Z661, "OK", "ERROR"))</f>
        <v>N/A</v>
      </c>
      <c r="BW661" t="str">
        <f t="shared" si="155"/>
        <v>OK</v>
      </c>
      <c r="BY661" s="412">
        <f t="shared" si="156"/>
        <v>0</v>
      </c>
    </row>
    <row r="662" spans="1:77" x14ac:dyDescent="0.35">
      <c r="A662" t="s">
        <v>961</v>
      </c>
      <c r="B662" s="98"/>
      <c r="C662" s="98"/>
      <c r="D662" s="98"/>
      <c r="E662" s="135"/>
      <c r="F662" s="135"/>
      <c r="G662" s="135"/>
      <c r="I662" s="135"/>
      <c r="J662" s="135"/>
      <c r="K662" s="135"/>
      <c r="M662" s="131"/>
      <c r="N662" s="131"/>
      <c r="O662" s="131"/>
      <c r="P662" s="131"/>
      <c r="Q662" s="131"/>
      <c r="R662" s="131"/>
      <c r="S662" s="131"/>
      <c r="T662" s="131"/>
      <c r="U662" s="131"/>
      <c r="V662" s="131"/>
      <c r="W662" s="131"/>
      <c r="X662" s="131"/>
      <c r="Y662" s="131"/>
      <c r="Z662" s="131"/>
      <c r="AB662" s="142" t="e">
        <f t="shared" si="146"/>
        <v>#DIV/0!</v>
      </c>
      <c r="AC662" s="142" t="e">
        <f t="shared" si="147"/>
        <v>#DIV/0!</v>
      </c>
      <c r="AD662" s="6"/>
      <c r="AE662" s="88" t="e">
        <f t="shared" si="148"/>
        <v>#DIV/0!</v>
      </c>
      <c r="AF662" s="142" t="e">
        <f t="shared" si="149"/>
        <v>#DIV/0!</v>
      </c>
      <c r="AH662" s="12" t="e">
        <f t="shared" si="157"/>
        <v>#DIV/0!</v>
      </c>
      <c r="AI662" s="12" t="e">
        <f t="shared" si="158"/>
        <v>#DIV/0!</v>
      </c>
      <c r="AK662" s="409"/>
      <c r="AL662" s="409"/>
      <c r="AM662" s="409"/>
      <c r="AO662" s="177"/>
      <c r="AP662" s="177"/>
      <c r="AQ662" s="177"/>
      <c r="AR662" s="139"/>
      <c r="AS662" s="139"/>
      <c r="AT662" s="139"/>
      <c r="AU662" s="177"/>
      <c r="AV662" s="177"/>
      <c r="AX662" s="411">
        <f t="shared" si="150"/>
        <v>0</v>
      </c>
      <c r="AY662" s="80" t="str">
        <f t="shared" si="151"/>
        <v>OK</v>
      </c>
      <c r="BA662" s="94"/>
      <c r="BB662" s="291"/>
      <c r="BC662" s="94"/>
      <c r="BD662" s="229"/>
      <c r="BE662" s="356"/>
      <c r="BG662" s="6">
        <f t="shared" si="152"/>
        <v>0</v>
      </c>
      <c r="BH662" s="186" t="str">
        <f t="shared" si="153"/>
        <v>N/A</v>
      </c>
      <c r="BI662" s="6" t="str">
        <f t="shared" ref="BI662:BI725" si="159">IF(BH662="N/A", "N/A", IF(BH662&gt;10%, "Y", IF(BH662&lt;-10%, "Y", "N")))</f>
        <v>N/A</v>
      </c>
      <c r="BJ662" t="e">
        <f t="shared" si="154"/>
        <v>#DIV/0!</v>
      </c>
      <c r="BL662" t="str">
        <f>IF(ISBLANK('A2a.  Modified URRT Worksheet 1'!$G$78)=TRUE, "N/A", IF(O662*(1+'A2a.  Modified URRT Worksheet 1'!$G$78)='A2. Rate Change &amp; Enrollment'!P662, "OK", "ERROR"))</f>
        <v>N/A</v>
      </c>
      <c r="BM662" t="str">
        <f>IF(ISBLANK('A2a.  Modified URRT Worksheet 1'!$G$79)=TRUE, "N/A", IF(P662*(1+'A2a.  Modified URRT Worksheet 1'!$G$79)='A2. Rate Change &amp; Enrollment'!Q662, "OK", "ERROR"))</f>
        <v>N/A</v>
      </c>
      <c r="BN662" t="str">
        <f>IF(ISBLANK('A2a.  Modified URRT Worksheet 1'!$G$80)=TRUE, "N/A", IF(Q662*(1+'A2a.  Modified URRT Worksheet 1'!$G$80)='A2. Rate Change &amp; Enrollment'!R662, "OK", "ERROR"))</f>
        <v>N/A</v>
      </c>
      <c r="BO662" t="str">
        <f>IF(ISBLANK('A2a.  Modified URRT Worksheet 1'!$G$81)=TRUE, "N/A", IF(R662*(1+'A2a.  Modified URRT Worksheet 1'!$G$81)='A2. Rate Change &amp; Enrollment'!S662, "OK", "ERROR"))</f>
        <v>N/A</v>
      </c>
      <c r="BP662" t="str">
        <f>IF(ISBLANK('A2a.  Modified URRT Worksheet 1'!$G$82)=TRUE, "N/A", IF(S662*(1+'A2a.  Modified URRT Worksheet 1'!$G$82)='A2. Rate Change &amp; Enrollment'!T662, "OK", "ERROR"))</f>
        <v>N/A</v>
      </c>
      <c r="BQ662" t="str">
        <f>IF(ISBLANK('A2a.  Modified URRT Worksheet 1'!$G$83)=TRUE, "N/A", IF(T662*(1+'A2a.  Modified URRT Worksheet 1'!$G$83)='A2. Rate Change &amp; Enrollment'!U662, "OK", "ERROR"))</f>
        <v>N/A</v>
      </c>
      <c r="BR662" t="str">
        <f>IF(ISBLANK('A2a.  Modified URRT Worksheet 1'!$G$84)=TRUE, "N/A", IF(U662*(1+'A2a.  Modified URRT Worksheet 1'!$G$84)='A2. Rate Change &amp; Enrollment'!V662, "OK", "ERROR"))</f>
        <v>N/A</v>
      </c>
      <c r="BS662" t="str">
        <f>IF(ISBLANK('A2a.  Modified URRT Worksheet 1'!$G$85)=TRUE, "N/A", IF(V662*(1+'A2a.  Modified URRT Worksheet 1'!$G$85)='A2. Rate Change &amp; Enrollment'!W662, "OK", "ERROR"))</f>
        <v>N/A</v>
      </c>
      <c r="BT662" t="str">
        <f>IF(ISBLANK('A2a.  Modified URRT Worksheet 1'!$G$86)=TRUE, "N/A", IF(W662*(1+'A2a.  Modified URRT Worksheet 1'!$G$86)='A2. Rate Change &amp; Enrollment'!X662, "OK", "ERROR"))</f>
        <v>N/A</v>
      </c>
      <c r="BU662" t="str">
        <f>IF(ISBLANK('A2a.  Modified URRT Worksheet 1'!$G$87)=TRUE, "N/A", IF(X662*(1+'A2a.  Modified URRT Worksheet 1'!$G$87)='A2. Rate Change &amp; Enrollment'!Y662, "OK", "ERROR"))</f>
        <v>N/A</v>
      </c>
      <c r="BV662" t="str">
        <f>IF(ISBLANK('A2a.  Modified URRT Worksheet 1'!$G$88)=TRUE, "N/A", IF(Y662*(1+'A2a.  Modified URRT Worksheet 1'!$G$88)='A2. Rate Change &amp; Enrollment'!Z662, "OK", "ERROR"))</f>
        <v>N/A</v>
      </c>
      <c r="BW662" t="str">
        <f t="shared" si="155"/>
        <v>OK</v>
      </c>
      <c r="BY662" s="412">
        <f t="shared" si="156"/>
        <v>0</v>
      </c>
    </row>
    <row r="663" spans="1:77" x14ac:dyDescent="0.35">
      <c r="A663" t="s">
        <v>962</v>
      </c>
      <c r="B663" s="98"/>
      <c r="C663" s="98"/>
      <c r="D663" s="98"/>
      <c r="E663" s="135"/>
      <c r="F663" s="135"/>
      <c r="G663" s="135"/>
      <c r="I663" s="135"/>
      <c r="J663" s="135"/>
      <c r="K663" s="135"/>
      <c r="M663" s="131"/>
      <c r="N663" s="131"/>
      <c r="O663" s="131"/>
      <c r="P663" s="131"/>
      <c r="Q663" s="131"/>
      <c r="R663" s="131"/>
      <c r="S663" s="131"/>
      <c r="T663" s="131"/>
      <c r="U663" s="131"/>
      <c r="V663" s="131"/>
      <c r="W663" s="131"/>
      <c r="X663" s="131"/>
      <c r="Y663" s="131"/>
      <c r="Z663" s="131"/>
      <c r="AB663" s="142" t="e">
        <f t="shared" si="146"/>
        <v>#DIV/0!</v>
      </c>
      <c r="AC663" s="142" t="e">
        <f t="shared" si="147"/>
        <v>#DIV/0!</v>
      </c>
      <c r="AD663" s="6"/>
      <c r="AE663" s="88" t="e">
        <f t="shared" si="148"/>
        <v>#DIV/0!</v>
      </c>
      <c r="AF663" s="142" t="e">
        <f t="shared" si="149"/>
        <v>#DIV/0!</v>
      </c>
      <c r="AH663" s="12" t="e">
        <f t="shared" si="157"/>
        <v>#DIV/0!</v>
      </c>
      <c r="AI663" s="12" t="e">
        <f t="shared" si="158"/>
        <v>#DIV/0!</v>
      </c>
      <c r="AK663" s="409"/>
      <c r="AL663" s="409"/>
      <c r="AM663" s="409"/>
      <c r="AO663" s="177"/>
      <c r="AP663" s="177"/>
      <c r="AQ663" s="177"/>
      <c r="AR663" s="139"/>
      <c r="AS663" s="139"/>
      <c r="AT663" s="139"/>
      <c r="AU663" s="177"/>
      <c r="AV663" s="177"/>
      <c r="AX663" s="411">
        <f t="shared" si="150"/>
        <v>0</v>
      </c>
      <c r="AY663" s="80" t="str">
        <f t="shared" si="151"/>
        <v>OK</v>
      </c>
      <c r="BA663" s="94"/>
      <c r="BB663" s="291"/>
      <c r="BC663" s="94"/>
      <c r="BD663" s="229"/>
      <c r="BE663" s="356"/>
      <c r="BG663" s="6">
        <f t="shared" si="152"/>
        <v>0</v>
      </c>
      <c r="BH663" s="186" t="str">
        <f t="shared" si="153"/>
        <v>N/A</v>
      </c>
      <c r="BI663" s="6" t="str">
        <f t="shared" si="159"/>
        <v>N/A</v>
      </c>
      <c r="BJ663" t="e">
        <f t="shared" si="154"/>
        <v>#DIV/0!</v>
      </c>
      <c r="BL663" t="str">
        <f>IF(ISBLANK('A2a.  Modified URRT Worksheet 1'!$G$78)=TRUE, "N/A", IF(O663*(1+'A2a.  Modified URRT Worksheet 1'!$G$78)='A2. Rate Change &amp; Enrollment'!P663, "OK", "ERROR"))</f>
        <v>N/A</v>
      </c>
      <c r="BM663" t="str">
        <f>IF(ISBLANK('A2a.  Modified URRT Worksheet 1'!$G$79)=TRUE, "N/A", IF(P663*(1+'A2a.  Modified URRT Worksheet 1'!$G$79)='A2. Rate Change &amp; Enrollment'!Q663, "OK", "ERROR"))</f>
        <v>N/A</v>
      </c>
      <c r="BN663" t="str">
        <f>IF(ISBLANK('A2a.  Modified URRT Worksheet 1'!$G$80)=TRUE, "N/A", IF(Q663*(1+'A2a.  Modified URRT Worksheet 1'!$G$80)='A2. Rate Change &amp; Enrollment'!R663, "OK", "ERROR"))</f>
        <v>N/A</v>
      </c>
      <c r="BO663" t="str">
        <f>IF(ISBLANK('A2a.  Modified URRT Worksheet 1'!$G$81)=TRUE, "N/A", IF(R663*(1+'A2a.  Modified URRT Worksheet 1'!$G$81)='A2. Rate Change &amp; Enrollment'!S663, "OK", "ERROR"))</f>
        <v>N/A</v>
      </c>
      <c r="BP663" t="str">
        <f>IF(ISBLANK('A2a.  Modified URRT Worksheet 1'!$G$82)=TRUE, "N/A", IF(S663*(1+'A2a.  Modified URRT Worksheet 1'!$G$82)='A2. Rate Change &amp; Enrollment'!T663, "OK", "ERROR"))</f>
        <v>N/A</v>
      </c>
      <c r="BQ663" t="str">
        <f>IF(ISBLANK('A2a.  Modified URRT Worksheet 1'!$G$83)=TRUE, "N/A", IF(T663*(1+'A2a.  Modified URRT Worksheet 1'!$G$83)='A2. Rate Change &amp; Enrollment'!U663, "OK", "ERROR"))</f>
        <v>N/A</v>
      </c>
      <c r="BR663" t="str">
        <f>IF(ISBLANK('A2a.  Modified URRT Worksheet 1'!$G$84)=TRUE, "N/A", IF(U663*(1+'A2a.  Modified URRT Worksheet 1'!$G$84)='A2. Rate Change &amp; Enrollment'!V663, "OK", "ERROR"))</f>
        <v>N/A</v>
      </c>
      <c r="BS663" t="str">
        <f>IF(ISBLANK('A2a.  Modified URRT Worksheet 1'!$G$85)=TRUE, "N/A", IF(V663*(1+'A2a.  Modified URRT Worksheet 1'!$G$85)='A2. Rate Change &amp; Enrollment'!W663, "OK", "ERROR"))</f>
        <v>N/A</v>
      </c>
      <c r="BT663" t="str">
        <f>IF(ISBLANK('A2a.  Modified URRT Worksheet 1'!$G$86)=TRUE, "N/A", IF(W663*(1+'A2a.  Modified URRT Worksheet 1'!$G$86)='A2. Rate Change &amp; Enrollment'!X663, "OK", "ERROR"))</f>
        <v>N/A</v>
      </c>
      <c r="BU663" t="str">
        <f>IF(ISBLANK('A2a.  Modified URRT Worksheet 1'!$G$87)=TRUE, "N/A", IF(X663*(1+'A2a.  Modified URRT Worksheet 1'!$G$87)='A2. Rate Change &amp; Enrollment'!Y663, "OK", "ERROR"))</f>
        <v>N/A</v>
      </c>
      <c r="BV663" t="str">
        <f>IF(ISBLANK('A2a.  Modified URRT Worksheet 1'!$G$88)=TRUE, "N/A", IF(Y663*(1+'A2a.  Modified URRT Worksheet 1'!$G$88)='A2. Rate Change &amp; Enrollment'!Z663, "OK", "ERROR"))</f>
        <v>N/A</v>
      </c>
      <c r="BW663" t="str">
        <f t="shared" si="155"/>
        <v>OK</v>
      </c>
      <c r="BY663" s="412">
        <f t="shared" si="156"/>
        <v>0</v>
      </c>
    </row>
    <row r="664" spans="1:77" x14ac:dyDescent="0.35">
      <c r="A664" t="s">
        <v>963</v>
      </c>
      <c r="B664" s="98"/>
      <c r="C664" s="98"/>
      <c r="D664" s="98"/>
      <c r="E664" s="135"/>
      <c r="F664" s="135"/>
      <c r="G664" s="135"/>
      <c r="I664" s="135"/>
      <c r="J664" s="135"/>
      <c r="K664" s="135"/>
      <c r="M664" s="131"/>
      <c r="N664" s="131"/>
      <c r="O664" s="131"/>
      <c r="P664" s="131"/>
      <c r="Q664" s="131"/>
      <c r="R664" s="131"/>
      <c r="S664" s="131"/>
      <c r="T664" s="131"/>
      <c r="U664" s="131"/>
      <c r="V664" s="131"/>
      <c r="W664" s="131"/>
      <c r="X664" s="131"/>
      <c r="Y664" s="131"/>
      <c r="Z664" s="131"/>
      <c r="AB664" s="142" t="e">
        <f t="shared" si="146"/>
        <v>#DIV/0!</v>
      </c>
      <c r="AC664" s="142" t="e">
        <f t="shared" si="147"/>
        <v>#DIV/0!</v>
      </c>
      <c r="AD664" s="6"/>
      <c r="AE664" s="88" t="e">
        <f t="shared" si="148"/>
        <v>#DIV/0!</v>
      </c>
      <c r="AF664" s="142" t="e">
        <f t="shared" si="149"/>
        <v>#DIV/0!</v>
      </c>
      <c r="AH664" s="12" t="e">
        <f t="shared" si="157"/>
        <v>#DIV/0!</v>
      </c>
      <c r="AI664" s="12" t="e">
        <f t="shared" si="158"/>
        <v>#DIV/0!</v>
      </c>
      <c r="AK664" s="409"/>
      <c r="AL664" s="409"/>
      <c r="AM664" s="409"/>
      <c r="AO664" s="177"/>
      <c r="AP664" s="177"/>
      <c r="AQ664" s="177"/>
      <c r="AR664" s="139"/>
      <c r="AS664" s="139"/>
      <c r="AT664" s="139"/>
      <c r="AU664" s="177"/>
      <c r="AV664" s="177"/>
      <c r="AX664" s="411">
        <f t="shared" si="150"/>
        <v>0</v>
      </c>
      <c r="AY664" s="80" t="str">
        <f t="shared" si="151"/>
        <v>OK</v>
      </c>
      <c r="BA664" s="94"/>
      <c r="BB664" s="291"/>
      <c r="BC664" s="94"/>
      <c r="BD664" s="229"/>
      <c r="BE664" s="356"/>
      <c r="BG664" s="6">
        <f t="shared" si="152"/>
        <v>0</v>
      </c>
      <c r="BH664" s="186" t="str">
        <f t="shared" si="153"/>
        <v>N/A</v>
      </c>
      <c r="BI664" s="6" t="str">
        <f t="shared" si="159"/>
        <v>N/A</v>
      </c>
      <c r="BJ664" t="e">
        <f t="shared" si="154"/>
        <v>#DIV/0!</v>
      </c>
      <c r="BL664" t="str">
        <f>IF(ISBLANK('A2a.  Modified URRT Worksheet 1'!$G$78)=TRUE, "N/A", IF(O664*(1+'A2a.  Modified URRT Worksheet 1'!$G$78)='A2. Rate Change &amp; Enrollment'!P664, "OK", "ERROR"))</f>
        <v>N/A</v>
      </c>
      <c r="BM664" t="str">
        <f>IF(ISBLANK('A2a.  Modified URRT Worksheet 1'!$G$79)=TRUE, "N/A", IF(P664*(1+'A2a.  Modified URRT Worksheet 1'!$G$79)='A2. Rate Change &amp; Enrollment'!Q664, "OK", "ERROR"))</f>
        <v>N/A</v>
      </c>
      <c r="BN664" t="str">
        <f>IF(ISBLANK('A2a.  Modified URRT Worksheet 1'!$G$80)=TRUE, "N/A", IF(Q664*(1+'A2a.  Modified URRT Worksheet 1'!$G$80)='A2. Rate Change &amp; Enrollment'!R664, "OK", "ERROR"))</f>
        <v>N/A</v>
      </c>
      <c r="BO664" t="str">
        <f>IF(ISBLANK('A2a.  Modified URRT Worksheet 1'!$G$81)=TRUE, "N/A", IF(R664*(1+'A2a.  Modified URRT Worksheet 1'!$G$81)='A2. Rate Change &amp; Enrollment'!S664, "OK", "ERROR"))</f>
        <v>N/A</v>
      </c>
      <c r="BP664" t="str">
        <f>IF(ISBLANK('A2a.  Modified URRT Worksheet 1'!$G$82)=TRUE, "N/A", IF(S664*(1+'A2a.  Modified URRT Worksheet 1'!$G$82)='A2. Rate Change &amp; Enrollment'!T664, "OK", "ERROR"))</f>
        <v>N/A</v>
      </c>
      <c r="BQ664" t="str">
        <f>IF(ISBLANK('A2a.  Modified URRT Worksheet 1'!$G$83)=TRUE, "N/A", IF(T664*(1+'A2a.  Modified URRT Worksheet 1'!$G$83)='A2. Rate Change &amp; Enrollment'!U664, "OK", "ERROR"))</f>
        <v>N/A</v>
      </c>
      <c r="BR664" t="str">
        <f>IF(ISBLANK('A2a.  Modified URRT Worksheet 1'!$G$84)=TRUE, "N/A", IF(U664*(1+'A2a.  Modified URRT Worksheet 1'!$G$84)='A2. Rate Change &amp; Enrollment'!V664, "OK", "ERROR"))</f>
        <v>N/A</v>
      </c>
      <c r="BS664" t="str">
        <f>IF(ISBLANK('A2a.  Modified URRT Worksheet 1'!$G$85)=TRUE, "N/A", IF(V664*(1+'A2a.  Modified URRT Worksheet 1'!$G$85)='A2. Rate Change &amp; Enrollment'!W664, "OK", "ERROR"))</f>
        <v>N/A</v>
      </c>
      <c r="BT664" t="str">
        <f>IF(ISBLANK('A2a.  Modified URRT Worksheet 1'!$G$86)=TRUE, "N/A", IF(W664*(1+'A2a.  Modified URRT Worksheet 1'!$G$86)='A2. Rate Change &amp; Enrollment'!X664, "OK", "ERROR"))</f>
        <v>N/A</v>
      </c>
      <c r="BU664" t="str">
        <f>IF(ISBLANK('A2a.  Modified URRT Worksheet 1'!$G$87)=TRUE, "N/A", IF(X664*(1+'A2a.  Modified URRT Worksheet 1'!$G$87)='A2. Rate Change &amp; Enrollment'!Y664, "OK", "ERROR"))</f>
        <v>N/A</v>
      </c>
      <c r="BV664" t="str">
        <f>IF(ISBLANK('A2a.  Modified URRT Worksheet 1'!$G$88)=TRUE, "N/A", IF(Y664*(1+'A2a.  Modified URRT Worksheet 1'!$G$88)='A2. Rate Change &amp; Enrollment'!Z664, "OK", "ERROR"))</f>
        <v>N/A</v>
      </c>
      <c r="BW664" t="str">
        <f t="shared" si="155"/>
        <v>OK</v>
      </c>
      <c r="BY664" s="412">
        <f t="shared" si="156"/>
        <v>0</v>
      </c>
    </row>
    <row r="665" spans="1:77" x14ac:dyDescent="0.35">
      <c r="A665" t="s">
        <v>964</v>
      </c>
      <c r="B665" s="98"/>
      <c r="C665" s="98"/>
      <c r="D665" s="98"/>
      <c r="E665" s="135"/>
      <c r="F665" s="135"/>
      <c r="G665" s="135"/>
      <c r="I665" s="135"/>
      <c r="J665" s="135"/>
      <c r="K665" s="135"/>
      <c r="M665" s="131"/>
      <c r="N665" s="131"/>
      <c r="O665" s="131"/>
      <c r="P665" s="131"/>
      <c r="Q665" s="131"/>
      <c r="R665" s="131"/>
      <c r="S665" s="131"/>
      <c r="T665" s="131"/>
      <c r="U665" s="131"/>
      <c r="V665" s="131"/>
      <c r="W665" s="131"/>
      <c r="X665" s="131"/>
      <c r="Y665" s="131"/>
      <c r="Z665" s="131"/>
      <c r="AB665" s="142" t="e">
        <f t="shared" si="146"/>
        <v>#DIV/0!</v>
      </c>
      <c r="AC665" s="142" t="e">
        <f t="shared" si="147"/>
        <v>#DIV/0!</v>
      </c>
      <c r="AD665" s="6"/>
      <c r="AE665" s="88" t="e">
        <f t="shared" si="148"/>
        <v>#DIV/0!</v>
      </c>
      <c r="AF665" s="142" t="e">
        <f t="shared" si="149"/>
        <v>#DIV/0!</v>
      </c>
      <c r="AH665" s="12" t="e">
        <f t="shared" si="157"/>
        <v>#DIV/0!</v>
      </c>
      <c r="AI665" s="12" t="e">
        <f t="shared" si="158"/>
        <v>#DIV/0!</v>
      </c>
      <c r="AK665" s="409"/>
      <c r="AL665" s="409"/>
      <c r="AM665" s="409"/>
      <c r="AO665" s="177"/>
      <c r="AP665" s="177"/>
      <c r="AQ665" s="177"/>
      <c r="AR665" s="139"/>
      <c r="AS665" s="139"/>
      <c r="AT665" s="139"/>
      <c r="AU665" s="177"/>
      <c r="AV665" s="177"/>
      <c r="AX665" s="411">
        <f t="shared" si="150"/>
        <v>0</v>
      </c>
      <c r="AY665" s="80" t="str">
        <f t="shared" si="151"/>
        <v>OK</v>
      </c>
      <c r="BA665" s="94"/>
      <c r="BB665" s="291"/>
      <c r="BC665" s="94"/>
      <c r="BD665" s="229"/>
      <c r="BE665" s="356"/>
      <c r="BG665" s="6">
        <f t="shared" si="152"/>
        <v>0</v>
      </c>
      <c r="BH665" s="186" t="str">
        <f t="shared" si="153"/>
        <v>N/A</v>
      </c>
      <c r="BI665" s="6" t="str">
        <f t="shared" si="159"/>
        <v>N/A</v>
      </c>
      <c r="BJ665" t="e">
        <f t="shared" si="154"/>
        <v>#DIV/0!</v>
      </c>
      <c r="BL665" t="str">
        <f>IF(ISBLANK('A2a.  Modified URRT Worksheet 1'!$G$78)=TRUE, "N/A", IF(O665*(1+'A2a.  Modified URRT Worksheet 1'!$G$78)='A2. Rate Change &amp; Enrollment'!P665, "OK", "ERROR"))</f>
        <v>N/A</v>
      </c>
      <c r="BM665" t="str">
        <f>IF(ISBLANK('A2a.  Modified URRT Worksheet 1'!$G$79)=TRUE, "N/A", IF(P665*(1+'A2a.  Modified URRT Worksheet 1'!$G$79)='A2. Rate Change &amp; Enrollment'!Q665, "OK", "ERROR"))</f>
        <v>N/A</v>
      </c>
      <c r="BN665" t="str">
        <f>IF(ISBLANK('A2a.  Modified URRT Worksheet 1'!$G$80)=TRUE, "N/A", IF(Q665*(1+'A2a.  Modified URRT Worksheet 1'!$G$80)='A2. Rate Change &amp; Enrollment'!R665, "OK", "ERROR"))</f>
        <v>N/A</v>
      </c>
      <c r="BO665" t="str">
        <f>IF(ISBLANK('A2a.  Modified URRT Worksheet 1'!$G$81)=TRUE, "N/A", IF(R665*(1+'A2a.  Modified URRT Worksheet 1'!$G$81)='A2. Rate Change &amp; Enrollment'!S665, "OK", "ERROR"))</f>
        <v>N/A</v>
      </c>
      <c r="BP665" t="str">
        <f>IF(ISBLANK('A2a.  Modified URRT Worksheet 1'!$G$82)=TRUE, "N/A", IF(S665*(1+'A2a.  Modified URRT Worksheet 1'!$G$82)='A2. Rate Change &amp; Enrollment'!T665, "OK", "ERROR"))</f>
        <v>N/A</v>
      </c>
      <c r="BQ665" t="str">
        <f>IF(ISBLANK('A2a.  Modified URRT Worksheet 1'!$G$83)=TRUE, "N/A", IF(T665*(1+'A2a.  Modified URRT Worksheet 1'!$G$83)='A2. Rate Change &amp; Enrollment'!U665, "OK", "ERROR"))</f>
        <v>N/A</v>
      </c>
      <c r="BR665" t="str">
        <f>IF(ISBLANK('A2a.  Modified URRT Worksheet 1'!$G$84)=TRUE, "N/A", IF(U665*(1+'A2a.  Modified URRT Worksheet 1'!$G$84)='A2. Rate Change &amp; Enrollment'!V665, "OK", "ERROR"))</f>
        <v>N/A</v>
      </c>
      <c r="BS665" t="str">
        <f>IF(ISBLANK('A2a.  Modified URRT Worksheet 1'!$G$85)=TRUE, "N/A", IF(V665*(1+'A2a.  Modified URRT Worksheet 1'!$G$85)='A2. Rate Change &amp; Enrollment'!W665, "OK", "ERROR"))</f>
        <v>N/A</v>
      </c>
      <c r="BT665" t="str">
        <f>IF(ISBLANK('A2a.  Modified URRT Worksheet 1'!$G$86)=TRUE, "N/A", IF(W665*(1+'A2a.  Modified URRT Worksheet 1'!$G$86)='A2. Rate Change &amp; Enrollment'!X665, "OK", "ERROR"))</f>
        <v>N/A</v>
      </c>
      <c r="BU665" t="str">
        <f>IF(ISBLANK('A2a.  Modified URRT Worksheet 1'!$G$87)=TRUE, "N/A", IF(X665*(1+'A2a.  Modified URRT Worksheet 1'!$G$87)='A2. Rate Change &amp; Enrollment'!Y665, "OK", "ERROR"))</f>
        <v>N/A</v>
      </c>
      <c r="BV665" t="str">
        <f>IF(ISBLANK('A2a.  Modified URRT Worksheet 1'!$G$88)=TRUE, "N/A", IF(Y665*(1+'A2a.  Modified URRT Worksheet 1'!$G$88)='A2. Rate Change &amp; Enrollment'!Z665, "OK", "ERROR"))</f>
        <v>N/A</v>
      </c>
      <c r="BW665" t="str">
        <f t="shared" si="155"/>
        <v>OK</v>
      </c>
      <c r="BY665" s="412">
        <f t="shared" si="156"/>
        <v>0</v>
      </c>
    </row>
    <row r="666" spans="1:77" x14ac:dyDescent="0.35">
      <c r="A666" t="s">
        <v>965</v>
      </c>
      <c r="B666" s="98"/>
      <c r="C666" s="98"/>
      <c r="D666" s="98"/>
      <c r="E666" s="135"/>
      <c r="F666" s="135"/>
      <c r="G666" s="135"/>
      <c r="I666" s="135"/>
      <c r="J666" s="135"/>
      <c r="K666" s="135"/>
      <c r="M666" s="131"/>
      <c r="N666" s="131"/>
      <c r="O666" s="131"/>
      <c r="P666" s="131"/>
      <c r="Q666" s="131"/>
      <c r="R666" s="131"/>
      <c r="S666" s="131"/>
      <c r="T666" s="131"/>
      <c r="U666" s="131"/>
      <c r="V666" s="131"/>
      <c r="W666" s="131"/>
      <c r="X666" s="131"/>
      <c r="Y666" s="131"/>
      <c r="Z666" s="131"/>
      <c r="AB666" s="142" t="e">
        <f t="shared" si="146"/>
        <v>#DIV/0!</v>
      </c>
      <c r="AC666" s="142" t="e">
        <f t="shared" si="147"/>
        <v>#DIV/0!</v>
      </c>
      <c r="AD666" s="6"/>
      <c r="AE666" s="88" t="e">
        <f t="shared" si="148"/>
        <v>#DIV/0!</v>
      </c>
      <c r="AF666" s="142" t="e">
        <f t="shared" si="149"/>
        <v>#DIV/0!</v>
      </c>
      <c r="AH666" s="12" t="e">
        <f t="shared" si="157"/>
        <v>#DIV/0!</v>
      </c>
      <c r="AI666" s="12" t="e">
        <f t="shared" si="158"/>
        <v>#DIV/0!</v>
      </c>
      <c r="AK666" s="409"/>
      <c r="AL666" s="409"/>
      <c r="AM666" s="409"/>
      <c r="AO666" s="177"/>
      <c r="AP666" s="177"/>
      <c r="AQ666" s="177"/>
      <c r="AR666" s="139"/>
      <c r="AS666" s="139"/>
      <c r="AT666" s="139"/>
      <c r="AU666" s="177"/>
      <c r="AV666" s="177"/>
      <c r="AX666" s="411">
        <f t="shared" si="150"/>
        <v>0</v>
      </c>
      <c r="AY666" s="80" t="str">
        <f t="shared" si="151"/>
        <v>OK</v>
      </c>
      <c r="BA666" s="94"/>
      <c r="BB666" s="291"/>
      <c r="BC666" s="94"/>
      <c r="BD666" s="229"/>
      <c r="BE666" s="356"/>
      <c r="BG666" s="6">
        <f t="shared" si="152"/>
        <v>0</v>
      </c>
      <c r="BH666" s="186" t="str">
        <f t="shared" si="153"/>
        <v>N/A</v>
      </c>
      <c r="BI666" s="6" t="str">
        <f t="shared" si="159"/>
        <v>N/A</v>
      </c>
      <c r="BJ666" t="e">
        <f t="shared" si="154"/>
        <v>#DIV/0!</v>
      </c>
      <c r="BL666" t="str">
        <f>IF(ISBLANK('A2a.  Modified URRT Worksheet 1'!$G$78)=TRUE, "N/A", IF(O666*(1+'A2a.  Modified URRT Worksheet 1'!$G$78)='A2. Rate Change &amp; Enrollment'!P666, "OK", "ERROR"))</f>
        <v>N/A</v>
      </c>
      <c r="BM666" t="str">
        <f>IF(ISBLANK('A2a.  Modified URRT Worksheet 1'!$G$79)=TRUE, "N/A", IF(P666*(1+'A2a.  Modified URRT Worksheet 1'!$G$79)='A2. Rate Change &amp; Enrollment'!Q666, "OK", "ERROR"))</f>
        <v>N/A</v>
      </c>
      <c r="BN666" t="str">
        <f>IF(ISBLANK('A2a.  Modified URRT Worksheet 1'!$G$80)=TRUE, "N/A", IF(Q666*(1+'A2a.  Modified URRT Worksheet 1'!$G$80)='A2. Rate Change &amp; Enrollment'!R666, "OK", "ERROR"))</f>
        <v>N/A</v>
      </c>
      <c r="BO666" t="str">
        <f>IF(ISBLANK('A2a.  Modified URRT Worksheet 1'!$G$81)=TRUE, "N/A", IF(R666*(1+'A2a.  Modified URRT Worksheet 1'!$G$81)='A2. Rate Change &amp; Enrollment'!S666, "OK", "ERROR"))</f>
        <v>N/A</v>
      </c>
      <c r="BP666" t="str">
        <f>IF(ISBLANK('A2a.  Modified URRT Worksheet 1'!$G$82)=TRUE, "N/A", IF(S666*(1+'A2a.  Modified URRT Worksheet 1'!$G$82)='A2. Rate Change &amp; Enrollment'!T666, "OK", "ERROR"))</f>
        <v>N/A</v>
      </c>
      <c r="BQ666" t="str">
        <f>IF(ISBLANK('A2a.  Modified URRT Worksheet 1'!$G$83)=TRUE, "N/A", IF(T666*(1+'A2a.  Modified URRT Worksheet 1'!$G$83)='A2. Rate Change &amp; Enrollment'!U666, "OK", "ERROR"))</f>
        <v>N/A</v>
      </c>
      <c r="BR666" t="str">
        <f>IF(ISBLANK('A2a.  Modified URRT Worksheet 1'!$G$84)=TRUE, "N/A", IF(U666*(1+'A2a.  Modified URRT Worksheet 1'!$G$84)='A2. Rate Change &amp; Enrollment'!V666, "OK", "ERROR"))</f>
        <v>N/A</v>
      </c>
      <c r="BS666" t="str">
        <f>IF(ISBLANK('A2a.  Modified URRT Worksheet 1'!$G$85)=TRUE, "N/A", IF(V666*(1+'A2a.  Modified URRT Worksheet 1'!$G$85)='A2. Rate Change &amp; Enrollment'!W666, "OK", "ERROR"))</f>
        <v>N/A</v>
      </c>
      <c r="BT666" t="str">
        <f>IF(ISBLANK('A2a.  Modified URRT Worksheet 1'!$G$86)=TRUE, "N/A", IF(W666*(1+'A2a.  Modified URRT Worksheet 1'!$G$86)='A2. Rate Change &amp; Enrollment'!X666, "OK", "ERROR"))</f>
        <v>N/A</v>
      </c>
      <c r="BU666" t="str">
        <f>IF(ISBLANK('A2a.  Modified URRT Worksheet 1'!$G$87)=TRUE, "N/A", IF(X666*(1+'A2a.  Modified URRT Worksheet 1'!$G$87)='A2. Rate Change &amp; Enrollment'!Y666, "OK", "ERROR"))</f>
        <v>N/A</v>
      </c>
      <c r="BV666" t="str">
        <f>IF(ISBLANK('A2a.  Modified URRT Worksheet 1'!$G$88)=TRUE, "N/A", IF(Y666*(1+'A2a.  Modified URRT Worksheet 1'!$G$88)='A2. Rate Change &amp; Enrollment'!Z666, "OK", "ERROR"))</f>
        <v>N/A</v>
      </c>
      <c r="BW666" t="str">
        <f t="shared" si="155"/>
        <v>OK</v>
      </c>
      <c r="BY666" s="412">
        <f t="shared" si="156"/>
        <v>0</v>
      </c>
    </row>
    <row r="667" spans="1:77" x14ac:dyDescent="0.35">
      <c r="A667" t="s">
        <v>966</v>
      </c>
      <c r="B667" s="98"/>
      <c r="C667" s="98"/>
      <c r="D667" s="98"/>
      <c r="E667" s="135"/>
      <c r="F667" s="135"/>
      <c r="G667" s="135"/>
      <c r="I667" s="135"/>
      <c r="J667" s="135"/>
      <c r="K667" s="135"/>
      <c r="M667" s="131"/>
      <c r="N667" s="131"/>
      <c r="O667" s="131"/>
      <c r="P667" s="131"/>
      <c r="Q667" s="131"/>
      <c r="R667" s="131"/>
      <c r="S667" s="131"/>
      <c r="T667" s="131"/>
      <c r="U667" s="131"/>
      <c r="V667" s="131"/>
      <c r="W667" s="131"/>
      <c r="X667" s="131"/>
      <c r="Y667" s="131"/>
      <c r="Z667" s="131"/>
      <c r="AB667" s="142" t="e">
        <f t="shared" si="146"/>
        <v>#DIV/0!</v>
      </c>
      <c r="AC667" s="142" t="e">
        <f t="shared" si="147"/>
        <v>#DIV/0!</v>
      </c>
      <c r="AD667" s="6"/>
      <c r="AE667" s="88" t="e">
        <f t="shared" si="148"/>
        <v>#DIV/0!</v>
      </c>
      <c r="AF667" s="142" t="e">
        <f t="shared" si="149"/>
        <v>#DIV/0!</v>
      </c>
      <c r="AH667" s="12" t="e">
        <f t="shared" si="157"/>
        <v>#DIV/0!</v>
      </c>
      <c r="AI667" s="12" t="e">
        <f t="shared" si="158"/>
        <v>#DIV/0!</v>
      </c>
      <c r="AK667" s="409"/>
      <c r="AL667" s="409"/>
      <c r="AM667" s="409"/>
      <c r="AO667" s="177"/>
      <c r="AP667" s="177"/>
      <c r="AQ667" s="177"/>
      <c r="AR667" s="139"/>
      <c r="AS667" s="139"/>
      <c r="AT667" s="139"/>
      <c r="AU667" s="177"/>
      <c r="AV667" s="177"/>
      <c r="AX667" s="411">
        <f t="shared" si="150"/>
        <v>0</v>
      </c>
      <c r="AY667" s="80" t="str">
        <f t="shared" si="151"/>
        <v>OK</v>
      </c>
      <c r="BA667" s="94"/>
      <c r="BB667" s="291"/>
      <c r="BC667" s="94"/>
      <c r="BD667" s="229"/>
      <c r="BE667" s="356"/>
      <c r="BG667" s="6">
        <f t="shared" si="152"/>
        <v>0</v>
      </c>
      <c r="BH667" s="186" t="str">
        <f t="shared" si="153"/>
        <v>N/A</v>
      </c>
      <c r="BI667" s="6" t="str">
        <f t="shared" si="159"/>
        <v>N/A</v>
      </c>
      <c r="BJ667" t="e">
        <f t="shared" si="154"/>
        <v>#DIV/0!</v>
      </c>
      <c r="BL667" t="str">
        <f>IF(ISBLANK('A2a.  Modified URRT Worksheet 1'!$G$78)=TRUE, "N/A", IF(O667*(1+'A2a.  Modified URRT Worksheet 1'!$G$78)='A2. Rate Change &amp; Enrollment'!P667, "OK", "ERROR"))</f>
        <v>N/A</v>
      </c>
      <c r="BM667" t="str">
        <f>IF(ISBLANK('A2a.  Modified URRT Worksheet 1'!$G$79)=TRUE, "N/A", IF(P667*(1+'A2a.  Modified URRT Worksheet 1'!$G$79)='A2. Rate Change &amp; Enrollment'!Q667, "OK", "ERROR"))</f>
        <v>N/A</v>
      </c>
      <c r="BN667" t="str">
        <f>IF(ISBLANK('A2a.  Modified URRT Worksheet 1'!$G$80)=TRUE, "N/A", IF(Q667*(1+'A2a.  Modified URRT Worksheet 1'!$G$80)='A2. Rate Change &amp; Enrollment'!R667, "OK", "ERROR"))</f>
        <v>N/A</v>
      </c>
      <c r="BO667" t="str">
        <f>IF(ISBLANK('A2a.  Modified URRT Worksheet 1'!$G$81)=TRUE, "N/A", IF(R667*(1+'A2a.  Modified URRT Worksheet 1'!$G$81)='A2. Rate Change &amp; Enrollment'!S667, "OK", "ERROR"))</f>
        <v>N/A</v>
      </c>
      <c r="BP667" t="str">
        <f>IF(ISBLANK('A2a.  Modified URRT Worksheet 1'!$G$82)=TRUE, "N/A", IF(S667*(1+'A2a.  Modified URRT Worksheet 1'!$G$82)='A2. Rate Change &amp; Enrollment'!T667, "OK", "ERROR"))</f>
        <v>N/A</v>
      </c>
      <c r="BQ667" t="str">
        <f>IF(ISBLANK('A2a.  Modified URRT Worksheet 1'!$G$83)=TRUE, "N/A", IF(T667*(1+'A2a.  Modified URRT Worksheet 1'!$G$83)='A2. Rate Change &amp; Enrollment'!U667, "OK", "ERROR"))</f>
        <v>N/A</v>
      </c>
      <c r="BR667" t="str">
        <f>IF(ISBLANK('A2a.  Modified URRT Worksheet 1'!$G$84)=TRUE, "N/A", IF(U667*(1+'A2a.  Modified URRT Worksheet 1'!$G$84)='A2. Rate Change &amp; Enrollment'!V667, "OK", "ERROR"))</f>
        <v>N/A</v>
      </c>
      <c r="BS667" t="str">
        <f>IF(ISBLANK('A2a.  Modified URRT Worksheet 1'!$G$85)=TRUE, "N/A", IF(V667*(1+'A2a.  Modified URRT Worksheet 1'!$G$85)='A2. Rate Change &amp; Enrollment'!W667, "OK", "ERROR"))</f>
        <v>N/A</v>
      </c>
      <c r="BT667" t="str">
        <f>IF(ISBLANK('A2a.  Modified URRT Worksheet 1'!$G$86)=TRUE, "N/A", IF(W667*(1+'A2a.  Modified URRT Worksheet 1'!$G$86)='A2. Rate Change &amp; Enrollment'!X667, "OK", "ERROR"))</f>
        <v>N/A</v>
      </c>
      <c r="BU667" t="str">
        <f>IF(ISBLANK('A2a.  Modified URRT Worksheet 1'!$G$87)=TRUE, "N/A", IF(X667*(1+'A2a.  Modified URRT Worksheet 1'!$G$87)='A2. Rate Change &amp; Enrollment'!Y667, "OK", "ERROR"))</f>
        <v>N/A</v>
      </c>
      <c r="BV667" t="str">
        <f>IF(ISBLANK('A2a.  Modified URRT Worksheet 1'!$G$88)=TRUE, "N/A", IF(Y667*(1+'A2a.  Modified URRT Worksheet 1'!$G$88)='A2. Rate Change &amp; Enrollment'!Z667, "OK", "ERROR"))</f>
        <v>N/A</v>
      </c>
      <c r="BW667" t="str">
        <f t="shared" si="155"/>
        <v>OK</v>
      </c>
      <c r="BY667" s="412">
        <f t="shared" si="156"/>
        <v>0</v>
      </c>
    </row>
    <row r="668" spans="1:77" x14ac:dyDescent="0.35">
      <c r="A668" t="s">
        <v>967</v>
      </c>
      <c r="B668" s="98"/>
      <c r="C668" s="98"/>
      <c r="D668" s="98"/>
      <c r="E668" s="135"/>
      <c r="F668" s="135"/>
      <c r="G668" s="135"/>
      <c r="I668" s="135"/>
      <c r="J668" s="135"/>
      <c r="K668" s="135"/>
      <c r="M668" s="131"/>
      <c r="N668" s="131"/>
      <c r="O668" s="131"/>
      <c r="P668" s="131"/>
      <c r="Q668" s="131"/>
      <c r="R668" s="131"/>
      <c r="S668" s="131"/>
      <c r="T668" s="131"/>
      <c r="U668" s="131"/>
      <c r="V668" s="131"/>
      <c r="W668" s="131"/>
      <c r="X668" s="131"/>
      <c r="Y668" s="131"/>
      <c r="Z668" s="131"/>
      <c r="AB668" s="142" t="e">
        <f t="shared" si="146"/>
        <v>#DIV/0!</v>
      </c>
      <c r="AC668" s="142" t="e">
        <f t="shared" si="147"/>
        <v>#DIV/0!</v>
      </c>
      <c r="AD668" s="6"/>
      <c r="AE668" s="88" t="e">
        <f t="shared" si="148"/>
        <v>#DIV/0!</v>
      </c>
      <c r="AF668" s="142" t="e">
        <f t="shared" si="149"/>
        <v>#DIV/0!</v>
      </c>
      <c r="AH668" s="12" t="e">
        <f t="shared" si="157"/>
        <v>#DIV/0!</v>
      </c>
      <c r="AI668" s="12" t="e">
        <f t="shared" si="158"/>
        <v>#DIV/0!</v>
      </c>
      <c r="AK668" s="409"/>
      <c r="AL668" s="409"/>
      <c r="AM668" s="409"/>
      <c r="AO668" s="177"/>
      <c r="AP668" s="177"/>
      <c r="AQ668" s="177"/>
      <c r="AR668" s="139"/>
      <c r="AS668" s="139"/>
      <c r="AT668" s="139"/>
      <c r="AU668" s="177"/>
      <c r="AV668" s="177"/>
      <c r="AX668" s="411">
        <f t="shared" si="150"/>
        <v>0</v>
      </c>
      <c r="AY668" s="80" t="str">
        <f t="shared" si="151"/>
        <v>OK</v>
      </c>
      <c r="BA668" s="94"/>
      <c r="BB668" s="291"/>
      <c r="BC668" s="94"/>
      <c r="BD668" s="229"/>
      <c r="BE668" s="356"/>
      <c r="BG668" s="6">
        <f t="shared" si="152"/>
        <v>0</v>
      </c>
      <c r="BH668" s="186" t="str">
        <f t="shared" si="153"/>
        <v>N/A</v>
      </c>
      <c r="BI668" s="6" t="str">
        <f t="shared" si="159"/>
        <v>N/A</v>
      </c>
      <c r="BJ668" t="e">
        <f t="shared" si="154"/>
        <v>#DIV/0!</v>
      </c>
      <c r="BL668" t="str">
        <f>IF(ISBLANK('A2a.  Modified URRT Worksheet 1'!$G$78)=TRUE, "N/A", IF(O668*(1+'A2a.  Modified URRT Worksheet 1'!$G$78)='A2. Rate Change &amp; Enrollment'!P668, "OK", "ERROR"))</f>
        <v>N/A</v>
      </c>
      <c r="BM668" t="str">
        <f>IF(ISBLANK('A2a.  Modified URRT Worksheet 1'!$G$79)=TRUE, "N/A", IF(P668*(1+'A2a.  Modified URRT Worksheet 1'!$G$79)='A2. Rate Change &amp; Enrollment'!Q668, "OK", "ERROR"))</f>
        <v>N/A</v>
      </c>
      <c r="BN668" t="str">
        <f>IF(ISBLANK('A2a.  Modified URRT Worksheet 1'!$G$80)=TRUE, "N/A", IF(Q668*(1+'A2a.  Modified URRT Worksheet 1'!$G$80)='A2. Rate Change &amp; Enrollment'!R668, "OK", "ERROR"))</f>
        <v>N/A</v>
      </c>
      <c r="BO668" t="str">
        <f>IF(ISBLANK('A2a.  Modified URRT Worksheet 1'!$G$81)=TRUE, "N/A", IF(R668*(1+'A2a.  Modified URRT Worksheet 1'!$G$81)='A2. Rate Change &amp; Enrollment'!S668, "OK", "ERROR"))</f>
        <v>N/A</v>
      </c>
      <c r="BP668" t="str">
        <f>IF(ISBLANK('A2a.  Modified URRT Worksheet 1'!$G$82)=TRUE, "N/A", IF(S668*(1+'A2a.  Modified URRT Worksheet 1'!$G$82)='A2. Rate Change &amp; Enrollment'!T668, "OK", "ERROR"))</f>
        <v>N/A</v>
      </c>
      <c r="BQ668" t="str">
        <f>IF(ISBLANK('A2a.  Modified URRT Worksheet 1'!$G$83)=TRUE, "N/A", IF(T668*(1+'A2a.  Modified URRT Worksheet 1'!$G$83)='A2. Rate Change &amp; Enrollment'!U668, "OK", "ERROR"))</f>
        <v>N/A</v>
      </c>
      <c r="BR668" t="str">
        <f>IF(ISBLANK('A2a.  Modified URRT Worksheet 1'!$G$84)=TRUE, "N/A", IF(U668*(1+'A2a.  Modified URRT Worksheet 1'!$G$84)='A2. Rate Change &amp; Enrollment'!V668, "OK", "ERROR"))</f>
        <v>N/A</v>
      </c>
      <c r="BS668" t="str">
        <f>IF(ISBLANK('A2a.  Modified URRT Worksheet 1'!$G$85)=TRUE, "N/A", IF(V668*(1+'A2a.  Modified URRT Worksheet 1'!$G$85)='A2. Rate Change &amp; Enrollment'!W668, "OK", "ERROR"))</f>
        <v>N/A</v>
      </c>
      <c r="BT668" t="str">
        <f>IF(ISBLANK('A2a.  Modified URRT Worksheet 1'!$G$86)=TRUE, "N/A", IF(W668*(1+'A2a.  Modified URRT Worksheet 1'!$G$86)='A2. Rate Change &amp; Enrollment'!X668, "OK", "ERROR"))</f>
        <v>N/A</v>
      </c>
      <c r="BU668" t="str">
        <f>IF(ISBLANK('A2a.  Modified URRT Worksheet 1'!$G$87)=TRUE, "N/A", IF(X668*(1+'A2a.  Modified URRT Worksheet 1'!$G$87)='A2. Rate Change &amp; Enrollment'!Y668, "OK", "ERROR"))</f>
        <v>N/A</v>
      </c>
      <c r="BV668" t="str">
        <f>IF(ISBLANK('A2a.  Modified URRT Worksheet 1'!$G$88)=TRUE, "N/A", IF(Y668*(1+'A2a.  Modified URRT Worksheet 1'!$G$88)='A2. Rate Change &amp; Enrollment'!Z668, "OK", "ERROR"))</f>
        <v>N/A</v>
      </c>
      <c r="BW668" t="str">
        <f t="shared" si="155"/>
        <v>OK</v>
      </c>
      <c r="BY668" s="412">
        <f t="shared" si="156"/>
        <v>0</v>
      </c>
    </row>
    <row r="669" spans="1:77" x14ac:dyDescent="0.35">
      <c r="A669" t="s">
        <v>968</v>
      </c>
      <c r="B669" s="98"/>
      <c r="C669" s="98"/>
      <c r="D669" s="98"/>
      <c r="E669" s="135"/>
      <c r="F669" s="135"/>
      <c r="G669" s="135"/>
      <c r="I669" s="135"/>
      <c r="J669" s="135"/>
      <c r="K669" s="135"/>
      <c r="M669" s="131"/>
      <c r="N669" s="131"/>
      <c r="O669" s="131"/>
      <c r="P669" s="131"/>
      <c r="Q669" s="131"/>
      <c r="R669" s="131"/>
      <c r="S669" s="131"/>
      <c r="T669" s="131"/>
      <c r="U669" s="131"/>
      <c r="V669" s="131"/>
      <c r="W669" s="131"/>
      <c r="X669" s="131"/>
      <c r="Y669" s="131"/>
      <c r="Z669" s="131"/>
      <c r="AB669" s="142" t="e">
        <f t="shared" si="146"/>
        <v>#DIV/0!</v>
      </c>
      <c r="AC669" s="142" t="e">
        <f t="shared" si="147"/>
        <v>#DIV/0!</v>
      </c>
      <c r="AD669" s="6"/>
      <c r="AE669" s="88" t="e">
        <f t="shared" si="148"/>
        <v>#DIV/0!</v>
      </c>
      <c r="AF669" s="142" t="e">
        <f t="shared" si="149"/>
        <v>#DIV/0!</v>
      </c>
      <c r="AH669" s="12" t="e">
        <f t="shared" si="157"/>
        <v>#DIV/0!</v>
      </c>
      <c r="AI669" s="12" t="e">
        <f t="shared" si="158"/>
        <v>#DIV/0!</v>
      </c>
      <c r="AK669" s="409"/>
      <c r="AL669" s="409"/>
      <c r="AM669" s="409"/>
      <c r="AO669" s="177"/>
      <c r="AP669" s="177"/>
      <c r="AQ669" s="177"/>
      <c r="AR669" s="139"/>
      <c r="AS669" s="139"/>
      <c r="AT669" s="139"/>
      <c r="AU669" s="177"/>
      <c r="AV669" s="177"/>
      <c r="AX669" s="411">
        <f t="shared" si="150"/>
        <v>0</v>
      </c>
      <c r="AY669" s="80" t="str">
        <f t="shared" si="151"/>
        <v>OK</v>
      </c>
      <c r="BA669" s="94"/>
      <c r="BB669" s="291"/>
      <c r="BC669" s="94"/>
      <c r="BD669" s="229"/>
      <c r="BE669" s="356"/>
      <c r="BG669" s="6">
        <f t="shared" si="152"/>
        <v>0</v>
      </c>
      <c r="BH669" s="186" t="str">
        <f t="shared" si="153"/>
        <v>N/A</v>
      </c>
      <c r="BI669" s="6" t="str">
        <f t="shared" si="159"/>
        <v>N/A</v>
      </c>
      <c r="BJ669" t="e">
        <f t="shared" si="154"/>
        <v>#DIV/0!</v>
      </c>
      <c r="BL669" t="str">
        <f>IF(ISBLANK('A2a.  Modified URRT Worksheet 1'!$G$78)=TRUE, "N/A", IF(O669*(1+'A2a.  Modified URRT Worksheet 1'!$G$78)='A2. Rate Change &amp; Enrollment'!P669, "OK", "ERROR"))</f>
        <v>N/A</v>
      </c>
      <c r="BM669" t="str">
        <f>IF(ISBLANK('A2a.  Modified URRT Worksheet 1'!$G$79)=TRUE, "N/A", IF(P669*(1+'A2a.  Modified URRT Worksheet 1'!$G$79)='A2. Rate Change &amp; Enrollment'!Q669, "OK", "ERROR"))</f>
        <v>N/A</v>
      </c>
      <c r="BN669" t="str">
        <f>IF(ISBLANK('A2a.  Modified URRT Worksheet 1'!$G$80)=TRUE, "N/A", IF(Q669*(1+'A2a.  Modified URRT Worksheet 1'!$G$80)='A2. Rate Change &amp; Enrollment'!R669, "OK", "ERROR"))</f>
        <v>N/A</v>
      </c>
      <c r="BO669" t="str">
        <f>IF(ISBLANK('A2a.  Modified URRT Worksheet 1'!$G$81)=TRUE, "N/A", IF(R669*(1+'A2a.  Modified URRT Worksheet 1'!$G$81)='A2. Rate Change &amp; Enrollment'!S669, "OK", "ERROR"))</f>
        <v>N/A</v>
      </c>
      <c r="BP669" t="str">
        <f>IF(ISBLANK('A2a.  Modified URRT Worksheet 1'!$G$82)=TRUE, "N/A", IF(S669*(1+'A2a.  Modified URRT Worksheet 1'!$G$82)='A2. Rate Change &amp; Enrollment'!T669, "OK", "ERROR"))</f>
        <v>N/A</v>
      </c>
      <c r="BQ669" t="str">
        <f>IF(ISBLANK('A2a.  Modified URRT Worksheet 1'!$G$83)=TRUE, "N/A", IF(T669*(1+'A2a.  Modified URRT Worksheet 1'!$G$83)='A2. Rate Change &amp; Enrollment'!U669, "OK", "ERROR"))</f>
        <v>N/A</v>
      </c>
      <c r="BR669" t="str">
        <f>IF(ISBLANK('A2a.  Modified URRT Worksheet 1'!$G$84)=TRUE, "N/A", IF(U669*(1+'A2a.  Modified URRT Worksheet 1'!$G$84)='A2. Rate Change &amp; Enrollment'!V669, "OK", "ERROR"))</f>
        <v>N/A</v>
      </c>
      <c r="BS669" t="str">
        <f>IF(ISBLANK('A2a.  Modified URRT Worksheet 1'!$G$85)=TRUE, "N/A", IF(V669*(1+'A2a.  Modified URRT Worksheet 1'!$G$85)='A2. Rate Change &amp; Enrollment'!W669, "OK", "ERROR"))</f>
        <v>N/A</v>
      </c>
      <c r="BT669" t="str">
        <f>IF(ISBLANK('A2a.  Modified URRT Worksheet 1'!$G$86)=TRUE, "N/A", IF(W669*(1+'A2a.  Modified URRT Worksheet 1'!$G$86)='A2. Rate Change &amp; Enrollment'!X669, "OK", "ERROR"))</f>
        <v>N/A</v>
      </c>
      <c r="BU669" t="str">
        <f>IF(ISBLANK('A2a.  Modified URRT Worksheet 1'!$G$87)=TRUE, "N/A", IF(X669*(1+'A2a.  Modified URRT Worksheet 1'!$G$87)='A2. Rate Change &amp; Enrollment'!Y669, "OK", "ERROR"))</f>
        <v>N/A</v>
      </c>
      <c r="BV669" t="str">
        <f>IF(ISBLANK('A2a.  Modified URRT Worksheet 1'!$G$88)=TRUE, "N/A", IF(Y669*(1+'A2a.  Modified URRT Worksheet 1'!$G$88)='A2. Rate Change &amp; Enrollment'!Z669, "OK", "ERROR"))</f>
        <v>N/A</v>
      </c>
      <c r="BW669" t="str">
        <f t="shared" si="155"/>
        <v>OK</v>
      </c>
      <c r="BY669" s="412">
        <f t="shared" si="156"/>
        <v>0</v>
      </c>
    </row>
    <row r="670" spans="1:77" x14ac:dyDescent="0.35">
      <c r="A670" t="s">
        <v>969</v>
      </c>
      <c r="B670" s="98"/>
      <c r="C670" s="98"/>
      <c r="D670" s="98"/>
      <c r="E670" s="135"/>
      <c r="F670" s="135"/>
      <c r="G670" s="135"/>
      <c r="I670" s="135"/>
      <c r="J670" s="135"/>
      <c r="K670" s="135"/>
      <c r="M670" s="131"/>
      <c r="N670" s="131"/>
      <c r="O670" s="131"/>
      <c r="P670" s="131"/>
      <c r="Q670" s="131"/>
      <c r="R670" s="131"/>
      <c r="S670" s="131"/>
      <c r="T670" s="131"/>
      <c r="U670" s="131"/>
      <c r="V670" s="131"/>
      <c r="W670" s="131"/>
      <c r="X670" s="131"/>
      <c r="Y670" s="131"/>
      <c r="Z670" s="131"/>
      <c r="AB670" s="142" t="e">
        <f t="shared" si="146"/>
        <v>#DIV/0!</v>
      </c>
      <c r="AC670" s="142" t="e">
        <f t="shared" si="147"/>
        <v>#DIV/0!</v>
      </c>
      <c r="AD670" s="6"/>
      <c r="AE670" s="88" t="e">
        <f t="shared" si="148"/>
        <v>#DIV/0!</v>
      </c>
      <c r="AF670" s="142" t="e">
        <f t="shared" si="149"/>
        <v>#DIV/0!</v>
      </c>
      <c r="AH670" s="12" t="e">
        <f t="shared" si="157"/>
        <v>#DIV/0!</v>
      </c>
      <c r="AI670" s="12" t="e">
        <f t="shared" si="158"/>
        <v>#DIV/0!</v>
      </c>
      <c r="AK670" s="409"/>
      <c r="AL670" s="409"/>
      <c r="AM670" s="409"/>
      <c r="AO670" s="177"/>
      <c r="AP670" s="177"/>
      <c r="AQ670" s="177"/>
      <c r="AR670" s="139"/>
      <c r="AS670" s="139"/>
      <c r="AT670" s="139"/>
      <c r="AU670" s="177"/>
      <c r="AV670" s="177"/>
      <c r="AX670" s="411">
        <f t="shared" si="150"/>
        <v>0</v>
      </c>
      <c r="AY670" s="80" t="str">
        <f t="shared" si="151"/>
        <v>OK</v>
      </c>
      <c r="BA670" s="94"/>
      <c r="BB670" s="291"/>
      <c r="BC670" s="94"/>
      <c r="BD670" s="229"/>
      <c r="BE670" s="356"/>
      <c r="BG670" s="6">
        <f t="shared" si="152"/>
        <v>0</v>
      </c>
      <c r="BH670" s="186" t="str">
        <f t="shared" si="153"/>
        <v>N/A</v>
      </c>
      <c r="BI670" s="6" t="str">
        <f t="shared" si="159"/>
        <v>N/A</v>
      </c>
      <c r="BJ670" t="e">
        <f t="shared" si="154"/>
        <v>#DIV/0!</v>
      </c>
      <c r="BL670" t="str">
        <f>IF(ISBLANK('A2a.  Modified URRT Worksheet 1'!$G$78)=TRUE, "N/A", IF(O670*(1+'A2a.  Modified URRT Worksheet 1'!$G$78)='A2. Rate Change &amp; Enrollment'!P670, "OK", "ERROR"))</f>
        <v>N/A</v>
      </c>
      <c r="BM670" t="str">
        <f>IF(ISBLANK('A2a.  Modified URRT Worksheet 1'!$G$79)=TRUE, "N/A", IF(P670*(1+'A2a.  Modified URRT Worksheet 1'!$G$79)='A2. Rate Change &amp; Enrollment'!Q670, "OK", "ERROR"))</f>
        <v>N/A</v>
      </c>
      <c r="BN670" t="str">
        <f>IF(ISBLANK('A2a.  Modified URRT Worksheet 1'!$G$80)=TRUE, "N/A", IF(Q670*(1+'A2a.  Modified URRT Worksheet 1'!$G$80)='A2. Rate Change &amp; Enrollment'!R670, "OK", "ERROR"))</f>
        <v>N/A</v>
      </c>
      <c r="BO670" t="str">
        <f>IF(ISBLANK('A2a.  Modified URRT Worksheet 1'!$G$81)=TRUE, "N/A", IF(R670*(1+'A2a.  Modified URRT Worksheet 1'!$G$81)='A2. Rate Change &amp; Enrollment'!S670, "OK", "ERROR"))</f>
        <v>N/A</v>
      </c>
      <c r="BP670" t="str">
        <f>IF(ISBLANK('A2a.  Modified URRT Worksheet 1'!$G$82)=TRUE, "N/A", IF(S670*(1+'A2a.  Modified URRT Worksheet 1'!$G$82)='A2. Rate Change &amp; Enrollment'!T670, "OK", "ERROR"))</f>
        <v>N/A</v>
      </c>
      <c r="BQ670" t="str">
        <f>IF(ISBLANK('A2a.  Modified URRT Worksheet 1'!$G$83)=TRUE, "N/A", IF(T670*(1+'A2a.  Modified URRT Worksheet 1'!$G$83)='A2. Rate Change &amp; Enrollment'!U670, "OK", "ERROR"))</f>
        <v>N/A</v>
      </c>
      <c r="BR670" t="str">
        <f>IF(ISBLANK('A2a.  Modified URRT Worksheet 1'!$G$84)=TRUE, "N/A", IF(U670*(1+'A2a.  Modified URRT Worksheet 1'!$G$84)='A2. Rate Change &amp; Enrollment'!V670, "OK", "ERROR"))</f>
        <v>N/A</v>
      </c>
      <c r="BS670" t="str">
        <f>IF(ISBLANK('A2a.  Modified URRT Worksheet 1'!$G$85)=TRUE, "N/A", IF(V670*(1+'A2a.  Modified URRT Worksheet 1'!$G$85)='A2. Rate Change &amp; Enrollment'!W670, "OK", "ERROR"))</f>
        <v>N/A</v>
      </c>
      <c r="BT670" t="str">
        <f>IF(ISBLANK('A2a.  Modified URRT Worksheet 1'!$G$86)=TRUE, "N/A", IF(W670*(1+'A2a.  Modified URRT Worksheet 1'!$G$86)='A2. Rate Change &amp; Enrollment'!X670, "OK", "ERROR"))</f>
        <v>N/A</v>
      </c>
      <c r="BU670" t="str">
        <f>IF(ISBLANK('A2a.  Modified URRT Worksheet 1'!$G$87)=TRUE, "N/A", IF(X670*(1+'A2a.  Modified URRT Worksheet 1'!$G$87)='A2. Rate Change &amp; Enrollment'!Y670, "OK", "ERROR"))</f>
        <v>N/A</v>
      </c>
      <c r="BV670" t="str">
        <f>IF(ISBLANK('A2a.  Modified URRT Worksheet 1'!$G$88)=TRUE, "N/A", IF(Y670*(1+'A2a.  Modified URRT Worksheet 1'!$G$88)='A2. Rate Change &amp; Enrollment'!Z670, "OK", "ERROR"))</f>
        <v>N/A</v>
      </c>
      <c r="BW670" t="str">
        <f t="shared" si="155"/>
        <v>OK</v>
      </c>
      <c r="BY670" s="412">
        <f t="shared" si="156"/>
        <v>0</v>
      </c>
    </row>
    <row r="671" spans="1:77" x14ac:dyDescent="0.35">
      <c r="A671" t="s">
        <v>970</v>
      </c>
      <c r="B671" s="98"/>
      <c r="C671" s="98"/>
      <c r="D671" s="98"/>
      <c r="E671" s="135"/>
      <c r="F671" s="135"/>
      <c r="G671" s="135"/>
      <c r="I671" s="135"/>
      <c r="J671" s="135"/>
      <c r="K671" s="135"/>
      <c r="M671" s="131"/>
      <c r="N671" s="131"/>
      <c r="O671" s="131"/>
      <c r="P671" s="131"/>
      <c r="Q671" s="131"/>
      <c r="R671" s="131"/>
      <c r="S671" s="131"/>
      <c r="T671" s="131"/>
      <c r="U671" s="131"/>
      <c r="V671" s="131"/>
      <c r="W671" s="131"/>
      <c r="X671" s="131"/>
      <c r="Y671" s="131"/>
      <c r="Z671" s="131"/>
      <c r="AB671" s="142" t="e">
        <f t="shared" si="146"/>
        <v>#DIV/0!</v>
      </c>
      <c r="AC671" s="142" t="e">
        <f t="shared" si="147"/>
        <v>#DIV/0!</v>
      </c>
      <c r="AD671" s="6"/>
      <c r="AE671" s="88" t="e">
        <f t="shared" si="148"/>
        <v>#DIV/0!</v>
      </c>
      <c r="AF671" s="142" t="e">
        <f t="shared" si="149"/>
        <v>#DIV/0!</v>
      </c>
      <c r="AH671" s="12" t="e">
        <f t="shared" si="157"/>
        <v>#DIV/0!</v>
      </c>
      <c r="AI671" s="12" t="e">
        <f t="shared" si="158"/>
        <v>#DIV/0!</v>
      </c>
      <c r="AK671" s="409"/>
      <c r="AL671" s="409"/>
      <c r="AM671" s="409"/>
      <c r="AO671" s="177"/>
      <c r="AP671" s="177"/>
      <c r="AQ671" s="177"/>
      <c r="AR671" s="139"/>
      <c r="AS671" s="139"/>
      <c r="AT671" s="139"/>
      <c r="AU671" s="177"/>
      <c r="AV671" s="177"/>
      <c r="AX671" s="411">
        <f t="shared" si="150"/>
        <v>0</v>
      </c>
      <c r="AY671" s="80" t="str">
        <f t="shared" si="151"/>
        <v>OK</v>
      </c>
      <c r="BA671" s="94"/>
      <c r="BB671" s="291"/>
      <c r="BC671" s="94"/>
      <c r="BD671" s="229"/>
      <c r="BE671" s="356"/>
      <c r="BG671" s="6">
        <f t="shared" si="152"/>
        <v>0</v>
      </c>
      <c r="BH671" s="186" t="str">
        <f t="shared" si="153"/>
        <v>N/A</v>
      </c>
      <c r="BI671" s="6" t="str">
        <f t="shared" si="159"/>
        <v>N/A</v>
      </c>
      <c r="BJ671" t="e">
        <f t="shared" si="154"/>
        <v>#DIV/0!</v>
      </c>
      <c r="BL671" t="str">
        <f>IF(ISBLANK('A2a.  Modified URRT Worksheet 1'!$G$78)=TRUE, "N/A", IF(O671*(1+'A2a.  Modified URRT Worksheet 1'!$G$78)='A2. Rate Change &amp; Enrollment'!P671, "OK", "ERROR"))</f>
        <v>N/A</v>
      </c>
      <c r="BM671" t="str">
        <f>IF(ISBLANK('A2a.  Modified URRT Worksheet 1'!$G$79)=TRUE, "N/A", IF(P671*(1+'A2a.  Modified URRT Worksheet 1'!$G$79)='A2. Rate Change &amp; Enrollment'!Q671, "OK", "ERROR"))</f>
        <v>N/A</v>
      </c>
      <c r="BN671" t="str">
        <f>IF(ISBLANK('A2a.  Modified URRT Worksheet 1'!$G$80)=TRUE, "N/A", IF(Q671*(1+'A2a.  Modified URRT Worksheet 1'!$G$80)='A2. Rate Change &amp; Enrollment'!R671, "OK", "ERROR"))</f>
        <v>N/A</v>
      </c>
      <c r="BO671" t="str">
        <f>IF(ISBLANK('A2a.  Modified URRT Worksheet 1'!$G$81)=TRUE, "N/A", IF(R671*(1+'A2a.  Modified URRT Worksheet 1'!$G$81)='A2. Rate Change &amp; Enrollment'!S671, "OK", "ERROR"))</f>
        <v>N/A</v>
      </c>
      <c r="BP671" t="str">
        <f>IF(ISBLANK('A2a.  Modified URRT Worksheet 1'!$G$82)=TRUE, "N/A", IF(S671*(1+'A2a.  Modified URRT Worksheet 1'!$G$82)='A2. Rate Change &amp; Enrollment'!T671, "OK", "ERROR"))</f>
        <v>N/A</v>
      </c>
      <c r="BQ671" t="str">
        <f>IF(ISBLANK('A2a.  Modified URRT Worksheet 1'!$G$83)=TRUE, "N/A", IF(T671*(1+'A2a.  Modified URRT Worksheet 1'!$G$83)='A2. Rate Change &amp; Enrollment'!U671, "OK", "ERROR"))</f>
        <v>N/A</v>
      </c>
      <c r="BR671" t="str">
        <f>IF(ISBLANK('A2a.  Modified URRT Worksheet 1'!$G$84)=TRUE, "N/A", IF(U671*(1+'A2a.  Modified URRT Worksheet 1'!$G$84)='A2. Rate Change &amp; Enrollment'!V671, "OK", "ERROR"))</f>
        <v>N/A</v>
      </c>
      <c r="BS671" t="str">
        <f>IF(ISBLANK('A2a.  Modified URRT Worksheet 1'!$G$85)=TRUE, "N/A", IF(V671*(1+'A2a.  Modified URRT Worksheet 1'!$G$85)='A2. Rate Change &amp; Enrollment'!W671, "OK", "ERROR"))</f>
        <v>N/A</v>
      </c>
      <c r="BT671" t="str">
        <f>IF(ISBLANK('A2a.  Modified URRT Worksheet 1'!$G$86)=TRUE, "N/A", IF(W671*(1+'A2a.  Modified URRT Worksheet 1'!$G$86)='A2. Rate Change &amp; Enrollment'!X671, "OK", "ERROR"))</f>
        <v>N/A</v>
      </c>
      <c r="BU671" t="str">
        <f>IF(ISBLANK('A2a.  Modified URRT Worksheet 1'!$G$87)=TRUE, "N/A", IF(X671*(1+'A2a.  Modified URRT Worksheet 1'!$G$87)='A2. Rate Change &amp; Enrollment'!Y671, "OK", "ERROR"))</f>
        <v>N/A</v>
      </c>
      <c r="BV671" t="str">
        <f>IF(ISBLANK('A2a.  Modified URRT Worksheet 1'!$G$88)=TRUE, "N/A", IF(Y671*(1+'A2a.  Modified URRT Worksheet 1'!$G$88)='A2. Rate Change &amp; Enrollment'!Z671, "OK", "ERROR"))</f>
        <v>N/A</v>
      </c>
      <c r="BW671" t="str">
        <f t="shared" si="155"/>
        <v>OK</v>
      </c>
      <c r="BY671" s="412">
        <f t="shared" si="156"/>
        <v>0</v>
      </c>
    </row>
    <row r="672" spans="1:77" x14ac:dyDescent="0.35">
      <c r="A672" t="s">
        <v>971</v>
      </c>
      <c r="B672" s="98"/>
      <c r="C672" s="98"/>
      <c r="D672" s="98"/>
      <c r="E672" s="135"/>
      <c r="F672" s="135"/>
      <c r="G672" s="135"/>
      <c r="I672" s="135"/>
      <c r="J672" s="135"/>
      <c r="K672" s="135"/>
      <c r="M672" s="131"/>
      <c r="N672" s="131"/>
      <c r="O672" s="131"/>
      <c r="P672" s="131"/>
      <c r="Q672" s="131"/>
      <c r="R672" s="131"/>
      <c r="S672" s="131"/>
      <c r="T672" s="131"/>
      <c r="U672" s="131"/>
      <c r="V672" s="131"/>
      <c r="W672" s="131"/>
      <c r="X672" s="131"/>
      <c r="Y672" s="131"/>
      <c r="Z672" s="131"/>
      <c r="AB672" s="142" t="e">
        <f t="shared" si="146"/>
        <v>#DIV/0!</v>
      </c>
      <c r="AC672" s="142" t="e">
        <f t="shared" si="147"/>
        <v>#DIV/0!</v>
      </c>
      <c r="AD672" s="6"/>
      <c r="AE672" s="88" t="e">
        <f t="shared" si="148"/>
        <v>#DIV/0!</v>
      </c>
      <c r="AF672" s="142" t="e">
        <f t="shared" si="149"/>
        <v>#DIV/0!</v>
      </c>
      <c r="AH672" s="12" t="e">
        <f t="shared" si="157"/>
        <v>#DIV/0!</v>
      </c>
      <c r="AI672" s="12" t="e">
        <f t="shared" si="158"/>
        <v>#DIV/0!</v>
      </c>
      <c r="AK672" s="409"/>
      <c r="AL672" s="409"/>
      <c r="AM672" s="409"/>
      <c r="AO672" s="177"/>
      <c r="AP672" s="177"/>
      <c r="AQ672" s="177"/>
      <c r="AR672" s="139"/>
      <c r="AS672" s="139"/>
      <c r="AT672" s="139"/>
      <c r="AU672" s="177"/>
      <c r="AV672" s="177"/>
      <c r="AX672" s="411">
        <f t="shared" si="150"/>
        <v>0</v>
      </c>
      <c r="AY672" s="80" t="str">
        <f t="shared" si="151"/>
        <v>OK</v>
      </c>
      <c r="BA672" s="94"/>
      <c r="BB672" s="291"/>
      <c r="BC672" s="94"/>
      <c r="BD672" s="229"/>
      <c r="BE672" s="356"/>
      <c r="BG672" s="6">
        <f t="shared" si="152"/>
        <v>0</v>
      </c>
      <c r="BH672" s="186" t="str">
        <f t="shared" si="153"/>
        <v>N/A</v>
      </c>
      <c r="BI672" s="6" t="str">
        <f t="shared" si="159"/>
        <v>N/A</v>
      </c>
      <c r="BJ672" t="e">
        <f t="shared" si="154"/>
        <v>#DIV/0!</v>
      </c>
      <c r="BL672" t="str">
        <f>IF(ISBLANK('A2a.  Modified URRT Worksheet 1'!$G$78)=TRUE, "N/A", IF(O672*(1+'A2a.  Modified URRT Worksheet 1'!$G$78)='A2. Rate Change &amp; Enrollment'!P672, "OK", "ERROR"))</f>
        <v>N/A</v>
      </c>
      <c r="BM672" t="str">
        <f>IF(ISBLANK('A2a.  Modified URRT Worksheet 1'!$G$79)=TRUE, "N/A", IF(P672*(1+'A2a.  Modified URRT Worksheet 1'!$G$79)='A2. Rate Change &amp; Enrollment'!Q672, "OK", "ERROR"))</f>
        <v>N/A</v>
      </c>
      <c r="BN672" t="str">
        <f>IF(ISBLANK('A2a.  Modified URRT Worksheet 1'!$G$80)=TRUE, "N/A", IF(Q672*(1+'A2a.  Modified URRT Worksheet 1'!$G$80)='A2. Rate Change &amp; Enrollment'!R672, "OK", "ERROR"))</f>
        <v>N/A</v>
      </c>
      <c r="BO672" t="str">
        <f>IF(ISBLANK('A2a.  Modified URRT Worksheet 1'!$G$81)=TRUE, "N/A", IF(R672*(1+'A2a.  Modified URRT Worksheet 1'!$G$81)='A2. Rate Change &amp; Enrollment'!S672, "OK", "ERROR"))</f>
        <v>N/A</v>
      </c>
      <c r="BP672" t="str">
        <f>IF(ISBLANK('A2a.  Modified URRT Worksheet 1'!$G$82)=TRUE, "N/A", IF(S672*(1+'A2a.  Modified URRT Worksheet 1'!$G$82)='A2. Rate Change &amp; Enrollment'!T672, "OK", "ERROR"))</f>
        <v>N/A</v>
      </c>
      <c r="BQ672" t="str">
        <f>IF(ISBLANK('A2a.  Modified URRT Worksheet 1'!$G$83)=TRUE, "N/A", IF(T672*(1+'A2a.  Modified URRT Worksheet 1'!$G$83)='A2. Rate Change &amp; Enrollment'!U672, "OK", "ERROR"))</f>
        <v>N/A</v>
      </c>
      <c r="BR672" t="str">
        <f>IF(ISBLANK('A2a.  Modified URRT Worksheet 1'!$G$84)=TRUE, "N/A", IF(U672*(1+'A2a.  Modified URRT Worksheet 1'!$G$84)='A2. Rate Change &amp; Enrollment'!V672, "OK", "ERROR"))</f>
        <v>N/A</v>
      </c>
      <c r="BS672" t="str">
        <f>IF(ISBLANK('A2a.  Modified URRT Worksheet 1'!$G$85)=TRUE, "N/A", IF(V672*(1+'A2a.  Modified URRT Worksheet 1'!$G$85)='A2. Rate Change &amp; Enrollment'!W672, "OK", "ERROR"))</f>
        <v>N/A</v>
      </c>
      <c r="BT672" t="str">
        <f>IF(ISBLANK('A2a.  Modified URRT Worksheet 1'!$G$86)=TRUE, "N/A", IF(W672*(1+'A2a.  Modified URRT Worksheet 1'!$G$86)='A2. Rate Change &amp; Enrollment'!X672, "OK", "ERROR"))</f>
        <v>N/A</v>
      </c>
      <c r="BU672" t="str">
        <f>IF(ISBLANK('A2a.  Modified URRT Worksheet 1'!$G$87)=TRUE, "N/A", IF(X672*(1+'A2a.  Modified URRT Worksheet 1'!$G$87)='A2. Rate Change &amp; Enrollment'!Y672, "OK", "ERROR"))</f>
        <v>N/A</v>
      </c>
      <c r="BV672" t="str">
        <f>IF(ISBLANK('A2a.  Modified URRT Worksheet 1'!$G$88)=TRUE, "N/A", IF(Y672*(1+'A2a.  Modified URRT Worksheet 1'!$G$88)='A2. Rate Change &amp; Enrollment'!Z672, "OK", "ERROR"))</f>
        <v>N/A</v>
      </c>
      <c r="BW672" t="str">
        <f t="shared" si="155"/>
        <v>OK</v>
      </c>
      <c r="BY672" s="412">
        <f t="shared" si="156"/>
        <v>0</v>
      </c>
    </row>
    <row r="673" spans="1:77" x14ac:dyDescent="0.35">
      <c r="A673" t="s">
        <v>972</v>
      </c>
      <c r="B673" s="98"/>
      <c r="C673" s="98"/>
      <c r="D673" s="98"/>
      <c r="E673" s="135"/>
      <c r="F673" s="135"/>
      <c r="G673" s="135"/>
      <c r="I673" s="135"/>
      <c r="J673" s="135"/>
      <c r="K673" s="135"/>
      <c r="M673" s="131"/>
      <c r="N673" s="131"/>
      <c r="O673" s="131"/>
      <c r="P673" s="131"/>
      <c r="Q673" s="131"/>
      <c r="R673" s="131"/>
      <c r="S673" s="131"/>
      <c r="T673" s="131"/>
      <c r="U673" s="131"/>
      <c r="V673" s="131"/>
      <c r="W673" s="131"/>
      <c r="X673" s="131"/>
      <c r="Y673" s="131"/>
      <c r="Z673" s="131"/>
      <c r="AB673" s="142" t="e">
        <f t="shared" si="146"/>
        <v>#DIV/0!</v>
      </c>
      <c r="AC673" s="142" t="e">
        <f t="shared" si="147"/>
        <v>#DIV/0!</v>
      </c>
      <c r="AD673" s="6"/>
      <c r="AE673" s="88" t="e">
        <f t="shared" si="148"/>
        <v>#DIV/0!</v>
      </c>
      <c r="AF673" s="142" t="e">
        <f t="shared" si="149"/>
        <v>#DIV/0!</v>
      </c>
      <c r="AH673" s="12" t="e">
        <f t="shared" si="157"/>
        <v>#DIV/0!</v>
      </c>
      <c r="AI673" s="12" t="e">
        <f t="shared" si="158"/>
        <v>#DIV/0!</v>
      </c>
      <c r="AK673" s="409"/>
      <c r="AL673" s="409"/>
      <c r="AM673" s="409"/>
      <c r="AO673" s="177"/>
      <c r="AP673" s="177"/>
      <c r="AQ673" s="177"/>
      <c r="AR673" s="139"/>
      <c r="AS673" s="139"/>
      <c r="AT673" s="139"/>
      <c r="AU673" s="177"/>
      <c r="AV673" s="177"/>
      <c r="AX673" s="411">
        <f t="shared" si="150"/>
        <v>0</v>
      </c>
      <c r="AY673" s="80" t="str">
        <f t="shared" si="151"/>
        <v>OK</v>
      </c>
      <c r="BA673" s="94"/>
      <c r="BB673" s="291"/>
      <c r="BC673" s="94"/>
      <c r="BD673" s="229"/>
      <c r="BE673" s="356"/>
      <c r="BG673" s="6">
        <f t="shared" si="152"/>
        <v>0</v>
      </c>
      <c r="BH673" s="186" t="str">
        <f t="shared" si="153"/>
        <v>N/A</v>
      </c>
      <c r="BI673" s="6" t="str">
        <f t="shared" si="159"/>
        <v>N/A</v>
      </c>
      <c r="BJ673" t="e">
        <f t="shared" si="154"/>
        <v>#DIV/0!</v>
      </c>
      <c r="BL673" t="str">
        <f>IF(ISBLANK('A2a.  Modified URRT Worksheet 1'!$G$78)=TRUE, "N/A", IF(O673*(1+'A2a.  Modified URRT Worksheet 1'!$G$78)='A2. Rate Change &amp; Enrollment'!P673, "OK", "ERROR"))</f>
        <v>N/A</v>
      </c>
      <c r="BM673" t="str">
        <f>IF(ISBLANK('A2a.  Modified URRT Worksheet 1'!$G$79)=TRUE, "N/A", IF(P673*(1+'A2a.  Modified URRT Worksheet 1'!$G$79)='A2. Rate Change &amp; Enrollment'!Q673, "OK", "ERROR"))</f>
        <v>N/A</v>
      </c>
      <c r="BN673" t="str">
        <f>IF(ISBLANK('A2a.  Modified URRT Worksheet 1'!$G$80)=TRUE, "N/A", IF(Q673*(1+'A2a.  Modified URRT Worksheet 1'!$G$80)='A2. Rate Change &amp; Enrollment'!R673, "OK", "ERROR"))</f>
        <v>N/A</v>
      </c>
      <c r="BO673" t="str">
        <f>IF(ISBLANK('A2a.  Modified URRT Worksheet 1'!$G$81)=TRUE, "N/A", IF(R673*(1+'A2a.  Modified URRT Worksheet 1'!$G$81)='A2. Rate Change &amp; Enrollment'!S673, "OK", "ERROR"))</f>
        <v>N/A</v>
      </c>
      <c r="BP673" t="str">
        <f>IF(ISBLANK('A2a.  Modified URRT Worksheet 1'!$G$82)=TRUE, "N/A", IF(S673*(1+'A2a.  Modified URRT Worksheet 1'!$G$82)='A2. Rate Change &amp; Enrollment'!T673, "OK", "ERROR"))</f>
        <v>N/A</v>
      </c>
      <c r="BQ673" t="str">
        <f>IF(ISBLANK('A2a.  Modified URRT Worksheet 1'!$G$83)=TRUE, "N/A", IF(T673*(1+'A2a.  Modified URRT Worksheet 1'!$G$83)='A2. Rate Change &amp; Enrollment'!U673, "OK", "ERROR"))</f>
        <v>N/A</v>
      </c>
      <c r="BR673" t="str">
        <f>IF(ISBLANK('A2a.  Modified URRT Worksheet 1'!$G$84)=TRUE, "N/A", IF(U673*(1+'A2a.  Modified URRT Worksheet 1'!$G$84)='A2. Rate Change &amp; Enrollment'!V673, "OK", "ERROR"))</f>
        <v>N/A</v>
      </c>
      <c r="BS673" t="str">
        <f>IF(ISBLANK('A2a.  Modified URRT Worksheet 1'!$G$85)=TRUE, "N/A", IF(V673*(1+'A2a.  Modified URRT Worksheet 1'!$G$85)='A2. Rate Change &amp; Enrollment'!W673, "OK", "ERROR"))</f>
        <v>N/A</v>
      </c>
      <c r="BT673" t="str">
        <f>IF(ISBLANK('A2a.  Modified URRT Worksheet 1'!$G$86)=TRUE, "N/A", IF(W673*(1+'A2a.  Modified URRT Worksheet 1'!$G$86)='A2. Rate Change &amp; Enrollment'!X673, "OK", "ERROR"))</f>
        <v>N/A</v>
      </c>
      <c r="BU673" t="str">
        <f>IF(ISBLANK('A2a.  Modified URRT Worksheet 1'!$G$87)=TRUE, "N/A", IF(X673*(1+'A2a.  Modified URRT Worksheet 1'!$G$87)='A2. Rate Change &amp; Enrollment'!Y673, "OK", "ERROR"))</f>
        <v>N/A</v>
      </c>
      <c r="BV673" t="str">
        <f>IF(ISBLANK('A2a.  Modified URRT Worksheet 1'!$G$88)=TRUE, "N/A", IF(Y673*(1+'A2a.  Modified URRT Worksheet 1'!$G$88)='A2. Rate Change &amp; Enrollment'!Z673, "OK", "ERROR"))</f>
        <v>N/A</v>
      </c>
      <c r="BW673" t="str">
        <f t="shared" si="155"/>
        <v>OK</v>
      </c>
      <c r="BY673" s="412">
        <f t="shared" si="156"/>
        <v>0</v>
      </c>
    </row>
    <row r="674" spans="1:77" x14ac:dyDescent="0.35">
      <c r="A674" t="s">
        <v>973</v>
      </c>
      <c r="B674" s="98"/>
      <c r="C674" s="98"/>
      <c r="D674" s="98"/>
      <c r="E674" s="135"/>
      <c r="F674" s="135"/>
      <c r="G674" s="135"/>
      <c r="I674" s="135"/>
      <c r="J674" s="135"/>
      <c r="K674" s="135"/>
      <c r="M674" s="131"/>
      <c r="N674" s="131"/>
      <c r="O674" s="131"/>
      <c r="P674" s="131"/>
      <c r="Q674" s="131"/>
      <c r="R674" s="131"/>
      <c r="S674" s="131"/>
      <c r="T674" s="131"/>
      <c r="U674" s="131"/>
      <c r="V674" s="131"/>
      <c r="W674" s="131"/>
      <c r="X674" s="131"/>
      <c r="Y674" s="131"/>
      <c r="Z674" s="131"/>
      <c r="AB674" s="142" t="e">
        <f t="shared" si="146"/>
        <v>#DIV/0!</v>
      </c>
      <c r="AC674" s="142" t="e">
        <f t="shared" si="147"/>
        <v>#DIV/0!</v>
      </c>
      <c r="AD674" s="6"/>
      <c r="AE674" s="88" t="e">
        <f t="shared" si="148"/>
        <v>#DIV/0!</v>
      </c>
      <c r="AF674" s="142" t="e">
        <f t="shared" si="149"/>
        <v>#DIV/0!</v>
      </c>
      <c r="AH674" s="12" t="e">
        <f t="shared" si="157"/>
        <v>#DIV/0!</v>
      </c>
      <c r="AI674" s="12" t="e">
        <f t="shared" si="158"/>
        <v>#DIV/0!</v>
      </c>
      <c r="AK674" s="409"/>
      <c r="AL674" s="409"/>
      <c r="AM674" s="409"/>
      <c r="AO674" s="177"/>
      <c r="AP674" s="177"/>
      <c r="AQ674" s="177"/>
      <c r="AR674" s="139"/>
      <c r="AS674" s="139"/>
      <c r="AT674" s="139"/>
      <c r="AU674" s="177"/>
      <c r="AV674" s="177"/>
      <c r="AX674" s="411">
        <f t="shared" si="150"/>
        <v>0</v>
      </c>
      <c r="AY674" s="80" t="str">
        <f t="shared" si="151"/>
        <v>OK</v>
      </c>
      <c r="BA674" s="94"/>
      <c r="BB674" s="291"/>
      <c r="BC674" s="94"/>
      <c r="BD674" s="229"/>
      <c r="BE674" s="356"/>
      <c r="BG674" s="6">
        <f t="shared" si="152"/>
        <v>0</v>
      </c>
      <c r="BH674" s="186" t="str">
        <f t="shared" si="153"/>
        <v>N/A</v>
      </c>
      <c r="BI674" s="6" t="str">
        <f t="shared" si="159"/>
        <v>N/A</v>
      </c>
      <c r="BJ674" t="e">
        <f t="shared" si="154"/>
        <v>#DIV/0!</v>
      </c>
      <c r="BL674" t="str">
        <f>IF(ISBLANK('A2a.  Modified URRT Worksheet 1'!$G$78)=TRUE, "N/A", IF(O674*(1+'A2a.  Modified URRT Worksheet 1'!$G$78)='A2. Rate Change &amp; Enrollment'!P674, "OK", "ERROR"))</f>
        <v>N/A</v>
      </c>
      <c r="BM674" t="str">
        <f>IF(ISBLANK('A2a.  Modified URRT Worksheet 1'!$G$79)=TRUE, "N/A", IF(P674*(1+'A2a.  Modified URRT Worksheet 1'!$G$79)='A2. Rate Change &amp; Enrollment'!Q674, "OK", "ERROR"))</f>
        <v>N/A</v>
      </c>
      <c r="BN674" t="str">
        <f>IF(ISBLANK('A2a.  Modified URRT Worksheet 1'!$G$80)=TRUE, "N/A", IF(Q674*(1+'A2a.  Modified URRT Worksheet 1'!$G$80)='A2. Rate Change &amp; Enrollment'!R674, "OK", "ERROR"))</f>
        <v>N/A</v>
      </c>
      <c r="BO674" t="str">
        <f>IF(ISBLANK('A2a.  Modified URRT Worksheet 1'!$G$81)=TRUE, "N/A", IF(R674*(1+'A2a.  Modified URRT Worksheet 1'!$G$81)='A2. Rate Change &amp; Enrollment'!S674, "OK", "ERROR"))</f>
        <v>N/A</v>
      </c>
      <c r="BP674" t="str">
        <f>IF(ISBLANK('A2a.  Modified URRT Worksheet 1'!$G$82)=TRUE, "N/A", IF(S674*(1+'A2a.  Modified URRT Worksheet 1'!$G$82)='A2. Rate Change &amp; Enrollment'!T674, "OK", "ERROR"))</f>
        <v>N/A</v>
      </c>
      <c r="BQ674" t="str">
        <f>IF(ISBLANK('A2a.  Modified URRT Worksheet 1'!$G$83)=TRUE, "N/A", IF(T674*(1+'A2a.  Modified URRT Worksheet 1'!$G$83)='A2. Rate Change &amp; Enrollment'!U674, "OK", "ERROR"))</f>
        <v>N/A</v>
      </c>
      <c r="BR674" t="str">
        <f>IF(ISBLANK('A2a.  Modified URRT Worksheet 1'!$G$84)=TRUE, "N/A", IF(U674*(1+'A2a.  Modified URRT Worksheet 1'!$G$84)='A2. Rate Change &amp; Enrollment'!V674, "OK", "ERROR"))</f>
        <v>N/A</v>
      </c>
      <c r="BS674" t="str">
        <f>IF(ISBLANK('A2a.  Modified URRT Worksheet 1'!$G$85)=TRUE, "N/A", IF(V674*(1+'A2a.  Modified URRT Worksheet 1'!$G$85)='A2. Rate Change &amp; Enrollment'!W674, "OK", "ERROR"))</f>
        <v>N/A</v>
      </c>
      <c r="BT674" t="str">
        <f>IF(ISBLANK('A2a.  Modified URRT Worksheet 1'!$G$86)=TRUE, "N/A", IF(W674*(1+'A2a.  Modified URRT Worksheet 1'!$G$86)='A2. Rate Change &amp; Enrollment'!X674, "OK", "ERROR"))</f>
        <v>N/A</v>
      </c>
      <c r="BU674" t="str">
        <f>IF(ISBLANK('A2a.  Modified URRT Worksheet 1'!$G$87)=TRUE, "N/A", IF(X674*(1+'A2a.  Modified URRT Worksheet 1'!$G$87)='A2. Rate Change &amp; Enrollment'!Y674, "OK", "ERROR"))</f>
        <v>N/A</v>
      </c>
      <c r="BV674" t="str">
        <f>IF(ISBLANK('A2a.  Modified URRT Worksheet 1'!$G$88)=TRUE, "N/A", IF(Y674*(1+'A2a.  Modified URRT Worksheet 1'!$G$88)='A2. Rate Change &amp; Enrollment'!Z674, "OK", "ERROR"))</f>
        <v>N/A</v>
      </c>
      <c r="BW674" t="str">
        <f t="shared" si="155"/>
        <v>OK</v>
      </c>
      <c r="BY674" s="412">
        <f t="shared" si="156"/>
        <v>0</v>
      </c>
    </row>
    <row r="675" spans="1:77" x14ac:dyDescent="0.35">
      <c r="A675" t="s">
        <v>974</v>
      </c>
      <c r="B675" s="98"/>
      <c r="C675" s="98"/>
      <c r="D675" s="98"/>
      <c r="E675" s="135"/>
      <c r="F675" s="135"/>
      <c r="G675" s="135"/>
      <c r="I675" s="135"/>
      <c r="J675" s="135"/>
      <c r="K675" s="135"/>
      <c r="M675" s="131"/>
      <c r="N675" s="131"/>
      <c r="O675" s="131"/>
      <c r="P675" s="131"/>
      <c r="Q675" s="131"/>
      <c r="R675" s="131"/>
      <c r="S675" s="131"/>
      <c r="T675" s="131"/>
      <c r="U675" s="131"/>
      <c r="V675" s="131"/>
      <c r="W675" s="131"/>
      <c r="X675" s="131"/>
      <c r="Y675" s="131"/>
      <c r="Z675" s="131"/>
      <c r="AB675" s="142" t="e">
        <f t="shared" si="146"/>
        <v>#DIV/0!</v>
      </c>
      <c r="AC675" s="142" t="e">
        <f t="shared" si="147"/>
        <v>#DIV/0!</v>
      </c>
      <c r="AD675" s="6"/>
      <c r="AE675" s="88" t="e">
        <f t="shared" si="148"/>
        <v>#DIV/0!</v>
      </c>
      <c r="AF675" s="142" t="e">
        <f t="shared" si="149"/>
        <v>#DIV/0!</v>
      </c>
      <c r="AH675" s="12" t="e">
        <f t="shared" si="157"/>
        <v>#DIV/0!</v>
      </c>
      <c r="AI675" s="12" t="e">
        <f t="shared" si="158"/>
        <v>#DIV/0!</v>
      </c>
      <c r="AK675" s="409"/>
      <c r="AL675" s="409"/>
      <c r="AM675" s="409"/>
      <c r="AO675" s="177"/>
      <c r="AP675" s="177"/>
      <c r="AQ675" s="177"/>
      <c r="AR675" s="139"/>
      <c r="AS675" s="139"/>
      <c r="AT675" s="139"/>
      <c r="AU675" s="177"/>
      <c r="AV675" s="177"/>
      <c r="AX675" s="411">
        <f t="shared" si="150"/>
        <v>0</v>
      </c>
      <c r="AY675" s="80" t="str">
        <f t="shared" si="151"/>
        <v>OK</v>
      </c>
      <c r="BA675" s="94"/>
      <c r="BB675" s="291"/>
      <c r="BC675" s="94"/>
      <c r="BD675" s="229"/>
      <c r="BE675" s="356"/>
      <c r="BG675" s="6">
        <f t="shared" si="152"/>
        <v>0</v>
      </c>
      <c r="BH675" s="186" t="str">
        <f t="shared" si="153"/>
        <v>N/A</v>
      </c>
      <c r="BI675" s="6" t="str">
        <f t="shared" si="159"/>
        <v>N/A</v>
      </c>
      <c r="BJ675" t="e">
        <f t="shared" si="154"/>
        <v>#DIV/0!</v>
      </c>
      <c r="BL675" t="str">
        <f>IF(ISBLANK('A2a.  Modified URRT Worksheet 1'!$G$78)=TRUE, "N/A", IF(O675*(1+'A2a.  Modified URRT Worksheet 1'!$G$78)='A2. Rate Change &amp; Enrollment'!P675, "OK", "ERROR"))</f>
        <v>N/A</v>
      </c>
      <c r="BM675" t="str">
        <f>IF(ISBLANK('A2a.  Modified URRT Worksheet 1'!$G$79)=TRUE, "N/A", IF(P675*(1+'A2a.  Modified URRT Worksheet 1'!$G$79)='A2. Rate Change &amp; Enrollment'!Q675, "OK", "ERROR"))</f>
        <v>N/A</v>
      </c>
      <c r="BN675" t="str">
        <f>IF(ISBLANK('A2a.  Modified URRT Worksheet 1'!$G$80)=TRUE, "N/A", IF(Q675*(1+'A2a.  Modified URRT Worksheet 1'!$G$80)='A2. Rate Change &amp; Enrollment'!R675, "OK", "ERROR"))</f>
        <v>N/A</v>
      </c>
      <c r="BO675" t="str">
        <f>IF(ISBLANK('A2a.  Modified URRT Worksheet 1'!$G$81)=TRUE, "N/A", IF(R675*(1+'A2a.  Modified URRT Worksheet 1'!$G$81)='A2. Rate Change &amp; Enrollment'!S675, "OK", "ERROR"))</f>
        <v>N/A</v>
      </c>
      <c r="BP675" t="str">
        <f>IF(ISBLANK('A2a.  Modified URRT Worksheet 1'!$G$82)=TRUE, "N/A", IF(S675*(1+'A2a.  Modified URRT Worksheet 1'!$G$82)='A2. Rate Change &amp; Enrollment'!T675, "OK", "ERROR"))</f>
        <v>N/A</v>
      </c>
      <c r="BQ675" t="str">
        <f>IF(ISBLANK('A2a.  Modified URRT Worksheet 1'!$G$83)=TRUE, "N/A", IF(T675*(1+'A2a.  Modified URRT Worksheet 1'!$G$83)='A2. Rate Change &amp; Enrollment'!U675, "OK", "ERROR"))</f>
        <v>N/A</v>
      </c>
      <c r="BR675" t="str">
        <f>IF(ISBLANK('A2a.  Modified URRT Worksheet 1'!$G$84)=TRUE, "N/A", IF(U675*(1+'A2a.  Modified URRT Worksheet 1'!$G$84)='A2. Rate Change &amp; Enrollment'!V675, "OK", "ERROR"))</f>
        <v>N/A</v>
      </c>
      <c r="BS675" t="str">
        <f>IF(ISBLANK('A2a.  Modified URRT Worksheet 1'!$G$85)=TRUE, "N/A", IF(V675*(1+'A2a.  Modified URRT Worksheet 1'!$G$85)='A2. Rate Change &amp; Enrollment'!W675, "OK", "ERROR"))</f>
        <v>N/A</v>
      </c>
      <c r="BT675" t="str">
        <f>IF(ISBLANK('A2a.  Modified URRT Worksheet 1'!$G$86)=TRUE, "N/A", IF(W675*(1+'A2a.  Modified URRT Worksheet 1'!$G$86)='A2. Rate Change &amp; Enrollment'!X675, "OK", "ERROR"))</f>
        <v>N/A</v>
      </c>
      <c r="BU675" t="str">
        <f>IF(ISBLANK('A2a.  Modified URRT Worksheet 1'!$G$87)=TRUE, "N/A", IF(X675*(1+'A2a.  Modified URRT Worksheet 1'!$G$87)='A2. Rate Change &amp; Enrollment'!Y675, "OK", "ERROR"))</f>
        <v>N/A</v>
      </c>
      <c r="BV675" t="str">
        <f>IF(ISBLANK('A2a.  Modified URRT Worksheet 1'!$G$88)=TRUE, "N/A", IF(Y675*(1+'A2a.  Modified URRT Worksheet 1'!$G$88)='A2. Rate Change &amp; Enrollment'!Z675, "OK", "ERROR"))</f>
        <v>N/A</v>
      </c>
      <c r="BW675" t="str">
        <f t="shared" si="155"/>
        <v>OK</v>
      </c>
      <c r="BY675" s="412">
        <f t="shared" si="156"/>
        <v>0</v>
      </c>
    </row>
    <row r="676" spans="1:77" x14ac:dyDescent="0.35">
      <c r="A676" t="s">
        <v>975</v>
      </c>
      <c r="B676" s="98"/>
      <c r="C676" s="98"/>
      <c r="D676" s="98"/>
      <c r="E676" s="135"/>
      <c r="F676" s="135"/>
      <c r="G676" s="135"/>
      <c r="I676" s="135"/>
      <c r="J676" s="135"/>
      <c r="K676" s="135"/>
      <c r="M676" s="131"/>
      <c r="N676" s="131"/>
      <c r="O676" s="131"/>
      <c r="P676" s="131"/>
      <c r="Q676" s="131"/>
      <c r="R676" s="131"/>
      <c r="S676" s="131"/>
      <c r="T676" s="131"/>
      <c r="U676" s="131"/>
      <c r="V676" s="131"/>
      <c r="W676" s="131"/>
      <c r="X676" s="131"/>
      <c r="Y676" s="131"/>
      <c r="Z676" s="131"/>
      <c r="AB676" s="142" t="e">
        <f t="shared" si="146"/>
        <v>#DIV/0!</v>
      </c>
      <c r="AC676" s="142" t="e">
        <f t="shared" si="147"/>
        <v>#DIV/0!</v>
      </c>
      <c r="AD676" s="6"/>
      <c r="AE676" s="88" t="e">
        <f t="shared" si="148"/>
        <v>#DIV/0!</v>
      </c>
      <c r="AF676" s="142" t="e">
        <f t="shared" si="149"/>
        <v>#DIV/0!</v>
      </c>
      <c r="AH676" s="12" t="e">
        <f t="shared" si="157"/>
        <v>#DIV/0!</v>
      </c>
      <c r="AI676" s="12" t="e">
        <f t="shared" si="158"/>
        <v>#DIV/0!</v>
      </c>
      <c r="AK676" s="409"/>
      <c r="AL676" s="409"/>
      <c r="AM676" s="409"/>
      <c r="AO676" s="177"/>
      <c r="AP676" s="177"/>
      <c r="AQ676" s="177"/>
      <c r="AR676" s="139"/>
      <c r="AS676" s="139"/>
      <c r="AT676" s="139"/>
      <c r="AU676" s="177"/>
      <c r="AV676" s="177"/>
      <c r="AX676" s="411">
        <f t="shared" si="150"/>
        <v>0</v>
      </c>
      <c r="AY676" s="80" t="str">
        <f t="shared" si="151"/>
        <v>OK</v>
      </c>
      <c r="BA676" s="94"/>
      <c r="BB676" s="291"/>
      <c r="BC676" s="94"/>
      <c r="BD676" s="229"/>
      <c r="BE676" s="356"/>
      <c r="BG676" s="6">
        <f t="shared" si="152"/>
        <v>0</v>
      </c>
      <c r="BH676" s="186" t="str">
        <f t="shared" si="153"/>
        <v>N/A</v>
      </c>
      <c r="BI676" s="6" t="str">
        <f t="shared" si="159"/>
        <v>N/A</v>
      </c>
      <c r="BJ676" t="e">
        <f t="shared" si="154"/>
        <v>#DIV/0!</v>
      </c>
      <c r="BL676" t="str">
        <f>IF(ISBLANK('A2a.  Modified URRT Worksheet 1'!$G$78)=TRUE, "N/A", IF(O676*(1+'A2a.  Modified URRT Worksheet 1'!$G$78)='A2. Rate Change &amp; Enrollment'!P676, "OK", "ERROR"))</f>
        <v>N/A</v>
      </c>
      <c r="BM676" t="str">
        <f>IF(ISBLANK('A2a.  Modified URRT Worksheet 1'!$G$79)=TRUE, "N/A", IF(P676*(1+'A2a.  Modified URRT Worksheet 1'!$G$79)='A2. Rate Change &amp; Enrollment'!Q676, "OK", "ERROR"))</f>
        <v>N/A</v>
      </c>
      <c r="BN676" t="str">
        <f>IF(ISBLANK('A2a.  Modified URRT Worksheet 1'!$G$80)=TRUE, "N/A", IF(Q676*(1+'A2a.  Modified URRT Worksheet 1'!$G$80)='A2. Rate Change &amp; Enrollment'!R676, "OK", "ERROR"))</f>
        <v>N/A</v>
      </c>
      <c r="BO676" t="str">
        <f>IF(ISBLANK('A2a.  Modified URRT Worksheet 1'!$G$81)=TRUE, "N/A", IF(R676*(1+'A2a.  Modified URRT Worksheet 1'!$G$81)='A2. Rate Change &amp; Enrollment'!S676, "OK", "ERROR"))</f>
        <v>N/A</v>
      </c>
      <c r="BP676" t="str">
        <f>IF(ISBLANK('A2a.  Modified URRT Worksheet 1'!$G$82)=TRUE, "N/A", IF(S676*(1+'A2a.  Modified URRT Worksheet 1'!$G$82)='A2. Rate Change &amp; Enrollment'!T676, "OK", "ERROR"))</f>
        <v>N/A</v>
      </c>
      <c r="BQ676" t="str">
        <f>IF(ISBLANK('A2a.  Modified URRT Worksheet 1'!$G$83)=TRUE, "N/A", IF(T676*(1+'A2a.  Modified URRT Worksheet 1'!$G$83)='A2. Rate Change &amp; Enrollment'!U676, "OK", "ERROR"))</f>
        <v>N/A</v>
      </c>
      <c r="BR676" t="str">
        <f>IF(ISBLANK('A2a.  Modified URRT Worksheet 1'!$G$84)=TRUE, "N/A", IF(U676*(1+'A2a.  Modified URRT Worksheet 1'!$G$84)='A2. Rate Change &amp; Enrollment'!V676, "OK", "ERROR"))</f>
        <v>N/A</v>
      </c>
      <c r="BS676" t="str">
        <f>IF(ISBLANK('A2a.  Modified URRT Worksheet 1'!$G$85)=TRUE, "N/A", IF(V676*(1+'A2a.  Modified URRT Worksheet 1'!$G$85)='A2. Rate Change &amp; Enrollment'!W676, "OK", "ERROR"))</f>
        <v>N/A</v>
      </c>
      <c r="BT676" t="str">
        <f>IF(ISBLANK('A2a.  Modified URRT Worksheet 1'!$G$86)=TRUE, "N/A", IF(W676*(1+'A2a.  Modified URRT Worksheet 1'!$G$86)='A2. Rate Change &amp; Enrollment'!X676, "OK", "ERROR"))</f>
        <v>N/A</v>
      </c>
      <c r="BU676" t="str">
        <f>IF(ISBLANK('A2a.  Modified URRT Worksheet 1'!$G$87)=TRUE, "N/A", IF(X676*(1+'A2a.  Modified URRT Worksheet 1'!$G$87)='A2. Rate Change &amp; Enrollment'!Y676, "OK", "ERROR"))</f>
        <v>N/A</v>
      </c>
      <c r="BV676" t="str">
        <f>IF(ISBLANK('A2a.  Modified URRT Worksheet 1'!$G$88)=TRUE, "N/A", IF(Y676*(1+'A2a.  Modified URRT Worksheet 1'!$G$88)='A2. Rate Change &amp; Enrollment'!Z676, "OK", "ERROR"))</f>
        <v>N/A</v>
      </c>
      <c r="BW676" t="str">
        <f t="shared" si="155"/>
        <v>OK</v>
      </c>
      <c r="BY676" s="412">
        <f t="shared" si="156"/>
        <v>0</v>
      </c>
    </row>
    <row r="677" spans="1:77" x14ac:dyDescent="0.35">
      <c r="A677" t="s">
        <v>976</v>
      </c>
      <c r="B677" s="98"/>
      <c r="C677" s="98"/>
      <c r="D677" s="98"/>
      <c r="E677" s="135"/>
      <c r="F677" s="135"/>
      <c r="G677" s="135"/>
      <c r="I677" s="135"/>
      <c r="J677" s="135"/>
      <c r="K677" s="135"/>
      <c r="M677" s="131"/>
      <c r="N677" s="131"/>
      <c r="O677" s="131"/>
      <c r="P677" s="131"/>
      <c r="Q677" s="131"/>
      <c r="R677" s="131"/>
      <c r="S677" s="131"/>
      <c r="T677" s="131"/>
      <c r="U677" s="131"/>
      <c r="V677" s="131"/>
      <c r="W677" s="131"/>
      <c r="X677" s="131"/>
      <c r="Y677" s="131"/>
      <c r="Z677" s="131"/>
      <c r="AB677" s="142" t="e">
        <f t="shared" si="146"/>
        <v>#DIV/0!</v>
      </c>
      <c r="AC677" s="142" t="e">
        <f t="shared" si="147"/>
        <v>#DIV/0!</v>
      </c>
      <c r="AD677" s="6"/>
      <c r="AE677" s="88" t="e">
        <f t="shared" si="148"/>
        <v>#DIV/0!</v>
      </c>
      <c r="AF677" s="142" t="e">
        <f t="shared" si="149"/>
        <v>#DIV/0!</v>
      </c>
      <c r="AH677" s="12" t="e">
        <f t="shared" si="157"/>
        <v>#DIV/0!</v>
      </c>
      <c r="AI677" s="12" t="e">
        <f t="shared" si="158"/>
        <v>#DIV/0!</v>
      </c>
      <c r="AK677" s="409"/>
      <c r="AL677" s="409"/>
      <c r="AM677" s="409"/>
      <c r="AO677" s="177"/>
      <c r="AP677" s="177"/>
      <c r="AQ677" s="177"/>
      <c r="AR677" s="139"/>
      <c r="AS677" s="139"/>
      <c r="AT677" s="139"/>
      <c r="AU677" s="177"/>
      <c r="AV677" s="177"/>
      <c r="AX677" s="411">
        <f t="shared" si="150"/>
        <v>0</v>
      </c>
      <c r="AY677" s="80" t="str">
        <f t="shared" si="151"/>
        <v>OK</v>
      </c>
      <c r="BA677" s="94"/>
      <c r="BB677" s="291"/>
      <c r="BC677" s="94"/>
      <c r="BD677" s="229"/>
      <c r="BE677" s="356"/>
      <c r="BG677" s="6">
        <f t="shared" si="152"/>
        <v>0</v>
      </c>
      <c r="BH677" s="186" t="str">
        <f t="shared" si="153"/>
        <v>N/A</v>
      </c>
      <c r="BI677" s="6" t="str">
        <f t="shared" si="159"/>
        <v>N/A</v>
      </c>
      <c r="BJ677" t="e">
        <f t="shared" si="154"/>
        <v>#DIV/0!</v>
      </c>
      <c r="BL677" t="str">
        <f>IF(ISBLANK('A2a.  Modified URRT Worksheet 1'!$G$78)=TRUE, "N/A", IF(O677*(1+'A2a.  Modified URRT Worksheet 1'!$G$78)='A2. Rate Change &amp; Enrollment'!P677, "OK", "ERROR"))</f>
        <v>N/A</v>
      </c>
      <c r="BM677" t="str">
        <f>IF(ISBLANK('A2a.  Modified URRT Worksheet 1'!$G$79)=TRUE, "N/A", IF(P677*(1+'A2a.  Modified URRT Worksheet 1'!$G$79)='A2. Rate Change &amp; Enrollment'!Q677, "OK", "ERROR"))</f>
        <v>N/A</v>
      </c>
      <c r="BN677" t="str">
        <f>IF(ISBLANK('A2a.  Modified URRT Worksheet 1'!$G$80)=TRUE, "N/A", IF(Q677*(1+'A2a.  Modified URRT Worksheet 1'!$G$80)='A2. Rate Change &amp; Enrollment'!R677, "OK", "ERROR"))</f>
        <v>N/A</v>
      </c>
      <c r="BO677" t="str">
        <f>IF(ISBLANK('A2a.  Modified URRT Worksheet 1'!$G$81)=TRUE, "N/A", IF(R677*(1+'A2a.  Modified URRT Worksheet 1'!$G$81)='A2. Rate Change &amp; Enrollment'!S677, "OK", "ERROR"))</f>
        <v>N/A</v>
      </c>
      <c r="BP677" t="str">
        <f>IF(ISBLANK('A2a.  Modified URRT Worksheet 1'!$G$82)=TRUE, "N/A", IF(S677*(1+'A2a.  Modified URRT Worksheet 1'!$G$82)='A2. Rate Change &amp; Enrollment'!T677, "OK", "ERROR"))</f>
        <v>N/A</v>
      </c>
      <c r="BQ677" t="str">
        <f>IF(ISBLANK('A2a.  Modified URRT Worksheet 1'!$G$83)=TRUE, "N/A", IF(T677*(1+'A2a.  Modified URRT Worksheet 1'!$G$83)='A2. Rate Change &amp; Enrollment'!U677, "OK", "ERROR"))</f>
        <v>N/A</v>
      </c>
      <c r="BR677" t="str">
        <f>IF(ISBLANK('A2a.  Modified URRT Worksheet 1'!$G$84)=TRUE, "N/A", IF(U677*(1+'A2a.  Modified URRT Worksheet 1'!$G$84)='A2. Rate Change &amp; Enrollment'!V677, "OK", "ERROR"))</f>
        <v>N/A</v>
      </c>
      <c r="BS677" t="str">
        <f>IF(ISBLANK('A2a.  Modified URRT Worksheet 1'!$G$85)=TRUE, "N/A", IF(V677*(1+'A2a.  Modified URRT Worksheet 1'!$G$85)='A2. Rate Change &amp; Enrollment'!W677, "OK", "ERROR"))</f>
        <v>N/A</v>
      </c>
      <c r="BT677" t="str">
        <f>IF(ISBLANK('A2a.  Modified URRT Worksheet 1'!$G$86)=TRUE, "N/A", IF(W677*(1+'A2a.  Modified URRT Worksheet 1'!$G$86)='A2. Rate Change &amp; Enrollment'!X677, "OK", "ERROR"))</f>
        <v>N/A</v>
      </c>
      <c r="BU677" t="str">
        <f>IF(ISBLANK('A2a.  Modified URRT Worksheet 1'!$G$87)=TRUE, "N/A", IF(X677*(1+'A2a.  Modified URRT Worksheet 1'!$G$87)='A2. Rate Change &amp; Enrollment'!Y677, "OK", "ERROR"))</f>
        <v>N/A</v>
      </c>
      <c r="BV677" t="str">
        <f>IF(ISBLANK('A2a.  Modified URRT Worksheet 1'!$G$88)=TRUE, "N/A", IF(Y677*(1+'A2a.  Modified URRT Worksheet 1'!$G$88)='A2. Rate Change &amp; Enrollment'!Z677, "OK", "ERROR"))</f>
        <v>N/A</v>
      </c>
      <c r="BW677" t="str">
        <f t="shared" si="155"/>
        <v>OK</v>
      </c>
      <c r="BY677" s="412">
        <f t="shared" si="156"/>
        <v>0</v>
      </c>
    </row>
    <row r="678" spans="1:77" x14ac:dyDescent="0.35">
      <c r="A678" t="s">
        <v>977</v>
      </c>
      <c r="B678" s="98"/>
      <c r="C678" s="98"/>
      <c r="D678" s="98"/>
      <c r="E678" s="135"/>
      <c r="F678" s="135"/>
      <c r="G678" s="135"/>
      <c r="I678" s="135"/>
      <c r="J678" s="135"/>
      <c r="K678" s="135"/>
      <c r="M678" s="131"/>
      <c r="N678" s="131"/>
      <c r="O678" s="131"/>
      <c r="P678" s="131"/>
      <c r="Q678" s="131"/>
      <c r="R678" s="131"/>
      <c r="S678" s="131"/>
      <c r="T678" s="131"/>
      <c r="U678" s="131"/>
      <c r="V678" s="131"/>
      <c r="W678" s="131"/>
      <c r="X678" s="131"/>
      <c r="Y678" s="131"/>
      <c r="Z678" s="131"/>
      <c r="AB678" s="142" t="e">
        <f t="shared" si="146"/>
        <v>#DIV/0!</v>
      </c>
      <c r="AC678" s="142" t="e">
        <f t="shared" si="147"/>
        <v>#DIV/0!</v>
      </c>
      <c r="AD678" s="6"/>
      <c r="AE678" s="88" t="e">
        <f t="shared" si="148"/>
        <v>#DIV/0!</v>
      </c>
      <c r="AF678" s="142" t="e">
        <f t="shared" si="149"/>
        <v>#DIV/0!</v>
      </c>
      <c r="AH678" s="12" t="e">
        <f t="shared" si="157"/>
        <v>#DIV/0!</v>
      </c>
      <c r="AI678" s="12" t="e">
        <f t="shared" si="158"/>
        <v>#DIV/0!</v>
      </c>
      <c r="AK678" s="409"/>
      <c r="AL678" s="409"/>
      <c r="AM678" s="409"/>
      <c r="AO678" s="177"/>
      <c r="AP678" s="177"/>
      <c r="AQ678" s="177"/>
      <c r="AR678" s="139"/>
      <c r="AS678" s="139"/>
      <c r="AT678" s="139"/>
      <c r="AU678" s="177"/>
      <c r="AV678" s="177"/>
      <c r="AX678" s="411">
        <f t="shared" si="150"/>
        <v>0</v>
      </c>
      <c r="AY678" s="80" t="str">
        <f t="shared" si="151"/>
        <v>OK</v>
      </c>
      <c r="BA678" s="94"/>
      <c r="BB678" s="291"/>
      <c r="BC678" s="94"/>
      <c r="BD678" s="229"/>
      <c r="BE678" s="356"/>
      <c r="BG678" s="6">
        <f t="shared" si="152"/>
        <v>0</v>
      </c>
      <c r="BH678" s="186" t="str">
        <f t="shared" si="153"/>
        <v>N/A</v>
      </c>
      <c r="BI678" s="6" t="str">
        <f t="shared" si="159"/>
        <v>N/A</v>
      </c>
      <c r="BJ678" t="e">
        <f t="shared" si="154"/>
        <v>#DIV/0!</v>
      </c>
      <c r="BL678" t="str">
        <f>IF(ISBLANK('A2a.  Modified URRT Worksheet 1'!$G$78)=TRUE, "N/A", IF(O678*(1+'A2a.  Modified URRT Worksheet 1'!$G$78)='A2. Rate Change &amp; Enrollment'!P678, "OK", "ERROR"))</f>
        <v>N/A</v>
      </c>
      <c r="BM678" t="str">
        <f>IF(ISBLANK('A2a.  Modified URRT Worksheet 1'!$G$79)=TRUE, "N/A", IF(P678*(1+'A2a.  Modified URRT Worksheet 1'!$G$79)='A2. Rate Change &amp; Enrollment'!Q678, "OK", "ERROR"))</f>
        <v>N/A</v>
      </c>
      <c r="BN678" t="str">
        <f>IF(ISBLANK('A2a.  Modified URRT Worksheet 1'!$G$80)=TRUE, "N/A", IF(Q678*(1+'A2a.  Modified URRT Worksheet 1'!$G$80)='A2. Rate Change &amp; Enrollment'!R678, "OK", "ERROR"))</f>
        <v>N/A</v>
      </c>
      <c r="BO678" t="str">
        <f>IF(ISBLANK('A2a.  Modified URRT Worksheet 1'!$G$81)=TRUE, "N/A", IF(R678*(1+'A2a.  Modified URRT Worksheet 1'!$G$81)='A2. Rate Change &amp; Enrollment'!S678, "OK", "ERROR"))</f>
        <v>N/A</v>
      </c>
      <c r="BP678" t="str">
        <f>IF(ISBLANK('A2a.  Modified URRT Worksheet 1'!$G$82)=TRUE, "N/A", IF(S678*(1+'A2a.  Modified URRT Worksheet 1'!$G$82)='A2. Rate Change &amp; Enrollment'!T678, "OK", "ERROR"))</f>
        <v>N/A</v>
      </c>
      <c r="BQ678" t="str">
        <f>IF(ISBLANK('A2a.  Modified URRT Worksheet 1'!$G$83)=TRUE, "N/A", IF(T678*(1+'A2a.  Modified URRT Worksheet 1'!$G$83)='A2. Rate Change &amp; Enrollment'!U678, "OK", "ERROR"))</f>
        <v>N/A</v>
      </c>
      <c r="BR678" t="str">
        <f>IF(ISBLANK('A2a.  Modified URRT Worksheet 1'!$G$84)=TRUE, "N/A", IF(U678*(1+'A2a.  Modified URRT Worksheet 1'!$G$84)='A2. Rate Change &amp; Enrollment'!V678, "OK", "ERROR"))</f>
        <v>N/A</v>
      </c>
      <c r="BS678" t="str">
        <f>IF(ISBLANK('A2a.  Modified URRT Worksheet 1'!$G$85)=TRUE, "N/A", IF(V678*(1+'A2a.  Modified URRT Worksheet 1'!$G$85)='A2. Rate Change &amp; Enrollment'!W678, "OK", "ERROR"))</f>
        <v>N/A</v>
      </c>
      <c r="BT678" t="str">
        <f>IF(ISBLANK('A2a.  Modified URRT Worksheet 1'!$G$86)=TRUE, "N/A", IF(W678*(1+'A2a.  Modified URRT Worksheet 1'!$G$86)='A2. Rate Change &amp; Enrollment'!X678, "OK", "ERROR"))</f>
        <v>N/A</v>
      </c>
      <c r="BU678" t="str">
        <f>IF(ISBLANK('A2a.  Modified URRT Worksheet 1'!$G$87)=TRUE, "N/A", IF(X678*(1+'A2a.  Modified URRT Worksheet 1'!$G$87)='A2. Rate Change &amp; Enrollment'!Y678, "OK", "ERROR"))</f>
        <v>N/A</v>
      </c>
      <c r="BV678" t="str">
        <f>IF(ISBLANK('A2a.  Modified URRT Worksheet 1'!$G$88)=TRUE, "N/A", IF(Y678*(1+'A2a.  Modified URRT Worksheet 1'!$G$88)='A2. Rate Change &amp; Enrollment'!Z678, "OK", "ERROR"))</f>
        <v>N/A</v>
      </c>
      <c r="BW678" t="str">
        <f t="shared" si="155"/>
        <v>OK</v>
      </c>
      <c r="BY678" s="412">
        <f t="shared" si="156"/>
        <v>0</v>
      </c>
    </row>
    <row r="679" spans="1:77" x14ac:dyDescent="0.35">
      <c r="A679" t="s">
        <v>978</v>
      </c>
      <c r="B679" s="98"/>
      <c r="C679" s="98"/>
      <c r="D679" s="98"/>
      <c r="E679" s="135"/>
      <c r="F679" s="135"/>
      <c r="G679" s="135"/>
      <c r="I679" s="135"/>
      <c r="J679" s="135"/>
      <c r="K679" s="135"/>
      <c r="M679" s="131"/>
      <c r="N679" s="131"/>
      <c r="O679" s="131"/>
      <c r="P679" s="131"/>
      <c r="Q679" s="131"/>
      <c r="R679" s="131"/>
      <c r="S679" s="131"/>
      <c r="T679" s="131"/>
      <c r="U679" s="131"/>
      <c r="V679" s="131"/>
      <c r="W679" s="131"/>
      <c r="X679" s="131"/>
      <c r="Y679" s="131"/>
      <c r="Z679" s="131"/>
      <c r="AB679" s="142" t="e">
        <f t="shared" si="146"/>
        <v>#DIV/0!</v>
      </c>
      <c r="AC679" s="142" t="e">
        <f t="shared" si="147"/>
        <v>#DIV/0!</v>
      </c>
      <c r="AD679" s="6"/>
      <c r="AE679" s="88" t="e">
        <f t="shared" si="148"/>
        <v>#DIV/0!</v>
      </c>
      <c r="AF679" s="142" t="e">
        <f t="shared" si="149"/>
        <v>#DIV/0!</v>
      </c>
      <c r="AH679" s="12" t="e">
        <f t="shared" si="157"/>
        <v>#DIV/0!</v>
      </c>
      <c r="AI679" s="12" t="e">
        <f t="shared" si="158"/>
        <v>#DIV/0!</v>
      </c>
      <c r="AK679" s="409"/>
      <c r="AL679" s="409"/>
      <c r="AM679" s="409"/>
      <c r="AO679" s="177"/>
      <c r="AP679" s="177"/>
      <c r="AQ679" s="177"/>
      <c r="AR679" s="139"/>
      <c r="AS679" s="139"/>
      <c r="AT679" s="139"/>
      <c r="AU679" s="177"/>
      <c r="AV679" s="177"/>
      <c r="AX679" s="411">
        <f t="shared" si="150"/>
        <v>0</v>
      </c>
      <c r="AY679" s="80" t="str">
        <f t="shared" si="151"/>
        <v>OK</v>
      </c>
      <c r="BA679" s="94"/>
      <c r="BB679" s="291"/>
      <c r="BC679" s="94"/>
      <c r="BD679" s="229"/>
      <c r="BE679" s="356"/>
      <c r="BG679" s="6">
        <f t="shared" si="152"/>
        <v>0</v>
      </c>
      <c r="BH679" s="186" t="str">
        <f t="shared" si="153"/>
        <v>N/A</v>
      </c>
      <c r="BI679" s="6" t="str">
        <f t="shared" si="159"/>
        <v>N/A</v>
      </c>
      <c r="BJ679" t="e">
        <f t="shared" si="154"/>
        <v>#DIV/0!</v>
      </c>
      <c r="BL679" t="str">
        <f>IF(ISBLANK('A2a.  Modified URRT Worksheet 1'!$G$78)=TRUE, "N/A", IF(O679*(1+'A2a.  Modified URRT Worksheet 1'!$G$78)='A2. Rate Change &amp; Enrollment'!P679, "OK", "ERROR"))</f>
        <v>N/A</v>
      </c>
      <c r="BM679" t="str">
        <f>IF(ISBLANK('A2a.  Modified URRT Worksheet 1'!$G$79)=TRUE, "N/A", IF(P679*(1+'A2a.  Modified URRT Worksheet 1'!$G$79)='A2. Rate Change &amp; Enrollment'!Q679, "OK", "ERROR"))</f>
        <v>N/A</v>
      </c>
      <c r="BN679" t="str">
        <f>IF(ISBLANK('A2a.  Modified URRT Worksheet 1'!$G$80)=TRUE, "N/A", IF(Q679*(1+'A2a.  Modified URRT Worksheet 1'!$G$80)='A2. Rate Change &amp; Enrollment'!R679, "OK", "ERROR"))</f>
        <v>N/A</v>
      </c>
      <c r="BO679" t="str">
        <f>IF(ISBLANK('A2a.  Modified URRT Worksheet 1'!$G$81)=TRUE, "N/A", IF(R679*(1+'A2a.  Modified URRT Worksheet 1'!$G$81)='A2. Rate Change &amp; Enrollment'!S679, "OK", "ERROR"))</f>
        <v>N/A</v>
      </c>
      <c r="BP679" t="str">
        <f>IF(ISBLANK('A2a.  Modified URRT Worksheet 1'!$G$82)=TRUE, "N/A", IF(S679*(1+'A2a.  Modified URRT Worksheet 1'!$G$82)='A2. Rate Change &amp; Enrollment'!T679, "OK", "ERROR"))</f>
        <v>N/A</v>
      </c>
      <c r="BQ679" t="str">
        <f>IF(ISBLANK('A2a.  Modified URRT Worksheet 1'!$G$83)=TRUE, "N/A", IF(T679*(1+'A2a.  Modified URRT Worksheet 1'!$G$83)='A2. Rate Change &amp; Enrollment'!U679, "OK", "ERROR"))</f>
        <v>N/A</v>
      </c>
      <c r="BR679" t="str">
        <f>IF(ISBLANK('A2a.  Modified URRT Worksheet 1'!$G$84)=TRUE, "N/A", IF(U679*(1+'A2a.  Modified URRT Worksheet 1'!$G$84)='A2. Rate Change &amp; Enrollment'!V679, "OK", "ERROR"))</f>
        <v>N/A</v>
      </c>
      <c r="BS679" t="str">
        <f>IF(ISBLANK('A2a.  Modified URRT Worksheet 1'!$G$85)=TRUE, "N/A", IF(V679*(1+'A2a.  Modified URRT Worksheet 1'!$G$85)='A2. Rate Change &amp; Enrollment'!W679, "OK", "ERROR"))</f>
        <v>N/A</v>
      </c>
      <c r="BT679" t="str">
        <f>IF(ISBLANK('A2a.  Modified URRT Worksheet 1'!$G$86)=TRUE, "N/A", IF(W679*(1+'A2a.  Modified URRT Worksheet 1'!$G$86)='A2. Rate Change &amp; Enrollment'!X679, "OK", "ERROR"))</f>
        <v>N/A</v>
      </c>
      <c r="BU679" t="str">
        <f>IF(ISBLANK('A2a.  Modified URRT Worksheet 1'!$G$87)=TRUE, "N/A", IF(X679*(1+'A2a.  Modified URRT Worksheet 1'!$G$87)='A2. Rate Change &amp; Enrollment'!Y679, "OK", "ERROR"))</f>
        <v>N/A</v>
      </c>
      <c r="BV679" t="str">
        <f>IF(ISBLANK('A2a.  Modified URRT Worksheet 1'!$G$88)=TRUE, "N/A", IF(Y679*(1+'A2a.  Modified URRT Worksheet 1'!$G$88)='A2. Rate Change &amp; Enrollment'!Z679, "OK", "ERROR"))</f>
        <v>N/A</v>
      </c>
      <c r="BW679" t="str">
        <f t="shared" si="155"/>
        <v>OK</v>
      </c>
      <c r="BY679" s="412">
        <f t="shared" si="156"/>
        <v>0</v>
      </c>
    </row>
    <row r="680" spans="1:77" x14ac:dyDescent="0.35">
      <c r="A680" t="s">
        <v>979</v>
      </c>
      <c r="B680" s="98"/>
      <c r="C680" s="98"/>
      <c r="D680" s="98"/>
      <c r="E680" s="135"/>
      <c r="F680" s="135"/>
      <c r="G680" s="135"/>
      <c r="I680" s="135"/>
      <c r="J680" s="135"/>
      <c r="K680" s="135"/>
      <c r="M680" s="131"/>
      <c r="N680" s="131"/>
      <c r="O680" s="131"/>
      <c r="P680" s="131"/>
      <c r="Q680" s="131"/>
      <c r="R680" s="131"/>
      <c r="S680" s="131"/>
      <c r="T680" s="131"/>
      <c r="U680" s="131"/>
      <c r="V680" s="131"/>
      <c r="W680" s="131"/>
      <c r="X680" s="131"/>
      <c r="Y680" s="131"/>
      <c r="Z680" s="131"/>
      <c r="AB680" s="142" t="e">
        <f t="shared" si="146"/>
        <v>#DIV/0!</v>
      </c>
      <c r="AC680" s="142" t="e">
        <f t="shared" si="147"/>
        <v>#DIV/0!</v>
      </c>
      <c r="AD680" s="6"/>
      <c r="AE680" s="88" t="e">
        <f t="shared" si="148"/>
        <v>#DIV/0!</v>
      </c>
      <c r="AF680" s="142" t="e">
        <f t="shared" si="149"/>
        <v>#DIV/0!</v>
      </c>
      <c r="AH680" s="12" t="e">
        <f t="shared" si="157"/>
        <v>#DIV/0!</v>
      </c>
      <c r="AI680" s="12" t="e">
        <f t="shared" si="158"/>
        <v>#DIV/0!</v>
      </c>
      <c r="AK680" s="409"/>
      <c r="AL680" s="409"/>
      <c r="AM680" s="409"/>
      <c r="AO680" s="177"/>
      <c r="AP680" s="177"/>
      <c r="AQ680" s="177"/>
      <c r="AR680" s="139"/>
      <c r="AS680" s="139"/>
      <c r="AT680" s="139"/>
      <c r="AU680" s="177"/>
      <c r="AV680" s="177"/>
      <c r="AX680" s="411">
        <f t="shared" si="150"/>
        <v>0</v>
      </c>
      <c r="AY680" s="80" t="str">
        <f t="shared" si="151"/>
        <v>OK</v>
      </c>
      <c r="BA680" s="94"/>
      <c r="BB680" s="291"/>
      <c r="BC680" s="94"/>
      <c r="BD680" s="229"/>
      <c r="BE680" s="356"/>
      <c r="BG680" s="6">
        <f t="shared" si="152"/>
        <v>0</v>
      </c>
      <c r="BH680" s="186" t="str">
        <f t="shared" si="153"/>
        <v>N/A</v>
      </c>
      <c r="BI680" s="6" t="str">
        <f t="shared" si="159"/>
        <v>N/A</v>
      </c>
      <c r="BJ680" t="e">
        <f t="shared" si="154"/>
        <v>#DIV/0!</v>
      </c>
      <c r="BL680" t="str">
        <f>IF(ISBLANK('A2a.  Modified URRT Worksheet 1'!$G$78)=TRUE, "N/A", IF(O680*(1+'A2a.  Modified URRT Worksheet 1'!$G$78)='A2. Rate Change &amp; Enrollment'!P680, "OK", "ERROR"))</f>
        <v>N/A</v>
      </c>
      <c r="BM680" t="str">
        <f>IF(ISBLANK('A2a.  Modified URRT Worksheet 1'!$G$79)=TRUE, "N/A", IF(P680*(1+'A2a.  Modified URRT Worksheet 1'!$G$79)='A2. Rate Change &amp; Enrollment'!Q680, "OK", "ERROR"))</f>
        <v>N/A</v>
      </c>
      <c r="BN680" t="str">
        <f>IF(ISBLANK('A2a.  Modified URRT Worksheet 1'!$G$80)=TRUE, "N/A", IF(Q680*(1+'A2a.  Modified URRT Worksheet 1'!$G$80)='A2. Rate Change &amp; Enrollment'!R680, "OK", "ERROR"))</f>
        <v>N/A</v>
      </c>
      <c r="BO680" t="str">
        <f>IF(ISBLANK('A2a.  Modified URRT Worksheet 1'!$G$81)=TRUE, "N/A", IF(R680*(1+'A2a.  Modified URRT Worksheet 1'!$G$81)='A2. Rate Change &amp; Enrollment'!S680, "OK", "ERROR"))</f>
        <v>N/A</v>
      </c>
      <c r="BP680" t="str">
        <f>IF(ISBLANK('A2a.  Modified URRT Worksheet 1'!$G$82)=TRUE, "N/A", IF(S680*(1+'A2a.  Modified URRT Worksheet 1'!$G$82)='A2. Rate Change &amp; Enrollment'!T680, "OK", "ERROR"))</f>
        <v>N/A</v>
      </c>
      <c r="BQ680" t="str">
        <f>IF(ISBLANK('A2a.  Modified URRT Worksheet 1'!$G$83)=TRUE, "N/A", IF(T680*(1+'A2a.  Modified URRT Worksheet 1'!$G$83)='A2. Rate Change &amp; Enrollment'!U680, "OK", "ERROR"))</f>
        <v>N/A</v>
      </c>
      <c r="BR680" t="str">
        <f>IF(ISBLANK('A2a.  Modified URRT Worksheet 1'!$G$84)=TRUE, "N/A", IF(U680*(1+'A2a.  Modified URRT Worksheet 1'!$G$84)='A2. Rate Change &amp; Enrollment'!V680, "OK", "ERROR"))</f>
        <v>N/A</v>
      </c>
      <c r="BS680" t="str">
        <f>IF(ISBLANK('A2a.  Modified URRT Worksheet 1'!$G$85)=TRUE, "N/A", IF(V680*(1+'A2a.  Modified URRT Worksheet 1'!$G$85)='A2. Rate Change &amp; Enrollment'!W680, "OK", "ERROR"))</f>
        <v>N/A</v>
      </c>
      <c r="BT680" t="str">
        <f>IF(ISBLANK('A2a.  Modified URRT Worksheet 1'!$G$86)=TRUE, "N/A", IF(W680*(1+'A2a.  Modified URRT Worksheet 1'!$G$86)='A2. Rate Change &amp; Enrollment'!X680, "OK", "ERROR"))</f>
        <v>N/A</v>
      </c>
      <c r="BU680" t="str">
        <f>IF(ISBLANK('A2a.  Modified URRT Worksheet 1'!$G$87)=TRUE, "N/A", IF(X680*(1+'A2a.  Modified URRT Worksheet 1'!$G$87)='A2. Rate Change &amp; Enrollment'!Y680, "OK", "ERROR"))</f>
        <v>N/A</v>
      </c>
      <c r="BV680" t="str">
        <f>IF(ISBLANK('A2a.  Modified URRT Worksheet 1'!$G$88)=TRUE, "N/A", IF(Y680*(1+'A2a.  Modified URRT Worksheet 1'!$G$88)='A2. Rate Change &amp; Enrollment'!Z680, "OK", "ERROR"))</f>
        <v>N/A</v>
      </c>
      <c r="BW680" t="str">
        <f t="shared" si="155"/>
        <v>OK</v>
      </c>
      <c r="BY680" s="412">
        <f t="shared" si="156"/>
        <v>0</v>
      </c>
    </row>
    <row r="681" spans="1:77" x14ac:dyDescent="0.35">
      <c r="A681" t="s">
        <v>980</v>
      </c>
      <c r="B681" s="98"/>
      <c r="C681" s="98"/>
      <c r="D681" s="98"/>
      <c r="E681" s="135"/>
      <c r="F681" s="135"/>
      <c r="G681" s="135"/>
      <c r="I681" s="135"/>
      <c r="J681" s="135"/>
      <c r="K681" s="135"/>
      <c r="M681" s="131"/>
      <c r="N681" s="131"/>
      <c r="O681" s="131"/>
      <c r="P681" s="131"/>
      <c r="Q681" s="131"/>
      <c r="R681" s="131"/>
      <c r="S681" s="131"/>
      <c r="T681" s="131"/>
      <c r="U681" s="131"/>
      <c r="V681" s="131"/>
      <c r="W681" s="131"/>
      <c r="X681" s="131"/>
      <c r="Y681" s="131"/>
      <c r="Z681" s="131"/>
      <c r="AB681" s="142" t="e">
        <f t="shared" si="146"/>
        <v>#DIV/0!</v>
      </c>
      <c r="AC681" s="142" t="e">
        <f t="shared" si="147"/>
        <v>#DIV/0!</v>
      </c>
      <c r="AD681" s="6"/>
      <c r="AE681" s="88" t="e">
        <f t="shared" si="148"/>
        <v>#DIV/0!</v>
      </c>
      <c r="AF681" s="142" t="e">
        <f t="shared" si="149"/>
        <v>#DIV/0!</v>
      </c>
      <c r="AH681" s="12" t="e">
        <f t="shared" si="157"/>
        <v>#DIV/0!</v>
      </c>
      <c r="AI681" s="12" t="e">
        <f t="shared" si="158"/>
        <v>#DIV/0!</v>
      </c>
      <c r="AK681" s="409"/>
      <c r="AL681" s="409"/>
      <c r="AM681" s="409"/>
      <c r="AO681" s="177"/>
      <c r="AP681" s="177"/>
      <c r="AQ681" s="177"/>
      <c r="AR681" s="139"/>
      <c r="AS681" s="139"/>
      <c r="AT681" s="139"/>
      <c r="AU681" s="177"/>
      <c r="AV681" s="177"/>
      <c r="AX681" s="411">
        <f t="shared" si="150"/>
        <v>0</v>
      </c>
      <c r="AY681" s="80" t="str">
        <f t="shared" si="151"/>
        <v>OK</v>
      </c>
      <c r="BA681" s="94"/>
      <c r="BB681" s="291"/>
      <c r="BC681" s="94"/>
      <c r="BD681" s="229"/>
      <c r="BE681" s="356"/>
      <c r="BG681" s="6">
        <f t="shared" si="152"/>
        <v>0</v>
      </c>
      <c r="BH681" s="186" t="str">
        <f t="shared" si="153"/>
        <v>N/A</v>
      </c>
      <c r="BI681" s="6" t="str">
        <f t="shared" si="159"/>
        <v>N/A</v>
      </c>
      <c r="BJ681" t="e">
        <f t="shared" si="154"/>
        <v>#DIV/0!</v>
      </c>
      <c r="BL681" t="str">
        <f>IF(ISBLANK('A2a.  Modified URRT Worksheet 1'!$G$78)=TRUE, "N/A", IF(O681*(1+'A2a.  Modified URRT Worksheet 1'!$G$78)='A2. Rate Change &amp; Enrollment'!P681, "OK", "ERROR"))</f>
        <v>N/A</v>
      </c>
      <c r="BM681" t="str">
        <f>IF(ISBLANK('A2a.  Modified URRT Worksheet 1'!$G$79)=TRUE, "N/A", IF(P681*(1+'A2a.  Modified URRT Worksheet 1'!$G$79)='A2. Rate Change &amp; Enrollment'!Q681, "OK", "ERROR"))</f>
        <v>N/A</v>
      </c>
      <c r="BN681" t="str">
        <f>IF(ISBLANK('A2a.  Modified URRT Worksheet 1'!$G$80)=TRUE, "N/A", IF(Q681*(1+'A2a.  Modified URRT Worksheet 1'!$G$80)='A2. Rate Change &amp; Enrollment'!R681, "OK", "ERROR"))</f>
        <v>N/A</v>
      </c>
      <c r="BO681" t="str">
        <f>IF(ISBLANK('A2a.  Modified URRT Worksheet 1'!$G$81)=TRUE, "N/A", IF(R681*(1+'A2a.  Modified URRT Worksheet 1'!$G$81)='A2. Rate Change &amp; Enrollment'!S681, "OK", "ERROR"))</f>
        <v>N/A</v>
      </c>
      <c r="BP681" t="str">
        <f>IF(ISBLANK('A2a.  Modified URRT Worksheet 1'!$G$82)=TRUE, "N/A", IF(S681*(1+'A2a.  Modified URRT Worksheet 1'!$G$82)='A2. Rate Change &amp; Enrollment'!T681, "OK", "ERROR"))</f>
        <v>N/A</v>
      </c>
      <c r="BQ681" t="str">
        <f>IF(ISBLANK('A2a.  Modified URRT Worksheet 1'!$G$83)=TRUE, "N/A", IF(T681*(1+'A2a.  Modified URRT Worksheet 1'!$G$83)='A2. Rate Change &amp; Enrollment'!U681, "OK", "ERROR"))</f>
        <v>N/A</v>
      </c>
      <c r="BR681" t="str">
        <f>IF(ISBLANK('A2a.  Modified URRT Worksheet 1'!$G$84)=TRUE, "N/A", IF(U681*(1+'A2a.  Modified URRT Worksheet 1'!$G$84)='A2. Rate Change &amp; Enrollment'!V681, "OK", "ERROR"))</f>
        <v>N/A</v>
      </c>
      <c r="BS681" t="str">
        <f>IF(ISBLANK('A2a.  Modified URRT Worksheet 1'!$G$85)=TRUE, "N/A", IF(V681*(1+'A2a.  Modified URRT Worksheet 1'!$G$85)='A2. Rate Change &amp; Enrollment'!W681, "OK", "ERROR"))</f>
        <v>N/A</v>
      </c>
      <c r="BT681" t="str">
        <f>IF(ISBLANK('A2a.  Modified URRT Worksheet 1'!$G$86)=TRUE, "N/A", IF(W681*(1+'A2a.  Modified URRT Worksheet 1'!$G$86)='A2. Rate Change &amp; Enrollment'!X681, "OK", "ERROR"))</f>
        <v>N/A</v>
      </c>
      <c r="BU681" t="str">
        <f>IF(ISBLANK('A2a.  Modified URRT Worksheet 1'!$G$87)=TRUE, "N/A", IF(X681*(1+'A2a.  Modified URRT Worksheet 1'!$G$87)='A2. Rate Change &amp; Enrollment'!Y681, "OK", "ERROR"))</f>
        <v>N/A</v>
      </c>
      <c r="BV681" t="str">
        <f>IF(ISBLANK('A2a.  Modified URRT Worksheet 1'!$G$88)=TRUE, "N/A", IF(Y681*(1+'A2a.  Modified URRT Worksheet 1'!$G$88)='A2. Rate Change &amp; Enrollment'!Z681, "OK", "ERROR"))</f>
        <v>N/A</v>
      </c>
      <c r="BW681" t="str">
        <f t="shared" si="155"/>
        <v>OK</v>
      </c>
      <c r="BY681" s="412">
        <f t="shared" si="156"/>
        <v>0</v>
      </c>
    </row>
    <row r="682" spans="1:77" x14ac:dyDescent="0.35">
      <c r="A682" t="s">
        <v>981</v>
      </c>
      <c r="B682" s="98"/>
      <c r="C682" s="98"/>
      <c r="D682" s="98"/>
      <c r="E682" s="135"/>
      <c r="F682" s="135"/>
      <c r="G682" s="135"/>
      <c r="I682" s="135"/>
      <c r="J682" s="135"/>
      <c r="K682" s="135"/>
      <c r="M682" s="131"/>
      <c r="N682" s="131"/>
      <c r="O682" s="131"/>
      <c r="P682" s="131"/>
      <c r="Q682" s="131"/>
      <c r="R682" s="131"/>
      <c r="S682" s="131"/>
      <c r="T682" s="131"/>
      <c r="U682" s="131"/>
      <c r="V682" s="131"/>
      <c r="W682" s="131"/>
      <c r="X682" s="131"/>
      <c r="Y682" s="131"/>
      <c r="Z682" s="131"/>
      <c r="AB682" s="142" t="e">
        <f t="shared" si="146"/>
        <v>#DIV/0!</v>
      </c>
      <c r="AC682" s="142" t="e">
        <f t="shared" si="147"/>
        <v>#DIV/0!</v>
      </c>
      <c r="AD682" s="6"/>
      <c r="AE682" s="88" t="e">
        <f t="shared" si="148"/>
        <v>#DIV/0!</v>
      </c>
      <c r="AF682" s="142" t="e">
        <f t="shared" si="149"/>
        <v>#DIV/0!</v>
      </c>
      <c r="AH682" s="12" t="e">
        <f t="shared" si="157"/>
        <v>#DIV/0!</v>
      </c>
      <c r="AI682" s="12" t="e">
        <f t="shared" si="158"/>
        <v>#DIV/0!</v>
      </c>
      <c r="AK682" s="409"/>
      <c r="AL682" s="409"/>
      <c r="AM682" s="409"/>
      <c r="AO682" s="177"/>
      <c r="AP682" s="177"/>
      <c r="AQ682" s="177"/>
      <c r="AR682" s="139"/>
      <c r="AS682" s="139"/>
      <c r="AT682" s="139"/>
      <c r="AU682" s="177"/>
      <c r="AV682" s="177"/>
      <c r="AX682" s="411">
        <f t="shared" si="150"/>
        <v>0</v>
      </c>
      <c r="AY682" s="80" t="str">
        <f t="shared" si="151"/>
        <v>OK</v>
      </c>
      <c r="BA682" s="94"/>
      <c r="BB682" s="291"/>
      <c r="BC682" s="94"/>
      <c r="BD682" s="229"/>
      <c r="BE682" s="356"/>
      <c r="BG682" s="6">
        <f t="shared" si="152"/>
        <v>0</v>
      </c>
      <c r="BH682" s="186" t="str">
        <f t="shared" si="153"/>
        <v>N/A</v>
      </c>
      <c r="BI682" s="6" t="str">
        <f t="shared" si="159"/>
        <v>N/A</v>
      </c>
      <c r="BJ682" t="e">
        <f t="shared" si="154"/>
        <v>#DIV/0!</v>
      </c>
      <c r="BL682" t="str">
        <f>IF(ISBLANK('A2a.  Modified URRT Worksheet 1'!$G$78)=TRUE, "N/A", IF(O682*(1+'A2a.  Modified URRT Worksheet 1'!$G$78)='A2. Rate Change &amp; Enrollment'!P682, "OK", "ERROR"))</f>
        <v>N/A</v>
      </c>
      <c r="BM682" t="str">
        <f>IF(ISBLANK('A2a.  Modified URRT Worksheet 1'!$G$79)=TRUE, "N/A", IF(P682*(1+'A2a.  Modified URRT Worksheet 1'!$G$79)='A2. Rate Change &amp; Enrollment'!Q682, "OK", "ERROR"))</f>
        <v>N/A</v>
      </c>
      <c r="BN682" t="str">
        <f>IF(ISBLANK('A2a.  Modified URRT Worksheet 1'!$G$80)=TRUE, "N/A", IF(Q682*(1+'A2a.  Modified URRT Worksheet 1'!$G$80)='A2. Rate Change &amp; Enrollment'!R682, "OK", "ERROR"))</f>
        <v>N/A</v>
      </c>
      <c r="BO682" t="str">
        <f>IF(ISBLANK('A2a.  Modified URRT Worksheet 1'!$G$81)=TRUE, "N/A", IF(R682*(1+'A2a.  Modified URRT Worksheet 1'!$G$81)='A2. Rate Change &amp; Enrollment'!S682, "OK", "ERROR"))</f>
        <v>N/A</v>
      </c>
      <c r="BP682" t="str">
        <f>IF(ISBLANK('A2a.  Modified URRT Worksheet 1'!$G$82)=TRUE, "N/A", IF(S682*(1+'A2a.  Modified URRT Worksheet 1'!$G$82)='A2. Rate Change &amp; Enrollment'!T682, "OK", "ERROR"))</f>
        <v>N/A</v>
      </c>
      <c r="BQ682" t="str">
        <f>IF(ISBLANK('A2a.  Modified URRT Worksheet 1'!$G$83)=TRUE, "N/A", IF(T682*(1+'A2a.  Modified URRT Worksheet 1'!$G$83)='A2. Rate Change &amp; Enrollment'!U682, "OK", "ERROR"))</f>
        <v>N/A</v>
      </c>
      <c r="BR682" t="str">
        <f>IF(ISBLANK('A2a.  Modified URRT Worksheet 1'!$G$84)=TRUE, "N/A", IF(U682*(1+'A2a.  Modified URRT Worksheet 1'!$G$84)='A2. Rate Change &amp; Enrollment'!V682, "OK", "ERROR"))</f>
        <v>N/A</v>
      </c>
      <c r="BS682" t="str">
        <f>IF(ISBLANK('A2a.  Modified URRT Worksheet 1'!$G$85)=TRUE, "N/A", IF(V682*(1+'A2a.  Modified URRT Worksheet 1'!$G$85)='A2. Rate Change &amp; Enrollment'!W682, "OK", "ERROR"))</f>
        <v>N/A</v>
      </c>
      <c r="BT682" t="str">
        <f>IF(ISBLANK('A2a.  Modified URRT Worksheet 1'!$G$86)=TRUE, "N/A", IF(W682*(1+'A2a.  Modified URRT Worksheet 1'!$G$86)='A2. Rate Change &amp; Enrollment'!X682, "OK", "ERROR"))</f>
        <v>N/A</v>
      </c>
      <c r="BU682" t="str">
        <f>IF(ISBLANK('A2a.  Modified URRT Worksheet 1'!$G$87)=TRUE, "N/A", IF(X682*(1+'A2a.  Modified URRT Worksheet 1'!$G$87)='A2. Rate Change &amp; Enrollment'!Y682, "OK", "ERROR"))</f>
        <v>N/A</v>
      </c>
      <c r="BV682" t="str">
        <f>IF(ISBLANK('A2a.  Modified URRT Worksheet 1'!$G$88)=TRUE, "N/A", IF(Y682*(1+'A2a.  Modified URRT Worksheet 1'!$G$88)='A2. Rate Change &amp; Enrollment'!Z682, "OK", "ERROR"))</f>
        <v>N/A</v>
      </c>
      <c r="BW682" t="str">
        <f t="shared" si="155"/>
        <v>OK</v>
      </c>
      <c r="BY682" s="412">
        <f t="shared" si="156"/>
        <v>0</v>
      </c>
    </row>
    <row r="683" spans="1:77" x14ac:dyDescent="0.35">
      <c r="A683" t="s">
        <v>982</v>
      </c>
      <c r="B683" s="98"/>
      <c r="C683" s="98"/>
      <c r="D683" s="98"/>
      <c r="E683" s="135"/>
      <c r="F683" s="135"/>
      <c r="G683" s="135"/>
      <c r="I683" s="135"/>
      <c r="J683" s="135"/>
      <c r="K683" s="135"/>
      <c r="M683" s="131"/>
      <c r="N683" s="131"/>
      <c r="O683" s="131"/>
      <c r="P683" s="131"/>
      <c r="Q683" s="131"/>
      <c r="R683" s="131"/>
      <c r="S683" s="131"/>
      <c r="T683" s="131"/>
      <c r="U683" s="131"/>
      <c r="V683" s="131"/>
      <c r="W683" s="131"/>
      <c r="X683" s="131"/>
      <c r="Y683" s="131"/>
      <c r="Z683" s="131"/>
      <c r="AB683" s="142" t="e">
        <f t="shared" si="146"/>
        <v>#DIV/0!</v>
      </c>
      <c r="AC683" s="142" t="e">
        <f t="shared" si="147"/>
        <v>#DIV/0!</v>
      </c>
      <c r="AD683" s="6"/>
      <c r="AE683" s="88" t="e">
        <f t="shared" si="148"/>
        <v>#DIV/0!</v>
      </c>
      <c r="AF683" s="142" t="e">
        <f t="shared" si="149"/>
        <v>#DIV/0!</v>
      </c>
      <c r="AH683" s="12" t="e">
        <f t="shared" si="157"/>
        <v>#DIV/0!</v>
      </c>
      <c r="AI683" s="12" t="e">
        <f t="shared" si="158"/>
        <v>#DIV/0!</v>
      </c>
      <c r="AK683" s="409"/>
      <c r="AL683" s="409"/>
      <c r="AM683" s="409"/>
      <c r="AO683" s="177"/>
      <c r="AP683" s="177"/>
      <c r="AQ683" s="177"/>
      <c r="AR683" s="139"/>
      <c r="AS683" s="139"/>
      <c r="AT683" s="139"/>
      <c r="AU683" s="177"/>
      <c r="AV683" s="177"/>
      <c r="AX683" s="411">
        <f t="shared" si="150"/>
        <v>0</v>
      </c>
      <c r="AY683" s="80" t="str">
        <f t="shared" si="151"/>
        <v>OK</v>
      </c>
      <c r="BA683" s="94"/>
      <c r="BB683" s="291"/>
      <c r="BC683" s="94"/>
      <c r="BD683" s="229"/>
      <c r="BE683" s="356"/>
      <c r="BG683" s="6">
        <f t="shared" si="152"/>
        <v>0</v>
      </c>
      <c r="BH683" s="186" t="str">
        <f t="shared" si="153"/>
        <v>N/A</v>
      </c>
      <c r="BI683" s="6" t="str">
        <f t="shared" si="159"/>
        <v>N/A</v>
      </c>
      <c r="BJ683" t="e">
        <f t="shared" si="154"/>
        <v>#DIV/0!</v>
      </c>
      <c r="BL683" t="str">
        <f>IF(ISBLANK('A2a.  Modified URRT Worksheet 1'!$G$78)=TRUE, "N/A", IF(O683*(1+'A2a.  Modified URRT Worksheet 1'!$G$78)='A2. Rate Change &amp; Enrollment'!P683, "OK", "ERROR"))</f>
        <v>N/A</v>
      </c>
      <c r="BM683" t="str">
        <f>IF(ISBLANK('A2a.  Modified URRT Worksheet 1'!$G$79)=TRUE, "N/A", IF(P683*(1+'A2a.  Modified URRT Worksheet 1'!$G$79)='A2. Rate Change &amp; Enrollment'!Q683, "OK", "ERROR"))</f>
        <v>N/A</v>
      </c>
      <c r="BN683" t="str">
        <f>IF(ISBLANK('A2a.  Modified URRT Worksheet 1'!$G$80)=TRUE, "N/A", IF(Q683*(1+'A2a.  Modified URRT Worksheet 1'!$G$80)='A2. Rate Change &amp; Enrollment'!R683, "OK", "ERROR"))</f>
        <v>N/A</v>
      </c>
      <c r="BO683" t="str">
        <f>IF(ISBLANK('A2a.  Modified URRT Worksheet 1'!$G$81)=TRUE, "N/A", IF(R683*(1+'A2a.  Modified URRT Worksheet 1'!$G$81)='A2. Rate Change &amp; Enrollment'!S683, "OK", "ERROR"))</f>
        <v>N/A</v>
      </c>
      <c r="BP683" t="str">
        <f>IF(ISBLANK('A2a.  Modified URRT Worksheet 1'!$G$82)=TRUE, "N/A", IF(S683*(1+'A2a.  Modified URRT Worksheet 1'!$G$82)='A2. Rate Change &amp; Enrollment'!T683, "OK", "ERROR"))</f>
        <v>N/A</v>
      </c>
      <c r="BQ683" t="str">
        <f>IF(ISBLANK('A2a.  Modified URRT Worksheet 1'!$G$83)=TRUE, "N/A", IF(T683*(1+'A2a.  Modified URRT Worksheet 1'!$G$83)='A2. Rate Change &amp; Enrollment'!U683, "OK", "ERROR"))</f>
        <v>N/A</v>
      </c>
      <c r="BR683" t="str">
        <f>IF(ISBLANK('A2a.  Modified URRT Worksheet 1'!$G$84)=TRUE, "N/A", IF(U683*(1+'A2a.  Modified URRT Worksheet 1'!$G$84)='A2. Rate Change &amp; Enrollment'!V683, "OK", "ERROR"))</f>
        <v>N/A</v>
      </c>
      <c r="BS683" t="str">
        <f>IF(ISBLANK('A2a.  Modified URRT Worksheet 1'!$G$85)=TRUE, "N/A", IF(V683*(1+'A2a.  Modified URRT Worksheet 1'!$G$85)='A2. Rate Change &amp; Enrollment'!W683, "OK", "ERROR"))</f>
        <v>N/A</v>
      </c>
      <c r="BT683" t="str">
        <f>IF(ISBLANK('A2a.  Modified URRT Worksheet 1'!$G$86)=TRUE, "N/A", IF(W683*(1+'A2a.  Modified URRT Worksheet 1'!$G$86)='A2. Rate Change &amp; Enrollment'!X683, "OK", "ERROR"))</f>
        <v>N/A</v>
      </c>
      <c r="BU683" t="str">
        <f>IF(ISBLANK('A2a.  Modified URRT Worksheet 1'!$G$87)=TRUE, "N/A", IF(X683*(1+'A2a.  Modified URRT Worksheet 1'!$G$87)='A2. Rate Change &amp; Enrollment'!Y683, "OK", "ERROR"))</f>
        <v>N/A</v>
      </c>
      <c r="BV683" t="str">
        <f>IF(ISBLANK('A2a.  Modified URRT Worksheet 1'!$G$88)=TRUE, "N/A", IF(Y683*(1+'A2a.  Modified URRT Worksheet 1'!$G$88)='A2. Rate Change &amp; Enrollment'!Z683, "OK", "ERROR"))</f>
        <v>N/A</v>
      </c>
      <c r="BW683" t="str">
        <f t="shared" si="155"/>
        <v>OK</v>
      </c>
      <c r="BY683" s="412">
        <f t="shared" si="156"/>
        <v>0</v>
      </c>
    </row>
    <row r="684" spans="1:77" x14ac:dyDescent="0.35">
      <c r="A684" t="s">
        <v>983</v>
      </c>
      <c r="B684" s="98"/>
      <c r="C684" s="98"/>
      <c r="D684" s="98"/>
      <c r="E684" s="135"/>
      <c r="F684" s="135"/>
      <c r="G684" s="135"/>
      <c r="I684" s="135"/>
      <c r="J684" s="135"/>
      <c r="K684" s="135"/>
      <c r="M684" s="131"/>
      <c r="N684" s="131"/>
      <c r="O684" s="131"/>
      <c r="P684" s="131"/>
      <c r="Q684" s="131"/>
      <c r="R684" s="131"/>
      <c r="S684" s="131"/>
      <c r="T684" s="131"/>
      <c r="U684" s="131"/>
      <c r="V684" s="131"/>
      <c r="W684" s="131"/>
      <c r="X684" s="131"/>
      <c r="Y684" s="131"/>
      <c r="Z684" s="131"/>
      <c r="AB684" s="142" t="e">
        <f t="shared" si="146"/>
        <v>#DIV/0!</v>
      </c>
      <c r="AC684" s="142" t="e">
        <f t="shared" si="147"/>
        <v>#DIV/0!</v>
      </c>
      <c r="AD684" s="6"/>
      <c r="AE684" s="88" t="e">
        <f t="shared" si="148"/>
        <v>#DIV/0!</v>
      </c>
      <c r="AF684" s="142" t="e">
        <f t="shared" si="149"/>
        <v>#DIV/0!</v>
      </c>
      <c r="AH684" s="12" t="e">
        <f t="shared" si="157"/>
        <v>#DIV/0!</v>
      </c>
      <c r="AI684" s="12" t="e">
        <f t="shared" si="158"/>
        <v>#DIV/0!</v>
      </c>
      <c r="AK684" s="409"/>
      <c r="AL684" s="409"/>
      <c r="AM684" s="409"/>
      <c r="AO684" s="177"/>
      <c r="AP684" s="177"/>
      <c r="AQ684" s="177"/>
      <c r="AR684" s="139"/>
      <c r="AS684" s="139"/>
      <c r="AT684" s="139"/>
      <c r="AU684" s="177"/>
      <c r="AV684" s="177"/>
      <c r="AX684" s="411">
        <f t="shared" si="150"/>
        <v>0</v>
      </c>
      <c r="AY684" s="80" t="str">
        <f t="shared" si="151"/>
        <v>OK</v>
      </c>
      <c r="BA684" s="94"/>
      <c r="BB684" s="291"/>
      <c r="BC684" s="94"/>
      <c r="BD684" s="229"/>
      <c r="BE684" s="356"/>
      <c r="BG684" s="6">
        <f t="shared" si="152"/>
        <v>0</v>
      </c>
      <c r="BH684" s="186" t="str">
        <f t="shared" si="153"/>
        <v>N/A</v>
      </c>
      <c r="BI684" s="6" t="str">
        <f t="shared" si="159"/>
        <v>N/A</v>
      </c>
      <c r="BJ684" t="e">
        <f t="shared" si="154"/>
        <v>#DIV/0!</v>
      </c>
      <c r="BL684" t="str">
        <f>IF(ISBLANK('A2a.  Modified URRT Worksheet 1'!$G$78)=TRUE, "N/A", IF(O684*(1+'A2a.  Modified URRT Worksheet 1'!$G$78)='A2. Rate Change &amp; Enrollment'!P684, "OK", "ERROR"))</f>
        <v>N/A</v>
      </c>
      <c r="BM684" t="str">
        <f>IF(ISBLANK('A2a.  Modified URRT Worksheet 1'!$G$79)=TRUE, "N/A", IF(P684*(1+'A2a.  Modified URRT Worksheet 1'!$G$79)='A2. Rate Change &amp; Enrollment'!Q684, "OK", "ERROR"))</f>
        <v>N/A</v>
      </c>
      <c r="BN684" t="str">
        <f>IF(ISBLANK('A2a.  Modified URRT Worksheet 1'!$G$80)=TRUE, "N/A", IF(Q684*(1+'A2a.  Modified URRT Worksheet 1'!$G$80)='A2. Rate Change &amp; Enrollment'!R684, "OK", "ERROR"))</f>
        <v>N/A</v>
      </c>
      <c r="BO684" t="str">
        <f>IF(ISBLANK('A2a.  Modified URRT Worksheet 1'!$G$81)=TRUE, "N/A", IF(R684*(1+'A2a.  Modified URRT Worksheet 1'!$G$81)='A2. Rate Change &amp; Enrollment'!S684, "OK", "ERROR"))</f>
        <v>N/A</v>
      </c>
      <c r="BP684" t="str">
        <f>IF(ISBLANK('A2a.  Modified URRT Worksheet 1'!$G$82)=TRUE, "N/A", IF(S684*(1+'A2a.  Modified URRT Worksheet 1'!$G$82)='A2. Rate Change &amp; Enrollment'!T684, "OK", "ERROR"))</f>
        <v>N/A</v>
      </c>
      <c r="BQ684" t="str">
        <f>IF(ISBLANK('A2a.  Modified URRT Worksheet 1'!$G$83)=TRUE, "N/A", IF(T684*(1+'A2a.  Modified URRT Worksheet 1'!$G$83)='A2. Rate Change &amp; Enrollment'!U684, "OK", "ERROR"))</f>
        <v>N/A</v>
      </c>
      <c r="BR684" t="str">
        <f>IF(ISBLANK('A2a.  Modified URRT Worksheet 1'!$G$84)=TRUE, "N/A", IF(U684*(1+'A2a.  Modified URRT Worksheet 1'!$G$84)='A2. Rate Change &amp; Enrollment'!V684, "OK", "ERROR"))</f>
        <v>N/A</v>
      </c>
      <c r="BS684" t="str">
        <f>IF(ISBLANK('A2a.  Modified URRT Worksheet 1'!$G$85)=TRUE, "N/A", IF(V684*(1+'A2a.  Modified URRT Worksheet 1'!$G$85)='A2. Rate Change &amp; Enrollment'!W684, "OK", "ERROR"))</f>
        <v>N/A</v>
      </c>
      <c r="BT684" t="str">
        <f>IF(ISBLANK('A2a.  Modified URRT Worksheet 1'!$G$86)=TRUE, "N/A", IF(W684*(1+'A2a.  Modified URRT Worksheet 1'!$G$86)='A2. Rate Change &amp; Enrollment'!X684, "OK", "ERROR"))</f>
        <v>N/A</v>
      </c>
      <c r="BU684" t="str">
        <f>IF(ISBLANK('A2a.  Modified URRT Worksheet 1'!$G$87)=TRUE, "N/A", IF(X684*(1+'A2a.  Modified URRT Worksheet 1'!$G$87)='A2. Rate Change &amp; Enrollment'!Y684, "OK", "ERROR"))</f>
        <v>N/A</v>
      </c>
      <c r="BV684" t="str">
        <f>IF(ISBLANK('A2a.  Modified URRT Worksheet 1'!$G$88)=TRUE, "N/A", IF(Y684*(1+'A2a.  Modified URRT Worksheet 1'!$G$88)='A2. Rate Change &amp; Enrollment'!Z684, "OK", "ERROR"))</f>
        <v>N/A</v>
      </c>
      <c r="BW684" t="str">
        <f t="shared" si="155"/>
        <v>OK</v>
      </c>
      <c r="BY684" s="412">
        <f t="shared" si="156"/>
        <v>0</v>
      </c>
    </row>
    <row r="685" spans="1:77" x14ac:dyDescent="0.35">
      <c r="A685" t="s">
        <v>984</v>
      </c>
      <c r="B685" s="98"/>
      <c r="C685" s="98"/>
      <c r="D685" s="98"/>
      <c r="E685" s="135"/>
      <c r="F685" s="135"/>
      <c r="G685" s="135"/>
      <c r="I685" s="135"/>
      <c r="J685" s="135"/>
      <c r="K685" s="135"/>
      <c r="M685" s="131"/>
      <c r="N685" s="131"/>
      <c r="O685" s="131"/>
      <c r="P685" s="131"/>
      <c r="Q685" s="131"/>
      <c r="R685" s="131"/>
      <c r="S685" s="131"/>
      <c r="T685" s="131"/>
      <c r="U685" s="131"/>
      <c r="V685" s="131"/>
      <c r="W685" s="131"/>
      <c r="X685" s="131"/>
      <c r="Y685" s="131"/>
      <c r="Z685" s="131"/>
      <c r="AB685" s="142" t="e">
        <f t="shared" si="146"/>
        <v>#DIV/0!</v>
      </c>
      <c r="AC685" s="142" t="e">
        <f t="shared" si="147"/>
        <v>#DIV/0!</v>
      </c>
      <c r="AD685" s="6"/>
      <c r="AE685" s="88" t="e">
        <f t="shared" si="148"/>
        <v>#DIV/0!</v>
      </c>
      <c r="AF685" s="142" t="e">
        <f t="shared" si="149"/>
        <v>#DIV/0!</v>
      </c>
      <c r="AH685" s="12" t="e">
        <f t="shared" si="157"/>
        <v>#DIV/0!</v>
      </c>
      <c r="AI685" s="12" t="e">
        <f t="shared" si="158"/>
        <v>#DIV/0!</v>
      </c>
      <c r="AK685" s="409"/>
      <c r="AL685" s="409"/>
      <c r="AM685" s="409"/>
      <c r="AO685" s="177"/>
      <c r="AP685" s="177"/>
      <c r="AQ685" s="177"/>
      <c r="AR685" s="139"/>
      <c r="AS685" s="139"/>
      <c r="AT685" s="139"/>
      <c r="AU685" s="177"/>
      <c r="AV685" s="177"/>
      <c r="AX685" s="411">
        <f t="shared" si="150"/>
        <v>0</v>
      </c>
      <c r="AY685" s="80" t="str">
        <f t="shared" si="151"/>
        <v>OK</v>
      </c>
      <c r="BA685" s="94"/>
      <c r="BB685" s="291"/>
      <c r="BC685" s="94"/>
      <c r="BD685" s="229"/>
      <c r="BE685" s="356"/>
      <c r="BG685" s="6">
        <f t="shared" si="152"/>
        <v>0</v>
      </c>
      <c r="BH685" s="186" t="str">
        <f t="shared" si="153"/>
        <v>N/A</v>
      </c>
      <c r="BI685" s="6" t="str">
        <f t="shared" si="159"/>
        <v>N/A</v>
      </c>
      <c r="BJ685" t="e">
        <f t="shared" si="154"/>
        <v>#DIV/0!</v>
      </c>
      <c r="BL685" t="str">
        <f>IF(ISBLANK('A2a.  Modified URRT Worksheet 1'!$G$78)=TRUE, "N/A", IF(O685*(1+'A2a.  Modified URRT Worksheet 1'!$G$78)='A2. Rate Change &amp; Enrollment'!P685, "OK", "ERROR"))</f>
        <v>N/A</v>
      </c>
      <c r="BM685" t="str">
        <f>IF(ISBLANK('A2a.  Modified URRT Worksheet 1'!$G$79)=TRUE, "N/A", IF(P685*(1+'A2a.  Modified URRT Worksheet 1'!$G$79)='A2. Rate Change &amp; Enrollment'!Q685, "OK", "ERROR"))</f>
        <v>N/A</v>
      </c>
      <c r="BN685" t="str">
        <f>IF(ISBLANK('A2a.  Modified URRT Worksheet 1'!$G$80)=TRUE, "N/A", IF(Q685*(1+'A2a.  Modified URRT Worksheet 1'!$G$80)='A2. Rate Change &amp; Enrollment'!R685, "OK", "ERROR"))</f>
        <v>N/A</v>
      </c>
      <c r="BO685" t="str">
        <f>IF(ISBLANK('A2a.  Modified URRT Worksheet 1'!$G$81)=TRUE, "N/A", IF(R685*(1+'A2a.  Modified URRT Worksheet 1'!$G$81)='A2. Rate Change &amp; Enrollment'!S685, "OK", "ERROR"))</f>
        <v>N/A</v>
      </c>
      <c r="BP685" t="str">
        <f>IF(ISBLANK('A2a.  Modified URRT Worksheet 1'!$G$82)=TRUE, "N/A", IF(S685*(1+'A2a.  Modified URRT Worksheet 1'!$G$82)='A2. Rate Change &amp; Enrollment'!T685, "OK", "ERROR"))</f>
        <v>N/A</v>
      </c>
      <c r="BQ685" t="str">
        <f>IF(ISBLANK('A2a.  Modified URRT Worksheet 1'!$G$83)=TRUE, "N/A", IF(T685*(1+'A2a.  Modified URRT Worksheet 1'!$G$83)='A2. Rate Change &amp; Enrollment'!U685, "OK", "ERROR"))</f>
        <v>N/A</v>
      </c>
      <c r="BR685" t="str">
        <f>IF(ISBLANK('A2a.  Modified URRT Worksheet 1'!$G$84)=TRUE, "N/A", IF(U685*(1+'A2a.  Modified URRT Worksheet 1'!$G$84)='A2. Rate Change &amp; Enrollment'!V685, "OK", "ERROR"))</f>
        <v>N/A</v>
      </c>
      <c r="BS685" t="str">
        <f>IF(ISBLANK('A2a.  Modified URRT Worksheet 1'!$G$85)=TRUE, "N/A", IF(V685*(1+'A2a.  Modified URRT Worksheet 1'!$G$85)='A2. Rate Change &amp; Enrollment'!W685, "OK", "ERROR"))</f>
        <v>N/A</v>
      </c>
      <c r="BT685" t="str">
        <f>IF(ISBLANK('A2a.  Modified URRT Worksheet 1'!$G$86)=TRUE, "N/A", IF(W685*(1+'A2a.  Modified URRT Worksheet 1'!$G$86)='A2. Rate Change &amp; Enrollment'!X685, "OK", "ERROR"))</f>
        <v>N/A</v>
      </c>
      <c r="BU685" t="str">
        <f>IF(ISBLANK('A2a.  Modified URRT Worksheet 1'!$G$87)=TRUE, "N/A", IF(X685*(1+'A2a.  Modified URRT Worksheet 1'!$G$87)='A2. Rate Change &amp; Enrollment'!Y685, "OK", "ERROR"))</f>
        <v>N/A</v>
      </c>
      <c r="BV685" t="str">
        <f>IF(ISBLANK('A2a.  Modified URRT Worksheet 1'!$G$88)=TRUE, "N/A", IF(Y685*(1+'A2a.  Modified URRT Worksheet 1'!$G$88)='A2. Rate Change &amp; Enrollment'!Z685, "OK", "ERROR"))</f>
        <v>N/A</v>
      </c>
      <c r="BW685" t="str">
        <f t="shared" si="155"/>
        <v>OK</v>
      </c>
      <c r="BY685" s="412">
        <f t="shared" si="156"/>
        <v>0</v>
      </c>
    </row>
    <row r="686" spans="1:77" x14ac:dyDescent="0.35">
      <c r="A686" t="s">
        <v>985</v>
      </c>
      <c r="B686" s="98"/>
      <c r="C686" s="98"/>
      <c r="D686" s="98"/>
      <c r="E686" s="135"/>
      <c r="F686" s="135"/>
      <c r="G686" s="135"/>
      <c r="I686" s="135"/>
      <c r="J686" s="135"/>
      <c r="K686" s="135"/>
      <c r="M686" s="131"/>
      <c r="N686" s="131"/>
      <c r="O686" s="131"/>
      <c r="P686" s="131"/>
      <c r="Q686" s="131"/>
      <c r="R686" s="131"/>
      <c r="S686" s="131"/>
      <c r="T686" s="131"/>
      <c r="U686" s="131"/>
      <c r="V686" s="131"/>
      <c r="W686" s="131"/>
      <c r="X686" s="131"/>
      <c r="Y686" s="131"/>
      <c r="Z686" s="131"/>
      <c r="AB686" s="142" t="e">
        <f t="shared" si="146"/>
        <v>#DIV/0!</v>
      </c>
      <c r="AC686" s="142" t="e">
        <f t="shared" si="147"/>
        <v>#DIV/0!</v>
      </c>
      <c r="AD686" s="6"/>
      <c r="AE686" s="88" t="e">
        <f t="shared" si="148"/>
        <v>#DIV/0!</v>
      </c>
      <c r="AF686" s="142" t="e">
        <f t="shared" si="149"/>
        <v>#DIV/0!</v>
      </c>
      <c r="AH686" s="12" t="e">
        <f t="shared" si="157"/>
        <v>#DIV/0!</v>
      </c>
      <c r="AI686" s="12" t="e">
        <f t="shared" si="158"/>
        <v>#DIV/0!</v>
      </c>
      <c r="AK686" s="409"/>
      <c r="AL686" s="409"/>
      <c r="AM686" s="409"/>
      <c r="AO686" s="177"/>
      <c r="AP686" s="177"/>
      <c r="AQ686" s="177"/>
      <c r="AR686" s="139"/>
      <c r="AS686" s="139"/>
      <c r="AT686" s="139"/>
      <c r="AU686" s="177"/>
      <c r="AV686" s="177"/>
      <c r="AX686" s="411">
        <f t="shared" si="150"/>
        <v>0</v>
      </c>
      <c r="AY686" s="80" t="str">
        <f t="shared" si="151"/>
        <v>OK</v>
      </c>
      <c r="BA686" s="94"/>
      <c r="BB686" s="291"/>
      <c r="BC686" s="94"/>
      <c r="BD686" s="229"/>
      <c r="BE686" s="356"/>
      <c r="BG686" s="6">
        <f t="shared" si="152"/>
        <v>0</v>
      </c>
      <c r="BH686" s="186" t="str">
        <f t="shared" si="153"/>
        <v>N/A</v>
      </c>
      <c r="BI686" s="6" t="str">
        <f t="shared" si="159"/>
        <v>N/A</v>
      </c>
      <c r="BJ686" t="e">
        <f t="shared" si="154"/>
        <v>#DIV/0!</v>
      </c>
      <c r="BL686" t="str">
        <f>IF(ISBLANK('A2a.  Modified URRT Worksheet 1'!$G$78)=TRUE, "N/A", IF(O686*(1+'A2a.  Modified URRT Worksheet 1'!$G$78)='A2. Rate Change &amp; Enrollment'!P686, "OK", "ERROR"))</f>
        <v>N/A</v>
      </c>
      <c r="BM686" t="str">
        <f>IF(ISBLANK('A2a.  Modified URRT Worksheet 1'!$G$79)=TRUE, "N/A", IF(P686*(1+'A2a.  Modified URRT Worksheet 1'!$G$79)='A2. Rate Change &amp; Enrollment'!Q686, "OK", "ERROR"))</f>
        <v>N/A</v>
      </c>
      <c r="BN686" t="str">
        <f>IF(ISBLANK('A2a.  Modified URRT Worksheet 1'!$G$80)=TRUE, "N/A", IF(Q686*(1+'A2a.  Modified URRT Worksheet 1'!$G$80)='A2. Rate Change &amp; Enrollment'!R686, "OK", "ERROR"))</f>
        <v>N/A</v>
      </c>
      <c r="BO686" t="str">
        <f>IF(ISBLANK('A2a.  Modified URRT Worksheet 1'!$G$81)=TRUE, "N/A", IF(R686*(1+'A2a.  Modified URRT Worksheet 1'!$G$81)='A2. Rate Change &amp; Enrollment'!S686, "OK", "ERROR"))</f>
        <v>N/A</v>
      </c>
      <c r="BP686" t="str">
        <f>IF(ISBLANK('A2a.  Modified URRT Worksheet 1'!$G$82)=TRUE, "N/A", IF(S686*(1+'A2a.  Modified URRT Worksheet 1'!$G$82)='A2. Rate Change &amp; Enrollment'!T686, "OK", "ERROR"))</f>
        <v>N/A</v>
      </c>
      <c r="BQ686" t="str">
        <f>IF(ISBLANK('A2a.  Modified URRT Worksheet 1'!$G$83)=TRUE, "N/A", IF(T686*(1+'A2a.  Modified URRT Worksheet 1'!$G$83)='A2. Rate Change &amp; Enrollment'!U686, "OK", "ERROR"))</f>
        <v>N/A</v>
      </c>
      <c r="BR686" t="str">
        <f>IF(ISBLANK('A2a.  Modified URRT Worksheet 1'!$G$84)=TRUE, "N/A", IF(U686*(1+'A2a.  Modified URRT Worksheet 1'!$G$84)='A2. Rate Change &amp; Enrollment'!V686, "OK", "ERROR"))</f>
        <v>N/A</v>
      </c>
      <c r="BS686" t="str">
        <f>IF(ISBLANK('A2a.  Modified URRT Worksheet 1'!$G$85)=TRUE, "N/A", IF(V686*(1+'A2a.  Modified URRT Worksheet 1'!$G$85)='A2. Rate Change &amp; Enrollment'!W686, "OK", "ERROR"))</f>
        <v>N/A</v>
      </c>
      <c r="BT686" t="str">
        <f>IF(ISBLANK('A2a.  Modified URRT Worksheet 1'!$G$86)=TRUE, "N/A", IF(W686*(1+'A2a.  Modified URRT Worksheet 1'!$G$86)='A2. Rate Change &amp; Enrollment'!X686, "OK", "ERROR"))</f>
        <v>N/A</v>
      </c>
      <c r="BU686" t="str">
        <f>IF(ISBLANK('A2a.  Modified URRT Worksheet 1'!$G$87)=TRUE, "N/A", IF(X686*(1+'A2a.  Modified URRT Worksheet 1'!$G$87)='A2. Rate Change &amp; Enrollment'!Y686, "OK", "ERROR"))</f>
        <v>N/A</v>
      </c>
      <c r="BV686" t="str">
        <f>IF(ISBLANK('A2a.  Modified URRT Worksheet 1'!$G$88)=TRUE, "N/A", IF(Y686*(1+'A2a.  Modified URRT Worksheet 1'!$G$88)='A2. Rate Change &amp; Enrollment'!Z686, "OK", "ERROR"))</f>
        <v>N/A</v>
      </c>
      <c r="BW686" t="str">
        <f t="shared" si="155"/>
        <v>OK</v>
      </c>
      <c r="BY686" s="412">
        <f t="shared" si="156"/>
        <v>0</v>
      </c>
    </row>
    <row r="687" spans="1:77" x14ac:dyDescent="0.35">
      <c r="A687" t="s">
        <v>986</v>
      </c>
      <c r="B687" s="98"/>
      <c r="C687" s="98"/>
      <c r="D687" s="98"/>
      <c r="E687" s="135"/>
      <c r="F687" s="135"/>
      <c r="G687" s="135"/>
      <c r="I687" s="135"/>
      <c r="J687" s="135"/>
      <c r="K687" s="135"/>
      <c r="M687" s="131"/>
      <c r="N687" s="131"/>
      <c r="O687" s="131"/>
      <c r="P687" s="131"/>
      <c r="Q687" s="131"/>
      <c r="R687" s="131"/>
      <c r="S687" s="131"/>
      <c r="T687" s="131"/>
      <c r="U687" s="131"/>
      <c r="V687" s="131"/>
      <c r="W687" s="131"/>
      <c r="X687" s="131"/>
      <c r="Y687" s="131"/>
      <c r="Z687" s="131"/>
      <c r="AB687" s="142" t="e">
        <f t="shared" si="146"/>
        <v>#DIV/0!</v>
      </c>
      <c r="AC687" s="142" t="e">
        <f t="shared" si="147"/>
        <v>#DIV/0!</v>
      </c>
      <c r="AD687" s="6"/>
      <c r="AE687" s="88" t="e">
        <f t="shared" si="148"/>
        <v>#DIV/0!</v>
      </c>
      <c r="AF687" s="142" t="e">
        <f t="shared" si="149"/>
        <v>#DIV/0!</v>
      </c>
      <c r="AH687" s="12" t="e">
        <f t="shared" si="157"/>
        <v>#DIV/0!</v>
      </c>
      <c r="AI687" s="12" t="e">
        <f t="shared" si="158"/>
        <v>#DIV/0!</v>
      </c>
      <c r="AK687" s="409"/>
      <c r="AL687" s="409"/>
      <c r="AM687" s="409"/>
      <c r="AO687" s="177"/>
      <c r="AP687" s="177"/>
      <c r="AQ687" s="177"/>
      <c r="AR687" s="139"/>
      <c r="AS687" s="139"/>
      <c r="AT687" s="139"/>
      <c r="AU687" s="177"/>
      <c r="AV687" s="177"/>
      <c r="AX687" s="411">
        <f t="shared" si="150"/>
        <v>0</v>
      </c>
      <c r="AY687" s="80" t="str">
        <f t="shared" si="151"/>
        <v>OK</v>
      </c>
      <c r="BA687" s="94"/>
      <c r="BB687" s="291"/>
      <c r="BC687" s="94"/>
      <c r="BD687" s="229"/>
      <c r="BE687" s="356"/>
      <c r="BG687" s="6">
        <f t="shared" si="152"/>
        <v>0</v>
      </c>
      <c r="BH687" s="186" t="str">
        <f t="shared" si="153"/>
        <v>N/A</v>
      </c>
      <c r="BI687" s="6" t="str">
        <f t="shared" si="159"/>
        <v>N/A</v>
      </c>
      <c r="BJ687" t="e">
        <f t="shared" si="154"/>
        <v>#DIV/0!</v>
      </c>
      <c r="BL687" t="str">
        <f>IF(ISBLANK('A2a.  Modified URRT Worksheet 1'!$G$78)=TRUE, "N/A", IF(O687*(1+'A2a.  Modified URRT Worksheet 1'!$G$78)='A2. Rate Change &amp; Enrollment'!P687, "OK", "ERROR"))</f>
        <v>N/A</v>
      </c>
      <c r="BM687" t="str">
        <f>IF(ISBLANK('A2a.  Modified URRT Worksheet 1'!$G$79)=TRUE, "N/A", IF(P687*(1+'A2a.  Modified URRT Worksheet 1'!$G$79)='A2. Rate Change &amp; Enrollment'!Q687, "OK", "ERROR"))</f>
        <v>N/A</v>
      </c>
      <c r="BN687" t="str">
        <f>IF(ISBLANK('A2a.  Modified URRT Worksheet 1'!$G$80)=TRUE, "N/A", IF(Q687*(1+'A2a.  Modified URRT Worksheet 1'!$G$80)='A2. Rate Change &amp; Enrollment'!R687, "OK", "ERROR"))</f>
        <v>N/A</v>
      </c>
      <c r="BO687" t="str">
        <f>IF(ISBLANK('A2a.  Modified URRT Worksheet 1'!$G$81)=TRUE, "N/A", IF(R687*(1+'A2a.  Modified URRT Worksheet 1'!$G$81)='A2. Rate Change &amp; Enrollment'!S687, "OK", "ERROR"))</f>
        <v>N/A</v>
      </c>
      <c r="BP687" t="str">
        <f>IF(ISBLANK('A2a.  Modified URRT Worksheet 1'!$G$82)=TRUE, "N/A", IF(S687*(1+'A2a.  Modified URRT Worksheet 1'!$G$82)='A2. Rate Change &amp; Enrollment'!T687, "OK", "ERROR"))</f>
        <v>N/A</v>
      </c>
      <c r="BQ687" t="str">
        <f>IF(ISBLANK('A2a.  Modified URRT Worksheet 1'!$G$83)=TRUE, "N/A", IF(T687*(1+'A2a.  Modified URRT Worksheet 1'!$G$83)='A2. Rate Change &amp; Enrollment'!U687, "OK", "ERROR"))</f>
        <v>N/A</v>
      </c>
      <c r="BR687" t="str">
        <f>IF(ISBLANK('A2a.  Modified URRT Worksheet 1'!$G$84)=TRUE, "N/A", IF(U687*(1+'A2a.  Modified URRT Worksheet 1'!$G$84)='A2. Rate Change &amp; Enrollment'!V687, "OK", "ERROR"))</f>
        <v>N/A</v>
      </c>
      <c r="BS687" t="str">
        <f>IF(ISBLANK('A2a.  Modified URRT Worksheet 1'!$G$85)=TRUE, "N/A", IF(V687*(1+'A2a.  Modified URRT Worksheet 1'!$G$85)='A2. Rate Change &amp; Enrollment'!W687, "OK", "ERROR"))</f>
        <v>N/A</v>
      </c>
      <c r="BT687" t="str">
        <f>IF(ISBLANK('A2a.  Modified URRT Worksheet 1'!$G$86)=TRUE, "N/A", IF(W687*(1+'A2a.  Modified URRT Worksheet 1'!$G$86)='A2. Rate Change &amp; Enrollment'!X687, "OK", "ERROR"))</f>
        <v>N/A</v>
      </c>
      <c r="BU687" t="str">
        <f>IF(ISBLANK('A2a.  Modified URRT Worksheet 1'!$G$87)=TRUE, "N/A", IF(X687*(1+'A2a.  Modified URRT Worksheet 1'!$G$87)='A2. Rate Change &amp; Enrollment'!Y687, "OK", "ERROR"))</f>
        <v>N/A</v>
      </c>
      <c r="BV687" t="str">
        <f>IF(ISBLANK('A2a.  Modified URRT Worksheet 1'!$G$88)=TRUE, "N/A", IF(Y687*(1+'A2a.  Modified URRT Worksheet 1'!$G$88)='A2. Rate Change &amp; Enrollment'!Z687, "OK", "ERROR"))</f>
        <v>N/A</v>
      </c>
      <c r="BW687" t="str">
        <f t="shared" si="155"/>
        <v>OK</v>
      </c>
      <c r="BY687" s="412">
        <f t="shared" si="156"/>
        <v>0</v>
      </c>
    </row>
    <row r="688" spans="1:77" x14ac:dyDescent="0.35">
      <c r="A688" t="s">
        <v>987</v>
      </c>
      <c r="B688" s="98"/>
      <c r="C688" s="98"/>
      <c r="D688" s="98"/>
      <c r="E688" s="135"/>
      <c r="F688" s="135"/>
      <c r="G688" s="135"/>
      <c r="I688" s="135"/>
      <c r="J688" s="135"/>
      <c r="K688" s="135"/>
      <c r="M688" s="131"/>
      <c r="N688" s="131"/>
      <c r="O688" s="131"/>
      <c r="P688" s="131"/>
      <c r="Q688" s="131"/>
      <c r="R688" s="131"/>
      <c r="S688" s="131"/>
      <c r="T688" s="131"/>
      <c r="U688" s="131"/>
      <c r="V688" s="131"/>
      <c r="W688" s="131"/>
      <c r="X688" s="131"/>
      <c r="Y688" s="131"/>
      <c r="Z688" s="131"/>
      <c r="AB688" s="142" t="e">
        <f t="shared" si="146"/>
        <v>#DIV/0!</v>
      </c>
      <c r="AC688" s="142" t="e">
        <f t="shared" si="147"/>
        <v>#DIV/0!</v>
      </c>
      <c r="AD688" s="6"/>
      <c r="AE688" s="88" t="e">
        <f t="shared" si="148"/>
        <v>#DIV/0!</v>
      </c>
      <c r="AF688" s="142" t="e">
        <f t="shared" si="149"/>
        <v>#DIV/0!</v>
      </c>
      <c r="AH688" s="12" t="e">
        <f t="shared" si="157"/>
        <v>#DIV/0!</v>
      </c>
      <c r="AI688" s="12" t="e">
        <f t="shared" si="158"/>
        <v>#DIV/0!</v>
      </c>
      <c r="AK688" s="409"/>
      <c r="AL688" s="409"/>
      <c r="AM688" s="409"/>
      <c r="AO688" s="177"/>
      <c r="AP688" s="177"/>
      <c r="AQ688" s="177"/>
      <c r="AR688" s="139"/>
      <c r="AS688" s="139"/>
      <c r="AT688" s="139"/>
      <c r="AU688" s="177"/>
      <c r="AV688" s="177"/>
      <c r="AX688" s="411">
        <f t="shared" si="150"/>
        <v>0</v>
      </c>
      <c r="AY688" s="80" t="str">
        <f t="shared" si="151"/>
        <v>OK</v>
      </c>
      <c r="BA688" s="94"/>
      <c r="BB688" s="291"/>
      <c r="BC688" s="94"/>
      <c r="BD688" s="229"/>
      <c r="BE688" s="356"/>
      <c r="BG688" s="6">
        <f t="shared" si="152"/>
        <v>0</v>
      </c>
      <c r="BH688" s="186" t="str">
        <f t="shared" si="153"/>
        <v>N/A</v>
      </c>
      <c r="BI688" s="6" t="str">
        <f t="shared" si="159"/>
        <v>N/A</v>
      </c>
      <c r="BJ688" t="e">
        <f t="shared" si="154"/>
        <v>#DIV/0!</v>
      </c>
      <c r="BL688" t="str">
        <f>IF(ISBLANK('A2a.  Modified URRT Worksheet 1'!$G$78)=TRUE, "N/A", IF(O688*(1+'A2a.  Modified URRT Worksheet 1'!$G$78)='A2. Rate Change &amp; Enrollment'!P688, "OK", "ERROR"))</f>
        <v>N/A</v>
      </c>
      <c r="BM688" t="str">
        <f>IF(ISBLANK('A2a.  Modified URRT Worksheet 1'!$G$79)=TRUE, "N/A", IF(P688*(1+'A2a.  Modified URRT Worksheet 1'!$G$79)='A2. Rate Change &amp; Enrollment'!Q688, "OK", "ERROR"))</f>
        <v>N/A</v>
      </c>
      <c r="BN688" t="str">
        <f>IF(ISBLANK('A2a.  Modified URRT Worksheet 1'!$G$80)=TRUE, "N/A", IF(Q688*(1+'A2a.  Modified URRT Worksheet 1'!$G$80)='A2. Rate Change &amp; Enrollment'!R688, "OK", "ERROR"))</f>
        <v>N/A</v>
      </c>
      <c r="BO688" t="str">
        <f>IF(ISBLANK('A2a.  Modified URRT Worksheet 1'!$G$81)=TRUE, "N/A", IF(R688*(1+'A2a.  Modified URRT Worksheet 1'!$G$81)='A2. Rate Change &amp; Enrollment'!S688, "OK", "ERROR"))</f>
        <v>N/A</v>
      </c>
      <c r="BP688" t="str">
        <f>IF(ISBLANK('A2a.  Modified URRT Worksheet 1'!$G$82)=TRUE, "N/A", IF(S688*(1+'A2a.  Modified URRT Worksheet 1'!$G$82)='A2. Rate Change &amp; Enrollment'!T688, "OK", "ERROR"))</f>
        <v>N/A</v>
      </c>
      <c r="BQ688" t="str">
        <f>IF(ISBLANK('A2a.  Modified URRT Worksheet 1'!$G$83)=TRUE, "N/A", IF(T688*(1+'A2a.  Modified URRT Worksheet 1'!$G$83)='A2. Rate Change &amp; Enrollment'!U688, "OK", "ERROR"))</f>
        <v>N/A</v>
      </c>
      <c r="BR688" t="str">
        <f>IF(ISBLANK('A2a.  Modified URRT Worksheet 1'!$G$84)=TRUE, "N/A", IF(U688*(1+'A2a.  Modified URRT Worksheet 1'!$G$84)='A2. Rate Change &amp; Enrollment'!V688, "OK", "ERROR"))</f>
        <v>N/A</v>
      </c>
      <c r="BS688" t="str">
        <f>IF(ISBLANK('A2a.  Modified URRT Worksheet 1'!$G$85)=TRUE, "N/A", IF(V688*(1+'A2a.  Modified URRT Worksheet 1'!$G$85)='A2. Rate Change &amp; Enrollment'!W688, "OK", "ERROR"))</f>
        <v>N/A</v>
      </c>
      <c r="BT688" t="str">
        <f>IF(ISBLANK('A2a.  Modified URRT Worksheet 1'!$G$86)=TRUE, "N/A", IF(W688*(1+'A2a.  Modified URRT Worksheet 1'!$G$86)='A2. Rate Change &amp; Enrollment'!X688, "OK", "ERROR"))</f>
        <v>N/A</v>
      </c>
      <c r="BU688" t="str">
        <f>IF(ISBLANK('A2a.  Modified URRT Worksheet 1'!$G$87)=TRUE, "N/A", IF(X688*(1+'A2a.  Modified URRT Worksheet 1'!$G$87)='A2. Rate Change &amp; Enrollment'!Y688, "OK", "ERROR"))</f>
        <v>N/A</v>
      </c>
      <c r="BV688" t="str">
        <f>IF(ISBLANK('A2a.  Modified URRT Worksheet 1'!$G$88)=TRUE, "N/A", IF(Y688*(1+'A2a.  Modified URRT Worksheet 1'!$G$88)='A2. Rate Change &amp; Enrollment'!Z688, "OK", "ERROR"))</f>
        <v>N/A</v>
      </c>
      <c r="BW688" t="str">
        <f t="shared" si="155"/>
        <v>OK</v>
      </c>
      <c r="BY688" s="412">
        <f t="shared" si="156"/>
        <v>0</v>
      </c>
    </row>
    <row r="689" spans="1:77" x14ac:dyDescent="0.35">
      <c r="A689" t="s">
        <v>988</v>
      </c>
      <c r="B689" s="98"/>
      <c r="C689" s="98"/>
      <c r="D689" s="98"/>
      <c r="E689" s="135"/>
      <c r="F689" s="135"/>
      <c r="G689" s="135"/>
      <c r="I689" s="135"/>
      <c r="J689" s="135"/>
      <c r="K689" s="135"/>
      <c r="M689" s="131"/>
      <c r="N689" s="131"/>
      <c r="O689" s="131"/>
      <c r="P689" s="131"/>
      <c r="Q689" s="131"/>
      <c r="R689" s="131"/>
      <c r="S689" s="131"/>
      <c r="T689" s="131"/>
      <c r="U689" s="131"/>
      <c r="V689" s="131"/>
      <c r="W689" s="131"/>
      <c r="X689" s="131"/>
      <c r="Y689" s="131"/>
      <c r="Z689" s="131"/>
      <c r="AB689" s="142" t="e">
        <f t="shared" si="146"/>
        <v>#DIV/0!</v>
      </c>
      <c r="AC689" s="142" t="e">
        <f t="shared" si="147"/>
        <v>#DIV/0!</v>
      </c>
      <c r="AD689" s="6"/>
      <c r="AE689" s="88" t="e">
        <f t="shared" si="148"/>
        <v>#DIV/0!</v>
      </c>
      <c r="AF689" s="142" t="e">
        <f t="shared" si="149"/>
        <v>#DIV/0!</v>
      </c>
      <c r="AH689" s="12" t="e">
        <f t="shared" si="157"/>
        <v>#DIV/0!</v>
      </c>
      <c r="AI689" s="12" t="e">
        <f t="shared" si="158"/>
        <v>#DIV/0!</v>
      </c>
      <c r="AK689" s="409"/>
      <c r="AL689" s="409"/>
      <c r="AM689" s="409"/>
      <c r="AO689" s="177"/>
      <c r="AP689" s="177"/>
      <c r="AQ689" s="177"/>
      <c r="AR689" s="139"/>
      <c r="AS689" s="139"/>
      <c r="AT689" s="139"/>
      <c r="AU689" s="177"/>
      <c r="AV689" s="177"/>
      <c r="AX689" s="411">
        <f t="shared" si="150"/>
        <v>0</v>
      </c>
      <c r="AY689" s="80" t="str">
        <f t="shared" si="151"/>
        <v>OK</v>
      </c>
      <c r="BA689" s="94"/>
      <c r="BB689" s="291"/>
      <c r="BC689" s="94"/>
      <c r="BD689" s="229"/>
      <c r="BE689" s="356"/>
      <c r="BG689" s="6">
        <f t="shared" si="152"/>
        <v>0</v>
      </c>
      <c r="BH689" s="186" t="str">
        <f t="shared" si="153"/>
        <v>N/A</v>
      </c>
      <c r="BI689" s="6" t="str">
        <f t="shared" si="159"/>
        <v>N/A</v>
      </c>
      <c r="BJ689" t="e">
        <f t="shared" si="154"/>
        <v>#DIV/0!</v>
      </c>
      <c r="BL689" t="str">
        <f>IF(ISBLANK('A2a.  Modified URRT Worksheet 1'!$G$78)=TRUE, "N/A", IF(O689*(1+'A2a.  Modified URRT Worksheet 1'!$G$78)='A2. Rate Change &amp; Enrollment'!P689, "OK", "ERROR"))</f>
        <v>N/A</v>
      </c>
      <c r="BM689" t="str">
        <f>IF(ISBLANK('A2a.  Modified URRT Worksheet 1'!$G$79)=TRUE, "N/A", IF(P689*(1+'A2a.  Modified URRT Worksheet 1'!$G$79)='A2. Rate Change &amp; Enrollment'!Q689, "OK", "ERROR"))</f>
        <v>N/A</v>
      </c>
      <c r="BN689" t="str">
        <f>IF(ISBLANK('A2a.  Modified URRT Worksheet 1'!$G$80)=TRUE, "N/A", IF(Q689*(1+'A2a.  Modified URRT Worksheet 1'!$G$80)='A2. Rate Change &amp; Enrollment'!R689, "OK", "ERROR"))</f>
        <v>N/A</v>
      </c>
      <c r="BO689" t="str">
        <f>IF(ISBLANK('A2a.  Modified URRT Worksheet 1'!$G$81)=TRUE, "N/A", IF(R689*(1+'A2a.  Modified URRT Worksheet 1'!$G$81)='A2. Rate Change &amp; Enrollment'!S689, "OK", "ERROR"))</f>
        <v>N/A</v>
      </c>
      <c r="BP689" t="str">
        <f>IF(ISBLANK('A2a.  Modified URRT Worksheet 1'!$G$82)=TRUE, "N/A", IF(S689*(1+'A2a.  Modified URRT Worksheet 1'!$G$82)='A2. Rate Change &amp; Enrollment'!T689, "OK", "ERROR"))</f>
        <v>N/A</v>
      </c>
      <c r="BQ689" t="str">
        <f>IF(ISBLANK('A2a.  Modified URRT Worksheet 1'!$G$83)=TRUE, "N/A", IF(T689*(1+'A2a.  Modified URRT Worksheet 1'!$G$83)='A2. Rate Change &amp; Enrollment'!U689, "OK", "ERROR"))</f>
        <v>N/A</v>
      </c>
      <c r="BR689" t="str">
        <f>IF(ISBLANK('A2a.  Modified URRT Worksheet 1'!$G$84)=TRUE, "N/A", IF(U689*(1+'A2a.  Modified URRT Worksheet 1'!$G$84)='A2. Rate Change &amp; Enrollment'!V689, "OK", "ERROR"))</f>
        <v>N/A</v>
      </c>
      <c r="BS689" t="str">
        <f>IF(ISBLANK('A2a.  Modified URRT Worksheet 1'!$G$85)=TRUE, "N/A", IF(V689*(1+'A2a.  Modified URRT Worksheet 1'!$G$85)='A2. Rate Change &amp; Enrollment'!W689, "OK", "ERROR"))</f>
        <v>N/A</v>
      </c>
      <c r="BT689" t="str">
        <f>IF(ISBLANK('A2a.  Modified URRT Worksheet 1'!$G$86)=TRUE, "N/A", IF(W689*(1+'A2a.  Modified URRT Worksheet 1'!$G$86)='A2. Rate Change &amp; Enrollment'!X689, "OK", "ERROR"))</f>
        <v>N/A</v>
      </c>
      <c r="BU689" t="str">
        <f>IF(ISBLANK('A2a.  Modified URRT Worksheet 1'!$G$87)=TRUE, "N/A", IF(X689*(1+'A2a.  Modified URRT Worksheet 1'!$G$87)='A2. Rate Change &amp; Enrollment'!Y689, "OK", "ERROR"))</f>
        <v>N/A</v>
      </c>
      <c r="BV689" t="str">
        <f>IF(ISBLANK('A2a.  Modified URRT Worksheet 1'!$G$88)=TRUE, "N/A", IF(Y689*(1+'A2a.  Modified URRT Worksheet 1'!$G$88)='A2. Rate Change &amp; Enrollment'!Z689, "OK", "ERROR"))</f>
        <v>N/A</v>
      </c>
      <c r="BW689" t="str">
        <f t="shared" si="155"/>
        <v>OK</v>
      </c>
      <c r="BY689" s="412">
        <f t="shared" si="156"/>
        <v>0</v>
      </c>
    </row>
    <row r="690" spans="1:77" x14ac:dyDescent="0.35">
      <c r="A690" t="s">
        <v>989</v>
      </c>
      <c r="B690" s="98"/>
      <c r="C690" s="98"/>
      <c r="D690" s="98"/>
      <c r="E690" s="135"/>
      <c r="F690" s="135"/>
      <c r="G690" s="135"/>
      <c r="I690" s="135"/>
      <c r="J690" s="135"/>
      <c r="K690" s="135"/>
      <c r="M690" s="131"/>
      <c r="N690" s="131"/>
      <c r="O690" s="131"/>
      <c r="P690" s="131"/>
      <c r="Q690" s="131"/>
      <c r="R690" s="131"/>
      <c r="S690" s="131"/>
      <c r="T690" s="131"/>
      <c r="U690" s="131"/>
      <c r="V690" s="131"/>
      <c r="W690" s="131"/>
      <c r="X690" s="131"/>
      <c r="Y690" s="131"/>
      <c r="Z690" s="131"/>
      <c r="AB690" s="142" t="e">
        <f t="shared" si="146"/>
        <v>#DIV/0!</v>
      </c>
      <c r="AC690" s="142" t="e">
        <f t="shared" si="147"/>
        <v>#DIV/0!</v>
      </c>
      <c r="AD690" s="6"/>
      <c r="AE690" s="88" t="e">
        <f t="shared" si="148"/>
        <v>#DIV/0!</v>
      </c>
      <c r="AF690" s="142" t="e">
        <f t="shared" si="149"/>
        <v>#DIV/0!</v>
      </c>
      <c r="AH690" s="12" t="e">
        <f t="shared" si="157"/>
        <v>#DIV/0!</v>
      </c>
      <c r="AI690" s="12" t="e">
        <f t="shared" si="158"/>
        <v>#DIV/0!</v>
      </c>
      <c r="AK690" s="409"/>
      <c r="AL690" s="409"/>
      <c r="AM690" s="409"/>
      <c r="AO690" s="177"/>
      <c r="AP690" s="177"/>
      <c r="AQ690" s="177"/>
      <c r="AR690" s="139"/>
      <c r="AS690" s="139"/>
      <c r="AT690" s="139"/>
      <c r="AU690" s="177"/>
      <c r="AV690" s="177"/>
      <c r="AX690" s="411">
        <f t="shared" si="150"/>
        <v>0</v>
      </c>
      <c r="AY690" s="80" t="str">
        <f t="shared" si="151"/>
        <v>OK</v>
      </c>
      <c r="BA690" s="94"/>
      <c r="BB690" s="291"/>
      <c r="BC690" s="94"/>
      <c r="BD690" s="229"/>
      <c r="BE690" s="356"/>
      <c r="BG690" s="6">
        <f t="shared" si="152"/>
        <v>0</v>
      </c>
      <c r="BH690" s="186" t="str">
        <f t="shared" si="153"/>
        <v>N/A</v>
      </c>
      <c r="BI690" s="6" t="str">
        <f t="shared" si="159"/>
        <v>N/A</v>
      </c>
      <c r="BJ690" t="e">
        <f t="shared" si="154"/>
        <v>#DIV/0!</v>
      </c>
      <c r="BL690" t="str">
        <f>IF(ISBLANK('A2a.  Modified URRT Worksheet 1'!$G$78)=TRUE, "N/A", IF(O690*(1+'A2a.  Modified URRT Worksheet 1'!$G$78)='A2. Rate Change &amp; Enrollment'!P690, "OK", "ERROR"))</f>
        <v>N/A</v>
      </c>
      <c r="BM690" t="str">
        <f>IF(ISBLANK('A2a.  Modified URRT Worksheet 1'!$G$79)=TRUE, "N/A", IF(P690*(1+'A2a.  Modified URRT Worksheet 1'!$G$79)='A2. Rate Change &amp; Enrollment'!Q690, "OK", "ERROR"))</f>
        <v>N/A</v>
      </c>
      <c r="BN690" t="str">
        <f>IF(ISBLANK('A2a.  Modified URRT Worksheet 1'!$G$80)=TRUE, "N/A", IF(Q690*(1+'A2a.  Modified URRT Worksheet 1'!$G$80)='A2. Rate Change &amp; Enrollment'!R690, "OK", "ERROR"))</f>
        <v>N/A</v>
      </c>
      <c r="BO690" t="str">
        <f>IF(ISBLANK('A2a.  Modified URRT Worksheet 1'!$G$81)=TRUE, "N/A", IF(R690*(1+'A2a.  Modified URRT Worksheet 1'!$G$81)='A2. Rate Change &amp; Enrollment'!S690, "OK", "ERROR"))</f>
        <v>N/A</v>
      </c>
      <c r="BP690" t="str">
        <f>IF(ISBLANK('A2a.  Modified URRT Worksheet 1'!$G$82)=TRUE, "N/A", IF(S690*(1+'A2a.  Modified URRT Worksheet 1'!$G$82)='A2. Rate Change &amp; Enrollment'!T690, "OK", "ERROR"))</f>
        <v>N/A</v>
      </c>
      <c r="BQ690" t="str">
        <f>IF(ISBLANK('A2a.  Modified URRT Worksheet 1'!$G$83)=TRUE, "N/A", IF(T690*(1+'A2a.  Modified URRT Worksheet 1'!$G$83)='A2. Rate Change &amp; Enrollment'!U690, "OK", "ERROR"))</f>
        <v>N/A</v>
      </c>
      <c r="BR690" t="str">
        <f>IF(ISBLANK('A2a.  Modified URRT Worksheet 1'!$G$84)=TRUE, "N/A", IF(U690*(1+'A2a.  Modified URRT Worksheet 1'!$G$84)='A2. Rate Change &amp; Enrollment'!V690, "OK", "ERROR"))</f>
        <v>N/A</v>
      </c>
      <c r="BS690" t="str">
        <f>IF(ISBLANK('A2a.  Modified URRT Worksheet 1'!$G$85)=TRUE, "N/A", IF(V690*(1+'A2a.  Modified URRT Worksheet 1'!$G$85)='A2. Rate Change &amp; Enrollment'!W690, "OK", "ERROR"))</f>
        <v>N/A</v>
      </c>
      <c r="BT690" t="str">
        <f>IF(ISBLANK('A2a.  Modified URRT Worksheet 1'!$G$86)=TRUE, "N/A", IF(W690*(1+'A2a.  Modified URRT Worksheet 1'!$G$86)='A2. Rate Change &amp; Enrollment'!X690, "OK", "ERROR"))</f>
        <v>N/A</v>
      </c>
      <c r="BU690" t="str">
        <f>IF(ISBLANK('A2a.  Modified URRT Worksheet 1'!$G$87)=TRUE, "N/A", IF(X690*(1+'A2a.  Modified URRT Worksheet 1'!$G$87)='A2. Rate Change &amp; Enrollment'!Y690, "OK", "ERROR"))</f>
        <v>N/A</v>
      </c>
      <c r="BV690" t="str">
        <f>IF(ISBLANK('A2a.  Modified URRT Worksheet 1'!$G$88)=TRUE, "N/A", IF(Y690*(1+'A2a.  Modified URRT Worksheet 1'!$G$88)='A2. Rate Change &amp; Enrollment'!Z690, "OK", "ERROR"))</f>
        <v>N/A</v>
      </c>
      <c r="BW690" t="str">
        <f t="shared" si="155"/>
        <v>OK</v>
      </c>
      <c r="BY690" s="412">
        <f t="shared" si="156"/>
        <v>0</v>
      </c>
    </row>
    <row r="691" spans="1:77" x14ac:dyDescent="0.35">
      <c r="A691" t="s">
        <v>990</v>
      </c>
      <c r="B691" s="98"/>
      <c r="C691" s="98"/>
      <c r="D691" s="98"/>
      <c r="E691" s="135"/>
      <c r="F691" s="135"/>
      <c r="G691" s="135"/>
      <c r="I691" s="135"/>
      <c r="J691" s="135"/>
      <c r="K691" s="135"/>
      <c r="M691" s="131"/>
      <c r="N691" s="131"/>
      <c r="O691" s="131"/>
      <c r="P691" s="131"/>
      <c r="Q691" s="131"/>
      <c r="R691" s="131"/>
      <c r="S691" s="131"/>
      <c r="T691" s="131"/>
      <c r="U691" s="131"/>
      <c r="V691" s="131"/>
      <c r="W691" s="131"/>
      <c r="X691" s="131"/>
      <c r="Y691" s="131"/>
      <c r="Z691" s="131"/>
      <c r="AB691" s="142" t="e">
        <f t="shared" si="146"/>
        <v>#DIV/0!</v>
      </c>
      <c r="AC691" s="142" t="e">
        <f t="shared" si="147"/>
        <v>#DIV/0!</v>
      </c>
      <c r="AD691" s="6"/>
      <c r="AE691" s="88" t="e">
        <f t="shared" si="148"/>
        <v>#DIV/0!</v>
      </c>
      <c r="AF691" s="142" t="e">
        <f t="shared" si="149"/>
        <v>#DIV/0!</v>
      </c>
      <c r="AH691" s="12" t="e">
        <f t="shared" si="157"/>
        <v>#DIV/0!</v>
      </c>
      <c r="AI691" s="12" t="e">
        <f t="shared" si="158"/>
        <v>#DIV/0!</v>
      </c>
      <c r="AK691" s="409"/>
      <c r="AL691" s="409"/>
      <c r="AM691" s="409"/>
      <c r="AO691" s="177"/>
      <c r="AP691" s="177"/>
      <c r="AQ691" s="177"/>
      <c r="AR691" s="139"/>
      <c r="AS691" s="139"/>
      <c r="AT691" s="139"/>
      <c r="AU691" s="177"/>
      <c r="AV691" s="177"/>
      <c r="AX691" s="411">
        <f t="shared" si="150"/>
        <v>0</v>
      </c>
      <c r="AY691" s="80" t="str">
        <f t="shared" si="151"/>
        <v>OK</v>
      </c>
      <c r="BA691" s="94"/>
      <c r="BB691" s="291"/>
      <c r="BC691" s="94"/>
      <c r="BD691" s="229"/>
      <c r="BE691" s="356"/>
      <c r="BG691" s="6">
        <f t="shared" si="152"/>
        <v>0</v>
      </c>
      <c r="BH691" s="186" t="str">
        <f t="shared" si="153"/>
        <v>N/A</v>
      </c>
      <c r="BI691" s="6" t="str">
        <f t="shared" si="159"/>
        <v>N/A</v>
      </c>
      <c r="BJ691" t="e">
        <f t="shared" si="154"/>
        <v>#DIV/0!</v>
      </c>
      <c r="BL691" t="str">
        <f>IF(ISBLANK('A2a.  Modified URRT Worksheet 1'!$G$78)=TRUE, "N/A", IF(O691*(1+'A2a.  Modified URRT Worksheet 1'!$G$78)='A2. Rate Change &amp; Enrollment'!P691, "OK", "ERROR"))</f>
        <v>N/A</v>
      </c>
      <c r="BM691" t="str">
        <f>IF(ISBLANK('A2a.  Modified URRT Worksheet 1'!$G$79)=TRUE, "N/A", IF(P691*(1+'A2a.  Modified URRT Worksheet 1'!$G$79)='A2. Rate Change &amp; Enrollment'!Q691, "OK", "ERROR"))</f>
        <v>N/A</v>
      </c>
      <c r="BN691" t="str">
        <f>IF(ISBLANK('A2a.  Modified URRT Worksheet 1'!$G$80)=TRUE, "N/A", IF(Q691*(1+'A2a.  Modified URRT Worksheet 1'!$G$80)='A2. Rate Change &amp; Enrollment'!R691, "OK", "ERROR"))</f>
        <v>N/A</v>
      </c>
      <c r="BO691" t="str">
        <f>IF(ISBLANK('A2a.  Modified URRT Worksheet 1'!$G$81)=TRUE, "N/A", IF(R691*(1+'A2a.  Modified URRT Worksheet 1'!$G$81)='A2. Rate Change &amp; Enrollment'!S691, "OK", "ERROR"))</f>
        <v>N/A</v>
      </c>
      <c r="BP691" t="str">
        <f>IF(ISBLANK('A2a.  Modified URRT Worksheet 1'!$G$82)=TRUE, "N/A", IF(S691*(1+'A2a.  Modified URRT Worksheet 1'!$G$82)='A2. Rate Change &amp; Enrollment'!T691, "OK", "ERROR"))</f>
        <v>N/A</v>
      </c>
      <c r="BQ691" t="str">
        <f>IF(ISBLANK('A2a.  Modified URRT Worksheet 1'!$G$83)=TRUE, "N/A", IF(T691*(1+'A2a.  Modified URRT Worksheet 1'!$G$83)='A2. Rate Change &amp; Enrollment'!U691, "OK", "ERROR"))</f>
        <v>N/A</v>
      </c>
      <c r="BR691" t="str">
        <f>IF(ISBLANK('A2a.  Modified URRT Worksheet 1'!$G$84)=TRUE, "N/A", IF(U691*(1+'A2a.  Modified URRT Worksheet 1'!$G$84)='A2. Rate Change &amp; Enrollment'!V691, "OK", "ERROR"))</f>
        <v>N/A</v>
      </c>
      <c r="BS691" t="str">
        <f>IF(ISBLANK('A2a.  Modified URRT Worksheet 1'!$G$85)=TRUE, "N/A", IF(V691*(1+'A2a.  Modified URRT Worksheet 1'!$G$85)='A2. Rate Change &amp; Enrollment'!W691, "OK", "ERROR"))</f>
        <v>N/A</v>
      </c>
      <c r="BT691" t="str">
        <f>IF(ISBLANK('A2a.  Modified URRT Worksheet 1'!$G$86)=TRUE, "N/A", IF(W691*(1+'A2a.  Modified URRT Worksheet 1'!$G$86)='A2. Rate Change &amp; Enrollment'!X691, "OK", "ERROR"))</f>
        <v>N/A</v>
      </c>
      <c r="BU691" t="str">
        <f>IF(ISBLANK('A2a.  Modified URRT Worksheet 1'!$G$87)=TRUE, "N/A", IF(X691*(1+'A2a.  Modified URRT Worksheet 1'!$G$87)='A2. Rate Change &amp; Enrollment'!Y691, "OK", "ERROR"))</f>
        <v>N/A</v>
      </c>
      <c r="BV691" t="str">
        <f>IF(ISBLANK('A2a.  Modified URRT Worksheet 1'!$G$88)=TRUE, "N/A", IF(Y691*(1+'A2a.  Modified URRT Worksheet 1'!$G$88)='A2. Rate Change &amp; Enrollment'!Z691, "OK", "ERROR"))</f>
        <v>N/A</v>
      </c>
      <c r="BW691" t="str">
        <f t="shared" si="155"/>
        <v>OK</v>
      </c>
      <c r="BY691" s="412">
        <f t="shared" si="156"/>
        <v>0</v>
      </c>
    </row>
    <row r="692" spans="1:77" x14ac:dyDescent="0.35">
      <c r="A692" t="s">
        <v>991</v>
      </c>
      <c r="B692" s="98"/>
      <c r="C692" s="98"/>
      <c r="D692" s="98"/>
      <c r="E692" s="135"/>
      <c r="F692" s="135"/>
      <c r="G692" s="135"/>
      <c r="I692" s="135"/>
      <c r="J692" s="135"/>
      <c r="K692" s="135"/>
      <c r="M692" s="131"/>
      <c r="N692" s="131"/>
      <c r="O692" s="131"/>
      <c r="P692" s="131"/>
      <c r="Q692" s="131"/>
      <c r="R692" s="131"/>
      <c r="S692" s="131"/>
      <c r="T692" s="131"/>
      <c r="U692" s="131"/>
      <c r="V692" s="131"/>
      <c r="W692" s="131"/>
      <c r="X692" s="131"/>
      <c r="Y692" s="131"/>
      <c r="Z692" s="131"/>
      <c r="AB692" s="142" t="e">
        <f t="shared" si="146"/>
        <v>#DIV/0!</v>
      </c>
      <c r="AC692" s="142" t="e">
        <f t="shared" si="147"/>
        <v>#DIV/0!</v>
      </c>
      <c r="AD692" s="6"/>
      <c r="AE692" s="88" t="e">
        <f t="shared" si="148"/>
        <v>#DIV/0!</v>
      </c>
      <c r="AF692" s="142" t="e">
        <f t="shared" si="149"/>
        <v>#DIV/0!</v>
      </c>
      <c r="AH692" s="12" t="e">
        <f t="shared" si="157"/>
        <v>#DIV/0!</v>
      </c>
      <c r="AI692" s="12" t="e">
        <f t="shared" si="158"/>
        <v>#DIV/0!</v>
      </c>
      <c r="AK692" s="409"/>
      <c r="AL692" s="409"/>
      <c r="AM692" s="409"/>
      <c r="AO692" s="177"/>
      <c r="AP692" s="177"/>
      <c r="AQ692" s="177"/>
      <c r="AR692" s="139"/>
      <c r="AS692" s="139"/>
      <c r="AT692" s="139"/>
      <c r="AU692" s="177"/>
      <c r="AV692" s="177"/>
      <c r="AX692" s="411">
        <f t="shared" si="150"/>
        <v>0</v>
      </c>
      <c r="AY692" s="80" t="str">
        <f t="shared" si="151"/>
        <v>OK</v>
      </c>
      <c r="BA692" s="94"/>
      <c r="BB692" s="291"/>
      <c r="BC692" s="94"/>
      <c r="BD692" s="229"/>
      <c r="BE692" s="356"/>
      <c r="BG692" s="6">
        <f t="shared" si="152"/>
        <v>0</v>
      </c>
      <c r="BH692" s="186" t="str">
        <f t="shared" si="153"/>
        <v>N/A</v>
      </c>
      <c r="BI692" s="6" t="str">
        <f t="shared" si="159"/>
        <v>N/A</v>
      </c>
      <c r="BJ692" t="e">
        <f t="shared" si="154"/>
        <v>#DIV/0!</v>
      </c>
      <c r="BL692" t="str">
        <f>IF(ISBLANK('A2a.  Modified URRT Worksheet 1'!$G$78)=TRUE, "N/A", IF(O692*(1+'A2a.  Modified URRT Worksheet 1'!$G$78)='A2. Rate Change &amp; Enrollment'!P692, "OK", "ERROR"))</f>
        <v>N/A</v>
      </c>
      <c r="BM692" t="str">
        <f>IF(ISBLANK('A2a.  Modified URRT Worksheet 1'!$G$79)=TRUE, "N/A", IF(P692*(1+'A2a.  Modified URRT Worksheet 1'!$G$79)='A2. Rate Change &amp; Enrollment'!Q692, "OK", "ERROR"))</f>
        <v>N/A</v>
      </c>
      <c r="BN692" t="str">
        <f>IF(ISBLANK('A2a.  Modified URRT Worksheet 1'!$G$80)=TRUE, "N/A", IF(Q692*(1+'A2a.  Modified URRT Worksheet 1'!$G$80)='A2. Rate Change &amp; Enrollment'!R692, "OK", "ERROR"))</f>
        <v>N/A</v>
      </c>
      <c r="BO692" t="str">
        <f>IF(ISBLANK('A2a.  Modified URRT Worksheet 1'!$G$81)=TRUE, "N/A", IF(R692*(1+'A2a.  Modified URRT Worksheet 1'!$G$81)='A2. Rate Change &amp; Enrollment'!S692, "OK", "ERROR"))</f>
        <v>N/A</v>
      </c>
      <c r="BP692" t="str">
        <f>IF(ISBLANK('A2a.  Modified URRT Worksheet 1'!$G$82)=TRUE, "N/A", IF(S692*(1+'A2a.  Modified URRT Worksheet 1'!$G$82)='A2. Rate Change &amp; Enrollment'!T692, "OK", "ERROR"))</f>
        <v>N/A</v>
      </c>
      <c r="BQ692" t="str">
        <f>IF(ISBLANK('A2a.  Modified URRT Worksheet 1'!$G$83)=TRUE, "N/A", IF(T692*(1+'A2a.  Modified URRT Worksheet 1'!$G$83)='A2. Rate Change &amp; Enrollment'!U692, "OK", "ERROR"))</f>
        <v>N/A</v>
      </c>
      <c r="BR692" t="str">
        <f>IF(ISBLANK('A2a.  Modified URRT Worksheet 1'!$G$84)=TRUE, "N/A", IF(U692*(1+'A2a.  Modified URRT Worksheet 1'!$G$84)='A2. Rate Change &amp; Enrollment'!V692, "OK", "ERROR"))</f>
        <v>N/A</v>
      </c>
      <c r="BS692" t="str">
        <f>IF(ISBLANK('A2a.  Modified URRT Worksheet 1'!$G$85)=TRUE, "N/A", IF(V692*(1+'A2a.  Modified URRT Worksheet 1'!$G$85)='A2. Rate Change &amp; Enrollment'!W692, "OK", "ERROR"))</f>
        <v>N/A</v>
      </c>
      <c r="BT692" t="str">
        <f>IF(ISBLANK('A2a.  Modified URRT Worksheet 1'!$G$86)=TRUE, "N/A", IF(W692*(1+'A2a.  Modified URRT Worksheet 1'!$G$86)='A2. Rate Change &amp; Enrollment'!X692, "OK", "ERROR"))</f>
        <v>N/A</v>
      </c>
      <c r="BU692" t="str">
        <f>IF(ISBLANK('A2a.  Modified URRT Worksheet 1'!$G$87)=TRUE, "N/A", IF(X692*(1+'A2a.  Modified URRT Worksheet 1'!$G$87)='A2. Rate Change &amp; Enrollment'!Y692, "OK", "ERROR"))</f>
        <v>N/A</v>
      </c>
      <c r="BV692" t="str">
        <f>IF(ISBLANK('A2a.  Modified URRT Worksheet 1'!$G$88)=TRUE, "N/A", IF(Y692*(1+'A2a.  Modified URRT Worksheet 1'!$G$88)='A2. Rate Change &amp; Enrollment'!Z692, "OK", "ERROR"))</f>
        <v>N/A</v>
      </c>
      <c r="BW692" t="str">
        <f t="shared" si="155"/>
        <v>OK</v>
      </c>
      <c r="BY692" s="412">
        <f t="shared" si="156"/>
        <v>0</v>
      </c>
    </row>
    <row r="693" spans="1:77" x14ac:dyDescent="0.35">
      <c r="A693" t="s">
        <v>992</v>
      </c>
      <c r="B693" s="98"/>
      <c r="C693" s="98"/>
      <c r="D693" s="98"/>
      <c r="E693" s="135"/>
      <c r="F693" s="135"/>
      <c r="G693" s="135"/>
      <c r="I693" s="135"/>
      <c r="J693" s="135"/>
      <c r="K693" s="135"/>
      <c r="M693" s="131"/>
      <c r="N693" s="131"/>
      <c r="O693" s="131"/>
      <c r="P693" s="131"/>
      <c r="Q693" s="131"/>
      <c r="R693" s="131"/>
      <c r="S693" s="131"/>
      <c r="T693" s="131"/>
      <c r="U693" s="131"/>
      <c r="V693" s="131"/>
      <c r="W693" s="131"/>
      <c r="X693" s="131"/>
      <c r="Y693" s="131"/>
      <c r="Z693" s="131"/>
      <c r="AB693" s="142" t="e">
        <f t="shared" si="146"/>
        <v>#DIV/0!</v>
      </c>
      <c r="AC693" s="142" t="e">
        <f t="shared" si="147"/>
        <v>#DIV/0!</v>
      </c>
      <c r="AD693" s="6"/>
      <c r="AE693" s="88" t="e">
        <f t="shared" si="148"/>
        <v>#DIV/0!</v>
      </c>
      <c r="AF693" s="142" t="e">
        <f t="shared" si="149"/>
        <v>#DIV/0!</v>
      </c>
      <c r="AH693" s="12" t="e">
        <f t="shared" si="157"/>
        <v>#DIV/0!</v>
      </c>
      <c r="AI693" s="12" t="e">
        <f t="shared" si="158"/>
        <v>#DIV/0!</v>
      </c>
      <c r="AK693" s="409"/>
      <c r="AL693" s="409"/>
      <c r="AM693" s="409"/>
      <c r="AO693" s="177"/>
      <c r="AP693" s="177"/>
      <c r="AQ693" s="177"/>
      <c r="AR693" s="139"/>
      <c r="AS693" s="139"/>
      <c r="AT693" s="139"/>
      <c r="AU693" s="177"/>
      <c r="AV693" s="177"/>
      <c r="AX693" s="411">
        <f t="shared" si="150"/>
        <v>0</v>
      </c>
      <c r="AY693" s="80" t="str">
        <f t="shared" si="151"/>
        <v>OK</v>
      </c>
      <c r="BA693" s="94"/>
      <c r="BB693" s="291"/>
      <c r="BC693" s="94"/>
      <c r="BD693" s="229"/>
      <c r="BE693" s="356"/>
      <c r="BG693" s="6">
        <f t="shared" si="152"/>
        <v>0</v>
      </c>
      <c r="BH693" s="186" t="str">
        <f t="shared" si="153"/>
        <v>N/A</v>
      </c>
      <c r="BI693" s="6" t="str">
        <f t="shared" si="159"/>
        <v>N/A</v>
      </c>
      <c r="BJ693" t="e">
        <f t="shared" si="154"/>
        <v>#DIV/0!</v>
      </c>
      <c r="BL693" t="str">
        <f>IF(ISBLANK('A2a.  Modified URRT Worksheet 1'!$G$78)=TRUE, "N/A", IF(O693*(1+'A2a.  Modified URRT Worksheet 1'!$G$78)='A2. Rate Change &amp; Enrollment'!P693, "OK", "ERROR"))</f>
        <v>N/A</v>
      </c>
      <c r="BM693" t="str">
        <f>IF(ISBLANK('A2a.  Modified URRT Worksheet 1'!$G$79)=TRUE, "N/A", IF(P693*(1+'A2a.  Modified URRT Worksheet 1'!$G$79)='A2. Rate Change &amp; Enrollment'!Q693, "OK", "ERROR"))</f>
        <v>N/A</v>
      </c>
      <c r="BN693" t="str">
        <f>IF(ISBLANK('A2a.  Modified URRT Worksheet 1'!$G$80)=TRUE, "N/A", IF(Q693*(1+'A2a.  Modified URRT Worksheet 1'!$G$80)='A2. Rate Change &amp; Enrollment'!R693, "OK", "ERROR"))</f>
        <v>N/A</v>
      </c>
      <c r="BO693" t="str">
        <f>IF(ISBLANK('A2a.  Modified URRT Worksheet 1'!$G$81)=TRUE, "N/A", IF(R693*(1+'A2a.  Modified URRT Worksheet 1'!$G$81)='A2. Rate Change &amp; Enrollment'!S693, "OK", "ERROR"))</f>
        <v>N/A</v>
      </c>
      <c r="BP693" t="str">
        <f>IF(ISBLANK('A2a.  Modified URRT Worksheet 1'!$G$82)=TRUE, "N/A", IF(S693*(1+'A2a.  Modified URRT Worksheet 1'!$G$82)='A2. Rate Change &amp; Enrollment'!T693, "OK", "ERROR"))</f>
        <v>N/A</v>
      </c>
      <c r="BQ693" t="str">
        <f>IF(ISBLANK('A2a.  Modified URRT Worksheet 1'!$G$83)=TRUE, "N/A", IF(T693*(1+'A2a.  Modified URRT Worksheet 1'!$G$83)='A2. Rate Change &amp; Enrollment'!U693, "OK", "ERROR"))</f>
        <v>N/A</v>
      </c>
      <c r="BR693" t="str">
        <f>IF(ISBLANK('A2a.  Modified URRT Worksheet 1'!$G$84)=TRUE, "N/A", IF(U693*(1+'A2a.  Modified URRT Worksheet 1'!$G$84)='A2. Rate Change &amp; Enrollment'!V693, "OK", "ERROR"))</f>
        <v>N/A</v>
      </c>
      <c r="BS693" t="str">
        <f>IF(ISBLANK('A2a.  Modified URRT Worksheet 1'!$G$85)=TRUE, "N/A", IF(V693*(1+'A2a.  Modified URRT Worksheet 1'!$G$85)='A2. Rate Change &amp; Enrollment'!W693, "OK", "ERROR"))</f>
        <v>N/A</v>
      </c>
      <c r="BT693" t="str">
        <f>IF(ISBLANK('A2a.  Modified URRT Worksheet 1'!$G$86)=TRUE, "N/A", IF(W693*(1+'A2a.  Modified URRT Worksheet 1'!$G$86)='A2. Rate Change &amp; Enrollment'!X693, "OK", "ERROR"))</f>
        <v>N/A</v>
      </c>
      <c r="BU693" t="str">
        <f>IF(ISBLANK('A2a.  Modified URRT Worksheet 1'!$G$87)=TRUE, "N/A", IF(X693*(1+'A2a.  Modified URRT Worksheet 1'!$G$87)='A2. Rate Change &amp; Enrollment'!Y693, "OK", "ERROR"))</f>
        <v>N/A</v>
      </c>
      <c r="BV693" t="str">
        <f>IF(ISBLANK('A2a.  Modified URRT Worksheet 1'!$G$88)=TRUE, "N/A", IF(Y693*(1+'A2a.  Modified URRT Worksheet 1'!$G$88)='A2. Rate Change &amp; Enrollment'!Z693, "OK", "ERROR"))</f>
        <v>N/A</v>
      </c>
      <c r="BW693" t="str">
        <f t="shared" si="155"/>
        <v>OK</v>
      </c>
      <c r="BY693" s="412">
        <f t="shared" si="156"/>
        <v>0</v>
      </c>
    </row>
    <row r="694" spans="1:77" x14ac:dyDescent="0.35">
      <c r="A694" t="s">
        <v>993</v>
      </c>
      <c r="B694" s="98"/>
      <c r="C694" s="98"/>
      <c r="D694" s="98"/>
      <c r="E694" s="135"/>
      <c r="F694" s="135"/>
      <c r="G694" s="135"/>
      <c r="I694" s="135"/>
      <c r="J694" s="135"/>
      <c r="K694" s="135"/>
      <c r="M694" s="131"/>
      <c r="N694" s="131"/>
      <c r="O694" s="131"/>
      <c r="P694" s="131"/>
      <c r="Q694" s="131"/>
      <c r="R694" s="131"/>
      <c r="S694" s="131"/>
      <c r="T694" s="131"/>
      <c r="U694" s="131"/>
      <c r="V694" s="131"/>
      <c r="W694" s="131"/>
      <c r="X694" s="131"/>
      <c r="Y694" s="131"/>
      <c r="Z694" s="131"/>
      <c r="AB694" s="142" t="e">
        <f t="shared" si="146"/>
        <v>#DIV/0!</v>
      </c>
      <c r="AC694" s="142" t="e">
        <f t="shared" si="147"/>
        <v>#DIV/0!</v>
      </c>
      <c r="AD694" s="6"/>
      <c r="AE694" s="88" t="e">
        <f t="shared" si="148"/>
        <v>#DIV/0!</v>
      </c>
      <c r="AF694" s="142" t="e">
        <f t="shared" si="149"/>
        <v>#DIV/0!</v>
      </c>
      <c r="AH694" s="12" t="e">
        <f t="shared" si="157"/>
        <v>#DIV/0!</v>
      </c>
      <c r="AI694" s="12" t="e">
        <f t="shared" si="158"/>
        <v>#DIV/0!</v>
      </c>
      <c r="AK694" s="409"/>
      <c r="AL694" s="409"/>
      <c r="AM694" s="409"/>
      <c r="AO694" s="177"/>
      <c r="AP694" s="177"/>
      <c r="AQ694" s="177"/>
      <c r="AR694" s="139"/>
      <c r="AS694" s="139"/>
      <c r="AT694" s="139"/>
      <c r="AU694" s="177"/>
      <c r="AV694" s="177"/>
      <c r="AX694" s="411">
        <f t="shared" si="150"/>
        <v>0</v>
      </c>
      <c r="AY694" s="80" t="str">
        <f t="shared" si="151"/>
        <v>OK</v>
      </c>
      <c r="BA694" s="94"/>
      <c r="BB694" s="291"/>
      <c r="BC694" s="94"/>
      <c r="BD694" s="229"/>
      <c r="BE694" s="356"/>
      <c r="BG694" s="6">
        <f t="shared" si="152"/>
        <v>0</v>
      </c>
      <c r="BH694" s="186" t="str">
        <f t="shared" si="153"/>
        <v>N/A</v>
      </c>
      <c r="BI694" s="6" t="str">
        <f t="shared" si="159"/>
        <v>N/A</v>
      </c>
      <c r="BJ694" t="e">
        <f t="shared" si="154"/>
        <v>#DIV/0!</v>
      </c>
      <c r="BL694" t="str">
        <f>IF(ISBLANK('A2a.  Modified URRT Worksheet 1'!$G$78)=TRUE, "N/A", IF(O694*(1+'A2a.  Modified URRT Worksheet 1'!$G$78)='A2. Rate Change &amp; Enrollment'!P694, "OK", "ERROR"))</f>
        <v>N/A</v>
      </c>
      <c r="BM694" t="str">
        <f>IF(ISBLANK('A2a.  Modified URRT Worksheet 1'!$G$79)=TRUE, "N/A", IF(P694*(1+'A2a.  Modified URRT Worksheet 1'!$G$79)='A2. Rate Change &amp; Enrollment'!Q694, "OK", "ERROR"))</f>
        <v>N/A</v>
      </c>
      <c r="BN694" t="str">
        <f>IF(ISBLANK('A2a.  Modified URRT Worksheet 1'!$G$80)=TRUE, "N/A", IF(Q694*(1+'A2a.  Modified URRT Worksheet 1'!$G$80)='A2. Rate Change &amp; Enrollment'!R694, "OK", "ERROR"))</f>
        <v>N/A</v>
      </c>
      <c r="BO694" t="str">
        <f>IF(ISBLANK('A2a.  Modified URRT Worksheet 1'!$G$81)=TRUE, "N/A", IF(R694*(1+'A2a.  Modified URRT Worksheet 1'!$G$81)='A2. Rate Change &amp; Enrollment'!S694, "OK", "ERROR"))</f>
        <v>N/A</v>
      </c>
      <c r="BP694" t="str">
        <f>IF(ISBLANK('A2a.  Modified URRT Worksheet 1'!$G$82)=TRUE, "N/A", IF(S694*(1+'A2a.  Modified URRT Worksheet 1'!$G$82)='A2. Rate Change &amp; Enrollment'!T694, "OK", "ERROR"))</f>
        <v>N/A</v>
      </c>
      <c r="BQ694" t="str">
        <f>IF(ISBLANK('A2a.  Modified URRT Worksheet 1'!$G$83)=TRUE, "N/A", IF(T694*(1+'A2a.  Modified URRT Worksheet 1'!$G$83)='A2. Rate Change &amp; Enrollment'!U694, "OK", "ERROR"))</f>
        <v>N/A</v>
      </c>
      <c r="BR694" t="str">
        <f>IF(ISBLANK('A2a.  Modified URRT Worksheet 1'!$G$84)=TRUE, "N/A", IF(U694*(1+'A2a.  Modified URRT Worksheet 1'!$G$84)='A2. Rate Change &amp; Enrollment'!V694, "OK", "ERROR"))</f>
        <v>N/A</v>
      </c>
      <c r="BS694" t="str">
        <f>IF(ISBLANK('A2a.  Modified URRT Worksheet 1'!$G$85)=TRUE, "N/A", IF(V694*(1+'A2a.  Modified URRT Worksheet 1'!$G$85)='A2. Rate Change &amp; Enrollment'!W694, "OK", "ERROR"))</f>
        <v>N/A</v>
      </c>
      <c r="BT694" t="str">
        <f>IF(ISBLANK('A2a.  Modified URRT Worksheet 1'!$G$86)=TRUE, "N/A", IF(W694*(1+'A2a.  Modified URRT Worksheet 1'!$G$86)='A2. Rate Change &amp; Enrollment'!X694, "OK", "ERROR"))</f>
        <v>N/A</v>
      </c>
      <c r="BU694" t="str">
        <f>IF(ISBLANK('A2a.  Modified URRT Worksheet 1'!$G$87)=TRUE, "N/A", IF(X694*(1+'A2a.  Modified URRT Worksheet 1'!$G$87)='A2. Rate Change &amp; Enrollment'!Y694, "OK", "ERROR"))</f>
        <v>N/A</v>
      </c>
      <c r="BV694" t="str">
        <f>IF(ISBLANK('A2a.  Modified URRT Worksheet 1'!$G$88)=TRUE, "N/A", IF(Y694*(1+'A2a.  Modified URRT Worksheet 1'!$G$88)='A2. Rate Change &amp; Enrollment'!Z694, "OK", "ERROR"))</f>
        <v>N/A</v>
      </c>
      <c r="BW694" t="str">
        <f t="shared" si="155"/>
        <v>OK</v>
      </c>
      <c r="BY694" s="412">
        <f t="shared" si="156"/>
        <v>0</v>
      </c>
    </row>
    <row r="695" spans="1:77" x14ac:dyDescent="0.35">
      <c r="A695" t="s">
        <v>994</v>
      </c>
      <c r="B695" s="98"/>
      <c r="C695" s="98"/>
      <c r="D695" s="98"/>
      <c r="E695" s="135"/>
      <c r="F695" s="135"/>
      <c r="G695" s="135"/>
      <c r="I695" s="135"/>
      <c r="J695" s="135"/>
      <c r="K695" s="135"/>
      <c r="M695" s="131"/>
      <c r="N695" s="131"/>
      <c r="O695" s="131"/>
      <c r="P695" s="131"/>
      <c r="Q695" s="131"/>
      <c r="R695" s="131"/>
      <c r="S695" s="131"/>
      <c r="T695" s="131"/>
      <c r="U695" s="131"/>
      <c r="V695" s="131"/>
      <c r="W695" s="131"/>
      <c r="X695" s="131"/>
      <c r="Y695" s="131"/>
      <c r="Z695" s="131"/>
      <c r="AB695" s="142" t="e">
        <f t="shared" si="146"/>
        <v>#DIV/0!</v>
      </c>
      <c r="AC695" s="142" t="e">
        <f t="shared" si="147"/>
        <v>#DIV/0!</v>
      </c>
      <c r="AD695" s="6"/>
      <c r="AE695" s="88" t="e">
        <f t="shared" si="148"/>
        <v>#DIV/0!</v>
      </c>
      <c r="AF695" s="142" t="e">
        <f t="shared" si="149"/>
        <v>#DIV/0!</v>
      </c>
      <c r="AH695" s="12" t="e">
        <f t="shared" si="157"/>
        <v>#DIV/0!</v>
      </c>
      <c r="AI695" s="12" t="e">
        <f t="shared" si="158"/>
        <v>#DIV/0!</v>
      </c>
      <c r="AK695" s="409"/>
      <c r="AL695" s="409"/>
      <c r="AM695" s="409"/>
      <c r="AO695" s="177"/>
      <c r="AP695" s="177"/>
      <c r="AQ695" s="177"/>
      <c r="AR695" s="139"/>
      <c r="AS695" s="139"/>
      <c r="AT695" s="139"/>
      <c r="AU695" s="177"/>
      <c r="AV695" s="177"/>
      <c r="AX695" s="411">
        <f t="shared" si="150"/>
        <v>0</v>
      </c>
      <c r="AY695" s="80" t="str">
        <f t="shared" si="151"/>
        <v>OK</v>
      </c>
      <c r="BA695" s="94"/>
      <c r="BB695" s="291"/>
      <c r="BC695" s="94"/>
      <c r="BD695" s="229"/>
      <c r="BE695" s="356"/>
      <c r="BG695" s="6">
        <f t="shared" si="152"/>
        <v>0</v>
      </c>
      <c r="BH695" s="186" t="str">
        <f t="shared" si="153"/>
        <v>N/A</v>
      </c>
      <c r="BI695" s="6" t="str">
        <f t="shared" si="159"/>
        <v>N/A</v>
      </c>
      <c r="BJ695" t="e">
        <f t="shared" si="154"/>
        <v>#DIV/0!</v>
      </c>
      <c r="BL695" t="str">
        <f>IF(ISBLANK('A2a.  Modified URRT Worksheet 1'!$G$78)=TRUE, "N/A", IF(O695*(1+'A2a.  Modified URRT Worksheet 1'!$G$78)='A2. Rate Change &amp; Enrollment'!P695, "OK", "ERROR"))</f>
        <v>N/A</v>
      </c>
      <c r="BM695" t="str">
        <f>IF(ISBLANK('A2a.  Modified URRT Worksheet 1'!$G$79)=TRUE, "N/A", IF(P695*(1+'A2a.  Modified URRT Worksheet 1'!$G$79)='A2. Rate Change &amp; Enrollment'!Q695, "OK", "ERROR"))</f>
        <v>N/A</v>
      </c>
      <c r="BN695" t="str">
        <f>IF(ISBLANK('A2a.  Modified URRT Worksheet 1'!$G$80)=TRUE, "N/A", IF(Q695*(1+'A2a.  Modified URRT Worksheet 1'!$G$80)='A2. Rate Change &amp; Enrollment'!R695, "OK", "ERROR"))</f>
        <v>N/A</v>
      </c>
      <c r="BO695" t="str">
        <f>IF(ISBLANK('A2a.  Modified URRT Worksheet 1'!$G$81)=TRUE, "N/A", IF(R695*(1+'A2a.  Modified URRT Worksheet 1'!$G$81)='A2. Rate Change &amp; Enrollment'!S695, "OK", "ERROR"))</f>
        <v>N/A</v>
      </c>
      <c r="BP695" t="str">
        <f>IF(ISBLANK('A2a.  Modified URRT Worksheet 1'!$G$82)=TRUE, "N/A", IF(S695*(1+'A2a.  Modified URRT Worksheet 1'!$G$82)='A2. Rate Change &amp; Enrollment'!T695, "OK", "ERROR"))</f>
        <v>N/A</v>
      </c>
      <c r="BQ695" t="str">
        <f>IF(ISBLANK('A2a.  Modified URRT Worksheet 1'!$G$83)=TRUE, "N/A", IF(T695*(1+'A2a.  Modified URRT Worksheet 1'!$G$83)='A2. Rate Change &amp; Enrollment'!U695, "OK", "ERROR"))</f>
        <v>N/A</v>
      </c>
      <c r="BR695" t="str">
        <f>IF(ISBLANK('A2a.  Modified URRT Worksheet 1'!$G$84)=TRUE, "N/A", IF(U695*(1+'A2a.  Modified URRT Worksheet 1'!$G$84)='A2. Rate Change &amp; Enrollment'!V695, "OK", "ERROR"))</f>
        <v>N/A</v>
      </c>
      <c r="BS695" t="str">
        <f>IF(ISBLANK('A2a.  Modified URRT Worksheet 1'!$G$85)=TRUE, "N/A", IF(V695*(1+'A2a.  Modified URRT Worksheet 1'!$G$85)='A2. Rate Change &amp; Enrollment'!W695, "OK", "ERROR"))</f>
        <v>N/A</v>
      </c>
      <c r="BT695" t="str">
        <f>IF(ISBLANK('A2a.  Modified URRT Worksheet 1'!$G$86)=TRUE, "N/A", IF(W695*(1+'A2a.  Modified URRT Worksheet 1'!$G$86)='A2. Rate Change &amp; Enrollment'!X695, "OK", "ERROR"))</f>
        <v>N/A</v>
      </c>
      <c r="BU695" t="str">
        <f>IF(ISBLANK('A2a.  Modified URRT Worksheet 1'!$G$87)=TRUE, "N/A", IF(X695*(1+'A2a.  Modified URRT Worksheet 1'!$G$87)='A2. Rate Change &amp; Enrollment'!Y695, "OK", "ERROR"))</f>
        <v>N/A</v>
      </c>
      <c r="BV695" t="str">
        <f>IF(ISBLANK('A2a.  Modified URRT Worksheet 1'!$G$88)=TRUE, "N/A", IF(Y695*(1+'A2a.  Modified URRT Worksheet 1'!$G$88)='A2. Rate Change &amp; Enrollment'!Z695, "OK", "ERROR"))</f>
        <v>N/A</v>
      </c>
      <c r="BW695" t="str">
        <f t="shared" si="155"/>
        <v>OK</v>
      </c>
      <c r="BY695" s="412">
        <f t="shared" si="156"/>
        <v>0</v>
      </c>
    </row>
    <row r="696" spans="1:77" x14ac:dyDescent="0.35">
      <c r="A696" t="s">
        <v>995</v>
      </c>
      <c r="B696" s="98"/>
      <c r="C696" s="98"/>
      <c r="D696" s="98"/>
      <c r="E696" s="135"/>
      <c r="F696" s="135"/>
      <c r="G696" s="135"/>
      <c r="I696" s="135"/>
      <c r="J696" s="135"/>
      <c r="K696" s="135"/>
      <c r="M696" s="131"/>
      <c r="N696" s="131"/>
      <c r="O696" s="131"/>
      <c r="P696" s="131"/>
      <c r="Q696" s="131"/>
      <c r="R696" s="131"/>
      <c r="S696" s="131"/>
      <c r="T696" s="131"/>
      <c r="U696" s="131"/>
      <c r="V696" s="131"/>
      <c r="W696" s="131"/>
      <c r="X696" s="131"/>
      <c r="Y696" s="131"/>
      <c r="Z696" s="131"/>
      <c r="AB696" s="142" t="e">
        <f t="shared" si="146"/>
        <v>#DIV/0!</v>
      </c>
      <c r="AC696" s="142" t="e">
        <f t="shared" si="147"/>
        <v>#DIV/0!</v>
      </c>
      <c r="AD696" s="6"/>
      <c r="AE696" s="88" t="e">
        <f t="shared" si="148"/>
        <v>#DIV/0!</v>
      </c>
      <c r="AF696" s="142" t="e">
        <f t="shared" si="149"/>
        <v>#DIV/0!</v>
      </c>
      <c r="AH696" s="12" t="e">
        <f t="shared" si="157"/>
        <v>#DIV/0!</v>
      </c>
      <c r="AI696" s="12" t="e">
        <f t="shared" si="158"/>
        <v>#DIV/0!</v>
      </c>
      <c r="AK696" s="409"/>
      <c r="AL696" s="409"/>
      <c r="AM696" s="409"/>
      <c r="AO696" s="177"/>
      <c r="AP696" s="177"/>
      <c r="AQ696" s="177"/>
      <c r="AR696" s="139"/>
      <c r="AS696" s="139"/>
      <c r="AT696" s="139"/>
      <c r="AU696" s="177"/>
      <c r="AV696" s="177"/>
      <c r="AX696" s="411">
        <f t="shared" si="150"/>
        <v>0</v>
      </c>
      <c r="AY696" s="80" t="str">
        <f t="shared" si="151"/>
        <v>OK</v>
      </c>
      <c r="BA696" s="94"/>
      <c r="BB696" s="291"/>
      <c r="BC696" s="94"/>
      <c r="BD696" s="229"/>
      <c r="BE696" s="356"/>
      <c r="BG696" s="6">
        <f t="shared" si="152"/>
        <v>0</v>
      </c>
      <c r="BH696" s="186" t="str">
        <f t="shared" si="153"/>
        <v>N/A</v>
      </c>
      <c r="BI696" s="6" t="str">
        <f t="shared" si="159"/>
        <v>N/A</v>
      </c>
      <c r="BJ696" t="e">
        <f t="shared" si="154"/>
        <v>#DIV/0!</v>
      </c>
      <c r="BL696" t="str">
        <f>IF(ISBLANK('A2a.  Modified URRT Worksheet 1'!$G$78)=TRUE, "N/A", IF(O696*(1+'A2a.  Modified URRT Worksheet 1'!$G$78)='A2. Rate Change &amp; Enrollment'!P696, "OK", "ERROR"))</f>
        <v>N/A</v>
      </c>
      <c r="BM696" t="str">
        <f>IF(ISBLANK('A2a.  Modified URRT Worksheet 1'!$G$79)=TRUE, "N/A", IF(P696*(1+'A2a.  Modified URRT Worksheet 1'!$G$79)='A2. Rate Change &amp; Enrollment'!Q696, "OK", "ERROR"))</f>
        <v>N/A</v>
      </c>
      <c r="BN696" t="str">
        <f>IF(ISBLANK('A2a.  Modified URRT Worksheet 1'!$G$80)=TRUE, "N/A", IF(Q696*(1+'A2a.  Modified URRT Worksheet 1'!$G$80)='A2. Rate Change &amp; Enrollment'!R696, "OK", "ERROR"))</f>
        <v>N/A</v>
      </c>
      <c r="BO696" t="str">
        <f>IF(ISBLANK('A2a.  Modified URRT Worksheet 1'!$G$81)=TRUE, "N/A", IF(R696*(1+'A2a.  Modified URRT Worksheet 1'!$G$81)='A2. Rate Change &amp; Enrollment'!S696, "OK", "ERROR"))</f>
        <v>N/A</v>
      </c>
      <c r="BP696" t="str">
        <f>IF(ISBLANK('A2a.  Modified URRT Worksheet 1'!$G$82)=TRUE, "N/A", IF(S696*(1+'A2a.  Modified URRT Worksheet 1'!$G$82)='A2. Rate Change &amp; Enrollment'!T696, "OK", "ERROR"))</f>
        <v>N/A</v>
      </c>
      <c r="BQ696" t="str">
        <f>IF(ISBLANK('A2a.  Modified URRT Worksheet 1'!$G$83)=TRUE, "N/A", IF(T696*(1+'A2a.  Modified URRT Worksheet 1'!$G$83)='A2. Rate Change &amp; Enrollment'!U696, "OK", "ERROR"))</f>
        <v>N/A</v>
      </c>
      <c r="BR696" t="str">
        <f>IF(ISBLANK('A2a.  Modified URRT Worksheet 1'!$G$84)=TRUE, "N/A", IF(U696*(1+'A2a.  Modified URRT Worksheet 1'!$G$84)='A2. Rate Change &amp; Enrollment'!V696, "OK", "ERROR"))</f>
        <v>N/A</v>
      </c>
      <c r="BS696" t="str">
        <f>IF(ISBLANK('A2a.  Modified URRT Worksheet 1'!$G$85)=TRUE, "N/A", IF(V696*(1+'A2a.  Modified URRT Worksheet 1'!$G$85)='A2. Rate Change &amp; Enrollment'!W696, "OK", "ERROR"))</f>
        <v>N/A</v>
      </c>
      <c r="BT696" t="str">
        <f>IF(ISBLANK('A2a.  Modified URRT Worksheet 1'!$G$86)=TRUE, "N/A", IF(W696*(1+'A2a.  Modified URRT Worksheet 1'!$G$86)='A2. Rate Change &amp; Enrollment'!X696, "OK", "ERROR"))</f>
        <v>N/A</v>
      </c>
      <c r="BU696" t="str">
        <f>IF(ISBLANK('A2a.  Modified URRT Worksheet 1'!$G$87)=TRUE, "N/A", IF(X696*(1+'A2a.  Modified URRT Worksheet 1'!$G$87)='A2. Rate Change &amp; Enrollment'!Y696, "OK", "ERROR"))</f>
        <v>N/A</v>
      </c>
      <c r="BV696" t="str">
        <f>IF(ISBLANK('A2a.  Modified URRT Worksheet 1'!$G$88)=TRUE, "N/A", IF(Y696*(1+'A2a.  Modified URRT Worksheet 1'!$G$88)='A2. Rate Change &amp; Enrollment'!Z696, "OK", "ERROR"))</f>
        <v>N/A</v>
      </c>
      <c r="BW696" t="str">
        <f t="shared" si="155"/>
        <v>OK</v>
      </c>
      <c r="BY696" s="412">
        <f t="shared" si="156"/>
        <v>0</v>
      </c>
    </row>
    <row r="697" spans="1:77" x14ac:dyDescent="0.35">
      <c r="A697" t="s">
        <v>996</v>
      </c>
      <c r="B697" s="98"/>
      <c r="C697" s="98"/>
      <c r="D697" s="98"/>
      <c r="E697" s="135"/>
      <c r="F697" s="135"/>
      <c r="G697" s="135"/>
      <c r="I697" s="135"/>
      <c r="J697" s="135"/>
      <c r="K697" s="135"/>
      <c r="M697" s="131"/>
      <c r="N697" s="131"/>
      <c r="O697" s="131"/>
      <c r="P697" s="131"/>
      <c r="Q697" s="131"/>
      <c r="R697" s="131"/>
      <c r="S697" s="131"/>
      <c r="T697" s="131"/>
      <c r="U697" s="131"/>
      <c r="V697" s="131"/>
      <c r="W697" s="131"/>
      <c r="X697" s="131"/>
      <c r="Y697" s="131"/>
      <c r="Z697" s="131"/>
      <c r="AB697" s="142" t="e">
        <f t="shared" si="146"/>
        <v>#DIV/0!</v>
      </c>
      <c r="AC697" s="142" t="e">
        <f t="shared" si="147"/>
        <v>#DIV/0!</v>
      </c>
      <c r="AD697" s="6"/>
      <c r="AE697" s="88" t="e">
        <f t="shared" si="148"/>
        <v>#DIV/0!</v>
      </c>
      <c r="AF697" s="142" t="e">
        <f t="shared" si="149"/>
        <v>#DIV/0!</v>
      </c>
      <c r="AH697" s="12" t="e">
        <f t="shared" si="157"/>
        <v>#DIV/0!</v>
      </c>
      <c r="AI697" s="12" t="e">
        <f t="shared" si="158"/>
        <v>#DIV/0!</v>
      </c>
      <c r="AK697" s="409"/>
      <c r="AL697" s="409"/>
      <c r="AM697" s="409"/>
      <c r="AO697" s="177"/>
      <c r="AP697" s="177"/>
      <c r="AQ697" s="177"/>
      <c r="AR697" s="139"/>
      <c r="AS697" s="139"/>
      <c r="AT697" s="139"/>
      <c r="AU697" s="177"/>
      <c r="AV697" s="177"/>
      <c r="AX697" s="411">
        <f t="shared" si="150"/>
        <v>0</v>
      </c>
      <c r="AY697" s="80" t="str">
        <f t="shared" si="151"/>
        <v>OK</v>
      </c>
      <c r="BA697" s="94"/>
      <c r="BB697" s="291"/>
      <c r="BC697" s="94"/>
      <c r="BD697" s="229"/>
      <c r="BE697" s="356"/>
      <c r="BG697" s="6">
        <f t="shared" si="152"/>
        <v>0</v>
      </c>
      <c r="BH697" s="186" t="str">
        <f t="shared" si="153"/>
        <v>N/A</v>
      </c>
      <c r="BI697" s="6" t="str">
        <f t="shared" si="159"/>
        <v>N/A</v>
      </c>
      <c r="BJ697" t="e">
        <f t="shared" si="154"/>
        <v>#DIV/0!</v>
      </c>
      <c r="BL697" t="str">
        <f>IF(ISBLANK('A2a.  Modified URRT Worksheet 1'!$G$78)=TRUE, "N/A", IF(O697*(1+'A2a.  Modified URRT Worksheet 1'!$G$78)='A2. Rate Change &amp; Enrollment'!P697, "OK", "ERROR"))</f>
        <v>N/A</v>
      </c>
      <c r="BM697" t="str">
        <f>IF(ISBLANK('A2a.  Modified URRT Worksheet 1'!$G$79)=TRUE, "N/A", IF(P697*(1+'A2a.  Modified URRT Worksheet 1'!$G$79)='A2. Rate Change &amp; Enrollment'!Q697, "OK", "ERROR"))</f>
        <v>N/A</v>
      </c>
      <c r="BN697" t="str">
        <f>IF(ISBLANK('A2a.  Modified URRT Worksheet 1'!$G$80)=TRUE, "N/A", IF(Q697*(1+'A2a.  Modified URRT Worksheet 1'!$G$80)='A2. Rate Change &amp; Enrollment'!R697, "OK", "ERROR"))</f>
        <v>N/A</v>
      </c>
      <c r="BO697" t="str">
        <f>IF(ISBLANK('A2a.  Modified URRT Worksheet 1'!$G$81)=TRUE, "N/A", IF(R697*(1+'A2a.  Modified URRT Worksheet 1'!$G$81)='A2. Rate Change &amp; Enrollment'!S697, "OK", "ERROR"))</f>
        <v>N/A</v>
      </c>
      <c r="BP697" t="str">
        <f>IF(ISBLANK('A2a.  Modified URRT Worksheet 1'!$G$82)=TRUE, "N/A", IF(S697*(1+'A2a.  Modified URRT Worksheet 1'!$G$82)='A2. Rate Change &amp; Enrollment'!T697, "OK", "ERROR"))</f>
        <v>N/A</v>
      </c>
      <c r="BQ697" t="str">
        <f>IF(ISBLANK('A2a.  Modified URRT Worksheet 1'!$G$83)=TRUE, "N/A", IF(T697*(1+'A2a.  Modified URRT Worksheet 1'!$G$83)='A2. Rate Change &amp; Enrollment'!U697, "OK", "ERROR"))</f>
        <v>N/A</v>
      </c>
      <c r="BR697" t="str">
        <f>IF(ISBLANK('A2a.  Modified URRT Worksheet 1'!$G$84)=TRUE, "N/A", IF(U697*(1+'A2a.  Modified URRT Worksheet 1'!$G$84)='A2. Rate Change &amp; Enrollment'!V697, "OK", "ERROR"))</f>
        <v>N/A</v>
      </c>
      <c r="BS697" t="str">
        <f>IF(ISBLANK('A2a.  Modified URRT Worksheet 1'!$G$85)=TRUE, "N/A", IF(V697*(1+'A2a.  Modified URRT Worksheet 1'!$G$85)='A2. Rate Change &amp; Enrollment'!W697, "OK", "ERROR"))</f>
        <v>N/A</v>
      </c>
      <c r="BT697" t="str">
        <f>IF(ISBLANK('A2a.  Modified URRT Worksheet 1'!$G$86)=TRUE, "N/A", IF(W697*(1+'A2a.  Modified URRT Worksheet 1'!$G$86)='A2. Rate Change &amp; Enrollment'!X697, "OK", "ERROR"))</f>
        <v>N/A</v>
      </c>
      <c r="BU697" t="str">
        <f>IF(ISBLANK('A2a.  Modified URRT Worksheet 1'!$G$87)=TRUE, "N/A", IF(X697*(1+'A2a.  Modified URRT Worksheet 1'!$G$87)='A2. Rate Change &amp; Enrollment'!Y697, "OK", "ERROR"))</f>
        <v>N/A</v>
      </c>
      <c r="BV697" t="str">
        <f>IF(ISBLANK('A2a.  Modified URRT Worksheet 1'!$G$88)=TRUE, "N/A", IF(Y697*(1+'A2a.  Modified URRT Worksheet 1'!$G$88)='A2. Rate Change &amp; Enrollment'!Z697, "OK", "ERROR"))</f>
        <v>N/A</v>
      </c>
      <c r="BW697" t="str">
        <f t="shared" si="155"/>
        <v>OK</v>
      </c>
      <c r="BY697" s="412">
        <f t="shared" si="156"/>
        <v>0</v>
      </c>
    </row>
    <row r="698" spans="1:77" x14ac:dyDescent="0.35">
      <c r="A698" t="s">
        <v>997</v>
      </c>
      <c r="B698" s="98"/>
      <c r="C698" s="98"/>
      <c r="D698" s="98"/>
      <c r="E698" s="135"/>
      <c r="F698" s="135"/>
      <c r="G698" s="135"/>
      <c r="I698" s="135"/>
      <c r="J698" s="135"/>
      <c r="K698" s="135"/>
      <c r="M698" s="131"/>
      <c r="N698" s="131"/>
      <c r="O698" s="131"/>
      <c r="P698" s="131"/>
      <c r="Q698" s="131"/>
      <c r="R698" s="131"/>
      <c r="S698" s="131"/>
      <c r="T698" s="131"/>
      <c r="U698" s="131"/>
      <c r="V698" s="131"/>
      <c r="W698" s="131"/>
      <c r="X698" s="131"/>
      <c r="Y698" s="131"/>
      <c r="Z698" s="131"/>
      <c r="AB698" s="142" t="e">
        <f t="shared" si="146"/>
        <v>#DIV/0!</v>
      </c>
      <c r="AC698" s="142" t="e">
        <f t="shared" si="147"/>
        <v>#DIV/0!</v>
      </c>
      <c r="AD698" s="6"/>
      <c r="AE698" s="88" t="e">
        <f t="shared" si="148"/>
        <v>#DIV/0!</v>
      </c>
      <c r="AF698" s="142" t="e">
        <f t="shared" si="149"/>
        <v>#DIV/0!</v>
      </c>
      <c r="AH698" s="12" t="e">
        <f t="shared" si="157"/>
        <v>#DIV/0!</v>
      </c>
      <c r="AI698" s="12" t="e">
        <f t="shared" si="158"/>
        <v>#DIV/0!</v>
      </c>
      <c r="AK698" s="409"/>
      <c r="AL698" s="409"/>
      <c r="AM698" s="409"/>
      <c r="AO698" s="177"/>
      <c r="AP698" s="177"/>
      <c r="AQ698" s="177"/>
      <c r="AR698" s="139"/>
      <c r="AS698" s="139"/>
      <c r="AT698" s="139"/>
      <c r="AU698" s="177"/>
      <c r="AV698" s="177"/>
      <c r="AX698" s="411">
        <f t="shared" si="150"/>
        <v>0</v>
      </c>
      <c r="AY698" s="80" t="str">
        <f t="shared" si="151"/>
        <v>OK</v>
      </c>
      <c r="BA698" s="94"/>
      <c r="BB698" s="291"/>
      <c r="BC698" s="94"/>
      <c r="BD698" s="229"/>
      <c r="BE698" s="356"/>
      <c r="BG698" s="6">
        <f t="shared" si="152"/>
        <v>0</v>
      </c>
      <c r="BH698" s="186" t="str">
        <f t="shared" si="153"/>
        <v>N/A</v>
      </c>
      <c r="BI698" s="6" t="str">
        <f t="shared" si="159"/>
        <v>N/A</v>
      </c>
      <c r="BJ698" t="e">
        <f t="shared" si="154"/>
        <v>#DIV/0!</v>
      </c>
      <c r="BL698" t="str">
        <f>IF(ISBLANK('A2a.  Modified URRT Worksheet 1'!$G$78)=TRUE, "N/A", IF(O698*(1+'A2a.  Modified URRT Worksheet 1'!$G$78)='A2. Rate Change &amp; Enrollment'!P698, "OK", "ERROR"))</f>
        <v>N/A</v>
      </c>
      <c r="BM698" t="str">
        <f>IF(ISBLANK('A2a.  Modified URRT Worksheet 1'!$G$79)=TRUE, "N/A", IF(P698*(1+'A2a.  Modified URRT Worksheet 1'!$G$79)='A2. Rate Change &amp; Enrollment'!Q698, "OK", "ERROR"))</f>
        <v>N/A</v>
      </c>
      <c r="BN698" t="str">
        <f>IF(ISBLANK('A2a.  Modified URRT Worksheet 1'!$G$80)=TRUE, "N/A", IF(Q698*(1+'A2a.  Modified URRT Worksheet 1'!$G$80)='A2. Rate Change &amp; Enrollment'!R698, "OK", "ERROR"))</f>
        <v>N/A</v>
      </c>
      <c r="BO698" t="str">
        <f>IF(ISBLANK('A2a.  Modified URRT Worksheet 1'!$G$81)=TRUE, "N/A", IF(R698*(1+'A2a.  Modified URRT Worksheet 1'!$G$81)='A2. Rate Change &amp; Enrollment'!S698, "OK", "ERROR"))</f>
        <v>N/A</v>
      </c>
      <c r="BP698" t="str">
        <f>IF(ISBLANK('A2a.  Modified URRT Worksheet 1'!$G$82)=TRUE, "N/A", IF(S698*(1+'A2a.  Modified URRT Worksheet 1'!$G$82)='A2. Rate Change &amp; Enrollment'!T698, "OK", "ERROR"))</f>
        <v>N/A</v>
      </c>
      <c r="BQ698" t="str">
        <f>IF(ISBLANK('A2a.  Modified URRT Worksheet 1'!$G$83)=TRUE, "N/A", IF(T698*(1+'A2a.  Modified URRT Worksheet 1'!$G$83)='A2. Rate Change &amp; Enrollment'!U698, "OK", "ERROR"))</f>
        <v>N/A</v>
      </c>
      <c r="BR698" t="str">
        <f>IF(ISBLANK('A2a.  Modified URRT Worksheet 1'!$G$84)=TRUE, "N/A", IF(U698*(1+'A2a.  Modified URRT Worksheet 1'!$G$84)='A2. Rate Change &amp; Enrollment'!V698, "OK", "ERROR"))</f>
        <v>N/A</v>
      </c>
      <c r="BS698" t="str">
        <f>IF(ISBLANK('A2a.  Modified URRT Worksheet 1'!$G$85)=TRUE, "N/A", IF(V698*(1+'A2a.  Modified URRT Worksheet 1'!$G$85)='A2. Rate Change &amp; Enrollment'!W698, "OK", "ERROR"))</f>
        <v>N/A</v>
      </c>
      <c r="BT698" t="str">
        <f>IF(ISBLANK('A2a.  Modified URRT Worksheet 1'!$G$86)=TRUE, "N/A", IF(W698*(1+'A2a.  Modified URRT Worksheet 1'!$G$86)='A2. Rate Change &amp; Enrollment'!X698, "OK", "ERROR"))</f>
        <v>N/A</v>
      </c>
      <c r="BU698" t="str">
        <f>IF(ISBLANK('A2a.  Modified URRT Worksheet 1'!$G$87)=TRUE, "N/A", IF(X698*(1+'A2a.  Modified URRT Worksheet 1'!$G$87)='A2. Rate Change &amp; Enrollment'!Y698, "OK", "ERROR"))</f>
        <v>N/A</v>
      </c>
      <c r="BV698" t="str">
        <f>IF(ISBLANK('A2a.  Modified URRT Worksheet 1'!$G$88)=TRUE, "N/A", IF(Y698*(1+'A2a.  Modified URRT Worksheet 1'!$G$88)='A2. Rate Change &amp; Enrollment'!Z698, "OK", "ERROR"))</f>
        <v>N/A</v>
      </c>
      <c r="BW698" t="str">
        <f t="shared" si="155"/>
        <v>OK</v>
      </c>
      <c r="BY698" s="412">
        <f t="shared" si="156"/>
        <v>0</v>
      </c>
    </row>
    <row r="699" spans="1:77" x14ac:dyDescent="0.35">
      <c r="A699" t="s">
        <v>998</v>
      </c>
      <c r="B699" s="98"/>
      <c r="C699" s="98"/>
      <c r="D699" s="98"/>
      <c r="E699" s="135"/>
      <c r="F699" s="135"/>
      <c r="G699" s="135"/>
      <c r="I699" s="135"/>
      <c r="J699" s="135"/>
      <c r="K699" s="135"/>
      <c r="M699" s="131"/>
      <c r="N699" s="131"/>
      <c r="O699" s="131"/>
      <c r="P699" s="131"/>
      <c r="Q699" s="131"/>
      <c r="R699" s="131"/>
      <c r="S699" s="131"/>
      <c r="T699" s="131"/>
      <c r="U699" s="131"/>
      <c r="V699" s="131"/>
      <c r="W699" s="131"/>
      <c r="X699" s="131"/>
      <c r="Y699" s="131"/>
      <c r="Z699" s="131"/>
      <c r="AB699" s="142" t="e">
        <f t="shared" si="146"/>
        <v>#DIV/0!</v>
      </c>
      <c r="AC699" s="142" t="e">
        <f t="shared" si="147"/>
        <v>#DIV/0!</v>
      </c>
      <c r="AD699" s="6"/>
      <c r="AE699" s="88" t="e">
        <f t="shared" si="148"/>
        <v>#DIV/0!</v>
      </c>
      <c r="AF699" s="142" t="e">
        <f t="shared" si="149"/>
        <v>#DIV/0!</v>
      </c>
      <c r="AH699" s="12" t="e">
        <f t="shared" si="157"/>
        <v>#DIV/0!</v>
      </c>
      <c r="AI699" s="12" t="e">
        <f t="shared" si="158"/>
        <v>#DIV/0!</v>
      </c>
      <c r="AK699" s="409"/>
      <c r="AL699" s="409"/>
      <c r="AM699" s="409"/>
      <c r="AO699" s="177"/>
      <c r="AP699" s="177"/>
      <c r="AQ699" s="177"/>
      <c r="AR699" s="139"/>
      <c r="AS699" s="139"/>
      <c r="AT699" s="139"/>
      <c r="AU699" s="177"/>
      <c r="AV699" s="177"/>
      <c r="AX699" s="411">
        <f t="shared" si="150"/>
        <v>0</v>
      </c>
      <c r="AY699" s="80" t="str">
        <f t="shared" si="151"/>
        <v>OK</v>
      </c>
      <c r="BA699" s="94"/>
      <c r="BB699" s="291"/>
      <c r="BC699" s="94"/>
      <c r="BD699" s="229"/>
      <c r="BE699" s="356"/>
      <c r="BG699" s="6">
        <f t="shared" si="152"/>
        <v>0</v>
      </c>
      <c r="BH699" s="186" t="str">
        <f t="shared" si="153"/>
        <v>N/A</v>
      </c>
      <c r="BI699" s="6" t="str">
        <f t="shared" si="159"/>
        <v>N/A</v>
      </c>
      <c r="BJ699" t="e">
        <f t="shared" si="154"/>
        <v>#DIV/0!</v>
      </c>
      <c r="BL699" t="str">
        <f>IF(ISBLANK('A2a.  Modified URRT Worksheet 1'!$G$78)=TRUE, "N/A", IF(O699*(1+'A2a.  Modified URRT Worksheet 1'!$G$78)='A2. Rate Change &amp; Enrollment'!P699, "OK", "ERROR"))</f>
        <v>N/A</v>
      </c>
      <c r="BM699" t="str">
        <f>IF(ISBLANK('A2a.  Modified URRT Worksheet 1'!$G$79)=TRUE, "N/A", IF(P699*(1+'A2a.  Modified URRT Worksheet 1'!$G$79)='A2. Rate Change &amp; Enrollment'!Q699, "OK", "ERROR"))</f>
        <v>N/A</v>
      </c>
      <c r="BN699" t="str">
        <f>IF(ISBLANK('A2a.  Modified URRT Worksheet 1'!$G$80)=TRUE, "N/A", IF(Q699*(1+'A2a.  Modified URRT Worksheet 1'!$G$80)='A2. Rate Change &amp; Enrollment'!R699, "OK", "ERROR"))</f>
        <v>N/A</v>
      </c>
      <c r="BO699" t="str">
        <f>IF(ISBLANK('A2a.  Modified URRT Worksheet 1'!$G$81)=TRUE, "N/A", IF(R699*(1+'A2a.  Modified URRT Worksheet 1'!$G$81)='A2. Rate Change &amp; Enrollment'!S699, "OK", "ERROR"))</f>
        <v>N/A</v>
      </c>
      <c r="BP699" t="str">
        <f>IF(ISBLANK('A2a.  Modified URRT Worksheet 1'!$G$82)=TRUE, "N/A", IF(S699*(1+'A2a.  Modified URRT Worksheet 1'!$G$82)='A2. Rate Change &amp; Enrollment'!T699, "OK", "ERROR"))</f>
        <v>N/A</v>
      </c>
      <c r="BQ699" t="str">
        <f>IF(ISBLANK('A2a.  Modified URRT Worksheet 1'!$G$83)=TRUE, "N/A", IF(T699*(1+'A2a.  Modified URRT Worksheet 1'!$G$83)='A2. Rate Change &amp; Enrollment'!U699, "OK", "ERROR"))</f>
        <v>N/A</v>
      </c>
      <c r="BR699" t="str">
        <f>IF(ISBLANK('A2a.  Modified URRT Worksheet 1'!$G$84)=TRUE, "N/A", IF(U699*(1+'A2a.  Modified URRT Worksheet 1'!$G$84)='A2. Rate Change &amp; Enrollment'!V699, "OK", "ERROR"))</f>
        <v>N/A</v>
      </c>
      <c r="BS699" t="str">
        <f>IF(ISBLANK('A2a.  Modified URRT Worksheet 1'!$G$85)=TRUE, "N/A", IF(V699*(1+'A2a.  Modified URRT Worksheet 1'!$G$85)='A2. Rate Change &amp; Enrollment'!W699, "OK", "ERROR"))</f>
        <v>N/A</v>
      </c>
      <c r="BT699" t="str">
        <f>IF(ISBLANK('A2a.  Modified URRT Worksheet 1'!$G$86)=TRUE, "N/A", IF(W699*(1+'A2a.  Modified URRT Worksheet 1'!$G$86)='A2. Rate Change &amp; Enrollment'!X699, "OK", "ERROR"))</f>
        <v>N/A</v>
      </c>
      <c r="BU699" t="str">
        <f>IF(ISBLANK('A2a.  Modified URRT Worksheet 1'!$G$87)=TRUE, "N/A", IF(X699*(1+'A2a.  Modified URRT Worksheet 1'!$G$87)='A2. Rate Change &amp; Enrollment'!Y699, "OK", "ERROR"))</f>
        <v>N/A</v>
      </c>
      <c r="BV699" t="str">
        <f>IF(ISBLANK('A2a.  Modified URRT Worksheet 1'!$G$88)=TRUE, "N/A", IF(Y699*(1+'A2a.  Modified URRT Worksheet 1'!$G$88)='A2. Rate Change &amp; Enrollment'!Z699, "OK", "ERROR"))</f>
        <v>N/A</v>
      </c>
      <c r="BW699" t="str">
        <f t="shared" si="155"/>
        <v>OK</v>
      </c>
      <c r="BY699" s="412">
        <f t="shared" si="156"/>
        <v>0</v>
      </c>
    </row>
    <row r="700" spans="1:77" x14ac:dyDescent="0.35">
      <c r="A700" t="s">
        <v>999</v>
      </c>
      <c r="B700" s="98"/>
      <c r="C700" s="98"/>
      <c r="D700" s="98"/>
      <c r="E700" s="135"/>
      <c r="F700" s="135"/>
      <c r="G700" s="135"/>
      <c r="I700" s="135"/>
      <c r="J700" s="135"/>
      <c r="K700" s="135"/>
      <c r="M700" s="131"/>
      <c r="N700" s="131"/>
      <c r="O700" s="131"/>
      <c r="P700" s="131"/>
      <c r="Q700" s="131"/>
      <c r="R700" s="131"/>
      <c r="S700" s="131"/>
      <c r="T700" s="131"/>
      <c r="U700" s="131"/>
      <c r="V700" s="131"/>
      <c r="W700" s="131"/>
      <c r="X700" s="131"/>
      <c r="Y700" s="131"/>
      <c r="Z700" s="131"/>
      <c r="AB700" s="142" t="e">
        <f t="shared" si="146"/>
        <v>#DIV/0!</v>
      </c>
      <c r="AC700" s="142" t="e">
        <f t="shared" si="147"/>
        <v>#DIV/0!</v>
      </c>
      <c r="AD700" s="6"/>
      <c r="AE700" s="88" t="e">
        <f t="shared" si="148"/>
        <v>#DIV/0!</v>
      </c>
      <c r="AF700" s="142" t="e">
        <f t="shared" si="149"/>
        <v>#DIV/0!</v>
      </c>
      <c r="AH700" s="12" t="e">
        <f t="shared" si="157"/>
        <v>#DIV/0!</v>
      </c>
      <c r="AI700" s="12" t="e">
        <f t="shared" si="158"/>
        <v>#DIV/0!</v>
      </c>
      <c r="AK700" s="409"/>
      <c r="AL700" s="409"/>
      <c r="AM700" s="409"/>
      <c r="AO700" s="177"/>
      <c r="AP700" s="177"/>
      <c r="AQ700" s="177"/>
      <c r="AR700" s="139"/>
      <c r="AS700" s="139"/>
      <c r="AT700" s="139"/>
      <c r="AU700" s="177"/>
      <c r="AV700" s="177"/>
      <c r="AX700" s="411">
        <f t="shared" si="150"/>
        <v>0</v>
      </c>
      <c r="AY700" s="80" t="str">
        <f t="shared" si="151"/>
        <v>OK</v>
      </c>
      <c r="BA700" s="94"/>
      <c r="BB700" s="291"/>
      <c r="BC700" s="94"/>
      <c r="BD700" s="229"/>
      <c r="BE700" s="356"/>
      <c r="BG700" s="6">
        <f t="shared" si="152"/>
        <v>0</v>
      </c>
      <c r="BH700" s="186" t="str">
        <f t="shared" si="153"/>
        <v>N/A</v>
      </c>
      <c r="BI700" s="6" t="str">
        <f t="shared" si="159"/>
        <v>N/A</v>
      </c>
      <c r="BJ700" t="e">
        <f t="shared" si="154"/>
        <v>#DIV/0!</v>
      </c>
      <c r="BL700" t="str">
        <f>IF(ISBLANK('A2a.  Modified URRT Worksheet 1'!$G$78)=TRUE, "N/A", IF(O700*(1+'A2a.  Modified URRT Worksheet 1'!$G$78)='A2. Rate Change &amp; Enrollment'!P700, "OK", "ERROR"))</f>
        <v>N/A</v>
      </c>
      <c r="BM700" t="str">
        <f>IF(ISBLANK('A2a.  Modified URRT Worksheet 1'!$G$79)=TRUE, "N/A", IF(P700*(1+'A2a.  Modified URRT Worksheet 1'!$G$79)='A2. Rate Change &amp; Enrollment'!Q700, "OK", "ERROR"))</f>
        <v>N/A</v>
      </c>
      <c r="BN700" t="str">
        <f>IF(ISBLANK('A2a.  Modified URRT Worksheet 1'!$G$80)=TRUE, "N/A", IF(Q700*(1+'A2a.  Modified URRT Worksheet 1'!$G$80)='A2. Rate Change &amp; Enrollment'!R700, "OK", "ERROR"))</f>
        <v>N/A</v>
      </c>
      <c r="BO700" t="str">
        <f>IF(ISBLANK('A2a.  Modified URRT Worksheet 1'!$G$81)=TRUE, "N/A", IF(R700*(1+'A2a.  Modified URRT Worksheet 1'!$G$81)='A2. Rate Change &amp; Enrollment'!S700, "OK", "ERROR"))</f>
        <v>N/A</v>
      </c>
      <c r="BP700" t="str">
        <f>IF(ISBLANK('A2a.  Modified URRT Worksheet 1'!$G$82)=TRUE, "N/A", IF(S700*(1+'A2a.  Modified URRT Worksheet 1'!$G$82)='A2. Rate Change &amp; Enrollment'!T700, "OK", "ERROR"))</f>
        <v>N/A</v>
      </c>
      <c r="BQ700" t="str">
        <f>IF(ISBLANK('A2a.  Modified URRT Worksheet 1'!$G$83)=TRUE, "N/A", IF(T700*(1+'A2a.  Modified URRT Worksheet 1'!$G$83)='A2. Rate Change &amp; Enrollment'!U700, "OK", "ERROR"))</f>
        <v>N/A</v>
      </c>
      <c r="BR700" t="str">
        <f>IF(ISBLANK('A2a.  Modified URRT Worksheet 1'!$G$84)=TRUE, "N/A", IF(U700*(1+'A2a.  Modified URRT Worksheet 1'!$G$84)='A2. Rate Change &amp; Enrollment'!V700, "OK", "ERROR"))</f>
        <v>N/A</v>
      </c>
      <c r="BS700" t="str">
        <f>IF(ISBLANK('A2a.  Modified URRT Worksheet 1'!$G$85)=TRUE, "N/A", IF(V700*(1+'A2a.  Modified URRT Worksheet 1'!$G$85)='A2. Rate Change &amp; Enrollment'!W700, "OK", "ERROR"))</f>
        <v>N/A</v>
      </c>
      <c r="BT700" t="str">
        <f>IF(ISBLANK('A2a.  Modified URRT Worksheet 1'!$G$86)=TRUE, "N/A", IF(W700*(1+'A2a.  Modified URRT Worksheet 1'!$G$86)='A2. Rate Change &amp; Enrollment'!X700, "OK", "ERROR"))</f>
        <v>N/A</v>
      </c>
      <c r="BU700" t="str">
        <f>IF(ISBLANK('A2a.  Modified URRT Worksheet 1'!$G$87)=TRUE, "N/A", IF(X700*(1+'A2a.  Modified URRT Worksheet 1'!$G$87)='A2. Rate Change &amp; Enrollment'!Y700, "OK", "ERROR"))</f>
        <v>N/A</v>
      </c>
      <c r="BV700" t="str">
        <f>IF(ISBLANK('A2a.  Modified URRT Worksheet 1'!$G$88)=TRUE, "N/A", IF(Y700*(1+'A2a.  Modified URRT Worksheet 1'!$G$88)='A2. Rate Change &amp; Enrollment'!Z700, "OK", "ERROR"))</f>
        <v>N/A</v>
      </c>
      <c r="BW700" t="str">
        <f t="shared" si="155"/>
        <v>OK</v>
      </c>
      <c r="BY700" s="412">
        <f t="shared" si="156"/>
        <v>0</v>
      </c>
    </row>
    <row r="701" spans="1:77" x14ac:dyDescent="0.35">
      <c r="A701" t="s">
        <v>1000</v>
      </c>
      <c r="B701" s="98"/>
      <c r="C701" s="98"/>
      <c r="D701" s="98"/>
      <c r="E701" s="135"/>
      <c r="F701" s="135"/>
      <c r="G701" s="135"/>
      <c r="I701" s="135"/>
      <c r="J701" s="135"/>
      <c r="K701" s="135"/>
      <c r="M701" s="131"/>
      <c r="N701" s="131"/>
      <c r="O701" s="131"/>
      <c r="P701" s="131"/>
      <c r="Q701" s="131"/>
      <c r="R701" s="131"/>
      <c r="S701" s="131"/>
      <c r="T701" s="131"/>
      <c r="U701" s="131"/>
      <c r="V701" s="131"/>
      <c r="W701" s="131"/>
      <c r="X701" s="131"/>
      <c r="Y701" s="131"/>
      <c r="Z701" s="131"/>
      <c r="AB701" s="142" t="e">
        <f t="shared" si="146"/>
        <v>#DIV/0!</v>
      </c>
      <c r="AC701" s="142" t="e">
        <f t="shared" si="147"/>
        <v>#DIV/0!</v>
      </c>
      <c r="AD701" s="6"/>
      <c r="AE701" s="88" t="e">
        <f t="shared" si="148"/>
        <v>#DIV/0!</v>
      </c>
      <c r="AF701" s="142" t="e">
        <f t="shared" si="149"/>
        <v>#DIV/0!</v>
      </c>
      <c r="AH701" s="12" t="e">
        <f t="shared" si="157"/>
        <v>#DIV/0!</v>
      </c>
      <c r="AI701" s="12" t="e">
        <f t="shared" si="158"/>
        <v>#DIV/0!</v>
      </c>
      <c r="AK701" s="409"/>
      <c r="AL701" s="409"/>
      <c r="AM701" s="409"/>
      <c r="AO701" s="177"/>
      <c r="AP701" s="177"/>
      <c r="AQ701" s="177"/>
      <c r="AR701" s="139"/>
      <c r="AS701" s="139"/>
      <c r="AT701" s="139"/>
      <c r="AU701" s="177"/>
      <c r="AV701" s="177"/>
      <c r="AX701" s="411">
        <f t="shared" si="150"/>
        <v>0</v>
      </c>
      <c r="AY701" s="80" t="str">
        <f t="shared" si="151"/>
        <v>OK</v>
      </c>
      <c r="BA701" s="94"/>
      <c r="BB701" s="291"/>
      <c r="BC701" s="94"/>
      <c r="BD701" s="229"/>
      <c r="BE701" s="356"/>
      <c r="BG701" s="6">
        <f t="shared" si="152"/>
        <v>0</v>
      </c>
      <c r="BH701" s="186" t="str">
        <f t="shared" si="153"/>
        <v>N/A</v>
      </c>
      <c r="BI701" s="6" t="str">
        <f t="shared" si="159"/>
        <v>N/A</v>
      </c>
      <c r="BJ701" t="e">
        <f t="shared" si="154"/>
        <v>#DIV/0!</v>
      </c>
      <c r="BL701" t="str">
        <f>IF(ISBLANK('A2a.  Modified URRT Worksheet 1'!$G$78)=TRUE, "N/A", IF(O701*(1+'A2a.  Modified URRT Worksheet 1'!$G$78)='A2. Rate Change &amp; Enrollment'!P701, "OK", "ERROR"))</f>
        <v>N/A</v>
      </c>
      <c r="BM701" t="str">
        <f>IF(ISBLANK('A2a.  Modified URRT Worksheet 1'!$G$79)=TRUE, "N/A", IF(P701*(1+'A2a.  Modified URRT Worksheet 1'!$G$79)='A2. Rate Change &amp; Enrollment'!Q701, "OK", "ERROR"))</f>
        <v>N/A</v>
      </c>
      <c r="BN701" t="str">
        <f>IF(ISBLANK('A2a.  Modified URRT Worksheet 1'!$G$80)=TRUE, "N/A", IF(Q701*(1+'A2a.  Modified URRT Worksheet 1'!$G$80)='A2. Rate Change &amp; Enrollment'!R701, "OK", "ERROR"))</f>
        <v>N/A</v>
      </c>
      <c r="BO701" t="str">
        <f>IF(ISBLANK('A2a.  Modified URRT Worksheet 1'!$G$81)=TRUE, "N/A", IF(R701*(1+'A2a.  Modified URRT Worksheet 1'!$G$81)='A2. Rate Change &amp; Enrollment'!S701, "OK", "ERROR"))</f>
        <v>N/A</v>
      </c>
      <c r="BP701" t="str">
        <f>IF(ISBLANK('A2a.  Modified URRT Worksheet 1'!$G$82)=TRUE, "N/A", IF(S701*(1+'A2a.  Modified URRT Worksheet 1'!$G$82)='A2. Rate Change &amp; Enrollment'!T701, "OK", "ERROR"))</f>
        <v>N/A</v>
      </c>
      <c r="BQ701" t="str">
        <f>IF(ISBLANK('A2a.  Modified URRT Worksheet 1'!$G$83)=TRUE, "N/A", IF(T701*(1+'A2a.  Modified URRT Worksheet 1'!$G$83)='A2. Rate Change &amp; Enrollment'!U701, "OK", "ERROR"))</f>
        <v>N/A</v>
      </c>
      <c r="BR701" t="str">
        <f>IF(ISBLANK('A2a.  Modified URRT Worksheet 1'!$G$84)=TRUE, "N/A", IF(U701*(1+'A2a.  Modified URRT Worksheet 1'!$G$84)='A2. Rate Change &amp; Enrollment'!V701, "OK", "ERROR"))</f>
        <v>N/A</v>
      </c>
      <c r="BS701" t="str">
        <f>IF(ISBLANK('A2a.  Modified URRT Worksheet 1'!$G$85)=TRUE, "N/A", IF(V701*(1+'A2a.  Modified URRT Worksheet 1'!$G$85)='A2. Rate Change &amp; Enrollment'!W701, "OK", "ERROR"))</f>
        <v>N/A</v>
      </c>
      <c r="BT701" t="str">
        <f>IF(ISBLANK('A2a.  Modified URRT Worksheet 1'!$G$86)=TRUE, "N/A", IF(W701*(1+'A2a.  Modified URRT Worksheet 1'!$G$86)='A2. Rate Change &amp; Enrollment'!X701, "OK", "ERROR"))</f>
        <v>N/A</v>
      </c>
      <c r="BU701" t="str">
        <f>IF(ISBLANK('A2a.  Modified URRT Worksheet 1'!$G$87)=TRUE, "N/A", IF(X701*(1+'A2a.  Modified URRT Worksheet 1'!$G$87)='A2. Rate Change &amp; Enrollment'!Y701, "OK", "ERROR"))</f>
        <v>N/A</v>
      </c>
      <c r="BV701" t="str">
        <f>IF(ISBLANK('A2a.  Modified URRT Worksheet 1'!$G$88)=TRUE, "N/A", IF(Y701*(1+'A2a.  Modified URRT Worksheet 1'!$G$88)='A2. Rate Change &amp; Enrollment'!Z701, "OK", "ERROR"))</f>
        <v>N/A</v>
      </c>
      <c r="BW701" t="str">
        <f t="shared" si="155"/>
        <v>OK</v>
      </c>
      <c r="BY701" s="412">
        <f t="shared" si="156"/>
        <v>0</v>
      </c>
    </row>
    <row r="702" spans="1:77" x14ac:dyDescent="0.35">
      <c r="A702" t="s">
        <v>1001</v>
      </c>
      <c r="B702" s="98"/>
      <c r="C702" s="98"/>
      <c r="D702" s="98"/>
      <c r="E702" s="135"/>
      <c r="F702" s="135"/>
      <c r="G702" s="135"/>
      <c r="I702" s="135"/>
      <c r="J702" s="135"/>
      <c r="K702" s="135"/>
      <c r="M702" s="131"/>
      <c r="N702" s="131"/>
      <c r="O702" s="131"/>
      <c r="P702" s="131"/>
      <c r="Q702" s="131"/>
      <c r="R702" s="131"/>
      <c r="S702" s="131"/>
      <c r="T702" s="131"/>
      <c r="U702" s="131"/>
      <c r="V702" s="131"/>
      <c r="W702" s="131"/>
      <c r="X702" s="131"/>
      <c r="Y702" s="131"/>
      <c r="Z702" s="131"/>
      <c r="AB702" s="142" t="e">
        <f t="shared" si="146"/>
        <v>#DIV/0!</v>
      </c>
      <c r="AC702" s="142" t="e">
        <f t="shared" si="147"/>
        <v>#DIV/0!</v>
      </c>
      <c r="AD702" s="6"/>
      <c r="AE702" s="88" t="e">
        <f t="shared" si="148"/>
        <v>#DIV/0!</v>
      </c>
      <c r="AF702" s="142" t="e">
        <f t="shared" si="149"/>
        <v>#DIV/0!</v>
      </c>
      <c r="AH702" s="12" t="e">
        <f t="shared" si="157"/>
        <v>#DIV/0!</v>
      </c>
      <c r="AI702" s="12" t="e">
        <f t="shared" si="158"/>
        <v>#DIV/0!</v>
      </c>
      <c r="AK702" s="409"/>
      <c r="AL702" s="409"/>
      <c r="AM702" s="409"/>
      <c r="AO702" s="177"/>
      <c r="AP702" s="177"/>
      <c r="AQ702" s="177"/>
      <c r="AR702" s="139"/>
      <c r="AS702" s="139"/>
      <c r="AT702" s="139"/>
      <c r="AU702" s="177"/>
      <c r="AV702" s="177"/>
      <c r="AX702" s="411">
        <f t="shared" si="150"/>
        <v>0</v>
      </c>
      <c r="AY702" s="80" t="str">
        <f t="shared" si="151"/>
        <v>OK</v>
      </c>
      <c r="BA702" s="94"/>
      <c r="BB702" s="291"/>
      <c r="BC702" s="94"/>
      <c r="BD702" s="229"/>
      <c r="BE702" s="356"/>
      <c r="BG702" s="6">
        <f t="shared" si="152"/>
        <v>0</v>
      </c>
      <c r="BH702" s="186" t="str">
        <f t="shared" si="153"/>
        <v>N/A</v>
      </c>
      <c r="BI702" s="6" t="str">
        <f t="shared" si="159"/>
        <v>N/A</v>
      </c>
      <c r="BJ702" t="e">
        <f t="shared" si="154"/>
        <v>#DIV/0!</v>
      </c>
      <c r="BL702" t="str">
        <f>IF(ISBLANK('A2a.  Modified URRT Worksheet 1'!$G$78)=TRUE, "N/A", IF(O702*(1+'A2a.  Modified URRT Worksheet 1'!$G$78)='A2. Rate Change &amp; Enrollment'!P702, "OK", "ERROR"))</f>
        <v>N/A</v>
      </c>
      <c r="BM702" t="str">
        <f>IF(ISBLANK('A2a.  Modified URRT Worksheet 1'!$G$79)=TRUE, "N/A", IF(P702*(1+'A2a.  Modified URRT Worksheet 1'!$G$79)='A2. Rate Change &amp; Enrollment'!Q702, "OK", "ERROR"))</f>
        <v>N/A</v>
      </c>
      <c r="BN702" t="str">
        <f>IF(ISBLANK('A2a.  Modified URRT Worksheet 1'!$G$80)=TRUE, "N/A", IF(Q702*(1+'A2a.  Modified URRT Worksheet 1'!$G$80)='A2. Rate Change &amp; Enrollment'!R702, "OK", "ERROR"))</f>
        <v>N/A</v>
      </c>
      <c r="BO702" t="str">
        <f>IF(ISBLANK('A2a.  Modified URRT Worksheet 1'!$G$81)=TRUE, "N/A", IF(R702*(1+'A2a.  Modified URRT Worksheet 1'!$G$81)='A2. Rate Change &amp; Enrollment'!S702, "OK", "ERROR"))</f>
        <v>N/A</v>
      </c>
      <c r="BP702" t="str">
        <f>IF(ISBLANK('A2a.  Modified URRT Worksheet 1'!$G$82)=TRUE, "N/A", IF(S702*(1+'A2a.  Modified URRT Worksheet 1'!$G$82)='A2. Rate Change &amp; Enrollment'!T702, "OK", "ERROR"))</f>
        <v>N/A</v>
      </c>
      <c r="BQ702" t="str">
        <f>IF(ISBLANK('A2a.  Modified URRT Worksheet 1'!$G$83)=TRUE, "N/A", IF(T702*(1+'A2a.  Modified URRT Worksheet 1'!$G$83)='A2. Rate Change &amp; Enrollment'!U702, "OK", "ERROR"))</f>
        <v>N/A</v>
      </c>
      <c r="BR702" t="str">
        <f>IF(ISBLANK('A2a.  Modified URRT Worksheet 1'!$G$84)=TRUE, "N/A", IF(U702*(1+'A2a.  Modified URRT Worksheet 1'!$G$84)='A2. Rate Change &amp; Enrollment'!V702, "OK", "ERROR"))</f>
        <v>N/A</v>
      </c>
      <c r="BS702" t="str">
        <f>IF(ISBLANK('A2a.  Modified URRT Worksheet 1'!$G$85)=TRUE, "N/A", IF(V702*(1+'A2a.  Modified URRT Worksheet 1'!$G$85)='A2. Rate Change &amp; Enrollment'!W702, "OK", "ERROR"))</f>
        <v>N/A</v>
      </c>
      <c r="BT702" t="str">
        <f>IF(ISBLANK('A2a.  Modified URRT Worksheet 1'!$G$86)=TRUE, "N/A", IF(W702*(1+'A2a.  Modified URRT Worksheet 1'!$G$86)='A2. Rate Change &amp; Enrollment'!X702, "OK", "ERROR"))</f>
        <v>N/A</v>
      </c>
      <c r="BU702" t="str">
        <f>IF(ISBLANK('A2a.  Modified URRT Worksheet 1'!$G$87)=TRUE, "N/A", IF(X702*(1+'A2a.  Modified URRT Worksheet 1'!$G$87)='A2. Rate Change &amp; Enrollment'!Y702, "OK", "ERROR"))</f>
        <v>N/A</v>
      </c>
      <c r="BV702" t="str">
        <f>IF(ISBLANK('A2a.  Modified URRT Worksheet 1'!$G$88)=TRUE, "N/A", IF(Y702*(1+'A2a.  Modified URRT Worksheet 1'!$G$88)='A2. Rate Change &amp; Enrollment'!Z702, "OK", "ERROR"))</f>
        <v>N/A</v>
      </c>
      <c r="BW702" t="str">
        <f t="shared" si="155"/>
        <v>OK</v>
      </c>
      <c r="BY702" s="412">
        <f t="shared" si="156"/>
        <v>0</v>
      </c>
    </row>
    <row r="703" spans="1:77" x14ac:dyDescent="0.35">
      <c r="A703" t="s">
        <v>1002</v>
      </c>
      <c r="B703" s="98"/>
      <c r="C703" s="98"/>
      <c r="D703" s="98"/>
      <c r="E703" s="135"/>
      <c r="F703" s="135"/>
      <c r="G703" s="135"/>
      <c r="I703" s="135"/>
      <c r="J703" s="135"/>
      <c r="K703" s="135"/>
      <c r="M703" s="131"/>
      <c r="N703" s="131"/>
      <c r="O703" s="131"/>
      <c r="P703" s="131"/>
      <c r="Q703" s="131"/>
      <c r="R703" s="131"/>
      <c r="S703" s="131"/>
      <c r="T703" s="131"/>
      <c r="U703" s="131"/>
      <c r="V703" s="131"/>
      <c r="W703" s="131"/>
      <c r="X703" s="131"/>
      <c r="Y703" s="131"/>
      <c r="Z703" s="131"/>
      <c r="AB703" s="142" t="e">
        <f t="shared" si="146"/>
        <v>#DIV/0!</v>
      </c>
      <c r="AC703" s="142" t="e">
        <f t="shared" si="147"/>
        <v>#DIV/0!</v>
      </c>
      <c r="AD703" s="6"/>
      <c r="AE703" s="88" t="e">
        <f t="shared" si="148"/>
        <v>#DIV/0!</v>
      </c>
      <c r="AF703" s="142" t="e">
        <f t="shared" si="149"/>
        <v>#DIV/0!</v>
      </c>
      <c r="AH703" s="12" t="e">
        <f t="shared" si="157"/>
        <v>#DIV/0!</v>
      </c>
      <c r="AI703" s="12" t="e">
        <f t="shared" si="158"/>
        <v>#DIV/0!</v>
      </c>
      <c r="AK703" s="409"/>
      <c r="AL703" s="409"/>
      <c r="AM703" s="409"/>
      <c r="AO703" s="177"/>
      <c r="AP703" s="177"/>
      <c r="AQ703" s="177"/>
      <c r="AR703" s="139"/>
      <c r="AS703" s="139"/>
      <c r="AT703" s="139"/>
      <c r="AU703" s="177"/>
      <c r="AV703" s="177"/>
      <c r="AX703" s="411">
        <f t="shared" si="150"/>
        <v>0</v>
      </c>
      <c r="AY703" s="80" t="str">
        <f t="shared" si="151"/>
        <v>OK</v>
      </c>
      <c r="BA703" s="94"/>
      <c r="BB703" s="291"/>
      <c r="BC703" s="94"/>
      <c r="BD703" s="229"/>
      <c r="BE703" s="356"/>
      <c r="BG703" s="6">
        <f t="shared" si="152"/>
        <v>0</v>
      </c>
      <c r="BH703" s="186" t="str">
        <f t="shared" si="153"/>
        <v>N/A</v>
      </c>
      <c r="BI703" s="6" t="str">
        <f t="shared" si="159"/>
        <v>N/A</v>
      </c>
      <c r="BJ703" t="e">
        <f t="shared" si="154"/>
        <v>#DIV/0!</v>
      </c>
      <c r="BL703" t="str">
        <f>IF(ISBLANK('A2a.  Modified URRT Worksheet 1'!$G$78)=TRUE, "N/A", IF(O703*(1+'A2a.  Modified URRT Worksheet 1'!$G$78)='A2. Rate Change &amp; Enrollment'!P703, "OK", "ERROR"))</f>
        <v>N/A</v>
      </c>
      <c r="BM703" t="str">
        <f>IF(ISBLANK('A2a.  Modified URRT Worksheet 1'!$G$79)=TRUE, "N/A", IF(P703*(1+'A2a.  Modified URRT Worksheet 1'!$G$79)='A2. Rate Change &amp; Enrollment'!Q703, "OK", "ERROR"))</f>
        <v>N/A</v>
      </c>
      <c r="BN703" t="str">
        <f>IF(ISBLANK('A2a.  Modified URRT Worksheet 1'!$G$80)=TRUE, "N/A", IF(Q703*(1+'A2a.  Modified URRT Worksheet 1'!$G$80)='A2. Rate Change &amp; Enrollment'!R703, "OK", "ERROR"))</f>
        <v>N/A</v>
      </c>
      <c r="BO703" t="str">
        <f>IF(ISBLANK('A2a.  Modified URRT Worksheet 1'!$G$81)=TRUE, "N/A", IF(R703*(1+'A2a.  Modified URRT Worksheet 1'!$G$81)='A2. Rate Change &amp; Enrollment'!S703, "OK", "ERROR"))</f>
        <v>N/A</v>
      </c>
      <c r="BP703" t="str">
        <f>IF(ISBLANK('A2a.  Modified URRT Worksheet 1'!$G$82)=TRUE, "N/A", IF(S703*(1+'A2a.  Modified URRT Worksheet 1'!$G$82)='A2. Rate Change &amp; Enrollment'!T703, "OK", "ERROR"))</f>
        <v>N/A</v>
      </c>
      <c r="BQ703" t="str">
        <f>IF(ISBLANK('A2a.  Modified URRT Worksheet 1'!$G$83)=TRUE, "N/A", IF(T703*(1+'A2a.  Modified URRT Worksheet 1'!$G$83)='A2. Rate Change &amp; Enrollment'!U703, "OK", "ERROR"))</f>
        <v>N/A</v>
      </c>
      <c r="BR703" t="str">
        <f>IF(ISBLANK('A2a.  Modified URRT Worksheet 1'!$G$84)=TRUE, "N/A", IF(U703*(1+'A2a.  Modified URRT Worksheet 1'!$G$84)='A2. Rate Change &amp; Enrollment'!V703, "OK", "ERROR"))</f>
        <v>N/A</v>
      </c>
      <c r="BS703" t="str">
        <f>IF(ISBLANK('A2a.  Modified URRT Worksheet 1'!$G$85)=TRUE, "N/A", IF(V703*(1+'A2a.  Modified URRT Worksheet 1'!$G$85)='A2. Rate Change &amp; Enrollment'!W703, "OK", "ERROR"))</f>
        <v>N/A</v>
      </c>
      <c r="BT703" t="str">
        <f>IF(ISBLANK('A2a.  Modified URRT Worksheet 1'!$G$86)=TRUE, "N/A", IF(W703*(1+'A2a.  Modified URRT Worksheet 1'!$G$86)='A2. Rate Change &amp; Enrollment'!X703, "OK", "ERROR"))</f>
        <v>N/A</v>
      </c>
      <c r="BU703" t="str">
        <f>IF(ISBLANK('A2a.  Modified URRT Worksheet 1'!$G$87)=TRUE, "N/A", IF(X703*(1+'A2a.  Modified URRT Worksheet 1'!$G$87)='A2. Rate Change &amp; Enrollment'!Y703, "OK", "ERROR"))</f>
        <v>N/A</v>
      </c>
      <c r="BV703" t="str">
        <f>IF(ISBLANK('A2a.  Modified URRT Worksheet 1'!$G$88)=TRUE, "N/A", IF(Y703*(1+'A2a.  Modified URRT Worksheet 1'!$G$88)='A2. Rate Change &amp; Enrollment'!Z703, "OK", "ERROR"))</f>
        <v>N/A</v>
      </c>
      <c r="BW703" t="str">
        <f t="shared" si="155"/>
        <v>OK</v>
      </c>
      <c r="BY703" s="412">
        <f t="shared" si="156"/>
        <v>0</v>
      </c>
    </row>
    <row r="704" spans="1:77" x14ac:dyDescent="0.35">
      <c r="A704" t="s">
        <v>1003</v>
      </c>
      <c r="B704" s="98"/>
      <c r="C704" s="98"/>
      <c r="D704" s="98"/>
      <c r="E704" s="135"/>
      <c r="F704" s="135"/>
      <c r="G704" s="135"/>
      <c r="I704" s="135"/>
      <c r="J704" s="135"/>
      <c r="K704" s="135"/>
      <c r="M704" s="131"/>
      <c r="N704" s="131"/>
      <c r="O704" s="131"/>
      <c r="P704" s="131"/>
      <c r="Q704" s="131"/>
      <c r="R704" s="131"/>
      <c r="S704" s="131"/>
      <c r="T704" s="131"/>
      <c r="U704" s="131"/>
      <c r="V704" s="131"/>
      <c r="W704" s="131"/>
      <c r="X704" s="131"/>
      <c r="Y704" s="131"/>
      <c r="Z704" s="131"/>
      <c r="AB704" s="142" t="e">
        <f t="shared" si="146"/>
        <v>#DIV/0!</v>
      </c>
      <c r="AC704" s="142" t="e">
        <f t="shared" si="147"/>
        <v>#DIV/0!</v>
      </c>
      <c r="AD704" s="6"/>
      <c r="AE704" s="88" t="e">
        <f t="shared" si="148"/>
        <v>#DIV/0!</v>
      </c>
      <c r="AF704" s="142" t="e">
        <f t="shared" si="149"/>
        <v>#DIV/0!</v>
      </c>
      <c r="AH704" s="12" t="e">
        <f t="shared" si="157"/>
        <v>#DIV/0!</v>
      </c>
      <c r="AI704" s="12" t="e">
        <f t="shared" si="158"/>
        <v>#DIV/0!</v>
      </c>
      <c r="AK704" s="409"/>
      <c r="AL704" s="409"/>
      <c r="AM704" s="409"/>
      <c r="AO704" s="177"/>
      <c r="AP704" s="177"/>
      <c r="AQ704" s="177"/>
      <c r="AR704" s="139"/>
      <c r="AS704" s="139"/>
      <c r="AT704" s="139"/>
      <c r="AU704" s="177"/>
      <c r="AV704" s="177"/>
      <c r="AX704" s="411">
        <f t="shared" si="150"/>
        <v>0</v>
      </c>
      <c r="AY704" s="80" t="str">
        <f t="shared" si="151"/>
        <v>OK</v>
      </c>
      <c r="BA704" s="94"/>
      <c r="BB704" s="291"/>
      <c r="BC704" s="94"/>
      <c r="BD704" s="229"/>
      <c r="BE704" s="356"/>
      <c r="BG704" s="6">
        <f t="shared" si="152"/>
        <v>0</v>
      </c>
      <c r="BH704" s="186" t="str">
        <f t="shared" si="153"/>
        <v>N/A</v>
      </c>
      <c r="BI704" s="6" t="str">
        <f t="shared" si="159"/>
        <v>N/A</v>
      </c>
      <c r="BJ704" t="e">
        <f t="shared" si="154"/>
        <v>#DIV/0!</v>
      </c>
      <c r="BL704" t="str">
        <f>IF(ISBLANK('A2a.  Modified URRT Worksheet 1'!$G$78)=TRUE, "N/A", IF(O704*(1+'A2a.  Modified URRT Worksheet 1'!$G$78)='A2. Rate Change &amp; Enrollment'!P704, "OK", "ERROR"))</f>
        <v>N/A</v>
      </c>
      <c r="BM704" t="str">
        <f>IF(ISBLANK('A2a.  Modified URRT Worksheet 1'!$G$79)=TRUE, "N/A", IF(P704*(1+'A2a.  Modified URRT Worksheet 1'!$G$79)='A2. Rate Change &amp; Enrollment'!Q704, "OK", "ERROR"))</f>
        <v>N/A</v>
      </c>
      <c r="BN704" t="str">
        <f>IF(ISBLANK('A2a.  Modified URRT Worksheet 1'!$G$80)=TRUE, "N/A", IF(Q704*(1+'A2a.  Modified URRT Worksheet 1'!$G$80)='A2. Rate Change &amp; Enrollment'!R704, "OK", "ERROR"))</f>
        <v>N/A</v>
      </c>
      <c r="BO704" t="str">
        <f>IF(ISBLANK('A2a.  Modified URRT Worksheet 1'!$G$81)=TRUE, "N/A", IF(R704*(1+'A2a.  Modified URRT Worksheet 1'!$G$81)='A2. Rate Change &amp; Enrollment'!S704, "OK", "ERROR"))</f>
        <v>N/A</v>
      </c>
      <c r="BP704" t="str">
        <f>IF(ISBLANK('A2a.  Modified URRT Worksheet 1'!$G$82)=TRUE, "N/A", IF(S704*(1+'A2a.  Modified URRT Worksheet 1'!$G$82)='A2. Rate Change &amp; Enrollment'!T704, "OK", "ERROR"))</f>
        <v>N/A</v>
      </c>
      <c r="BQ704" t="str">
        <f>IF(ISBLANK('A2a.  Modified URRT Worksheet 1'!$G$83)=TRUE, "N/A", IF(T704*(1+'A2a.  Modified URRT Worksheet 1'!$G$83)='A2. Rate Change &amp; Enrollment'!U704, "OK", "ERROR"))</f>
        <v>N/A</v>
      </c>
      <c r="BR704" t="str">
        <f>IF(ISBLANK('A2a.  Modified URRT Worksheet 1'!$G$84)=TRUE, "N/A", IF(U704*(1+'A2a.  Modified URRT Worksheet 1'!$G$84)='A2. Rate Change &amp; Enrollment'!V704, "OK", "ERROR"))</f>
        <v>N/A</v>
      </c>
      <c r="BS704" t="str">
        <f>IF(ISBLANK('A2a.  Modified URRT Worksheet 1'!$G$85)=TRUE, "N/A", IF(V704*(1+'A2a.  Modified URRT Worksheet 1'!$G$85)='A2. Rate Change &amp; Enrollment'!W704, "OK", "ERROR"))</f>
        <v>N/A</v>
      </c>
      <c r="BT704" t="str">
        <f>IF(ISBLANK('A2a.  Modified URRT Worksheet 1'!$G$86)=TRUE, "N/A", IF(W704*(1+'A2a.  Modified URRT Worksheet 1'!$G$86)='A2. Rate Change &amp; Enrollment'!X704, "OK", "ERROR"))</f>
        <v>N/A</v>
      </c>
      <c r="BU704" t="str">
        <f>IF(ISBLANK('A2a.  Modified URRT Worksheet 1'!$G$87)=TRUE, "N/A", IF(X704*(1+'A2a.  Modified URRT Worksheet 1'!$G$87)='A2. Rate Change &amp; Enrollment'!Y704, "OK", "ERROR"))</f>
        <v>N/A</v>
      </c>
      <c r="BV704" t="str">
        <f>IF(ISBLANK('A2a.  Modified URRT Worksheet 1'!$G$88)=TRUE, "N/A", IF(Y704*(1+'A2a.  Modified URRT Worksheet 1'!$G$88)='A2. Rate Change &amp; Enrollment'!Z704, "OK", "ERROR"))</f>
        <v>N/A</v>
      </c>
      <c r="BW704" t="str">
        <f t="shared" si="155"/>
        <v>OK</v>
      </c>
      <c r="BY704" s="412">
        <f t="shared" si="156"/>
        <v>0</v>
      </c>
    </row>
    <row r="705" spans="1:77" x14ac:dyDescent="0.35">
      <c r="A705" t="s">
        <v>1004</v>
      </c>
      <c r="B705" s="98"/>
      <c r="C705" s="98"/>
      <c r="D705" s="98"/>
      <c r="E705" s="135"/>
      <c r="F705" s="135"/>
      <c r="G705" s="135"/>
      <c r="I705" s="135"/>
      <c r="J705" s="135"/>
      <c r="K705" s="135"/>
      <c r="M705" s="131"/>
      <c r="N705" s="131"/>
      <c r="O705" s="131"/>
      <c r="P705" s="131"/>
      <c r="Q705" s="131"/>
      <c r="R705" s="131"/>
      <c r="S705" s="131"/>
      <c r="T705" s="131"/>
      <c r="U705" s="131"/>
      <c r="V705" s="131"/>
      <c r="W705" s="131"/>
      <c r="X705" s="131"/>
      <c r="Y705" s="131"/>
      <c r="Z705" s="131"/>
      <c r="AB705" s="142" t="e">
        <f t="shared" si="146"/>
        <v>#DIV/0!</v>
      </c>
      <c r="AC705" s="142" t="e">
        <f t="shared" si="147"/>
        <v>#DIV/0!</v>
      </c>
      <c r="AD705" s="6"/>
      <c r="AE705" s="88" t="e">
        <f t="shared" si="148"/>
        <v>#DIV/0!</v>
      </c>
      <c r="AF705" s="142" t="e">
        <f t="shared" si="149"/>
        <v>#DIV/0!</v>
      </c>
      <c r="AH705" s="12" t="e">
        <f t="shared" si="157"/>
        <v>#DIV/0!</v>
      </c>
      <c r="AI705" s="12" t="e">
        <f t="shared" si="158"/>
        <v>#DIV/0!</v>
      </c>
      <c r="AK705" s="409"/>
      <c r="AL705" s="409"/>
      <c r="AM705" s="409"/>
      <c r="AO705" s="177"/>
      <c r="AP705" s="177"/>
      <c r="AQ705" s="177"/>
      <c r="AR705" s="139"/>
      <c r="AS705" s="139"/>
      <c r="AT705" s="139"/>
      <c r="AU705" s="177"/>
      <c r="AV705" s="177"/>
      <c r="AX705" s="411">
        <f t="shared" si="150"/>
        <v>0</v>
      </c>
      <c r="AY705" s="80" t="str">
        <f t="shared" si="151"/>
        <v>OK</v>
      </c>
      <c r="BA705" s="94"/>
      <c r="BB705" s="291"/>
      <c r="BC705" s="94"/>
      <c r="BD705" s="229"/>
      <c r="BE705" s="356"/>
      <c r="BG705" s="6">
        <f t="shared" si="152"/>
        <v>0</v>
      </c>
      <c r="BH705" s="186" t="str">
        <f t="shared" si="153"/>
        <v>N/A</v>
      </c>
      <c r="BI705" s="6" t="str">
        <f t="shared" si="159"/>
        <v>N/A</v>
      </c>
      <c r="BJ705" t="e">
        <f t="shared" si="154"/>
        <v>#DIV/0!</v>
      </c>
      <c r="BL705" t="str">
        <f>IF(ISBLANK('A2a.  Modified URRT Worksheet 1'!$G$78)=TRUE, "N/A", IF(O705*(1+'A2a.  Modified URRT Worksheet 1'!$G$78)='A2. Rate Change &amp; Enrollment'!P705, "OK", "ERROR"))</f>
        <v>N/A</v>
      </c>
      <c r="BM705" t="str">
        <f>IF(ISBLANK('A2a.  Modified URRT Worksheet 1'!$G$79)=TRUE, "N/A", IF(P705*(1+'A2a.  Modified URRT Worksheet 1'!$G$79)='A2. Rate Change &amp; Enrollment'!Q705, "OK", "ERROR"))</f>
        <v>N/A</v>
      </c>
      <c r="BN705" t="str">
        <f>IF(ISBLANK('A2a.  Modified URRT Worksheet 1'!$G$80)=TRUE, "N/A", IF(Q705*(1+'A2a.  Modified URRT Worksheet 1'!$G$80)='A2. Rate Change &amp; Enrollment'!R705, "OK", "ERROR"))</f>
        <v>N/A</v>
      </c>
      <c r="BO705" t="str">
        <f>IF(ISBLANK('A2a.  Modified URRT Worksheet 1'!$G$81)=TRUE, "N/A", IF(R705*(1+'A2a.  Modified URRT Worksheet 1'!$G$81)='A2. Rate Change &amp; Enrollment'!S705, "OK", "ERROR"))</f>
        <v>N/A</v>
      </c>
      <c r="BP705" t="str">
        <f>IF(ISBLANK('A2a.  Modified URRT Worksheet 1'!$G$82)=TRUE, "N/A", IF(S705*(1+'A2a.  Modified URRT Worksheet 1'!$G$82)='A2. Rate Change &amp; Enrollment'!T705, "OK", "ERROR"))</f>
        <v>N/A</v>
      </c>
      <c r="BQ705" t="str">
        <f>IF(ISBLANK('A2a.  Modified URRT Worksheet 1'!$G$83)=TRUE, "N/A", IF(T705*(1+'A2a.  Modified URRT Worksheet 1'!$G$83)='A2. Rate Change &amp; Enrollment'!U705, "OK", "ERROR"))</f>
        <v>N/A</v>
      </c>
      <c r="BR705" t="str">
        <f>IF(ISBLANK('A2a.  Modified URRT Worksheet 1'!$G$84)=TRUE, "N/A", IF(U705*(1+'A2a.  Modified URRT Worksheet 1'!$G$84)='A2. Rate Change &amp; Enrollment'!V705, "OK", "ERROR"))</f>
        <v>N/A</v>
      </c>
      <c r="BS705" t="str">
        <f>IF(ISBLANK('A2a.  Modified URRT Worksheet 1'!$G$85)=TRUE, "N/A", IF(V705*(1+'A2a.  Modified URRT Worksheet 1'!$G$85)='A2. Rate Change &amp; Enrollment'!W705, "OK", "ERROR"))</f>
        <v>N/A</v>
      </c>
      <c r="BT705" t="str">
        <f>IF(ISBLANK('A2a.  Modified URRT Worksheet 1'!$G$86)=TRUE, "N/A", IF(W705*(1+'A2a.  Modified URRT Worksheet 1'!$G$86)='A2. Rate Change &amp; Enrollment'!X705, "OK", "ERROR"))</f>
        <v>N/A</v>
      </c>
      <c r="BU705" t="str">
        <f>IF(ISBLANK('A2a.  Modified URRT Worksheet 1'!$G$87)=TRUE, "N/A", IF(X705*(1+'A2a.  Modified URRT Worksheet 1'!$G$87)='A2. Rate Change &amp; Enrollment'!Y705, "OK", "ERROR"))</f>
        <v>N/A</v>
      </c>
      <c r="BV705" t="str">
        <f>IF(ISBLANK('A2a.  Modified URRT Worksheet 1'!$G$88)=TRUE, "N/A", IF(Y705*(1+'A2a.  Modified URRT Worksheet 1'!$G$88)='A2. Rate Change &amp; Enrollment'!Z705, "OK", "ERROR"))</f>
        <v>N/A</v>
      </c>
      <c r="BW705" t="str">
        <f t="shared" si="155"/>
        <v>OK</v>
      </c>
      <c r="BY705" s="412">
        <f t="shared" si="156"/>
        <v>0</v>
      </c>
    </row>
    <row r="706" spans="1:77" x14ac:dyDescent="0.35">
      <c r="A706" t="s">
        <v>1005</v>
      </c>
      <c r="B706" s="98"/>
      <c r="C706" s="98"/>
      <c r="D706" s="98"/>
      <c r="E706" s="135"/>
      <c r="F706" s="135"/>
      <c r="G706" s="135"/>
      <c r="I706" s="135"/>
      <c r="J706" s="135"/>
      <c r="K706" s="135"/>
      <c r="M706" s="131"/>
      <c r="N706" s="131"/>
      <c r="O706" s="131"/>
      <c r="P706" s="131"/>
      <c r="Q706" s="131"/>
      <c r="R706" s="131"/>
      <c r="S706" s="131"/>
      <c r="T706" s="131"/>
      <c r="U706" s="131"/>
      <c r="V706" s="131"/>
      <c r="W706" s="131"/>
      <c r="X706" s="131"/>
      <c r="Y706" s="131"/>
      <c r="Z706" s="131"/>
      <c r="AB706" s="142" t="e">
        <f t="shared" si="146"/>
        <v>#DIV/0!</v>
      </c>
      <c r="AC706" s="142" t="e">
        <f t="shared" si="147"/>
        <v>#DIV/0!</v>
      </c>
      <c r="AD706" s="6"/>
      <c r="AE706" s="88" t="e">
        <f t="shared" si="148"/>
        <v>#DIV/0!</v>
      </c>
      <c r="AF706" s="142" t="e">
        <f t="shared" si="149"/>
        <v>#DIV/0!</v>
      </c>
      <c r="AH706" s="12" t="e">
        <f t="shared" si="157"/>
        <v>#DIV/0!</v>
      </c>
      <c r="AI706" s="12" t="e">
        <f t="shared" si="158"/>
        <v>#DIV/0!</v>
      </c>
      <c r="AK706" s="409"/>
      <c r="AL706" s="409"/>
      <c r="AM706" s="409"/>
      <c r="AO706" s="177"/>
      <c r="AP706" s="177"/>
      <c r="AQ706" s="177"/>
      <c r="AR706" s="139"/>
      <c r="AS706" s="139"/>
      <c r="AT706" s="139"/>
      <c r="AU706" s="177"/>
      <c r="AV706" s="177"/>
      <c r="AX706" s="411">
        <f t="shared" si="150"/>
        <v>0</v>
      </c>
      <c r="AY706" s="80" t="str">
        <f t="shared" si="151"/>
        <v>OK</v>
      </c>
      <c r="BA706" s="94"/>
      <c r="BB706" s="291"/>
      <c r="BC706" s="94"/>
      <c r="BD706" s="229"/>
      <c r="BE706" s="356"/>
      <c r="BG706" s="6">
        <f t="shared" si="152"/>
        <v>0</v>
      </c>
      <c r="BH706" s="186" t="str">
        <f t="shared" si="153"/>
        <v>N/A</v>
      </c>
      <c r="BI706" s="6" t="str">
        <f t="shared" si="159"/>
        <v>N/A</v>
      </c>
      <c r="BJ706" t="e">
        <f t="shared" si="154"/>
        <v>#DIV/0!</v>
      </c>
      <c r="BL706" t="str">
        <f>IF(ISBLANK('A2a.  Modified URRT Worksheet 1'!$G$78)=TRUE, "N/A", IF(O706*(1+'A2a.  Modified URRT Worksheet 1'!$G$78)='A2. Rate Change &amp; Enrollment'!P706, "OK", "ERROR"))</f>
        <v>N/A</v>
      </c>
      <c r="BM706" t="str">
        <f>IF(ISBLANK('A2a.  Modified URRT Worksheet 1'!$G$79)=TRUE, "N/A", IF(P706*(1+'A2a.  Modified URRT Worksheet 1'!$G$79)='A2. Rate Change &amp; Enrollment'!Q706, "OK", "ERROR"))</f>
        <v>N/A</v>
      </c>
      <c r="BN706" t="str">
        <f>IF(ISBLANK('A2a.  Modified URRT Worksheet 1'!$G$80)=TRUE, "N/A", IF(Q706*(1+'A2a.  Modified URRT Worksheet 1'!$G$80)='A2. Rate Change &amp; Enrollment'!R706, "OK", "ERROR"))</f>
        <v>N/A</v>
      </c>
      <c r="BO706" t="str">
        <f>IF(ISBLANK('A2a.  Modified URRT Worksheet 1'!$G$81)=TRUE, "N/A", IF(R706*(1+'A2a.  Modified URRT Worksheet 1'!$G$81)='A2. Rate Change &amp; Enrollment'!S706, "OK", "ERROR"))</f>
        <v>N/A</v>
      </c>
      <c r="BP706" t="str">
        <f>IF(ISBLANK('A2a.  Modified URRT Worksheet 1'!$G$82)=TRUE, "N/A", IF(S706*(1+'A2a.  Modified URRT Worksheet 1'!$G$82)='A2. Rate Change &amp; Enrollment'!T706, "OK", "ERROR"))</f>
        <v>N/A</v>
      </c>
      <c r="BQ706" t="str">
        <f>IF(ISBLANK('A2a.  Modified URRT Worksheet 1'!$G$83)=TRUE, "N/A", IF(T706*(1+'A2a.  Modified URRT Worksheet 1'!$G$83)='A2. Rate Change &amp; Enrollment'!U706, "OK", "ERROR"))</f>
        <v>N/A</v>
      </c>
      <c r="BR706" t="str">
        <f>IF(ISBLANK('A2a.  Modified URRT Worksheet 1'!$G$84)=TRUE, "N/A", IF(U706*(1+'A2a.  Modified URRT Worksheet 1'!$G$84)='A2. Rate Change &amp; Enrollment'!V706, "OK", "ERROR"))</f>
        <v>N/A</v>
      </c>
      <c r="BS706" t="str">
        <f>IF(ISBLANK('A2a.  Modified URRT Worksheet 1'!$G$85)=TRUE, "N/A", IF(V706*(1+'A2a.  Modified URRT Worksheet 1'!$G$85)='A2. Rate Change &amp; Enrollment'!W706, "OK", "ERROR"))</f>
        <v>N/A</v>
      </c>
      <c r="BT706" t="str">
        <f>IF(ISBLANK('A2a.  Modified URRT Worksheet 1'!$G$86)=TRUE, "N/A", IF(W706*(1+'A2a.  Modified URRT Worksheet 1'!$G$86)='A2. Rate Change &amp; Enrollment'!X706, "OK", "ERROR"))</f>
        <v>N/A</v>
      </c>
      <c r="BU706" t="str">
        <f>IF(ISBLANK('A2a.  Modified URRT Worksheet 1'!$G$87)=TRUE, "N/A", IF(X706*(1+'A2a.  Modified URRT Worksheet 1'!$G$87)='A2. Rate Change &amp; Enrollment'!Y706, "OK", "ERROR"))</f>
        <v>N/A</v>
      </c>
      <c r="BV706" t="str">
        <f>IF(ISBLANK('A2a.  Modified URRT Worksheet 1'!$G$88)=TRUE, "N/A", IF(Y706*(1+'A2a.  Modified URRT Worksheet 1'!$G$88)='A2. Rate Change &amp; Enrollment'!Z706, "OK", "ERROR"))</f>
        <v>N/A</v>
      </c>
      <c r="BW706" t="str">
        <f t="shared" si="155"/>
        <v>OK</v>
      </c>
      <c r="BY706" s="412">
        <f t="shared" si="156"/>
        <v>0</v>
      </c>
    </row>
    <row r="707" spans="1:77" x14ac:dyDescent="0.35">
      <c r="A707" t="s">
        <v>1006</v>
      </c>
      <c r="B707" s="98"/>
      <c r="C707" s="98"/>
      <c r="D707" s="98"/>
      <c r="E707" s="135"/>
      <c r="F707" s="135"/>
      <c r="G707" s="135"/>
      <c r="I707" s="135"/>
      <c r="J707" s="135"/>
      <c r="K707" s="135"/>
      <c r="M707" s="131"/>
      <c r="N707" s="131"/>
      <c r="O707" s="131"/>
      <c r="P707" s="131"/>
      <c r="Q707" s="131"/>
      <c r="R707" s="131"/>
      <c r="S707" s="131"/>
      <c r="T707" s="131"/>
      <c r="U707" s="131"/>
      <c r="V707" s="131"/>
      <c r="W707" s="131"/>
      <c r="X707" s="131"/>
      <c r="Y707" s="131"/>
      <c r="Z707" s="131"/>
      <c r="AB707" s="142" t="e">
        <f t="shared" si="146"/>
        <v>#DIV/0!</v>
      </c>
      <c r="AC707" s="142" t="e">
        <f t="shared" si="147"/>
        <v>#DIV/0!</v>
      </c>
      <c r="AD707" s="6"/>
      <c r="AE707" s="88" t="e">
        <f t="shared" si="148"/>
        <v>#DIV/0!</v>
      </c>
      <c r="AF707" s="142" t="e">
        <f t="shared" si="149"/>
        <v>#DIV/0!</v>
      </c>
      <c r="AH707" s="12" t="e">
        <f t="shared" si="157"/>
        <v>#DIV/0!</v>
      </c>
      <c r="AI707" s="12" t="e">
        <f t="shared" si="158"/>
        <v>#DIV/0!</v>
      </c>
      <c r="AK707" s="409"/>
      <c r="AL707" s="409"/>
      <c r="AM707" s="409"/>
      <c r="AO707" s="177"/>
      <c r="AP707" s="177"/>
      <c r="AQ707" s="177"/>
      <c r="AR707" s="139"/>
      <c r="AS707" s="139"/>
      <c r="AT707" s="139"/>
      <c r="AU707" s="177"/>
      <c r="AV707" s="177"/>
      <c r="AX707" s="411">
        <f t="shared" si="150"/>
        <v>0</v>
      </c>
      <c r="AY707" s="80" t="str">
        <f t="shared" si="151"/>
        <v>OK</v>
      </c>
      <c r="BA707" s="94"/>
      <c r="BB707" s="291"/>
      <c r="BC707" s="94"/>
      <c r="BD707" s="229"/>
      <c r="BE707" s="356"/>
      <c r="BG707" s="6">
        <f t="shared" si="152"/>
        <v>0</v>
      </c>
      <c r="BH707" s="186" t="str">
        <f t="shared" si="153"/>
        <v>N/A</v>
      </c>
      <c r="BI707" s="6" t="str">
        <f t="shared" si="159"/>
        <v>N/A</v>
      </c>
      <c r="BJ707" t="e">
        <f t="shared" si="154"/>
        <v>#DIV/0!</v>
      </c>
      <c r="BL707" t="str">
        <f>IF(ISBLANK('A2a.  Modified URRT Worksheet 1'!$G$78)=TRUE, "N/A", IF(O707*(1+'A2a.  Modified URRT Worksheet 1'!$G$78)='A2. Rate Change &amp; Enrollment'!P707, "OK", "ERROR"))</f>
        <v>N/A</v>
      </c>
      <c r="BM707" t="str">
        <f>IF(ISBLANK('A2a.  Modified URRT Worksheet 1'!$G$79)=TRUE, "N/A", IF(P707*(1+'A2a.  Modified URRT Worksheet 1'!$G$79)='A2. Rate Change &amp; Enrollment'!Q707, "OK", "ERROR"))</f>
        <v>N/A</v>
      </c>
      <c r="BN707" t="str">
        <f>IF(ISBLANK('A2a.  Modified URRT Worksheet 1'!$G$80)=TRUE, "N/A", IF(Q707*(1+'A2a.  Modified URRT Worksheet 1'!$G$80)='A2. Rate Change &amp; Enrollment'!R707, "OK", "ERROR"))</f>
        <v>N/A</v>
      </c>
      <c r="BO707" t="str">
        <f>IF(ISBLANK('A2a.  Modified URRT Worksheet 1'!$G$81)=TRUE, "N/A", IF(R707*(1+'A2a.  Modified URRT Worksheet 1'!$G$81)='A2. Rate Change &amp; Enrollment'!S707, "OK", "ERROR"))</f>
        <v>N/A</v>
      </c>
      <c r="BP707" t="str">
        <f>IF(ISBLANK('A2a.  Modified URRT Worksheet 1'!$G$82)=TRUE, "N/A", IF(S707*(1+'A2a.  Modified URRT Worksheet 1'!$G$82)='A2. Rate Change &amp; Enrollment'!T707, "OK", "ERROR"))</f>
        <v>N/A</v>
      </c>
      <c r="BQ707" t="str">
        <f>IF(ISBLANK('A2a.  Modified URRT Worksheet 1'!$G$83)=TRUE, "N/A", IF(T707*(1+'A2a.  Modified URRT Worksheet 1'!$G$83)='A2. Rate Change &amp; Enrollment'!U707, "OK", "ERROR"))</f>
        <v>N/A</v>
      </c>
      <c r="BR707" t="str">
        <f>IF(ISBLANK('A2a.  Modified URRT Worksheet 1'!$G$84)=TRUE, "N/A", IF(U707*(1+'A2a.  Modified URRT Worksheet 1'!$G$84)='A2. Rate Change &amp; Enrollment'!V707, "OK", "ERROR"))</f>
        <v>N/A</v>
      </c>
      <c r="BS707" t="str">
        <f>IF(ISBLANK('A2a.  Modified URRT Worksheet 1'!$G$85)=TRUE, "N/A", IF(V707*(1+'A2a.  Modified URRT Worksheet 1'!$G$85)='A2. Rate Change &amp; Enrollment'!W707, "OK", "ERROR"))</f>
        <v>N/A</v>
      </c>
      <c r="BT707" t="str">
        <f>IF(ISBLANK('A2a.  Modified URRT Worksheet 1'!$G$86)=TRUE, "N/A", IF(W707*(1+'A2a.  Modified URRT Worksheet 1'!$G$86)='A2. Rate Change &amp; Enrollment'!X707, "OK", "ERROR"))</f>
        <v>N/A</v>
      </c>
      <c r="BU707" t="str">
        <f>IF(ISBLANK('A2a.  Modified URRT Worksheet 1'!$G$87)=TRUE, "N/A", IF(X707*(1+'A2a.  Modified URRT Worksheet 1'!$G$87)='A2. Rate Change &amp; Enrollment'!Y707, "OK", "ERROR"))</f>
        <v>N/A</v>
      </c>
      <c r="BV707" t="str">
        <f>IF(ISBLANK('A2a.  Modified URRT Worksheet 1'!$G$88)=TRUE, "N/A", IF(Y707*(1+'A2a.  Modified URRT Worksheet 1'!$G$88)='A2. Rate Change &amp; Enrollment'!Z707, "OK", "ERROR"))</f>
        <v>N/A</v>
      </c>
      <c r="BW707" t="str">
        <f t="shared" si="155"/>
        <v>OK</v>
      </c>
      <c r="BY707" s="412">
        <f t="shared" si="156"/>
        <v>0</v>
      </c>
    </row>
    <row r="708" spans="1:77" x14ac:dyDescent="0.35">
      <c r="A708" t="s">
        <v>1007</v>
      </c>
      <c r="B708" s="98"/>
      <c r="C708" s="98"/>
      <c r="D708" s="98"/>
      <c r="E708" s="135"/>
      <c r="F708" s="135"/>
      <c r="G708" s="135"/>
      <c r="I708" s="135"/>
      <c r="J708" s="135"/>
      <c r="K708" s="135"/>
      <c r="M708" s="131"/>
      <c r="N708" s="131"/>
      <c r="O708" s="131"/>
      <c r="P708" s="131"/>
      <c r="Q708" s="131"/>
      <c r="R708" s="131"/>
      <c r="S708" s="131"/>
      <c r="T708" s="131"/>
      <c r="U708" s="131"/>
      <c r="V708" s="131"/>
      <c r="W708" s="131"/>
      <c r="X708" s="131"/>
      <c r="Y708" s="131"/>
      <c r="Z708" s="131"/>
      <c r="AB708" s="142" t="e">
        <f t="shared" si="146"/>
        <v>#DIV/0!</v>
      </c>
      <c r="AC708" s="142" t="e">
        <f t="shared" si="147"/>
        <v>#DIV/0!</v>
      </c>
      <c r="AD708" s="6"/>
      <c r="AE708" s="88" t="e">
        <f t="shared" si="148"/>
        <v>#DIV/0!</v>
      </c>
      <c r="AF708" s="142" t="e">
        <f t="shared" si="149"/>
        <v>#DIV/0!</v>
      </c>
      <c r="AH708" s="12" t="e">
        <f t="shared" si="157"/>
        <v>#DIV/0!</v>
      </c>
      <c r="AI708" s="12" t="e">
        <f t="shared" si="158"/>
        <v>#DIV/0!</v>
      </c>
      <c r="AK708" s="409"/>
      <c r="AL708" s="409"/>
      <c r="AM708" s="409"/>
      <c r="AO708" s="177"/>
      <c r="AP708" s="177"/>
      <c r="AQ708" s="177"/>
      <c r="AR708" s="139"/>
      <c r="AS708" s="139"/>
      <c r="AT708" s="139"/>
      <c r="AU708" s="177"/>
      <c r="AV708" s="177"/>
      <c r="AX708" s="411">
        <f t="shared" si="150"/>
        <v>0</v>
      </c>
      <c r="AY708" s="80" t="str">
        <f t="shared" si="151"/>
        <v>OK</v>
      </c>
      <c r="BA708" s="94"/>
      <c r="BB708" s="291"/>
      <c r="BC708" s="94"/>
      <c r="BD708" s="229"/>
      <c r="BE708" s="356"/>
      <c r="BG708" s="6">
        <f t="shared" si="152"/>
        <v>0</v>
      </c>
      <c r="BH708" s="186" t="str">
        <f t="shared" si="153"/>
        <v>N/A</v>
      </c>
      <c r="BI708" s="6" t="str">
        <f t="shared" si="159"/>
        <v>N/A</v>
      </c>
      <c r="BJ708" t="e">
        <f t="shared" si="154"/>
        <v>#DIV/0!</v>
      </c>
      <c r="BL708" t="str">
        <f>IF(ISBLANK('A2a.  Modified URRT Worksheet 1'!$G$78)=TRUE, "N/A", IF(O708*(1+'A2a.  Modified URRT Worksheet 1'!$G$78)='A2. Rate Change &amp; Enrollment'!P708, "OK", "ERROR"))</f>
        <v>N/A</v>
      </c>
      <c r="BM708" t="str">
        <f>IF(ISBLANK('A2a.  Modified URRT Worksheet 1'!$G$79)=TRUE, "N/A", IF(P708*(1+'A2a.  Modified URRT Worksheet 1'!$G$79)='A2. Rate Change &amp; Enrollment'!Q708, "OK", "ERROR"))</f>
        <v>N/A</v>
      </c>
      <c r="BN708" t="str">
        <f>IF(ISBLANK('A2a.  Modified URRT Worksheet 1'!$G$80)=TRUE, "N/A", IF(Q708*(1+'A2a.  Modified URRT Worksheet 1'!$G$80)='A2. Rate Change &amp; Enrollment'!R708, "OK", "ERROR"))</f>
        <v>N/A</v>
      </c>
      <c r="BO708" t="str">
        <f>IF(ISBLANK('A2a.  Modified URRT Worksheet 1'!$G$81)=TRUE, "N/A", IF(R708*(1+'A2a.  Modified URRT Worksheet 1'!$G$81)='A2. Rate Change &amp; Enrollment'!S708, "OK", "ERROR"))</f>
        <v>N/A</v>
      </c>
      <c r="BP708" t="str">
        <f>IF(ISBLANK('A2a.  Modified URRT Worksheet 1'!$G$82)=TRUE, "N/A", IF(S708*(1+'A2a.  Modified URRT Worksheet 1'!$G$82)='A2. Rate Change &amp; Enrollment'!T708, "OK", "ERROR"))</f>
        <v>N/A</v>
      </c>
      <c r="BQ708" t="str">
        <f>IF(ISBLANK('A2a.  Modified URRT Worksheet 1'!$G$83)=TRUE, "N/A", IF(T708*(1+'A2a.  Modified URRT Worksheet 1'!$G$83)='A2. Rate Change &amp; Enrollment'!U708, "OK", "ERROR"))</f>
        <v>N/A</v>
      </c>
      <c r="BR708" t="str">
        <f>IF(ISBLANK('A2a.  Modified URRT Worksheet 1'!$G$84)=TRUE, "N/A", IF(U708*(1+'A2a.  Modified URRT Worksheet 1'!$G$84)='A2. Rate Change &amp; Enrollment'!V708, "OK", "ERROR"))</f>
        <v>N/A</v>
      </c>
      <c r="BS708" t="str">
        <f>IF(ISBLANK('A2a.  Modified URRT Worksheet 1'!$G$85)=TRUE, "N/A", IF(V708*(1+'A2a.  Modified URRT Worksheet 1'!$G$85)='A2. Rate Change &amp; Enrollment'!W708, "OK", "ERROR"))</f>
        <v>N/A</v>
      </c>
      <c r="BT708" t="str">
        <f>IF(ISBLANK('A2a.  Modified URRT Worksheet 1'!$G$86)=TRUE, "N/A", IF(W708*(1+'A2a.  Modified URRT Worksheet 1'!$G$86)='A2. Rate Change &amp; Enrollment'!X708, "OK", "ERROR"))</f>
        <v>N/A</v>
      </c>
      <c r="BU708" t="str">
        <f>IF(ISBLANK('A2a.  Modified URRT Worksheet 1'!$G$87)=TRUE, "N/A", IF(X708*(1+'A2a.  Modified URRT Worksheet 1'!$G$87)='A2. Rate Change &amp; Enrollment'!Y708, "OK", "ERROR"))</f>
        <v>N/A</v>
      </c>
      <c r="BV708" t="str">
        <f>IF(ISBLANK('A2a.  Modified URRT Worksheet 1'!$G$88)=TRUE, "N/A", IF(Y708*(1+'A2a.  Modified URRT Worksheet 1'!$G$88)='A2. Rate Change &amp; Enrollment'!Z708, "OK", "ERROR"))</f>
        <v>N/A</v>
      </c>
      <c r="BW708" t="str">
        <f t="shared" si="155"/>
        <v>OK</v>
      </c>
      <c r="BY708" s="412">
        <f t="shared" si="156"/>
        <v>0</v>
      </c>
    </row>
    <row r="709" spans="1:77" x14ac:dyDescent="0.35">
      <c r="A709" t="s">
        <v>1008</v>
      </c>
      <c r="B709" s="98"/>
      <c r="C709" s="98"/>
      <c r="D709" s="98"/>
      <c r="E709" s="135"/>
      <c r="F709" s="135"/>
      <c r="G709" s="135"/>
      <c r="I709" s="135"/>
      <c r="J709" s="135"/>
      <c r="K709" s="135"/>
      <c r="M709" s="131"/>
      <c r="N709" s="131"/>
      <c r="O709" s="131"/>
      <c r="P709" s="131"/>
      <c r="Q709" s="131"/>
      <c r="R709" s="131"/>
      <c r="S709" s="131"/>
      <c r="T709" s="131"/>
      <c r="U709" s="131"/>
      <c r="V709" s="131"/>
      <c r="W709" s="131"/>
      <c r="X709" s="131"/>
      <c r="Y709" s="131"/>
      <c r="Z709" s="131"/>
      <c r="AB709" s="142" t="e">
        <f t="shared" si="146"/>
        <v>#DIV/0!</v>
      </c>
      <c r="AC709" s="142" t="e">
        <f t="shared" si="147"/>
        <v>#DIV/0!</v>
      </c>
      <c r="AD709" s="6"/>
      <c r="AE709" s="88" t="e">
        <f t="shared" si="148"/>
        <v>#DIV/0!</v>
      </c>
      <c r="AF709" s="142" t="e">
        <f t="shared" si="149"/>
        <v>#DIV/0!</v>
      </c>
      <c r="AH709" s="12" t="e">
        <f t="shared" si="157"/>
        <v>#DIV/0!</v>
      </c>
      <c r="AI709" s="12" t="e">
        <f t="shared" si="158"/>
        <v>#DIV/0!</v>
      </c>
      <c r="AK709" s="409"/>
      <c r="AL709" s="409"/>
      <c r="AM709" s="409"/>
      <c r="AO709" s="177"/>
      <c r="AP709" s="177"/>
      <c r="AQ709" s="177"/>
      <c r="AR709" s="139"/>
      <c r="AS709" s="139"/>
      <c r="AT709" s="139"/>
      <c r="AU709" s="177"/>
      <c r="AV709" s="177"/>
      <c r="AX709" s="411">
        <f t="shared" si="150"/>
        <v>0</v>
      </c>
      <c r="AY709" s="80" t="str">
        <f t="shared" si="151"/>
        <v>OK</v>
      </c>
      <c r="BA709" s="94"/>
      <c r="BB709" s="291"/>
      <c r="BC709" s="94"/>
      <c r="BD709" s="229"/>
      <c r="BE709" s="356"/>
      <c r="BG709" s="6">
        <f t="shared" si="152"/>
        <v>0</v>
      </c>
      <c r="BH709" s="186" t="str">
        <f t="shared" si="153"/>
        <v>N/A</v>
      </c>
      <c r="BI709" s="6" t="str">
        <f t="shared" si="159"/>
        <v>N/A</v>
      </c>
      <c r="BJ709" t="e">
        <f t="shared" si="154"/>
        <v>#DIV/0!</v>
      </c>
      <c r="BL709" t="str">
        <f>IF(ISBLANK('A2a.  Modified URRT Worksheet 1'!$G$78)=TRUE, "N/A", IF(O709*(1+'A2a.  Modified URRT Worksheet 1'!$G$78)='A2. Rate Change &amp; Enrollment'!P709, "OK", "ERROR"))</f>
        <v>N/A</v>
      </c>
      <c r="BM709" t="str">
        <f>IF(ISBLANK('A2a.  Modified URRT Worksheet 1'!$G$79)=TRUE, "N/A", IF(P709*(1+'A2a.  Modified URRT Worksheet 1'!$G$79)='A2. Rate Change &amp; Enrollment'!Q709, "OK", "ERROR"))</f>
        <v>N/A</v>
      </c>
      <c r="BN709" t="str">
        <f>IF(ISBLANK('A2a.  Modified URRT Worksheet 1'!$G$80)=TRUE, "N/A", IF(Q709*(1+'A2a.  Modified URRT Worksheet 1'!$G$80)='A2. Rate Change &amp; Enrollment'!R709, "OK", "ERROR"))</f>
        <v>N/A</v>
      </c>
      <c r="BO709" t="str">
        <f>IF(ISBLANK('A2a.  Modified URRT Worksheet 1'!$G$81)=TRUE, "N/A", IF(R709*(1+'A2a.  Modified URRT Worksheet 1'!$G$81)='A2. Rate Change &amp; Enrollment'!S709, "OK", "ERROR"))</f>
        <v>N/A</v>
      </c>
      <c r="BP709" t="str">
        <f>IF(ISBLANK('A2a.  Modified URRT Worksheet 1'!$G$82)=TRUE, "N/A", IF(S709*(1+'A2a.  Modified URRT Worksheet 1'!$G$82)='A2. Rate Change &amp; Enrollment'!T709, "OK", "ERROR"))</f>
        <v>N/A</v>
      </c>
      <c r="BQ709" t="str">
        <f>IF(ISBLANK('A2a.  Modified URRT Worksheet 1'!$G$83)=TRUE, "N/A", IF(T709*(1+'A2a.  Modified URRT Worksheet 1'!$G$83)='A2. Rate Change &amp; Enrollment'!U709, "OK", "ERROR"))</f>
        <v>N/A</v>
      </c>
      <c r="BR709" t="str">
        <f>IF(ISBLANK('A2a.  Modified URRT Worksheet 1'!$G$84)=TRUE, "N/A", IF(U709*(1+'A2a.  Modified URRT Worksheet 1'!$G$84)='A2. Rate Change &amp; Enrollment'!V709, "OK", "ERROR"))</f>
        <v>N/A</v>
      </c>
      <c r="BS709" t="str">
        <f>IF(ISBLANK('A2a.  Modified URRT Worksheet 1'!$G$85)=TRUE, "N/A", IF(V709*(1+'A2a.  Modified URRT Worksheet 1'!$G$85)='A2. Rate Change &amp; Enrollment'!W709, "OK", "ERROR"))</f>
        <v>N/A</v>
      </c>
      <c r="BT709" t="str">
        <f>IF(ISBLANK('A2a.  Modified URRT Worksheet 1'!$G$86)=TRUE, "N/A", IF(W709*(1+'A2a.  Modified URRT Worksheet 1'!$G$86)='A2. Rate Change &amp; Enrollment'!X709, "OK", "ERROR"))</f>
        <v>N/A</v>
      </c>
      <c r="BU709" t="str">
        <f>IF(ISBLANK('A2a.  Modified URRT Worksheet 1'!$G$87)=TRUE, "N/A", IF(X709*(1+'A2a.  Modified URRT Worksheet 1'!$G$87)='A2. Rate Change &amp; Enrollment'!Y709, "OK", "ERROR"))</f>
        <v>N/A</v>
      </c>
      <c r="BV709" t="str">
        <f>IF(ISBLANK('A2a.  Modified URRT Worksheet 1'!$G$88)=TRUE, "N/A", IF(Y709*(1+'A2a.  Modified URRT Worksheet 1'!$G$88)='A2. Rate Change &amp; Enrollment'!Z709, "OK", "ERROR"))</f>
        <v>N/A</v>
      </c>
      <c r="BW709" t="str">
        <f t="shared" si="155"/>
        <v>OK</v>
      </c>
      <c r="BY709" s="412">
        <f t="shared" si="156"/>
        <v>0</v>
      </c>
    </row>
    <row r="710" spans="1:77" x14ac:dyDescent="0.35">
      <c r="A710" t="s">
        <v>1009</v>
      </c>
      <c r="B710" s="98"/>
      <c r="C710" s="98"/>
      <c r="D710" s="98"/>
      <c r="E710" s="135"/>
      <c r="F710" s="135"/>
      <c r="G710" s="135"/>
      <c r="I710" s="135"/>
      <c r="J710" s="135"/>
      <c r="K710" s="135"/>
      <c r="M710" s="131"/>
      <c r="N710" s="131"/>
      <c r="O710" s="131"/>
      <c r="P710" s="131"/>
      <c r="Q710" s="131"/>
      <c r="R710" s="131"/>
      <c r="S710" s="131"/>
      <c r="T710" s="131"/>
      <c r="U710" s="131"/>
      <c r="V710" s="131"/>
      <c r="W710" s="131"/>
      <c r="X710" s="131"/>
      <c r="Y710" s="131"/>
      <c r="Z710" s="131"/>
      <c r="AB710" s="142" t="e">
        <f t="shared" si="146"/>
        <v>#DIV/0!</v>
      </c>
      <c r="AC710" s="142" t="e">
        <f t="shared" si="147"/>
        <v>#DIV/0!</v>
      </c>
      <c r="AD710" s="6"/>
      <c r="AE710" s="88" t="e">
        <f t="shared" si="148"/>
        <v>#DIV/0!</v>
      </c>
      <c r="AF710" s="142" t="e">
        <f t="shared" si="149"/>
        <v>#DIV/0!</v>
      </c>
      <c r="AH710" s="12" t="e">
        <f t="shared" si="157"/>
        <v>#DIV/0!</v>
      </c>
      <c r="AI710" s="12" t="e">
        <f t="shared" si="158"/>
        <v>#DIV/0!</v>
      </c>
      <c r="AK710" s="409"/>
      <c r="AL710" s="409"/>
      <c r="AM710" s="409"/>
      <c r="AO710" s="177"/>
      <c r="AP710" s="177"/>
      <c r="AQ710" s="177"/>
      <c r="AR710" s="139"/>
      <c r="AS710" s="139"/>
      <c r="AT710" s="139"/>
      <c r="AU710" s="177"/>
      <c r="AV710" s="177"/>
      <c r="AX710" s="411">
        <f t="shared" si="150"/>
        <v>0</v>
      </c>
      <c r="AY710" s="80" t="str">
        <f t="shared" si="151"/>
        <v>OK</v>
      </c>
      <c r="BA710" s="94"/>
      <c r="BB710" s="291"/>
      <c r="BC710" s="94"/>
      <c r="BD710" s="229"/>
      <c r="BE710" s="356"/>
      <c r="BG710" s="6">
        <f t="shared" si="152"/>
        <v>0</v>
      </c>
      <c r="BH710" s="186" t="str">
        <f t="shared" si="153"/>
        <v>N/A</v>
      </c>
      <c r="BI710" s="6" t="str">
        <f t="shared" si="159"/>
        <v>N/A</v>
      </c>
      <c r="BJ710" t="e">
        <f t="shared" si="154"/>
        <v>#DIV/0!</v>
      </c>
      <c r="BL710" t="str">
        <f>IF(ISBLANK('A2a.  Modified URRT Worksheet 1'!$G$78)=TRUE, "N/A", IF(O710*(1+'A2a.  Modified URRT Worksheet 1'!$G$78)='A2. Rate Change &amp; Enrollment'!P710, "OK", "ERROR"))</f>
        <v>N/A</v>
      </c>
      <c r="BM710" t="str">
        <f>IF(ISBLANK('A2a.  Modified URRT Worksheet 1'!$G$79)=TRUE, "N/A", IF(P710*(1+'A2a.  Modified URRT Worksheet 1'!$G$79)='A2. Rate Change &amp; Enrollment'!Q710, "OK", "ERROR"))</f>
        <v>N/A</v>
      </c>
      <c r="BN710" t="str">
        <f>IF(ISBLANK('A2a.  Modified URRT Worksheet 1'!$G$80)=TRUE, "N/A", IF(Q710*(1+'A2a.  Modified URRT Worksheet 1'!$G$80)='A2. Rate Change &amp; Enrollment'!R710, "OK", "ERROR"))</f>
        <v>N/A</v>
      </c>
      <c r="BO710" t="str">
        <f>IF(ISBLANK('A2a.  Modified URRT Worksheet 1'!$G$81)=TRUE, "N/A", IF(R710*(1+'A2a.  Modified URRT Worksheet 1'!$G$81)='A2. Rate Change &amp; Enrollment'!S710, "OK", "ERROR"))</f>
        <v>N/A</v>
      </c>
      <c r="BP710" t="str">
        <f>IF(ISBLANK('A2a.  Modified URRT Worksheet 1'!$G$82)=TRUE, "N/A", IF(S710*(1+'A2a.  Modified URRT Worksheet 1'!$G$82)='A2. Rate Change &amp; Enrollment'!T710, "OK", "ERROR"))</f>
        <v>N/A</v>
      </c>
      <c r="BQ710" t="str">
        <f>IF(ISBLANK('A2a.  Modified URRT Worksheet 1'!$G$83)=TRUE, "N/A", IF(T710*(1+'A2a.  Modified URRT Worksheet 1'!$G$83)='A2. Rate Change &amp; Enrollment'!U710, "OK", "ERROR"))</f>
        <v>N/A</v>
      </c>
      <c r="BR710" t="str">
        <f>IF(ISBLANK('A2a.  Modified URRT Worksheet 1'!$G$84)=TRUE, "N/A", IF(U710*(1+'A2a.  Modified URRT Worksheet 1'!$G$84)='A2. Rate Change &amp; Enrollment'!V710, "OK", "ERROR"))</f>
        <v>N/A</v>
      </c>
      <c r="BS710" t="str">
        <f>IF(ISBLANK('A2a.  Modified URRT Worksheet 1'!$G$85)=TRUE, "N/A", IF(V710*(1+'A2a.  Modified URRT Worksheet 1'!$G$85)='A2. Rate Change &amp; Enrollment'!W710, "OK", "ERROR"))</f>
        <v>N/A</v>
      </c>
      <c r="BT710" t="str">
        <f>IF(ISBLANK('A2a.  Modified URRT Worksheet 1'!$G$86)=TRUE, "N/A", IF(W710*(1+'A2a.  Modified URRT Worksheet 1'!$G$86)='A2. Rate Change &amp; Enrollment'!X710, "OK", "ERROR"))</f>
        <v>N/A</v>
      </c>
      <c r="BU710" t="str">
        <f>IF(ISBLANK('A2a.  Modified URRT Worksheet 1'!$G$87)=TRUE, "N/A", IF(X710*(1+'A2a.  Modified URRT Worksheet 1'!$G$87)='A2. Rate Change &amp; Enrollment'!Y710, "OK", "ERROR"))</f>
        <v>N/A</v>
      </c>
      <c r="BV710" t="str">
        <f>IF(ISBLANK('A2a.  Modified URRT Worksheet 1'!$G$88)=TRUE, "N/A", IF(Y710*(1+'A2a.  Modified URRT Worksheet 1'!$G$88)='A2. Rate Change &amp; Enrollment'!Z710, "OK", "ERROR"))</f>
        <v>N/A</v>
      </c>
      <c r="BW710" t="str">
        <f t="shared" si="155"/>
        <v>OK</v>
      </c>
      <c r="BY710" s="412">
        <f t="shared" si="156"/>
        <v>0</v>
      </c>
    </row>
    <row r="711" spans="1:77" x14ac:dyDescent="0.35">
      <c r="A711" t="s">
        <v>1010</v>
      </c>
      <c r="B711" s="98"/>
      <c r="C711" s="98"/>
      <c r="D711" s="98"/>
      <c r="E711" s="135"/>
      <c r="F711" s="135"/>
      <c r="G711" s="135"/>
      <c r="I711" s="135"/>
      <c r="J711" s="135"/>
      <c r="K711" s="135"/>
      <c r="M711" s="131"/>
      <c r="N711" s="131"/>
      <c r="O711" s="131"/>
      <c r="P711" s="131"/>
      <c r="Q711" s="131"/>
      <c r="R711" s="131"/>
      <c r="S711" s="131"/>
      <c r="T711" s="131"/>
      <c r="U711" s="131"/>
      <c r="V711" s="131"/>
      <c r="W711" s="131"/>
      <c r="X711" s="131"/>
      <c r="Y711" s="131"/>
      <c r="Z711" s="131"/>
      <c r="AB711" s="142" t="e">
        <f t="shared" si="146"/>
        <v>#DIV/0!</v>
      </c>
      <c r="AC711" s="142" t="e">
        <f t="shared" si="147"/>
        <v>#DIV/0!</v>
      </c>
      <c r="AD711" s="6"/>
      <c r="AE711" s="88" t="e">
        <f t="shared" si="148"/>
        <v>#DIV/0!</v>
      </c>
      <c r="AF711" s="142" t="e">
        <f t="shared" si="149"/>
        <v>#DIV/0!</v>
      </c>
      <c r="AH711" s="12" t="e">
        <f t="shared" si="157"/>
        <v>#DIV/0!</v>
      </c>
      <c r="AI711" s="12" t="e">
        <f t="shared" si="158"/>
        <v>#DIV/0!</v>
      </c>
      <c r="AK711" s="409"/>
      <c r="AL711" s="409"/>
      <c r="AM711" s="409"/>
      <c r="AO711" s="177"/>
      <c r="AP711" s="177"/>
      <c r="AQ711" s="177"/>
      <c r="AR711" s="139"/>
      <c r="AS711" s="139"/>
      <c r="AT711" s="139"/>
      <c r="AU711" s="177"/>
      <c r="AV711" s="177"/>
      <c r="AX711" s="411">
        <f t="shared" si="150"/>
        <v>0</v>
      </c>
      <c r="AY711" s="80" t="str">
        <f t="shared" si="151"/>
        <v>OK</v>
      </c>
      <c r="BA711" s="94"/>
      <c r="BB711" s="291"/>
      <c r="BC711" s="94"/>
      <c r="BD711" s="229"/>
      <c r="BE711" s="356"/>
      <c r="BG711" s="6">
        <f t="shared" si="152"/>
        <v>0</v>
      </c>
      <c r="BH711" s="186" t="str">
        <f t="shared" si="153"/>
        <v>N/A</v>
      </c>
      <c r="BI711" s="6" t="str">
        <f t="shared" si="159"/>
        <v>N/A</v>
      </c>
      <c r="BJ711" t="e">
        <f t="shared" si="154"/>
        <v>#DIV/0!</v>
      </c>
      <c r="BL711" t="str">
        <f>IF(ISBLANK('A2a.  Modified URRT Worksheet 1'!$G$78)=TRUE, "N/A", IF(O711*(1+'A2a.  Modified URRT Worksheet 1'!$G$78)='A2. Rate Change &amp; Enrollment'!P711, "OK", "ERROR"))</f>
        <v>N/A</v>
      </c>
      <c r="BM711" t="str">
        <f>IF(ISBLANK('A2a.  Modified URRT Worksheet 1'!$G$79)=TRUE, "N/A", IF(P711*(1+'A2a.  Modified URRT Worksheet 1'!$G$79)='A2. Rate Change &amp; Enrollment'!Q711, "OK", "ERROR"))</f>
        <v>N/A</v>
      </c>
      <c r="BN711" t="str">
        <f>IF(ISBLANK('A2a.  Modified URRT Worksheet 1'!$G$80)=TRUE, "N/A", IF(Q711*(1+'A2a.  Modified URRT Worksheet 1'!$G$80)='A2. Rate Change &amp; Enrollment'!R711, "OK", "ERROR"))</f>
        <v>N/A</v>
      </c>
      <c r="BO711" t="str">
        <f>IF(ISBLANK('A2a.  Modified URRT Worksheet 1'!$G$81)=TRUE, "N/A", IF(R711*(1+'A2a.  Modified URRT Worksheet 1'!$G$81)='A2. Rate Change &amp; Enrollment'!S711, "OK", "ERROR"))</f>
        <v>N/A</v>
      </c>
      <c r="BP711" t="str">
        <f>IF(ISBLANK('A2a.  Modified URRT Worksheet 1'!$G$82)=TRUE, "N/A", IF(S711*(1+'A2a.  Modified URRT Worksheet 1'!$G$82)='A2. Rate Change &amp; Enrollment'!T711, "OK", "ERROR"))</f>
        <v>N/A</v>
      </c>
      <c r="BQ711" t="str">
        <f>IF(ISBLANK('A2a.  Modified URRT Worksheet 1'!$G$83)=TRUE, "N/A", IF(T711*(1+'A2a.  Modified URRT Worksheet 1'!$G$83)='A2. Rate Change &amp; Enrollment'!U711, "OK", "ERROR"))</f>
        <v>N/A</v>
      </c>
      <c r="BR711" t="str">
        <f>IF(ISBLANK('A2a.  Modified URRT Worksheet 1'!$G$84)=TRUE, "N/A", IF(U711*(1+'A2a.  Modified URRT Worksheet 1'!$G$84)='A2. Rate Change &amp; Enrollment'!V711, "OK", "ERROR"))</f>
        <v>N/A</v>
      </c>
      <c r="BS711" t="str">
        <f>IF(ISBLANK('A2a.  Modified URRT Worksheet 1'!$G$85)=TRUE, "N/A", IF(V711*(1+'A2a.  Modified URRT Worksheet 1'!$G$85)='A2. Rate Change &amp; Enrollment'!W711, "OK", "ERROR"))</f>
        <v>N/A</v>
      </c>
      <c r="BT711" t="str">
        <f>IF(ISBLANK('A2a.  Modified URRT Worksheet 1'!$G$86)=TRUE, "N/A", IF(W711*(1+'A2a.  Modified URRT Worksheet 1'!$G$86)='A2. Rate Change &amp; Enrollment'!X711, "OK", "ERROR"))</f>
        <v>N/A</v>
      </c>
      <c r="BU711" t="str">
        <f>IF(ISBLANK('A2a.  Modified URRT Worksheet 1'!$G$87)=TRUE, "N/A", IF(X711*(1+'A2a.  Modified URRT Worksheet 1'!$G$87)='A2. Rate Change &amp; Enrollment'!Y711, "OK", "ERROR"))</f>
        <v>N/A</v>
      </c>
      <c r="BV711" t="str">
        <f>IF(ISBLANK('A2a.  Modified URRT Worksheet 1'!$G$88)=TRUE, "N/A", IF(Y711*(1+'A2a.  Modified URRT Worksheet 1'!$G$88)='A2. Rate Change &amp; Enrollment'!Z711, "OK", "ERROR"))</f>
        <v>N/A</v>
      </c>
      <c r="BW711" t="str">
        <f t="shared" si="155"/>
        <v>OK</v>
      </c>
      <c r="BY711" s="412">
        <f t="shared" si="156"/>
        <v>0</v>
      </c>
    </row>
    <row r="712" spans="1:77" x14ac:dyDescent="0.35">
      <c r="A712" t="s">
        <v>1011</v>
      </c>
      <c r="B712" s="98"/>
      <c r="C712" s="98"/>
      <c r="D712" s="98"/>
      <c r="E712" s="135"/>
      <c r="F712" s="135"/>
      <c r="G712" s="135"/>
      <c r="I712" s="135"/>
      <c r="J712" s="135"/>
      <c r="K712" s="135"/>
      <c r="M712" s="131"/>
      <c r="N712" s="131"/>
      <c r="O712" s="131"/>
      <c r="P712" s="131"/>
      <c r="Q712" s="131"/>
      <c r="R712" s="131"/>
      <c r="S712" s="131"/>
      <c r="T712" s="131"/>
      <c r="U712" s="131"/>
      <c r="V712" s="131"/>
      <c r="W712" s="131"/>
      <c r="X712" s="131"/>
      <c r="Y712" s="131"/>
      <c r="Z712" s="131"/>
      <c r="AB712" s="142" t="e">
        <f t="shared" si="146"/>
        <v>#DIV/0!</v>
      </c>
      <c r="AC712" s="142" t="e">
        <f t="shared" si="147"/>
        <v>#DIV/0!</v>
      </c>
      <c r="AD712" s="6"/>
      <c r="AE712" s="88" t="e">
        <f t="shared" si="148"/>
        <v>#DIV/0!</v>
      </c>
      <c r="AF712" s="142" t="e">
        <f t="shared" si="149"/>
        <v>#DIV/0!</v>
      </c>
      <c r="AH712" s="12" t="e">
        <f t="shared" si="157"/>
        <v>#DIV/0!</v>
      </c>
      <c r="AI712" s="12" t="e">
        <f t="shared" si="158"/>
        <v>#DIV/0!</v>
      </c>
      <c r="AK712" s="409"/>
      <c r="AL712" s="409"/>
      <c r="AM712" s="409"/>
      <c r="AO712" s="177"/>
      <c r="AP712" s="177"/>
      <c r="AQ712" s="177"/>
      <c r="AR712" s="139"/>
      <c r="AS712" s="139"/>
      <c r="AT712" s="139"/>
      <c r="AU712" s="177"/>
      <c r="AV712" s="177"/>
      <c r="AX712" s="411">
        <f t="shared" si="150"/>
        <v>0</v>
      </c>
      <c r="AY712" s="80" t="str">
        <f t="shared" si="151"/>
        <v>OK</v>
      </c>
      <c r="BA712" s="94"/>
      <c r="BB712" s="291"/>
      <c r="BC712" s="94"/>
      <c r="BD712" s="229"/>
      <c r="BE712" s="356"/>
      <c r="BG712" s="6">
        <f t="shared" si="152"/>
        <v>0</v>
      </c>
      <c r="BH712" s="186" t="str">
        <f t="shared" si="153"/>
        <v>N/A</v>
      </c>
      <c r="BI712" s="6" t="str">
        <f t="shared" si="159"/>
        <v>N/A</v>
      </c>
      <c r="BJ712" t="e">
        <f t="shared" si="154"/>
        <v>#DIV/0!</v>
      </c>
      <c r="BL712" t="str">
        <f>IF(ISBLANK('A2a.  Modified URRT Worksheet 1'!$G$78)=TRUE, "N/A", IF(O712*(1+'A2a.  Modified URRT Worksheet 1'!$G$78)='A2. Rate Change &amp; Enrollment'!P712, "OK", "ERROR"))</f>
        <v>N/A</v>
      </c>
      <c r="BM712" t="str">
        <f>IF(ISBLANK('A2a.  Modified URRT Worksheet 1'!$G$79)=TRUE, "N/A", IF(P712*(1+'A2a.  Modified URRT Worksheet 1'!$G$79)='A2. Rate Change &amp; Enrollment'!Q712, "OK", "ERROR"))</f>
        <v>N/A</v>
      </c>
      <c r="BN712" t="str">
        <f>IF(ISBLANK('A2a.  Modified URRT Worksheet 1'!$G$80)=TRUE, "N/A", IF(Q712*(1+'A2a.  Modified URRT Worksheet 1'!$G$80)='A2. Rate Change &amp; Enrollment'!R712, "OK", "ERROR"))</f>
        <v>N/A</v>
      </c>
      <c r="BO712" t="str">
        <f>IF(ISBLANK('A2a.  Modified URRT Worksheet 1'!$G$81)=TRUE, "N/A", IF(R712*(1+'A2a.  Modified URRT Worksheet 1'!$G$81)='A2. Rate Change &amp; Enrollment'!S712, "OK", "ERROR"))</f>
        <v>N/A</v>
      </c>
      <c r="BP712" t="str">
        <f>IF(ISBLANK('A2a.  Modified URRT Worksheet 1'!$G$82)=TRUE, "N/A", IF(S712*(1+'A2a.  Modified URRT Worksheet 1'!$G$82)='A2. Rate Change &amp; Enrollment'!T712, "OK", "ERROR"))</f>
        <v>N/A</v>
      </c>
      <c r="BQ712" t="str">
        <f>IF(ISBLANK('A2a.  Modified URRT Worksheet 1'!$G$83)=TRUE, "N/A", IF(T712*(1+'A2a.  Modified URRT Worksheet 1'!$G$83)='A2. Rate Change &amp; Enrollment'!U712, "OK", "ERROR"))</f>
        <v>N/A</v>
      </c>
      <c r="BR712" t="str">
        <f>IF(ISBLANK('A2a.  Modified URRT Worksheet 1'!$G$84)=TRUE, "N/A", IF(U712*(1+'A2a.  Modified URRT Worksheet 1'!$G$84)='A2. Rate Change &amp; Enrollment'!V712, "OK", "ERROR"))</f>
        <v>N/A</v>
      </c>
      <c r="BS712" t="str">
        <f>IF(ISBLANK('A2a.  Modified URRT Worksheet 1'!$G$85)=TRUE, "N/A", IF(V712*(1+'A2a.  Modified URRT Worksheet 1'!$G$85)='A2. Rate Change &amp; Enrollment'!W712, "OK", "ERROR"))</f>
        <v>N/A</v>
      </c>
      <c r="BT712" t="str">
        <f>IF(ISBLANK('A2a.  Modified URRT Worksheet 1'!$G$86)=TRUE, "N/A", IF(W712*(1+'A2a.  Modified URRT Worksheet 1'!$G$86)='A2. Rate Change &amp; Enrollment'!X712, "OK", "ERROR"))</f>
        <v>N/A</v>
      </c>
      <c r="BU712" t="str">
        <f>IF(ISBLANK('A2a.  Modified URRT Worksheet 1'!$G$87)=TRUE, "N/A", IF(X712*(1+'A2a.  Modified URRT Worksheet 1'!$G$87)='A2. Rate Change &amp; Enrollment'!Y712, "OK", "ERROR"))</f>
        <v>N/A</v>
      </c>
      <c r="BV712" t="str">
        <f>IF(ISBLANK('A2a.  Modified URRT Worksheet 1'!$G$88)=TRUE, "N/A", IF(Y712*(1+'A2a.  Modified URRT Worksheet 1'!$G$88)='A2. Rate Change &amp; Enrollment'!Z712, "OK", "ERROR"))</f>
        <v>N/A</v>
      </c>
      <c r="BW712" t="str">
        <f t="shared" si="155"/>
        <v>OK</v>
      </c>
      <c r="BY712" s="412">
        <f t="shared" si="156"/>
        <v>0</v>
      </c>
    </row>
    <row r="713" spans="1:77" x14ac:dyDescent="0.35">
      <c r="A713" t="s">
        <v>1012</v>
      </c>
      <c r="B713" s="98"/>
      <c r="C713" s="98"/>
      <c r="D713" s="98"/>
      <c r="E713" s="135"/>
      <c r="F713" s="135"/>
      <c r="G713" s="135"/>
      <c r="I713" s="135"/>
      <c r="J713" s="135"/>
      <c r="K713" s="135"/>
      <c r="M713" s="131"/>
      <c r="N713" s="131"/>
      <c r="O713" s="131"/>
      <c r="P713" s="131"/>
      <c r="Q713" s="131"/>
      <c r="R713" s="131"/>
      <c r="S713" s="131"/>
      <c r="T713" s="131"/>
      <c r="U713" s="131"/>
      <c r="V713" s="131"/>
      <c r="W713" s="131"/>
      <c r="X713" s="131"/>
      <c r="Y713" s="131"/>
      <c r="Z713" s="131"/>
      <c r="AB713" s="142" t="e">
        <f t="shared" si="146"/>
        <v>#DIV/0!</v>
      </c>
      <c r="AC713" s="142" t="e">
        <f t="shared" si="147"/>
        <v>#DIV/0!</v>
      </c>
      <c r="AD713" s="6"/>
      <c r="AE713" s="88" t="e">
        <f t="shared" si="148"/>
        <v>#DIV/0!</v>
      </c>
      <c r="AF713" s="142" t="e">
        <f t="shared" si="149"/>
        <v>#DIV/0!</v>
      </c>
      <c r="AH713" s="12" t="e">
        <f t="shared" si="157"/>
        <v>#DIV/0!</v>
      </c>
      <c r="AI713" s="12" t="e">
        <f t="shared" si="158"/>
        <v>#DIV/0!</v>
      </c>
      <c r="AK713" s="409"/>
      <c r="AL713" s="409"/>
      <c r="AM713" s="409"/>
      <c r="AO713" s="177"/>
      <c r="AP713" s="177"/>
      <c r="AQ713" s="177"/>
      <c r="AR713" s="139"/>
      <c r="AS713" s="139"/>
      <c r="AT713" s="139"/>
      <c r="AU713" s="177"/>
      <c r="AV713" s="177"/>
      <c r="AX713" s="411">
        <f t="shared" si="150"/>
        <v>0</v>
      </c>
      <c r="AY713" s="80" t="str">
        <f t="shared" si="151"/>
        <v>OK</v>
      </c>
      <c r="BA713" s="94"/>
      <c r="BB713" s="291"/>
      <c r="BC713" s="94"/>
      <c r="BD713" s="229"/>
      <c r="BE713" s="356"/>
      <c r="BG713" s="6">
        <f t="shared" si="152"/>
        <v>0</v>
      </c>
      <c r="BH713" s="186" t="str">
        <f t="shared" si="153"/>
        <v>N/A</v>
      </c>
      <c r="BI713" s="6" t="str">
        <f t="shared" si="159"/>
        <v>N/A</v>
      </c>
      <c r="BJ713" t="e">
        <f t="shared" si="154"/>
        <v>#DIV/0!</v>
      </c>
      <c r="BL713" t="str">
        <f>IF(ISBLANK('A2a.  Modified URRT Worksheet 1'!$G$78)=TRUE, "N/A", IF(O713*(1+'A2a.  Modified URRT Worksheet 1'!$G$78)='A2. Rate Change &amp; Enrollment'!P713, "OK", "ERROR"))</f>
        <v>N/A</v>
      </c>
      <c r="BM713" t="str">
        <f>IF(ISBLANK('A2a.  Modified URRT Worksheet 1'!$G$79)=TRUE, "N/A", IF(P713*(1+'A2a.  Modified URRT Worksheet 1'!$G$79)='A2. Rate Change &amp; Enrollment'!Q713, "OK", "ERROR"))</f>
        <v>N/A</v>
      </c>
      <c r="BN713" t="str">
        <f>IF(ISBLANK('A2a.  Modified URRT Worksheet 1'!$G$80)=TRUE, "N/A", IF(Q713*(1+'A2a.  Modified URRT Worksheet 1'!$G$80)='A2. Rate Change &amp; Enrollment'!R713, "OK", "ERROR"))</f>
        <v>N/A</v>
      </c>
      <c r="BO713" t="str">
        <f>IF(ISBLANK('A2a.  Modified URRT Worksheet 1'!$G$81)=TRUE, "N/A", IF(R713*(1+'A2a.  Modified URRT Worksheet 1'!$G$81)='A2. Rate Change &amp; Enrollment'!S713, "OK", "ERROR"))</f>
        <v>N/A</v>
      </c>
      <c r="BP713" t="str">
        <f>IF(ISBLANK('A2a.  Modified URRT Worksheet 1'!$G$82)=TRUE, "N/A", IF(S713*(1+'A2a.  Modified URRT Worksheet 1'!$G$82)='A2. Rate Change &amp; Enrollment'!T713, "OK", "ERROR"))</f>
        <v>N/A</v>
      </c>
      <c r="BQ713" t="str">
        <f>IF(ISBLANK('A2a.  Modified URRT Worksheet 1'!$G$83)=TRUE, "N/A", IF(T713*(1+'A2a.  Modified URRT Worksheet 1'!$G$83)='A2. Rate Change &amp; Enrollment'!U713, "OK", "ERROR"))</f>
        <v>N/A</v>
      </c>
      <c r="BR713" t="str">
        <f>IF(ISBLANK('A2a.  Modified URRT Worksheet 1'!$G$84)=TRUE, "N/A", IF(U713*(1+'A2a.  Modified URRT Worksheet 1'!$G$84)='A2. Rate Change &amp; Enrollment'!V713, "OK", "ERROR"))</f>
        <v>N/A</v>
      </c>
      <c r="BS713" t="str">
        <f>IF(ISBLANK('A2a.  Modified URRT Worksheet 1'!$G$85)=TRUE, "N/A", IF(V713*(1+'A2a.  Modified URRT Worksheet 1'!$G$85)='A2. Rate Change &amp; Enrollment'!W713, "OK", "ERROR"))</f>
        <v>N/A</v>
      </c>
      <c r="BT713" t="str">
        <f>IF(ISBLANK('A2a.  Modified URRT Worksheet 1'!$G$86)=TRUE, "N/A", IF(W713*(1+'A2a.  Modified URRT Worksheet 1'!$G$86)='A2. Rate Change &amp; Enrollment'!X713, "OK", "ERROR"))</f>
        <v>N/A</v>
      </c>
      <c r="BU713" t="str">
        <f>IF(ISBLANK('A2a.  Modified URRT Worksheet 1'!$G$87)=TRUE, "N/A", IF(X713*(1+'A2a.  Modified URRT Worksheet 1'!$G$87)='A2. Rate Change &amp; Enrollment'!Y713, "OK", "ERROR"))</f>
        <v>N/A</v>
      </c>
      <c r="BV713" t="str">
        <f>IF(ISBLANK('A2a.  Modified URRT Worksheet 1'!$G$88)=TRUE, "N/A", IF(Y713*(1+'A2a.  Modified URRT Worksheet 1'!$G$88)='A2. Rate Change &amp; Enrollment'!Z713, "OK", "ERROR"))</f>
        <v>N/A</v>
      </c>
      <c r="BW713" t="str">
        <f t="shared" si="155"/>
        <v>OK</v>
      </c>
      <c r="BY713" s="412">
        <f t="shared" si="156"/>
        <v>0</v>
      </c>
    </row>
    <row r="714" spans="1:77" x14ac:dyDescent="0.35">
      <c r="A714" t="s">
        <v>1013</v>
      </c>
      <c r="B714" s="98"/>
      <c r="C714" s="98"/>
      <c r="D714" s="98"/>
      <c r="E714" s="135"/>
      <c r="F714" s="135"/>
      <c r="G714" s="135"/>
      <c r="I714" s="135"/>
      <c r="J714" s="135"/>
      <c r="K714" s="135"/>
      <c r="M714" s="131"/>
      <c r="N714" s="131"/>
      <c r="O714" s="131"/>
      <c r="P714" s="131"/>
      <c r="Q714" s="131"/>
      <c r="R714" s="131"/>
      <c r="S714" s="131"/>
      <c r="T714" s="131"/>
      <c r="U714" s="131"/>
      <c r="V714" s="131"/>
      <c r="W714" s="131"/>
      <c r="X714" s="131"/>
      <c r="Y714" s="131"/>
      <c r="Z714" s="131"/>
      <c r="AB714" s="142" t="e">
        <f t="shared" si="146"/>
        <v>#DIV/0!</v>
      </c>
      <c r="AC714" s="142" t="e">
        <f t="shared" si="147"/>
        <v>#DIV/0!</v>
      </c>
      <c r="AD714" s="6"/>
      <c r="AE714" s="88" t="e">
        <f t="shared" si="148"/>
        <v>#DIV/0!</v>
      </c>
      <c r="AF714" s="142" t="e">
        <f t="shared" si="149"/>
        <v>#DIV/0!</v>
      </c>
      <c r="AH714" s="12" t="e">
        <f t="shared" si="157"/>
        <v>#DIV/0!</v>
      </c>
      <c r="AI714" s="12" t="e">
        <f t="shared" si="158"/>
        <v>#DIV/0!</v>
      </c>
      <c r="AK714" s="409"/>
      <c r="AL714" s="409"/>
      <c r="AM714" s="409"/>
      <c r="AO714" s="177"/>
      <c r="AP714" s="177"/>
      <c r="AQ714" s="177"/>
      <c r="AR714" s="139"/>
      <c r="AS714" s="139"/>
      <c r="AT714" s="139"/>
      <c r="AU714" s="177"/>
      <c r="AV714" s="177"/>
      <c r="AX714" s="411">
        <f t="shared" si="150"/>
        <v>0</v>
      </c>
      <c r="AY714" s="80" t="str">
        <f t="shared" si="151"/>
        <v>OK</v>
      </c>
      <c r="BA714" s="94"/>
      <c r="BB714" s="291"/>
      <c r="BC714" s="94"/>
      <c r="BD714" s="229"/>
      <c r="BE714" s="356"/>
      <c r="BG714" s="6">
        <f t="shared" si="152"/>
        <v>0</v>
      </c>
      <c r="BH714" s="186" t="str">
        <f t="shared" si="153"/>
        <v>N/A</v>
      </c>
      <c r="BI714" s="6" t="str">
        <f t="shared" si="159"/>
        <v>N/A</v>
      </c>
      <c r="BJ714" t="e">
        <f t="shared" si="154"/>
        <v>#DIV/0!</v>
      </c>
      <c r="BL714" t="str">
        <f>IF(ISBLANK('A2a.  Modified URRT Worksheet 1'!$G$78)=TRUE, "N/A", IF(O714*(1+'A2a.  Modified URRT Worksheet 1'!$G$78)='A2. Rate Change &amp; Enrollment'!P714, "OK", "ERROR"))</f>
        <v>N/A</v>
      </c>
      <c r="BM714" t="str">
        <f>IF(ISBLANK('A2a.  Modified URRT Worksheet 1'!$G$79)=TRUE, "N/A", IF(P714*(1+'A2a.  Modified URRT Worksheet 1'!$G$79)='A2. Rate Change &amp; Enrollment'!Q714, "OK", "ERROR"))</f>
        <v>N/A</v>
      </c>
      <c r="BN714" t="str">
        <f>IF(ISBLANK('A2a.  Modified URRT Worksheet 1'!$G$80)=TRUE, "N/A", IF(Q714*(1+'A2a.  Modified URRT Worksheet 1'!$G$80)='A2. Rate Change &amp; Enrollment'!R714, "OK", "ERROR"))</f>
        <v>N/A</v>
      </c>
      <c r="BO714" t="str">
        <f>IF(ISBLANK('A2a.  Modified URRT Worksheet 1'!$G$81)=TRUE, "N/A", IF(R714*(1+'A2a.  Modified URRT Worksheet 1'!$G$81)='A2. Rate Change &amp; Enrollment'!S714, "OK", "ERROR"))</f>
        <v>N/A</v>
      </c>
      <c r="BP714" t="str">
        <f>IF(ISBLANK('A2a.  Modified URRT Worksheet 1'!$G$82)=TRUE, "N/A", IF(S714*(1+'A2a.  Modified URRT Worksheet 1'!$G$82)='A2. Rate Change &amp; Enrollment'!T714, "OK", "ERROR"))</f>
        <v>N/A</v>
      </c>
      <c r="BQ714" t="str">
        <f>IF(ISBLANK('A2a.  Modified URRT Worksheet 1'!$G$83)=TRUE, "N/A", IF(T714*(1+'A2a.  Modified URRT Worksheet 1'!$G$83)='A2. Rate Change &amp; Enrollment'!U714, "OK", "ERROR"))</f>
        <v>N/A</v>
      </c>
      <c r="BR714" t="str">
        <f>IF(ISBLANK('A2a.  Modified URRT Worksheet 1'!$G$84)=TRUE, "N/A", IF(U714*(1+'A2a.  Modified URRT Worksheet 1'!$G$84)='A2. Rate Change &amp; Enrollment'!V714, "OK", "ERROR"))</f>
        <v>N/A</v>
      </c>
      <c r="BS714" t="str">
        <f>IF(ISBLANK('A2a.  Modified URRT Worksheet 1'!$G$85)=TRUE, "N/A", IF(V714*(1+'A2a.  Modified URRT Worksheet 1'!$G$85)='A2. Rate Change &amp; Enrollment'!W714, "OK", "ERROR"))</f>
        <v>N/A</v>
      </c>
      <c r="BT714" t="str">
        <f>IF(ISBLANK('A2a.  Modified URRT Worksheet 1'!$G$86)=TRUE, "N/A", IF(W714*(1+'A2a.  Modified URRT Worksheet 1'!$G$86)='A2. Rate Change &amp; Enrollment'!X714, "OK", "ERROR"))</f>
        <v>N/A</v>
      </c>
      <c r="BU714" t="str">
        <f>IF(ISBLANK('A2a.  Modified URRT Worksheet 1'!$G$87)=TRUE, "N/A", IF(X714*(1+'A2a.  Modified URRT Worksheet 1'!$G$87)='A2. Rate Change &amp; Enrollment'!Y714, "OK", "ERROR"))</f>
        <v>N/A</v>
      </c>
      <c r="BV714" t="str">
        <f>IF(ISBLANK('A2a.  Modified URRT Worksheet 1'!$G$88)=TRUE, "N/A", IF(Y714*(1+'A2a.  Modified URRT Worksheet 1'!$G$88)='A2. Rate Change &amp; Enrollment'!Z714, "OK", "ERROR"))</f>
        <v>N/A</v>
      </c>
      <c r="BW714" t="str">
        <f t="shared" si="155"/>
        <v>OK</v>
      </c>
      <c r="BY714" s="412">
        <f t="shared" si="156"/>
        <v>0</v>
      </c>
    </row>
    <row r="715" spans="1:77" x14ac:dyDescent="0.35">
      <c r="A715" t="s">
        <v>1014</v>
      </c>
      <c r="B715" s="98"/>
      <c r="C715" s="98"/>
      <c r="D715" s="98"/>
      <c r="E715" s="135"/>
      <c r="F715" s="135"/>
      <c r="G715" s="135"/>
      <c r="I715" s="135"/>
      <c r="J715" s="135"/>
      <c r="K715" s="135"/>
      <c r="M715" s="131"/>
      <c r="N715" s="131"/>
      <c r="O715" s="131"/>
      <c r="P715" s="131"/>
      <c r="Q715" s="131"/>
      <c r="R715" s="131"/>
      <c r="S715" s="131"/>
      <c r="T715" s="131"/>
      <c r="U715" s="131"/>
      <c r="V715" s="131"/>
      <c r="W715" s="131"/>
      <c r="X715" s="131"/>
      <c r="Y715" s="131"/>
      <c r="Z715" s="131"/>
      <c r="AB715" s="142" t="e">
        <f t="shared" si="146"/>
        <v>#DIV/0!</v>
      </c>
      <c r="AC715" s="142" t="e">
        <f t="shared" si="147"/>
        <v>#DIV/0!</v>
      </c>
      <c r="AD715" s="6"/>
      <c r="AE715" s="88" t="e">
        <f t="shared" si="148"/>
        <v>#DIV/0!</v>
      </c>
      <c r="AF715" s="142" t="e">
        <f t="shared" si="149"/>
        <v>#DIV/0!</v>
      </c>
      <c r="AH715" s="12" t="e">
        <f t="shared" si="157"/>
        <v>#DIV/0!</v>
      </c>
      <c r="AI715" s="12" t="e">
        <f t="shared" si="158"/>
        <v>#DIV/0!</v>
      </c>
      <c r="AK715" s="409"/>
      <c r="AL715" s="409"/>
      <c r="AM715" s="409"/>
      <c r="AO715" s="177"/>
      <c r="AP715" s="177"/>
      <c r="AQ715" s="177"/>
      <c r="AR715" s="139"/>
      <c r="AS715" s="139"/>
      <c r="AT715" s="139"/>
      <c r="AU715" s="177"/>
      <c r="AV715" s="177"/>
      <c r="AX715" s="411">
        <f t="shared" si="150"/>
        <v>0</v>
      </c>
      <c r="AY715" s="80" t="str">
        <f t="shared" si="151"/>
        <v>OK</v>
      </c>
      <c r="BA715" s="94"/>
      <c r="BB715" s="291"/>
      <c r="BC715" s="94"/>
      <c r="BD715" s="229"/>
      <c r="BE715" s="356"/>
      <c r="BG715" s="6">
        <f t="shared" si="152"/>
        <v>0</v>
      </c>
      <c r="BH715" s="186" t="str">
        <f t="shared" si="153"/>
        <v>N/A</v>
      </c>
      <c r="BI715" s="6" t="str">
        <f t="shared" si="159"/>
        <v>N/A</v>
      </c>
      <c r="BJ715" t="e">
        <f t="shared" si="154"/>
        <v>#DIV/0!</v>
      </c>
      <c r="BL715" t="str">
        <f>IF(ISBLANK('A2a.  Modified URRT Worksheet 1'!$G$78)=TRUE, "N/A", IF(O715*(1+'A2a.  Modified URRT Worksheet 1'!$G$78)='A2. Rate Change &amp; Enrollment'!P715, "OK", "ERROR"))</f>
        <v>N/A</v>
      </c>
      <c r="BM715" t="str">
        <f>IF(ISBLANK('A2a.  Modified URRT Worksheet 1'!$G$79)=TRUE, "N/A", IF(P715*(1+'A2a.  Modified URRT Worksheet 1'!$G$79)='A2. Rate Change &amp; Enrollment'!Q715, "OK", "ERROR"))</f>
        <v>N/A</v>
      </c>
      <c r="BN715" t="str">
        <f>IF(ISBLANK('A2a.  Modified URRT Worksheet 1'!$G$80)=TRUE, "N/A", IF(Q715*(1+'A2a.  Modified URRT Worksheet 1'!$G$80)='A2. Rate Change &amp; Enrollment'!R715, "OK", "ERROR"))</f>
        <v>N/A</v>
      </c>
      <c r="BO715" t="str">
        <f>IF(ISBLANK('A2a.  Modified URRT Worksheet 1'!$G$81)=TRUE, "N/A", IF(R715*(1+'A2a.  Modified URRT Worksheet 1'!$G$81)='A2. Rate Change &amp; Enrollment'!S715, "OK", "ERROR"))</f>
        <v>N/A</v>
      </c>
      <c r="BP715" t="str">
        <f>IF(ISBLANK('A2a.  Modified URRT Worksheet 1'!$G$82)=TRUE, "N/A", IF(S715*(1+'A2a.  Modified URRT Worksheet 1'!$G$82)='A2. Rate Change &amp; Enrollment'!T715, "OK", "ERROR"))</f>
        <v>N/A</v>
      </c>
      <c r="BQ715" t="str">
        <f>IF(ISBLANK('A2a.  Modified URRT Worksheet 1'!$G$83)=TRUE, "N/A", IF(T715*(1+'A2a.  Modified URRT Worksheet 1'!$G$83)='A2. Rate Change &amp; Enrollment'!U715, "OK", "ERROR"))</f>
        <v>N/A</v>
      </c>
      <c r="BR715" t="str">
        <f>IF(ISBLANK('A2a.  Modified URRT Worksheet 1'!$G$84)=TRUE, "N/A", IF(U715*(1+'A2a.  Modified URRT Worksheet 1'!$G$84)='A2. Rate Change &amp; Enrollment'!V715, "OK", "ERROR"))</f>
        <v>N/A</v>
      </c>
      <c r="BS715" t="str">
        <f>IF(ISBLANK('A2a.  Modified URRT Worksheet 1'!$G$85)=TRUE, "N/A", IF(V715*(1+'A2a.  Modified URRT Worksheet 1'!$G$85)='A2. Rate Change &amp; Enrollment'!W715, "OK", "ERROR"))</f>
        <v>N/A</v>
      </c>
      <c r="BT715" t="str">
        <f>IF(ISBLANK('A2a.  Modified URRT Worksheet 1'!$G$86)=TRUE, "N/A", IF(W715*(1+'A2a.  Modified URRT Worksheet 1'!$G$86)='A2. Rate Change &amp; Enrollment'!X715, "OK", "ERROR"))</f>
        <v>N/A</v>
      </c>
      <c r="BU715" t="str">
        <f>IF(ISBLANK('A2a.  Modified URRT Worksheet 1'!$G$87)=TRUE, "N/A", IF(X715*(1+'A2a.  Modified URRT Worksheet 1'!$G$87)='A2. Rate Change &amp; Enrollment'!Y715, "OK", "ERROR"))</f>
        <v>N/A</v>
      </c>
      <c r="BV715" t="str">
        <f>IF(ISBLANK('A2a.  Modified URRT Worksheet 1'!$G$88)=TRUE, "N/A", IF(Y715*(1+'A2a.  Modified URRT Worksheet 1'!$G$88)='A2. Rate Change &amp; Enrollment'!Z715, "OK", "ERROR"))</f>
        <v>N/A</v>
      </c>
      <c r="BW715" t="str">
        <f t="shared" si="155"/>
        <v>OK</v>
      </c>
      <c r="BY715" s="412">
        <f t="shared" si="156"/>
        <v>0</v>
      </c>
    </row>
    <row r="716" spans="1:77" x14ac:dyDescent="0.35">
      <c r="A716" t="s">
        <v>1015</v>
      </c>
      <c r="B716" s="98"/>
      <c r="C716" s="98"/>
      <c r="D716" s="98"/>
      <c r="E716" s="135"/>
      <c r="F716" s="135"/>
      <c r="G716" s="135"/>
      <c r="I716" s="135"/>
      <c r="J716" s="135"/>
      <c r="K716" s="135"/>
      <c r="M716" s="131"/>
      <c r="N716" s="131"/>
      <c r="O716" s="131"/>
      <c r="P716" s="131"/>
      <c r="Q716" s="131"/>
      <c r="R716" s="131"/>
      <c r="S716" s="131"/>
      <c r="T716" s="131"/>
      <c r="U716" s="131"/>
      <c r="V716" s="131"/>
      <c r="W716" s="131"/>
      <c r="X716" s="131"/>
      <c r="Y716" s="131"/>
      <c r="Z716" s="131"/>
      <c r="AB716" s="142" t="e">
        <f t="shared" si="146"/>
        <v>#DIV/0!</v>
      </c>
      <c r="AC716" s="142" t="e">
        <f t="shared" si="147"/>
        <v>#DIV/0!</v>
      </c>
      <c r="AD716" s="6"/>
      <c r="AE716" s="88" t="e">
        <f t="shared" si="148"/>
        <v>#DIV/0!</v>
      </c>
      <c r="AF716" s="142" t="e">
        <f t="shared" si="149"/>
        <v>#DIV/0!</v>
      </c>
      <c r="AH716" s="12" t="e">
        <f t="shared" si="157"/>
        <v>#DIV/0!</v>
      </c>
      <c r="AI716" s="12" t="e">
        <f t="shared" si="158"/>
        <v>#DIV/0!</v>
      </c>
      <c r="AK716" s="409"/>
      <c r="AL716" s="409"/>
      <c r="AM716" s="409"/>
      <c r="AO716" s="177"/>
      <c r="AP716" s="177"/>
      <c r="AQ716" s="177"/>
      <c r="AR716" s="139"/>
      <c r="AS716" s="139"/>
      <c r="AT716" s="139"/>
      <c r="AU716" s="177"/>
      <c r="AV716" s="177"/>
      <c r="AX716" s="411">
        <f t="shared" si="150"/>
        <v>0</v>
      </c>
      <c r="AY716" s="80" t="str">
        <f t="shared" si="151"/>
        <v>OK</v>
      </c>
      <c r="BA716" s="94"/>
      <c r="BB716" s="291"/>
      <c r="BC716" s="94"/>
      <c r="BD716" s="229"/>
      <c r="BE716" s="356"/>
      <c r="BG716" s="6">
        <f t="shared" si="152"/>
        <v>0</v>
      </c>
      <c r="BH716" s="186" t="str">
        <f t="shared" si="153"/>
        <v>N/A</v>
      </c>
      <c r="BI716" s="6" t="str">
        <f t="shared" si="159"/>
        <v>N/A</v>
      </c>
      <c r="BJ716" t="e">
        <f t="shared" si="154"/>
        <v>#DIV/0!</v>
      </c>
      <c r="BL716" t="str">
        <f>IF(ISBLANK('A2a.  Modified URRT Worksheet 1'!$G$78)=TRUE, "N/A", IF(O716*(1+'A2a.  Modified URRT Worksheet 1'!$G$78)='A2. Rate Change &amp; Enrollment'!P716, "OK", "ERROR"))</f>
        <v>N/A</v>
      </c>
      <c r="BM716" t="str">
        <f>IF(ISBLANK('A2a.  Modified URRT Worksheet 1'!$G$79)=TRUE, "N/A", IF(P716*(1+'A2a.  Modified URRT Worksheet 1'!$G$79)='A2. Rate Change &amp; Enrollment'!Q716, "OK", "ERROR"))</f>
        <v>N/A</v>
      </c>
      <c r="BN716" t="str">
        <f>IF(ISBLANK('A2a.  Modified URRT Worksheet 1'!$G$80)=TRUE, "N/A", IF(Q716*(1+'A2a.  Modified URRT Worksheet 1'!$G$80)='A2. Rate Change &amp; Enrollment'!R716, "OK", "ERROR"))</f>
        <v>N/A</v>
      </c>
      <c r="BO716" t="str">
        <f>IF(ISBLANK('A2a.  Modified URRT Worksheet 1'!$G$81)=TRUE, "N/A", IF(R716*(1+'A2a.  Modified URRT Worksheet 1'!$G$81)='A2. Rate Change &amp; Enrollment'!S716, "OK", "ERROR"))</f>
        <v>N/A</v>
      </c>
      <c r="BP716" t="str">
        <f>IF(ISBLANK('A2a.  Modified URRT Worksheet 1'!$G$82)=TRUE, "N/A", IF(S716*(1+'A2a.  Modified URRT Worksheet 1'!$G$82)='A2. Rate Change &amp; Enrollment'!T716, "OK", "ERROR"))</f>
        <v>N/A</v>
      </c>
      <c r="BQ716" t="str">
        <f>IF(ISBLANK('A2a.  Modified URRT Worksheet 1'!$G$83)=TRUE, "N/A", IF(T716*(1+'A2a.  Modified URRT Worksheet 1'!$G$83)='A2. Rate Change &amp; Enrollment'!U716, "OK", "ERROR"))</f>
        <v>N/A</v>
      </c>
      <c r="BR716" t="str">
        <f>IF(ISBLANK('A2a.  Modified URRT Worksheet 1'!$G$84)=TRUE, "N/A", IF(U716*(1+'A2a.  Modified URRT Worksheet 1'!$G$84)='A2. Rate Change &amp; Enrollment'!V716, "OK", "ERROR"))</f>
        <v>N/A</v>
      </c>
      <c r="BS716" t="str">
        <f>IF(ISBLANK('A2a.  Modified URRT Worksheet 1'!$G$85)=TRUE, "N/A", IF(V716*(1+'A2a.  Modified URRT Worksheet 1'!$G$85)='A2. Rate Change &amp; Enrollment'!W716, "OK", "ERROR"))</f>
        <v>N/A</v>
      </c>
      <c r="BT716" t="str">
        <f>IF(ISBLANK('A2a.  Modified URRT Worksheet 1'!$G$86)=TRUE, "N/A", IF(W716*(1+'A2a.  Modified URRT Worksheet 1'!$G$86)='A2. Rate Change &amp; Enrollment'!X716, "OK", "ERROR"))</f>
        <v>N/A</v>
      </c>
      <c r="BU716" t="str">
        <f>IF(ISBLANK('A2a.  Modified URRT Worksheet 1'!$G$87)=TRUE, "N/A", IF(X716*(1+'A2a.  Modified URRT Worksheet 1'!$G$87)='A2. Rate Change &amp; Enrollment'!Y716, "OK", "ERROR"))</f>
        <v>N/A</v>
      </c>
      <c r="BV716" t="str">
        <f>IF(ISBLANK('A2a.  Modified URRT Worksheet 1'!$G$88)=TRUE, "N/A", IF(Y716*(1+'A2a.  Modified URRT Worksheet 1'!$G$88)='A2. Rate Change &amp; Enrollment'!Z716, "OK", "ERROR"))</f>
        <v>N/A</v>
      </c>
      <c r="BW716" t="str">
        <f t="shared" si="155"/>
        <v>OK</v>
      </c>
      <c r="BY716" s="412">
        <f t="shared" si="156"/>
        <v>0</v>
      </c>
    </row>
    <row r="717" spans="1:77" x14ac:dyDescent="0.35">
      <c r="A717" t="s">
        <v>1016</v>
      </c>
      <c r="B717" s="98"/>
      <c r="C717" s="98"/>
      <c r="D717" s="98"/>
      <c r="E717" s="135"/>
      <c r="F717" s="135"/>
      <c r="G717" s="135"/>
      <c r="I717" s="135"/>
      <c r="J717" s="135"/>
      <c r="K717" s="135"/>
      <c r="M717" s="131"/>
      <c r="N717" s="131"/>
      <c r="O717" s="131"/>
      <c r="P717" s="131"/>
      <c r="Q717" s="131"/>
      <c r="R717" s="131"/>
      <c r="S717" s="131"/>
      <c r="T717" s="131"/>
      <c r="U717" s="131"/>
      <c r="V717" s="131"/>
      <c r="W717" s="131"/>
      <c r="X717" s="131"/>
      <c r="Y717" s="131"/>
      <c r="Z717" s="131"/>
      <c r="AB717" s="142" t="e">
        <f t="shared" si="146"/>
        <v>#DIV/0!</v>
      </c>
      <c r="AC717" s="142" t="e">
        <f t="shared" si="147"/>
        <v>#DIV/0!</v>
      </c>
      <c r="AD717" s="6"/>
      <c r="AE717" s="88" t="e">
        <f t="shared" si="148"/>
        <v>#DIV/0!</v>
      </c>
      <c r="AF717" s="142" t="e">
        <f t="shared" si="149"/>
        <v>#DIV/0!</v>
      </c>
      <c r="AH717" s="12" t="e">
        <f t="shared" si="157"/>
        <v>#DIV/0!</v>
      </c>
      <c r="AI717" s="12" t="e">
        <f t="shared" si="158"/>
        <v>#DIV/0!</v>
      </c>
      <c r="AK717" s="409"/>
      <c r="AL717" s="409"/>
      <c r="AM717" s="409"/>
      <c r="AO717" s="177"/>
      <c r="AP717" s="177"/>
      <c r="AQ717" s="177"/>
      <c r="AR717" s="139"/>
      <c r="AS717" s="139"/>
      <c r="AT717" s="139"/>
      <c r="AU717" s="177"/>
      <c r="AV717" s="177"/>
      <c r="AX717" s="411">
        <f t="shared" si="150"/>
        <v>0</v>
      </c>
      <c r="AY717" s="80" t="str">
        <f t="shared" si="151"/>
        <v>OK</v>
      </c>
      <c r="BA717" s="94"/>
      <c r="BB717" s="291"/>
      <c r="BC717" s="94"/>
      <c r="BD717" s="229"/>
      <c r="BE717" s="356"/>
      <c r="BG717" s="6">
        <f t="shared" si="152"/>
        <v>0</v>
      </c>
      <c r="BH717" s="186" t="str">
        <f t="shared" si="153"/>
        <v>N/A</v>
      </c>
      <c r="BI717" s="6" t="str">
        <f t="shared" si="159"/>
        <v>N/A</v>
      </c>
      <c r="BJ717" t="e">
        <f t="shared" si="154"/>
        <v>#DIV/0!</v>
      </c>
      <c r="BL717" t="str">
        <f>IF(ISBLANK('A2a.  Modified URRT Worksheet 1'!$G$78)=TRUE, "N/A", IF(O717*(1+'A2a.  Modified URRT Worksheet 1'!$G$78)='A2. Rate Change &amp; Enrollment'!P717, "OK", "ERROR"))</f>
        <v>N/A</v>
      </c>
      <c r="BM717" t="str">
        <f>IF(ISBLANK('A2a.  Modified URRT Worksheet 1'!$G$79)=TRUE, "N/A", IF(P717*(1+'A2a.  Modified URRT Worksheet 1'!$G$79)='A2. Rate Change &amp; Enrollment'!Q717, "OK", "ERROR"))</f>
        <v>N/A</v>
      </c>
      <c r="BN717" t="str">
        <f>IF(ISBLANK('A2a.  Modified URRT Worksheet 1'!$G$80)=TRUE, "N/A", IF(Q717*(1+'A2a.  Modified URRT Worksheet 1'!$G$80)='A2. Rate Change &amp; Enrollment'!R717, "OK", "ERROR"))</f>
        <v>N/A</v>
      </c>
      <c r="BO717" t="str">
        <f>IF(ISBLANK('A2a.  Modified URRT Worksheet 1'!$G$81)=TRUE, "N/A", IF(R717*(1+'A2a.  Modified URRT Worksheet 1'!$G$81)='A2. Rate Change &amp; Enrollment'!S717, "OK", "ERROR"))</f>
        <v>N/A</v>
      </c>
      <c r="BP717" t="str">
        <f>IF(ISBLANK('A2a.  Modified URRT Worksheet 1'!$G$82)=TRUE, "N/A", IF(S717*(1+'A2a.  Modified URRT Worksheet 1'!$G$82)='A2. Rate Change &amp; Enrollment'!T717, "OK", "ERROR"))</f>
        <v>N/A</v>
      </c>
      <c r="BQ717" t="str">
        <f>IF(ISBLANK('A2a.  Modified URRT Worksheet 1'!$G$83)=TRUE, "N/A", IF(T717*(1+'A2a.  Modified URRT Worksheet 1'!$G$83)='A2. Rate Change &amp; Enrollment'!U717, "OK", "ERROR"))</f>
        <v>N/A</v>
      </c>
      <c r="BR717" t="str">
        <f>IF(ISBLANK('A2a.  Modified URRT Worksheet 1'!$G$84)=TRUE, "N/A", IF(U717*(1+'A2a.  Modified URRT Worksheet 1'!$G$84)='A2. Rate Change &amp; Enrollment'!V717, "OK", "ERROR"))</f>
        <v>N/A</v>
      </c>
      <c r="BS717" t="str">
        <f>IF(ISBLANK('A2a.  Modified URRT Worksheet 1'!$G$85)=TRUE, "N/A", IF(V717*(1+'A2a.  Modified URRT Worksheet 1'!$G$85)='A2. Rate Change &amp; Enrollment'!W717, "OK", "ERROR"))</f>
        <v>N/A</v>
      </c>
      <c r="BT717" t="str">
        <f>IF(ISBLANK('A2a.  Modified URRT Worksheet 1'!$G$86)=TRUE, "N/A", IF(W717*(1+'A2a.  Modified URRT Worksheet 1'!$G$86)='A2. Rate Change &amp; Enrollment'!X717, "OK", "ERROR"))</f>
        <v>N/A</v>
      </c>
      <c r="BU717" t="str">
        <f>IF(ISBLANK('A2a.  Modified URRT Worksheet 1'!$G$87)=TRUE, "N/A", IF(X717*(1+'A2a.  Modified URRT Worksheet 1'!$G$87)='A2. Rate Change &amp; Enrollment'!Y717, "OK", "ERROR"))</f>
        <v>N/A</v>
      </c>
      <c r="BV717" t="str">
        <f>IF(ISBLANK('A2a.  Modified URRT Worksheet 1'!$G$88)=TRUE, "N/A", IF(Y717*(1+'A2a.  Modified URRT Worksheet 1'!$G$88)='A2. Rate Change &amp; Enrollment'!Z717, "OK", "ERROR"))</f>
        <v>N/A</v>
      </c>
      <c r="BW717" t="str">
        <f t="shared" si="155"/>
        <v>OK</v>
      </c>
      <c r="BY717" s="412">
        <f t="shared" si="156"/>
        <v>0</v>
      </c>
    </row>
    <row r="718" spans="1:77" x14ac:dyDescent="0.35">
      <c r="A718" t="s">
        <v>1017</v>
      </c>
      <c r="B718" s="98"/>
      <c r="C718" s="98"/>
      <c r="D718" s="98"/>
      <c r="E718" s="135"/>
      <c r="F718" s="135"/>
      <c r="G718" s="135"/>
      <c r="I718" s="135"/>
      <c r="J718" s="135"/>
      <c r="K718" s="135"/>
      <c r="M718" s="131"/>
      <c r="N718" s="131"/>
      <c r="O718" s="131"/>
      <c r="P718" s="131"/>
      <c r="Q718" s="131"/>
      <c r="R718" s="131"/>
      <c r="S718" s="131"/>
      <c r="T718" s="131"/>
      <c r="U718" s="131"/>
      <c r="V718" s="131"/>
      <c r="W718" s="131"/>
      <c r="X718" s="131"/>
      <c r="Y718" s="131"/>
      <c r="Z718" s="131"/>
      <c r="AB718" s="142" t="e">
        <f t="shared" si="146"/>
        <v>#DIV/0!</v>
      </c>
      <c r="AC718" s="142" t="e">
        <f t="shared" si="147"/>
        <v>#DIV/0!</v>
      </c>
      <c r="AD718" s="6"/>
      <c r="AE718" s="88" t="e">
        <f t="shared" si="148"/>
        <v>#DIV/0!</v>
      </c>
      <c r="AF718" s="142" t="e">
        <f t="shared" si="149"/>
        <v>#DIV/0!</v>
      </c>
      <c r="AH718" s="12" t="e">
        <f t="shared" si="157"/>
        <v>#DIV/0!</v>
      </c>
      <c r="AI718" s="12" t="e">
        <f t="shared" si="158"/>
        <v>#DIV/0!</v>
      </c>
      <c r="AK718" s="409"/>
      <c r="AL718" s="409"/>
      <c r="AM718" s="409"/>
      <c r="AO718" s="177"/>
      <c r="AP718" s="177"/>
      <c r="AQ718" s="177"/>
      <c r="AR718" s="139"/>
      <c r="AS718" s="139"/>
      <c r="AT718" s="139"/>
      <c r="AU718" s="177"/>
      <c r="AV718" s="177"/>
      <c r="AX718" s="411">
        <f t="shared" si="150"/>
        <v>0</v>
      </c>
      <c r="AY718" s="80" t="str">
        <f t="shared" si="151"/>
        <v>OK</v>
      </c>
      <c r="BA718" s="94"/>
      <c r="BB718" s="291"/>
      <c r="BC718" s="94"/>
      <c r="BD718" s="229"/>
      <c r="BE718" s="356"/>
      <c r="BG718" s="6">
        <f t="shared" si="152"/>
        <v>0</v>
      </c>
      <c r="BH718" s="186" t="str">
        <f t="shared" si="153"/>
        <v>N/A</v>
      </c>
      <c r="BI718" s="6" t="str">
        <f t="shared" si="159"/>
        <v>N/A</v>
      </c>
      <c r="BJ718" t="e">
        <f t="shared" si="154"/>
        <v>#DIV/0!</v>
      </c>
      <c r="BL718" t="str">
        <f>IF(ISBLANK('A2a.  Modified URRT Worksheet 1'!$G$78)=TRUE, "N/A", IF(O718*(1+'A2a.  Modified URRT Worksheet 1'!$G$78)='A2. Rate Change &amp; Enrollment'!P718, "OK", "ERROR"))</f>
        <v>N/A</v>
      </c>
      <c r="BM718" t="str">
        <f>IF(ISBLANK('A2a.  Modified URRT Worksheet 1'!$G$79)=TRUE, "N/A", IF(P718*(1+'A2a.  Modified URRT Worksheet 1'!$G$79)='A2. Rate Change &amp; Enrollment'!Q718, "OK", "ERROR"))</f>
        <v>N/A</v>
      </c>
      <c r="BN718" t="str">
        <f>IF(ISBLANK('A2a.  Modified URRT Worksheet 1'!$G$80)=TRUE, "N/A", IF(Q718*(1+'A2a.  Modified URRT Worksheet 1'!$G$80)='A2. Rate Change &amp; Enrollment'!R718, "OK", "ERROR"))</f>
        <v>N/A</v>
      </c>
      <c r="BO718" t="str">
        <f>IF(ISBLANK('A2a.  Modified URRT Worksheet 1'!$G$81)=TRUE, "N/A", IF(R718*(1+'A2a.  Modified URRT Worksheet 1'!$G$81)='A2. Rate Change &amp; Enrollment'!S718, "OK", "ERROR"))</f>
        <v>N/A</v>
      </c>
      <c r="BP718" t="str">
        <f>IF(ISBLANK('A2a.  Modified URRT Worksheet 1'!$G$82)=TRUE, "N/A", IF(S718*(1+'A2a.  Modified URRT Worksheet 1'!$G$82)='A2. Rate Change &amp; Enrollment'!T718, "OK", "ERROR"))</f>
        <v>N/A</v>
      </c>
      <c r="BQ718" t="str">
        <f>IF(ISBLANK('A2a.  Modified URRT Worksheet 1'!$G$83)=TRUE, "N/A", IF(T718*(1+'A2a.  Modified URRT Worksheet 1'!$G$83)='A2. Rate Change &amp; Enrollment'!U718, "OK", "ERROR"))</f>
        <v>N/A</v>
      </c>
      <c r="BR718" t="str">
        <f>IF(ISBLANK('A2a.  Modified URRT Worksheet 1'!$G$84)=TRUE, "N/A", IF(U718*(1+'A2a.  Modified URRT Worksheet 1'!$G$84)='A2. Rate Change &amp; Enrollment'!V718, "OK", "ERROR"))</f>
        <v>N/A</v>
      </c>
      <c r="BS718" t="str">
        <f>IF(ISBLANK('A2a.  Modified URRT Worksheet 1'!$G$85)=TRUE, "N/A", IF(V718*(1+'A2a.  Modified URRT Worksheet 1'!$G$85)='A2. Rate Change &amp; Enrollment'!W718, "OK", "ERROR"))</f>
        <v>N/A</v>
      </c>
      <c r="BT718" t="str">
        <f>IF(ISBLANK('A2a.  Modified URRT Worksheet 1'!$G$86)=TRUE, "N/A", IF(W718*(1+'A2a.  Modified URRT Worksheet 1'!$G$86)='A2. Rate Change &amp; Enrollment'!X718, "OK", "ERROR"))</f>
        <v>N/A</v>
      </c>
      <c r="BU718" t="str">
        <f>IF(ISBLANK('A2a.  Modified URRT Worksheet 1'!$G$87)=TRUE, "N/A", IF(X718*(1+'A2a.  Modified URRT Worksheet 1'!$G$87)='A2. Rate Change &amp; Enrollment'!Y718, "OK", "ERROR"))</f>
        <v>N/A</v>
      </c>
      <c r="BV718" t="str">
        <f>IF(ISBLANK('A2a.  Modified URRT Worksheet 1'!$G$88)=TRUE, "N/A", IF(Y718*(1+'A2a.  Modified URRT Worksheet 1'!$G$88)='A2. Rate Change &amp; Enrollment'!Z718, "OK", "ERROR"))</f>
        <v>N/A</v>
      </c>
      <c r="BW718" t="str">
        <f t="shared" si="155"/>
        <v>OK</v>
      </c>
      <c r="BY718" s="412">
        <f t="shared" si="156"/>
        <v>0</v>
      </c>
    </row>
    <row r="719" spans="1:77" x14ac:dyDescent="0.35">
      <c r="A719" t="s">
        <v>1018</v>
      </c>
      <c r="B719" s="98"/>
      <c r="C719" s="98"/>
      <c r="D719" s="98"/>
      <c r="E719" s="135"/>
      <c r="F719" s="135"/>
      <c r="G719" s="135"/>
      <c r="I719" s="135"/>
      <c r="J719" s="135"/>
      <c r="K719" s="135"/>
      <c r="M719" s="131"/>
      <c r="N719" s="131"/>
      <c r="O719" s="131"/>
      <c r="P719" s="131"/>
      <c r="Q719" s="131"/>
      <c r="R719" s="131"/>
      <c r="S719" s="131"/>
      <c r="T719" s="131"/>
      <c r="U719" s="131"/>
      <c r="V719" s="131"/>
      <c r="W719" s="131"/>
      <c r="X719" s="131"/>
      <c r="Y719" s="131"/>
      <c r="Z719" s="131"/>
      <c r="AB719" s="142" t="e">
        <f t="shared" si="146"/>
        <v>#DIV/0!</v>
      </c>
      <c r="AC719" s="142" t="e">
        <f t="shared" si="147"/>
        <v>#DIV/0!</v>
      </c>
      <c r="AD719" s="6"/>
      <c r="AE719" s="88" t="e">
        <f t="shared" si="148"/>
        <v>#DIV/0!</v>
      </c>
      <c r="AF719" s="142" t="e">
        <f t="shared" si="149"/>
        <v>#DIV/0!</v>
      </c>
      <c r="AH719" s="12" t="e">
        <f t="shared" si="157"/>
        <v>#DIV/0!</v>
      </c>
      <c r="AI719" s="12" t="e">
        <f t="shared" si="158"/>
        <v>#DIV/0!</v>
      </c>
      <c r="AK719" s="409"/>
      <c r="AL719" s="409"/>
      <c r="AM719" s="409"/>
      <c r="AO719" s="177"/>
      <c r="AP719" s="177"/>
      <c r="AQ719" s="177"/>
      <c r="AR719" s="139"/>
      <c r="AS719" s="139"/>
      <c r="AT719" s="139"/>
      <c r="AU719" s="177"/>
      <c r="AV719" s="177"/>
      <c r="AX719" s="411">
        <f t="shared" si="150"/>
        <v>0</v>
      </c>
      <c r="AY719" s="80" t="str">
        <f t="shared" si="151"/>
        <v>OK</v>
      </c>
      <c r="BA719" s="94"/>
      <c r="BB719" s="291"/>
      <c r="BC719" s="94"/>
      <c r="BD719" s="229"/>
      <c r="BE719" s="356"/>
      <c r="BG719" s="6">
        <f t="shared" si="152"/>
        <v>0</v>
      </c>
      <c r="BH719" s="186" t="str">
        <f t="shared" si="153"/>
        <v>N/A</v>
      </c>
      <c r="BI719" s="6" t="str">
        <f t="shared" si="159"/>
        <v>N/A</v>
      </c>
      <c r="BJ719" t="e">
        <f t="shared" si="154"/>
        <v>#DIV/0!</v>
      </c>
      <c r="BL719" t="str">
        <f>IF(ISBLANK('A2a.  Modified URRT Worksheet 1'!$G$78)=TRUE, "N/A", IF(O719*(1+'A2a.  Modified URRT Worksheet 1'!$G$78)='A2. Rate Change &amp; Enrollment'!P719, "OK", "ERROR"))</f>
        <v>N/A</v>
      </c>
      <c r="BM719" t="str">
        <f>IF(ISBLANK('A2a.  Modified URRT Worksheet 1'!$G$79)=TRUE, "N/A", IF(P719*(1+'A2a.  Modified URRT Worksheet 1'!$G$79)='A2. Rate Change &amp; Enrollment'!Q719, "OK", "ERROR"))</f>
        <v>N/A</v>
      </c>
      <c r="BN719" t="str">
        <f>IF(ISBLANK('A2a.  Modified URRT Worksheet 1'!$G$80)=TRUE, "N/A", IF(Q719*(1+'A2a.  Modified URRT Worksheet 1'!$G$80)='A2. Rate Change &amp; Enrollment'!R719, "OK", "ERROR"))</f>
        <v>N/A</v>
      </c>
      <c r="BO719" t="str">
        <f>IF(ISBLANK('A2a.  Modified URRT Worksheet 1'!$G$81)=TRUE, "N/A", IF(R719*(1+'A2a.  Modified URRT Worksheet 1'!$G$81)='A2. Rate Change &amp; Enrollment'!S719, "OK", "ERROR"))</f>
        <v>N/A</v>
      </c>
      <c r="BP719" t="str">
        <f>IF(ISBLANK('A2a.  Modified URRT Worksheet 1'!$G$82)=TRUE, "N/A", IF(S719*(1+'A2a.  Modified URRT Worksheet 1'!$G$82)='A2. Rate Change &amp; Enrollment'!T719, "OK", "ERROR"))</f>
        <v>N/A</v>
      </c>
      <c r="BQ719" t="str">
        <f>IF(ISBLANK('A2a.  Modified URRT Worksheet 1'!$G$83)=TRUE, "N/A", IF(T719*(1+'A2a.  Modified URRT Worksheet 1'!$G$83)='A2. Rate Change &amp; Enrollment'!U719, "OK", "ERROR"))</f>
        <v>N/A</v>
      </c>
      <c r="BR719" t="str">
        <f>IF(ISBLANK('A2a.  Modified URRT Worksheet 1'!$G$84)=TRUE, "N/A", IF(U719*(1+'A2a.  Modified URRT Worksheet 1'!$G$84)='A2. Rate Change &amp; Enrollment'!V719, "OK", "ERROR"))</f>
        <v>N/A</v>
      </c>
      <c r="BS719" t="str">
        <f>IF(ISBLANK('A2a.  Modified URRT Worksheet 1'!$G$85)=TRUE, "N/A", IF(V719*(1+'A2a.  Modified URRT Worksheet 1'!$G$85)='A2. Rate Change &amp; Enrollment'!W719, "OK", "ERROR"))</f>
        <v>N/A</v>
      </c>
      <c r="BT719" t="str">
        <f>IF(ISBLANK('A2a.  Modified URRT Worksheet 1'!$G$86)=TRUE, "N/A", IF(W719*(1+'A2a.  Modified URRT Worksheet 1'!$G$86)='A2. Rate Change &amp; Enrollment'!X719, "OK", "ERROR"))</f>
        <v>N/A</v>
      </c>
      <c r="BU719" t="str">
        <f>IF(ISBLANK('A2a.  Modified URRT Worksheet 1'!$G$87)=TRUE, "N/A", IF(X719*(1+'A2a.  Modified URRT Worksheet 1'!$G$87)='A2. Rate Change &amp; Enrollment'!Y719, "OK", "ERROR"))</f>
        <v>N/A</v>
      </c>
      <c r="BV719" t="str">
        <f>IF(ISBLANK('A2a.  Modified URRT Worksheet 1'!$G$88)=TRUE, "N/A", IF(Y719*(1+'A2a.  Modified URRT Worksheet 1'!$G$88)='A2. Rate Change &amp; Enrollment'!Z719, "OK", "ERROR"))</f>
        <v>N/A</v>
      </c>
      <c r="BW719" t="str">
        <f t="shared" si="155"/>
        <v>OK</v>
      </c>
      <c r="BY719" s="412">
        <f t="shared" si="156"/>
        <v>0</v>
      </c>
    </row>
    <row r="720" spans="1:77" x14ac:dyDescent="0.35">
      <c r="A720" t="s">
        <v>1019</v>
      </c>
      <c r="B720" s="98"/>
      <c r="C720" s="98"/>
      <c r="D720" s="98"/>
      <c r="E720" s="135"/>
      <c r="F720" s="135"/>
      <c r="G720" s="135"/>
      <c r="I720" s="135"/>
      <c r="J720" s="135"/>
      <c r="K720" s="135"/>
      <c r="M720" s="131"/>
      <c r="N720" s="131"/>
      <c r="O720" s="131"/>
      <c r="P720" s="131"/>
      <c r="Q720" s="131"/>
      <c r="R720" s="131"/>
      <c r="S720" s="131"/>
      <c r="T720" s="131"/>
      <c r="U720" s="131"/>
      <c r="V720" s="131"/>
      <c r="W720" s="131"/>
      <c r="X720" s="131"/>
      <c r="Y720" s="131"/>
      <c r="Z720" s="131"/>
      <c r="AB720" s="142" t="e">
        <f t="shared" si="146"/>
        <v>#DIV/0!</v>
      </c>
      <c r="AC720" s="142" t="e">
        <f t="shared" si="147"/>
        <v>#DIV/0!</v>
      </c>
      <c r="AD720" s="6"/>
      <c r="AE720" s="88" t="e">
        <f t="shared" si="148"/>
        <v>#DIV/0!</v>
      </c>
      <c r="AF720" s="142" t="e">
        <f t="shared" si="149"/>
        <v>#DIV/0!</v>
      </c>
      <c r="AH720" s="12" t="e">
        <f t="shared" si="157"/>
        <v>#DIV/0!</v>
      </c>
      <c r="AI720" s="12" t="e">
        <f t="shared" si="158"/>
        <v>#DIV/0!</v>
      </c>
      <c r="AK720" s="409"/>
      <c r="AL720" s="409"/>
      <c r="AM720" s="409"/>
      <c r="AO720" s="177"/>
      <c r="AP720" s="177"/>
      <c r="AQ720" s="177"/>
      <c r="AR720" s="139"/>
      <c r="AS720" s="139"/>
      <c r="AT720" s="139"/>
      <c r="AU720" s="177"/>
      <c r="AV720" s="177"/>
      <c r="AX720" s="411">
        <f t="shared" si="150"/>
        <v>0</v>
      </c>
      <c r="AY720" s="80" t="str">
        <f t="shared" si="151"/>
        <v>OK</v>
      </c>
      <c r="BA720" s="94"/>
      <c r="BB720" s="291"/>
      <c r="BC720" s="94"/>
      <c r="BD720" s="229"/>
      <c r="BE720" s="356"/>
      <c r="BG720" s="6">
        <f t="shared" si="152"/>
        <v>0</v>
      </c>
      <c r="BH720" s="186" t="str">
        <f t="shared" si="153"/>
        <v>N/A</v>
      </c>
      <c r="BI720" s="6" t="str">
        <f t="shared" si="159"/>
        <v>N/A</v>
      </c>
      <c r="BJ720" t="e">
        <f t="shared" si="154"/>
        <v>#DIV/0!</v>
      </c>
      <c r="BL720" t="str">
        <f>IF(ISBLANK('A2a.  Modified URRT Worksheet 1'!$G$78)=TRUE, "N/A", IF(O720*(1+'A2a.  Modified URRT Worksheet 1'!$G$78)='A2. Rate Change &amp; Enrollment'!P720, "OK", "ERROR"))</f>
        <v>N/A</v>
      </c>
      <c r="BM720" t="str">
        <f>IF(ISBLANK('A2a.  Modified URRT Worksheet 1'!$G$79)=TRUE, "N/A", IF(P720*(1+'A2a.  Modified URRT Worksheet 1'!$G$79)='A2. Rate Change &amp; Enrollment'!Q720, "OK", "ERROR"))</f>
        <v>N/A</v>
      </c>
      <c r="BN720" t="str">
        <f>IF(ISBLANK('A2a.  Modified URRT Worksheet 1'!$G$80)=TRUE, "N/A", IF(Q720*(1+'A2a.  Modified URRT Worksheet 1'!$G$80)='A2. Rate Change &amp; Enrollment'!R720, "OK", "ERROR"))</f>
        <v>N/A</v>
      </c>
      <c r="BO720" t="str">
        <f>IF(ISBLANK('A2a.  Modified URRT Worksheet 1'!$G$81)=TRUE, "N/A", IF(R720*(1+'A2a.  Modified URRT Worksheet 1'!$G$81)='A2. Rate Change &amp; Enrollment'!S720, "OK", "ERROR"))</f>
        <v>N/A</v>
      </c>
      <c r="BP720" t="str">
        <f>IF(ISBLANK('A2a.  Modified URRT Worksheet 1'!$G$82)=TRUE, "N/A", IF(S720*(1+'A2a.  Modified URRT Worksheet 1'!$G$82)='A2. Rate Change &amp; Enrollment'!T720, "OK", "ERROR"))</f>
        <v>N/A</v>
      </c>
      <c r="BQ720" t="str">
        <f>IF(ISBLANK('A2a.  Modified URRT Worksheet 1'!$G$83)=TRUE, "N/A", IF(T720*(1+'A2a.  Modified URRT Worksheet 1'!$G$83)='A2. Rate Change &amp; Enrollment'!U720, "OK", "ERROR"))</f>
        <v>N/A</v>
      </c>
      <c r="BR720" t="str">
        <f>IF(ISBLANK('A2a.  Modified URRT Worksheet 1'!$G$84)=TRUE, "N/A", IF(U720*(1+'A2a.  Modified URRT Worksheet 1'!$G$84)='A2. Rate Change &amp; Enrollment'!V720, "OK", "ERROR"))</f>
        <v>N/A</v>
      </c>
      <c r="BS720" t="str">
        <f>IF(ISBLANK('A2a.  Modified URRT Worksheet 1'!$G$85)=TRUE, "N/A", IF(V720*(1+'A2a.  Modified URRT Worksheet 1'!$G$85)='A2. Rate Change &amp; Enrollment'!W720, "OK", "ERROR"))</f>
        <v>N/A</v>
      </c>
      <c r="BT720" t="str">
        <f>IF(ISBLANK('A2a.  Modified URRT Worksheet 1'!$G$86)=TRUE, "N/A", IF(W720*(1+'A2a.  Modified URRT Worksheet 1'!$G$86)='A2. Rate Change &amp; Enrollment'!X720, "OK", "ERROR"))</f>
        <v>N/A</v>
      </c>
      <c r="BU720" t="str">
        <f>IF(ISBLANK('A2a.  Modified URRT Worksheet 1'!$G$87)=TRUE, "N/A", IF(X720*(1+'A2a.  Modified URRT Worksheet 1'!$G$87)='A2. Rate Change &amp; Enrollment'!Y720, "OK", "ERROR"))</f>
        <v>N/A</v>
      </c>
      <c r="BV720" t="str">
        <f>IF(ISBLANK('A2a.  Modified URRT Worksheet 1'!$G$88)=TRUE, "N/A", IF(Y720*(1+'A2a.  Modified URRT Worksheet 1'!$G$88)='A2. Rate Change &amp; Enrollment'!Z720, "OK", "ERROR"))</f>
        <v>N/A</v>
      </c>
      <c r="BW720" t="str">
        <f t="shared" si="155"/>
        <v>OK</v>
      </c>
      <c r="BY720" s="412">
        <f t="shared" si="156"/>
        <v>0</v>
      </c>
    </row>
    <row r="721" spans="1:77" x14ac:dyDescent="0.35">
      <c r="A721" t="s">
        <v>1020</v>
      </c>
      <c r="B721" s="98"/>
      <c r="C721" s="98"/>
      <c r="D721" s="98"/>
      <c r="E721" s="135"/>
      <c r="F721" s="135"/>
      <c r="G721" s="135"/>
      <c r="I721" s="135"/>
      <c r="J721" s="135"/>
      <c r="K721" s="135"/>
      <c r="M721" s="131"/>
      <c r="N721" s="131"/>
      <c r="O721" s="131"/>
      <c r="P721" s="131"/>
      <c r="Q721" s="131"/>
      <c r="R721" s="131"/>
      <c r="S721" s="131"/>
      <c r="T721" s="131"/>
      <c r="U721" s="131"/>
      <c r="V721" s="131"/>
      <c r="W721" s="131"/>
      <c r="X721" s="131"/>
      <c r="Y721" s="131"/>
      <c r="Z721" s="131"/>
      <c r="AB721" s="142" t="e">
        <f t="shared" si="146"/>
        <v>#DIV/0!</v>
      </c>
      <c r="AC721" s="142" t="e">
        <f t="shared" si="147"/>
        <v>#DIV/0!</v>
      </c>
      <c r="AD721" s="6"/>
      <c r="AE721" s="88" t="e">
        <f t="shared" si="148"/>
        <v>#DIV/0!</v>
      </c>
      <c r="AF721" s="142" t="e">
        <f t="shared" si="149"/>
        <v>#DIV/0!</v>
      </c>
      <c r="AH721" s="12" t="e">
        <f t="shared" si="157"/>
        <v>#DIV/0!</v>
      </c>
      <c r="AI721" s="12" t="e">
        <f t="shared" si="158"/>
        <v>#DIV/0!</v>
      </c>
      <c r="AK721" s="409"/>
      <c r="AL721" s="409"/>
      <c r="AM721" s="409"/>
      <c r="AO721" s="177"/>
      <c r="AP721" s="177"/>
      <c r="AQ721" s="177"/>
      <c r="AR721" s="139"/>
      <c r="AS721" s="139"/>
      <c r="AT721" s="139"/>
      <c r="AU721" s="177"/>
      <c r="AV721" s="177"/>
      <c r="AX721" s="411">
        <f t="shared" si="150"/>
        <v>0</v>
      </c>
      <c r="AY721" s="80" t="str">
        <f t="shared" si="151"/>
        <v>OK</v>
      </c>
      <c r="BA721" s="94"/>
      <c r="BB721" s="291"/>
      <c r="BC721" s="94"/>
      <c r="BD721" s="229"/>
      <c r="BE721" s="356"/>
      <c r="BG721" s="6">
        <f t="shared" si="152"/>
        <v>0</v>
      </c>
      <c r="BH721" s="186" t="str">
        <f t="shared" si="153"/>
        <v>N/A</v>
      </c>
      <c r="BI721" s="6" t="str">
        <f t="shared" si="159"/>
        <v>N/A</v>
      </c>
      <c r="BJ721" t="e">
        <f t="shared" si="154"/>
        <v>#DIV/0!</v>
      </c>
      <c r="BL721" t="str">
        <f>IF(ISBLANK('A2a.  Modified URRT Worksheet 1'!$G$78)=TRUE, "N/A", IF(O721*(1+'A2a.  Modified URRT Worksheet 1'!$G$78)='A2. Rate Change &amp; Enrollment'!P721, "OK", "ERROR"))</f>
        <v>N/A</v>
      </c>
      <c r="BM721" t="str">
        <f>IF(ISBLANK('A2a.  Modified URRT Worksheet 1'!$G$79)=TRUE, "N/A", IF(P721*(1+'A2a.  Modified URRT Worksheet 1'!$G$79)='A2. Rate Change &amp; Enrollment'!Q721, "OK", "ERROR"))</f>
        <v>N/A</v>
      </c>
      <c r="BN721" t="str">
        <f>IF(ISBLANK('A2a.  Modified URRT Worksheet 1'!$G$80)=TRUE, "N/A", IF(Q721*(1+'A2a.  Modified URRT Worksheet 1'!$G$80)='A2. Rate Change &amp; Enrollment'!R721, "OK", "ERROR"))</f>
        <v>N/A</v>
      </c>
      <c r="BO721" t="str">
        <f>IF(ISBLANK('A2a.  Modified URRT Worksheet 1'!$G$81)=TRUE, "N/A", IF(R721*(1+'A2a.  Modified URRT Worksheet 1'!$G$81)='A2. Rate Change &amp; Enrollment'!S721, "OK", "ERROR"))</f>
        <v>N/A</v>
      </c>
      <c r="BP721" t="str">
        <f>IF(ISBLANK('A2a.  Modified URRT Worksheet 1'!$G$82)=TRUE, "N/A", IF(S721*(1+'A2a.  Modified URRT Worksheet 1'!$G$82)='A2. Rate Change &amp; Enrollment'!T721, "OK", "ERROR"))</f>
        <v>N/A</v>
      </c>
      <c r="BQ721" t="str">
        <f>IF(ISBLANK('A2a.  Modified URRT Worksheet 1'!$G$83)=TRUE, "N/A", IF(T721*(1+'A2a.  Modified URRT Worksheet 1'!$G$83)='A2. Rate Change &amp; Enrollment'!U721, "OK", "ERROR"))</f>
        <v>N/A</v>
      </c>
      <c r="BR721" t="str">
        <f>IF(ISBLANK('A2a.  Modified URRT Worksheet 1'!$G$84)=TRUE, "N/A", IF(U721*(1+'A2a.  Modified URRT Worksheet 1'!$G$84)='A2. Rate Change &amp; Enrollment'!V721, "OK", "ERROR"))</f>
        <v>N/A</v>
      </c>
      <c r="BS721" t="str">
        <f>IF(ISBLANK('A2a.  Modified URRT Worksheet 1'!$G$85)=TRUE, "N/A", IF(V721*(1+'A2a.  Modified URRT Worksheet 1'!$G$85)='A2. Rate Change &amp; Enrollment'!W721, "OK", "ERROR"))</f>
        <v>N/A</v>
      </c>
      <c r="BT721" t="str">
        <f>IF(ISBLANK('A2a.  Modified URRT Worksheet 1'!$G$86)=TRUE, "N/A", IF(W721*(1+'A2a.  Modified URRT Worksheet 1'!$G$86)='A2. Rate Change &amp; Enrollment'!X721, "OK", "ERROR"))</f>
        <v>N/A</v>
      </c>
      <c r="BU721" t="str">
        <f>IF(ISBLANK('A2a.  Modified URRT Worksheet 1'!$G$87)=TRUE, "N/A", IF(X721*(1+'A2a.  Modified URRT Worksheet 1'!$G$87)='A2. Rate Change &amp; Enrollment'!Y721, "OK", "ERROR"))</f>
        <v>N/A</v>
      </c>
      <c r="BV721" t="str">
        <f>IF(ISBLANK('A2a.  Modified URRT Worksheet 1'!$G$88)=TRUE, "N/A", IF(Y721*(1+'A2a.  Modified URRT Worksheet 1'!$G$88)='A2. Rate Change &amp; Enrollment'!Z721, "OK", "ERROR"))</f>
        <v>N/A</v>
      </c>
      <c r="BW721" t="str">
        <f t="shared" si="155"/>
        <v>OK</v>
      </c>
      <c r="BY721" s="412">
        <f t="shared" si="156"/>
        <v>0</v>
      </c>
    </row>
    <row r="722" spans="1:77" x14ac:dyDescent="0.35">
      <c r="A722" t="s">
        <v>1021</v>
      </c>
      <c r="B722" s="98"/>
      <c r="C722" s="98"/>
      <c r="D722" s="98"/>
      <c r="E722" s="135"/>
      <c r="F722" s="135"/>
      <c r="G722" s="135"/>
      <c r="I722" s="135"/>
      <c r="J722" s="135"/>
      <c r="K722" s="135"/>
      <c r="M722" s="131"/>
      <c r="N722" s="131"/>
      <c r="O722" s="131"/>
      <c r="P722" s="131"/>
      <c r="Q722" s="131"/>
      <c r="R722" s="131"/>
      <c r="S722" s="131"/>
      <c r="T722" s="131"/>
      <c r="U722" s="131"/>
      <c r="V722" s="131"/>
      <c r="W722" s="131"/>
      <c r="X722" s="131"/>
      <c r="Y722" s="131"/>
      <c r="Z722" s="131"/>
      <c r="AB722" s="142" t="e">
        <f t="shared" si="146"/>
        <v>#DIV/0!</v>
      </c>
      <c r="AC722" s="142" t="e">
        <f t="shared" si="147"/>
        <v>#DIV/0!</v>
      </c>
      <c r="AD722" s="6"/>
      <c r="AE722" s="88" t="e">
        <f t="shared" si="148"/>
        <v>#DIV/0!</v>
      </c>
      <c r="AF722" s="142" t="e">
        <f t="shared" si="149"/>
        <v>#DIV/0!</v>
      </c>
      <c r="AH722" s="12" t="e">
        <f t="shared" si="157"/>
        <v>#DIV/0!</v>
      </c>
      <c r="AI722" s="12" t="e">
        <f t="shared" si="158"/>
        <v>#DIV/0!</v>
      </c>
      <c r="AK722" s="409"/>
      <c r="AL722" s="409"/>
      <c r="AM722" s="409"/>
      <c r="AO722" s="177"/>
      <c r="AP722" s="177"/>
      <c r="AQ722" s="177"/>
      <c r="AR722" s="139"/>
      <c r="AS722" s="139"/>
      <c r="AT722" s="139"/>
      <c r="AU722" s="177"/>
      <c r="AV722" s="177"/>
      <c r="AX722" s="411">
        <f t="shared" si="150"/>
        <v>0</v>
      </c>
      <c r="AY722" s="80" t="str">
        <f t="shared" si="151"/>
        <v>OK</v>
      </c>
      <c r="BA722" s="94"/>
      <c r="BB722" s="291"/>
      <c r="BC722" s="94"/>
      <c r="BD722" s="229"/>
      <c r="BE722" s="356"/>
      <c r="BG722" s="6">
        <f t="shared" si="152"/>
        <v>0</v>
      </c>
      <c r="BH722" s="186" t="str">
        <f t="shared" si="153"/>
        <v>N/A</v>
      </c>
      <c r="BI722" s="6" t="str">
        <f t="shared" si="159"/>
        <v>N/A</v>
      </c>
      <c r="BJ722" t="e">
        <f t="shared" si="154"/>
        <v>#DIV/0!</v>
      </c>
      <c r="BL722" t="str">
        <f>IF(ISBLANK('A2a.  Modified URRT Worksheet 1'!$G$78)=TRUE, "N/A", IF(O722*(1+'A2a.  Modified URRT Worksheet 1'!$G$78)='A2. Rate Change &amp; Enrollment'!P722, "OK", "ERROR"))</f>
        <v>N/A</v>
      </c>
      <c r="BM722" t="str">
        <f>IF(ISBLANK('A2a.  Modified URRT Worksheet 1'!$G$79)=TRUE, "N/A", IF(P722*(1+'A2a.  Modified URRT Worksheet 1'!$G$79)='A2. Rate Change &amp; Enrollment'!Q722, "OK", "ERROR"))</f>
        <v>N/A</v>
      </c>
      <c r="BN722" t="str">
        <f>IF(ISBLANK('A2a.  Modified URRT Worksheet 1'!$G$80)=TRUE, "N/A", IF(Q722*(1+'A2a.  Modified URRT Worksheet 1'!$G$80)='A2. Rate Change &amp; Enrollment'!R722, "OK", "ERROR"))</f>
        <v>N/A</v>
      </c>
      <c r="BO722" t="str">
        <f>IF(ISBLANK('A2a.  Modified URRT Worksheet 1'!$G$81)=TRUE, "N/A", IF(R722*(1+'A2a.  Modified URRT Worksheet 1'!$G$81)='A2. Rate Change &amp; Enrollment'!S722, "OK", "ERROR"))</f>
        <v>N/A</v>
      </c>
      <c r="BP722" t="str">
        <f>IF(ISBLANK('A2a.  Modified URRT Worksheet 1'!$G$82)=TRUE, "N/A", IF(S722*(1+'A2a.  Modified URRT Worksheet 1'!$G$82)='A2. Rate Change &amp; Enrollment'!T722, "OK", "ERROR"))</f>
        <v>N/A</v>
      </c>
      <c r="BQ722" t="str">
        <f>IF(ISBLANK('A2a.  Modified URRT Worksheet 1'!$G$83)=TRUE, "N/A", IF(T722*(1+'A2a.  Modified URRT Worksheet 1'!$G$83)='A2. Rate Change &amp; Enrollment'!U722, "OK", "ERROR"))</f>
        <v>N/A</v>
      </c>
      <c r="BR722" t="str">
        <f>IF(ISBLANK('A2a.  Modified URRT Worksheet 1'!$G$84)=TRUE, "N/A", IF(U722*(1+'A2a.  Modified URRT Worksheet 1'!$G$84)='A2. Rate Change &amp; Enrollment'!V722, "OK", "ERROR"))</f>
        <v>N/A</v>
      </c>
      <c r="BS722" t="str">
        <f>IF(ISBLANK('A2a.  Modified URRT Worksheet 1'!$G$85)=TRUE, "N/A", IF(V722*(1+'A2a.  Modified URRT Worksheet 1'!$G$85)='A2. Rate Change &amp; Enrollment'!W722, "OK", "ERROR"))</f>
        <v>N/A</v>
      </c>
      <c r="BT722" t="str">
        <f>IF(ISBLANK('A2a.  Modified URRT Worksheet 1'!$G$86)=TRUE, "N/A", IF(W722*(1+'A2a.  Modified URRT Worksheet 1'!$G$86)='A2. Rate Change &amp; Enrollment'!X722, "OK", "ERROR"))</f>
        <v>N/A</v>
      </c>
      <c r="BU722" t="str">
        <f>IF(ISBLANK('A2a.  Modified URRT Worksheet 1'!$G$87)=TRUE, "N/A", IF(X722*(1+'A2a.  Modified URRT Worksheet 1'!$G$87)='A2. Rate Change &amp; Enrollment'!Y722, "OK", "ERROR"))</f>
        <v>N/A</v>
      </c>
      <c r="BV722" t="str">
        <f>IF(ISBLANK('A2a.  Modified URRT Worksheet 1'!$G$88)=TRUE, "N/A", IF(Y722*(1+'A2a.  Modified URRT Worksheet 1'!$G$88)='A2. Rate Change &amp; Enrollment'!Z722, "OK", "ERROR"))</f>
        <v>N/A</v>
      </c>
      <c r="BW722" t="str">
        <f t="shared" si="155"/>
        <v>OK</v>
      </c>
      <c r="BY722" s="412">
        <f t="shared" si="156"/>
        <v>0</v>
      </c>
    </row>
    <row r="723" spans="1:77" x14ac:dyDescent="0.35">
      <c r="A723" t="s">
        <v>1022</v>
      </c>
      <c r="B723" s="98"/>
      <c r="C723" s="98"/>
      <c r="D723" s="98"/>
      <c r="E723" s="135"/>
      <c r="F723" s="135"/>
      <c r="G723" s="135"/>
      <c r="I723" s="135"/>
      <c r="J723" s="135"/>
      <c r="K723" s="135"/>
      <c r="M723" s="131"/>
      <c r="N723" s="131"/>
      <c r="O723" s="131"/>
      <c r="P723" s="131"/>
      <c r="Q723" s="131"/>
      <c r="R723" s="131"/>
      <c r="S723" s="131"/>
      <c r="T723" s="131"/>
      <c r="U723" s="131"/>
      <c r="V723" s="131"/>
      <c r="W723" s="131"/>
      <c r="X723" s="131"/>
      <c r="Y723" s="131"/>
      <c r="Z723" s="131"/>
      <c r="AB723" s="142" t="e">
        <f t="shared" si="146"/>
        <v>#DIV/0!</v>
      </c>
      <c r="AC723" s="142" t="e">
        <f t="shared" si="147"/>
        <v>#DIV/0!</v>
      </c>
      <c r="AD723" s="6"/>
      <c r="AE723" s="88" t="e">
        <f t="shared" si="148"/>
        <v>#DIV/0!</v>
      </c>
      <c r="AF723" s="142" t="e">
        <f t="shared" si="149"/>
        <v>#DIV/0!</v>
      </c>
      <c r="AH723" s="12" t="e">
        <f t="shared" si="157"/>
        <v>#DIV/0!</v>
      </c>
      <c r="AI723" s="12" t="e">
        <f t="shared" si="158"/>
        <v>#DIV/0!</v>
      </c>
      <c r="AK723" s="409"/>
      <c r="AL723" s="409"/>
      <c r="AM723" s="409"/>
      <c r="AO723" s="177"/>
      <c r="AP723" s="177"/>
      <c r="AQ723" s="177"/>
      <c r="AR723" s="139"/>
      <c r="AS723" s="139"/>
      <c r="AT723" s="139"/>
      <c r="AU723" s="177"/>
      <c r="AV723" s="177"/>
      <c r="AX723" s="411">
        <f t="shared" si="150"/>
        <v>0</v>
      </c>
      <c r="AY723" s="80" t="str">
        <f t="shared" si="151"/>
        <v>OK</v>
      </c>
      <c r="BA723" s="94"/>
      <c r="BB723" s="291"/>
      <c r="BC723" s="94"/>
      <c r="BD723" s="229"/>
      <c r="BE723" s="356"/>
      <c r="BG723" s="6">
        <f t="shared" si="152"/>
        <v>0</v>
      </c>
      <c r="BH723" s="186" t="str">
        <f t="shared" si="153"/>
        <v>N/A</v>
      </c>
      <c r="BI723" s="6" t="str">
        <f t="shared" si="159"/>
        <v>N/A</v>
      </c>
      <c r="BJ723" t="e">
        <f t="shared" si="154"/>
        <v>#DIV/0!</v>
      </c>
      <c r="BL723" t="str">
        <f>IF(ISBLANK('A2a.  Modified URRT Worksheet 1'!$G$78)=TRUE, "N/A", IF(O723*(1+'A2a.  Modified URRT Worksheet 1'!$G$78)='A2. Rate Change &amp; Enrollment'!P723, "OK", "ERROR"))</f>
        <v>N/A</v>
      </c>
      <c r="BM723" t="str">
        <f>IF(ISBLANK('A2a.  Modified URRT Worksheet 1'!$G$79)=TRUE, "N/A", IF(P723*(1+'A2a.  Modified URRT Worksheet 1'!$G$79)='A2. Rate Change &amp; Enrollment'!Q723, "OK", "ERROR"))</f>
        <v>N/A</v>
      </c>
      <c r="BN723" t="str">
        <f>IF(ISBLANK('A2a.  Modified URRT Worksheet 1'!$G$80)=TRUE, "N/A", IF(Q723*(1+'A2a.  Modified URRT Worksheet 1'!$G$80)='A2. Rate Change &amp; Enrollment'!R723, "OK", "ERROR"))</f>
        <v>N/A</v>
      </c>
      <c r="BO723" t="str">
        <f>IF(ISBLANK('A2a.  Modified URRT Worksheet 1'!$G$81)=TRUE, "N/A", IF(R723*(1+'A2a.  Modified URRT Worksheet 1'!$G$81)='A2. Rate Change &amp; Enrollment'!S723, "OK", "ERROR"))</f>
        <v>N/A</v>
      </c>
      <c r="BP723" t="str">
        <f>IF(ISBLANK('A2a.  Modified URRT Worksheet 1'!$G$82)=TRUE, "N/A", IF(S723*(1+'A2a.  Modified URRT Worksheet 1'!$G$82)='A2. Rate Change &amp; Enrollment'!T723, "OK", "ERROR"))</f>
        <v>N/A</v>
      </c>
      <c r="BQ723" t="str">
        <f>IF(ISBLANK('A2a.  Modified URRT Worksheet 1'!$G$83)=TRUE, "N/A", IF(T723*(1+'A2a.  Modified URRT Worksheet 1'!$G$83)='A2. Rate Change &amp; Enrollment'!U723, "OK", "ERROR"))</f>
        <v>N/A</v>
      </c>
      <c r="BR723" t="str">
        <f>IF(ISBLANK('A2a.  Modified URRT Worksheet 1'!$G$84)=TRUE, "N/A", IF(U723*(1+'A2a.  Modified URRT Worksheet 1'!$G$84)='A2. Rate Change &amp; Enrollment'!V723, "OK", "ERROR"))</f>
        <v>N/A</v>
      </c>
      <c r="BS723" t="str">
        <f>IF(ISBLANK('A2a.  Modified URRT Worksheet 1'!$G$85)=TRUE, "N/A", IF(V723*(1+'A2a.  Modified URRT Worksheet 1'!$G$85)='A2. Rate Change &amp; Enrollment'!W723, "OK", "ERROR"))</f>
        <v>N/A</v>
      </c>
      <c r="BT723" t="str">
        <f>IF(ISBLANK('A2a.  Modified URRT Worksheet 1'!$G$86)=TRUE, "N/A", IF(W723*(1+'A2a.  Modified URRT Worksheet 1'!$G$86)='A2. Rate Change &amp; Enrollment'!X723, "OK", "ERROR"))</f>
        <v>N/A</v>
      </c>
      <c r="BU723" t="str">
        <f>IF(ISBLANK('A2a.  Modified URRT Worksheet 1'!$G$87)=TRUE, "N/A", IF(X723*(1+'A2a.  Modified URRT Worksheet 1'!$G$87)='A2. Rate Change &amp; Enrollment'!Y723, "OK", "ERROR"))</f>
        <v>N/A</v>
      </c>
      <c r="BV723" t="str">
        <f>IF(ISBLANK('A2a.  Modified URRT Worksheet 1'!$G$88)=TRUE, "N/A", IF(Y723*(1+'A2a.  Modified URRT Worksheet 1'!$G$88)='A2. Rate Change &amp; Enrollment'!Z723, "OK", "ERROR"))</f>
        <v>N/A</v>
      </c>
      <c r="BW723" t="str">
        <f t="shared" si="155"/>
        <v>OK</v>
      </c>
      <c r="BY723" s="412">
        <f t="shared" si="156"/>
        <v>0</v>
      </c>
    </row>
    <row r="724" spans="1:77" x14ac:dyDescent="0.35">
      <c r="A724" t="s">
        <v>1023</v>
      </c>
      <c r="B724" s="98"/>
      <c r="C724" s="98"/>
      <c r="D724" s="98"/>
      <c r="E724" s="135"/>
      <c r="F724" s="135"/>
      <c r="G724" s="135"/>
      <c r="I724" s="135"/>
      <c r="J724" s="135"/>
      <c r="K724" s="135"/>
      <c r="M724" s="131"/>
      <c r="N724" s="131"/>
      <c r="O724" s="131"/>
      <c r="P724" s="131"/>
      <c r="Q724" s="131"/>
      <c r="R724" s="131"/>
      <c r="S724" s="131"/>
      <c r="T724" s="131"/>
      <c r="U724" s="131"/>
      <c r="V724" s="131"/>
      <c r="W724" s="131"/>
      <c r="X724" s="131"/>
      <c r="Y724" s="131"/>
      <c r="Z724" s="131"/>
      <c r="AB724" s="142" t="e">
        <f t="shared" ref="AB724:AB769" si="160">O724/M724-1</f>
        <v>#DIV/0!</v>
      </c>
      <c r="AC724" s="142" t="e">
        <f t="shared" ref="AC724:AC769" si="161">O724/N724-1</f>
        <v>#DIV/0!</v>
      </c>
      <c r="AD724" s="6"/>
      <c r="AE724" s="88" t="e">
        <f t="shared" ref="AE724:AE764" si="162">E724/$E$10</f>
        <v>#DIV/0!</v>
      </c>
      <c r="AF724" s="142" t="e">
        <f t="shared" ref="AF724:AF764" si="163">I724/$I$10</f>
        <v>#DIV/0!</v>
      </c>
      <c r="AH724" s="12" t="e">
        <f t="shared" si="157"/>
        <v>#DIV/0!</v>
      </c>
      <c r="AI724" s="12" t="e">
        <f t="shared" si="158"/>
        <v>#DIV/0!</v>
      </c>
      <c r="AK724" s="409"/>
      <c r="AL724" s="409"/>
      <c r="AM724" s="409"/>
      <c r="AO724" s="177"/>
      <c r="AP724" s="177"/>
      <c r="AQ724" s="177"/>
      <c r="AR724" s="139"/>
      <c r="AS724" s="139"/>
      <c r="AT724" s="139"/>
      <c r="AU724" s="177"/>
      <c r="AV724" s="177"/>
      <c r="AX724" s="411">
        <f t="shared" ref="AX724:AX769" si="164">$AO$2*(PRODUCT(AO724:AQ724,AU724)/(1-AR724-AS724-AT724))*AV724</f>
        <v>0</v>
      </c>
      <c r="AY724" s="80" t="str">
        <f t="shared" ref="AY724:AY769" si="165">IF(ABS(O724-AX724)&gt;1, "ERROR", "OK")</f>
        <v>OK</v>
      </c>
      <c r="BA724" s="94"/>
      <c r="BB724" s="291"/>
      <c r="BC724" s="94"/>
      <c r="BD724" s="229"/>
      <c r="BE724" s="356"/>
      <c r="BG724" s="6">
        <f t="shared" ref="BG724:BG769" si="166">E724*AO724</f>
        <v>0</v>
      </c>
      <c r="BH724" s="186" t="str">
        <f t="shared" ref="BH724:BH769" si="167">IF(BA724="Platinum", AO724/$BH$3-1, IF(BA724="Gold", AO724/$BH$4-1, IF(BA724="Silver", AO724/$BH$5-1, IF( BA724="Bronze", AO724/$BH$6-1, IF(BA724="Catastrophic", AO724/$BH$7-1, "N/A")))))</f>
        <v>N/A</v>
      </c>
      <c r="BI724" s="6" t="str">
        <f t="shared" si="159"/>
        <v>N/A</v>
      </c>
      <c r="BJ724" t="e">
        <f t="shared" ref="BJ724:BJ769" si="168">IF(AND(AF724&gt;=5%, BE724&lt;95%), "Y", "N")</f>
        <v>#DIV/0!</v>
      </c>
      <c r="BL724" t="str">
        <f>IF(ISBLANK('A2a.  Modified URRT Worksheet 1'!$G$78)=TRUE, "N/A", IF(O724*(1+'A2a.  Modified URRT Worksheet 1'!$G$78)='A2. Rate Change &amp; Enrollment'!P724, "OK", "ERROR"))</f>
        <v>N/A</v>
      </c>
      <c r="BM724" t="str">
        <f>IF(ISBLANK('A2a.  Modified URRT Worksheet 1'!$G$79)=TRUE, "N/A", IF(P724*(1+'A2a.  Modified URRT Worksheet 1'!$G$79)='A2. Rate Change &amp; Enrollment'!Q724, "OK", "ERROR"))</f>
        <v>N/A</v>
      </c>
      <c r="BN724" t="str">
        <f>IF(ISBLANK('A2a.  Modified URRT Worksheet 1'!$G$80)=TRUE, "N/A", IF(Q724*(1+'A2a.  Modified URRT Worksheet 1'!$G$80)='A2. Rate Change &amp; Enrollment'!R724, "OK", "ERROR"))</f>
        <v>N/A</v>
      </c>
      <c r="BO724" t="str">
        <f>IF(ISBLANK('A2a.  Modified URRT Worksheet 1'!$G$81)=TRUE, "N/A", IF(R724*(1+'A2a.  Modified URRT Worksheet 1'!$G$81)='A2. Rate Change &amp; Enrollment'!S724, "OK", "ERROR"))</f>
        <v>N/A</v>
      </c>
      <c r="BP724" t="str">
        <f>IF(ISBLANK('A2a.  Modified URRT Worksheet 1'!$G$82)=TRUE, "N/A", IF(S724*(1+'A2a.  Modified URRT Worksheet 1'!$G$82)='A2. Rate Change &amp; Enrollment'!T724, "OK", "ERROR"))</f>
        <v>N/A</v>
      </c>
      <c r="BQ724" t="str">
        <f>IF(ISBLANK('A2a.  Modified URRT Worksheet 1'!$G$83)=TRUE, "N/A", IF(T724*(1+'A2a.  Modified URRT Worksheet 1'!$G$83)='A2. Rate Change &amp; Enrollment'!U724, "OK", "ERROR"))</f>
        <v>N/A</v>
      </c>
      <c r="BR724" t="str">
        <f>IF(ISBLANK('A2a.  Modified URRT Worksheet 1'!$G$84)=TRUE, "N/A", IF(U724*(1+'A2a.  Modified URRT Worksheet 1'!$G$84)='A2. Rate Change &amp; Enrollment'!V724, "OK", "ERROR"))</f>
        <v>N/A</v>
      </c>
      <c r="BS724" t="str">
        <f>IF(ISBLANK('A2a.  Modified URRT Worksheet 1'!$G$85)=TRUE, "N/A", IF(V724*(1+'A2a.  Modified URRT Worksheet 1'!$G$85)='A2. Rate Change &amp; Enrollment'!W724, "OK", "ERROR"))</f>
        <v>N/A</v>
      </c>
      <c r="BT724" t="str">
        <f>IF(ISBLANK('A2a.  Modified URRT Worksheet 1'!$G$86)=TRUE, "N/A", IF(W724*(1+'A2a.  Modified URRT Worksheet 1'!$G$86)='A2. Rate Change &amp; Enrollment'!X724, "OK", "ERROR"))</f>
        <v>N/A</v>
      </c>
      <c r="BU724" t="str">
        <f>IF(ISBLANK('A2a.  Modified URRT Worksheet 1'!$G$87)=TRUE, "N/A", IF(X724*(1+'A2a.  Modified URRT Worksheet 1'!$G$87)='A2. Rate Change &amp; Enrollment'!Y724, "OK", "ERROR"))</f>
        <v>N/A</v>
      </c>
      <c r="BV724" t="str">
        <f>IF(ISBLANK('A2a.  Modified URRT Worksheet 1'!$G$88)=TRUE, "N/A", IF(Y724*(1+'A2a.  Modified URRT Worksheet 1'!$G$88)='A2. Rate Change &amp; Enrollment'!Z724, "OK", "ERROR"))</f>
        <v>N/A</v>
      </c>
      <c r="BW724" t="str">
        <f t="shared" ref="BW724:BW769" si="169">IF(OR(BL724="ERROR", BM724="ERROR", BN724="ERROR", BO724="ERROR", BP724="ERROR", BQ724="ERROR", BR724="ERROR", BS724="ERROR", BT724="ERROR", BU724="ERROR", BV724="ERROR"), "ERROR", "OK")</f>
        <v>OK</v>
      </c>
      <c r="BY724" s="412">
        <f t="shared" ref="BY724:BY769" si="170">PRODUCT(AO724:AQ724,AU724)/(1-AR724-AS724-AT724)*AV724</f>
        <v>0</v>
      </c>
    </row>
    <row r="725" spans="1:77" x14ac:dyDescent="0.35">
      <c r="A725" t="s">
        <v>1024</v>
      </c>
      <c r="B725" s="98"/>
      <c r="C725" s="98"/>
      <c r="D725" s="98"/>
      <c r="E725" s="135"/>
      <c r="F725" s="135"/>
      <c r="G725" s="135"/>
      <c r="I725" s="135"/>
      <c r="J725" s="135"/>
      <c r="K725" s="135"/>
      <c r="M725" s="131"/>
      <c r="N725" s="131"/>
      <c r="O725" s="131"/>
      <c r="P725" s="131"/>
      <c r="Q725" s="131"/>
      <c r="R725" s="131"/>
      <c r="S725" s="131"/>
      <c r="T725" s="131"/>
      <c r="U725" s="131"/>
      <c r="V725" s="131"/>
      <c r="W725" s="131"/>
      <c r="X725" s="131"/>
      <c r="Y725" s="131"/>
      <c r="Z725" s="131"/>
      <c r="AB725" s="142" t="e">
        <f t="shared" si="160"/>
        <v>#DIV/0!</v>
      </c>
      <c r="AC725" s="142" t="e">
        <f t="shared" si="161"/>
        <v>#DIV/0!</v>
      </c>
      <c r="AD725" s="6"/>
      <c r="AE725" s="88" t="e">
        <f t="shared" si="162"/>
        <v>#DIV/0!</v>
      </c>
      <c r="AF725" s="142" t="e">
        <f t="shared" si="163"/>
        <v>#DIV/0!</v>
      </c>
      <c r="AH725" s="12" t="e">
        <f t="shared" ref="AH725:AH769" si="171">IF(OR(AB725-$AB$11&gt;5%, $AB$11-AB725&gt;5%), "Y", "N")</f>
        <v>#DIV/0!</v>
      </c>
      <c r="AI725" s="12" t="e">
        <f t="shared" ref="AI725:AI769" si="172">IF(AND(AH725="Y", AF725&gt;5%), "Y", "N")</f>
        <v>#DIV/0!</v>
      </c>
      <c r="AK725" s="409"/>
      <c r="AL725" s="409"/>
      <c r="AM725" s="409"/>
      <c r="AO725" s="177"/>
      <c r="AP725" s="177"/>
      <c r="AQ725" s="177"/>
      <c r="AR725" s="139"/>
      <c r="AS725" s="139"/>
      <c r="AT725" s="139"/>
      <c r="AU725" s="177"/>
      <c r="AV725" s="177"/>
      <c r="AX725" s="411">
        <f t="shared" si="164"/>
        <v>0</v>
      </c>
      <c r="AY725" s="80" t="str">
        <f t="shared" si="165"/>
        <v>OK</v>
      </c>
      <c r="BA725" s="94"/>
      <c r="BB725" s="291"/>
      <c r="BC725" s="94"/>
      <c r="BD725" s="229"/>
      <c r="BE725" s="356"/>
      <c r="BG725" s="6">
        <f t="shared" si="166"/>
        <v>0</v>
      </c>
      <c r="BH725" s="186" t="str">
        <f t="shared" si="167"/>
        <v>N/A</v>
      </c>
      <c r="BI725" s="6" t="str">
        <f t="shared" si="159"/>
        <v>N/A</v>
      </c>
      <c r="BJ725" t="e">
        <f t="shared" si="168"/>
        <v>#DIV/0!</v>
      </c>
      <c r="BL725" t="str">
        <f>IF(ISBLANK('A2a.  Modified URRT Worksheet 1'!$G$78)=TRUE, "N/A", IF(O725*(1+'A2a.  Modified URRT Worksheet 1'!$G$78)='A2. Rate Change &amp; Enrollment'!P725, "OK", "ERROR"))</f>
        <v>N/A</v>
      </c>
      <c r="BM725" t="str">
        <f>IF(ISBLANK('A2a.  Modified URRT Worksheet 1'!$G$79)=TRUE, "N/A", IF(P725*(1+'A2a.  Modified URRT Worksheet 1'!$G$79)='A2. Rate Change &amp; Enrollment'!Q725, "OK", "ERROR"))</f>
        <v>N/A</v>
      </c>
      <c r="BN725" t="str">
        <f>IF(ISBLANK('A2a.  Modified URRT Worksheet 1'!$G$80)=TRUE, "N/A", IF(Q725*(1+'A2a.  Modified URRT Worksheet 1'!$G$80)='A2. Rate Change &amp; Enrollment'!R725, "OK", "ERROR"))</f>
        <v>N/A</v>
      </c>
      <c r="BO725" t="str">
        <f>IF(ISBLANK('A2a.  Modified URRT Worksheet 1'!$G$81)=TRUE, "N/A", IF(R725*(1+'A2a.  Modified URRT Worksheet 1'!$G$81)='A2. Rate Change &amp; Enrollment'!S725, "OK", "ERROR"))</f>
        <v>N/A</v>
      </c>
      <c r="BP725" t="str">
        <f>IF(ISBLANK('A2a.  Modified URRT Worksheet 1'!$G$82)=TRUE, "N/A", IF(S725*(1+'A2a.  Modified URRT Worksheet 1'!$G$82)='A2. Rate Change &amp; Enrollment'!T725, "OK", "ERROR"))</f>
        <v>N/A</v>
      </c>
      <c r="BQ725" t="str">
        <f>IF(ISBLANK('A2a.  Modified URRT Worksheet 1'!$G$83)=TRUE, "N/A", IF(T725*(1+'A2a.  Modified URRT Worksheet 1'!$G$83)='A2. Rate Change &amp; Enrollment'!U725, "OK", "ERROR"))</f>
        <v>N/A</v>
      </c>
      <c r="BR725" t="str">
        <f>IF(ISBLANK('A2a.  Modified URRT Worksheet 1'!$G$84)=TRUE, "N/A", IF(U725*(1+'A2a.  Modified URRT Worksheet 1'!$G$84)='A2. Rate Change &amp; Enrollment'!V725, "OK", "ERROR"))</f>
        <v>N/A</v>
      </c>
      <c r="BS725" t="str">
        <f>IF(ISBLANK('A2a.  Modified URRT Worksheet 1'!$G$85)=TRUE, "N/A", IF(V725*(1+'A2a.  Modified URRT Worksheet 1'!$G$85)='A2. Rate Change &amp; Enrollment'!W725, "OK", "ERROR"))</f>
        <v>N/A</v>
      </c>
      <c r="BT725" t="str">
        <f>IF(ISBLANK('A2a.  Modified URRT Worksheet 1'!$G$86)=TRUE, "N/A", IF(W725*(1+'A2a.  Modified URRT Worksheet 1'!$G$86)='A2. Rate Change &amp; Enrollment'!X725, "OK", "ERROR"))</f>
        <v>N/A</v>
      </c>
      <c r="BU725" t="str">
        <f>IF(ISBLANK('A2a.  Modified URRT Worksheet 1'!$G$87)=TRUE, "N/A", IF(X725*(1+'A2a.  Modified URRT Worksheet 1'!$G$87)='A2. Rate Change &amp; Enrollment'!Y725, "OK", "ERROR"))</f>
        <v>N/A</v>
      </c>
      <c r="BV725" t="str">
        <f>IF(ISBLANK('A2a.  Modified URRT Worksheet 1'!$G$88)=TRUE, "N/A", IF(Y725*(1+'A2a.  Modified URRT Worksheet 1'!$G$88)='A2. Rate Change &amp; Enrollment'!Z725, "OK", "ERROR"))</f>
        <v>N/A</v>
      </c>
      <c r="BW725" t="str">
        <f t="shared" si="169"/>
        <v>OK</v>
      </c>
      <c r="BY725" s="412">
        <f t="shared" si="170"/>
        <v>0</v>
      </c>
    </row>
    <row r="726" spans="1:77" x14ac:dyDescent="0.35">
      <c r="A726" t="s">
        <v>1025</v>
      </c>
      <c r="B726" s="98"/>
      <c r="C726" s="98"/>
      <c r="D726" s="98"/>
      <c r="E726" s="135"/>
      <c r="F726" s="135"/>
      <c r="G726" s="135"/>
      <c r="I726" s="135"/>
      <c r="J726" s="135"/>
      <c r="K726" s="135"/>
      <c r="M726" s="131"/>
      <c r="N726" s="131"/>
      <c r="O726" s="131"/>
      <c r="P726" s="131"/>
      <c r="Q726" s="131"/>
      <c r="R726" s="131"/>
      <c r="S726" s="131"/>
      <c r="T726" s="131"/>
      <c r="U726" s="131"/>
      <c r="V726" s="131"/>
      <c r="W726" s="131"/>
      <c r="X726" s="131"/>
      <c r="Y726" s="131"/>
      <c r="Z726" s="131"/>
      <c r="AB726" s="142" t="e">
        <f t="shared" si="160"/>
        <v>#DIV/0!</v>
      </c>
      <c r="AC726" s="142" t="e">
        <f t="shared" si="161"/>
        <v>#DIV/0!</v>
      </c>
      <c r="AD726" s="6"/>
      <c r="AE726" s="88" t="e">
        <f t="shared" si="162"/>
        <v>#DIV/0!</v>
      </c>
      <c r="AF726" s="142" t="e">
        <f t="shared" si="163"/>
        <v>#DIV/0!</v>
      </c>
      <c r="AH726" s="12" t="e">
        <f t="shared" si="171"/>
        <v>#DIV/0!</v>
      </c>
      <c r="AI726" s="12" t="e">
        <f t="shared" si="172"/>
        <v>#DIV/0!</v>
      </c>
      <c r="AK726" s="409"/>
      <c r="AL726" s="409"/>
      <c r="AM726" s="409"/>
      <c r="AO726" s="177"/>
      <c r="AP726" s="177"/>
      <c r="AQ726" s="177"/>
      <c r="AR726" s="139"/>
      <c r="AS726" s="139"/>
      <c r="AT726" s="139"/>
      <c r="AU726" s="177"/>
      <c r="AV726" s="177"/>
      <c r="AX726" s="411">
        <f t="shared" si="164"/>
        <v>0</v>
      </c>
      <c r="AY726" s="80" t="str">
        <f t="shared" si="165"/>
        <v>OK</v>
      </c>
      <c r="BA726" s="94"/>
      <c r="BB726" s="291"/>
      <c r="BC726" s="94"/>
      <c r="BD726" s="229"/>
      <c r="BE726" s="356"/>
      <c r="BG726" s="6">
        <f t="shared" si="166"/>
        <v>0</v>
      </c>
      <c r="BH726" s="186" t="str">
        <f t="shared" si="167"/>
        <v>N/A</v>
      </c>
      <c r="BI726" s="6" t="str">
        <f t="shared" ref="BI726:BI769" si="173">IF(BH726="N/A", "N/A", IF(BH726&gt;10%, "Y", IF(BH726&lt;-10%, "Y", "N")))</f>
        <v>N/A</v>
      </c>
      <c r="BJ726" t="e">
        <f t="shared" si="168"/>
        <v>#DIV/0!</v>
      </c>
      <c r="BL726" t="str">
        <f>IF(ISBLANK('A2a.  Modified URRT Worksheet 1'!$G$78)=TRUE, "N/A", IF(O726*(1+'A2a.  Modified URRT Worksheet 1'!$G$78)='A2. Rate Change &amp; Enrollment'!P726, "OK", "ERROR"))</f>
        <v>N/A</v>
      </c>
      <c r="BM726" t="str">
        <f>IF(ISBLANK('A2a.  Modified URRT Worksheet 1'!$G$79)=TRUE, "N/A", IF(P726*(1+'A2a.  Modified URRT Worksheet 1'!$G$79)='A2. Rate Change &amp; Enrollment'!Q726, "OK", "ERROR"))</f>
        <v>N/A</v>
      </c>
      <c r="BN726" t="str">
        <f>IF(ISBLANK('A2a.  Modified URRT Worksheet 1'!$G$80)=TRUE, "N/A", IF(Q726*(1+'A2a.  Modified URRT Worksheet 1'!$G$80)='A2. Rate Change &amp; Enrollment'!R726, "OK", "ERROR"))</f>
        <v>N/A</v>
      </c>
      <c r="BO726" t="str">
        <f>IF(ISBLANK('A2a.  Modified URRT Worksheet 1'!$G$81)=TRUE, "N/A", IF(R726*(1+'A2a.  Modified URRT Worksheet 1'!$G$81)='A2. Rate Change &amp; Enrollment'!S726, "OK", "ERROR"))</f>
        <v>N/A</v>
      </c>
      <c r="BP726" t="str">
        <f>IF(ISBLANK('A2a.  Modified URRT Worksheet 1'!$G$82)=TRUE, "N/A", IF(S726*(1+'A2a.  Modified URRT Worksheet 1'!$G$82)='A2. Rate Change &amp; Enrollment'!T726, "OK", "ERROR"))</f>
        <v>N/A</v>
      </c>
      <c r="BQ726" t="str">
        <f>IF(ISBLANK('A2a.  Modified URRT Worksheet 1'!$G$83)=TRUE, "N/A", IF(T726*(1+'A2a.  Modified URRT Worksheet 1'!$G$83)='A2. Rate Change &amp; Enrollment'!U726, "OK", "ERROR"))</f>
        <v>N/A</v>
      </c>
      <c r="BR726" t="str">
        <f>IF(ISBLANK('A2a.  Modified URRT Worksheet 1'!$G$84)=TRUE, "N/A", IF(U726*(1+'A2a.  Modified URRT Worksheet 1'!$G$84)='A2. Rate Change &amp; Enrollment'!V726, "OK", "ERROR"))</f>
        <v>N/A</v>
      </c>
      <c r="BS726" t="str">
        <f>IF(ISBLANK('A2a.  Modified URRT Worksheet 1'!$G$85)=TRUE, "N/A", IF(V726*(1+'A2a.  Modified URRT Worksheet 1'!$G$85)='A2. Rate Change &amp; Enrollment'!W726, "OK", "ERROR"))</f>
        <v>N/A</v>
      </c>
      <c r="BT726" t="str">
        <f>IF(ISBLANK('A2a.  Modified URRT Worksheet 1'!$G$86)=TRUE, "N/A", IF(W726*(1+'A2a.  Modified URRT Worksheet 1'!$G$86)='A2. Rate Change &amp; Enrollment'!X726, "OK", "ERROR"))</f>
        <v>N/A</v>
      </c>
      <c r="BU726" t="str">
        <f>IF(ISBLANK('A2a.  Modified URRT Worksheet 1'!$G$87)=TRUE, "N/A", IF(X726*(1+'A2a.  Modified URRT Worksheet 1'!$G$87)='A2. Rate Change &amp; Enrollment'!Y726, "OK", "ERROR"))</f>
        <v>N/A</v>
      </c>
      <c r="BV726" t="str">
        <f>IF(ISBLANK('A2a.  Modified URRT Worksheet 1'!$G$88)=TRUE, "N/A", IF(Y726*(1+'A2a.  Modified URRT Worksheet 1'!$G$88)='A2. Rate Change &amp; Enrollment'!Z726, "OK", "ERROR"))</f>
        <v>N/A</v>
      </c>
      <c r="BW726" t="str">
        <f t="shared" si="169"/>
        <v>OK</v>
      </c>
      <c r="BY726" s="412">
        <f t="shared" si="170"/>
        <v>0</v>
      </c>
    </row>
    <row r="727" spans="1:77" x14ac:dyDescent="0.35">
      <c r="A727" t="s">
        <v>1026</v>
      </c>
      <c r="B727" s="98"/>
      <c r="C727" s="98"/>
      <c r="D727" s="98"/>
      <c r="E727" s="135"/>
      <c r="F727" s="135"/>
      <c r="G727" s="135"/>
      <c r="I727" s="135"/>
      <c r="J727" s="135"/>
      <c r="K727" s="135"/>
      <c r="M727" s="131"/>
      <c r="N727" s="131"/>
      <c r="O727" s="131"/>
      <c r="P727" s="131"/>
      <c r="Q727" s="131"/>
      <c r="R727" s="131"/>
      <c r="S727" s="131"/>
      <c r="T727" s="131"/>
      <c r="U727" s="131"/>
      <c r="V727" s="131"/>
      <c r="W727" s="131"/>
      <c r="X727" s="131"/>
      <c r="Y727" s="131"/>
      <c r="Z727" s="131"/>
      <c r="AB727" s="142" t="e">
        <f t="shared" si="160"/>
        <v>#DIV/0!</v>
      </c>
      <c r="AC727" s="142" t="e">
        <f t="shared" si="161"/>
        <v>#DIV/0!</v>
      </c>
      <c r="AD727" s="6"/>
      <c r="AE727" s="88" t="e">
        <f t="shared" si="162"/>
        <v>#DIV/0!</v>
      </c>
      <c r="AF727" s="142" t="e">
        <f t="shared" si="163"/>
        <v>#DIV/0!</v>
      </c>
      <c r="AH727" s="12" t="e">
        <f t="shared" si="171"/>
        <v>#DIV/0!</v>
      </c>
      <c r="AI727" s="12" t="e">
        <f t="shared" si="172"/>
        <v>#DIV/0!</v>
      </c>
      <c r="AK727" s="409"/>
      <c r="AL727" s="409"/>
      <c r="AM727" s="409"/>
      <c r="AO727" s="177"/>
      <c r="AP727" s="177"/>
      <c r="AQ727" s="177"/>
      <c r="AR727" s="139"/>
      <c r="AS727" s="139"/>
      <c r="AT727" s="139"/>
      <c r="AU727" s="177"/>
      <c r="AV727" s="177"/>
      <c r="AX727" s="411">
        <f t="shared" si="164"/>
        <v>0</v>
      </c>
      <c r="AY727" s="80" t="str">
        <f t="shared" si="165"/>
        <v>OK</v>
      </c>
      <c r="BA727" s="94"/>
      <c r="BB727" s="291"/>
      <c r="BC727" s="94"/>
      <c r="BD727" s="229"/>
      <c r="BE727" s="356"/>
      <c r="BG727" s="6">
        <f t="shared" si="166"/>
        <v>0</v>
      </c>
      <c r="BH727" s="186" t="str">
        <f t="shared" si="167"/>
        <v>N/A</v>
      </c>
      <c r="BI727" s="6" t="str">
        <f t="shared" si="173"/>
        <v>N/A</v>
      </c>
      <c r="BJ727" t="e">
        <f t="shared" si="168"/>
        <v>#DIV/0!</v>
      </c>
      <c r="BL727" t="str">
        <f>IF(ISBLANK('A2a.  Modified URRT Worksheet 1'!$G$78)=TRUE, "N/A", IF(O727*(1+'A2a.  Modified URRT Worksheet 1'!$G$78)='A2. Rate Change &amp; Enrollment'!P727, "OK", "ERROR"))</f>
        <v>N/A</v>
      </c>
      <c r="BM727" t="str">
        <f>IF(ISBLANK('A2a.  Modified URRT Worksheet 1'!$G$79)=TRUE, "N/A", IF(P727*(1+'A2a.  Modified URRT Worksheet 1'!$G$79)='A2. Rate Change &amp; Enrollment'!Q727, "OK", "ERROR"))</f>
        <v>N/A</v>
      </c>
      <c r="BN727" t="str">
        <f>IF(ISBLANK('A2a.  Modified URRT Worksheet 1'!$G$80)=TRUE, "N/A", IF(Q727*(1+'A2a.  Modified URRT Worksheet 1'!$G$80)='A2. Rate Change &amp; Enrollment'!R727, "OK", "ERROR"))</f>
        <v>N/A</v>
      </c>
      <c r="BO727" t="str">
        <f>IF(ISBLANK('A2a.  Modified URRT Worksheet 1'!$G$81)=TRUE, "N/A", IF(R727*(1+'A2a.  Modified URRT Worksheet 1'!$G$81)='A2. Rate Change &amp; Enrollment'!S727, "OK", "ERROR"))</f>
        <v>N/A</v>
      </c>
      <c r="BP727" t="str">
        <f>IF(ISBLANK('A2a.  Modified URRT Worksheet 1'!$G$82)=TRUE, "N/A", IF(S727*(1+'A2a.  Modified URRT Worksheet 1'!$G$82)='A2. Rate Change &amp; Enrollment'!T727, "OK", "ERROR"))</f>
        <v>N/A</v>
      </c>
      <c r="BQ727" t="str">
        <f>IF(ISBLANK('A2a.  Modified URRT Worksheet 1'!$G$83)=TRUE, "N/A", IF(T727*(1+'A2a.  Modified URRT Worksheet 1'!$G$83)='A2. Rate Change &amp; Enrollment'!U727, "OK", "ERROR"))</f>
        <v>N/A</v>
      </c>
      <c r="BR727" t="str">
        <f>IF(ISBLANK('A2a.  Modified URRT Worksheet 1'!$G$84)=TRUE, "N/A", IF(U727*(1+'A2a.  Modified URRT Worksheet 1'!$G$84)='A2. Rate Change &amp; Enrollment'!V727, "OK", "ERROR"))</f>
        <v>N/A</v>
      </c>
      <c r="BS727" t="str">
        <f>IF(ISBLANK('A2a.  Modified URRT Worksheet 1'!$G$85)=TRUE, "N/A", IF(V727*(1+'A2a.  Modified URRT Worksheet 1'!$G$85)='A2. Rate Change &amp; Enrollment'!W727, "OK", "ERROR"))</f>
        <v>N/A</v>
      </c>
      <c r="BT727" t="str">
        <f>IF(ISBLANK('A2a.  Modified URRT Worksheet 1'!$G$86)=TRUE, "N/A", IF(W727*(1+'A2a.  Modified URRT Worksheet 1'!$G$86)='A2. Rate Change &amp; Enrollment'!X727, "OK", "ERROR"))</f>
        <v>N/A</v>
      </c>
      <c r="BU727" t="str">
        <f>IF(ISBLANK('A2a.  Modified URRT Worksheet 1'!$G$87)=TRUE, "N/A", IF(X727*(1+'A2a.  Modified URRT Worksheet 1'!$G$87)='A2. Rate Change &amp; Enrollment'!Y727, "OK", "ERROR"))</f>
        <v>N/A</v>
      </c>
      <c r="BV727" t="str">
        <f>IF(ISBLANK('A2a.  Modified URRT Worksheet 1'!$G$88)=TRUE, "N/A", IF(Y727*(1+'A2a.  Modified URRT Worksheet 1'!$G$88)='A2. Rate Change &amp; Enrollment'!Z727, "OK", "ERROR"))</f>
        <v>N/A</v>
      </c>
      <c r="BW727" t="str">
        <f t="shared" si="169"/>
        <v>OK</v>
      </c>
      <c r="BY727" s="412">
        <f t="shared" si="170"/>
        <v>0</v>
      </c>
    </row>
    <row r="728" spans="1:77" x14ac:dyDescent="0.35">
      <c r="A728" t="s">
        <v>1027</v>
      </c>
      <c r="B728" s="98"/>
      <c r="C728" s="98"/>
      <c r="D728" s="98"/>
      <c r="E728" s="135"/>
      <c r="F728" s="135"/>
      <c r="G728" s="135"/>
      <c r="I728" s="135"/>
      <c r="J728" s="135"/>
      <c r="K728" s="135"/>
      <c r="M728" s="131"/>
      <c r="N728" s="131"/>
      <c r="O728" s="131"/>
      <c r="P728" s="131"/>
      <c r="Q728" s="131"/>
      <c r="R728" s="131"/>
      <c r="S728" s="131"/>
      <c r="T728" s="131"/>
      <c r="U728" s="131"/>
      <c r="V728" s="131"/>
      <c r="W728" s="131"/>
      <c r="X728" s="131"/>
      <c r="Y728" s="131"/>
      <c r="Z728" s="131"/>
      <c r="AB728" s="142" t="e">
        <f t="shared" si="160"/>
        <v>#DIV/0!</v>
      </c>
      <c r="AC728" s="142" t="e">
        <f t="shared" si="161"/>
        <v>#DIV/0!</v>
      </c>
      <c r="AD728" s="6"/>
      <c r="AE728" s="88" t="e">
        <f t="shared" si="162"/>
        <v>#DIV/0!</v>
      </c>
      <c r="AF728" s="142" t="e">
        <f t="shared" si="163"/>
        <v>#DIV/0!</v>
      </c>
      <c r="AH728" s="12" t="e">
        <f t="shared" si="171"/>
        <v>#DIV/0!</v>
      </c>
      <c r="AI728" s="12" t="e">
        <f t="shared" si="172"/>
        <v>#DIV/0!</v>
      </c>
      <c r="AK728" s="409"/>
      <c r="AL728" s="409"/>
      <c r="AM728" s="409"/>
      <c r="AO728" s="177"/>
      <c r="AP728" s="177"/>
      <c r="AQ728" s="177"/>
      <c r="AR728" s="139"/>
      <c r="AS728" s="139"/>
      <c r="AT728" s="139"/>
      <c r="AU728" s="177"/>
      <c r="AV728" s="177"/>
      <c r="AX728" s="411">
        <f t="shared" si="164"/>
        <v>0</v>
      </c>
      <c r="AY728" s="80" t="str">
        <f t="shared" si="165"/>
        <v>OK</v>
      </c>
      <c r="BA728" s="94"/>
      <c r="BB728" s="291"/>
      <c r="BC728" s="94"/>
      <c r="BD728" s="229"/>
      <c r="BE728" s="356"/>
      <c r="BG728" s="6">
        <f t="shared" si="166"/>
        <v>0</v>
      </c>
      <c r="BH728" s="186" t="str">
        <f t="shared" si="167"/>
        <v>N/A</v>
      </c>
      <c r="BI728" s="6" t="str">
        <f t="shared" si="173"/>
        <v>N/A</v>
      </c>
      <c r="BJ728" t="e">
        <f t="shared" si="168"/>
        <v>#DIV/0!</v>
      </c>
      <c r="BL728" t="str">
        <f>IF(ISBLANK('A2a.  Modified URRT Worksheet 1'!$G$78)=TRUE, "N/A", IF(O728*(1+'A2a.  Modified URRT Worksheet 1'!$G$78)='A2. Rate Change &amp; Enrollment'!P728, "OK", "ERROR"))</f>
        <v>N/A</v>
      </c>
      <c r="BM728" t="str">
        <f>IF(ISBLANK('A2a.  Modified URRT Worksheet 1'!$G$79)=TRUE, "N/A", IF(P728*(1+'A2a.  Modified URRT Worksheet 1'!$G$79)='A2. Rate Change &amp; Enrollment'!Q728, "OK", "ERROR"))</f>
        <v>N/A</v>
      </c>
      <c r="BN728" t="str">
        <f>IF(ISBLANK('A2a.  Modified URRT Worksheet 1'!$G$80)=TRUE, "N/A", IF(Q728*(1+'A2a.  Modified URRT Worksheet 1'!$G$80)='A2. Rate Change &amp; Enrollment'!R728, "OK", "ERROR"))</f>
        <v>N/A</v>
      </c>
      <c r="BO728" t="str">
        <f>IF(ISBLANK('A2a.  Modified URRT Worksheet 1'!$G$81)=TRUE, "N/A", IF(R728*(1+'A2a.  Modified URRT Worksheet 1'!$G$81)='A2. Rate Change &amp; Enrollment'!S728, "OK", "ERROR"))</f>
        <v>N/A</v>
      </c>
      <c r="BP728" t="str">
        <f>IF(ISBLANK('A2a.  Modified URRT Worksheet 1'!$G$82)=TRUE, "N/A", IF(S728*(1+'A2a.  Modified URRT Worksheet 1'!$G$82)='A2. Rate Change &amp; Enrollment'!T728, "OK", "ERROR"))</f>
        <v>N/A</v>
      </c>
      <c r="BQ728" t="str">
        <f>IF(ISBLANK('A2a.  Modified URRT Worksheet 1'!$G$83)=TRUE, "N/A", IF(T728*(1+'A2a.  Modified URRT Worksheet 1'!$G$83)='A2. Rate Change &amp; Enrollment'!U728, "OK", "ERROR"))</f>
        <v>N/A</v>
      </c>
      <c r="BR728" t="str">
        <f>IF(ISBLANK('A2a.  Modified URRT Worksheet 1'!$G$84)=TRUE, "N/A", IF(U728*(1+'A2a.  Modified URRT Worksheet 1'!$G$84)='A2. Rate Change &amp; Enrollment'!V728, "OK", "ERROR"))</f>
        <v>N/A</v>
      </c>
      <c r="BS728" t="str">
        <f>IF(ISBLANK('A2a.  Modified URRT Worksheet 1'!$G$85)=TRUE, "N/A", IF(V728*(1+'A2a.  Modified URRT Worksheet 1'!$G$85)='A2. Rate Change &amp; Enrollment'!W728, "OK", "ERROR"))</f>
        <v>N/A</v>
      </c>
      <c r="BT728" t="str">
        <f>IF(ISBLANK('A2a.  Modified URRT Worksheet 1'!$G$86)=TRUE, "N/A", IF(W728*(1+'A2a.  Modified URRT Worksheet 1'!$G$86)='A2. Rate Change &amp; Enrollment'!X728, "OK", "ERROR"))</f>
        <v>N/A</v>
      </c>
      <c r="BU728" t="str">
        <f>IF(ISBLANK('A2a.  Modified URRT Worksheet 1'!$G$87)=TRUE, "N/A", IF(X728*(1+'A2a.  Modified URRT Worksheet 1'!$G$87)='A2. Rate Change &amp; Enrollment'!Y728, "OK", "ERROR"))</f>
        <v>N/A</v>
      </c>
      <c r="BV728" t="str">
        <f>IF(ISBLANK('A2a.  Modified URRT Worksheet 1'!$G$88)=TRUE, "N/A", IF(Y728*(1+'A2a.  Modified URRT Worksheet 1'!$G$88)='A2. Rate Change &amp; Enrollment'!Z728, "OK", "ERROR"))</f>
        <v>N/A</v>
      </c>
      <c r="BW728" t="str">
        <f t="shared" si="169"/>
        <v>OK</v>
      </c>
      <c r="BY728" s="412">
        <f t="shared" si="170"/>
        <v>0</v>
      </c>
    </row>
    <row r="729" spans="1:77" x14ac:dyDescent="0.35">
      <c r="A729" t="s">
        <v>1028</v>
      </c>
      <c r="B729" s="98"/>
      <c r="C729" s="98"/>
      <c r="D729" s="98"/>
      <c r="E729" s="135"/>
      <c r="F729" s="135"/>
      <c r="G729" s="135"/>
      <c r="I729" s="135"/>
      <c r="J729" s="135"/>
      <c r="K729" s="135"/>
      <c r="M729" s="131"/>
      <c r="N729" s="131"/>
      <c r="O729" s="131"/>
      <c r="P729" s="131"/>
      <c r="Q729" s="131"/>
      <c r="R729" s="131"/>
      <c r="S729" s="131"/>
      <c r="T729" s="131"/>
      <c r="U729" s="131"/>
      <c r="V729" s="131"/>
      <c r="W729" s="131"/>
      <c r="X729" s="131"/>
      <c r="Y729" s="131"/>
      <c r="Z729" s="131"/>
      <c r="AB729" s="142" t="e">
        <f t="shared" si="160"/>
        <v>#DIV/0!</v>
      </c>
      <c r="AC729" s="142" t="e">
        <f t="shared" si="161"/>
        <v>#DIV/0!</v>
      </c>
      <c r="AD729" s="6"/>
      <c r="AE729" s="88" t="e">
        <f t="shared" si="162"/>
        <v>#DIV/0!</v>
      </c>
      <c r="AF729" s="142" t="e">
        <f t="shared" si="163"/>
        <v>#DIV/0!</v>
      </c>
      <c r="AH729" s="12" t="e">
        <f t="shared" si="171"/>
        <v>#DIV/0!</v>
      </c>
      <c r="AI729" s="12" t="e">
        <f t="shared" si="172"/>
        <v>#DIV/0!</v>
      </c>
      <c r="AK729" s="409"/>
      <c r="AL729" s="409"/>
      <c r="AM729" s="409"/>
      <c r="AO729" s="177"/>
      <c r="AP729" s="177"/>
      <c r="AQ729" s="177"/>
      <c r="AR729" s="139"/>
      <c r="AS729" s="139"/>
      <c r="AT729" s="139"/>
      <c r="AU729" s="177"/>
      <c r="AV729" s="177"/>
      <c r="AX729" s="411">
        <f t="shared" si="164"/>
        <v>0</v>
      </c>
      <c r="AY729" s="80" t="str">
        <f t="shared" si="165"/>
        <v>OK</v>
      </c>
      <c r="BA729" s="94"/>
      <c r="BB729" s="291"/>
      <c r="BC729" s="94"/>
      <c r="BD729" s="229"/>
      <c r="BE729" s="356"/>
      <c r="BG729" s="6">
        <f t="shared" si="166"/>
        <v>0</v>
      </c>
      <c r="BH729" s="186" t="str">
        <f t="shared" si="167"/>
        <v>N/A</v>
      </c>
      <c r="BI729" s="6" t="str">
        <f t="shared" si="173"/>
        <v>N/A</v>
      </c>
      <c r="BJ729" t="e">
        <f t="shared" si="168"/>
        <v>#DIV/0!</v>
      </c>
      <c r="BL729" t="str">
        <f>IF(ISBLANK('A2a.  Modified URRT Worksheet 1'!$G$78)=TRUE, "N/A", IF(O729*(1+'A2a.  Modified URRT Worksheet 1'!$G$78)='A2. Rate Change &amp; Enrollment'!P729, "OK", "ERROR"))</f>
        <v>N/A</v>
      </c>
      <c r="BM729" t="str">
        <f>IF(ISBLANK('A2a.  Modified URRT Worksheet 1'!$G$79)=TRUE, "N/A", IF(P729*(1+'A2a.  Modified URRT Worksheet 1'!$G$79)='A2. Rate Change &amp; Enrollment'!Q729, "OK", "ERROR"))</f>
        <v>N/A</v>
      </c>
      <c r="BN729" t="str">
        <f>IF(ISBLANK('A2a.  Modified URRT Worksheet 1'!$G$80)=TRUE, "N/A", IF(Q729*(1+'A2a.  Modified URRT Worksheet 1'!$G$80)='A2. Rate Change &amp; Enrollment'!R729, "OK", "ERROR"))</f>
        <v>N/A</v>
      </c>
      <c r="BO729" t="str">
        <f>IF(ISBLANK('A2a.  Modified URRT Worksheet 1'!$G$81)=TRUE, "N/A", IF(R729*(1+'A2a.  Modified URRT Worksheet 1'!$G$81)='A2. Rate Change &amp; Enrollment'!S729, "OK", "ERROR"))</f>
        <v>N/A</v>
      </c>
      <c r="BP729" t="str">
        <f>IF(ISBLANK('A2a.  Modified URRT Worksheet 1'!$G$82)=TRUE, "N/A", IF(S729*(1+'A2a.  Modified URRT Worksheet 1'!$G$82)='A2. Rate Change &amp; Enrollment'!T729, "OK", "ERROR"))</f>
        <v>N/A</v>
      </c>
      <c r="BQ729" t="str">
        <f>IF(ISBLANK('A2a.  Modified URRT Worksheet 1'!$G$83)=TRUE, "N/A", IF(T729*(1+'A2a.  Modified URRT Worksheet 1'!$G$83)='A2. Rate Change &amp; Enrollment'!U729, "OK", "ERROR"))</f>
        <v>N/A</v>
      </c>
      <c r="BR729" t="str">
        <f>IF(ISBLANK('A2a.  Modified URRT Worksheet 1'!$G$84)=TRUE, "N/A", IF(U729*(1+'A2a.  Modified URRT Worksheet 1'!$G$84)='A2. Rate Change &amp; Enrollment'!V729, "OK", "ERROR"))</f>
        <v>N/A</v>
      </c>
      <c r="BS729" t="str">
        <f>IF(ISBLANK('A2a.  Modified URRT Worksheet 1'!$G$85)=TRUE, "N/A", IF(V729*(1+'A2a.  Modified URRT Worksheet 1'!$G$85)='A2. Rate Change &amp; Enrollment'!W729, "OK", "ERROR"))</f>
        <v>N/A</v>
      </c>
      <c r="BT729" t="str">
        <f>IF(ISBLANK('A2a.  Modified URRT Worksheet 1'!$G$86)=TRUE, "N/A", IF(W729*(1+'A2a.  Modified URRT Worksheet 1'!$G$86)='A2. Rate Change &amp; Enrollment'!X729, "OK", "ERROR"))</f>
        <v>N/A</v>
      </c>
      <c r="BU729" t="str">
        <f>IF(ISBLANK('A2a.  Modified URRT Worksheet 1'!$G$87)=TRUE, "N/A", IF(X729*(1+'A2a.  Modified URRT Worksheet 1'!$G$87)='A2. Rate Change &amp; Enrollment'!Y729, "OK", "ERROR"))</f>
        <v>N/A</v>
      </c>
      <c r="BV729" t="str">
        <f>IF(ISBLANK('A2a.  Modified URRT Worksheet 1'!$G$88)=TRUE, "N/A", IF(Y729*(1+'A2a.  Modified URRT Worksheet 1'!$G$88)='A2. Rate Change &amp; Enrollment'!Z729, "OK", "ERROR"))</f>
        <v>N/A</v>
      </c>
      <c r="BW729" t="str">
        <f t="shared" si="169"/>
        <v>OK</v>
      </c>
      <c r="BY729" s="412">
        <f t="shared" si="170"/>
        <v>0</v>
      </c>
    </row>
    <row r="730" spans="1:77" x14ac:dyDescent="0.35">
      <c r="A730" t="s">
        <v>1029</v>
      </c>
      <c r="B730" s="98"/>
      <c r="C730" s="98"/>
      <c r="D730" s="98"/>
      <c r="E730" s="135"/>
      <c r="F730" s="135"/>
      <c r="G730" s="135"/>
      <c r="I730" s="135"/>
      <c r="J730" s="135"/>
      <c r="K730" s="135"/>
      <c r="M730" s="131"/>
      <c r="N730" s="131"/>
      <c r="O730" s="131"/>
      <c r="P730" s="131"/>
      <c r="Q730" s="131"/>
      <c r="R730" s="131"/>
      <c r="S730" s="131"/>
      <c r="T730" s="131"/>
      <c r="U730" s="131"/>
      <c r="V730" s="131"/>
      <c r="W730" s="131"/>
      <c r="X730" s="131"/>
      <c r="Y730" s="131"/>
      <c r="Z730" s="131"/>
      <c r="AB730" s="142" t="e">
        <f t="shared" si="160"/>
        <v>#DIV/0!</v>
      </c>
      <c r="AC730" s="142" t="e">
        <f t="shared" si="161"/>
        <v>#DIV/0!</v>
      </c>
      <c r="AD730" s="6"/>
      <c r="AE730" s="88" t="e">
        <f t="shared" si="162"/>
        <v>#DIV/0!</v>
      </c>
      <c r="AF730" s="142" t="e">
        <f t="shared" si="163"/>
        <v>#DIV/0!</v>
      </c>
      <c r="AH730" s="12" t="e">
        <f t="shared" si="171"/>
        <v>#DIV/0!</v>
      </c>
      <c r="AI730" s="12" t="e">
        <f t="shared" si="172"/>
        <v>#DIV/0!</v>
      </c>
      <c r="AK730" s="409"/>
      <c r="AL730" s="409"/>
      <c r="AM730" s="409"/>
      <c r="AO730" s="177"/>
      <c r="AP730" s="177"/>
      <c r="AQ730" s="177"/>
      <c r="AR730" s="139"/>
      <c r="AS730" s="139"/>
      <c r="AT730" s="139"/>
      <c r="AU730" s="177"/>
      <c r="AV730" s="177"/>
      <c r="AX730" s="411">
        <f t="shared" si="164"/>
        <v>0</v>
      </c>
      <c r="AY730" s="80" t="str">
        <f t="shared" si="165"/>
        <v>OK</v>
      </c>
      <c r="BA730" s="94"/>
      <c r="BB730" s="291"/>
      <c r="BC730" s="94"/>
      <c r="BD730" s="229"/>
      <c r="BE730" s="356"/>
      <c r="BG730" s="6">
        <f t="shared" si="166"/>
        <v>0</v>
      </c>
      <c r="BH730" s="186" t="str">
        <f t="shared" si="167"/>
        <v>N/A</v>
      </c>
      <c r="BI730" s="6" t="str">
        <f t="shared" si="173"/>
        <v>N/A</v>
      </c>
      <c r="BJ730" t="e">
        <f t="shared" si="168"/>
        <v>#DIV/0!</v>
      </c>
      <c r="BL730" t="str">
        <f>IF(ISBLANK('A2a.  Modified URRT Worksheet 1'!$G$78)=TRUE, "N/A", IF(O730*(1+'A2a.  Modified URRT Worksheet 1'!$G$78)='A2. Rate Change &amp; Enrollment'!P730, "OK", "ERROR"))</f>
        <v>N/A</v>
      </c>
      <c r="BM730" t="str">
        <f>IF(ISBLANK('A2a.  Modified URRT Worksheet 1'!$G$79)=TRUE, "N/A", IF(P730*(1+'A2a.  Modified URRT Worksheet 1'!$G$79)='A2. Rate Change &amp; Enrollment'!Q730, "OK", "ERROR"))</f>
        <v>N/A</v>
      </c>
      <c r="BN730" t="str">
        <f>IF(ISBLANK('A2a.  Modified URRT Worksheet 1'!$G$80)=TRUE, "N/A", IF(Q730*(1+'A2a.  Modified URRT Worksheet 1'!$G$80)='A2. Rate Change &amp; Enrollment'!R730, "OK", "ERROR"))</f>
        <v>N/A</v>
      </c>
      <c r="BO730" t="str">
        <f>IF(ISBLANK('A2a.  Modified URRT Worksheet 1'!$G$81)=TRUE, "N/A", IF(R730*(1+'A2a.  Modified URRT Worksheet 1'!$G$81)='A2. Rate Change &amp; Enrollment'!S730, "OK", "ERROR"))</f>
        <v>N/A</v>
      </c>
      <c r="BP730" t="str">
        <f>IF(ISBLANK('A2a.  Modified URRT Worksheet 1'!$G$82)=TRUE, "N/A", IF(S730*(1+'A2a.  Modified URRT Worksheet 1'!$G$82)='A2. Rate Change &amp; Enrollment'!T730, "OK", "ERROR"))</f>
        <v>N/A</v>
      </c>
      <c r="BQ730" t="str">
        <f>IF(ISBLANK('A2a.  Modified URRT Worksheet 1'!$G$83)=TRUE, "N/A", IF(T730*(1+'A2a.  Modified URRT Worksheet 1'!$G$83)='A2. Rate Change &amp; Enrollment'!U730, "OK", "ERROR"))</f>
        <v>N/A</v>
      </c>
      <c r="BR730" t="str">
        <f>IF(ISBLANK('A2a.  Modified URRT Worksheet 1'!$G$84)=TRUE, "N/A", IF(U730*(1+'A2a.  Modified URRT Worksheet 1'!$G$84)='A2. Rate Change &amp; Enrollment'!V730, "OK", "ERROR"))</f>
        <v>N/A</v>
      </c>
      <c r="BS730" t="str">
        <f>IF(ISBLANK('A2a.  Modified URRT Worksheet 1'!$G$85)=TRUE, "N/A", IF(V730*(1+'A2a.  Modified URRT Worksheet 1'!$G$85)='A2. Rate Change &amp; Enrollment'!W730, "OK", "ERROR"))</f>
        <v>N/A</v>
      </c>
      <c r="BT730" t="str">
        <f>IF(ISBLANK('A2a.  Modified URRT Worksheet 1'!$G$86)=TRUE, "N/A", IF(W730*(1+'A2a.  Modified URRT Worksheet 1'!$G$86)='A2. Rate Change &amp; Enrollment'!X730, "OK", "ERROR"))</f>
        <v>N/A</v>
      </c>
      <c r="BU730" t="str">
        <f>IF(ISBLANK('A2a.  Modified URRT Worksheet 1'!$G$87)=TRUE, "N/A", IF(X730*(1+'A2a.  Modified URRT Worksheet 1'!$G$87)='A2. Rate Change &amp; Enrollment'!Y730, "OK", "ERROR"))</f>
        <v>N/A</v>
      </c>
      <c r="BV730" t="str">
        <f>IF(ISBLANK('A2a.  Modified URRT Worksheet 1'!$G$88)=TRUE, "N/A", IF(Y730*(1+'A2a.  Modified URRT Worksheet 1'!$G$88)='A2. Rate Change &amp; Enrollment'!Z730, "OK", "ERROR"))</f>
        <v>N/A</v>
      </c>
      <c r="BW730" t="str">
        <f t="shared" si="169"/>
        <v>OK</v>
      </c>
      <c r="BY730" s="412">
        <f t="shared" si="170"/>
        <v>0</v>
      </c>
    </row>
    <row r="731" spans="1:77" x14ac:dyDescent="0.35">
      <c r="A731" t="s">
        <v>1030</v>
      </c>
      <c r="B731" s="98"/>
      <c r="C731" s="98"/>
      <c r="D731" s="98"/>
      <c r="E731" s="135"/>
      <c r="F731" s="135"/>
      <c r="G731" s="135"/>
      <c r="I731" s="135"/>
      <c r="J731" s="135"/>
      <c r="K731" s="135"/>
      <c r="M731" s="131"/>
      <c r="N731" s="131"/>
      <c r="O731" s="131"/>
      <c r="P731" s="131"/>
      <c r="Q731" s="131"/>
      <c r="R731" s="131"/>
      <c r="S731" s="131"/>
      <c r="T731" s="131"/>
      <c r="U731" s="131"/>
      <c r="V731" s="131"/>
      <c r="W731" s="131"/>
      <c r="X731" s="131"/>
      <c r="Y731" s="131"/>
      <c r="Z731" s="131"/>
      <c r="AB731" s="142" t="e">
        <f t="shared" si="160"/>
        <v>#DIV/0!</v>
      </c>
      <c r="AC731" s="142" t="e">
        <f t="shared" si="161"/>
        <v>#DIV/0!</v>
      </c>
      <c r="AD731" s="6"/>
      <c r="AE731" s="88" t="e">
        <f t="shared" si="162"/>
        <v>#DIV/0!</v>
      </c>
      <c r="AF731" s="142" t="e">
        <f t="shared" si="163"/>
        <v>#DIV/0!</v>
      </c>
      <c r="AH731" s="12" t="e">
        <f t="shared" si="171"/>
        <v>#DIV/0!</v>
      </c>
      <c r="AI731" s="12" t="e">
        <f t="shared" si="172"/>
        <v>#DIV/0!</v>
      </c>
      <c r="AK731" s="409"/>
      <c r="AL731" s="409"/>
      <c r="AM731" s="409"/>
      <c r="AO731" s="177"/>
      <c r="AP731" s="177"/>
      <c r="AQ731" s="177"/>
      <c r="AR731" s="139"/>
      <c r="AS731" s="139"/>
      <c r="AT731" s="139"/>
      <c r="AU731" s="177"/>
      <c r="AV731" s="177"/>
      <c r="AX731" s="411">
        <f t="shared" si="164"/>
        <v>0</v>
      </c>
      <c r="AY731" s="80" t="str">
        <f t="shared" si="165"/>
        <v>OK</v>
      </c>
      <c r="BA731" s="94"/>
      <c r="BB731" s="291"/>
      <c r="BC731" s="94"/>
      <c r="BD731" s="229"/>
      <c r="BE731" s="356"/>
      <c r="BG731" s="6">
        <f t="shared" si="166"/>
        <v>0</v>
      </c>
      <c r="BH731" s="186" t="str">
        <f t="shared" si="167"/>
        <v>N/A</v>
      </c>
      <c r="BI731" s="6" t="str">
        <f t="shared" si="173"/>
        <v>N/A</v>
      </c>
      <c r="BJ731" t="e">
        <f t="shared" si="168"/>
        <v>#DIV/0!</v>
      </c>
      <c r="BL731" t="str">
        <f>IF(ISBLANK('A2a.  Modified URRT Worksheet 1'!$G$78)=TRUE, "N/A", IF(O731*(1+'A2a.  Modified URRT Worksheet 1'!$G$78)='A2. Rate Change &amp; Enrollment'!P731, "OK", "ERROR"))</f>
        <v>N/A</v>
      </c>
      <c r="BM731" t="str">
        <f>IF(ISBLANK('A2a.  Modified URRT Worksheet 1'!$G$79)=TRUE, "N/A", IF(P731*(1+'A2a.  Modified URRT Worksheet 1'!$G$79)='A2. Rate Change &amp; Enrollment'!Q731, "OK", "ERROR"))</f>
        <v>N/A</v>
      </c>
      <c r="BN731" t="str">
        <f>IF(ISBLANK('A2a.  Modified URRT Worksheet 1'!$G$80)=TRUE, "N/A", IF(Q731*(1+'A2a.  Modified URRT Worksheet 1'!$G$80)='A2. Rate Change &amp; Enrollment'!R731, "OK", "ERROR"))</f>
        <v>N/A</v>
      </c>
      <c r="BO731" t="str">
        <f>IF(ISBLANK('A2a.  Modified URRT Worksheet 1'!$G$81)=TRUE, "N/A", IF(R731*(1+'A2a.  Modified URRT Worksheet 1'!$G$81)='A2. Rate Change &amp; Enrollment'!S731, "OK", "ERROR"))</f>
        <v>N/A</v>
      </c>
      <c r="BP731" t="str">
        <f>IF(ISBLANK('A2a.  Modified URRT Worksheet 1'!$G$82)=TRUE, "N/A", IF(S731*(1+'A2a.  Modified URRT Worksheet 1'!$G$82)='A2. Rate Change &amp; Enrollment'!T731, "OK", "ERROR"))</f>
        <v>N/A</v>
      </c>
      <c r="BQ731" t="str">
        <f>IF(ISBLANK('A2a.  Modified URRT Worksheet 1'!$G$83)=TRUE, "N/A", IF(T731*(1+'A2a.  Modified URRT Worksheet 1'!$G$83)='A2. Rate Change &amp; Enrollment'!U731, "OK", "ERROR"))</f>
        <v>N/A</v>
      </c>
      <c r="BR731" t="str">
        <f>IF(ISBLANK('A2a.  Modified URRT Worksheet 1'!$G$84)=TRUE, "N/A", IF(U731*(1+'A2a.  Modified URRT Worksheet 1'!$G$84)='A2. Rate Change &amp; Enrollment'!V731, "OK", "ERROR"))</f>
        <v>N/A</v>
      </c>
      <c r="BS731" t="str">
        <f>IF(ISBLANK('A2a.  Modified URRT Worksheet 1'!$G$85)=TRUE, "N/A", IF(V731*(1+'A2a.  Modified URRT Worksheet 1'!$G$85)='A2. Rate Change &amp; Enrollment'!W731, "OK", "ERROR"))</f>
        <v>N/A</v>
      </c>
      <c r="BT731" t="str">
        <f>IF(ISBLANK('A2a.  Modified URRT Worksheet 1'!$G$86)=TRUE, "N/A", IF(W731*(1+'A2a.  Modified URRT Worksheet 1'!$G$86)='A2. Rate Change &amp; Enrollment'!X731, "OK", "ERROR"))</f>
        <v>N/A</v>
      </c>
      <c r="BU731" t="str">
        <f>IF(ISBLANK('A2a.  Modified URRT Worksheet 1'!$G$87)=TRUE, "N/A", IF(X731*(1+'A2a.  Modified URRT Worksheet 1'!$G$87)='A2. Rate Change &amp; Enrollment'!Y731, "OK", "ERROR"))</f>
        <v>N/A</v>
      </c>
      <c r="BV731" t="str">
        <f>IF(ISBLANK('A2a.  Modified URRT Worksheet 1'!$G$88)=TRUE, "N/A", IF(Y731*(1+'A2a.  Modified URRT Worksheet 1'!$G$88)='A2. Rate Change &amp; Enrollment'!Z731, "OK", "ERROR"))</f>
        <v>N/A</v>
      </c>
      <c r="BW731" t="str">
        <f t="shared" si="169"/>
        <v>OK</v>
      </c>
      <c r="BY731" s="412">
        <f t="shared" si="170"/>
        <v>0</v>
      </c>
    </row>
    <row r="732" spans="1:77" x14ac:dyDescent="0.35">
      <c r="A732" t="s">
        <v>1031</v>
      </c>
      <c r="B732" s="98"/>
      <c r="C732" s="98"/>
      <c r="D732" s="98"/>
      <c r="E732" s="135"/>
      <c r="F732" s="135"/>
      <c r="G732" s="135"/>
      <c r="I732" s="135"/>
      <c r="J732" s="135"/>
      <c r="K732" s="135"/>
      <c r="M732" s="131"/>
      <c r="N732" s="131"/>
      <c r="O732" s="131"/>
      <c r="P732" s="131"/>
      <c r="Q732" s="131"/>
      <c r="R732" s="131"/>
      <c r="S732" s="131"/>
      <c r="T732" s="131"/>
      <c r="U732" s="131"/>
      <c r="V732" s="131"/>
      <c r="W732" s="131"/>
      <c r="X732" s="131"/>
      <c r="Y732" s="131"/>
      <c r="Z732" s="131"/>
      <c r="AB732" s="142" t="e">
        <f t="shared" si="160"/>
        <v>#DIV/0!</v>
      </c>
      <c r="AC732" s="142" t="e">
        <f t="shared" si="161"/>
        <v>#DIV/0!</v>
      </c>
      <c r="AD732" s="6"/>
      <c r="AE732" s="88" t="e">
        <f t="shared" si="162"/>
        <v>#DIV/0!</v>
      </c>
      <c r="AF732" s="142" t="e">
        <f t="shared" si="163"/>
        <v>#DIV/0!</v>
      </c>
      <c r="AH732" s="12" t="e">
        <f t="shared" si="171"/>
        <v>#DIV/0!</v>
      </c>
      <c r="AI732" s="12" t="e">
        <f t="shared" si="172"/>
        <v>#DIV/0!</v>
      </c>
      <c r="AK732" s="409"/>
      <c r="AL732" s="409"/>
      <c r="AM732" s="409"/>
      <c r="AO732" s="177"/>
      <c r="AP732" s="177"/>
      <c r="AQ732" s="177"/>
      <c r="AR732" s="139"/>
      <c r="AS732" s="139"/>
      <c r="AT732" s="139"/>
      <c r="AU732" s="177"/>
      <c r="AV732" s="177"/>
      <c r="AX732" s="411">
        <f t="shared" si="164"/>
        <v>0</v>
      </c>
      <c r="AY732" s="80" t="str">
        <f t="shared" si="165"/>
        <v>OK</v>
      </c>
      <c r="BA732" s="94"/>
      <c r="BB732" s="291"/>
      <c r="BC732" s="94"/>
      <c r="BD732" s="229"/>
      <c r="BE732" s="356"/>
      <c r="BG732" s="6">
        <f t="shared" si="166"/>
        <v>0</v>
      </c>
      <c r="BH732" s="186" t="str">
        <f t="shared" si="167"/>
        <v>N/A</v>
      </c>
      <c r="BI732" s="6" t="str">
        <f t="shared" si="173"/>
        <v>N/A</v>
      </c>
      <c r="BJ732" t="e">
        <f t="shared" si="168"/>
        <v>#DIV/0!</v>
      </c>
      <c r="BL732" t="str">
        <f>IF(ISBLANK('A2a.  Modified URRT Worksheet 1'!$G$78)=TRUE, "N/A", IF(O732*(1+'A2a.  Modified URRT Worksheet 1'!$G$78)='A2. Rate Change &amp; Enrollment'!P732, "OK", "ERROR"))</f>
        <v>N/A</v>
      </c>
      <c r="BM732" t="str">
        <f>IF(ISBLANK('A2a.  Modified URRT Worksheet 1'!$G$79)=TRUE, "N/A", IF(P732*(1+'A2a.  Modified URRT Worksheet 1'!$G$79)='A2. Rate Change &amp; Enrollment'!Q732, "OK", "ERROR"))</f>
        <v>N/A</v>
      </c>
      <c r="BN732" t="str">
        <f>IF(ISBLANK('A2a.  Modified URRT Worksheet 1'!$G$80)=TRUE, "N/A", IF(Q732*(1+'A2a.  Modified URRT Worksheet 1'!$G$80)='A2. Rate Change &amp; Enrollment'!R732, "OK", "ERROR"))</f>
        <v>N/A</v>
      </c>
      <c r="BO732" t="str">
        <f>IF(ISBLANK('A2a.  Modified URRT Worksheet 1'!$G$81)=TRUE, "N/A", IF(R732*(1+'A2a.  Modified URRT Worksheet 1'!$G$81)='A2. Rate Change &amp; Enrollment'!S732, "OK", "ERROR"))</f>
        <v>N/A</v>
      </c>
      <c r="BP732" t="str">
        <f>IF(ISBLANK('A2a.  Modified URRT Worksheet 1'!$G$82)=TRUE, "N/A", IF(S732*(1+'A2a.  Modified URRT Worksheet 1'!$G$82)='A2. Rate Change &amp; Enrollment'!T732, "OK", "ERROR"))</f>
        <v>N/A</v>
      </c>
      <c r="BQ732" t="str">
        <f>IF(ISBLANK('A2a.  Modified URRT Worksheet 1'!$G$83)=TRUE, "N/A", IF(T732*(1+'A2a.  Modified URRT Worksheet 1'!$G$83)='A2. Rate Change &amp; Enrollment'!U732, "OK", "ERROR"))</f>
        <v>N/A</v>
      </c>
      <c r="BR732" t="str">
        <f>IF(ISBLANK('A2a.  Modified URRT Worksheet 1'!$G$84)=TRUE, "N/A", IF(U732*(1+'A2a.  Modified URRT Worksheet 1'!$G$84)='A2. Rate Change &amp; Enrollment'!V732, "OK", "ERROR"))</f>
        <v>N/A</v>
      </c>
      <c r="BS732" t="str">
        <f>IF(ISBLANK('A2a.  Modified URRT Worksheet 1'!$G$85)=TRUE, "N/A", IF(V732*(1+'A2a.  Modified URRT Worksheet 1'!$G$85)='A2. Rate Change &amp; Enrollment'!W732, "OK", "ERROR"))</f>
        <v>N/A</v>
      </c>
      <c r="BT732" t="str">
        <f>IF(ISBLANK('A2a.  Modified URRT Worksheet 1'!$G$86)=TRUE, "N/A", IF(W732*(1+'A2a.  Modified URRT Worksheet 1'!$G$86)='A2. Rate Change &amp; Enrollment'!X732, "OK", "ERROR"))</f>
        <v>N/A</v>
      </c>
      <c r="BU732" t="str">
        <f>IF(ISBLANK('A2a.  Modified URRT Worksheet 1'!$G$87)=TRUE, "N/A", IF(X732*(1+'A2a.  Modified URRT Worksheet 1'!$G$87)='A2. Rate Change &amp; Enrollment'!Y732, "OK", "ERROR"))</f>
        <v>N/A</v>
      </c>
      <c r="BV732" t="str">
        <f>IF(ISBLANK('A2a.  Modified URRT Worksheet 1'!$G$88)=TRUE, "N/A", IF(Y732*(1+'A2a.  Modified URRT Worksheet 1'!$G$88)='A2. Rate Change &amp; Enrollment'!Z732, "OK", "ERROR"))</f>
        <v>N/A</v>
      </c>
      <c r="BW732" t="str">
        <f t="shared" si="169"/>
        <v>OK</v>
      </c>
      <c r="BY732" s="412">
        <f t="shared" si="170"/>
        <v>0</v>
      </c>
    </row>
    <row r="733" spans="1:77" x14ac:dyDescent="0.35">
      <c r="A733" t="s">
        <v>1032</v>
      </c>
      <c r="B733" s="98"/>
      <c r="C733" s="98"/>
      <c r="D733" s="98"/>
      <c r="E733" s="135"/>
      <c r="F733" s="135"/>
      <c r="G733" s="135"/>
      <c r="I733" s="135"/>
      <c r="J733" s="135"/>
      <c r="K733" s="135"/>
      <c r="M733" s="131"/>
      <c r="N733" s="131"/>
      <c r="O733" s="131"/>
      <c r="P733" s="131"/>
      <c r="Q733" s="131"/>
      <c r="R733" s="131"/>
      <c r="S733" s="131"/>
      <c r="T733" s="131"/>
      <c r="U733" s="131"/>
      <c r="V733" s="131"/>
      <c r="W733" s="131"/>
      <c r="X733" s="131"/>
      <c r="Y733" s="131"/>
      <c r="Z733" s="131"/>
      <c r="AB733" s="142" t="e">
        <f t="shared" si="160"/>
        <v>#DIV/0!</v>
      </c>
      <c r="AC733" s="142" t="e">
        <f t="shared" si="161"/>
        <v>#DIV/0!</v>
      </c>
      <c r="AD733" s="6"/>
      <c r="AE733" s="88" t="e">
        <f t="shared" si="162"/>
        <v>#DIV/0!</v>
      </c>
      <c r="AF733" s="142" t="e">
        <f t="shared" si="163"/>
        <v>#DIV/0!</v>
      </c>
      <c r="AH733" s="12" t="e">
        <f t="shared" si="171"/>
        <v>#DIV/0!</v>
      </c>
      <c r="AI733" s="12" t="e">
        <f t="shared" si="172"/>
        <v>#DIV/0!</v>
      </c>
      <c r="AK733" s="409"/>
      <c r="AL733" s="409"/>
      <c r="AM733" s="409"/>
      <c r="AO733" s="177"/>
      <c r="AP733" s="177"/>
      <c r="AQ733" s="177"/>
      <c r="AR733" s="139"/>
      <c r="AS733" s="139"/>
      <c r="AT733" s="139"/>
      <c r="AU733" s="177"/>
      <c r="AV733" s="177"/>
      <c r="AX733" s="411">
        <f t="shared" si="164"/>
        <v>0</v>
      </c>
      <c r="AY733" s="80" t="str">
        <f t="shared" si="165"/>
        <v>OK</v>
      </c>
      <c r="BA733" s="94"/>
      <c r="BB733" s="291"/>
      <c r="BC733" s="94"/>
      <c r="BD733" s="229"/>
      <c r="BE733" s="356"/>
      <c r="BG733" s="6">
        <f t="shared" si="166"/>
        <v>0</v>
      </c>
      <c r="BH733" s="186" t="str">
        <f t="shared" si="167"/>
        <v>N/A</v>
      </c>
      <c r="BI733" s="6" t="str">
        <f t="shared" si="173"/>
        <v>N/A</v>
      </c>
      <c r="BJ733" t="e">
        <f t="shared" si="168"/>
        <v>#DIV/0!</v>
      </c>
      <c r="BL733" t="str">
        <f>IF(ISBLANK('A2a.  Modified URRT Worksheet 1'!$G$78)=TRUE, "N/A", IF(O733*(1+'A2a.  Modified URRT Worksheet 1'!$G$78)='A2. Rate Change &amp; Enrollment'!P733, "OK", "ERROR"))</f>
        <v>N/A</v>
      </c>
      <c r="BM733" t="str">
        <f>IF(ISBLANK('A2a.  Modified URRT Worksheet 1'!$G$79)=TRUE, "N/A", IF(P733*(1+'A2a.  Modified URRT Worksheet 1'!$G$79)='A2. Rate Change &amp; Enrollment'!Q733, "OK", "ERROR"))</f>
        <v>N/A</v>
      </c>
      <c r="BN733" t="str">
        <f>IF(ISBLANK('A2a.  Modified URRT Worksheet 1'!$G$80)=TRUE, "N/A", IF(Q733*(1+'A2a.  Modified URRT Worksheet 1'!$G$80)='A2. Rate Change &amp; Enrollment'!R733, "OK", "ERROR"))</f>
        <v>N/A</v>
      </c>
      <c r="BO733" t="str">
        <f>IF(ISBLANK('A2a.  Modified URRT Worksheet 1'!$G$81)=TRUE, "N/A", IF(R733*(1+'A2a.  Modified URRT Worksheet 1'!$G$81)='A2. Rate Change &amp; Enrollment'!S733, "OK", "ERROR"))</f>
        <v>N/A</v>
      </c>
      <c r="BP733" t="str">
        <f>IF(ISBLANK('A2a.  Modified URRT Worksheet 1'!$G$82)=TRUE, "N/A", IF(S733*(1+'A2a.  Modified URRT Worksheet 1'!$G$82)='A2. Rate Change &amp; Enrollment'!T733, "OK", "ERROR"))</f>
        <v>N/A</v>
      </c>
      <c r="BQ733" t="str">
        <f>IF(ISBLANK('A2a.  Modified URRT Worksheet 1'!$G$83)=TRUE, "N/A", IF(T733*(1+'A2a.  Modified URRT Worksheet 1'!$G$83)='A2. Rate Change &amp; Enrollment'!U733, "OK", "ERROR"))</f>
        <v>N/A</v>
      </c>
      <c r="BR733" t="str">
        <f>IF(ISBLANK('A2a.  Modified URRT Worksheet 1'!$G$84)=TRUE, "N/A", IF(U733*(1+'A2a.  Modified URRT Worksheet 1'!$G$84)='A2. Rate Change &amp; Enrollment'!V733, "OK", "ERROR"))</f>
        <v>N/A</v>
      </c>
      <c r="BS733" t="str">
        <f>IF(ISBLANK('A2a.  Modified URRT Worksheet 1'!$G$85)=TRUE, "N/A", IF(V733*(1+'A2a.  Modified URRT Worksheet 1'!$G$85)='A2. Rate Change &amp; Enrollment'!W733, "OK", "ERROR"))</f>
        <v>N/A</v>
      </c>
      <c r="BT733" t="str">
        <f>IF(ISBLANK('A2a.  Modified URRT Worksheet 1'!$G$86)=TRUE, "N/A", IF(W733*(1+'A2a.  Modified URRT Worksheet 1'!$G$86)='A2. Rate Change &amp; Enrollment'!X733, "OK", "ERROR"))</f>
        <v>N/A</v>
      </c>
      <c r="BU733" t="str">
        <f>IF(ISBLANK('A2a.  Modified URRT Worksheet 1'!$G$87)=TRUE, "N/A", IF(X733*(1+'A2a.  Modified URRT Worksheet 1'!$G$87)='A2. Rate Change &amp; Enrollment'!Y733, "OK", "ERROR"))</f>
        <v>N/A</v>
      </c>
      <c r="BV733" t="str">
        <f>IF(ISBLANK('A2a.  Modified URRT Worksheet 1'!$G$88)=TRUE, "N/A", IF(Y733*(1+'A2a.  Modified URRT Worksheet 1'!$G$88)='A2. Rate Change &amp; Enrollment'!Z733, "OK", "ERROR"))</f>
        <v>N/A</v>
      </c>
      <c r="BW733" t="str">
        <f t="shared" si="169"/>
        <v>OK</v>
      </c>
      <c r="BY733" s="412">
        <f t="shared" si="170"/>
        <v>0</v>
      </c>
    </row>
    <row r="734" spans="1:77" x14ac:dyDescent="0.35">
      <c r="A734" t="s">
        <v>1033</v>
      </c>
      <c r="B734" s="98"/>
      <c r="C734" s="98"/>
      <c r="D734" s="98"/>
      <c r="E734" s="135"/>
      <c r="F734" s="135"/>
      <c r="G734" s="135"/>
      <c r="I734" s="135"/>
      <c r="J734" s="135"/>
      <c r="K734" s="135"/>
      <c r="M734" s="131"/>
      <c r="N734" s="131"/>
      <c r="O734" s="131"/>
      <c r="P734" s="131"/>
      <c r="Q734" s="131"/>
      <c r="R734" s="131"/>
      <c r="S734" s="131"/>
      <c r="T734" s="131"/>
      <c r="U734" s="131"/>
      <c r="V734" s="131"/>
      <c r="W734" s="131"/>
      <c r="X734" s="131"/>
      <c r="Y734" s="131"/>
      <c r="Z734" s="131"/>
      <c r="AB734" s="142" t="e">
        <f t="shared" si="160"/>
        <v>#DIV/0!</v>
      </c>
      <c r="AC734" s="142" t="e">
        <f t="shared" si="161"/>
        <v>#DIV/0!</v>
      </c>
      <c r="AD734" s="6"/>
      <c r="AE734" s="88" t="e">
        <f t="shared" si="162"/>
        <v>#DIV/0!</v>
      </c>
      <c r="AF734" s="142" t="e">
        <f t="shared" si="163"/>
        <v>#DIV/0!</v>
      </c>
      <c r="AH734" s="12" t="e">
        <f t="shared" si="171"/>
        <v>#DIV/0!</v>
      </c>
      <c r="AI734" s="12" t="e">
        <f t="shared" si="172"/>
        <v>#DIV/0!</v>
      </c>
      <c r="AK734" s="409"/>
      <c r="AL734" s="409"/>
      <c r="AM734" s="409"/>
      <c r="AO734" s="177"/>
      <c r="AP734" s="177"/>
      <c r="AQ734" s="177"/>
      <c r="AR734" s="139"/>
      <c r="AS734" s="139"/>
      <c r="AT734" s="139"/>
      <c r="AU734" s="177"/>
      <c r="AV734" s="177"/>
      <c r="AX734" s="411">
        <f t="shared" si="164"/>
        <v>0</v>
      </c>
      <c r="AY734" s="80" t="str">
        <f t="shared" si="165"/>
        <v>OK</v>
      </c>
      <c r="BA734" s="94"/>
      <c r="BB734" s="291"/>
      <c r="BC734" s="94"/>
      <c r="BD734" s="229"/>
      <c r="BE734" s="356"/>
      <c r="BG734" s="6">
        <f t="shared" si="166"/>
        <v>0</v>
      </c>
      <c r="BH734" s="186" t="str">
        <f t="shared" si="167"/>
        <v>N/A</v>
      </c>
      <c r="BI734" s="6" t="str">
        <f t="shared" si="173"/>
        <v>N/A</v>
      </c>
      <c r="BJ734" t="e">
        <f t="shared" si="168"/>
        <v>#DIV/0!</v>
      </c>
      <c r="BL734" t="str">
        <f>IF(ISBLANK('A2a.  Modified URRT Worksheet 1'!$G$78)=TRUE, "N/A", IF(O734*(1+'A2a.  Modified URRT Worksheet 1'!$G$78)='A2. Rate Change &amp; Enrollment'!P734, "OK", "ERROR"))</f>
        <v>N/A</v>
      </c>
      <c r="BM734" t="str">
        <f>IF(ISBLANK('A2a.  Modified URRT Worksheet 1'!$G$79)=TRUE, "N/A", IF(P734*(1+'A2a.  Modified URRT Worksheet 1'!$G$79)='A2. Rate Change &amp; Enrollment'!Q734, "OK", "ERROR"))</f>
        <v>N/A</v>
      </c>
      <c r="BN734" t="str">
        <f>IF(ISBLANK('A2a.  Modified URRT Worksheet 1'!$G$80)=TRUE, "N/A", IF(Q734*(1+'A2a.  Modified URRT Worksheet 1'!$G$80)='A2. Rate Change &amp; Enrollment'!R734, "OK", "ERROR"))</f>
        <v>N/A</v>
      </c>
      <c r="BO734" t="str">
        <f>IF(ISBLANK('A2a.  Modified URRT Worksheet 1'!$G$81)=TRUE, "N/A", IF(R734*(1+'A2a.  Modified URRT Worksheet 1'!$G$81)='A2. Rate Change &amp; Enrollment'!S734, "OK", "ERROR"))</f>
        <v>N/A</v>
      </c>
      <c r="BP734" t="str">
        <f>IF(ISBLANK('A2a.  Modified URRT Worksheet 1'!$G$82)=TRUE, "N/A", IF(S734*(1+'A2a.  Modified URRT Worksheet 1'!$G$82)='A2. Rate Change &amp; Enrollment'!T734, "OK", "ERROR"))</f>
        <v>N/A</v>
      </c>
      <c r="BQ734" t="str">
        <f>IF(ISBLANK('A2a.  Modified URRT Worksheet 1'!$G$83)=TRUE, "N/A", IF(T734*(1+'A2a.  Modified URRT Worksheet 1'!$G$83)='A2. Rate Change &amp; Enrollment'!U734, "OK", "ERROR"))</f>
        <v>N/A</v>
      </c>
      <c r="BR734" t="str">
        <f>IF(ISBLANK('A2a.  Modified URRT Worksheet 1'!$G$84)=TRUE, "N/A", IF(U734*(1+'A2a.  Modified URRT Worksheet 1'!$G$84)='A2. Rate Change &amp; Enrollment'!V734, "OK", "ERROR"))</f>
        <v>N/A</v>
      </c>
      <c r="BS734" t="str">
        <f>IF(ISBLANK('A2a.  Modified URRT Worksheet 1'!$G$85)=TRUE, "N/A", IF(V734*(1+'A2a.  Modified URRT Worksheet 1'!$G$85)='A2. Rate Change &amp; Enrollment'!W734, "OK", "ERROR"))</f>
        <v>N/A</v>
      </c>
      <c r="BT734" t="str">
        <f>IF(ISBLANK('A2a.  Modified URRT Worksheet 1'!$G$86)=TRUE, "N/A", IF(W734*(1+'A2a.  Modified URRT Worksheet 1'!$G$86)='A2. Rate Change &amp; Enrollment'!X734, "OK", "ERROR"))</f>
        <v>N/A</v>
      </c>
      <c r="BU734" t="str">
        <f>IF(ISBLANK('A2a.  Modified URRT Worksheet 1'!$G$87)=TRUE, "N/A", IF(X734*(1+'A2a.  Modified URRT Worksheet 1'!$G$87)='A2. Rate Change &amp; Enrollment'!Y734, "OK", "ERROR"))</f>
        <v>N/A</v>
      </c>
      <c r="BV734" t="str">
        <f>IF(ISBLANK('A2a.  Modified URRT Worksheet 1'!$G$88)=TRUE, "N/A", IF(Y734*(1+'A2a.  Modified URRT Worksheet 1'!$G$88)='A2. Rate Change &amp; Enrollment'!Z734, "OK", "ERROR"))</f>
        <v>N/A</v>
      </c>
      <c r="BW734" t="str">
        <f t="shared" si="169"/>
        <v>OK</v>
      </c>
      <c r="BY734" s="412">
        <f t="shared" si="170"/>
        <v>0</v>
      </c>
    </row>
    <row r="735" spans="1:77" x14ac:dyDescent="0.35">
      <c r="A735" t="s">
        <v>1034</v>
      </c>
      <c r="B735" s="98"/>
      <c r="C735" s="98"/>
      <c r="D735" s="98"/>
      <c r="E735" s="135"/>
      <c r="F735" s="135"/>
      <c r="G735" s="135"/>
      <c r="I735" s="135"/>
      <c r="J735" s="135"/>
      <c r="K735" s="135"/>
      <c r="M735" s="131"/>
      <c r="N735" s="131"/>
      <c r="O735" s="131"/>
      <c r="P735" s="131"/>
      <c r="Q735" s="131"/>
      <c r="R735" s="131"/>
      <c r="S735" s="131"/>
      <c r="T735" s="131"/>
      <c r="U735" s="131"/>
      <c r="V735" s="131"/>
      <c r="W735" s="131"/>
      <c r="X735" s="131"/>
      <c r="Y735" s="131"/>
      <c r="Z735" s="131"/>
      <c r="AB735" s="142" t="e">
        <f t="shared" si="160"/>
        <v>#DIV/0!</v>
      </c>
      <c r="AC735" s="142" t="e">
        <f t="shared" si="161"/>
        <v>#DIV/0!</v>
      </c>
      <c r="AD735" s="6"/>
      <c r="AE735" s="88" t="e">
        <f t="shared" si="162"/>
        <v>#DIV/0!</v>
      </c>
      <c r="AF735" s="142" t="e">
        <f t="shared" si="163"/>
        <v>#DIV/0!</v>
      </c>
      <c r="AH735" s="12" t="e">
        <f t="shared" si="171"/>
        <v>#DIV/0!</v>
      </c>
      <c r="AI735" s="12" t="e">
        <f t="shared" si="172"/>
        <v>#DIV/0!</v>
      </c>
      <c r="AK735" s="409"/>
      <c r="AL735" s="409"/>
      <c r="AM735" s="409"/>
      <c r="AO735" s="177"/>
      <c r="AP735" s="177"/>
      <c r="AQ735" s="177"/>
      <c r="AR735" s="139"/>
      <c r="AS735" s="139"/>
      <c r="AT735" s="139"/>
      <c r="AU735" s="177"/>
      <c r="AV735" s="177"/>
      <c r="AX735" s="411">
        <f t="shared" si="164"/>
        <v>0</v>
      </c>
      <c r="AY735" s="80" t="str">
        <f t="shared" si="165"/>
        <v>OK</v>
      </c>
      <c r="BA735" s="94"/>
      <c r="BB735" s="291"/>
      <c r="BC735" s="94"/>
      <c r="BD735" s="229"/>
      <c r="BE735" s="356"/>
      <c r="BG735" s="6">
        <f t="shared" si="166"/>
        <v>0</v>
      </c>
      <c r="BH735" s="186" t="str">
        <f t="shared" si="167"/>
        <v>N/A</v>
      </c>
      <c r="BI735" s="6" t="str">
        <f t="shared" si="173"/>
        <v>N/A</v>
      </c>
      <c r="BJ735" t="e">
        <f t="shared" si="168"/>
        <v>#DIV/0!</v>
      </c>
      <c r="BL735" t="str">
        <f>IF(ISBLANK('A2a.  Modified URRT Worksheet 1'!$G$78)=TRUE, "N/A", IF(O735*(1+'A2a.  Modified URRT Worksheet 1'!$G$78)='A2. Rate Change &amp; Enrollment'!P735, "OK", "ERROR"))</f>
        <v>N/A</v>
      </c>
      <c r="BM735" t="str">
        <f>IF(ISBLANK('A2a.  Modified URRT Worksheet 1'!$G$79)=TRUE, "N/A", IF(P735*(1+'A2a.  Modified URRT Worksheet 1'!$G$79)='A2. Rate Change &amp; Enrollment'!Q735, "OK", "ERROR"))</f>
        <v>N/A</v>
      </c>
      <c r="BN735" t="str">
        <f>IF(ISBLANK('A2a.  Modified URRT Worksheet 1'!$G$80)=TRUE, "N/A", IF(Q735*(1+'A2a.  Modified URRT Worksheet 1'!$G$80)='A2. Rate Change &amp; Enrollment'!R735, "OK", "ERROR"))</f>
        <v>N/A</v>
      </c>
      <c r="BO735" t="str">
        <f>IF(ISBLANK('A2a.  Modified URRT Worksheet 1'!$G$81)=TRUE, "N/A", IF(R735*(1+'A2a.  Modified URRT Worksheet 1'!$G$81)='A2. Rate Change &amp; Enrollment'!S735, "OK", "ERROR"))</f>
        <v>N/A</v>
      </c>
      <c r="BP735" t="str">
        <f>IF(ISBLANK('A2a.  Modified URRT Worksheet 1'!$G$82)=TRUE, "N/A", IF(S735*(1+'A2a.  Modified URRT Worksheet 1'!$G$82)='A2. Rate Change &amp; Enrollment'!T735, "OK", "ERROR"))</f>
        <v>N/A</v>
      </c>
      <c r="BQ735" t="str">
        <f>IF(ISBLANK('A2a.  Modified URRT Worksheet 1'!$G$83)=TRUE, "N/A", IF(T735*(1+'A2a.  Modified URRT Worksheet 1'!$G$83)='A2. Rate Change &amp; Enrollment'!U735, "OK", "ERROR"))</f>
        <v>N/A</v>
      </c>
      <c r="BR735" t="str">
        <f>IF(ISBLANK('A2a.  Modified URRT Worksheet 1'!$G$84)=TRUE, "N/A", IF(U735*(1+'A2a.  Modified URRT Worksheet 1'!$G$84)='A2. Rate Change &amp; Enrollment'!V735, "OK", "ERROR"))</f>
        <v>N/A</v>
      </c>
      <c r="BS735" t="str">
        <f>IF(ISBLANK('A2a.  Modified URRT Worksheet 1'!$G$85)=TRUE, "N/A", IF(V735*(1+'A2a.  Modified URRT Worksheet 1'!$G$85)='A2. Rate Change &amp; Enrollment'!W735, "OK", "ERROR"))</f>
        <v>N/A</v>
      </c>
      <c r="BT735" t="str">
        <f>IF(ISBLANK('A2a.  Modified URRT Worksheet 1'!$G$86)=TRUE, "N/A", IF(W735*(1+'A2a.  Modified URRT Worksheet 1'!$G$86)='A2. Rate Change &amp; Enrollment'!X735, "OK", "ERROR"))</f>
        <v>N/A</v>
      </c>
      <c r="BU735" t="str">
        <f>IF(ISBLANK('A2a.  Modified URRT Worksheet 1'!$G$87)=TRUE, "N/A", IF(X735*(1+'A2a.  Modified URRT Worksheet 1'!$G$87)='A2. Rate Change &amp; Enrollment'!Y735, "OK", "ERROR"))</f>
        <v>N/A</v>
      </c>
      <c r="BV735" t="str">
        <f>IF(ISBLANK('A2a.  Modified URRT Worksheet 1'!$G$88)=TRUE, "N/A", IF(Y735*(1+'A2a.  Modified URRT Worksheet 1'!$G$88)='A2. Rate Change &amp; Enrollment'!Z735, "OK", "ERROR"))</f>
        <v>N/A</v>
      </c>
      <c r="BW735" t="str">
        <f t="shared" si="169"/>
        <v>OK</v>
      </c>
      <c r="BY735" s="412">
        <f t="shared" si="170"/>
        <v>0</v>
      </c>
    </row>
    <row r="736" spans="1:77" x14ac:dyDescent="0.35">
      <c r="A736" t="s">
        <v>1035</v>
      </c>
      <c r="B736" s="98"/>
      <c r="C736" s="98"/>
      <c r="D736" s="98"/>
      <c r="E736" s="135"/>
      <c r="F736" s="135"/>
      <c r="G736" s="135"/>
      <c r="I736" s="135"/>
      <c r="J736" s="135"/>
      <c r="K736" s="135"/>
      <c r="M736" s="131"/>
      <c r="N736" s="131"/>
      <c r="O736" s="131"/>
      <c r="P736" s="131"/>
      <c r="Q736" s="131"/>
      <c r="R736" s="131"/>
      <c r="S736" s="131"/>
      <c r="T736" s="131"/>
      <c r="U736" s="131"/>
      <c r="V736" s="131"/>
      <c r="W736" s="131"/>
      <c r="X736" s="131"/>
      <c r="Y736" s="131"/>
      <c r="Z736" s="131"/>
      <c r="AB736" s="142" t="e">
        <f t="shared" si="160"/>
        <v>#DIV/0!</v>
      </c>
      <c r="AC736" s="142" t="e">
        <f t="shared" si="161"/>
        <v>#DIV/0!</v>
      </c>
      <c r="AD736" s="6"/>
      <c r="AE736" s="88" t="e">
        <f t="shared" si="162"/>
        <v>#DIV/0!</v>
      </c>
      <c r="AF736" s="142" t="e">
        <f t="shared" si="163"/>
        <v>#DIV/0!</v>
      </c>
      <c r="AH736" s="12" t="e">
        <f t="shared" si="171"/>
        <v>#DIV/0!</v>
      </c>
      <c r="AI736" s="12" t="e">
        <f t="shared" si="172"/>
        <v>#DIV/0!</v>
      </c>
      <c r="AK736" s="409"/>
      <c r="AL736" s="409"/>
      <c r="AM736" s="409"/>
      <c r="AO736" s="177"/>
      <c r="AP736" s="177"/>
      <c r="AQ736" s="177"/>
      <c r="AR736" s="139"/>
      <c r="AS736" s="139"/>
      <c r="AT736" s="139"/>
      <c r="AU736" s="177"/>
      <c r="AV736" s="177"/>
      <c r="AX736" s="411">
        <f t="shared" si="164"/>
        <v>0</v>
      </c>
      <c r="AY736" s="80" t="str">
        <f t="shared" si="165"/>
        <v>OK</v>
      </c>
      <c r="BA736" s="94"/>
      <c r="BB736" s="291"/>
      <c r="BC736" s="94"/>
      <c r="BD736" s="229"/>
      <c r="BE736" s="356"/>
      <c r="BG736" s="6">
        <f t="shared" si="166"/>
        <v>0</v>
      </c>
      <c r="BH736" s="186" t="str">
        <f t="shared" si="167"/>
        <v>N/A</v>
      </c>
      <c r="BI736" s="6" t="str">
        <f t="shared" si="173"/>
        <v>N/A</v>
      </c>
      <c r="BJ736" t="e">
        <f t="shared" si="168"/>
        <v>#DIV/0!</v>
      </c>
      <c r="BL736" t="str">
        <f>IF(ISBLANK('A2a.  Modified URRT Worksheet 1'!$G$78)=TRUE, "N/A", IF(O736*(1+'A2a.  Modified URRT Worksheet 1'!$G$78)='A2. Rate Change &amp; Enrollment'!P736, "OK", "ERROR"))</f>
        <v>N/A</v>
      </c>
      <c r="BM736" t="str">
        <f>IF(ISBLANK('A2a.  Modified URRT Worksheet 1'!$G$79)=TRUE, "N/A", IF(P736*(1+'A2a.  Modified URRT Worksheet 1'!$G$79)='A2. Rate Change &amp; Enrollment'!Q736, "OK", "ERROR"))</f>
        <v>N/A</v>
      </c>
      <c r="BN736" t="str">
        <f>IF(ISBLANK('A2a.  Modified URRT Worksheet 1'!$G$80)=TRUE, "N/A", IF(Q736*(1+'A2a.  Modified URRT Worksheet 1'!$G$80)='A2. Rate Change &amp; Enrollment'!R736, "OK", "ERROR"))</f>
        <v>N/A</v>
      </c>
      <c r="BO736" t="str">
        <f>IF(ISBLANK('A2a.  Modified URRT Worksheet 1'!$G$81)=TRUE, "N/A", IF(R736*(1+'A2a.  Modified URRT Worksheet 1'!$G$81)='A2. Rate Change &amp; Enrollment'!S736, "OK", "ERROR"))</f>
        <v>N/A</v>
      </c>
      <c r="BP736" t="str">
        <f>IF(ISBLANK('A2a.  Modified URRT Worksheet 1'!$G$82)=TRUE, "N/A", IF(S736*(1+'A2a.  Modified URRT Worksheet 1'!$G$82)='A2. Rate Change &amp; Enrollment'!T736, "OK", "ERROR"))</f>
        <v>N/A</v>
      </c>
      <c r="BQ736" t="str">
        <f>IF(ISBLANK('A2a.  Modified URRT Worksheet 1'!$G$83)=TRUE, "N/A", IF(T736*(1+'A2a.  Modified URRT Worksheet 1'!$G$83)='A2. Rate Change &amp; Enrollment'!U736, "OK", "ERROR"))</f>
        <v>N/A</v>
      </c>
      <c r="BR736" t="str">
        <f>IF(ISBLANK('A2a.  Modified URRT Worksheet 1'!$G$84)=TRUE, "N/A", IF(U736*(1+'A2a.  Modified URRT Worksheet 1'!$G$84)='A2. Rate Change &amp; Enrollment'!V736, "OK", "ERROR"))</f>
        <v>N/A</v>
      </c>
      <c r="BS736" t="str">
        <f>IF(ISBLANK('A2a.  Modified URRT Worksheet 1'!$G$85)=TRUE, "N/A", IF(V736*(1+'A2a.  Modified URRT Worksheet 1'!$G$85)='A2. Rate Change &amp; Enrollment'!W736, "OK", "ERROR"))</f>
        <v>N/A</v>
      </c>
      <c r="BT736" t="str">
        <f>IF(ISBLANK('A2a.  Modified URRT Worksheet 1'!$G$86)=TRUE, "N/A", IF(W736*(1+'A2a.  Modified URRT Worksheet 1'!$G$86)='A2. Rate Change &amp; Enrollment'!X736, "OK", "ERROR"))</f>
        <v>N/A</v>
      </c>
      <c r="BU736" t="str">
        <f>IF(ISBLANK('A2a.  Modified URRT Worksheet 1'!$G$87)=TRUE, "N/A", IF(X736*(1+'A2a.  Modified URRT Worksheet 1'!$G$87)='A2. Rate Change &amp; Enrollment'!Y736, "OK", "ERROR"))</f>
        <v>N/A</v>
      </c>
      <c r="BV736" t="str">
        <f>IF(ISBLANK('A2a.  Modified URRT Worksheet 1'!$G$88)=TRUE, "N/A", IF(Y736*(1+'A2a.  Modified URRT Worksheet 1'!$G$88)='A2. Rate Change &amp; Enrollment'!Z736, "OK", "ERROR"))</f>
        <v>N/A</v>
      </c>
      <c r="BW736" t="str">
        <f t="shared" si="169"/>
        <v>OK</v>
      </c>
      <c r="BY736" s="412">
        <f t="shared" si="170"/>
        <v>0</v>
      </c>
    </row>
    <row r="737" spans="1:77" x14ac:dyDescent="0.35">
      <c r="A737" t="s">
        <v>1036</v>
      </c>
      <c r="B737" s="98"/>
      <c r="C737" s="98"/>
      <c r="D737" s="98"/>
      <c r="E737" s="135"/>
      <c r="F737" s="135"/>
      <c r="G737" s="135"/>
      <c r="I737" s="135"/>
      <c r="J737" s="135"/>
      <c r="K737" s="135"/>
      <c r="M737" s="131"/>
      <c r="N737" s="131"/>
      <c r="O737" s="131"/>
      <c r="P737" s="131"/>
      <c r="Q737" s="131"/>
      <c r="R737" s="131"/>
      <c r="S737" s="131"/>
      <c r="T737" s="131"/>
      <c r="U737" s="131"/>
      <c r="V737" s="131"/>
      <c r="W737" s="131"/>
      <c r="X737" s="131"/>
      <c r="Y737" s="131"/>
      <c r="Z737" s="131"/>
      <c r="AB737" s="142" t="e">
        <f t="shared" si="160"/>
        <v>#DIV/0!</v>
      </c>
      <c r="AC737" s="142" t="e">
        <f t="shared" si="161"/>
        <v>#DIV/0!</v>
      </c>
      <c r="AD737" s="6"/>
      <c r="AE737" s="88" t="e">
        <f t="shared" si="162"/>
        <v>#DIV/0!</v>
      </c>
      <c r="AF737" s="142" t="e">
        <f t="shared" si="163"/>
        <v>#DIV/0!</v>
      </c>
      <c r="AH737" s="12" t="e">
        <f t="shared" si="171"/>
        <v>#DIV/0!</v>
      </c>
      <c r="AI737" s="12" t="e">
        <f t="shared" si="172"/>
        <v>#DIV/0!</v>
      </c>
      <c r="AK737" s="409"/>
      <c r="AL737" s="409"/>
      <c r="AM737" s="409"/>
      <c r="AO737" s="177"/>
      <c r="AP737" s="177"/>
      <c r="AQ737" s="177"/>
      <c r="AR737" s="139"/>
      <c r="AS737" s="139"/>
      <c r="AT737" s="139"/>
      <c r="AU737" s="177"/>
      <c r="AV737" s="177"/>
      <c r="AX737" s="411">
        <f t="shared" si="164"/>
        <v>0</v>
      </c>
      <c r="AY737" s="80" t="str">
        <f t="shared" si="165"/>
        <v>OK</v>
      </c>
      <c r="BA737" s="94"/>
      <c r="BB737" s="291"/>
      <c r="BC737" s="94"/>
      <c r="BD737" s="229"/>
      <c r="BE737" s="356"/>
      <c r="BG737" s="6">
        <f t="shared" si="166"/>
        <v>0</v>
      </c>
      <c r="BH737" s="186" t="str">
        <f t="shared" si="167"/>
        <v>N/A</v>
      </c>
      <c r="BI737" s="6" t="str">
        <f t="shared" si="173"/>
        <v>N/A</v>
      </c>
      <c r="BJ737" t="e">
        <f t="shared" si="168"/>
        <v>#DIV/0!</v>
      </c>
      <c r="BL737" t="str">
        <f>IF(ISBLANK('A2a.  Modified URRT Worksheet 1'!$G$78)=TRUE, "N/A", IF(O737*(1+'A2a.  Modified URRT Worksheet 1'!$G$78)='A2. Rate Change &amp; Enrollment'!P737, "OK", "ERROR"))</f>
        <v>N/A</v>
      </c>
      <c r="BM737" t="str">
        <f>IF(ISBLANK('A2a.  Modified URRT Worksheet 1'!$G$79)=TRUE, "N/A", IF(P737*(1+'A2a.  Modified URRT Worksheet 1'!$G$79)='A2. Rate Change &amp; Enrollment'!Q737, "OK", "ERROR"))</f>
        <v>N/A</v>
      </c>
      <c r="BN737" t="str">
        <f>IF(ISBLANK('A2a.  Modified URRT Worksheet 1'!$G$80)=TRUE, "N/A", IF(Q737*(1+'A2a.  Modified URRT Worksheet 1'!$G$80)='A2. Rate Change &amp; Enrollment'!R737, "OK", "ERROR"))</f>
        <v>N/A</v>
      </c>
      <c r="BO737" t="str">
        <f>IF(ISBLANK('A2a.  Modified URRT Worksheet 1'!$G$81)=TRUE, "N/A", IF(R737*(1+'A2a.  Modified URRT Worksheet 1'!$G$81)='A2. Rate Change &amp; Enrollment'!S737, "OK", "ERROR"))</f>
        <v>N/A</v>
      </c>
      <c r="BP737" t="str">
        <f>IF(ISBLANK('A2a.  Modified URRT Worksheet 1'!$G$82)=TRUE, "N/A", IF(S737*(1+'A2a.  Modified URRT Worksheet 1'!$G$82)='A2. Rate Change &amp; Enrollment'!T737, "OK", "ERROR"))</f>
        <v>N/A</v>
      </c>
      <c r="BQ737" t="str">
        <f>IF(ISBLANK('A2a.  Modified URRT Worksheet 1'!$G$83)=TRUE, "N/A", IF(T737*(1+'A2a.  Modified URRT Worksheet 1'!$G$83)='A2. Rate Change &amp; Enrollment'!U737, "OK", "ERROR"))</f>
        <v>N/A</v>
      </c>
      <c r="BR737" t="str">
        <f>IF(ISBLANK('A2a.  Modified URRT Worksheet 1'!$G$84)=TRUE, "N/A", IF(U737*(1+'A2a.  Modified URRT Worksheet 1'!$G$84)='A2. Rate Change &amp; Enrollment'!V737, "OK", "ERROR"))</f>
        <v>N/A</v>
      </c>
      <c r="BS737" t="str">
        <f>IF(ISBLANK('A2a.  Modified URRT Worksheet 1'!$G$85)=TRUE, "N/A", IF(V737*(1+'A2a.  Modified URRT Worksheet 1'!$G$85)='A2. Rate Change &amp; Enrollment'!W737, "OK", "ERROR"))</f>
        <v>N/A</v>
      </c>
      <c r="BT737" t="str">
        <f>IF(ISBLANK('A2a.  Modified URRT Worksheet 1'!$G$86)=TRUE, "N/A", IF(W737*(1+'A2a.  Modified URRT Worksheet 1'!$G$86)='A2. Rate Change &amp; Enrollment'!X737, "OK", "ERROR"))</f>
        <v>N/A</v>
      </c>
      <c r="BU737" t="str">
        <f>IF(ISBLANK('A2a.  Modified URRT Worksheet 1'!$G$87)=TRUE, "N/A", IF(X737*(1+'A2a.  Modified URRT Worksheet 1'!$G$87)='A2. Rate Change &amp; Enrollment'!Y737, "OK", "ERROR"))</f>
        <v>N/A</v>
      </c>
      <c r="BV737" t="str">
        <f>IF(ISBLANK('A2a.  Modified URRT Worksheet 1'!$G$88)=TRUE, "N/A", IF(Y737*(1+'A2a.  Modified URRT Worksheet 1'!$G$88)='A2. Rate Change &amp; Enrollment'!Z737, "OK", "ERROR"))</f>
        <v>N/A</v>
      </c>
      <c r="BW737" t="str">
        <f t="shared" si="169"/>
        <v>OK</v>
      </c>
      <c r="BY737" s="412">
        <f t="shared" si="170"/>
        <v>0</v>
      </c>
    </row>
    <row r="738" spans="1:77" x14ac:dyDescent="0.35">
      <c r="A738" t="s">
        <v>1037</v>
      </c>
      <c r="B738" s="98"/>
      <c r="C738" s="98"/>
      <c r="D738" s="98"/>
      <c r="E738" s="135"/>
      <c r="F738" s="135"/>
      <c r="G738" s="135"/>
      <c r="I738" s="135"/>
      <c r="J738" s="135"/>
      <c r="K738" s="135"/>
      <c r="M738" s="131"/>
      <c r="N738" s="131"/>
      <c r="O738" s="131"/>
      <c r="P738" s="131"/>
      <c r="Q738" s="131"/>
      <c r="R738" s="131"/>
      <c r="S738" s="131"/>
      <c r="T738" s="131"/>
      <c r="U738" s="131"/>
      <c r="V738" s="131"/>
      <c r="W738" s="131"/>
      <c r="X738" s="131"/>
      <c r="Y738" s="131"/>
      <c r="Z738" s="131"/>
      <c r="AB738" s="142" t="e">
        <f t="shared" si="160"/>
        <v>#DIV/0!</v>
      </c>
      <c r="AC738" s="142" t="e">
        <f t="shared" si="161"/>
        <v>#DIV/0!</v>
      </c>
      <c r="AD738" s="6"/>
      <c r="AE738" s="88" t="e">
        <f t="shared" si="162"/>
        <v>#DIV/0!</v>
      </c>
      <c r="AF738" s="142" t="e">
        <f t="shared" si="163"/>
        <v>#DIV/0!</v>
      </c>
      <c r="AH738" s="12" t="e">
        <f t="shared" si="171"/>
        <v>#DIV/0!</v>
      </c>
      <c r="AI738" s="12" t="e">
        <f t="shared" si="172"/>
        <v>#DIV/0!</v>
      </c>
      <c r="AK738" s="409"/>
      <c r="AL738" s="409"/>
      <c r="AM738" s="409"/>
      <c r="AO738" s="177"/>
      <c r="AP738" s="177"/>
      <c r="AQ738" s="177"/>
      <c r="AR738" s="139"/>
      <c r="AS738" s="139"/>
      <c r="AT738" s="139"/>
      <c r="AU738" s="177"/>
      <c r="AV738" s="177"/>
      <c r="AX738" s="411">
        <f t="shared" si="164"/>
        <v>0</v>
      </c>
      <c r="AY738" s="80" t="str">
        <f t="shared" si="165"/>
        <v>OK</v>
      </c>
      <c r="BA738" s="94"/>
      <c r="BB738" s="291"/>
      <c r="BC738" s="94"/>
      <c r="BD738" s="229"/>
      <c r="BE738" s="356"/>
      <c r="BG738" s="6">
        <f t="shared" si="166"/>
        <v>0</v>
      </c>
      <c r="BH738" s="186" t="str">
        <f t="shared" si="167"/>
        <v>N/A</v>
      </c>
      <c r="BI738" s="6" t="str">
        <f t="shared" si="173"/>
        <v>N/A</v>
      </c>
      <c r="BJ738" t="e">
        <f t="shared" si="168"/>
        <v>#DIV/0!</v>
      </c>
      <c r="BL738" t="str">
        <f>IF(ISBLANK('A2a.  Modified URRT Worksheet 1'!$G$78)=TRUE, "N/A", IF(O738*(1+'A2a.  Modified URRT Worksheet 1'!$G$78)='A2. Rate Change &amp; Enrollment'!P738, "OK", "ERROR"))</f>
        <v>N/A</v>
      </c>
      <c r="BM738" t="str">
        <f>IF(ISBLANK('A2a.  Modified URRT Worksheet 1'!$G$79)=TRUE, "N/A", IF(P738*(1+'A2a.  Modified URRT Worksheet 1'!$G$79)='A2. Rate Change &amp; Enrollment'!Q738, "OK", "ERROR"))</f>
        <v>N/A</v>
      </c>
      <c r="BN738" t="str">
        <f>IF(ISBLANK('A2a.  Modified URRT Worksheet 1'!$G$80)=TRUE, "N/A", IF(Q738*(1+'A2a.  Modified URRT Worksheet 1'!$G$80)='A2. Rate Change &amp; Enrollment'!R738, "OK", "ERROR"))</f>
        <v>N/A</v>
      </c>
      <c r="BO738" t="str">
        <f>IF(ISBLANK('A2a.  Modified URRT Worksheet 1'!$G$81)=TRUE, "N/A", IF(R738*(1+'A2a.  Modified URRT Worksheet 1'!$G$81)='A2. Rate Change &amp; Enrollment'!S738, "OK", "ERROR"))</f>
        <v>N/A</v>
      </c>
      <c r="BP738" t="str">
        <f>IF(ISBLANK('A2a.  Modified URRT Worksheet 1'!$G$82)=TRUE, "N/A", IF(S738*(1+'A2a.  Modified URRT Worksheet 1'!$G$82)='A2. Rate Change &amp; Enrollment'!T738, "OK", "ERROR"))</f>
        <v>N/A</v>
      </c>
      <c r="BQ738" t="str">
        <f>IF(ISBLANK('A2a.  Modified URRT Worksheet 1'!$G$83)=TRUE, "N/A", IF(T738*(1+'A2a.  Modified URRT Worksheet 1'!$G$83)='A2. Rate Change &amp; Enrollment'!U738, "OK", "ERROR"))</f>
        <v>N/A</v>
      </c>
      <c r="BR738" t="str">
        <f>IF(ISBLANK('A2a.  Modified URRT Worksheet 1'!$G$84)=TRUE, "N/A", IF(U738*(1+'A2a.  Modified URRT Worksheet 1'!$G$84)='A2. Rate Change &amp; Enrollment'!V738, "OK", "ERROR"))</f>
        <v>N/A</v>
      </c>
      <c r="BS738" t="str">
        <f>IF(ISBLANK('A2a.  Modified URRT Worksheet 1'!$G$85)=TRUE, "N/A", IF(V738*(1+'A2a.  Modified URRT Worksheet 1'!$G$85)='A2. Rate Change &amp; Enrollment'!W738, "OK", "ERROR"))</f>
        <v>N/A</v>
      </c>
      <c r="BT738" t="str">
        <f>IF(ISBLANK('A2a.  Modified URRT Worksheet 1'!$G$86)=TRUE, "N/A", IF(W738*(1+'A2a.  Modified URRT Worksheet 1'!$G$86)='A2. Rate Change &amp; Enrollment'!X738, "OK", "ERROR"))</f>
        <v>N/A</v>
      </c>
      <c r="BU738" t="str">
        <f>IF(ISBLANK('A2a.  Modified URRT Worksheet 1'!$G$87)=TRUE, "N/A", IF(X738*(1+'A2a.  Modified URRT Worksheet 1'!$G$87)='A2. Rate Change &amp; Enrollment'!Y738, "OK", "ERROR"))</f>
        <v>N/A</v>
      </c>
      <c r="BV738" t="str">
        <f>IF(ISBLANK('A2a.  Modified URRT Worksheet 1'!$G$88)=TRUE, "N/A", IF(Y738*(1+'A2a.  Modified URRT Worksheet 1'!$G$88)='A2. Rate Change &amp; Enrollment'!Z738, "OK", "ERROR"))</f>
        <v>N/A</v>
      </c>
      <c r="BW738" t="str">
        <f t="shared" si="169"/>
        <v>OK</v>
      </c>
      <c r="BY738" s="412">
        <f t="shared" si="170"/>
        <v>0</v>
      </c>
    </row>
    <row r="739" spans="1:77" x14ac:dyDescent="0.35">
      <c r="A739" t="s">
        <v>1038</v>
      </c>
      <c r="B739" s="98"/>
      <c r="C739" s="98"/>
      <c r="D739" s="98"/>
      <c r="E739" s="135"/>
      <c r="F739" s="135"/>
      <c r="G739" s="135"/>
      <c r="I739" s="135"/>
      <c r="J739" s="135"/>
      <c r="K739" s="135"/>
      <c r="M739" s="131"/>
      <c r="N739" s="131"/>
      <c r="O739" s="131"/>
      <c r="P739" s="131"/>
      <c r="Q739" s="131"/>
      <c r="R739" s="131"/>
      <c r="S739" s="131"/>
      <c r="T739" s="131"/>
      <c r="U739" s="131"/>
      <c r="V739" s="131"/>
      <c r="W739" s="131"/>
      <c r="X739" s="131"/>
      <c r="Y739" s="131"/>
      <c r="Z739" s="131"/>
      <c r="AB739" s="142" t="e">
        <f t="shared" si="160"/>
        <v>#DIV/0!</v>
      </c>
      <c r="AC739" s="142" t="e">
        <f t="shared" si="161"/>
        <v>#DIV/0!</v>
      </c>
      <c r="AD739" s="6"/>
      <c r="AE739" s="88" t="e">
        <f t="shared" si="162"/>
        <v>#DIV/0!</v>
      </c>
      <c r="AF739" s="142" t="e">
        <f t="shared" si="163"/>
        <v>#DIV/0!</v>
      </c>
      <c r="AH739" s="12" t="e">
        <f t="shared" si="171"/>
        <v>#DIV/0!</v>
      </c>
      <c r="AI739" s="12" t="e">
        <f t="shared" si="172"/>
        <v>#DIV/0!</v>
      </c>
      <c r="AK739" s="409"/>
      <c r="AL739" s="409"/>
      <c r="AM739" s="409"/>
      <c r="AO739" s="177"/>
      <c r="AP739" s="177"/>
      <c r="AQ739" s="177"/>
      <c r="AR739" s="139"/>
      <c r="AS739" s="139"/>
      <c r="AT739" s="139"/>
      <c r="AU739" s="177"/>
      <c r="AV739" s="177"/>
      <c r="AX739" s="411">
        <f t="shared" si="164"/>
        <v>0</v>
      </c>
      <c r="AY739" s="80" t="str">
        <f t="shared" si="165"/>
        <v>OK</v>
      </c>
      <c r="BA739" s="94"/>
      <c r="BB739" s="291"/>
      <c r="BC739" s="94"/>
      <c r="BD739" s="229"/>
      <c r="BE739" s="356"/>
      <c r="BG739" s="6">
        <f t="shared" si="166"/>
        <v>0</v>
      </c>
      <c r="BH739" s="186" t="str">
        <f t="shared" si="167"/>
        <v>N/A</v>
      </c>
      <c r="BI739" s="6" t="str">
        <f t="shared" si="173"/>
        <v>N/A</v>
      </c>
      <c r="BJ739" t="e">
        <f t="shared" si="168"/>
        <v>#DIV/0!</v>
      </c>
      <c r="BL739" t="str">
        <f>IF(ISBLANK('A2a.  Modified URRT Worksheet 1'!$G$78)=TRUE, "N/A", IF(O739*(1+'A2a.  Modified URRT Worksheet 1'!$G$78)='A2. Rate Change &amp; Enrollment'!P739, "OK", "ERROR"))</f>
        <v>N/A</v>
      </c>
      <c r="BM739" t="str">
        <f>IF(ISBLANK('A2a.  Modified URRT Worksheet 1'!$G$79)=TRUE, "N/A", IF(P739*(1+'A2a.  Modified URRT Worksheet 1'!$G$79)='A2. Rate Change &amp; Enrollment'!Q739, "OK", "ERROR"))</f>
        <v>N/A</v>
      </c>
      <c r="BN739" t="str">
        <f>IF(ISBLANK('A2a.  Modified URRT Worksheet 1'!$G$80)=TRUE, "N/A", IF(Q739*(1+'A2a.  Modified URRT Worksheet 1'!$G$80)='A2. Rate Change &amp; Enrollment'!R739, "OK", "ERROR"))</f>
        <v>N/A</v>
      </c>
      <c r="BO739" t="str">
        <f>IF(ISBLANK('A2a.  Modified URRT Worksheet 1'!$G$81)=TRUE, "N/A", IF(R739*(1+'A2a.  Modified URRT Worksheet 1'!$G$81)='A2. Rate Change &amp; Enrollment'!S739, "OK", "ERROR"))</f>
        <v>N/A</v>
      </c>
      <c r="BP739" t="str">
        <f>IF(ISBLANK('A2a.  Modified URRT Worksheet 1'!$G$82)=TRUE, "N/A", IF(S739*(1+'A2a.  Modified URRT Worksheet 1'!$G$82)='A2. Rate Change &amp; Enrollment'!T739, "OK", "ERROR"))</f>
        <v>N/A</v>
      </c>
      <c r="BQ739" t="str">
        <f>IF(ISBLANK('A2a.  Modified URRT Worksheet 1'!$G$83)=TRUE, "N/A", IF(T739*(1+'A2a.  Modified URRT Worksheet 1'!$G$83)='A2. Rate Change &amp; Enrollment'!U739, "OK", "ERROR"))</f>
        <v>N/A</v>
      </c>
      <c r="BR739" t="str">
        <f>IF(ISBLANK('A2a.  Modified URRT Worksheet 1'!$G$84)=TRUE, "N/A", IF(U739*(1+'A2a.  Modified URRT Worksheet 1'!$G$84)='A2. Rate Change &amp; Enrollment'!V739, "OK", "ERROR"))</f>
        <v>N/A</v>
      </c>
      <c r="BS739" t="str">
        <f>IF(ISBLANK('A2a.  Modified URRT Worksheet 1'!$G$85)=TRUE, "N/A", IF(V739*(1+'A2a.  Modified URRT Worksheet 1'!$G$85)='A2. Rate Change &amp; Enrollment'!W739, "OK", "ERROR"))</f>
        <v>N/A</v>
      </c>
      <c r="BT739" t="str">
        <f>IF(ISBLANK('A2a.  Modified URRT Worksheet 1'!$G$86)=TRUE, "N/A", IF(W739*(1+'A2a.  Modified URRT Worksheet 1'!$G$86)='A2. Rate Change &amp; Enrollment'!X739, "OK", "ERROR"))</f>
        <v>N/A</v>
      </c>
      <c r="BU739" t="str">
        <f>IF(ISBLANK('A2a.  Modified URRT Worksheet 1'!$G$87)=TRUE, "N/A", IF(X739*(1+'A2a.  Modified URRT Worksheet 1'!$G$87)='A2. Rate Change &amp; Enrollment'!Y739, "OK", "ERROR"))</f>
        <v>N/A</v>
      </c>
      <c r="BV739" t="str">
        <f>IF(ISBLANK('A2a.  Modified URRT Worksheet 1'!$G$88)=TRUE, "N/A", IF(Y739*(1+'A2a.  Modified URRT Worksheet 1'!$G$88)='A2. Rate Change &amp; Enrollment'!Z739, "OK", "ERROR"))</f>
        <v>N/A</v>
      </c>
      <c r="BW739" t="str">
        <f t="shared" si="169"/>
        <v>OK</v>
      </c>
      <c r="BY739" s="412">
        <f t="shared" si="170"/>
        <v>0</v>
      </c>
    </row>
    <row r="740" spans="1:77" x14ac:dyDescent="0.35">
      <c r="A740" t="s">
        <v>1039</v>
      </c>
      <c r="B740" s="98"/>
      <c r="C740" s="98"/>
      <c r="D740" s="98"/>
      <c r="E740" s="135"/>
      <c r="F740" s="135"/>
      <c r="G740" s="135"/>
      <c r="I740" s="135"/>
      <c r="J740" s="135"/>
      <c r="K740" s="135"/>
      <c r="M740" s="131"/>
      <c r="N740" s="131"/>
      <c r="O740" s="131"/>
      <c r="P740" s="131"/>
      <c r="Q740" s="131"/>
      <c r="R740" s="131"/>
      <c r="S740" s="131"/>
      <c r="T740" s="131"/>
      <c r="U740" s="131"/>
      <c r="V740" s="131"/>
      <c r="W740" s="131"/>
      <c r="X740" s="131"/>
      <c r="Y740" s="131"/>
      <c r="Z740" s="131"/>
      <c r="AB740" s="142" t="e">
        <f t="shared" si="160"/>
        <v>#DIV/0!</v>
      </c>
      <c r="AC740" s="142" t="e">
        <f t="shared" si="161"/>
        <v>#DIV/0!</v>
      </c>
      <c r="AD740" s="6"/>
      <c r="AE740" s="88" t="e">
        <f t="shared" si="162"/>
        <v>#DIV/0!</v>
      </c>
      <c r="AF740" s="142" t="e">
        <f t="shared" si="163"/>
        <v>#DIV/0!</v>
      </c>
      <c r="AH740" s="12" t="e">
        <f t="shared" si="171"/>
        <v>#DIV/0!</v>
      </c>
      <c r="AI740" s="12" t="e">
        <f t="shared" si="172"/>
        <v>#DIV/0!</v>
      </c>
      <c r="AK740" s="409"/>
      <c r="AL740" s="409"/>
      <c r="AM740" s="409"/>
      <c r="AO740" s="177"/>
      <c r="AP740" s="177"/>
      <c r="AQ740" s="177"/>
      <c r="AR740" s="139"/>
      <c r="AS740" s="139"/>
      <c r="AT740" s="139"/>
      <c r="AU740" s="177"/>
      <c r="AV740" s="177"/>
      <c r="AX740" s="411">
        <f t="shared" si="164"/>
        <v>0</v>
      </c>
      <c r="AY740" s="80" t="str">
        <f t="shared" si="165"/>
        <v>OK</v>
      </c>
      <c r="BA740" s="94"/>
      <c r="BB740" s="291"/>
      <c r="BC740" s="94"/>
      <c r="BD740" s="229"/>
      <c r="BE740" s="356"/>
      <c r="BG740" s="6">
        <f t="shared" si="166"/>
        <v>0</v>
      </c>
      <c r="BH740" s="186" t="str">
        <f t="shared" si="167"/>
        <v>N/A</v>
      </c>
      <c r="BI740" s="6" t="str">
        <f t="shared" si="173"/>
        <v>N/A</v>
      </c>
      <c r="BJ740" t="e">
        <f t="shared" si="168"/>
        <v>#DIV/0!</v>
      </c>
      <c r="BL740" t="str">
        <f>IF(ISBLANK('A2a.  Modified URRT Worksheet 1'!$G$78)=TRUE, "N/A", IF(O740*(1+'A2a.  Modified URRT Worksheet 1'!$G$78)='A2. Rate Change &amp; Enrollment'!P740, "OK", "ERROR"))</f>
        <v>N/A</v>
      </c>
      <c r="BM740" t="str">
        <f>IF(ISBLANK('A2a.  Modified URRT Worksheet 1'!$G$79)=TRUE, "N/A", IF(P740*(1+'A2a.  Modified URRT Worksheet 1'!$G$79)='A2. Rate Change &amp; Enrollment'!Q740, "OK", "ERROR"))</f>
        <v>N/A</v>
      </c>
      <c r="BN740" t="str">
        <f>IF(ISBLANK('A2a.  Modified URRT Worksheet 1'!$G$80)=TRUE, "N/A", IF(Q740*(1+'A2a.  Modified URRT Worksheet 1'!$G$80)='A2. Rate Change &amp; Enrollment'!R740, "OK", "ERROR"))</f>
        <v>N/A</v>
      </c>
      <c r="BO740" t="str">
        <f>IF(ISBLANK('A2a.  Modified URRT Worksheet 1'!$G$81)=TRUE, "N/A", IF(R740*(1+'A2a.  Modified URRT Worksheet 1'!$G$81)='A2. Rate Change &amp; Enrollment'!S740, "OK", "ERROR"))</f>
        <v>N/A</v>
      </c>
      <c r="BP740" t="str">
        <f>IF(ISBLANK('A2a.  Modified URRT Worksheet 1'!$G$82)=TRUE, "N/A", IF(S740*(1+'A2a.  Modified URRT Worksheet 1'!$G$82)='A2. Rate Change &amp; Enrollment'!T740, "OK", "ERROR"))</f>
        <v>N/A</v>
      </c>
      <c r="BQ740" t="str">
        <f>IF(ISBLANK('A2a.  Modified URRT Worksheet 1'!$G$83)=TRUE, "N/A", IF(T740*(1+'A2a.  Modified URRT Worksheet 1'!$G$83)='A2. Rate Change &amp; Enrollment'!U740, "OK", "ERROR"))</f>
        <v>N/A</v>
      </c>
      <c r="BR740" t="str">
        <f>IF(ISBLANK('A2a.  Modified URRT Worksheet 1'!$G$84)=TRUE, "N/A", IF(U740*(1+'A2a.  Modified URRT Worksheet 1'!$G$84)='A2. Rate Change &amp; Enrollment'!V740, "OK", "ERROR"))</f>
        <v>N/A</v>
      </c>
      <c r="BS740" t="str">
        <f>IF(ISBLANK('A2a.  Modified URRT Worksheet 1'!$G$85)=TRUE, "N/A", IF(V740*(1+'A2a.  Modified URRT Worksheet 1'!$G$85)='A2. Rate Change &amp; Enrollment'!W740, "OK", "ERROR"))</f>
        <v>N/A</v>
      </c>
      <c r="BT740" t="str">
        <f>IF(ISBLANK('A2a.  Modified URRT Worksheet 1'!$G$86)=TRUE, "N/A", IF(W740*(1+'A2a.  Modified URRT Worksheet 1'!$G$86)='A2. Rate Change &amp; Enrollment'!X740, "OK", "ERROR"))</f>
        <v>N/A</v>
      </c>
      <c r="BU740" t="str">
        <f>IF(ISBLANK('A2a.  Modified URRT Worksheet 1'!$G$87)=TRUE, "N/A", IF(X740*(1+'A2a.  Modified URRT Worksheet 1'!$G$87)='A2. Rate Change &amp; Enrollment'!Y740, "OK", "ERROR"))</f>
        <v>N/A</v>
      </c>
      <c r="BV740" t="str">
        <f>IF(ISBLANK('A2a.  Modified URRT Worksheet 1'!$G$88)=TRUE, "N/A", IF(Y740*(1+'A2a.  Modified URRT Worksheet 1'!$G$88)='A2. Rate Change &amp; Enrollment'!Z740, "OK", "ERROR"))</f>
        <v>N/A</v>
      </c>
      <c r="BW740" t="str">
        <f t="shared" si="169"/>
        <v>OK</v>
      </c>
      <c r="BY740" s="412">
        <f t="shared" si="170"/>
        <v>0</v>
      </c>
    </row>
    <row r="741" spans="1:77" x14ac:dyDescent="0.35">
      <c r="A741" t="s">
        <v>1040</v>
      </c>
      <c r="B741" s="98"/>
      <c r="C741" s="98"/>
      <c r="D741" s="98"/>
      <c r="E741" s="135"/>
      <c r="F741" s="135"/>
      <c r="G741" s="135"/>
      <c r="I741" s="135"/>
      <c r="J741" s="135"/>
      <c r="K741" s="135"/>
      <c r="M741" s="131"/>
      <c r="N741" s="131"/>
      <c r="O741" s="131"/>
      <c r="P741" s="131"/>
      <c r="Q741" s="131"/>
      <c r="R741" s="131"/>
      <c r="S741" s="131"/>
      <c r="T741" s="131"/>
      <c r="U741" s="131"/>
      <c r="V741" s="131"/>
      <c r="W741" s="131"/>
      <c r="X741" s="131"/>
      <c r="Y741" s="131"/>
      <c r="Z741" s="131"/>
      <c r="AB741" s="142" t="e">
        <f t="shared" si="160"/>
        <v>#DIV/0!</v>
      </c>
      <c r="AC741" s="142" t="e">
        <f t="shared" si="161"/>
        <v>#DIV/0!</v>
      </c>
      <c r="AD741" s="6"/>
      <c r="AE741" s="88" t="e">
        <f t="shared" si="162"/>
        <v>#DIV/0!</v>
      </c>
      <c r="AF741" s="142" t="e">
        <f t="shared" si="163"/>
        <v>#DIV/0!</v>
      </c>
      <c r="AH741" s="12" t="e">
        <f t="shared" si="171"/>
        <v>#DIV/0!</v>
      </c>
      <c r="AI741" s="12" t="e">
        <f t="shared" si="172"/>
        <v>#DIV/0!</v>
      </c>
      <c r="AK741" s="409"/>
      <c r="AL741" s="409"/>
      <c r="AM741" s="409"/>
      <c r="AO741" s="177"/>
      <c r="AP741" s="177"/>
      <c r="AQ741" s="177"/>
      <c r="AR741" s="139"/>
      <c r="AS741" s="139"/>
      <c r="AT741" s="139"/>
      <c r="AU741" s="177"/>
      <c r="AV741" s="177"/>
      <c r="AX741" s="411">
        <f t="shared" si="164"/>
        <v>0</v>
      </c>
      <c r="AY741" s="80" t="str">
        <f t="shared" si="165"/>
        <v>OK</v>
      </c>
      <c r="BA741" s="94"/>
      <c r="BB741" s="291"/>
      <c r="BC741" s="94"/>
      <c r="BD741" s="229"/>
      <c r="BE741" s="356"/>
      <c r="BG741" s="6">
        <f t="shared" si="166"/>
        <v>0</v>
      </c>
      <c r="BH741" s="186" t="str">
        <f t="shared" si="167"/>
        <v>N/A</v>
      </c>
      <c r="BI741" s="6" t="str">
        <f t="shared" si="173"/>
        <v>N/A</v>
      </c>
      <c r="BJ741" t="e">
        <f t="shared" si="168"/>
        <v>#DIV/0!</v>
      </c>
      <c r="BL741" t="str">
        <f>IF(ISBLANK('A2a.  Modified URRT Worksheet 1'!$G$78)=TRUE, "N/A", IF(O741*(1+'A2a.  Modified URRT Worksheet 1'!$G$78)='A2. Rate Change &amp; Enrollment'!P741, "OK", "ERROR"))</f>
        <v>N/A</v>
      </c>
      <c r="BM741" t="str">
        <f>IF(ISBLANK('A2a.  Modified URRT Worksheet 1'!$G$79)=TRUE, "N/A", IF(P741*(1+'A2a.  Modified URRT Worksheet 1'!$G$79)='A2. Rate Change &amp; Enrollment'!Q741, "OK", "ERROR"))</f>
        <v>N/A</v>
      </c>
      <c r="BN741" t="str">
        <f>IF(ISBLANK('A2a.  Modified URRT Worksheet 1'!$G$80)=TRUE, "N/A", IF(Q741*(1+'A2a.  Modified URRT Worksheet 1'!$G$80)='A2. Rate Change &amp; Enrollment'!R741, "OK", "ERROR"))</f>
        <v>N/A</v>
      </c>
      <c r="BO741" t="str">
        <f>IF(ISBLANK('A2a.  Modified URRT Worksheet 1'!$G$81)=TRUE, "N/A", IF(R741*(1+'A2a.  Modified URRT Worksheet 1'!$G$81)='A2. Rate Change &amp; Enrollment'!S741, "OK", "ERROR"))</f>
        <v>N/A</v>
      </c>
      <c r="BP741" t="str">
        <f>IF(ISBLANK('A2a.  Modified URRT Worksheet 1'!$G$82)=TRUE, "N/A", IF(S741*(1+'A2a.  Modified URRT Worksheet 1'!$G$82)='A2. Rate Change &amp; Enrollment'!T741, "OK", "ERROR"))</f>
        <v>N/A</v>
      </c>
      <c r="BQ741" t="str">
        <f>IF(ISBLANK('A2a.  Modified URRT Worksheet 1'!$G$83)=TRUE, "N/A", IF(T741*(1+'A2a.  Modified URRT Worksheet 1'!$G$83)='A2. Rate Change &amp; Enrollment'!U741, "OK", "ERROR"))</f>
        <v>N/A</v>
      </c>
      <c r="BR741" t="str">
        <f>IF(ISBLANK('A2a.  Modified URRT Worksheet 1'!$G$84)=TRUE, "N/A", IF(U741*(1+'A2a.  Modified URRT Worksheet 1'!$G$84)='A2. Rate Change &amp; Enrollment'!V741, "OK", "ERROR"))</f>
        <v>N/A</v>
      </c>
      <c r="BS741" t="str">
        <f>IF(ISBLANK('A2a.  Modified URRT Worksheet 1'!$G$85)=TRUE, "N/A", IF(V741*(1+'A2a.  Modified URRT Worksheet 1'!$G$85)='A2. Rate Change &amp; Enrollment'!W741, "OK", "ERROR"))</f>
        <v>N/A</v>
      </c>
      <c r="BT741" t="str">
        <f>IF(ISBLANK('A2a.  Modified URRT Worksheet 1'!$G$86)=TRUE, "N/A", IF(W741*(1+'A2a.  Modified URRT Worksheet 1'!$G$86)='A2. Rate Change &amp; Enrollment'!X741, "OK", "ERROR"))</f>
        <v>N/A</v>
      </c>
      <c r="BU741" t="str">
        <f>IF(ISBLANK('A2a.  Modified URRT Worksheet 1'!$G$87)=TRUE, "N/A", IF(X741*(1+'A2a.  Modified URRT Worksheet 1'!$G$87)='A2. Rate Change &amp; Enrollment'!Y741, "OK", "ERROR"))</f>
        <v>N/A</v>
      </c>
      <c r="BV741" t="str">
        <f>IF(ISBLANK('A2a.  Modified URRT Worksheet 1'!$G$88)=TRUE, "N/A", IF(Y741*(1+'A2a.  Modified URRT Worksheet 1'!$G$88)='A2. Rate Change &amp; Enrollment'!Z741, "OK", "ERROR"))</f>
        <v>N/A</v>
      </c>
      <c r="BW741" t="str">
        <f t="shared" si="169"/>
        <v>OK</v>
      </c>
      <c r="BY741" s="412">
        <f t="shared" si="170"/>
        <v>0</v>
      </c>
    </row>
    <row r="742" spans="1:77" x14ac:dyDescent="0.35">
      <c r="A742" t="s">
        <v>1041</v>
      </c>
      <c r="B742" s="98"/>
      <c r="C742" s="98"/>
      <c r="D742" s="98"/>
      <c r="E742" s="135"/>
      <c r="F742" s="135"/>
      <c r="G742" s="135"/>
      <c r="I742" s="135"/>
      <c r="J742" s="135"/>
      <c r="K742" s="135"/>
      <c r="M742" s="131"/>
      <c r="N742" s="131"/>
      <c r="O742" s="131"/>
      <c r="P742" s="131"/>
      <c r="Q742" s="131"/>
      <c r="R742" s="131"/>
      <c r="S742" s="131"/>
      <c r="T742" s="131"/>
      <c r="U742" s="131"/>
      <c r="V742" s="131"/>
      <c r="W742" s="131"/>
      <c r="X742" s="131"/>
      <c r="Y742" s="131"/>
      <c r="Z742" s="131"/>
      <c r="AB742" s="142" t="e">
        <f t="shared" si="160"/>
        <v>#DIV/0!</v>
      </c>
      <c r="AC742" s="142" t="e">
        <f t="shared" si="161"/>
        <v>#DIV/0!</v>
      </c>
      <c r="AD742" s="6"/>
      <c r="AE742" s="88" t="e">
        <f t="shared" si="162"/>
        <v>#DIV/0!</v>
      </c>
      <c r="AF742" s="142" t="e">
        <f t="shared" si="163"/>
        <v>#DIV/0!</v>
      </c>
      <c r="AH742" s="12" t="e">
        <f t="shared" si="171"/>
        <v>#DIV/0!</v>
      </c>
      <c r="AI742" s="12" t="e">
        <f t="shared" si="172"/>
        <v>#DIV/0!</v>
      </c>
      <c r="AK742" s="409"/>
      <c r="AL742" s="409"/>
      <c r="AM742" s="409"/>
      <c r="AO742" s="177"/>
      <c r="AP742" s="177"/>
      <c r="AQ742" s="177"/>
      <c r="AR742" s="139"/>
      <c r="AS742" s="139"/>
      <c r="AT742" s="139"/>
      <c r="AU742" s="177"/>
      <c r="AV742" s="177"/>
      <c r="AX742" s="411">
        <f t="shared" si="164"/>
        <v>0</v>
      </c>
      <c r="AY742" s="80" t="str">
        <f t="shared" si="165"/>
        <v>OK</v>
      </c>
      <c r="BA742" s="94"/>
      <c r="BB742" s="291"/>
      <c r="BC742" s="94"/>
      <c r="BD742" s="229"/>
      <c r="BE742" s="356"/>
      <c r="BG742" s="6">
        <f t="shared" si="166"/>
        <v>0</v>
      </c>
      <c r="BH742" s="186" t="str">
        <f t="shared" si="167"/>
        <v>N/A</v>
      </c>
      <c r="BI742" s="6" t="str">
        <f t="shared" si="173"/>
        <v>N/A</v>
      </c>
      <c r="BJ742" t="e">
        <f t="shared" si="168"/>
        <v>#DIV/0!</v>
      </c>
      <c r="BL742" t="str">
        <f>IF(ISBLANK('A2a.  Modified URRT Worksheet 1'!$G$78)=TRUE, "N/A", IF(O742*(1+'A2a.  Modified URRT Worksheet 1'!$G$78)='A2. Rate Change &amp; Enrollment'!P742, "OK", "ERROR"))</f>
        <v>N/A</v>
      </c>
      <c r="BM742" t="str">
        <f>IF(ISBLANK('A2a.  Modified URRT Worksheet 1'!$G$79)=TRUE, "N/A", IF(P742*(1+'A2a.  Modified URRT Worksheet 1'!$G$79)='A2. Rate Change &amp; Enrollment'!Q742, "OK", "ERROR"))</f>
        <v>N/A</v>
      </c>
      <c r="BN742" t="str">
        <f>IF(ISBLANK('A2a.  Modified URRT Worksheet 1'!$G$80)=TRUE, "N/A", IF(Q742*(1+'A2a.  Modified URRT Worksheet 1'!$G$80)='A2. Rate Change &amp; Enrollment'!R742, "OK", "ERROR"))</f>
        <v>N/A</v>
      </c>
      <c r="BO742" t="str">
        <f>IF(ISBLANK('A2a.  Modified URRT Worksheet 1'!$G$81)=TRUE, "N/A", IF(R742*(1+'A2a.  Modified URRT Worksheet 1'!$G$81)='A2. Rate Change &amp; Enrollment'!S742, "OK", "ERROR"))</f>
        <v>N/A</v>
      </c>
      <c r="BP742" t="str">
        <f>IF(ISBLANK('A2a.  Modified URRT Worksheet 1'!$G$82)=TRUE, "N/A", IF(S742*(1+'A2a.  Modified URRT Worksheet 1'!$G$82)='A2. Rate Change &amp; Enrollment'!T742, "OK", "ERROR"))</f>
        <v>N/A</v>
      </c>
      <c r="BQ742" t="str">
        <f>IF(ISBLANK('A2a.  Modified URRT Worksheet 1'!$G$83)=TRUE, "N/A", IF(T742*(1+'A2a.  Modified URRT Worksheet 1'!$G$83)='A2. Rate Change &amp; Enrollment'!U742, "OK", "ERROR"))</f>
        <v>N/A</v>
      </c>
      <c r="BR742" t="str">
        <f>IF(ISBLANK('A2a.  Modified URRT Worksheet 1'!$G$84)=TRUE, "N/A", IF(U742*(1+'A2a.  Modified URRT Worksheet 1'!$G$84)='A2. Rate Change &amp; Enrollment'!V742, "OK", "ERROR"))</f>
        <v>N/A</v>
      </c>
      <c r="BS742" t="str">
        <f>IF(ISBLANK('A2a.  Modified URRT Worksheet 1'!$G$85)=TRUE, "N/A", IF(V742*(1+'A2a.  Modified URRT Worksheet 1'!$G$85)='A2. Rate Change &amp; Enrollment'!W742, "OK", "ERROR"))</f>
        <v>N/A</v>
      </c>
      <c r="BT742" t="str">
        <f>IF(ISBLANK('A2a.  Modified URRT Worksheet 1'!$G$86)=TRUE, "N/A", IF(W742*(1+'A2a.  Modified URRT Worksheet 1'!$G$86)='A2. Rate Change &amp; Enrollment'!X742, "OK", "ERROR"))</f>
        <v>N/A</v>
      </c>
      <c r="BU742" t="str">
        <f>IF(ISBLANK('A2a.  Modified URRT Worksheet 1'!$G$87)=TRUE, "N/A", IF(X742*(1+'A2a.  Modified URRT Worksheet 1'!$G$87)='A2. Rate Change &amp; Enrollment'!Y742, "OK", "ERROR"))</f>
        <v>N/A</v>
      </c>
      <c r="BV742" t="str">
        <f>IF(ISBLANK('A2a.  Modified URRT Worksheet 1'!$G$88)=TRUE, "N/A", IF(Y742*(1+'A2a.  Modified URRT Worksheet 1'!$G$88)='A2. Rate Change &amp; Enrollment'!Z742, "OK", "ERROR"))</f>
        <v>N/A</v>
      </c>
      <c r="BW742" t="str">
        <f t="shared" si="169"/>
        <v>OK</v>
      </c>
      <c r="BY742" s="412">
        <f t="shared" si="170"/>
        <v>0</v>
      </c>
    </row>
    <row r="743" spans="1:77" x14ac:dyDescent="0.35">
      <c r="A743" t="s">
        <v>1042</v>
      </c>
      <c r="B743" s="98"/>
      <c r="C743" s="98"/>
      <c r="D743" s="98"/>
      <c r="E743" s="135"/>
      <c r="F743" s="135"/>
      <c r="G743" s="135"/>
      <c r="I743" s="135"/>
      <c r="J743" s="135"/>
      <c r="K743" s="135"/>
      <c r="M743" s="131"/>
      <c r="N743" s="131"/>
      <c r="O743" s="131"/>
      <c r="P743" s="131"/>
      <c r="Q743" s="131"/>
      <c r="R743" s="131"/>
      <c r="S743" s="131"/>
      <c r="T743" s="131"/>
      <c r="U743" s="131"/>
      <c r="V743" s="131"/>
      <c r="W743" s="131"/>
      <c r="X743" s="131"/>
      <c r="Y743" s="131"/>
      <c r="Z743" s="131"/>
      <c r="AB743" s="142" t="e">
        <f t="shared" si="160"/>
        <v>#DIV/0!</v>
      </c>
      <c r="AC743" s="142" t="e">
        <f t="shared" si="161"/>
        <v>#DIV/0!</v>
      </c>
      <c r="AD743" s="6"/>
      <c r="AE743" s="88" t="e">
        <f t="shared" si="162"/>
        <v>#DIV/0!</v>
      </c>
      <c r="AF743" s="142" t="e">
        <f t="shared" si="163"/>
        <v>#DIV/0!</v>
      </c>
      <c r="AH743" s="12" t="e">
        <f t="shared" si="171"/>
        <v>#DIV/0!</v>
      </c>
      <c r="AI743" s="12" t="e">
        <f t="shared" si="172"/>
        <v>#DIV/0!</v>
      </c>
      <c r="AK743" s="409"/>
      <c r="AL743" s="409"/>
      <c r="AM743" s="409"/>
      <c r="AO743" s="177"/>
      <c r="AP743" s="177"/>
      <c r="AQ743" s="177"/>
      <c r="AR743" s="139"/>
      <c r="AS743" s="139"/>
      <c r="AT743" s="139"/>
      <c r="AU743" s="177"/>
      <c r="AV743" s="177"/>
      <c r="AX743" s="411">
        <f t="shared" si="164"/>
        <v>0</v>
      </c>
      <c r="AY743" s="80" t="str">
        <f t="shared" si="165"/>
        <v>OK</v>
      </c>
      <c r="BA743" s="94"/>
      <c r="BB743" s="291"/>
      <c r="BC743" s="94"/>
      <c r="BD743" s="229"/>
      <c r="BE743" s="356"/>
      <c r="BG743" s="6">
        <f t="shared" si="166"/>
        <v>0</v>
      </c>
      <c r="BH743" s="186" t="str">
        <f t="shared" si="167"/>
        <v>N/A</v>
      </c>
      <c r="BI743" s="6" t="str">
        <f t="shared" si="173"/>
        <v>N/A</v>
      </c>
      <c r="BJ743" t="e">
        <f t="shared" si="168"/>
        <v>#DIV/0!</v>
      </c>
      <c r="BL743" t="str">
        <f>IF(ISBLANK('A2a.  Modified URRT Worksheet 1'!$G$78)=TRUE, "N/A", IF(O743*(1+'A2a.  Modified URRT Worksheet 1'!$G$78)='A2. Rate Change &amp; Enrollment'!P743, "OK", "ERROR"))</f>
        <v>N/A</v>
      </c>
      <c r="BM743" t="str">
        <f>IF(ISBLANK('A2a.  Modified URRT Worksheet 1'!$G$79)=TRUE, "N/A", IF(P743*(1+'A2a.  Modified URRT Worksheet 1'!$G$79)='A2. Rate Change &amp; Enrollment'!Q743, "OK", "ERROR"))</f>
        <v>N/A</v>
      </c>
      <c r="BN743" t="str">
        <f>IF(ISBLANK('A2a.  Modified URRT Worksheet 1'!$G$80)=TRUE, "N/A", IF(Q743*(1+'A2a.  Modified URRT Worksheet 1'!$G$80)='A2. Rate Change &amp; Enrollment'!R743, "OK", "ERROR"))</f>
        <v>N/A</v>
      </c>
      <c r="BO743" t="str">
        <f>IF(ISBLANK('A2a.  Modified URRT Worksheet 1'!$G$81)=TRUE, "N/A", IF(R743*(1+'A2a.  Modified URRT Worksheet 1'!$G$81)='A2. Rate Change &amp; Enrollment'!S743, "OK", "ERROR"))</f>
        <v>N/A</v>
      </c>
      <c r="BP743" t="str">
        <f>IF(ISBLANK('A2a.  Modified URRT Worksheet 1'!$G$82)=TRUE, "N/A", IF(S743*(1+'A2a.  Modified URRT Worksheet 1'!$G$82)='A2. Rate Change &amp; Enrollment'!T743, "OK", "ERROR"))</f>
        <v>N/A</v>
      </c>
      <c r="BQ743" t="str">
        <f>IF(ISBLANK('A2a.  Modified URRT Worksheet 1'!$G$83)=TRUE, "N/A", IF(T743*(1+'A2a.  Modified URRT Worksheet 1'!$G$83)='A2. Rate Change &amp; Enrollment'!U743, "OK", "ERROR"))</f>
        <v>N/A</v>
      </c>
      <c r="BR743" t="str">
        <f>IF(ISBLANK('A2a.  Modified URRT Worksheet 1'!$G$84)=TRUE, "N/A", IF(U743*(1+'A2a.  Modified URRT Worksheet 1'!$G$84)='A2. Rate Change &amp; Enrollment'!V743, "OK", "ERROR"))</f>
        <v>N/A</v>
      </c>
      <c r="BS743" t="str">
        <f>IF(ISBLANK('A2a.  Modified URRT Worksheet 1'!$G$85)=TRUE, "N/A", IF(V743*(1+'A2a.  Modified URRT Worksheet 1'!$G$85)='A2. Rate Change &amp; Enrollment'!W743, "OK", "ERROR"))</f>
        <v>N/A</v>
      </c>
      <c r="BT743" t="str">
        <f>IF(ISBLANK('A2a.  Modified URRT Worksheet 1'!$G$86)=TRUE, "N/A", IF(W743*(1+'A2a.  Modified URRT Worksheet 1'!$G$86)='A2. Rate Change &amp; Enrollment'!X743, "OK", "ERROR"))</f>
        <v>N/A</v>
      </c>
      <c r="BU743" t="str">
        <f>IF(ISBLANK('A2a.  Modified URRT Worksheet 1'!$G$87)=TRUE, "N/A", IF(X743*(1+'A2a.  Modified URRT Worksheet 1'!$G$87)='A2. Rate Change &amp; Enrollment'!Y743, "OK", "ERROR"))</f>
        <v>N/A</v>
      </c>
      <c r="BV743" t="str">
        <f>IF(ISBLANK('A2a.  Modified URRT Worksheet 1'!$G$88)=TRUE, "N/A", IF(Y743*(1+'A2a.  Modified URRT Worksheet 1'!$G$88)='A2. Rate Change &amp; Enrollment'!Z743, "OK", "ERROR"))</f>
        <v>N/A</v>
      </c>
      <c r="BW743" t="str">
        <f t="shared" si="169"/>
        <v>OK</v>
      </c>
      <c r="BY743" s="412">
        <f t="shared" si="170"/>
        <v>0</v>
      </c>
    </row>
    <row r="744" spans="1:77" x14ac:dyDescent="0.35">
      <c r="A744" t="s">
        <v>1043</v>
      </c>
      <c r="B744" s="98"/>
      <c r="C744" s="98"/>
      <c r="D744" s="98"/>
      <c r="E744" s="135"/>
      <c r="F744" s="135"/>
      <c r="G744" s="135"/>
      <c r="I744" s="135"/>
      <c r="J744" s="135"/>
      <c r="K744" s="135"/>
      <c r="M744" s="131"/>
      <c r="N744" s="131"/>
      <c r="O744" s="131"/>
      <c r="P744" s="131"/>
      <c r="Q744" s="131"/>
      <c r="R744" s="131"/>
      <c r="S744" s="131"/>
      <c r="T744" s="131"/>
      <c r="U744" s="131"/>
      <c r="V744" s="131"/>
      <c r="W744" s="131"/>
      <c r="X744" s="131"/>
      <c r="Y744" s="131"/>
      <c r="Z744" s="131"/>
      <c r="AB744" s="142" t="e">
        <f t="shared" si="160"/>
        <v>#DIV/0!</v>
      </c>
      <c r="AC744" s="142" t="e">
        <f t="shared" si="161"/>
        <v>#DIV/0!</v>
      </c>
      <c r="AD744" s="6"/>
      <c r="AE744" s="88" t="e">
        <f t="shared" si="162"/>
        <v>#DIV/0!</v>
      </c>
      <c r="AF744" s="142" t="e">
        <f t="shared" si="163"/>
        <v>#DIV/0!</v>
      </c>
      <c r="AH744" s="12" t="e">
        <f t="shared" si="171"/>
        <v>#DIV/0!</v>
      </c>
      <c r="AI744" s="12" t="e">
        <f t="shared" si="172"/>
        <v>#DIV/0!</v>
      </c>
      <c r="AK744" s="409"/>
      <c r="AL744" s="409"/>
      <c r="AM744" s="409"/>
      <c r="AO744" s="177"/>
      <c r="AP744" s="177"/>
      <c r="AQ744" s="177"/>
      <c r="AR744" s="139"/>
      <c r="AS744" s="139"/>
      <c r="AT744" s="139"/>
      <c r="AU744" s="177"/>
      <c r="AV744" s="177"/>
      <c r="AX744" s="411">
        <f t="shared" si="164"/>
        <v>0</v>
      </c>
      <c r="AY744" s="80" t="str">
        <f t="shared" si="165"/>
        <v>OK</v>
      </c>
      <c r="BA744" s="94"/>
      <c r="BB744" s="291"/>
      <c r="BC744" s="94"/>
      <c r="BD744" s="229"/>
      <c r="BE744" s="356"/>
      <c r="BG744" s="6">
        <f t="shared" si="166"/>
        <v>0</v>
      </c>
      <c r="BH744" s="186" t="str">
        <f t="shared" si="167"/>
        <v>N/A</v>
      </c>
      <c r="BI744" s="6" t="str">
        <f t="shared" si="173"/>
        <v>N/A</v>
      </c>
      <c r="BJ744" t="e">
        <f t="shared" si="168"/>
        <v>#DIV/0!</v>
      </c>
      <c r="BL744" t="str">
        <f>IF(ISBLANK('A2a.  Modified URRT Worksheet 1'!$G$78)=TRUE, "N/A", IF(O744*(1+'A2a.  Modified URRT Worksheet 1'!$G$78)='A2. Rate Change &amp; Enrollment'!P744, "OK", "ERROR"))</f>
        <v>N/A</v>
      </c>
      <c r="BM744" t="str">
        <f>IF(ISBLANK('A2a.  Modified URRT Worksheet 1'!$G$79)=TRUE, "N/A", IF(P744*(1+'A2a.  Modified URRT Worksheet 1'!$G$79)='A2. Rate Change &amp; Enrollment'!Q744, "OK", "ERROR"))</f>
        <v>N/A</v>
      </c>
      <c r="BN744" t="str">
        <f>IF(ISBLANK('A2a.  Modified URRT Worksheet 1'!$G$80)=TRUE, "N/A", IF(Q744*(1+'A2a.  Modified URRT Worksheet 1'!$G$80)='A2. Rate Change &amp; Enrollment'!R744, "OK", "ERROR"))</f>
        <v>N/A</v>
      </c>
      <c r="BO744" t="str">
        <f>IF(ISBLANK('A2a.  Modified URRT Worksheet 1'!$G$81)=TRUE, "N/A", IF(R744*(1+'A2a.  Modified URRT Worksheet 1'!$G$81)='A2. Rate Change &amp; Enrollment'!S744, "OK", "ERROR"))</f>
        <v>N/A</v>
      </c>
      <c r="BP744" t="str">
        <f>IF(ISBLANK('A2a.  Modified URRT Worksheet 1'!$G$82)=TRUE, "N/A", IF(S744*(1+'A2a.  Modified URRT Worksheet 1'!$G$82)='A2. Rate Change &amp; Enrollment'!T744, "OK", "ERROR"))</f>
        <v>N/A</v>
      </c>
      <c r="BQ744" t="str">
        <f>IF(ISBLANK('A2a.  Modified URRT Worksheet 1'!$G$83)=TRUE, "N/A", IF(T744*(1+'A2a.  Modified URRT Worksheet 1'!$G$83)='A2. Rate Change &amp; Enrollment'!U744, "OK", "ERROR"))</f>
        <v>N/A</v>
      </c>
      <c r="BR744" t="str">
        <f>IF(ISBLANK('A2a.  Modified URRT Worksheet 1'!$G$84)=TRUE, "N/A", IF(U744*(1+'A2a.  Modified URRT Worksheet 1'!$G$84)='A2. Rate Change &amp; Enrollment'!V744, "OK", "ERROR"))</f>
        <v>N/A</v>
      </c>
      <c r="BS744" t="str">
        <f>IF(ISBLANK('A2a.  Modified URRT Worksheet 1'!$G$85)=TRUE, "N/A", IF(V744*(1+'A2a.  Modified URRT Worksheet 1'!$G$85)='A2. Rate Change &amp; Enrollment'!W744, "OK", "ERROR"))</f>
        <v>N/A</v>
      </c>
      <c r="BT744" t="str">
        <f>IF(ISBLANK('A2a.  Modified URRT Worksheet 1'!$G$86)=TRUE, "N/A", IF(W744*(1+'A2a.  Modified URRT Worksheet 1'!$G$86)='A2. Rate Change &amp; Enrollment'!X744, "OK", "ERROR"))</f>
        <v>N/A</v>
      </c>
      <c r="BU744" t="str">
        <f>IF(ISBLANK('A2a.  Modified URRT Worksheet 1'!$G$87)=TRUE, "N/A", IF(X744*(1+'A2a.  Modified URRT Worksheet 1'!$G$87)='A2. Rate Change &amp; Enrollment'!Y744, "OK", "ERROR"))</f>
        <v>N/A</v>
      </c>
      <c r="BV744" t="str">
        <f>IF(ISBLANK('A2a.  Modified URRT Worksheet 1'!$G$88)=TRUE, "N/A", IF(Y744*(1+'A2a.  Modified URRT Worksheet 1'!$G$88)='A2. Rate Change &amp; Enrollment'!Z744, "OK", "ERROR"))</f>
        <v>N/A</v>
      </c>
      <c r="BW744" t="str">
        <f t="shared" si="169"/>
        <v>OK</v>
      </c>
      <c r="BY744" s="412">
        <f t="shared" si="170"/>
        <v>0</v>
      </c>
    </row>
    <row r="745" spans="1:77" x14ac:dyDescent="0.35">
      <c r="A745" t="s">
        <v>1044</v>
      </c>
      <c r="B745" s="98"/>
      <c r="C745" s="98"/>
      <c r="D745" s="98"/>
      <c r="E745" s="135"/>
      <c r="F745" s="135"/>
      <c r="G745" s="135"/>
      <c r="I745" s="135"/>
      <c r="J745" s="135"/>
      <c r="K745" s="135"/>
      <c r="M745" s="131"/>
      <c r="N745" s="131"/>
      <c r="O745" s="131"/>
      <c r="P745" s="131"/>
      <c r="Q745" s="131"/>
      <c r="R745" s="131"/>
      <c r="S745" s="131"/>
      <c r="T745" s="131"/>
      <c r="U745" s="131"/>
      <c r="V745" s="131"/>
      <c r="W745" s="131"/>
      <c r="X745" s="131"/>
      <c r="Y745" s="131"/>
      <c r="Z745" s="131"/>
      <c r="AB745" s="142" t="e">
        <f t="shared" si="160"/>
        <v>#DIV/0!</v>
      </c>
      <c r="AC745" s="142" t="e">
        <f t="shared" si="161"/>
        <v>#DIV/0!</v>
      </c>
      <c r="AD745" s="6"/>
      <c r="AE745" s="88" t="e">
        <f t="shared" si="162"/>
        <v>#DIV/0!</v>
      </c>
      <c r="AF745" s="142" t="e">
        <f t="shared" si="163"/>
        <v>#DIV/0!</v>
      </c>
      <c r="AH745" s="12" t="e">
        <f t="shared" si="171"/>
        <v>#DIV/0!</v>
      </c>
      <c r="AI745" s="12" t="e">
        <f t="shared" si="172"/>
        <v>#DIV/0!</v>
      </c>
      <c r="AK745" s="409"/>
      <c r="AL745" s="409"/>
      <c r="AM745" s="409"/>
      <c r="AO745" s="177"/>
      <c r="AP745" s="177"/>
      <c r="AQ745" s="177"/>
      <c r="AR745" s="139"/>
      <c r="AS745" s="139"/>
      <c r="AT745" s="139"/>
      <c r="AU745" s="177"/>
      <c r="AV745" s="177"/>
      <c r="AX745" s="411">
        <f t="shared" si="164"/>
        <v>0</v>
      </c>
      <c r="AY745" s="80" t="str">
        <f t="shared" si="165"/>
        <v>OK</v>
      </c>
      <c r="BA745" s="94"/>
      <c r="BB745" s="291"/>
      <c r="BC745" s="94"/>
      <c r="BD745" s="229"/>
      <c r="BE745" s="356"/>
      <c r="BG745" s="6">
        <f t="shared" si="166"/>
        <v>0</v>
      </c>
      <c r="BH745" s="186" t="str">
        <f t="shared" si="167"/>
        <v>N/A</v>
      </c>
      <c r="BI745" s="6" t="str">
        <f t="shared" si="173"/>
        <v>N/A</v>
      </c>
      <c r="BJ745" t="e">
        <f t="shared" si="168"/>
        <v>#DIV/0!</v>
      </c>
      <c r="BL745" t="str">
        <f>IF(ISBLANK('A2a.  Modified URRT Worksheet 1'!$G$78)=TRUE, "N/A", IF(O745*(1+'A2a.  Modified URRT Worksheet 1'!$G$78)='A2. Rate Change &amp; Enrollment'!P745, "OK", "ERROR"))</f>
        <v>N/A</v>
      </c>
      <c r="BM745" t="str">
        <f>IF(ISBLANK('A2a.  Modified URRT Worksheet 1'!$G$79)=TRUE, "N/A", IF(P745*(1+'A2a.  Modified URRT Worksheet 1'!$G$79)='A2. Rate Change &amp; Enrollment'!Q745, "OK", "ERROR"))</f>
        <v>N/A</v>
      </c>
      <c r="BN745" t="str">
        <f>IF(ISBLANK('A2a.  Modified URRT Worksheet 1'!$G$80)=TRUE, "N/A", IF(Q745*(1+'A2a.  Modified URRT Worksheet 1'!$G$80)='A2. Rate Change &amp; Enrollment'!R745, "OK", "ERROR"))</f>
        <v>N/A</v>
      </c>
      <c r="BO745" t="str">
        <f>IF(ISBLANK('A2a.  Modified URRT Worksheet 1'!$G$81)=TRUE, "N/A", IF(R745*(1+'A2a.  Modified URRT Worksheet 1'!$G$81)='A2. Rate Change &amp; Enrollment'!S745, "OK", "ERROR"))</f>
        <v>N/A</v>
      </c>
      <c r="BP745" t="str">
        <f>IF(ISBLANK('A2a.  Modified URRT Worksheet 1'!$G$82)=TRUE, "N/A", IF(S745*(1+'A2a.  Modified URRT Worksheet 1'!$G$82)='A2. Rate Change &amp; Enrollment'!T745, "OK", "ERROR"))</f>
        <v>N/A</v>
      </c>
      <c r="BQ745" t="str">
        <f>IF(ISBLANK('A2a.  Modified URRT Worksheet 1'!$G$83)=TRUE, "N/A", IF(T745*(1+'A2a.  Modified URRT Worksheet 1'!$G$83)='A2. Rate Change &amp; Enrollment'!U745, "OK", "ERROR"))</f>
        <v>N/A</v>
      </c>
      <c r="BR745" t="str">
        <f>IF(ISBLANK('A2a.  Modified URRT Worksheet 1'!$G$84)=TRUE, "N/A", IF(U745*(1+'A2a.  Modified URRT Worksheet 1'!$G$84)='A2. Rate Change &amp; Enrollment'!V745, "OK", "ERROR"))</f>
        <v>N/A</v>
      </c>
      <c r="BS745" t="str">
        <f>IF(ISBLANK('A2a.  Modified URRT Worksheet 1'!$G$85)=TRUE, "N/A", IF(V745*(1+'A2a.  Modified URRT Worksheet 1'!$G$85)='A2. Rate Change &amp; Enrollment'!W745, "OK", "ERROR"))</f>
        <v>N/A</v>
      </c>
      <c r="BT745" t="str">
        <f>IF(ISBLANK('A2a.  Modified URRT Worksheet 1'!$G$86)=TRUE, "N/A", IF(W745*(1+'A2a.  Modified URRT Worksheet 1'!$G$86)='A2. Rate Change &amp; Enrollment'!X745, "OK", "ERROR"))</f>
        <v>N/A</v>
      </c>
      <c r="BU745" t="str">
        <f>IF(ISBLANK('A2a.  Modified URRT Worksheet 1'!$G$87)=TRUE, "N/A", IF(X745*(1+'A2a.  Modified URRT Worksheet 1'!$G$87)='A2. Rate Change &amp; Enrollment'!Y745, "OK", "ERROR"))</f>
        <v>N/A</v>
      </c>
      <c r="BV745" t="str">
        <f>IF(ISBLANK('A2a.  Modified URRT Worksheet 1'!$G$88)=TRUE, "N/A", IF(Y745*(1+'A2a.  Modified URRT Worksheet 1'!$G$88)='A2. Rate Change &amp; Enrollment'!Z745, "OK", "ERROR"))</f>
        <v>N/A</v>
      </c>
      <c r="BW745" t="str">
        <f t="shared" si="169"/>
        <v>OK</v>
      </c>
      <c r="BY745" s="412">
        <f t="shared" si="170"/>
        <v>0</v>
      </c>
    </row>
    <row r="746" spans="1:77" x14ac:dyDescent="0.35">
      <c r="A746" t="s">
        <v>1045</v>
      </c>
      <c r="B746" s="98"/>
      <c r="C746" s="98"/>
      <c r="D746" s="98"/>
      <c r="E746" s="135"/>
      <c r="F746" s="135"/>
      <c r="G746" s="135"/>
      <c r="I746" s="135"/>
      <c r="J746" s="135"/>
      <c r="K746" s="135"/>
      <c r="M746" s="131"/>
      <c r="N746" s="131"/>
      <c r="O746" s="131"/>
      <c r="P746" s="131"/>
      <c r="Q746" s="131"/>
      <c r="R746" s="131"/>
      <c r="S746" s="131"/>
      <c r="T746" s="131"/>
      <c r="U746" s="131"/>
      <c r="V746" s="131"/>
      <c r="W746" s="131"/>
      <c r="X746" s="131"/>
      <c r="Y746" s="131"/>
      <c r="Z746" s="131"/>
      <c r="AB746" s="142" t="e">
        <f t="shared" si="160"/>
        <v>#DIV/0!</v>
      </c>
      <c r="AC746" s="142" t="e">
        <f t="shared" si="161"/>
        <v>#DIV/0!</v>
      </c>
      <c r="AD746" s="6"/>
      <c r="AE746" s="88" t="e">
        <f t="shared" si="162"/>
        <v>#DIV/0!</v>
      </c>
      <c r="AF746" s="142" t="e">
        <f t="shared" si="163"/>
        <v>#DIV/0!</v>
      </c>
      <c r="AH746" s="12" t="e">
        <f t="shared" si="171"/>
        <v>#DIV/0!</v>
      </c>
      <c r="AI746" s="12" t="e">
        <f t="shared" si="172"/>
        <v>#DIV/0!</v>
      </c>
      <c r="AK746" s="409"/>
      <c r="AL746" s="409"/>
      <c r="AM746" s="409"/>
      <c r="AO746" s="177"/>
      <c r="AP746" s="177"/>
      <c r="AQ746" s="177"/>
      <c r="AR746" s="139"/>
      <c r="AS746" s="139"/>
      <c r="AT746" s="139"/>
      <c r="AU746" s="177"/>
      <c r="AV746" s="177"/>
      <c r="AX746" s="411">
        <f t="shared" si="164"/>
        <v>0</v>
      </c>
      <c r="AY746" s="80" t="str">
        <f t="shared" si="165"/>
        <v>OK</v>
      </c>
      <c r="BA746" s="94"/>
      <c r="BB746" s="291"/>
      <c r="BC746" s="94"/>
      <c r="BD746" s="229"/>
      <c r="BE746" s="356"/>
      <c r="BG746" s="6">
        <f t="shared" si="166"/>
        <v>0</v>
      </c>
      <c r="BH746" s="186" t="str">
        <f t="shared" si="167"/>
        <v>N/A</v>
      </c>
      <c r="BI746" s="6" t="str">
        <f t="shared" si="173"/>
        <v>N/A</v>
      </c>
      <c r="BJ746" t="e">
        <f t="shared" si="168"/>
        <v>#DIV/0!</v>
      </c>
      <c r="BL746" t="str">
        <f>IF(ISBLANK('A2a.  Modified URRT Worksheet 1'!$G$78)=TRUE, "N/A", IF(O746*(1+'A2a.  Modified URRT Worksheet 1'!$G$78)='A2. Rate Change &amp; Enrollment'!P746, "OK", "ERROR"))</f>
        <v>N/A</v>
      </c>
      <c r="BM746" t="str">
        <f>IF(ISBLANK('A2a.  Modified URRT Worksheet 1'!$G$79)=TRUE, "N/A", IF(P746*(1+'A2a.  Modified URRT Worksheet 1'!$G$79)='A2. Rate Change &amp; Enrollment'!Q746, "OK", "ERROR"))</f>
        <v>N/A</v>
      </c>
      <c r="BN746" t="str">
        <f>IF(ISBLANK('A2a.  Modified URRT Worksheet 1'!$G$80)=TRUE, "N/A", IF(Q746*(1+'A2a.  Modified URRT Worksheet 1'!$G$80)='A2. Rate Change &amp; Enrollment'!R746, "OK", "ERROR"))</f>
        <v>N/A</v>
      </c>
      <c r="BO746" t="str">
        <f>IF(ISBLANK('A2a.  Modified URRT Worksheet 1'!$G$81)=TRUE, "N/A", IF(R746*(1+'A2a.  Modified URRT Worksheet 1'!$G$81)='A2. Rate Change &amp; Enrollment'!S746, "OK", "ERROR"))</f>
        <v>N/A</v>
      </c>
      <c r="BP746" t="str">
        <f>IF(ISBLANK('A2a.  Modified URRT Worksheet 1'!$G$82)=TRUE, "N/A", IF(S746*(1+'A2a.  Modified URRT Worksheet 1'!$G$82)='A2. Rate Change &amp; Enrollment'!T746, "OK", "ERROR"))</f>
        <v>N/A</v>
      </c>
      <c r="BQ746" t="str">
        <f>IF(ISBLANK('A2a.  Modified URRT Worksheet 1'!$G$83)=TRUE, "N/A", IF(T746*(1+'A2a.  Modified URRT Worksheet 1'!$G$83)='A2. Rate Change &amp; Enrollment'!U746, "OK", "ERROR"))</f>
        <v>N/A</v>
      </c>
      <c r="BR746" t="str">
        <f>IF(ISBLANK('A2a.  Modified URRT Worksheet 1'!$G$84)=TRUE, "N/A", IF(U746*(1+'A2a.  Modified URRT Worksheet 1'!$G$84)='A2. Rate Change &amp; Enrollment'!V746, "OK", "ERROR"))</f>
        <v>N/A</v>
      </c>
      <c r="BS746" t="str">
        <f>IF(ISBLANK('A2a.  Modified URRT Worksheet 1'!$G$85)=TRUE, "N/A", IF(V746*(1+'A2a.  Modified URRT Worksheet 1'!$G$85)='A2. Rate Change &amp; Enrollment'!W746, "OK", "ERROR"))</f>
        <v>N/A</v>
      </c>
      <c r="BT746" t="str">
        <f>IF(ISBLANK('A2a.  Modified URRT Worksheet 1'!$G$86)=TRUE, "N/A", IF(W746*(1+'A2a.  Modified URRT Worksheet 1'!$G$86)='A2. Rate Change &amp; Enrollment'!X746, "OK", "ERROR"))</f>
        <v>N/A</v>
      </c>
      <c r="BU746" t="str">
        <f>IF(ISBLANK('A2a.  Modified URRT Worksheet 1'!$G$87)=TRUE, "N/A", IF(X746*(1+'A2a.  Modified URRT Worksheet 1'!$G$87)='A2. Rate Change &amp; Enrollment'!Y746, "OK", "ERROR"))</f>
        <v>N/A</v>
      </c>
      <c r="BV746" t="str">
        <f>IF(ISBLANK('A2a.  Modified URRT Worksheet 1'!$G$88)=TRUE, "N/A", IF(Y746*(1+'A2a.  Modified URRT Worksheet 1'!$G$88)='A2. Rate Change &amp; Enrollment'!Z746, "OK", "ERROR"))</f>
        <v>N/A</v>
      </c>
      <c r="BW746" t="str">
        <f t="shared" si="169"/>
        <v>OK</v>
      </c>
      <c r="BY746" s="412">
        <f t="shared" si="170"/>
        <v>0</v>
      </c>
    </row>
    <row r="747" spans="1:77" x14ac:dyDescent="0.35">
      <c r="A747" t="s">
        <v>1046</v>
      </c>
      <c r="B747" s="98"/>
      <c r="C747" s="98"/>
      <c r="D747" s="98"/>
      <c r="E747" s="135"/>
      <c r="F747" s="135"/>
      <c r="G747" s="135"/>
      <c r="I747" s="135"/>
      <c r="J747" s="135"/>
      <c r="K747" s="135"/>
      <c r="M747" s="131"/>
      <c r="N747" s="131"/>
      <c r="O747" s="131"/>
      <c r="P747" s="131"/>
      <c r="Q747" s="131"/>
      <c r="R747" s="131"/>
      <c r="S747" s="131"/>
      <c r="T747" s="131"/>
      <c r="U747" s="131"/>
      <c r="V747" s="131"/>
      <c r="W747" s="131"/>
      <c r="X747" s="131"/>
      <c r="Y747" s="131"/>
      <c r="Z747" s="131"/>
      <c r="AB747" s="142" t="e">
        <f t="shared" si="160"/>
        <v>#DIV/0!</v>
      </c>
      <c r="AC747" s="142" t="e">
        <f t="shared" si="161"/>
        <v>#DIV/0!</v>
      </c>
      <c r="AD747" s="6"/>
      <c r="AE747" s="88" t="e">
        <f t="shared" si="162"/>
        <v>#DIV/0!</v>
      </c>
      <c r="AF747" s="142" t="e">
        <f t="shared" si="163"/>
        <v>#DIV/0!</v>
      </c>
      <c r="AH747" s="12" t="e">
        <f t="shared" si="171"/>
        <v>#DIV/0!</v>
      </c>
      <c r="AI747" s="12" t="e">
        <f t="shared" si="172"/>
        <v>#DIV/0!</v>
      </c>
      <c r="AK747" s="409"/>
      <c r="AL747" s="409"/>
      <c r="AM747" s="409"/>
      <c r="AO747" s="177"/>
      <c r="AP747" s="177"/>
      <c r="AQ747" s="177"/>
      <c r="AR747" s="139"/>
      <c r="AS747" s="139"/>
      <c r="AT747" s="139"/>
      <c r="AU747" s="177"/>
      <c r="AV747" s="177"/>
      <c r="AX747" s="411">
        <f t="shared" si="164"/>
        <v>0</v>
      </c>
      <c r="AY747" s="80" t="str">
        <f t="shared" si="165"/>
        <v>OK</v>
      </c>
      <c r="BA747" s="94"/>
      <c r="BB747" s="291"/>
      <c r="BC747" s="94"/>
      <c r="BD747" s="229"/>
      <c r="BE747" s="356"/>
      <c r="BG747" s="6">
        <f t="shared" si="166"/>
        <v>0</v>
      </c>
      <c r="BH747" s="186" t="str">
        <f t="shared" si="167"/>
        <v>N/A</v>
      </c>
      <c r="BI747" s="6" t="str">
        <f t="shared" si="173"/>
        <v>N/A</v>
      </c>
      <c r="BJ747" t="e">
        <f t="shared" si="168"/>
        <v>#DIV/0!</v>
      </c>
      <c r="BL747" t="str">
        <f>IF(ISBLANK('A2a.  Modified URRT Worksheet 1'!$G$78)=TRUE, "N/A", IF(O747*(1+'A2a.  Modified URRT Worksheet 1'!$G$78)='A2. Rate Change &amp; Enrollment'!P747, "OK", "ERROR"))</f>
        <v>N/A</v>
      </c>
      <c r="BM747" t="str">
        <f>IF(ISBLANK('A2a.  Modified URRT Worksheet 1'!$G$79)=TRUE, "N/A", IF(P747*(1+'A2a.  Modified URRT Worksheet 1'!$G$79)='A2. Rate Change &amp; Enrollment'!Q747, "OK", "ERROR"))</f>
        <v>N/A</v>
      </c>
      <c r="BN747" t="str">
        <f>IF(ISBLANK('A2a.  Modified URRT Worksheet 1'!$G$80)=TRUE, "N/A", IF(Q747*(1+'A2a.  Modified URRT Worksheet 1'!$G$80)='A2. Rate Change &amp; Enrollment'!R747, "OK", "ERROR"))</f>
        <v>N/A</v>
      </c>
      <c r="BO747" t="str">
        <f>IF(ISBLANK('A2a.  Modified URRT Worksheet 1'!$G$81)=TRUE, "N/A", IF(R747*(1+'A2a.  Modified URRT Worksheet 1'!$G$81)='A2. Rate Change &amp; Enrollment'!S747, "OK", "ERROR"))</f>
        <v>N/A</v>
      </c>
      <c r="BP747" t="str">
        <f>IF(ISBLANK('A2a.  Modified URRT Worksheet 1'!$G$82)=TRUE, "N/A", IF(S747*(1+'A2a.  Modified URRT Worksheet 1'!$G$82)='A2. Rate Change &amp; Enrollment'!T747, "OK", "ERROR"))</f>
        <v>N/A</v>
      </c>
      <c r="BQ747" t="str">
        <f>IF(ISBLANK('A2a.  Modified URRT Worksheet 1'!$G$83)=TRUE, "N/A", IF(T747*(1+'A2a.  Modified URRT Worksheet 1'!$G$83)='A2. Rate Change &amp; Enrollment'!U747, "OK", "ERROR"))</f>
        <v>N/A</v>
      </c>
      <c r="BR747" t="str">
        <f>IF(ISBLANK('A2a.  Modified URRT Worksheet 1'!$G$84)=TRUE, "N/A", IF(U747*(1+'A2a.  Modified URRT Worksheet 1'!$G$84)='A2. Rate Change &amp; Enrollment'!V747, "OK", "ERROR"))</f>
        <v>N/A</v>
      </c>
      <c r="BS747" t="str">
        <f>IF(ISBLANK('A2a.  Modified URRT Worksheet 1'!$G$85)=TRUE, "N/A", IF(V747*(1+'A2a.  Modified URRT Worksheet 1'!$G$85)='A2. Rate Change &amp; Enrollment'!W747, "OK", "ERROR"))</f>
        <v>N/A</v>
      </c>
      <c r="BT747" t="str">
        <f>IF(ISBLANK('A2a.  Modified URRT Worksheet 1'!$G$86)=TRUE, "N/A", IF(W747*(1+'A2a.  Modified URRT Worksheet 1'!$G$86)='A2. Rate Change &amp; Enrollment'!X747, "OK", "ERROR"))</f>
        <v>N/A</v>
      </c>
      <c r="BU747" t="str">
        <f>IF(ISBLANK('A2a.  Modified URRT Worksheet 1'!$G$87)=TRUE, "N/A", IF(X747*(1+'A2a.  Modified URRT Worksheet 1'!$G$87)='A2. Rate Change &amp; Enrollment'!Y747, "OK", "ERROR"))</f>
        <v>N/A</v>
      </c>
      <c r="BV747" t="str">
        <f>IF(ISBLANK('A2a.  Modified URRT Worksheet 1'!$G$88)=TRUE, "N/A", IF(Y747*(1+'A2a.  Modified URRT Worksheet 1'!$G$88)='A2. Rate Change &amp; Enrollment'!Z747, "OK", "ERROR"))</f>
        <v>N/A</v>
      </c>
      <c r="BW747" t="str">
        <f t="shared" si="169"/>
        <v>OK</v>
      </c>
      <c r="BY747" s="412">
        <f t="shared" si="170"/>
        <v>0</v>
      </c>
    </row>
    <row r="748" spans="1:77" x14ac:dyDescent="0.35">
      <c r="A748" t="s">
        <v>1047</v>
      </c>
      <c r="B748" s="98"/>
      <c r="C748" s="98"/>
      <c r="D748" s="98"/>
      <c r="E748" s="135"/>
      <c r="F748" s="135"/>
      <c r="G748" s="135"/>
      <c r="I748" s="135"/>
      <c r="J748" s="135"/>
      <c r="K748" s="135"/>
      <c r="M748" s="131"/>
      <c r="N748" s="131"/>
      <c r="O748" s="131"/>
      <c r="P748" s="131"/>
      <c r="Q748" s="131"/>
      <c r="R748" s="131"/>
      <c r="S748" s="131"/>
      <c r="T748" s="131"/>
      <c r="U748" s="131"/>
      <c r="V748" s="131"/>
      <c r="W748" s="131"/>
      <c r="X748" s="131"/>
      <c r="Y748" s="131"/>
      <c r="Z748" s="131"/>
      <c r="AB748" s="142" t="e">
        <f t="shared" si="160"/>
        <v>#DIV/0!</v>
      </c>
      <c r="AC748" s="142" t="e">
        <f t="shared" si="161"/>
        <v>#DIV/0!</v>
      </c>
      <c r="AD748" s="6"/>
      <c r="AE748" s="88" t="e">
        <f t="shared" si="162"/>
        <v>#DIV/0!</v>
      </c>
      <c r="AF748" s="142" t="e">
        <f t="shared" si="163"/>
        <v>#DIV/0!</v>
      </c>
      <c r="AH748" s="12" t="e">
        <f t="shared" si="171"/>
        <v>#DIV/0!</v>
      </c>
      <c r="AI748" s="12" t="e">
        <f t="shared" si="172"/>
        <v>#DIV/0!</v>
      </c>
      <c r="AK748" s="409"/>
      <c r="AL748" s="409"/>
      <c r="AM748" s="409"/>
      <c r="AO748" s="177"/>
      <c r="AP748" s="177"/>
      <c r="AQ748" s="177"/>
      <c r="AR748" s="139"/>
      <c r="AS748" s="139"/>
      <c r="AT748" s="139"/>
      <c r="AU748" s="177"/>
      <c r="AV748" s="177"/>
      <c r="AX748" s="411">
        <f t="shared" si="164"/>
        <v>0</v>
      </c>
      <c r="AY748" s="80" t="str">
        <f t="shared" si="165"/>
        <v>OK</v>
      </c>
      <c r="BA748" s="94"/>
      <c r="BB748" s="291"/>
      <c r="BC748" s="94"/>
      <c r="BD748" s="229"/>
      <c r="BE748" s="356"/>
      <c r="BG748" s="6">
        <f t="shared" si="166"/>
        <v>0</v>
      </c>
      <c r="BH748" s="186" t="str">
        <f t="shared" si="167"/>
        <v>N/A</v>
      </c>
      <c r="BI748" s="6" t="str">
        <f t="shared" si="173"/>
        <v>N/A</v>
      </c>
      <c r="BJ748" t="e">
        <f t="shared" si="168"/>
        <v>#DIV/0!</v>
      </c>
      <c r="BL748" t="str">
        <f>IF(ISBLANK('A2a.  Modified URRT Worksheet 1'!$G$78)=TRUE, "N/A", IF(O748*(1+'A2a.  Modified URRT Worksheet 1'!$G$78)='A2. Rate Change &amp; Enrollment'!P748, "OK", "ERROR"))</f>
        <v>N/A</v>
      </c>
      <c r="BM748" t="str">
        <f>IF(ISBLANK('A2a.  Modified URRT Worksheet 1'!$G$79)=TRUE, "N/A", IF(P748*(1+'A2a.  Modified URRT Worksheet 1'!$G$79)='A2. Rate Change &amp; Enrollment'!Q748, "OK", "ERROR"))</f>
        <v>N/A</v>
      </c>
      <c r="BN748" t="str">
        <f>IF(ISBLANK('A2a.  Modified URRT Worksheet 1'!$G$80)=TRUE, "N/A", IF(Q748*(1+'A2a.  Modified URRT Worksheet 1'!$G$80)='A2. Rate Change &amp; Enrollment'!R748, "OK", "ERROR"))</f>
        <v>N/A</v>
      </c>
      <c r="BO748" t="str">
        <f>IF(ISBLANK('A2a.  Modified URRT Worksheet 1'!$G$81)=TRUE, "N/A", IF(R748*(1+'A2a.  Modified URRT Worksheet 1'!$G$81)='A2. Rate Change &amp; Enrollment'!S748, "OK", "ERROR"))</f>
        <v>N/A</v>
      </c>
      <c r="BP748" t="str">
        <f>IF(ISBLANK('A2a.  Modified URRT Worksheet 1'!$G$82)=TRUE, "N/A", IF(S748*(1+'A2a.  Modified URRT Worksheet 1'!$G$82)='A2. Rate Change &amp; Enrollment'!T748, "OK", "ERROR"))</f>
        <v>N/A</v>
      </c>
      <c r="BQ748" t="str">
        <f>IF(ISBLANK('A2a.  Modified URRT Worksheet 1'!$G$83)=TRUE, "N/A", IF(T748*(1+'A2a.  Modified URRT Worksheet 1'!$G$83)='A2. Rate Change &amp; Enrollment'!U748, "OK", "ERROR"))</f>
        <v>N/A</v>
      </c>
      <c r="BR748" t="str">
        <f>IF(ISBLANK('A2a.  Modified URRT Worksheet 1'!$G$84)=TRUE, "N/A", IF(U748*(1+'A2a.  Modified URRT Worksheet 1'!$G$84)='A2. Rate Change &amp; Enrollment'!V748, "OK", "ERROR"))</f>
        <v>N/A</v>
      </c>
      <c r="BS748" t="str">
        <f>IF(ISBLANK('A2a.  Modified URRT Worksheet 1'!$G$85)=TRUE, "N/A", IF(V748*(1+'A2a.  Modified URRT Worksheet 1'!$G$85)='A2. Rate Change &amp; Enrollment'!W748, "OK", "ERROR"))</f>
        <v>N/A</v>
      </c>
      <c r="BT748" t="str">
        <f>IF(ISBLANK('A2a.  Modified URRT Worksheet 1'!$G$86)=TRUE, "N/A", IF(W748*(1+'A2a.  Modified URRT Worksheet 1'!$G$86)='A2. Rate Change &amp; Enrollment'!X748, "OK", "ERROR"))</f>
        <v>N/A</v>
      </c>
      <c r="BU748" t="str">
        <f>IF(ISBLANK('A2a.  Modified URRT Worksheet 1'!$G$87)=TRUE, "N/A", IF(X748*(1+'A2a.  Modified URRT Worksheet 1'!$G$87)='A2. Rate Change &amp; Enrollment'!Y748, "OK", "ERROR"))</f>
        <v>N/A</v>
      </c>
      <c r="BV748" t="str">
        <f>IF(ISBLANK('A2a.  Modified URRT Worksheet 1'!$G$88)=TRUE, "N/A", IF(Y748*(1+'A2a.  Modified URRT Worksheet 1'!$G$88)='A2. Rate Change &amp; Enrollment'!Z748, "OK", "ERROR"))</f>
        <v>N/A</v>
      </c>
      <c r="BW748" t="str">
        <f t="shared" si="169"/>
        <v>OK</v>
      </c>
      <c r="BY748" s="412">
        <f t="shared" si="170"/>
        <v>0</v>
      </c>
    </row>
    <row r="749" spans="1:77" x14ac:dyDescent="0.35">
      <c r="A749" t="s">
        <v>1048</v>
      </c>
      <c r="B749" s="98"/>
      <c r="C749" s="98"/>
      <c r="D749" s="98"/>
      <c r="E749" s="135"/>
      <c r="F749" s="135"/>
      <c r="G749" s="135"/>
      <c r="I749" s="135"/>
      <c r="J749" s="135"/>
      <c r="K749" s="135"/>
      <c r="M749" s="131"/>
      <c r="N749" s="131"/>
      <c r="O749" s="131"/>
      <c r="P749" s="131"/>
      <c r="Q749" s="131"/>
      <c r="R749" s="131"/>
      <c r="S749" s="131"/>
      <c r="T749" s="131"/>
      <c r="U749" s="131"/>
      <c r="V749" s="131"/>
      <c r="W749" s="131"/>
      <c r="X749" s="131"/>
      <c r="Y749" s="131"/>
      <c r="Z749" s="131"/>
      <c r="AB749" s="142" t="e">
        <f t="shared" si="160"/>
        <v>#DIV/0!</v>
      </c>
      <c r="AC749" s="142" t="e">
        <f t="shared" si="161"/>
        <v>#DIV/0!</v>
      </c>
      <c r="AD749" s="6"/>
      <c r="AE749" s="88" t="e">
        <f t="shared" si="162"/>
        <v>#DIV/0!</v>
      </c>
      <c r="AF749" s="142" t="e">
        <f t="shared" si="163"/>
        <v>#DIV/0!</v>
      </c>
      <c r="AH749" s="12" t="e">
        <f t="shared" si="171"/>
        <v>#DIV/0!</v>
      </c>
      <c r="AI749" s="12" t="e">
        <f t="shared" si="172"/>
        <v>#DIV/0!</v>
      </c>
      <c r="AK749" s="409"/>
      <c r="AL749" s="409"/>
      <c r="AM749" s="409"/>
      <c r="AO749" s="177"/>
      <c r="AP749" s="177"/>
      <c r="AQ749" s="177"/>
      <c r="AR749" s="139"/>
      <c r="AS749" s="139"/>
      <c r="AT749" s="139"/>
      <c r="AU749" s="177"/>
      <c r="AV749" s="177"/>
      <c r="AX749" s="411">
        <f t="shared" si="164"/>
        <v>0</v>
      </c>
      <c r="AY749" s="80" t="str">
        <f t="shared" si="165"/>
        <v>OK</v>
      </c>
      <c r="BA749" s="94"/>
      <c r="BB749" s="291"/>
      <c r="BC749" s="94"/>
      <c r="BD749" s="229"/>
      <c r="BE749" s="356"/>
      <c r="BG749" s="6">
        <f t="shared" si="166"/>
        <v>0</v>
      </c>
      <c r="BH749" s="186" t="str">
        <f t="shared" si="167"/>
        <v>N/A</v>
      </c>
      <c r="BI749" s="6" t="str">
        <f t="shared" si="173"/>
        <v>N/A</v>
      </c>
      <c r="BJ749" t="e">
        <f t="shared" si="168"/>
        <v>#DIV/0!</v>
      </c>
      <c r="BL749" t="str">
        <f>IF(ISBLANK('A2a.  Modified URRT Worksheet 1'!$G$78)=TRUE, "N/A", IF(O749*(1+'A2a.  Modified URRT Worksheet 1'!$G$78)='A2. Rate Change &amp; Enrollment'!P749, "OK", "ERROR"))</f>
        <v>N/A</v>
      </c>
      <c r="BM749" t="str">
        <f>IF(ISBLANK('A2a.  Modified URRT Worksheet 1'!$G$79)=TRUE, "N/A", IF(P749*(1+'A2a.  Modified URRT Worksheet 1'!$G$79)='A2. Rate Change &amp; Enrollment'!Q749, "OK", "ERROR"))</f>
        <v>N/A</v>
      </c>
      <c r="BN749" t="str">
        <f>IF(ISBLANK('A2a.  Modified URRT Worksheet 1'!$G$80)=TRUE, "N/A", IF(Q749*(1+'A2a.  Modified URRT Worksheet 1'!$G$80)='A2. Rate Change &amp; Enrollment'!R749, "OK", "ERROR"))</f>
        <v>N/A</v>
      </c>
      <c r="BO749" t="str">
        <f>IF(ISBLANK('A2a.  Modified URRT Worksheet 1'!$G$81)=TRUE, "N/A", IF(R749*(1+'A2a.  Modified URRT Worksheet 1'!$G$81)='A2. Rate Change &amp; Enrollment'!S749, "OK", "ERROR"))</f>
        <v>N/A</v>
      </c>
      <c r="BP749" t="str">
        <f>IF(ISBLANK('A2a.  Modified URRT Worksheet 1'!$G$82)=TRUE, "N/A", IF(S749*(1+'A2a.  Modified URRT Worksheet 1'!$G$82)='A2. Rate Change &amp; Enrollment'!T749, "OK", "ERROR"))</f>
        <v>N/A</v>
      </c>
      <c r="BQ749" t="str">
        <f>IF(ISBLANK('A2a.  Modified URRT Worksheet 1'!$G$83)=TRUE, "N/A", IF(T749*(1+'A2a.  Modified URRT Worksheet 1'!$G$83)='A2. Rate Change &amp; Enrollment'!U749, "OK", "ERROR"))</f>
        <v>N/A</v>
      </c>
      <c r="BR749" t="str">
        <f>IF(ISBLANK('A2a.  Modified URRT Worksheet 1'!$G$84)=TRUE, "N/A", IF(U749*(1+'A2a.  Modified URRT Worksheet 1'!$G$84)='A2. Rate Change &amp; Enrollment'!V749, "OK", "ERROR"))</f>
        <v>N/A</v>
      </c>
      <c r="BS749" t="str">
        <f>IF(ISBLANK('A2a.  Modified URRT Worksheet 1'!$G$85)=TRUE, "N/A", IF(V749*(1+'A2a.  Modified URRT Worksheet 1'!$G$85)='A2. Rate Change &amp; Enrollment'!W749, "OK", "ERROR"))</f>
        <v>N/A</v>
      </c>
      <c r="BT749" t="str">
        <f>IF(ISBLANK('A2a.  Modified URRT Worksheet 1'!$G$86)=TRUE, "N/A", IF(W749*(1+'A2a.  Modified URRT Worksheet 1'!$G$86)='A2. Rate Change &amp; Enrollment'!X749, "OK", "ERROR"))</f>
        <v>N/A</v>
      </c>
      <c r="BU749" t="str">
        <f>IF(ISBLANK('A2a.  Modified URRT Worksheet 1'!$G$87)=TRUE, "N/A", IF(X749*(1+'A2a.  Modified URRT Worksheet 1'!$G$87)='A2. Rate Change &amp; Enrollment'!Y749, "OK", "ERROR"))</f>
        <v>N/A</v>
      </c>
      <c r="BV749" t="str">
        <f>IF(ISBLANK('A2a.  Modified URRT Worksheet 1'!$G$88)=TRUE, "N/A", IF(Y749*(1+'A2a.  Modified URRT Worksheet 1'!$G$88)='A2. Rate Change &amp; Enrollment'!Z749, "OK", "ERROR"))</f>
        <v>N/A</v>
      </c>
      <c r="BW749" t="str">
        <f t="shared" si="169"/>
        <v>OK</v>
      </c>
      <c r="BY749" s="412">
        <f t="shared" si="170"/>
        <v>0</v>
      </c>
    </row>
    <row r="750" spans="1:77" x14ac:dyDescent="0.35">
      <c r="A750" t="s">
        <v>1049</v>
      </c>
      <c r="B750" s="98"/>
      <c r="C750" s="98"/>
      <c r="D750" s="98"/>
      <c r="E750" s="135"/>
      <c r="F750" s="135"/>
      <c r="G750" s="135"/>
      <c r="I750" s="135"/>
      <c r="J750" s="135"/>
      <c r="K750" s="135"/>
      <c r="M750" s="131"/>
      <c r="N750" s="131"/>
      <c r="O750" s="131"/>
      <c r="P750" s="131"/>
      <c r="Q750" s="131"/>
      <c r="R750" s="131"/>
      <c r="S750" s="131"/>
      <c r="T750" s="131"/>
      <c r="U750" s="131"/>
      <c r="V750" s="131"/>
      <c r="W750" s="131"/>
      <c r="X750" s="131"/>
      <c r="Y750" s="131"/>
      <c r="Z750" s="131"/>
      <c r="AB750" s="142" t="e">
        <f t="shared" si="160"/>
        <v>#DIV/0!</v>
      </c>
      <c r="AC750" s="142" t="e">
        <f t="shared" si="161"/>
        <v>#DIV/0!</v>
      </c>
      <c r="AD750" s="6"/>
      <c r="AE750" s="88" t="e">
        <f t="shared" si="162"/>
        <v>#DIV/0!</v>
      </c>
      <c r="AF750" s="142" t="e">
        <f t="shared" si="163"/>
        <v>#DIV/0!</v>
      </c>
      <c r="AH750" s="12" t="e">
        <f t="shared" si="171"/>
        <v>#DIV/0!</v>
      </c>
      <c r="AI750" s="12" t="e">
        <f t="shared" si="172"/>
        <v>#DIV/0!</v>
      </c>
      <c r="AK750" s="409"/>
      <c r="AL750" s="409"/>
      <c r="AM750" s="409"/>
      <c r="AO750" s="177"/>
      <c r="AP750" s="177"/>
      <c r="AQ750" s="177"/>
      <c r="AR750" s="139"/>
      <c r="AS750" s="139"/>
      <c r="AT750" s="139"/>
      <c r="AU750" s="177"/>
      <c r="AV750" s="177"/>
      <c r="AX750" s="411">
        <f t="shared" si="164"/>
        <v>0</v>
      </c>
      <c r="AY750" s="80" t="str">
        <f t="shared" si="165"/>
        <v>OK</v>
      </c>
      <c r="BA750" s="94"/>
      <c r="BB750" s="291"/>
      <c r="BC750" s="94"/>
      <c r="BD750" s="229"/>
      <c r="BE750" s="356"/>
      <c r="BG750" s="6">
        <f t="shared" si="166"/>
        <v>0</v>
      </c>
      <c r="BH750" s="186" t="str">
        <f t="shared" si="167"/>
        <v>N/A</v>
      </c>
      <c r="BI750" s="6" t="str">
        <f t="shared" si="173"/>
        <v>N/A</v>
      </c>
      <c r="BJ750" t="e">
        <f t="shared" si="168"/>
        <v>#DIV/0!</v>
      </c>
      <c r="BL750" t="str">
        <f>IF(ISBLANK('A2a.  Modified URRT Worksheet 1'!$G$78)=TRUE, "N/A", IF(O750*(1+'A2a.  Modified URRT Worksheet 1'!$G$78)='A2. Rate Change &amp; Enrollment'!P750, "OK", "ERROR"))</f>
        <v>N/A</v>
      </c>
      <c r="BM750" t="str">
        <f>IF(ISBLANK('A2a.  Modified URRT Worksheet 1'!$G$79)=TRUE, "N/A", IF(P750*(1+'A2a.  Modified URRT Worksheet 1'!$G$79)='A2. Rate Change &amp; Enrollment'!Q750, "OK", "ERROR"))</f>
        <v>N/A</v>
      </c>
      <c r="BN750" t="str">
        <f>IF(ISBLANK('A2a.  Modified URRT Worksheet 1'!$G$80)=TRUE, "N/A", IF(Q750*(1+'A2a.  Modified URRT Worksheet 1'!$G$80)='A2. Rate Change &amp; Enrollment'!R750, "OK", "ERROR"))</f>
        <v>N/A</v>
      </c>
      <c r="BO750" t="str">
        <f>IF(ISBLANK('A2a.  Modified URRT Worksheet 1'!$G$81)=TRUE, "N/A", IF(R750*(1+'A2a.  Modified URRT Worksheet 1'!$G$81)='A2. Rate Change &amp; Enrollment'!S750, "OK", "ERROR"))</f>
        <v>N/A</v>
      </c>
      <c r="BP750" t="str">
        <f>IF(ISBLANK('A2a.  Modified URRT Worksheet 1'!$G$82)=TRUE, "N/A", IF(S750*(1+'A2a.  Modified URRT Worksheet 1'!$G$82)='A2. Rate Change &amp; Enrollment'!T750, "OK", "ERROR"))</f>
        <v>N/A</v>
      </c>
      <c r="BQ750" t="str">
        <f>IF(ISBLANK('A2a.  Modified URRT Worksheet 1'!$G$83)=TRUE, "N/A", IF(T750*(1+'A2a.  Modified URRT Worksheet 1'!$G$83)='A2. Rate Change &amp; Enrollment'!U750, "OK", "ERROR"))</f>
        <v>N/A</v>
      </c>
      <c r="BR750" t="str">
        <f>IF(ISBLANK('A2a.  Modified URRT Worksheet 1'!$G$84)=TRUE, "N/A", IF(U750*(1+'A2a.  Modified URRT Worksheet 1'!$G$84)='A2. Rate Change &amp; Enrollment'!V750, "OK", "ERROR"))</f>
        <v>N/A</v>
      </c>
      <c r="BS750" t="str">
        <f>IF(ISBLANK('A2a.  Modified URRT Worksheet 1'!$G$85)=TRUE, "N/A", IF(V750*(1+'A2a.  Modified URRT Worksheet 1'!$G$85)='A2. Rate Change &amp; Enrollment'!W750, "OK", "ERROR"))</f>
        <v>N/A</v>
      </c>
      <c r="BT750" t="str">
        <f>IF(ISBLANK('A2a.  Modified URRT Worksheet 1'!$G$86)=TRUE, "N/A", IF(W750*(1+'A2a.  Modified URRT Worksheet 1'!$G$86)='A2. Rate Change &amp; Enrollment'!X750, "OK", "ERROR"))</f>
        <v>N/A</v>
      </c>
      <c r="BU750" t="str">
        <f>IF(ISBLANK('A2a.  Modified URRT Worksheet 1'!$G$87)=TRUE, "N/A", IF(X750*(1+'A2a.  Modified URRT Worksheet 1'!$G$87)='A2. Rate Change &amp; Enrollment'!Y750, "OK", "ERROR"))</f>
        <v>N/A</v>
      </c>
      <c r="BV750" t="str">
        <f>IF(ISBLANK('A2a.  Modified URRT Worksheet 1'!$G$88)=TRUE, "N/A", IF(Y750*(1+'A2a.  Modified URRT Worksheet 1'!$G$88)='A2. Rate Change &amp; Enrollment'!Z750, "OK", "ERROR"))</f>
        <v>N/A</v>
      </c>
      <c r="BW750" t="str">
        <f t="shared" si="169"/>
        <v>OK</v>
      </c>
      <c r="BY750" s="412">
        <f t="shared" si="170"/>
        <v>0</v>
      </c>
    </row>
    <row r="751" spans="1:77" x14ac:dyDescent="0.35">
      <c r="A751" t="s">
        <v>1050</v>
      </c>
      <c r="B751" s="98"/>
      <c r="C751" s="98"/>
      <c r="D751" s="98"/>
      <c r="E751" s="135"/>
      <c r="F751" s="135"/>
      <c r="G751" s="135"/>
      <c r="I751" s="135"/>
      <c r="J751" s="135"/>
      <c r="K751" s="135"/>
      <c r="M751" s="131"/>
      <c r="N751" s="131"/>
      <c r="O751" s="131"/>
      <c r="P751" s="131"/>
      <c r="Q751" s="131"/>
      <c r="R751" s="131"/>
      <c r="S751" s="131"/>
      <c r="T751" s="131"/>
      <c r="U751" s="131"/>
      <c r="V751" s="131"/>
      <c r="W751" s="131"/>
      <c r="X751" s="131"/>
      <c r="Y751" s="131"/>
      <c r="Z751" s="131"/>
      <c r="AB751" s="142" t="e">
        <f t="shared" si="160"/>
        <v>#DIV/0!</v>
      </c>
      <c r="AC751" s="142" t="e">
        <f t="shared" si="161"/>
        <v>#DIV/0!</v>
      </c>
      <c r="AD751" s="6"/>
      <c r="AE751" s="88" t="e">
        <f t="shared" si="162"/>
        <v>#DIV/0!</v>
      </c>
      <c r="AF751" s="142" t="e">
        <f t="shared" si="163"/>
        <v>#DIV/0!</v>
      </c>
      <c r="AH751" s="12" t="e">
        <f t="shared" si="171"/>
        <v>#DIV/0!</v>
      </c>
      <c r="AI751" s="12" t="e">
        <f t="shared" si="172"/>
        <v>#DIV/0!</v>
      </c>
      <c r="AK751" s="409"/>
      <c r="AL751" s="409"/>
      <c r="AM751" s="409"/>
      <c r="AO751" s="177"/>
      <c r="AP751" s="177"/>
      <c r="AQ751" s="177"/>
      <c r="AR751" s="139"/>
      <c r="AS751" s="139"/>
      <c r="AT751" s="139"/>
      <c r="AU751" s="177"/>
      <c r="AV751" s="177"/>
      <c r="AX751" s="411">
        <f t="shared" si="164"/>
        <v>0</v>
      </c>
      <c r="AY751" s="80" t="str">
        <f t="shared" si="165"/>
        <v>OK</v>
      </c>
      <c r="BA751" s="94"/>
      <c r="BB751" s="291"/>
      <c r="BC751" s="94"/>
      <c r="BD751" s="229"/>
      <c r="BE751" s="356"/>
      <c r="BG751" s="6">
        <f t="shared" si="166"/>
        <v>0</v>
      </c>
      <c r="BH751" s="186" t="str">
        <f t="shared" si="167"/>
        <v>N/A</v>
      </c>
      <c r="BI751" s="6" t="str">
        <f t="shared" si="173"/>
        <v>N/A</v>
      </c>
      <c r="BJ751" t="e">
        <f t="shared" si="168"/>
        <v>#DIV/0!</v>
      </c>
      <c r="BL751" t="str">
        <f>IF(ISBLANK('A2a.  Modified URRT Worksheet 1'!$G$78)=TRUE, "N/A", IF(O751*(1+'A2a.  Modified URRT Worksheet 1'!$G$78)='A2. Rate Change &amp; Enrollment'!P751, "OK", "ERROR"))</f>
        <v>N/A</v>
      </c>
      <c r="BM751" t="str">
        <f>IF(ISBLANK('A2a.  Modified URRT Worksheet 1'!$G$79)=TRUE, "N/A", IF(P751*(1+'A2a.  Modified URRT Worksheet 1'!$G$79)='A2. Rate Change &amp; Enrollment'!Q751, "OK", "ERROR"))</f>
        <v>N/A</v>
      </c>
      <c r="BN751" t="str">
        <f>IF(ISBLANK('A2a.  Modified URRT Worksheet 1'!$G$80)=TRUE, "N/A", IF(Q751*(1+'A2a.  Modified URRT Worksheet 1'!$G$80)='A2. Rate Change &amp; Enrollment'!R751, "OK", "ERROR"))</f>
        <v>N/A</v>
      </c>
      <c r="BO751" t="str">
        <f>IF(ISBLANK('A2a.  Modified URRT Worksheet 1'!$G$81)=TRUE, "N/A", IF(R751*(1+'A2a.  Modified URRT Worksheet 1'!$G$81)='A2. Rate Change &amp; Enrollment'!S751, "OK", "ERROR"))</f>
        <v>N/A</v>
      </c>
      <c r="BP751" t="str">
        <f>IF(ISBLANK('A2a.  Modified URRT Worksheet 1'!$G$82)=TRUE, "N/A", IF(S751*(1+'A2a.  Modified URRT Worksheet 1'!$G$82)='A2. Rate Change &amp; Enrollment'!T751, "OK", "ERROR"))</f>
        <v>N/A</v>
      </c>
      <c r="BQ751" t="str">
        <f>IF(ISBLANK('A2a.  Modified URRT Worksheet 1'!$G$83)=TRUE, "N/A", IF(T751*(1+'A2a.  Modified URRT Worksheet 1'!$G$83)='A2. Rate Change &amp; Enrollment'!U751, "OK", "ERROR"))</f>
        <v>N/A</v>
      </c>
      <c r="BR751" t="str">
        <f>IF(ISBLANK('A2a.  Modified URRT Worksheet 1'!$G$84)=TRUE, "N/A", IF(U751*(1+'A2a.  Modified URRT Worksheet 1'!$G$84)='A2. Rate Change &amp; Enrollment'!V751, "OK", "ERROR"))</f>
        <v>N/A</v>
      </c>
      <c r="BS751" t="str">
        <f>IF(ISBLANK('A2a.  Modified URRT Worksheet 1'!$G$85)=TRUE, "N/A", IF(V751*(1+'A2a.  Modified URRT Worksheet 1'!$G$85)='A2. Rate Change &amp; Enrollment'!W751, "OK", "ERROR"))</f>
        <v>N/A</v>
      </c>
      <c r="BT751" t="str">
        <f>IF(ISBLANK('A2a.  Modified URRT Worksheet 1'!$G$86)=TRUE, "N/A", IF(W751*(1+'A2a.  Modified URRT Worksheet 1'!$G$86)='A2. Rate Change &amp; Enrollment'!X751, "OK", "ERROR"))</f>
        <v>N/A</v>
      </c>
      <c r="BU751" t="str">
        <f>IF(ISBLANK('A2a.  Modified URRT Worksheet 1'!$G$87)=TRUE, "N/A", IF(X751*(1+'A2a.  Modified URRT Worksheet 1'!$G$87)='A2. Rate Change &amp; Enrollment'!Y751, "OK", "ERROR"))</f>
        <v>N/A</v>
      </c>
      <c r="BV751" t="str">
        <f>IF(ISBLANK('A2a.  Modified URRT Worksheet 1'!$G$88)=TRUE, "N/A", IF(Y751*(1+'A2a.  Modified URRT Worksheet 1'!$G$88)='A2. Rate Change &amp; Enrollment'!Z751, "OK", "ERROR"))</f>
        <v>N/A</v>
      </c>
      <c r="BW751" t="str">
        <f t="shared" si="169"/>
        <v>OK</v>
      </c>
      <c r="BY751" s="412">
        <f t="shared" si="170"/>
        <v>0</v>
      </c>
    </row>
    <row r="752" spans="1:77" x14ac:dyDescent="0.35">
      <c r="A752" t="s">
        <v>1051</v>
      </c>
      <c r="B752" s="98"/>
      <c r="C752" s="98"/>
      <c r="D752" s="98"/>
      <c r="E752" s="135"/>
      <c r="F752" s="135"/>
      <c r="G752" s="135"/>
      <c r="I752" s="135"/>
      <c r="J752" s="135"/>
      <c r="K752" s="135"/>
      <c r="M752" s="131"/>
      <c r="N752" s="131"/>
      <c r="O752" s="131"/>
      <c r="P752" s="131"/>
      <c r="Q752" s="131"/>
      <c r="R752" s="131"/>
      <c r="S752" s="131"/>
      <c r="T752" s="131"/>
      <c r="U752" s="131"/>
      <c r="V752" s="131"/>
      <c r="W752" s="131"/>
      <c r="X752" s="131"/>
      <c r="Y752" s="131"/>
      <c r="Z752" s="131"/>
      <c r="AB752" s="142" t="e">
        <f t="shared" si="160"/>
        <v>#DIV/0!</v>
      </c>
      <c r="AC752" s="142" t="e">
        <f t="shared" si="161"/>
        <v>#DIV/0!</v>
      </c>
      <c r="AD752" s="6"/>
      <c r="AE752" s="88" t="e">
        <f t="shared" si="162"/>
        <v>#DIV/0!</v>
      </c>
      <c r="AF752" s="142" t="e">
        <f t="shared" si="163"/>
        <v>#DIV/0!</v>
      </c>
      <c r="AH752" s="12" t="e">
        <f t="shared" si="171"/>
        <v>#DIV/0!</v>
      </c>
      <c r="AI752" s="12" t="e">
        <f t="shared" si="172"/>
        <v>#DIV/0!</v>
      </c>
      <c r="AK752" s="409"/>
      <c r="AL752" s="409"/>
      <c r="AM752" s="409"/>
      <c r="AO752" s="177"/>
      <c r="AP752" s="177"/>
      <c r="AQ752" s="177"/>
      <c r="AR752" s="139"/>
      <c r="AS752" s="139"/>
      <c r="AT752" s="139"/>
      <c r="AU752" s="177"/>
      <c r="AV752" s="177"/>
      <c r="AX752" s="411">
        <f t="shared" si="164"/>
        <v>0</v>
      </c>
      <c r="AY752" s="80" t="str">
        <f t="shared" si="165"/>
        <v>OK</v>
      </c>
      <c r="BA752" s="94"/>
      <c r="BB752" s="291"/>
      <c r="BC752" s="94"/>
      <c r="BD752" s="229"/>
      <c r="BE752" s="356"/>
      <c r="BG752" s="6">
        <f t="shared" si="166"/>
        <v>0</v>
      </c>
      <c r="BH752" s="186" t="str">
        <f t="shared" si="167"/>
        <v>N/A</v>
      </c>
      <c r="BI752" s="6" t="str">
        <f t="shared" si="173"/>
        <v>N/A</v>
      </c>
      <c r="BJ752" t="e">
        <f t="shared" si="168"/>
        <v>#DIV/0!</v>
      </c>
      <c r="BL752" t="str">
        <f>IF(ISBLANK('A2a.  Modified URRT Worksheet 1'!$G$78)=TRUE, "N/A", IF(O752*(1+'A2a.  Modified URRT Worksheet 1'!$G$78)='A2. Rate Change &amp; Enrollment'!P752, "OK", "ERROR"))</f>
        <v>N/A</v>
      </c>
      <c r="BM752" t="str">
        <f>IF(ISBLANK('A2a.  Modified URRT Worksheet 1'!$G$79)=TRUE, "N/A", IF(P752*(1+'A2a.  Modified URRT Worksheet 1'!$G$79)='A2. Rate Change &amp; Enrollment'!Q752, "OK", "ERROR"))</f>
        <v>N/A</v>
      </c>
      <c r="BN752" t="str">
        <f>IF(ISBLANK('A2a.  Modified URRT Worksheet 1'!$G$80)=TRUE, "N/A", IF(Q752*(1+'A2a.  Modified URRT Worksheet 1'!$G$80)='A2. Rate Change &amp; Enrollment'!R752, "OK", "ERROR"))</f>
        <v>N/A</v>
      </c>
      <c r="BO752" t="str">
        <f>IF(ISBLANK('A2a.  Modified URRT Worksheet 1'!$G$81)=TRUE, "N/A", IF(R752*(1+'A2a.  Modified URRT Worksheet 1'!$G$81)='A2. Rate Change &amp; Enrollment'!S752, "OK", "ERROR"))</f>
        <v>N/A</v>
      </c>
      <c r="BP752" t="str">
        <f>IF(ISBLANK('A2a.  Modified URRT Worksheet 1'!$G$82)=TRUE, "N/A", IF(S752*(1+'A2a.  Modified URRT Worksheet 1'!$G$82)='A2. Rate Change &amp; Enrollment'!T752, "OK", "ERROR"))</f>
        <v>N/A</v>
      </c>
      <c r="BQ752" t="str">
        <f>IF(ISBLANK('A2a.  Modified URRT Worksheet 1'!$G$83)=TRUE, "N/A", IF(T752*(1+'A2a.  Modified URRT Worksheet 1'!$G$83)='A2. Rate Change &amp; Enrollment'!U752, "OK", "ERROR"))</f>
        <v>N/A</v>
      </c>
      <c r="BR752" t="str">
        <f>IF(ISBLANK('A2a.  Modified URRT Worksheet 1'!$G$84)=TRUE, "N/A", IF(U752*(1+'A2a.  Modified URRT Worksheet 1'!$G$84)='A2. Rate Change &amp; Enrollment'!V752, "OK", "ERROR"))</f>
        <v>N/A</v>
      </c>
      <c r="BS752" t="str">
        <f>IF(ISBLANK('A2a.  Modified URRT Worksheet 1'!$G$85)=TRUE, "N/A", IF(V752*(1+'A2a.  Modified URRT Worksheet 1'!$G$85)='A2. Rate Change &amp; Enrollment'!W752, "OK", "ERROR"))</f>
        <v>N/A</v>
      </c>
      <c r="BT752" t="str">
        <f>IF(ISBLANK('A2a.  Modified URRT Worksheet 1'!$G$86)=TRUE, "N/A", IF(W752*(1+'A2a.  Modified URRT Worksheet 1'!$G$86)='A2. Rate Change &amp; Enrollment'!X752, "OK", "ERROR"))</f>
        <v>N/A</v>
      </c>
      <c r="BU752" t="str">
        <f>IF(ISBLANK('A2a.  Modified URRT Worksheet 1'!$G$87)=TRUE, "N/A", IF(X752*(1+'A2a.  Modified URRT Worksheet 1'!$G$87)='A2. Rate Change &amp; Enrollment'!Y752, "OK", "ERROR"))</f>
        <v>N/A</v>
      </c>
      <c r="BV752" t="str">
        <f>IF(ISBLANK('A2a.  Modified URRT Worksheet 1'!$G$88)=TRUE, "N/A", IF(Y752*(1+'A2a.  Modified URRT Worksheet 1'!$G$88)='A2. Rate Change &amp; Enrollment'!Z752, "OK", "ERROR"))</f>
        <v>N/A</v>
      </c>
      <c r="BW752" t="str">
        <f t="shared" si="169"/>
        <v>OK</v>
      </c>
      <c r="BY752" s="412">
        <f t="shared" si="170"/>
        <v>0</v>
      </c>
    </row>
    <row r="753" spans="1:77" x14ac:dyDescent="0.35">
      <c r="A753" t="s">
        <v>1052</v>
      </c>
      <c r="B753" s="98"/>
      <c r="C753" s="98"/>
      <c r="D753" s="98"/>
      <c r="E753" s="135"/>
      <c r="F753" s="135"/>
      <c r="G753" s="135"/>
      <c r="I753" s="135"/>
      <c r="J753" s="135"/>
      <c r="K753" s="135"/>
      <c r="M753" s="131"/>
      <c r="N753" s="131"/>
      <c r="O753" s="131"/>
      <c r="P753" s="131"/>
      <c r="Q753" s="131"/>
      <c r="R753" s="131"/>
      <c r="S753" s="131"/>
      <c r="T753" s="131"/>
      <c r="U753" s="131"/>
      <c r="V753" s="131"/>
      <c r="W753" s="131"/>
      <c r="X753" s="131"/>
      <c r="Y753" s="131"/>
      <c r="Z753" s="131"/>
      <c r="AB753" s="142" t="e">
        <f t="shared" si="160"/>
        <v>#DIV/0!</v>
      </c>
      <c r="AC753" s="142" t="e">
        <f t="shared" si="161"/>
        <v>#DIV/0!</v>
      </c>
      <c r="AD753" s="6"/>
      <c r="AE753" s="88" t="e">
        <f t="shared" si="162"/>
        <v>#DIV/0!</v>
      </c>
      <c r="AF753" s="142" t="e">
        <f t="shared" si="163"/>
        <v>#DIV/0!</v>
      </c>
      <c r="AH753" s="12" t="e">
        <f t="shared" si="171"/>
        <v>#DIV/0!</v>
      </c>
      <c r="AI753" s="12" t="e">
        <f t="shared" si="172"/>
        <v>#DIV/0!</v>
      </c>
      <c r="AK753" s="409"/>
      <c r="AL753" s="409"/>
      <c r="AM753" s="409"/>
      <c r="AO753" s="177"/>
      <c r="AP753" s="177"/>
      <c r="AQ753" s="177"/>
      <c r="AR753" s="139"/>
      <c r="AS753" s="139"/>
      <c r="AT753" s="139"/>
      <c r="AU753" s="177"/>
      <c r="AV753" s="177"/>
      <c r="AX753" s="411">
        <f t="shared" si="164"/>
        <v>0</v>
      </c>
      <c r="AY753" s="80" t="str">
        <f t="shared" si="165"/>
        <v>OK</v>
      </c>
      <c r="BA753" s="94"/>
      <c r="BB753" s="291"/>
      <c r="BC753" s="94"/>
      <c r="BD753" s="229"/>
      <c r="BE753" s="356"/>
      <c r="BG753" s="6">
        <f t="shared" si="166"/>
        <v>0</v>
      </c>
      <c r="BH753" s="186" t="str">
        <f t="shared" si="167"/>
        <v>N/A</v>
      </c>
      <c r="BI753" s="6" t="str">
        <f t="shared" si="173"/>
        <v>N/A</v>
      </c>
      <c r="BJ753" t="e">
        <f t="shared" si="168"/>
        <v>#DIV/0!</v>
      </c>
      <c r="BL753" t="str">
        <f>IF(ISBLANK('A2a.  Modified URRT Worksheet 1'!$G$78)=TRUE, "N/A", IF(O753*(1+'A2a.  Modified URRT Worksheet 1'!$G$78)='A2. Rate Change &amp; Enrollment'!P753, "OK", "ERROR"))</f>
        <v>N/A</v>
      </c>
      <c r="BM753" t="str">
        <f>IF(ISBLANK('A2a.  Modified URRT Worksheet 1'!$G$79)=TRUE, "N/A", IF(P753*(1+'A2a.  Modified URRT Worksheet 1'!$G$79)='A2. Rate Change &amp; Enrollment'!Q753, "OK", "ERROR"))</f>
        <v>N/A</v>
      </c>
      <c r="BN753" t="str">
        <f>IF(ISBLANK('A2a.  Modified URRT Worksheet 1'!$G$80)=TRUE, "N/A", IF(Q753*(1+'A2a.  Modified URRT Worksheet 1'!$G$80)='A2. Rate Change &amp; Enrollment'!R753, "OK", "ERROR"))</f>
        <v>N/A</v>
      </c>
      <c r="BO753" t="str">
        <f>IF(ISBLANK('A2a.  Modified URRT Worksheet 1'!$G$81)=TRUE, "N/A", IF(R753*(1+'A2a.  Modified URRT Worksheet 1'!$G$81)='A2. Rate Change &amp; Enrollment'!S753, "OK", "ERROR"))</f>
        <v>N/A</v>
      </c>
      <c r="BP753" t="str">
        <f>IF(ISBLANK('A2a.  Modified URRT Worksheet 1'!$G$82)=TRUE, "N/A", IF(S753*(1+'A2a.  Modified URRT Worksheet 1'!$G$82)='A2. Rate Change &amp; Enrollment'!T753, "OK", "ERROR"))</f>
        <v>N/A</v>
      </c>
      <c r="BQ753" t="str">
        <f>IF(ISBLANK('A2a.  Modified URRT Worksheet 1'!$G$83)=TRUE, "N/A", IF(T753*(1+'A2a.  Modified URRT Worksheet 1'!$G$83)='A2. Rate Change &amp; Enrollment'!U753, "OK", "ERROR"))</f>
        <v>N/A</v>
      </c>
      <c r="BR753" t="str">
        <f>IF(ISBLANK('A2a.  Modified URRT Worksheet 1'!$G$84)=TRUE, "N/A", IF(U753*(1+'A2a.  Modified URRT Worksheet 1'!$G$84)='A2. Rate Change &amp; Enrollment'!V753, "OK", "ERROR"))</f>
        <v>N/A</v>
      </c>
      <c r="BS753" t="str">
        <f>IF(ISBLANK('A2a.  Modified URRT Worksheet 1'!$G$85)=TRUE, "N/A", IF(V753*(1+'A2a.  Modified URRT Worksheet 1'!$G$85)='A2. Rate Change &amp; Enrollment'!W753, "OK", "ERROR"))</f>
        <v>N/A</v>
      </c>
      <c r="BT753" t="str">
        <f>IF(ISBLANK('A2a.  Modified URRT Worksheet 1'!$G$86)=TRUE, "N/A", IF(W753*(1+'A2a.  Modified URRT Worksheet 1'!$G$86)='A2. Rate Change &amp; Enrollment'!X753, "OK", "ERROR"))</f>
        <v>N/A</v>
      </c>
      <c r="BU753" t="str">
        <f>IF(ISBLANK('A2a.  Modified URRT Worksheet 1'!$G$87)=TRUE, "N/A", IF(X753*(1+'A2a.  Modified URRT Worksheet 1'!$G$87)='A2. Rate Change &amp; Enrollment'!Y753, "OK", "ERROR"))</f>
        <v>N/A</v>
      </c>
      <c r="BV753" t="str">
        <f>IF(ISBLANK('A2a.  Modified URRT Worksheet 1'!$G$88)=TRUE, "N/A", IF(Y753*(1+'A2a.  Modified URRT Worksheet 1'!$G$88)='A2. Rate Change &amp; Enrollment'!Z753, "OK", "ERROR"))</f>
        <v>N/A</v>
      </c>
      <c r="BW753" t="str">
        <f t="shared" si="169"/>
        <v>OK</v>
      </c>
      <c r="BY753" s="412">
        <f t="shared" si="170"/>
        <v>0</v>
      </c>
    </row>
    <row r="754" spans="1:77" x14ac:dyDescent="0.35">
      <c r="A754" t="s">
        <v>1053</v>
      </c>
      <c r="B754" s="98"/>
      <c r="C754" s="98"/>
      <c r="D754" s="98"/>
      <c r="E754" s="135"/>
      <c r="F754" s="135"/>
      <c r="G754" s="135"/>
      <c r="I754" s="135"/>
      <c r="J754" s="135"/>
      <c r="K754" s="135"/>
      <c r="M754" s="131"/>
      <c r="N754" s="131"/>
      <c r="O754" s="131"/>
      <c r="P754" s="131"/>
      <c r="Q754" s="131"/>
      <c r="R754" s="131"/>
      <c r="S754" s="131"/>
      <c r="T754" s="131"/>
      <c r="U754" s="131"/>
      <c r="V754" s="131"/>
      <c r="W754" s="131"/>
      <c r="X754" s="131"/>
      <c r="Y754" s="131"/>
      <c r="Z754" s="131"/>
      <c r="AB754" s="142" t="e">
        <f t="shared" si="160"/>
        <v>#DIV/0!</v>
      </c>
      <c r="AC754" s="142" t="e">
        <f t="shared" si="161"/>
        <v>#DIV/0!</v>
      </c>
      <c r="AD754" s="6"/>
      <c r="AE754" s="88" t="e">
        <f t="shared" si="162"/>
        <v>#DIV/0!</v>
      </c>
      <c r="AF754" s="142" t="e">
        <f t="shared" si="163"/>
        <v>#DIV/0!</v>
      </c>
      <c r="AH754" s="12" t="e">
        <f t="shared" si="171"/>
        <v>#DIV/0!</v>
      </c>
      <c r="AI754" s="12" t="e">
        <f t="shared" si="172"/>
        <v>#DIV/0!</v>
      </c>
      <c r="AK754" s="409"/>
      <c r="AL754" s="409"/>
      <c r="AM754" s="409"/>
      <c r="AO754" s="177"/>
      <c r="AP754" s="177"/>
      <c r="AQ754" s="177"/>
      <c r="AR754" s="139"/>
      <c r="AS754" s="139"/>
      <c r="AT754" s="139"/>
      <c r="AU754" s="177"/>
      <c r="AV754" s="177"/>
      <c r="AX754" s="411">
        <f t="shared" si="164"/>
        <v>0</v>
      </c>
      <c r="AY754" s="80" t="str">
        <f t="shared" si="165"/>
        <v>OK</v>
      </c>
      <c r="BA754" s="94"/>
      <c r="BB754" s="291"/>
      <c r="BC754" s="94"/>
      <c r="BD754" s="229"/>
      <c r="BE754" s="356"/>
      <c r="BG754" s="6">
        <f t="shared" si="166"/>
        <v>0</v>
      </c>
      <c r="BH754" s="186" t="str">
        <f t="shared" si="167"/>
        <v>N/A</v>
      </c>
      <c r="BI754" s="6" t="str">
        <f t="shared" si="173"/>
        <v>N/A</v>
      </c>
      <c r="BJ754" t="e">
        <f t="shared" si="168"/>
        <v>#DIV/0!</v>
      </c>
      <c r="BL754" t="str">
        <f>IF(ISBLANK('A2a.  Modified URRT Worksheet 1'!$G$78)=TRUE, "N/A", IF(O754*(1+'A2a.  Modified URRT Worksheet 1'!$G$78)='A2. Rate Change &amp; Enrollment'!P754, "OK", "ERROR"))</f>
        <v>N/A</v>
      </c>
      <c r="BM754" t="str">
        <f>IF(ISBLANK('A2a.  Modified URRT Worksheet 1'!$G$79)=TRUE, "N/A", IF(P754*(1+'A2a.  Modified URRT Worksheet 1'!$G$79)='A2. Rate Change &amp; Enrollment'!Q754, "OK", "ERROR"))</f>
        <v>N/A</v>
      </c>
      <c r="BN754" t="str">
        <f>IF(ISBLANK('A2a.  Modified URRT Worksheet 1'!$G$80)=TRUE, "N/A", IF(Q754*(1+'A2a.  Modified URRT Worksheet 1'!$G$80)='A2. Rate Change &amp; Enrollment'!R754, "OK", "ERROR"))</f>
        <v>N/A</v>
      </c>
      <c r="BO754" t="str">
        <f>IF(ISBLANK('A2a.  Modified URRT Worksheet 1'!$G$81)=TRUE, "N/A", IF(R754*(1+'A2a.  Modified URRT Worksheet 1'!$G$81)='A2. Rate Change &amp; Enrollment'!S754, "OK", "ERROR"))</f>
        <v>N/A</v>
      </c>
      <c r="BP754" t="str">
        <f>IF(ISBLANK('A2a.  Modified URRT Worksheet 1'!$G$82)=TRUE, "N/A", IF(S754*(1+'A2a.  Modified URRT Worksheet 1'!$G$82)='A2. Rate Change &amp; Enrollment'!T754, "OK", "ERROR"))</f>
        <v>N/A</v>
      </c>
      <c r="BQ754" t="str">
        <f>IF(ISBLANK('A2a.  Modified URRT Worksheet 1'!$G$83)=TRUE, "N/A", IF(T754*(1+'A2a.  Modified URRT Worksheet 1'!$G$83)='A2. Rate Change &amp; Enrollment'!U754, "OK", "ERROR"))</f>
        <v>N/A</v>
      </c>
      <c r="BR754" t="str">
        <f>IF(ISBLANK('A2a.  Modified URRT Worksheet 1'!$G$84)=TRUE, "N/A", IF(U754*(1+'A2a.  Modified URRT Worksheet 1'!$G$84)='A2. Rate Change &amp; Enrollment'!V754, "OK", "ERROR"))</f>
        <v>N/A</v>
      </c>
      <c r="BS754" t="str">
        <f>IF(ISBLANK('A2a.  Modified URRT Worksheet 1'!$G$85)=TRUE, "N/A", IF(V754*(1+'A2a.  Modified URRT Worksheet 1'!$G$85)='A2. Rate Change &amp; Enrollment'!W754, "OK", "ERROR"))</f>
        <v>N/A</v>
      </c>
      <c r="BT754" t="str">
        <f>IF(ISBLANK('A2a.  Modified URRT Worksheet 1'!$G$86)=TRUE, "N/A", IF(W754*(1+'A2a.  Modified URRT Worksheet 1'!$G$86)='A2. Rate Change &amp; Enrollment'!X754, "OK", "ERROR"))</f>
        <v>N/A</v>
      </c>
      <c r="BU754" t="str">
        <f>IF(ISBLANK('A2a.  Modified URRT Worksheet 1'!$G$87)=TRUE, "N/A", IF(X754*(1+'A2a.  Modified URRT Worksheet 1'!$G$87)='A2. Rate Change &amp; Enrollment'!Y754, "OK", "ERROR"))</f>
        <v>N/A</v>
      </c>
      <c r="BV754" t="str">
        <f>IF(ISBLANK('A2a.  Modified URRT Worksheet 1'!$G$88)=TRUE, "N/A", IF(Y754*(1+'A2a.  Modified URRT Worksheet 1'!$G$88)='A2. Rate Change &amp; Enrollment'!Z754, "OK", "ERROR"))</f>
        <v>N/A</v>
      </c>
      <c r="BW754" t="str">
        <f t="shared" si="169"/>
        <v>OK</v>
      </c>
      <c r="BY754" s="412">
        <f t="shared" si="170"/>
        <v>0</v>
      </c>
    </row>
    <row r="755" spans="1:77" x14ac:dyDescent="0.35">
      <c r="A755" t="s">
        <v>1054</v>
      </c>
      <c r="B755" s="98"/>
      <c r="C755" s="98"/>
      <c r="D755" s="98"/>
      <c r="E755" s="135"/>
      <c r="F755" s="135"/>
      <c r="G755" s="135"/>
      <c r="I755" s="135"/>
      <c r="J755" s="135"/>
      <c r="K755" s="135"/>
      <c r="M755" s="131"/>
      <c r="N755" s="131"/>
      <c r="O755" s="131"/>
      <c r="P755" s="131"/>
      <c r="Q755" s="131"/>
      <c r="R755" s="131"/>
      <c r="S755" s="131"/>
      <c r="T755" s="131"/>
      <c r="U755" s="131"/>
      <c r="V755" s="131"/>
      <c r="W755" s="131"/>
      <c r="X755" s="131"/>
      <c r="Y755" s="131"/>
      <c r="Z755" s="131"/>
      <c r="AB755" s="142" t="e">
        <f t="shared" si="160"/>
        <v>#DIV/0!</v>
      </c>
      <c r="AC755" s="142" t="e">
        <f t="shared" si="161"/>
        <v>#DIV/0!</v>
      </c>
      <c r="AD755" s="6"/>
      <c r="AE755" s="88" t="e">
        <f t="shared" si="162"/>
        <v>#DIV/0!</v>
      </c>
      <c r="AF755" s="142" t="e">
        <f t="shared" si="163"/>
        <v>#DIV/0!</v>
      </c>
      <c r="AH755" s="12" t="e">
        <f t="shared" si="171"/>
        <v>#DIV/0!</v>
      </c>
      <c r="AI755" s="12" t="e">
        <f t="shared" si="172"/>
        <v>#DIV/0!</v>
      </c>
      <c r="AK755" s="409"/>
      <c r="AL755" s="409"/>
      <c r="AM755" s="409"/>
      <c r="AO755" s="177"/>
      <c r="AP755" s="177"/>
      <c r="AQ755" s="177"/>
      <c r="AR755" s="139"/>
      <c r="AS755" s="139"/>
      <c r="AT755" s="139"/>
      <c r="AU755" s="177"/>
      <c r="AV755" s="177"/>
      <c r="AX755" s="411">
        <f t="shared" si="164"/>
        <v>0</v>
      </c>
      <c r="AY755" s="80" t="str">
        <f t="shared" si="165"/>
        <v>OK</v>
      </c>
      <c r="BA755" s="94"/>
      <c r="BB755" s="291"/>
      <c r="BC755" s="94"/>
      <c r="BD755" s="229"/>
      <c r="BE755" s="356"/>
      <c r="BG755" s="6">
        <f t="shared" si="166"/>
        <v>0</v>
      </c>
      <c r="BH755" s="186" t="str">
        <f t="shared" si="167"/>
        <v>N/A</v>
      </c>
      <c r="BI755" s="6" t="str">
        <f t="shared" si="173"/>
        <v>N/A</v>
      </c>
      <c r="BJ755" t="e">
        <f t="shared" si="168"/>
        <v>#DIV/0!</v>
      </c>
      <c r="BL755" t="str">
        <f>IF(ISBLANK('A2a.  Modified URRT Worksheet 1'!$G$78)=TRUE, "N/A", IF(O755*(1+'A2a.  Modified URRT Worksheet 1'!$G$78)='A2. Rate Change &amp; Enrollment'!P755, "OK", "ERROR"))</f>
        <v>N/A</v>
      </c>
      <c r="BM755" t="str">
        <f>IF(ISBLANK('A2a.  Modified URRT Worksheet 1'!$G$79)=TRUE, "N/A", IF(P755*(1+'A2a.  Modified URRT Worksheet 1'!$G$79)='A2. Rate Change &amp; Enrollment'!Q755, "OK", "ERROR"))</f>
        <v>N/A</v>
      </c>
      <c r="BN755" t="str">
        <f>IF(ISBLANK('A2a.  Modified URRT Worksheet 1'!$G$80)=TRUE, "N/A", IF(Q755*(1+'A2a.  Modified URRT Worksheet 1'!$G$80)='A2. Rate Change &amp; Enrollment'!R755, "OK", "ERROR"))</f>
        <v>N/A</v>
      </c>
      <c r="BO755" t="str">
        <f>IF(ISBLANK('A2a.  Modified URRT Worksheet 1'!$G$81)=TRUE, "N/A", IF(R755*(1+'A2a.  Modified URRT Worksheet 1'!$G$81)='A2. Rate Change &amp; Enrollment'!S755, "OK", "ERROR"))</f>
        <v>N/A</v>
      </c>
      <c r="BP755" t="str">
        <f>IF(ISBLANK('A2a.  Modified URRT Worksheet 1'!$G$82)=TRUE, "N/A", IF(S755*(1+'A2a.  Modified URRT Worksheet 1'!$G$82)='A2. Rate Change &amp; Enrollment'!T755, "OK", "ERROR"))</f>
        <v>N/A</v>
      </c>
      <c r="BQ755" t="str">
        <f>IF(ISBLANK('A2a.  Modified URRT Worksheet 1'!$G$83)=TRUE, "N/A", IF(T755*(1+'A2a.  Modified URRT Worksheet 1'!$G$83)='A2. Rate Change &amp; Enrollment'!U755, "OK", "ERROR"))</f>
        <v>N/A</v>
      </c>
      <c r="BR755" t="str">
        <f>IF(ISBLANK('A2a.  Modified URRT Worksheet 1'!$G$84)=TRUE, "N/A", IF(U755*(1+'A2a.  Modified URRT Worksheet 1'!$G$84)='A2. Rate Change &amp; Enrollment'!V755, "OK", "ERROR"))</f>
        <v>N/A</v>
      </c>
      <c r="BS755" t="str">
        <f>IF(ISBLANK('A2a.  Modified URRT Worksheet 1'!$G$85)=TRUE, "N/A", IF(V755*(1+'A2a.  Modified URRT Worksheet 1'!$G$85)='A2. Rate Change &amp; Enrollment'!W755, "OK", "ERROR"))</f>
        <v>N/A</v>
      </c>
      <c r="BT755" t="str">
        <f>IF(ISBLANK('A2a.  Modified URRT Worksheet 1'!$G$86)=TRUE, "N/A", IF(W755*(1+'A2a.  Modified URRT Worksheet 1'!$G$86)='A2. Rate Change &amp; Enrollment'!X755, "OK", "ERROR"))</f>
        <v>N/A</v>
      </c>
      <c r="BU755" t="str">
        <f>IF(ISBLANK('A2a.  Modified URRT Worksheet 1'!$G$87)=TRUE, "N/A", IF(X755*(1+'A2a.  Modified URRT Worksheet 1'!$G$87)='A2. Rate Change &amp; Enrollment'!Y755, "OK", "ERROR"))</f>
        <v>N/A</v>
      </c>
      <c r="BV755" t="str">
        <f>IF(ISBLANK('A2a.  Modified URRT Worksheet 1'!$G$88)=TRUE, "N/A", IF(Y755*(1+'A2a.  Modified URRT Worksheet 1'!$G$88)='A2. Rate Change &amp; Enrollment'!Z755, "OK", "ERROR"))</f>
        <v>N/A</v>
      </c>
      <c r="BW755" t="str">
        <f t="shared" si="169"/>
        <v>OK</v>
      </c>
      <c r="BY755" s="412">
        <f t="shared" si="170"/>
        <v>0</v>
      </c>
    </row>
    <row r="756" spans="1:77" x14ac:dyDescent="0.35">
      <c r="A756" t="s">
        <v>1055</v>
      </c>
      <c r="B756" s="98"/>
      <c r="C756" s="98"/>
      <c r="D756" s="98"/>
      <c r="E756" s="135"/>
      <c r="F756" s="135"/>
      <c r="G756" s="135"/>
      <c r="I756" s="135"/>
      <c r="J756" s="135"/>
      <c r="K756" s="135"/>
      <c r="M756" s="131"/>
      <c r="N756" s="131"/>
      <c r="O756" s="131"/>
      <c r="P756" s="131"/>
      <c r="Q756" s="131"/>
      <c r="R756" s="131"/>
      <c r="S756" s="131"/>
      <c r="T756" s="131"/>
      <c r="U756" s="131"/>
      <c r="V756" s="131"/>
      <c r="W756" s="131"/>
      <c r="X756" s="131"/>
      <c r="Y756" s="131"/>
      <c r="Z756" s="131"/>
      <c r="AB756" s="142" t="e">
        <f t="shared" si="160"/>
        <v>#DIV/0!</v>
      </c>
      <c r="AC756" s="142" t="e">
        <f t="shared" si="161"/>
        <v>#DIV/0!</v>
      </c>
      <c r="AD756" s="6"/>
      <c r="AE756" s="88" t="e">
        <f t="shared" si="162"/>
        <v>#DIV/0!</v>
      </c>
      <c r="AF756" s="142" t="e">
        <f t="shared" si="163"/>
        <v>#DIV/0!</v>
      </c>
      <c r="AH756" s="12" t="e">
        <f t="shared" si="171"/>
        <v>#DIV/0!</v>
      </c>
      <c r="AI756" s="12" t="e">
        <f t="shared" si="172"/>
        <v>#DIV/0!</v>
      </c>
      <c r="AK756" s="409"/>
      <c r="AL756" s="409"/>
      <c r="AM756" s="409"/>
      <c r="AO756" s="177"/>
      <c r="AP756" s="177"/>
      <c r="AQ756" s="177"/>
      <c r="AR756" s="139"/>
      <c r="AS756" s="139"/>
      <c r="AT756" s="139"/>
      <c r="AU756" s="177"/>
      <c r="AV756" s="177"/>
      <c r="AX756" s="411">
        <f t="shared" si="164"/>
        <v>0</v>
      </c>
      <c r="AY756" s="80" t="str">
        <f t="shared" si="165"/>
        <v>OK</v>
      </c>
      <c r="BA756" s="94"/>
      <c r="BB756" s="291"/>
      <c r="BC756" s="94"/>
      <c r="BD756" s="229"/>
      <c r="BE756" s="356"/>
      <c r="BG756" s="6">
        <f t="shared" si="166"/>
        <v>0</v>
      </c>
      <c r="BH756" s="186" t="str">
        <f t="shared" si="167"/>
        <v>N/A</v>
      </c>
      <c r="BI756" s="6" t="str">
        <f t="shared" si="173"/>
        <v>N/A</v>
      </c>
      <c r="BJ756" t="e">
        <f t="shared" si="168"/>
        <v>#DIV/0!</v>
      </c>
      <c r="BL756" t="str">
        <f>IF(ISBLANK('A2a.  Modified URRT Worksheet 1'!$G$78)=TRUE, "N/A", IF(O756*(1+'A2a.  Modified URRT Worksheet 1'!$G$78)='A2. Rate Change &amp; Enrollment'!P756, "OK", "ERROR"))</f>
        <v>N/A</v>
      </c>
      <c r="BM756" t="str">
        <f>IF(ISBLANK('A2a.  Modified URRT Worksheet 1'!$G$79)=TRUE, "N/A", IF(P756*(1+'A2a.  Modified URRT Worksheet 1'!$G$79)='A2. Rate Change &amp; Enrollment'!Q756, "OK", "ERROR"))</f>
        <v>N/A</v>
      </c>
      <c r="BN756" t="str">
        <f>IF(ISBLANK('A2a.  Modified URRT Worksheet 1'!$G$80)=TRUE, "N/A", IF(Q756*(1+'A2a.  Modified URRT Worksheet 1'!$G$80)='A2. Rate Change &amp; Enrollment'!R756, "OK", "ERROR"))</f>
        <v>N/A</v>
      </c>
      <c r="BO756" t="str">
        <f>IF(ISBLANK('A2a.  Modified URRT Worksheet 1'!$G$81)=TRUE, "N/A", IF(R756*(1+'A2a.  Modified URRT Worksheet 1'!$G$81)='A2. Rate Change &amp; Enrollment'!S756, "OK", "ERROR"))</f>
        <v>N/A</v>
      </c>
      <c r="BP756" t="str">
        <f>IF(ISBLANK('A2a.  Modified URRT Worksheet 1'!$G$82)=TRUE, "N/A", IF(S756*(1+'A2a.  Modified URRT Worksheet 1'!$G$82)='A2. Rate Change &amp; Enrollment'!T756, "OK", "ERROR"))</f>
        <v>N/A</v>
      </c>
      <c r="BQ756" t="str">
        <f>IF(ISBLANK('A2a.  Modified URRT Worksheet 1'!$G$83)=TRUE, "N/A", IF(T756*(1+'A2a.  Modified URRT Worksheet 1'!$G$83)='A2. Rate Change &amp; Enrollment'!U756, "OK", "ERROR"))</f>
        <v>N/A</v>
      </c>
      <c r="BR756" t="str">
        <f>IF(ISBLANK('A2a.  Modified URRT Worksheet 1'!$G$84)=TRUE, "N/A", IF(U756*(1+'A2a.  Modified URRT Worksheet 1'!$G$84)='A2. Rate Change &amp; Enrollment'!V756, "OK", "ERROR"))</f>
        <v>N/A</v>
      </c>
      <c r="BS756" t="str">
        <f>IF(ISBLANK('A2a.  Modified URRT Worksheet 1'!$G$85)=TRUE, "N/A", IF(V756*(1+'A2a.  Modified URRT Worksheet 1'!$G$85)='A2. Rate Change &amp; Enrollment'!W756, "OK", "ERROR"))</f>
        <v>N/A</v>
      </c>
      <c r="BT756" t="str">
        <f>IF(ISBLANK('A2a.  Modified URRT Worksheet 1'!$G$86)=TRUE, "N/A", IF(W756*(1+'A2a.  Modified URRT Worksheet 1'!$G$86)='A2. Rate Change &amp; Enrollment'!X756, "OK", "ERROR"))</f>
        <v>N/A</v>
      </c>
      <c r="BU756" t="str">
        <f>IF(ISBLANK('A2a.  Modified URRT Worksheet 1'!$G$87)=TRUE, "N/A", IF(X756*(1+'A2a.  Modified URRT Worksheet 1'!$G$87)='A2. Rate Change &amp; Enrollment'!Y756, "OK", "ERROR"))</f>
        <v>N/A</v>
      </c>
      <c r="BV756" t="str">
        <f>IF(ISBLANK('A2a.  Modified URRT Worksheet 1'!$G$88)=TRUE, "N/A", IF(Y756*(1+'A2a.  Modified URRT Worksheet 1'!$G$88)='A2. Rate Change &amp; Enrollment'!Z756, "OK", "ERROR"))</f>
        <v>N/A</v>
      </c>
      <c r="BW756" t="str">
        <f t="shared" si="169"/>
        <v>OK</v>
      </c>
      <c r="BY756" s="412">
        <f t="shared" si="170"/>
        <v>0</v>
      </c>
    </row>
    <row r="757" spans="1:77" x14ac:dyDescent="0.35">
      <c r="A757" t="s">
        <v>1056</v>
      </c>
      <c r="B757" s="98"/>
      <c r="C757" s="98"/>
      <c r="D757" s="98"/>
      <c r="E757" s="135"/>
      <c r="F757" s="135"/>
      <c r="G757" s="135"/>
      <c r="I757" s="135"/>
      <c r="J757" s="135"/>
      <c r="K757" s="135"/>
      <c r="M757" s="131"/>
      <c r="N757" s="131"/>
      <c r="O757" s="131"/>
      <c r="P757" s="131"/>
      <c r="Q757" s="131"/>
      <c r="R757" s="131"/>
      <c r="S757" s="131"/>
      <c r="T757" s="131"/>
      <c r="U757" s="131"/>
      <c r="V757" s="131"/>
      <c r="W757" s="131"/>
      <c r="X757" s="131"/>
      <c r="Y757" s="131"/>
      <c r="Z757" s="131"/>
      <c r="AB757" s="142" t="e">
        <f t="shared" si="160"/>
        <v>#DIV/0!</v>
      </c>
      <c r="AC757" s="142" t="e">
        <f t="shared" si="161"/>
        <v>#DIV/0!</v>
      </c>
      <c r="AD757" s="6"/>
      <c r="AE757" s="88" t="e">
        <f t="shared" si="162"/>
        <v>#DIV/0!</v>
      </c>
      <c r="AF757" s="142" t="e">
        <f t="shared" si="163"/>
        <v>#DIV/0!</v>
      </c>
      <c r="AH757" s="12" t="e">
        <f t="shared" si="171"/>
        <v>#DIV/0!</v>
      </c>
      <c r="AI757" s="12" t="e">
        <f t="shared" si="172"/>
        <v>#DIV/0!</v>
      </c>
      <c r="AK757" s="409"/>
      <c r="AL757" s="409"/>
      <c r="AM757" s="409"/>
      <c r="AO757" s="177"/>
      <c r="AP757" s="177"/>
      <c r="AQ757" s="177"/>
      <c r="AR757" s="139"/>
      <c r="AS757" s="139"/>
      <c r="AT757" s="139"/>
      <c r="AU757" s="177"/>
      <c r="AV757" s="177"/>
      <c r="AX757" s="411">
        <f t="shared" si="164"/>
        <v>0</v>
      </c>
      <c r="AY757" s="80" t="str">
        <f t="shared" si="165"/>
        <v>OK</v>
      </c>
      <c r="BA757" s="94"/>
      <c r="BB757" s="291"/>
      <c r="BC757" s="94"/>
      <c r="BD757" s="229"/>
      <c r="BE757" s="356"/>
      <c r="BG757" s="6">
        <f t="shared" si="166"/>
        <v>0</v>
      </c>
      <c r="BH757" s="186" t="str">
        <f t="shared" si="167"/>
        <v>N/A</v>
      </c>
      <c r="BI757" s="6" t="str">
        <f t="shared" si="173"/>
        <v>N/A</v>
      </c>
      <c r="BJ757" t="e">
        <f t="shared" si="168"/>
        <v>#DIV/0!</v>
      </c>
      <c r="BL757" t="str">
        <f>IF(ISBLANK('A2a.  Modified URRT Worksheet 1'!$G$78)=TRUE, "N/A", IF(O757*(1+'A2a.  Modified URRT Worksheet 1'!$G$78)='A2. Rate Change &amp; Enrollment'!P757, "OK", "ERROR"))</f>
        <v>N/A</v>
      </c>
      <c r="BM757" t="str">
        <f>IF(ISBLANK('A2a.  Modified URRT Worksheet 1'!$G$79)=TRUE, "N/A", IF(P757*(1+'A2a.  Modified URRT Worksheet 1'!$G$79)='A2. Rate Change &amp; Enrollment'!Q757, "OK", "ERROR"))</f>
        <v>N/A</v>
      </c>
      <c r="BN757" t="str">
        <f>IF(ISBLANK('A2a.  Modified URRT Worksheet 1'!$G$80)=TRUE, "N/A", IF(Q757*(1+'A2a.  Modified URRT Worksheet 1'!$G$80)='A2. Rate Change &amp; Enrollment'!R757, "OK", "ERROR"))</f>
        <v>N/A</v>
      </c>
      <c r="BO757" t="str">
        <f>IF(ISBLANK('A2a.  Modified URRT Worksheet 1'!$G$81)=TRUE, "N/A", IF(R757*(1+'A2a.  Modified URRT Worksheet 1'!$G$81)='A2. Rate Change &amp; Enrollment'!S757, "OK", "ERROR"))</f>
        <v>N/A</v>
      </c>
      <c r="BP757" t="str">
        <f>IF(ISBLANK('A2a.  Modified URRT Worksheet 1'!$G$82)=TRUE, "N/A", IF(S757*(1+'A2a.  Modified URRT Worksheet 1'!$G$82)='A2. Rate Change &amp; Enrollment'!T757, "OK", "ERROR"))</f>
        <v>N/A</v>
      </c>
      <c r="BQ757" t="str">
        <f>IF(ISBLANK('A2a.  Modified URRT Worksheet 1'!$G$83)=TRUE, "N/A", IF(T757*(1+'A2a.  Modified URRT Worksheet 1'!$G$83)='A2. Rate Change &amp; Enrollment'!U757, "OK", "ERROR"))</f>
        <v>N/A</v>
      </c>
      <c r="BR757" t="str">
        <f>IF(ISBLANK('A2a.  Modified URRT Worksheet 1'!$G$84)=TRUE, "N/A", IF(U757*(1+'A2a.  Modified URRT Worksheet 1'!$G$84)='A2. Rate Change &amp; Enrollment'!V757, "OK", "ERROR"))</f>
        <v>N/A</v>
      </c>
      <c r="BS757" t="str">
        <f>IF(ISBLANK('A2a.  Modified URRT Worksheet 1'!$G$85)=TRUE, "N/A", IF(V757*(1+'A2a.  Modified URRT Worksheet 1'!$G$85)='A2. Rate Change &amp; Enrollment'!W757, "OK", "ERROR"))</f>
        <v>N/A</v>
      </c>
      <c r="BT757" t="str">
        <f>IF(ISBLANK('A2a.  Modified URRT Worksheet 1'!$G$86)=TRUE, "N/A", IF(W757*(1+'A2a.  Modified URRT Worksheet 1'!$G$86)='A2. Rate Change &amp; Enrollment'!X757, "OK", "ERROR"))</f>
        <v>N/A</v>
      </c>
      <c r="BU757" t="str">
        <f>IF(ISBLANK('A2a.  Modified URRT Worksheet 1'!$G$87)=TRUE, "N/A", IF(X757*(1+'A2a.  Modified URRT Worksheet 1'!$G$87)='A2. Rate Change &amp; Enrollment'!Y757, "OK", "ERROR"))</f>
        <v>N/A</v>
      </c>
      <c r="BV757" t="str">
        <f>IF(ISBLANK('A2a.  Modified URRT Worksheet 1'!$G$88)=TRUE, "N/A", IF(Y757*(1+'A2a.  Modified URRT Worksheet 1'!$G$88)='A2. Rate Change &amp; Enrollment'!Z757, "OK", "ERROR"))</f>
        <v>N/A</v>
      </c>
      <c r="BW757" t="str">
        <f t="shared" si="169"/>
        <v>OK</v>
      </c>
      <c r="BY757" s="412">
        <f t="shared" si="170"/>
        <v>0</v>
      </c>
    </row>
    <row r="758" spans="1:77" x14ac:dyDescent="0.35">
      <c r="A758" t="s">
        <v>1057</v>
      </c>
      <c r="B758" s="98"/>
      <c r="C758" s="98"/>
      <c r="D758" s="98"/>
      <c r="E758" s="135"/>
      <c r="F758" s="135"/>
      <c r="G758" s="135"/>
      <c r="I758" s="135"/>
      <c r="J758" s="135"/>
      <c r="K758" s="135"/>
      <c r="M758" s="131"/>
      <c r="N758" s="131"/>
      <c r="O758" s="131"/>
      <c r="P758" s="131"/>
      <c r="Q758" s="131"/>
      <c r="R758" s="131"/>
      <c r="S758" s="131"/>
      <c r="T758" s="131"/>
      <c r="U758" s="131"/>
      <c r="V758" s="131"/>
      <c r="W758" s="131"/>
      <c r="X758" s="131"/>
      <c r="Y758" s="131"/>
      <c r="Z758" s="131"/>
      <c r="AB758" s="142" t="e">
        <f t="shared" si="160"/>
        <v>#DIV/0!</v>
      </c>
      <c r="AC758" s="142" t="e">
        <f t="shared" si="161"/>
        <v>#DIV/0!</v>
      </c>
      <c r="AD758" s="6"/>
      <c r="AE758" s="88" t="e">
        <f t="shared" si="162"/>
        <v>#DIV/0!</v>
      </c>
      <c r="AF758" s="142" t="e">
        <f t="shared" si="163"/>
        <v>#DIV/0!</v>
      </c>
      <c r="AH758" s="12" t="e">
        <f t="shared" si="171"/>
        <v>#DIV/0!</v>
      </c>
      <c r="AI758" s="12" t="e">
        <f t="shared" si="172"/>
        <v>#DIV/0!</v>
      </c>
      <c r="AK758" s="409"/>
      <c r="AL758" s="409"/>
      <c r="AM758" s="409"/>
      <c r="AO758" s="177"/>
      <c r="AP758" s="177"/>
      <c r="AQ758" s="177"/>
      <c r="AR758" s="139"/>
      <c r="AS758" s="139"/>
      <c r="AT758" s="139"/>
      <c r="AU758" s="177"/>
      <c r="AV758" s="177"/>
      <c r="AX758" s="411">
        <f t="shared" si="164"/>
        <v>0</v>
      </c>
      <c r="AY758" s="80" t="str">
        <f t="shared" si="165"/>
        <v>OK</v>
      </c>
      <c r="BA758" s="94"/>
      <c r="BB758" s="291"/>
      <c r="BC758" s="94"/>
      <c r="BD758" s="229"/>
      <c r="BE758" s="356"/>
      <c r="BG758" s="6">
        <f t="shared" si="166"/>
        <v>0</v>
      </c>
      <c r="BH758" s="186" t="str">
        <f t="shared" si="167"/>
        <v>N/A</v>
      </c>
      <c r="BI758" s="6" t="str">
        <f t="shared" si="173"/>
        <v>N/A</v>
      </c>
      <c r="BJ758" t="e">
        <f t="shared" si="168"/>
        <v>#DIV/0!</v>
      </c>
      <c r="BL758" t="str">
        <f>IF(ISBLANK('A2a.  Modified URRT Worksheet 1'!$G$78)=TRUE, "N/A", IF(O758*(1+'A2a.  Modified URRT Worksheet 1'!$G$78)='A2. Rate Change &amp; Enrollment'!P758, "OK", "ERROR"))</f>
        <v>N/A</v>
      </c>
      <c r="BM758" t="str">
        <f>IF(ISBLANK('A2a.  Modified URRT Worksheet 1'!$G$79)=TRUE, "N/A", IF(P758*(1+'A2a.  Modified URRT Worksheet 1'!$G$79)='A2. Rate Change &amp; Enrollment'!Q758, "OK", "ERROR"))</f>
        <v>N/A</v>
      </c>
      <c r="BN758" t="str">
        <f>IF(ISBLANK('A2a.  Modified URRT Worksheet 1'!$G$80)=TRUE, "N/A", IF(Q758*(1+'A2a.  Modified URRT Worksheet 1'!$G$80)='A2. Rate Change &amp; Enrollment'!R758, "OK", "ERROR"))</f>
        <v>N/A</v>
      </c>
      <c r="BO758" t="str">
        <f>IF(ISBLANK('A2a.  Modified URRT Worksheet 1'!$G$81)=TRUE, "N/A", IF(R758*(1+'A2a.  Modified URRT Worksheet 1'!$G$81)='A2. Rate Change &amp; Enrollment'!S758, "OK", "ERROR"))</f>
        <v>N/A</v>
      </c>
      <c r="BP758" t="str">
        <f>IF(ISBLANK('A2a.  Modified URRT Worksheet 1'!$G$82)=TRUE, "N/A", IF(S758*(1+'A2a.  Modified URRT Worksheet 1'!$G$82)='A2. Rate Change &amp; Enrollment'!T758, "OK", "ERROR"))</f>
        <v>N/A</v>
      </c>
      <c r="BQ758" t="str">
        <f>IF(ISBLANK('A2a.  Modified URRT Worksheet 1'!$G$83)=TRUE, "N/A", IF(T758*(1+'A2a.  Modified URRT Worksheet 1'!$G$83)='A2. Rate Change &amp; Enrollment'!U758, "OK", "ERROR"))</f>
        <v>N/A</v>
      </c>
      <c r="BR758" t="str">
        <f>IF(ISBLANK('A2a.  Modified URRT Worksheet 1'!$G$84)=TRUE, "N/A", IF(U758*(1+'A2a.  Modified URRT Worksheet 1'!$G$84)='A2. Rate Change &amp; Enrollment'!V758, "OK", "ERROR"))</f>
        <v>N/A</v>
      </c>
      <c r="BS758" t="str">
        <f>IF(ISBLANK('A2a.  Modified URRT Worksheet 1'!$G$85)=TRUE, "N/A", IF(V758*(1+'A2a.  Modified URRT Worksheet 1'!$G$85)='A2. Rate Change &amp; Enrollment'!W758, "OK", "ERROR"))</f>
        <v>N/A</v>
      </c>
      <c r="BT758" t="str">
        <f>IF(ISBLANK('A2a.  Modified URRT Worksheet 1'!$G$86)=TRUE, "N/A", IF(W758*(1+'A2a.  Modified URRT Worksheet 1'!$G$86)='A2. Rate Change &amp; Enrollment'!X758, "OK", "ERROR"))</f>
        <v>N/A</v>
      </c>
      <c r="BU758" t="str">
        <f>IF(ISBLANK('A2a.  Modified URRT Worksheet 1'!$G$87)=TRUE, "N/A", IF(X758*(1+'A2a.  Modified URRT Worksheet 1'!$G$87)='A2. Rate Change &amp; Enrollment'!Y758, "OK", "ERROR"))</f>
        <v>N/A</v>
      </c>
      <c r="BV758" t="str">
        <f>IF(ISBLANK('A2a.  Modified URRT Worksheet 1'!$G$88)=TRUE, "N/A", IF(Y758*(1+'A2a.  Modified URRT Worksheet 1'!$G$88)='A2. Rate Change &amp; Enrollment'!Z758, "OK", "ERROR"))</f>
        <v>N/A</v>
      </c>
      <c r="BW758" t="str">
        <f t="shared" si="169"/>
        <v>OK</v>
      </c>
      <c r="BY758" s="412">
        <f t="shared" si="170"/>
        <v>0</v>
      </c>
    </row>
    <row r="759" spans="1:77" x14ac:dyDescent="0.35">
      <c r="A759" t="s">
        <v>1058</v>
      </c>
      <c r="B759" s="98"/>
      <c r="C759" s="98"/>
      <c r="D759" s="98"/>
      <c r="E759" s="135"/>
      <c r="F759" s="135"/>
      <c r="G759" s="135"/>
      <c r="I759" s="135"/>
      <c r="J759" s="135"/>
      <c r="K759" s="135"/>
      <c r="M759" s="131"/>
      <c r="N759" s="131"/>
      <c r="O759" s="131"/>
      <c r="P759" s="131"/>
      <c r="Q759" s="131"/>
      <c r="R759" s="131"/>
      <c r="S759" s="131"/>
      <c r="T759" s="131"/>
      <c r="U759" s="131"/>
      <c r="V759" s="131"/>
      <c r="W759" s="131"/>
      <c r="X759" s="131"/>
      <c r="Y759" s="131"/>
      <c r="Z759" s="131"/>
      <c r="AB759" s="142" t="e">
        <f t="shared" si="160"/>
        <v>#DIV/0!</v>
      </c>
      <c r="AC759" s="142" t="e">
        <f t="shared" si="161"/>
        <v>#DIV/0!</v>
      </c>
      <c r="AD759" s="6"/>
      <c r="AE759" s="88" t="e">
        <f t="shared" si="162"/>
        <v>#DIV/0!</v>
      </c>
      <c r="AF759" s="142" t="e">
        <f t="shared" si="163"/>
        <v>#DIV/0!</v>
      </c>
      <c r="AH759" s="12" t="e">
        <f t="shared" si="171"/>
        <v>#DIV/0!</v>
      </c>
      <c r="AI759" s="12" t="e">
        <f t="shared" si="172"/>
        <v>#DIV/0!</v>
      </c>
      <c r="AK759" s="409"/>
      <c r="AL759" s="409"/>
      <c r="AM759" s="409"/>
      <c r="AO759" s="177"/>
      <c r="AP759" s="177"/>
      <c r="AQ759" s="177"/>
      <c r="AR759" s="139"/>
      <c r="AS759" s="139"/>
      <c r="AT759" s="139"/>
      <c r="AU759" s="177"/>
      <c r="AV759" s="177"/>
      <c r="AX759" s="411">
        <f t="shared" si="164"/>
        <v>0</v>
      </c>
      <c r="AY759" s="80" t="str">
        <f t="shared" si="165"/>
        <v>OK</v>
      </c>
      <c r="BA759" s="94"/>
      <c r="BB759" s="291"/>
      <c r="BC759" s="94"/>
      <c r="BD759" s="229"/>
      <c r="BE759" s="356"/>
      <c r="BG759" s="6">
        <f t="shared" si="166"/>
        <v>0</v>
      </c>
      <c r="BH759" s="186" t="str">
        <f t="shared" si="167"/>
        <v>N/A</v>
      </c>
      <c r="BI759" s="6" t="str">
        <f t="shared" si="173"/>
        <v>N/A</v>
      </c>
      <c r="BJ759" t="e">
        <f t="shared" si="168"/>
        <v>#DIV/0!</v>
      </c>
      <c r="BL759" t="str">
        <f>IF(ISBLANK('A2a.  Modified URRT Worksheet 1'!$G$78)=TRUE, "N/A", IF(O759*(1+'A2a.  Modified URRT Worksheet 1'!$G$78)='A2. Rate Change &amp; Enrollment'!P759, "OK", "ERROR"))</f>
        <v>N/A</v>
      </c>
      <c r="BM759" t="str">
        <f>IF(ISBLANK('A2a.  Modified URRT Worksheet 1'!$G$79)=TRUE, "N/A", IF(P759*(1+'A2a.  Modified URRT Worksheet 1'!$G$79)='A2. Rate Change &amp; Enrollment'!Q759, "OK", "ERROR"))</f>
        <v>N/A</v>
      </c>
      <c r="BN759" t="str">
        <f>IF(ISBLANK('A2a.  Modified URRT Worksheet 1'!$G$80)=TRUE, "N/A", IF(Q759*(1+'A2a.  Modified URRT Worksheet 1'!$G$80)='A2. Rate Change &amp; Enrollment'!R759, "OK", "ERROR"))</f>
        <v>N/A</v>
      </c>
      <c r="BO759" t="str">
        <f>IF(ISBLANK('A2a.  Modified URRT Worksheet 1'!$G$81)=TRUE, "N/A", IF(R759*(1+'A2a.  Modified URRT Worksheet 1'!$G$81)='A2. Rate Change &amp; Enrollment'!S759, "OK", "ERROR"))</f>
        <v>N/A</v>
      </c>
      <c r="BP759" t="str">
        <f>IF(ISBLANK('A2a.  Modified URRT Worksheet 1'!$G$82)=TRUE, "N/A", IF(S759*(1+'A2a.  Modified URRT Worksheet 1'!$G$82)='A2. Rate Change &amp; Enrollment'!T759, "OK", "ERROR"))</f>
        <v>N/A</v>
      </c>
      <c r="BQ759" t="str">
        <f>IF(ISBLANK('A2a.  Modified URRT Worksheet 1'!$G$83)=TRUE, "N/A", IF(T759*(1+'A2a.  Modified URRT Worksheet 1'!$G$83)='A2. Rate Change &amp; Enrollment'!U759, "OK", "ERROR"))</f>
        <v>N/A</v>
      </c>
      <c r="BR759" t="str">
        <f>IF(ISBLANK('A2a.  Modified URRT Worksheet 1'!$G$84)=TRUE, "N/A", IF(U759*(1+'A2a.  Modified URRT Worksheet 1'!$G$84)='A2. Rate Change &amp; Enrollment'!V759, "OK", "ERROR"))</f>
        <v>N/A</v>
      </c>
      <c r="BS759" t="str">
        <f>IF(ISBLANK('A2a.  Modified URRT Worksheet 1'!$G$85)=TRUE, "N/A", IF(V759*(1+'A2a.  Modified URRT Worksheet 1'!$G$85)='A2. Rate Change &amp; Enrollment'!W759, "OK", "ERROR"))</f>
        <v>N/A</v>
      </c>
      <c r="BT759" t="str">
        <f>IF(ISBLANK('A2a.  Modified URRT Worksheet 1'!$G$86)=TRUE, "N/A", IF(W759*(1+'A2a.  Modified URRT Worksheet 1'!$G$86)='A2. Rate Change &amp; Enrollment'!X759, "OK", "ERROR"))</f>
        <v>N/A</v>
      </c>
      <c r="BU759" t="str">
        <f>IF(ISBLANK('A2a.  Modified URRT Worksheet 1'!$G$87)=TRUE, "N/A", IF(X759*(1+'A2a.  Modified URRT Worksheet 1'!$G$87)='A2. Rate Change &amp; Enrollment'!Y759, "OK", "ERROR"))</f>
        <v>N/A</v>
      </c>
      <c r="BV759" t="str">
        <f>IF(ISBLANK('A2a.  Modified URRT Worksheet 1'!$G$88)=TRUE, "N/A", IF(Y759*(1+'A2a.  Modified URRT Worksheet 1'!$G$88)='A2. Rate Change &amp; Enrollment'!Z759, "OK", "ERROR"))</f>
        <v>N/A</v>
      </c>
      <c r="BW759" t="str">
        <f t="shared" si="169"/>
        <v>OK</v>
      </c>
      <c r="BY759" s="412">
        <f t="shared" si="170"/>
        <v>0</v>
      </c>
    </row>
    <row r="760" spans="1:77" x14ac:dyDescent="0.35">
      <c r="A760" t="s">
        <v>1059</v>
      </c>
      <c r="B760" s="98"/>
      <c r="C760" s="98"/>
      <c r="D760" s="98"/>
      <c r="E760" s="135"/>
      <c r="F760" s="135"/>
      <c r="G760" s="135"/>
      <c r="I760" s="135"/>
      <c r="J760" s="135"/>
      <c r="K760" s="135"/>
      <c r="M760" s="131"/>
      <c r="N760" s="131"/>
      <c r="O760" s="131"/>
      <c r="P760" s="131"/>
      <c r="Q760" s="131"/>
      <c r="R760" s="131"/>
      <c r="S760" s="131"/>
      <c r="T760" s="131"/>
      <c r="U760" s="131"/>
      <c r="V760" s="131"/>
      <c r="W760" s="131"/>
      <c r="X760" s="131"/>
      <c r="Y760" s="131"/>
      <c r="Z760" s="131"/>
      <c r="AB760" s="142" t="e">
        <f t="shared" si="160"/>
        <v>#DIV/0!</v>
      </c>
      <c r="AC760" s="142" t="e">
        <f t="shared" si="161"/>
        <v>#DIV/0!</v>
      </c>
      <c r="AD760" s="6"/>
      <c r="AE760" s="88" t="e">
        <f t="shared" si="162"/>
        <v>#DIV/0!</v>
      </c>
      <c r="AF760" s="142" t="e">
        <f t="shared" si="163"/>
        <v>#DIV/0!</v>
      </c>
      <c r="AH760" s="12" t="e">
        <f t="shared" si="171"/>
        <v>#DIV/0!</v>
      </c>
      <c r="AI760" s="12" t="e">
        <f t="shared" si="172"/>
        <v>#DIV/0!</v>
      </c>
      <c r="AK760" s="409"/>
      <c r="AL760" s="409"/>
      <c r="AM760" s="409"/>
      <c r="AO760" s="177"/>
      <c r="AP760" s="177"/>
      <c r="AQ760" s="177"/>
      <c r="AR760" s="139"/>
      <c r="AS760" s="139"/>
      <c r="AT760" s="139"/>
      <c r="AU760" s="177"/>
      <c r="AV760" s="177"/>
      <c r="AX760" s="411">
        <f t="shared" si="164"/>
        <v>0</v>
      </c>
      <c r="AY760" s="80" t="str">
        <f t="shared" si="165"/>
        <v>OK</v>
      </c>
      <c r="BA760" s="94"/>
      <c r="BB760" s="291"/>
      <c r="BC760" s="94"/>
      <c r="BD760" s="229"/>
      <c r="BE760" s="356"/>
      <c r="BG760" s="6">
        <f t="shared" si="166"/>
        <v>0</v>
      </c>
      <c r="BH760" s="186" t="str">
        <f t="shared" si="167"/>
        <v>N/A</v>
      </c>
      <c r="BI760" s="6" t="str">
        <f t="shared" si="173"/>
        <v>N/A</v>
      </c>
      <c r="BJ760" t="e">
        <f t="shared" si="168"/>
        <v>#DIV/0!</v>
      </c>
      <c r="BL760" t="str">
        <f>IF(ISBLANK('A2a.  Modified URRT Worksheet 1'!$G$78)=TRUE, "N/A", IF(O760*(1+'A2a.  Modified URRT Worksheet 1'!$G$78)='A2. Rate Change &amp; Enrollment'!P760, "OK", "ERROR"))</f>
        <v>N/A</v>
      </c>
      <c r="BM760" t="str">
        <f>IF(ISBLANK('A2a.  Modified URRT Worksheet 1'!$G$79)=TRUE, "N/A", IF(P760*(1+'A2a.  Modified URRT Worksheet 1'!$G$79)='A2. Rate Change &amp; Enrollment'!Q760, "OK", "ERROR"))</f>
        <v>N/A</v>
      </c>
      <c r="BN760" t="str">
        <f>IF(ISBLANK('A2a.  Modified URRT Worksheet 1'!$G$80)=TRUE, "N/A", IF(Q760*(1+'A2a.  Modified URRT Worksheet 1'!$G$80)='A2. Rate Change &amp; Enrollment'!R760, "OK", "ERROR"))</f>
        <v>N/A</v>
      </c>
      <c r="BO760" t="str">
        <f>IF(ISBLANK('A2a.  Modified URRT Worksheet 1'!$G$81)=TRUE, "N/A", IF(R760*(1+'A2a.  Modified URRT Worksheet 1'!$G$81)='A2. Rate Change &amp; Enrollment'!S760, "OK", "ERROR"))</f>
        <v>N/A</v>
      </c>
      <c r="BP760" t="str">
        <f>IF(ISBLANK('A2a.  Modified URRT Worksheet 1'!$G$82)=TRUE, "N/A", IF(S760*(1+'A2a.  Modified URRT Worksheet 1'!$G$82)='A2. Rate Change &amp; Enrollment'!T760, "OK", "ERROR"))</f>
        <v>N/A</v>
      </c>
      <c r="BQ760" t="str">
        <f>IF(ISBLANK('A2a.  Modified URRT Worksheet 1'!$G$83)=TRUE, "N/A", IF(T760*(1+'A2a.  Modified URRT Worksheet 1'!$G$83)='A2. Rate Change &amp; Enrollment'!U760, "OK", "ERROR"))</f>
        <v>N/A</v>
      </c>
      <c r="BR760" t="str">
        <f>IF(ISBLANK('A2a.  Modified URRT Worksheet 1'!$G$84)=TRUE, "N/A", IF(U760*(1+'A2a.  Modified URRT Worksheet 1'!$G$84)='A2. Rate Change &amp; Enrollment'!V760, "OK", "ERROR"))</f>
        <v>N/A</v>
      </c>
      <c r="BS760" t="str">
        <f>IF(ISBLANK('A2a.  Modified URRT Worksheet 1'!$G$85)=TRUE, "N/A", IF(V760*(1+'A2a.  Modified URRT Worksheet 1'!$G$85)='A2. Rate Change &amp; Enrollment'!W760, "OK", "ERROR"))</f>
        <v>N/A</v>
      </c>
      <c r="BT760" t="str">
        <f>IF(ISBLANK('A2a.  Modified URRT Worksheet 1'!$G$86)=TRUE, "N/A", IF(W760*(1+'A2a.  Modified URRT Worksheet 1'!$G$86)='A2. Rate Change &amp; Enrollment'!X760, "OK", "ERROR"))</f>
        <v>N/A</v>
      </c>
      <c r="BU760" t="str">
        <f>IF(ISBLANK('A2a.  Modified URRT Worksheet 1'!$G$87)=TRUE, "N/A", IF(X760*(1+'A2a.  Modified URRT Worksheet 1'!$G$87)='A2. Rate Change &amp; Enrollment'!Y760, "OK", "ERROR"))</f>
        <v>N/A</v>
      </c>
      <c r="BV760" t="str">
        <f>IF(ISBLANK('A2a.  Modified URRT Worksheet 1'!$G$88)=TRUE, "N/A", IF(Y760*(1+'A2a.  Modified URRT Worksheet 1'!$G$88)='A2. Rate Change &amp; Enrollment'!Z760, "OK", "ERROR"))</f>
        <v>N/A</v>
      </c>
      <c r="BW760" t="str">
        <f t="shared" si="169"/>
        <v>OK</v>
      </c>
      <c r="BY760" s="412">
        <f t="shared" si="170"/>
        <v>0</v>
      </c>
    </row>
    <row r="761" spans="1:77" x14ac:dyDescent="0.35">
      <c r="A761" t="s">
        <v>1060</v>
      </c>
      <c r="B761" s="98"/>
      <c r="C761" s="98"/>
      <c r="D761" s="98"/>
      <c r="E761" s="135"/>
      <c r="F761" s="135"/>
      <c r="G761" s="135"/>
      <c r="I761" s="135"/>
      <c r="J761" s="135"/>
      <c r="K761" s="135"/>
      <c r="M761" s="131"/>
      <c r="N761" s="131"/>
      <c r="O761" s="131"/>
      <c r="P761" s="131"/>
      <c r="Q761" s="131"/>
      <c r="R761" s="131"/>
      <c r="S761" s="131"/>
      <c r="T761" s="131"/>
      <c r="U761" s="131"/>
      <c r="V761" s="131"/>
      <c r="W761" s="131"/>
      <c r="X761" s="131"/>
      <c r="Y761" s="131"/>
      <c r="Z761" s="131"/>
      <c r="AB761" s="142" t="e">
        <f t="shared" si="160"/>
        <v>#DIV/0!</v>
      </c>
      <c r="AC761" s="142" t="e">
        <f t="shared" si="161"/>
        <v>#DIV/0!</v>
      </c>
      <c r="AD761" s="6"/>
      <c r="AE761" s="88" t="e">
        <f t="shared" si="162"/>
        <v>#DIV/0!</v>
      </c>
      <c r="AF761" s="142" t="e">
        <f t="shared" si="163"/>
        <v>#DIV/0!</v>
      </c>
      <c r="AH761" s="12" t="e">
        <f t="shared" si="171"/>
        <v>#DIV/0!</v>
      </c>
      <c r="AI761" s="12" t="e">
        <f t="shared" si="172"/>
        <v>#DIV/0!</v>
      </c>
      <c r="AK761" s="409"/>
      <c r="AL761" s="409"/>
      <c r="AM761" s="409"/>
      <c r="AO761" s="177"/>
      <c r="AP761" s="177"/>
      <c r="AQ761" s="177"/>
      <c r="AR761" s="139"/>
      <c r="AS761" s="139"/>
      <c r="AT761" s="139"/>
      <c r="AU761" s="177"/>
      <c r="AV761" s="177"/>
      <c r="AX761" s="411">
        <f t="shared" si="164"/>
        <v>0</v>
      </c>
      <c r="AY761" s="80" t="str">
        <f t="shared" si="165"/>
        <v>OK</v>
      </c>
      <c r="BA761" s="94"/>
      <c r="BB761" s="291"/>
      <c r="BC761" s="94"/>
      <c r="BD761" s="229"/>
      <c r="BE761" s="356"/>
      <c r="BG761" s="6">
        <f t="shared" si="166"/>
        <v>0</v>
      </c>
      <c r="BH761" s="186" t="str">
        <f t="shared" si="167"/>
        <v>N/A</v>
      </c>
      <c r="BI761" s="6" t="str">
        <f t="shared" si="173"/>
        <v>N/A</v>
      </c>
      <c r="BJ761" t="e">
        <f t="shared" si="168"/>
        <v>#DIV/0!</v>
      </c>
      <c r="BL761" t="str">
        <f>IF(ISBLANK('A2a.  Modified URRT Worksheet 1'!$G$78)=TRUE, "N/A", IF(O761*(1+'A2a.  Modified URRT Worksheet 1'!$G$78)='A2. Rate Change &amp; Enrollment'!P761, "OK", "ERROR"))</f>
        <v>N/A</v>
      </c>
      <c r="BM761" t="str">
        <f>IF(ISBLANK('A2a.  Modified URRT Worksheet 1'!$G$79)=TRUE, "N/A", IF(P761*(1+'A2a.  Modified URRT Worksheet 1'!$G$79)='A2. Rate Change &amp; Enrollment'!Q761, "OK", "ERROR"))</f>
        <v>N/A</v>
      </c>
      <c r="BN761" t="str">
        <f>IF(ISBLANK('A2a.  Modified URRT Worksheet 1'!$G$80)=TRUE, "N/A", IF(Q761*(1+'A2a.  Modified URRT Worksheet 1'!$G$80)='A2. Rate Change &amp; Enrollment'!R761, "OK", "ERROR"))</f>
        <v>N/A</v>
      </c>
      <c r="BO761" t="str">
        <f>IF(ISBLANK('A2a.  Modified URRT Worksheet 1'!$G$81)=TRUE, "N/A", IF(R761*(1+'A2a.  Modified URRT Worksheet 1'!$G$81)='A2. Rate Change &amp; Enrollment'!S761, "OK", "ERROR"))</f>
        <v>N/A</v>
      </c>
      <c r="BP761" t="str">
        <f>IF(ISBLANK('A2a.  Modified URRT Worksheet 1'!$G$82)=TRUE, "N/A", IF(S761*(1+'A2a.  Modified URRT Worksheet 1'!$G$82)='A2. Rate Change &amp; Enrollment'!T761, "OK", "ERROR"))</f>
        <v>N/A</v>
      </c>
      <c r="BQ761" t="str">
        <f>IF(ISBLANK('A2a.  Modified URRT Worksheet 1'!$G$83)=TRUE, "N/A", IF(T761*(1+'A2a.  Modified URRT Worksheet 1'!$G$83)='A2. Rate Change &amp; Enrollment'!U761, "OK", "ERROR"))</f>
        <v>N/A</v>
      </c>
      <c r="BR761" t="str">
        <f>IF(ISBLANK('A2a.  Modified URRT Worksheet 1'!$G$84)=TRUE, "N/A", IF(U761*(1+'A2a.  Modified URRT Worksheet 1'!$G$84)='A2. Rate Change &amp; Enrollment'!V761, "OK", "ERROR"))</f>
        <v>N/A</v>
      </c>
      <c r="BS761" t="str">
        <f>IF(ISBLANK('A2a.  Modified URRT Worksheet 1'!$G$85)=TRUE, "N/A", IF(V761*(1+'A2a.  Modified URRT Worksheet 1'!$G$85)='A2. Rate Change &amp; Enrollment'!W761, "OK", "ERROR"))</f>
        <v>N/A</v>
      </c>
      <c r="BT761" t="str">
        <f>IF(ISBLANK('A2a.  Modified URRT Worksheet 1'!$G$86)=TRUE, "N/A", IF(W761*(1+'A2a.  Modified URRT Worksheet 1'!$G$86)='A2. Rate Change &amp; Enrollment'!X761, "OK", "ERROR"))</f>
        <v>N/A</v>
      </c>
      <c r="BU761" t="str">
        <f>IF(ISBLANK('A2a.  Modified URRT Worksheet 1'!$G$87)=TRUE, "N/A", IF(X761*(1+'A2a.  Modified URRT Worksheet 1'!$G$87)='A2. Rate Change &amp; Enrollment'!Y761, "OK", "ERROR"))</f>
        <v>N/A</v>
      </c>
      <c r="BV761" t="str">
        <f>IF(ISBLANK('A2a.  Modified URRT Worksheet 1'!$G$88)=TRUE, "N/A", IF(Y761*(1+'A2a.  Modified URRT Worksheet 1'!$G$88)='A2. Rate Change &amp; Enrollment'!Z761, "OK", "ERROR"))</f>
        <v>N/A</v>
      </c>
      <c r="BW761" t="str">
        <f t="shared" si="169"/>
        <v>OK</v>
      </c>
      <c r="BY761" s="412">
        <f t="shared" si="170"/>
        <v>0</v>
      </c>
    </row>
    <row r="762" spans="1:77" x14ac:dyDescent="0.35">
      <c r="A762" t="s">
        <v>1061</v>
      </c>
      <c r="B762" s="98"/>
      <c r="C762" s="98"/>
      <c r="D762" s="98"/>
      <c r="E762" s="135"/>
      <c r="F762" s="135"/>
      <c r="G762" s="135"/>
      <c r="I762" s="135"/>
      <c r="J762" s="135"/>
      <c r="K762" s="135"/>
      <c r="M762" s="131"/>
      <c r="N762" s="131"/>
      <c r="O762" s="131"/>
      <c r="P762" s="131"/>
      <c r="Q762" s="131"/>
      <c r="R762" s="131"/>
      <c r="S762" s="131"/>
      <c r="T762" s="131"/>
      <c r="U762" s="131"/>
      <c r="V762" s="131"/>
      <c r="W762" s="131"/>
      <c r="X762" s="131"/>
      <c r="Y762" s="131"/>
      <c r="Z762" s="131"/>
      <c r="AB762" s="142" t="e">
        <f t="shared" si="160"/>
        <v>#DIV/0!</v>
      </c>
      <c r="AC762" s="142" t="e">
        <f t="shared" si="161"/>
        <v>#DIV/0!</v>
      </c>
      <c r="AD762" s="6"/>
      <c r="AE762" s="88" t="e">
        <f t="shared" si="162"/>
        <v>#DIV/0!</v>
      </c>
      <c r="AF762" s="142" t="e">
        <f t="shared" si="163"/>
        <v>#DIV/0!</v>
      </c>
      <c r="AH762" s="12" t="e">
        <f t="shared" si="171"/>
        <v>#DIV/0!</v>
      </c>
      <c r="AI762" s="12" t="e">
        <f t="shared" si="172"/>
        <v>#DIV/0!</v>
      </c>
      <c r="AK762" s="409"/>
      <c r="AL762" s="409"/>
      <c r="AM762" s="409"/>
      <c r="AO762" s="177"/>
      <c r="AP762" s="177"/>
      <c r="AQ762" s="177"/>
      <c r="AR762" s="139"/>
      <c r="AS762" s="139"/>
      <c r="AT762" s="139"/>
      <c r="AU762" s="177"/>
      <c r="AV762" s="177"/>
      <c r="AX762" s="411">
        <f t="shared" si="164"/>
        <v>0</v>
      </c>
      <c r="AY762" s="80" t="str">
        <f t="shared" si="165"/>
        <v>OK</v>
      </c>
      <c r="BA762" s="94"/>
      <c r="BB762" s="291"/>
      <c r="BC762" s="94"/>
      <c r="BD762" s="229"/>
      <c r="BE762" s="356"/>
      <c r="BG762" s="6">
        <f t="shared" si="166"/>
        <v>0</v>
      </c>
      <c r="BH762" s="186" t="str">
        <f t="shared" si="167"/>
        <v>N/A</v>
      </c>
      <c r="BI762" s="6" t="str">
        <f t="shared" si="173"/>
        <v>N/A</v>
      </c>
      <c r="BJ762" t="e">
        <f t="shared" si="168"/>
        <v>#DIV/0!</v>
      </c>
      <c r="BL762" t="str">
        <f>IF(ISBLANK('A2a.  Modified URRT Worksheet 1'!$G$78)=TRUE, "N/A", IF(O762*(1+'A2a.  Modified URRT Worksheet 1'!$G$78)='A2. Rate Change &amp; Enrollment'!P762, "OK", "ERROR"))</f>
        <v>N/A</v>
      </c>
      <c r="BM762" t="str">
        <f>IF(ISBLANK('A2a.  Modified URRT Worksheet 1'!$G$79)=TRUE, "N/A", IF(P762*(1+'A2a.  Modified URRT Worksheet 1'!$G$79)='A2. Rate Change &amp; Enrollment'!Q762, "OK", "ERROR"))</f>
        <v>N/A</v>
      </c>
      <c r="BN762" t="str">
        <f>IF(ISBLANK('A2a.  Modified URRT Worksheet 1'!$G$80)=TRUE, "N/A", IF(Q762*(1+'A2a.  Modified URRT Worksheet 1'!$G$80)='A2. Rate Change &amp; Enrollment'!R762, "OK", "ERROR"))</f>
        <v>N/A</v>
      </c>
      <c r="BO762" t="str">
        <f>IF(ISBLANK('A2a.  Modified URRT Worksheet 1'!$G$81)=TRUE, "N/A", IF(R762*(1+'A2a.  Modified URRT Worksheet 1'!$G$81)='A2. Rate Change &amp; Enrollment'!S762, "OK", "ERROR"))</f>
        <v>N/A</v>
      </c>
      <c r="BP762" t="str">
        <f>IF(ISBLANK('A2a.  Modified URRT Worksheet 1'!$G$82)=TRUE, "N/A", IF(S762*(1+'A2a.  Modified URRT Worksheet 1'!$G$82)='A2. Rate Change &amp; Enrollment'!T762, "OK", "ERROR"))</f>
        <v>N/A</v>
      </c>
      <c r="BQ762" t="str">
        <f>IF(ISBLANK('A2a.  Modified URRT Worksheet 1'!$G$83)=TRUE, "N/A", IF(T762*(1+'A2a.  Modified URRT Worksheet 1'!$G$83)='A2. Rate Change &amp; Enrollment'!U762, "OK", "ERROR"))</f>
        <v>N/A</v>
      </c>
      <c r="BR762" t="str">
        <f>IF(ISBLANK('A2a.  Modified URRT Worksheet 1'!$G$84)=TRUE, "N/A", IF(U762*(1+'A2a.  Modified URRT Worksheet 1'!$G$84)='A2. Rate Change &amp; Enrollment'!V762, "OK", "ERROR"))</f>
        <v>N/A</v>
      </c>
      <c r="BS762" t="str">
        <f>IF(ISBLANK('A2a.  Modified URRT Worksheet 1'!$G$85)=TRUE, "N/A", IF(V762*(1+'A2a.  Modified URRT Worksheet 1'!$G$85)='A2. Rate Change &amp; Enrollment'!W762, "OK", "ERROR"))</f>
        <v>N/A</v>
      </c>
      <c r="BT762" t="str">
        <f>IF(ISBLANK('A2a.  Modified URRT Worksheet 1'!$G$86)=TRUE, "N/A", IF(W762*(1+'A2a.  Modified URRT Worksheet 1'!$G$86)='A2. Rate Change &amp; Enrollment'!X762, "OK", "ERROR"))</f>
        <v>N/A</v>
      </c>
      <c r="BU762" t="str">
        <f>IF(ISBLANK('A2a.  Modified URRT Worksheet 1'!$G$87)=TRUE, "N/A", IF(X762*(1+'A2a.  Modified URRT Worksheet 1'!$G$87)='A2. Rate Change &amp; Enrollment'!Y762, "OK", "ERROR"))</f>
        <v>N/A</v>
      </c>
      <c r="BV762" t="str">
        <f>IF(ISBLANK('A2a.  Modified URRT Worksheet 1'!$G$88)=TRUE, "N/A", IF(Y762*(1+'A2a.  Modified URRT Worksheet 1'!$G$88)='A2. Rate Change &amp; Enrollment'!Z762, "OK", "ERROR"))</f>
        <v>N/A</v>
      </c>
      <c r="BW762" t="str">
        <f t="shared" si="169"/>
        <v>OK</v>
      </c>
      <c r="BY762" s="412">
        <f t="shared" si="170"/>
        <v>0</v>
      </c>
    </row>
    <row r="763" spans="1:77" x14ac:dyDescent="0.35">
      <c r="A763" t="s">
        <v>1062</v>
      </c>
      <c r="B763" s="98"/>
      <c r="C763" s="98"/>
      <c r="D763" s="98"/>
      <c r="E763" s="135"/>
      <c r="F763" s="135"/>
      <c r="G763" s="135"/>
      <c r="I763" s="135"/>
      <c r="J763" s="135"/>
      <c r="K763" s="135"/>
      <c r="M763" s="131"/>
      <c r="N763" s="131"/>
      <c r="O763" s="131"/>
      <c r="P763" s="131"/>
      <c r="Q763" s="131"/>
      <c r="R763" s="131"/>
      <c r="S763" s="131"/>
      <c r="T763" s="131"/>
      <c r="U763" s="131"/>
      <c r="V763" s="131"/>
      <c r="W763" s="131"/>
      <c r="X763" s="131"/>
      <c r="Y763" s="131"/>
      <c r="Z763" s="131"/>
      <c r="AB763" s="142" t="e">
        <f t="shared" si="160"/>
        <v>#DIV/0!</v>
      </c>
      <c r="AC763" s="142" t="e">
        <f t="shared" si="161"/>
        <v>#DIV/0!</v>
      </c>
      <c r="AD763" s="6"/>
      <c r="AE763" s="88" t="e">
        <f t="shared" si="162"/>
        <v>#DIV/0!</v>
      </c>
      <c r="AF763" s="142" t="e">
        <f t="shared" si="163"/>
        <v>#DIV/0!</v>
      </c>
      <c r="AH763" s="12" t="e">
        <f t="shared" si="171"/>
        <v>#DIV/0!</v>
      </c>
      <c r="AI763" s="12" t="e">
        <f t="shared" si="172"/>
        <v>#DIV/0!</v>
      </c>
      <c r="AK763" s="409"/>
      <c r="AL763" s="409"/>
      <c r="AM763" s="409"/>
      <c r="AO763" s="177"/>
      <c r="AP763" s="177"/>
      <c r="AQ763" s="177"/>
      <c r="AR763" s="139"/>
      <c r="AS763" s="139"/>
      <c r="AT763" s="139"/>
      <c r="AU763" s="177"/>
      <c r="AV763" s="177"/>
      <c r="AX763" s="411">
        <f t="shared" si="164"/>
        <v>0</v>
      </c>
      <c r="AY763" s="80" t="str">
        <f t="shared" si="165"/>
        <v>OK</v>
      </c>
      <c r="BA763" s="94"/>
      <c r="BB763" s="291"/>
      <c r="BC763" s="94"/>
      <c r="BD763" s="229"/>
      <c r="BE763" s="356"/>
      <c r="BG763" s="6">
        <f t="shared" si="166"/>
        <v>0</v>
      </c>
      <c r="BH763" s="186" t="str">
        <f t="shared" si="167"/>
        <v>N/A</v>
      </c>
      <c r="BI763" s="6" t="str">
        <f t="shared" si="173"/>
        <v>N/A</v>
      </c>
      <c r="BJ763" t="e">
        <f t="shared" si="168"/>
        <v>#DIV/0!</v>
      </c>
      <c r="BL763" t="str">
        <f>IF(ISBLANK('A2a.  Modified URRT Worksheet 1'!$G$78)=TRUE, "N/A", IF(O763*(1+'A2a.  Modified URRT Worksheet 1'!$G$78)='A2. Rate Change &amp; Enrollment'!P763, "OK", "ERROR"))</f>
        <v>N/A</v>
      </c>
      <c r="BM763" t="str">
        <f>IF(ISBLANK('A2a.  Modified URRT Worksheet 1'!$G$79)=TRUE, "N/A", IF(P763*(1+'A2a.  Modified URRT Worksheet 1'!$G$79)='A2. Rate Change &amp; Enrollment'!Q763, "OK", "ERROR"))</f>
        <v>N/A</v>
      </c>
      <c r="BN763" t="str">
        <f>IF(ISBLANK('A2a.  Modified URRT Worksheet 1'!$G$80)=TRUE, "N/A", IF(Q763*(1+'A2a.  Modified URRT Worksheet 1'!$G$80)='A2. Rate Change &amp; Enrollment'!R763, "OK", "ERROR"))</f>
        <v>N/A</v>
      </c>
      <c r="BO763" t="str">
        <f>IF(ISBLANK('A2a.  Modified URRT Worksheet 1'!$G$81)=TRUE, "N/A", IF(R763*(1+'A2a.  Modified URRT Worksheet 1'!$G$81)='A2. Rate Change &amp; Enrollment'!S763, "OK", "ERROR"))</f>
        <v>N/A</v>
      </c>
      <c r="BP763" t="str">
        <f>IF(ISBLANK('A2a.  Modified URRT Worksheet 1'!$G$82)=TRUE, "N/A", IF(S763*(1+'A2a.  Modified URRT Worksheet 1'!$G$82)='A2. Rate Change &amp; Enrollment'!T763, "OK", "ERROR"))</f>
        <v>N/A</v>
      </c>
      <c r="BQ763" t="str">
        <f>IF(ISBLANK('A2a.  Modified URRT Worksheet 1'!$G$83)=TRUE, "N/A", IF(T763*(1+'A2a.  Modified URRT Worksheet 1'!$G$83)='A2. Rate Change &amp; Enrollment'!U763, "OK", "ERROR"))</f>
        <v>N/A</v>
      </c>
      <c r="BR763" t="str">
        <f>IF(ISBLANK('A2a.  Modified URRT Worksheet 1'!$G$84)=TRUE, "N/A", IF(U763*(1+'A2a.  Modified URRT Worksheet 1'!$G$84)='A2. Rate Change &amp; Enrollment'!V763, "OK", "ERROR"))</f>
        <v>N/A</v>
      </c>
      <c r="BS763" t="str">
        <f>IF(ISBLANK('A2a.  Modified URRT Worksheet 1'!$G$85)=TRUE, "N/A", IF(V763*(1+'A2a.  Modified URRT Worksheet 1'!$G$85)='A2. Rate Change &amp; Enrollment'!W763, "OK", "ERROR"))</f>
        <v>N/A</v>
      </c>
      <c r="BT763" t="str">
        <f>IF(ISBLANK('A2a.  Modified URRT Worksheet 1'!$G$86)=TRUE, "N/A", IF(W763*(1+'A2a.  Modified URRT Worksheet 1'!$G$86)='A2. Rate Change &amp; Enrollment'!X763, "OK", "ERROR"))</f>
        <v>N/A</v>
      </c>
      <c r="BU763" t="str">
        <f>IF(ISBLANK('A2a.  Modified URRT Worksheet 1'!$G$87)=TRUE, "N/A", IF(X763*(1+'A2a.  Modified URRT Worksheet 1'!$G$87)='A2. Rate Change &amp; Enrollment'!Y763, "OK", "ERROR"))</f>
        <v>N/A</v>
      </c>
      <c r="BV763" t="str">
        <f>IF(ISBLANK('A2a.  Modified URRT Worksheet 1'!$G$88)=TRUE, "N/A", IF(Y763*(1+'A2a.  Modified URRT Worksheet 1'!$G$88)='A2. Rate Change &amp; Enrollment'!Z763, "OK", "ERROR"))</f>
        <v>N/A</v>
      </c>
      <c r="BW763" t="str">
        <f t="shared" si="169"/>
        <v>OK</v>
      </c>
      <c r="BY763" s="412">
        <f t="shared" si="170"/>
        <v>0</v>
      </c>
    </row>
    <row r="764" spans="1:77" x14ac:dyDescent="0.35">
      <c r="A764" t="s">
        <v>1063</v>
      </c>
      <c r="B764" s="98"/>
      <c r="C764" s="98"/>
      <c r="D764" s="98"/>
      <c r="E764" s="135"/>
      <c r="F764" s="135"/>
      <c r="G764" s="135"/>
      <c r="I764" s="135"/>
      <c r="J764" s="135"/>
      <c r="K764" s="135"/>
      <c r="M764" s="131"/>
      <c r="N764" s="131"/>
      <c r="O764" s="131"/>
      <c r="P764" s="131"/>
      <c r="Q764" s="131"/>
      <c r="R764" s="131"/>
      <c r="S764" s="131"/>
      <c r="T764" s="131"/>
      <c r="U764" s="131"/>
      <c r="V764" s="131"/>
      <c r="W764" s="131"/>
      <c r="X764" s="131"/>
      <c r="Y764" s="131"/>
      <c r="Z764" s="131"/>
      <c r="AB764" s="142" t="e">
        <f t="shared" si="160"/>
        <v>#DIV/0!</v>
      </c>
      <c r="AC764" s="142" t="e">
        <f t="shared" si="161"/>
        <v>#DIV/0!</v>
      </c>
      <c r="AD764" s="6"/>
      <c r="AE764" s="88" t="e">
        <f t="shared" si="162"/>
        <v>#DIV/0!</v>
      </c>
      <c r="AF764" s="142" t="e">
        <f t="shared" si="163"/>
        <v>#DIV/0!</v>
      </c>
      <c r="AH764" s="12" t="e">
        <f t="shared" si="171"/>
        <v>#DIV/0!</v>
      </c>
      <c r="AI764" s="12" t="e">
        <f t="shared" si="172"/>
        <v>#DIV/0!</v>
      </c>
      <c r="AK764" s="409"/>
      <c r="AL764" s="409"/>
      <c r="AM764" s="409"/>
      <c r="AO764" s="177"/>
      <c r="AP764" s="177"/>
      <c r="AQ764" s="177"/>
      <c r="AR764" s="139"/>
      <c r="AS764" s="139"/>
      <c r="AT764" s="139"/>
      <c r="AU764" s="177"/>
      <c r="AV764" s="177"/>
      <c r="AX764" s="411">
        <f t="shared" si="164"/>
        <v>0</v>
      </c>
      <c r="AY764" s="80" t="str">
        <f t="shared" si="165"/>
        <v>OK</v>
      </c>
      <c r="BA764" s="94"/>
      <c r="BB764" s="291"/>
      <c r="BC764" s="94"/>
      <c r="BD764" s="229"/>
      <c r="BE764" s="356"/>
      <c r="BG764" s="6">
        <f t="shared" si="166"/>
        <v>0</v>
      </c>
      <c r="BH764" s="186" t="str">
        <f t="shared" si="167"/>
        <v>N/A</v>
      </c>
      <c r="BI764" s="6" t="str">
        <f t="shared" si="173"/>
        <v>N/A</v>
      </c>
      <c r="BJ764" t="e">
        <f t="shared" si="168"/>
        <v>#DIV/0!</v>
      </c>
      <c r="BL764" t="str">
        <f>IF(ISBLANK('A2a.  Modified URRT Worksheet 1'!$G$78)=TRUE, "N/A", IF(O764*(1+'A2a.  Modified URRT Worksheet 1'!$G$78)='A2. Rate Change &amp; Enrollment'!P764, "OK", "ERROR"))</f>
        <v>N/A</v>
      </c>
      <c r="BM764" t="str">
        <f>IF(ISBLANK('A2a.  Modified URRT Worksheet 1'!$G$79)=TRUE, "N/A", IF(P764*(1+'A2a.  Modified URRT Worksheet 1'!$G$79)='A2. Rate Change &amp; Enrollment'!Q764, "OK", "ERROR"))</f>
        <v>N/A</v>
      </c>
      <c r="BN764" t="str">
        <f>IF(ISBLANK('A2a.  Modified URRT Worksheet 1'!$G$80)=TRUE, "N/A", IF(Q764*(1+'A2a.  Modified URRT Worksheet 1'!$G$80)='A2. Rate Change &amp; Enrollment'!R764, "OK", "ERROR"))</f>
        <v>N/A</v>
      </c>
      <c r="BO764" t="str">
        <f>IF(ISBLANK('A2a.  Modified URRT Worksheet 1'!$G$81)=TRUE, "N/A", IF(R764*(1+'A2a.  Modified URRT Worksheet 1'!$G$81)='A2. Rate Change &amp; Enrollment'!S764, "OK", "ERROR"))</f>
        <v>N/A</v>
      </c>
      <c r="BP764" t="str">
        <f>IF(ISBLANK('A2a.  Modified URRT Worksheet 1'!$G$82)=TRUE, "N/A", IF(S764*(1+'A2a.  Modified URRT Worksheet 1'!$G$82)='A2. Rate Change &amp; Enrollment'!T764, "OK", "ERROR"))</f>
        <v>N/A</v>
      </c>
      <c r="BQ764" t="str">
        <f>IF(ISBLANK('A2a.  Modified URRT Worksheet 1'!$G$83)=TRUE, "N/A", IF(T764*(1+'A2a.  Modified URRT Worksheet 1'!$G$83)='A2. Rate Change &amp; Enrollment'!U764, "OK", "ERROR"))</f>
        <v>N/A</v>
      </c>
      <c r="BR764" t="str">
        <f>IF(ISBLANK('A2a.  Modified URRT Worksheet 1'!$G$84)=TRUE, "N/A", IF(U764*(1+'A2a.  Modified URRT Worksheet 1'!$G$84)='A2. Rate Change &amp; Enrollment'!V764, "OK", "ERROR"))</f>
        <v>N/A</v>
      </c>
      <c r="BS764" t="str">
        <f>IF(ISBLANK('A2a.  Modified URRT Worksheet 1'!$G$85)=TRUE, "N/A", IF(V764*(1+'A2a.  Modified URRT Worksheet 1'!$G$85)='A2. Rate Change &amp; Enrollment'!W764, "OK", "ERROR"))</f>
        <v>N/A</v>
      </c>
      <c r="BT764" t="str">
        <f>IF(ISBLANK('A2a.  Modified URRT Worksheet 1'!$G$86)=TRUE, "N/A", IF(W764*(1+'A2a.  Modified URRT Worksheet 1'!$G$86)='A2. Rate Change &amp; Enrollment'!X764, "OK", "ERROR"))</f>
        <v>N/A</v>
      </c>
      <c r="BU764" t="str">
        <f>IF(ISBLANK('A2a.  Modified URRT Worksheet 1'!$G$87)=TRUE, "N/A", IF(X764*(1+'A2a.  Modified URRT Worksheet 1'!$G$87)='A2. Rate Change &amp; Enrollment'!Y764, "OK", "ERROR"))</f>
        <v>N/A</v>
      </c>
      <c r="BV764" t="str">
        <f>IF(ISBLANK('A2a.  Modified URRT Worksheet 1'!$G$88)=TRUE, "N/A", IF(Y764*(1+'A2a.  Modified URRT Worksheet 1'!$G$88)='A2. Rate Change &amp; Enrollment'!Z764, "OK", "ERROR"))</f>
        <v>N/A</v>
      </c>
      <c r="BW764" t="str">
        <f t="shared" si="169"/>
        <v>OK</v>
      </c>
      <c r="BY764" s="412">
        <f t="shared" si="170"/>
        <v>0</v>
      </c>
    </row>
    <row r="765" spans="1:77" x14ac:dyDescent="0.35">
      <c r="A765" t="s">
        <v>1064</v>
      </c>
      <c r="B765" s="98"/>
      <c r="C765" s="98"/>
      <c r="D765" s="98"/>
      <c r="E765" s="135"/>
      <c r="F765" s="135"/>
      <c r="G765" s="135"/>
      <c r="I765" s="135"/>
      <c r="J765" s="135"/>
      <c r="K765" s="135"/>
      <c r="M765" s="131"/>
      <c r="N765" s="131"/>
      <c r="O765" s="131"/>
      <c r="P765" s="131"/>
      <c r="Q765" s="131"/>
      <c r="R765" s="131"/>
      <c r="S765" s="131"/>
      <c r="T765" s="131"/>
      <c r="U765" s="131"/>
      <c r="V765" s="131"/>
      <c r="W765" s="131"/>
      <c r="X765" s="131"/>
      <c r="Y765" s="131"/>
      <c r="Z765" s="131"/>
      <c r="AB765" s="142" t="e">
        <f t="shared" si="160"/>
        <v>#DIV/0!</v>
      </c>
      <c r="AC765" s="142" t="e">
        <f t="shared" si="161"/>
        <v>#DIV/0!</v>
      </c>
      <c r="AD765" s="6"/>
      <c r="AE765" s="88" t="e">
        <f t="shared" ref="AE765:AE769" si="174">E765/$E$10</f>
        <v>#DIV/0!</v>
      </c>
      <c r="AF765" s="142" t="e">
        <f t="shared" ref="AF765:AF769" si="175">I765/$I$10</f>
        <v>#DIV/0!</v>
      </c>
      <c r="AH765" s="12" t="e">
        <f t="shared" si="171"/>
        <v>#DIV/0!</v>
      </c>
      <c r="AI765" s="12" t="e">
        <f t="shared" si="172"/>
        <v>#DIV/0!</v>
      </c>
      <c r="AK765" s="409"/>
      <c r="AL765" s="409"/>
      <c r="AM765" s="409"/>
      <c r="AO765" s="177"/>
      <c r="AP765" s="177"/>
      <c r="AQ765" s="177"/>
      <c r="AR765" s="139"/>
      <c r="AS765" s="139"/>
      <c r="AT765" s="139"/>
      <c r="AU765" s="177"/>
      <c r="AV765" s="177"/>
      <c r="AX765" s="411">
        <f t="shared" si="164"/>
        <v>0</v>
      </c>
      <c r="AY765" s="80" t="str">
        <f t="shared" si="165"/>
        <v>OK</v>
      </c>
      <c r="BA765" s="94"/>
      <c r="BB765" s="291"/>
      <c r="BC765" s="94"/>
      <c r="BD765" s="229"/>
      <c r="BE765" s="356"/>
      <c r="BG765" s="6">
        <f t="shared" si="166"/>
        <v>0</v>
      </c>
      <c r="BH765" s="186" t="str">
        <f t="shared" si="167"/>
        <v>N/A</v>
      </c>
      <c r="BI765" s="6" t="str">
        <f t="shared" si="173"/>
        <v>N/A</v>
      </c>
      <c r="BJ765" t="e">
        <f t="shared" si="168"/>
        <v>#DIV/0!</v>
      </c>
      <c r="BL765" t="str">
        <f>IF(ISBLANK('A2a.  Modified URRT Worksheet 1'!$G$78)=TRUE, "N/A", IF(O765*(1+'A2a.  Modified URRT Worksheet 1'!$G$78)='A2. Rate Change &amp; Enrollment'!P765, "OK", "ERROR"))</f>
        <v>N/A</v>
      </c>
      <c r="BM765" t="str">
        <f>IF(ISBLANK('A2a.  Modified URRT Worksheet 1'!$G$79)=TRUE, "N/A", IF(P765*(1+'A2a.  Modified URRT Worksheet 1'!$G$79)='A2. Rate Change &amp; Enrollment'!Q765, "OK", "ERROR"))</f>
        <v>N/A</v>
      </c>
      <c r="BN765" t="str">
        <f>IF(ISBLANK('A2a.  Modified URRT Worksheet 1'!$G$80)=TRUE, "N/A", IF(Q765*(1+'A2a.  Modified URRT Worksheet 1'!$G$80)='A2. Rate Change &amp; Enrollment'!R765, "OK", "ERROR"))</f>
        <v>N/A</v>
      </c>
      <c r="BO765" t="str">
        <f>IF(ISBLANK('A2a.  Modified URRT Worksheet 1'!$G$81)=TRUE, "N/A", IF(R765*(1+'A2a.  Modified URRT Worksheet 1'!$G$81)='A2. Rate Change &amp; Enrollment'!S765, "OK", "ERROR"))</f>
        <v>N/A</v>
      </c>
      <c r="BP765" t="str">
        <f>IF(ISBLANK('A2a.  Modified URRT Worksheet 1'!$G$82)=TRUE, "N/A", IF(S765*(1+'A2a.  Modified URRT Worksheet 1'!$G$82)='A2. Rate Change &amp; Enrollment'!T765, "OK", "ERROR"))</f>
        <v>N/A</v>
      </c>
      <c r="BQ765" t="str">
        <f>IF(ISBLANK('A2a.  Modified URRT Worksheet 1'!$G$83)=TRUE, "N/A", IF(T765*(1+'A2a.  Modified URRT Worksheet 1'!$G$83)='A2. Rate Change &amp; Enrollment'!U765, "OK", "ERROR"))</f>
        <v>N/A</v>
      </c>
      <c r="BR765" t="str">
        <f>IF(ISBLANK('A2a.  Modified URRT Worksheet 1'!$G$84)=TRUE, "N/A", IF(U765*(1+'A2a.  Modified URRT Worksheet 1'!$G$84)='A2. Rate Change &amp; Enrollment'!V765, "OK", "ERROR"))</f>
        <v>N/A</v>
      </c>
      <c r="BS765" t="str">
        <f>IF(ISBLANK('A2a.  Modified URRT Worksheet 1'!$G$85)=TRUE, "N/A", IF(V765*(1+'A2a.  Modified URRT Worksheet 1'!$G$85)='A2. Rate Change &amp; Enrollment'!W765, "OK", "ERROR"))</f>
        <v>N/A</v>
      </c>
      <c r="BT765" t="str">
        <f>IF(ISBLANK('A2a.  Modified URRT Worksheet 1'!$G$86)=TRUE, "N/A", IF(W765*(1+'A2a.  Modified URRT Worksheet 1'!$G$86)='A2. Rate Change &amp; Enrollment'!X765, "OK", "ERROR"))</f>
        <v>N/A</v>
      </c>
      <c r="BU765" t="str">
        <f>IF(ISBLANK('A2a.  Modified URRT Worksheet 1'!$G$87)=TRUE, "N/A", IF(X765*(1+'A2a.  Modified URRT Worksheet 1'!$G$87)='A2. Rate Change &amp; Enrollment'!Y765, "OK", "ERROR"))</f>
        <v>N/A</v>
      </c>
      <c r="BV765" t="str">
        <f>IF(ISBLANK('A2a.  Modified URRT Worksheet 1'!$G$88)=TRUE, "N/A", IF(Y765*(1+'A2a.  Modified URRT Worksheet 1'!$G$88)='A2. Rate Change &amp; Enrollment'!Z765, "OK", "ERROR"))</f>
        <v>N/A</v>
      </c>
      <c r="BW765" t="str">
        <f t="shared" si="169"/>
        <v>OK</v>
      </c>
      <c r="BY765" s="412">
        <f t="shared" si="170"/>
        <v>0</v>
      </c>
    </row>
    <row r="766" spans="1:77" x14ac:dyDescent="0.35">
      <c r="A766" t="s">
        <v>1065</v>
      </c>
      <c r="B766" s="98"/>
      <c r="C766" s="98"/>
      <c r="D766" s="98"/>
      <c r="E766" s="135"/>
      <c r="F766" s="135"/>
      <c r="G766" s="135"/>
      <c r="I766" s="135"/>
      <c r="J766" s="135"/>
      <c r="K766" s="135"/>
      <c r="M766" s="131"/>
      <c r="N766" s="131"/>
      <c r="O766" s="131"/>
      <c r="P766" s="131"/>
      <c r="Q766" s="131"/>
      <c r="R766" s="131"/>
      <c r="S766" s="131"/>
      <c r="T766" s="131"/>
      <c r="U766" s="131"/>
      <c r="V766" s="131"/>
      <c r="W766" s="131"/>
      <c r="X766" s="131"/>
      <c r="Y766" s="131"/>
      <c r="Z766" s="131"/>
      <c r="AB766" s="142" t="e">
        <f t="shared" si="160"/>
        <v>#DIV/0!</v>
      </c>
      <c r="AC766" s="142" t="e">
        <f t="shared" si="161"/>
        <v>#DIV/0!</v>
      </c>
      <c r="AD766" s="6"/>
      <c r="AE766" s="88" t="e">
        <f t="shared" si="174"/>
        <v>#DIV/0!</v>
      </c>
      <c r="AF766" s="142" t="e">
        <f t="shared" si="175"/>
        <v>#DIV/0!</v>
      </c>
      <c r="AH766" s="12" t="e">
        <f t="shared" si="171"/>
        <v>#DIV/0!</v>
      </c>
      <c r="AI766" s="12" t="e">
        <f t="shared" si="172"/>
        <v>#DIV/0!</v>
      </c>
      <c r="AK766" s="409"/>
      <c r="AL766" s="409"/>
      <c r="AM766" s="409"/>
      <c r="AO766" s="177"/>
      <c r="AP766" s="177"/>
      <c r="AQ766" s="177"/>
      <c r="AR766" s="139"/>
      <c r="AS766" s="139"/>
      <c r="AT766" s="139"/>
      <c r="AU766" s="177"/>
      <c r="AV766" s="177"/>
      <c r="AX766" s="411">
        <f t="shared" si="164"/>
        <v>0</v>
      </c>
      <c r="AY766" s="80" t="str">
        <f t="shared" si="165"/>
        <v>OK</v>
      </c>
      <c r="BA766" s="94"/>
      <c r="BB766" s="291"/>
      <c r="BC766" s="94"/>
      <c r="BD766" s="229"/>
      <c r="BE766" s="356"/>
      <c r="BG766" s="6">
        <f t="shared" si="166"/>
        <v>0</v>
      </c>
      <c r="BH766" s="186" t="str">
        <f t="shared" si="167"/>
        <v>N/A</v>
      </c>
      <c r="BI766" s="6" t="str">
        <f t="shared" si="173"/>
        <v>N/A</v>
      </c>
      <c r="BJ766" t="e">
        <f t="shared" si="168"/>
        <v>#DIV/0!</v>
      </c>
      <c r="BL766" t="str">
        <f>IF(ISBLANK('A2a.  Modified URRT Worksheet 1'!$G$78)=TRUE, "N/A", IF(O766*(1+'A2a.  Modified URRT Worksheet 1'!$G$78)='A2. Rate Change &amp; Enrollment'!P766, "OK", "ERROR"))</f>
        <v>N/A</v>
      </c>
      <c r="BM766" t="str">
        <f>IF(ISBLANK('A2a.  Modified URRT Worksheet 1'!$G$79)=TRUE, "N/A", IF(P766*(1+'A2a.  Modified URRT Worksheet 1'!$G$79)='A2. Rate Change &amp; Enrollment'!Q766, "OK", "ERROR"))</f>
        <v>N/A</v>
      </c>
      <c r="BN766" t="str">
        <f>IF(ISBLANK('A2a.  Modified URRT Worksheet 1'!$G$80)=TRUE, "N/A", IF(Q766*(1+'A2a.  Modified URRT Worksheet 1'!$G$80)='A2. Rate Change &amp; Enrollment'!R766, "OK", "ERROR"))</f>
        <v>N/A</v>
      </c>
      <c r="BO766" t="str">
        <f>IF(ISBLANK('A2a.  Modified URRT Worksheet 1'!$G$81)=TRUE, "N/A", IF(R766*(1+'A2a.  Modified URRT Worksheet 1'!$G$81)='A2. Rate Change &amp; Enrollment'!S766, "OK", "ERROR"))</f>
        <v>N/A</v>
      </c>
      <c r="BP766" t="str">
        <f>IF(ISBLANK('A2a.  Modified URRT Worksheet 1'!$G$82)=TRUE, "N/A", IF(S766*(1+'A2a.  Modified URRT Worksheet 1'!$G$82)='A2. Rate Change &amp; Enrollment'!T766, "OK", "ERROR"))</f>
        <v>N/A</v>
      </c>
      <c r="BQ766" t="str">
        <f>IF(ISBLANK('A2a.  Modified URRT Worksheet 1'!$G$83)=TRUE, "N/A", IF(T766*(1+'A2a.  Modified URRT Worksheet 1'!$G$83)='A2. Rate Change &amp; Enrollment'!U766, "OK", "ERROR"))</f>
        <v>N/A</v>
      </c>
      <c r="BR766" t="str">
        <f>IF(ISBLANK('A2a.  Modified URRT Worksheet 1'!$G$84)=TRUE, "N/A", IF(U766*(1+'A2a.  Modified URRT Worksheet 1'!$G$84)='A2. Rate Change &amp; Enrollment'!V766, "OK", "ERROR"))</f>
        <v>N/A</v>
      </c>
      <c r="BS766" t="str">
        <f>IF(ISBLANK('A2a.  Modified URRT Worksheet 1'!$G$85)=TRUE, "N/A", IF(V766*(1+'A2a.  Modified URRT Worksheet 1'!$G$85)='A2. Rate Change &amp; Enrollment'!W766, "OK", "ERROR"))</f>
        <v>N/A</v>
      </c>
      <c r="BT766" t="str">
        <f>IF(ISBLANK('A2a.  Modified URRT Worksheet 1'!$G$86)=TRUE, "N/A", IF(W766*(1+'A2a.  Modified URRT Worksheet 1'!$G$86)='A2. Rate Change &amp; Enrollment'!X766, "OK", "ERROR"))</f>
        <v>N/A</v>
      </c>
      <c r="BU766" t="str">
        <f>IF(ISBLANK('A2a.  Modified URRT Worksheet 1'!$G$87)=TRUE, "N/A", IF(X766*(1+'A2a.  Modified URRT Worksheet 1'!$G$87)='A2. Rate Change &amp; Enrollment'!Y766, "OK", "ERROR"))</f>
        <v>N/A</v>
      </c>
      <c r="BV766" t="str">
        <f>IF(ISBLANK('A2a.  Modified URRT Worksheet 1'!$G$88)=TRUE, "N/A", IF(Y766*(1+'A2a.  Modified URRT Worksheet 1'!$G$88)='A2. Rate Change &amp; Enrollment'!Z766, "OK", "ERROR"))</f>
        <v>N/A</v>
      </c>
      <c r="BW766" t="str">
        <f t="shared" si="169"/>
        <v>OK</v>
      </c>
      <c r="BY766" s="412">
        <f t="shared" si="170"/>
        <v>0</v>
      </c>
    </row>
    <row r="767" spans="1:77" x14ac:dyDescent="0.35">
      <c r="A767" t="s">
        <v>1066</v>
      </c>
      <c r="B767" s="98"/>
      <c r="C767" s="98"/>
      <c r="D767" s="98"/>
      <c r="E767" s="135"/>
      <c r="F767" s="135"/>
      <c r="G767" s="135"/>
      <c r="I767" s="135"/>
      <c r="J767" s="135"/>
      <c r="K767" s="135"/>
      <c r="M767" s="131"/>
      <c r="N767" s="131"/>
      <c r="O767" s="131"/>
      <c r="P767" s="131"/>
      <c r="Q767" s="131"/>
      <c r="R767" s="131"/>
      <c r="S767" s="131"/>
      <c r="T767" s="131"/>
      <c r="U767" s="131"/>
      <c r="V767" s="131"/>
      <c r="W767" s="131"/>
      <c r="X767" s="131"/>
      <c r="Y767" s="131"/>
      <c r="Z767" s="131"/>
      <c r="AB767" s="142" t="e">
        <f t="shared" si="160"/>
        <v>#DIV/0!</v>
      </c>
      <c r="AC767" s="142" t="e">
        <f t="shared" si="161"/>
        <v>#DIV/0!</v>
      </c>
      <c r="AD767" s="6"/>
      <c r="AE767" s="88" t="e">
        <f t="shared" si="174"/>
        <v>#DIV/0!</v>
      </c>
      <c r="AF767" s="142" t="e">
        <f t="shared" si="175"/>
        <v>#DIV/0!</v>
      </c>
      <c r="AH767" s="12" t="e">
        <f t="shared" si="171"/>
        <v>#DIV/0!</v>
      </c>
      <c r="AI767" s="12" t="e">
        <f t="shared" si="172"/>
        <v>#DIV/0!</v>
      </c>
      <c r="AK767" s="409"/>
      <c r="AL767" s="409"/>
      <c r="AM767" s="409"/>
      <c r="AO767" s="177"/>
      <c r="AP767" s="177"/>
      <c r="AQ767" s="177"/>
      <c r="AR767" s="139"/>
      <c r="AS767" s="139"/>
      <c r="AT767" s="139"/>
      <c r="AU767" s="177"/>
      <c r="AV767" s="177"/>
      <c r="AX767" s="411">
        <f t="shared" si="164"/>
        <v>0</v>
      </c>
      <c r="AY767" s="80" t="str">
        <f t="shared" si="165"/>
        <v>OK</v>
      </c>
      <c r="BA767" s="94"/>
      <c r="BB767" s="291"/>
      <c r="BC767" s="94"/>
      <c r="BD767" s="229"/>
      <c r="BE767" s="356"/>
      <c r="BG767" s="6">
        <f t="shared" si="166"/>
        <v>0</v>
      </c>
      <c r="BH767" s="186" t="str">
        <f t="shared" si="167"/>
        <v>N/A</v>
      </c>
      <c r="BI767" s="6" t="str">
        <f t="shared" si="173"/>
        <v>N/A</v>
      </c>
      <c r="BJ767" t="e">
        <f t="shared" si="168"/>
        <v>#DIV/0!</v>
      </c>
      <c r="BL767" t="str">
        <f>IF(ISBLANK('A2a.  Modified URRT Worksheet 1'!$G$78)=TRUE, "N/A", IF(O767*(1+'A2a.  Modified URRT Worksheet 1'!$G$78)='A2. Rate Change &amp; Enrollment'!P767, "OK", "ERROR"))</f>
        <v>N/A</v>
      </c>
      <c r="BM767" t="str">
        <f>IF(ISBLANK('A2a.  Modified URRT Worksheet 1'!$G$79)=TRUE, "N/A", IF(P767*(1+'A2a.  Modified URRT Worksheet 1'!$G$79)='A2. Rate Change &amp; Enrollment'!Q767, "OK", "ERROR"))</f>
        <v>N/A</v>
      </c>
      <c r="BN767" t="str">
        <f>IF(ISBLANK('A2a.  Modified URRT Worksheet 1'!$G$80)=TRUE, "N/A", IF(Q767*(1+'A2a.  Modified URRT Worksheet 1'!$G$80)='A2. Rate Change &amp; Enrollment'!R767, "OK", "ERROR"))</f>
        <v>N/A</v>
      </c>
      <c r="BO767" t="str">
        <f>IF(ISBLANK('A2a.  Modified URRT Worksheet 1'!$G$81)=TRUE, "N/A", IF(R767*(1+'A2a.  Modified URRT Worksheet 1'!$G$81)='A2. Rate Change &amp; Enrollment'!S767, "OK", "ERROR"))</f>
        <v>N/A</v>
      </c>
      <c r="BP767" t="str">
        <f>IF(ISBLANK('A2a.  Modified URRT Worksheet 1'!$G$82)=TRUE, "N/A", IF(S767*(1+'A2a.  Modified URRT Worksheet 1'!$G$82)='A2. Rate Change &amp; Enrollment'!T767, "OK", "ERROR"))</f>
        <v>N/A</v>
      </c>
      <c r="BQ767" t="str">
        <f>IF(ISBLANK('A2a.  Modified URRT Worksheet 1'!$G$83)=TRUE, "N/A", IF(T767*(1+'A2a.  Modified URRT Worksheet 1'!$G$83)='A2. Rate Change &amp; Enrollment'!U767, "OK", "ERROR"))</f>
        <v>N/A</v>
      </c>
      <c r="BR767" t="str">
        <f>IF(ISBLANK('A2a.  Modified URRT Worksheet 1'!$G$84)=TRUE, "N/A", IF(U767*(1+'A2a.  Modified URRT Worksheet 1'!$G$84)='A2. Rate Change &amp; Enrollment'!V767, "OK", "ERROR"))</f>
        <v>N/A</v>
      </c>
      <c r="BS767" t="str">
        <f>IF(ISBLANK('A2a.  Modified URRT Worksheet 1'!$G$85)=TRUE, "N/A", IF(V767*(1+'A2a.  Modified URRT Worksheet 1'!$G$85)='A2. Rate Change &amp; Enrollment'!W767, "OK", "ERROR"))</f>
        <v>N/A</v>
      </c>
      <c r="BT767" t="str">
        <f>IF(ISBLANK('A2a.  Modified URRT Worksheet 1'!$G$86)=TRUE, "N/A", IF(W767*(1+'A2a.  Modified URRT Worksheet 1'!$G$86)='A2. Rate Change &amp; Enrollment'!X767, "OK", "ERROR"))</f>
        <v>N/A</v>
      </c>
      <c r="BU767" t="str">
        <f>IF(ISBLANK('A2a.  Modified URRT Worksheet 1'!$G$87)=TRUE, "N/A", IF(X767*(1+'A2a.  Modified URRT Worksheet 1'!$G$87)='A2. Rate Change &amp; Enrollment'!Y767, "OK", "ERROR"))</f>
        <v>N/A</v>
      </c>
      <c r="BV767" t="str">
        <f>IF(ISBLANK('A2a.  Modified URRT Worksheet 1'!$G$88)=TRUE, "N/A", IF(Y767*(1+'A2a.  Modified URRT Worksheet 1'!$G$88)='A2. Rate Change &amp; Enrollment'!Z767, "OK", "ERROR"))</f>
        <v>N/A</v>
      </c>
      <c r="BW767" t="str">
        <f t="shared" si="169"/>
        <v>OK</v>
      </c>
      <c r="BY767" s="412">
        <f t="shared" si="170"/>
        <v>0</v>
      </c>
    </row>
    <row r="768" spans="1:77" x14ac:dyDescent="0.35">
      <c r="A768" t="s">
        <v>1067</v>
      </c>
      <c r="B768" s="98"/>
      <c r="C768" s="98"/>
      <c r="D768" s="98"/>
      <c r="E768" s="135"/>
      <c r="F768" s="135"/>
      <c r="G768" s="135"/>
      <c r="I768" s="135"/>
      <c r="J768" s="135"/>
      <c r="K768" s="135"/>
      <c r="M768" s="131"/>
      <c r="N768" s="131"/>
      <c r="O768" s="131"/>
      <c r="P768" s="131"/>
      <c r="Q768" s="131"/>
      <c r="R768" s="131"/>
      <c r="S768" s="131"/>
      <c r="T768" s="131"/>
      <c r="U768" s="131"/>
      <c r="V768" s="131"/>
      <c r="W768" s="131"/>
      <c r="X768" s="131"/>
      <c r="Y768" s="131"/>
      <c r="Z768" s="131"/>
      <c r="AB768" s="142" t="e">
        <f t="shared" si="160"/>
        <v>#DIV/0!</v>
      </c>
      <c r="AC768" s="142" t="e">
        <f t="shared" si="161"/>
        <v>#DIV/0!</v>
      </c>
      <c r="AD768" s="6"/>
      <c r="AE768" s="88" t="e">
        <f t="shared" si="174"/>
        <v>#DIV/0!</v>
      </c>
      <c r="AF768" s="142" t="e">
        <f t="shared" si="175"/>
        <v>#DIV/0!</v>
      </c>
      <c r="AH768" s="12" t="e">
        <f t="shared" si="171"/>
        <v>#DIV/0!</v>
      </c>
      <c r="AI768" s="12" t="e">
        <f t="shared" si="172"/>
        <v>#DIV/0!</v>
      </c>
      <c r="AK768" s="409"/>
      <c r="AL768" s="409"/>
      <c r="AM768" s="409"/>
      <c r="AO768" s="177"/>
      <c r="AP768" s="177"/>
      <c r="AQ768" s="177"/>
      <c r="AR768" s="139"/>
      <c r="AS768" s="139"/>
      <c r="AT768" s="139"/>
      <c r="AU768" s="177"/>
      <c r="AV768" s="177"/>
      <c r="AX768" s="411">
        <f t="shared" si="164"/>
        <v>0</v>
      </c>
      <c r="AY768" s="80" t="str">
        <f t="shared" si="165"/>
        <v>OK</v>
      </c>
      <c r="BA768" s="94"/>
      <c r="BB768" s="291"/>
      <c r="BC768" s="94"/>
      <c r="BD768" s="229"/>
      <c r="BE768" s="356"/>
      <c r="BG768" s="6">
        <f t="shared" si="166"/>
        <v>0</v>
      </c>
      <c r="BH768" s="186" t="str">
        <f t="shared" si="167"/>
        <v>N/A</v>
      </c>
      <c r="BI768" s="6" t="str">
        <f t="shared" si="173"/>
        <v>N/A</v>
      </c>
      <c r="BJ768" t="e">
        <f t="shared" si="168"/>
        <v>#DIV/0!</v>
      </c>
      <c r="BL768" t="str">
        <f>IF(ISBLANK('A2a.  Modified URRT Worksheet 1'!$G$78)=TRUE, "N/A", IF(O768*(1+'A2a.  Modified URRT Worksheet 1'!$G$78)='A2. Rate Change &amp; Enrollment'!P768, "OK", "ERROR"))</f>
        <v>N/A</v>
      </c>
      <c r="BM768" t="str">
        <f>IF(ISBLANK('A2a.  Modified URRT Worksheet 1'!$G$79)=TRUE, "N/A", IF(P768*(1+'A2a.  Modified URRT Worksheet 1'!$G$79)='A2. Rate Change &amp; Enrollment'!Q768, "OK", "ERROR"))</f>
        <v>N/A</v>
      </c>
      <c r="BN768" t="str">
        <f>IF(ISBLANK('A2a.  Modified URRT Worksheet 1'!$G$80)=TRUE, "N/A", IF(Q768*(1+'A2a.  Modified URRT Worksheet 1'!$G$80)='A2. Rate Change &amp; Enrollment'!R768, "OK", "ERROR"))</f>
        <v>N/A</v>
      </c>
      <c r="BO768" t="str">
        <f>IF(ISBLANK('A2a.  Modified URRT Worksheet 1'!$G$81)=TRUE, "N/A", IF(R768*(1+'A2a.  Modified URRT Worksheet 1'!$G$81)='A2. Rate Change &amp; Enrollment'!S768, "OK", "ERROR"))</f>
        <v>N/A</v>
      </c>
      <c r="BP768" t="str">
        <f>IF(ISBLANK('A2a.  Modified URRT Worksheet 1'!$G$82)=TRUE, "N/A", IF(S768*(1+'A2a.  Modified URRT Worksheet 1'!$G$82)='A2. Rate Change &amp; Enrollment'!T768, "OK", "ERROR"))</f>
        <v>N/A</v>
      </c>
      <c r="BQ768" t="str">
        <f>IF(ISBLANK('A2a.  Modified URRT Worksheet 1'!$G$83)=TRUE, "N/A", IF(T768*(1+'A2a.  Modified URRT Worksheet 1'!$G$83)='A2. Rate Change &amp; Enrollment'!U768, "OK", "ERROR"))</f>
        <v>N/A</v>
      </c>
      <c r="BR768" t="str">
        <f>IF(ISBLANK('A2a.  Modified URRT Worksheet 1'!$G$84)=TRUE, "N/A", IF(U768*(1+'A2a.  Modified URRT Worksheet 1'!$G$84)='A2. Rate Change &amp; Enrollment'!V768, "OK", "ERROR"))</f>
        <v>N/A</v>
      </c>
      <c r="BS768" t="str">
        <f>IF(ISBLANK('A2a.  Modified URRT Worksheet 1'!$G$85)=TRUE, "N/A", IF(V768*(1+'A2a.  Modified URRT Worksheet 1'!$G$85)='A2. Rate Change &amp; Enrollment'!W768, "OK", "ERROR"))</f>
        <v>N/A</v>
      </c>
      <c r="BT768" t="str">
        <f>IF(ISBLANK('A2a.  Modified URRT Worksheet 1'!$G$86)=TRUE, "N/A", IF(W768*(1+'A2a.  Modified URRT Worksheet 1'!$G$86)='A2. Rate Change &amp; Enrollment'!X768, "OK", "ERROR"))</f>
        <v>N/A</v>
      </c>
      <c r="BU768" t="str">
        <f>IF(ISBLANK('A2a.  Modified URRT Worksheet 1'!$G$87)=TRUE, "N/A", IF(X768*(1+'A2a.  Modified URRT Worksheet 1'!$G$87)='A2. Rate Change &amp; Enrollment'!Y768, "OK", "ERROR"))</f>
        <v>N/A</v>
      </c>
      <c r="BV768" t="str">
        <f>IF(ISBLANK('A2a.  Modified URRT Worksheet 1'!$G$88)=TRUE, "N/A", IF(Y768*(1+'A2a.  Modified URRT Worksheet 1'!$G$88)='A2. Rate Change &amp; Enrollment'!Z768, "OK", "ERROR"))</f>
        <v>N/A</v>
      </c>
      <c r="BW768" t="str">
        <f t="shared" si="169"/>
        <v>OK</v>
      </c>
      <c r="BY768" s="412">
        <f t="shared" si="170"/>
        <v>0</v>
      </c>
    </row>
    <row r="769" spans="1:77" x14ac:dyDescent="0.35">
      <c r="A769" t="s">
        <v>1068</v>
      </c>
      <c r="B769" s="98"/>
      <c r="C769" s="98"/>
      <c r="D769" s="98"/>
      <c r="E769" s="135"/>
      <c r="F769" s="135"/>
      <c r="G769" s="135"/>
      <c r="I769" s="135"/>
      <c r="J769" s="135"/>
      <c r="K769" s="135"/>
      <c r="M769" s="131"/>
      <c r="N769" s="131"/>
      <c r="O769" s="131"/>
      <c r="P769" s="131"/>
      <c r="Q769" s="131"/>
      <c r="R769" s="131"/>
      <c r="S769" s="131"/>
      <c r="T769" s="131"/>
      <c r="U769" s="131"/>
      <c r="V769" s="131"/>
      <c r="W769" s="131"/>
      <c r="X769" s="131"/>
      <c r="Y769" s="131"/>
      <c r="Z769" s="131"/>
      <c r="AB769" s="142" t="e">
        <f t="shared" si="160"/>
        <v>#DIV/0!</v>
      </c>
      <c r="AC769" s="142" t="e">
        <f t="shared" si="161"/>
        <v>#DIV/0!</v>
      </c>
      <c r="AD769" s="6"/>
      <c r="AE769" s="88" t="e">
        <f t="shared" si="174"/>
        <v>#DIV/0!</v>
      </c>
      <c r="AF769" s="142" t="e">
        <f t="shared" si="175"/>
        <v>#DIV/0!</v>
      </c>
      <c r="AH769" s="12" t="e">
        <f t="shared" si="171"/>
        <v>#DIV/0!</v>
      </c>
      <c r="AI769" s="12" t="e">
        <f t="shared" si="172"/>
        <v>#DIV/0!</v>
      </c>
      <c r="AK769" s="409"/>
      <c r="AL769" s="409"/>
      <c r="AM769" s="409"/>
      <c r="AO769" s="177"/>
      <c r="AP769" s="177"/>
      <c r="AQ769" s="177"/>
      <c r="AR769" s="139"/>
      <c r="AS769" s="139"/>
      <c r="AT769" s="139"/>
      <c r="AU769" s="177"/>
      <c r="AV769" s="177"/>
      <c r="AX769" s="411">
        <f t="shared" si="164"/>
        <v>0</v>
      </c>
      <c r="AY769" s="80" t="str">
        <f t="shared" si="165"/>
        <v>OK</v>
      </c>
      <c r="BA769" s="94"/>
      <c r="BB769" s="291"/>
      <c r="BC769" s="94"/>
      <c r="BD769" s="229"/>
      <c r="BE769" s="356"/>
      <c r="BG769" s="6">
        <f t="shared" si="166"/>
        <v>0</v>
      </c>
      <c r="BH769" s="186" t="str">
        <f t="shared" si="167"/>
        <v>N/A</v>
      </c>
      <c r="BI769" s="6" t="str">
        <f t="shared" si="173"/>
        <v>N/A</v>
      </c>
      <c r="BJ769" t="e">
        <f t="shared" si="168"/>
        <v>#DIV/0!</v>
      </c>
      <c r="BL769" t="str">
        <f>IF(ISBLANK('A2a.  Modified URRT Worksheet 1'!$G$78)=TRUE, "N/A", IF(O769*(1+'A2a.  Modified URRT Worksheet 1'!$G$78)='A2. Rate Change &amp; Enrollment'!P769, "OK", "ERROR"))</f>
        <v>N/A</v>
      </c>
      <c r="BM769" t="str">
        <f>IF(ISBLANK('A2a.  Modified URRT Worksheet 1'!$G$79)=TRUE, "N/A", IF(P769*(1+'A2a.  Modified URRT Worksheet 1'!$G$79)='A2. Rate Change &amp; Enrollment'!Q769, "OK", "ERROR"))</f>
        <v>N/A</v>
      </c>
      <c r="BN769" t="str">
        <f>IF(ISBLANK('A2a.  Modified URRT Worksheet 1'!$G$80)=TRUE, "N/A", IF(Q769*(1+'A2a.  Modified URRT Worksheet 1'!$G$80)='A2. Rate Change &amp; Enrollment'!R769, "OK", "ERROR"))</f>
        <v>N/A</v>
      </c>
      <c r="BO769" t="str">
        <f>IF(ISBLANK('A2a.  Modified URRT Worksheet 1'!$G$81)=TRUE, "N/A", IF(R769*(1+'A2a.  Modified URRT Worksheet 1'!$G$81)='A2. Rate Change &amp; Enrollment'!S769, "OK", "ERROR"))</f>
        <v>N/A</v>
      </c>
      <c r="BP769" t="str">
        <f>IF(ISBLANK('A2a.  Modified URRT Worksheet 1'!$G$82)=TRUE, "N/A", IF(S769*(1+'A2a.  Modified URRT Worksheet 1'!$G$82)='A2. Rate Change &amp; Enrollment'!T769, "OK", "ERROR"))</f>
        <v>N/A</v>
      </c>
      <c r="BQ769" t="str">
        <f>IF(ISBLANK('A2a.  Modified URRT Worksheet 1'!$G$83)=TRUE, "N/A", IF(T769*(1+'A2a.  Modified URRT Worksheet 1'!$G$83)='A2. Rate Change &amp; Enrollment'!U769, "OK", "ERROR"))</f>
        <v>N/A</v>
      </c>
      <c r="BR769" t="str">
        <f>IF(ISBLANK('A2a.  Modified URRT Worksheet 1'!$G$84)=TRUE, "N/A", IF(U769*(1+'A2a.  Modified URRT Worksheet 1'!$G$84)='A2. Rate Change &amp; Enrollment'!V769, "OK", "ERROR"))</f>
        <v>N/A</v>
      </c>
      <c r="BS769" t="str">
        <f>IF(ISBLANK('A2a.  Modified URRT Worksheet 1'!$G$85)=TRUE, "N/A", IF(V769*(1+'A2a.  Modified URRT Worksheet 1'!$G$85)='A2. Rate Change &amp; Enrollment'!W769, "OK", "ERROR"))</f>
        <v>N/A</v>
      </c>
      <c r="BT769" t="str">
        <f>IF(ISBLANK('A2a.  Modified URRT Worksheet 1'!$G$86)=TRUE, "N/A", IF(W769*(1+'A2a.  Modified URRT Worksheet 1'!$G$86)='A2. Rate Change &amp; Enrollment'!X769, "OK", "ERROR"))</f>
        <v>N/A</v>
      </c>
      <c r="BU769" t="str">
        <f>IF(ISBLANK('A2a.  Modified URRT Worksheet 1'!$G$87)=TRUE, "N/A", IF(X769*(1+'A2a.  Modified URRT Worksheet 1'!$G$87)='A2. Rate Change &amp; Enrollment'!Y769, "OK", "ERROR"))</f>
        <v>N/A</v>
      </c>
      <c r="BV769" t="str">
        <f>IF(ISBLANK('A2a.  Modified URRT Worksheet 1'!$G$88)=TRUE, "N/A", IF(Y769*(1+'A2a.  Modified URRT Worksheet 1'!$G$88)='A2. Rate Change &amp; Enrollment'!Z769, "OK", "ERROR"))</f>
        <v>N/A</v>
      </c>
      <c r="BW769" t="str">
        <f t="shared" si="169"/>
        <v>OK</v>
      </c>
      <c r="BY769" s="412">
        <f t="shared" si="170"/>
        <v>0</v>
      </c>
    </row>
    <row r="770" spans="1:77" x14ac:dyDescent="0.35">
      <c r="E770"/>
      <c r="F770"/>
      <c r="G770"/>
      <c r="H770"/>
      <c r="I770"/>
      <c r="J770"/>
      <c r="K770"/>
      <c r="L770"/>
      <c r="M770"/>
      <c r="N770"/>
      <c r="O770"/>
      <c r="P770"/>
      <c r="Q770"/>
      <c r="R770"/>
      <c r="S770"/>
      <c r="T770"/>
      <c r="U770"/>
      <c r="V770"/>
      <c r="W770"/>
      <c r="X770"/>
      <c r="Y770"/>
      <c r="Z770"/>
      <c r="AA770"/>
    </row>
    <row r="771" spans="1:77" x14ac:dyDescent="0.35">
      <c r="E771"/>
      <c r="F771"/>
      <c r="G771"/>
      <c r="H771"/>
      <c r="I771"/>
      <c r="J771"/>
      <c r="K771"/>
      <c r="L771"/>
      <c r="M771"/>
      <c r="N771"/>
      <c r="O771"/>
      <c r="P771"/>
      <c r="Q771"/>
      <c r="R771"/>
      <c r="S771"/>
      <c r="T771"/>
      <c r="U771"/>
      <c r="V771"/>
      <c r="W771"/>
      <c r="X771"/>
      <c r="Y771"/>
      <c r="Z771"/>
      <c r="AA771"/>
    </row>
    <row r="772" spans="1:77" x14ac:dyDescent="0.35">
      <c r="E772" s="10" t="s">
        <v>5</v>
      </c>
      <c r="G772" s="10"/>
      <c r="H772" s="10"/>
      <c r="M772" s="10"/>
      <c r="O772" s="10"/>
      <c r="P772" s="10"/>
      <c r="Q772" s="10"/>
      <c r="R772" s="10"/>
      <c r="S772" s="10"/>
      <c r="T772" s="10"/>
      <c r="U772" s="10"/>
      <c r="V772" s="10"/>
      <c r="W772" s="10"/>
      <c r="X772" s="10"/>
      <c r="Y772" s="10"/>
      <c r="Z772" s="10"/>
      <c r="AA772" s="10"/>
      <c r="AB772" s="6"/>
      <c r="AC772" s="6"/>
      <c r="AD772" s="6"/>
    </row>
    <row r="773" spans="1:77" ht="33" customHeight="1" x14ac:dyDescent="0.35">
      <c r="E773" s="455" t="s">
        <v>542</v>
      </c>
      <c r="F773" s="455"/>
      <c r="G773" s="455"/>
      <c r="H773" s="455"/>
      <c r="I773" s="455"/>
      <c r="J773" s="455"/>
      <c r="K773" s="455"/>
      <c r="L773" s="96"/>
      <c r="M773" s="455"/>
      <c r="N773" s="455"/>
      <c r="O773" s="455"/>
      <c r="P773" s="455"/>
      <c r="Q773" s="455"/>
      <c r="R773" s="455"/>
      <c r="S773" s="455"/>
      <c r="T773" s="455"/>
      <c r="U773" s="455"/>
      <c r="V773" s="455"/>
      <c r="W773" s="455"/>
      <c r="X773" s="455"/>
      <c r="Y773" s="455"/>
      <c r="Z773" s="455"/>
      <c r="AA773" s="455"/>
      <c r="AB773" s="455"/>
      <c r="AC773" s="455"/>
      <c r="AD773" s="455"/>
    </row>
    <row r="774" spans="1:77" ht="15" customHeight="1" x14ac:dyDescent="0.35">
      <c r="E774" s="455" t="s">
        <v>1440</v>
      </c>
      <c r="F774" s="455"/>
      <c r="G774" s="455"/>
      <c r="H774" s="455"/>
      <c r="I774" s="455"/>
      <c r="J774" s="455"/>
      <c r="K774" s="455"/>
      <c r="L774" s="96"/>
      <c r="M774" s="455"/>
      <c r="N774" s="455"/>
      <c r="O774" s="455"/>
      <c r="P774" s="455"/>
      <c r="Q774" s="455"/>
      <c r="R774" s="455"/>
      <c r="S774" s="455"/>
      <c r="T774" s="455"/>
      <c r="U774" s="455"/>
      <c r="V774" s="455"/>
      <c r="W774" s="455"/>
      <c r="X774" s="455"/>
      <c r="Y774" s="455"/>
      <c r="Z774" s="455"/>
      <c r="AA774" s="455"/>
      <c r="AB774" s="455"/>
      <c r="AC774" s="455"/>
      <c r="AD774" s="455"/>
    </row>
    <row r="775" spans="1:77" x14ac:dyDescent="0.35">
      <c r="E775" s="455"/>
      <c r="F775" s="455"/>
      <c r="G775" s="455"/>
      <c r="H775" s="455"/>
      <c r="I775" s="455"/>
      <c r="J775" s="455"/>
      <c r="K775" s="455"/>
      <c r="L775" s="96"/>
      <c r="M775" s="455"/>
      <c r="N775" s="455"/>
      <c r="O775" s="455"/>
      <c r="P775" s="455"/>
      <c r="Q775" s="455"/>
      <c r="R775" s="455"/>
      <c r="S775" s="455"/>
      <c r="T775" s="455"/>
      <c r="U775" s="455"/>
      <c r="V775" s="455"/>
      <c r="W775" s="455"/>
      <c r="X775" s="455"/>
      <c r="Y775" s="455"/>
      <c r="Z775" s="455"/>
      <c r="AA775" s="455"/>
      <c r="AB775" s="455"/>
      <c r="AC775" s="455"/>
      <c r="AD775" s="455"/>
    </row>
    <row r="776" spans="1:77" ht="15" customHeight="1" x14ac:dyDescent="0.35">
      <c r="E776" s="441" t="s">
        <v>1444</v>
      </c>
      <c r="F776" s="441"/>
      <c r="G776" s="441"/>
      <c r="H776" s="441"/>
      <c r="I776" s="441"/>
      <c r="J776" s="441"/>
      <c r="K776" s="441"/>
      <c r="L776" s="86"/>
      <c r="M776" s="441"/>
      <c r="N776" s="441"/>
      <c r="O776" s="441"/>
      <c r="P776" s="441"/>
      <c r="Q776" s="441"/>
      <c r="R776" s="441"/>
      <c r="S776" s="441"/>
      <c r="T776" s="441"/>
      <c r="U776" s="441"/>
      <c r="V776" s="441"/>
      <c r="W776" s="441"/>
      <c r="X776" s="441"/>
      <c r="Y776" s="441"/>
      <c r="Z776" s="441"/>
      <c r="AA776" s="441"/>
      <c r="AB776" s="441"/>
      <c r="AC776" s="441"/>
      <c r="AD776" s="441"/>
    </row>
    <row r="777" spans="1:77" ht="15.75" customHeight="1" x14ac:dyDescent="0.35">
      <c r="E777" s="455"/>
      <c r="F777" s="455"/>
      <c r="G777" s="455"/>
      <c r="H777" s="455"/>
      <c r="I777" s="455"/>
      <c r="J777" s="455"/>
      <c r="K777" s="455"/>
      <c r="L777" s="97"/>
      <c r="M777" s="455"/>
      <c r="N777" s="455"/>
      <c r="O777" s="455"/>
      <c r="P777" s="455"/>
      <c r="Q777" s="455"/>
      <c r="R777" s="455"/>
      <c r="S777" s="455"/>
      <c r="T777" s="455"/>
      <c r="U777" s="455"/>
      <c r="V777" s="455"/>
      <c r="W777" s="455"/>
      <c r="X777" s="455"/>
      <c r="Y777" s="455"/>
      <c r="Z777" s="455"/>
      <c r="AA777" s="455"/>
      <c r="AB777" s="455"/>
      <c r="AC777" s="455"/>
      <c r="AD777" s="455"/>
    </row>
    <row r="778" spans="1:77" ht="27.75" customHeight="1" x14ac:dyDescent="0.35">
      <c r="A778" s="11"/>
      <c r="B778" s="11"/>
      <c r="C778" s="11"/>
      <c r="D778" s="11"/>
      <c r="E778" s="441" t="s">
        <v>1441</v>
      </c>
      <c r="F778" s="441"/>
      <c r="G778" s="441"/>
      <c r="H778" s="441"/>
      <c r="I778" s="441"/>
      <c r="J778" s="441"/>
      <c r="K778" s="441"/>
      <c r="L778" s="97"/>
      <c r="M778" s="441"/>
      <c r="N778" s="441"/>
      <c r="O778" s="441"/>
      <c r="P778" s="441"/>
      <c r="Q778" s="441"/>
      <c r="R778" s="441"/>
      <c r="S778" s="441"/>
      <c r="T778" s="441"/>
      <c r="U778" s="441"/>
      <c r="V778" s="441"/>
      <c r="W778" s="441"/>
      <c r="X778" s="441"/>
      <c r="Y778" s="441"/>
      <c r="Z778" s="441"/>
      <c r="AA778" s="441"/>
      <c r="AB778" s="441"/>
      <c r="AC778" s="441"/>
      <c r="AD778" s="441"/>
    </row>
    <row r="779" spans="1:77" ht="13.5" customHeight="1" x14ac:dyDescent="0.35">
      <c r="A779" s="11"/>
      <c r="B779" s="11"/>
      <c r="C779" s="11"/>
      <c r="D779" s="11"/>
      <c r="E779" s="455"/>
      <c r="F779" s="455"/>
      <c r="G779" s="455"/>
      <c r="H779" s="455"/>
      <c r="I779" s="455"/>
      <c r="J779" s="455"/>
      <c r="K779" s="455"/>
      <c r="L779" s="97"/>
      <c r="M779" s="455"/>
      <c r="N779" s="455"/>
      <c r="O779" s="455"/>
      <c r="P779" s="455"/>
      <c r="Q779" s="455"/>
      <c r="R779" s="455"/>
      <c r="S779" s="455"/>
      <c r="T779" s="455"/>
      <c r="U779" s="455"/>
      <c r="V779" s="455"/>
      <c r="W779" s="455"/>
      <c r="X779" s="455"/>
      <c r="Y779" s="455"/>
      <c r="Z779" s="455"/>
      <c r="AA779" s="455"/>
      <c r="AB779" s="455"/>
      <c r="AC779" s="455"/>
      <c r="AD779" s="455"/>
    </row>
    <row r="780" spans="1:77" ht="15" customHeight="1" x14ac:dyDescent="0.35">
      <c r="A780" s="11"/>
      <c r="B780" s="11"/>
      <c r="C780" s="11"/>
      <c r="D780" s="11"/>
      <c r="E780" s="455" t="s">
        <v>1474</v>
      </c>
      <c r="F780" s="455"/>
      <c r="G780" s="455"/>
      <c r="H780" s="455"/>
      <c r="I780" s="455"/>
      <c r="J780" s="455"/>
      <c r="K780" s="455"/>
      <c r="L780" s="97"/>
      <c r="M780" s="455"/>
      <c r="N780" s="455"/>
      <c r="O780" s="455"/>
      <c r="P780" s="455"/>
      <c r="Q780" s="455"/>
      <c r="R780" s="455"/>
      <c r="S780" s="455"/>
      <c r="T780" s="455"/>
      <c r="U780" s="455"/>
      <c r="V780" s="455"/>
      <c r="W780" s="455"/>
      <c r="X780" s="455"/>
      <c r="Y780" s="455"/>
      <c r="Z780" s="455"/>
      <c r="AA780" s="455"/>
      <c r="AB780" s="455"/>
      <c r="AC780" s="455"/>
      <c r="AD780" s="455"/>
    </row>
    <row r="781" spans="1:77" ht="5.25" customHeight="1" x14ac:dyDescent="0.35">
      <c r="E781" s="455"/>
      <c r="F781" s="455"/>
      <c r="G781" s="455"/>
      <c r="H781" s="455"/>
      <c r="I781" s="455"/>
      <c r="J781" s="455"/>
      <c r="K781" s="455"/>
      <c r="L781" s="97"/>
      <c r="M781" s="455"/>
      <c r="N781" s="455"/>
      <c r="O781" s="455"/>
      <c r="P781" s="455"/>
      <c r="Q781" s="455"/>
      <c r="R781" s="455"/>
      <c r="S781" s="455"/>
      <c r="T781" s="455"/>
      <c r="U781" s="455"/>
      <c r="V781" s="455"/>
      <c r="W781" s="455"/>
      <c r="X781" s="455"/>
      <c r="Y781" s="455"/>
      <c r="Z781" s="455"/>
      <c r="AA781" s="455"/>
      <c r="AB781" s="455"/>
      <c r="AC781" s="455"/>
      <c r="AD781" s="455"/>
    </row>
    <row r="782" spans="1:77" ht="1.5" customHeight="1" x14ac:dyDescent="0.35">
      <c r="E782" s="455"/>
      <c r="F782" s="455"/>
      <c r="G782" s="455"/>
      <c r="H782" s="455"/>
      <c r="I782" s="455"/>
      <c r="J782" s="455"/>
      <c r="K782" s="455"/>
      <c r="L782" s="97"/>
      <c r="M782" s="455"/>
      <c r="N782" s="455"/>
      <c r="O782" s="455"/>
      <c r="P782" s="455"/>
      <c r="Q782" s="455"/>
      <c r="R782" s="455"/>
      <c r="S782" s="455"/>
      <c r="T782" s="455"/>
      <c r="U782" s="455"/>
      <c r="V782" s="455"/>
      <c r="W782" s="455"/>
      <c r="X782" s="455"/>
      <c r="Y782" s="455"/>
      <c r="Z782" s="455"/>
      <c r="AA782" s="455"/>
      <c r="AB782" s="455"/>
      <c r="AC782" s="455"/>
      <c r="AD782" s="455"/>
    </row>
    <row r="783" spans="1:77" x14ac:dyDescent="0.35">
      <c r="E783" s="455" t="s">
        <v>1498</v>
      </c>
      <c r="F783" s="455"/>
      <c r="G783" s="455"/>
      <c r="H783" s="455"/>
      <c r="I783" s="455"/>
      <c r="J783" s="455"/>
      <c r="K783" s="455"/>
    </row>
    <row r="784" spans="1:77" x14ac:dyDescent="0.35">
      <c r="E784" s="455"/>
      <c r="F784" s="455"/>
      <c r="G784" s="455"/>
      <c r="H784" s="455"/>
      <c r="I784" s="455"/>
      <c r="J784" s="455"/>
      <c r="K784" s="455"/>
    </row>
    <row r="785" spans="5:11" x14ac:dyDescent="0.35">
      <c r="E785" s="455" t="s">
        <v>1445</v>
      </c>
      <c r="F785" s="455"/>
      <c r="G785" s="455"/>
      <c r="H785" s="455"/>
      <c r="I785" s="455"/>
      <c r="J785" s="455"/>
      <c r="K785" s="455"/>
    </row>
    <row r="786" spans="5:11" x14ac:dyDescent="0.35">
      <c r="E786" s="455"/>
      <c r="F786" s="455"/>
      <c r="G786" s="455"/>
      <c r="H786" s="455"/>
      <c r="I786" s="455"/>
      <c r="J786" s="455"/>
      <c r="K786" s="455"/>
    </row>
    <row r="787" spans="5:11" x14ac:dyDescent="0.35">
      <c r="E787" s="455" t="s">
        <v>1447</v>
      </c>
      <c r="F787" s="455"/>
      <c r="G787" s="455"/>
      <c r="H787" s="455"/>
      <c r="I787" s="455"/>
      <c r="J787" s="455"/>
      <c r="K787" s="455"/>
    </row>
    <row r="788" spans="5:11" x14ac:dyDescent="0.35">
      <c r="E788" s="455" t="s">
        <v>1446</v>
      </c>
      <c r="F788" s="455"/>
      <c r="G788" s="455"/>
      <c r="H788" s="455"/>
      <c r="I788" s="455"/>
      <c r="J788" s="455"/>
      <c r="K788" s="455"/>
    </row>
  </sheetData>
  <sheetProtection algorithmName="SHA-512" hashValue="AvnHme69jXRJU7UoRbxXFss2rBQJNaSTE+49HEdCgZMlcKj+ozeQ2julAjzIOVog8yKO8iNCuj83ZjNQ7Z9eJQ==" saltValue="CAW/4Sldj7vpotL+VekSag==" spinCount="100000" sheet="1" objects="1" scenarios="1"/>
  <mergeCells count="21">
    <mergeCell ref="M780:AD782"/>
    <mergeCell ref="M774:AD775"/>
    <mergeCell ref="M776:AD777"/>
    <mergeCell ref="M778:AD779"/>
    <mergeCell ref="M773:AD773"/>
    <mergeCell ref="E783:K784"/>
    <mergeCell ref="E785:K786"/>
    <mergeCell ref="E787:K788"/>
    <mergeCell ref="M1:AA1"/>
    <mergeCell ref="BL7:BW7"/>
    <mergeCell ref="BG8:BJ8"/>
    <mergeCell ref="AJ1:AY1"/>
    <mergeCell ref="AH8:AI8"/>
    <mergeCell ref="AK8:AM8"/>
    <mergeCell ref="AO8:AV8"/>
    <mergeCell ref="C1:K1"/>
    <mergeCell ref="E780:K782"/>
    <mergeCell ref="E778:K779"/>
    <mergeCell ref="E774:K775"/>
    <mergeCell ref="E776:K777"/>
    <mergeCell ref="E773:K773"/>
  </mergeCells>
  <conditionalFormatting sqref="AH14:AI18 BG14:BJ18 AH20:AI769 BG20:BJ769">
    <cfRule type="cellIs" dxfId="15" priority="3" operator="equal">
      <formula>"Y"</formula>
    </cfRule>
  </conditionalFormatting>
  <conditionalFormatting sqref="BL14:BW18 BL20:BW769">
    <cfRule type="cellIs" dxfId="14" priority="1" operator="equal">
      <formula>"ERROR"</formula>
    </cfRule>
  </conditionalFormatting>
  <dataValidations count="9">
    <dataValidation type="list" allowBlank="1" showInputMessage="1" showErrorMessage="1" sqref="B20:B769" xr:uid="{00000000-0002-0000-0200-000000000000}">
      <formula1>"HMO, POS, PPO, Indemnity, Other"</formula1>
    </dataValidation>
    <dataValidation type="textLength" operator="equal" allowBlank="1" showInputMessage="1" showErrorMessage="1" errorTitle="Invalid" error="Enter a 14-character Plan ID" promptTitle="Required:" prompt="Enter the 14-character HIOS Plan ID (Standard Component)" sqref="D14:D18 D20:D769" xr:uid="{00000000-0002-0000-0200-000001000000}">
      <formula1>14</formula1>
    </dataValidation>
    <dataValidation type="list" allowBlank="1" showInputMessage="1" showErrorMessage="1" errorTitle="Invalid" error="Select from list" promptTitle="Required:" prompt="Select the Level of Coverage" sqref="BA14:BA18 BA20:BA769" xr:uid="{00000000-0002-0000-0200-000002000000}">
      <formula1>Coverage</formula1>
    </dataValidation>
    <dataValidation type="list" allowBlank="1" showInputMessage="1" showErrorMessage="1" sqref="BB14:BB18 BB20:BB769" xr:uid="{00000000-0002-0000-0200-000003000000}">
      <formula1>"Y,N"</formula1>
    </dataValidation>
    <dataValidation type="list" allowBlank="1" showInputMessage="1" showErrorMessage="1" sqref="BC14:BC18 BC20:BC769" xr:uid="{00000000-0002-0000-0200-000004000000}">
      <formula1>QHP</formula1>
    </dataValidation>
    <dataValidation type="decimal" allowBlank="1" showInputMessage="1" showErrorMessage="1" error="Please enter a number." sqref="M14:Z18 M20:Z769" xr:uid="{00000000-0002-0000-0200-000005000000}">
      <formula1>-1000</formula1>
      <formula2>1000000</formula2>
    </dataValidation>
    <dataValidation type="decimal" operator="greaterThan" allowBlank="1" showInputMessage="1" showErrorMessage="1" error="Please enter a positive number for the adjustment." sqref="AK14:AM18 AO14:AV18 AK20:AM769 AO20:AV769" xr:uid="{00000000-0002-0000-0200-000006000000}">
      <formula1>0</formula1>
    </dataValidation>
    <dataValidation type="decimal" allowBlank="1" showInputMessage="1" showErrorMessage="1" error="Please enter the Metal AV as a decimal value between 0 and 1." promptTitle="AV Metal Value" prompt="Please enter as a decimal value between 0 and 1." sqref="BD14:BD18 BD20:BD769" xr:uid="{00000000-0002-0000-0200-000007000000}">
      <formula1>0</formula1>
      <formula2>1</formula2>
    </dataValidation>
    <dataValidation type="decimal" allowBlank="1" showInputMessage="1" showErrorMessage="1" error="Please enter as a percentage." prompt="Please enter as a percentage." sqref="BE14:BE18 BE20:BE769" xr:uid="{00000000-0002-0000-0200-000008000000}">
      <formula1>0</formula1>
      <formula2>1</formula2>
    </dataValidation>
  </dataValidations>
  <printOptions horizontalCentered="1"/>
  <pageMargins left="0.25" right="0.25" top="0.75" bottom="0.75" header="0.3" footer="0.3"/>
  <pageSetup scale="32" orientation="landscape" errors="blank" r:id="rId1"/>
  <headerFooter>
    <oddFooter>&amp;C&amp;P&amp;R&amp;D</oddFooter>
  </headerFooter>
  <colBreaks count="2" manualBreakCount="2">
    <brk id="12" min="1" max="787" man="1"/>
    <brk id="32" min="1" max="78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51"/>
  <sheetViews>
    <sheetView zoomScale="85" zoomScaleNormal="85" workbookViewId="0">
      <selection activeCell="C44" sqref="C44"/>
    </sheetView>
  </sheetViews>
  <sheetFormatPr defaultRowHeight="14.5" x14ac:dyDescent="0.35"/>
  <cols>
    <col min="1" max="1" width="44" customWidth="1"/>
    <col min="2" max="2" width="20.81640625" style="6" customWidth="1"/>
    <col min="3" max="3" width="20.7265625" style="6" customWidth="1"/>
  </cols>
  <sheetData>
    <row r="1" spans="1:4" s="1" customFormat="1" ht="24" thickBot="1" x14ac:dyDescent="0.6">
      <c r="A1" s="456" t="s">
        <v>172</v>
      </c>
      <c r="B1" s="456"/>
      <c r="C1" s="456"/>
    </row>
    <row r="2" spans="1:4" s="1" customFormat="1" ht="21" x14ac:dyDescent="0.5">
      <c r="A2" s="2"/>
      <c r="B2" s="3"/>
      <c r="C2" s="4"/>
    </row>
    <row r="3" spans="1:4" x14ac:dyDescent="0.35">
      <c r="A3" s="5" t="s">
        <v>506</v>
      </c>
      <c r="B3" s="106">
        <f>'A1.  Cover Sheet'!$B$5</f>
        <v>0</v>
      </c>
    </row>
    <row r="4" spans="1:4" x14ac:dyDescent="0.35">
      <c r="A4" s="122" t="s">
        <v>527</v>
      </c>
      <c r="B4" s="106" t="str">
        <f>SUBSTITUTE(TRIM('A1.  Cover Sheet'!AA10&amp;" "&amp;'A1.  Cover Sheet'!AB10&amp;" "&amp;'A1.  Cover Sheet'!AC10&amp;" "&amp;'A1.  Cover Sheet'!AD10&amp;" "&amp;'A1.  Cover Sheet'!AE10)," ",", ")</f>
        <v/>
      </c>
    </row>
    <row r="5" spans="1:4" x14ac:dyDescent="0.35">
      <c r="A5" s="5" t="s">
        <v>0</v>
      </c>
      <c r="B5" s="16">
        <f>'A1.  Cover Sheet'!$B$10</f>
        <v>0</v>
      </c>
    </row>
    <row r="6" spans="1:4" x14ac:dyDescent="0.35">
      <c r="A6" s="5" t="s">
        <v>6</v>
      </c>
      <c r="B6" s="17">
        <f>'A1.  Cover Sheet'!B11</f>
        <v>0</v>
      </c>
    </row>
    <row r="7" spans="1:4" ht="18" customHeight="1" x14ac:dyDescent="0.35">
      <c r="A7" s="5"/>
    </row>
    <row r="8" spans="1:4" ht="31" x14ac:dyDescent="0.35">
      <c r="A8" s="51" t="s">
        <v>460</v>
      </c>
      <c r="B8" s="83" t="s">
        <v>196</v>
      </c>
      <c r="C8" s="83" t="s">
        <v>197</v>
      </c>
      <c r="D8" s="83"/>
    </row>
    <row r="9" spans="1:4" x14ac:dyDescent="0.35">
      <c r="A9" s="104" t="e">
        <f>DATE(YEAR('A1.  Cover Sheet'!$B$11),MONTH('A1.  Cover Sheet'!$B$11)-36,1)</f>
        <v>#NUM!</v>
      </c>
      <c r="B9" s="138"/>
      <c r="C9" s="138"/>
    </row>
    <row r="10" spans="1:4" x14ac:dyDescent="0.35">
      <c r="A10" s="104" t="e">
        <f>DATE(YEAR('A1.  Cover Sheet'!$B$11),MONTH('A1.  Cover Sheet'!$B$11)-35,1)</f>
        <v>#NUM!</v>
      </c>
      <c r="B10" s="138"/>
      <c r="C10" s="138"/>
    </row>
    <row r="11" spans="1:4" x14ac:dyDescent="0.35">
      <c r="A11" s="104" t="e">
        <f>DATE(YEAR('A1.  Cover Sheet'!$B$11),MONTH('A1.  Cover Sheet'!$B$11)-34,1)</f>
        <v>#NUM!</v>
      </c>
      <c r="B11" s="138"/>
      <c r="C11" s="138"/>
    </row>
    <row r="12" spans="1:4" x14ac:dyDescent="0.35">
      <c r="A12" s="104" t="e">
        <f>DATE(YEAR('A1.  Cover Sheet'!$B$11),MONTH('A1.  Cover Sheet'!$B$11)-33,1)</f>
        <v>#NUM!</v>
      </c>
      <c r="B12" s="138"/>
      <c r="C12" s="138"/>
    </row>
    <row r="13" spans="1:4" x14ac:dyDescent="0.35">
      <c r="A13" s="104" t="e">
        <f>DATE(YEAR('A1.  Cover Sheet'!$B$11),MONTH('A1.  Cover Sheet'!$B$11)-32,1)</f>
        <v>#NUM!</v>
      </c>
      <c r="B13" s="138"/>
      <c r="C13" s="138"/>
    </row>
    <row r="14" spans="1:4" x14ac:dyDescent="0.35">
      <c r="A14" s="104" t="e">
        <f>DATE(YEAR('A1.  Cover Sheet'!$B$11),MONTH('A1.  Cover Sheet'!$B$11)-31,1)</f>
        <v>#NUM!</v>
      </c>
      <c r="B14" s="138"/>
      <c r="C14" s="138"/>
    </row>
    <row r="15" spans="1:4" x14ac:dyDescent="0.35">
      <c r="A15" s="104" t="e">
        <f>DATE(YEAR('A1.  Cover Sheet'!$B$11),MONTH('A1.  Cover Sheet'!$B$11)-30,1)</f>
        <v>#NUM!</v>
      </c>
      <c r="B15" s="138"/>
      <c r="C15" s="138"/>
    </row>
    <row r="16" spans="1:4" x14ac:dyDescent="0.35">
      <c r="A16" s="104" t="e">
        <f>DATE(YEAR('A1.  Cover Sheet'!$B$11),MONTH('A1.  Cover Sheet'!$B$11)-29,1)</f>
        <v>#NUM!</v>
      </c>
      <c r="B16" s="138"/>
      <c r="C16" s="138"/>
    </row>
    <row r="17" spans="1:3" x14ac:dyDescent="0.35">
      <c r="A17" s="104" t="e">
        <f>DATE(YEAR('A1.  Cover Sheet'!$B$11),MONTH('A1.  Cover Sheet'!$B$11)-28,1)</f>
        <v>#NUM!</v>
      </c>
      <c r="B17" s="138"/>
      <c r="C17" s="138"/>
    </row>
    <row r="18" spans="1:3" x14ac:dyDescent="0.35">
      <c r="A18" s="104" t="e">
        <f>DATE(YEAR('A1.  Cover Sheet'!$B$11),MONTH('A1.  Cover Sheet'!$B$11)-27,1)</f>
        <v>#NUM!</v>
      </c>
      <c r="B18" s="138"/>
      <c r="C18" s="138"/>
    </row>
    <row r="19" spans="1:3" x14ac:dyDescent="0.35">
      <c r="A19" s="104" t="e">
        <f>DATE(YEAR('A1.  Cover Sheet'!$B$11),MONTH('A1.  Cover Sheet'!$B$11)-26,1)</f>
        <v>#NUM!</v>
      </c>
      <c r="B19" s="138"/>
      <c r="C19" s="138"/>
    </row>
    <row r="20" spans="1:3" x14ac:dyDescent="0.35">
      <c r="A20" s="104" t="e">
        <f>DATE(YEAR('A1.  Cover Sheet'!$B$11),MONTH('A1.  Cover Sheet'!$B$11)-25,1)</f>
        <v>#NUM!</v>
      </c>
      <c r="B20" s="138"/>
      <c r="C20" s="138"/>
    </row>
    <row r="21" spans="1:3" x14ac:dyDescent="0.35">
      <c r="A21" s="104" t="e">
        <f>DATE(YEAR('A1.  Cover Sheet'!$B$11),MONTH('A1.  Cover Sheet'!$B$11)-24,1)</f>
        <v>#NUM!</v>
      </c>
      <c r="B21" s="138"/>
      <c r="C21" s="138"/>
    </row>
    <row r="22" spans="1:3" x14ac:dyDescent="0.35">
      <c r="A22" s="104" t="e">
        <f>DATE(YEAR('A1.  Cover Sheet'!$B$11),MONTH('A1.  Cover Sheet'!$B$11)-23,1)</f>
        <v>#NUM!</v>
      </c>
      <c r="B22" s="138"/>
      <c r="C22" s="138"/>
    </row>
    <row r="23" spans="1:3" x14ac:dyDescent="0.35">
      <c r="A23" s="104" t="e">
        <f>DATE(YEAR('A1.  Cover Sheet'!$B$11),MONTH('A1.  Cover Sheet'!$B$11)-22,1)</f>
        <v>#NUM!</v>
      </c>
      <c r="B23" s="138"/>
      <c r="C23" s="138"/>
    </row>
    <row r="24" spans="1:3" x14ac:dyDescent="0.35">
      <c r="A24" s="104" t="e">
        <f>DATE(YEAR('A1.  Cover Sheet'!$B$11),MONTH('A1.  Cover Sheet'!$B$11)-21,1)</f>
        <v>#NUM!</v>
      </c>
      <c r="B24" s="138"/>
      <c r="C24" s="138"/>
    </row>
    <row r="25" spans="1:3" x14ac:dyDescent="0.35">
      <c r="A25" s="104" t="e">
        <f>DATE(YEAR('A1.  Cover Sheet'!$B$11),MONTH('A1.  Cover Sheet'!$B$11)-20,1)</f>
        <v>#NUM!</v>
      </c>
      <c r="B25" s="138"/>
      <c r="C25" s="138"/>
    </row>
    <row r="26" spans="1:3" x14ac:dyDescent="0.35">
      <c r="A26" s="104" t="e">
        <f>DATE(YEAR('A1.  Cover Sheet'!$B$11),MONTH('A1.  Cover Sheet'!$B$11)-19,1)</f>
        <v>#NUM!</v>
      </c>
      <c r="B26" s="138"/>
      <c r="C26" s="138"/>
    </row>
    <row r="27" spans="1:3" x14ac:dyDescent="0.35">
      <c r="A27" s="104" t="e">
        <f>DATE(YEAR('A1.  Cover Sheet'!$B$11),MONTH('A1.  Cover Sheet'!$B$11)-18,1)</f>
        <v>#NUM!</v>
      </c>
      <c r="B27" s="138"/>
      <c r="C27" s="138"/>
    </row>
    <row r="28" spans="1:3" x14ac:dyDescent="0.35">
      <c r="A28" s="104" t="e">
        <f>DATE(YEAR('A1.  Cover Sheet'!$B$11),MONTH('A1.  Cover Sheet'!$B$11)-17,1)</f>
        <v>#NUM!</v>
      </c>
      <c r="B28" s="138"/>
      <c r="C28" s="138"/>
    </row>
    <row r="29" spans="1:3" x14ac:dyDescent="0.35">
      <c r="A29" s="104" t="e">
        <f>DATE(YEAR('A1.  Cover Sheet'!$B$11),MONTH('A1.  Cover Sheet'!$B$11)-16,1)</f>
        <v>#NUM!</v>
      </c>
      <c r="B29" s="138"/>
      <c r="C29" s="138"/>
    </row>
    <row r="30" spans="1:3" x14ac:dyDescent="0.35">
      <c r="A30" s="104" t="e">
        <f>DATE(YEAR('A1.  Cover Sheet'!$B$11),MONTH('A1.  Cover Sheet'!$B$11)-15,1)</f>
        <v>#NUM!</v>
      </c>
      <c r="B30" s="138"/>
      <c r="C30" s="138"/>
    </row>
    <row r="31" spans="1:3" x14ac:dyDescent="0.35">
      <c r="A31" s="104" t="e">
        <f>DATE(YEAR('A1.  Cover Sheet'!$B$11),MONTH('A1.  Cover Sheet'!$B$11)-14,1)</f>
        <v>#NUM!</v>
      </c>
      <c r="B31" s="138"/>
      <c r="C31" s="138"/>
    </row>
    <row r="32" spans="1:3" x14ac:dyDescent="0.35">
      <c r="A32" s="104" t="e">
        <f>DATE(YEAR('A1.  Cover Sheet'!$B$11),MONTH('A1.  Cover Sheet'!$B$11)-13,1)</f>
        <v>#NUM!</v>
      </c>
      <c r="B32" s="138"/>
      <c r="C32" s="138"/>
    </row>
    <row r="33" spans="1:3" x14ac:dyDescent="0.35">
      <c r="A33" s="104" t="e">
        <f>DATE(YEAR('A1.  Cover Sheet'!$B$11),MONTH('A1.  Cover Sheet'!$B$11)-12,1)</f>
        <v>#NUM!</v>
      </c>
      <c r="B33" s="138"/>
      <c r="C33" s="138"/>
    </row>
    <row r="34" spans="1:3" x14ac:dyDescent="0.35">
      <c r="A34" s="104" t="e">
        <f>DATE(YEAR('A1.  Cover Sheet'!$B$11),MONTH('A1.  Cover Sheet'!$B$11)-11,1)</f>
        <v>#NUM!</v>
      </c>
      <c r="B34" s="138"/>
      <c r="C34" s="138"/>
    </row>
    <row r="35" spans="1:3" x14ac:dyDescent="0.35">
      <c r="A35" s="104" t="e">
        <f>DATE(YEAR('A1.  Cover Sheet'!$B$11),MONTH('A1.  Cover Sheet'!$B$11)-10,1)</f>
        <v>#NUM!</v>
      </c>
      <c r="B35" s="138"/>
      <c r="C35" s="138"/>
    </row>
    <row r="36" spans="1:3" x14ac:dyDescent="0.35">
      <c r="A36" s="104" t="e">
        <f>DATE(YEAR('A1.  Cover Sheet'!$B$11),MONTH('A1.  Cover Sheet'!$B$11)-9,1)</f>
        <v>#NUM!</v>
      </c>
      <c r="B36" s="138"/>
      <c r="C36" s="138"/>
    </row>
    <row r="37" spans="1:3" x14ac:dyDescent="0.35">
      <c r="A37" s="104" t="e">
        <f>DATE(YEAR('A1.  Cover Sheet'!$B$11),MONTH('A1.  Cover Sheet'!$B$11)-8,1)</f>
        <v>#NUM!</v>
      </c>
      <c r="B37" s="138"/>
      <c r="C37" s="138"/>
    </row>
    <row r="38" spans="1:3" x14ac:dyDescent="0.35">
      <c r="A38" s="104" t="e">
        <f>DATE(YEAR('A1.  Cover Sheet'!$B$11),MONTH('A1.  Cover Sheet'!$B$11)-7,1)</f>
        <v>#NUM!</v>
      </c>
      <c r="B38" s="138"/>
      <c r="C38" s="138"/>
    </row>
    <row r="39" spans="1:3" x14ac:dyDescent="0.35">
      <c r="A39" s="104" t="e">
        <f>DATE(YEAR('A1.  Cover Sheet'!$B$11),MONTH('A1.  Cover Sheet'!$B$11)-6,1)</f>
        <v>#NUM!</v>
      </c>
      <c r="B39" s="138"/>
      <c r="C39" s="138"/>
    </row>
    <row r="40" spans="1:3" x14ac:dyDescent="0.35">
      <c r="A40" s="104" t="e">
        <f>DATE(YEAR('A1.  Cover Sheet'!$B$11),MONTH('A1.  Cover Sheet'!$B$11)-5,1)</f>
        <v>#NUM!</v>
      </c>
      <c r="B40" s="138"/>
      <c r="C40" s="138"/>
    </row>
    <row r="41" spans="1:3" x14ac:dyDescent="0.35">
      <c r="A41" s="104" t="e">
        <f>DATE(YEAR('A1.  Cover Sheet'!$B$11),MONTH('A1.  Cover Sheet'!$B$11)-4,1)</f>
        <v>#NUM!</v>
      </c>
      <c r="B41" s="138"/>
      <c r="C41" s="138"/>
    </row>
    <row r="42" spans="1:3" x14ac:dyDescent="0.35">
      <c r="A42" s="104" t="e">
        <f>DATE(YEAR('A1.  Cover Sheet'!$B$11),MONTH('A1.  Cover Sheet'!$B$11)-3,1)</f>
        <v>#NUM!</v>
      </c>
      <c r="B42" s="138"/>
      <c r="C42" s="138"/>
    </row>
    <row r="43" spans="1:3" x14ac:dyDescent="0.35">
      <c r="A43" s="104" t="e">
        <f>DATE(YEAR('A1.  Cover Sheet'!$B$11),MONTH('A1.  Cover Sheet'!$B$11)-2,1)</f>
        <v>#NUM!</v>
      </c>
      <c r="B43" s="138"/>
      <c r="C43" s="138"/>
    </row>
    <row r="44" spans="1:3" x14ac:dyDescent="0.35">
      <c r="A44" s="104" t="e">
        <f>DATE(YEAR('A1.  Cover Sheet'!$B$11),MONTH('A1.  Cover Sheet'!$B$11)-1,1)</f>
        <v>#NUM!</v>
      </c>
      <c r="B44" s="138"/>
      <c r="C44" s="138"/>
    </row>
    <row r="45" spans="1:3" x14ac:dyDescent="0.35">
      <c r="A45" s="105">
        <f>DATE(YEAR('A1.  Cover Sheet'!$B$11),MONTH('A1.  Cover Sheet'!$B$11),1)</f>
        <v>1</v>
      </c>
      <c r="B45" s="137" t="e">
        <f>'A2. Rate Change &amp; Enrollment'!$AB$11</f>
        <v>#DIV/0!</v>
      </c>
      <c r="C45"/>
    </row>
    <row r="46" spans="1:3" x14ac:dyDescent="0.35">
      <c r="B46" s="10"/>
    </row>
    <row r="47" spans="1:3" ht="31" x14ac:dyDescent="0.35">
      <c r="A47" s="35" t="s">
        <v>179</v>
      </c>
      <c r="B47" s="139"/>
    </row>
    <row r="48" spans="1:3" ht="45.5" x14ac:dyDescent="0.35">
      <c r="A48" s="35" t="s">
        <v>180</v>
      </c>
      <c r="B48" s="139"/>
    </row>
    <row r="49" spans="1:3" x14ac:dyDescent="0.35">
      <c r="A49" s="11"/>
    </row>
    <row r="50" spans="1:3" x14ac:dyDescent="0.35">
      <c r="A50" s="79" t="s">
        <v>5</v>
      </c>
      <c r="B50" s="76"/>
      <c r="C50" s="76"/>
    </row>
    <row r="51" spans="1:3" ht="30" customHeight="1" x14ac:dyDescent="0.35">
      <c r="A51" s="441" t="s">
        <v>543</v>
      </c>
      <c r="B51" s="441"/>
      <c r="C51" s="441"/>
    </row>
  </sheetData>
  <sheetProtection algorithmName="SHA-512" hashValue="hrmAlLh/SJUaipTFMWloZbUe9H04VM5qhfCujSx3KoCmMju1UTconbOQuV96CeHYKXqMw89z8CVuLtYIPpL6qw==" saltValue="a+pF/X3MJ9vqaWXufjM6mQ==" spinCount="100000" sheet="1" objects="1" scenarios="1"/>
  <mergeCells count="2">
    <mergeCell ref="A1:C1"/>
    <mergeCell ref="A51:C51"/>
  </mergeCells>
  <dataValidations count="1">
    <dataValidation type="decimal" allowBlank="1" showInputMessage="1" showErrorMessage="1" errorTitle="Numeric Input Only" error="Please provide numbers only.  No text." sqref="B9:C44 B47:B48" xr:uid="{00000000-0002-0000-0300-000000000000}">
      <formula1>-50000</formula1>
      <formula2>50000</formula2>
    </dataValidation>
  </dataValidations>
  <printOptions horizontalCentered="1"/>
  <pageMargins left="0.25" right="0.25" top="0.75" bottom="0.75" header="0.3" footer="0.3"/>
  <pageSetup scale="72" orientation="portrait" errors="blank" horizontalDpi="4294967293" verticalDpi="4294967293" r:id="rId1"/>
  <headerFooter>
    <oddFooter>&amp;C&amp;P&amp;R&amp;D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30"/>
  <sheetViews>
    <sheetView zoomScaleNormal="100" workbookViewId="0">
      <pane xSplit="1" ySplit="8" topLeftCell="B9" activePane="bottomRight" state="frozen"/>
      <selection activeCell="O106" sqref="O106"/>
      <selection pane="topRight" activeCell="O106" sqref="O106"/>
      <selection pane="bottomLeft" activeCell="O106" sqref="O106"/>
      <selection pane="bottomRight" activeCell="B26" sqref="B26:E26"/>
    </sheetView>
  </sheetViews>
  <sheetFormatPr defaultRowHeight="14.5" x14ac:dyDescent="0.35"/>
  <cols>
    <col min="1" max="1" width="42" customWidth="1"/>
    <col min="2" max="4" width="20.54296875" style="6" customWidth="1"/>
    <col min="5" max="5" width="19.1796875" customWidth="1"/>
  </cols>
  <sheetData>
    <row r="1" spans="1:5" s="1" customFormat="1" ht="24" thickBot="1" x14ac:dyDescent="0.6">
      <c r="A1" s="456" t="s">
        <v>173</v>
      </c>
      <c r="B1" s="456"/>
      <c r="C1" s="456"/>
      <c r="D1" s="456"/>
      <c r="E1" s="456"/>
    </row>
    <row r="2" spans="1:5" s="1" customFormat="1" ht="21" x14ac:dyDescent="0.5">
      <c r="A2" s="2"/>
      <c r="B2" s="3"/>
      <c r="C2" s="4"/>
      <c r="D2" s="4"/>
      <c r="E2" s="4"/>
    </row>
    <row r="3" spans="1:5" x14ac:dyDescent="0.35">
      <c r="A3" s="5" t="s">
        <v>506</v>
      </c>
      <c r="B3" s="106">
        <f>'A1.  Cover Sheet'!$B$5</f>
        <v>0</v>
      </c>
    </row>
    <row r="4" spans="1:5" x14ac:dyDescent="0.35">
      <c r="A4" s="122" t="s">
        <v>527</v>
      </c>
      <c r="B4" s="106" t="str">
        <f>SUBSTITUTE(TRIM('A1.  Cover Sheet'!AA10&amp;" "&amp;'A1.  Cover Sheet'!AB10&amp;" "&amp;'A1.  Cover Sheet'!AC10&amp;" "&amp;'A1.  Cover Sheet'!AD10&amp;" "&amp;'A1.  Cover Sheet'!AE10)," ",", ")</f>
        <v/>
      </c>
    </row>
    <row r="5" spans="1:5" x14ac:dyDescent="0.35">
      <c r="A5" s="5" t="s">
        <v>0</v>
      </c>
      <c r="B5" s="16">
        <f>'A1.  Cover Sheet'!$B$10</f>
        <v>0</v>
      </c>
    </row>
    <row r="6" spans="1:5" x14ac:dyDescent="0.35">
      <c r="A6" s="5" t="s">
        <v>6</v>
      </c>
      <c r="B6" s="17">
        <f>'A1.  Cover Sheet'!$B$11</f>
        <v>0</v>
      </c>
      <c r="E6" s="11"/>
    </row>
    <row r="7" spans="1:5" ht="18" customHeight="1" x14ac:dyDescent="0.35">
      <c r="A7" s="6"/>
      <c r="B7" s="13" t="s">
        <v>23</v>
      </c>
      <c r="C7" s="13" t="s">
        <v>24</v>
      </c>
      <c r="D7" s="13" t="s">
        <v>25</v>
      </c>
    </row>
    <row r="8" spans="1:5" ht="60" x14ac:dyDescent="0.35">
      <c r="A8" s="51" t="s">
        <v>157</v>
      </c>
      <c r="B8" s="83" t="s">
        <v>562</v>
      </c>
      <c r="C8" s="83" t="s">
        <v>556</v>
      </c>
      <c r="D8" s="83" t="s">
        <v>158</v>
      </c>
    </row>
    <row r="9" spans="1:5" x14ac:dyDescent="0.35">
      <c r="A9" s="8" t="s">
        <v>13</v>
      </c>
      <c r="B9" s="135"/>
      <c r="C9" s="135"/>
      <c r="D9" s="175"/>
    </row>
    <row r="10" spans="1:5" x14ac:dyDescent="0.35">
      <c r="A10" s="8" t="s">
        <v>11</v>
      </c>
      <c r="B10" s="135"/>
      <c r="C10" s="135"/>
      <c r="D10" s="175"/>
    </row>
    <row r="11" spans="1:5" x14ac:dyDescent="0.35">
      <c r="A11" s="8" t="s">
        <v>12</v>
      </c>
      <c r="B11" s="135"/>
      <c r="C11" s="135"/>
      <c r="D11" s="175"/>
    </row>
    <row r="12" spans="1:5" x14ac:dyDescent="0.35">
      <c r="A12" s="8" t="s">
        <v>14</v>
      </c>
      <c r="B12" s="135"/>
      <c r="C12" s="135"/>
      <c r="D12" s="175"/>
    </row>
    <row r="13" spans="1:5" x14ac:dyDescent="0.35">
      <c r="A13" s="8" t="s">
        <v>15</v>
      </c>
      <c r="B13" s="135"/>
      <c r="C13" s="135"/>
      <c r="D13" s="175"/>
    </row>
    <row r="14" spans="1:5" x14ac:dyDescent="0.35">
      <c r="A14" s="8" t="s">
        <v>16</v>
      </c>
      <c r="B14" s="135"/>
      <c r="C14" s="135"/>
      <c r="D14" s="175"/>
    </row>
    <row r="15" spans="1:5" x14ac:dyDescent="0.35">
      <c r="A15" s="8" t="s">
        <v>17</v>
      </c>
      <c r="B15" s="135"/>
      <c r="C15" s="135"/>
      <c r="D15" s="175"/>
    </row>
    <row r="16" spans="1:5" x14ac:dyDescent="0.35">
      <c r="A16" s="8" t="s">
        <v>18</v>
      </c>
      <c r="B16" s="135"/>
      <c r="C16" s="135"/>
      <c r="D16" s="175"/>
    </row>
    <row r="17" spans="1:6" x14ac:dyDescent="0.35">
      <c r="A17" s="8"/>
      <c r="B17" s="8"/>
      <c r="C17" s="8"/>
      <c r="D17" s="8"/>
      <c r="E17" s="15"/>
    </row>
    <row r="18" spans="1:6" x14ac:dyDescent="0.35">
      <c r="A18" s="20" t="s">
        <v>8</v>
      </c>
      <c r="B18" s="140">
        <f>SUM(B9:B16)</f>
        <v>0</v>
      </c>
      <c r="C18" s="140">
        <f>SUM(C9:C16)</f>
        <v>0</v>
      </c>
      <c r="D18" s="140">
        <f>SUM(D9:D16)</f>
        <v>0</v>
      </c>
      <c r="E18" s="15"/>
    </row>
    <row r="19" spans="1:6" ht="16.5" x14ac:dyDescent="0.35">
      <c r="A19" s="21" t="s">
        <v>10</v>
      </c>
      <c r="B19" s="80" t="str">
        <f>IF(ABS(B18-'A2. Rate Change &amp; Enrollment'!I10)&lt;5, "OK", "ERROR")</f>
        <v>OK</v>
      </c>
      <c r="C19" s="80" t="str">
        <f>IF(ABS(C18-'A2. Rate Change &amp; Enrollment'!J10)&lt;5, "OK", "ERROR")</f>
        <v>OK</v>
      </c>
      <c r="D19" s="80" t="str">
        <f>IF(ABS(D18-'A2. Rate Change &amp; Enrollment'!K10)&lt;5, "OK", "ERROR")</f>
        <v>OK</v>
      </c>
      <c r="E19" s="15"/>
    </row>
    <row r="20" spans="1:6" x14ac:dyDescent="0.35">
      <c r="A20" s="21"/>
      <c r="B20" s="22"/>
      <c r="C20" s="22"/>
      <c r="D20" s="22"/>
      <c r="E20" s="15"/>
    </row>
    <row r="21" spans="1:6" x14ac:dyDescent="0.35">
      <c r="A21" s="20" t="s">
        <v>121</v>
      </c>
      <c r="B21" s="138"/>
      <c r="C21" s="22"/>
      <c r="D21" s="22"/>
      <c r="E21" s="15"/>
    </row>
    <row r="22" spans="1:6" x14ac:dyDescent="0.35">
      <c r="A22" s="20" t="s">
        <v>122</v>
      </c>
      <c r="B22" s="138"/>
      <c r="C22" s="22"/>
      <c r="D22" s="22"/>
      <c r="E22" s="15"/>
    </row>
    <row r="23" spans="1:6" x14ac:dyDescent="0.35">
      <c r="A23" s="21"/>
      <c r="B23" s="22"/>
      <c r="C23" s="22"/>
      <c r="D23" s="22"/>
      <c r="E23" s="15"/>
    </row>
    <row r="24" spans="1:6" x14ac:dyDescent="0.35">
      <c r="B24" s="10" t="s">
        <v>5</v>
      </c>
    </row>
    <row r="25" spans="1:6" ht="30.75" customHeight="1" x14ac:dyDescent="0.35">
      <c r="B25" s="441" t="s">
        <v>120</v>
      </c>
      <c r="C25" s="441"/>
      <c r="D25" s="441"/>
      <c r="E25" s="441"/>
    </row>
    <row r="26" spans="1:6" ht="40.5" customHeight="1" x14ac:dyDescent="0.35">
      <c r="B26" s="441" t="s">
        <v>1550</v>
      </c>
      <c r="C26" s="441"/>
      <c r="D26" s="441"/>
      <c r="E26" s="441"/>
    </row>
    <row r="27" spans="1:6" x14ac:dyDescent="0.35">
      <c r="B27" s="81"/>
      <c r="C27" s="81"/>
      <c r="D27" s="81"/>
      <c r="E27" s="82"/>
    </row>
    <row r="28" spans="1:6" s="6" customFormat="1" x14ac:dyDescent="0.35">
      <c r="A28" s="11"/>
      <c r="E28"/>
      <c r="F28"/>
    </row>
    <row r="29" spans="1:6" s="6" customFormat="1" x14ac:dyDescent="0.35">
      <c r="A29" s="11"/>
      <c r="E29"/>
      <c r="F29"/>
    </row>
    <row r="30" spans="1:6" s="6" customFormat="1" x14ac:dyDescent="0.35">
      <c r="A30" s="11"/>
      <c r="E30"/>
      <c r="F30"/>
    </row>
  </sheetData>
  <sheetProtection algorithmName="SHA-512" hashValue="ySHJYNSkN6AwaOQXS0WnrqZ9kRDUY/UY0rbjcE3eMMZZJGgtZlizVF9MhdjNZpk03j6tQC8IbwMui4KnuwTX5g==" saltValue="kaTf+Oz+sLsR98ecmC9d6Q==" spinCount="100000" sheet="1" objects="1" scenarios="1"/>
  <mergeCells count="3">
    <mergeCell ref="B25:E25"/>
    <mergeCell ref="B26:E26"/>
    <mergeCell ref="A1:E1"/>
  </mergeCells>
  <printOptions horizontalCentered="1"/>
  <pageMargins left="0.25" right="0.25" top="0.75" bottom="0.75" header="0.3" footer="0.3"/>
  <pageSetup scale="77" orientation="portrait" errors="blank" r:id="rId1"/>
  <headerFooter>
    <oddFooter>&amp;C&amp;P&amp;R&amp;D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6"/>
  <sheetViews>
    <sheetView zoomScaleNormal="100" zoomScaleSheetLayoutView="130" workbookViewId="0">
      <pane xSplit="1" ySplit="8" topLeftCell="B9" activePane="bottomRight" state="frozen"/>
      <selection activeCell="O106" sqref="O106"/>
      <selection pane="topRight" activeCell="O106" sqref="O106"/>
      <selection pane="bottomLeft" activeCell="O106" sqref="O106"/>
      <selection pane="bottomRight" activeCell="M32" sqref="M32"/>
    </sheetView>
  </sheetViews>
  <sheetFormatPr defaultRowHeight="14.5" x14ac:dyDescent="0.35"/>
  <cols>
    <col min="1" max="1" width="51" customWidth="1"/>
    <col min="2" max="2" width="27.1796875" style="6" customWidth="1"/>
    <col min="3" max="3" width="20.54296875" style="6" customWidth="1"/>
  </cols>
  <sheetData>
    <row r="1" spans="1:10" s="1" customFormat="1" ht="24" thickBot="1" x14ac:dyDescent="0.6">
      <c r="A1" s="456" t="s">
        <v>174</v>
      </c>
      <c r="B1" s="456"/>
      <c r="C1" s="456"/>
      <c r="D1" s="207"/>
    </row>
    <row r="2" spans="1:10" s="1" customFormat="1" ht="21" x14ac:dyDescent="0.5">
      <c r="A2" s="2"/>
      <c r="B2" s="3"/>
      <c r="C2" s="4"/>
    </row>
    <row r="3" spans="1:10" x14ac:dyDescent="0.35">
      <c r="A3" s="5" t="s">
        <v>506</v>
      </c>
      <c r="B3" s="106">
        <f>'A1.  Cover Sheet'!$B$5</f>
        <v>0</v>
      </c>
    </row>
    <row r="4" spans="1:10" x14ac:dyDescent="0.35">
      <c r="A4" s="122" t="s">
        <v>527</v>
      </c>
      <c r="B4" s="106" t="str">
        <f>SUBSTITUTE(TRIM('A1.  Cover Sheet'!AA10&amp;" "&amp;'A1.  Cover Sheet'!AB10&amp;" "&amp;'A1.  Cover Sheet'!AC10&amp;" "&amp;'A1.  Cover Sheet'!AD10&amp;" "&amp;'A1.  Cover Sheet'!AE10)," ",", ")</f>
        <v/>
      </c>
    </row>
    <row r="5" spans="1:10" x14ac:dyDescent="0.35">
      <c r="A5" s="5" t="s">
        <v>0</v>
      </c>
      <c r="B5" s="16">
        <f>'A1.  Cover Sheet'!$B$10</f>
        <v>0</v>
      </c>
    </row>
    <row r="6" spans="1:10" x14ac:dyDescent="0.35">
      <c r="A6" s="5" t="s">
        <v>6</v>
      </c>
      <c r="B6" s="17">
        <f>'A1.  Cover Sheet'!$B$11</f>
        <v>0</v>
      </c>
    </row>
    <row r="7" spans="1:10" ht="10.5" customHeight="1" x14ac:dyDescent="0.35">
      <c r="A7" s="6"/>
    </row>
    <row r="8" spans="1:10" x14ac:dyDescent="0.35">
      <c r="A8" s="51" t="s">
        <v>19</v>
      </c>
      <c r="B8" s="34" t="s">
        <v>22</v>
      </c>
      <c r="C8" s="19"/>
      <c r="J8" s="10"/>
    </row>
    <row r="9" spans="1:10" x14ac:dyDescent="0.35">
      <c r="A9" s="227" t="s">
        <v>1201</v>
      </c>
      <c r="B9" s="332"/>
    </row>
    <row r="10" spans="1:10" x14ac:dyDescent="0.35">
      <c r="A10" s="227" t="s">
        <v>20</v>
      </c>
      <c r="B10" s="332"/>
    </row>
    <row r="11" spans="1:10" x14ac:dyDescent="0.35">
      <c r="A11" s="227" t="s">
        <v>1145</v>
      </c>
      <c r="B11" s="332"/>
    </row>
    <row r="12" spans="1:10" x14ac:dyDescent="0.35">
      <c r="A12" s="227" t="s">
        <v>1147</v>
      </c>
      <c r="B12" s="332"/>
    </row>
    <row r="13" spans="1:10" x14ac:dyDescent="0.35">
      <c r="A13" s="227" t="s">
        <v>1148</v>
      </c>
      <c r="B13" s="332"/>
    </row>
    <row r="14" spans="1:10" x14ac:dyDescent="0.35">
      <c r="A14" s="227" t="s">
        <v>1166</v>
      </c>
      <c r="B14" s="332"/>
    </row>
    <row r="15" spans="1:10" x14ac:dyDescent="0.35">
      <c r="A15" s="227" t="s">
        <v>1133</v>
      </c>
      <c r="B15" s="332"/>
    </row>
    <row r="16" spans="1:10" x14ac:dyDescent="0.35">
      <c r="A16" s="227" t="s">
        <v>1141</v>
      </c>
      <c r="B16" s="332"/>
    </row>
    <row r="17" spans="1:11" x14ac:dyDescent="0.35">
      <c r="A17" s="227" t="s">
        <v>1139</v>
      </c>
      <c r="B17" s="332"/>
    </row>
    <row r="18" spans="1:11" x14ac:dyDescent="0.35">
      <c r="A18" s="227" t="s">
        <v>1140</v>
      </c>
      <c r="B18" s="332"/>
      <c r="E18" s="209"/>
    </row>
    <row r="19" spans="1:11" x14ac:dyDescent="0.35">
      <c r="A19" s="227" t="s">
        <v>1183</v>
      </c>
      <c r="B19" s="332"/>
      <c r="E19" s="209"/>
    </row>
    <row r="20" spans="1:11" x14ac:dyDescent="0.35">
      <c r="A20" s="227" t="s">
        <v>1184</v>
      </c>
      <c r="B20" s="332"/>
      <c r="E20" s="209"/>
    </row>
    <row r="21" spans="1:11" x14ac:dyDescent="0.35">
      <c r="A21" s="227" t="s">
        <v>1185</v>
      </c>
      <c r="B21" s="332"/>
      <c r="E21" s="209"/>
    </row>
    <row r="22" spans="1:11" x14ac:dyDescent="0.35">
      <c r="A22" s="227" t="s">
        <v>1450</v>
      </c>
      <c r="B22" s="332"/>
    </row>
    <row r="23" spans="1:11" x14ac:dyDescent="0.35">
      <c r="A23" s="227" t="s">
        <v>1421</v>
      </c>
      <c r="B23" s="332"/>
    </row>
    <row r="24" spans="1:11" x14ac:dyDescent="0.35">
      <c r="A24" s="227" t="s">
        <v>1202</v>
      </c>
      <c r="B24" s="332"/>
    </row>
    <row r="25" spans="1:11" x14ac:dyDescent="0.35">
      <c r="A25" s="227" t="s">
        <v>91</v>
      </c>
      <c r="B25" s="332"/>
      <c r="C25" s="87"/>
    </row>
    <row r="26" spans="1:11" x14ac:dyDescent="0.35">
      <c r="A26" s="227" t="s">
        <v>21</v>
      </c>
      <c r="B26" s="332"/>
    </row>
    <row r="27" spans="1:11" x14ac:dyDescent="0.35">
      <c r="A27" s="8"/>
      <c r="B27" s="8"/>
      <c r="C27" s="8"/>
    </row>
    <row r="28" spans="1:11" x14ac:dyDescent="0.35">
      <c r="A28" s="20" t="s">
        <v>524</v>
      </c>
      <c r="B28" s="23">
        <f>(1+B9)*(1+B10)*(1+B11)*(1+B12)*(1+B13)*(1+B14)*(1+B15)*(1+B16)*(1+B17)*(1+B18)*(1+B19)*(1+B20)*(1+B21)*(1+B22)*(1+B23)*(1+B24)*(1+B25)*(1+B26)-1</f>
        <v>0</v>
      </c>
      <c r="C28" s="13"/>
      <c r="J28" s="27"/>
      <c r="K28" s="26"/>
    </row>
    <row r="29" spans="1:11" ht="16.5" x14ac:dyDescent="0.35">
      <c r="A29" s="21" t="s">
        <v>34</v>
      </c>
      <c r="B29" s="80" t="str">
        <f>IF(ISERROR('A2. Rate Change &amp; Enrollment'!AB11)=TRUE, "N/A", IF((B28-'A2. Rate Change &amp; Enrollment'!AB11)&gt;0.001,"ERROR",IF((B28-'A2. Rate Change &amp; Enrollment'!AB11)&lt;-0.001,"ERROR","OK")))</f>
        <v>N/A</v>
      </c>
      <c r="C29" s="22"/>
    </row>
    <row r="30" spans="1:11" x14ac:dyDescent="0.35">
      <c r="A30" s="21"/>
      <c r="B30" s="22"/>
      <c r="C30" s="22"/>
    </row>
    <row r="31" spans="1:11" x14ac:dyDescent="0.35">
      <c r="A31" s="20" t="s">
        <v>1146</v>
      </c>
      <c r="B31" s="23">
        <f>(1+B28)/((1+B11)*(1+B12)*(1+B13))-1</f>
        <v>0</v>
      </c>
      <c r="C31" s="22"/>
    </row>
    <row r="32" spans="1:11" x14ac:dyDescent="0.35">
      <c r="A32" s="21"/>
      <c r="B32" s="22"/>
      <c r="C32" s="22"/>
    </row>
    <row r="33" spans="1:3" ht="58.5" customHeight="1" x14ac:dyDescent="0.35">
      <c r="A33" s="24" t="s">
        <v>208</v>
      </c>
      <c r="B33" s="460"/>
      <c r="C33" s="460"/>
    </row>
    <row r="34" spans="1:3" x14ac:dyDescent="0.35">
      <c r="A34" s="24"/>
      <c r="B34" s="24"/>
      <c r="C34" s="24"/>
    </row>
    <row r="35" spans="1:3" x14ac:dyDescent="0.35">
      <c r="A35" s="10" t="s">
        <v>5</v>
      </c>
    </row>
    <row r="36" spans="1:3" ht="26.25" customHeight="1" x14ac:dyDescent="0.35">
      <c r="A36" s="441" t="s">
        <v>1200</v>
      </c>
      <c r="B36" s="441"/>
      <c r="C36" s="441"/>
    </row>
  </sheetData>
  <sheetProtection algorithmName="SHA-512" hashValue="0PeOxUL40rtCCxP1odYHYPxpZfI01seyAUlts4vEt/CLm3mfLOxf2mEfJdzEHzKivVmLYIimGCbqWxGSe5+NSQ==" saltValue="WHToUnkg1Xd79FfuKdWZXA==" spinCount="100000" sheet="1" objects="1" scenarios="1"/>
  <mergeCells count="3">
    <mergeCell ref="A36:C36"/>
    <mergeCell ref="B33:C33"/>
    <mergeCell ref="A1:C1"/>
  </mergeCells>
  <dataValidations count="1">
    <dataValidation type="decimal" allowBlank="1" showInputMessage="1" showErrorMessage="1" prompt="Please input a %" sqref="B9:B26" xr:uid="{00000000-0002-0000-0500-000000000000}">
      <formula1>-100</formula1>
      <formula2>100</formula2>
    </dataValidation>
  </dataValidations>
  <printOptions horizontalCentered="1"/>
  <pageMargins left="0.25" right="0.25" top="0.75" bottom="0.75" header="0.3" footer="0.3"/>
  <pageSetup orientation="portrait" errors="blank" r:id="rId1"/>
  <headerFooter>
    <oddFooter>&amp;C&amp;P&amp;R&amp;D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N773"/>
  <sheetViews>
    <sheetView topLeftCell="AM1" zoomScale="90" zoomScaleNormal="90" workbookViewId="0">
      <selection activeCell="AW7" sqref="AW7"/>
    </sheetView>
  </sheetViews>
  <sheetFormatPr defaultRowHeight="14.5" x14ac:dyDescent="0.35"/>
  <cols>
    <col min="1" max="1" width="26" customWidth="1"/>
    <col min="2" max="2" width="32.7265625" customWidth="1"/>
    <col min="3" max="3" width="18.81640625" customWidth="1"/>
    <col min="4" max="4" width="11.453125" style="6" customWidth="1"/>
    <col min="5" max="5" width="10.7265625" style="6" customWidth="1"/>
    <col min="6" max="6" width="13" style="6" customWidth="1"/>
    <col min="7" max="8" width="12.81640625" style="6" customWidth="1"/>
    <col min="9" max="10" width="16.453125" style="6" customWidth="1"/>
    <col min="11" max="12" width="13.7265625" style="6" customWidth="1"/>
    <col min="13" max="20" width="13.54296875" style="6" customWidth="1"/>
    <col min="21" max="22" width="16.453125" style="6" customWidth="1"/>
    <col min="23" max="23" width="17.1796875" style="6" customWidth="1"/>
    <col min="24" max="24" width="16.7265625" style="6" customWidth="1"/>
    <col min="25" max="25" width="17.1796875" style="6" customWidth="1"/>
    <col min="26" max="26" width="16.7265625" style="6" customWidth="1"/>
    <col min="27" max="27" width="16.453125" style="6" customWidth="1"/>
    <col min="28" max="29" width="15.7265625" style="6" customWidth="1"/>
    <col min="30" max="30" width="15.81640625" style="6" customWidth="1"/>
    <col min="31" max="31" width="10.26953125" style="6" customWidth="1"/>
    <col min="32" max="32" width="12.453125" style="6" customWidth="1"/>
    <col min="33" max="33" width="10.26953125" style="6" customWidth="1"/>
    <col min="34" max="34" width="16.26953125" style="6" customWidth="1"/>
    <col min="35" max="35" width="10.26953125" style="8" customWidth="1"/>
    <col min="36" max="36" width="13.81640625" style="8" customWidth="1"/>
    <col min="37" max="37" width="10.26953125" style="8" customWidth="1"/>
    <col min="38" max="39" width="13.81640625" style="8" customWidth="1"/>
    <col min="40" max="40" width="2.7265625" style="6" customWidth="1"/>
    <col min="41" max="41" width="13.26953125" style="6" customWidth="1"/>
    <col min="42" max="43" width="12.54296875" customWidth="1"/>
    <col min="44" max="44" width="3.7265625" customWidth="1"/>
    <col min="45" max="45" width="15.1796875" customWidth="1"/>
    <col min="46" max="46" width="17.453125" customWidth="1"/>
    <col min="47" max="47" width="1.81640625" customWidth="1"/>
    <col min="48" max="48" width="15" customWidth="1"/>
    <col min="49" max="49" width="21.1796875" customWidth="1"/>
    <col min="50" max="50" width="1.7265625" customWidth="1"/>
    <col min="51" max="51" width="10.7265625" customWidth="1"/>
    <col min="52" max="52" width="17.453125" customWidth="1"/>
    <col min="53" max="53" width="19.453125" customWidth="1"/>
    <col min="55" max="55" width="12.26953125" customWidth="1"/>
    <col min="57" max="57" width="9.1796875" style="6"/>
    <col min="58" max="58" width="38.453125" customWidth="1"/>
    <col min="59" max="59" width="29.453125" customWidth="1"/>
    <col min="60" max="60" width="21.453125" hidden="1" customWidth="1"/>
    <col min="61" max="61" width="24.26953125" hidden="1" customWidth="1"/>
    <col min="62" max="62" width="9.1796875" hidden="1" customWidth="1"/>
    <col min="63" max="63" width="27.26953125" hidden="1" customWidth="1"/>
    <col min="64" max="64" width="21.54296875" hidden="1" customWidth="1"/>
    <col min="65" max="65" width="20" hidden="1" customWidth="1"/>
    <col min="66" max="66" width="21.453125" hidden="1" customWidth="1"/>
  </cols>
  <sheetData>
    <row r="1" spans="1:66" s="1" customFormat="1" ht="24" thickBot="1" x14ac:dyDescent="0.6">
      <c r="D1" s="456" t="s">
        <v>521</v>
      </c>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t="str">
        <f>D1</f>
        <v>Exhibit B1:  Plan Design and Plan Relativity Factors (HMO)</v>
      </c>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row>
    <row r="2" spans="1:66" s="1" customFormat="1" ht="21" x14ac:dyDescent="0.5">
      <c r="A2" s="2"/>
      <c r="B2" s="2"/>
      <c r="C2" s="2"/>
      <c r="D2" s="33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2"/>
      <c r="AQ2" s="2"/>
      <c r="AR2" s="2"/>
      <c r="AS2" s="2"/>
      <c r="AT2" s="2"/>
      <c r="AU2" s="2"/>
      <c r="AV2" s="2"/>
      <c r="AW2" s="2"/>
      <c r="BF2" s="4"/>
    </row>
    <row r="3" spans="1:66" x14ac:dyDescent="0.35">
      <c r="A3" s="5" t="s">
        <v>506</v>
      </c>
      <c r="B3" s="106">
        <f>'A1.  Cover Sheet'!$B$5</f>
        <v>0</v>
      </c>
      <c r="C3" s="106"/>
      <c r="D3" s="72"/>
      <c r="E3"/>
      <c r="F3"/>
      <c r="K3"/>
      <c r="L3"/>
      <c r="M3"/>
      <c r="N3"/>
      <c r="O3"/>
      <c r="P3"/>
      <c r="Q3"/>
      <c r="R3"/>
      <c r="S3"/>
      <c r="T3"/>
      <c r="U3"/>
      <c r="V3"/>
      <c r="W3"/>
      <c r="X3"/>
      <c r="Y3"/>
      <c r="Z3"/>
      <c r="AA3"/>
      <c r="AB3"/>
      <c r="AC3"/>
      <c r="AD3"/>
      <c r="AE3"/>
      <c r="AF3"/>
      <c r="AG3"/>
      <c r="AH3"/>
      <c r="AI3"/>
      <c r="AJ3"/>
      <c r="AK3"/>
      <c r="AL3"/>
      <c r="AM3"/>
      <c r="AN3"/>
      <c r="AO3"/>
      <c r="AP3" s="28"/>
      <c r="BE3"/>
    </row>
    <row r="4" spans="1:66" ht="16.5" x14ac:dyDescent="0.35">
      <c r="A4" s="5" t="s">
        <v>528</v>
      </c>
      <c r="B4" s="106" t="s">
        <v>99</v>
      </c>
      <c r="C4" s="16"/>
      <c r="D4"/>
      <c r="E4"/>
      <c r="F4"/>
      <c r="K4" s="7"/>
      <c r="L4" s="7"/>
      <c r="M4"/>
      <c r="N4"/>
      <c r="O4"/>
      <c r="P4"/>
      <c r="Q4"/>
      <c r="R4"/>
      <c r="S4"/>
      <c r="T4"/>
      <c r="U4"/>
      <c r="V4"/>
      <c r="W4"/>
      <c r="X4"/>
      <c r="Y4"/>
      <c r="Z4"/>
      <c r="AA4"/>
      <c r="AB4"/>
      <c r="AC4"/>
      <c r="AD4"/>
      <c r="AE4"/>
      <c r="AF4"/>
      <c r="AG4"/>
      <c r="AH4"/>
      <c r="AI4"/>
      <c r="AJ4"/>
      <c r="AK4"/>
      <c r="AL4"/>
      <c r="AM4"/>
      <c r="AN4"/>
      <c r="AO4"/>
      <c r="AP4" s="28"/>
      <c r="BE4"/>
    </row>
    <row r="5" spans="1:66" x14ac:dyDescent="0.35">
      <c r="A5" s="5" t="s">
        <v>0</v>
      </c>
      <c r="B5" s="16">
        <f>'A1.  Cover Sheet'!$B$10</f>
        <v>0</v>
      </c>
      <c r="C5" s="16"/>
      <c r="D5"/>
      <c r="E5"/>
      <c r="F5"/>
      <c r="K5"/>
      <c r="L5"/>
      <c r="M5"/>
      <c r="N5" s="203"/>
      <c r="O5" s="203"/>
      <c r="P5" s="203"/>
      <c r="Q5" s="203"/>
      <c r="R5" s="203"/>
      <c r="S5" s="203"/>
      <c r="T5" s="203"/>
      <c r="U5" s="203"/>
      <c r="V5" s="203"/>
      <c r="W5"/>
      <c r="X5"/>
      <c r="Y5"/>
      <c r="Z5"/>
      <c r="AA5"/>
      <c r="AB5"/>
      <c r="AC5"/>
      <c r="AD5"/>
      <c r="AE5"/>
      <c r="AF5"/>
      <c r="AG5"/>
      <c r="AH5"/>
      <c r="AN5"/>
      <c r="AP5" s="28"/>
      <c r="AS5" s="72"/>
      <c r="BE5"/>
    </row>
    <row r="6" spans="1:66" x14ac:dyDescent="0.35">
      <c r="A6" s="5" t="s">
        <v>6</v>
      </c>
      <c r="B6" s="17">
        <f>'A1.  Cover Sheet'!$B$11</f>
        <v>0</v>
      </c>
      <c r="C6" s="17"/>
      <c r="I6" s="203"/>
      <c r="J6" s="203"/>
      <c r="K6"/>
      <c r="L6"/>
      <c r="M6"/>
      <c r="N6"/>
      <c r="O6"/>
      <c r="P6"/>
      <c r="Q6"/>
      <c r="R6"/>
      <c r="S6"/>
      <c r="T6"/>
      <c r="U6"/>
      <c r="V6"/>
      <c r="W6" s="334"/>
      <c r="X6" s="72"/>
      <c r="Y6" s="72"/>
      <c r="Z6" s="72"/>
      <c r="AA6"/>
      <c r="AB6"/>
      <c r="AC6"/>
      <c r="AD6"/>
      <c r="AE6"/>
      <c r="AF6"/>
      <c r="AG6"/>
      <c r="AH6"/>
      <c r="AI6" s="72"/>
      <c r="AJ6" s="72"/>
      <c r="AK6" s="72"/>
      <c r="AL6" s="72"/>
      <c r="AM6" s="72"/>
      <c r="AN6"/>
      <c r="AO6"/>
      <c r="AP6" s="38"/>
      <c r="AS6" s="334"/>
      <c r="BE6"/>
      <c r="BK6" s="457" t="s">
        <v>1131</v>
      </c>
      <c r="BL6" s="457"/>
      <c r="BM6" s="457"/>
      <c r="BN6" s="457"/>
    </row>
    <row r="7" spans="1:66" x14ac:dyDescent="0.35">
      <c r="A7" s="5"/>
      <c r="B7" s="119"/>
      <c r="C7" s="119"/>
      <c r="E7" s="119"/>
      <c r="F7" s="119"/>
      <c r="K7" s="203"/>
      <c r="L7" s="203"/>
      <c r="M7"/>
      <c r="N7"/>
      <c r="O7"/>
      <c r="P7"/>
      <c r="Q7"/>
      <c r="R7"/>
      <c r="S7"/>
      <c r="T7"/>
      <c r="U7"/>
      <c r="V7"/>
      <c r="W7"/>
      <c r="X7"/>
      <c r="Y7"/>
      <c r="Z7"/>
      <c r="AA7"/>
      <c r="AB7" s="72"/>
      <c r="AC7" s="203"/>
      <c r="AD7" s="203"/>
      <c r="AE7"/>
      <c r="AF7"/>
      <c r="AG7"/>
      <c r="AH7"/>
      <c r="AI7" s="72"/>
      <c r="AJ7" s="72"/>
      <c r="AK7" s="72"/>
      <c r="AL7" s="72"/>
      <c r="AM7" s="72"/>
      <c r="AN7"/>
      <c r="BE7"/>
      <c r="BH7" s="457" t="s">
        <v>1131</v>
      </c>
      <c r="BI7" s="457"/>
    </row>
    <row r="8" spans="1:66" x14ac:dyDescent="0.35">
      <c r="A8" s="13" t="s">
        <v>23</v>
      </c>
      <c r="B8" s="13" t="s">
        <v>24</v>
      </c>
      <c r="C8" s="13" t="s">
        <v>25</v>
      </c>
      <c r="D8" s="13" t="s">
        <v>26</v>
      </c>
      <c r="E8" s="13" t="s">
        <v>27</v>
      </c>
      <c r="F8" s="13" t="s">
        <v>28</v>
      </c>
      <c r="G8" s="13" t="s">
        <v>29</v>
      </c>
      <c r="H8" s="13" t="s">
        <v>30</v>
      </c>
      <c r="I8" s="13" t="s">
        <v>31</v>
      </c>
      <c r="J8" s="13" t="s">
        <v>32</v>
      </c>
      <c r="K8" s="13" t="s">
        <v>33</v>
      </c>
      <c r="L8" s="13" t="s">
        <v>117</v>
      </c>
      <c r="M8" s="13" t="s">
        <v>118</v>
      </c>
      <c r="N8" s="13" t="s">
        <v>101</v>
      </c>
      <c r="O8" s="13" t="s">
        <v>123</v>
      </c>
      <c r="P8" s="13" t="s">
        <v>124</v>
      </c>
      <c r="Q8" s="13" t="s">
        <v>125</v>
      </c>
      <c r="R8" s="13" t="s">
        <v>126</v>
      </c>
      <c r="S8" s="13" t="s">
        <v>127</v>
      </c>
      <c r="T8" s="13" t="s">
        <v>128</v>
      </c>
      <c r="U8" s="13" t="s">
        <v>129</v>
      </c>
      <c r="V8" s="13" t="s">
        <v>130</v>
      </c>
      <c r="W8" s="13" t="s">
        <v>131</v>
      </c>
      <c r="X8" s="13" t="s">
        <v>132</v>
      </c>
      <c r="Y8" s="13" t="s">
        <v>102</v>
      </c>
      <c r="Z8" s="13" t="s">
        <v>133</v>
      </c>
      <c r="AA8" s="13" t="s">
        <v>134</v>
      </c>
      <c r="AB8" s="13" t="s">
        <v>135</v>
      </c>
      <c r="AC8" s="13" t="s">
        <v>136</v>
      </c>
      <c r="AD8" s="13" t="s">
        <v>137</v>
      </c>
      <c r="AE8" s="13" t="s">
        <v>138</v>
      </c>
      <c r="AF8" s="13" t="s">
        <v>139</v>
      </c>
      <c r="AG8" s="13" t="s">
        <v>140</v>
      </c>
      <c r="AH8" s="13" t="s">
        <v>141</v>
      </c>
      <c r="AI8" s="13" t="s">
        <v>142</v>
      </c>
      <c r="AJ8" s="13" t="s">
        <v>143</v>
      </c>
      <c r="AK8" s="13" t="s">
        <v>144</v>
      </c>
      <c r="AL8" s="13" t="s">
        <v>145</v>
      </c>
      <c r="AM8" s="13" t="s">
        <v>1129</v>
      </c>
      <c r="AN8"/>
      <c r="AO8" s="13" t="s">
        <v>1211</v>
      </c>
      <c r="AP8" s="13" t="s">
        <v>1212</v>
      </c>
      <c r="AQ8" s="13" t="s">
        <v>1213</v>
      </c>
      <c r="AS8" s="13" t="s">
        <v>1214</v>
      </c>
      <c r="AT8" s="13" t="s">
        <v>1215</v>
      </c>
      <c r="AV8" s="13" t="s">
        <v>1216</v>
      </c>
      <c r="AW8" s="13" t="s">
        <v>1217</v>
      </c>
      <c r="AY8" s="13" t="s">
        <v>1218</v>
      </c>
      <c r="AZ8" s="71" t="s">
        <v>1219</v>
      </c>
      <c r="BA8" s="13" t="s">
        <v>1220</v>
      </c>
      <c r="BB8" s="13" t="s">
        <v>1221</v>
      </c>
      <c r="BC8" s="13" t="s">
        <v>1222</v>
      </c>
      <c r="BD8" s="13" t="s">
        <v>1223</v>
      </c>
      <c r="BE8" s="13" t="s">
        <v>1224</v>
      </c>
      <c r="BF8" s="13" t="s">
        <v>1225</v>
      </c>
      <c r="BG8" s="13" t="s">
        <v>1276</v>
      </c>
    </row>
    <row r="9" spans="1:66" s="5" customFormat="1" ht="135" customHeight="1" x14ac:dyDescent="0.35">
      <c r="A9" s="51"/>
      <c r="B9" s="461" t="s">
        <v>1198</v>
      </c>
      <c r="C9" s="461" t="s">
        <v>1144</v>
      </c>
      <c r="E9" s="462" t="s">
        <v>1226</v>
      </c>
      <c r="F9" s="462"/>
      <c r="G9" s="462" t="s">
        <v>1227</v>
      </c>
      <c r="H9" s="462"/>
      <c r="I9" s="462" t="s">
        <v>1150</v>
      </c>
      <c r="J9" s="462"/>
      <c r="K9" s="462" t="s">
        <v>1206</v>
      </c>
      <c r="L9" s="462"/>
      <c r="M9" s="462" t="s">
        <v>1207</v>
      </c>
      <c r="N9" s="462"/>
      <c r="O9" s="462" t="s">
        <v>1208</v>
      </c>
      <c r="P9" s="462"/>
      <c r="Q9" s="462" t="s">
        <v>1209</v>
      </c>
      <c r="R9" s="462"/>
      <c r="S9" s="462" t="s">
        <v>1210</v>
      </c>
      <c r="T9" s="462"/>
      <c r="U9" s="462" t="s">
        <v>1438</v>
      </c>
      <c r="V9" s="462" t="s">
        <v>1151</v>
      </c>
      <c r="W9" s="462" t="s">
        <v>1439</v>
      </c>
      <c r="X9" s="462" t="s">
        <v>1204</v>
      </c>
      <c r="Y9" s="462" t="s">
        <v>1158</v>
      </c>
      <c r="Z9" s="462" t="s">
        <v>1205</v>
      </c>
      <c r="AA9" s="462" t="s">
        <v>1159</v>
      </c>
      <c r="AB9" s="462" t="s">
        <v>1152</v>
      </c>
      <c r="AC9" s="462" t="s">
        <v>1160</v>
      </c>
      <c r="AD9" s="462" t="s">
        <v>1181</v>
      </c>
      <c r="AE9" s="462" t="s">
        <v>1153</v>
      </c>
      <c r="AF9" s="462"/>
      <c r="AG9" s="462" t="s">
        <v>1155</v>
      </c>
      <c r="AH9" s="462"/>
      <c r="AI9" s="462" t="s">
        <v>1156</v>
      </c>
      <c r="AJ9" s="462"/>
      <c r="AK9" s="462" t="s">
        <v>1157</v>
      </c>
      <c r="AL9" s="462"/>
      <c r="AM9" s="462" t="s">
        <v>1301</v>
      </c>
      <c r="AN9" s="85"/>
      <c r="AO9" s="83" t="s">
        <v>1535</v>
      </c>
      <c r="AP9" s="83" t="s">
        <v>58</v>
      </c>
      <c r="AQ9" s="34" t="s">
        <v>116</v>
      </c>
      <c r="AR9" s="84"/>
      <c r="AS9" s="228" t="s">
        <v>1456</v>
      </c>
      <c r="AT9" s="228" t="s">
        <v>1457</v>
      </c>
      <c r="AU9" s="84"/>
      <c r="AV9" s="83" t="s">
        <v>1458</v>
      </c>
      <c r="AW9" s="34" t="s">
        <v>146</v>
      </c>
      <c r="AY9" s="34" t="s">
        <v>92</v>
      </c>
      <c r="AZ9" s="34" t="s">
        <v>1069</v>
      </c>
      <c r="BA9" s="34" t="s">
        <v>563</v>
      </c>
      <c r="BB9" s="34" t="s">
        <v>41</v>
      </c>
      <c r="BC9" s="34" t="s">
        <v>42</v>
      </c>
      <c r="BD9" s="34" t="s">
        <v>43</v>
      </c>
      <c r="BE9" s="34" t="s">
        <v>564</v>
      </c>
      <c r="BF9" s="51" t="s">
        <v>1459</v>
      </c>
      <c r="BG9" s="85" t="s">
        <v>1130</v>
      </c>
      <c r="BH9" s="34" t="s">
        <v>1460</v>
      </c>
      <c r="BI9" s="34" t="s">
        <v>1461</v>
      </c>
      <c r="BK9" s="34" t="s">
        <v>1406</v>
      </c>
      <c r="BL9" s="34" t="s">
        <v>1407</v>
      </c>
      <c r="BM9" s="34" t="s">
        <v>1462</v>
      </c>
      <c r="BN9" s="34" t="s">
        <v>1463</v>
      </c>
    </row>
    <row r="10" spans="1:66" s="5" customFormat="1" ht="31" x14ac:dyDescent="0.35">
      <c r="A10" s="51" t="s">
        <v>159</v>
      </c>
      <c r="B10" s="461"/>
      <c r="C10" s="461"/>
      <c r="D10" s="83" t="s">
        <v>1071</v>
      </c>
      <c r="E10" s="83" t="s">
        <v>1149</v>
      </c>
      <c r="F10" s="83" t="s">
        <v>1435</v>
      </c>
      <c r="G10" s="83" t="s">
        <v>1149</v>
      </c>
      <c r="H10" s="83" t="s">
        <v>1435</v>
      </c>
      <c r="I10" s="83" t="s">
        <v>1154</v>
      </c>
      <c r="J10" s="83" t="s">
        <v>1436</v>
      </c>
      <c r="K10" s="83" t="s">
        <v>1149</v>
      </c>
      <c r="L10" s="83" t="s">
        <v>1435</v>
      </c>
      <c r="M10" s="83" t="s">
        <v>1149</v>
      </c>
      <c r="N10" s="83" t="s">
        <v>1435</v>
      </c>
      <c r="O10" s="83" t="s">
        <v>1149</v>
      </c>
      <c r="P10" s="83" t="s">
        <v>1435</v>
      </c>
      <c r="Q10" s="83" t="s">
        <v>1149</v>
      </c>
      <c r="R10" s="83" t="s">
        <v>1435</v>
      </c>
      <c r="S10" s="83" t="s">
        <v>1149</v>
      </c>
      <c r="T10" s="83" t="s">
        <v>1435</v>
      </c>
      <c r="U10" s="462"/>
      <c r="V10" s="462"/>
      <c r="W10" s="462"/>
      <c r="X10" s="462"/>
      <c r="Y10" s="462"/>
      <c r="Z10" s="462"/>
      <c r="AA10" s="462"/>
      <c r="AB10" s="462"/>
      <c r="AC10" s="462"/>
      <c r="AD10" s="462"/>
      <c r="AE10" s="83" t="s">
        <v>1154</v>
      </c>
      <c r="AF10" s="83" t="s">
        <v>1436</v>
      </c>
      <c r="AG10" s="83" t="s">
        <v>1154</v>
      </c>
      <c r="AH10" s="83" t="s">
        <v>1436</v>
      </c>
      <c r="AI10" s="83" t="s">
        <v>1154</v>
      </c>
      <c r="AJ10" s="83" t="s">
        <v>1436</v>
      </c>
      <c r="AK10" s="83" t="s">
        <v>1154</v>
      </c>
      <c r="AL10" s="83" t="s">
        <v>1436</v>
      </c>
      <c r="AM10" s="462"/>
      <c r="AN10" s="85"/>
      <c r="AO10" s="83"/>
      <c r="AP10" s="83"/>
      <c r="AQ10" s="34"/>
      <c r="AR10" s="84"/>
      <c r="AS10" s="34"/>
      <c r="AT10" s="34"/>
      <c r="AU10" s="84"/>
      <c r="AV10" s="34"/>
      <c r="AW10" s="34"/>
      <c r="AY10" s="34"/>
      <c r="AZ10" s="34"/>
      <c r="BA10" s="34"/>
      <c r="BB10" s="34"/>
      <c r="BC10" s="34"/>
      <c r="BD10" s="34"/>
      <c r="BE10" s="34"/>
      <c r="BF10" s="85"/>
      <c r="BG10" s="85"/>
      <c r="BH10" s="34"/>
      <c r="BI10" s="34"/>
      <c r="BL10" s="204"/>
    </row>
    <row r="11" spans="1:66" x14ac:dyDescent="0.35">
      <c r="A11" s="5" t="s">
        <v>8</v>
      </c>
      <c r="B11" s="119"/>
      <c r="C11" s="119"/>
      <c r="AO11" s="145">
        <f>SUM(AO14:AO765)</f>
        <v>0</v>
      </c>
      <c r="AP11" s="145">
        <f>SUM(AP14:AP765)</f>
        <v>0</v>
      </c>
      <c r="AQ11" s="148" t="e">
        <f>SUM(AQ14:AQ765)</f>
        <v>#DIV/0!</v>
      </c>
      <c r="AS11" s="151" t="e">
        <f>SUMPRODUCT(AS14:AS765, $AP$14:$AP$765)/$AP$11</f>
        <v>#DIV/0!</v>
      </c>
      <c r="AT11" s="151" t="e">
        <f>SUMPRODUCT(AT14:AT765, $AP$14:$AP$765)/$AP$11</f>
        <v>#DIV/0!</v>
      </c>
      <c r="AV11" s="153" t="e">
        <f>1-AT11/AS11</f>
        <v>#DIV/0!</v>
      </c>
      <c r="BE11"/>
    </row>
    <row r="12" spans="1:66" ht="7.5" customHeight="1" x14ac:dyDescent="0.35">
      <c r="D12" s="21"/>
      <c r="E12" s="29"/>
      <c r="F12" s="29"/>
      <c r="G12" s="29"/>
      <c r="H12" s="29"/>
      <c r="I12" s="29"/>
      <c r="J12" s="29"/>
      <c r="K12" s="30"/>
      <c r="L12" s="30"/>
      <c r="M12" s="30"/>
      <c r="N12" s="30"/>
      <c r="O12" s="30"/>
      <c r="P12" s="30"/>
      <c r="Q12" s="30"/>
      <c r="R12" s="30"/>
      <c r="S12" s="30"/>
      <c r="T12" s="30"/>
      <c r="U12" s="30"/>
      <c r="V12" s="30"/>
      <c r="W12" s="29"/>
      <c r="X12" s="29"/>
      <c r="Y12" s="29"/>
      <c r="Z12" s="29"/>
      <c r="AB12" s="29"/>
      <c r="AC12" s="29"/>
      <c r="AD12" s="29"/>
      <c r="AI12" s="6"/>
      <c r="AJ12" s="6"/>
      <c r="AK12" s="6"/>
      <c r="AL12" s="6"/>
      <c r="AM12" s="6"/>
      <c r="AN12" s="8"/>
      <c r="AO12" s="146"/>
      <c r="AP12" s="146"/>
      <c r="AQ12" s="149"/>
      <c r="AS12" s="152"/>
      <c r="AT12" s="152"/>
      <c r="AV12" s="154"/>
      <c r="AW12" s="5"/>
      <c r="BE12"/>
    </row>
    <row r="13" spans="1:66" ht="7.5" customHeight="1" x14ac:dyDescent="0.35">
      <c r="D13" s="21"/>
      <c r="E13" s="29"/>
      <c r="F13" s="29"/>
      <c r="G13" s="29"/>
      <c r="H13" s="29"/>
      <c r="I13" s="29"/>
      <c r="J13" s="29"/>
      <c r="K13" s="30"/>
      <c r="L13" s="30"/>
      <c r="M13" s="30"/>
      <c r="N13" s="30"/>
      <c r="O13" s="30"/>
      <c r="P13" s="30"/>
      <c r="Q13" s="30"/>
      <c r="R13" s="30"/>
      <c r="S13" s="30"/>
      <c r="T13" s="30"/>
      <c r="U13" s="30"/>
      <c r="V13" s="30"/>
      <c r="W13" s="29"/>
      <c r="X13" s="29"/>
      <c r="Y13" s="29"/>
      <c r="Z13" s="29"/>
      <c r="AB13" s="29"/>
      <c r="AC13" s="29"/>
      <c r="AD13" s="29"/>
      <c r="AI13" s="6"/>
      <c r="AJ13" s="6"/>
      <c r="AK13" s="6"/>
      <c r="AL13" s="6"/>
      <c r="AM13" s="6"/>
      <c r="AN13" s="8"/>
      <c r="AO13" s="146"/>
      <c r="AP13" s="146"/>
      <c r="AQ13" s="149"/>
      <c r="AS13" s="152"/>
      <c r="AT13" s="152"/>
      <c r="AV13" s="154"/>
      <c r="AW13" s="5"/>
      <c r="BE13"/>
    </row>
    <row r="14" spans="1:66" s="35" customFormat="1" ht="29" x14ac:dyDescent="0.35">
      <c r="A14" s="35" t="s">
        <v>530</v>
      </c>
      <c r="B14" s="70"/>
      <c r="C14" s="98"/>
      <c r="D14" s="43" t="str">
        <f>$B$4</f>
        <v>HMO</v>
      </c>
      <c r="E14" s="352">
        <v>10</v>
      </c>
      <c r="F14" s="231"/>
      <c r="G14" s="352">
        <v>10</v>
      </c>
      <c r="H14" s="231"/>
      <c r="I14" s="352">
        <v>50</v>
      </c>
      <c r="J14" s="231"/>
      <c r="K14" s="352">
        <v>0</v>
      </c>
      <c r="L14" s="231"/>
      <c r="M14" s="352">
        <v>0</v>
      </c>
      <c r="N14" s="231"/>
      <c r="O14" s="230"/>
      <c r="P14" s="231"/>
      <c r="Q14" s="230"/>
      <c r="R14" s="231"/>
      <c r="S14" s="230"/>
      <c r="T14" s="231"/>
      <c r="U14" s="158" t="s">
        <v>56</v>
      </c>
      <c r="V14" s="158" t="s">
        <v>56</v>
      </c>
      <c r="W14" s="158" t="s">
        <v>56</v>
      </c>
      <c r="X14" s="158" t="s">
        <v>56</v>
      </c>
      <c r="Y14" s="158" t="s">
        <v>56</v>
      </c>
      <c r="Z14" s="158" t="s">
        <v>56</v>
      </c>
      <c r="AA14" s="52"/>
      <c r="AB14" s="52"/>
      <c r="AC14" s="52"/>
      <c r="AD14" s="52"/>
      <c r="AE14" s="352">
        <v>5</v>
      </c>
      <c r="AF14" s="353"/>
      <c r="AG14" s="352">
        <v>10</v>
      </c>
      <c r="AH14" s="353"/>
      <c r="AI14" s="352">
        <v>25</v>
      </c>
      <c r="AJ14" s="231"/>
      <c r="AK14" s="230"/>
      <c r="AL14" s="231"/>
      <c r="AM14" s="231"/>
      <c r="AN14" s="42"/>
      <c r="AO14" s="156">
        <f>VLOOKUP(D14,'A2. Rate Change &amp; Enrollment'!$B$14:$K$18,4,FALSE)</f>
        <v>0</v>
      </c>
      <c r="AP14" s="156">
        <f>VLOOKUP(D14,'A2. Rate Change &amp; Enrollment'!$B$14:$K$18,8,FALSE)</f>
        <v>0</v>
      </c>
      <c r="AQ14" s="157" t="e">
        <f>AP14/$AP$11</f>
        <v>#DIV/0!</v>
      </c>
      <c r="AS14" s="176"/>
      <c r="AT14" s="176"/>
      <c r="AV14" s="155" t="e">
        <f t="shared" ref="AV14" si="0">AS14/AT14-1</f>
        <v>#DIV/0!</v>
      </c>
      <c r="AW14" s="178"/>
      <c r="AY14" s="160"/>
      <c r="AZ14" s="172"/>
      <c r="BA14" s="133"/>
      <c r="BB14" s="133"/>
      <c r="BC14" s="133"/>
      <c r="BD14" s="133"/>
      <c r="BE14" s="172"/>
      <c r="BF14" s="159"/>
      <c r="BG14" s="159"/>
      <c r="BH14" s="74" t="str">
        <f>IF(OR(AS14-AT14&gt;5%, AT14-AS14&gt;5%), "Y", "N")</f>
        <v>N</v>
      </c>
      <c r="BI14" s="82" t="e">
        <f>IF(AND(AQ14&gt;5%, BH14="Y"), "Y", "N")</f>
        <v>#DIV/0!</v>
      </c>
      <c r="BK14" s="283">
        <f>'A2. Rate Change &amp; Enrollment'!$BY$14</f>
        <v>0</v>
      </c>
      <c r="BL14" s="283" t="e">
        <f>BK14/$BK$14</f>
        <v>#DIV/0!</v>
      </c>
      <c r="BM14" s="283" t="e">
        <f>AS14/$AS$14</f>
        <v>#DIV/0!</v>
      </c>
    </row>
    <row r="15" spans="1:66" ht="7.5" customHeight="1" x14ac:dyDescent="0.35">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8"/>
      <c r="AO15" s="146"/>
      <c r="AP15" s="146"/>
      <c r="AQ15" s="149"/>
      <c r="AS15" s="152"/>
      <c r="AT15" s="152"/>
      <c r="AV15" s="154"/>
      <c r="AW15" s="5"/>
      <c r="AY15" s="6"/>
      <c r="AZ15" s="6"/>
      <c r="BA15" s="8"/>
      <c r="BB15" s="8"/>
      <c r="BC15" s="8"/>
      <c r="BD15" s="8"/>
      <c r="BL15" s="283"/>
      <c r="BM15" s="283"/>
    </row>
    <row r="16" spans="1:66" x14ac:dyDescent="0.35">
      <c r="A16" t="s">
        <v>1</v>
      </c>
      <c r="B16" s="144"/>
      <c r="C16" s="98"/>
      <c r="D16" s="43" t="str">
        <f t="shared" ref="D16:D79" si="1">$B$4</f>
        <v>HMO</v>
      </c>
      <c r="E16" s="100"/>
      <c r="F16" s="101"/>
      <c r="G16" s="100"/>
      <c r="H16" s="101"/>
      <c r="I16" s="100"/>
      <c r="J16" s="101"/>
      <c r="K16" s="100"/>
      <c r="L16" s="101"/>
      <c r="M16" s="100"/>
      <c r="N16" s="101"/>
      <c r="O16" s="100"/>
      <c r="P16" s="101"/>
      <c r="Q16" s="100"/>
      <c r="R16" s="101"/>
      <c r="S16" s="100"/>
      <c r="T16" s="101"/>
      <c r="U16" s="118"/>
      <c r="V16" s="118"/>
      <c r="W16" s="100"/>
      <c r="X16" s="100"/>
      <c r="Y16" s="100"/>
      <c r="Z16" s="100"/>
      <c r="AA16" s="132"/>
      <c r="AB16" s="101"/>
      <c r="AC16" s="101"/>
      <c r="AD16" s="101"/>
      <c r="AE16" s="100"/>
      <c r="AF16" s="101"/>
      <c r="AG16" s="100"/>
      <c r="AH16" s="101"/>
      <c r="AI16" s="100"/>
      <c r="AJ16" s="101"/>
      <c r="AK16" s="100"/>
      <c r="AL16" s="101"/>
      <c r="AM16" s="101"/>
      <c r="AN16" s="8"/>
      <c r="AO16" s="147">
        <f>IFERROR(VLOOKUP(B16,'A2. Rate Change &amp; Enrollment'!$C$20:$K$769,3,FALSE),0)</f>
        <v>0</v>
      </c>
      <c r="AP16" s="147">
        <f>IFERROR(VLOOKUP(B16,'A2. Rate Change &amp; Enrollment'!$C$20:$K$769,7,FALSE),0)</f>
        <v>0</v>
      </c>
      <c r="AQ16" s="150" t="e">
        <f>AP16/$AP$11</f>
        <v>#DIV/0!</v>
      </c>
      <c r="AS16" s="177"/>
      <c r="AT16" s="177"/>
      <c r="AV16" s="153" t="e">
        <f>AS16/AT16-1</f>
        <v>#DIV/0!</v>
      </c>
      <c r="AW16" s="101"/>
      <c r="AY16" s="132"/>
      <c r="AZ16" s="101"/>
      <c r="BA16" s="94"/>
      <c r="BB16" s="94"/>
      <c r="BC16" s="94"/>
      <c r="BD16" s="94"/>
      <c r="BE16" s="101"/>
      <c r="BF16" s="132"/>
      <c r="BG16" s="98"/>
      <c r="BH16" s="74" t="str">
        <f t="shared" ref="BH16:BH79" si="2">IF(OR(AS16-AT16&gt;5%, AT16-AS16&gt;5%), "Y", "N")</f>
        <v>N</v>
      </c>
      <c r="BI16" t="e">
        <f t="shared" ref="BI16:BI79" si="3">IF(AND(AQ16&gt;5%, BH16="Y"), "Y", "N")</f>
        <v>#DIV/0!</v>
      </c>
      <c r="BJ16" s="124"/>
      <c r="BK16" s="283">
        <f>IFERROR(VLOOKUP($B16, 'A2. Rate Change &amp; Enrollment'!$C$14:$BY$769, 75, FALSE), 0)</f>
        <v>0</v>
      </c>
      <c r="BL16" s="283" t="e">
        <f>BK16/$BK$14</f>
        <v>#DIV/0!</v>
      </c>
      <c r="BM16" s="283" t="e">
        <f t="shared" ref="BM16:BM78" si="4">AS16/$AS$14</f>
        <v>#DIV/0!</v>
      </c>
      <c r="BN16" t="e">
        <f>IF(ABS(BM16-BL16)&lt;0.001, "N", "Y")</f>
        <v>#DIV/0!</v>
      </c>
    </row>
    <row r="17" spans="1:66" x14ac:dyDescent="0.35">
      <c r="A17" t="s">
        <v>2</v>
      </c>
      <c r="B17" s="144"/>
      <c r="C17" s="98"/>
      <c r="D17" s="43" t="str">
        <f t="shared" si="1"/>
        <v>HMO</v>
      </c>
      <c r="E17" s="100"/>
      <c r="F17" s="101"/>
      <c r="G17" s="100"/>
      <c r="H17" s="101"/>
      <c r="I17" s="100"/>
      <c r="J17" s="101"/>
      <c r="K17" s="100"/>
      <c r="L17" s="101"/>
      <c r="M17" s="100"/>
      <c r="N17" s="101"/>
      <c r="O17" s="100"/>
      <c r="P17" s="101"/>
      <c r="Q17" s="100"/>
      <c r="R17" s="101"/>
      <c r="S17" s="100"/>
      <c r="T17" s="101"/>
      <c r="U17" s="118"/>
      <c r="V17" s="118"/>
      <c r="W17" s="100"/>
      <c r="X17" s="100"/>
      <c r="Y17" s="100"/>
      <c r="Z17" s="100"/>
      <c r="AA17" s="132"/>
      <c r="AB17" s="101"/>
      <c r="AC17" s="101"/>
      <c r="AD17" s="101"/>
      <c r="AE17" s="100"/>
      <c r="AF17" s="101"/>
      <c r="AG17" s="100"/>
      <c r="AH17" s="101"/>
      <c r="AI17" s="100"/>
      <c r="AJ17" s="101"/>
      <c r="AK17" s="100"/>
      <c r="AL17" s="101"/>
      <c r="AM17" s="101"/>
      <c r="AN17" s="8"/>
      <c r="AO17" s="147">
        <f>IFERROR(VLOOKUP(B17,'A2. Rate Change &amp; Enrollment'!$C$20:$K$769,3,FALSE),0)</f>
        <v>0</v>
      </c>
      <c r="AP17" s="147">
        <f>IFERROR(VLOOKUP(B17,'A2. Rate Change &amp; Enrollment'!$C$20:$K$769,7,FALSE),0)</f>
        <v>0</v>
      </c>
      <c r="AQ17" s="150" t="e">
        <f t="shared" ref="AQ17:AQ54" si="5">AP17/$AP$11</f>
        <v>#DIV/0!</v>
      </c>
      <c r="AS17" s="177"/>
      <c r="AT17" s="177"/>
      <c r="AV17" s="153" t="e">
        <f t="shared" ref="AV17:AV80" si="6">AS17/AT17-1</f>
        <v>#DIV/0!</v>
      </c>
      <c r="AW17" s="101"/>
      <c r="AY17" s="132"/>
      <c r="AZ17" s="101"/>
      <c r="BA17" s="94"/>
      <c r="BB17" s="94"/>
      <c r="BC17" s="94"/>
      <c r="BD17" s="94"/>
      <c r="BE17" s="101"/>
      <c r="BF17" s="132"/>
      <c r="BG17" s="98"/>
      <c r="BH17" s="74" t="str">
        <f t="shared" si="2"/>
        <v>N</v>
      </c>
      <c r="BI17" t="e">
        <f t="shared" si="3"/>
        <v>#DIV/0!</v>
      </c>
      <c r="BK17" s="283">
        <f>IFERROR(VLOOKUP($B17, 'A2. Rate Change &amp; Enrollment'!$C$14:$BY$769, 75, FALSE), 0)</f>
        <v>0</v>
      </c>
      <c r="BL17" s="283" t="e">
        <f t="shared" ref="BL17:BL78" si="7">BK17/$BK$14</f>
        <v>#DIV/0!</v>
      </c>
      <c r="BM17" s="283" t="e">
        <f t="shared" si="4"/>
        <v>#DIV/0!</v>
      </c>
      <c r="BN17" t="e">
        <f t="shared" ref="BN17:BN80" si="8">IF(ABS(BM17-BL17)&lt;0.001, "N", "Y")</f>
        <v>#DIV/0!</v>
      </c>
    </row>
    <row r="18" spans="1:66" x14ac:dyDescent="0.35">
      <c r="A18" t="s">
        <v>3</v>
      </c>
      <c r="B18" s="144"/>
      <c r="C18" s="98"/>
      <c r="D18" s="43" t="str">
        <f t="shared" si="1"/>
        <v>HMO</v>
      </c>
      <c r="E18" s="100"/>
      <c r="F18" s="101"/>
      <c r="G18" s="100"/>
      <c r="H18" s="101"/>
      <c r="I18" s="100"/>
      <c r="J18" s="101"/>
      <c r="K18" s="100"/>
      <c r="L18" s="101"/>
      <c r="M18" s="100"/>
      <c r="N18" s="101"/>
      <c r="O18" s="100"/>
      <c r="P18" s="101"/>
      <c r="Q18" s="100"/>
      <c r="R18" s="101"/>
      <c r="S18" s="100"/>
      <c r="T18" s="101"/>
      <c r="U18" s="118"/>
      <c r="V18" s="118"/>
      <c r="W18" s="100"/>
      <c r="X18" s="100"/>
      <c r="Y18" s="100"/>
      <c r="Z18" s="100"/>
      <c r="AA18" s="132"/>
      <c r="AB18" s="101"/>
      <c r="AC18" s="101"/>
      <c r="AD18" s="101"/>
      <c r="AE18" s="100"/>
      <c r="AF18" s="101"/>
      <c r="AG18" s="100"/>
      <c r="AH18" s="101"/>
      <c r="AI18" s="100"/>
      <c r="AJ18" s="101"/>
      <c r="AK18" s="100"/>
      <c r="AL18" s="101"/>
      <c r="AM18" s="101"/>
      <c r="AN18" s="8"/>
      <c r="AO18" s="147">
        <f>IFERROR(VLOOKUP(B18,'A2. Rate Change &amp; Enrollment'!$C$20:$K$769,3,FALSE),0)</f>
        <v>0</v>
      </c>
      <c r="AP18" s="147">
        <f>IFERROR(VLOOKUP(B18,'A2. Rate Change &amp; Enrollment'!$C$20:$K$769,7,FALSE),0)</f>
        <v>0</v>
      </c>
      <c r="AQ18" s="150" t="e">
        <f t="shared" si="5"/>
        <v>#DIV/0!</v>
      </c>
      <c r="AS18" s="177"/>
      <c r="AT18" s="177"/>
      <c r="AV18" s="153" t="e">
        <f t="shared" si="6"/>
        <v>#DIV/0!</v>
      </c>
      <c r="AW18" s="101"/>
      <c r="AY18" s="132"/>
      <c r="AZ18" s="101"/>
      <c r="BA18" s="94"/>
      <c r="BB18" s="94"/>
      <c r="BC18" s="94"/>
      <c r="BD18" s="94"/>
      <c r="BE18" s="101"/>
      <c r="BF18" s="132"/>
      <c r="BG18" s="98"/>
      <c r="BH18" s="74" t="str">
        <f t="shared" si="2"/>
        <v>N</v>
      </c>
      <c r="BI18" t="e">
        <f t="shared" si="3"/>
        <v>#DIV/0!</v>
      </c>
      <c r="BK18" s="283">
        <f>IFERROR(VLOOKUP($B18, 'A2. Rate Change &amp; Enrollment'!$C$14:$BY$769, 75, FALSE), 0)</f>
        <v>0</v>
      </c>
      <c r="BL18" s="283" t="e">
        <f t="shared" si="7"/>
        <v>#DIV/0!</v>
      </c>
      <c r="BM18" s="283" t="e">
        <f t="shared" si="4"/>
        <v>#DIV/0!</v>
      </c>
      <c r="BN18" t="e">
        <f t="shared" si="8"/>
        <v>#DIV/0!</v>
      </c>
    </row>
    <row r="19" spans="1:66" x14ac:dyDescent="0.35">
      <c r="A19" t="s">
        <v>4</v>
      </c>
      <c r="B19" s="144"/>
      <c r="C19" s="98"/>
      <c r="D19" s="43" t="str">
        <f t="shared" si="1"/>
        <v>HMO</v>
      </c>
      <c r="E19" s="100"/>
      <c r="F19" s="101"/>
      <c r="G19" s="100"/>
      <c r="H19" s="101"/>
      <c r="I19" s="100"/>
      <c r="J19" s="101"/>
      <c r="K19" s="100"/>
      <c r="L19" s="101"/>
      <c r="M19" s="100"/>
      <c r="N19" s="101"/>
      <c r="O19" s="100"/>
      <c r="P19" s="101"/>
      <c r="Q19" s="100"/>
      <c r="R19" s="101"/>
      <c r="S19" s="100"/>
      <c r="T19" s="101"/>
      <c r="U19" s="118"/>
      <c r="V19" s="118"/>
      <c r="W19" s="100"/>
      <c r="X19" s="100"/>
      <c r="Y19" s="100"/>
      <c r="Z19" s="100"/>
      <c r="AA19" s="132"/>
      <c r="AB19" s="101"/>
      <c r="AC19" s="101"/>
      <c r="AD19" s="101"/>
      <c r="AE19" s="100"/>
      <c r="AF19" s="101"/>
      <c r="AG19" s="100"/>
      <c r="AH19" s="101"/>
      <c r="AI19" s="100"/>
      <c r="AJ19" s="101"/>
      <c r="AK19" s="100"/>
      <c r="AL19" s="101"/>
      <c r="AM19" s="101"/>
      <c r="AN19" s="8"/>
      <c r="AO19" s="147">
        <f>IFERROR(VLOOKUP(B19,'A2. Rate Change &amp; Enrollment'!$C$20:$K$769,3,FALSE),0)</f>
        <v>0</v>
      </c>
      <c r="AP19" s="147">
        <f>IFERROR(VLOOKUP(B19,'A2. Rate Change &amp; Enrollment'!$C$20:$K$769,7,FALSE),0)</f>
        <v>0</v>
      </c>
      <c r="AQ19" s="150" t="e">
        <f t="shared" si="5"/>
        <v>#DIV/0!</v>
      </c>
      <c r="AS19" s="177"/>
      <c r="AT19" s="177"/>
      <c r="AV19" s="153" t="e">
        <f t="shared" si="6"/>
        <v>#DIV/0!</v>
      </c>
      <c r="AW19" s="101"/>
      <c r="AY19" s="132"/>
      <c r="AZ19" s="101"/>
      <c r="BA19" s="94"/>
      <c r="BB19" s="94"/>
      <c r="BC19" s="94"/>
      <c r="BD19" s="94"/>
      <c r="BE19" s="101"/>
      <c r="BF19" s="132"/>
      <c r="BG19" s="98"/>
      <c r="BH19" s="74" t="str">
        <f t="shared" si="2"/>
        <v>N</v>
      </c>
      <c r="BI19" t="e">
        <f t="shared" si="3"/>
        <v>#DIV/0!</v>
      </c>
      <c r="BK19" s="283">
        <f>IFERROR(VLOOKUP($B19, 'A2. Rate Change &amp; Enrollment'!$C$14:$BY$769, 75, FALSE), 0)</f>
        <v>0</v>
      </c>
      <c r="BL19" s="283" t="e">
        <f t="shared" si="7"/>
        <v>#DIV/0!</v>
      </c>
      <c r="BM19" s="283" t="e">
        <f t="shared" si="4"/>
        <v>#DIV/0!</v>
      </c>
      <c r="BN19" t="e">
        <f t="shared" si="8"/>
        <v>#DIV/0!</v>
      </c>
    </row>
    <row r="20" spans="1:66" x14ac:dyDescent="0.35">
      <c r="A20" t="s">
        <v>214</v>
      </c>
      <c r="B20" s="144"/>
      <c r="C20" s="98"/>
      <c r="D20" s="43" t="str">
        <f t="shared" si="1"/>
        <v>HMO</v>
      </c>
      <c r="E20" s="100"/>
      <c r="F20" s="101"/>
      <c r="G20" s="100"/>
      <c r="H20" s="101"/>
      <c r="I20" s="100"/>
      <c r="J20" s="101"/>
      <c r="K20" s="100"/>
      <c r="L20" s="101"/>
      <c r="M20" s="100"/>
      <c r="N20" s="101"/>
      <c r="O20" s="100"/>
      <c r="P20" s="101"/>
      <c r="Q20" s="100"/>
      <c r="R20" s="101"/>
      <c r="S20" s="100"/>
      <c r="T20" s="101"/>
      <c r="U20" s="118"/>
      <c r="V20" s="118"/>
      <c r="W20" s="100"/>
      <c r="X20" s="100"/>
      <c r="Y20" s="100"/>
      <c r="Z20" s="100"/>
      <c r="AA20" s="132"/>
      <c r="AB20" s="101"/>
      <c r="AC20" s="101"/>
      <c r="AD20" s="101"/>
      <c r="AE20" s="100"/>
      <c r="AF20" s="101"/>
      <c r="AG20" s="100"/>
      <c r="AH20" s="101"/>
      <c r="AI20" s="100"/>
      <c r="AJ20" s="101"/>
      <c r="AK20" s="100"/>
      <c r="AL20" s="101"/>
      <c r="AM20" s="101"/>
      <c r="AN20" s="8"/>
      <c r="AO20" s="147">
        <f>IFERROR(VLOOKUP(B20,'A2. Rate Change &amp; Enrollment'!$C$20:$K$769,3,FALSE),0)</f>
        <v>0</v>
      </c>
      <c r="AP20" s="147">
        <f>IFERROR(VLOOKUP(B20,'A2. Rate Change &amp; Enrollment'!$C$20:$K$769,7,FALSE),0)</f>
        <v>0</v>
      </c>
      <c r="AQ20" s="150" t="e">
        <f t="shared" si="5"/>
        <v>#DIV/0!</v>
      </c>
      <c r="AS20" s="177"/>
      <c r="AT20" s="177"/>
      <c r="AV20" s="153" t="e">
        <f t="shared" si="6"/>
        <v>#DIV/0!</v>
      </c>
      <c r="AW20" s="101"/>
      <c r="AY20" s="132"/>
      <c r="AZ20" s="101"/>
      <c r="BA20" s="94"/>
      <c r="BB20" s="94"/>
      <c r="BC20" s="94"/>
      <c r="BD20" s="94"/>
      <c r="BE20" s="101"/>
      <c r="BF20" s="132"/>
      <c r="BG20" s="98"/>
      <c r="BH20" s="74" t="str">
        <f t="shared" si="2"/>
        <v>N</v>
      </c>
      <c r="BI20" t="e">
        <f t="shared" si="3"/>
        <v>#DIV/0!</v>
      </c>
      <c r="BK20" s="283">
        <f>IFERROR(VLOOKUP($B20, 'A2. Rate Change &amp; Enrollment'!$C$14:$BY$769, 75, FALSE), 0)</f>
        <v>0</v>
      </c>
      <c r="BL20" s="283" t="e">
        <f t="shared" si="7"/>
        <v>#DIV/0!</v>
      </c>
      <c r="BM20" s="283" t="e">
        <f t="shared" si="4"/>
        <v>#DIV/0!</v>
      </c>
      <c r="BN20" t="e">
        <f t="shared" si="8"/>
        <v>#DIV/0!</v>
      </c>
    </row>
    <row r="21" spans="1:66" x14ac:dyDescent="0.35">
      <c r="A21" t="s">
        <v>215</v>
      </c>
      <c r="B21" s="144"/>
      <c r="C21" s="98"/>
      <c r="D21" s="43" t="str">
        <f t="shared" si="1"/>
        <v>HMO</v>
      </c>
      <c r="E21" s="100"/>
      <c r="F21" s="101"/>
      <c r="G21" s="100"/>
      <c r="H21" s="101"/>
      <c r="I21" s="100"/>
      <c r="J21" s="101"/>
      <c r="K21" s="100"/>
      <c r="L21" s="101"/>
      <c r="M21" s="100"/>
      <c r="N21" s="101"/>
      <c r="O21" s="100"/>
      <c r="P21" s="101"/>
      <c r="Q21" s="100"/>
      <c r="R21" s="101"/>
      <c r="S21" s="100"/>
      <c r="T21" s="101"/>
      <c r="U21" s="118"/>
      <c r="V21" s="118"/>
      <c r="W21" s="100"/>
      <c r="X21" s="100"/>
      <c r="Y21" s="100"/>
      <c r="Z21" s="100"/>
      <c r="AA21" s="132"/>
      <c r="AB21" s="101"/>
      <c r="AC21" s="101"/>
      <c r="AD21" s="101"/>
      <c r="AE21" s="100"/>
      <c r="AF21" s="101"/>
      <c r="AG21" s="100"/>
      <c r="AH21" s="101"/>
      <c r="AI21" s="100"/>
      <c r="AJ21" s="101"/>
      <c r="AK21" s="100"/>
      <c r="AL21" s="101"/>
      <c r="AM21" s="101"/>
      <c r="AN21" s="8"/>
      <c r="AO21" s="147">
        <f>IFERROR(VLOOKUP(B21,'A2. Rate Change &amp; Enrollment'!$C$20:$K$769,3,FALSE),0)</f>
        <v>0</v>
      </c>
      <c r="AP21" s="147">
        <f>IFERROR(VLOOKUP(B21,'A2. Rate Change &amp; Enrollment'!$C$20:$K$769,7,FALSE),0)</f>
        <v>0</v>
      </c>
      <c r="AQ21" s="150" t="e">
        <f t="shared" si="5"/>
        <v>#DIV/0!</v>
      </c>
      <c r="AS21" s="177"/>
      <c r="AT21" s="177"/>
      <c r="AV21" s="153" t="e">
        <f t="shared" si="6"/>
        <v>#DIV/0!</v>
      </c>
      <c r="AW21" s="101"/>
      <c r="AY21" s="132"/>
      <c r="AZ21" s="101"/>
      <c r="BA21" s="94"/>
      <c r="BB21" s="94"/>
      <c r="BC21" s="94"/>
      <c r="BD21" s="94"/>
      <c r="BE21" s="101"/>
      <c r="BF21" s="132"/>
      <c r="BG21" s="98"/>
      <c r="BH21" s="74" t="str">
        <f t="shared" si="2"/>
        <v>N</v>
      </c>
      <c r="BI21" t="e">
        <f t="shared" si="3"/>
        <v>#DIV/0!</v>
      </c>
      <c r="BK21" s="283">
        <f>IFERROR(VLOOKUP($B21, 'A2. Rate Change &amp; Enrollment'!$C$14:$BY$769, 75, FALSE), 0)</f>
        <v>0</v>
      </c>
      <c r="BL21" s="283" t="e">
        <f t="shared" si="7"/>
        <v>#DIV/0!</v>
      </c>
      <c r="BM21" s="283" t="e">
        <f t="shared" si="4"/>
        <v>#DIV/0!</v>
      </c>
      <c r="BN21" t="e">
        <f t="shared" si="8"/>
        <v>#DIV/0!</v>
      </c>
    </row>
    <row r="22" spans="1:66" x14ac:dyDescent="0.35">
      <c r="A22" t="s">
        <v>216</v>
      </c>
      <c r="B22" s="144"/>
      <c r="C22" s="98"/>
      <c r="D22" s="43" t="str">
        <f t="shared" si="1"/>
        <v>HMO</v>
      </c>
      <c r="E22" s="100"/>
      <c r="F22" s="101"/>
      <c r="G22" s="100"/>
      <c r="H22" s="101"/>
      <c r="I22" s="100"/>
      <c r="J22" s="101"/>
      <c r="K22" s="100"/>
      <c r="L22" s="101"/>
      <c r="M22" s="100"/>
      <c r="N22" s="101"/>
      <c r="O22" s="100"/>
      <c r="P22" s="101"/>
      <c r="Q22" s="100"/>
      <c r="R22" s="101"/>
      <c r="S22" s="100"/>
      <c r="T22" s="101"/>
      <c r="U22" s="118"/>
      <c r="V22" s="118"/>
      <c r="W22" s="100"/>
      <c r="X22" s="100"/>
      <c r="Y22" s="100"/>
      <c r="Z22" s="100"/>
      <c r="AA22" s="132"/>
      <c r="AB22" s="101"/>
      <c r="AC22" s="101"/>
      <c r="AD22" s="101"/>
      <c r="AE22" s="100"/>
      <c r="AF22" s="101"/>
      <c r="AG22" s="100"/>
      <c r="AH22" s="101"/>
      <c r="AI22" s="100"/>
      <c r="AJ22" s="101"/>
      <c r="AK22" s="100"/>
      <c r="AL22" s="101"/>
      <c r="AM22" s="101"/>
      <c r="AN22" s="8"/>
      <c r="AO22" s="147">
        <f>IFERROR(VLOOKUP(B22,'A2. Rate Change &amp; Enrollment'!$C$20:$K$769,3,FALSE),0)</f>
        <v>0</v>
      </c>
      <c r="AP22" s="147">
        <f>IFERROR(VLOOKUP(B22,'A2. Rate Change &amp; Enrollment'!$C$20:$K$769,7,FALSE),0)</f>
        <v>0</v>
      </c>
      <c r="AQ22" s="150" t="e">
        <f t="shared" si="5"/>
        <v>#DIV/0!</v>
      </c>
      <c r="AS22" s="177"/>
      <c r="AT22" s="177"/>
      <c r="AV22" s="153" t="e">
        <f t="shared" si="6"/>
        <v>#DIV/0!</v>
      </c>
      <c r="AW22" s="101"/>
      <c r="AY22" s="132"/>
      <c r="AZ22" s="101"/>
      <c r="BA22" s="94"/>
      <c r="BB22" s="94"/>
      <c r="BC22" s="94"/>
      <c r="BD22" s="94"/>
      <c r="BE22" s="101"/>
      <c r="BF22" s="132"/>
      <c r="BG22" s="98"/>
      <c r="BH22" s="74" t="str">
        <f t="shared" si="2"/>
        <v>N</v>
      </c>
      <c r="BI22" t="e">
        <f t="shared" si="3"/>
        <v>#DIV/0!</v>
      </c>
      <c r="BK22" s="283">
        <f>IFERROR(VLOOKUP($B22, 'A2. Rate Change &amp; Enrollment'!$C$14:$BY$769, 75, FALSE), 0)</f>
        <v>0</v>
      </c>
      <c r="BL22" s="283" t="e">
        <f t="shared" si="7"/>
        <v>#DIV/0!</v>
      </c>
      <c r="BM22" s="283" t="e">
        <f t="shared" si="4"/>
        <v>#DIV/0!</v>
      </c>
      <c r="BN22" t="e">
        <f t="shared" si="8"/>
        <v>#DIV/0!</v>
      </c>
    </row>
    <row r="23" spans="1:66" x14ac:dyDescent="0.35">
      <c r="A23" t="s">
        <v>217</v>
      </c>
      <c r="B23" s="144"/>
      <c r="C23" s="98"/>
      <c r="D23" s="43" t="str">
        <f t="shared" si="1"/>
        <v>HMO</v>
      </c>
      <c r="E23" s="100"/>
      <c r="F23" s="101"/>
      <c r="G23" s="100"/>
      <c r="H23" s="101"/>
      <c r="I23" s="100"/>
      <c r="J23" s="101"/>
      <c r="K23" s="100"/>
      <c r="L23" s="101"/>
      <c r="M23" s="100"/>
      <c r="N23" s="101"/>
      <c r="O23" s="100"/>
      <c r="P23" s="101"/>
      <c r="Q23" s="100"/>
      <c r="R23" s="101"/>
      <c r="S23" s="100"/>
      <c r="T23" s="101"/>
      <c r="U23" s="118"/>
      <c r="V23" s="118"/>
      <c r="W23" s="100"/>
      <c r="X23" s="100"/>
      <c r="Y23" s="100"/>
      <c r="Z23" s="100"/>
      <c r="AA23" s="132"/>
      <c r="AB23" s="101"/>
      <c r="AC23" s="101"/>
      <c r="AD23" s="101"/>
      <c r="AE23" s="100"/>
      <c r="AF23" s="101"/>
      <c r="AG23" s="100"/>
      <c r="AH23" s="101"/>
      <c r="AI23" s="100"/>
      <c r="AJ23" s="101"/>
      <c r="AK23" s="100"/>
      <c r="AL23" s="101"/>
      <c r="AM23" s="101"/>
      <c r="AN23" s="8"/>
      <c r="AO23" s="147">
        <f>IFERROR(VLOOKUP(B23,'A2. Rate Change &amp; Enrollment'!$C$20:$K$769,3,FALSE),0)</f>
        <v>0</v>
      </c>
      <c r="AP23" s="147">
        <f>IFERROR(VLOOKUP(B23,'A2. Rate Change &amp; Enrollment'!$C$20:$K$769,7,FALSE),0)</f>
        <v>0</v>
      </c>
      <c r="AQ23" s="150" t="e">
        <f t="shared" si="5"/>
        <v>#DIV/0!</v>
      </c>
      <c r="AS23" s="177"/>
      <c r="AT23" s="177"/>
      <c r="AV23" s="153" t="e">
        <f t="shared" si="6"/>
        <v>#DIV/0!</v>
      </c>
      <c r="AW23" s="101"/>
      <c r="AY23" s="132"/>
      <c r="AZ23" s="101"/>
      <c r="BA23" s="94"/>
      <c r="BB23" s="94"/>
      <c r="BC23" s="94"/>
      <c r="BD23" s="94"/>
      <c r="BE23" s="101"/>
      <c r="BF23" s="132"/>
      <c r="BG23" s="98"/>
      <c r="BH23" s="74" t="str">
        <f t="shared" si="2"/>
        <v>N</v>
      </c>
      <c r="BI23" t="e">
        <f t="shared" si="3"/>
        <v>#DIV/0!</v>
      </c>
      <c r="BK23" s="283">
        <f>IFERROR(VLOOKUP($B23, 'A2. Rate Change &amp; Enrollment'!$C$14:$BY$769, 75, FALSE), 0)</f>
        <v>0</v>
      </c>
      <c r="BL23" s="283" t="e">
        <f t="shared" si="7"/>
        <v>#DIV/0!</v>
      </c>
      <c r="BM23" s="283" t="e">
        <f t="shared" si="4"/>
        <v>#DIV/0!</v>
      </c>
      <c r="BN23" t="e">
        <f t="shared" si="8"/>
        <v>#DIV/0!</v>
      </c>
    </row>
    <row r="24" spans="1:66" x14ac:dyDescent="0.35">
      <c r="A24" t="s">
        <v>218</v>
      </c>
      <c r="B24" s="144"/>
      <c r="C24" s="98"/>
      <c r="D24" s="43" t="str">
        <f t="shared" si="1"/>
        <v>HMO</v>
      </c>
      <c r="E24" s="100"/>
      <c r="F24" s="101"/>
      <c r="G24" s="100"/>
      <c r="H24" s="101"/>
      <c r="I24" s="100"/>
      <c r="J24" s="101"/>
      <c r="K24" s="100"/>
      <c r="L24" s="101"/>
      <c r="M24" s="100"/>
      <c r="N24" s="101"/>
      <c r="O24" s="100"/>
      <c r="P24" s="101"/>
      <c r="Q24" s="100"/>
      <c r="R24" s="101"/>
      <c r="S24" s="100"/>
      <c r="T24" s="101"/>
      <c r="U24" s="118"/>
      <c r="V24" s="118"/>
      <c r="W24" s="100"/>
      <c r="X24" s="100"/>
      <c r="Y24" s="100"/>
      <c r="Z24" s="100"/>
      <c r="AA24" s="132"/>
      <c r="AB24" s="101"/>
      <c r="AC24" s="101"/>
      <c r="AD24" s="101"/>
      <c r="AE24" s="100"/>
      <c r="AF24" s="101"/>
      <c r="AG24" s="100"/>
      <c r="AH24" s="101"/>
      <c r="AI24" s="100"/>
      <c r="AJ24" s="101"/>
      <c r="AK24" s="100"/>
      <c r="AL24" s="101"/>
      <c r="AM24" s="101"/>
      <c r="AN24" s="8"/>
      <c r="AO24" s="147">
        <f>IFERROR(VLOOKUP(B24,'A2. Rate Change &amp; Enrollment'!$C$20:$K$769,3,FALSE),0)</f>
        <v>0</v>
      </c>
      <c r="AP24" s="147">
        <f>IFERROR(VLOOKUP(B24,'A2. Rate Change &amp; Enrollment'!$C$20:$K$769,7,FALSE),0)</f>
        <v>0</v>
      </c>
      <c r="AQ24" s="150" t="e">
        <f t="shared" si="5"/>
        <v>#DIV/0!</v>
      </c>
      <c r="AS24" s="177"/>
      <c r="AT24" s="177"/>
      <c r="AV24" s="153" t="e">
        <f t="shared" si="6"/>
        <v>#DIV/0!</v>
      </c>
      <c r="AW24" s="101"/>
      <c r="AY24" s="132"/>
      <c r="AZ24" s="101"/>
      <c r="BA24" s="94"/>
      <c r="BB24" s="94"/>
      <c r="BC24" s="94"/>
      <c r="BD24" s="94"/>
      <c r="BE24" s="101"/>
      <c r="BF24" s="132"/>
      <c r="BG24" s="98"/>
      <c r="BH24" s="74" t="str">
        <f t="shared" si="2"/>
        <v>N</v>
      </c>
      <c r="BI24" t="e">
        <f t="shared" si="3"/>
        <v>#DIV/0!</v>
      </c>
      <c r="BK24" s="283">
        <f>IFERROR(VLOOKUP($B24, 'A2. Rate Change &amp; Enrollment'!$C$14:$BY$769, 75, FALSE), 0)</f>
        <v>0</v>
      </c>
      <c r="BL24" s="283" t="e">
        <f t="shared" si="7"/>
        <v>#DIV/0!</v>
      </c>
      <c r="BM24" s="283" t="e">
        <f t="shared" si="4"/>
        <v>#DIV/0!</v>
      </c>
      <c r="BN24" t="e">
        <f t="shared" si="8"/>
        <v>#DIV/0!</v>
      </c>
    </row>
    <row r="25" spans="1:66" x14ac:dyDescent="0.35">
      <c r="A25" t="s">
        <v>219</v>
      </c>
      <c r="B25" s="144"/>
      <c r="C25" s="98"/>
      <c r="D25" s="43" t="str">
        <f t="shared" si="1"/>
        <v>HMO</v>
      </c>
      <c r="E25" s="100"/>
      <c r="F25" s="101"/>
      <c r="G25" s="100"/>
      <c r="H25" s="101"/>
      <c r="I25" s="100"/>
      <c r="J25" s="101"/>
      <c r="K25" s="100"/>
      <c r="L25" s="101"/>
      <c r="M25" s="100"/>
      <c r="N25" s="101"/>
      <c r="O25" s="100"/>
      <c r="P25" s="101"/>
      <c r="Q25" s="100"/>
      <c r="R25" s="101"/>
      <c r="S25" s="100"/>
      <c r="T25" s="101"/>
      <c r="U25" s="118"/>
      <c r="V25" s="118"/>
      <c r="W25" s="100"/>
      <c r="X25" s="100"/>
      <c r="Y25" s="100"/>
      <c r="Z25" s="100"/>
      <c r="AA25" s="132"/>
      <c r="AB25" s="101"/>
      <c r="AC25" s="101"/>
      <c r="AD25" s="101"/>
      <c r="AE25" s="100"/>
      <c r="AF25" s="101"/>
      <c r="AG25" s="100"/>
      <c r="AH25" s="101"/>
      <c r="AI25" s="100"/>
      <c r="AJ25" s="101"/>
      <c r="AK25" s="100"/>
      <c r="AL25" s="101"/>
      <c r="AM25" s="101"/>
      <c r="AN25" s="8"/>
      <c r="AO25" s="147">
        <f>IFERROR(VLOOKUP(B25,'A2. Rate Change &amp; Enrollment'!$C$20:$K$769,3,FALSE),0)</f>
        <v>0</v>
      </c>
      <c r="AP25" s="147">
        <f>IFERROR(VLOOKUP(B25,'A2. Rate Change &amp; Enrollment'!$C$20:$K$769,7,FALSE),0)</f>
        <v>0</v>
      </c>
      <c r="AQ25" s="150" t="e">
        <f t="shared" si="5"/>
        <v>#DIV/0!</v>
      </c>
      <c r="AS25" s="177"/>
      <c r="AT25" s="177"/>
      <c r="AV25" s="153" t="e">
        <f t="shared" si="6"/>
        <v>#DIV/0!</v>
      </c>
      <c r="AW25" s="101"/>
      <c r="AY25" s="132"/>
      <c r="AZ25" s="101"/>
      <c r="BA25" s="94"/>
      <c r="BB25" s="94"/>
      <c r="BC25" s="94"/>
      <c r="BD25" s="94"/>
      <c r="BE25" s="101"/>
      <c r="BF25" s="132"/>
      <c r="BG25" s="98"/>
      <c r="BH25" s="74" t="str">
        <f t="shared" si="2"/>
        <v>N</v>
      </c>
      <c r="BI25" t="e">
        <f t="shared" si="3"/>
        <v>#DIV/0!</v>
      </c>
      <c r="BK25" s="283">
        <f>IFERROR(VLOOKUP($B25, 'A2. Rate Change &amp; Enrollment'!$C$14:$BY$769, 75, FALSE), 0)</f>
        <v>0</v>
      </c>
      <c r="BL25" s="283" t="e">
        <f t="shared" si="7"/>
        <v>#DIV/0!</v>
      </c>
      <c r="BM25" s="283" t="e">
        <f t="shared" si="4"/>
        <v>#DIV/0!</v>
      </c>
      <c r="BN25" t="e">
        <f t="shared" si="8"/>
        <v>#DIV/0!</v>
      </c>
    </row>
    <row r="26" spans="1:66" x14ac:dyDescent="0.35">
      <c r="A26" t="s">
        <v>220</v>
      </c>
      <c r="B26" s="144"/>
      <c r="C26" s="98"/>
      <c r="D26" s="43" t="str">
        <f t="shared" si="1"/>
        <v>HMO</v>
      </c>
      <c r="E26" s="100"/>
      <c r="F26" s="101"/>
      <c r="G26" s="100"/>
      <c r="H26" s="101"/>
      <c r="I26" s="100"/>
      <c r="J26" s="101"/>
      <c r="K26" s="100"/>
      <c r="L26" s="101"/>
      <c r="M26" s="100"/>
      <c r="N26" s="101"/>
      <c r="O26" s="100"/>
      <c r="P26" s="101"/>
      <c r="Q26" s="100"/>
      <c r="R26" s="101"/>
      <c r="S26" s="100"/>
      <c r="T26" s="101"/>
      <c r="U26" s="118"/>
      <c r="V26" s="118"/>
      <c r="W26" s="100"/>
      <c r="X26" s="100"/>
      <c r="Y26" s="100"/>
      <c r="Z26" s="100"/>
      <c r="AA26" s="132"/>
      <c r="AB26" s="101"/>
      <c r="AC26" s="101"/>
      <c r="AD26" s="101"/>
      <c r="AE26" s="100"/>
      <c r="AF26" s="101"/>
      <c r="AG26" s="100"/>
      <c r="AH26" s="101"/>
      <c r="AI26" s="100"/>
      <c r="AJ26" s="101"/>
      <c r="AK26" s="100"/>
      <c r="AL26" s="101"/>
      <c r="AM26" s="101"/>
      <c r="AN26" s="8"/>
      <c r="AO26" s="147">
        <f>IFERROR(VLOOKUP(B26,'A2. Rate Change &amp; Enrollment'!$C$20:$K$769,3,FALSE),0)</f>
        <v>0</v>
      </c>
      <c r="AP26" s="147">
        <f>IFERROR(VLOOKUP(B26,'A2. Rate Change &amp; Enrollment'!$C$20:$K$769,7,FALSE),0)</f>
        <v>0</v>
      </c>
      <c r="AQ26" s="150" t="e">
        <f t="shared" si="5"/>
        <v>#DIV/0!</v>
      </c>
      <c r="AS26" s="177"/>
      <c r="AT26" s="177"/>
      <c r="AV26" s="153" t="e">
        <f t="shared" si="6"/>
        <v>#DIV/0!</v>
      </c>
      <c r="AW26" s="101"/>
      <c r="AY26" s="132"/>
      <c r="AZ26" s="101"/>
      <c r="BA26" s="94"/>
      <c r="BB26" s="94"/>
      <c r="BC26" s="94"/>
      <c r="BD26" s="94"/>
      <c r="BE26" s="101"/>
      <c r="BF26" s="132"/>
      <c r="BG26" s="98"/>
      <c r="BH26" s="74" t="str">
        <f t="shared" si="2"/>
        <v>N</v>
      </c>
      <c r="BI26" t="e">
        <f t="shared" si="3"/>
        <v>#DIV/0!</v>
      </c>
      <c r="BK26" s="283">
        <f>IFERROR(VLOOKUP($B26, 'A2. Rate Change &amp; Enrollment'!$C$14:$BY$769, 75, FALSE), 0)</f>
        <v>0</v>
      </c>
      <c r="BL26" s="283" t="e">
        <f t="shared" si="7"/>
        <v>#DIV/0!</v>
      </c>
      <c r="BM26" s="283" t="e">
        <f t="shared" si="4"/>
        <v>#DIV/0!</v>
      </c>
      <c r="BN26" t="e">
        <f t="shared" si="8"/>
        <v>#DIV/0!</v>
      </c>
    </row>
    <row r="27" spans="1:66" x14ac:dyDescent="0.35">
      <c r="A27" t="s">
        <v>221</v>
      </c>
      <c r="B27" s="144"/>
      <c r="C27" s="98"/>
      <c r="D27" s="43" t="str">
        <f t="shared" si="1"/>
        <v>HMO</v>
      </c>
      <c r="E27" s="100"/>
      <c r="F27" s="101"/>
      <c r="G27" s="100"/>
      <c r="H27" s="101"/>
      <c r="I27" s="100"/>
      <c r="J27" s="101"/>
      <c r="K27" s="100"/>
      <c r="L27" s="101"/>
      <c r="M27" s="100"/>
      <c r="N27" s="101"/>
      <c r="O27" s="100"/>
      <c r="P27" s="101"/>
      <c r="Q27" s="100"/>
      <c r="R27" s="101"/>
      <c r="S27" s="100"/>
      <c r="T27" s="101"/>
      <c r="U27" s="118"/>
      <c r="V27" s="118"/>
      <c r="W27" s="100"/>
      <c r="X27" s="100"/>
      <c r="Y27" s="100"/>
      <c r="Z27" s="100"/>
      <c r="AA27" s="132"/>
      <c r="AB27" s="101"/>
      <c r="AC27" s="101"/>
      <c r="AD27" s="101"/>
      <c r="AE27" s="100"/>
      <c r="AF27" s="101"/>
      <c r="AG27" s="100"/>
      <c r="AH27" s="101"/>
      <c r="AI27" s="100"/>
      <c r="AJ27" s="101"/>
      <c r="AK27" s="100"/>
      <c r="AL27" s="101"/>
      <c r="AM27" s="101"/>
      <c r="AN27" s="8"/>
      <c r="AO27" s="147">
        <f>IFERROR(VLOOKUP(B27,'A2. Rate Change &amp; Enrollment'!$C$20:$K$769,3,FALSE),0)</f>
        <v>0</v>
      </c>
      <c r="AP27" s="147">
        <f>IFERROR(VLOOKUP(B27,'A2. Rate Change &amp; Enrollment'!$C$20:$K$769,7,FALSE),0)</f>
        <v>0</v>
      </c>
      <c r="AQ27" s="150" t="e">
        <f t="shared" si="5"/>
        <v>#DIV/0!</v>
      </c>
      <c r="AS27" s="177"/>
      <c r="AT27" s="177"/>
      <c r="AV27" s="153" t="e">
        <f t="shared" si="6"/>
        <v>#DIV/0!</v>
      </c>
      <c r="AW27" s="101"/>
      <c r="AY27" s="132"/>
      <c r="AZ27" s="101"/>
      <c r="BA27" s="94"/>
      <c r="BB27" s="94"/>
      <c r="BC27" s="94"/>
      <c r="BD27" s="94"/>
      <c r="BE27" s="101"/>
      <c r="BF27" s="132"/>
      <c r="BG27" s="98"/>
      <c r="BH27" s="74" t="str">
        <f t="shared" si="2"/>
        <v>N</v>
      </c>
      <c r="BI27" t="e">
        <f t="shared" si="3"/>
        <v>#DIV/0!</v>
      </c>
      <c r="BK27" s="283">
        <f>IFERROR(VLOOKUP($B27, 'A2. Rate Change &amp; Enrollment'!$C$14:$BY$769, 75, FALSE), 0)</f>
        <v>0</v>
      </c>
      <c r="BL27" s="283" t="e">
        <f t="shared" si="7"/>
        <v>#DIV/0!</v>
      </c>
      <c r="BM27" s="283" t="e">
        <f t="shared" si="4"/>
        <v>#DIV/0!</v>
      </c>
      <c r="BN27" t="e">
        <f t="shared" si="8"/>
        <v>#DIV/0!</v>
      </c>
    </row>
    <row r="28" spans="1:66" x14ac:dyDescent="0.35">
      <c r="A28" t="s">
        <v>222</v>
      </c>
      <c r="B28" s="144"/>
      <c r="C28" s="98"/>
      <c r="D28" s="43" t="str">
        <f t="shared" si="1"/>
        <v>HMO</v>
      </c>
      <c r="E28" s="100"/>
      <c r="F28" s="101"/>
      <c r="G28" s="100"/>
      <c r="H28" s="101"/>
      <c r="I28" s="100"/>
      <c r="J28" s="101"/>
      <c r="K28" s="100"/>
      <c r="L28" s="101"/>
      <c r="M28" s="100"/>
      <c r="N28" s="101"/>
      <c r="O28" s="100"/>
      <c r="P28" s="101"/>
      <c r="Q28" s="100"/>
      <c r="R28" s="101"/>
      <c r="S28" s="100"/>
      <c r="T28" s="101"/>
      <c r="U28" s="118"/>
      <c r="V28" s="118"/>
      <c r="W28" s="100"/>
      <c r="X28" s="100"/>
      <c r="Y28" s="100"/>
      <c r="Z28" s="100"/>
      <c r="AA28" s="132"/>
      <c r="AB28" s="101"/>
      <c r="AC28" s="101"/>
      <c r="AD28" s="101"/>
      <c r="AE28" s="100"/>
      <c r="AF28" s="101"/>
      <c r="AG28" s="100"/>
      <c r="AH28" s="101"/>
      <c r="AI28" s="100"/>
      <c r="AJ28" s="101"/>
      <c r="AK28" s="100"/>
      <c r="AL28" s="101"/>
      <c r="AM28" s="101"/>
      <c r="AN28" s="8"/>
      <c r="AO28" s="147">
        <f>IFERROR(VLOOKUP(B28,'A2. Rate Change &amp; Enrollment'!$C$20:$K$769,3,FALSE),0)</f>
        <v>0</v>
      </c>
      <c r="AP28" s="147">
        <f>IFERROR(VLOOKUP(B28,'A2. Rate Change &amp; Enrollment'!$C$20:$K$769,7,FALSE),0)</f>
        <v>0</v>
      </c>
      <c r="AQ28" s="150" t="e">
        <f t="shared" si="5"/>
        <v>#DIV/0!</v>
      </c>
      <c r="AS28" s="177"/>
      <c r="AT28" s="177"/>
      <c r="AV28" s="153" t="e">
        <f t="shared" si="6"/>
        <v>#DIV/0!</v>
      </c>
      <c r="AW28" s="101"/>
      <c r="AY28" s="132"/>
      <c r="AZ28" s="101"/>
      <c r="BA28" s="94"/>
      <c r="BB28" s="94"/>
      <c r="BC28" s="94"/>
      <c r="BD28" s="94"/>
      <c r="BE28" s="101"/>
      <c r="BF28" s="132"/>
      <c r="BG28" s="98"/>
      <c r="BH28" s="74" t="str">
        <f t="shared" si="2"/>
        <v>N</v>
      </c>
      <c r="BI28" t="e">
        <f t="shared" si="3"/>
        <v>#DIV/0!</v>
      </c>
      <c r="BK28" s="283">
        <f>IFERROR(VLOOKUP($B28, 'A2. Rate Change &amp; Enrollment'!$C$14:$BY$769, 75, FALSE), 0)</f>
        <v>0</v>
      </c>
      <c r="BL28" s="283" t="e">
        <f t="shared" si="7"/>
        <v>#DIV/0!</v>
      </c>
      <c r="BM28" s="283" t="e">
        <f t="shared" si="4"/>
        <v>#DIV/0!</v>
      </c>
      <c r="BN28" t="e">
        <f t="shared" si="8"/>
        <v>#DIV/0!</v>
      </c>
    </row>
    <row r="29" spans="1:66" x14ac:dyDescent="0.35">
      <c r="A29" t="s">
        <v>223</v>
      </c>
      <c r="B29" s="144"/>
      <c r="C29" s="98"/>
      <c r="D29" s="43" t="str">
        <f t="shared" si="1"/>
        <v>HMO</v>
      </c>
      <c r="E29" s="100"/>
      <c r="F29" s="101"/>
      <c r="G29" s="100"/>
      <c r="H29" s="101"/>
      <c r="I29" s="100"/>
      <c r="J29" s="101"/>
      <c r="K29" s="100"/>
      <c r="L29" s="101"/>
      <c r="M29" s="100"/>
      <c r="N29" s="101"/>
      <c r="O29" s="100"/>
      <c r="P29" s="101"/>
      <c r="Q29" s="100"/>
      <c r="R29" s="101"/>
      <c r="S29" s="100"/>
      <c r="T29" s="101"/>
      <c r="U29" s="118"/>
      <c r="V29" s="118"/>
      <c r="W29" s="100"/>
      <c r="X29" s="100"/>
      <c r="Y29" s="100"/>
      <c r="Z29" s="100"/>
      <c r="AA29" s="132"/>
      <c r="AB29" s="101"/>
      <c r="AC29" s="101"/>
      <c r="AD29" s="101"/>
      <c r="AE29" s="100"/>
      <c r="AF29" s="101"/>
      <c r="AG29" s="100"/>
      <c r="AH29" s="101"/>
      <c r="AI29" s="100"/>
      <c r="AJ29" s="101"/>
      <c r="AK29" s="100"/>
      <c r="AL29" s="101"/>
      <c r="AM29" s="101"/>
      <c r="AN29" s="8"/>
      <c r="AO29" s="147">
        <f>IFERROR(VLOOKUP(B29,'A2. Rate Change &amp; Enrollment'!$C$20:$K$769,3,FALSE),0)</f>
        <v>0</v>
      </c>
      <c r="AP29" s="147">
        <f>IFERROR(VLOOKUP(B29,'A2. Rate Change &amp; Enrollment'!$C$20:$K$769,7,FALSE),0)</f>
        <v>0</v>
      </c>
      <c r="AQ29" s="150" t="e">
        <f t="shared" si="5"/>
        <v>#DIV/0!</v>
      </c>
      <c r="AS29" s="177"/>
      <c r="AT29" s="177"/>
      <c r="AV29" s="153" t="e">
        <f t="shared" si="6"/>
        <v>#DIV/0!</v>
      </c>
      <c r="AW29" s="101"/>
      <c r="AY29" s="132"/>
      <c r="AZ29" s="101"/>
      <c r="BA29" s="94"/>
      <c r="BB29" s="94"/>
      <c r="BC29" s="94"/>
      <c r="BD29" s="94"/>
      <c r="BE29" s="101"/>
      <c r="BF29" s="132"/>
      <c r="BG29" s="98"/>
      <c r="BH29" s="74" t="str">
        <f t="shared" si="2"/>
        <v>N</v>
      </c>
      <c r="BI29" t="e">
        <f t="shared" si="3"/>
        <v>#DIV/0!</v>
      </c>
      <c r="BK29" s="283">
        <f>IFERROR(VLOOKUP($B29, 'A2. Rate Change &amp; Enrollment'!$C$14:$BY$769, 75, FALSE), 0)</f>
        <v>0</v>
      </c>
      <c r="BL29" s="283" t="e">
        <f t="shared" si="7"/>
        <v>#DIV/0!</v>
      </c>
      <c r="BM29" s="283" t="e">
        <f t="shared" si="4"/>
        <v>#DIV/0!</v>
      </c>
      <c r="BN29" t="e">
        <f t="shared" si="8"/>
        <v>#DIV/0!</v>
      </c>
    </row>
    <row r="30" spans="1:66" x14ac:dyDescent="0.35">
      <c r="A30" t="s">
        <v>224</v>
      </c>
      <c r="B30" s="144"/>
      <c r="C30" s="98"/>
      <c r="D30" s="43" t="str">
        <f t="shared" si="1"/>
        <v>HMO</v>
      </c>
      <c r="E30" s="100"/>
      <c r="F30" s="101"/>
      <c r="G30" s="100"/>
      <c r="H30" s="101"/>
      <c r="I30" s="100"/>
      <c r="J30" s="101"/>
      <c r="K30" s="100"/>
      <c r="L30" s="101"/>
      <c r="M30" s="100"/>
      <c r="N30" s="101"/>
      <c r="O30" s="100"/>
      <c r="P30" s="101"/>
      <c r="Q30" s="100"/>
      <c r="R30" s="101"/>
      <c r="S30" s="100"/>
      <c r="T30" s="101"/>
      <c r="U30" s="118"/>
      <c r="V30" s="118"/>
      <c r="W30" s="100"/>
      <c r="X30" s="100"/>
      <c r="Y30" s="100"/>
      <c r="Z30" s="100"/>
      <c r="AA30" s="132"/>
      <c r="AB30" s="101"/>
      <c r="AC30" s="101"/>
      <c r="AD30" s="101"/>
      <c r="AE30" s="100"/>
      <c r="AF30" s="101"/>
      <c r="AG30" s="100"/>
      <c r="AH30" s="101"/>
      <c r="AI30" s="100"/>
      <c r="AJ30" s="101"/>
      <c r="AK30" s="100"/>
      <c r="AL30" s="101"/>
      <c r="AM30" s="101"/>
      <c r="AN30" s="8"/>
      <c r="AO30" s="147">
        <f>IFERROR(VLOOKUP(B30,'A2. Rate Change &amp; Enrollment'!$C$20:$K$769,3,FALSE),0)</f>
        <v>0</v>
      </c>
      <c r="AP30" s="147">
        <f>IFERROR(VLOOKUP(B30,'A2. Rate Change &amp; Enrollment'!$C$20:$K$769,7,FALSE),0)</f>
        <v>0</v>
      </c>
      <c r="AQ30" s="150" t="e">
        <f t="shared" si="5"/>
        <v>#DIV/0!</v>
      </c>
      <c r="AS30" s="177"/>
      <c r="AT30" s="177"/>
      <c r="AV30" s="153" t="e">
        <f t="shared" si="6"/>
        <v>#DIV/0!</v>
      </c>
      <c r="AW30" s="101"/>
      <c r="AY30" s="132"/>
      <c r="AZ30" s="101"/>
      <c r="BA30" s="94"/>
      <c r="BB30" s="94"/>
      <c r="BC30" s="94"/>
      <c r="BD30" s="94"/>
      <c r="BE30" s="101"/>
      <c r="BF30" s="132"/>
      <c r="BG30" s="98"/>
      <c r="BH30" s="74" t="str">
        <f t="shared" si="2"/>
        <v>N</v>
      </c>
      <c r="BI30" t="e">
        <f t="shared" si="3"/>
        <v>#DIV/0!</v>
      </c>
      <c r="BK30" s="283">
        <f>IFERROR(VLOOKUP($B30, 'A2. Rate Change &amp; Enrollment'!$C$14:$BY$769, 75, FALSE), 0)</f>
        <v>0</v>
      </c>
      <c r="BL30" s="283" t="e">
        <f t="shared" si="7"/>
        <v>#DIV/0!</v>
      </c>
      <c r="BM30" s="283" t="e">
        <f t="shared" si="4"/>
        <v>#DIV/0!</v>
      </c>
      <c r="BN30" t="e">
        <f t="shared" si="8"/>
        <v>#DIV/0!</v>
      </c>
    </row>
    <row r="31" spans="1:66" x14ac:dyDescent="0.35">
      <c r="A31" t="s">
        <v>225</v>
      </c>
      <c r="B31" s="144"/>
      <c r="C31" s="98"/>
      <c r="D31" s="43" t="str">
        <f t="shared" si="1"/>
        <v>HMO</v>
      </c>
      <c r="E31" s="100"/>
      <c r="F31" s="101"/>
      <c r="G31" s="100"/>
      <c r="H31" s="101"/>
      <c r="I31" s="100"/>
      <c r="J31" s="101"/>
      <c r="K31" s="100"/>
      <c r="L31" s="101"/>
      <c r="M31" s="100"/>
      <c r="N31" s="101"/>
      <c r="O31" s="100"/>
      <c r="P31" s="101"/>
      <c r="Q31" s="100"/>
      <c r="R31" s="101"/>
      <c r="S31" s="100"/>
      <c r="T31" s="101"/>
      <c r="U31" s="118"/>
      <c r="V31" s="118"/>
      <c r="W31" s="100"/>
      <c r="X31" s="100"/>
      <c r="Y31" s="100"/>
      <c r="Z31" s="100"/>
      <c r="AA31" s="132"/>
      <c r="AB31" s="101"/>
      <c r="AC31" s="101"/>
      <c r="AD31" s="101"/>
      <c r="AE31" s="100"/>
      <c r="AF31" s="101"/>
      <c r="AG31" s="100"/>
      <c r="AH31" s="101"/>
      <c r="AI31" s="100"/>
      <c r="AJ31" s="101"/>
      <c r="AK31" s="100"/>
      <c r="AL31" s="101"/>
      <c r="AM31" s="101"/>
      <c r="AN31" s="8"/>
      <c r="AO31" s="147">
        <f>IFERROR(VLOOKUP(B31,'A2. Rate Change &amp; Enrollment'!$C$20:$K$769,3,FALSE),0)</f>
        <v>0</v>
      </c>
      <c r="AP31" s="147">
        <f>IFERROR(VLOOKUP(B31,'A2. Rate Change &amp; Enrollment'!$C$20:$K$769,7,FALSE),0)</f>
        <v>0</v>
      </c>
      <c r="AQ31" s="150" t="e">
        <f t="shared" si="5"/>
        <v>#DIV/0!</v>
      </c>
      <c r="AS31" s="177"/>
      <c r="AT31" s="177"/>
      <c r="AV31" s="153" t="e">
        <f t="shared" si="6"/>
        <v>#DIV/0!</v>
      </c>
      <c r="AW31" s="101"/>
      <c r="AY31" s="132"/>
      <c r="AZ31" s="101"/>
      <c r="BA31" s="94"/>
      <c r="BB31" s="94"/>
      <c r="BC31" s="94"/>
      <c r="BD31" s="94"/>
      <c r="BE31" s="101"/>
      <c r="BF31" s="132"/>
      <c r="BG31" s="98"/>
      <c r="BH31" s="74" t="str">
        <f t="shared" si="2"/>
        <v>N</v>
      </c>
      <c r="BI31" t="e">
        <f t="shared" si="3"/>
        <v>#DIV/0!</v>
      </c>
      <c r="BK31" s="283">
        <f>IFERROR(VLOOKUP($B31, 'A2. Rate Change &amp; Enrollment'!$C$14:$BY$769, 75, FALSE), 0)</f>
        <v>0</v>
      </c>
      <c r="BL31" s="283" t="e">
        <f t="shared" si="7"/>
        <v>#DIV/0!</v>
      </c>
      <c r="BM31" s="283" t="e">
        <f t="shared" si="4"/>
        <v>#DIV/0!</v>
      </c>
      <c r="BN31" t="e">
        <f t="shared" si="8"/>
        <v>#DIV/0!</v>
      </c>
    </row>
    <row r="32" spans="1:66" x14ac:dyDescent="0.35">
      <c r="A32" t="s">
        <v>226</v>
      </c>
      <c r="B32" s="144"/>
      <c r="C32" s="98"/>
      <c r="D32" s="43" t="str">
        <f t="shared" si="1"/>
        <v>HMO</v>
      </c>
      <c r="E32" s="100"/>
      <c r="F32" s="101"/>
      <c r="G32" s="100"/>
      <c r="H32" s="101"/>
      <c r="I32" s="100"/>
      <c r="J32" s="101"/>
      <c r="K32" s="100"/>
      <c r="L32" s="101"/>
      <c r="M32" s="100"/>
      <c r="N32" s="101"/>
      <c r="O32" s="100"/>
      <c r="P32" s="101"/>
      <c r="Q32" s="100"/>
      <c r="R32" s="101"/>
      <c r="S32" s="100"/>
      <c r="T32" s="101"/>
      <c r="U32" s="118"/>
      <c r="V32" s="118"/>
      <c r="W32" s="100"/>
      <c r="X32" s="100"/>
      <c r="Y32" s="100"/>
      <c r="Z32" s="100"/>
      <c r="AA32" s="132"/>
      <c r="AB32" s="101"/>
      <c r="AC32" s="101"/>
      <c r="AD32" s="101"/>
      <c r="AE32" s="100"/>
      <c r="AF32" s="101"/>
      <c r="AG32" s="100"/>
      <c r="AH32" s="101"/>
      <c r="AI32" s="100"/>
      <c r="AJ32" s="101"/>
      <c r="AK32" s="100"/>
      <c r="AL32" s="101"/>
      <c r="AM32" s="101"/>
      <c r="AN32" s="8"/>
      <c r="AO32" s="147">
        <f>IFERROR(VLOOKUP(B32,'A2. Rate Change &amp; Enrollment'!$C$20:$K$769,3,FALSE),0)</f>
        <v>0</v>
      </c>
      <c r="AP32" s="147">
        <f>IFERROR(VLOOKUP(B32,'A2. Rate Change &amp; Enrollment'!$C$20:$K$769,7,FALSE),0)</f>
        <v>0</v>
      </c>
      <c r="AQ32" s="150" t="e">
        <f t="shared" si="5"/>
        <v>#DIV/0!</v>
      </c>
      <c r="AS32" s="177"/>
      <c r="AT32" s="177"/>
      <c r="AV32" s="153" t="e">
        <f t="shared" si="6"/>
        <v>#DIV/0!</v>
      </c>
      <c r="AW32" s="101"/>
      <c r="AY32" s="132"/>
      <c r="AZ32" s="101"/>
      <c r="BA32" s="94"/>
      <c r="BB32" s="94"/>
      <c r="BC32" s="94"/>
      <c r="BD32" s="94"/>
      <c r="BE32" s="101"/>
      <c r="BF32" s="132"/>
      <c r="BG32" s="98"/>
      <c r="BH32" s="74" t="str">
        <f t="shared" si="2"/>
        <v>N</v>
      </c>
      <c r="BI32" t="e">
        <f t="shared" si="3"/>
        <v>#DIV/0!</v>
      </c>
      <c r="BK32" s="283">
        <f>IFERROR(VLOOKUP($B32, 'A2. Rate Change &amp; Enrollment'!$C$14:$BY$769, 75, FALSE), 0)</f>
        <v>0</v>
      </c>
      <c r="BL32" s="283" t="e">
        <f t="shared" si="7"/>
        <v>#DIV/0!</v>
      </c>
      <c r="BM32" s="283" t="e">
        <f t="shared" si="4"/>
        <v>#DIV/0!</v>
      </c>
      <c r="BN32" t="e">
        <f t="shared" si="8"/>
        <v>#DIV/0!</v>
      </c>
    </row>
    <row r="33" spans="1:66" x14ac:dyDescent="0.35">
      <c r="A33" t="s">
        <v>227</v>
      </c>
      <c r="B33" s="144"/>
      <c r="C33" s="98"/>
      <c r="D33" s="43" t="str">
        <f t="shared" si="1"/>
        <v>HMO</v>
      </c>
      <c r="E33" s="100"/>
      <c r="F33" s="101"/>
      <c r="G33" s="100"/>
      <c r="H33" s="101"/>
      <c r="I33" s="100"/>
      <c r="J33" s="101"/>
      <c r="K33" s="100"/>
      <c r="L33" s="101"/>
      <c r="M33" s="100"/>
      <c r="N33" s="101"/>
      <c r="O33" s="100"/>
      <c r="P33" s="101"/>
      <c r="Q33" s="100"/>
      <c r="R33" s="101"/>
      <c r="S33" s="100"/>
      <c r="T33" s="101"/>
      <c r="U33" s="118"/>
      <c r="V33" s="118"/>
      <c r="W33" s="100"/>
      <c r="X33" s="100"/>
      <c r="Y33" s="100"/>
      <c r="Z33" s="100"/>
      <c r="AA33" s="132"/>
      <c r="AB33" s="101"/>
      <c r="AC33" s="101"/>
      <c r="AD33" s="101"/>
      <c r="AE33" s="100"/>
      <c r="AF33" s="101"/>
      <c r="AG33" s="100"/>
      <c r="AH33" s="101"/>
      <c r="AI33" s="100"/>
      <c r="AJ33" s="101"/>
      <c r="AK33" s="100"/>
      <c r="AL33" s="101"/>
      <c r="AM33" s="101"/>
      <c r="AN33" s="8"/>
      <c r="AO33" s="147">
        <f>IFERROR(VLOOKUP(B33,'A2. Rate Change &amp; Enrollment'!$C$20:$K$769,3,FALSE),0)</f>
        <v>0</v>
      </c>
      <c r="AP33" s="147">
        <f>IFERROR(VLOOKUP(B33,'A2. Rate Change &amp; Enrollment'!$C$20:$K$769,7,FALSE),0)</f>
        <v>0</v>
      </c>
      <c r="AQ33" s="150" t="e">
        <f t="shared" si="5"/>
        <v>#DIV/0!</v>
      </c>
      <c r="AS33" s="177"/>
      <c r="AT33" s="177"/>
      <c r="AV33" s="153" t="e">
        <f t="shared" si="6"/>
        <v>#DIV/0!</v>
      </c>
      <c r="AW33" s="101"/>
      <c r="AY33" s="132"/>
      <c r="AZ33" s="101"/>
      <c r="BA33" s="94"/>
      <c r="BB33" s="94"/>
      <c r="BC33" s="94"/>
      <c r="BD33" s="94"/>
      <c r="BE33" s="101"/>
      <c r="BF33" s="132"/>
      <c r="BG33" s="98"/>
      <c r="BH33" s="74" t="str">
        <f t="shared" si="2"/>
        <v>N</v>
      </c>
      <c r="BI33" t="e">
        <f t="shared" si="3"/>
        <v>#DIV/0!</v>
      </c>
      <c r="BK33" s="283">
        <f>IFERROR(VLOOKUP($B33, 'A2. Rate Change &amp; Enrollment'!$C$14:$BY$769, 75, FALSE), 0)</f>
        <v>0</v>
      </c>
      <c r="BL33" s="283" t="e">
        <f t="shared" si="7"/>
        <v>#DIV/0!</v>
      </c>
      <c r="BM33" s="283" t="e">
        <f t="shared" si="4"/>
        <v>#DIV/0!</v>
      </c>
      <c r="BN33" t="e">
        <f t="shared" si="8"/>
        <v>#DIV/0!</v>
      </c>
    </row>
    <row r="34" spans="1:66" x14ac:dyDescent="0.35">
      <c r="A34" t="s">
        <v>228</v>
      </c>
      <c r="B34" s="144"/>
      <c r="C34" s="98"/>
      <c r="D34" s="43" t="str">
        <f t="shared" si="1"/>
        <v>HMO</v>
      </c>
      <c r="E34" s="100"/>
      <c r="F34" s="101"/>
      <c r="G34" s="100"/>
      <c r="H34" s="101"/>
      <c r="I34" s="100"/>
      <c r="J34" s="101"/>
      <c r="K34" s="100"/>
      <c r="L34" s="101"/>
      <c r="M34" s="100"/>
      <c r="N34" s="101"/>
      <c r="O34" s="100"/>
      <c r="P34" s="101"/>
      <c r="Q34" s="100"/>
      <c r="R34" s="101"/>
      <c r="S34" s="100"/>
      <c r="T34" s="101"/>
      <c r="U34" s="118"/>
      <c r="V34" s="118"/>
      <c r="W34" s="100"/>
      <c r="X34" s="100"/>
      <c r="Y34" s="100"/>
      <c r="Z34" s="100"/>
      <c r="AA34" s="132"/>
      <c r="AB34" s="101"/>
      <c r="AC34" s="101"/>
      <c r="AD34" s="101"/>
      <c r="AE34" s="100"/>
      <c r="AF34" s="101"/>
      <c r="AG34" s="100"/>
      <c r="AH34" s="101"/>
      <c r="AI34" s="100"/>
      <c r="AJ34" s="101"/>
      <c r="AK34" s="100"/>
      <c r="AL34" s="101"/>
      <c r="AM34" s="101"/>
      <c r="AN34" s="8"/>
      <c r="AO34" s="147">
        <f>IFERROR(VLOOKUP(B34,'A2. Rate Change &amp; Enrollment'!$C$20:$K$769,3,FALSE),0)</f>
        <v>0</v>
      </c>
      <c r="AP34" s="147">
        <f>IFERROR(VLOOKUP(B34,'A2. Rate Change &amp; Enrollment'!$C$20:$K$769,7,FALSE),0)</f>
        <v>0</v>
      </c>
      <c r="AQ34" s="150" t="e">
        <f t="shared" si="5"/>
        <v>#DIV/0!</v>
      </c>
      <c r="AS34" s="177"/>
      <c r="AT34" s="177"/>
      <c r="AV34" s="153" t="e">
        <f t="shared" si="6"/>
        <v>#DIV/0!</v>
      </c>
      <c r="AW34" s="101"/>
      <c r="AY34" s="132"/>
      <c r="AZ34" s="101"/>
      <c r="BA34" s="94"/>
      <c r="BB34" s="94"/>
      <c r="BC34" s="94"/>
      <c r="BD34" s="94"/>
      <c r="BE34" s="101"/>
      <c r="BF34" s="132"/>
      <c r="BG34" s="98"/>
      <c r="BH34" s="74" t="str">
        <f t="shared" si="2"/>
        <v>N</v>
      </c>
      <c r="BI34" t="e">
        <f t="shared" si="3"/>
        <v>#DIV/0!</v>
      </c>
      <c r="BK34" s="283">
        <f>IFERROR(VLOOKUP($B34, 'A2. Rate Change &amp; Enrollment'!$C$14:$BY$769, 75, FALSE), 0)</f>
        <v>0</v>
      </c>
      <c r="BL34" s="283" t="e">
        <f t="shared" si="7"/>
        <v>#DIV/0!</v>
      </c>
      <c r="BM34" s="283" t="e">
        <f t="shared" si="4"/>
        <v>#DIV/0!</v>
      </c>
      <c r="BN34" t="e">
        <f t="shared" si="8"/>
        <v>#DIV/0!</v>
      </c>
    </row>
    <row r="35" spans="1:66" x14ac:dyDescent="0.35">
      <c r="A35" t="s">
        <v>229</v>
      </c>
      <c r="B35" s="144"/>
      <c r="C35" s="98"/>
      <c r="D35" s="43" t="str">
        <f t="shared" si="1"/>
        <v>HMO</v>
      </c>
      <c r="E35" s="100"/>
      <c r="F35" s="101"/>
      <c r="G35" s="100"/>
      <c r="H35" s="101"/>
      <c r="I35" s="100"/>
      <c r="J35" s="101"/>
      <c r="K35" s="100"/>
      <c r="L35" s="101"/>
      <c r="M35" s="100"/>
      <c r="N35" s="101"/>
      <c r="O35" s="100"/>
      <c r="P35" s="101"/>
      <c r="Q35" s="100"/>
      <c r="R35" s="101"/>
      <c r="S35" s="100"/>
      <c r="T35" s="101"/>
      <c r="U35" s="118"/>
      <c r="V35" s="118"/>
      <c r="W35" s="100"/>
      <c r="X35" s="100"/>
      <c r="Y35" s="100"/>
      <c r="Z35" s="100"/>
      <c r="AA35" s="132"/>
      <c r="AB35" s="101"/>
      <c r="AC35" s="101"/>
      <c r="AD35" s="101"/>
      <c r="AE35" s="100"/>
      <c r="AF35" s="101"/>
      <c r="AG35" s="100"/>
      <c r="AH35" s="101"/>
      <c r="AI35" s="100"/>
      <c r="AJ35" s="101"/>
      <c r="AK35" s="100"/>
      <c r="AL35" s="101"/>
      <c r="AM35" s="101"/>
      <c r="AN35" s="8"/>
      <c r="AO35" s="147">
        <f>IFERROR(VLOOKUP(B35,'A2. Rate Change &amp; Enrollment'!$C$20:$K$769,3,FALSE),0)</f>
        <v>0</v>
      </c>
      <c r="AP35" s="147">
        <f>IFERROR(VLOOKUP(B35,'A2. Rate Change &amp; Enrollment'!$C$20:$K$769,7,FALSE),0)</f>
        <v>0</v>
      </c>
      <c r="AQ35" s="150" t="e">
        <f t="shared" si="5"/>
        <v>#DIV/0!</v>
      </c>
      <c r="AS35" s="177"/>
      <c r="AT35" s="177"/>
      <c r="AV35" s="153" t="e">
        <f t="shared" si="6"/>
        <v>#DIV/0!</v>
      </c>
      <c r="AW35" s="101"/>
      <c r="AY35" s="132"/>
      <c r="AZ35" s="101"/>
      <c r="BA35" s="94"/>
      <c r="BB35" s="94"/>
      <c r="BC35" s="94"/>
      <c r="BD35" s="94"/>
      <c r="BE35" s="101"/>
      <c r="BF35" s="132"/>
      <c r="BG35" s="98"/>
      <c r="BH35" s="74" t="str">
        <f t="shared" si="2"/>
        <v>N</v>
      </c>
      <c r="BI35" t="e">
        <f t="shared" si="3"/>
        <v>#DIV/0!</v>
      </c>
      <c r="BK35" s="283">
        <f>IFERROR(VLOOKUP($B35, 'A2. Rate Change &amp; Enrollment'!$C$14:$BY$769, 75, FALSE), 0)</f>
        <v>0</v>
      </c>
      <c r="BL35" s="283" t="e">
        <f t="shared" si="7"/>
        <v>#DIV/0!</v>
      </c>
      <c r="BM35" s="283" t="e">
        <f t="shared" si="4"/>
        <v>#DIV/0!</v>
      </c>
      <c r="BN35" t="e">
        <f t="shared" si="8"/>
        <v>#DIV/0!</v>
      </c>
    </row>
    <row r="36" spans="1:66" x14ac:dyDescent="0.35">
      <c r="A36" t="s">
        <v>230</v>
      </c>
      <c r="B36" s="144"/>
      <c r="C36" s="98"/>
      <c r="D36" s="43" t="str">
        <f t="shared" si="1"/>
        <v>HMO</v>
      </c>
      <c r="E36" s="100"/>
      <c r="F36" s="101"/>
      <c r="G36" s="100"/>
      <c r="H36" s="101"/>
      <c r="I36" s="100"/>
      <c r="J36" s="101"/>
      <c r="K36" s="100"/>
      <c r="L36" s="101"/>
      <c r="M36" s="100"/>
      <c r="N36" s="101"/>
      <c r="O36" s="100"/>
      <c r="P36" s="101"/>
      <c r="Q36" s="100"/>
      <c r="R36" s="101"/>
      <c r="S36" s="100"/>
      <c r="T36" s="101"/>
      <c r="U36" s="118"/>
      <c r="V36" s="118"/>
      <c r="W36" s="100"/>
      <c r="X36" s="100"/>
      <c r="Y36" s="100"/>
      <c r="Z36" s="100"/>
      <c r="AA36" s="132"/>
      <c r="AB36" s="101"/>
      <c r="AC36" s="101"/>
      <c r="AD36" s="101"/>
      <c r="AE36" s="100"/>
      <c r="AF36" s="101"/>
      <c r="AG36" s="100"/>
      <c r="AH36" s="101"/>
      <c r="AI36" s="100"/>
      <c r="AJ36" s="101"/>
      <c r="AK36" s="100"/>
      <c r="AL36" s="101"/>
      <c r="AM36" s="101"/>
      <c r="AN36" s="8"/>
      <c r="AO36" s="147">
        <f>IFERROR(VLOOKUP(B36,'A2. Rate Change &amp; Enrollment'!$C$20:$K$769,3,FALSE),0)</f>
        <v>0</v>
      </c>
      <c r="AP36" s="147">
        <f>IFERROR(VLOOKUP(B36,'A2. Rate Change &amp; Enrollment'!$C$20:$K$769,7,FALSE),0)</f>
        <v>0</v>
      </c>
      <c r="AQ36" s="150" t="e">
        <f t="shared" si="5"/>
        <v>#DIV/0!</v>
      </c>
      <c r="AS36" s="177"/>
      <c r="AT36" s="177"/>
      <c r="AV36" s="153" t="e">
        <f t="shared" si="6"/>
        <v>#DIV/0!</v>
      </c>
      <c r="AW36" s="101"/>
      <c r="AY36" s="132"/>
      <c r="AZ36" s="101"/>
      <c r="BA36" s="94"/>
      <c r="BB36" s="94"/>
      <c r="BC36" s="94"/>
      <c r="BD36" s="94"/>
      <c r="BE36" s="101"/>
      <c r="BF36" s="132"/>
      <c r="BG36" s="98"/>
      <c r="BH36" s="74" t="str">
        <f t="shared" si="2"/>
        <v>N</v>
      </c>
      <c r="BI36" t="e">
        <f t="shared" si="3"/>
        <v>#DIV/0!</v>
      </c>
      <c r="BK36" s="283">
        <f>IFERROR(VLOOKUP($B36, 'A2. Rate Change &amp; Enrollment'!$C$14:$BY$769, 75, FALSE), 0)</f>
        <v>0</v>
      </c>
      <c r="BL36" s="283" t="e">
        <f t="shared" si="7"/>
        <v>#DIV/0!</v>
      </c>
      <c r="BM36" s="283" t="e">
        <f t="shared" si="4"/>
        <v>#DIV/0!</v>
      </c>
      <c r="BN36" t="e">
        <f t="shared" si="8"/>
        <v>#DIV/0!</v>
      </c>
    </row>
    <row r="37" spans="1:66" x14ac:dyDescent="0.35">
      <c r="A37" t="s">
        <v>231</v>
      </c>
      <c r="B37" s="144"/>
      <c r="C37" s="98"/>
      <c r="D37" s="43" t="str">
        <f t="shared" si="1"/>
        <v>HMO</v>
      </c>
      <c r="E37" s="100"/>
      <c r="F37" s="101"/>
      <c r="G37" s="100"/>
      <c r="H37" s="101"/>
      <c r="I37" s="100"/>
      <c r="J37" s="101"/>
      <c r="K37" s="100"/>
      <c r="L37" s="101"/>
      <c r="M37" s="100"/>
      <c r="N37" s="101"/>
      <c r="O37" s="100"/>
      <c r="P37" s="101"/>
      <c r="Q37" s="100"/>
      <c r="R37" s="101"/>
      <c r="S37" s="100"/>
      <c r="T37" s="101"/>
      <c r="U37" s="118"/>
      <c r="V37" s="118"/>
      <c r="W37" s="100"/>
      <c r="X37" s="100"/>
      <c r="Y37" s="100"/>
      <c r="Z37" s="100"/>
      <c r="AA37" s="132"/>
      <c r="AB37" s="101"/>
      <c r="AC37" s="101"/>
      <c r="AD37" s="101"/>
      <c r="AE37" s="100"/>
      <c r="AF37" s="101"/>
      <c r="AG37" s="100"/>
      <c r="AH37" s="101"/>
      <c r="AI37" s="100"/>
      <c r="AJ37" s="101"/>
      <c r="AK37" s="100"/>
      <c r="AL37" s="101"/>
      <c r="AM37" s="101"/>
      <c r="AN37" s="8"/>
      <c r="AO37" s="147">
        <f>IFERROR(VLOOKUP(B37,'A2. Rate Change &amp; Enrollment'!$C$20:$K$769,3,FALSE),0)</f>
        <v>0</v>
      </c>
      <c r="AP37" s="147">
        <f>IFERROR(VLOOKUP(B37,'A2. Rate Change &amp; Enrollment'!$C$20:$K$769,7,FALSE),0)</f>
        <v>0</v>
      </c>
      <c r="AQ37" s="150" t="e">
        <f t="shared" si="5"/>
        <v>#DIV/0!</v>
      </c>
      <c r="AS37" s="177"/>
      <c r="AT37" s="177"/>
      <c r="AV37" s="153" t="e">
        <f t="shared" si="6"/>
        <v>#DIV/0!</v>
      </c>
      <c r="AW37" s="101"/>
      <c r="AY37" s="132"/>
      <c r="AZ37" s="101"/>
      <c r="BA37" s="94"/>
      <c r="BB37" s="94"/>
      <c r="BC37" s="94"/>
      <c r="BD37" s="94"/>
      <c r="BE37" s="101"/>
      <c r="BF37" s="132"/>
      <c r="BG37" s="98"/>
      <c r="BH37" s="74" t="str">
        <f t="shared" si="2"/>
        <v>N</v>
      </c>
      <c r="BI37" t="e">
        <f t="shared" si="3"/>
        <v>#DIV/0!</v>
      </c>
      <c r="BK37" s="283">
        <f>IFERROR(VLOOKUP($B37, 'A2. Rate Change &amp; Enrollment'!$C$14:$BY$769, 75, FALSE), 0)</f>
        <v>0</v>
      </c>
      <c r="BL37" s="283" t="e">
        <f t="shared" si="7"/>
        <v>#DIV/0!</v>
      </c>
      <c r="BM37" s="283" t="e">
        <f t="shared" si="4"/>
        <v>#DIV/0!</v>
      </c>
      <c r="BN37" t="e">
        <f t="shared" si="8"/>
        <v>#DIV/0!</v>
      </c>
    </row>
    <row r="38" spans="1:66" x14ac:dyDescent="0.35">
      <c r="A38" t="s">
        <v>232</v>
      </c>
      <c r="B38" s="144"/>
      <c r="C38" s="98"/>
      <c r="D38" s="43" t="str">
        <f t="shared" si="1"/>
        <v>HMO</v>
      </c>
      <c r="E38" s="100"/>
      <c r="F38" s="101"/>
      <c r="G38" s="100"/>
      <c r="H38" s="101"/>
      <c r="I38" s="100"/>
      <c r="J38" s="101"/>
      <c r="K38" s="100"/>
      <c r="L38" s="101"/>
      <c r="M38" s="100"/>
      <c r="N38" s="101"/>
      <c r="O38" s="100"/>
      <c r="P38" s="101"/>
      <c r="Q38" s="100"/>
      <c r="R38" s="101"/>
      <c r="S38" s="100"/>
      <c r="T38" s="101"/>
      <c r="U38" s="118"/>
      <c r="V38" s="118"/>
      <c r="W38" s="100"/>
      <c r="X38" s="100"/>
      <c r="Y38" s="100"/>
      <c r="Z38" s="100"/>
      <c r="AA38" s="132"/>
      <c r="AB38" s="101"/>
      <c r="AC38" s="101"/>
      <c r="AD38" s="101"/>
      <c r="AE38" s="100"/>
      <c r="AF38" s="101"/>
      <c r="AG38" s="100"/>
      <c r="AH38" s="101"/>
      <c r="AI38" s="100"/>
      <c r="AJ38" s="101"/>
      <c r="AK38" s="100"/>
      <c r="AL38" s="101"/>
      <c r="AM38" s="101"/>
      <c r="AN38" s="8"/>
      <c r="AO38" s="147">
        <f>IFERROR(VLOOKUP(B38,'A2. Rate Change &amp; Enrollment'!$C$20:$K$769,3,FALSE),0)</f>
        <v>0</v>
      </c>
      <c r="AP38" s="147">
        <f>IFERROR(VLOOKUP(B38,'A2. Rate Change &amp; Enrollment'!$C$20:$K$769,7,FALSE),0)</f>
        <v>0</v>
      </c>
      <c r="AQ38" s="150" t="e">
        <f t="shared" si="5"/>
        <v>#DIV/0!</v>
      </c>
      <c r="AS38" s="177"/>
      <c r="AT38" s="177"/>
      <c r="AV38" s="153" t="e">
        <f t="shared" si="6"/>
        <v>#DIV/0!</v>
      </c>
      <c r="AW38" s="101"/>
      <c r="AY38" s="132"/>
      <c r="AZ38" s="101"/>
      <c r="BA38" s="94"/>
      <c r="BB38" s="94"/>
      <c r="BC38" s="94"/>
      <c r="BD38" s="94"/>
      <c r="BE38" s="101"/>
      <c r="BF38" s="132"/>
      <c r="BG38" s="98"/>
      <c r="BH38" s="74" t="str">
        <f t="shared" si="2"/>
        <v>N</v>
      </c>
      <c r="BI38" t="e">
        <f t="shared" si="3"/>
        <v>#DIV/0!</v>
      </c>
      <c r="BK38" s="283">
        <f>IFERROR(VLOOKUP($B38, 'A2. Rate Change &amp; Enrollment'!$C$14:$BY$769, 75, FALSE), 0)</f>
        <v>0</v>
      </c>
      <c r="BL38" s="283" t="e">
        <f t="shared" si="7"/>
        <v>#DIV/0!</v>
      </c>
      <c r="BM38" s="283" t="e">
        <f t="shared" si="4"/>
        <v>#DIV/0!</v>
      </c>
      <c r="BN38" t="e">
        <f t="shared" si="8"/>
        <v>#DIV/0!</v>
      </c>
    </row>
    <row r="39" spans="1:66" x14ac:dyDescent="0.35">
      <c r="A39" t="s">
        <v>233</v>
      </c>
      <c r="B39" s="144"/>
      <c r="C39" s="98"/>
      <c r="D39" s="43" t="str">
        <f t="shared" si="1"/>
        <v>HMO</v>
      </c>
      <c r="E39" s="100"/>
      <c r="F39" s="101"/>
      <c r="G39" s="100"/>
      <c r="H39" s="101"/>
      <c r="I39" s="100"/>
      <c r="J39" s="101"/>
      <c r="K39" s="100"/>
      <c r="L39" s="101"/>
      <c r="M39" s="100"/>
      <c r="N39" s="101"/>
      <c r="O39" s="100"/>
      <c r="P39" s="101"/>
      <c r="Q39" s="100"/>
      <c r="R39" s="101"/>
      <c r="S39" s="100"/>
      <c r="T39" s="101"/>
      <c r="U39" s="118"/>
      <c r="V39" s="118"/>
      <c r="W39" s="100"/>
      <c r="X39" s="100"/>
      <c r="Y39" s="100"/>
      <c r="Z39" s="100"/>
      <c r="AA39" s="132"/>
      <c r="AB39" s="101"/>
      <c r="AC39" s="101"/>
      <c r="AD39" s="101"/>
      <c r="AE39" s="100"/>
      <c r="AF39" s="101"/>
      <c r="AG39" s="100"/>
      <c r="AH39" s="101"/>
      <c r="AI39" s="100"/>
      <c r="AJ39" s="101"/>
      <c r="AK39" s="100"/>
      <c r="AL39" s="101"/>
      <c r="AM39" s="101"/>
      <c r="AN39" s="8"/>
      <c r="AO39" s="147">
        <f>IFERROR(VLOOKUP(B39,'A2. Rate Change &amp; Enrollment'!$C$20:$K$769,3,FALSE),0)</f>
        <v>0</v>
      </c>
      <c r="AP39" s="147">
        <f>IFERROR(VLOOKUP(B39,'A2. Rate Change &amp; Enrollment'!$C$20:$K$769,7,FALSE),0)</f>
        <v>0</v>
      </c>
      <c r="AQ39" s="150" t="e">
        <f t="shared" si="5"/>
        <v>#DIV/0!</v>
      </c>
      <c r="AS39" s="177"/>
      <c r="AT39" s="177"/>
      <c r="AV39" s="153" t="e">
        <f t="shared" si="6"/>
        <v>#DIV/0!</v>
      </c>
      <c r="AW39" s="101"/>
      <c r="AY39" s="132"/>
      <c r="AZ39" s="101"/>
      <c r="BA39" s="94"/>
      <c r="BB39" s="94"/>
      <c r="BC39" s="94"/>
      <c r="BD39" s="94"/>
      <c r="BE39" s="101"/>
      <c r="BF39" s="132"/>
      <c r="BG39" s="98"/>
      <c r="BH39" s="74" t="str">
        <f t="shared" si="2"/>
        <v>N</v>
      </c>
      <c r="BI39" t="e">
        <f t="shared" si="3"/>
        <v>#DIV/0!</v>
      </c>
      <c r="BK39" s="283">
        <f>IFERROR(VLOOKUP($B39, 'A2. Rate Change &amp; Enrollment'!$C$14:$BY$769, 75, FALSE), 0)</f>
        <v>0</v>
      </c>
      <c r="BL39" s="283" t="e">
        <f t="shared" si="7"/>
        <v>#DIV/0!</v>
      </c>
      <c r="BM39" s="283" t="e">
        <f t="shared" si="4"/>
        <v>#DIV/0!</v>
      </c>
      <c r="BN39" t="e">
        <f t="shared" si="8"/>
        <v>#DIV/0!</v>
      </c>
    </row>
    <row r="40" spans="1:66" x14ac:dyDescent="0.35">
      <c r="A40" t="s">
        <v>234</v>
      </c>
      <c r="B40" s="144"/>
      <c r="C40" s="98"/>
      <c r="D40" s="43" t="str">
        <f t="shared" si="1"/>
        <v>HMO</v>
      </c>
      <c r="E40" s="100"/>
      <c r="F40" s="101"/>
      <c r="G40" s="100"/>
      <c r="H40" s="101"/>
      <c r="I40" s="100"/>
      <c r="J40" s="101"/>
      <c r="K40" s="100"/>
      <c r="L40" s="101"/>
      <c r="M40" s="100"/>
      <c r="N40" s="101"/>
      <c r="O40" s="100"/>
      <c r="P40" s="101"/>
      <c r="Q40" s="100"/>
      <c r="R40" s="101"/>
      <c r="S40" s="100"/>
      <c r="T40" s="101"/>
      <c r="U40" s="118"/>
      <c r="V40" s="118"/>
      <c r="W40" s="100"/>
      <c r="X40" s="100"/>
      <c r="Y40" s="100"/>
      <c r="Z40" s="100"/>
      <c r="AA40" s="132"/>
      <c r="AB40" s="101"/>
      <c r="AC40" s="101"/>
      <c r="AD40" s="101"/>
      <c r="AE40" s="100"/>
      <c r="AF40" s="101"/>
      <c r="AG40" s="100"/>
      <c r="AH40" s="101"/>
      <c r="AI40" s="100"/>
      <c r="AJ40" s="101"/>
      <c r="AK40" s="100"/>
      <c r="AL40" s="101"/>
      <c r="AM40" s="101"/>
      <c r="AN40" s="8"/>
      <c r="AO40" s="147">
        <f>IFERROR(VLOOKUP(B40,'A2. Rate Change &amp; Enrollment'!$C$20:$K$769,3,FALSE),0)</f>
        <v>0</v>
      </c>
      <c r="AP40" s="147">
        <f>IFERROR(VLOOKUP(B40,'A2. Rate Change &amp; Enrollment'!$C$20:$K$769,7,FALSE),0)</f>
        <v>0</v>
      </c>
      <c r="AQ40" s="150" t="e">
        <f t="shared" si="5"/>
        <v>#DIV/0!</v>
      </c>
      <c r="AS40" s="177"/>
      <c r="AT40" s="177"/>
      <c r="AV40" s="153" t="e">
        <f t="shared" si="6"/>
        <v>#DIV/0!</v>
      </c>
      <c r="AW40" s="101"/>
      <c r="AY40" s="132"/>
      <c r="AZ40" s="101"/>
      <c r="BA40" s="94"/>
      <c r="BB40" s="94"/>
      <c r="BC40" s="94"/>
      <c r="BD40" s="94"/>
      <c r="BE40" s="101"/>
      <c r="BF40" s="132"/>
      <c r="BG40" s="98"/>
      <c r="BH40" s="74" t="str">
        <f t="shared" si="2"/>
        <v>N</v>
      </c>
      <c r="BI40" t="e">
        <f t="shared" si="3"/>
        <v>#DIV/0!</v>
      </c>
      <c r="BK40" s="283">
        <f>IFERROR(VLOOKUP($B40, 'A2. Rate Change &amp; Enrollment'!$C$14:$BY$769, 75, FALSE), 0)</f>
        <v>0</v>
      </c>
      <c r="BL40" s="283" t="e">
        <f t="shared" si="7"/>
        <v>#DIV/0!</v>
      </c>
      <c r="BM40" s="283" t="e">
        <f t="shared" si="4"/>
        <v>#DIV/0!</v>
      </c>
      <c r="BN40" t="e">
        <f t="shared" si="8"/>
        <v>#DIV/0!</v>
      </c>
    </row>
    <row r="41" spans="1:66" x14ac:dyDescent="0.35">
      <c r="A41" t="s">
        <v>235</v>
      </c>
      <c r="B41" s="144"/>
      <c r="C41" s="98"/>
      <c r="D41" s="43" t="str">
        <f t="shared" si="1"/>
        <v>HMO</v>
      </c>
      <c r="E41" s="100"/>
      <c r="F41" s="101"/>
      <c r="G41" s="100"/>
      <c r="H41" s="101"/>
      <c r="I41" s="100"/>
      <c r="J41" s="101"/>
      <c r="K41" s="100"/>
      <c r="L41" s="101"/>
      <c r="M41" s="100"/>
      <c r="N41" s="101"/>
      <c r="O41" s="100"/>
      <c r="P41" s="101"/>
      <c r="Q41" s="100"/>
      <c r="R41" s="101"/>
      <c r="S41" s="100"/>
      <c r="T41" s="101"/>
      <c r="U41" s="118"/>
      <c r="V41" s="118"/>
      <c r="W41" s="100"/>
      <c r="X41" s="100"/>
      <c r="Y41" s="100"/>
      <c r="Z41" s="100"/>
      <c r="AA41" s="132"/>
      <c r="AB41" s="101"/>
      <c r="AC41" s="101"/>
      <c r="AD41" s="101"/>
      <c r="AE41" s="100"/>
      <c r="AF41" s="101"/>
      <c r="AG41" s="100"/>
      <c r="AH41" s="101"/>
      <c r="AI41" s="100"/>
      <c r="AJ41" s="101"/>
      <c r="AK41" s="100"/>
      <c r="AL41" s="101"/>
      <c r="AM41" s="101"/>
      <c r="AN41" s="8"/>
      <c r="AO41" s="147">
        <f>IFERROR(VLOOKUP(B41,'A2. Rate Change &amp; Enrollment'!$C$20:$K$769,3,FALSE),0)</f>
        <v>0</v>
      </c>
      <c r="AP41" s="147">
        <f>IFERROR(VLOOKUP(B41,'A2. Rate Change &amp; Enrollment'!$C$20:$K$769,7,FALSE),0)</f>
        <v>0</v>
      </c>
      <c r="AQ41" s="150" t="e">
        <f t="shared" si="5"/>
        <v>#DIV/0!</v>
      </c>
      <c r="AS41" s="177"/>
      <c r="AT41" s="177"/>
      <c r="AV41" s="153" t="e">
        <f t="shared" si="6"/>
        <v>#DIV/0!</v>
      </c>
      <c r="AW41" s="101"/>
      <c r="AY41" s="132"/>
      <c r="AZ41" s="101"/>
      <c r="BA41" s="94"/>
      <c r="BB41" s="94"/>
      <c r="BC41" s="94"/>
      <c r="BD41" s="94"/>
      <c r="BE41" s="101"/>
      <c r="BF41" s="132"/>
      <c r="BG41" s="98"/>
      <c r="BH41" s="74" t="str">
        <f t="shared" si="2"/>
        <v>N</v>
      </c>
      <c r="BI41" t="e">
        <f t="shared" si="3"/>
        <v>#DIV/0!</v>
      </c>
      <c r="BK41" s="283">
        <f>IFERROR(VLOOKUP($B41, 'A2. Rate Change &amp; Enrollment'!$C$14:$BY$769, 75, FALSE), 0)</f>
        <v>0</v>
      </c>
      <c r="BL41" s="283" t="e">
        <f t="shared" si="7"/>
        <v>#DIV/0!</v>
      </c>
      <c r="BM41" s="283" t="e">
        <f t="shared" si="4"/>
        <v>#DIV/0!</v>
      </c>
      <c r="BN41" t="e">
        <f t="shared" si="8"/>
        <v>#DIV/0!</v>
      </c>
    </row>
    <row r="42" spans="1:66" x14ac:dyDescent="0.35">
      <c r="A42" t="s">
        <v>236</v>
      </c>
      <c r="B42" s="144"/>
      <c r="C42" s="98"/>
      <c r="D42" s="43" t="str">
        <f t="shared" si="1"/>
        <v>HMO</v>
      </c>
      <c r="E42" s="100"/>
      <c r="F42" s="101"/>
      <c r="G42" s="100"/>
      <c r="H42" s="101"/>
      <c r="I42" s="100"/>
      <c r="J42" s="101"/>
      <c r="K42" s="100"/>
      <c r="L42" s="101"/>
      <c r="M42" s="100"/>
      <c r="N42" s="101"/>
      <c r="O42" s="100"/>
      <c r="P42" s="101"/>
      <c r="Q42" s="100"/>
      <c r="R42" s="101"/>
      <c r="S42" s="100"/>
      <c r="T42" s="101"/>
      <c r="U42" s="118"/>
      <c r="V42" s="118"/>
      <c r="W42" s="100"/>
      <c r="X42" s="100"/>
      <c r="Y42" s="100"/>
      <c r="Z42" s="100"/>
      <c r="AA42" s="132"/>
      <c r="AB42" s="101"/>
      <c r="AC42" s="101"/>
      <c r="AD42" s="101"/>
      <c r="AE42" s="100"/>
      <c r="AF42" s="101"/>
      <c r="AG42" s="100"/>
      <c r="AH42" s="101"/>
      <c r="AI42" s="100"/>
      <c r="AJ42" s="101"/>
      <c r="AK42" s="100"/>
      <c r="AL42" s="101"/>
      <c r="AM42" s="101"/>
      <c r="AN42" s="8"/>
      <c r="AO42" s="147">
        <f>IFERROR(VLOOKUP(B42,'A2. Rate Change &amp; Enrollment'!$C$20:$K$769,3,FALSE),0)</f>
        <v>0</v>
      </c>
      <c r="AP42" s="147">
        <f>IFERROR(VLOOKUP(B42,'A2. Rate Change &amp; Enrollment'!$C$20:$K$769,7,FALSE),0)</f>
        <v>0</v>
      </c>
      <c r="AQ42" s="150" t="e">
        <f t="shared" si="5"/>
        <v>#DIV/0!</v>
      </c>
      <c r="AS42" s="177"/>
      <c r="AT42" s="177"/>
      <c r="AV42" s="153" t="e">
        <f t="shared" si="6"/>
        <v>#DIV/0!</v>
      </c>
      <c r="AW42" s="101"/>
      <c r="AY42" s="132"/>
      <c r="AZ42" s="101"/>
      <c r="BA42" s="94"/>
      <c r="BB42" s="94"/>
      <c r="BC42" s="94"/>
      <c r="BD42" s="94"/>
      <c r="BE42" s="101"/>
      <c r="BF42" s="132"/>
      <c r="BG42" s="98"/>
      <c r="BH42" s="74" t="str">
        <f t="shared" si="2"/>
        <v>N</v>
      </c>
      <c r="BI42" t="e">
        <f t="shared" si="3"/>
        <v>#DIV/0!</v>
      </c>
      <c r="BK42" s="283">
        <f>IFERROR(VLOOKUP($B42, 'A2. Rate Change &amp; Enrollment'!$C$14:$BY$769, 75, FALSE), 0)</f>
        <v>0</v>
      </c>
      <c r="BL42" s="283" t="e">
        <f t="shared" si="7"/>
        <v>#DIV/0!</v>
      </c>
      <c r="BM42" s="283" t="e">
        <f t="shared" si="4"/>
        <v>#DIV/0!</v>
      </c>
      <c r="BN42" t="e">
        <f t="shared" si="8"/>
        <v>#DIV/0!</v>
      </c>
    </row>
    <row r="43" spans="1:66" x14ac:dyDescent="0.35">
      <c r="A43" t="s">
        <v>237</v>
      </c>
      <c r="B43" s="144"/>
      <c r="C43" s="98"/>
      <c r="D43" s="43" t="str">
        <f t="shared" si="1"/>
        <v>HMO</v>
      </c>
      <c r="E43" s="100"/>
      <c r="F43" s="101"/>
      <c r="G43" s="100"/>
      <c r="H43" s="101"/>
      <c r="I43" s="100"/>
      <c r="J43" s="101"/>
      <c r="K43" s="100"/>
      <c r="L43" s="101"/>
      <c r="M43" s="100"/>
      <c r="N43" s="101"/>
      <c r="O43" s="100"/>
      <c r="P43" s="101"/>
      <c r="Q43" s="100"/>
      <c r="R43" s="101"/>
      <c r="S43" s="100"/>
      <c r="T43" s="101"/>
      <c r="U43" s="118"/>
      <c r="V43" s="118"/>
      <c r="W43" s="100"/>
      <c r="X43" s="100"/>
      <c r="Y43" s="100"/>
      <c r="Z43" s="100"/>
      <c r="AA43" s="132"/>
      <c r="AB43" s="101"/>
      <c r="AC43" s="101"/>
      <c r="AD43" s="101"/>
      <c r="AE43" s="100"/>
      <c r="AF43" s="101"/>
      <c r="AG43" s="100"/>
      <c r="AH43" s="101"/>
      <c r="AI43" s="100"/>
      <c r="AJ43" s="101"/>
      <c r="AK43" s="100"/>
      <c r="AL43" s="101"/>
      <c r="AM43" s="101"/>
      <c r="AN43" s="8"/>
      <c r="AO43" s="147">
        <f>IFERROR(VLOOKUP(B43,'A2. Rate Change &amp; Enrollment'!$C$20:$K$769,3,FALSE),0)</f>
        <v>0</v>
      </c>
      <c r="AP43" s="147">
        <f>IFERROR(VLOOKUP(B43,'A2. Rate Change &amp; Enrollment'!$C$20:$K$769,7,FALSE),0)</f>
        <v>0</v>
      </c>
      <c r="AQ43" s="150" t="e">
        <f t="shared" si="5"/>
        <v>#DIV/0!</v>
      </c>
      <c r="AS43" s="177"/>
      <c r="AT43" s="177"/>
      <c r="AV43" s="153" t="e">
        <f t="shared" si="6"/>
        <v>#DIV/0!</v>
      </c>
      <c r="AW43" s="101"/>
      <c r="AY43" s="132"/>
      <c r="AZ43" s="101"/>
      <c r="BA43" s="94"/>
      <c r="BB43" s="94"/>
      <c r="BC43" s="94"/>
      <c r="BD43" s="94"/>
      <c r="BE43" s="101"/>
      <c r="BF43" s="132"/>
      <c r="BG43" s="98"/>
      <c r="BH43" s="74" t="str">
        <f t="shared" si="2"/>
        <v>N</v>
      </c>
      <c r="BI43" t="e">
        <f t="shared" si="3"/>
        <v>#DIV/0!</v>
      </c>
      <c r="BK43" s="283">
        <f>IFERROR(VLOOKUP($B43, 'A2. Rate Change &amp; Enrollment'!$C$14:$BY$769, 75, FALSE), 0)</f>
        <v>0</v>
      </c>
      <c r="BL43" s="283" t="e">
        <f t="shared" si="7"/>
        <v>#DIV/0!</v>
      </c>
      <c r="BM43" s="283" t="e">
        <f t="shared" si="4"/>
        <v>#DIV/0!</v>
      </c>
      <c r="BN43" t="e">
        <f t="shared" si="8"/>
        <v>#DIV/0!</v>
      </c>
    </row>
    <row r="44" spans="1:66" x14ac:dyDescent="0.35">
      <c r="A44" t="s">
        <v>238</v>
      </c>
      <c r="B44" s="144"/>
      <c r="C44" s="98"/>
      <c r="D44" s="43" t="str">
        <f t="shared" si="1"/>
        <v>HMO</v>
      </c>
      <c r="E44" s="100"/>
      <c r="F44" s="101"/>
      <c r="G44" s="100"/>
      <c r="H44" s="101"/>
      <c r="I44" s="100"/>
      <c r="J44" s="101"/>
      <c r="K44" s="100"/>
      <c r="L44" s="101"/>
      <c r="M44" s="100"/>
      <c r="N44" s="101"/>
      <c r="O44" s="100"/>
      <c r="P44" s="101"/>
      <c r="Q44" s="100"/>
      <c r="R44" s="101"/>
      <c r="S44" s="100"/>
      <c r="T44" s="101"/>
      <c r="U44" s="118"/>
      <c r="V44" s="118"/>
      <c r="W44" s="100"/>
      <c r="X44" s="100"/>
      <c r="Y44" s="100"/>
      <c r="Z44" s="100"/>
      <c r="AA44" s="132"/>
      <c r="AB44" s="101"/>
      <c r="AC44" s="101"/>
      <c r="AD44" s="101"/>
      <c r="AE44" s="100"/>
      <c r="AF44" s="101"/>
      <c r="AG44" s="100"/>
      <c r="AH44" s="101"/>
      <c r="AI44" s="100"/>
      <c r="AJ44" s="101"/>
      <c r="AK44" s="100"/>
      <c r="AL44" s="101"/>
      <c r="AM44" s="101"/>
      <c r="AN44" s="8"/>
      <c r="AO44" s="147">
        <f>IFERROR(VLOOKUP(B44,'A2. Rate Change &amp; Enrollment'!$C$20:$K$769,3,FALSE),0)</f>
        <v>0</v>
      </c>
      <c r="AP44" s="147">
        <f>IFERROR(VLOOKUP(B44,'A2. Rate Change &amp; Enrollment'!$C$20:$K$769,7,FALSE),0)</f>
        <v>0</v>
      </c>
      <c r="AQ44" s="150" t="e">
        <f t="shared" si="5"/>
        <v>#DIV/0!</v>
      </c>
      <c r="AS44" s="177"/>
      <c r="AT44" s="177"/>
      <c r="AV44" s="153" t="e">
        <f t="shared" si="6"/>
        <v>#DIV/0!</v>
      </c>
      <c r="AW44" s="101"/>
      <c r="AY44" s="132"/>
      <c r="AZ44" s="101"/>
      <c r="BA44" s="94"/>
      <c r="BB44" s="94"/>
      <c r="BC44" s="94"/>
      <c r="BD44" s="94"/>
      <c r="BE44" s="101"/>
      <c r="BF44" s="132"/>
      <c r="BG44" s="98"/>
      <c r="BH44" s="74" t="str">
        <f t="shared" si="2"/>
        <v>N</v>
      </c>
      <c r="BI44" t="e">
        <f t="shared" si="3"/>
        <v>#DIV/0!</v>
      </c>
      <c r="BK44" s="283">
        <f>IFERROR(VLOOKUP($B44, 'A2. Rate Change &amp; Enrollment'!$C$14:$BY$769, 75, FALSE), 0)</f>
        <v>0</v>
      </c>
      <c r="BL44" s="283" t="e">
        <f t="shared" si="7"/>
        <v>#DIV/0!</v>
      </c>
      <c r="BM44" s="283" t="e">
        <f t="shared" si="4"/>
        <v>#DIV/0!</v>
      </c>
      <c r="BN44" t="e">
        <f t="shared" si="8"/>
        <v>#DIV/0!</v>
      </c>
    </row>
    <row r="45" spans="1:66" x14ac:dyDescent="0.35">
      <c r="A45" t="s">
        <v>239</v>
      </c>
      <c r="B45" s="144"/>
      <c r="C45" s="98"/>
      <c r="D45" s="43" t="str">
        <f t="shared" si="1"/>
        <v>HMO</v>
      </c>
      <c r="E45" s="100"/>
      <c r="F45" s="101"/>
      <c r="G45" s="100"/>
      <c r="H45" s="101"/>
      <c r="I45" s="100"/>
      <c r="J45" s="101"/>
      <c r="K45" s="100"/>
      <c r="L45" s="101"/>
      <c r="M45" s="100"/>
      <c r="N45" s="101"/>
      <c r="O45" s="100"/>
      <c r="P45" s="101"/>
      <c r="Q45" s="100"/>
      <c r="R45" s="101"/>
      <c r="S45" s="100"/>
      <c r="T45" s="101"/>
      <c r="U45" s="118"/>
      <c r="V45" s="118"/>
      <c r="W45" s="100"/>
      <c r="X45" s="100"/>
      <c r="Y45" s="100"/>
      <c r="Z45" s="100"/>
      <c r="AA45" s="132"/>
      <c r="AB45" s="101"/>
      <c r="AC45" s="101"/>
      <c r="AD45" s="101"/>
      <c r="AE45" s="100"/>
      <c r="AF45" s="101"/>
      <c r="AG45" s="100"/>
      <c r="AH45" s="101"/>
      <c r="AI45" s="100"/>
      <c r="AJ45" s="101"/>
      <c r="AK45" s="100"/>
      <c r="AL45" s="101"/>
      <c r="AM45" s="101"/>
      <c r="AN45" s="8"/>
      <c r="AO45" s="147">
        <f>IFERROR(VLOOKUP(B45,'A2. Rate Change &amp; Enrollment'!$C$20:$K$769,3,FALSE),0)</f>
        <v>0</v>
      </c>
      <c r="AP45" s="147">
        <f>IFERROR(VLOOKUP(B45,'A2. Rate Change &amp; Enrollment'!$C$20:$K$769,7,FALSE),0)</f>
        <v>0</v>
      </c>
      <c r="AQ45" s="150" t="e">
        <f t="shared" si="5"/>
        <v>#DIV/0!</v>
      </c>
      <c r="AS45" s="177"/>
      <c r="AT45" s="177"/>
      <c r="AV45" s="153" t="e">
        <f t="shared" si="6"/>
        <v>#DIV/0!</v>
      </c>
      <c r="AW45" s="101"/>
      <c r="AY45" s="132"/>
      <c r="AZ45" s="101"/>
      <c r="BA45" s="94"/>
      <c r="BB45" s="94"/>
      <c r="BC45" s="94"/>
      <c r="BD45" s="94"/>
      <c r="BE45" s="101"/>
      <c r="BF45" s="132"/>
      <c r="BG45" s="98"/>
      <c r="BH45" s="74" t="str">
        <f t="shared" si="2"/>
        <v>N</v>
      </c>
      <c r="BI45" t="e">
        <f t="shared" si="3"/>
        <v>#DIV/0!</v>
      </c>
      <c r="BK45" s="283">
        <f>IFERROR(VLOOKUP($B45, 'A2. Rate Change &amp; Enrollment'!$C$14:$BY$769, 75, FALSE), 0)</f>
        <v>0</v>
      </c>
      <c r="BL45" s="283" t="e">
        <f t="shared" si="7"/>
        <v>#DIV/0!</v>
      </c>
      <c r="BM45" s="283" t="e">
        <f t="shared" si="4"/>
        <v>#DIV/0!</v>
      </c>
      <c r="BN45" t="e">
        <f t="shared" si="8"/>
        <v>#DIV/0!</v>
      </c>
    </row>
    <row r="46" spans="1:66" x14ac:dyDescent="0.35">
      <c r="A46" t="s">
        <v>240</v>
      </c>
      <c r="B46" s="144"/>
      <c r="C46" s="98"/>
      <c r="D46" s="43" t="str">
        <f t="shared" si="1"/>
        <v>HMO</v>
      </c>
      <c r="E46" s="100"/>
      <c r="F46" s="101"/>
      <c r="G46" s="100"/>
      <c r="H46" s="101"/>
      <c r="I46" s="100"/>
      <c r="J46" s="101"/>
      <c r="K46" s="100"/>
      <c r="L46" s="101"/>
      <c r="M46" s="100"/>
      <c r="N46" s="101"/>
      <c r="O46" s="100"/>
      <c r="P46" s="101"/>
      <c r="Q46" s="100"/>
      <c r="R46" s="101"/>
      <c r="S46" s="100"/>
      <c r="T46" s="101"/>
      <c r="U46" s="118"/>
      <c r="V46" s="118"/>
      <c r="W46" s="100"/>
      <c r="X46" s="100"/>
      <c r="Y46" s="100"/>
      <c r="Z46" s="100"/>
      <c r="AA46" s="132"/>
      <c r="AB46" s="101"/>
      <c r="AC46" s="101"/>
      <c r="AD46" s="101"/>
      <c r="AE46" s="100"/>
      <c r="AF46" s="101"/>
      <c r="AG46" s="100"/>
      <c r="AH46" s="101"/>
      <c r="AI46" s="100"/>
      <c r="AJ46" s="101"/>
      <c r="AK46" s="100"/>
      <c r="AL46" s="101"/>
      <c r="AM46" s="101"/>
      <c r="AN46" s="8"/>
      <c r="AO46" s="147">
        <f>IFERROR(VLOOKUP(B46,'A2. Rate Change &amp; Enrollment'!$C$20:$K$769,3,FALSE),0)</f>
        <v>0</v>
      </c>
      <c r="AP46" s="147">
        <f>IFERROR(VLOOKUP(B46,'A2. Rate Change &amp; Enrollment'!$C$20:$K$769,7,FALSE),0)</f>
        <v>0</v>
      </c>
      <c r="AQ46" s="150" t="e">
        <f t="shared" si="5"/>
        <v>#DIV/0!</v>
      </c>
      <c r="AS46" s="177"/>
      <c r="AT46" s="177"/>
      <c r="AV46" s="153" t="e">
        <f t="shared" si="6"/>
        <v>#DIV/0!</v>
      </c>
      <c r="AW46" s="101"/>
      <c r="AY46" s="132"/>
      <c r="AZ46" s="101"/>
      <c r="BA46" s="94"/>
      <c r="BB46" s="94"/>
      <c r="BC46" s="94"/>
      <c r="BD46" s="94"/>
      <c r="BE46" s="101"/>
      <c r="BF46" s="132"/>
      <c r="BG46" s="98"/>
      <c r="BH46" s="74" t="str">
        <f t="shared" si="2"/>
        <v>N</v>
      </c>
      <c r="BI46" t="e">
        <f t="shared" si="3"/>
        <v>#DIV/0!</v>
      </c>
      <c r="BK46" s="283">
        <f>IFERROR(VLOOKUP($B46, 'A2. Rate Change &amp; Enrollment'!$C$14:$BY$769, 75, FALSE), 0)</f>
        <v>0</v>
      </c>
      <c r="BL46" s="283" t="e">
        <f t="shared" si="7"/>
        <v>#DIV/0!</v>
      </c>
      <c r="BM46" s="283" t="e">
        <f t="shared" si="4"/>
        <v>#DIV/0!</v>
      </c>
      <c r="BN46" t="e">
        <f t="shared" si="8"/>
        <v>#DIV/0!</v>
      </c>
    </row>
    <row r="47" spans="1:66" x14ac:dyDescent="0.35">
      <c r="A47" t="s">
        <v>241</v>
      </c>
      <c r="B47" s="144"/>
      <c r="C47" s="98"/>
      <c r="D47" s="43" t="str">
        <f t="shared" si="1"/>
        <v>HMO</v>
      </c>
      <c r="E47" s="100"/>
      <c r="F47" s="101"/>
      <c r="G47" s="100"/>
      <c r="H47" s="101"/>
      <c r="I47" s="100"/>
      <c r="J47" s="101"/>
      <c r="K47" s="100"/>
      <c r="L47" s="101"/>
      <c r="M47" s="100"/>
      <c r="N47" s="101"/>
      <c r="O47" s="100"/>
      <c r="P47" s="101"/>
      <c r="Q47" s="100"/>
      <c r="R47" s="101"/>
      <c r="S47" s="100"/>
      <c r="T47" s="101"/>
      <c r="U47" s="118"/>
      <c r="V47" s="118"/>
      <c r="W47" s="100"/>
      <c r="X47" s="100"/>
      <c r="Y47" s="100"/>
      <c r="Z47" s="100"/>
      <c r="AA47" s="132"/>
      <c r="AB47" s="101"/>
      <c r="AC47" s="101"/>
      <c r="AD47" s="101"/>
      <c r="AE47" s="100"/>
      <c r="AF47" s="101"/>
      <c r="AG47" s="100"/>
      <c r="AH47" s="101"/>
      <c r="AI47" s="100"/>
      <c r="AJ47" s="101"/>
      <c r="AK47" s="100"/>
      <c r="AL47" s="101"/>
      <c r="AM47" s="101"/>
      <c r="AN47" s="8"/>
      <c r="AO47" s="147">
        <f>IFERROR(VLOOKUP(B47,'A2. Rate Change &amp; Enrollment'!$C$20:$K$769,3,FALSE),0)</f>
        <v>0</v>
      </c>
      <c r="AP47" s="147">
        <f>IFERROR(VLOOKUP(B47,'A2. Rate Change &amp; Enrollment'!$C$20:$K$769,7,FALSE),0)</f>
        <v>0</v>
      </c>
      <c r="AQ47" s="150" t="e">
        <f t="shared" si="5"/>
        <v>#DIV/0!</v>
      </c>
      <c r="AS47" s="177"/>
      <c r="AT47" s="177"/>
      <c r="AV47" s="153" t="e">
        <f t="shared" si="6"/>
        <v>#DIV/0!</v>
      </c>
      <c r="AW47" s="101"/>
      <c r="AY47" s="132"/>
      <c r="AZ47" s="101"/>
      <c r="BA47" s="94"/>
      <c r="BB47" s="94"/>
      <c r="BC47" s="94"/>
      <c r="BD47" s="94"/>
      <c r="BE47" s="101"/>
      <c r="BF47" s="132"/>
      <c r="BG47" s="98"/>
      <c r="BH47" s="74" t="str">
        <f t="shared" si="2"/>
        <v>N</v>
      </c>
      <c r="BI47" t="e">
        <f t="shared" si="3"/>
        <v>#DIV/0!</v>
      </c>
      <c r="BK47" s="283">
        <f>IFERROR(VLOOKUP($B47, 'A2. Rate Change &amp; Enrollment'!$C$14:$BY$769, 75, FALSE), 0)</f>
        <v>0</v>
      </c>
      <c r="BL47" s="283" t="e">
        <f t="shared" si="7"/>
        <v>#DIV/0!</v>
      </c>
      <c r="BM47" s="283" t="e">
        <f t="shared" si="4"/>
        <v>#DIV/0!</v>
      </c>
      <c r="BN47" t="e">
        <f t="shared" si="8"/>
        <v>#DIV/0!</v>
      </c>
    </row>
    <row r="48" spans="1:66" x14ac:dyDescent="0.35">
      <c r="A48" t="s">
        <v>242</v>
      </c>
      <c r="B48" s="144"/>
      <c r="C48" s="98"/>
      <c r="D48" s="43" t="str">
        <f t="shared" si="1"/>
        <v>HMO</v>
      </c>
      <c r="E48" s="100"/>
      <c r="F48" s="101"/>
      <c r="G48" s="100"/>
      <c r="H48" s="101"/>
      <c r="I48" s="100"/>
      <c r="J48" s="101"/>
      <c r="K48" s="100"/>
      <c r="L48" s="101"/>
      <c r="M48" s="100"/>
      <c r="N48" s="101"/>
      <c r="O48" s="100"/>
      <c r="P48" s="101"/>
      <c r="Q48" s="100"/>
      <c r="R48" s="101"/>
      <c r="S48" s="100"/>
      <c r="T48" s="101"/>
      <c r="U48" s="118"/>
      <c r="V48" s="118"/>
      <c r="W48" s="100"/>
      <c r="X48" s="100"/>
      <c r="Y48" s="100"/>
      <c r="Z48" s="100"/>
      <c r="AA48" s="132"/>
      <c r="AB48" s="101"/>
      <c r="AC48" s="101"/>
      <c r="AD48" s="101"/>
      <c r="AE48" s="100"/>
      <c r="AF48" s="101"/>
      <c r="AG48" s="100"/>
      <c r="AH48" s="101"/>
      <c r="AI48" s="100"/>
      <c r="AJ48" s="101"/>
      <c r="AK48" s="100"/>
      <c r="AL48" s="101"/>
      <c r="AM48" s="101"/>
      <c r="AN48" s="8"/>
      <c r="AO48" s="147">
        <f>IFERROR(VLOOKUP(B48,'A2. Rate Change &amp; Enrollment'!$C$20:$K$769,3,FALSE),0)</f>
        <v>0</v>
      </c>
      <c r="AP48" s="147">
        <f>IFERROR(VLOOKUP(B48,'A2. Rate Change &amp; Enrollment'!$C$20:$K$769,7,FALSE),0)</f>
        <v>0</v>
      </c>
      <c r="AQ48" s="150" t="e">
        <f t="shared" si="5"/>
        <v>#DIV/0!</v>
      </c>
      <c r="AS48" s="177"/>
      <c r="AT48" s="177"/>
      <c r="AV48" s="153" t="e">
        <f t="shared" si="6"/>
        <v>#DIV/0!</v>
      </c>
      <c r="AW48" s="101"/>
      <c r="AY48" s="132"/>
      <c r="AZ48" s="101"/>
      <c r="BA48" s="94"/>
      <c r="BB48" s="94"/>
      <c r="BC48" s="94"/>
      <c r="BD48" s="94"/>
      <c r="BE48" s="101"/>
      <c r="BF48" s="132"/>
      <c r="BG48" s="98"/>
      <c r="BH48" s="74" t="str">
        <f t="shared" si="2"/>
        <v>N</v>
      </c>
      <c r="BI48" t="e">
        <f t="shared" si="3"/>
        <v>#DIV/0!</v>
      </c>
      <c r="BK48" s="283">
        <f>IFERROR(VLOOKUP($B48, 'A2. Rate Change &amp; Enrollment'!$C$14:$BY$769, 75, FALSE), 0)</f>
        <v>0</v>
      </c>
      <c r="BL48" s="283" t="e">
        <f t="shared" si="7"/>
        <v>#DIV/0!</v>
      </c>
      <c r="BM48" s="283" t="e">
        <f t="shared" si="4"/>
        <v>#DIV/0!</v>
      </c>
      <c r="BN48" t="e">
        <f t="shared" si="8"/>
        <v>#DIV/0!</v>
      </c>
    </row>
    <row r="49" spans="1:66" x14ac:dyDescent="0.35">
      <c r="A49" t="s">
        <v>243</v>
      </c>
      <c r="B49" s="144"/>
      <c r="C49" s="98"/>
      <c r="D49" s="43" t="str">
        <f t="shared" si="1"/>
        <v>HMO</v>
      </c>
      <c r="E49" s="100"/>
      <c r="F49" s="101"/>
      <c r="G49" s="100"/>
      <c r="H49" s="101"/>
      <c r="I49" s="100"/>
      <c r="J49" s="101"/>
      <c r="K49" s="100"/>
      <c r="L49" s="101"/>
      <c r="M49" s="100"/>
      <c r="N49" s="101"/>
      <c r="O49" s="100"/>
      <c r="P49" s="101"/>
      <c r="Q49" s="100"/>
      <c r="R49" s="101"/>
      <c r="S49" s="100"/>
      <c r="T49" s="101"/>
      <c r="U49" s="118"/>
      <c r="V49" s="118"/>
      <c r="W49" s="100"/>
      <c r="X49" s="100"/>
      <c r="Y49" s="100"/>
      <c r="Z49" s="100"/>
      <c r="AA49" s="132"/>
      <c r="AB49" s="101"/>
      <c r="AC49" s="101"/>
      <c r="AD49" s="101"/>
      <c r="AE49" s="100"/>
      <c r="AF49" s="101"/>
      <c r="AG49" s="100"/>
      <c r="AH49" s="101"/>
      <c r="AI49" s="100"/>
      <c r="AJ49" s="101"/>
      <c r="AK49" s="100"/>
      <c r="AL49" s="101"/>
      <c r="AM49" s="101"/>
      <c r="AN49" s="8"/>
      <c r="AO49" s="147">
        <f>IFERROR(VLOOKUP(B49,'A2. Rate Change &amp; Enrollment'!$C$20:$K$769,3,FALSE),0)</f>
        <v>0</v>
      </c>
      <c r="AP49" s="147">
        <f>IFERROR(VLOOKUP(B49,'A2. Rate Change &amp; Enrollment'!$C$20:$K$769,7,FALSE),0)</f>
        <v>0</v>
      </c>
      <c r="AQ49" s="150" t="e">
        <f t="shared" si="5"/>
        <v>#DIV/0!</v>
      </c>
      <c r="AS49" s="177"/>
      <c r="AT49" s="177"/>
      <c r="AV49" s="153" t="e">
        <f t="shared" si="6"/>
        <v>#DIV/0!</v>
      </c>
      <c r="AW49" s="101"/>
      <c r="AY49" s="132"/>
      <c r="AZ49" s="101"/>
      <c r="BA49" s="94"/>
      <c r="BB49" s="94"/>
      <c r="BC49" s="94"/>
      <c r="BD49" s="94"/>
      <c r="BE49" s="101"/>
      <c r="BF49" s="132"/>
      <c r="BG49" s="98"/>
      <c r="BH49" s="74" t="str">
        <f t="shared" si="2"/>
        <v>N</v>
      </c>
      <c r="BI49" t="e">
        <f t="shared" si="3"/>
        <v>#DIV/0!</v>
      </c>
      <c r="BK49" s="283">
        <f>IFERROR(VLOOKUP($B49, 'A2. Rate Change &amp; Enrollment'!$C$14:$BY$769, 75, FALSE), 0)</f>
        <v>0</v>
      </c>
      <c r="BL49" s="283" t="e">
        <f t="shared" si="7"/>
        <v>#DIV/0!</v>
      </c>
      <c r="BM49" s="283" t="e">
        <f t="shared" si="4"/>
        <v>#DIV/0!</v>
      </c>
      <c r="BN49" t="e">
        <f t="shared" si="8"/>
        <v>#DIV/0!</v>
      </c>
    </row>
    <row r="50" spans="1:66" x14ac:dyDescent="0.35">
      <c r="A50" t="s">
        <v>244</v>
      </c>
      <c r="B50" s="144"/>
      <c r="C50" s="98"/>
      <c r="D50" s="43" t="str">
        <f t="shared" si="1"/>
        <v>HMO</v>
      </c>
      <c r="E50" s="100"/>
      <c r="F50" s="101"/>
      <c r="G50" s="100"/>
      <c r="H50" s="101"/>
      <c r="I50" s="100"/>
      <c r="J50" s="101"/>
      <c r="K50" s="100"/>
      <c r="L50" s="101"/>
      <c r="M50" s="100"/>
      <c r="N50" s="101"/>
      <c r="O50" s="100"/>
      <c r="P50" s="101"/>
      <c r="Q50" s="100"/>
      <c r="R50" s="101"/>
      <c r="S50" s="100"/>
      <c r="T50" s="101"/>
      <c r="U50" s="118"/>
      <c r="V50" s="118"/>
      <c r="W50" s="100"/>
      <c r="X50" s="100"/>
      <c r="Y50" s="100"/>
      <c r="Z50" s="100"/>
      <c r="AA50" s="132"/>
      <c r="AB50" s="101"/>
      <c r="AC50" s="101"/>
      <c r="AD50" s="101"/>
      <c r="AE50" s="100"/>
      <c r="AF50" s="101"/>
      <c r="AG50" s="100"/>
      <c r="AH50" s="101"/>
      <c r="AI50" s="100"/>
      <c r="AJ50" s="101"/>
      <c r="AK50" s="100"/>
      <c r="AL50" s="101"/>
      <c r="AM50" s="101"/>
      <c r="AN50" s="8"/>
      <c r="AO50" s="147">
        <f>IFERROR(VLOOKUP(B50,'A2. Rate Change &amp; Enrollment'!$C$20:$K$769,3,FALSE),0)</f>
        <v>0</v>
      </c>
      <c r="AP50" s="147">
        <f>IFERROR(VLOOKUP(B50,'A2. Rate Change &amp; Enrollment'!$C$20:$K$769,7,FALSE),0)</f>
        <v>0</v>
      </c>
      <c r="AQ50" s="150" t="e">
        <f t="shared" si="5"/>
        <v>#DIV/0!</v>
      </c>
      <c r="AS50" s="177"/>
      <c r="AT50" s="177"/>
      <c r="AV50" s="153" t="e">
        <f t="shared" si="6"/>
        <v>#DIV/0!</v>
      </c>
      <c r="AW50" s="101"/>
      <c r="AY50" s="132"/>
      <c r="AZ50" s="101"/>
      <c r="BA50" s="94"/>
      <c r="BB50" s="94"/>
      <c r="BC50" s="94"/>
      <c r="BD50" s="94"/>
      <c r="BE50" s="101"/>
      <c r="BF50" s="132"/>
      <c r="BG50" s="98"/>
      <c r="BH50" s="74" t="str">
        <f t="shared" si="2"/>
        <v>N</v>
      </c>
      <c r="BI50" t="e">
        <f t="shared" si="3"/>
        <v>#DIV/0!</v>
      </c>
      <c r="BK50" s="283">
        <f>IFERROR(VLOOKUP($B50, 'A2. Rate Change &amp; Enrollment'!$C$14:$BY$769, 75, FALSE), 0)</f>
        <v>0</v>
      </c>
      <c r="BL50" s="283" t="e">
        <f t="shared" si="7"/>
        <v>#DIV/0!</v>
      </c>
      <c r="BM50" s="283" t="e">
        <f t="shared" si="4"/>
        <v>#DIV/0!</v>
      </c>
      <c r="BN50" t="e">
        <f t="shared" si="8"/>
        <v>#DIV/0!</v>
      </c>
    </row>
    <row r="51" spans="1:66" x14ac:dyDescent="0.35">
      <c r="A51" t="s">
        <v>245</v>
      </c>
      <c r="B51" s="144"/>
      <c r="C51" s="98"/>
      <c r="D51" s="43" t="str">
        <f t="shared" si="1"/>
        <v>HMO</v>
      </c>
      <c r="E51" s="100"/>
      <c r="F51" s="101"/>
      <c r="G51" s="100"/>
      <c r="H51" s="101"/>
      <c r="I51" s="100"/>
      <c r="J51" s="101"/>
      <c r="K51" s="100"/>
      <c r="L51" s="101"/>
      <c r="M51" s="100"/>
      <c r="N51" s="101"/>
      <c r="O51" s="100"/>
      <c r="P51" s="101"/>
      <c r="Q51" s="100"/>
      <c r="R51" s="101"/>
      <c r="S51" s="100"/>
      <c r="T51" s="101"/>
      <c r="U51" s="118"/>
      <c r="V51" s="118"/>
      <c r="W51" s="100"/>
      <c r="X51" s="100"/>
      <c r="Y51" s="100"/>
      <c r="Z51" s="100"/>
      <c r="AA51" s="132"/>
      <c r="AB51" s="101"/>
      <c r="AC51" s="101"/>
      <c r="AD51" s="101"/>
      <c r="AE51" s="100"/>
      <c r="AF51" s="101"/>
      <c r="AG51" s="100"/>
      <c r="AH51" s="101"/>
      <c r="AI51" s="100"/>
      <c r="AJ51" s="101"/>
      <c r="AK51" s="100"/>
      <c r="AL51" s="101"/>
      <c r="AM51" s="101"/>
      <c r="AN51" s="8"/>
      <c r="AO51" s="147">
        <f>IFERROR(VLOOKUP(B51,'A2. Rate Change &amp; Enrollment'!$C$20:$K$769,3,FALSE),0)</f>
        <v>0</v>
      </c>
      <c r="AP51" s="147">
        <f>IFERROR(VLOOKUP(B51,'A2. Rate Change &amp; Enrollment'!$C$20:$K$769,7,FALSE),0)</f>
        <v>0</v>
      </c>
      <c r="AQ51" s="150" t="e">
        <f t="shared" si="5"/>
        <v>#DIV/0!</v>
      </c>
      <c r="AS51" s="177"/>
      <c r="AT51" s="177"/>
      <c r="AV51" s="153" t="e">
        <f t="shared" si="6"/>
        <v>#DIV/0!</v>
      </c>
      <c r="AW51" s="101"/>
      <c r="AY51" s="132"/>
      <c r="AZ51" s="101"/>
      <c r="BA51" s="94"/>
      <c r="BB51" s="94"/>
      <c r="BC51" s="94"/>
      <c r="BD51" s="94"/>
      <c r="BE51" s="101"/>
      <c r="BF51" s="132"/>
      <c r="BG51" s="98"/>
      <c r="BH51" s="74" t="str">
        <f t="shared" si="2"/>
        <v>N</v>
      </c>
      <c r="BI51" t="e">
        <f t="shared" si="3"/>
        <v>#DIV/0!</v>
      </c>
      <c r="BK51" s="283">
        <f>IFERROR(VLOOKUP($B51, 'A2. Rate Change &amp; Enrollment'!$C$14:$BY$769, 75, FALSE), 0)</f>
        <v>0</v>
      </c>
      <c r="BL51" s="283" t="e">
        <f t="shared" si="7"/>
        <v>#DIV/0!</v>
      </c>
      <c r="BM51" s="283" t="e">
        <f t="shared" si="4"/>
        <v>#DIV/0!</v>
      </c>
      <c r="BN51" t="e">
        <f t="shared" si="8"/>
        <v>#DIV/0!</v>
      </c>
    </row>
    <row r="52" spans="1:66" x14ac:dyDescent="0.35">
      <c r="A52" t="s">
        <v>246</v>
      </c>
      <c r="B52" s="144"/>
      <c r="C52" s="98"/>
      <c r="D52" s="43" t="str">
        <f t="shared" si="1"/>
        <v>HMO</v>
      </c>
      <c r="E52" s="100"/>
      <c r="F52" s="101"/>
      <c r="G52" s="100"/>
      <c r="H52" s="101"/>
      <c r="I52" s="100"/>
      <c r="J52" s="101"/>
      <c r="K52" s="100"/>
      <c r="L52" s="101"/>
      <c r="M52" s="100"/>
      <c r="N52" s="101"/>
      <c r="O52" s="100"/>
      <c r="P52" s="101"/>
      <c r="Q52" s="100"/>
      <c r="R52" s="101"/>
      <c r="S52" s="100"/>
      <c r="T52" s="101"/>
      <c r="U52" s="118"/>
      <c r="V52" s="118"/>
      <c r="W52" s="100"/>
      <c r="X52" s="100"/>
      <c r="Y52" s="100"/>
      <c r="Z52" s="100"/>
      <c r="AA52" s="132"/>
      <c r="AB52" s="101"/>
      <c r="AC52" s="101"/>
      <c r="AD52" s="101"/>
      <c r="AE52" s="100"/>
      <c r="AF52" s="101"/>
      <c r="AG52" s="100"/>
      <c r="AH52" s="101"/>
      <c r="AI52" s="100"/>
      <c r="AJ52" s="101"/>
      <c r="AK52" s="100"/>
      <c r="AL52" s="101"/>
      <c r="AM52" s="101"/>
      <c r="AN52" s="8"/>
      <c r="AO52" s="147">
        <f>IFERROR(VLOOKUP(B52,'A2. Rate Change &amp; Enrollment'!$C$20:$K$769,3,FALSE),0)</f>
        <v>0</v>
      </c>
      <c r="AP52" s="147">
        <f>IFERROR(VLOOKUP(B52,'A2. Rate Change &amp; Enrollment'!$C$20:$K$769,7,FALSE),0)</f>
        <v>0</v>
      </c>
      <c r="AQ52" s="150" t="e">
        <f t="shared" si="5"/>
        <v>#DIV/0!</v>
      </c>
      <c r="AS52" s="177"/>
      <c r="AT52" s="177"/>
      <c r="AV52" s="153" t="e">
        <f t="shared" si="6"/>
        <v>#DIV/0!</v>
      </c>
      <c r="AW52" s="101"/>
      <c r="AY52" s="132"/>
      <c r="AZ52" s="101"/>
      <c r="BA52" s="94"/>
      <c r="BB52" s="94"/>
      <c r="BC52" s="94"/>
      <c r="BD52" s="94"/>
      <c r="BE52" s="101"/>
      <c r="BF52" s="132"/>
      <c r="BG52" s="98"/>
      <c r="BH52" s="74" t="str">
        <f t="shared" si="2"/>
        <v>N</v>
      </c>
      <c r="BI52" t="e">
        <f t="shared" si="3"/>
        <v>#DIV/0!</v>
      </c>
      <c r="BK52" s="283">
        <f>IFERROR(VLOOKUP($B52, 'A2. Rate Change &amp; Enrollment'!$C$14:$BY$769, 75, FALSE), 0)</f>
        <v>0</v>
      </c>
      <c r="BL52" s="283" t="e">
        <f t="shared" si="7"/>
        <v>#DIV/0!</v>
      </c>
      <c r="BM52" s="283" t="e">
        <f t="shared" si="4"/>
        <v>#DIV/0!</v>
      </c>
      <c r="BN52" t="e">
        <f t="shared" si="8"/>
        <v>#DIV/0!</v>
      </c>
    </row>
    <row r="53" spans="1:66" x14ac:dyDescent="0.35">
      <c r="A53" t="s">
        <v>247</v>
      </c>
      <c r="B53" s="144"/>
      <c r="C53" s="98"/>
      <c r="D53" s="43" t="str">
        <f t="shared" si="1"/>
        <v>HMO</v>
      </c>
      <c r="E53" s="100"/>
      <c r="F53" s="101"/>
      <c r="G53" s="100"/>
      <c r="H53" s="101"/>
      <c r="I53" s="100"/>
      <c r="J53" s="101"/>
      <c r="K53" s="100"/>
      <c r="L53" s="101"/>
      <c r="M53" s="100"/>
      <c r="N53" s="101"/>
      <c r="O53" s="100"/>
      <c r="P53" s="101"/>
      <c r="Q53" s="100"/>
      <c r="R53" s="101"/>
      <c r="S53" s="100"/>
      <c r="T53" s="101"/>
      <c r="U53" s="118"/>
      <c r="V53" s="118"/>
      <c r="W53" s="100"/>
      <c r="X53" s="100"/>
      <c r="Y53" s="100"/>
      <c r="Z53" s="100"/>
      <c r="AA53" s="132"/>
      <c r="AB53" s="101"/>
      <c r="AC53" s="101"/>
      <c r="AD53" s="101"/>
      <c r="AE53" s="100"/>
      <c r="AF53" s="101"/>
      <c r="AG53" s="100"/>
      <c r="AH53" s="101"/>
      <c r="AI53" s="100"/>
      <c r="AJ53" s="101"/>
      <c r="AK53" s="100"/>
      <c r="AL53" s="101"/>
      <c r="AM53" s="101"/>
      <c r="AN53" s="8"/>
      <c r="AO53" s="147">
        <f>IFERROR(VLOOKUP(B53,'A2. Rate Change &amp; Enrollment'!$C$20:$K$769,3,FALSE),0)</f>
        <v>0</v>
      </c>
      <c r="AP53" s="147">
        <f>IFERROR(VLOOKUP(B53,'A2. Rate Change &amp; Enrollment'!$C$20:$K$769,7,FALSE),0)</f>
        <v>0</v>
      </c>
      <c r="AQ53" s="150" t="e">
        <f t="shared" si="5"/>
        <v>#DIV/0!</v>
      </c>
      <c r="AS53" s="177"/>
      <c r="AT53" s="177"/>
      <c r="AV53" s="153" t="e">
        <f t="shared" si="6"/>
        <v>#DIV/0!</v>
      </c>
      <c r="AW53" s="101"/>
      <c r="AY53" s="132"/>
      <c r="AZ53" s="101"/>
      <c r="BA53" s="94"/>
      <c r="BB53" s="94"/>
      <c r="BC53" s="94"/>
      <c r="BD53" s="94"/>
      <c r="BE53" s="101"/>
      <c r="BF53" s="132"/>
      <c r="BG53" s="98"/>
      <c r="BH53" s="74" t="str">
        <f t="shared" si="2"/>
        <v>N</v>
      </c>
      <c r="BI53" t="e">
        <f t="shared" si="3"/>
        <v>#DIV/0!</v>
      </c>
      <c r="BK53" s="283">
        <f>IFERROR(VLOOKUP($B53, 'A2. Rate Change &amp; Enrollment'!$C$14:$BY$769, 75, FALSE), 0)</f>
        <v>0</v>
      </c>
      <c r="BL53" s="283" t="e">
        <f t="shared" si="7"/>
        <v>#DIV/0!</v>
      </c>
      <c r="BM53" s="283" t="e">
        <f t="shared" si="4"/>
        <v>#DIV/0!</v>
      </c>
      <c r="BN53" t="e">
        <f t="shared" si="8"/>
        <v>#DIV/0!</v>
      </c>
    </row>
    <row r="54" spans="1:66" x14ac:dyDescent="0.35">
      <c r="A54" t="s">
        <v>248</v>
      </c>
      <c r="B54" s="144"/>
      <c r="C54" s="98"/>
      <c r="D54" s="43" t="str">
        <f t="shared" si="1"/>
        <v>HMO</v>
      </c>
      <c r="E54" s="100"/>
      <c r="F54" s="101"/>
      <c r="G54" s="100"/>
      <c r="H54" s="101"/>
      <c r="I54" s="100"/>
      <c r="J54" s="101"/>
      <c r="K54" s="100"/>
      <c r="L54" s="101"/>
      <c r="M54" s="100"/>
      <c r="N54" s="101"/>
      <c r="O54" s="100"/>
      <c r="P54" s="101"/>
      <c r="Q54" s="100"/>
      <c r="R54" s="101"/>
      <c r="S54" s="100"/>
      <c r="T54" s="101"/>
      <c r="U54" s="118"/>
      <c r="V54" s="118"/>
      <c r="W54" s="100"/>
      <c r="X54" s="100"/>
      <c r="Y54" s="100"/>
      <c r="Z54" s="100"/>
      <c r="AA54" s="132"/>
      <c r="AB54" s="101"/>
      <c r="AC54" s="101"/>
      <c r="AD54" s="101"/>
      <c r="AE54" s="100"/>
      <c r="AF54" s="101"/>
      <c r="AG54" s="100"/>
      <c r="AH54" s="101"/>
      <c r="AI54" s="100"/>
      <c r="AJ54" s="101"/>
      <c r="AK54" s="100"/>
      <c r="AL54" s="101"/>
      <c r="AM54" s="101"/>
      <c r="AN54" s="8"/>
      <c r="AO54" s="147">
        <f>IFERROR(VLOOKUP(B54,'A2. Rate Change &amp; Enrollment'!$C$20:$K$769,3,FALSE),0)</f>
        <v>0</v>
      </c>
      <c r="AP54" s="147">
        <f>IFERROR(VLOOKUP(B54,'A2. Rate Change &amp; Enrollment'!$C$20:$K$769,7,FALSE),0)</f>
        <v>0</v>
      </c>
      <c r="AQ54" s="150" t="e">
        <f t="shared" si="5"/>
        <v>#DIV/0!</v>
      </c>
      <c r="AS54" s="177"/>
      <c r="AT54" s="177"/>
      <c r="AV54" s="153" t="e">
        <f t="shared" si="6"/>
        <v>#DIV/0!</v>
      </c>
      <c r="AW54" s="101"/>
      <c r="AY54" s="132"/>
      <c r="AZ54" s="101"/>
      <c r="BA54" s="94"/>
      <c r="BB54" s="94"/>
      <c r="BC54" s="94"/>
      <c r="BD54" s="94"/>
      <c r="BE54" s="101"/>
      <c r="BF54" s="132"/>
      <c r="BG54" s="98"/>
      <c r="BH54" s="74" t="str">
        <f t="shared" si="2"/>
        <v>N</v>
      </c>
      <c r="BI54" t="e">
        <f t="shared" si="3"/>
        <v>#DIV/0!</v>
      </c>
      <c r="BK54" s="283">
        <f>IFERROR(VLOOKUP($B54, 'A2. Rate Change &amp; Enrollment'!$C$14:$BY$769, 75, FALSE), 0)</f>
        <v>0</v>
      </c>
      <c r="BL54" s="283" t="e">
        <f t="shared" si="7"/>
        <v>#DIV/0!</v>
      </c>
      <c r="BM54" s="283" t="e">
        <f t="shared" si="4"/>
        <v>#DIV/0!</v>
      </c>
      <c r="BN54" t="e">
        <f t="shared" si="8"/>
        <v>#DIV/0!</v>
      </c>
    </row>
    <row r="55" spans="1:66" x14ac:dyDescent="0.35">
      <c r="A55" t="s">
        <v>249</v>
      </c>
      <c r="B55" s="144"/>
      <c r="C55" s="98"/>
      <c r="D55" s="43" t="str">
        <f t="shared" si="1"/>
        <v>HMO</v>
      </c>
      <c r="E55" s="100"/>
      <c r="F55" s="101"/>
      <c r="G55" s="100"/>
      <c r="H55" s="101"/>
      <c r="I55" s="100"/>
      <c r="J55" s="101"/>
      <c r="K55" s="100"/>
      <c r="L55" s="101"/>
      <c r="M55" s="100"/>
      <c r="N55" s="101"/>
      <c r="O55" s="100"/>
      <c r="P55" s="101"/>
      <c r="Q55" s="100"/>
      <c r="R55" s="101"/>
      <c r="S55" s="100"/>
      <c r="T55" s="101"/>
      <c r="U55" s="118"/>
      <c r="V55" s="118"/>
      <c r="W55" s="100"/>
      <c r="X55" s="100"/>
      <c r="Y55" s="100"/>
      <c r="Z55" s="100"/>
      <c r="AA55" s="132"/>
      <c r="AB55" s="101"/>
      <c r="AC55" s="101"/>
      <c r="AD55" s="101"/>
      <c r="AE55" s="100"/>
      <c r="AF55" s="101"/>
      <c r="AG55" s="100"/>
      <c r="AH55" s="101"/>
      <c r="AI55" s="100"/>
      <c r="AJ55" s="101"/>
      <c r="AK55" s="100"/>
      <c r="AL55" s="101"/>
      <c r="AM55" s="101"/>
      <c r="AN55" s="8"/>
      <c r="AO55" s="147">
        <f>IFERROR(VLOOKUP(B55,'A2. Rate Change &amp; Enrollment'!$C$20:$K$769,3,FALSE),0)</f>
        <v>0</v>
      </c>
      <c r="AP55" s="147">
        <f>IFERROR(VLOOKUP(B55,'A2. Rate Change &amp; Enrollment'!$C$20:$K$769,7,FALSE),0)</f>
        <v>0</v>
      </c>
      <c r="AQ55" s="150" t="e">
        <f t="shared" ref="AQ55:AQ118" si="9">AP55/$AP$11</f>
        <v>#DIV/0!</v>
      </c>
      <c r="AS55" s="177"/>
      <c r="AT55" s="177"/>
      <c r="AV55" s="153" t="e">
        <f t="shared" si="6"/>
        <v>#DIV/0!</v>
      </c>
      <c r="AW55" s="101"/>
      <c r="AY55" s="132"/>
      <c r="AZ55" s="101"/>
      <c r="BA55" s="94"/>
      <c r="BB55" s="94"/>
      <c r="BC55" s="94"/>
      <c r="BD55" s="94"/>
      <c r="BE55" s="101"/>
      <c r="BF55" s="132"/>
      <c r="BG55" s="98"/>
      <c r="BH55" s="74" t="str">
        <f t="shared" si="2"/>
        <v>N</v>
      </c>
      <c r="BI55" t="e">
        <f t="shared" si="3"/>
        <v>#DIV/0!</v>
      </c>
      <c r="BK55" s="283">
        <f>IFERROR(VLOOKUP($B55, 'A2. Rate Change &amp; Enrollment'!$C$14:$BY$769, 75, FALSE), 0)</f>
        <v>0</v>
      </c>
      <c r="BL55" s="283" t="e">
        <f t="shared" si="7"/>
        <v>#DIV/0!</v>
      </c>
      <c r="BM55" s="283" t="e">
        <f t="shared" si="4"/>
        <v>#DIV/0!</v>
      </c>
      <c r="BN55" t="e">
        <f t="shared" si="8"/>
        <v>#DIV/0!</v>
      </c>
    </row>
    <row r="56" spans="1:66" x14ac:dyDescent="0.35">
      <c r="A56" t="s">
        <v>250</v>
      </c>
      <c r="B56" s="144"/>
      <c r="C56" s="98"/>
      <c r="D56" s="43" t="str">
        <f t="shared" si="1"/>
        <v>HMO</v>
      </c>
      <c r="E56" s="100"/>
      <c r="F56" s="101"/>
      <c r="G56" s="100"/>
      <c r="H56" s="101"/>
      <c r="I56" s="100"/>
      <c r="J56" s="101"/>
      <c r="K56" s="100"/>
      <c r="L56" s="101"/>
      <c r="M56" s="100"/>
      <c r="N56" s="101"/>
      <c r="O56" s="100"/>
      <c r="P56" s="101"/>
      <c r="Q56" s="100"/>
      <c r="R56" s="101"/>
      <c r="S56" s="100"/>
      <c r="T56" s="101"/>
      <c r="U56" s="118"/>
      <c r="V56" s="118"/>
      <c r="W56" s="100"/>
      <c r="X56" s="100"/>
      <c r="Y56" s="100"/>
      <c r="Z56" s="100"/>
      <c r="AA56" s="132"/>
      <c r="AB56" s="101"/>
      <c r="AC56" s="101"/>
      <c r="AD56" s="101"/>
      <c r="AE56" s="100"/>
      <c r="AF56" s="101"/>
      <c r="AG56" s="100"/>
      <c r="AH56" s="101"/>
      <c r="AI56" s="100"/>
      <c r="AJ56" s="101"/>
      <c r="AK56" s="100"/>
      <c r="AL56" s="101"/>
      <c r="AM56" s="101"/>
      <c r="AN56" s="8"/>
      <c r="AO56" s="147">
        <f>IFERROR(VLOOKUP(B56,'A2. Rate Change &amp; Enrollment'!$C$20:$K$769,3,FALSE),0)</f>
        <v>0</v>
      </c>
      <c r="AP56" s="147">
        <f>IFERROR(VLOOKUP(B56,'A2. Rate Change &amp; Enrollment'!$C$20:$K$769,7,FALSE),0)</f>
        <v>0</v>
      </c>
      <c r="AQ56" s="150" t="e">
        <f t="shared" si="9"/>
        <v>#DIV/0!</v>
      </c>
      <c r="AS56" s="177"/>
      <c r="AT56" s="177"/>
      <c r="AV56" s="153" t="e">
        <f t="shared" si="6"/>
        <v>#DIV/0!</v>
      </c>
      <c r="AW56" s="101"/>
      <c r="AY56" s="132"/>
      <c r="AZ56" s="101"/>
      <c r="BA56" s="94"/>
      <c r="BB56" s="94"/>
      <c r="BC56" s="94"/>
      <c r="BD56" s="94"/>
      <c r="BE56" s="101"/>
      <c r="BF56" s="132"/>
      <c r="BG56" s="98"/>
      <c r="BH56" s="74" t="str">
        <f t="shared" si="2"/>
        <v>N</v>
      </c>
      <c r="BI56" t="e">
        <f t="shared" si="3"/>
        <v>#DIV/0!</v>
      </c>
      <c r="BK56" s="283">
        <f>IFERROR(VLOOKUP($B56, 'A2. Rate Change &amp; Enrollment'!$C$14:$BY$769, 75, FALSE), 0)</f>
        <v>0</v>
      </c>
      <c r="BL56" s="283" t="e">
        <f t="shared" si="7"/>
        <v>#DIV/0!</v>
      </c>
      <c r="BM56" s="283" t="e">
        <f t="shared" si="4"/>
        <v>#DIV/0!</v>
      </c>
      <c r="BN56" t="e">
        <f t="shared" si="8"/>
        <v>#DIV/0!</v>
      </c>
    </row>
    <row r="57" spans="1:66" x14ac:dyDescent="0.35">
      <c r="A57" t="s">
        <v>251</v>
      </c>
      <c r="B57" s="144"/>
      <c r="C57" s="98"/>
      <c r="D57" s="43" t="str">
        <f t="shared" si="1"/>
        <v>HMO</v>
      </c>
      <c r="E57" s="100"/>
      <c r="F57" s="101"/>
      <c r="G57" s="100"/>
      <c r="H57" s="101"/>
      <c r="I57" s="100"/>
      <c r="J57" s="101"/>
      <c r="K57" s="100"/>
      <c r="L57" s="101"/>
      <c r="M57" s="100"/>
      <c r="N57" s="101"/>
      <c r="O57" s="100"/>
      <c r="P57" s="101"/>
      <c r="Q57" s="100"/>
      <c r="R57" s="101"/>
      <c r="S57" s="100"/>
      <c r="T57" s="101"/>
      <c r="U57" s="118"/>
      <c r="V57" s="118"/>
      <c r="W57" s="100"/>
      <c r="X57" s="100"/>
      <c r="Y57" s="100"/>
      <c r="Z57" s="100"/>
      <c r="AA57" s="132"/>
      <c r="AB57" s="101"/>
      <c r="AC57" s="101"/>
      <c r="AD57" s="101"/>
      <c r="AE57" s="100"/>
      <c r="AF57" s="101"/>
      <c r="AG57" s="100"/>
      <c r="AH57" s="101"/>
      <c r="AI57" s="100"/>
      <c r="AJ57" s="101"/>
      <c r="AK57" s="100"/>
      <c r="AL57" s="101"/>
      <c r="AM57" s="101"/>
      <c r="AN57" s="8"/>
      <c r="AO57" s="147">
        <f>IFERROR(VLOOKUP(B57,'A2. Rate Change &amp; Enrollment'!$C$20:$K$769,3,FALSE),0)</f>
        <v>0</v>
      </c>
      <c r="AP57" s="147">
        <f>IFERROR(VLOOKUP(B57,'A2. Rate Change &amp; Enrollment'!$C$20:$K$769,7,FALSE),0)</f>
        <v>0</v>
      </c>
      <c r="AQ57" s="150" t="e">
        <f t="shared" si="9"/>
        <v>#DIV/0!</v>
      </c>
      <c r="AS57" s="177"/>
      <c r="AT57" s="177"/>
      <c r="AV57" s="153" t="e">
        <f t="shared" si="6"/>
        <v>#DIV/0!</v>
      </c>
      <c r="AW57" s="101"/>
      <c r="AY57" s="132"/>
      <c r="AZ57" s="101"/>
      <c r="BA57" s="94"/>
      <c r="BB57" s="94"/>
      <c r="BC57" s="94"/>
      <c r="BD57" s="94"/>
      <c r="BE57" s="101"/>
      <c r="BF57" s="132"/>
      <c r="BG57" s="98"/>
      <c r="BH57" s="74" t="str">
        <f t="shared" si="2"/>
        <v>N</v>
      </c>
      <c r="BI57" t="e">
        <f t="shared" si="3"/>
        <v>#DIV/0!</v>
      </c>
      <c r="BK57" s="283">
        <f>IFERROR(VLOOKUP($B57, 'A2. Rate Change &amp; Enrollment'!$C$14:$BY$769, 75, FALSE), 0)</f>
        <v>0</v>
      </c>
      <c r="BL57" s="283" t="e">
        <f t="shared" si="7"/>
        <v>#DIV/0!</v>
      </c>
      <c r="BM57" s="283" t="e">
        <f t="shared" si="4"/>
        <v>#DIV/0!</v>
      </c>
      <c r="BN57" t="e">
        <f t="shared" si="8"/>
        <v>#DIV/0!</v>
      </c>
    </row>
    <row r="58" spans="1:66" x14ac:dyDescent="0.35">
      <c r="A58" t="s">
        <v>252</v>
      </c>
      <c r="B58" s="144"/>
      <c r="C58" s="98"/>
      <c r="D58" s="43" t="str">
        <f t="shared" si="1"/>
        <v>HMO</v>
      </c>
      <c r="E58" s="100"/>
      <c r="F58" s="101"/>
      <c r="G58" s="100"/>
      <c r="H58" s="101"/>
      <c r="I58" s="100"/>
      <c r="J58" s="101"/>
      <c r="K58" s="100"/>
      <c r="L58" s="101"/>
      <c r="M58" s="100"/>
      <c r="N58" s="101"/>
      <c r="O58" s="100"/>
      <c r="P58" s="101"/>
      <c r="Q58" s="100"/>
      <c r="R58" s="101"/>
      <c r="S58" s="100"/>
      <c r="T58" s="101"/>
      <c r="U58" s="118"/>
      <c r="V58" s="118"/>
      <c r="W58" s="100"/>
      <c r="X58" s="100"/>
      <c r="Y58" s="100"/>
      <c r="Z58" s="100"/>
      <c r="AA58" s="132"/>
      <c r="AB58" s="101"/>
      <c r="AC58" s="101"/>
      <c r="AD58" s="101"/>
      <c r="AE58" s="100"/>
      <c r="AF58" s="101"/>
      <c r="AG58" s="100"/>
      <c r="AH58" s="101"/>
      <c r="AI58" s="100"/>
      <c r="AJ58" s="101"/>
      <c r="AK58" s="100"/>
      <c r="AL58" s="101"/>
      <c r="AM58" s="101"/>
      <c r="AN58" s="8"/>
      <c r="AO58" s="147">
        <f>IFERROR(VLOOKUP(B58,'A2. Rate Change &amp; Enrollment'!$C$20:$K$769,3,FALSE),0)</f>
        <v>0</v>
      </c>
      <c r="AP58" s="147">
        <f>IFERROR(VLOOKUP(B58,'A2. Rate Change &amp; Enrollment'!$C$20:$K$769,7,FALSE),0)</f>
        <v>0</v>
      </c>
      <c r="AQ58" s="150" t="e">
        <f t="shared" si="9"/>
        <v>#DIV/0!</v>
      </c>
      <c r="AS58" s="177"/>
      <c r="AT58" s="177"/>
      <c r="AV58" s="153" t="e">
        <f t="shared" si="6"/>
        <v>#DIV/0!</v>
      </c>
      <c r="AW58" s="101"/>
      <c r="AY58" s="132"/>
      <c r="AZ58" s="101"/>
      <c r="BA58" s="94"/>
      <c r="BB58" s="94"/>
      <c r="BC58" s="94"/>
      <c r="BD58" s="94"/>
      <c r="BE58" s="101"/>
      <c r="BF58" s="132"/>
      <c r="BG58" s="98"/>
      <c r="BH58" s="74" t="str">
        <f t="shared" si="2"/>
        <v>N</v>
      </c>
      <c r="BI58" t="e">
        <f t="shared" si="3"/>
        <v>#DIV/0!</v>
      </c>
      <c r="BK58" s="283">
        <f>IFERROR(VLOOKUP($B58, 'A2. Rate Change &amp; Enrollment'!$C$14:$BY$769, 75, FALSE), 0)</f>
        <v>0</v>
      </c>
      <c r="BL58" s="283" t="e">
        <f t="shared" si="7"/>
        <v>#DIV/0!</v>
      </c>
      <c r="BM58" s="283" t="e">
        <f t="shared" si="4"/>
        <v>#DIV/0!</v>
      </c>
      <c r="BN58" t="e">
        <f t="shared" si="8"/>
        <v>#DIV/0!</v>
      </c>
    </row>
    <row r="59" spans="1:66" x14ac:dyDescent="0.35">
      <c r="A59" t="s">
        <v>253</v>
      </c>
      <c r="B59" s="144"/>
      <c r="C59" s="98"/>
      <c r="D59" s="43" t="str">
        <f t="shared" si="1"/>
        <v>HMO</v>
      </c>
      <c r="E59" s="100"/>
      <c r="F59" s="101"/>
      <c r="G59" s="100"/>
      <c r="H59" s="101"/>
      <c r="I59" s="100"/>
      <c r="J59" s="101"/>
      <c r="K59" s="100"/>
      <c r="L59" s="101"/>
      <c r="M59" s="100"/>
      <c r="N59" s="101"/>
      <c r="O59" s="100"/>
      <c r="P59" s="101"/>
      <c r="Q59" s="100"/>
      <c r="R59" s="101"/>
      <c r="S59" s="100"/>
      <c r="T59" s="101"/>
      <c r="U59" s="118"/>
      <c r="V59" s="118"/>
      <c r="W59" s="100"/>
      <c r="X59" s="100"/>
      <c r="Y59" s="100"/>
      <c r="Z59" s="100"/>
      <c r="AA59" s="132"/>
      <c r="AB59" s="101"/>
      <c r="AC59" s="101"/>
      <c r="AD59" s="101"/>
      <c r="AE59" s="100"/>
      <c r="AF59" s="101"/>
      <c r="AG59" s="100"/>
      <c r="AH59" s="101"/>
      <c r="AI59" s="100"/>
      <c r="AJ59" s="101"/>
      <c r="AK59" s="100"/>
      <c r="AL59" s="101"/>
      <c r="AM59" s="101"/>
      <c r="AN59" s="8"/>
      <c r="AO59" s="147">
        <f>IFERROR(VLOOKUP(B59,'A2. Rate Change &amp; Enrollment'!$C$20:$K$769,3,FALSE),0)</f>
        <v>0</v>
      </c>
      <c r="AP59" s="147">
        <f>IFERROR(VLOOKUP(B59,'A2. Rate Change &amp; Enrollment'!$C$20:$K$769,7,FALSE),0)</f>
        <v>0</v>
      </c>
      <c r="AQ59" s="150" t="e">
        <f t="shared" si="9"/>
        <v>#DIV/0!</v>
      </c>
      <c r="AS59" s="177"/>
      <c r="AT59" s="177"/>
      <c r="AV59" s="153" t="e">
        <f t="shared" si="6"/>
        <v>#DIV/0!</v>
      </c>
      <c r="AW59" s="101"/>
      <c r="AY59" s="132"/>
      <c r="AZ59" s="101"/>
      <c r="BA59" s="94"/>
      <c r="BB59" s="94"/>
      <c r="BC59" s="94"/>
      <c r="BD59" s="94"/>
      <c r="BE59" s="101"/>
      <c r="BF59" s="132"/>
      <c r="BG59" s="98"/>
      <c r="BH59" s="74" t="str">
        <f t="shared" si="2"/>
        <v>N</v>
      </c>
      <c r="BI59" t="e">
        <f t="shared" si="3"/>
        <v>#DIV/0!</v>
      </c>
      <c r="BK59" s="283">
        <f>IFERROR(VLOOKUP($B59, 'A2. Rate Change &amp; Enrollment'!$C$14:$BY$769, 75, FALSE), 0)</f>
        <v>0</v>
      </c>
      <c r="BL59" s="283" t="e">
        <f t="shared" si="7"/>
        <v>#DIV/0!</v>
      </c>
      <c r="BM59" s="283" t="e">
        <f t="shared" si="4"/>
        <v>#DIV/0!</v>
      </c>
      <c r="BN59" t="e">
        <f t="shared" si="8"/>
        <v>#DIV/0!</v>
      </c>
    </row>
    <row r="60" spans="1:66" x14ac:dyDescent="0.35">
      <c r="A60" t="s">
        <v>254</v>
      </c>
      <c r="B60" s="144"/>
      <c r="C60" s="98"/>
      <c r="D60" s="43" t="str">
        <f t="shared" si="1"/>
        <v>HMO</v>
      </c>
      <c r="E60" s="100"/>
      <c r="F60" s="101"/>
      <c r="G60" s="100"/>
      <c r="H60" s="101"/>
      <c r="I60" s="100"/>
      <c r="J60" s="101"/>
      <c r="K60" s="100"/>
      <c r="L60" s="101"/>
      <c r="M60" s="100"/>
      <c r="N60" s="101"/>
      <c r="O60" s="100"/>
      <c r="P60" s="101"/>
      <c r="Q60" s="100"/>
      <c r="R60" s="101"/>
      <c r="S60" s="100"/>
      <c r="T60" s="101"/>
      <c r="U60" s="118"/>
      <c r="V60" s="118"/>
      <c r="W60" s="100"/>
      <c r="X60" s="100"/>
      <c r="Y60" s="100"/>
      <c r="Z60" s="100"/>
      <c r="AA60" s="132"/>
      <c r="AB60" s="101"/>
      <c r="AC60" s="101"/>
      <c r="AD60" s="101"/>
      <c r="AE60" s="100"/>
      <c r="AF60" s="101"/>
      <c r="AG60" s="100"/>
      <c r="AH60" s="101"/>
      <c r="AI60" s="100"/>
      <c r="AJ60" s="101"/>
      <c r="AK60" s="100"/>
      <c r="AL60" s="101"/>
      <c r="AM60" s="101"/>
      <c r="AN60" s="8"/>
      <c r="AO60" s="147">
        <f>IFERROR(VLOOKUP(B60,'A2. Rate Change &amp; Enrollment'!$C$20:$K$769,3,FALSE),0)</f>
        <v>0</v>
      </c>
      <c r="AP60" s="147">
        <f>IFERROR(VLOOKUP(B60,'A2. Rate Change &amp; Enrollment'!$C$20:$K$769,7,FALSE),0)</f>
        <v>0</v>
      </c>
      <c r="AQ60" s="150" t="e">
        <f t="shared" si="9"/>
        <v>#DIV/0!</v>
      </c>
      <c r="AS60" s="177"/>
      <c r="AT60" s="177"/>
      <c r="AV60" s="153" t="e">
        <f t="shared" si="6"/>
        <v>#DIV/0!</v>
      </c>
      <c r="AW60" s="101"/>
      <c r="AY60" s="132"/>
      <c r="AZ60" s="101"/>
      <c r="BA60" s="94"/>
      <c r="BB60" s="94"/>
      <c r="BC60" s="94"/>
      <c r="BD60" s="94"/>
      <c r="BE60" s="101"/>
      <c r="BF60" s="132"/>
      <c r="BG60" s="98"/>
      <c r="BH60" s="74" t="str">
        <f t="shared" si="2"/>
        <v>N</v>
      </c>
      <c r="BI60" t="e">
        <f t="shared" si="3"/>
        <v>#DIV/0!</v>
      </c>
      <c r="BK60" s="283">
        <f>IFERROR(VLOOKUP($B60, 'A2. Rate Change &amp; Enrollment'!$C$14:$BY$769, 75, FALSE), 0)</f>
        <v>0</v>
      </c>
      <c r="BL60" s="283" t="e">
        <f t="shared" si="7"/>
        <v>#DIV/0!</v>
      </c>
      <c r="BM60" s="283" t="e">
        <f t="shared" si="4"/>
        <v>#DIV/0!</v>
      </c>
      <c r="BN60" t="e">
        <f t="shared" si="8"/>
        <v>#DIV/0!</v>
      </c>
    </row>
    <row r="61" spans="1:66" x14ac:dyDescent="0.35">
      <c r="A61" t="s">
        <v>255</v>
      </c>
      <c r="B61" s="144"/>
      <c r="C61" s="98"/>
      <c r="D61" s="43" t="str">
        <f t="shared" si="1"/>
        <v>HMO</v>
      </c>
      <c r="E61" s="100"/>
      <c r="F61" s="101"/>
      <c r="G61" s="100"/>
      <c r="H61" s="101"/>
      <c r="I61" s="100"/>
      <c r="J61" s="101"/>
      <c r="K61" s="100"/>
      <c r="L61" s="101"/>
      <c r="M61" s="100"/>
      <c r="N61" s="101"/>
      <c r="O61" s="100"/>
      <c r="P61" s="101"/>
      <c r="Q61" s="100"/>
      <c r="R61" s="101"/>
      <c r="S61" s="100"/>
      <c r="T61" s="101"/>
      <c r="U61" s="118"/>
      <c r="V61" s="118"/>
      <c r="W61" s="100"/>
      <c r="X61" s="100"/>
      <c r="Y61" s="100"/>
      <c r="Z61" s="100"/>
      <c r="AA61" s="132"/>
      <c r="AB61" s="101"/>
      <c r="AC61" s="101"/>
      <c r="AD61" s="101"/>
      <c r="AE61" s="100"/>
      <c r="AF61" s="101"/>
      <c r="AG61" s="100"/>
      <c r="AH61" s="101"/>
      <c r="AI61" s="100"/>
      <c r="AJ61" s="101"/>
      <c r="AK61" s="100"/>
      <c r="AL61" s="101"/>
      <c r="AM61" s="101"/>
      <c r="AN61" s="8"/>
      <c r="AO61" s="147">
        <f>IFERROR(VLOOKUP(B61,'A2. Rate Change &amp; Enrollment'!$C$20:$K$769,3,FALSE),0)</f>
        <v>0</v>
      </c>
      <c r="AP61" s="147">
        <f>IFERROR(VLOOKUP(B61,'A2. Rate Change &amp; Enrollment'!$C$20:$K$769,7,FALSE),0)</f>
        <v>0</v>
      </c>
      <c r="AQ61" s="150" t="e">
        <f t="shared" si="9"/>
        <v>#DIV/0!</v>
      </c>
      <c r="AS61" s="177"/>
      <c r="AT61" s="177"/>
      <c r="AV61" s="153" t="e">
        <f t="shared" si="6"/>
        <v>#DIV/0!</v>
      </c>
      <c r="AW61" s="101"/>
      <c r="AY61" s="132"/>
      <c r="AZ61" s="101"/>
      <c r="BA61" s="94"/>
      <c r="BB61" s="94"/>
      <c r="BC61" s="94"/>
      <c r="BD61" s="94"/>
      <c r="BE61" s="101"/>
      <c r="BF61" s="132"/>
      <c r="BG61" s="98"/>
      <c r="BH61" s="74" t="str">
        <f t="shared" si="2"/>
        <v>N</v>
      </c>
      <c r="BI61" t="e">
        <f t="shared" si="3"/>
        <v>#DIV/0!</v>
      </c>
      <c r="BK61" s="283">
        <f>IFERROR(VLOOKUP($B61, 'A2. Rate Change &amp; Enrollment'!$C$14:$BY$769, 75, FALSE), 0)</f>
        <v>0</v>
      </c>
      <c r="BL61" s="283" t="e">
        <f t="shared" si="7"/>
        <v>#DIV/0!</v>
      </c>
      <c r="BM61" s="283" t="e">
        <f t="shared" si="4"/>
        <v>#DIV/0!</v>
      </c>
      <c r="BN61" t="e">
        <f t="shared" si="8"/>
        <v>#DIV/0!</v>
      </c>
    </row>
    <row r="62" spans="1:66" x14ac:dyDescent="0.35">
      <c r="A62" t="s">
        <v>256</v>
      </c>
      <c r="B62" s="144"/>
      <c r="C62" s="98"/>
      <c r="D62" s="43" t="str">
        <f t="shared" si="1"/>
        <v>HMO</v>
      </c>
      <c r="E62" s="100"/>
      <c r="F62" s="101"/>
      <c r="G62" s="100"/>
      <c r="H62" s="101"/>
      <c r="I62" s="100"/>
      <c r="J62" s="101"/>
      <c r="K62" s="100"/>
      <c r="L62" s="101"/>
      <c r="M62" s="100"/>
      <c r="N62" s="101"/>
      <c r="O62" s="100"/>
      <c r="P62" s="101"/>
      <c r="Q62" s="100"/>
      <c r="R62" s="101"/>
      <c r="S62" s="100"/>
      <c r="T62" s="101"/>
      <c r="U62" s="118"/>
      <c r="V62" s="118"/>
      <c r="W62" s="100"/>
      <c r="X62" s="100"/>
      <c r="Y62" s="100"/>
      <c r="Z62" s="100"/>
      <c r="AA62" s="132"/>
      <c r="AB62" s="101"/>
      <c r="AC62" s="101"/>
      <c r="AD62" s="101"/>
      <c r="AE62" s="100"/>
      <c r="AF62" s="101"/>
      <c r="AG62" s="100"/>
      <c r="AH62" s="101"/>
      <c r="AI62" s="100"/>
      <c r="AJ62" s="101"/>
      <c r="AK62" s="100"/>
      <c r="AL62" s="101"/>
      <c r="AM62" s="101"/>
      <c r="AN62" s="8"/>
      <c r="AO62" s="147">
        <f>IFERROR(VLOOKUP(B62,'A2. Rate Change &amp; Enrollment'!$C$20:$K$769,3,FALSE),0)</f>
        <v>0</v>
      </c>
      <c r="AP62" s="147">
        <f>IFERROR(VLOOKUP(B62,'A2. Rate Change &amp; Enrollment'!$C$20:$K$769,7,FALSE),0)</f>
        <v>0</v>
      </c>
      <c r="AQ62" s="150" t="e">
        <f t="shared" si="9"/>
        <v>#DIV/0!</v>
      </c>
      <c r="AS62" s="177"/>
      <c r="AT62" s="177"/>
      <c r="AV62" s="153" t="e">
        <f t="shared" si="6"/>
        <v>#DIV/0!</v>
      </c>
      <c r="AW62" s="101"/>
      <c r="AY62" s="132"/>
      <c r="AZ62" s="101"/>
      <c r="BA62" s="94"/>
      <c r="BB62" s="94"/>
      <c r="BC62" s="94"/>
      <c r="BD62" s="94"/>
      <c r="BE62" s="101"/>
      <c r="BF62" s="132"/>
      <c r="BG62" s="98"/>
      <c r="BH62" s="74" t="str">
        <f t="shared" si="2"/>
        <v>N</v>
      </c>
      <c r="BI62" t="e">
        <f t="shared" si="3"/>
        <v>#DIV/0!</v>
      </c>
      <c r="BK62" s="283">
        <f>IFERROR(VLOOKUP($B62, 'A2. Rate Change &amp; Enrollment'!$C$14:$BY$769, 75, FALSE), 0)</f>
        <v>0</v>
      </c>
      <c r="BL62" s="283" t="e">
        <f t="shared" si="7"/>
        <v>#DIV/0!</v>
      </c>
      <c r="BM62" s="283" t="e">
        <f t="shared" si="4"/>
        <v>#DIV/0!</v>
      </c>
      <c r="BN62" t="e">
        <f t="shared" si="8"/>
        <v>#DIV/0!</v>
      </c>
    </row>
    <row r="63" spans="1:66" x14ac:dyDescent="0.35">
      <c r="A63" t="s">
        <v>257</v>
      </c>
      <c r="B63" s="144"/>
      <c r="C63" s="98"/>
      <c r="D63" s="43" t="str">
        <f t="shared" si="1"/>
        <v>HMO</v>
      </c>
      <c r="E63" s="100"/>
      <c r="F63" s="101"/>
      <c r="G63" s="100"/>
      <c r="H63" s="101"/>
      <c r="I63" s="100"/>
      <c r="J63" s="101"/>
      <c r="K63" s="100"/>
      <c r="L63" s="101"/>
      <c r="M63" s="100"/>
      <c r="N63" s="101"/>
      <c r="O63" s="100"/>
      <c r="P63" s="101"/>
      <c r="Q63" s="100"/>
      <c r="R63" s="101"/>
      <c r="S63" s="100"/>
      <c r="T63" s="101"/>
      <c r="U63" s="118"/>
      <c r="V63" s="118"/>
      <c r="W63" s="100"/>
      <c r="X63" s="100"/>
      <c r="Y63" s="100"/>
      <c r="Z63" s="100"/>
      <c r="AA63" s="132"/>
      <c r="AB63" s="101"/>
      <c r="AC63" s="101"/>
      <c r="AD63" s="101"/>
      <c r="AE63" s="100"/>
      <c r="AF63" s="101"/>
      <c r="AG63" s="100"/>
      <c r="AH63" s="101"/>
      <c r="AI63" s="100"/>
      <c r="AJ63" s="101"/>
      <c r="AK63" s="100"/>
      <c r="AL63" s="101"/>
      <c r="AM63" s="101"/>
      <c r="AN63" s="8"/>
      <c r="AO63" s="147">
        <f>IFERROR(VLOOKUP(B63,'A2. Rate Change &amp; Enrollment'!$C$20:$K$769,3,FALSE),0)</f>
        <v>0</v>
      </c>
      <c r="AP63" s="147">
        <f>IFERROR(VLOOKUP(B63,'A2. Rate Change &amp; Enrollment'!$C$20:$K$769,7,FALSE),0)</f>
        <v>0</v>
      </c>
      <c r="AQ63" s="150" t="e">
        <f t="shared" si="9"/>
        <v>#DIV/0!</v>
      </c>
      <c r="AS63" s="177"/>
      <c r="AT63" s="177"/>
      <c r="AV63" s="153" t="e">
        <f t="shared" si="6"/>
        <v>#DIV/0!</v>
      </c>
      <c r="AW63" s="101"/>
      <c r="AY63" s="132"/>
      <c r="AZ63" s="101"/>
      <c r="BA63" s="94"/>
      <c r="BB63" s="94"/>
      <c r="BC63" s="94"/>
      <c r="BD63" s="94"/>
      <c r="BE63" s="101"/>
      <c r="BF63" s="132"/>
      <c r="BG63" s="98"/>
      <c r="BH63" s="74" t="str">
        <f t="shared" si="2"/>
        <v>N</v>
      </c>
      <c r="BI63" t="e">
        <f t="shared" si="3"/>
        <v>#DIV/0!</v>
      </c>
      <c r="BK63" s="283">
        <f>IFERROR(VLOOKUP($B63, 'A2. Rate Change &amp; Enrollment'!$C$14:$BY$769, 75, FALSE), 0)</f>
        <v>0</v>
      </c>
      <c r="BL63" s="283" t="e">
        <f t="shared" si="7"/>
        <v>#DIV/0!</v>
      </c>
      <c r="BM63" s="283" t="e">
        <f t="shared" si="4"/>
        <v>#DIV/0!</v>
      </c>
      <c r="BN63" t="e">
        <f t="shared" si="8"/>
        <v>#DIV/0!</v>
      </c>
    </row>
    <row r="64" spans="1:66" x14ac:dyDescent="0.35">
      <c r="A64" t="s">
        <v>258</v>
      </c>
      <c r="B64" s="144"/>
      <c r="C64" s="98"/>
      <c r="D64" s="43" t="str">
        <f t="shared" si="1"/>
        <v>HMO</v>
      </c>
      <c r="E64" s="100"/>
      <c r="F64" s="101"/>
      <c r="G64" s="100"/>
      <c r="H64" s="101"/>
      <c r="I64" s="100"/>
      <c r="J64" s="101"/>
      <c r="K64" s="100"/>
      <c r="L64" s="101"/>
      <c r="M64" s="100"/>
      <c r="N64" s="101"/>
      <c r="O64" s="100"/>
      <c r="P64" s="101"/>
      <c r="Q64" s="100"/>
      <c r="R64" s="101"/>
      <c r="S64" s="100"/>
      <c r="T64" s="101"/>
      <c r="U64" s="118"/>
      <c r="V64" s="118"/>
      <c r="W64" s="100"/>
      <c r="X64" s="100"/>
      <c r="Y64" s="100"/>
      <c r="Z64" s="100"/>
      <c r="AA64" s="132"/>
      <c r="AB64" s="101"/>
      <c r="AC64" s="101"/>
      <c r="AD64" s="101"/>
      <c r="AE64" s="100"/>
      <c r="AF64" s="101"/>
      <c r="AG64" s="100"/>
      <c r="AH64" s="101"/>
      <c r="AI64" s="100"/>
      <c r="AJ64" s="101"/>
      <c r="AK64" s="100"/>
      <c r="AL64" s="101"/>
      <c r="AM64" s="101"/>
      <c r="AN64" s="8"/>
      <c r="AO64" s="147">
        <f>IFERROR(VLOOKUP(B64,'A2. Rate Change &amp; Enrollment'!$C$20:$K$769,3,FALSE),0)</f>
        <v>0</v>
      </c>
      <c r="AP64" s="147">
        <f>IFERROR(VLOOKUP(B64,'A2. Rate Change &amp; Enrollment'!$C$20:$K$769,7,FALSE),0)</f>
        <v>0</v>
      </c>
      <c r="AQ64" s="150" t="e">
        <f t="shared" si="9"/>
        <v>#DIV/0!</v>
      </c>
      <c r="AS64" s="177"/>
      <c r="AT64" s="177"/>
      <c r="AV64" s="153" t="e">
        <f t="shared" si="6"/>
        <v>#DIV/0!</v>
      </c>
      <c r="AW64" s="101"/>
      <c r="AY64" s="132"/>
      <c r="AZ64" s="101"/>
      <c r="BA64" s="94"/>
      <c r="BB64" s="94"/>
      <c r="BC64" s="94"/>
      <c r="BD64" s="94"/>
      <c r="BE64" s="101"/>
      <c r="BF64" s="132"/>
      <c r="BG64" s="98"/>
      <c r="BH64" s="74" t="str">
        <f t="shared" si="2"/>
        <v>N</v>
      </c>
      <c r="BI64" t="e">
        <f t="shared" si="3"/>
        <v>#DIV/0!</v>
      </c>
      <c r="BK64" s="283">
        <f>IFERROR(VLOOKUP($B64, 'A2. Rate Change &amp; Enrollment'!$C$14:$BY$769, 75, FALSE), 0)</f>
        <v>0</v>
      </c>
      <c r="BL64" s="283" t="e">
        <f t="shared" si="7"/>
        <v>#DIV/0!</v>
      </c>
      <c r="BM64" s="283" t="e">
        <f t="shared" si="4"/>
        <v>#DIV/0!</v>
      </c>
      <c r="BN64" t="e">
        <f t="shared" si="8"/>
        <v>#DIV/0!</v>
      </c>
    </row>
    <row r="65" spans="1:66" x14ac:dyDescent="0.35">
      <c r="A65" t="s">
        <v>259</v>
      </c>
      <c r="B65" s="144"/>
      <c r="C65" s="98"/>
      <c r="D65" s="43" t="str">
        <f t="shared" si="1"/>
        <v>HMO</v>
      </c>
      <c r="E65" s="100"/>
      <c r="F65" s="101"/>
      <c r="G65" s="100"/>
      <c r="H65" s="101"/>
      <c r="I65" s="100"/>
      <c r="J65" s="101"/>
      <c r="K65" s="100"/>
      <c r="L65" s="101"/>
      <c r="M65" s="100"/>
      <c r="N65" s="101"/>
      <c r="O65" s="100"/>
      <c r="P65" s="101"/>
      <c r="Q65" s="100"/>
      <c r="R65" s="101"/>
      <c r="S65" s="100"/>
      <c r="T65" s="101"/>
      <c r="U65" s="118"/>
      <c r="V65" s="118"/>
      <c r="W65" s="100"/>
      <c r="X65" s="100"/>
      <c r="Y65" s="100"/>
      <c r="Z65" s="100"/>
      <c r="AA65" s="132"/>
      <c r="AB65" s="101"/>
      <c r="AC65" s="101"/>
      <c r="AD65" s="101"/>
      <c r="AE65" s="100"/>
      <c r="AF65" s="101"/>
      <c r="AG65" s="100"/>
      <c r="AH65" s="101"/>
      <c r="AI65" s="100"/>
      <c r="AJ65" s="101"/>
      <c r="AK65" s="100"/>
      <c r="AL65" s="101"/>
      <c r="AM65" s="101"/>
      <c r="AN65" s="8"/>
      <c r="AO65" s="147">
        <f>IFERROR(VLOOKUP(B65,'A2. Rate Change &amp; Enrollment'!$C$20:$K$769,3,FALSE),0)</f>
        <v>0</v>
      </c>
      <c r="AP65" s="147">
        <f>IFERROR(VLOOKUP(B65,'A2. Rate Change &amp; Enrollment'!$C$20:$K$769,7,FALSE),0)</f>
        <v>0</v>
      </c>
      <c r="AQ65" s="150" t="e">
        <f t="shared" si="9"/>
        <v>#DIV/0!</v>
      </c>
      <c r="AS65" s="177"/>
      <c r="AT65" s="177"/>
      <c r="AV65" s="153" t="e">
        <f t="shared" si="6"/>
        <v>#DIV/0!</v>
      </c>
      <c r="AW65" s="101"/>
      <c r="AY65" s="132"/>
      <c r="AZ65" s="101"/>
      <c r="BA65" s="94"/>
      <c r="BB65" s="94"/>
      <c r="BC65" s="94"/>
      <c r="BD65" s="94"/>
      <c r="BE65" s="101"/>
      <c r="BF65" s="132"/>
      <c r="BG65" s="98"/>
      <c r="BH65" s="74" t="str">
        <f t="shared" si="2"/>
        <v>N</v>
      </c>
      <c r="BI65" t="e">
        <f t="shared" si="3"/>
        <v>#DIV/0!</v>
      </c>
      <c r="BK65" s="283">
        <f>IFERROR(VLOOKUP($B65, 'A2. Rate Change &amp; Enrollment'!$C$14:$BY$769, 75, FALSE), 0)</f>
        <v>0</v>
      </c>
      <c r="BL65" s="283" t="e">
        <f t="shared" si="7"/>
        <v>#DIV/0!</v>
      </c>
      <c r="BM65" s="283" t="e">
        <f t="shared" si="4"/>
        <v>#DIV/0!</v>
      </c>
      <c r="BN65" t="e">
        <f t="shared" si="8"/>
        <v>#DIV/0!</v>
      </c>
    </row>
    <row r="66" spans="1:66" x14ac:dyDescent="0.35">
      <c r="A66" t="s">
        <v>260</v>
      </c>
      <c r="B66" s="144"/>
      <c r="C66" s="98"/>
      <c r="D66" s="43" t="str">
        <f t="shared" si="1"/>
        <v>HMO</v>
      </c>
      <c r="E66" s="100"/>
      <c r="F66" s="101"/>
      <c r="G66" s="100"/>
      <c r="H66" s="101"/>
      <c r="I66" s="100"/>
      <c r="J66" s="101"/>
      <c r="K66" s="100"/>
      <c r="L66" s="101"/>
      <c r="M66" s="100"/>
      <c r="N66" s="101"/>
      <c r="O66" s="100"/>
      <c r="P66" s="101"/>
      <c r="Q66" s="100"/>
      <c r="R66" s="101"/>
      <c r="S66" s="100"/>
      <c r="T66" s="101"/>
      <c r="U66" s="118"/>
      <c r="V66" s="118"/>
      <c r="W66" s="100"/>
      <c r="X66" s="100"/>
      <c r="Y66" s="100"/>
      <c r="Z66" s="100"/>
      <c r="AA66" s="132"/>
      <c r="AB66" s="101"/>
      <c r="AC66" s="101"/>
      <c r="AD66" s="101"/>
      <c r="AE66" s="100"/>
      <c r="AF66" s="101"/>
      <c r="AG66" s="100"/>
      <c r="AH66" s="101"/>
      <c r="AI66" s="100"/>
      <c r="AJ66" s="101"/>
      <c r="AK66" s="100"/>
      <c r="AL66" s="101"/>
      <c r="AM66" s="101"/>
      <c r="AN66" s="8"/>
      <c r="AO66" s="147">
        <f>IFERROR(VLOOKUP(B66,'A2. Rate Change &amp; Enrollment'!$C$20:$K$769,3,FALSE),0)</f>
        <v>0</v>
      </c>
      <c r="AP66" s="147">
        <f>IFERROR(VLOOKUP(B66,'A2. Rate Change &amp; Enrollment'!$C$20:$K$769,7,FALSE),0)</f>
        <v>0</v>
      </c>
      <c r="AQ66" s="150" t="e">
        <f t="shared" si="9"/>
        <v>#DIV/0!</v>
      </c>
      <c r="AS66" s="177"/>
      <c r="AT66" s="177"/>
      <c r="AV66" s="153" t="e">
        <f t="shared" si="6"/>
        <v>#DIV/0!</v>
      </c>
      <c r="AW66" s="101"/>
      <c r="AY66" s="132"/>
      <c r="AZ66" s="101"/>
      <c r="BA66" s="94"/>
      <c r="BB66" s="94"/>
      <c r="BC66" s="94"/>
      <c r="BD66" s="94"/>
      <c r="BE66" s="101"/>
      <c r="BF66" s="132"/>
      <c r="BG66" s="98"/>
      <c r="BH66" s="74" t="str">
        <f t="shared" si="2"/>
        <v>N</v>
      </c>
      <c r="BI66" t="e">
        <f t="shared" si="3"/>
        <v>#DIV/0!</v>
      </c>
      <c r="BK66" s="283">
        <f>IFERROR(VLOOKUP($B66, 'A2. Rate Change &amp; Enrollment'!$C$14:$BY$769, 75, FALSE), 0)</f>
        <v>0</v>
      </c>
      <c r="BL66" s="283" t="e">
        <f t="shared" si="7"/>
        <v>#DIV/0!</v>
      </c>
      <c r="BM66" s="283" t="e">
        <f t="shared" si="4"/>
        <v>#DIV/0!</v>
      </c>
      <c r="BN66" t="e">
        <f t="shared" si="8"/>
        <v>#DIV/0!</v>
      </c>
    </row>
    <row r="67" spans="1:66" x14ac:dyDescent="0.35">
      <c r="A67" t="s">
        <v>261</v>
      </c>
      <c r="B67" s="144"/>
      <c r="C67" s="98"/>
      <c r="D67" s="43" t="str">
        <f t="shared" si="1"/>
        <v>HMO</v>
      </c>
      <c r="E67" s="100"/>
      <c r="F67" s="101"/>
      <c r="G67" s="100"/>
      <c r="H67" s="101"/>
      <c r="I67" s="100"/>
      <c r="J67" s="101"/>
      <c r="K67" s="100"/>
      <c r="L67" s="101"/>
      <c r="M67" s="100"/>
      <c r="N67" s="101"/>
      <c r="O67" s="100"/>
      <c r="P67" s="101"/>
      <c r="Q67" s="100"/>
      <c r="R67" s="101"/>
      <c r="S67" s="100"/>
      <c r="T67" s="101"/>
      <c r="U67" s="118"/>
      <c r="V67" s="118"/>
      <c r="W67" s="100"/>
      <c r="X67" s="100"/>
      <c r="Y67" s="100"/>
      <c r="Z67" s="100"/>
      <c r="AA67" s="132"/>
      <c r="AB67" s="101"/>
      <c r="AC67" s="101"/>
      <c r="AD67" s="101"/>
      <c r="AE67" s="100"/>
      <c r="AF67" s="101"/>
      <c r="AG67" s="100"/>
      <c r="AH67" s="101"/>
      <c r="AI67" s="100"/>
      <c r="AJ67" s="101"/>
      <c r="AK67" s="100"/>
      <c r="AL67" s="101"/>
      <c r="AM67" s="101"/>
      <c r="AN67" s="8"/>
      <c r="AO67" s="147">
        <f>IFERROR(VLOOKUP(B67,'A2. Rate Change &amp; Enrollment'!$C$20:$K$769,3,FALSE),0)</f>
        <v>0</v>
      </c>
      <c r="AP67" s="147">
        <f>IFERROR(VLOOKUP(B67,'A2. Rate Change &amp; Enrollment'!$C$20:$K$769,7,FALSE),0)</f>
        <v>0</v>
      </c>
      <c r="AQ67" s="150" t="e">
        <f t="shared" si="9"/>
        <v>#DIV/0!</v>
      </c>
      <c r="AS67" s="177"/>
      <c r="AT67" s="177"/>
      <c r="AV67" s="153" t="e">
        <f t="shared" si="6"/>
        <v>#DIV/0!</v>
      </c>
      <c r="AW67" s="101"/>
      <c r="AY67" s="132"/>
      <c r="AZ67" s="101"/>
      <c r="BA67" s="94"/>
      <c r="BB67" s="94"/>
      <c r="BC67" s="94"/>
      <c r="BD67" s="94"/>
      <c r="BE67" s="101"/>
      <c r="BF67" s="132"/>
      <c r="BG67" s="98"/>
      <c r="BH67" s="74" t="str">
        <f t="shared" si="2"/>
        <v>N</v>
      </c>
      <c r="BI67" t="e">
        <f t="shared" si="3"/>
        <v>#DIV/0!</v>
      </c>
      <c r="BK67" s="283">
        <f>IFERROR(VLOOKUP($B67, 'A2. Rate Change &amp; Enrollment'!$C$14:$BY$769, 75, FALSE), 0)</f>
        <v>0</v>
      </c>
      <c r="BL67" s="283" t="e">
        <f t="shared" si="7"/>
        <v>#DIV/0!</v>
      </c>
      <c r="BM67" s="283" t="e">
        <f t="shared" si="4"/>
        <v>#DIV/0!</v>
      </c>
      <c r="BN67" t="e">
        <f t="shared" si="8"/>
        <v>#DIV/0!</v>
      </c>
    </row>
    <row r="68" spans="1:66" x14ac:dyDescent="0.35">
      <c r="A68" t="s">
        <v>262</v>
      </c>
      <c r="B68" s="144"/>
      <c r="C68" s="98"/>
      <c r="D68" s="43" t="str">
        <f t="shared" si="1"/>
        <v>HMO</v>
      </c>
      <c r="E68" s="100"/>
      <c r="F68" s="101"/>
      <c r="G68" s="100"/>
      <c r="H68" s="101"/>
      <c r="I68" s="100"/>
      <c r="J68" s="101"/>
      <c r="K68" s="100"/>
      <c r="L68" s="101"/>
      <c r="M68" s="100"/>
      <c r="N68" s="101"/>
      <c r="O68" s="100"/>
      <c r="P68" s="101"/>
      <c r="Q68" s="100"/>
      <c r="R68" s="101"/>
      <c r="S68" s="100"/>
      <c r="T68" s="101"/>
      <c r="U68" s="118"/>
      <c r="V68" s="118"/>
      <c r="W68" s="100"/>
      <c r="X68" s="100"/>
      <c r="Y68" s="100"/>
      <c r="Z68" s="100"/>
      <c r="AA68" s="132"/>
      <c r="AB68" s="101"/>
      <c r="AC68" s="101"/>
      <c r="AD68" s="101"/>
      <c r="AE68" s="100"/>
      <c r="AF68" s="101"/>
      <c r="AG68" s="100"/>
      <c r="AH68" s="101"/>
      <c r="AI68" s="100"/>
      <c r="AJ68" s="101"/>
      <c r="AK68" s="100"/>
      <c r="AL68" s="101"/>
      <c r="AM68" s="101"/>
      <c r="AN68" s="8"/>
      <c r="AO68" s="147">
        <f>IFERROR(VLOOKUP(B68,'A2. Rate Change &amp; Enrollment'!$C$20:$K$769,3,FALSE),0)</f>
        <v>0</v>
      </c>
      <c r="AP68" s="147">
        <f>IFERROR(VLOOKUP(B68,'A2. Rate Change &amp; Enrollment'!$C$20:$K$769,7,FALSE),0)</f>
        <v>0</v>
      </c>
      <c r="AQ68" s="150" t="e">
        <f t="shared" si="9"/>
        <v>#DIV/0!</v>
      </c>
      <c r="AS68" s="177"/>
      <c r="AT68" s="177"/>
      <c r="AV68" s="153" t="e">
        <f t="shared" si="6"/>
        <v>#DIV/0!</v>
      </c>
      <c r="AW68" s="101"/>
      <c r="AY68" s="132"/>
      <c r="AZ68" s="101"/>
      <c r="BA68" s="94"/>
      <c r="BB68" s="94"/>
      <c r="BC68" s="94"/>
      <c r="BD68" s="94"/>
      <c r="BE68" s="101"/>
      <c r="BF68" s="132"/>
      <c r="BG68" s="98"/>
      <c r="BH68" s="74" t="str">
        <f t="shared" si="2"/>
        <v>N</v>
      </c>
      <c r="BI68" t="e">
        <f t="shared" si="3"/>
        <v>#DIV/0!</v>
      </c>
      <c r="BK68" s="283">
        <f>IFERROR(VLOOKUP($B68, 'A2. Rate Change &amp; Enrollment'!$C$14:$BY$769, 75, FALSE), 0)</f>
        <v>0</v>
      </c>
      <c r="BL68" s="283" t="e">
        <f t="shared" si="7"/>
        <v>#DIV/0!</v>
      </c>
      <c r="BM68" s="283" t="e">
        <f t="shared" si="4"/>
        <v>#DIV/0!</v>
      </c>
      <c r="BN68" t="e">
        <f t="shared" si="8"/>
        <v>#DIV/0!</v>
      </c>
    </row>
    <row r="69" spans="1:66" x14ac:dyDescent="0.35">
      <c r="A69" t="s">
        <v>263</v>
      </c>
      <c r="B69" s="144"/>
      <c r="C69" s="98"/>
      <c r="D69" s="43" t="str">
        <f t="shared" si="1"/>
        <v>HMO</v>
      </c>
      <c r="E69" s="100"/>
      <c r="F69" s="101"/>
      <c r="G69" s="100"/>
      <c r="H69" s="101"/>
      <c r="I69" s="100"/>
      <c r="J69" s="101"/>
      <c r="K69" s="100"/>
      <c r="L69" s="101"/>
      <c r="M69" s="100"/>
      <c r="N69" s="101"/>
      <c r="O69" s="100"/>
      <c r="P69" s="101"/>
      <c r="Q69" s="100"/>
      <c r="R69" s="101"/>
      <c r="S69" s="100"/>
      <c r="T69" s="101"/>
      <c r="U69" s="118"/>
      <c r="V69" s="118"/>
      <c r="W69" s="100"/>
      <c r="X69" s="100"/>
      <c r="Y69" s="100"/>
      <c r="Z69" s="100"/>
      <c r="AA69" s="132"/>
      <c r="AB69" s="101"/>
      <c r="AC69" s="101"/>
      <c r="AD69" s="101"/>
      <c r="AE69" s="100"/>
      <c r="AF69" s="101"/>
      <c r="AG69" s="100"/>
      <c r="AH69" s="101"/>
      <c r="AI69" s="100"/>
      <c r="AJ69" s="101"/>
      <c r="AK69" s="100"/>
      <c r="AL69" s="101"/>
      <c r="AM69" s="101"/>
      <c r="AN69" s="8"/>
      <c r="AO69" s="147">
        <f>IFERROR(VLOOKUP(B69,'A2. Rate Change &amp; Enrollment'!$C$20:$K$769,3,FALSE),0)</f>
        <v>0</v>
      </c>
      <c r="AP69" s="147">
        <f>IFERROR(VLOOKUP(B69,'A2. Rate Change &amp; Enrollment'!$C$20:$K$769,7,FALSE),0)</f>
        <v>0</v>
      </c>
      <c r="AQ69" s="150" t="e">
        <f t="shared" si="9"/>
        <v>#DIV/0!</v>
      </c>
      <c r="AS69" s="177"/>
      <c r="AT69" s="177"/>
      <c r="AV69" s="153" t="e">
        <f t="shared" si="6"/>
        <v>#DIV/0!</v>
      </c>
      <c r="AW69" s="101"/>
      <c r="AY69" s="132"/>
      <c r="AZ69" s="101"/>
      <c r="BA69" s="94"/>
      <c r="BB69" s="94"/>
      <c r="BC69" s="94"/>
      <c r="BD69" s="94"/>
      <c r="BE69" s="101"/>
      <c r="BF69" s="132"/>
      <c r="BG69" s="98"/>
      <c r="BH69" s="74" t="str">
        <f t="shared" si="2"/>
        <v>N</v>
      </c>
      <c r="BI69" t="e">
        <f t="shared" si="3"/>
        <v>#DIV/0!</v>
      </c>
      <c r="BK69" s="283">
        <f>IFERROR(VLOOKUP($B69, 'A2. Rate Change &amp; Enrollment'!$C$14:$BY$769, 75, FALSE), 0)</f>
        <v>0</v>
      </c>
      <c r="BL69" s="283" t="e">
        <f t="shared" si="7"/>
        <v>#DIV/0!</v>
      </c>
      <c r="BM69" s="283" t="e">
        <f t="shared" si="4"/>
        <v>#DIV/0!</v>
      </c>
      <c r="BN69" t="e">
        <f t="shared" si="8"/>
        <v>#DIV/0!</v>
      </c>
    </row>
    <row r="70" spans="1:66" x14ac:dyDescent="0.35">
      <c r="A70" t="s">
        <v>264</v>
      </c>
      <c r="B70" s="144"/>
      <c r="C70" s="98"/>
      <c r="D70" s="43" t="str">
        <f t="shared" si="1"/>
        <v>HMO</v>
      </c>
      <c r="E70" s="100"/>
      <c r="F70" s="101"/>
      <c r="G70" s="100"/>
      <c r="H70" s="101"/>
      <c r="I70" s="100"/>
      <c r="J70" s="101"/>
      <c r="K70" s="100"/>
      <c r="L70" s="101"/>
      <c r="M70" s="100"/>
      <c r="N70" s="101"/>
      <c r="O70" s="100"/>
      <c r="P70" s="101"/>
      <c r="Q70" s="100"/>
      <c r="R70" s="101"/>
      <c r="S70" s="100"/>
      <c r="T70" s="101"/>
      <c r="U70" s="118"/>
      <c r="V70" s="118"/>
      <c r="W70" s="100"/>
      <c r="X70" s="100"/>
      <c r="Y70" s="100"/>
      <c r="Z70" s="100"/>
      <c r="AA70" s="132"/>
      <c r="AB70" s="101"/>
      <c r="AC70" s="101"/>
      <c r="AD70" s="101"/>
      <c r="AE70" s="100"/>
      <c r="AF70" s="101"/>
      <c r="AG70" s="100"/>
      <c r="AH70" s="101"/>
      <c r="AI70" s="100"/>
      <c r="AJ70" s="101"/>
      <c r="AK70" s="100"/>
      <c r="AL70" s="101"/>
      <c r="AM70" s="101"/>
      <c r="AN70" s="8"/>
      <c r="AO70" s="147">
        <f>IFERROR(VLOOKUP(B70,'A2. Rate Change &amp; Enrollment'!$C$20:$K$769,3,FALSE),0)</f>
        <v>0</v>
      </c>
      <c r="AP70" s="147">
        <f>IFERROR(VLOOKUP(B70,'A2. Rate Change &amp; Enrollment'!$C$20:$K$769,7,FALSE),0)</f>
        <v>0</v>
      </c>
      <c r="AQ70" s="150" t="e">
        <f t="shared" si="9"/>
        <v>#DIV/0!</v>
      </c>
      <c r="AS70" s="177"/>
      <c r="AT70" s="177"/>
      <c r="AV70" s="153" t="e">
        <f t="shared" si="6"/>
        <v>#DIV/0!</v>
      </c>
      <c r="AW70" s="101"/>
      <c r="AY70" s="132"/>
      <c r="AZ70" s="101"/>
      <c r="BA70" s="94"/>
      <c r="BB70" s="94"/>
      <c r="BC70" s="94"/>
      <c r="BD70" s="94"/>
      <c r="BE70" s="101"/>
      <c r="BF70" s="132"/>
      <c r="BG70" s="98"/>
      <c r="BH70" s="74" t="str">
        <f t="shared" si="2"/>
        <v>N</v>
      </c>
      <c r="BI70" t="e">
        <f t="shared" si="3"/>
        <v>#DIV/0!</v>
      </c>
      <c r="BK70" s="283">
        <f>IFERROR(VLOOKUP($B70, 'A2. Rate Change &amp; Enrollment'!$C$14:$BY$769, 75, FALSE), 0)</f>
        <v>0</v>
      </c>
      <c r="BL70" s="283" t="e">
        <f t="shared" si="7"/>
        <v>#DIV/0!</v>
      </c>
      <c r="BM70" s="283" t="e">
        <f t="shared" si="4"/>
        <v>#DIV/0!</v>
      </c>
      <c r="BN70" t="e">
        <f t="shared" si="8"/>
        <v>#DIV/0!</v>
      </c>
    </row>
    <row r="71" spans="1:66" x14ac:dyDescent="0.35">
      <c r="A71" t="s">
        <v>265</v>
      </c>
      <c r="B71" s="144"/>
      <c r="C71" s="98"/>
      <c r="D71" s="43" t="str">
        <f t="shared" si="1"/>
        <v>HMO</v>
      </c>
      <c r="E71" s="100"/>
      <c r="F71" s="101"/>
      <c r="G71" s="100"/>
      <c r="H71" s="101"/>
      <c r="I71" s="100"/>
      <c r="J71" s="101"/>
      <c r="K71" s="100"/>
      <c r="L71" s="101"/>
      <c r="M71" s="100"/>
      <c r="N71" s="101"/>
      <c r="O71" s="100"/>
      <c r="P71" s="101"/>
      <c r="Q71" s="100"/>
      <c r="R71" s="101"/>
      <c r="S71" s="100"/>
      <c r="T71" s="101"/>
      <c r="U71" s="118"/>
      <c r="V71" s="118"/>
      <c r="W71" s="100"/>
      <c r="X71" s="100"/>
      <c r="Y71" s="100"/>
      <c r="Z71" s="100"/>
      <c r="AA71" s="132"/>
      <c r="AB71" s="101"/>
      <c r="AC71" s="101"/>
      <c r="AD71" s="101"/>
      <c r="AE71" s="100"/>
      <c r="AF71" s="101"/>
      <c r="AG71" s="100"/>
      <c r="AH71" s="101"/>
      <c r="AI71" s="100"/>
      <c r="AJ71" s="101"/>
      <c r="AK71" s="100"/>
      <c r="AL71" s="101"/>
      <c r="AM71" s="101"/>
      <c r="AN71" s="8"/>
      <c r="AO71" s="147">
        <f>IFERROR(VLOOKUP(B71,'A2. Rate Change &amp; Enrollment'!$C$20:$K$769,3,FALSE),0)</f>
        <v>0</v>
      </c>
      <c r="AP71" s="147">
        <f>IFERROR(VLOOKUP(B71,'A2. Rate Change &amp; Enrollment'!$C$20:$K$769,7,FALSE),0)</f>
        <v>0</v>
      </c>
      <c r="AQ71" s="150" t="e">
        <f t="shared" si="9"/>
        <v>#DIV/0!</v>
      </c>
      <c r="AS71" s="177"/>
      <c r="AT71" s="177"/>
      <c r="AV71" s="153" t="e">
        <f t="shared" si="6"/>
        <v>#DIV/0!</v>
      </c>
      <c r="AW71" s="101"/>
      <c r="AY71" s="132"/>
      <c r="AZ71" s="101"/>
      <c r="BA71" s="94"/>
      <c r="BB71" s="94"/>
      <c r="BC71" s="94"/>
      <c r="BD71" s="94"/>
      <c r="BE71" s="101"/>
      <c r="BF71" s="132"/>
      <c r="BG71" s="98"/>
      <c r="BH71" s="74" t="str">
        <f t="shared" si="2"/>
        <v>N</v>
      </c>
      <c r="BI71" t="e">
        <f t="shared" si="3"/>
        <v>#DIV/0!</v>
      </c>
      <c r="BK71" s="283">
        <f>IFERROR(VLOOKUP($B71, 'A2. Rate Change &amp; Enrollment'!$C$14:$BY$769, 75, FALSE), 0)</f>
        <v>0</v>
      </c>
      <c r="BL71" s="283" t="e">
        <f t="shared" si="7"/>
        <v>#DIV/0!</v>
      </c>
      <c r="BM71" s="283" t="e">
        <f t="shared" si="4"/>
        <v>#DIV/0!</v>
      </c>
      <c r="BN71" t="e">
        <f t="shared" si="8"/>
        <v>#DIV/0!</v>
      </c>
    </row>
    <row r="72" spans="1:66" x14ac:dyDescent="0.35">
      <c r="A72" t="s">
        <v>266</v>
      </c>
      <c r="B72" s="144"/>
      <c r="C72" s="98"/>
      <c r="D72" s="43" t="str">
        <f t="shared" si="1"/>
        <v>HMO</v>
      </c>
      <c r="E72" s="100"/>
      <c r="F72" s="101"/>
      <c r="G72" s="100"/>
      <c r="H72" s="101"/>
      <c r="I72" s="100"/>
      <c r="J72" s="101"/>
      <c r="K72" s="100"/>
      <c r="L72" s="101"/>
      <c r="M72" s="100"/>
      <c r="N72" s="101"/>
      <c r="O72" s="100"/>
      <c r="P72" s="101"/>
      <c r="Q72" s="100"/>
      <c r="R72" s="101"/>
      <c r="S72" s="100"/>
      <c r="T72" s="101"/>
      <c r="U72" s="118"/>
      <c r="V72" s="118"/>
      <c r="W72" s="100"/>
      <c r="X72" s="100"/>
      <c r="Y72" s="100"/>
      <c r="Z72" s="100"/>
      <c r="AA72" s="132"/>
      <c r="AB72" s="101"/>
      <c r="AC72" s="101"/>
      <c r="AD72" s="101"/>
      <c r="AE72" s="100"/>
      <c r="AF72" s="101"/>
      <c r="AG72" s="100"/>
      <c r="AH72" s="101"/>
      <c r="AI72" s="100"/>
      <c r="AJ72" s="101"/>
      <c r="AK72" s="100"/>
      <c r="AL72" s="101"/>
      <c r="AM72" s="101"/>
      <c r="AN72" s="8"/>
      <c r="AO72" s="147">
        <f>IFERROR(VLOOKUP(B72,'A2. Rate Change &amp; Enrollment'!$C$20:$K$769,3,FALSE),0)</f>
        <v>0</v>
      </c>
      <c r="AP72" s="147">
        <f>IFERROR(VLOOKUP(B72,'A2. Rate Change &amp; Enrollment'!$C$20:$K$769,7,FALSE),0)</f>
        <v>0</v>
      </c>
      <c r="AQ72" s="150" t="e">
        <f t="shared" si="9"/>
        <v>#DIV/0!</v>
      </c>
      <c r="AS72" s="177"/>
      <c r="AT72" s="177"/>
      <c r="AV72" s="153" t="e">
        <f t="shared" si="6"/>
        <v>#DIV/0!</v>
      </c>
      <c r="AW72" s="101"/>
      <c r="AY72" s="132"/>
      <c r="AZ72" s="101"/>
      <c r="BA72" s="94"/>
      <c r="BB72" s="94"/>
      <c r="BC72" s="94"/>
      <c r="BD72" s="94"/>
      <c r="BE72" s="101"/>
      <c r="BF72" s="132"/>
      <c r="BG72" s="98"/>
      <c r="BH72" s="74" t="str">
        <f t="shared" si="2"/>
        <v>N</v>
      </c>
      <c r="BI72" t="e">
        <f t="shared" si="3"/>
        <v>#DIV/0!</v>
      </c>
      <c r="BK72" s="283">
        <f>IFERROR(VLOOKUP($B72, 'A2. Rate Change &amp; Enrollment'!$C$14:$BY$769, 75, FALSE), 0)</f>
        <v>0</v>
      </c>
      <c r="BL72" s="283" t="e">
        <f t="shared" si="7"/>
        <v>#DIV/0!</v>
      </c>
      <c r="BM72" s="283" t="e">
        <f t="shared" si="4"/>
        <v>#DIV/0!</v>
      </c>
      <c r="BN72" t="e">
        <f t="shared" si="8"/>
        <v>#DIV/0!</v>
      </c>
    </row>
    <row r="73" spans="1:66" x14ac:dyDescent="0.35">
      <c r="A73" t="s">
        <v>267</v>
      </c>
      <c r="B73" s="144"/>
      <c r="C73" s="98"/>
      <c r="D73" s="43" t="str">
        <f t="shared" si="1"/>
        <v>HMO</v>
      </c>
      <c r="E73" s="100"/>
      <c r="F73" s="101"/>
      <c r="G73" s="100"/>
      <c r="H73" s="101"/>
      <c r="I73" s="100"/>
      <c r="J73" s="101"/>
      <c r="K73" s="100"/>
      <c r="L73" s="101"/>
      <c r="M73" s="100"/>
      <c r="N73" s="101"/>
      <c r="O73" s="100"/>
      <c r="P73" s="101"/>
      <c r="Q73" s="100"/>
      <c r="R73" s="101"/>
      <c r="S73" s="100"/>
      <c r="T73" s="101"/>
      <c r="U73" s="118"/>
      <c r="V73" s="118"/>
      <c r="W73" s="100"/>
      <c r="X73" s="100"/>
      <c r="Y73" s="100"/>
      <c r="Z73" s="100"/>
      <c r="AA73" s="132"/>
      <c r="AB73" s="101"/>
      <c r="AC73" s="101"/>
      <c r="AD73" s="101"/>
      <c r="AE73" s="100"/>
      <c r="AF73" s="101"/>
      <c r="AG73" s="100"/>
      <c r="AH73" s="101"/>
      <c r="AI73" s="100"/>
      <c r="AJ73" s="101"/>
      <c r="AK73" s="100"/>
      <c r="AL73" s="101"/>
      <c r="AM73" s="101"/>
      <c r="AN73" s="8"/>
      <c r="AO73" s="147">
        <f>IFERROR(VLOOKUP(B73,'A2. Rate Change &amp; Enrollment'!$C$20:$K$769,3,FALSE),0)</f>
        <v>0</v>
      </c>
      <c r="AP73" s="147">
        <f>IFERROR(VLOOKUP(B73,'A2. Rate Change &amp; Enrollment'!$C$20:$K$769,7,FALSE),0)</f>
        <v>0</v>
      </c>
      <c r="AQ73" s="150" t="e">
        <f t="shared" si="9"/>
        <v>#DIV/0!</v>
      </c>
      <c r="AS73" s="177"/>
      <c r="AT73" s="177"/>
      <c r="AV73" s="153" t="e">
        <f t="shared" si="6"/>
        <v>#DIV/0!</v>
      </c>
      <c r="AW73" s="101"/>
      <c r="AY73" s="132"/>
      <c r="AZ73" s="101"/>
      <c r="BA73" s="94"/>
      <c r="BB73" s="94"/>
      <c r="BC73" s="94"/>
      <c r="BD73" s="94"/>
      <c r="BE73" s="101"/>
      <c r="BF73" s="132"/>
      <c r="BG73" s="98"/>
      <c r="BH73" s="74" t="str">
        <f t="shared" si="2"/>
        <v>N</v>
      </c>
      <c r="BI73" t="e">
        <f t="shared" si="3"/>
        <v>#DIV/0!</v>
      </c>
      <c r="BK73" s="283">
        <f>IFERROR(VLOOKUP($B73, 'A2. Rate Change &amp; Enrollment'!$C$14:$BY$769, 75, FALSE), 0)</f>
        <v>0</v>
      </c>
      <c r="BL73" s="283" t="e">
        <f t="shared" si="7"/>
        <v>#DIV/0!</v>
      </c>
      <c r="BM73" s="283" t="e">
        <f t="shared" si="4"/>
        <v>#DIV/0!</v>
      </c>
      <c r="BN73" t="e">
        <f t="shared" si="8"/>
        <v>#DIV/0!</v>
      </c>
    </row>
    <row r="74" spans="1:66" x14ac:dyDescent="0.35">
      <c r="A74" t="s">
        <v>268</v>
      </c>
      <c r="B74" s="144"/>
      <c r="C74" s="98"/>
      <c r="D74" s="43" t="str">
        <f t="shared" si="1"/>
        <v>HMO</v>
      </c>
      <c r="E74" s="100"/>
      <c r="F74" s="101"/>
      <c r="G74" s="100"/>
      <c r="H74" s="101"/>
      <c r="I74" s="100"/>
      <c r="J74" s="101"/>
      <c r="K74" s="100"/>
      <c r="L74" s="101"/>
      <c r="M74" s="100"/>
      <c r="N74" s="101"/>
      <c r="O74" s="100"/>
      <c r="P74" s="101"/>
      <c r="Q74" s="100"/>
      <c r="R74" s="101"/>
      <c r="S74" s="100"/>
      <c r="T74" s="101"/>
      <c r="U74" s="118"/>
      <c r="V74" s="118"/>
      <c r="W74" s="100"/>
      <c r="X74" s="100"/>
      <c r="Y74" s="100"/>
      <c r="Z74" s="100"/>
      <c r="AA74" s="132"/>
      <c r="AB74" s="101"/>
      <c r="AC74" s="101"/>
      <c r="AD74" s="101"/>
      <c r="AE74" s="100"/>
      <c r="AF74" s="101"/>
      <c r="AG74" s="100"/>
      <c r="AH74" s="101"/>
      <c r="AI74" s="100"/>
      <c r="AJ74" s="101"/>
      <c r="AK74" s="100"/>
      <c r="AL74" s="101"/>
      <c r="AM74" s="101"/>
      <c r="AN74" s="8"/>
      <c r="AO74" s="147">
        <f>IFERROR(VLOOKUP(B74,'A2. Rate Change &amp; Enrollment'!$C$20:$K$769,3,FALSE),0)</f>
        <v>0</v>
      </c>
      <c r="AP74" s="147">
        <f>IFERROR(VLOOKUP(B74,'A2. Rate Change &amp; Enrollment'!$C$20:$K$769,7,FALSE),0)</f>
        <v>0</v>
      </c>
      <c r="AQ74" s="150" t="e">
        <f t="shared" si="9"/>
        <v>#DIV/0!</v>
      </c>
      <c r="AS74" s="177"/>
      <c r="AT74" s="177"/>
      <c r="AV74" s="153" t="e">
        <f t="shared" si="6"/>
        <v>#DIV/0!</v>
      </c>
      <c r="AW74" s="101"/>
      <c r="AY74" s="132"/>
      <c r="AZ74" s="101"/>
      <c r="BA74" s="94"/>
      <c r="BB74" s="94"/>
      <c r="BC74" s="94"/>
      <c r="BD74" s="94"/>
      <c r="BE74" s="101"/>
      <c r="BF74" s="132"/>
      <c r="BG74" s="98"/>
      <c r="BH74" s="74" t="str">
        <f t="shared" si="2"/>
        <v>N</v>
      </c>
      <c r="BI74" t="e">
        <f t="shared" si="3"/>
        <v>#DIV/0!</v>
      </c>
      <c r="BK74" s="283">
        <f>IFERROR(VLOOKUP($B74, 'A2. Rate Change &amp; Enrollment'!$C$14:$BY$769, 75, FALSE), 0)</f>
        <v>0</v>
      </c>
      <c r="BL74" s="283" t="e">
        <f t="shared" si="7"/>
        <v>#DIV/0!</v>
      </c>
      <c r="BM74" s="283" t="e">
        <f t="shared" si="4"/>
        <v>#DIV/0!</v>
      </c>
      <c r="BN74" t="e">
        <f t="shared" si="8"/>
        <v>#DIV/0!</v>
      </c>
    </row>
    <row r="75" spans="1:66" x14ac:dyDescent="0.35">
      <c r="A75" t="s">
        <v>269</v>
      </c>
      <c r="B75" s="144"/>
      <c r="C75" s="98"/>
      <c r="D75" s="43" t="str">
        <f t="shared" si="1"/>
        <v>HMO</v>
      </c>
      <c r="E75" s="100"/>
      <c r="F75" s="101"/>
      <c r="G75" s="100"/>
      <c r="H75" s="101"/>
      <c r="I75" s="100"/>
      <c r="J75" s="101"/>
      <c r="K75" s="100"/>
      <c r="L75" s="101"/>
      <c r="M75" s="100"/>
      <c r="N75" s="101"/>
      <c r="O75" s="100"/>
      <c r="P75" s="101"/>
      <c r="Q75" s="100"/>
      <c r="R75" s="101"/>
      <c r="S75" s="100"/>
      <c r="T75" s="101"/>
      <c r="U75" s="118"/>
      <c r="V75" s="118"/>
      <c r="W75" s="100"/>
      <c r="X75" s="100"/>
      <c r="Y75" s="100"/>
      <c r="Z75" s="100"/>
      <c r="AA75" s="132"/>
      <c r="AB75" s="101"/>
      <c r="AC75" s="101"/>
      <c r="AD75" s="101"/>
      <c r="AE75" s="100"/>
      <c r="AF75" s="101"/>
      <c r="AG75" s="100"/>
      <c r="AH75" s="101"/>
      <c r="AI75" s="100"/>
      <c r="AJ75" s="101"/>
      <c r="AK75" s="100"/>
      <c r="AL75" s="101"/>
      <c r="AM75" s="101"/>
      <c r="AN75" s="8"/>
      <c r="AO75" s="147">
        <f>IFERROR(VLOOKUP(B75,'A2. Rate Change &amp; Enrollment'!$C$20:$K$769,3,FALSE),0)</f>
        <v>0</v>
      </c>
      <c r="AP75" s="147">
        <f>IFERROR(VLOOKUP(B75,'A2. Rate Change &amp; Enrollment'!$C$20:$K$769,7,FALSE),0)</f>
        <v>0</v>
      </c>
      <c r="AQ75" s="150" t="e">
        <f t="shared" si="9"/>
        <v>#DIV/0!</v>
      </c>
      <c r="AS75" s="177"/>
      <c r="AT75" s="177"/>
      <c r="AV75" s="153" t="e">
        <f t="shared" si="6"/>
        <v>#DIV/0!</v>
      </c>
      <c r="AW75" s="101"/>
      <c r="AY75" s="132"/>
      <c r="AZ75" s="101"/>
      <c r="BA75" s="94"/>
      <c r="BB75" s="94"/>
      <c r="BC75" s="94"/>
      <c r="BD75" s="94"/>
      <c r="BE75" s="101"/>
      <c r="BF75" s="132"/>
      <c r="BG75" s="98"/>
      <c r="BH75" s="74" t="str">
        <f t="shared" si="2"/>
        <v>N</v>
      </c>
      <c r="BI75" t="e">
        <f t="shared" si="3"/>
        <v>#DIV/0!</v>
      </c>
      <c r="BK75" s="283">
        <f>IFERROR(VLOOKUP($B75, 'A2. Rate Change &amp; Enrollment'!$C$14:$BY$769, 75, FALSE), 0)</f>
        <v>0</v>
      </c>
      <c r="BL75" s="283" t="e">
        <f t="shared" si="7"/>
        <v>#DIV/0!</v>
      </c>
      <c r="BM75" s="283" t="e">
        <f t="shared" si="4"/>
        <v>#DIV/0!</v>
      </c>
      <c r="BN75" t="e">
        <f t="shared" si="8"/>
        <v>#DIV/0!</v>
      </c>
    </row>
    <row r="76" spans="1:66" x14ac:dyDescent="0.35">
      <c r="A76" t="s">
        <v>270</v>
      </c>
      <c r="B76" s="144"/>
      <c r="C76" s="98"/>
      <c r="D76" s="43" t="str">
        <f t="shared" si="1"/>
        <v>HMO</v>
      </c>
      <c r="E76" s="100"/>
      <c r="F76" s="101"/>
      <c r="G76" s="100"/>
      <c r="H76" s="101"/>
      <c r="I76" s="100"/>
      <c r="J76" s="101"/>
      <c r="K76" s="100"/>
      <c r="L76" s="101"/>
      <c r="M76" s="100"/>
      <c r="N76" s="101"/>
      <c r="O76" s="100"/>
      <c r="P76" s="101"/>
      <c r="Q76" s="100"/>
      <c r="R76" s="101"/>
      <c r="S76" s="100"/>
      <c r="T76" s="101"/>
      <c r="U76" s="118"/>
      <c r="V76" s="118"/>
      <c r="W76" s="100"/>
      <c r="X76" s="100"/>
      <c r="Y76" s="100"/>
      <c r="Z76" s="100"/>
      <c r="AA76" s="132"/>
      <c r="AB76" s="101"/>
      <c r="AC76" s="101"/>
      <c r="AD76" s="101"/>
      <c r="AE76" s="100"/>
      <c r="AF76" s="101"/>
      <c r="AG76" s="100"/>
      <c r="AH76" s="101"/>
      <c r="AI76" s="100"/>
      <c r="AJ76" s="101"/>
      <c r="AK76" s="100"/>
      <c r="AL76" s="101"/>
      <c r="AM76" s="101"/>
      <c r="AN76" s="8"/>
      <c r="AO76" s="147">
        <f>IFERROR(VLOOKUP(B76,'A2. Rate Change &amp; Enrollment'!$C$20:$K$769,3,FALSE),0)</f>
        <v>0</v>
      </c>
      <c r="AP76" s="147">
        <f>IFERROR(VLOOKUP(B76,'A2. Rate Change &amp; Enrollment'!$C$20:$K$769,7,FALSE),0)</f>
        <v>0</v>
      </c>
      <c r="AQ76" s="150" t="e">
        <f t="shared" si="9"/>
        <v>#DIV/0!</v>
      </c>
      <c r="AS76" s="177"/>
      <c r="AT76" s="177"/>
      <c r="AV76" s="153" t="e">
        <f t="shared" si="6"/>
        <v>#DIV/0!</v>
      </c>
      <c r="AW76" s="101"/>
      <c r="AY76" s="132"/>
      <c r="AZ76" s="101"/>
      <c r="BA76" s="94"/>
      <c r="BB76" s="94"/>
      <c r="BC76" s="94"/>
      <c r="BD76" s="94"/>
      <c r="BE76" s="101"/>
      <c r="BF76" s="132"/>
      <c r="BG76" s="98"/>
      <c r="BH76" s="74" t="str">
        <f t="shared" si="2"/>
        <v>N</v>
      </c>
      <c r="BI76" t="e">
        <f t="shared" si="3"/>
        <v>#DIV/0!</v>
      </c>
      <c r="BK76" s="283">
        <f>IFERROR(VLOOKUP($B76, 'A2. Rate Change &amp; Enrollment'!$C$14:$BY$769, 75, FALSE), 0)</f>
        <v>0</v>
      </c>
      <c r="BL76" s="283" t="e">
        <f t="shared" si="7"/>
        <v>#DIV/0!</v>
      </c>
      <c r="BM76" s="283" t="e">
        <f t="shared" si="4"/>
        <v>#DIV/0!</v>
      </c>
      <c r="BN76" t="e">
        <f t="shared" si="8"/>
        <v>#DIV/0!</v>
      </c>
    </row>
    <row r="77" spans="1:66" x14ac:dyDescent="0.35">
      <c r="A77" t="s">
        <v>271</v>
      </c>
      <c r="B77" s="144"/>
      <c r="C77" s="98"/>
      <c r="D77" s="43" t="str">
        <f t="shared" si="1"/>
        <v>HMO</v>
      </c>
      <c r="E77" s="100"/>
      <c r="F77" s="101"/>
      <c r="G77" s="100"/>
      <c r="H77" s="101"/>
      <c r="I77" s="100"/>
      <c r="J77" s="101"/>
      <c r="K77" s="100"/>
      <c r="L77" s="101"/>
      <c r="M77" s="100"/>
      <c r="N77" s="101"/>
      <c r="O77" s="100"/>
      <c r="P77" s="101"/>
      <c r="Q77" s="100"/>
      <c r="R77" s="101"/>
      <c r="S77" s="100"/>
      <c r="T77" s="101"/>
      <c r="U77" s="118"/>
      <c r="V77" s="118"/>
      <c r="W77" s="100"/>
      <c r="X77" s="100"/>
      <c r="Y77" s="100"/>
      <c r="Z77" s="100"/>
      <c r="AA77" s="132"/>
      <c r="AB77" s="101"/>
      <c r="AC77" s="101"/>
      <c r="AD77" s="101"/>
      <c r="AE77" s="100"/>
      <c r="AF77" s="101"/>
      <c r="AG77" s="100"/>
      <c r="AH77" s="101"/>
      <c r="AI77" s="100"/>
      <c r="AJ77" s="101"/>
      <c r="AK77" s="100"/>
      <c r="AL77" s="101"/>
      <c r="AM77" s="101"/>
      <c r="AN77" s="8"/>
      <c r="AO77" s="147">
        <f>IFERROR(VLOOKUP(B77,'A2. Rate Change &amp; Enrollment'!$C$20:$K$769,3,FALSE),0)</f>
        <v>0</v>
      </c>
      <c r="AP77" s="147">
        <f>IFERROR(VLOOKUP(B77,'A2. Rate Change &amp; Enrollment'!$C$20:$K$769,7,FALSE),0)</f>
        <v>0</v>
      </c>
      <c r="AQ77" s="150" t="e">
        <f t="shared" si="9"/>
        <v>#DIV/0!</v>
      </c>
      <c r="AS77" s="177"/>
      <c r="AT77" s="177"/>
      <c r="AV77" s="153" t="e">
        <f t="shared" si="6"/>
        <v>#DIV/0!</v>
      </c>
      <c r="AW77" s="101"/>
      <c r="AY77" s="132"/>
      <c r="AZ77" s="101"/>
      <c r="BA77" s="94"/>
      <c r="BB77" s="94"/>
      <c r="BC77" s="94"/>
      <c r="BD77" s="94"/>
      <c r="BE77" s="101"/>
      <c r="BF77" s="132"/>
      <c r="BG77" s="98"/>
      <c r="BH77" s="74" t="str">
        <f t="shared" si="2"/>
        <v>N</v>
      </c>
      <c r="BI77" t="e">
        <f t="shared" si="3"/>
        <v>#DIV/0!</v>
      </c>
      <c r="BK77" s="283">
        <f>IFERROR(VLOOKUP($B77, 'A2. Rate Change &amp; Enrollment'!$C$14:$BY$769, 75, FALSE), 0)</f>
        <v>0</v>
      </c>
      <c r="BL77" s="283" t="e">
        <f t="shared" si="7"/>
        <v>#DIV/0!</v>
      </c>
      <c r="BM77" s="283" t="e">
        <f t="shared" si="4"/>
        <v>#DIV/0!</v>
      </c>
      <c r="BN77" t="e">
        <f t="shared" si="8"/>
        <v>#DIV/0!</v>
      </c>
    </row>
    <row r="78" spans="1:66" x14ac:dyDescent="0.35">
      <c r="A78" t="s">
        <v>272</v>
      </c>
      <c r="B78" s="144"/>
      <c r="C78" s="98"/>
      <c r="D78" s="43" t="str">
        <f t="shared" si="1"/>
        <v>HMO</v>
      </c>
      <c r="E78" s="100"/>
      <c r="F78" s="101"/>
      <c r="G78" s="100"/>
      <c r="H78" s="101"/>
      <c r="I78" s="100"/>
      <c r="J78" s="101"/>
      <c r="K78" s="100"/>
      <c r="L78" s="101"/>
      <c r="M78" s="100"/>
      <c r="N78" s="101"/>
      <c r="O78" s="100"/>
      <c r="P78" s="101"/>
      <c r="Q78" s="100"/>
      <c r="R78" s="101"/>
      <c r="S78" s="100"/>
      <c r="T78" s="101"/>
      <c r="U78" s="118"/>
      <c r="V78" s="118"/>
      <c r="W78" s="100"/>
      <c r="X78" s="100"/>
      <c r="Y78" s="100"/>
      <c r="Z78" s="100"/>
      <c r="AA78" s="132"/>
      <c r="AB78" s="101"/>
      <c r="AC78" s="101"/>
      <c r="AD78" s="101"/>
      <c r="AE78" s="100"/>
      <c r="AF78" s="101"/>
      <c r="AG78" s="100"/>
      <c r="AH78" s="101"/>
      <c r="AI78" s="100"/>
      <c r="AJ78" s="101"/>
      <c r="AK78" s="100"/>
      <c r="AL78" s="101"/>
      <c r="AM78" s="101"/>
      <c r="AN78" s="8"/>
      <c r="AO78" s="147">
        <f>IFERROR(VLOOKUP(B78,'A2. Rate Change &amp; Enrollment'!$C$20:$K$769,3,FALSE),0)</f>
        <v>0</v>
      </c>
      <c r="AP78" s="147">
        <f>IFERROR(VLOOKUP(B78,'A2. Rate Change &amp; Enrollment'!$C$20:$K$769,7,FALSE),0)</f>
        <v>0</v>
      </c>
      <c r="AQ78" s="150" t="e">
        <f t="shared" si="9"/>
        <v>#DIV/0!</v>
      </c>
      <c r="AS78" s="177"/>
      <c r="AT78" s="177"/>
      <c r="AV78" s="153" t="e">
        <f t="shared" si="6"/>
        <v>#DIV/0!</v>
      </c>
      <c r="AW78" s="101"/>
      <c r="AY78" s="132"/>
      <c r="AZ78" s="101"/>
      <c r="BA78" s="94"/>
      <c r="BB78" s="94"/>
      <c r="BC78" s="94"/>
      <c r="BD78" s="94"/>
      <c r="BE78" s="101"/>
      <c r="BF78" s="132"/>
      <c r="BG78" s="98"/>
      <c r="BH78" s="74" t="str">
        <f t="shared" si="2"/>
        <v>N</v>
      </c>
      <c r="BI78" t="e">
        <f t="shared" si="3"/>
        <v>#DIV/0!</v>
      </c>
      <c r="BK78" s="283">
        <f>IFERROR(VLOOKUP($B78, 'A2. Rate Change &amp; Enrollment'!$C$14:$BY$769, 75, FALSE), 0)</f>
        <v>0</v>
      </c>
      <c r="BL78" s="283" t="e">
        <f t="shared" si="7"/>
        <v>#DIV/0!</v>
      </c>
      <c r="BM78" s="283" t="e">
        <f t="shared" si="4"/>
        <v>#DIV/0!</v>
      </c>
      <c r="BN78" t="e">
        <f t="shared" si="8"/>
        <v>#DIV/0!</v>
      </c>
    </row>
    <row r="79" spans="1:66" x14ac:dyDescent="0.35">
      <c r="A79" t="s">
        <v>273</v>
      </c>
      <c r="B79" s="144"/>
      <c r="C79" s="98"/>
      <c r="D79" s="43" t="str">
        <f t="shared" si="1"/>
        <v>HMO</v>
      </c>
      <c r="E79" s="100"/>
      <c r="F79" s="101"/>
      <c r="G79" s="100"/>
      <c r="H79" s="101"/>
      <c r="I79" s="100"/>
      <c r="J79" s="101"/>
      <c r="K79" s="100"/>
      <c r="L79" s="101"/>
      <c r="M79" s="100"/>
      <c r="N79" s="101"/>
      <c r="O79" s="100"/>
      <c r="P79" s="101"/>
      <c r="Q79" s="100"/>
      <c r="R79" s="101"/>
      <c r="S79" s="100"/>
      <c r="T79" s="101"/>
      <c r="U79" s="118"/>
      <c r="V79" s="118"/>
      <c r="W79" s="100"/>
      <c r="X79" s="100"/>
      <c r="Y79" s="100"/>
      <c r="Z79" s="100"/>
      <c r="AA79" s="132"/>
      <c r="AB79" s="101"/>
      <c r="AC79" s="101"/>
      <c r="AD79" s="101"/>
      <c r="AE79" s="100"/>
      <c r="AF79" s="101"/>
      <c r="AG79" s="100"/>
      <c r="AH79" s="101"/>
      <c r="AI79" s="100"/>
      <c r="AJ79" s="101"/>
      <c r="AK79" s="100"/>
      <c r="AL79" s="101"/>
      <c r="AM79" s="101"/>
      <c r="AN79" s="8"/>
      <c r="AO79" s="147">
        <f>IFERROR(VLOOKUP(B79,'A2. Rate Change &amp; Enrollment'!$C$20:$K$769,3,FALSE),0)</f>
        <v>0</v>
      </c>
      <c r="AP79" s="147">
        <f>IFERROR(VLOOKUP(B79,'A2. Rate Change &amp; Enrollment'!$C$20:$K$769,7,FALSE),0)</f>
        <v>0</v>
      </c>
      <c r="AQ79" s="150" t="e">
        <f t="shared" si="9"/>
        <v>#DIV/0!</v>
      </c>
      <c r="AS79" s="177"/>
      <c r="AT79" s="177"/>
      <c r="AV79" s="153" t="e">
        <f t="shared" si="6"/>
        <v>#DIV/0!</v>
      </c>
      <c r="AW79" s="101"/>
      <c r="AY79" s="132"/>
      <c r="AZ79" s="101"/>
      <c r="BA79" s="94"/>
      <c r="BB79" s="94"/>
      <c r="BC79" s="94"/>
      <c r="BD79" s="94"/>
      <c r="BE79" s="101"/>
      <c r="BF79" s="132"/>
      <c r="BG79" s="98"/>
      <c r="BH79" s="74" t="str">
        <f t="shared" si="2"/>
        <v>N</v>
      </c>
      <c r="BI79" t="e">
        <f t="shared" si="3"/>
        <v>#DIV/0!</v>
      </c>
      <c r="BK79" s="283">
        <f>IFERROR(VLOOKUP($B79, 'A2. Rate Change &amp; Enrollment'!$C$14:$BY$769, 75, FALSE), 0)</f>
        <v>0</v>
      </c>
      <c r="BL79" s="283" t="e">
        <f t="shared" ref="BL79:BL142" si="10">BK79/$BK$14</f>
        <v>#DIV/0!</v>
      </c>
      <c r="BM79" s="283" t="e">
        <f t="shared" ref="BM79:BM142" si="11">AS79/$AS$14</f>
        <v>#DIV/0!</v>
      </c>
      <c r="BN79" t="e">
        <f t="shared" si="8"/>
        <v>#DIV/0!</v>
      </c>
    </row>
    <row r="80" spans="1:66" x14ac:dyDescent="0.35">
      <c r="A80" t="s">
        <v>274</v>
      </c>
      <c r="B80" s="144"/>
      <c r="C80" s="98"/>
      <c r="D80" s="43" t="str">
        <f t="shared" ref="D80:D143" si="12">$B$4</f>
        <v>HMO</v>
      </c>
      <c r="E80" s="100"/>
      <c r="F80" s="101"/>
      <c r="G80" s="100"/>
      <c r="H80" s="101"/>
      <c r="I80" s="100"/>
      <c r="J80" s="101"/>
      <c r="K80" s="100"/>
      <c r="L80" s="101"/>
      <c r="M80" s="100"/>
      <c r="N80" s="101"/>
      <c r="O80" s="100"/>
      <c r="P80" s="101"/>
      <c r="Q80" s="100"/>
      <c r="R80" s="101"/>
      <c r="S80" s="100"/>
      <c r="T80" s="101"/>
      <c r="U80" s="118"/>
      <c r="V80" s="118"/>
      <c r="W80" s="100"/>
      <c r="X80" s="100"/>
      <c r="Y80" s="100"/>
      <c r="Z80" s="100"/>
      <c r="AA80" s="132"/>
      <c r="AB80" s="101"/>
      <c r="AC80" s="101"/>
      <c r="AD80" s="101"/>
      <c r="AE80" s="100"/>
      <c r="AF80" s="101"/>
      <c r="AG80" s="100"/>
      <c r="AH80" s="101"/>
      <c r="AI80" s="100"/>
      <c r="AJ80" s="101"/>
      <c r="AK80" s="100"/>
      <c r="AL80" s="101"/>
      <c r="AM80" s="101"/>
      <c r="AN80" s="8"/>
      <c r="AO80" s="147">
        <f>IFERROR(VLOOKUP(B80,'A2. Rate Change &amp; Enrollment'!$C$20:$K$769,3,FALSE),0)</f>
        <v>0</v>
      </c>
      <c r="AP80" s="147">
        <f>IFERROR(VLOOKUP(B80,'A2. Rate Change &amp; Enrollment'!$C$20:$K$769,7,FALSE),0)</f>
        <v>0</v>
      </c>
      <c r="AQ80" s="150" t="e">
        <f t="shared" si="9"/>
        <v>#DIV/0!</v>
      </c>
      <c r="AS80" s="177"/>
      <c r="AT80" s="177"/>
      <c r="AV80" s="153" t="e">
        <f t="shared" si="6"/>
        <v>#DIV/0!</v>
      </c>
      <c r="AW80" s="101"/>
      <c r="AY80" s="132"/>
      <c r="AZ80" s="101"/>
      <c r="BA80" s="94"/>
      <c r="BB80" s="94"/>
      <c r="BC80" s="94"/>
      <c r="BD80" s="94"/>
      <c r="BE80" s="101"/>
      <c r="BF80" s="132"/>
      <c r="BG80" s="98"/>
      <c r="BH80" s="74" t="str">
        <f t="shared" ref="BH80:BH143" si="13">IF(OR(AS80-AT80&gt;5%, AT80-AS80&gt;5%), "Y", "N")</f>
        <v>N</v>
      </c>
      <c r="BI80" t="e">
        <f t="shared" ref="BI80:BI143" si="14">IF(AND(AQ80&gt;5%, BH80="Y"), "Y", "N")</f>
        <v>#DIV/0!</v>
      </c>
      <c r="BK80" s="283">
        <f>IFERROR(VLOOKUP($B80, 'A2. Rate Change &amp; Enrollment'!$C$14:$BY$769, 75, FALSE), 0)</f>
        <v>0</v>
      </c>
      <c r="BL80" s="283" t="e">
        <f t="shared" si="10"/>
        <v>#DIV/0!</v>
      </c>
      <c r="BM80" s="283" t="e">
        <f t="shared" si="11"/>
        <v>#DIV/0!</v>
      </c>
      <c r="BN80" t="e">
        <f t="shared" si="8"/>
        <v>#DIV/0!</v>
      </c>
    </row>
    <row r="81" spans="1:66" x14ac:dyDescent="0.35">
      <c r="A81" t="s">
        <v>275</v>
      </c>
      <c r="B81" s="144"/>
      <c r="C81" s="98"/>
      <c r="D81" s="43" t="str">
        <f t="shared" si="12"/>
        <v>HMO</v>
      </c>
      <c r="E81" s="100"/>
      <c r="F81" s="101"/>
      <c r="G81" s="100"/>
      <c r="H81" s="101"/>
      <c r="I81" s="100"/>
      <c r="J81" s="101"/>
      <c r="K81" s="100"/>
      <c r="L81" s="101"/>
      <c r="M81" s="100"/>
      <c r="N81" s="101"/>
      <c r="O81" s="100"/>
      <c r="P81" s="101"/>
      <c r="Q81" s="100"/>
      <c r="R81" s="101"/>
      <c r="S81" s="100"/>
      <c r="T81" s="101"/>
      <c r="U81" s="118"/>
      <c r="V81" s="118"/>
      <c r="W81" s="100"/>
      <c r="X81" s="100"/>
      <c r="Y81" s="100"/>
      <c r="Z81" s="100"/>
      <c r="AA81" s="132"/>
      <c r="AB81" s="101"/>
      <c r="AC81" s="101"/>
      <c r="AD81" s="101"/>
      <c r="AE81" s="100"/>
      <c r="AF81" s="101"/>
      <c r="AG81" s="100"/>
      <c r="AH81" s="101"/>
      <c r="AI81" s="100"/>
      <c r="AJ81" s="101"/>
      <c r="AK81" s="100"/>
      <c r="AL81" s="101"/>
      <c r="AM81" s="101"/>
      <c r="AN81" s="8"/>
      <c r="AO81" s="147">
        <f>IFERROR(VLOOKUP(B81,'A2. Rate Change &amp; Enrollment'!$C$20:$K$769,3,FALSE),0)</f>
        <v>0</v>
      </c>
      <c r="AP81" s="147">
        <f>IFERROR(VLOOKUP(B81,'A2. Rate Change &amp; Enrollment'!$C$20:$K$769,7,FALSE),0)</f>
        <v>0</v>
      </c>
      <c r="AQ81" s="150" t="e">
        <f t="shared" si="9"/>
        <v>#DIV/0!</v>
      </c>
      <c r="AS81" s="177"/>
      <c r="AT81" s="177"/>
      <c r="AV81" s="153" t="e">
        <f t="shared" ref="AV81:AV144" si="15">AS81/AT81-1</f>
        <v>#DIV/0!</v>
      </c>
      <c r="AW81" s="101"/>
      <c r="AY81" s="132"/>
      <c r="AZ81" s="101"/>
      <c r="BA81" s="94"/>
      <c r="BB81" s="94"/>
      <c r="BC81" s="94"/>
      <c r="BD81" s="94"/>
      <c r="BE81" s="101"/>
      <c r="BF81" s="132"/>
      <c r="BG81" s="98"/>
      <c r="BH81" s="74" t="str">
        <f t="shared" si="13"/>
        <v>N</v>
      </c>
      <c r="BI81" t="e">
        <f t="shared" si="14"/>
        <v>#DIV/0!</v>
      </c>
      <c r="BK81" s="283">
        <f>IFERROR(VLOOKUP($B81, 'A2. Rate Change &amp; Enrollment'!$C$14:$BY$769, 75, FALSE), 0)</f>
        <v>0</v>
      </c>
      <c r="BL81" s="283" t="e">
        <f t="shared" si="10"/>
        <v>#DIV/0!</v>
      </c>
      <c r="BM81" s="283" t="e">
        <f t="shared" si="11"/>
        <v>#DIV/0!</v>
      </c>
      <c r="BN81" t="e">
        <f t="shared" ref="BN81:BN144" si="16">IF(ABS(BM81-BL81)&lt;0.001, "N", "Y")</f>
        <v>#DIV/0!</v>
      </c>
    </row>
    <row r="82" spans="1:66" x14ac:dyDescent="0.35">
      <c r="A82" t="s">
        <v>276</v>
      </c>
      <c r="B82" s="144"/>
      <c r="C82" s="98"/>
      <c r="D82" s="43" t="str">
        <f t="shared" si="12"/>
        <v>HMO</v>
      </c>
      <c r="E82" s="100"/>
      <c r="F82" s="101"/>
      <c r="G82" s="100"/>
      <c r="H82" s="101"/>
      <c r="I82" s="100"/>
      <c r="J82" s="101"/>
      <c r="K82" s="100"/>
      <c r="L82" s="101"/>
      <c r="M82" s="100"/>
      <c r="N82" s="101"/>
      <c r="O82" s="100"/>
      <c r="P82" s="101"/>
      <c r="Q82" s="100"/>
      <c r="R82" s="101"/>
      <c r="S82" s="100"/>
      <c r="T82" s="101"/>
      <c r="U82" s="118"/>
      <c r="V82" s="118"/>
      <c r="W82" s="100"/>
      <c r="X82" s="100"/>
      <c r="Y82" s="100"/>
      <c r="Z82" s="100"/>
      <c r="AA82" s="132"/>
      <c r="AB82" s="101"/>
      <c r="AC82" s="101"/>
      <c r="AD82" s="101"/>
      <c r="AE82" s="100"/>
      <c r="AF82" s="101"/>
      <c r="AG82" s="100"/>
      <c r="AH82" s="101"/>
      <c r="AI82" s="100"/>
      <c r="AJ82" s="101"/>
      <c r="AK82" s="100"/>
      <c r="AL82" s="101"/>
      <c r="AM82" s="101"/>
      <c r="AN82" s="8"/>
      <c r="AO82" s="147">
        <f>IFERROR(VLOOKUP(B82,'A2. Rate Change &amp; Enrollment'!$C$20:$K$769,3,FALSE),0)</f>
        <v>0</v>
      </c>
      <c r="AP82" s="147">
        <f>IFERROR(VLOOKUP(B82,'A2. Rate Change &amp; Enrollment'!$C$20:$K$769,7,FALSE),0)</f>
        <v>0</v>
      </c>
      <c r="AQ82" s="150" t="e">
        <f t="shared" si="9"/>
        <v>#DIV/0!</v>
      </c>
      <c r="AS82" s="177"/>
      <c r="AT82" s="177"/>
      <c r="AV82" s="153" t="e">
        <f t="shared" si="15"/>
        <v>#DIV/0!</v>
      </c>
      <c r="AW82" s="101"/>
      <c r="AY82" s="132"/>
      <c r="AZ82" s="101"/>
      <c r="BA82" s="94"/>
      <c r="BB82" s="94"/>
      <c r="BC82" s="94"/>
      <c r="BD82" s="94"/>
      <c r="BE82" s="101"/>
      <c r="BF82" s="132"/>
      <c r="BG82" s="98"/>
      <c r="BH82" s="74" t="str">
        <f t="shared" si="13"/>
        <v>N</v>
      </c>
      <c r="BI82" t="e">
        <f t="shared" si="14"/>
        <v>#DIV/0!</v>
      </c>
      <c r="BK82" s="283">
        <f>IFERROR(VLOOKUP($B82, 'A2. Rate Change &amp; Enrollment'!$C$14:$BY$769, 75, FALSE), 0)</f>
        <v>0</v>
      </c>
      <c r="BL82" s="283" t="e">
        <f t="shared" si="10"/>
        <v>#DIV/0!</v>
      </c>
      <c r="BM82" s="283" t="e">
        <f t="shared" si="11"/>
        <v>#DIV/0!</v>
      </c>
      <c r="BN82" t="e">
        <f t="shared" si="16"/>
        <v>#DIV/0!</v>
      </c>
    </row>
    <row r="83" spans="1:66" x14ac:dyDescent="0.35">
      <c r="A83" t="s">
        <v>277</v>
      </c>
      <c r="B83" s="144"/>
      <c r="C83" s="98"/>
      <c r="D83" s="43" t="str">
        <f t="shared" si="12"/>
        <v>HMO</v>
      </c>
      <c r="E83" s="100"/>
      <c r="F83" s="101"/>
      <c r="G83" s="100"/>
      <c r="H83" s="101"/>
      <c r="I83" s="100"/>
      <c r="J83" s="101"/>
      <c r="K83" s="100"/>
      <c r="L83" s="101"/>
      <c r="M83" s="100"/>
      <c r="N83" s="101"/>
      <c r="O83" s="100"/>
      <c r="P83" s="101"/>
      <c r="Q83" s="100"/>
      <c r="R83" s="101"/>
      <c r="S83" s="100"/>
      <c r="T83" s="101"/>
      <c r="U83" s="118"/>
      <c r="V83" s="118"/>
      <c r="W83" s="100"/>
      <c r="X83" s="100"/>
      <c r="Y83" s="100"/>
      <c r="Z83" s="100"/>
      <c r="AA83" s="132"/>
      <c r="AB83" s="101"/>
      <c r="AC83" s="101"/>
      <c r="AD83" s="101"/>
      <c r="AE83" s="100"/>
      <c r="AF83" s="101"/>
      <c r="AG83" s="100"/>
      <c r="AH83" s="101"/>
      <c r="AI83" s="100"/>
      <c r="AJ83" s="101"/>
      <c r="AK83" s="100"/>
      <c r="AL83" s="101"/>
      <c r="AM83" s="101"/>
      <c r="AN83" s="8"/>
      <c r="AO83" s="147">
        <f>IFERROR(VLOOKUP(B83,'A2. Rate Change &amp; Enrollment'!$C$20:$K$769,3,FALSE),0)</f>
        <v>0</v>
      </c>
      <c r="AP83" s="147">
        <f>IFERROR(VLOOKUP(B83,'A2. Rate Change &amp; Enrollment'!$C$20:$K$769,7,FALSE),0)</f>
        <v>0</v>
      </c>
      <c r="AQ83" s="150" t="e">
        <f t="shared" si="9"/>
        <v>#DIV/0!</v>
      </c>
      <c r="AS83" s="177"/>
      <c r="AT83" s="177"/>
      <c r="AV83" s="153" t="e">
        <f t="shared" si="15"/>
        <v>#DIV/0!</v>
      </c>
      <c r="AW83" s="101"/>
      <c r="AY83" s="132"/>
      <c r="AZ83" s="101"/>
      <c r="BA83" s="94"/>
      <c r="BB83" s="94"/>
      <c r="BC83" s="94"/>
      <c r="BD83" s="94"/>
      <c r="BE83" s="101"/>
      <c r="BF83" s="132"/>
      <c r="BG83" s="98"/>
      <c r="BH83" s="74" t="str">
        <f t="shared" si="13"/>
        <v>N</v>
      </c>
      <c r="BI83" t="e">
        <f t="shared" si="14"/>
        <v>#DIV/0!</v>
      </c>
      <c r="BK83" s="283">
        <f>IFERROR(VLOOKUP($B83, 'A2. Rate Change &amp; Enrollment'!$C$14:$BY$769, 75, FALSE), 0)</f>
        <v>0</v>
      </c>
      <c r="BL83" s="283" t="e">
        <f t="shared" si="10"/>
        <v>#DIV/0!</v>
      </c>
      <c r="BM83" s="283" t="e">
        <f t="shared" si="11"/>
        <v>#DIV/0!</v>
      </c>
      <c r="BN83" t="e">
        <f t="shared" si="16"/>
        <v>#DIV/0!</v>
      </c>
    </row>
    <row r="84" spans="1:66" x14ac:dyDescent="0.35">
      <c r="A84" t="s">
        <v>278</v>
      </c>
      <c r="B84" s="144"/>
      <c r="C84" s="98"/>
      <c r="D84" s="43" t="str">
        <f t="shared" si="12"/>
        <v>HMO</v>
      </c>
      <c r="E84" s="100"/>
      <c r="F84" s="101"/>
      <c r="G84" s="100"/>
      <c r="H84" s="101"/>
      <c r="I84" s="100"/>
      <c r="J84" s="101"/>
      <c r="K84" s="100"/>
      <c r="L84" s="101"/>
      <c r="M84" s="100"/>
      <c r="N84" s="101"/>
      <c r="O84" s="100"/>
      <c r="P84" s="101"/>
      <c r="Q84" s="100"/>
      <c r="R84" s="101"/>
      <c r="S84" s="100"/>
      <c r="T84" s="101"/>
      <c r="U84" s="118"/>
      <c r="V84" s="118"/>
      <c r="W84" s="100"/>
      <c r="X84" s="100"/>
      <c r="Y84" s="100"/>
      <c r="Z84" s="100"/>
      <c r="AA84" s="132"/>
      <c r="AB84" s="101"/>
      <c r="AC84" s="101"/>
      <c r="AD84" s="101"/>
      <c r="AE84" s="100"/>
      <c r="AF84" s="101"/>
      <c r="AG84" s="100"/>
      <c r="AH84" s="101"/>
      <c r="AI84" s="100"/>
      <c r="AJ84" s="101"/>
      <c r="AK84" s="100"/>
      <c r="AL84" s="101"/>
      <c r="AM84" s="101"/>
      <c r="AN84" s="8"/>
      <c r="AO84" s="147">
        <f>IFERROR(VLOOKUP(B84,'A2. Rate Change &amp; Enrollment'!$C$20:$K$769,3,FALSE),0)</f>
        <v>0</v>
      </c>
      <c r="AP84" s="147">
        <f>IFERROR(VLOOKUP(B84,'A2. Rate Change &amp; Enrollment'!$C$20:$K$769,7,FALSE),0)</f>
        <v>0</v>
      </c>
      <c r="AQ84" s="150" t="e">
        <f t="shared" si="9"/>
        <v>#DIV/0!</v>
      </c>
      <c r="AS84" s="177"/>
      <c r="AT84" s="177"/>
      <c r="AV84" s="153" t="e">
        <f t="shared" si="15"/>
        <v>#DIV/0!</v>
      </c>
      <c r="AW84" s="101"/>
      <c r="AY84" s="132"/>
      <c r="AZ84" s="101"/>
      <c r="BA84" s="94"/>
      <c r="BB84" s="94"/>
      <c r="BC84" s="94"/>
      <c r="BD84" s="94"/>
      <c r="BE84" s="101"/>
      <c r="BF84" s="132"/>
      <c r="BG84" s="98"/>
      <c r="BH84" s="74" t="str">
        <f t="shared" si="13"/>
        <v>N</v>
      </c>
      <c r="BI84" t="e">
        <f t="shared" si="14"/>
        <v>#DIV/0!</v>
      </c>
      <c r="BK84" s="283">
        <f>IFERROR(VLOOKUP($B84, 'A2. Rate Change &amp; Enrollment'!$C$14:$BY$769, 75, FALSE), 0)</f>
        <v>0</v>
      </c>
      <c r="BL84" s="283" t="e">
        <f t="shared" si="10"/>
        <v>#DIV/0!</v>
      </c>
      <c r="BM84" s="283" t="e">
        <f t="shared" si="11"/>
        <v>#DIV/0!</v>
      </c>
      <c r="BN84" t="e">
        <f t="shared" si="16"/>
        <v>#DIV/0!</v>
      </c>
    </row>
    <row r="85" spans="1:66" x14ac:dyDescent="0.35">
      <c r="A85" t="s">
        <v>279</v>
      </c>
      <c r="B85" s="144"/>
      <c r="C85" s="98"/>
      <c r="D85" s="43" t="str">
        <f t="shared" si="12"/>
        <v>HMO</v>
      </c>
      <c r="E85" s="100"/>
      <c r="F85" s="101"/>
      <c r="G85" s="100"/>
      <c r="H85" s="101"/>
      <c r="I85" s="100"/>
      <c r="J85" s="101"/>
      <c r="K85" s="100"/>
      <c r="L85" s="101"/>
      <c r="M85" s="100"/>
      <c r="N85" s="101"/>
      <c r="O85" s="100"/>
      <c r="P85" s="101"/>
      <c r="Q85" s="100"/>
      <c r="R85" s="101"/>
      <c r="S85" s="100"/>
      <c r="T85" s="101"/>
      <c r="U85" s="118"/>
      <c r="V85" s="118"/>
      <c r="W85" s="100"/>
      <c r="X85" s="100"/>
      <c r="Y85" s="100"/>
      <c r="Z85" s="100"/>
      <c r="AA85" s="132"/>
      <c r="AB85" s="101"/>
      <c r="AC85" s="101"/>
      <c r="AD85" s="101"/>
      <c r="AE85" s="100"/>
      <c r="AF85" s="101"/>
      <c r="AG85" s="100"/>
      <c r="AH85" s="101"/>
      <c r="AI85" s="100"/>
      <c r="AJ85" s="101"/>
      <c r="AK85" s="100"/>
      <c r="AL85" s="101"/>
      <c r="AM85" s="101"/>
      <c r="AN85" s="8"/>
      <c r="AO85" s="147">
        <f>IFERROR(VLOOKUP(B85,'A2. Rate Change &amp; Enrollment'!$C$20:$K$769,3,FALSE),0)</f>
        <v>0</v>
      </c>
      <c r="AP85" s="147">
        <f>IFERROR(VLOOKUP(B85,'A2. Rate Change &amp; Enrollment'!$C$20:$K$769,7,FALSE),0)</f>
        <v>0</v>
      </c>
      <c r="AQ85" s="150" t="e">
        <f t="shared" si="9"/>
        <v>#DIV/0!</v>
      </c>
      <c r="AS85" s="177"/>
      <c r="AT85" s="177"/>
      <c r="AV85" s="153" t="e">
        <f t="shared" si="15"/>
        <v>#DIV/0!</v>
      </c>
      <c r="AW85" s="101"/>
      <c r="AY85" s="132"/>
      <c r="AZ85" s="101"/>
      <c r="BA85" s="94"/>
      <c r="BB85" s="94"/>
      <c r="BC85" s="94"/>
      <c r="BD85" s="94"/>
      <c r="BE85" s="101"/>
      <c r="BF85" s="132"/>
      <c r="BG85" s="98"/>
      <c r="BH85" s="74" t="str">
        <f t="shared" si="13"/>
        <v>N</v>
      </c>
      <c r="BI85" t="e">
        <f t="shared" si="14"/>
        <v>#DIV/0!</v>
      </c>
      <c r="BK85" s="283">
        <f>IFERROR(VLOOKUP($B85, 'A2. Rate Change &amp; Enrollment'!$C$14:$BY$769, 75, FALSE), 0)</f>
        <v>0</v>
      </c>
      <c r="BL85" s="283" t="e">
        <f t="shared" si="10"/>
        <v>#DIV/0!</v>
      </c>
      <c r="BM85" s="283" t="e">
        <f t="shared" si="11"/>
        <v>#DIV/0!</v>
      </c>
      <c r="BN85" t="e">
        <f t="shared" si="16"/>
        <v>#DIV/0!</v>
      </c>
    </row>
    <row r="86" spans="1:66" x14ac:dyDescent="0.35">
      <c r="A86" t="s">
        <v>280</v>
      </c>
      <c r="B86" s="144"/>
      <c r="C86" s="98"/>
      <c r="D86" s="43" t="str">
        <f t="shared" si="12"/>
        <v>HMO</v>
      </c>
      <c r="E86" s="100"/>
      <c r="F86" s="101"/>
      <c r="G86" s="100"/>
      <c r="H86" s="101"/>
      <c r="I86" s="100"/>
      <c r="J86" s="101"/>
      <c r="K86" s="100"/>
      <c r="L86" s="101"/>
      <c r="M86" s="100"/>
      <c r="N86" s="101"/>
      <c r="O86" s="100"/>
      <c r="P86" s="101"/>
      <c r="Q86" s="100"/>
      <c r="R86" s="101"/>
      <c r="S86" s="100"/>
      <c r="T86" s="101"/>
      <c r="U86" s="118"/>
      <c r="V86" s="118"/>
      <c r="W86" s="100"/>
      <c r="X86" s="100"/>
      <c r="Y86" s="100"/>
      <c r="Z86" s="100"/>
      <c r="AA86" s="132"/>
      <c r="AB86" s="101"/>
      <c r="AC86" s="101"/>
      <c r="AD86" s="101"/>
      <c r="AE86" s="100"/>
      <c r="AF86" s="101"/>
      <c r="AG86" s="100"/>
      <c r="AH86" s="101"/>
      <c r="AI86" s="100"/>
      <c r="AJ86" s="101"/>
      <c r="AK86" s="100"/>
      <c r="AL86" s="101"/>
      <c r="AM86" s="101"/>
      <c r="AN86" s="8"/>
      <c r="AO86" s="147">
        <f>IFERROR(VLOOKUP(B86,'A2. Rate Change &amp; Enrollment'!$C$20:$K$769,3,FALSE),0)</f>
        <v>0</v>
      </c>
      <c r="AP86" s="147">
        <f>IFERROR(VLOOKUP(B86,'A2. Rate Change &amp; Enrollment'!$C$20:$K$769,7,FALSE),0)</f>
        <v>0</v>
      </c>
      <c r="AQ86" s="150" t="e">
        <f t="shared" si="9"/>
        <v>#DIV/0!</v>
      </c>
      <c r="AS86" s="177"/>
      <c r="AT86" s="177"/>
      <c r="AV86" s="153" t="e">
        <f t="shared" si="15"/>
        <v>#DIV/0!</v>
      </c>
      <c r="AW86" s="101"/>
      <c r="AY86" s="132"/>
      <c r="AZ86" s="101"/>
      <c r="BA86" s="94"/>
      <c r="BB86" s="94"/>
      <c r="BC86" s="94"/>
      <c r="BD86" s="94"/>
      <c r="BE86" s="101"/>
      <c r="BF86" s="132"/>
      <c r="BG86" s="98"/>
      <c r="BH86" s="74" t="str">
        <f t="shared" si="13"/>
        <v>N</v>
      </c>
      <c r="BI86" t="e">
        <f t="shared" si="14"/>
        <v>#DIV/0!</v>
      </c>
      <c r="BK86" s="283">
        <f>IFERROR(VLOOKUP($B86, 'A2. Rate Change &amp; Enrollment'!$C$14:$BY$769, 75, FALSE), 0)</f>
        <v>0</v>
      </c>
      <c r="BL86" s="283" t="e">
        <f t="shared" si="10"/>
        <v>#DIV/0!</v>
      </c>
      <c r="BM86" s="283" t="e">
        <f t="shared" si="11"/>
        <v>#DIV/0!</v>
      </c>
      <c r="BN86" t="e">
        <f t="shared" si="16"/>
        <v>#DIV/0!</v>
      </c>
    </row>
    <row r="87" spans="1:66" x14ac:dyDescent="0.35">
      <c r="A87" t="s">
        <v>281</v>
      </c>
      <c r="B87" s="144"/>
      <c r="C87" s="98"/>
      <c r="D87" s="43" t="str">
        <f t="shared" si="12"/>
        <v>HMO</v>
      </c>
      <c r="E87" s="100"/>
      <c r="F87" s="101"/>
      <c r="G87" s="100"/>
      <c r="H87" s="101"/>
      <c r="I87" s="100"/>
      <c r="J87" s="101"/>
      <c r="K87" s="100"/>
      <c r="L87" s="101"/>
      <c r="M87" s="100"/>
      <c r="N87" s="101"/>
      <c r="O87" s="100"/>
      <c r="P87" s="101"/>
      <c r="Q87" s="100"/>
      <c r="R87" s="101"/>
      <c r="S87" s="100"/>
      <c r="T87" s="101"/>
      <c r="U87" s="118"/>
      <c r="V87" s="118"/>
      <c r="W87" s="100"/>
      <c r="X87" s="100"/>
      <c r="Y87" s="100"/>
      <c r="Z87" s="100"/>
      <c r="AA87" s="132"/>
      <c r="AB87" s="101"/>
      <c r="AC87" s="101"/>
      <c r="AD87" s="101"/>
      <c r="AE87" s="100"/>
      <c r="AF87" s="101"/>
      <c r="AG87" s="100"/>
      <c r="AH87" s="101"/>
      <c r="AI87" s="100"/>
      <c r="AJ87" s="101"/>
      <c r="AK87" s="100"/>
      <c r="AL87" s="101"/>
      <c r="AM87" s="101"/>
      <c r="AN87" s="8"/>
      <c r="AO87" s="147">
        <f>IFERROR(VLOOKUP(B87,'A2. Rate Change &amp; Enrollment'!$C$20:$K$769,3,FALSE),0)</f>
        <v>0</v>
      </c>
      <c r="AP87" s="147">
        <f>IFERROR(VLOOKUP(B87,'A2. Rate Change &amp; Enrollment'!$C$20:$K$769,7,FALSE),0)</f>
        <v>0</v>
      </c>
      <c r="AQ87" s="150" t="e">
        <f t="shared" si="9"/>
        <v>#DIV/0!</v>
      </c>
      <c r="AS87" s="177"/>
      <c r="AT87" s="177"/>
      <c r="AV87" s="153" t="e">
        <f t="shared" si="15"/>
        <v>#DIV/0!</v>
      </c>
      <c r="AW87" s="101"/>
      <c r="AY87" s="132"/>
      <c r="AZ87" s="101"/>
      <c r="BA87" s="94"/>
      <c r="BB87" s="94"/>
      <c r="BC87" s="94"/>
      <c r="BD87" s="94"/>
      <c r="BE87" s="101"/>
      <c r="BF87" s="132"/>
      <c r="BG87" s="98"/>
      <c r="BH87" s="74" t="str">
        <f t="shared" si="13"/>
        <v>N</v>
      </c>
      <c r="BI87" t="e">
        <f t="shared" si="14"/>
        <v>#DIV/0!</v>
      </c>
      <c r="BK87" s="283">
        <f>IFERROR(VLOOKUP($B87, 'A2. Rate Change &amp; Enrollment'!$C$14:$BY$769, 75, FALSE), 0)</f>
        <v>0</v>
      </c>
      <c r="BL87" s="283" t="e">
        <f t="shared" si="10"/>
        <v>#DIV/0!</v>
      </c>
      <c r="BM87" s="283" t="e">
        <f t="shared" si="11"/>
        <v>#DIV/0!</v>
      </c>
      <c r="BN87" t="e">
        <f t="shared" si="16"/>
        <v>#DIV/0!</v>
      </c>
    </row>
    <row r="88" spans="1:66" x14ac:dyDescent="0.35">
      <c r="A88" t="s">
        <v>282</v>
      </c>
      <c r="B88" s="144"/>
      <c r="C88" s="98"/>
      <c r="D88" s="43" t="str">
        <f t="shared" si="12"/>
        <v>HMO</v>
      </c>
      <c r="E88" s="100"/>
      <c r="F88" s="101"/>
      <c r="G88" s="100"/>
      <c r="H88" s="101"/>
      <c r="I88" s="100"/>
      <c r="J88" s="101"/>
      <c r="K88" s="100"/>
      <c r="L88" s="101"/>
      <c r="M88" s="100"/>
      <c r="N88" s="101"/>
      <c r="O88" s="100"/>
      <c r="P88" s="101"/>
      <c r="Q88" s="100"/>
      <c r="R88" s="101"/>
      <c r="S88" s="100"/>
      <c r="T88" s="101"/>
      <c r="U88" s="118"/>
      <c r="V88" s="118"/>
      <c r="W88" s="100"/>
      <c r="X88" s="100"/>
      <c r="Y88" s="100"/>
      <c r="Z88" s="100"/>
      <c r="AA88" s="132"/>
      <c r="AB88" s="101"/>
      <c r="AC88" s="101"/>
      <c r="AD88" s="101"/>
      <c r="AE88" s="100"/>
      <c r="AF88" s="101"/>
      <c r="AG88" s="100"/>
      <c r="AH88" s="101"/>
      <c r="AI88" s="100"/>
      <c r="AJ88" s="101"/>
      <c r="AK88" s="100"/>
      <c r="AL88" s="101"/>
      <c r="AM88" s="101"/>
      <c r="AN88" s="8"/>
      <c r="AO88" s="147">
        <f>IFERROR(VLOOKUP(B88,'A2. Rate Change &amp; Enrollment'!$C$20:$K$769,3,FALSE),0)</f>
        <v>0</v>
      </c>
      <c r="AP88" s="147">
        <f>IFERROR(VLOOKUP(B88,'A2. Rate Change &amp; Enrollment'!$C$20:$K$769,7,FALSE),0)</f>
        <v>0</v>
      </c>
      <c r="AQ88" s="150" t="e">
        <f t="shared" si="9"/>
        <v>#DIV/0!</v>
      </c>
      <c r="AS88" s="177"/>
      <c r="AT88" s="177"/>
      <c r="AV88" s="153" t="e">
        <f t="shared" si="15"/>
        <v>#DIV/0!</v>
      </c>
      <c r="AW88" s="101"/>
      <c r="AY88" s="132"/>
      <c r="AZ88" s="101"/>
      <c r="BA88" s="94"/>
      <c r="BB88" s="94"/>
      <c r="BC88" s="94"/>
      <c r="BD88" s="94"/>
      <c r="BE88" s="101"/>
      <c r="BF88" s="132"/>
      <c r="BG88" s="98"/>
      <c r="BH88" s="74" t="str">
        <f t="shared" si="13"/>
        <v>N</v>
      </c>
      <c r="BI88" t="e">
        <f t="shared" si="14"/>
        <v>#DIV/0!</v>
      </c>
      <c r="BK88" s="283">
        <f>IFERROR(VLOOKUP($B88, 'A2. Rate Change &amp; Enrollment'!$C$14:$BY$769, 75, FALSE), 0)</f>
        <v>0</v>
      </c>
      <c r="BL88" s="283" t="e">
        <f t="shared" si="10"/>
        <v>#DIV/0!</v>
      </c>
      <c r="BM88" s="283" t="e">
        <f t="shared" si="11"/>
        <v>#DIV/0!</v>
      </c>
      <c r="BN88" t="e">
        <f t="shared" si="16"/>
        <v>#DIV/0!</v>
      </c>
    </row>
    <row r="89" spans="1:66" x14ac:dyDescent="0.35">
      <c r="A89" t="s">
        <v>283</v>
      </c>
      <c r="B89" s="144"/>
      <c r="C89" s="98"/>
      <c r="D89" s="43" t="str">
        <f t="shared" si="12"/>
        <v>HMO</v>
      </c>
      <c r="E89" s="100"/>
      <c r="F89" s="101"/>
      <c r="G89" s="100"/>
      <c r="H89" s="101"/>
      <c r="I89" s="100"/>
      <c r="J89" s="101"/>
      <c r="K89" s="100"/>
      <c r="L89" s="101"/>
      <c r="M89" s="100"/>
      <c r="N89" s="101"/>
      <c r="O89" s="100"/>
      <c r="P89" s="101"/>
      <c r="Q89" s="100"/>
      <c r="R89" s="101"/>
      <c r="S89" s="100"/>
      <c r="T89" s="101"/>
      <c r="U89" s="118"/>
      <c r="V89" s="118"/>
      <c r="W89" s="100"/>
      <c r="X89" s="100"/>
      <c r="Y89" s="100"/>
      <c r="Z89" s="100"/>
      <c r="AA89" s="132"/>
      <c r="AB89" s="101"/>
      <c r="AC89" s="101"/>
      <c r="AD89" s="101"/>
      <c r="AE89" s="100"/>
      <c r="AF89" s="101"/>
      <c r="AG89" s="100"/>
      <c r="AH89" s="101"/>
      <c r="AI89" s="100"/>
      <c r="AJ89" s="101"/>
      <c r="AK89" s="100"/>
      <c r="AL89" s="101"/>
      <c r="AM89" s="101"/>
      <c r="AN89" s="8"/>
      <c r="AO89" s="147">
        <f>IFERROR(VLOOKUP(B89,'A2. Rate Change &amp; Enrollment'!$C$20:$K$769,3,FALSE),0)</f>
        <v>0</v>
      </c>
      <c r="AP89" s="147">
        <f>IFERROR(VLOOKUP(B89,'A2. Rate Change &amp; Enrollment'!$C$20:$K$769,7,FALSE),0)</f>
        <v>0</v>
      </c>
      <c r="AQ89" s="150" t="e">
        <f t="shared" si="9"/>
        <v>#DIV/0!</v>
      </c>
      <c r="AS89" s="177"/>
      <c r="AT89" s="177"/>
      <c r="AV89" s="153" t="e">
        <f t="shared" si="15"/>
        <v>#DIV/0!</v>
      </c>
      <c r="AW89" s="101"/>
      <c r="AY89" s="132"/>
      <c r="AZ89" s="101"/>
      <c r="BA89" s="94"/>
      <c r="BB89" s="94"/>
      <c r="BC89" s="94"/>
      <c r="BD89" s="94"/>
      <c r="BE89" s="101"/>
      <c r="BF89" s="132"/>
      <c r="BG89" s="98"/>
      <c r="BH89" s="74" t="str">
        <f t="shared" si="13"/>
        <v>N</v>
      </c>
      <c r="BI89" t="e">
        <f t="shared" si="14"/>
        <v>#DIV/0!</v>
      </c>
      <c r="BK89" s="283">
        <f>IFERROR(VLOOKUP($B89, 'A2. Rate Change &amp; Enrollment'!$C$14:$BY$769, 75, FALSE), 0)</f>
        <v>0</v>
      </c>
      <c r="BL89" s="283" t="e">
        <f t="shared" si="10"/>
        <v>#DIV/0!</v>
      </c>
      <c r="BM89" s="283" t="e">
        <f t="shared" si="11"/>
        <v>#DIV/0!</v>
      </c>
      <c r="BN89" t="e">
        <f t="shared" si="16"/>
        <v>#DIV/0!</v>
      </c>
    </row>
    <row r="90" spans="1:66" x14ac:dyDescent="0.35">
      <c r="A90" t="s">
        <v>284</v>
      </c>
      <c r="B90" s="144"/>
      <c r="C90" s="98"/>
      <c r="D90" s="43" t="str">
        <f t="shared" si="12"/>
        <v>HMO</v>
      </c>
      <c r="E90" s="100"/>
      <c r="F90" s="101"/>
      <c r="G90" s="100"/>
      <c r="H90" s="101"/>
      <c r="I90" s="100"/>
      <c r="J90" s="101"/>
      <c r="K90" s="100"/>
      <c r="L90" s="101"/>
      <c r="M90" s="100"/>
      <c r="N90" s="101"/>
      <c r="O90" s="100"/>
      <c r="P90" s="101"/>
      <c r="Q90" s="100"/>
      <c r="R90" s="101"/>
      <c r="S90" s="100"/>
      <c r="T90" s="101"/>
      <c r="U90" s="118"/>
      <c r="V90" s="118"/>
      <c r="W90" s="100"/>
      <c r="X90" s="100"/>
      <c r="Y90" s="100"/>
      <c r="Z90" s="100"/>
      <c r="AA90" s="132"/>
      <c r="AB90" s="101"/>
      <c r="AC90" s="101"/>
      <c r="AD90" s="101"/>
      <c r="AE90" s="100"/>
      <c r="AF90" s="101"/>
      <c r="AG90" s="100"/>
      <c r="AH90" s="101"/>
      <c r="AI90" s="100"/>
      <c r="AJ90" s="101"/>
      <c r="AK90" s="100"/>
      <c r="AL90" s="101"/>
      <c r="AM90" s="101"/>
      <c r="AN90" s="8"/>
      <c r="AO90" s="147">
        <f>IFERROR(VLOOKUP(B90,'A2. Rate Change &amp; Enrollment'!$C$20:$K$769,3,FALSE),0)</f>
        <v>0</v>
      </c>
      <c r="AP90" s="147">
        <f>IFERROR(VLOOKUP(B90,'A2. Rate Change &amp; Enrollment'!$C$20:$K$769,7,FALSE),0)</f>
        <v>0</v>
      </c>
      <c r="AQ90" s="150" t="e">
        <f t="shared" si="9"/>
        <v>#DIV/0!</v>
      </c>
      <c r="AS90" s="177"/>
      <c r="AT90" s="177"/>
      <c r="AV90" s="153" t="e">
        <f t="shared" si="15"/>
        <v>#DIV/0!</v>
      </c>
      <c r="AW90" s="101"/>
      <c r="AY90" s="132"/>
      <c r="AZ90" s="101"/>
      <c r="BA90" s="94"/>
      <c r="BB90" s="94"/>
      <c r="BC90" s="94"/>
      <c r="BD90" s="94"/>
      <c r="BE90" s="101"/>
      <c r="BF90" s="132"/>
      <c r="BG90" s="98"/>
      <c r="BH90" s="74" t="str">
        <f t="shared" si="13"/>
        <v>N</v>
      </c>
      <c r="BI90" t="e">
        <f t="shared" si="14"/>
        <v>#DIV/0!</v>
      </c>
      <c r="BK90" s="283">
        <f>IFERROR(VLOOKUP($B90, 'A2. Rate Change &amp; Enrollment'!$C$14:$BY$769, 75, FALSE), 0)</f>
        <v>0</v>
      </c>
      <c r="BL90" s="283" t="e">
        <f t="shared" si="10"/>
        <v>#DIV/0!</v>
      </c>
      <c r="BM90" s="283" t="e">
        <f t="shared" si="11"/>
        <v>#DIV/0!</v>
      </c>
      <c r="BN90" t="e">
        <f t="shared" si="16"/>
        <v>#DIV/0!</v>
      </c>
    </row>
    <row r="91" spans="1:66" x14ac:dyDescent="0.35">
      <c r="A91" t="s">
        <v>285</v>
      </c>
      <c r="B91" s="144"/>
      <c r="C91" s="98"/>
      <c r="D91" s="43" t="str">
        <f t="shared" si="12"/>
        <v>HMO</v>
      </c>
      <c r="E91" s="100"/>
      <c r="F91" s="101"/>
      <c r="G91" s="100"/>
      <c r="H91" s="101"/>
      <c r="I91" s="100"/>
      <c r="J91" s="101"/>
      <c r="K91" s="100"/>
      <c r="L91" s="101"/>
      <c r="M91" s="100"/>
      <c r="N91" s="101"/>
      <c r="O91" s="100"/>
      <c r="P91" s="101"/>
      <c r="Q91" s="100"/>
      <c r="R91" s="101"/>
      <c r="S91" s="100"/>
      <c r="T91" s="101"/>
      <c r="U91" s="118"/>
      <c r="V91" s="118"/>
      <c r="W91" s="100"/>
      <c r="X91" s="100"/>
      <c r="Y91" s="100"/>
      <c r="Z91" s="100"/>
      <c r="AA91" s="132"/>
      <c r="AB91" s="101"/>
      <c r="AC91" s="101"/>
      <c r="AD91" s="101"/>
      <c r="AE91" s="100"/>
      <c r="AF91" s="101"/>
      <c r="AG91" s="100"/>
      <c r="AH91" s="101"/>
      <c r="AI91" s="100"/>
      <c r="AJ91" s="101"/>
      <c r="AK91" s="100"/>
      <c r="AL91" s="101"/>
      <c r="AM91" s="101"/>
      <c r="AN91" s="8"/>
      <c r="AO91" s="147">
        <f>IFERROR(VLOOKUP(B91,'A2. Rate Change &amp; Enrollment'!$C$20:$K$769,3,FALSE),0)</f>
        <v>0</v>
      </c>
      <c r="AP91" s="147">
        <f>IFERROR(VLOOKUP(B91,'A2. Rate Change &amp; Enrollment'!$C$20:$K$769,7,FALSE),0)</f>
        <v>0</v>
      </c>
      <c r="AQ91" s="150" t="e">
        <f t="shared" si="9"/>
        <v>#DIV/0!</v>
      </c>
      <c r="AS91" s="177"/>
      <c r="AT91" s="177"/>
      <c r="AV91" s="153" t="e">
        <f t="shared" si="15"/>
        <v>#DIV/0!</v>
      </c>
      <c r="AW91" s="101"/>
      <c r="AY91" s="132"/>
      <c r="AZ91" s="101"/>
      <c r="BA91" s="94"/>
      <c r="BB91" s="94"/>
      <c r="BC91" s="94"/>
      <c r="BD91" s="94"/>
      <c r="BE91" s="101"/>
      <c r="BF91" s="132"/>
      <c r="BG91" s="98"/>
      <c r="BH91" s="74" t="str">
        <f t="shared" si="13"/>
        <v>N</v>
      </c>
      <c r="BI91" t="e">
        <f t="shared" si="14"/>
        <v>#DIV/0!</v>
      </c>
      <c r="BK91" s="283">
        <f>IFERROR(VLOOKUP($B91, 'A2. Rate Change &amp; Enrollment'!$C$14:$BY$769, 75, FALSE), 0)</f>
        <v>0</v>
      </c>
      <c r="BL91" s="283" t="e">
        <f t="shared" si="10"/>
        <v>#DIV/0!</v>
      </c>
      <c r="BM91" s="283" t="e">
        <f t="shared" si="11"/>
        <v>#DIV/0!</v>
      </c>
      <c r="BN91" t="e">
        <f t="shared" si="16"/>
        <v>#DIV/0!</v>
      </c>
    </row>
    <row r="92" spans="1:66" x14ac:dyDescent="0.35">
      <c r="A92" t="s">
        <v>286</v>
      </c>
      <c r="B92" s="144"/>
      <c r="C92" s="98"/>
      <c r="D92" s="43" t="str">
        <f t="shared" si="12"/>
        <v>HMO</v>
      </c>
      <c r="E92" s="100"/>
      <c r="F92" s="101"/>
      <c r="G92" s="100"/>
      <c r="H92" s="101"/>
      <c r="I92" s="100"/>
      <c r="J92" s="101"/>
      <c r="K92" s="100"/>
      <c r="L92" s="101"/>
      <c r="M92" s="100"/>
      <c r="N92" s="101"/>
      <c r="O92" s="100"/>
      <c r="P92" s="101"/>
      <c r="Q92" s="100"/>
      <c r="R92" s="101"/>
      <c r="S92" s="100"/>
      <c r="T92" s="101"/>
      <c r="U92" s="118"/>
      <c r="V92" s="118"/>
      <c r="W92" s="100"/>
      <c r="X92" s="100"/>
      <c r="Y92" s="100"/>
      <c r="Z92" s="100"/>
      <c r="AA92" s="132"/>
      <c r="AB92" s="101"/>
      <c r="AC92" s="101"/>
      <c r="AD92" s="101"/>
      <c r="AE92" s="100"/>
      <c r="AF92" s="101"/>
      <c r="AG92" s="100"/>
      <c r="AH92" s="101"/>
      <c r="AI92" s="100"/>
      <c r="AJ92" s="101"/>
      <c r="AK92" s="100"/>
      <c r="AL92" s="101"/>
      <c r="AM92" s="101"/>
      <c r="AN92" s="8"/>
      <c r="AO92" s="147">
        <f>IFERROR(VLOOKUP(B92,'A2. Rate Change &amp; Enrollment'!$C$20:$K$769,3,FALSE),0)</f>
        <v>0</v>
      </c>
      <c r="AP92" s="147">
        <f>IFERROR(VLOOKUP(B92,'A2. Rate Change &amp; Enrollment'!$C$20:$K$769,7,FALSE),0)</f>
        <v>0</v>
      </c>
      <c r="AQ92" s="150" t="e">
        <f t="shared" si="9"/>
        <v>#DIV/0!</v>
      </c>
      <c r="AS92" s="177"/>
      <c r="AT92" s="177"/>
      <c r="AV92" s="153" t="e">
        <f t="shared" si="15"/>
        <v>#DIV/0!</v>
      </c>
      <c r="AW92" s="101"/>
      <c r="AY92" s="132"/>
      <c r="AZ92" s="101"/>
      <c r="BA92" s="94"/>
      <c r="BB92" s="94"/>
      <c r="BC92" s="94"/>
      <c r="BD92" s="94"/>
      <c r="BE92" s="101"/>
      <c r="BF92" s="132"/>
      <c r="BG92" s="98"/>
      <c r="BH92" s="74" t="str">
        <f t="shared" si="13"/>
        <v>N</v>
      </c>
      <c r="BI92" t="e">
        <f t="shared" si="14"/>
        <v>#DIV/0!</v>
      </c>
      <c r="BK92" s="283">
        <f>IFERROR(VLOOKUP($B92, 'A2. Rate Change &amp; Enrollment'!$C$14:$BY$769, 75, FALSE), 0)</f>
        <v>0</v>
      </c>
      <c r="BL92" s="283" t="e">
        <f t="shared" si="10"/>
        <v>#DIV/0!</v>
      </c>
      <c r="BM92" s="283" t="e">
        <f t="shared" si="11"/>
        <v>#DIV/0!</v>
      </c>
      <c r="BN92" t="e">
        <f t="shared" si="16"/>
        <v>#DIV/0!</v>
      </c>
    </row>
    <row r="93" spans="1:66" x14ac:dyDescent="0.35">
      <c r="A93" t="s">
        <v>287</v>
      </c>
      <c r="B93" s="144"/>
      <c r="C93" s="98"/>
      <c r="D93" s="43" t="str">
        <f t="shared" si="12"/>
        <v>HMO</v>
      </c>
      <c r="E93" s="100"/>
      <c r="F93" s="101"/>
      <c r="G93" s="100"/>
      <c r="H93" s="101"/>
      <c r="I93" s="100"/>
      <c r="J93" s="101"/>
      <c r="K93" s="100"/>
      <c r="L93" s="101"/>
      <c r="M93" s="100"/>
      <c r="N93" s="101"/>
      <c r="O93" s="100"/>
      <c r="P93" s="101"/>
      <c r="Q93" s="100"/>
      <c r="R93" s="101"/>
      <c r="S93" s="100"/>
      <c r="T93" s="101"/>
      <c r="U93" s="118"/>
      <c r="V93" s="118"/>
      <c r="W93" s="100"/>
      <c r="X93" s="100"/>
      <c r="Y93" s="100"/>
      <c r="Z93" s="100"/>
      <c r="AA93" s="132"/>
      <c r="AB93" s="101"/>
      <c r="AC93" s="101"/>
      <c r="AD93" s="101"/>
      <c r="AE93" s="100"/>
      <c r="AF93" s="101"/>
      <c r="AG93" s="100"/>
      <c r="AH93" s="101"/>
      <c r="AI93" s="100"/>
      <c r="AJ93" s="101"/>
      <c r="AK93" s="100"/>
      <c r="AL93" s="101"/>
      <c r="AM93" s="101"/>
      <c r="AN93" s="8"/>
      <c r="AO93" s="147">
        <f>IFERROR(VLOOKUP(B93,'A2. Rate Change &amp; Enrollment'!$C$20:$K$769,3,FALSE),0)</f>
        <v>0</v>
      </c>
      <c r="AP93" s="147">
        <f>IFERROR(VLOOKUP(B93,'A2. Rate Change &amp; Enrollment'!$C$20:$K$769,7,FALSE),0)</f>
        <v>0</v>
      </c>
      <c r="AQ93" s="150" t="e">
        <f t="shared" si="9"/>
        <v>#DIV/0!</v>
      </c>
      <c r="AS93" s="177"/>
      <c r="AT93" s="177"/>
      <c r="AV93" s="153" t="e">
        <f t="shared" si="15"/>
        <v>#DIV/0!</v>
      </c>
      <c r="AW93" s="101"/>
      <c r="AY93" s="132"/>
      <c r="AZ93" s="101"/>
      <c r="BA93" s="94"/>
      <c r="BB93" s="94"/>
      <c r="BC93" s="94"/>
      <c r="BD93" s="94"/>
      <c r="BE93" s="101"/>
      <c r="BF93" s="132"/>
      <c r="BG93" s="98"/>
      <c r="BH93" s="74" t="str">
        <f t="shared" si="13"/>
        <v>N</v>
      </c>
      <c r="BI93" t="e">
        <f t="shared" si="14"/>
        <v>#DIV/0!</v>
      </c>
      <c r="BK93" s="283">
        <f>IFERROR(VLOOKUP($B93, 'A2. Rate Change &amp; Enrollment'!$C$14:$BY$769, 75, FALSE), 0)</f>
        <v>0</v>
      </c>
      <c r="BL93" s="283" t="e">
        <f t="shared" si="10"/>
        <v>#DIV/0!</v>
      </c>
      <c r="BM93" s="283" t="e">
        <f t="shared" si="11"/>
        <v>#DIV/0!</v>
      </c>
      <c r="BN93" t="e">
        <f t="shared" si="16"/>
        <v>#DIV/0!</v>
      </c>
    </row>
    <row r="94" spans="1:66" x14ac:dyDescent="0.35">
      <c r="A94" t="s">
        <v>288</v>
      </c>
      <c r="B94" s="144"/>
      <c r="C94" s="98"/>
      <c r="D94" s="43" t="str">
        <f t="shared" si="12"/>
        <v>HMO</v>
      </c>
      <c r="E94" s="100"/>
      <c r="F94" s="101"/>
      <c r="G94" s="100"/>
      <c r="H94" s="101"/>
      <c r="I94" s="100"/>
      <c r="J94" s="101"/>
      <c r="K94" s="100"/>
      <c r="L94" s="101"/>
      <c r="M94" s="100"/>
      <c r="N94" s="101"/>
      <c r="O94" s="100"/>
      <c r="P94" s="101"/>
      <c r="Q94" s="100"/>
      <c r="R94" s="101"/>
      <c r="S94" s="100"/>
      <c r="T94" s="101"/>
      <c r="U94" s="118"/>
      <c r="V94" s="118"/>
      <c r="W94" s="100"/>
      <c r="X94" s="100"/>
      <c r="Y94" s="100"/>
      <c r="Z94" s="100"/>
      <c r="AA94" s="132"/>
      <c r="AB94" s="101"/>
      <c r="AC94" s="101"/>
      <c r="AD94" s="101"/>
      <c r="AE94" s="100"/>
      <c r="AF94" s="101"/>
      <c r="AG94" s="100"/>
      <c r="AH94" s="101"/>
      <c r="AI94" s="100"/>
      <c r="AJ94" s="101"/>
      <c r="AK94" s="100"/>
      <c r="AL94" s="101"/>
      <c r="AM94" s="101"/>
      <c r="AN94" s="8"/>
      <c r="AO94" s="147">
        <f>IFERROR(VLOOKUP(B94,'A2. Rate Change &amp; Enrollment'!$C$20:$K$769,3,FALSE),0)</f>
        <v>0</v>
      </c>
      <c r="AP94" s="147">
        <f>IFERROR(VLOOKUP(B94,'A2. Rate Change &amp; Enrollment'!$C$20:$K$769,7,FALSE),0)</f>
        <v>0</v>
      </c>
      <c r="AQ94" s="150" t="e">
        <f t="shared" si="9"/>
        <v>#DIV/0!</v>
      </c>
      <c r="AS94" s="177"/>
      <c r="AT94" s="177"/>
      <c r="AV94" s="153" t="e">
        <f t="shared" si="15"/>
        <v>#DIV/0!</v>
      </c>
      <c r="AW94" s="101"/>
      <c r="AY94" s="132"/>
      <c r="AZ94" s="101"/>
      <c r="BA94" s="94"/>
      <c r="BB94" s="94"/>
      <c r="BC94" s="94"/>
      <c r="BD94" s="94"/>
      <c r="BE94" s="101"/>
      <c r="BF94" s="132"/>
      <c r="BG94" s="98"/>
      <c r="BH94" s="74" t="str">
        <f t="shared" si="13"/>
        <v>N</v>
      </c>
      <c r="BI94" t="e">
        <f t="shared" si="14"/>
        <v>#DIV/0!</v>
      </c>
      <c r="BK94" s="283">
        <f>IFERROR(VLOOKUP($B94, 'A2. Rate Change &amp; Enrollment'!$C$14:$BY$769, 75, FALSE), 0)</f>
        <v>0</v>
      </c>
      <c r="BL94" s="283" t="e">
        <f t="shared" si="10"/>
        <v>#DIV/0!</v>
      </c>
      <c r="BM94" s="283" t="e">
        <f t="shared" si="11"/>
        <v>#DIV/0!</v>
      </c>
      <c r="BN94" t="e">
        <f t="shared" si="16"/>
        <v>#DIV/0!</v>
      </c>
    </row>
    <row r="95" spans="1:66" x14ac:dyDescent="0.35">
      <c r="A95" t="s">
        <v>289</v>
      </c>
      <c r="B95" s="144"/>
      <c r="C95" s="98"/>
      <c r="D95" s="43" t="str">
        <f t="shared" si="12"/>
        <v>HMO</v>
      </c>
      <c r="E95" s="100"/>
      <c r="F95" s="101"/>
      <c r="G95" s="100"/>
      <c r="H95" s="101"/>
      <c r="I95" s="100"/>
      <c r="J95" s="101"/>
      <c r="K95" s="100"/>
      <c r="L95" s="101"/>
      <c r="M95" s="100"/>
      <c r="N95" s="101"/>
      <c r="O95" s="100"/>
      <c r="P95" s="101"/>
      <c r="Q95" s="100"/>
      <c r="R95" s="101"/>
      <c r="S95" s="100"/>
      <c r="T95" s="101"/>
      <c r="U95" s="118"/>
      <c r="V95" s="118"/>
      <c r="W95" s="100"/>
      <c r="X95" s="100"/>
      <c r="Y95" s="100"/>
      <c r="Z95" s="100"/>
      <c r="AA95" s="132"/>
      <c r="AB95" s="101"/>
      <c r="AC95" s="101"/>
      <c r="AD95" s="101"/>
      <c r="AE95" s="100"/>
      <c r="AF95" s="101"/>
      <c r="AG95" s="100"/>
      <c r="AH95" s="101"/>
      <c r="AI95" s="100"/>
      <c r="AJ95" s="101"/>
      <c r="AK95" s="100"/>
      <c r="AL95" s="101"/>
      <c r="AM95" s="101"/>
      <c r="AN95" s="8"/>
      <c r="AO95" s="147">
        <f>IFERROR(VLOOKUP(B95,'A2. Rate Change &amp; Enrollment'!$C$20:$K$769,3,FALSE),0)</f>
        <v>0</v>
      </c>
      <c r="AP95" s="147">
        <f>IFERROR(VLOOKUP(B95,'A2. Rate Change &amp; Enrollment'!$C$20:$K$769,7,FALSE),0)</f>
        <v>0</v>
      </c>
      <c r="AQ95" s="150" t="e">
        <f t="shared" si="9"/>
        <v>#DIV/0!</v>
      </c>
      <c r="AS95" s="177"/>
      <c r="AT95" s="177"/>
      <c r="AV95" s="153" t="e">
        <f t="shared" si="15"/>
        <v>#DIV/0!</v>
      </c>
      <c r="AW95" s="101"/>
      <c r="AY95" s="132"/>
      <c r="AZ95" s="101"/>
      <c r="BA95" s="94"/>
      <c r="BB95" s="94"/>
      <c r="BC95" s="94"/>
      <c r="BD95" s="94"/>
      <c r="BE95" s="101"/>
      <c r="BF95" s="132"/>
      <c r="BG95" s="98"/>
      <c r="BH95" s="74" t="str">
        <f t="shared" si="13"/>
        <v>N</v>
      </c>
      <c r="BI95" t="e">
        <f t="shared" si="14"/>
        <v>#DIV/0!</v>
      </c>
      <c r="BK95" s="283">
        <f>IFERROR(VLOOKUP($B95, 'A2. Rate Change &amp; Enrollment'!$C$14:$BY$769, 75, FALSE), 0)</f>
        <v>0</v>
      </c>
      <c r="BL95" s="283" t="e">
        <f t="shared" si="10"/>
        <v>#DIV/0!</v>
      </c>
      <c r="BM95" s="283" t="e">
        <f t="shared" si="11"/>
        <v>#DIV/0!</v>
      </c>
      <c r="BN95" t="e">
        <f t="shared" si="16"/>
        <v>#DIV/0!</v>
      </c>
    </row>
    <row r="96" spans="1:66" x14ac:dyDescent="0.35">
      <c r="A96" t="s">
        <v>290</v>
      </c>
      <c r="B96" s="144"/>
      <c r="C96" s="98"/>
      <c r="D96" s="43" t="str">
        <f t="shared" si="12"/>
        <v>HMO</v>
      </c>
      <c r="E96" s="100"/>
      <c r="F96" s="101"/>
      <c r="G96" s="100"/>
      <c r="H96" s="101"/>
      <c r="I96" s="100"/>
      <c r="J96" s="101"/>
      <c r="K96" s="100"/>
      <c r="L96" s="101"/>
      <c r="M96" s="100"/>
      <c r="N96" s="101"/>
      <c r="O96" s="100"/>
      <c r="P96" s="101"/>
      <c r="Q96" s="100"/>
      <c r="R96" s="101"/>
      <c r="S96" s="100"/>
      <c r="T96" s="101"/>
      <c r="U96" s="118"/>
      <c r="V96" s="118"/>
      <c r="W96" s="100"/>
      <c r="X96" s="100"/>
      <c r="Y96" s="100"/>
      <c r="Z96" s="100"/>
      <c r="AA96" s="132"/>
      <c r="AB96" s="101"/>
      <c r="AC96" s="101"/>
      <c r="AD96" s="101"/>
      <c r="AE96" s="100"/>
      <c r="AF96" s="101"/>
      <c r="AG96" s="100"/>
      <c r="AH96" s="101"/>
      <c r="AI96" s="100"/>
      <c r="AJ96" s="101"/>
      <c r="AK96" s="100"/>
      <c r="AL96" s="101"/>
      <c r="AM96" s="101"/>
      <c r="AN96" s="8"/>
      <c r="AO96" s="147">
        <f>IFERROR(VLOOKUP(B96,'A2. Rate Change &amp; Enrollment'!$C$20:$K$769,3,FALSE),0)</f>
        <v>0</v>
      </c>
      <c r="AP96" s="147">
        <f>IFERROR(VLOOKUP(B96,'A2. Rate Change &amp; Enrollment'!$C$20:$K$769,7,FALSE),0)</f>
        <v>0</v>
      </c>
      <c r="AQ96" s="150" t="e">
        <f t="shared" si="9"/>
        <v>#DIV/0!</v>
      </c>
      <c r="AS96" s="177"/>
      <c r="AT96" s="177"/>
      <c r="AV96" s="153" t="e">
        <f t="shared" si="15"/>
        <v>#DIV/0!</v>
      </c>
      <c r="AW96" s="101"/>
      <c r="AY96" s="132"/>
      <c r="AZ96" s="101"/>
      <c r="BA96" s="94"/>
      <c r="BB96" s="94"/>
      <c r="BC96" s="94"/>
      <c r="BD96" s="94"/>
      <c r="BE96" s="101"/>
      <c r="BF96" s="132"/>
      <c r="BG96" s="98"/>
      <c r="BH96" s="74" t="str">
        <f t="shared" si="13"/>
        <v>N</v>
      </c>
      <c r="BI96" t="e">
        <f t="shared" si="14"/>
        <v>#DIV/0!</v>
      </c>
      <c r="BK96" s="283">
        <f>IFERROR(VLOOKUP($B96, 'A2. Rate Change &amp; Enrollment'!$C$14:$BY$769, 75, FALSE), 0)</f>
        <v>0</v>
      </c>
      <c r="BL96" s="283" t="e">
        <f t="shared" si="10"/>
        <v>#DIV/0!</v>
      </c>
      <c r="BM96" s="283" t="e">
        <f t="shared" si="11"/>
        <v>#DIV/0!</v>
      </c>
      <c r="BN96" t="e">
        <f t="shared" si="16"/>
        <v>#DIV/0!</v>
      </c>
    </row>
    <row r="97" spans="1:66" x14ac:dyDescent="0.35">
      <c r="A97" t="s">
        <v>291</v>
      </c>
      <c r="B97" s="144"/>
      <c r="C97" s="98"/>
      <c r="D97" s="43" t="str">
        <f t="shared" si="12"/>
        <v>HMO</v>
      </c>
      <c r="E97" s="100"/>
      <c r="F97" s="101"/>
      <c r="G97" s="100"/>
      <c r="H97" s="101"/>
      <c r="I97" s="100"/>
      <c r="J97" s="101"/>
      <c r="K97" s="100"/>
      <c r="L97" s="101"/>
      <c r="M97" s="100"/>
      <c r="N97" s="101"/>
      <c r="O97" s="100"/>
      <c r="P97" s="101"/>
      <c r="Q97" s="100"/>
      <c r="R97" s="101"/>
      <c r="S97" s="100"/>
      <c r="T97" s="101"/>
      <c r="U97" s="118"/>
      <c r="V97" s="118"/>
      <c r="W97" s="100"/>
      <c r="X97" s="100"/>
      <c r="Y97" s="100"/>
      <c r="Z97" s="100"/>
      <c r="AA97" s="132"/>
      <c r="AB97" s="101"/>
      <c r="AC97" s="101"/>
      <c r="AD97" s="101"/>
      <c r="AE97" s="100"/>
      <c r="AF97" s="101"/>
      <c r="AG97" s="100"/>
      <c r="AH97" s="101"/>
      <c r="AI97" s="100"/>
      <c r="AJ97" s="101"/>
      <c r="AK97" s="100"/>
      <c r="AL97" s="101"/>
      <c r="AM97" s="101"/>
      <c r="AN97" s="8"/>
      <c r="AO97" s="147">
        <f>IFERROR(VLOOKUP(B97,'A2. Rate Change &amp; Enrollment'!$C$20:$K$769,3,FALSE),0)</f>
        <v>0</v>
      </c>
      <c r="AP97" s="147">
        <f>IFERROR(VLOOKUP(B97,'A2. Rate Change &amp; Enrollment'!$C$20:$K$769,7,FALSE),0)</f>
        <v>0</v>
      </c>
      <c r="AQ97" s="150" t="e">
        <f t="shared" si="9"/>
        <v>#DIV/0!</v>
      </c>
      <c r="AS97" s="177"/>
      <c r="AT97" s="177"/>
      <c r="AV97" s="153" t="e">
        <f t="shared" si="15"/>
        <v>#DIV/0!</v>
      </c>
      <c r="AW97" s="101"/>
      <c r="AY97" s="132"/>
      <c r="AZ97" s="101"/>
      <c r="BA97" s="94"/>
      <c r="BB97" s="94"/>
      <c r="BC97" s="94"/>
      <c r="BD97" s="94"/>
      <c r="BE97" s="101"/>
      <c r="BF97" s="132"/>
      <c r="BG97" s="98"/>
      <c r="BH97" s="74" t="str">
        <f t="shared" si="13"/>
        <v>N</v>
      </c>
      <c r="BI97" t="e">
        <f t="shared" si="14"/>
        <v>#DIV/0!</v>
      </c>
      <c r="BK97" s="283">
        <f>IFERROR(VLOOKUP($B97, 'A2. Rate Change &amp; Enrollment'!$C$14:$BY$769, 75, FALSE), 0)</f>
        <v>0</v>
      </c>
      <c r="BL97" s="283" t="e">
        <f t="shared" si="10"/>
        <v>#DIV/0!</v>
      </c>
      <c r="BM97" s="283" t="e">
        <f t="shared" si="11"/>
        <v>#DIV/0!</v>
      </c>
      <c r="BN97" t="e">
        <f t="shared" si="16"/>
        <v>#DIV/0!</v>
      </c>
    </row>
    <row r="98" spans="1:66" x14ac:dyDescent="0.35">
      <c r="A98" t="s">
        <v>292</v>
      </c>
      <c r="B98" s="144"/>
      <c r="C98" s="98"/>
      <c r="D98" s="43" t="str">
        <f t="shared" si="12"/>
        <v>HMO</v>
      </c>
      <c r="E98" s="100"/>
      <c r="F98" s="101"/>
      <c r="G98" s="100"/>
      <c r="H98" s="101"/>
      <c r="I98" s="100"/>
      <c r="J98" s="101"/>
      <c r="K98" s="100"/>
      <c r="L98" s="101"/>
      <c r="M98" s="100"/>
      <c r="N98" s="101"/>
      <c r="O98" s="100"/>
      <c r="P98" s="101"/>
      <c r="Q98" s="100"/>
      <c r="R98" s="101"/>
      <c r="S98" s="100"/>
      <c r="T98" s="101"/>
      <c r="U98" s="118"/>
      <c r="V98" s="118"/>
      <c r="W98" s="100"/>
      <c r="X98" s="100"/>
      <c r="Y98" s="100"/>
      <c r="Z98" s="100"/>
      <c r="AA98" s="132"/>
      <c r="AB98" s="101"/>
      <c r="AC98" s="101"/>
      <c r="AD98" s="101"/>
      <c r="AE98" s="100"/>
      <c r="AF98" s="101"/>
      <c r="AG98" s="100"/>
      <c r="AH98" s="101"/>
      <c r="AI98" s="100"/>
      <c r="AJ98" s="101"/>
      <c r="AK98" s="100"/>
      <c r="AL98" s="101"/>
      <c r="AM98" s="101"/>
      <c r="AN98" s="8"/>
      <c r="AO98" s="147">
        <f>IFERROR(VLOOKUP(B98,'A2. Rate Change &amp; Enrollment'!$C$20:$K$769,3,FALSE),0)</f>
        <v>0</v>
      </c>
      <c r="AP98" s="147">
        <f>IFERROR(VLOOKUP(B98,'A2. Rate Change &amp; Enrollment'!$C$20:$K$769,7,FALSE),0)</f>
        <v>0</v>
      </c>
      <c r="AQ98" s="150" t="e">
        <f t="shared" si="9"/>
        <v>#DIV/0!</v>
      </c>
      <c r="AS98" s="177"/>
      <c r="AT98" s="177"/>
      <c r="AV98" s="153" t="e">
        <f t="shared" si="15"/>
        <v>#DIV/0!</v>
      </c>
      <c r="AW98" s="101"/>
      <c r="AY98" s="132"/>
      <c r="AZ98" s="101"/>
      <c r="BA98" s="94"/>
      <c r="BB98" s="94"/>
      <c r="BC98" s="94"/>
      <c r="BD98" s="94"/>
      <c r="BE98" s="101"/>
      <c r="BF98" s="132"/>
      <c r="BG98" s="98"/>
      <c r="BH98" s="74" t="str">
        <f t="shared" si="13"/>
        <v>N</v>
      </c>
      <c r="BI98" t="e">
        <f t="shared" si="14"/>
        <v>#DIV/0!</v>
      </c>
      <c r="BK98" s="283">
        <f>IFERROR(VLOOKUP($B98, 'A2. Rate Change &amp; Enrollment'!$C$14:$BY$769, 75, FALSE), 0)</f>
        <v>0</v>
      </c>
      <c r="BL98" s="283" t="e">
        <f t="shared" si="10"/>
        <v>#DIV/0!</v>
      </c>
      <c r="BM98" s="283" t="e">
        <f t="shared" si="11"/>
        <v>#DIV/0!</v>
      </c>
      <c r="BN98" t="e">
        <f t="shared" si="16"/>
        <v>#DIV/0!</v>
      </c>
    </row>
    <row r="99" spans="1:66" x14ac:dyDescent="0.35">
      <c r="A99" t="s">
        <v>293</v>
      </c>
      <c r="B99" s="144"/>
      <c r="C99" s="98"/>
      <c r="D99" s="43" t="str">
        <f t="shared" si="12"/>
        <v>HMO</v>
      </c>
      <c r="E99" s="100"/>
      <c r="F99" s="101"/>
      <c r="G99" s="100"/>
      <c r="H99" s="101"/>
      <c r="I99" s="100"/>
      <c r="J99" s="101"/>
      <c r="K99" s="100"/>
      <c r="L99" s="101"/>
      <c r="M99" s="100"/>
      <c r="N99" s="101"/>
      <c r="O99" s="100"/>
      <c r="P99" s="101"/>
      <c r="Q99" s="100"/>
      <c r="R99" s="101"/>
      <c r="S99" s="100"/>
      <c r="T99" s="101"/>
      <c r="U99" s="118"/>
      <c r="V99" s="118"/>
      <c r="W99" s="100"/>
      <c r="X99" s="100"/>
      <c r="Y99" s="100"/>
      <c r="Z99" s="100"/>
      <c r="AA99" s="132"/>
      <c r="AB99" s="101"/>
      <c r="AC99" s="101"/>
      <c r="AD99" s="101"/>
      <c r="AE99" s="100"/>
      <c r="AF99" s="101"/>
      <c r="AG99" s="100"/>
      <c r="AH99" s="101"/>
      <c r="AI99" s="100"/>
      <c r="AJ99" s="101"/>
      <c r="AK99" s="100"/>
      <c r="AL99" s="101"/>
      <c r="AM99" s="101"/>
      <c r="AN99" s="8"/>
      <c r="AO99" s="147">
        <f>IFERROR(VLOOKUP(B99,'A2. Rate Change &amp; Enrollment'!$C$20:$K$769,3,FALSE),0)</f>
        <v>0</v>
      </c>
      <c r="AP99" s="147">
        <f>IFERROR(VLOOKUP(B99,'A2. Rate Change &amp; Enrollment'!$C$20:$K$769,7,FALSE),0)</f>
        <v>0</v>
      </c>
      <c r="AQ99" s="150" t="e">
        <f t="shared" si="9"/>
        <v>#DIV/0!</v>
      </c>
      <c r="AS99" s="177"/>
      <c r="AT99" s="177"/>
      <c r="AV99" s="153" t="e">
        <f t="shared" si="15"/>
        <v>#DIV/0!</v>
      </c>
      <c r="AW99" s="101"/>
      <c r="AY99" s="132"/>
      <c r="AZ99" s="101"/>
      <c r="BA99" s="94"/>
      <c r="BB99" s="94"/>
      <c r="BC99" s="94"/>
      <c r="BD99" s="94"/>
      <c r="BE99" s="101"/>
      <c r="BF99" s="132"/>
      <c r="BG99" s="98"/>
      <c r="BH99" s="74" t="str">
        <f t="shared" si="13"/>
        <v>N</v>
      </c>
      <c r="BI99" t="e">
        <f t="shared" si="14"/>
        <v>#DIV/0!</v>
      </c>
      <c r="BK99" s="283">
        <f>IFERROR(VLOOKUP($B99, 'A2. Rate Change &amp; Enrollment'!$C$14:$BY$769, 75, FALSE), 0)</f>
        <v>0</v>
      </c>
      <c r="BL99" s="283" t="e">
        <f t="shared" si="10"/>
        <v>#DIV/0!</v>
      </c>
      <c r="BM99" s="283" t="e">
        <f t="shared" si="11"/>
        <v>#DIV/0!</v>
      </c>
      <c r="BN99" t="e">
        <f t="shared" si="16"/>
        <v>#DIV/0!</v>
      </c>
    </row>
    <row r="100" spans="1:66" x14ac:dyDescent="0.35">
      <c r="A100" t="s">
        <v>294</v>
      </c>
      <c r="B100" s="144"/>
      <c r="C100" s="98"/>
      <c r="D100" s="43" t="str">
        <f t="shared" si="12"/>
        <v>HMO</v>
      </c>
      <c r="E100" s="100"/>
      <c r="F100" s="101"/>
      <c r="G100" s="100"/>
      <c r="H100" s="101"/>
      <c r="I100" s="100"/>
      <c r="J100" s="101"/>
      <c r="K100" s="100"/>
      <c r="L100" s="101"/>
      <c r="M100" s="100"/>
      <c r="N100" s="101"/>
      <c r="O100" s="100"/>
      <c r="P100" s="101"/>
      <c r="Q100" s="100"/>
      <c r="R100" s="101"/>
      <c r="S100" s="100"/>
      <c r="T100" s="101"/>
      <c r="U100" s="118"/>
      <c r="V100" s="118"/>
      <c r="W100" s="100"/>
      <c r="X100" s="100"/>
      <c r="Y100" s="100"/>
      <c r="Z100" s="100"/>
      <c r="AA100" s="132"/>
      <c r="AB100" s="101"/>
      <c r="AC100" s="101"/>
      <c r="AD100" s="101"/>
      <c r="AE100" s="100"/>
      <c r="AF100" s="101"/>
      <c r="AG100" s="100"/>
      <c r="AH100" s="101"/>
      <c r="AI100" s="100"/>
      <c r="AJ100" s="101"/>
      <c r="AK100" s="100"/>
      <c r="AL100" s="101"/>
      <c r="AM100" s="101"/>
      <c r="AN100" s="8"/>
      <c r="AO100" s="147">
        <f>IFERROR(VLOOKUP(B100,'A2. Rate Change &amp; Enrollment'!$C$20:$K$769,3,FALSE),0)</f>
        <v>0</v>
      </c>
      <c r="AP100" s="147">
        <f>IFERROR(VLOOKUP(B100,'A2. Rate Change &amp; Enrollment'!$C$20:$K$769,7,FALSE),0)</f>
        <v>0</v>
      </c>
      <c r="AQ100" s="150" t="e">
        <f t="shared" si="9"/>
        <v>#DIV/0!</v>
      </c>
      <c r="AS100" s="177"/>
      <c r="AT100" s="177"/>
      <c r="AV100" s="153" t="e">
        <f t="shared" si="15"/>
        <v>#DIV/0!</v>
      </c>
      <c r="AW100" s="101"/>
      <c r="AY100" s="132"/>
      <c r="AZ100" s="101"/>
      <c r="BA100" s="94"/>
      <c r="BB100" s="94"/>
      <c r="BC100" s="94"/>
      <c r="BD100" s="94"/>
      <c r="BE100" s="101"/>
      <c r="BF100" s="132"/>
      <c r="BG100" s="98"/>
      <c r="BH100" s="74" t="str">
        <f t="shared" si="13"/>
        <v>N</v>
      </c>
      <c r="BI100" t="e">
        <f t="shared" si="14"/>
        <v>#DIV/0!</v>
      </c>
      <c r="BK100" s="283">
        <f>IFERROR(VLOOKUP($B100, 'A2. Rate Change &amp; Enrollment'!$C$14:$BY$769, 75, FALSE), 0)</f>
        <v>0</v>
      </c>
      <c r="BL100" s="283" t="e">
        <f t="shared" si="10"/>
        <v>#DIV/0!</v>
      </c>
      <c r="BM100" s="283" t="e">
        <f t="shared" si="11"/>
        <v>#DIV/0!</v>
      </c>
      <c r="BN100" t="e">
        <f t="shared" si="16"/>
        <v>#DIV/0!</v>
      </c>
    </row>
    <row r="101" spans="1:66" x14ac:dyDescent="0.35">
      <c r="A101" t="s">
        <v>295</v>
      </c>
      <c r="B101" s="144"/>
      <c r="C101" s="98"/>
      <c r="D101" s="43" t="str">
        <f t="shared" si="12"/>
        <v>HMO</v>
      </c>
      <c r="E101" s="100"/>
      <c r="F101" s="101"/>
      <c r="G101" s="100"/>
      <c r="H101" s="101"/>
      <c r="I101" s="100"/>
      <c r="J101" s="101"/>
      <c r="K101" s="100"/>
      <c r="L101" s="101"/>
      <c r="M101" s="100"/>
      <c r="N101" s="101"/>
      <c r="O101" s="100"/>
      <c r="P101" s="101"/>
      <c r="Q101" s="100"/>
      <c r="R101" s="101"/>
      <c r="S101" s="100"/>
      <c r="T101" s="101"/>
      <c r="U101" s="118"/>
      <c r="V101" s="118"/>
      <c r="W101" s="100"/>
      <c r="X101" s="100"/>
      <c r="Y101" s="100"/>
      <c r="Z101" s="100"/>
      <c r="AA101" s="132"/>
      <c r="AB101" s="101"/>
      <c r="AC101" s="101"/>
      <c r="AD101" s="101"/>
      <c r="AE101" s="100"/>
      <c r="AF101" s="101"/>
      <c r="AG101" s="100"/>
      <c r="AH101" s="101"/>
      <c r="AI101" s="100"/>
      <c r="AJ101" s="101"/>
      <c r="AK101" s="100"/>
      <c r="AL101" s="101"/>
      <c r="AM101" s="101"/>
      <c r="AN101" s="8"/>
      <c r="AO101" s="147">
        <f>IFERROR(VLOOKUP(B101,'A2. Rate Change &amp; Enrollment'!$C$20:$K$769,3,FALSE),0)</f>
        <v>0</v>
      </c>
      <c r="AP101" s="147">
        <f>IFERROR(VLOOKUP(B101,'A2. Rate Change &amp; Enrollment'!$C$20:$K$769,7,FALSE),0)</f>
        <v>0</v>
      </c>
      <c r="AQ101" s="150" t="e">
        <f t="shared" si="9"/>
        <v>#DIV/0!</v>
      </c>
      <c r="AS101" s="177"/>
      <c r="AT101" s="177"/>
      <c r="AV101" s="153" t="e">
        <f t="shared" si="15"/>
        <v>#DIV/0!</v>
      </c>
      <c r="AW101" s="101"/>
      <c r="AY101" s="132"/>
      <c r="AZ101" s="101"/>
      <c r="BA101" s="94"/>
      <c r="BB101" s="94"/>
      <c r="BC101" s="94"/>
      <c r="BD101" s="94"/>
      <c r="BE101" s="101"/>
      <c r="BF101" s="132"/>
      <c r="BG101" s="98"/>
      <c r="BH101" s="74" t="str">
        <f t="shared" si="13"/>
        <v>N</v>
      </c>
      <c r="BI101" t="e">
        <f t="shared" si="14"/>
        <v>#DIV/0!</v>
      </c>
      <c r="BK101" s="283">
        <f>IFERROR(VLOOKUP($B101, 'A2. Rate Change &amp; Enrollment'!$C$14:$BY$769, 75, FALSE), 0)</f>
        <v>0</v>
      </c>
      <c r="BL101" s="283" t="e">
        <f t="shared" si="10"/>
        <v>#DIV/0!</v>
      </c>
      <c r="BM101" s="283" t="e">
        <f t="shared" si="11"/>
        <v>#DIV/0!</v>
      </c>
      <c r="BN101" t="e">
        <f t="shared" si="16"/>
        <v>#DIV/0!</v>
      </c>
    </row>
    <row r="102" spans="1:66" x14ac:dyDescent="0.35">
      <c r="A102" t="s">
        <v>296</v>
      </c>
      <c r="B102" s="144"/>
      <c r="C102" s="98"/>
      <c r="D102" s="43" t="str">
        <f t="shared" si="12"/>
        <v>HMO</v>
      </c>
      <c r="E102" s="100"/>
      <c r="F102" s="101"/>
      <c r="G102" s="100"/>
      <c r="H102" s="101"/>
      <c r="I102" s="100"/>
      <c r="J102" s="101"/>
      <c r="K102" s="100"/>
      <c r="L102" s="101"/>
      <c r="M102" s="100"/>
      <c r="N102" s="101"/>
      <c r="O102" s="100"/>
      <c r="P102" s="101"/>
      <c r="Q102" s="100"/>
      <c r="R102" s="101"/>
      <c r="S102" s="100"/>
      <c r="T102" s="101"/>
      <c r="U102" s="118"/>
      <c r="V102" s="118"/>
      <c r="W102" s="100"/>
      <c r="X102" s="100"/>
      <c r="Y102" s="100"/>
      <c r="Z102" s="100"/>
      <c r="AA102" s="132"/>
      <c r="AB102" s="101"/>
      <c r="AC102" s="101"/>
      <c r="AD102" s="101"/>
      <c r="AE102" s="100"/>
      <c r="AF102" s="101"/>
      <c r="AG102" s="100"/>
      <c r="AH102" s="101"/>
      <c r="AI102" s="100"/>
      <c r="AJ102" s="101"/>
      <c r="AK102" s="100"/>
      <c r="AL102" s="101"/>
      <c r="AM102" s="101"/>
      <c r="AN102" s="8"/>
      <c r="AO102" s="147">
        <f>IFERROR(VLOOKUP(B102,'A2. Rate Change &amp; Enrollment'!$C$20:$K$769,3,FALSE),0)</f>
        <v>0</v>
      </c>
      <c r="AP102" s="147">
        <f>IFERROR(VLOOKUP(B102,'A2. Rate Change &amp; Enrollment'!$C$20:$K$769,7,FALSE),0)</f>
        <v>0</v>
      </c>
      <c r="AQ102" s="150" t="e">
        <f t="shared" si="9"/>
        <v>#DIV/0!</v>
      </c>
      <c r="AS102" s="177"/>
      <c r="AT102" s="177"/>
      <c r="AV102" s="153" t="e">
        <f t="shared" si="15"/>
        <v>#DIV/0!</v>
      </c>
      <c r="AW102" s="101"/>
      <c r="AY102" s="132"/>
      <c r="AZ102" s="101"/>
      <c r="BA102" s="94"/>
      <c r="BB102" s="94"/>
      <c r="BC102" s="94"/>
      <c r="BD102" s="94"/>
      <c r="BE102" s="101"/>
      <c r="BF102" s="132"/>
      <c r="BG102" s="98"/>
      <c r="BH102" s="74" t="str">
        <f t="shared" si="13"/>
        <v>N</v>
      </c>
      <c r="BI102" t="e">
        <f t="shared" si="14"/>
        <v>#DIV/0!</v>
      </c>
      <c r="BK102" s="283">
        <f>IFERROR(VLOOKUP($B102, 'A2. Rate Change &amp; Enrollment'!$C$14:$BY$769, 75, FALSE), 0)</f>
        <v>0</v>
      </c>
      <c r="BL102" s="283" t="e">
        <f t="shared" si="10"/>
        <v>#DIV/0!</v>
      </c>
      <c r="BM102" s="283" t="e">
        <f t="shared" si="11"/>
        <v>#DIV/0!</v>
      </c>
      <c r="BN102" t="e">
        <f t="shared" si="16"/>
        <v>#DIV/0!</v>
      </c>
    </row>
    <row r="103" spans="1:66" x14ac:dyDescent="0.35">
      <c r="A103" t="s">
        <v>297</v>
      </c>
      <c r="B103" s="144"/>
      <c r="C103" s="98"/>
      <c r="D103" s="43" t="str">
        <f t="shared" si="12"/>
        <v>HMO</v>
      </c>
      <c r="E103" s="100"/>
      <c r="F103" s="101"/>
      <c r="G103" s="100"/>
      <c r="H103" s="101"/>
      <c r="I103" s="100"/>
      <c r="J103" s="101"/>
      <c r="K103" s="100"/>
      <c r="L103" s="101"/>
      <c r="M103" s="100"/>
      <c r="N103" s="101"/>
      <c r="O103" s="100"/>
      <c r="P103" s="101"/>
      <c r="Q103" s="100"/>
      <c r="R103" s="101"/>
      <c r="S103" s="100"/>
      <c r="T103" s="101"/>
      <c r="U103" s="118"/>
      <c r="V103" s="118"/>
      <c r="W103" s="100"/>
      <c r="X103" s="100"/>
      <c r="Y103" s="100"/>
      <c r="Z103" s="100"/>
      <c r="AA103" s="132"/>
      <c r="AB103" s="101"/>
      <c r="AC103" s="101"/>
      <c r="AD103" s="101"/>
      <c r="AE103" s="100"/>
      <c r="AF103" s="101"/>
      <c r="AG103" s="100"/>
      <c r="AH103" s="101"/>
      <c r="AI103" s="100"/>
      <c r="AJ103" s="101"/>
      <c r="AK103" s="100"/>
      <c r="AL103" s="101"/>
      <c r="AM103" s="101"/>
      <c r="AN103" s="8"/>
      <c r="AO103" s="147">
        <f>IFERROR(VLOOKUP(B103,'A2. Rate Change &amp; Enrollment'!$C$20:$K$769,3,FALSE),0)</f>
        <v>0</v>
      </c>
      <c r="AP103" s="147">
        <f>IFERROR(VLOOKUP(B103,'A2. Rate Change &amp; Enrollment'!$C$20:$K$769,7,FALSE),0)</f>
        <v>0</v>
      </c>
      <c r="AQ103" s="150" t="e">
        <f t="shared" si="9"/>
        <v>#DIV/0!</v>
      </c>
      <c r="AS103" s="177"/>
      <c r="AT103" s="177"/>
      <c r="AV103" s="153" t="e">
        <f t="shared" si="15"/>
        <v>#DIV/0!</v>
      </c>
      <c r="AW103" s="101"/>
      <c r="AY103" s="132"/>
      <c r="AZ103" s="101"/>
      <c r="BA103" s="94"/>
      <c r="BB103" s="94"/>
      <c r="BC103" s="94"/>
      <c r="BD103" s="94"/>
      <c r="BE103" s="101"/>
      <c r="BF103" s="132"/>
      <c r="BG103" s="98"/>
      <c r="BH103" s="74" t="str">
        <f t="shared" si="13"/>
        <v>N</v>
      </c>
      <c r="BI103" t="e">
        <f t="shared" si="14"/>
        <v>#DIV/0!</v>
      </c>
      <c r="BK103" s="283">
        <f>IFERROR(VLOOKUP($B103, 'A2. Rate Change &amp; Enrollment'!$C$14:$BY$769, 75, FALSE), 0)</f>
        <v>0</v>
      </c>
      <c r="BL103" s="283" t="e">
        <f t="shared" si="10"/>
        <v>#DIV/0!</v>
      </c>
      <c r="BM103" s="283" t="e">
        <f t="shared" si="11"/>
        <v>#DIV/0!</v>
      </c>
      <c r="BN103" t="e">
        <f t="shared" si="16"/>
        <v>#DIV/0!</v>
      </c>
    </row>
    <row r="104" spans="1:66" x14ac:dyDescent="0.35">
      <c r="A104" t="s">
        <v>298</v>
      </c>
      <c r="B104" s="144"/>
      <c r="C104" s="98"/>
      <c r="D104" s="43" t="str">
        <f t="shared" si="12"/>
        <v>HMO</v>
      </c>
      <c r="E104" s="100"/>
      <c r="F104" s="101"/>
      <c r="G104" s="100"/>
      <c r="H104" s="101"/>
      <c r="I104" s="100"/>
      <c r="J104" s="101"/>
      <c r="K104" s="100"/>
      <c r="L104" s="101"/>
      <c r="M104" s="100"/>
      <c r="N104" s="101"/>
      <c r="O104" s="100"/>
      <c r="P104" s="101"/>
      <c r="Q104" s="100"/>
      <c r="R104" s="101"/>
      <c r="S104" s="100"/>
      <c r="T104" s="101"/>
      <c r="U104" s="118"/>
      <c r="V104" s="118"/>
      <c r="W104" s="100"/>
      <c r="X104" s="100"/>
      <c r="Y104" s="100"/>
      <c r="Z104" s="100"/>
      <c r="AA104" s="132"/>
      <c r="AB104" s="101"/>
      <c r="AC104" s="101"/>
      <c r="AD104" s="101"/>
      <c r="AE104" s="100"/>
      <c r="AF104" s="101"/>
      <c r="AG104" s="100"/>
      <c r="AH104" s="101"/>
      <c r="AI104" s="100"/>
      <c r="AJ104" s="101"/>
      <c r="AK104" s="100"/>
      <c r="AL104" s="101"/>
      <c r="AM104" s="101"/>
      <c r="AN104" s="8"/>
      <c r="AO104" s="147">
        <f>IFERROR(VLOOKUP(B104,'A2. Rate Change &amp; Enrollment'!$C$20:$K$769,3,FALSE),0)</f>
        <v>0</v>
      </c>
      <c r="AP104" s="147">
        <f>IFERROR(VLOOKUP(B104,'A2. Rate Change &amp; Enrollment'!$C$20:$K$769,7,FALSE),0)</f>
        <v>0</v>
      </c>
      <c r="AQ104" s="150" t="e">
        <f t="shared" si="9"/>
        <v>#DIV/0!</v>
      </c>
      <c r="AS104" s="177"/>
      <c r="AT104" s="177"/>
      <c r="AV104" s="153" t="e">
        <f t="shared" si="15"/>
        <v>#DIV/0!</v>
      </c>
      <c r="AW104" s="101"/>
      <c r="AY104" s="132"/>
      <c r="AZ104" s="101"/>
      <c r="BA104" s="94"/>
      <c r="BB104" s="94"/>
      <c r="BC104" s="94"/>
      <c r="BD104" s="94"/>
      <c r="BE104" s="101"/>
      <c r="BF104" s="132"/>
      <c r="BG104" s="98"/>
      <c r="BH104" s="74" t="str">
        <f t="shared" si="13"/>
        <v>N</v>
      </c>
      <c r="BI104" t="e">
        <f t="shared" si="14"/>
        <v>#DIV/0!</v>
      </c>
      <c r="BK104" s="283">
        <f>IFERROR(VLOOKUP($B104, 'A2. Rate Change &amp; Enrollment'!$C$14:$BY$769, 75, FALSE), 0)</f>
        <v>0</v>
      </c>
      <c r="BL104" s="283" t="e">
        <f t="shared" si="10"/>
        <v>#DIV/0!</v>
      </c>
      <c r="BM104" s="283" t="e">
        <f t="shared" si="11"/>
        <v>#DIV/0!</v>
      </c>
      <c r="BN104" t="e">
        <f t="shared" si="16"/>
        <v>#DIV/0!</v>
      </c>
    </row>
    <row r="105" spans="1:66" x14ac:dyDescent="0.35">
      <c r="A105" t="s">
        <v>299</v>
      </c>
      <c r="B105" s="144"/>
      <c r="C105" s="98"/>
      <c r="D105" s="43" t="str">
        <f t="shared" si="12"/>
        <v>HMO</v>
      </c>
      <c r="E105" s="100"/>
      <c r="F105" s="101"/>
      <c r="G105" s="100"/>
      <c r="H105" s="101"/>
      <c r="I105" s="100"/>
      <c r="J105" s="101"/>
      <c r="K105" s="100"/>
      <c r="L105" s="101"/>
      <c r="M105" s="100"/>
      <c r="N105" s="101"/>
      <c r="O105" s="100"/>
      <c r="P105" s="101"/>
      <c r="Q105" s="100"/>
      <c r="R105" s="101"/>
      <c r="S105" s="100"/>
      <c r="T105" s="101"/>
      <c r="U105" s="118"/>
      <c r="V105" s="118"/>
      <c r="W105" s="100"/>
      <c r="X105" s="100"/>
      <c r="Y105" s="100"/>
      <c r="Z105" s="100"/>
      <c r="AA105" s="132"/>
      <c r="AB105" s="101"/>
      <c r="AC105" s="101"/>
      <c r="AD105" s="101"/>
      <c r="AE105" s="100"/>
      <c r="AF105" s="101"/>
      <c r="AG105" s="100"/>
      <c r="AH105" s="101"/>
      <c r="AI105" s="100"/>
      <c r="AJ105" s="101"/>
      <c r="AK105" s="100"/>
      <c r="AL105" s="101"/>
      <c r="AM105" s="101"/>
      <c r="AN105" s="8"/>
      <c r="AO105" s="147">
        <f>IFERROR(VLOOKUP(B105,'A2. Rate Change &amp; Enrollment'!$C$20:$K$769,3,FALSE),0)</f>
        <v>0</v>
      </c>
      <c r="AP105" s="147">
        <f>IFERROR(VLOOKUP(B105,'A2. Rate Change &amp; Enrollment'!$C$20:$K$769,7,FALSE),0)</f>
        <v>0</v>
      </c>
      <c r="AQ105" s="150" t="e">
        <f t="shared" si="9"/>
        <v>#DIV/0!</v>
      </c>
      <c r="AS105" s="177"/>
      <c r="AT105" s="177"/>
      <c r="AV105" s="153" t="e">
        <f t="shared" si="15"/>
        <v>#DIV/0!</v>
      </c>
      <c r="AW105" s="101"/>
      <c r="AY105" s="132"/>
      <c r="AZ105" s="101"/>
      <c r="BA105" s="94"/>
      <c r="BB105" s="94"/>
      <c r="BC105" s="94"/>
      <c r="BD105" s="94"/>
      <c r="BE105" s="101"/>
      <c r="BF105" s="132"/>
      <c r="BG105" s="98"/>
      <c r="BH105" s="74" t="str">
        <f t="shared" si="13"/>
        <v>N</v>
      </c>
      <c r="BI105" t="e">
        <f t="shared" si="14"/>
        <v>#DIV/0!</v>
      </c>
      <c r="BK105" s="283">
        <f>IFERROR(VLOOKUP($B105, 'A2. Rate Change &amp; Enrollment'!$C$14:$BY$769, 75, FALSE), 0)</f>
        <v>0</v>
      </c>
      <c r="BL105" s="283" t="e">
        <f t="shared" si="10"/>
        <v>#DIV/0!</v>
      </c>
      <c r="BM105" s="283" t="e">
        <f t="shared" si="11"/>
        <v>#DIV/0!</v>
      </c>
      <c r="BN105" t="e">
        <f t="shared" si="16"/>
        <v>#DIV/0!</v>
      </c>
    </row>
    <row r="106" spans="1:66" x14ac:dyDescent="0.35">
      <c r="A106" t="s">
        <v>300</v>
      </c>
      <c r="B106" s="144"/>
      <c r="C106" s="98"/>
      <c r="D106" s="43" t="str">
        <f t="shared" si="12"/>
        <v>HMO</v>
      </c>
      <c r="E106" s="100"/>
      <c r="F106" s="101"/>
      <c r="G106" s="100"/>
      <c r="H106" s="101"/>
      <c r="I106" s="100"/>
      <c r="J106" s="101"/>
      <c r="K106" s="100"/>
      <c r="L106" s="101"/>
      <c r="M106" s="100"/>
      <c r="N106" s="101"/>
      <c r="O106" s="100"/>
      <c r="P106" s="101"/>
      <c r="Q106" s="100"/>
      <c r="R106" s="101"/>
      <c r="S106" s="100"/>
      <c r="T106" s="101"/>
      <c r="U106" s="118"/>
      <c r="V106" s="118"/>
      <c r="W106" s="100"/>
      <c r="X106" s="100"/>
      <c r="Y106" s="100"/>
      <c r="Z106" s="100"/>
      <c r="AA106" s="132"/>
      <c r="AB106" s="101"/>
      <c r="AC106" s="101"/>
      <c r="AD106" s="101"/>
      <c r="AE106" s="100"/>
      <c r="AF106" s="101"/>
      <c r="AG106" s="100"/>
      <c r="AH106" s="101"/>
      <c r="AI106" s="100"/>
      <c r="AJ106" s="101"/>
      <c r="AK106" s="100"/>
      <c r="AL106" s="101"/>
      <c r="AM106" s="101"/>
      <c r="AN106" s="8"/>
      <c r="AO106" s="147">
        <f>IFERROR(VLOOKUP(B106,'A2. Rate Change &amp; Enrollment'!$C$20:$K$769,3,FALSE),0)</f>
        <v>0</v>
      </c>
      <c r="AP106" s="147">
        <f>IFERROR(VLOOKUP(B106,'A2. Rate Change &amp; Enrollment'!$C$20:$K$769,7,FALSE),0)</f>
        <v>0</v>
      </c>
      <c r="AQ106" s="150" t="e">
        <f t="shared" si="9"/>
        <v>#DIV/0!</v>
      </c>
      <c r="AS106" s="177"/>
      <c r="AT106" s="177"/>
      <c r="AV106" s="153" t="e">
        <f t="shared" si="15"/>
        <v>#DIV/0!</v>
      </c>
      <c r="AW106" s="101"/>
      <c r="AY106" s="132"/>
      <c r="AZ106" s="101"/>
      <c r="BA106" s="94"/>
      <c r="BB106" s="94"/>
      <c r="BC106" s="94"/>
      <c r="BD106" s="94"/>
      <c r="BE106" s="101"/>
      <c r="BF106" s="132"/>
      <c r="BG106" s="98"/>
      <c r="BH106" s="74" t="str">
        <f t="shared" si="13"/>
        <v>N</v>
      </c>
      <c r="BI106" t="e">
        <f t="shared" si="14"/>
        <v>#DIV/0!</v>
      </c>
      <c r="BK106" s="283">
        <f>IFERROR(VLOOKUP($B106, 'A2. Rate Change &amp; Enrollment'!$C$14:$BY$769, 75, FALSE), 0)</f>
        <v>0</v>
      </c>
      <c r="BL106" s="283" t="e">
        <f t="shared" si="10"/>
        <v>#DIV/0!</v>
      </c>
      <c r="BM106" s="283" t="e">
        <f t="shared" si="11"/>
        <v>#DIV/0!</v>
      </c>
      <c r="BN106" t="e">
        <f t="shared" si="16"/>
        <v>#DIV/0!</v>
      </c>
    </row>
    <row r="107" spans="1:66" x14ac:dyDescent="0.35">
      <c r="A107" t="s">
        <v>301</v>
      </c>
      <c r="B107" s="144"/>
      <c r="C107" s="98"/>
      <c r="D107" s="43" t="str">
        <f t="shared" si="12"/>
        <v>HMO</v>
      </c>
      <c r="E107" s="100"/>
      <c r="F107" s="101"/>
      <c r="G107" s="100"/>
      <c r="H107" s="101"/>
      <c r="I107" s="100"/>
      <c r="J107" s="101"/>
      <c r="K107" s="100"/>
      <c r="L107" s="101"/>
      <c r="M107" s="100"/>
      <c r="N107" s="101"/>
      <c r="O107" s="100"/>
      <c r="P107" s="101"/>
      <c r="Q107" s="100"/>
      <c r="R107" s="101"/>
      <c r="S107" s="100"/>
      <c r="T107" s="101"/>
      <c r="U107" s="118"/>
      <c r="V107" s="118"/>
      <c r="W107" s="100"/>
      <c r="X107" s="100"/>
      <c r="Y107" s="100"/>
      <c r="Z107" s="100"/>
      <c r="AA107" s="132"/>
      <c r="AB107" s="101"/>
      <c r="AC107" s="101"/>
      <c r="AD107" s="101"/>
      <c r="AE107" s="100"/>
      <c r="AF107" s="101"/>
      <c r="AG107" s="100"/>
      <c r="AH107" s="101"/>
      <c r="AI107" s="100"/>
      <c r="AJ107" s="101"/>
      <c r="AK107" s="100"/>
      <c r="AL107" s="101"/>
      <c r="AM107" s="101"/>
      <c r="AN107" s="8"/>
      <c r="AO107" s="147">
        <f>IFERROR(VLOOKUP(B107,'A2. Rate Change &amp; Enrollment'!$C$20:$K$769,3,FALSE),0)</f>
        <v>0</v>
      </c>
      <c r="AP107" s="147">
        <f>IFERROR(VLOOKUP(B107,'A2. Rate Change &amp; Enrollment'!$C$20:$K$769,7,FALSE),0)</f>
        <v>0</v>
      </c>
      <c r="AQ107" s="150" t="e">
        <f t="shared" si="9"/>
        <v>#DIV/0!</v>
      </c>
      <c r="AS107" s="177"/>
      <c r="AT107" s="177"/>
      <c r="AV107" s="153" t="e">
        <f t="shared" si="15"/>
        <v>#DIV/0!</v>
      </c>
      <c r="AW107" s="101"/>
      <c r="AY107" s="132"/>
      <c r="AZ107" s="101"/>
      <c r="BA107" s="94"/>
      <c r="BB107" s="94"/>
      <c r="BC107" s="94"/>
      <c r="BD107" s="94"/>
      <c r="BE107" s="101"/>
      <c r="BF107" s="132"/>
      <c r="BG107" s="98"/>
      <c r="BH107" s="74" t="str">
        <f t="shared" si="13"/>
        <v>N</v>
      </c>
      <c r="BI107" t="e">
        <f t="shared" si="14"/>
        <v>#DIV/0!</v>
      </c>
      <c r="BK107" s="283">
        <f>IFERROR(VLOOKUP($B107, 'A2. Rate Change &amp; Enrollment'!$C$14:$BY$769, 75, FALSE), 0)</f>
        <v>0</v>
      </c>
      <c r="BL107" s="283" t="e">
        <f t="shared" si="10"/>
        <v>#DIV/0!</v>
      </c>
      <c r="BM107" s="283" t="e">
        <f t="shared" si="11"/>
        <v>#DIV/0!</v>
      </c>
      <c r="BN107" t="e">
        <f t="shared" si="16"/>
        <v>#DIV/0!</v>
      </c>
    </row>
    <row r="108" spans="1:66" x14ac:dyDescent="0.35">
      <c r="A108" t="s">
        <v>302</v>
      </c>
      <c r="B108" s="144"/>
      <c r="C108" s="98"/>
      <c r="D108" s="43" t="str">
        <f t="shared" si="12"/>
        <v>HMO</v>
      </c>
      <c r="E108" s="100"/>
      <c r="F108" s="101"/>
      <c r="G108" s="100"/>
      <c r="H108" s="101"/>
      <c r="I108" s="100"/>
      <c r="J108" s="101"/>
      <c r="K108" s="100"/>
      <c r="L108" s="101"/>
      <c r="M108" s="100"/>
      <c r="N108" s="101"/>
      <c r="O108" s="100"/>
      <c r="P108" s="101"/>
      <c r="Q108" s="100"/>
      <c r="R108" s="101"/>
      <c r="S108" s="100"/>
      <c r="T108" s="101"/>
      <c r="U108" s="118"/>
      <c r="V108" s="118"/>
      <c r="W108" s="100"/>
      <c r="X108" s="100"/>
      <c r="Y108" s="100"/>
      <c r="Z108" s="100"/>
      <c r="AA108" s="132"/>
      <c r="AB108" s="101"/>
      <c r="AC108" s="101"/>
      <c r="AD108" s="101"/>
      <c r="AE108" s="100"/>
      <c r="AF108" s="101"/>
      <c r="AG108" s="100"/>
      <c r="AH108" s="101"/>
      <c r="AI108" s="100"/>
      <c r="AJ108" s="101"/>
      <c r="AK108" s="100"/>
      <c r="AL108" s="101"/>
      <c r="AM108" s="101"/>
      <c r="AN108" s="8"/>
      <c r="AO108" s="147">
        <f>IFERROR(VLOOKUP(B108,'A2. Rate Change &amp; Enrollment'!$C$20:$K$769,3,FALSE),0)</f>
        <v>0</v>
      </c>
      <c r="AP108" s="147">
        <f>IFERROR(VLOOKUP(B108,'A2. Rate Change &amp; Enrollment'!$C$20:$K$769,7,FALSE),0)</f>
        <v>0</v>
      </c>
      <c r="AQ108" s="150" t="e">
        <f t="shared" si="9"/>
        <v>#DIV/0!</v>
      </c>
      <c r="AS108" s="177"/>
      <c r="AT108" s="177"/>
      <c r="AV108" s="153" t="e">
        <f t="shared" si="15"/>
        <v>#DIV/0!</v>
      </c>
      <c r="AW108" s="101"/>
      <c r="AY108" s="132"/>
      <c r="AZ108" s="101"/>
      <c r="BA108" s="94"/>
      <c r="BB108" s="94"/>
      <c r="BC108" s="94"/>
      <c r="BD108" s="94"/>
      <c r="BE108" s="101"/>
      <c r="BF108" s="132"/>
      <c r="BG108" s="98"/>
      <c r="BH108" s="74" t="str">
        <f t="shared" si="13"/>
        <v>N</v>
      </c>
      <c r="BI108" t="e">
        <f t="shared" si="14"/>
        <v>#DIV/0!</v>
      </c>
      <c r="BK108" s="283">
        <f>IFERROR(VLOOKUP($B108, 'A2. Rate Change &amp; Enrollment'!$C$14:$BY$769, 75, FALSE), 0)</f>
        <v>0</v>
      </c>
      <c r="BL108" s="283" t="e">
        <f t="shared" si="10"/>
        <v>#DIV/0!</v>
      </c>
      <c r="BM108" s="283" t="e">
        <f t="shared" si="11"/>
        <v>#DIV/0!</v>
      </c>
      <c r="BN108" t="e">
        <f t="shared" si="16"/>
        <v>#DIV/0!</v>
      </c>
    </row>
    <row r="109" spans="1:66" x14ac:dyDescent="0.35">
      <c r="A109" t="s">
        <v>303</v>
      </c>
      <c r="B109" s="144"/>
      <c r="C109" s="98"/>
      <c r="D109" s="43" t="str">
        <f t="shared" si="12"/>
        <v>HMO</v>
      </c>
      <c r="E109" s="100"/>
      <c r="F109" s="101"/>
      <c r="G109" s="100"/>
      <c r="H109" s="101"/>
      <c r="I109" s="100"/>
      <c r="J109" s="101"/>
      <c r="K109" s="100"/>
      <c r="L109" s="101"/>
      <c r="M109" s="100"/>
      <c r="N109" s="101"/>
      <c r="O109" s="100"/>
      <c r="P109" s="101"/>
      <c r="Q109" s="100"/>
      <c r="R109" s="101"/>
      <c r="S109" s="100"/>
      <c r="T109" s="101"/>
      <c r="U109" s="118"/>
      <c r="V109" s="118"/>
      <c r="W109" s="100"/>
      <c r="X109" s="100"/>
      <c r="Y109" s="100"/>
      <c r="Z109" s="100"/>
      <c r="AA109" s="132"/>
      <c r="AB109" s="101"/>
      <c r="AC109" s="101"/>
      <c r="AD109" s="101"/>
      <c r="AE109" s="100"/>
      <c r="AF109" s="101"/>
      <c r="AG109" s="100"/>
      <c r="AH109" s="101"/>
      <c r="AI109" s="100"/>
      <c r="AJ109" s="101"/>
      <c r="AK109" s="100"/>
      <c r="AL109" s="101"/>
      <c r="AM109" s="101"/>
      <c r="AN109" s="8"/>
      <c r="AO109" s="147">
        <f>IFERROR(VLOOKUP(B109,'A2. Rate Change &amp; Enrollment'!$C$20:$K$769,3,FALSE),0)</f>
        <v>0</v>
      </c>
      <c r="AP109" s="147">
        <f>IFERROR(VLOOKUP(B109,'A2. Rate Change &amp; Enrollment'!$C$20:$K$769,7,FALSE),0)</f>
        <v>0</v>
      </c>
      <c r="AQ109" s="150" t="e">
        <f t="shared" si="9"/>
        <v>#DIV/0!</v>
      </c>
      <c r="AS109" s="177"/>
      <c r="AT109" s="177"/>
      <c r="AV109" s="153" t="e">
        <f t="shared" si="15"/>
        <v>#DIV/0!</v>
      </c>
      <c r="AW109" s="101"/>
      <c r="AY109" s="132"/>
      <c r="AZ109" s="101"/>
      <c r="BA109" s="94"/>
      <c r="BB109" s="94"/>
      <c r="BC109" s="94"/>
      <c r="BD109" s="94"/>
      <c r="BE109" s="101"/>
      <c r="BF109" s="132"/>
      <c r="BG109" s="98"/>
      <c r="BH109" s="74" t="str">
        <f t="shared" si="13"/>
        <v>N</v>
      </c>
      <c r="BI109" t="e">
        <f t="shared" si="14"/>
        <v>#DIV/0!</v>
      </c>
      <c r="BK109" s="283">
        <f>IFERROR(VLOOKUP($B109, 'A2. Rate Change &amp; Enrollment'!$C$14:$BY$769, 75, FALSE), 0)</f>
        <v>0</v>
      </c>
      <c r="BL109" s="283" t="e">
        <f t="shared" si="10"/>
        <v>#DIV/0!</v>
      </c>
      <c r="BM109" s="283" t="e">
        <f t="shared" si="11"/>
        <v>#DIV/0!</v>
      </c>
      <c r="BN109" t="e">
        <f t="shared" si="16"/>
        <v>#DIV/0!</v>
      </c>
    </row>
    <row r="110" spans="1:66" x14ac:dyDescent="0.35">
      <c r="A110" t="s">
        <v>304</v>
      </c>
      <c r="B110" s="144"/>
      <c r="C110" s="98"/>
      <c r="D110" s="43" t="str">
        <f t="shared" si="12"/>
        <v>HMO</v>
      </c>
      <c r="E110" s="100"/>
      <c r="F110" s="101"/>
      <c r="G110" s="100"/>
      <c r="H110" s="101"/>
      <c r="I110" s="100"/>
      <c r="J110" s="101"/>
      <c r="K110" s="100"/>
      <c r="L110" s="101"/>
      <c r="M110" s="100"/>
      <c r="N110" s="101"/>
      <c r="O110" s="100"/>
      <c r="P110" s="101"/>
      <c r="Q110" s="100"/>
      <c r="R110" s="101"/>
      <c r="S110" s="100"/>
      <c r="T110" s="101"/>
      <c r="U110" s="118"/>
      <c r="V110" s="118"/>
      <c r="W110" s="100"/>
      <c r="X110" s="100"/>
      <c r="Y110" s="100"/>
      <c r="Z110" s="100"/>
      <c r="AA110" s="132"/>
      <c r="AB110" s="101"/>
      <c r="AC110" s="101"/>
      <c r="AD110" s="101"/>
      <c r="AE110" s="100"/>
      <c r="AF110" s="101"/>
      <c r="AG110" s="100"/>
      <c r="AH110" s="101"/>
      <c r="AI110" s="100"/>
      <c r="AJ110" s="101"/>
      <c r="AK110" s="100"/>
      <c r="AL110" s="101"/>
      <c r="AM110" s="101"/>
      <c r="AN110" s="8"/>
      <c r="AO110" s="147">
        <f>IFERROR(VLOOKUP(B110,'A2. Rate Change &amp; Enrollment'!$C$20:$K$769,3,FALSE),0)</f>
        <v>0</v>
      </c>
      <c r="AP110" s="147">
        <f>IFERROR(VLOOKUP(B110,'A2. Rate Change &amp; Enrollment'!$C$20:$K$769,7,FALSE),0)</f>
        <v>0</v>
      </c>
      <c r="AQ110" s="150" t="e">
        <f t="shared" si="9"/>
        <v>#DIV/0!</v>
      </c>
      <c r="AS110" s="177"/>
      <c r="AT110" s="177"/>
      <c r="AV110" s="153" t="e">
        <f t="shared" si="15"/>
        <v>#DIV/0!</v>
      </c>
      <c r="AW110" s="101"/>
      <c r="AY110" s="132"/>
      <c r="AZ110" s="101"/>
      <c r="BA110" s="94"/>
      <c r="BB110" s="94"/>
      <c r="BC110" s="94"/>
      <c r="BD110" s="94"/>
      <c r="BE110" s="101"/>
      <c r="BF110" s="132"/>
      <c r="BG110" s="98"/>
      <c r="BH110" s="74" t="str">
        <f t="shared" si="13"/>
        <v>N</v>
      </c>
      <c r="BI110" t="e">
        <f t="shared" si="14"/>
        <v>#DIV/0!</v>
      </c>
      <c r="BK110" s="283">
        <f>IFERROR(VLOOKUP($B110, 'A2. Rate Change &amp; Enrollment'!$C$14:$BY$769, 75, FALSE), 0)</f>
        <v>0</v>
      </c>
      <c r="BL110" s="283" t="e">
        <f t="shared" si="10"/>
        <v>#DIV/0!</v>
      </c>
      <c r="BM110" s="283" t="e">
        <f t="shared" si="11"/>
        <v>#DIV/0!</v>
      </c>
      <c r="BN110" t="e">
        <f t="shared" si="16"/>
        <v>#DIV/0!</v>
      </c>
    </row>
    <row r="111" spans="1:66" x14ac:dyDescent="0.35">
      <c r="A111" t="s">
        <v>305</v>
      </c>
      <c r="B111" s="144"/>
      <c r="C111" s="98"/>
      <c r="D111" s="43" t="str">
        <f t="shared" si="12"/>
        <v>HMO</v>
      </c>
      <c r="E111" s="100"/>
      <c r="F111" s="101"/>
      <c r="G111" s="100"/>
      <c r="H111" s="101"/>
      <c r="I111" s="100"/>
      <c r="J111" s="101"/>
      <c r="K111" s="100"/>
      <c r="L111" s="101"/>
      <c r="M111" s="100"/>
      <c r="N111" s="101"/>
      <c r="O111" s="100"/>
      <c r="P111" s="101"/>
      <c r="Q111" s="100"/>
      <c r="R111" s="101"/>
      <c r="S111" s="100"/>
      <c r="T111" s="101"/>
      <c r="U111" s="118"/>
      <c r="V111" s="118"/>
      <c r="W111" s="100"/>
      <c r="X111" s="100"/>
      <c r="Y111" s="100"/>
      <c r="Z111" s="100"/>
      <c r="AA111" s="132"/>
      <c r="AB111" s="101"/>
      <c r="AC111" s="101"/>
      <c r="AD111" s="101"/>
      <c r="AE111" s="100"/>
      <c r="AF111" s="101"/>
      <c r="AG111" s="100"/>
      <c r="AH111" s="101"/>
      <c r="AI111" s="100"/>
      <c r="AJ111" s="101"/>
      <c r="AK111" s="100"/>
      <c r="AL111" s="101"/>
      <c r="AM111" s="101"/>
      <c r="AN111" s="8"/>
      <c r="AO111" s="147">
        <f>IFERROR(VLOOKUP(B111,'A2. Rate Change &amp; Enrollment'!$C$20:$K$769,3,FALSE),0)</f>
        <v>0</v>
      </c>
      <c r="AP111" s="147">
        <f>IFERROR(VLOOKUP(B111,'A2. Rate Change &amp; Enrollment'!$C$20:$K$769,7,FALSE),0)</f>
        <v>0</v>
      </c>
      <c r="AQ111" s="150" t="e">
        <f t="shared" si="9"/>
        <v>#DIV/0!</v>
      </c>
      <c r="AS111" s="177"/>
      <c r="AT111" s="177"/>
      <c r="AV111" s="153" t="e">
        <f t="shared" si="15"/>
        <v>#DIV/0!</v>
      </c>
      <c r="AW111" s="101"/>
      <c r="AY111" s="132"/>
      <c r="AZ111" s="101"/>
      <c r="BA111" s="94"/>
      <c r="BB111" s="94"/>
      <c r="BC111" s="94"/>
      <c r="BD111" s="94"/>
      <c r="BE111" s="101"/>
      <c r="BF111" s="132"/>
      <c r="BG111" s="98"/>
      <c r="BH111" s="74" t="str">
        <f t="shared" si="13"/>
        <v>N</v>
      </c>
      <c r="BI111" t="e">
        <f t="shared" si="14"/>
        <v>#DIV/0!</v>
      </c>
      <c r="BK111" s="283">
        <f>IFERROR(VLOOKUP($B111, 'A2. Rate Change &amp; Enrollment'!$C$14:$BY$769, 75, FALSE), 0)</f>
        <v>0</v>
      </c>
      <c r="BL111" s="283" t="e">
        <f t="shared" si="10"/>
        <v>#DIV/0!</v>
      </c>
      <c r="BM111" s="283" t="e">
        <f t="shared" si="11"/>
        <v>#DIV/0!</v>
      </c>
      <c r="BN111" t="e">
        <f t="shared" si="16"/>
        <v>#DIV/0!</v>
      </c>
    </row>
    <row r="112" spans="1:66" x14ac:dyDescent="0.35">
      <c r="A112" t="s">
        <v>306</v>
      </c>
      <c r="B112" s="144"/>
      <c r="C112" s="98"/>
      <c r="D112" s="43" t="str">
        <f t="shared" si="12"/>
        <v>HMO</v>
      </c>
      <c r="E112" s="100"/>
      <c r="F112" s="101"/>
      <c r="G112" s="100"/>
      <c r="H112" s="101"/>
      <c r="I112" s="100"/>
      <c r="J112" s="101"/>
      <c r="K112" s="100"/>
      <c r="L112" s="101"/>
      <c r="M112" s="100"/>
      <c r="N112" s="101"/>
      <c r="O112" s="100"/>
      <c r="P112" s="101"/>
      <c r="Q112" s="100"/>
      <c r="R112" s="101"/>
      <c r="S112" s="100"/>
      <c r="T112" s="101"/>
      <c r="U112" s="118"/>
      <c r="V112" s="118"/>
      <c r="W112" s="100"/>
      <c r="X112" s="100"/>
      <c r="Y112" s="100"/>
      <c r="Z112" s="100"/>
      <c r="AA112" s="132"/>
      <c r="AB112" s="101"/>
      <c r="AC112" s="101"/>
      <c r="AD112" s="101"/>
      <c r="AE112" s="100"/>
      <c r="AF112" s="101"/>
      <c r="AG112" s="100"/>
      <c r="AH112" s="101"/>
      <c r="AI112" s="100"/>
      <c r="AJ112" s="101"/>
      <c r="AK112" s="100"/>
      <c r="AL112" s="101"/>
      <c r="AM112" s="101"/>
      <c r="AN112" s="8"/>
      <c r="AO112" s="147">
        <f>IFERROR(VLOOKUP(B112,'A2. Rate Change &amp; Enrollment'!$C$20:$K$769,3,FALSE),0)</f>
        <v>0</v>
      </c>
      <c r="AP112" s="147">
        <f>IFERROR(VLOOKUP(B112,'A2. Rate Change &amp; Enrollment'!$C$20:$K$769,7,FALSE),0)</f>
        <v>0</v>
      </c>
      <c r="AQ112" s="150" t="e">
        <f t="shared" si="9"/>
        <v>#DIV/0!</v>
      </c>
      <c r="AS112" s="177"/>
      <c r="AT112" s="177"/>
      <c r="AV112" s="153" t="e">
        <f t="shared" si="15"/>
        <v>#DIV/0!</v>
      </c>
      <c r="AW112" s="101"/>
      <c r="AY112" s="132"/>
      <c r="AZ112" s="101"/>
      <c r="BA112" s="94"/>
      <c r="BB112" s="94"/>
      <c r="BC112" s="94"/>
      <c r="BD112" s="94"/>
      <c r="BE112" s="101"/>
      <c r="BF112" s="132"/>
      <c r="BG112" s="98"/>
      <c r="BH112" s="74" t="str">
        <f t="shared" si="13"/>
        <v>N</v>
      </c>
      <c r="BI112" t="e">
        <f t="shared" si="14"/>
        <v>#DIV/0!</v>
      </c>
      <c r="BK112" s="283">
        <f>IFERROR(VLOOKUP($B112, 'A2. Rate Change &amp; Enrollment'!$C$14:$BY$769, 75, FALSE), 0)</f>
        <v>0</v>
      </c>
      <c r="BL112" s="283" t="e">
        <f t="shared" si="10"/>
        <v>#DIV/0!</v>
      </c>
      <c r="BM112" s="283" t="e">
        <f t="shared" si="11"/>
        <v>#DIV/0!</v>
      </c>
      <c r="BN112" t="e">
        <f t="shared" si="16"/>
        <v>#DIV/0!</v>
      </c>
    </row>
    <row r="113" spans="1:66" x14ac:dyDescent="0.35">
      <c r="A113" t="s">
        <v>307</v>
      </c>
      <c r="B113" s="144"/>
      <c r="C113" s="98"/>
      <c r="D113" s="43" t="str">
        <f t="shared" si="12"/>
        <v>HMO</v>
      </c>
      <c r="E113" s="100"/>
      <c r="F113" s="101"/>
      <c r="G113" s="100"/>
      <c r="H113" s="101"/>
      <c r="I113" s="100"/>
      <c r="J113" s="101"/>
      <c r="K113" s="100"/>
      <c r="L113" s="101"/>
      <c r="M113" s="100"/>
      <c r="N113" s="101"/>
      <c r="O113" s="100"/>
      <c r="P113" s="101"/>
      <c r="Q113" s="100"/>
      <c r="R113" s="101"/>
      <c r="S113" s="100"/>
      <c r="T113" s="101"/>
      <c r="U113" s="118"/>
      <c r="V113" s="118"/>
      <c r="W113" s="100"/>
      <c r="X113" s="100"/>
      <c r="Y113" s="100"/>
      <c r="Z113" s="100"/>
      <c r="AA113" s="132"/>
      <c r="AB113" s="101"/>
      <c r="AC113" s="101"/>
      <c r="AD113" s="101"/>
      <c r="AE113" s="100"/>
      <c r="AF113" s="101"/>
      <c r="AG113" s="100"/>
      <c r="AH113" s="101"/>
      <c r="AI113" s="100"/>
      <c r="AJ113" s="101"/>
      <c r="AK113" s="100"/>
      <c r="AL113" s="101"/>
      <c r="AM113" s="101"/>
      <c r="AN113" s="8"/>
      <c r="AO113" s="147">
        <f>IFERROR(VLOOKUP(B113,'A2. Rate Change &amp; Enrollment'!$C$20:$K$769,3,FALSE),0)</f>
        <v>0</v>
      </c>
      <c r="AP113" s="147">
        <f>IFERROR(VLOOKUP(B113,'A2. Rate Change &amp; Enrollment'!$C$20:$K$769,7,FALSE),0)</f>
        <v>0</v>
      </c>
      <c r="AQ113" s="150" t="e">
        <f t="shared" si="9"/>
        <v>#DIV/0!</v>
      </c>
      <c r="AS113" s="177"/>
      <c r="AT113" s="177"/>
      <c r="AV113" s="153" t="e">
        <f t="shared" si="15"/>
        <v>#DIV/0!</v>
      </c>
      <c r="AW113" s="101"/>
      <c r="AY113" s="132"/>
      <c r="AZ113" s="101"/>
      <c r="BA113" s="94"/>
      <c r="BB113" s="94"/>
      <c r="BC113" s="94"/>
      <c r="BD113" s="94"/>
      <c r="BE113" s="101"/>
      <c r="BF113" s="132"/>
      <c r="BG113" s="98"/>
      <c r="BH113" s="74" t="str">
        <f t="shared" si="13"/>
        <v>N</v>
      </c>
      <c r="BI113" t="e">
        <f t="shared" si="14"/>
        <v>#DIV/0!</v>
      </c>
      <c r="BK113" s="283">
        <f>IFERROR(VLOOKUP($B113, 'A2. Rate Change &amp; Enrollment'!$C$14:$BY$769, 75, FALSE), 0)</f>
        <v>0</v>
      </c>
      <c r="BL113" s="283" t="e">
        <f t="shared" si="10"/>
        <v>#DIV/0!</v>
      </c>
      <c r="BM113" s="283" t="e">
        <f t="shared" si="11"/>
        <v>#DIV/0!</v>
      </c>
      <c r="BN113" t="e">
        <f t="shared" si="16"/>
        <v>#DIV/0!</v>
      </c>
    </row>
    <row r="114" spans="1:66" x14ac:dyDescent="0.35">
      <c r="A114" t="s">
        <v>308</v>
      </c>
      <c r="B114" s="144"/>
      <c r="C114" s="98"/>
      <c r="D114" s="43" t="str">
        <f t="shared" si="12"/>
        <v>HMO</v>
      </c>
      <c r="E114" s="100"/>
      <c r="F114" s="101"/>
      <c r="G114" s="100"/>
      <c r="H114" s="101"/>
      <c r="I114" s="100"/>
      <c r="J114" s="101"/>
      <c r="K114" s="100"/>
      <c r="L114" s="101"/>
      <c r="M114" s="100"/>
      <c r="N114" s="101"/>
      <c r="O114" s="100"/>
      <c r="P114" s="101"/>
      <c r="Q114" s="100"/>
      <c r="R114" s="101"/>
      <c r="S114" s="100"/>
      <c r="T114" s="101"/>
      <c r="U114" s="118"/>
      <c r="V114" s="118"/>
      <c r="W114" s="100"/>
      <c r="X114" s="100"/>
      <c r="Y114" s="100"/>
      <c r="Z114" s="100"/>
      <c r="AA114" s="132"/>
      <c r="AB114" s="101"/>
      <c r="AC114" s="101"/>
      <c r="AD114" s="101"/>
      <c r="AE114" s="100"/>
      <c r="AF114" s="101"/>
      <c r="AG114" s="100"/>
      <c r="AH114" s="101"/>
      <c r="AI114" s="100"/>
      <c r="AJ114" s="101"/>
      <c r="AK114" s="100"/>
      <c r="AL114" s="101"/>
      <c r="AM114" s="101"/>
      <c r="AN114" s="8"/>
      <c r="AO114" s="147">
        <f>IFERROR(VLOOKUP(B114,'A2. Rate Change &amp; Enrollment'!$C$20:$K$769,3,FALSE),0)</f>
        <v>0</v>
      </c>
      <c r="AP114" s="147">
        <f>IFERROR(VLOOKUP(B114,'A2. Rate Change &amp; Enrollment'!$C$20:$K$769,7,FALSE),0)</f>
        <v>0</v>
      </c>
      <c r="AQ114" s="150" t="e">
        <f t="shared" si="9"/>
        <v>#DIV/0!</v>
      </c>
      <c r="AS114" s="177"/>
      <c r="AT114" s="177"/>
      <c r="AV114" s="153" t="e">
        <f t="shared" si="15"/>
        <v>#DIV/0!</v>
      </c>
      <c r="AW114" s="101"/>
      <c r="AY114" s="132"/>
      <c r="AZ114" s="101"/>
      <c r="BA114" s="94"/>
      <c r="BB114" s="94"/>
      <c r="BC114" s="94"/>
      <c r="BD114" s="94"/>
      <c r="BE114" s="101"/>
      <c r="BF114" s="132"/>
      <c r="BG114" s="98"/>
      <c r="BH114" s="74" t="str">
        <f t="shared" si="13"/>
        <v>N</v>
      </c>
      <c r="BI114" t="e">
        <f t="shared" si="14"/>
        <v>#DIV/0!</v>
      </c>
      <c r="BK114" s="283">
        <f>IFERROR(VLOOKUP($B114, 'A2. Rate Change &amp; Enrollment'!$C$14:$BY$769, 75, FALSE), 0)</f>
        <v>0</v>
      </c>
      <c r="BL114" s="283" t="e">
        <f t="shared" si="10"/>
        <v>#DIV/0!</v>
      </c>
      <c r="BM114" s="283" t="e">
        <f t="shared" si="11"/>
        <v>#DIV/0!</v>
      </c>
      <c r="BN114" t="e">
        <f t="shared" si="16"/>
        <v>#DIV/0!</v>
      </c>
    </row>
    <row r="115" spans="1:66" x14ac:dyDescent="0.35">
      <c r="A115" t="s">
        <v>309</v>
      </c>
      <c r="B115" s="144"/>
      <c r="C115" s="98"/>
      <c r="D115" s="43" t="str">
        <f t="shared" si="12"/>
        <v>HMO</v>
      </c>
      <c r="E115" s="100"/>
      <c r="F115" s="101"/>
      <c r="G115" s="100"/>
      <c r="H115" s="101"/>
      <c r="I115" s="100"/>
      <c r="J115" s="101"/>
      <c r="K115" s="100"/>
      <c r="L115" s="101"/>
      <c r="M115" s="100"/>
      <c r="N115" s="101"/>
      <c r="O115" s="100"/>
      <c r="P115" s="101"/>
      <c r="Q115" s="100"/>
      <c r="R115" s="101"/>
      <c r="S115" s="100"/>
      <c r="T115" s="101"/>
      <c r="U115" s="118"/>
      <c r="V115" s="118"/>
      <c r="W115" s="100"/>
      <c r="X115" s="100"/>
      <c r="Y115" s="100"/>
      <c r="Z115" s="100"/>
      <c r="AA115" s="132"/>
      <c r="AB115" s="101"/>
      <c r="AC115" s="101"/>
      <c r="AD115" s="101"/>
      <c r="AE115" s="100"/>
      <c r="AF115" s="101"/>
      <c r="AG115" s="100"/>
      <c r="AH115" s="101"/>
      <c r="AI115" s="100"/>
      <c r="AJ115" s="101"/>
      <c r="AK115" s="100"/>
      <c r="AL115" s="101"/>
      <c r="AM115" s="101"/>
      <c r="AN115" s="8"/>
      <c r="AO115" s="147">
        <f>IFERROR(VLOOKUP(B115,'A2. Rate Change &amp; Enrollment'!$C$20:$K$769,3,FALSE),0)</f>
        <v>0</v>
      </c>
      <c r="AP115" s="147">
        <f>IFERROR(VLOOKUP(B115,'A2. Rate Change &amp; Enrollment'!$C$20:$K$769,7,FALSE),0)</f>
        <v>0</v>
      </c>
      <c r="AQ115" s="150" t="e">
        <f t="shared" si="9"/>
        <v>#DIV/0!</v>
      </c>
      <c r="AS115" s="177"/>
      <c r="AT115" s="177"/>
      <c r="AV115" s="153" t="e">
        <f t="shared" si="15"/>
        <v>#DIV/0!</v>
      </c>
      <c r="AW115" s="101"/>
      <c r="AY115" s="132"/>
      <c r="AZ115" s="101"/>
      <c r="BA115" s="94"/>
      <c r="BB115" s="94"/>
      <c r="BC115" s="94"/>
      <c r="BD115" s="94"/>
      <c r="BE115" s="101"/>
      <c r="BF115" s="132"/>
      <c r="BG115" s="98"/>
      <c r="BH115" s="74" t="str">
        <f t="shared" si="13"/>
        <v>N</v>
      </c>
      <c r="BI115" t="e">
        <f t="shared" si="14"/>
        <v>#DIV/0!</v>
      </c>
      <c r="BK115" s="283">
        <f>IFERROR(VLOOKUP($B115, 'A2. Rate Change &amp; Enrollment'!$C$14:$BY$769, 75, FALSE), 0)</f>
        <v>0</v>
      </c>
      <c r="BL115" s="283" t="e">
        <f t="shared" si="10"/>
        <v>#DIV/0!</v>
      </c>
      <c r="BM115" s="283" t="e">
        <f t="shared" si="11"/>
        <v>#DIV/0!</v>
      </c>
      <c r="BN115" t="e">
        <f t="shared" si="16"/>
        <v>#DIV/0!</v>
      </c>
    </row>
    <row r="116" spans="1:66" x14ac:dyDescent="0.35">
      <c r="A116" t="s">
        <v>310</v>
      </c>
      <c r="B116" s="144"/>
      <c r="C116" s="98"/>
      <c r="D116" s="43" t="str">
        <f t="shared" si="12"/>
        <v>HMO</v>
      </c>
      <c r="E116" s="100"/>
      <c r="F116" s="101"/>
      <c r="G116" s="100"/>
      <c r="H116" s="101"/>
      <c r="I116" s="100"/>
      <c r="J116" s="101"/>
      <c r="K116" s="100"/>
      <c r="L116" s="101"/>
      <c r="M116" s="100"/>
      <c r="N116" s="101"/>
      <c r="O116" s="100"/>
      <c r="P116" s="101"/>
      <c r="Q116" s="100"/>
      <c r="R116" s="101"/>
      <c r="S116" s="100"/>
      <c r="T116" s="101"/>
      <c r="U116" s="118"/>
      <c r="V116" s="118"/>
      <c r="W116" s="100"/>
      <c r="X116" s="100"/>
      <c r="Y116" s="100"/>
      <c r="Z116" s="100"/>
      <c r="AA116" s="132"/>
      <c r="AB116" s="101"/>
      <c r="AC116" s="101"/>
      <c r="AD116" s="101"/>
      <c r="AE116" s="100"/>
      <c r="AF116" s="101"/>
      <c r="AG116" s="100"/>
      <c r="AH116" s="101"/>
      <c r="AI116" s="100"/>
      <c r="AJ116" s="101"/>
      <c r="AK116" s="100"/>
      <c r="AL116" s="101"/>
      <c r="AM116" s="101"/>
      <c r="AN116" s="8"/>
      <c r="AO116" s="147">
        <f>IFERROR(VLOOKUP(B116,'A2. Rate Change &amp; Enrollment'!$C$20:$K$769,3,FALSE),0)</f>
        <v>0</v>
      </c>
      <c r="AP116" s="147">
        <f>IFERROR(VLOOKUP(B116,'A2. Rate Change &amp; Enrollment'!$C$20:$K$769,7,FALSE),0)</f>
        <v>0</v>
      </c>
      <c r="AQ116" s="150" t="e">
        <f t="shared" si="9"/>
        <v>#DIV/0!</v>
      </c>
      <c r="AS116" s="177"/>
      <c r="AT116" s="177"/>
      <c r="AV116" s="153" t="e">
        <f t="shared" si="15"/>
        <v>#DIV/0!</v>
      </c>
      <c r="AW116" s="101"/>
      <c r="AY116" s="132"/>
      <c r="AZ116" s="101"/>
      <c r="BA116" s="94"/>
      <c r="BB116" s="94"/>
      <c r="BC116" s="94"/>
      <c r="BD116" s="94"/>
      <c r="BE116" s="101"/>
      <c r="BF116" s="132"/>
      <c r="BG116" s="98"/>
      <c r="BH116" s="74" t="str">
        <f t="shared" si="13"/>
        <v>N</v>
      </c>
      <c r="BI116" t="e">
        <f t="shared" si="14"/>
        <v>#DIV/0!</v>
      </c>
      <c r="BK116" s="283">
        <f>IFERROR(VLOOKUP($B116, 'A2. Rate Change &amp; Enrollment'!$C$14:$BY$769, 75, FALSE), 0)</f>
        <v>0</v>
      </c>
      <c r="BL116" s="283" t="e">
        <f t="shared" si="10"/>
        <v>#DIV/0!</v>
      </c>
      <c r="BM116" s="283" t="e">
        <f t="shared" si="11"/>
        <v>#DIV/0!</v>
      </c>
      <c r="BN116" t="e">
        <f t="shared" si="16"/>
        <v>#DIV/0!</v>
      </c>
    </row>
    <row r="117" spans="1:66" x14ac:dyDescent="0.35">
      <c r="A117" t="s">
        <v>311</v>
      </c>
      <c r="B117" s="144"/>
      <c r="C117" s="98"/>
      <c r="D117" s="43" t="str">
        <f t="shared" si="12"/>
        <v>HMO</v>
      </c>
      <c r="E117" s="100"/>
      <c r="F117" s="101"/>
      <c r="G117" s="100"/>
      <c r="H117" s="101"/>
      <c r="I117" s="100"/>
      <c r="J117" s="101"/>
      <c r="K117" s="100"/>
      <c r="L117" s="101"/>
      <c r="M117" s="100"/>
      <c r="N117" s="101"/>
      <c r="O117" s="100"/>
      <c r="P117" s="101"/>
      <c r="Q117" s="100"/>
      <c r="R117" s="101"/>
      <c r="S117" s="100"/>
      <c r="T117" s="101"/>
      <c r="U117" s="118"/>
      <c r="V117" s="118"/>
      <c r="W117" s="100"/>
      <c r="X117" s="100"/>
      <c r="Y117" s="100"/>
      <c r="Z117" s="100"/>
      <c r="AA117" s="132"/>
      <c r="AB117" s="101"/>
      <c r="AC117" s="101"/>
      <c r="AD117" s="101"/>
      <c r="AE117" s="100"/>
      <c r="AF117" s="101"/>
      <c r="AG117" s="100"/>
      <c r="AH117" s="101"/>
      <c r="AI117" s="100"/>
      <c r="AJ117" s="101"/>
      <c r="AK117" s="100"/>
      <c r="AL117" s="101"/>
      <c r="AM117" s="101"/>
      <c r="AN117" s="8"/>
      <c r="AO117" s="147">
        <f>IFERROR(VLOOKUP(B117,'A2. Rate Change &amp; Enrollment'!$C$20:$K$769,3,FALSE),0)</f>
        <v>0</v>
      </c>
      <c r="AP117" s="147">
        <f>IFERROR(VLOOKUP(B117,'A2. Rate Change &amp; Enrollment'!$C$20:$K$769,7,FALSE),0)</f>
        <v>0</v>
      </c>
      <c r="AQ117" s="150" t="e">
        <f t="shared" si="9"/>
        <v>#DIV/0!</v>
      </c>
      <c r="AS117" s="177"/>
      <c r="AT117" s="177"/>
      <c r="AV117" s="153" t="e">
        <f t="shared" si="15"/>
        <v>#DIV/0!</v>
      </c>
      <c r="AW117" s="101"/>
      <c r="AY117" s="132"/>
      <c r="AZ117" s="101"/>
      <c r="BA117" s="94"/>
      <c r="BB117" s="94"/>
      <c r="BC117" s="94"/>
      <c r="BD117" s="94"/>
      <c r="BE117" s="101"/>
      <c r="BF117" s="132"/>
      <c r="BG117" s="98"/>
      <c r="BH117" s="74" t="str">
        <f t="shared" si="13"/>
        <v>N</v>
      </c>
      <c r="BI117" t="e">
        <f t="shared" si="14"/>
        <v>#DIV/0!</v>
      </c>
      <c r="BK117" s="283">
        <f>IFERROR(VLOOKUP($B117, 'A2. Rate Change &amp; Enrollment'!$C$14:$BY$769, 75, FALSE), 0)</f>
        <v>0</v>
      </c>
      <c r="BL117" s="283" t="e">
        <f t="shared" si="10"/>
        <v>#DIV/0!</v>
      </c>
      <c r="BM117" s="283" t="e">
        <f t="shared" si="11"/>
        <v>#DIV/0!</v>
      </c>
      <c r="BN117" t="e">
        <f t="shared" si="16"/>
        <v>#DIV/0!</v>
      </c>
    </row>
    <row r="118" spans="1:66" x14ac:dyDescent="0.35">
      <c r="A118" t="s">
        <v>312</v>
      </c>
      <c r="B118" s="144"/>
      <c r="C118" s="98"/>
      <c r="D118" s="43" t="str">
        <f t="shared" si="12"/>
        <v>HMO</v>
      </c>
      <c r="E118" s="100"/>
      <c r="F118" s="101"/>
      <c r="G118" s="100"/>
      <c r="H118" s="101"/>
      <c r="I118" s="100"/>
      <c r="J118" s="101"/>
      <c r="K118" s="100"/>
      <c r="L118" s="101"/>
      <c r="M118" s="100"/>
      <c r="N118" s="101"/>
      <c r="O118" s="100"/>
      <c r="P118" s="101"/>
      <c r="Q118" s="100"/>
      <c r="R118" s="101"/>
      <c r="S118" s="100"/>
      <c r="T118" s="101"/>
      <c r="U118" s="118"/>
      <c r="V118" s="118"/>
      <c r="W118" s="100"/>
      <c r="X118" s="100"/>
      <c r="Y118" s="100"/>
      <c r="Z118" s="100"/>
      <c r="AA118" s="132"/>
      <c r="AB118" s="101"/>
      <c r="AC118" s="101"/>
      <c r="AD118" s="101"/>
      <c r="AE118" s="100"/>
      <c r="AF118" s="101"/>
      <c r="AG118" s="100"/>
      <c r="AH118" s="101"/>
      <c r="AI118" s="100"/>
      <c r="AJ118" s="101"/>
      <c r="AK118" s="100"/>
      <c r="AL118" s="101"/>
      <c r="AM118" s="101"/>
      <c r="AN118" s="8"/>
      <c r="AO118" s="147">
        <f>IFERROR(VLOOKUP(B118,'A2. Rate Change &amp; Enrollment'!$C$20:$K$769,3,FALSE),0)</f>
        <v>0</v>
      </c>
      <c r="AP118" s="147">
        <f>IFERROR(VLOOKUP(B118,'A2. Rate Change &amp; Enrollment'!$C$20:$K$769,7,FALSE),0)</f>
        <v>0</v>
      </c>
      <c r="AQ118" s="150" t="e">
        <f t="shared" si="9"/>
        <v>#DIV/0!</v>
      </c>
      <c r="AS118" s="177"/>
      <c r="AT118" s="177"/>
      <c r="AV118" s="153" t="e">
        <f t="shared" si="15"/>
        <v>#DIV/0!</v>
      </c>
      <c r="AW118" s="101"/>
      <c r="AY118" s="132"/>
      <c r="AZ118" s="101"/>
      <c r="BA118" s="94"/>
      <c r="BB118" s="94"/>
      <c r="BC118" s="94"/>
      <c r="BD118" s="94"/>
      <c r="BE118" s="101"/>
      <c r="BF118" s="132"/>
      <c r="BG118" s="98"/>
      <c r="BH118" s="74" t="str">
        <f t="shared" si="13"/>
        <v>N</v>
      </c>
      <c r="BI118" t="e">
        <f t="shared" si="14"/>
        <v>#DIV/0!</v>
      </c>
      <c r="BK118" s="283">
        <f>IFERROR(VLOOKUP($B118, 'A2. Rate Change &amp; Enrollment'!$C$14:$BY$769, 75, FALSE), 0)</f>
        <v>0</v>
      </c>
      <c r="BL118" s="283" t="e">
        <f t="shared" si="10"/>
        <v>#DIV/0!</v>
      </c>
      <c r="BM118" s="283" t="e">
        <f t="shared" si="11"/>
        <v>#DIV/0!</v>
      </c>
      <c r="BN118" t="e">
        <f t="shared" si="16"/>
        <v>#DIV/0!</v>
      </c>
    </row>
    <row r="119" spans="1:66" x14ac:dyDescent="0.35">
      <c r="A119" t="s">
        <v>313</v>
      </c>
      <c r="B119" s="144"/>
      <c r="C119" s="98"/>
      <c r="D119" s="43" t="str">
        <f t="shared" si="12"/>
        <v>HMO</v>
      </c>
      <c r="E119" s="100"/>
      <c r="F119" s="101"/>
      <c r="G119" s="100"/>
      <c r="H119" s="101"/>
      <c r="I119" s="100"/>
      <c r="J119" s="101"/>
      <c r="K119" s="100"/>
      <c r="L119" s="101"/>
      <c r="M119" s="100"/>
      <c r="N119" s="101"/>
      <c r="O119" s="100"/>
      <c r="P119" s="101"/>
      <c r="Q119" s="100"/>
      <c r="R119" s="101"/>
      <c r="S119" s="100"/>
      <c r="T119" s="101"/>
      <c r="U119" s="118"/>
      <c r="V119" s="118"/>
      <c r="W119" s="100"/>
      <c r="X119" s="100"/>
      <c r="Y119" s="100"/>
      <c r="Z119" s="100"/>
      <c r="AA119" s="132"/>
      <c r="AB119" s="101"/>
      <c r="AC119" s="101"/>
      <c r="AD119" s="101"/>
      <c r="AE119" s="100"/>
      <c r="AF119" s="101"/>
      <c r="AG119" s="100"/>
      <c r="AH119" s="101"/>
      <c r="AI119" s="100"/>
      <c r="AJ119" s="101"/>
      <c r="AK119" s="100"/>
      <c r="AL119" s="101"/>
      <c r="AM119" s="101"/>
      <c r="AN119" s="8"/>
      <c r="AO119" s="147">
        <f>IFERROR(VLOOKUP(B119,'A2. Rate Change &amp; Enrollment'!$C$20:$K$769,3,FALSE),0)</f>
        <v>0</v>
      </c>
      <c r="AP119" s="147">
        <f>IFERROR(VLOOKUP(B119,'A2. Rate Change &amp; Enrollment'!$C$20:$K$769,7,FALSE),0)</f>
        <v>0</v>
      </c>
      <c r="AQ119" s="150" t="e">
        <f t="shared" ref="AQ119:AQ182" si="17">AP119/$AP$11</f>
        <v>#DIV/0!</v>
      </c>
      <c r="AS119" s="177"/>
      <c r="AT119" s="177"/>
      <c r="AV119" s="153" t="e">
        <f t="shared" si="15"/>
        <v>#DIV/0!</v>
      </c>
      <c r="AW119" s="101"/>
      <c r="AY119" s="132"/>
      <c r="AZ119" s="101"/>
      <c r="BA119" s="94"/>
      <c r="BB119" s="94"/>
      <c r="BC119" s="94"/>
      <c r="BD119" s="94"/>
      <c r="BE119" s="101"/>
      <c r="BF119" s="132"/>
      <c r="BG119" s="98"/>
      <c r="BH119" s="74" t="str">
        <f t="shared" si="13"/>
        <v>N</v>
      </c>
      <c r="BI119" t="e">
        <f t="shared" si="14"/>
        <v>#DIV/0!</v>
      </c>
      <c r="BK119" s="283">
        <f>IFERROR(VLOOKUP($B119, 'A2. Rate Change &amp; Enrollment'!$C$14:$BY$769, 75, FALSE), 0)</f>
        <v>0</v>
      </c>
      <c r="BL119" s="283" t="e">
        <f t="shared" si="10"/>
        <v>#DIV/0!</v>
      </c>
      <c r="BM119" s="283" t="e">
        <f t="shared" si="11"/>
        <v>#DIV/0!</v>
      </c>
      <c r="BN119" t="e">
        <f t="shared" si="16"/>
        <v>#DIV/0!</v>
      </c>
    </row>
    <row r="120" spans="1:66" x14ac:dyDescent="0.35">
      <c r="A120" t="s">
        <v>314</v>
      </c>
      <c r="B120" s="144"/>
      <c r="C120" s="98"/>
      <c r="D120" s="43" t="str">
        <f t="shared" si="12"/>
        <v>HMO</v>
      </c>
      <c r="E120" s="100"/>
      <c r="F120" s="101"/>
      <c r="G120" s="100"/>
      <c r="H120" s="101"/>
      <c r="I120" s="100"/>
      <c r="J120" s="101"/>
      <c r="K120" s="100"/>
      <c r="L120" s="101"/>
      <c r="M120" s="100"/>
      <c r="N120" s="101"/>
      <c r="O120" s="100"/>
      <c r="P120" s="101"/>
      <c r="Q120" s="100"/>
      <c r="R120" s="101"/>
      <c r="S120" s="100"/>
      <c r="T120" s="101"/>
      <c r="U120" s="118"/>
      <c r="V120" s="118"/>
      <c r="W120" s="100"/>
      <c r="X120" s="100"/>
      <c r="Y120" s="100"/>
      <c r="Z120" s="100"/>
      <c r="AA120" s="132"/>
      <c r="AB120" s="101"/>
      <c r="AC120" s="101"/>
      <c r="AD120" s="101"/>
      <c r="AE120" s="100"/>
      <c r="AF120" s="101"/>
      <c r="AG120" s="100"/>
      <c r="AH120" s="101"/>
      <c r="AI120" s="100"/>
      <c r="AJ120" s="101"/>
      <c r="AK120" s="100"/>
      <c r="AL120" s="101"/>
      <c r="AM120" s="101"/>
      <c r="AN120" s="8"/>
      <c r="AO120" s="147">
        <f>IFERROR(VLOOKUP(B120,'A2. Rate Change &amp; Enrollment'!$C$20:$K$769,3,FALSE),0)</f>
        <v>0</v>
      </c>
      <c r="AP120" s="147">
        <f>IFERROR(VLOOKUP(B120,'A2. Rate Change &amp; Enrollment'!$C$20:$K$769,7,FALSE),0)</f>
        <v>0</v>
      </c>
      <c r="AQ120" s="150" t="e">
        <f t="shared" si="17"/>
        <v>#DIV/0!</v>
      </c>
      <c r="AS120" s="177"/>
      <c r="AT120" s="177"/>
      <c r="AV120" s="153" t="e">
        <f t="shared" si="15"/>
        <v>#DIV/0!</v>
      </c>
      <c r="AW120" s="101"/>
      <c r="AY120" s="132"/>
      <c r="AZ120" s="101"/>
      <c r="BA120" s="94"/>
      <c r="BB120" s="94"/>
      <c r="BC120" s="94"/>
      <c r="BD120" s="94"/>
      <c r="BE120" s="101"/>
      <c r="BF120" s="132"/>
      <c r="BG120" s="98"/>
      <c r="BH120" s="74" t="str">
        <f t="shared" si="13"/>
        <v>N</v>
      </c>
      <c r="BI120" t="e">
        <f t="shared" si="14"/>
        <v>#DIV/0!</v>
      </c>
      <c r="BK120" s="283">
        <f>IFERROR(VLOOKUP($B120, 'A2. Rate Change &amp; Enrollment'!$C$14:$BY$769, 75, FALSE), 0)</f>
        <v>0</v>
      </c>
      <c r="BL120" s="283" t="e">
        <f t="shared" si="10"/>
        <v>#DIV/0!</v>
      </c>
      <c r="BM120" s="283" t="e">
        <f t="shared" si="11"/>
        <v>#DIV/0!</v>
      </c>
      <c r="BN120" t="e">
        <f t="shared" si="16"/>
        <v>#DIV/0!</v>
      </c>
    </row>
    <row r="121" spans="1:66" x14ac:dyDescent="0.35">
      <c r="A121" t="s">
        <v>315</v>
      </c>
      <c r="B121" s="144"/>
      <c r="C121" s="98"/>
      <c r="D121" s="43" t="str">
        <f t="shared" si="12"/>
        <v>HMO</v>
      </c>
      <c r="E121" s="100"/>
      <c r="F121" s="101"/>
      <c r="G121" s="100"/>
      <c r="H121" s="101"/>
      <c r="I121" s="100"/>
      <c r="J121" s="101"/>
      <c r="K121" s="100"/>
      <c r="L121" s="101"/>
      <c r="M121" s="100"/>
      <c r="N121" s="101"/>
      <c r="O121" s="100"/>
      <c r="P121" s="101"/>
      <c r="Q121" s="100"/>
      <c r="R121" s="101"/>
      <c r="S121" s="100"/>
      <c r="T121" s="101"/>
      <c r="U121" s="118"/>
      <c r="V121" s="118"/>
      <c r="W121" s="100"/>
      <c r="X121" s="100"/>
      <c r="Y121" s="100"/>
      <c r="Z121" s="100"/>
      <c r="AA121" s="132"/>
      <c r="AB121" s="101"/>
      <c r="AC121" s="101"/>
      <c r="AD121" s="101"/>
      <c r="AE121" s="100"/>
      <c r="AF121" s="101"/>
      <c r="AG121" s="100"/>
      <c r="AH121" s="101"/>
      <c r="AI121" s="100"/>
      <c r="AJ121" s="101"/>
      <c r="AK121" s="100"/>
      <c r="AL121" s="101"/>
      <c r="AM121" s="101"/>
      <c r="AN121" s="8"/>
      <c r="AO121" s="147">
        <f>IFERROR(VLOOKUP(B121,'A2. Rate Change &amp; Enrollment'!$C$20:$K$769,3,FALSE),0)</f>
        <v>0</v>
      </c>
      <c r="AP121" s="147">
        <f>IFERROR(VLOOKUP(B121,'A2. Rate Change &amp; Enrollment'!$C$20:$K$769,7,FALSE),0)</f>
        <v>0</v>
      </c>
      <c r="AQ121" s="150" t="e">
        <f t="shared" si="17"/>
        <v>#DIV/0!</v>
      </c>
      <c r="AS121" s="177"/>
      <c r="AT121" s="177"/>
      <c r="AV121" s="153" t="e">
        <f t="shared" si="15"/>
        <v>#DIV/0!</v>
      </c>
      <c r="AW121" s="101"/>
      <c r="AY121" s="132"/>
      <c r="AZ121" s="101"/>
      <c r="BA121" s="94"/>
      <c r="BB121" s="94"/>
      <c r="BC121" s="94"/>
      <c r="BD121" s="94"/>
      <c r="BE121" s="101"/>
      <c r="BF121" s="132"/>
      <c r="BG121" s="98"/>
      <c r="BH121" s="74" t="str">
        <f t="shared" si="13"/>
        <v>N</v>
      </c>
      <c r="BI121" t="e">
        <f t="shared" si="14"/>
        <v>#DIV/0!</v>
      </c>
      <c r="BK121" s="283">
        <f>IFERROR(VLOOKUP($B121, 'A2. Rate Change &amp; Enrollment'!$C$14:$BY$769, 75, FALSE), 0)</f>
        <v>0</v>
      </c>
      <c r="BL121" s="283" t="e">
        <f t="shared" si="10"/>
        <v>#DIV/0!</v>
      </c>
      <c r="BM121" s="283" t="e">
        <f t="shared" si="11"/>
        <v>#DIV/0!</v>
      </c>
      <c r="BN121" t="e">
        <f t="shared" si="16"/>
        <v>#DIV/0!</v>
      </c>
    </row>
    <row r="122" spans="1:66" x14ac:dyDescent="0.35">
      <c r="A122" t="s">
        <v>316</v>
      </c>
      <c r="B122" s="144"/>
      <c r="C122" s="98"/>
      <c r="D122" s="43" t="str">
        <f t="shared" si="12"/>
        <v>HMO</v>
      </c>
      <c r="E122" s="100"/>
      <c r="F122" s="101"/>
      <c r="G122" s="100"/>
      <c r="H122" s="101"/>
      <c r="I122" s="100"/>
      <c r="J122" s="101"/>
      <c r="K122" s="100"/>
      <c r="L122" s="101"/>
      <c r="M122" s="100"/>
      <c r="N122" s="101"/>
      <c r="O122" s="100"/>
      <c r="P122" s="101"/>
      <c r="Q122" s="100"/>
      <c r="R122" s="101"/>
      <c r="S122" s="100"/>
      <c r="T122" s="101"/>
      <c r="U122" s="118"/>
      <c r="V122" s="118"/>
      <c r="W122" s="100"/>
      <c r="X122" s="100"/>
      <c r="Y122" s="100"/>
      <c r="Z122" s="100"/>
      <c r="AA122" s="132"/>
      <c r="AB122" s="101"/>
      <c r="AC122" s="101"/>
      <c r="AD122" s="101"/>
      <c r="AE122" s="100"/>
      <c r="AF122" s="101"/>
      <c r="AG122" s="100"/>
      <c r="AH122" s="101"/>
      <c r="AI122" s="100"/>
      <c r="AJ122" s="101"/>
      <c r="AK122" s="100"/>
      <c r="AL122" s="101"/>
      <c r="AM122" s="101"/>
      <c r="AN122" s="8"/>
      <c r="AO122" s="147">
        <f>IFERROR(VLOOKUP(B122,'A2. Rate Change &amp; Enrollment'!$C$20:$K$769,3,FALSE),0)</f>
        <v>0</v>
      </c>
      <c r="AP122" s="147">
        <f>IFERROR(VLOOKUP(B122,'A2. Rate Change &amp; Enrollment'!$C$20:$K$769,7,FALSE),0)</f>
        <v>0</v>
      </c>
      <c r="AQ122" s="150" t="e">
        <f t="shared" si="17"/>
        <v>#DIV/0!</v>
      </c>
      <c r="AS122" s="177"/>
      <c r="AT122" s="177"/>
      <c r="AV122" s="153" t="e">
        <f t="shared" si="15"/>
        <v>#DIV/0!</v>
      </c>
      <c r="AW122" s="101"/>
      <c r="AY122" s="132"/>
      <c r="AZ122" s="101"/>
      <c r="BA122" s="94"/>
      <c r="BB122" s="94"/>
      <c r="BC122" s="94"/>
      <c r="BD122" s="94"/>
      <c r="BE122" s="101"/>
      <c r="BF122" s="132"/>
      <c r="BG122" s="98"/>
      <c r="BH122" s="74" t="str">
        <f t="shared" si="13"/>
        <v>N</v>
      </c>
      <c r="BI122" t="e">
        <f t="shared" si="14"/>
        <v>#DIV/0!</v>
      </c>
      <c r="BK122" s="283">
        <f>IFERROR(VLOOKUP($B122, 'A2. Rate Change &amp; Enrollment'!$C$14:$BY$769, 75, FALSE), 0)</f>
        <v>0</v>
      </c>
      <c r="BL122" s="283" t="e">
        <f t="shared" si="10"/>
        <v>#DIV/0!</v>
      </c>
      <c r="BM122" s="283" t="e">
        <f t="shared" si="11"/>
        <v>#DIV/0!</v>
      </c>
      <c r="BN122" t="e">
        <f t="shared" si="16"/>
        <v>#DIV/0!</v>
      </c>
    </row>
    <row r="123" spans="1:66" x14ac:dyDescent="0.35">
      <c r="A123" t="s">
        <v>317</v>
      </c>
      <c r="B123" s="144"/>
      <c r="C123" s="98"/>
      <c r="D123" s="43" t="str">
        <f t="shared" si="12"/>
        <v>HMO</v>
      </c>
      <c r="E123" s="100"/>
      <c r="F123" s="101"/>
      <c r="G123" s="100"/>
      <c r="H123" s="101"/>
      <c r="I123" s="100"/>
      <c r="J123" s="101"/>
      <c r="K123" s="100"/>
      <c r="L123" s="101"/>
      <c r="M123" s="100"/>
      <c r="N123" s="101"/>
      <c r="O123" s="100"/>
      <c r="P123" s="101"/>
      <c r="Q123" s="100"/>
      <c r="R123" s="101"/>
      <c r="S123" s="100"/>
      <c r="T123" s="101"/>
      <c r="U123" s="118"/>
      <c r="V123" s="118"/>
      <c r="W123" s="100"/>
      <c r="X123" s="100"/>
      <c r="Y123" s="100"/>
      <c r="Z123" s="100"/>
      <c r="AA123" s="132"/>
      <c r="AB123" s="101"/>
      <c r="AC123" s="101"/>
      <c r="AD123" s="101"/>
      <c r="AE123" s="100"/>
      <c r="AF123" s="101"/>
      <c r="AG123" s="100"/>
      <c r="AH123" s="101"/>
      <c r="AI123" s="100"/>
      <c r="AJ123" s="101"/>
      <c r="AK123" s="100"/>
      <c r="AL123" s="101"/>
      <c r="AM123" s="101"/>
      <c r="AN123" s="8"/>
      <c r="AO123" s="147">
        <f>IFERROR(VLOOKUP(B123,'A2. Rate Change &amp; Enrollment'!$C$20:$K$769,3,FALSE),0)</f>
        <v>0</v>
      </c>
      <c r="AP123" s="147">
        <f>IFERROR(VLOOKUP(B123,'A2. Rate Change &amp; Enrollment'!$C$20:$K$769,7,FALSE),0)</f>
        <v>0</v>
      </c>
      <c r="AQ123" s="150" t="e">
        <f t="shared" si="17"/>
        <v>#DIV/0!</v>
      </c>
      <c r="AS123" s="177"/>
      <c r="AT123" s="177"/>
      <c r="AV123" s="153" t="e">
        <f t="shared" si="15"/>
        <v>#DIV/0!</v>
      </c>
      <c r="AW123" s="101"/>
      <c r="AY123" s="132"/>
      <c r="AZ123" s="101"/>
      <c r="BA123" s="94"/>
      <c r="BB123" s="94"/>
      <c r="BC123" s="94"/>
      <c r="BD123" s="94"/>
      <c r="BE123" s="101"/>
      <c r="BF123" s="132"/>
      <c r="BG123" s="98"/>
      <c r="BH123" s="74" t="str">
        <f t="shared" si="13"/>
        <v>N</v>
      </c>
      <c r="BI123" t="e">
        <f t="shared" si="14"/>
        <v>#DIV/0!</v>
      </c>
      <c r="BK123" s="283">
        <f>IFERROR(VLOOKUP($B123, 'A2. Rate Change &amp; Enrollment'!$C$14:$BY$769, 75, FALSE), 0)</f>
        <v>0</v>
      </c>
      <c r="BL123" s="283" t="e">
        <f t="shared" si="10"/>
        <v>#DIV/0!</v>
      </c>
      <c r="BM123" s="283" t="e">
        <f t="shared" si="11"/>
        <v>#DIV/0!</v>
      </c>
      <c r="BN123" t="e">
        <f t="shared" si="16"/>
        <v>#DIV/0!</v>
      </c>
    </row>
    <row r="124" spans="1:66" x14ac:dyDescent="0.35">
      <c r="A124" t="s">
        <v>318</v>
      </c>
      <c r="B124" s="144"/>
      <c r="C124" s="98"/>
      <c r="D124" s="43" t="str">
        <f t="shared" si="12"/>
        <v>HMO</v>
      </c>
      <c r="E124" s="100"/>
      <c r="F124" s="101"/>
      <c r="G124" s="100"/>
      <c r="H124" s="101"/>
      <c r="I124" s="100"/>
      <c r="J124" s="101"/>
      <c r="K124" s="100"/>
      <c r="L124" s="101"/>
      <c r="M124" s="100"/>
      <c r="N124" s="101"/>
      <c r="O124" s="100"/>
      <c r="P124" s="101"/>
      <c r="Q124" s="100"/>
      <c r="R124" s="101"/>
      <c r="S124" s="100"/>
      <c r="T124" s="101"/>
      <c r="U124" s="118"/>
      <c r="V124" s="118"/>
      <c r="W124" s="100"/>
      <c r="X124" s="100"/>
      <c r="Y124" s="100"/>
      <c r="Z124" s="100"/>
      <c r="AA124" s="132"/>
      <c r="AB124" s="101"/>
      <c r="AC124" s="101"/>
      <c r="AD124" s="101"/>
      <c r="AE124" s="100"/>
      <c r="AF124" s="101"/>
      <c r="AG124" s="100"/>
      <c r="AH124" s="101"/>
      <c r="AI124" s="100"/>
      <c r="AJ124" s="101"/>
      <c r="AK124" s="100"/>
      <c r="AL124" s="101"/>
      <c r="AM124" s="101"/>
      <c r="AN124" s="8"/>
      <c r="AO124" s="147">
        <f>IFERROR(VLOOKUP(B124,'A2. Rate Change &amp; Enrollment'!$C$20:$K$769,3,FALSE),0)</f>
        <v>0</v>
      </c>
      <c r="AP124" s="147">
        <f>IFERROR(VLOOKUP(B124,'A2. Rate Change &amp; Enrollment'!$C$20:$K$769,7,FALSE),0)</f>
        <v>0</v>
      </c>
      <c r="AQ124" s="150" t="e">
        <f t="shared" si="17"/>
        <v>#DIV/0!</v>
      </c>
      <c r="AS124" s="177"/>
      <c r="AT124" s="177"/>
      <c r="AV124" s="153" t="e">
        <f t="shared" si="15"/>
        <v>#DIV/0!</v>
      </c>
      <c r="AW124" s="101"/>
      <c r="AY124" s="132"/>
      <c r="AZ124" s="101"/>
      <c r="BA124" s="94"/>
      <c r="BB124" s="94"/>
      <c r="BC124" s="94"/>
      <c r="BD124" s="94"/>
      <c r="BE124" s="101"/>
      <c r="BF124" s="132"/>
      <c r="BG124" s="98"/>
      <c r="BH124" s="74" t="str">
        <f t="shared" si="13"/>
        <v>N</v>
      </c>
      <c r="BI124" t="e">
        <f t="shared" si="14"/>
        <v>#DIV/0!</v>
      </c>
      <c r="BK124" s="283">
        <f>IFERROR(VLOOKUP($B124, 'A2. Rate Change &amp; Enrollment'!$C$14:$BY$769, 75, FALSE), 0)</f>
        <v>0</v>
      </c>
      <c r="BL124" s="283" t="e">
        <f t="shared" si="10"/>
        <v>#DIV/0!</v>
      </c>
      <c r="BM124" s="283" t="e">
        <f t="shared" si="11"/>
        <v>#DIV/0!</v>
      </c>
      <c r="BN124" t="e">
        <f t="shared" si="16"/>
        <v>#DIV/0!</v>
      </c>
    </row>
    <row r="125" spans="1:66" x14ac:dyDescent="0.35">
      <c r="A125" t="s">
        <v>319</v>
      </c>
      <c r="B125" s="144"/>
      <c r="C125" s="98"/>
      <c r="D125" s="43" t="str">
        <f t="shared" si="12"/>
        <v>HMO</v>
      </c>
      <c r="E125" s="100"/>
      <c r="F125" s="101"/>
      <c r="G125" s="100"/>
      <c r="H125" s="101"/>
      <c r="I125" s="100"/>
      <c r="J125" s="101"/>
      <c r="K125" s="100"/>
      <c r="L125" s="101"/>
      <c r="M125" s="100"/>
      <c r="N125" s="101"/>
      <c r="O125" s="100"/>
      <c r="P125" s="101"/>
      <c r="Q125" s="100"/>
      <c r="R125" s="101"/>
      <c r="S125" s="100"/>
      <c r="T125" s="101"/>
      <c r="U125" s="118"/>
      <c r="V125" s="118"/>
      <c r="W125" s="100"/>
      <c r="X125" s="100"/>
      <c r="Y125" s="100"/>
      <c r="Z125" s="100"/>
      <c r="AA125" s="132"/>
      <c r="AB125" s="101"/>
      <c r="AC125" s="101"/>
      <c r="AD125" s="101"/>
      <c r="AE125" s="100"/>
      <c r="AF125" s="101"/>
      <c r="AG125" s="100"/>
      <c r="AH125" s="101"/>
      <c r="AI125" s="100"/>
      <c r="AJ125" s="101"/>
      <c r="AK125" s="100"/>
      <c r="AL125" s="101"/>
      <c r="AM125" s="101"/>
      <c r="AN125" s="8"/>
      <c r="AO125" s="147">
        <f>IFERROR(VLOOKUP(B125,'A2. Rate Change &amp; Enrollment'!$C$20:$K$769,3,FALSE),0)</f>
        <v>0</v>
      </c>
      <c r="AP125" s="147">
        <f>IFERROR(VLOOKUP(B125,'A2. Rate Change &amp; Enrollment'!$C$20:$K$769,7,FALSE),0)</f>
        <v>0</v>
      </c>
      <c r="AQ125" s="150" t="e">
        <f t="shared" si="17"/>
        <v>#DIV/0!</v>
      </c>
      <c r="AS125" s="177"/>
      <c r="AT125" s="177"/>
      <c r="AV125" s="153" t="e">
        <f t="shared" si="15"/>
        <v>#DIV/0!</v>
      </c>
      <c r="AW125" s="101"/>
      <c r="AY125" s="132"/>
      <c r="AZ125" s="101"/>
      <c r="BA125" s="94"/>
      <c r="BB125" s="94"/>
      <c r="BC125" s="94"/>
      <c r="BD125" s="94"/>
      <c r="BE125" s="101"/>
      <c r="BF125" s="132"/>
      <c r="BG125" s="98"/>
      <c r="BH125" s="74" t="str">
        <f t="shared" si="13"/>
        <v>N</v>
      </c>
      <c r="BI125" t="e">
        <f t="shared" si="14"/>
        <v>#DIV/0!</v>
      </c>
      <c r="BK125" s="283">
        <f>IFERROR(VLOOKUP($B125, 'A2. Rate Change &amp; Enrollment'!$C$14:$BY$769, 75, FALSE), 0)</f>
        <v>0</v>
      </c>
      <c r="BL125" s="283" t="e">
        <f t="shared" si="10"/>
        <v>#DIV/0!</v>
      </c>
      <c r="BM125" s="283" t="e">
        <f t="shared" si="11"/>
        <v>#DIV/0!</v>
      </c>
      <c r="BN125" t="e">
        <f t="shared" si="16"/>
        <v>#DIV/0!</v>
      </c>
    </row>
    <row r="126" spans="1:66" x14ac:dyDescent="0.35">
      <c r="A126" t="s">
        <v>320</v>
      </c>
      <c r="B126" s="144"/>
      <c r="C126" s="98"/>
      <c r="D126" s="43" t="str">
        <f t="shared" si="12"/>
        <v>HMO</v>
      </c>
      <c r="E126" s="100"/>
      <c r="F126" s="101"/>
      <c r="G126" s="100"/>
      <c r="H126" s="101"/>
      <c r="I126" s="100"/>
      <c r="J126" s="101"/>
      <c r="K126" s="100"/>
      <c r="L126" s="101"/>
      <c r="M126" s="100"/>
      <c r="N126" s="101"/>
      <c r="O126" s="100"/>
      <c r="P126" s="101"/>
      <c r="Q126" s="100"/>
      <c r="R126" s="101"/>
      <c r="S126" s="100"/>
      <c r="T126" s="101"/>
      <c r="U126" s="118"/>
      <c r="V126" s="118"/>
      <c r="W126" s="100"/>
      <c r="X126" s="100"/>
      <c r="Y126" s="100"/>
      <c r="Z126" s="100"/>
      <c r="AA126" s="132"/>
      <c r="AB126" s="101"/>
      <c r="AC126" s="101"/>
      <c r="AD126" s="101"/>
      <c r="AE126" s="100"/>
      <c r="AF126" s="101"/>
      <c r="AG126" s="100"/>
      <c r="AH126" s="101"/>
      <c r="AI126" s="100"/>
      <c r="AJ126" s="101"/>
      <c r="AK126" s="100"/>
      <c r="AL126" s="101"/>
      <c r="AM126" s="101"/>
      <c r="AN126" s="8"/>
      <c r="AO126" s="147">
        <f>IFERROR(VLOOKUP(B126,'A2. Rate Change &amp; Enrollment'!$C$20:$K$769,3,FALSE),0)</f>
        <v>0</v>
      </c>
      <c r="AP126" s="147">
        <f>IFERROR(VLOOKUP(B126,'A2. Rate Change &amp; Enrollment'!$C$20:$K$769,7,FALSE),0)</f>
        <v>0</v>
      </c>
      <c r="AQ126" s="150" t="e">
        <f t="shared" si="17"/>
        <v>#DIV/0!</v>
      </c>
      <c r="AS126" s="177"/>
      <c r="AT126" s="177"/>
      <c r="AV126" s="153" t="e">
        <f t="shared" si="15"/>
        <v>#DIV/0!</v>
      </c>
      <c r="AW126" s="101"/>
      <c r="AY126" s="132"/>
      <c r="AZ126" s="101"/>
      <c r="BA126" s="94"/>
      <c r="BB126" s="94"/>
      <c r="BC126" s="94"/>
      <c r="BD126" s="94"/>
      <c r="BE126" s="101"/>
      <c r="BF126" s="132"/>
      <c r="BG126" s="98"/>
      <c r="BH126" s="74" t="str">
        <f t="shared" si="13"/>
        <v>N</v>
      </c>
      <c r="BI126" t="e">
        <f t="shared" si="14"/>
        <v>#DIV/0!</v>
      </c>
      <c r="BK126" s="283">
        <f>IFERROR(VLOOKUP($B126, 'A2. Rate Change &amp; Enrollment'!$C$14:$BY$769, 75, FALSE), 0)</f>
        <v>0</v>
      </c>
      <c r="BL126" s="283" t="e">
        <f t="shared" si="10"/>
        <v>#DIV/0!</v>
      </c>
      <c r="BM126" s="283" t="e">
        <f t="shared" si="11"/>
        <v>#DIV/0!</v>
      </c>
      <c r="BN126" t="e">
        <f t="shared" si="16"/>
        <v>#DIV/0!</v>
      </c>
    </row>
    <row r="127" spans="1:66" x14ac:dyDescent="0.35">
      <c r="A127" t="s">
        <v>321</v>
      </c>
      <c r="B127" s="144"/>
      <c r="C127" s="98"/>
      <c r="D127" s="43" t="str">
        <f t="shared" si="12"/>
        <v>HMO</v>
      </c>
      <c r="E127" s="100"/>
      <c r="F127" s="101"/>
      <c r="G127" s="100"/>
      <c r="H127" s="101"/>
      <c r="I127" s="100"/>
      <c r="J127" s="101"/>
      <c r="K127" s="100"/>
      <c r="L127" s="101"/>
      <c r="M127" s="100"/>
      <c r="N127" s="101"/>
      <c r="O127" s="100"/>
      <c r="P127" s="101"/>
      <c r="Q127" s="100"/>
      <c r="R127" s="101"/>
      <c r="S127" s="100"/>
      <c r="T127" s="101"/>
      <c r="U127" s="118"/>
      <c r="V127" s="118"/>
      <c r="W127" s="100"/>
      <c r="X127" s="100"/>
      <c r="Y127" s="100"/>
      <c r="Z127" s="100"/>
      <c r="AA127" s="132"/>
      <c r="AB127" s="101"/>
      <c r="AC127" s="101"/>
      <c r="AD127" s="101"/>
      <c r="AE127" s="100"/>
      <c r="AF127" s="101"/>
      <c r="AG127" s="100"/>
      <c r="AH127" s="101"/>
      <c r="AI127" s="100"/>
      <c r="AJ127" s="101"/>
      <c r="AK127" s="100"/>
      <c r="AL127" s="101"/>
      <c r="AM127" s="101"/>
      <c r="AN127" s="8"/>
      <c r="AO127" s="147">
        <f>IFERROR(VLOOKUP(B127,'A2. Rate Change &amp; Enrollment'!$C$20:$K$769,3,FALSE),0)</f>
        <v>0</v>
      </c>
      <c r="AP127" s="147">
        <f>IFERROR(VLOOKUP(B127,'A2. Rate Change &amp; Enrollment'!$C$20:$K$769,7,FALSE),0)</f>
        <v>0</v>
      </c>
      <c r="AQ127" s="150" t="e">
        <f t="shared" si="17"/>
        <v>#DIV/0!</v>
      </c>
      <c r="AS127" s="177"/>
      <c r="AT127" s="177"/>
      <c r="AV127" s="153" t="e">
        <f t="shared" si="15"/>
        <v>#DIV/0!</v>
      </c>
      <c r="AW127" s="101"/>
      <c r="AY127" s="132"/>
      <c r="AZ127" s="101"/>
      <c r="BA127" s="94"/>
      <c r="BB127" s="94"/>
      <c r="BC127" s="94"/>
      <c r="BD127" s="94"/>
      <c r="BE127" s="101"/>
      <c r="BF127" s="132"/>
      <c r="BG127" s="98"/>
      <c r="BH127" s="74" t="str">
        <f t="shared" si="13"/>
        <v>N</v>
      </c>
      <c r="BI127" t="e">
        <f t="shared" si="14"/>
        <v>#DIV/0!</v>
      </c>
      <c r="BK127" s="283">
        <f>IFERROR(VLOOKUP($B127, 'A2. Rate Change &amp; Enrollment'!$C$14:$BY$769, 75, FALSE), 0)</f>
        <v>0</v>
      </c>
      <c r="BL127" s="283" t="e">
        <f t="shared" si="10"/>
        <v>#DIV/0!</v>
      </c>
      <c r="BM127" s="283" t="e">
        <f t="shared" si="11"/>
        <v>#DIV/0!</v>
      </c>
      <c r="BN127" t="e">
        <f t="shared" si="16"/>
        <v>#DIV/0!</v>
      </c>
    </row>
    <row r="128" spans="1:66" x14ac:dyDescent="0.35">
      <c r="A128" t="s">
        <v>322</v>
      </c>
      <c r="B128" s="144"/>
      <c r="C128" s="98"/>
      <c r="D128" s="43" t="str">
        <f t="shared" si="12"/>
        <v>HMO</v>
      </c>
      <c r="E128" s="100"/>
      <c r="F128" s="101"/>
      <c r="G128" s="100"/>
      <c r="H128" s="101"/>
      <c r="I128" s="100"/>
      <c r="J128" s="101"/>
      <c r="K128" s="100"/>
      <c r="L128" s="101"/>
      <c r="M128" s="100"/>
      <c r="N128" s="101"/>
      <c r="O128" s="100"/>
      <c r="P128" s="101"/>
      <c r="Q128" s="100"/>
      <c r="R128" s="101"/>
      <c r="S128" s="100"/>
      <c r="T128" s="101"/>
      <c r="U128" s="118"/>
      <c r="V128" s="118"/>
      <c r="W128" s="100"/>
      <c r="X128" s="100"/>
      <c r="Y128" s="100"/>
      <c r="Z128" s="100"/>
      <c r="AA128" s="132"/>
      <c r="AB128" s="101"/>
      <c r="AC128" s="101"/>
      <c r="AD128" s="101"/>
      <c r="AE128" s="100"/>
      <c r="AF128" s="101"/>
      <c r="AG128" s="100"/>
      <c r="AH128" s="101"/>
      <c r="AI128" s="100"/>
      <c r="AJ128" s="101"/>
      <c r="AK128" s="100"/>
      <c r="AL128" s="101"/>
      <c r="AM128" s="101"/>
      <c r="AN128" s="8"/>
      <c r="AO128" s="147">
        <f>IFERROR(VLOOKUP(B128,'A2. Rate Change &amp; Enrollment'!$C$20:$K$769,3,FALSE),0)</f>
        <v>0</v>
      </c>
      <c r="AP128" s="147">
        <f>IFERROR(VLOOKUP(B128,'A2. Rate Change &amp; Enrollment'!$C$20:$K$769,7,FALSE),0)</f>
        <v>0</v>
      </c>
      <c r="AQ128" s="150" t="e">
        <f t="shared" si="17"/>
        <v>#DIV/0!</v>
      </c>
      <c r="AS128" s="177"/>
      <c r="AT128" s="177"/>
      <c r="AV128" s="153" t="e">
        <f t="shared" si="15"/>
        <v>#DIV/0!</v>
      </c>
      <c r="AW128" s="101"/>
      <c r="AY128" s="132"/>
      <c r="AZ128" s="101"/>
      <c r="BA128" s="94"/>
      <c r="BB128" s="94"/>
      <c r="BC128" s="94"/>
      <c r="BD128" s="94"/>
      <c r="BE128" s="101"/>
      <c r="BF128" s="132"/>
      <c r="BG128" s="98"/>
      <c r="BH128" s="74" t="str">
        <f t="shared" si="13"/>
        <v>N</v>
      </c>
      <c r="BI128" t="e">
        <f t="shared" si="14"/>
        <v>#DIV/0!</v>
      </c>
      <c r="BK128" s="283">
        <f>IFERROR(VLOOKUP($B128, 'A2. Rate Change &amp; Enrollment'!$C$14:$BY$769, 75, FALSE), 0)</f>
        <v>0</v>
      </c>
      <c r="BL128" s="283" t="e">
        <f t="shared" si="10"/>
        <v>#DIV/0!</v>
      </c>
      <c r="BM128" s="283" t="e">
        <f t="shared" si="11"/>
        <v>#DIV/0!</v>
      </c>
      <c r="BN128" t="e">
        <f t="shared" si="16"/>
        <v>#DIV/0!</v>
      </c>
    </row>
    <row r="129" spans="1:66" x14ac:dyDescent="0.35">
      <c r="A129" t="s">
        <v>323</v>
      </c>
      <c r="B129" s="144"/>
      <c r="C129" s="98"/>
      <c r="D129" s="43" t="str">
        <f t="shared" si="12"/>
        <v>HMO</v>
      </c>
      <c r="E129" s="100"/>
      <c r="F129" s="101"/>
      <c r="G129" s="100"/>
      <c r="H129" s="101"/>
      <c r="I129" s="100"/>
      <c r="J129" s="101"/>
      <c r="K129" s="100"/>
      <c r="L129" s="101"/>
      <c r="M129" s="100"/>
      <c r="N129" s="101"/>
      <c r="O129" s="100"/>
      <c r="P129" s="101"/>
      <c r="Q129" s="100"/>
      <c r="R129" s="101"/>
      <c r="S129" s="100"/>
      <c r="T129" s="101"/>
      <c r="U129" s="118"/>
      <c r="V129" s="118"/>
      <c r="W129" s="100"/>
      <c r="X129" s="100"/>
      <c r="Y129" s="100"/>
      <c r="Z129" s="100"/>
      <c r="AA129" s="132"/>
      <c r="AB129" s="101"/>
      <c r="AC129" s="101"/>
      <c r="AD129" s="101"/>
      <c r="AE129" s="100"/>
      <c r="AF129" s="101"/>
      <c r="AG129" s="100"/>
      <c r="AH129" s="101"/>
      <c r="AI129" s="100"/>
      <c r="AJ129" s="101"/>
      <c r="AK129" s="100"/>
      <c r="AL129" s="101"/>
      <c r="AM129" s="101"/>
      <c r="AN129" s="8"/>
      <c r="AO129" s="147">
        <f>IFERROR(VLOOKUP(B129,'A2. Rate Change &amp; Enrollment'!$C$20:$K$769,3,FALSE),0)</f>
        <v>0</v>
      </c>
      <c r="AP129" s="147">
        <f>IFERROR(VLOOKUP(B129,'A2. Rate Change &amp; Enrollment'!$C$20:$K$769,7,FALSE),0)</f>
        <v>0</v>
      </c>
      <c r="AQ129" s="150" t="e">
        <f t="shared" si="17"/>
        <v>#DIV/0!</v>
      </c>
      <c r="AS129" s="177"/>
      <c r="AT129" s="177"/>
      <c r="AV129" s="153" t="e">
        <f t="shared" si="15"/>
        <v>#DIV/0!</v>
      </c>
      <c r="AW129" s="101"/>
      <c r="AY129" s="132"/>
      <c r="AZ129" s="101"/>
      <c r="BA129" s="94"/>
      <c r="BB129" s="94"/>
      <c r="BC129" s="94"/>
      <c r="BD129" s="94"/>
      <c r="BE129" s="101"/>
      <c r="BF129" s="132"/>
      <c r="BG129" s="98"/>
      <c r="BH129" s="74" t="str">
        <f t="shared" si="13"/>
        <v>N</v>
      </c>
      <c r="BI129" t="e">
        <f t="shared" si="14"/>
        <v>#DIV/0!</v>
      </c>
      <c r="BK129" s="283">
        <f>IFERROR(VLOOKUP($B129, 'A2. Rate Change &amp; Enrollment'!$C$14:$BY$769, 75, FALSE), 0)</f>
        <v>0</v>
      </c>
      <c r="BL129" s="283" t="e">
        <f t="shared" si="10"/>
        <v>#DIV/0!</v>
      </c>
      <c r="BM129" s="283" t="e">
        <f t="shared" si="11"/>
        <v>#DIV/0!</v>
      </c>
      <c r="BN129" t="e">
        <f t="shared" si="16"/>
        <v>#DIV/0!</v>
      </c>
    </row>
    <row r="130" spans="1:66" x14ac:dyDescent="0.35">
      <c r="A130" t="s">
        <v>324</v>
      </c>
      <c r="B130" s="144"/>
      <c r="C130" s="98"/>
      <c r="D130" s="43" t="str">
        <f t="shared" si="12"/>
        <v>HMO</v>
      </c>
      <c r="E130" s="100"/>
      <c r="F130" s="101"/>
      <c r="G130" s="100"/>
      <c r="H130" s="101"/>
      <c r="I130" s="100"/>
      <c r="J130" s="101"/>
      <c r="K130" s="100"/>
      <c r="L130" s="101"/>
      <c r="M130" s="100"/>
      <c r="N130" s="101"/>
      <c r="O130" s="100"/>
      <c r="P130" s="101"/>
      <c r="Q130" s="100"/>
      <c r="R130" s="101"/>
      <c r="S130" s="100"/>
      <c r="T130" s="101"/>
      <c r="U130" s="118"/>
      <c r="V130" s="118"/>
      <c r="W130" s="100"/>
      <c r="X130" s="100"/>
      <c r="Y130" s="100"/>
      <c r="Z130" s="100"/>
      <c r="AA130" s="132"/>
      <c r="AB130" s="101"/>
      <c r="AC130" s="101"/>
      <c r="AD130" s="101"/>
      <c r="AE130" s="100"/>
      <c r="AF130" s="101"/>
      <c r="AG130" s="100"/>
      <c r="AH130" s="101"/>
      <c r="AI130" s="100"/>
      <c r="AJ130" s="101"/>
      <c r="AK130" s="100"/>
      <c r="AL130" s="101"/>
      <c r="AM130" s="101"/>
      <c r="AN130" s="8"/>
      <c r="AO130" s="147">
        <f>IFERROR(VLOOKUP(B130,'A2. Rate Change &amp; Enrollment'!$C$20:$K$769,3,FALSE),0)</f>
        <v>0</v>
      </c>
      <c r="AP130" s="147">
        <f>IFERROR(VLOOKUP(B130,'A2. Rate Change &amp; Enrollment'!$C$20:$K$769,7,FALSE),0)</f>
        <v>0</v>
      </c>
      <c r="AQ130" s="150" t="e">
        <f t="shared" si="17"/>
        <v>#DIV/0!</v>
      </c>
      <c r="AS130" s="177"/>
      <c r="AT130" s="177"/>
      <c r="AV130" s="153" t="e">
        <f t="shared" si="15"/>
        <v>#DIV/0!</v>
      </c>
      <c r="AW130" s="101"/>
      <c r="AY130" s="132"/>
      <c r="AZ130" s="101"/>
      <c r="BA130" s="94"/>
      <c r="BB130" s="94"/>
      <c r="BC130" s="94"/>
      <c r="BD130" s="94"/>
      <c r="BE130" s="101"/>
      <c r="BF130" s="132"/>
      <c r="BG130" s="98"/>
      <c r="BH130" s="74" t="str">
        <f t="shared" si="13"/>
        <v>N</v>
      </c>
      <c r="BI130" t="e">
        <f t="shared" si="14"/>
        <v>#DIV/0!</v>
      </c>
      <c r="BK130" s="283">
        <f>IFERROR(VLOOKUP($B130, 'A2. Rate Change &amp; Enrollment'!$C$14:$BY$769, 75, FALSE), 0)</f>
        <v>0</v>
      </c>
      <c r="BL130" s="283" t="e">
        <f t="shared" si="10"/>
        <v>#DIV/0!</v>
      </c>
      <c r="BM130" s="283" t="e">
        <f t="shared" si="11"/>
        <v>#DIV/0!</v>
      </c>
      <c r="BN130" t="e">
        <f t="shared" si="16"/>
        <v>#DIV/0!</v>
      </c>
    </row>
    <row r="131" spans="1:66" x14ac:dyDescent="0.35">
      <c r="A131" t="s">
        <v>325</v>
      </c>
      <c r="B131" s="144"/>
      <c r="C131" s="98"/>
      <c r="D131" s="43" t="str">
        <f t="shared" si="12"/>
        <v>HMO</v>
      </c>
      <c r="E131" s="100"/>
      <c r="F131" s="101"/>
      <c r="G131" s="100"/>
      <c r="H131" s="101"/>
      <c r="I131" s="100"/>
      <c r="J131" s="101"/>
      <c r="K131" s="100"/>
      <c r="L131" s="101"/>
      <c r="M131" s="100"/>
      <c r="N131" s="101"/>
      <c r="O131" s="100"/>
      <c r="P131" s="101"/>
      <c r="Q131" s="100"/>
      <c r="R131" s="101"/>
      <c r="S131" s="100"/>
      <c r="T131" s="101"/>
      <c r="U131" s="118"/>
      <c r="V131" s="118"/>
      <c r="W131" s="100"/>
      <c r="X131" s="100"/>
      <c r="Y131" s="100"/>
      <c r="Z131" s="100"/>
      <c r="AA131" s="132"/>
      <c r="AB131" s="101"/>
      <c r="AC131" s="101"/>
      <c r="AD131" s="101"/>
      <c r="AE131" s="100"/>
      <c r="AF131" s="101"/>
      <c r="AG131" s="100"/>
      <c r="AH131" s="101"/>
      <c r="AI131" s="100"/>
      <c r="AJ131" s="101"/>
      <c r="AK131" s="100"/>
      <c r="AL131" s="101"/>
      <c r="AM131" s="101"/>
      <c r="AN131" s="8"/>
      <c r="AO131" s="147">
        <f>IFERROR(VLOOKUP(B131,'A2. Rate Change &amp; Enrollment'!$C$20:$K$769,3,FALSE),0)</f>
        <v>0</v>
      </c>
      <c r="AP131" s="147">
        <f>IFERROR(VLOOKUP(B131,'A2. Rate Change &amp; Enrollment'!$C$20:$K$769,7,FALSE),0)</f>
        <v>0</v>
      </c>
      <c r="AQ131" s="150" t="e">
        <f t="shared" si="17"/>
        <v>#DIV/0!</v>
      </c>
      <c r="AS131" s="177"/>
      <c r="AT131" s="177"/>
      <c r="AV131" s="153" t="e">
        <f t="shared" si="15"/>
        <v>#DIV/0!</v>
      </c>
      <c r="AW131" s="101"/>
      <c r="AY131" s="132"/>
      <c r="AZ131" s="101"/>
      <c r="BA131" s="94"/>
      <c r="BB131" s="94"/>
      <c r="BC131" s="94"/>
      <c r="BD131" s="94"/>
      <c r="BE131" s="101"/>
      <c r="BF131" s="132"/>
      <c r="BG131" s="98"/>
      <c r="BH131" s="74" t="str">
        <f t="shared" si="13"/>
        <v>N</v>
      </c>
      <c r="BI131" t="e">
        <f t="shared" si="14"/>
        <v>#DIV/0!</v>
      </c>
      <c r="BK131" s="283">
        <f>IFERROR(VLOOKUP($B131, 'A2. Rate Change &amp; Enrollment'!$C$14:$BY$769, 75, FALSE), 0)</f>
        <v>0</v>
      </c>
      <c r="BL131" s="283" t="e">
        <f t="shared" si="10"/>
        <v>#DIV/0!</v>
      </c>
      <c r="BM131" s="283" t="e">
        <f t="shared" si="11"/>
        <v>#DIV/0!</v>
      </c>
      <c r="BN131" t="e">
        <f t="shared" si="16"/>
        <v>#DIV/0!</v>
      </c>
    </row>
    <row r="132" spans="1:66" x14ac:dyDescent="0.35">
      <c r="A132" t="s">
        <v>326</v>
      </c>
      <c r="B132" s="144"/>
      <c r="C132" s="98"/>
      <c r="D132" s="43" t="str">
        <f t="shared" si="12"/>
        <v>HMO</v>
      </c>
      <c r="E132" s="100"/>
      <c r="F132" s="101"/>
      <c r="G132" s="100"/>
      <c r="H132" s="101"/>
      <c r="I132" s="100"/>
      <c r="J132" s="101"/>
      <c r="K132" s="100"/>
      <c r="L132" s="101"/>
      <c r="M132" s="100"/>
      <c r="N132" s="101"/>
      <c r="O132" s="100"/>
      <c r="P132" s="101"/>
      <c r="Q132" s="100"/>
      <c r="R132" s="101"/>
      <c r="S132" s="100"/>
      <c r="T132" s="101"/>
      <c r="U132" s="118"/>
      <c r="V132" s="118"/>
      <c r="W132" s="100"/>
      <c r="X132" s="100"/>
      <c r="Y132" s="100"/>
      <c r="Z132" s="100"/>
      <c r="AA132" s="132"/>
      <c r="AB132" s="101"/>
      <c r="AC132" s="101"/>
      <c r="AD132" s="101"/>
      <c r="AE132" s="100"/>
      <c r="AF132" s="101"/>
      <c r="AG132" s="100"/>
      <c r="AH132" s="101"/>
      <c r="AI132" s="100"/>
      <c r="AJ132" s="101"/>
      <c r="AK132" s="100"/>
      <c r="AL132" s="101"/>
      <c r="AM132" s="101"/>
      <c r="AN132" s="8"/>
      <c r="AO132" s="147">
        <f>IFERROR(VLOOKUP(B132,'A2. Rate Change &amp; Enrollment'!$C$20:$K$769,3,FALSE),0)</f>
        <v>0</v>
      </c>
      <c r="AP132" s="147">
        <f>IFERROR(VLOOKUP(B132,'A2. Rate Change &amp; Enrollment'!$C$20:$K$769,7,FALSE),0)</f>
        <v>0</v>
      </c>
      <c r="AQ132" s="150" t="e">
        <f t="shared" si="17"/>
        <v>#DIV/0!</v>
      </c>
      <c r="AS132" s="177"/>
      <c r="AT132" s="177"/>
      <c r="AV132" s="153" t="e">
        <f t="shared" si="15"/>
        <v>#DIV/0!</v>
      </c>
      <c r="AW132" s="101"/>
      <c r="AY132" s="132"/>
      <c r="AZ132" s="101"/>
      <c r="BA132" s="94"/>
      <c r="BB132" s="94"/>
      <c r="BC132" s="94"/>
      <c r="BD132" s="94"/>
      <c r="BE132" s="101"/>
      <c r="BF132" s="132"/>
      <c r="BG132" s="98"/>
      <c r="BH132" s="74" t="str">
        <f t="shared" si="13"/>
        <v>N</v>
      </c>
      <c r="BI132" t="e">
        <f t="shared" si="14"/>
        <v>#DIV/0!</v>
      </c>
      <c r="BK132" s="283">
        <f>IFERROR(VLOOKUP($B132, 'A2. Rate Change &amp; Enrollment'!$C$14:$BY$769, 75, FALSE), 0)</f>
        <v>0</v>
      </c>
      <c r="BL132" s="283" t="e">
        <f t="shared" si="10"/>
        <v>#DIV/0!</v>
      </c>
      <c r="BM132" s="283" t="e">
        <f t="shared" si="11"/>
        <v>#DIV/0!</v>
      </c>
      <c r="BN132" t="e">
        <f t="shared" si="16"/>
        <v>#DIV/0!</v>
      </c>
    </row>
    <row r="133" spans="1:66" x14ac:dyDescent="0.35">
      <c r="A133" t="s">
        <v>327</v>
      </c>
      <c r="B133" s="144"/>
      <c r="C133" s="98"/>
      <c r="D133" s="43" t="str">
        <f t="shared" si="12"/>
        <v>HMO</v>
      </c>
      <c r="E133" s="100"/>
      <c r="F133" s="101"/>
      <c r="G133" s="100"/>
      <c r="H133" s="101"/>
      <c r="I133" s="100"/>
      <c r="J133" s="101"/>
      <c r="K133" s="100"/>
      <c r="L133" s="101"/>
      <c r="M133" s="100"/>
      <c r="N133" s="101"/>
      <c r="O133" s="100"/>
      <c r="P133" s="101"/>
      <c r="Q133" s="100"/>
      <c r="R133" s="101"/>
      <c r="S133" s="100"/>
      <c r="T133" s="101"/>
      <c r="U133" s="118"/>
      <c r="V133" s="118"/>
      <c r="W133" s="100"/>
      <c r="X133" s="100"/>
      <c r="Y133" s="100"/>
      <c r="Z133" s="100"/>
      <c r="AA133" s="132"/>
      <c r="AB133" s="101"/>
      <c r="AC133" s="101"/>
      <c r="AD133" s="101"/>
      <c r="AE133" s="100"/>
      <c r="AF133" s="101"/>
      <c r="AG133" s="100"/>
      <c r="AH133" s="101"/>
      <c r="AI133" s="100"/>
      <c r="AJ133" s="101"/>
      <c r="AK133" s="100"/>
      <c r="AL133" s="101"/>
      <c r="AM133" s="101"/>
      <c r="AN133" s="8"/>
      <c r="AO133" s="147">
        <f>IFERROR(VLOOKUP(B133,'A2. Rate Change &amp; Enrollment'!$C$20:$K$769,3,FALSE),0)</f>
        <v>0</v>
      </c>
      <c r="AP133" s="147">
        <f>IFERROR(VLOOKUP(B133,'A2. Rate Change &amp; Enrollment'!$C$20:$K$769,7,FALSE),0)</f>
        <v>0</v>
      </c>
      <c r="AQ133" s="150" t="e">
        <f t="shared" si="17"/>
        <v>#DIV/0!</v>
      </c>
      <c r="AS133" s="177"/>
      <c r="AT133" s="177"/>
      <c r="AV133" s="153" t="e">
        <f t="shared" si="15"/>
        <v>#DIV/0!</v>
      </c>
      <c r="AW133" s="101"/>
      <c r="AY133" s="132"/>
      <c r="AZ133" s="101"/>
      <c r="BA133" s="94"/>
      <c r="BB133" s="94"/>
      <c r="BC133" s="94"/>
      <c r="BD133" s="94"/>
      <c r="BE133" s="101"/>
      <c r="BF133" s="132"/>
      <c r="BG133" s="98"/>
      <c r="BH133" s="74" t="str">
        <f t="shared" si="13"/>
        <v>N</v>
      </c>
      <c r="BI133" t="e">
        <f t="shared" si="14"/>
        <v>#DIV/0!</v>
      </c>
      <c r="BK133" s="283">
        <f>IFERROR(VLOOKUP($B133, 'A2. Rate Change &amp; Enrollment'!$C$14:$BY$769, 75, FALSE), 0)</f>
        <v>0</v>
      </c>
      <c r="BL133" s="283" t="e">
        <f t="shared" si="10"/>
        <v>#DIV/0!</v>
      </c>
      <c r="BM133" s="283" t="e">
        <f t="shared" si="11"/>
        <v>#DIV/0!</v>
      </c>
      <c r="BN133" t="e">
        <f t="shared" si="16"/>
        <v>#DIV/0!</v>
      </c>
    </row>
    <row r="134" spans="1:66" x14ac:dyDescent="0.35">
      <c r="A134" t="s">
        <v>328</v>
      </c>
      <c r="B134" s="144"/>
      <c r="C134" s="98"/>
      <c r="D134" s="43" t="str">
        <f t="shared" si="12"/>
        <v>HMO</v>
      </c>
      <c r="E134" s="100"/>
      <c r="F134" s="101"/>
      <c r="G134" s="100"/>
      <c r="H134" s="101"/>
      <c r="I134" s="100"/>
      <c r="J134" s="101"/>
      <c r="K134" s="100"/>
      <c r="L134" s="101"/>
      <c r="M134" s="100"/>
      <c r="N134" s="101"/>
      <c r="O134" s="100"/>
      <c r="P134" s="101"/>
      <c r="Q134" s="100"/>
      <c r="R134" s="101"/>
      <c r="S134" s="100"/>
      <c r="T134" s="101"/>
      <c r="U134" s="118"/>
      <c r="V134" s="118"/>
      <c r="W134" s="100"/>
      <c r="X134" s="100"/>
      <c r="Y134" s="100"/>
      <c r="Z134" s="100"/>
      <c r="AA134" s="132"/>
      <c r="AB134" s="101"/>
      <c r="AC134" s="101"/>
      <c r="AD134" s="101"/>
      <c r="AE134" s="100"/>
      <c r="AF134" s="101"/>
      <c r="AG134" s="100"/>
      <c r="AH134" s="101"/>
      <c r="AI134" s="100"/>
      <c r="AJ134" s="101"/>
      <c r="AK134" s="100"/>
      <c r="AL134" s="101"/>
      <c r="AM134" s="101"/>
      <c r="AN134" s="8"/>
      <c r="AO134" s="147">
        <f>IFERROR(VLOOKUP(B134,'A2. Rate Change &amp; Enrollment'!$C$20:$K$769,3,FALSE),0)</f>
        <v>0</v>
      </c>
      <c r="AP134" s="147">
        <f>IFERROR(VLOOKUP(B134,'A2. Rate Change &amp; Enrollment'!$C$20:$K$769,7,FALSE),0)</f>
        <v>0</v>
      </c>
      <c r="AQ134" s="150" t="e">
        <f t="shared" si="17"/>
        <v>#DIV/0!</v>
      </c>
      <c r="AS134" s="177"/>
      <c r="AT134" s="177"/>
      <c r="AV134" s="153" t="e">
        <f t="shared" si="15"/>
        <v>#DIV/0!</v>
      </c>
      <c r="AW134" s="101"/>
      <c r="AY134" s="132"/>
      <c r="AZ134" s="101"/>
      <c r="BA134" s="94"/>
      <c r="BB134" s="94"/>
      <c r="BC134" s="94"/>
      <c r="BD134" s="94"/>
      <c r="BE134" s="101"/>
      <c r="BF134" s="132"/>
      <c r="BG134" s="98"/>
      <c r="BH134" s="74" t="str">
        <f t="shared" si="13"/>
        <v>N</v>
      </c>
      <c r="BI134" t="e">
        <f t="shared" si="14"/>
        <v>#DIV/0!</v>
      </c>
      <c r="BK134" s="283">
        <f>IFERROR(VLOOKUP($B134, 'A2. Rate Change &amp; Enrollment'!$C$14:$BY$769, 75, FALSE), 0)</f>
        <v>0</v>
      </c>
      <c r="BL134" s="283" t="e">
        <f t="shared" si="10"/>
        <v>#DIV/0!</v>
      </c>
      <c r="BM134" s="283" t="e">
        <f t="shared" si="11"/>
        <v>#DIV/0!</v>
      </c>
      <c r="BN134" t="e">
        <f t="shared" si="16"/>
        <v>#DIV/0!</v>
      </c>
    </row>
    <row r="135" spans="1:66" x14ac:dyDescent="0.35">
      <c r="A135" t="s">
        <v>329</v>
      </c>
      <c r="B135" s="144"/>
      <c r="C135" s="98"/>
      <c r="D135" s="43" t="str">
        <f t="shared" si="12"/>
        <v>HMO</v>
      </c>
      <c r="E135" s="100"/>
      <c r="F135" s="101"/>
      <c r="G135" s="100"/>
      <c r="H135" s="101"/>
      <c r="I135" s="100"/>
      <c r="J135" s="101"/>
      <c r="K135" s="100"/>
      <c r="L135" s="101"/>
      <c r="M135" s="100"/>
      <c r="N135" s="101"/>
      <c r="O135" s="100"/>
      <c r="P135" s="101"/>
      <c r="Q135" s="100"/>
      <c r="R135" s="101"/>
      <c r="S135" s="100"/>
      <c r="T135" s="101"/>
      <c r="U135" s="118"/>
      <c r="V135" s="118"/>
      <c r="W135" s="100"/>
      <c r="X135" s="100"/>
      <c r="Y135" s="100"/>
      <c r="Z135" s="100"/>
      <c r="AA135" s="132"/>
      <c r="AB135" s="101"/>
      <c r="AC135" s="101"/>
      <c r="AD135" s="101"/>
      <c r="AE135" s="100"/>
      <c r="AF135" s="101"/>
      <c r="AG135" s="100"/>
      <c r="AH135" s="101"/>
      <c r="AI135" s="100"/>
      <c r="AJ135" s="101"/>
      <c r="AK135" s="100"/>
      <c r="AL135" s="101"/>
      <c r="AM135" s="101"/>
      <c r="AN135" s="8"/>
      <c r="AO135" s="147">
        <f>IFERROR(VLOOKUP(B135,'A2. Rate Change &amp; Enrollment'!$C$20:$K$769,3,FALSE),0)</f>
        <v>0</v>
      </c>
      <c r="AP135" s="147">
        <f>IFERROR(VLOOKUP(B135,'A2. Rate Change &amp; Enrollment'!$C$20:$K$769,7,FALSE),0)</f>
        <v>0</v>
      </c>
      <c r="AQ135" s="150" t="e">
        <f t="shared" si="17"/>
        <v>#DIV/0!</v>
      </c>
      <c r="AS135" s="177"/>
      <c r="AT135" s="177"/>
      <c r="AV135" s="153" t="e">
        <f t="shared" si="15"/>
        <v>#DIV/0!</v>
      </c>
      <c r="AW135" s="101"/>
      <c r="AY135" s="132"/>
      <c r="AZ135" s="101"/>
      <c r="BA135" s="94"/>
      <c r="BB135" s="94"/>
      <c r="BC135" s="94"/>
      <c r="BD135" s="94"/>
      <c r="BE135" s="101"/>
      <c r="BF135" s="132"/>
      <c r="BG135" s="98"/>
      <c r="BH135" s="74" t="str">
        <f t="shared" si="13"/>
        <v>N</v>
      </c>
      <c r="BI135" t="e">
        <f t="shared" si="14"/>
        <v>#DIV/0!</v>
      </c>
      <c r="BK135" s="283">
        <f>IFERROR(VLOOKUP($B135, 'A2. Rate Change &amp; Enrollment'!$C$14:$BY$769, 75, FALSE), 0)</f>
        <v>0</v>
      </c>
      <c r="BL135" s="283" t="e">
        <f t="shared" si="10"/>
        <v>#DIV/0!</v>
      </c>
      <c r="BM135" s="283" t="e">
        <f t="shared" si="11"/>
        <v>#DIV/0!</v>
      </c>
      <c r="BN135" t="e">
        <f t="shared" si="16"/>
        <v>#DIV/0!</v>
      </c>
    </row>
    <row r="136" spans="1:66" x14ac:dyDescent="0.35">
      <c r="A136" t="s">
        <v>330</v>
      </c>
      <c r="B136" s="144"/>
      <c r="C136" s="98"/>
      <c r="D136" s="43" t="str">
        <f t="shared" si="12"/>
        <v>HMO</v>
      </c>
      <c r="E136" s="100"/>
      <c r="F136" s="101"/>
      <c r="G136" s="100"/>
      <c r="H136" s="101"/>
      <c r="I136" s="100"/>
      <c r="J136" s="101"/>
      <c r="K136" s="100"/>
      <c r="L136" s="101"/>
      <c r="M136" s="100"/>
      <c r="N136" s="101"/>
      <c r="O136" s="100"/>
      <c r="P136" s="101"/>
      <c r="Q136" s="100"/>
      <c r="R136" s="101"/>
      <c r="S136" s="100"/>
      <c r="T136" s="101"/>
      <c r="U136" s="118"/>
      <c r="V136" s="118"/>
      <c r="W136" s="100"/>
      <c r="X136" s="100"/>
      <c r="Y136" s="100"/>
      <c r="Z136" s="100"/>
      <c r="AA136" s="132"/>
      <c r="AB136" s="101"/>
      <c r="AC136" s="101"/>
      <c r="AD136" s="101"/>
      <c r="AE136" s="100"/>
      <c r="AF136" s="101"/>
      <c r="AG136" s="100"/>
      <c r="AH136" s="101"/>
      <c r="AI136" s="100"/>
      <c r="AJ136" s="101"/>
      <c r="AK136" s="100"/>
      <c r="AL136" s="101"/>
      <c r="AM136" s="101"/>
      <c r="AN136" s="8"/>
      <c r="AO136" s="147">
        <f>IFERROR(VLOOKUP(B136,'A2. Rate Change &amp; Enrollment'!$C$20:$K$769,3,FALSE),0)</f>
        <v>0</v>
      </c>
      <c r="AP136" s="147">
        <f>IFERROR(VLOOKUP(B136,'A2. Rate Change &amp; Enrollment'!$C$20:$K$769,7,FALSE),0)</f>
        <v>0</v>
      </c>
      <c r="AQ136" s="150" t="e">
        <f t="shared" si="17"/>
        <v>#DIV/0!</v>
      </c>
      <c r="AS136" s="177"/>
      <c r="AT136" s="177"/>
      <c r="AV136" s="153" t="e">
        <f t="shared" si="15"/>
        <v>#DIV/0!</v>
      </c>
      <c r="AW136" s="101"/>
      <c r="AY136" s="132"/>
      <c r="AZ136" s="101"/>
      <c r="BA136" s="94"/>
      <c r="BB136" s="94"/>
      <c r="BC136" s="94"/>
      <c r="BD136" s="94"/>
      <c r="BE136" s="101"/>
      <c r="BF136" s="132"/>
      <c r="BG136" s="98"/>
      <c r="BH136" s="74" t="str">
        <f t="shared" si="13"/>
        <v>N</v>
      </c>
      <c r="BI136" t="e">
        <f t="shared" si="14"/>
        <v>#DIV/0!</v>
      </c>
      <c r="BK136" s="283">
        <f>IFERROR(VLOOKUP($B136, 'A2. Rate Change &amp; Enrollment'!$C$14:$BY$769, 75, FALSE), 0)</f>
        <v>0</v>
      </c>
      <c r="BL136" s="283" t="e">
        <f t="shared" si="10"/>
        <v>#DIV/0!</v>
      </c>
      <c r="BM136" s="283" t="e">
        <f t="shared" si="11"/>
        <v>#DIV/0!</v>
      </c>
      <c r="BN136" t="e">
        <f t="shared" si="16"/>
        <v>#DIV/0!</v>
      </c>
    </row>
    <row r="137" spans="1:66" x14ac:dyDescent="0.35">
      <c r="A137" t="s">
        <v>331</v>
      </c>
      <c r="B137" s="144"/>
      <c r="C137" s="98"/>
      <c r="D137" s="43" t="str">
        <f t="shared" si="12"/>
        <v>HMO</v>
      </c>
      <c r="E137" s="100"/>
      <c r="F137" s="101"/>
      <c r="G137" s="100"/>
      <c r="H137" s="101"/>
      <c r="I137" s="100"/>
      <c r="J137" s="101"/>
      <c r="K137" s="100"/>
      <c r="L137" s="101"/>
      <c r="M137" s="100"/>
      <c r="N137" s="101"/>
      <c r="O137" s="100"/>
      <c r="P137" s="101"/>
      <c r="Q137" s="100"/>
      <c r="R137" s="101"/>
      <c r="S137" s="100"/>
      <c r="T137" s="101"/>
      <c r="U137" s="118"/>
      <c r="V137" s="118"/>
      <c r="W137" s="100"/>
      <c r="X137" s="100"/>
      <c r="Y137" s="100"/>
      <c r="Z137" s="100"/>
      <c r="AA137" s="132"/>
      <c r="AB137" s="101"/>
      <c r="AC137" s="101"/>
      <c r="AD137" s="101"/>
      <c r="AE137" s="100"/>
      <c r="AF137" s="101"/>
      <c r="AG137" s="100"/>
      <c r="AH137" s="101"/>
      <c r="AI137" s="100"/>
      <c r="AJ137" s="101"/>
      <c r="AK137" s="100"/>
      <c r="AL137" s="101"/>
      <c r="AM137" s="101"/>
      <c r="AN137" s="8"/>
      <c r="AO137" s="147">
        <f>IFERROR(VLOOKUP(B137,'A2. Rate Change &amp; Enrollment'!$C$20:$K$769,3,FALSE),0)</f>
        <v>0</v>
      </c>
      <c r="AP137" s="147">
        <f>IFERROR(VLOOKUP(B137,'A2. Rate Change &amp; Enrollment'!$C$20:$K$769,7,FALSE),0)</f>
        <v>0</v>
      </c>
      <c r="AQ137" s="150" t="e">
        <f t="shared" si="17"/>
        <v>#DIV/0!</v>
      </c>
      <c r="AS137" s="177"/>
      <c r="AT137" s="177"/>
      <c r="AV137" s="153" t="e">
        <f t="shared" si="15"/>
        <v>#DIV/0!</v>
      </c>
      <c r="AW137" s="101"/>
      <c r="AY137" s="132"/>
      <c r="AZ137" s="101"/>
      <c r="BA137" s="94"/>
      <c r="BB137" s="94"/>
      <c r="BC137" s="94"/>
      <c r="BD137" s="94"/>
      <c r="BE137" s="101"/>
      <c r="BF137" s="132"/>
      <c r="BG137" s="98"/>
      <c r="BH137" s="74" t="str">
        <f t="shared" si="13"/>
        <v>N</v>
      </c>
      <c r="BI137" t="e">
        <f t="shared" si="14"/>
        <v>#DIV/0!</v>
      </c>
      <c r="BK137" s="283">
        <f>IFERROR(VLOOKUP($B137, 'A2. Rate Change &amp; Enrollment'!$C$14:$BY$769, 75, FALSE), 0)</f>
        <v>0</v>
      </c>
      <c r="BL137" s="283" t="e">
        <f t="shared" si="10"/>
        <v>#DIV/0!</v>
      </c>
      <c r="BM137" s="283" t="e">
        <f t="shared" si="11"/>
        <v>#DIV/0!</v>
      </c>
      <c r="BN137" t="e">
        <f t="shared" si="16"/>
        <v>#DIV/0!</v>
      </c>
    </row>
    <row r="138" spans="1:66" x14ac:dyDescent="0.35">
      <c r="A138" t="s">
        <v>332</v>
      </c>
      <c r="B138" s="144"/>
      <c r="C138" s="98"/>
      <c r="D138" s="43" t="str">
        <f t="shared" si="12"/>
        <v>HMO</v>
      </c>
      <c r="E138" s="100"/>
      <c r="F138" s="101"/>
      <c r="G138" s="100"/>
      <c r="H138" s="101"/>
      <c r="I138" s="100"/>
      <c r="J138" s="101"/>
      <c r="K138" s="100"/>
      <c r="L138" s="101"/>
      <c r="M138" s="100"/>
      <c r="N138" s="101"/>
      <c r="O138" s="100"/>
      <c r="P138" s="101"/>
      <c r="Q138" s="100"/>
      <c r="R138" s="101"/>
      <c r="S138" s="100"/>
      <c r="T138" s="101"/>
      <c r="U138" s="118"/>
      <c r="V138" s="118"/>
      <c r="W138" s="100"/>
      <c r="X138" s="100"/>
      <c r="Y138" s="100"/>
      <c r="Z138" s="100"/>
      <c r="AA138" s="132"/>
      <c r="AB138" s="101"/>
      <c r="AC138" s="101"/>
      <c r="AD138" s="101"/>
      <c r="AE138" s="100"/>
      <c r="AF138" s="101"/>
      <c r="AG138" s="100"/>
      <c r="AH138" s="101"/>
      <c r="AI138" s="100"/>
      <c r="AJ138" s="101"/>
      <c r="AK138" s="100"/>
      <c r="AL138" s="101"/>
      <c r="AM138" s="101"/>
      <c r="AN138" s="8"/>
      <c r="AO138" s="147">
        <f>IFERROR(VLOOKUP(B138,'A2. Rate Change &amp; Enrollment'!$C$20:$K$769,3,FALSE),0)</f>
        <v>0</v>
      </c>
      <c r="AP138" s="147">
        <f>IFERROR(VLOOKUP(B138,'A2. Rate Change &amp; Enrollment'!$C$20:$K$769,7,FALSE),0)</f>
        <v>0</v>
      </c>
      <c r="AQ138" s="150" t="e">
        <f t="shared" si="17"/>
        <v>#DIV/0!</v>
      </c>
      <c r="AS138" s="177"/>
      <c r="AT138" s="177"/>
      <c r="AV138" s="153" t="e">
        <f t="shared" si="15"/>
        <v>#DIV/0!</v>
      </c>
      <c r="AW138" s="101"/>
      <c r="AY138" s="132"/>
      <c r="AZ138" s="101"/>
      <c r="BA138" s="94"/>
      <c r="BB138" s="94"/>
      <c r="BC138" s="94"/>
      <c r="BD138" s="94"/>
      <c r="BE138" s="101"/>
      <c r="BF138" s="132"/>
      <c r="BG138" s="98"/>
      <c r="BH138" s="74" t="str">
        <f t="shared" si="13"/>
        <v>N</v>
      </c>
      <c r="BI138" t="e">
        <f t="shared" si="14"/>
        <v>#DIV/0!</v>
      </c>
      <c r="BK138" s="283">
        <f>IFERROR(VLOOKUP($B138, 'A2. Rate Change &amp; Enrollment'!$C$14:$BY$769, 75, FALSE), 0)</f>
        <v>0</v>
      </c>
      <c r="BL138" s="283" t="e">
        <f t="shared" si="10"/>
        <v>#DIV/0!</v>
      </c>
      <c r="BM138" s="283" t="e">
        <f t="shared" si="11"/>
        <v>#DIV/0!</v>
      </c>
      <c r="BN138" t="e">
        <f t="shared" si="16"/>
        <v>#DIV/0!</v>
      </c>
    </row>
    <row r="139" spans="1:66" x14ac:dyDescent="0.35">
      <c r="A139" t="s">
        <v>333</v>
      </c>
      <c r="B139" s="144"/>
      <c r="C139" s="98"/>
      <c r="D139" s="43" t="str">
        <f t="shared" si="12"/>
        <v>HMO</v>
      </c>
      <c r="E139" s="100"/>
      <c r="F139" s="101"/>
      <c r="G139" s="100"/>
      <c r="H139" s="101"/>
      <c r="I139" s="100"/>
      <c r="J139" s="101"/>
      <c r="K139" s="100"/>
      <c r="L139" s="101"/>
      <c r="M139" s="100"/>
      <c r="N139" s="101"/>
      <c r="O139" s="100"/>
      <c r="P139" s="101"/>
      <c r="Q139" s="100"/>
      <c r="R139" s="101"/>
      <c r="S139" s="100"/>
      <c r="T139" s="101"/>
      <c r="U139" s="118"/>
      <c r="V139" s="118"/>
      <c r="W139" s="100"/>
      <c r="X139" s="100"/>
      <c r="Y139" s="100"/>
      <c r="Z139" s="100"/>
      <c r="AA139" s="132"/>
      <c r="AB139" s="101"/>
      <c r="AC139" s="101"/>
      <c r="AD139" s="101"/>
      <c r="AE139" s="100"/>
      <c r="AF139" s="101"/>
      <c r="AG139" s="100"/>
      <c r="AH139" s="101"/>
      <c r="AI139" s="100"/>
      <c r="AJ139" s="101"/>
      <c r="AK139" s="100"/>
      <c r="AL139" s="101"/>
      <c r="AM139" s="101"/>
      <c r="AN139" s="8"/>
      <c r="AO139" s="147">
        <f>IFERROR(VLOOKUP(B139,'A2. Rate Change &amp; Enrollment'!$C$20:$K$769,3,FALSE),0)</f>
        <v>0</v>
      </c>
      <c r="AP139" s="147">
        <f>IFERROR(VLOOKUP(B139,'A2. Rate Change &amp; Enrollment'!$C$20:$K$769,7,FALSE),0)</f>
        <v>0</v>
      </c>
      <c r="AQ139" s="150" t="e">
        <f t="shared" si="17"/>
        <v>#DIV/0!</v>
      </c>
      <c r="AS139" s="177"/>
      <c r="AT139" s="177"/>
      <c r="AV139" s="153" t="e">
        <f t="shared" si="15"/>
        <v>#DIV/0!</v>
      </c>
      <c r="AW139" s="101"/>
      <c r="AY139" s="132"/>
      <c r="AZ139" s="101"/>
      <c r="BA139" s="94"/>
      <c r="BB139" s="94"/>
      <c r="BC139" s="94"/>
      <c r="BD139" s="94"/>
      <c r="BE139" s="101"/>
      <c r="BF139" s="132"/>
      <c r="BG139" s="98"/>
      <c r="BH139" s="74" t="str">
        <f t="shared" si="13"/>
        <v>N</v>
      </c>
      <c r="BI139" t="e">
        <f t="shared" si="14"/>
        <v>#DIV/0!</v>
      </c>
      <c r="BK139" s="283">
        <f>IFERROR(VLOOKUP($B139, 'A2. Rate Change &amp; Enrollment'!$C$14:$BY$769, 75, FALSE), 0)</f>
        <v>0</v>
      </c>
      <c r="BL139" s="283" t="e">
        <f t="shared" si="10"/>
        <v>#DIV/0!</v>
      </c>
      <c r="BM139" s="283" t="e">
        <f t="shared" si="11"/>
        <v>#DIV/0!</v>
      </c>
      <c r="BN139" t="e">
        <f t="shared" si="16"/>
        <v>#DIV/0!</v>
      </c>
    </row>
    <row r="140" spans="1:66" x14ac:dyDescent="0.35">
      <c r="A140" t="s">
        <v>334</v>
      </c>
      <c r="B140" s="144"/>
      <c r="C140" s="98"/>
      <c r="D140" s="43" t="str">
        <f t="shared" si="12"/>
        <v>HMO</v>
      </c>
      <c r="E140" s="100"/>
      <c r="F140" s="101"/>
      <c r="G140" s="100"/>
      <c r="H140" s="101"/>
      <c r="I140" s="100"/>
      <c r="J140" s="101"/>
      <c r="K140" s="100"/>
      <c r="L140" s="101"/>
      <c r="M140" s="100"/>
      <c r="N140" s="101"/>
      <c r="O140" s="100"/>
      <c r="P140" s="101"/>
      <c r="Q140" s="100"/>
      <c r="R140" s="101"/>
      <c r="S140" s="100"/>
      <c r="T140" s="101"/>
      <c r="U140" s="118"/>
      <c r="V140" s="118"/>
      <c r="W140" s="100"/>
      <c r="X140" s="100"/>
      <c r="Y140" s="100"/>
      <c r="Z140" s="100"/>
      <c r="AA140" s="132"/>
      <c r="AB140" s="101"/>
      <c r="AC140" s="101"/>
      <c r="AD140" s="101"/>
      <c r="AE140" s="100"/>
      <c r="AF140" s="101"/>
      <c r="AG140" s="100"/>
      <c r="AH140" s="101"/>
      <c r="AI140" s="100"/>
      <c r="AJ140" s="101"/>
      <c r="AK140" s="100"/>
      <c r="AL140" s="101"/>
      <c r="AM140" s="101"/>
      <c r="AN140" s="8"/>
      <c r="AO140" s="147">
        <f>IFERROR(VLOOKUP(B140,'A2. Rate Change &amp; Enrollment'!$C$20:$K$769,3,FALSE),0)</f>
        <v>0</v>
      </c>
      <c r="AP140" s="147">
        <f>IFERROR(VLOOKUP(B140,'A2. Rate Change &amp; Enrollment'!$C$20:$K$769,7,FALSE),0)</f>
        <v>0</v>
      </c>
      <c r="AQ140" s="150" t="e">
        <f t="shared" si="17"/>
        <v>#DIV/0!</v>
      </c>
      <c r="AS140" s="177"/>
      <c r="AT140" s="177"/>
      <c r="AV140" s="153" t="e">
        <f t="shared" si="15"/>
        <v>#DIV/0!</v>
      </c>
      <c r="AW140" s="101"/>
      <c r="AY140" s="132"/>
      <c r="AZ140" s="101"/>
      <c r="BA140" s="94"/>
      <c r="BB140" s="94"/>
      <c r="BC140" s="94"/>
      <c r="BD140" s="94"/>
      <c r="BE140" s="101"/>
      <c r="BF140" s="132"/>
      <c r="BG140" s="98"/>
      <c r="BH140" s="74" t="str">
        <f t="shared" si="13"/>
        <v>N</v>
      </c>
      <c r="BI140" t="e">
        <f t="shared" si="14"/>
        <v>#DIV/0!</v>
      </c>
      <c r="BK140" s="283">
        <f>IFERROR(VLOOKUP($B140, 'A2. Rate Change &amp; Enrollment'!$C$14:$BY$769, 75, FALSE), 0)</f>
        <v>0</v>
      </c>
      <c r="BL140" s="283" t="e">
        <f t="shared" si="10"/>
        <v>#DIV/0!</v>
      </c>
      <c r="BM140" s="283" t="e">
        <f t="shared" si="11"/>
        <v>#DIV/0!</v>
      </c>
      <c r="BN140" t="e">
        <f t="shared" si="16"/>
        <v>#DIV/0!</v>
      </c>
    </row>
    <row r="141" spans="1:66" x14ac:dyDescent="0.35">
      <c r="A141" t="s">
        <v>335</v>
      </c>
      <c r="B141" s="144"/>
      <c r="C141" s="98"/>
      <c r="D141" s="43" t="str">
        <f t="shared" si="12"/>
        <v>HMO</v>
      </c>
      <c r="E141" s="100"/>
      <c r="F141" s="101"/>
      <c r="G141" s="100"/>
      <c r="H141" s="101"/>
      <c r="I141" s="100"/>
      <c r="J141" s="101"/>
      <c r="K141" s="100"/>
      <c r="L141" s="101"/>
      <c r="M141" s="100"/>
      <c r="N141" s="101"/>
      <c r="O141" s="100"/>
      <c r="P141" s="101"/>
      <c r="Q141" s="100"/>
      <c r="R141" s="101"/>
      <c r="S141" s="100"/>
      <c r="T141" s="101"/>
      <c r="U141" s="118"/>
      <c r="V141" s="118"/>
      <c r="W141" s="100"/>
      <c r="X141" s="100"/>
      <c r="Y141" s="100"/>
      <c r="Z141" s="100"/>
      <c r="AA141" s="132"/>
      <c r="AB141" s="101"/>
      <c r="AC141" s="101"/>
      <c r="AD141" s="101"/>
      <c r="AE141" s="100"/>
      <c r="AF141" s="101"/>
      <c r="AG141" s="100"/>
      <c r="AH141" s="101"/>
      <c r="AI141" s="100"/>
      <c r="AJ141" s="101"/>
      <c r="AK141" s="100"/>
      <c r="AL141" s="101"/>
      <c r="AM141" s="101"/>
      <c r="AN141" s="8"/>
      <c r="AO141" s="147">
        <f>IFERROR(VLOOKUP(B141,'A2. Rate Change &amp; Enrollment'!$C$20:$K$769,3,FALSE),0)</f>
        <v>0</v>
      </c>
      <c r="AP141" s="147">
        <f>IFERROR(VLOOKUP(B141,'A2. Rate Change &amp; Enrollment'!$C$20:$K$769,7,FALSE),0)</f>
        <v>0</v>
      </c>
      <c r="AQ141" s="150" t="e">
        <f t="shared" si="17"/>
        <v>#DIV/0!</v>
      </c>
      <c r="AS141" s="177"/>
      <c r="AT141" s="177"/>
      <c r="AV141" s="153" t="e">
        <f t="shared" si="15"/>
        <v>#DIV/0!</v>
      </c>
      <c r="AW141" s="101"/>
      <c r="AY141" s="132"/>
      <c r="AZ141" s="101"/>
      <c r="BA141" s="94"/>
      <c r="BB141" s="94"/>
      <c r="BC141" s="94"/>
      <c r="BD141" s="94"/>
      <c r="BE141" s="101"/>
      <c r="BF141" s="132"/>
      <c r="BG141" s="98"/>
      <c r="BH141" s="74" t="str">
        <f t="shared" si="13"/>
        <v>N</v>
      </c>
      <c r="BI141" t="e">
        <f t="shared" si="14"/>
        <v>#DIV/0!</v>
      </c>
      <c r="BK141" s="283">
        <f>IFERROR(VLOOKUP($B141, 'A2. Rate Change &amp; Enrollment'!$C$14:$BY$769, 75, FALSE), 0)</f>
        <v>0</v>
      </c>
      <c r="BL141" s="283" t="e">
        <f t="shared" si="10"/>
        <v>#DIV/0!</v>
      </c>
      <c r="BM141" s="283" t="e">
        <f t="shared" si="11"/>
        <v>#DIV/0!</v>
      </c>
      <c r="BN141" t="e">
        <f t="shared" si="16"/>
        <v>#DIV/0!</v>
      </c>
    </row>
    <row r="142" spans="1:66" x14ac:dyDescent="0.35">
      <c r="A142" t="s">
        <v>336</v>
      </c>
      <c r="B142" s="144"/>
      <c r="C142" s="98"/>
      <c r="D142" s="43" t="str">
        <f t="shared" si="12"/>
        <v>HMO</v>
      </c>
      <c r="E142" s="100"/>
      <c r="F142" s="101"/>
      <c r="G142" s="100"/>
      <c r="H142" s="101"/>
      <c r="I142" s="100"/>
      <c r="J142" s="101"/>
      <c r="K142" s="100"/>
      <c r="L142" s="101"/>
      <c r="M142" s="100"/>
      <c r="N142" s="101"/>
      <c r="O142" s="100"/>
      <c r="P142" s="101"/>
      <c r="Q142" s="100"/>
      <c r="R142" s="101"/>
      <c r="S142" s="100"/>
      <c r="T142" s="101"/>
      <c r="U142" s="118"/>
      <c r="V142" s="118"/>
      <c r="W142" s="100"/>
      <c r="X142" s="100"/>
      <c r="Y142" s="100"/>
      <c r="Z142" s="100"/>
      <c r="AA142" s="132"/>
      <c r="AB142" s="101"/>
      <c r="AC142" s="101"/>
      <c r="AD142" s="101"/>
      <c r="AE142" s="100"/>
      <c r="AF142" s="101"/>
      <c r="AG142" s="100"/>
      <c r="AH142" s="101"/>
      <c r="AI142" s="100"/>
      <c r="AJ142" s="101"/>
      <c r="AK142" s="100"/>
      <c r="AL142" s="101"/>
      <c r="AM142" s="101"/>
      <c r="AN142" s="8"/>
      <c r="AO142" s="147">
        <f>IFERROR(VLOOKUP(B142,'A2. Rate Change &amp; Enrollment'!$C$20:$K$769,3,FALSE),0)</f>
        <v>0</v>
      </c>
      <c r="AP142" s="147">
        <f>IFERROR(VLOOKUP(B142,'A2. Rate Change &amp; Enrollment'!$C$20:$K$769,7,FALSE),0)</f>
        <v>0</v>
      </c>
      <c r="AQ142" s="150" t="e">
        <f t="shared" si="17"/>
        <v>#DIV/0!</v>
      </c>
      <c r="AS142" s="177"/>
      <c r="AT142" s="177"/>
      <c r="AV142" s="153" t="e">
        <f t="shared" si="15"/>
        <v>#DIV/0!</v>
      </c>
      <c r="AW142" s="101"/>
      <c r="AY142" s="132"/>
      <c r="AZ142" s="101"/>
      <c r="BA142" s="94"/>
      <c r="BB142" s="94"/>
      <c r="BC142" s="94"/>
      <c r="BD142" s="94"/>
      <c r="BE142" s="101"/>
      <c r="BF142" s="132"/>
      <c r="BG142" s="98"/>
      <c r="BH142" s="74" t="str">
        <f t="shared" si="13"/>
        <v>N</v>
      </c>
      <c r="BI142" t="e">
        <f t="shared" si="14"/>
        <v>#DIV/0!</v>
      </c>
      <c r="BK142" s="283">
        <f>IFERROR(VLOOKUP($B142, 'A2. Rate Change &amp; Enrollment'!$C$14:$BY$769, 75, FALSE), 0)</f>
        <v>0</v>
      </c>
      <c r="BL142" s="283" t="e">
        <f t="shared" si="10"/>
        <v>#DIV/0!</v>
      </c>
      <c r="BM142" s="283" t="e">
        <f t="shared" si="11"/>
        <v>#DIV/0!</v>
      </c>
      <c r="BN142" t="e">
        <f t="shared" si="16"/>
        <v>#DIV/0!</v>
      </c>
    </row>
    <row r="143" spans="1:66" x14ac:dyDescent="0.35">
      <c r="A143" t="s">
        <v>337</v>
      </c>
      <c r="B143" s="144"/>
      <c r="C143" s="98"/>
      <c r="D143" s="43" t="str">
        <f t="shared" si="12"/>
        <v>HMO</v>
      </c>
      <c r="E143" s="100"/>
      <c r="F143" s="101"/>
      <c r="G143" s="100"/>
      <c r="H143" s="101"/>
      <c r="I143" s="100"/>
      <c r="J143" s="101"/>
      <c r="K143" s="100"/>
      <c r="L143" s="101"/>
      <c r="M143" s="100"/>
      <c r="N143" s="101"/>
      <c r="O143" s="100"/>
      <c r="P143" s="101"/>
      <c r="Q143" s="100"/>
      <c r="R143" s="101"/>
      <c r="S143" s="100"/>
      <c r="T143" s="101"/>
      <c r="U143" s="118"/>
      <c r="V143" s="118"/>
      <c r="W143" s="100"/>
      <c r="X143" s="100"/>
      <c r="Y143" s="100"/>
      <c r="Z143" s="100"/>
      <c r="AA143" s="132"/>
      <c r="AB143" s="101"/>
      <c r="AC143" s="101"/>
      <c r="AD143" s="101"/>
      <c r="AE143" s="100"/>
      <c r="AF143" s="101"/>
      <c r="AG143" s="100"/>
      <c r="AH143" s="101"/>
      <c r="AI143" s="100"/>
      <c r="AJ143" s="101"/>
      <c r="AK143" s="100"/>
      <c r="AL143" s="101"/>
      <c r="AM143" s="101"/>
      <c r="AN143" s="8"/>
      <c r="AO143" s="147">
        <f>IFERROR(VLOOKUP(B143,'A2. Rate Change &amp; Enrollment'!$C$20:$K$769,3,FALSE),0)</f>
        <v>0</v>
      </c>
      <c r="AP143" s="147">
        <f>IFERROR(VLOOKUP(B143,'A2. Rate Change &amp; Enrollment'!$C$20:$K$769,7,FALSE),0)</f>
        <v>0</v>
      </c>
      <c r="AQ143" s="150" t="e">
        <f t="shared" si="17"/>
        <v>#DIV/0!</v>
      </c>
      <c r="AS143" s="177"/>
      <c r="AT143" s="177"/>
      <c r="AV143" s="153" t="e">
        <f t="shared" si="15"/>
        <v>#DIV/0!</v>
      </c>
      <c r="AW143" s="101"/>
      <c r="AY143" s="132"/>
      <c r="AZ143" s="101"/>
      <c r="BA143" s="94"/>
      <c r="BB143" s="94"/>
      <c r="BC143" s="94"/>
      <c r="BD143" s="94"/>
      <c r="BE143" s="101"/>
      <c r="BF143" s="132"/>
      <c r="BG143" s="98"/>
      <c r="BH143" s="74" t="str">
        <f t="shared" si="13"/>
        <v>N</v>
      </c>
      <c r="BI143" t="e">
        <f t="shared" si="14"/>
        <v>#DIV/0!</v>
      </c>
      <c r="BK143" s="283">
        <f>IFERROR(VLOOKUP($B143, 'A2. Rate Change &amp; Enrollment'!$C$14:$BY$769, 75, FALSE), 0)</f>
        <v>0</v>
      </c>
      <c r="BL143" s="283" t="e">
        <f t="shared" ref="BL143:BL206" si="18">BK143/$BK$14</f>
        <v>#DIV/0!</v>
      </c>
      <c r="BM143" s="283" t="e">
        <f t="shared" ref="BM143:BM206" si="19">AS143/$AS$14</f>
        <v>#DIV/0!</v>
      </c>
      <c r="BN143" t="e">
        <f t="shared" si="16"/>
        <v>#DIV/0!</v>
      </c>
    </row>
    <row r="144" spans="1:66" x14ac:dyDescent="0.35">
      <c r="A144" t="s">
        <v>338</v>
      </c>
      <c r="B144" s="144"/>
      <c r="C144" s="98"/>
      <c r="D144" s="43" t="str">
        <f t="shared" ref="D144:D207" si="20">$B$4</f>
        <v>HMO</v>
      </c>
      <c r="E144" s="100"/>
      <c r="F144" s="101"/>
      <c r="G144" s="100"/>
      <c r="H144" s="101"/>
      <c r="I144" s="100"/>
      <c r="J144" s="101"/>
      <c r="K144" s="100"/>
      <c r="L144" s="101"/>
      <c r="M144" s="100"/>
      <c r="N144" s="101"/>
      <c r="O144" s="100"/>
      <c r="P144" s="101"/>
      <c r="Q144" s="100"/>
      <c r="R144" s="101"/>
      <c r="S144" s="100"/>
      <c r="T144" s="101"/>
      <c r="U144" s="118"/>
      <c r="V144" s="118"/>
      <c r="W144" s="100"/>
      <c r="X144" s="100"/>
      <c r="Y144" s="100"/>
      <c r="Z144" s="100"/>
      <c r="AA144" s="132"/>
      <c r="AB144" s="101"/>
      <c r="AC144" s="101"/>
      <c r="AD144" s="101"/>
      <c r="AE144" s="100"/>
      <c r="AF144" s="101"/>
      <c r="AG144" s="100"/>
      <c r="AH144" s="101"/>
      <c r="AI144" s="100"/>
      <c r="AJ144" s="101"/>
      <c r="AK144" s="100"/>
      <c r="AL144" s="101"/>
      <c r="AM144" s="101"/>
      <c r="AN144" s="8"/>
      <c r="AO144" s="147">
        <f>IFERROR(VLOOKUP(B144,'A2. Rate Change &amp; Enrollment'!$C$20:$K$769,3,FALSE),0)</f>
        <v>0</v>
      </c>
      <c r="AP144" s="147">
        <f>IFERROR(VLOOKUP(B144,'A2. Rate Change &amp; Enrollment'!$C$20:$K$769,7,FALSE),0)</f>
        <v>0</v>
      </c>
      <c r="AQ144" s="150" t="e">
        <f t="shared" si="17"/>
        <v>#DIV/0!</v>
      </c>
      <c r="AS144" s="177"/>
      <c r="AT144" s="177"/>
      <c r="AV144" s="153" t="e">
        <f t="shared" si="15"/>
        <v>#DIV/0!</v>
      </c>
      <c r="AW144" s="101"/>
      <c r="AY144" s="132"/>
      <c r="AZ144" s="101"/>
      <c r="BA144" s="94"/>
      <c r="BB144" s="94"/>
      <c r="BC144" s="94"/>
      <c r="BD144" s="94"/>
      <c r="BE144" s="101"/>
      <c r="BF144" s="132"/>
      <c r="BG144" s="98"/>
      <c r="BH144" s="74" t="str">
        <f t="shared" ref="BH144:BH207" si="21">IF(OR(AS144-AT144&gt;5%, AT144-AS144&gt;5%), "Y", "N")</f>
        <v>N</v>
      </c>
      <c r="BI144" t="e">
        <f t="shared" ref="BI144:BI207" si="22">IF(AND(AQ144&gt;5%, BH144="Y"), "Y", "N")</f>
        <v>#DIV/0!</v>
      </c>
      <c r="BK144" s="283">
        <f>IFERROR(VLOOKUP($B144, 'A2. Rate Change &amp; Enrollment'!$C$14:$BY$769, 75, FALSE), 0)</f>
        <v>0</v>
      </c>
      <c r="BL144" s="283" t="e">
        <f t="shared" si="18"/>
        <v>#DIV/0!</v>
      </c>
      <c r="BM144" s="283" t="e">
        <f t="shared" si="19"/>
        <v>#DIV/0!</v>
      </c>
      <c r="BN144" t="e">
        <f t="shared" si="16"/>
        <v>#DIV/0!</v>
      </c>
    </row>
    <row r="145" spans="1:66" x14ac:dyDescent="0.35">
      <c r="A145" t="s">
        <v>339</v>
      </c>
      <c r="B145" s="144"/>
      <c r="C145" s="98"/>
      <c r="D145" s="43" t="str">
        <f t="shared" si="20"/>
        <v>HMO</v>
      </c>
      <c r="E145" s="100"/>
      <c r="F145" s="101"/>
      <c r="G145" s="100"/>
      <c r="H145" s="101"/>
      <c r="I145" s="100"/>
      <c r="J145" s="101"/>
      <c r="K145" s="100"/>
      <c r="L145" s="101"/>
      <c r="M145" s="100"/>
      <c r="N145" s="101"/>
      <c r="O145" s="100"/>
      <c r="P145" s="101"/>
      <c r="Q145" s="100"/>
      <c r="R145" s="101"/>
      <c r="S145" s="100"/>
      <c r="T145" s="101"/>
      <c r="U145" s="118"/>
      <c r="V145" s="118"/>
      <c r="W145" s="100"/>
      <c r="X145" s="100"/>
      <c r="Y145" s="100"/>
      <c r="Z145" s="100"/>
      <c r="AA145" s="132"/>
      <c r="AB145" s="101"/>
      <c r="AC145" s="101"/>
      <c r="AD145" s="101"/>
      <c r="AE145" s="100"/>
      <c r="AF145" s="101"/>
      <c r="AG145" s="100"/>
      <c r="AH145" s="101"/>
      <c r="AI145" s="100"/>
      <c r="AJ145" s="101"/>
      <c r="AK145" s="100"/>
      <c r="AL145" s="101"/>
      <c r="AM145" s="101"/>
      <c r="AN145" s="8"/>
      <c r="AO145" s="147">
        <f>IFERROR(VLOOKUP(B145,'A2. Rate Change &amp; Enrollment'!$C$20:$K$769,3,FALSE),0)</f>
        <v>0</v>
      </c>
      <c r="AP145" s="147">
        <f>IFERROR(VLOOKUP(B145,'A2. Rate Change &amp; Enrollment'!$C$20:$K$769,7,FALSE),0)</f>
        <v>0</v>
      </c>
      <c r="AQ145" s="150" t="e">
        <f t="shared" si="17"/>
        <v>#DIV/0!</v>
      </c>
      <c r="AS145" s="177"/>
      <c r="AT145" s="177"/>
      <c r="AV145" s="153" t="e">
        <f t="shared" ref="AV145:AV208" si="23">AS145/AT145-1</f>
        <v>#DIV/0!</v>
      </c>
      <c r="AW145" s="101"/>
      <c r="AY145" s="132"/>
      <c r="AZ145" s="101"/>
      <c r="BA145" s="94"/>
      <c r="BB145" s="94"/>
      <c r="BC145" s="94"/>
      <c r="BD145" s="94"/>
      <c r="BE145" s="101"/>
      <c r="BF145" s="132"/>
      <c r="BG145" s="98"/>
      <c r="BH145" s="74" t="str">
        <f t="shared" si="21"/>
        <v>N</v>
      </c>
      <c r="BI145" t="e">
        <f t="shared" si="22"/>
        <v>#DIV/0!</v>
      </c>
      <c r="BK145" s="283">
        <f>IFERROR(VLOOKUP($B145, 'A2. Rate Change &amp; Enrollment'!$C$14:$BY$769, 75, FALSE), 0)</f>
        <v>0</v>
      </c>
      <c r="BL145" s="283" t="e">
        <f t="shared" si="18"/>
        <v>#DIV/0!</v>
      </c>
      <c r="BM145" s="283" t="e">
        <f t="shared" si="19"/>
        <v>#DIV/0!</v>
      </c>
      <c r="BN145" t="e">
        <f t="shared" ref="BN145:BN208" si="24">IF(ABS(BM145-BL145)&lt;0.001, "N", "Y")</f>
        <v>#DIV/0!</v>
      </c>
    </row>
    <row r="146" spans="1:66" x14ac:dyDescent="0.35">
      <c r="A146" t="s">
        <v>340</v>
      </c>
      <c r="B146" s="144"/>
      <c r="C146" s="98"/>
      <c r="D146" s="43" t="str">
        <f t="shared" si="20"/>
        <v>HMO</v>
      </c>
      <c r="E146" s="100"/>
      <c r="F146" s="101"/>
      <c r="G146" s="100"/>
      <c r="H146" s="101"/>
      <c r="I146" s="100"/>
      <c r="J146" s="101"/>
      <c r="K146" s="100"/>
      <c r="L146" s="101"/>
      <c r="M146" s="100"/>
      <c r="N146" s="101"/>
      <c r="O146" s="100"/>
      <c r="P146" s="101"/>
      <c r="Q146" s="100"/>
      <c r="R146" s="101"/>
      <c r="S146" s="100"/>
      <c r="T146" s="101"/>
      <c r="U146" s="118"/>
      <c r="V146" s="118"/>
      <c r="W146" s="100"/>
      <c r="X146" s="100"/>
      <c r="Y146" s="100"/>
      <c r="Z146" s="100"/>
      <c r="AA146" s="132"/>
      <c r="AB146" s="101"/>
      <c r="AC146" s="101"/>
      <c r="AD146" s="101"/>
      <c r="AE146" s="100"/>
      <c r="AF146" s="101"/>
      <c r="AG146" s="100"/>
      <c r="AH146" s="101"/>
      <c r="AI146" s="100"/>
      <c r="AJ146" s="101"/>
      <c r="AK146" s="100"/>
      <c r="AL146" s="101"/>
      <c r="AM146" s="101"/>
      <c r="AN146" s="8"/>
      <c r="AO146" s="147">
        <f>IFERROR(VLOOKUP(B146,'A2. Rate Change &amp; Enrollment'!$C$20:$K$769,3,FALSE),0)</f>
        <v>0</v>
      </c>
      <c r="AP146" s="147">
        <f>IFERROR(VLOOKUP(B146,'A2. Rate Change &amp; Enrollment'!$C$20:$K$769,7,FALSE),0)</f>
        <v>0</v>
      </c>
      <c r="AQ146" s="150" t="e">
        <f t="shared" si="17"/>
        <v>#DIV/0!</v>
      </c>
      <c r="AS146" s="177"/>
      <c r="AT146" s="177"/>
      <c r="AV146" s="153" t="e">
        <f t="shared" si="23"/>
        <v>#DIV/0!</v>
      </c>
      <c r="AW146" s="101"/>
      <c r="AY146" s="132"/>
      <c r="AZ146" s="101"/>
      <c r="BA146" s="94"/>
      <c r="BB146" s="94"/>
      <c r="BC146" s="94"/>
      <c r="BD146" s="94"/>
      <c r="BE146" s="101"/>
      <c r="BF146" s="132"/>
      <c r="BG146" s="98"/>
      <c r="BH146" s="74" t="str">
        <f t="shared" si="21"/>
        <v>N</v>
      </c>
      <c r="BI146" t="e">
        <f t="shared" si="22"/>
        <v>#DIV/0!</v>
      </c>
      <c r="BK146" s="283">
        <f>IFERROR(VLOOKUP($B146, 'A2. Rate Change &amp; Enrollment'!$C$14:$BY$769, 75, FALSE), 0)</f>
        <v>0</v>
      </c>
      <c r="BL146" s="283" t="e">
        <f t="shared" si="18"/>
        <v>#DIV/0!</v>
      </c>
      <c r="BM146" s="283" t="e">
        <f t="shared" si="19"/>
        <v>#DIV/0!</v>
      </c>
      <c r="BN146" t="e">
        <f t="shared" si="24"/>
        <v>#DIV/0!</v>
      </c>
    </row>
    <row r="147" spans="1:66" x14ac:dyDescent="0.35">
      <c r="A147" t="s">
        <v>341</v>
      </c>
      <c r="B147" s="144"/>
      <c r="C147" s="98"/>
      <c r="D147" s="43" t="str">
        <f t="shared" si="20"/>
        <v>HMO</v>
      </c>
      <c r="E147" s="100"/>
      <c r="F147" s="101"/>
      <c r="G147" s="100"/>
      <c r="H147" s="101"/>
      <c r="I147" s="100"/>
      <c r="J147" s="101"/>
      <c r="K147" s="100"/>
      <c r="L147" s="101"/>
      <c r="M147" s="100"/>
      <c r="N147" s="101"/>
      <c r="O147" s="100"/>
      <c r="P147" s="101"/>
      <c r="Q147" s="100"/>
      <c r="R147" s="101"/>
      <c r="S147" s="100"/>
      <c r="T147" s="101"/>
      <c r="U147" s="118"/>
      <c r="V147" s="118"/>
      <c r="W147" s="100"/>
      <c r="X147" s="100"/>
      <c r="Y147" s="100"/>
      <c r="Z147" s="100"/>
      <c r="AA147" s="132"/>
      <c r="AB147" s="101"/>
      <c r="AC147" s="101"/>
      <c r="AD147" s="101"/>
      <c r="AE147" s="100"/>
      <c r="AF147" s="101"/>
      <c r="AG147" s="100"/>
      <c r="AH147" s="101"/>
      <c r="AI147" s="100"/>
      <c r="AJ147" s="101"/>
      <c r="AK147" s="100"/>
      <c r="AL147" s="101"/>
      <c r="AM147" s="101"/>
      <c r="AN147" s="8"/>
      <c r="AO147" s="147">
        <f>IFERROR(VLOOKUP(B147,'A2. Rate Change &amp; Enrollment'!$C$20:$K$769,3,FALSE),0)</f>
        <v>0</v>
      </c>
      <c r="AP147" s="147">
        <f>IFERROR(VLOOKUP(B147,'A2. Rate Change &amp; Enrollment'!$C$20:$K$769,7,FALSE),0)</f>
        <v>0</v>
      </c>
      <c r="AQ147" s="150" t="e">
        <f t="shared" si="17"/>
        <v>#DIV/0!</v>
      </c>
      <c r="AS147" s="177"/>
      <c r="AT147" s="177"/>
      <c r="AV147" s="153" t="e">
        <f t="shared" si="23"/>
        <v>#DIV/0!</v>
      </c>
      <c r="AW147" s="101"/>
      <c r="AY147" s="132"/>
      <c r="AZ147" s="101"/>
      <c r="BA147" s="94"/>
      <c r="BB147" s="94"/>
      <c r="BC147" s="94"/>
      <c r="BD147" s="94"/>
      <c r="BE147" s="101"/>
      <c r="BF147" s="132"/>
      <c r="BG147" s="98"/>
      <c r="BH147" s="74" t="str">
        <f t="shared" si="21"/>
        <v>N</v>
      </c>
      <c r="BI147" t="e">
        <f t="shared" si="22"/>
        <v>#DIV/0!</v>
      </c>
      <c r="BK147" s="283">
        <f>IFERROR(VLOOKUP($B147, 'A2. Rate Change &amp; Enrollment'!$C$14:$BY$769, 75, FALSE), 0)</f>
        <v>0</v>
      </c>
      <c r="BL147" s="283" t="e">
        <f t="shared" si="18"/>
        <v>#DIV/0!</v>
      </c>
      <c r="BM147" s="283" t="e">
        <f t="shared" si="19"/>
        <v>#DIV/0!</v>
      </c>
      <c r="BN147" t="e">
        <f t="shared" si="24"/>
        <v>#DIV/0!</v>
      </c>
    </row>
    <row r="148" spans="1:66" x14ac:dyDescent="0.35">
      <c r="A148" t="s">
        <v>342</v>
      </c>
      <c r="B148" s="144"/>
      <c r="C148" s="98"/>
      <c r="D148" s="43" t="str">
        <f t="shared" si="20"/>
        <v>HMO</v>
      </c>
      <c r="E148" s="100"/>
      <c r="F148" s="101"/>
      <c r="G148" s="100"/>
      <c r="H148" s="101"/>
      <c r="I148" s="100"/>
      <c r="J148" s="101"/>
      <c r="K148" s="100"/>
      <c r="L148" s="101"/>
      <c r="M148" s="100"/>
      <c r="N148" s="101"/>
      <c r="O148" s="100"/>
      <c r="P148" s="101"/>
      <c r="Q148" s="100"/>
      <c r="R148" s="101"/>
      <c r="S148" s="100"/>
      <c r="T148" s="101"/>
      <c r="U148" s="118"/>
      <c r="V148" s="118"/>
      <c r="W148" s="100"/>
      <c r="X148" s="100"/>
      <c r="Y148" s="100"/>
      <c r="Z148" s="100"/>
      <c r="AA148" s="132"/>
      <c r="AB148" s="101"/>
      <c r="AC148" s="101"/>
      <c r="AD148" s="101"/>
      <c r="AE148" s="100"/>
      <c r="AF148" s="101"/>
      <c r="AG148" s="100"/>
      <c r="AH148" s="101"/>
      <c r="AI148" s="100"/>
      <c r="AJ148" s="101"/>
      <c r="AK148" s="100"/>
      <c r="AL148" s="101"/>
      <c r="AM148" s="101"/>
      <c r="AN148" s="8"/>
      <c r="AO148" s="147">
        <f>IFERROR(VLOOKUP(B148,'A2. Rate Change &amp; Enrollment'!$C$20:$K$769,3,FALSE),0)</f>
        <v>0</v>
      </c>
      <c r="AP148" s="147">
        <f>IFERROR(VLOOKUP(B148,'A2. Rate Change &amp; Enrollment'!$C$20:$K$769,7,FALSE),0)</f>
        <v>0</v>
      </c>
      <c r="AQ148" s="150" t="e">
        <f t="shared" si="17"/>
        <v>#DIV/0!</v>
      </c>
      <c r="AS148" s="177"/>
      <c r="AT148" s="177"/>
      <c r="AV148" s="153" t="e">
        <f t="shared" si="23"/>
        <v>#DIV/0!</v>
      </c>
      <c r="AW148" s="101"/>
      <c r="AY148" s="132"/>
      <c r="AZ148" s="101"/>
      <c r="BA148" s="94"/>
      <c r="BB148" s="94"/>
      <c r="BC148" s="94"/>
      <c r="BD148" s="94"/>
      <c r="BE148" s="101"/>
      <c r="BF148" s="132"/>
      <c r="BG148" s="98"/>
      <c r="BH148" s="74" t="str">
        <f t="shared" si="21"/>
        <v>N</v>
      </c>
      <c r="BI148" t="e">
        <f t="shared" si="22"/>
        <v>#DIV/0!</v>
      </c>
      <c r="BK148" s="283">
        <f>IFERROR(VLOOKUP($B148, 'A2. Rate Change &amp; Enrollment'!$C$14:$BY$769, 75, FALSE), 0)</f>
        <v>0</v>
      </c>
      <c r="BL148" s="283" t="e">
        <f t="shared" si="18"/>
        <v>#DIV/0!</v>
      </c>
      <c r="BM148" s="283" t="e">
        <f t="shared" si="19"/>
        <v>#DIV/0!</v>
      </c>
      <c r="BN148" t="e">
        <f t="shared" si="24"/>
        <v>#DIV/0!</v>
      </c>
    </row>
    <row r="149" spans="1:66" x14ac:dyDescent="0.35">
      <c r="A149" t="s">
        <v>343</v>
      </c>
      <c r="B149" s="144"/>
      <c r="C149" s="98"/>
      <c r="D149" s="43" t="str">
        <f t="shared" si="20"/>
        <v>HMO</v>
      </c>
      <c r="E149" s="100"/>
      <c r="F149" s="101"/>
      <c r="G149" s="100"/>
      <c r="H149" s="101"/>
      <c r="I149" s="100"/>
      <c r="J149" s="101"/>
      <c r="K149" s="100"/>
      <c r="L149" s="101"/>
      <c r="M149" s="100"/>
      <c r="N149" s="101"/>
      <c r="O149" s="100"/>
      <c r="P149" s="101"/>
      <c r="Q149" s="100"/>
      <c r="R149" s="101"/>
      <c r="S149" s="100"/>
      <c r="T149" s="101"/>
      <c r="U149" s="118"/>
      <c r="V149" s="118"/>
      <c r="W149" s="100"/>
      <c r="X149" s="100"/>
      <c r="Y149" s="100"/>
      <c r="Z149" s="100"/>
      <c r="AA149" s="132"/>
      <c r="AB149" s="101"/>
      <c r="AC149" s="101"/>
      <c r="AD149" s="101"/>
      <c r="AE149" s="100"/>
      <c r="AF149" s="101"/>
      <c r="AG149" s="100"/>
      <c r="AH149" s="101"/>
      <c r="AI149" s="100"/>
      <c r="AJ149" s="101"/>
      <c r="AK149" s="100"/>
      <c r="AL149" s="101"/>
      <c r="AM149" s="101"/>
      <c r="AN149" s="8"/>
      <c r="AO149" s="147">
        <f>IFERROR(VLOOKUP(B149,'A2. Rate Change &amp; Enrollment'!$C$20:$K$769,3,FALSE),0)</f>
        <v>0</v>
      </c>
      <c r="AP149" s="147">
        <f>IFERROR(VLOOKUP(B149,'A2. Rate Change &amp; Enrollment'!$C$20:$K$769,7,FALSE),0)</f>
        <v>0</v>
      </c>
      <c r="AQ149" s="150" t="e">
        <f t="shared" si="17"/>
        <v>#DIV/0!</v>
      </c>
      <c r="AS149" s="177"/>
      <c r="AT149" s="177"/>
      <c r="AV149" s="153" t="e">
        <f t="shared" si="23"/>
        <v>#DIV/0!</v>
      </c>
      <c r="AW149" s="101"/>
      <c r="AY149" s="132"/>
      <c r="AZ149" s="101"/>
      <c r="BA149" s="94"/>
      <c r="BB149" s="94"/>
      <c r="BC149" s="94"/>
      <c r="BD149" s="94"/>
      <c r="BE149" s="101"/>
      <c r="BF149" s="132"/>
      <c r="BG149" s="98"/>
      <c r="BH149" s="74" t="str">
        <f t="shared" si="21"/>
        <v>N</v>
      </c>
      <c r="BI149" t="e">
        <f t="shared" si="22"/>
        <v>#DIV/0!</v>
      </c>
      <c r="BK149" s="283">
        <f>IFERROR(VLOOKUP($B149, 'A2. Rate Change &amp; Enrollment'!$C$14:$BY$769, 75, FALSE), 0)</f>
        <v>0</v>
      </c>
      <c r="BL149" s="283" t="e">
        <f t="shared" si="18"/>
        <v>#DIV/0!</v>
      </c>
      <c r="BM149" s="283" t="e">
        <f t="shared" si="19"/>
        <v>#DIV/0!</v>
      </c>
      <c r="BN149" t="e">
        <f t="shared" si="24"/>
        <v>#DIV/0!</v>
      </c>
    </row>
    <row r="150" spans="1:66" x14ac:dyDescent="0.35">
      <c r="A150" t="s">
        <v>344</v>
      </c>
      <c r="B150" s="144"/>
      <c r="C150" s="98"/>
      <c r="D150" s="43" t="str">
        <f t="shared" si="20"/>
        <v>HMO</v>
      </c>
      <c r="E150" s="100"/>
      <c r="F150" s="101"/>
      <c r="G150" s="100"/>
      <c r="H150" s="101"/>
      <c r="I150" s="100"/>
      <c r="J150" s="101"/>
      <c r="K150" s="100"/>
      <c r="L150" s="101"/>
      <c r="M150" s="100"/>
      <c r="N150" s="101"/>
      <c r="O150" s="100"/>
      <c r="P150" s="101"/>
      <c r="Q150" s="100"/>
      <c r="R150" s="101"/>
      <c r="S150" s="100"/>
      <c r="T150" s="101"/>
      <c r="U150" s="118"/>
      <c r="V150" s="118"/>
      <c r="W150" s="100"/>
      <c r="X150" s="100"/>
      <c r="Y150" s="100"/>
      <c r="Z150" s="100"/>
      <c r="AA150" s="132"/>
      <c r="AB150" s="101"/>
      <c r="AC150" s="101"/>
      <c r="AD150" s="101"/>
      <c r="AE150" s="100"/>
      <c r="AF150" s="101"/>
      <c r="AG150" s="100"/>
      <c r="AH150" s="101"/>
      <c r="AI150" s="100"/>
      <c r="AJ150" s="101"/>
      <c r="AK150" s="100"/>
      <c r="AL150" s="101"/>
      <c r="AM150" s="101"/>
      <c r="AN150" s="8"/>
      <c r="AO150" s="147">
        <f>IFERROR(VLOOKUP(B150,'A2. Rate Change &amp; Enrollment'!$C$20:$K$769,3,FALSE),0)</f>
        <v>0</v>
      </c>
      <c r="AP150" s="147">
        <f>IFERROR(VLOOKUP(B150,'A2. Rate Change &amp; Enrollment'!$C$20:$K$769,7,FALSE),0)</f>
        <v>0</v>
      </c>
      <c r="AQ150" s="150" t="e">
        <f t="shared" si="17"/>
        <v>#DIV/0!</v>
      </c>
      <c r="AS150" s="177"/>
      <c r="AT150" s="177"/>
      <c r="AV150" s="153" t="e">
        <f t="shared" si="23"/>
        <v>#DIV/0!</v>
      </c>
      <c r="AW150" s="101"/>
      <c r="AY150" s="132"/>
      <c r="AZ150" s="101"/>
      <c r="BA150" s="94"/>
      <c r="BB150" s="94"/>
      <c r="BC150" s="94"/>
      <c r="BD150" s="94"/>
      <c r="BE150" s="101"/>
      <c r="BF150" s="132"/>
      <c r="BG150" s="98"/>
      <c r="BH150" s="74" t="str">
        <f t="shared" si="21"/>
        <v>N</v>
      </c>
      <c r="BI150" t="e">
        <f t="shared" si="22"/>
        <v>#DIV/0!</v>
      </c>
      <c r="BK150" s="283">
        <f>IFERROR(VLOOKUP($B150, 'A2. Rate Change &amp; Enrollment'!$C$14:$BY$769, 75, FALSE), 0)</f>
        <v>0</v>
      </c>
      <c r="BL150" s="283" t="e">
        <f t="shared" si="18"/>
        <v>#DIV/0!</v>
      </c>
      <c r="BM150" s="283" t="e">
        <f t="shared" si="19"/>
        <v>#DIV/0!</v>
      </c>
      <c r="BN150" t="e">
        <f t="shared" si="24"/>
        <v>#DIV/0!</v>
      </c>
    </row>
    <row r="151" spans="1:66" x14ac:dyDescent="0.35">
      <c r="A151" t="s">
        <v>345</v>
      </c>
      <c r="B151" s="144"/>
      <c r="C151" s="98"/>
      <c r="D151" s="43" t="str">
        <f t="shared" si="20"/>
        <v>HMO</v>
      </c>
      <c r="E151" s="100"/>
      <c r="F151" s="101"/>
      <c r="G151" s="100"/>
      <c r="H151" s="101"/>
      <c r="I151" s="100"/>
      <c r="J151" s="101"/>
      <c r="K151" s="100"/>
      <c r="L151" s="101"/>
      <c r="M151" s="100"/>
      <c r="N151" s="101"/>
      <c r="O151" s="100"/>
      <c r="P151" s="101"/>
      <c r="Q151" s="100"/>
      <c r="R151" s="101"/>
      <c r="S151" s="100"/>
      <c r="T151" s="101"/>
      <c r="U151" s="118"/>
      <c r="V151" s="118"/>
      <c r="W151" s="100"/>
      <c r="X151" s="100"/>
      <c r="Y151" s="100"/>
      <c r="Z151" s="100"/>
      <c r="AA151" s="132"/>
      <c r="AB151" s="101"/>
      <c r="AC151" s="101"/>
      <c r="AD151" s="101"/>
      <c r="AE151" s="100"/>
      <c r="AF151" s="101"/>
      <c r="AG151" s="100"/>
      <c r="AH151" s="101"/>
      <c r="AI151" s="100"/>
      <c r="AJ151" s="101"/>
      <c r="AK151" s="100"/>
      <c r="AL151" s="101"/>
      <c r="AM151" s="101"/>
      <c r="AN151" s="8"/>
      <c r="AO151" s="147">
        <f>IFERROR(VLOOKUP(B151,'A2. Rate Change &amp; Enrollment'!$C$20:$K$769,3,FALSE),0)</f>
        <v>0</v>
      </c>
      <c r="AP151" s="147">
        <f>IFERROR(VLOOKUP(B151,'A2. Rate Change &amp; Enrollment'!$C$20:$K$769,7,FALSE),0)</f>
        <v>0</v>
      </c>
      <c r="AQ151" s="150" t="e">
        <f t="shared" si="17"/>
        <v>#DIV/0!</v>
      </c>
      <c r="AS151" s="177"/>
      <c r="AT151" s="177"/>
      <c r="AV151" s="153" t="e">
        <f t="shared" si="23"/>
        <v>#DIV/0!</v>
      </c>
      <c r="AW151" s="101"/>
      <c r="AY151" s="132"/>
      <c r="AZ151" s="101"/>
      <c r="BA151" s="94"/>
      <c r="BB151" s="94"/>
      <c r="BC151" s="94"/>
      <c r="BD151" s="94"/>
      <c r="BE151" s="101"/>
      <c r="BF151" s="132"/>
      <c r="BG151" s="98"/>
      <c r="BH151" s="74" t="str">
        <f t="shared" si="21"/>
        <v>N</v>
      </c>
      <c r="BI151" t="e">
        <f t="shared" si="22"/>
        <v>#DIV/0!</v>
      </c>
      <c r="BK151" s="283">
        <f>IFERROR(VLOOKUP($B151, 'A2. Rate Change &amp; Enrollment'!$C$14:$BY$769, 75, FALSE), 0)</f>
        <v>0</v>
      </c>
      <c r="BL151" s="283" t="e">
        <f t="shared" si="18"/>
        <v>#DIV/0!</v>
      </c>
      <c r="BM151" s="283" t="e">
        <f t="shared" si="19"/>
        <v>#DIV/0!</v>
      </c>
      <c r="BN151" t="e">
        <f t="shared" si="24"/>
        <v>#DIV/0!</v>
      </c>
    </row>
    <row r="152" spans="1:66" x14ac:dyDescent="0.35">
      <c r="A152" t="s">
        <v>346</v>
      </c>
      <c r="B152" s="144"/>
      <c r="C152" s="98"/>
      <c r="D152" s="43" t="str">
        <f t="shared" si="20"/>
        <v>HMO</v>
      </c>
      <c r="E152" s="100"/>
      <c r="F152" s="101"/>
      <c r="G152" s="100"/>
      <c r="H152" s="101"/>
      <c r="I152" s="100"/>
      <c r="J152" s="101"/>
      <c r="K152" s="100"/>
      <c r="L152" s="101"/>
      <c r="M152" s="100"/>
      <c r="N152" s="101"/>
      <c r="O152" s="100"/>
      <c r="P152" s="101"/>
      <c r="Q152" s="100"/>
      <c r="R152" s="101"/>
      <c r="S152" s="100"/>
      <c r="T152" s="101"/>
      <c r="U152" s="118"/>
      <c r="V152" s="118"/>
      <c r="W152" s="100"/>
      <c r="X152" s="100"/>
      <c r="Y152" s="100"/>
      <c r="Z152" s="100"/>
      <c r="AA152" s="132"/>
      <c r="AB152" s="101"/>
      <c r="AC152" s="101"/>
      <c r="AD152" s="101"/>
      <c r="AE152" s="100"/>
      <c r="AF152" s="101"/>
      <c r="AG152" s="100"/>
      <c r="AH152" s="101"/>
      <c r="AI152" s="100"/>
      <c r="AJ152" s="101"/>
      <c r="AK152" s="100"/>
      <c r="AL152" s="101"/>
      <c r="AM152" s="101"/>
      <c r="AN152" s="8"/>
      <c r="AO152" s="147">
        <f>IFERROR(VLOOKUP(B152,'A2. Rate Change &amp; Enrollment'!$C$20:$K$769,3,FALSE),0)</f>
        <v>0</v>
      </c>
      <c r="AP152" s="147">
        <f>IFERROR(VLOOKUP(B152,'A2. Rate Change &amp; Enrollment'!$C$20:$K$769,7,FALSE),0)</f>
        <v>0</v>
      </c>
      <c r="AQ152" s="150" t="e">
        <f t="shared" si="17"/>
        <v>#DIV/0!</v>
      </c>
      <c r="AS152" s="177"/>
      <c r="AT152" s="177"/>
      <c r="AV152" s="153" t="e">
        <f t="shared" si="23"/>
        <v>#DIV/0!</v>
      </c>
      <c r="AW152" s="101"/>
      <c r="AY152" s="132"/>
      <c r="AZ152" s="101"/>
      <c r="BA152" s="94"/>
      <c r="BB152" s="94"/>
      <c r="BC152" s="94"/>
      <c r="BD152" s="94"/>
      <c r="BE152" s="101"/>
      <c r="BF152" s="132"/>
      <c r="BG152" s="98"/>
      <c r="BH152" s="74" t="str">
        <f t="shared" si="21"/>
        <v>N</v>
      </c>
      <c r="BI152" t="e">
        <f t="shared" si="22"/>
        <v>#DIV/0!</v>
      </c>
      <c r="BK152" s="283">
        <f>IFERROR(VLOOKUP($B152, 'A2. Rate Change &amp; Enrollment'!$C$14:$BY$769, 75, FALSE), 0)</f>
        <v>0</v>
      </c>
      <c r="BL152" s="283" t="e">
        <f t="shared" si="18"/>
        <v>#DIV/0!</v>
      </c>
      <c r="BM152" s="283" t="e">
        <f t="shared" si="19"/>
        <v>#DIV/0!</v>
      </c>
      <c r="BN152" t="e">
        <f t="shared" si="24"/>
        <v>#DIV/0!</v>
      </c>
    </row>
    <row r="153" spans="1:66" x14ac:dyDescent="0.35">
      <c r="A153" t="s">
        <v>347</v>
      </c>
      <c r="B153" s="144"/>
      <c r="C153" s="98"/>
      <c r="D153" s="43" t="str">
        <f t="shared" si="20"/>
        <v>HMO</v>
      </c>
      <c r="E153" s="100"/>
      <c r="F153" s="101"/>
      <c r="G153" s="100"/>
      <c r="H153" s="101"/>
      <c r="I153" s="100"/>
      <c r="J153" s="101"/>
      <c r="K153" s="100"/>
      <c r="L153" s="101"/>
      <c r="M153" s="100"/>
      <c r="N153" s="101"/>
      <c r="O153" s="100"/>
      <c r="P153" s="101"/>
      <c r="Q153" s="100"/>
      <c r="R153" s="101"/>
      <c r="S153" s="100"/>
      <c r="T153" s="101"/>
      <c r="U153" s="118"/>
      <c r="V153" s="118"/>
      <c r="W153" s="100"/>
      <c r="X153" s="100"/>
      <c r="Y153" s="100"/>
      <c r="Z153" s="100"/>
      <c r="AA153" s="132"/>
      <c r="AB153" s="101"/>
      <c r="AC153" s="101"/>
      <c r="AD153" s="101"/>
      <c r="AE153" s="100"/>
      <c r="AF153" s="101"/>
      <c r="AG153" s="100"/>
      <c r="AH153" s="101"/>
      <c r="AI153" s="100"/>
      <c r="AJ153" s="101"/>
      <c r="AK153" s="100"/>
      <c r="AL153" s="101"/>
      <c r="AM153" s="101"/>
      <c r="AN153" s="8"/>
      <c r="AO153" s="147">
        <f>IFERROR(VLOOKUP(B153,'A2. Rate Change &amp; Enrollment'!$C$20:$K$769,3,FALSE),0)</f>
        <v>0</v>
      </c>
      <c r="AP153" s="147">
        <f>IFERROR(VLOOKUP(B153,'A2. Rate Change &amp; Enrollment'!$C$20:$K$769,7,FALSE),0)</f>
        <v>0</v>
      </c>
      <c r="AQ153" s="150" t="e">
        <f t="shared" si="17"/>
        <v>#DIV/0!</v>
      </c>
      <c r="AS153" s="177"/>
      <c r="AT153" s="177"/>
      <c r="AV153" s="153" t="e">
        <f t="shared" si="23"/>
        <v>#DIV/0!</v>
      </c>
      <c r="AW153" s="101"/>
      <c r="AY153" s="132"/>
      <c r="AZ153" s="101"/>
      <c r="BA153" s="94"/>
      <c r="BB153" s="94"/>
      <c r="BC153" s="94"/>
      <c r="BD153" s="94"/>
      <c r="BE153" s="101"/>
      <c r="BF153" s="132"/>
      <c r="BG153" s="98"/>
      <c r="BH153" s="74" t="str">
        <f t="shared" si="21"/>
        <v>N</v>
      </c>
      <c r="BI153" t="e">
        <f t="shared" si="22"/>
        <v>#DIV/0!</v>
      </c>
      <c r="BK153" s="283">
        <f>IFERROR(VLOOKUP($B153, 'A2. Rate Change &amp; Enrollment'!$C$14:$BY$769, 75, FALSE), 0)</f>
        <v>0</v>
      </c>
      <c r="BL153" s="283" t="e">
        <f t="shared" si="18"/>
        <v>#DIV/0!</v>
      </c>
      <c r="BM153" s="283" t="e">
        <f t="shared" si="19"/>
        <v>#DIV/0!</v>
      </c>
      <c r="BN153" t="e">
        <f t="shared" si="24"/>
        <v>#DIV/0!</v>
      </c>
    </row>
    <row r="154" spans="1:66" x14ac:dyDescent="0.35">
      <c r="A154" t="s">
        <v>348</v>
      </c>
      <c r="B154" s="144"/>
      <c r="C154" s="98"/>
      <c r="D154" s="43" t="str">
        <f t="shared" si="20"/>
        <v>HMO</v>
      </c>
      <c r="E154" s="100"/>
      <c r="F154" s="101"/>
      <c r="G154" s="100"/>
      <c r="H154" s="101"/>
      <c r="I154" s="100"/>
      <c r="J154" s="101"/>
      <c r="K154" s="100"/>
      <c r="L154" s="101"/>
      <c r="M154" s="100"/>
      <c r="N154" s="101"/>
      <c r="O154" s="100"/>
      <c r="P154" s="101"/>
      <c r="Q154" s="100"/>
      <c r="R154" s="101"/>
      <c r="S154" s="100"/>
      <c r="T154" s="101"/>
      <c r="U154" s="118"/>
      <c r="V154" s="118"/>
      <c r="W154" s="100"/>
      <c r="X154" s="100"/>
      <c r="Y154" s="100"/>
      <c r="Z154" s="100"/>
      <c r="AA154" s="132"/>
      <c r="AB154" s="101"/>
      <c r="AC154" s="101"/>
      <c r="AD154" s="101"/>
      <c r="AE154" s="100"/>
      <c r="AF154" s="101"/>
      <c r="AG154" s="100"/>
      <c r="AH154" s="101"/>
      <c r="AI154" s="100"/>
      <c r="AJ154" s="101"/>
      <c r="AK154" s="100"/>
      <c r="AL154" s="101"/>
      <c r="AM154" s="101"/>
      <c r="AN154" s="8"/>
      <c r="AO154" s="147">
        <f>IFERROR(VLOOKUP(B154,'A2. Rate Change &amp; Enrollment'!$C$20:$K$769,3,FALSE),0)</f>
        <v>0</v>
      </c>
      <c r="AP154" s="147">
        <f>IFERROR(VLOOKUP(B154,'A2. Rate Change &amp; Enrollment'!$C$20:$K$769,7,FALSE),0)</f>
        <v>0</v>
      </c>
      <c r="AQ154" s="150" t="e">
        <f t="shared" si="17"/>
        <v>#DIV/0!</v>
      </c>
      <c r="AS154" s="177"/>
      <c r="AT154" s="177"/>
      <c r="AV154" s="153" t="e">
        <f t="shared" si="23"/>
        <v>#DIV/0!</v>
      </c>
      <c r="AW154" s="101"/>
      <c r="AY154" s="132"/>
      <c r="AZ154" s="101"/>
      <c r="BA154" s="94"/>
      <c r="BB154" s="94"/>
      <c r="BC154" s="94"/>
      <c r="BD154" s="94"/>
      <c r="BE154" s="101"/>
      <c r="BF154" s="132"/>
      <c r="BG154" s="98"/>
      <c r="BH154" s="74" t="str">
        <f t="shared" si="21"/>
        <v>N</v>
      </c>
      <c r="BI154" t="e">
        <f t="shared" si="22"/>
        <v>#DIV/0!</v>
      </c>
      <c r="BK154" s="283">
        <f>IFERROR(VLOOKUP($B154, 'A2. Rate Change &amp; Enrollment'!$C$14:$BY$769, 75, FALSE), 0)</f>
        <v>0</v>
      </c>
      <c r="BL154" s="283" t="e">
        <f t="shared" si="18"/>
        <v>#DIV/0!</v>
      </c>
      <c r="BM154" s="283" t="e">
        <f t="shared" si="19"/>
        <v>#DIV/0!</v>
      </c>
      <c r="BN154" t="e">
        <f t="shared" si="24"/>
        <v>#DIV/0!</v>
      </c>
    </row>
    <row r="155" spans="1:66" x14ac:dyDescent="0.35">
      <c r="A155" t="s">
        <v>349</v>
      </c>
      <c r="B155" s="144"/>
      <c r="C155" s="98"/>
      <c r="D155" s="43" t="str">
        <f t="shared" si="20"/>
        <v>HMO</v>
      </c>
      <c r="E155" s="100"/>
      <c r="F155" s="101"/>
      <c r="G155" s="100"/>
      <c r="H155" s="101"/>
      <c r="I155" s="100"/>
      <c r="J155" s="101"/>
      <c r="K155" s="100"/>
      <c r="L155" s="101"/>
      <c r="M155" s="100"/>
      <c r="N155" s="101"/>
      <c r="O155" s="100"/>
      <c r="P155" s="101"/>
      <c r="Q155" s="100"/>
      <c r="R155" s="101"/>
      <c r="S155" s="100"/>
      <c r="T155" s="101"/>
      <c r="U155" s="118"/>
      <c r="V155" s="118"/>
      <c r="W155" s="100"/>
      <c r="X155" s="100"/>
      <c r="Y155" s="100"/>
      <c r="Z155" s="100"/>
      <c r="AA155" s="132"/>
      <c r="AB155" s="101"/>
      <c r="AC155" s="101"/>
      <c r="AD155" s="101"/>
      <c r="AE155" s="100"/>
      <c r="AF155" s="101"/>
      <c r="AG155" s="100"/>
      <c r="AH155" s="101"/>
      <c r="AI155" s="100"/>
      <c r="AJ155" s="101"/>
      <c r="AK155" s="100"/>
      <c r="AL155" s="101"/>
      <c r="AM155" s="101"/>
      <c r="AN155" s="8"/>
      <c r="AO155" s="147">
        <f>IFERROR(VLOOKUP(B155,'A2. Rate Change &amp; Enrollment'!$C$20:$K$769,3,FALSE),0)</f>
        <v>0</v>
      </c>
      <c r="AP155" s="147">
        <f>IFERROR(VLOOKUP(B155,'A2. Rate Change &amp; Enrollment'!$C$20:$K$769,7,FALSE),0)</f>
        <v>0</v>
      </c>
      <c r="AQ155" s="150" t="e">
        <f t="shared" si="17"/>
        <v>#DIV/0!</v>
      </c>
      <c r="AS155" s="177"/>
      <c r="AT155" s="177"/>
      <c r="AV155" s="153" t="e">
        <f t="shared" si="23"/>
        <v>#DIV/0!</v>
      </c>
      <c r="AW155" s="101"/>
      <c r="AY155" s="132"/>
      <c r="AZ155" s="101"/>
      <c r="BA155" s="94"/>
      <c r="BB155" s="94"/>
      <c r="BC155" s="94"/>
      <c r="BD155" s="94"/>
      <c r="BE155" s="101"/>
      <c r="BF155" s="132"/>
      <c r="BG155" s="98"/>
      <c r="BH155" s="74" t="str">
        <f t="shared" si="21"/>
        <v>N</v>
      </c>
      <c r="BI155" t="e">
        <f t="shared" si="22"/>
        <v>#DIV/0!</v>
      </c>
      <c r="BK155" s="283">
        <f>IFERROR(VLOOKUP($B155, 'A2. Rate Change &amp; Enrollment'!$C$14:$BY$769, 75, FALSE), 0)</f>
        <v>0</v>
      </c>
      <c r="BL155" s="283" t="e">
        <f t="shared" si="18"/>
        <v>#DIV/0!</v>
      </c>
      <c r="BM155" s="283" t="e">
        <f t="shared" si="19"/>
        <v>#DIV/0!</v>
      </c>
      <c r="BN155" t="e">
        <f t="shared" si="24"/>
        <v>#DIV/0!</v>
      </c>
    </row>
    <row r="156" spans="1:66" x14ac:dyDescent="0.35">
      <c r="A156" t="s">
        <v>350</v>
      </c>
      <c r="B156" s="144"/>
      <c r="C156" s="98"/>
      <c r="D156" s="43" t="str">
        <f t="shared" si="20"/>
        <v>HMO</v>
      </c>
      <c r="E156" s="100"/>
      <c r="F156" s="101"/>
      <c r="G156" s="100"/>
      <c r="H156" s="101"/>
      <c r="I156" s="100"/>
      <c r="J156" s="101"/>
      <c r="K156" s="100"/>
      <c r="L156" s="101"/>
      <c r="M156" s="100"/>
      <c r="N156" s="101"/>
      <c r="O156" s="100"/>
      <c r="P156" s="101"/>
      <c r="Q156" s="100"/>
      <c r="R156" s="101"/>
      <c r="S156" s="100"/>
      <c r="T156" s="101"/>
      <c r="U156" s="118"/>
      <c r="V156" s="118"/>
      <c r="W156" s="100"/>
      <c r="X156" s="100"/>
      <c r="Y156" s="100"/>
      <c r="Z156" s="100"/>
      <c r="AA156" s="132"/>
      <c r="AB156" s="101"/>
      <c r="AC156" s="101"/>
      <c r="AD156" s="101"/>
      <c r="AE156" s="100"/>
      <c r="AF156" s="101"/>
      <c r="AG156" s="100"/>
      <c r="AH156" s="101"/>
      <c r="AI156" s="100"/>
      <c r="AJ156" s="101"/>
      <c r="AK156" s="100"/>
      <c r="AL156" s="101"/>
      <c r="AM156" s="101"/>
      <c r="AN156" s="8"/>
      <c r="AO156" s="147">
        <f>IFERROR(VLOOKUP(B156,'A2. Rate Change &amp; Enrollment'!$C$20:$K$769,3,FALSE),0)</f>
        <v>0</v>
      </c>
      <c r="AP156" s="147">
        <f>IFERROR(VLOOKUP(B156,'A2. Rate Change &amp; Enrollment'!$C$20:$K$769,7,FALSE),0)</f>
        <v>0</v>
      </c>
      <c r="AQ156" s="150" t="e">
        <f t="shared" si="17"/>
        <v>#DIV/0!</v>
      </c>
      <c r="AS156" s="177"/>
      <c r="AT156" s="177"/>
      <c r="AV156" s="153" t="e">
        <f t="shared" si="23"/>
        <v>#DIV/0!</v>
      </c>
      <c r="AW156" s="101"/>
      <c r="AY156" s="132"/>
      <c r="AZ156" s="101"/>
      <c r="BA156" s="94"/>
      <c r="BB156" s="94"/>
      <c r="BC156" s="94"/>
      <c r="BD156" s="94"/>
      <c r="BE156" s="101"/>
      <c r="BF156" s="132"/>
      <c r="BG156" s="98"/>
      <c r="BH156" s="74" t="str">
        <f t="shared" si="21"/>
        <v>N</v>
      </c>
      <c r="BI156" t="e">
        <f t="shared" si="22"/>
        <v>#DIV/0!</v>
      </c>
      <c r="BK156" s="283">
        <f>IFERROR(VLOOKUP($B156, 'A2. Rate Change &amp; Enrollment'!$C$14:$BY$769, 75, FALSE), 0)</f>
        <v>0</v>
      </c>
      <c r="BL156" s="283" t="e">
        <f t="shared" si="18"/>
        <v>#DIV/0!</v>
      </c>
      <c r="BM156" s="283" t="e">
        <f t="shared" si="19"/>
        <v>#DIV/0!</v>
      </c>
      <c r="BN156" t="e">
        <f t="shared" si="24"/>
        <v>#DIV/0!</v>
      </c>
    </row>
    <row r="157" spans="1:66" x14ac:dyDescent="0.35">
      <c r="A157" t="s">
        <v>351</v>
      </c>
      <c r="B157" s="144"/>
      <c r="C157" s="98"/>
      <c r="D157" s="43" t="str">
        <f t="shared" si="20"/>
        <v>HMO</v>
      </c>
      <c r="E157" s="100"/>
      <c r="F157" s="101"/>
      <c r="G157" s="100"/>
      <c r="H157" s="101"/>
      <c r="I157" s="100"/>
      <c r="J157" s="101"/>
      <c r="K157" s="100"/>
      <c r="L157" s="101"/>
      <c r="M157" s="100"/>
      <c r="N157" s="101"/>
      <c r="O157" s="100"/>
      <c r="P157" s="101"/>
      <c r="Q157" s="100"/>
      <c r="R157" s="101"/>
      <c r="S157" s="100"/>
      <c r="T157" s="101"/>
      <c r="U157" s="118"/>
      <c r="V157" s="118"/>
      <c r="W157" s="100"/>
      <c r="X157" s="100"/>
      <c r="Y157" s="100"/>
      <c r="Z157" s="100"/>
      <c r="AA157" s="132"/>
      <c r="AB157" s="101"/>
      <c r="AC157" s="101"/>
      <c r="AD157" s="101"/>
      <c r="AE157" s="100"/>
      <c r="AF157" s="101"/>
      <c r="AG157" s="100"/>
      <c r="AH157" s="101"/>
      <c r="AI157" s="100"/>
      <c r="AJ157" s="101"/>
      <c r="AK157" s="100"/>
      <c r="AL157" s="101"/>
      <c r="AM157" s="101"/>
      <c r="AN157" s="8"/>
      <c r="AO157" s="147">
        <f>IFERROR(VLOOKUP(B157,'A2. Rate Change &amp; Enrollment'!$C$20:$K$769,3,FALSE),0)</f>
        <v>0</v>
      </c>
      <c r="AP157" s="147">
        <f>IFERROR(VLOOKUP(B157,'A2. Rate Change &amp; Enrollment'!$C$20:$K$769,7,FALSE),0)</f>
        <v>0</v>
      </c>
      <c r="AQ157" s="150" t="e">
        <f t="shared" si="17"/>
        <v>#DIV/0!</v>
      </c>
      <c r="AS157" s="177"/>
      <c r="AT157" s="177"/>
      <c r="AV157" s="153" t="e">
        <f t="shared" si="23"/>
        <v>#DIV/0!</v>
      </c>
      <c r="AW157" s="101"/>
      <c r="AY157" s="132"/>
      <c r="AZ157" s="101"/>
      <c r="BA157" s="94"/>
      <c r="BB157" s="94"/>
      <c r="BC157" s="94"/>
      <c r="BD157" s="94"/>
      <c r="BE157" s="101"/>
      <c r="BF157" s="132"/>
      <c r="BG157" s="98"/>
      <c r="BH157" s="74" t="str">
        <f t="shared" si="21"/>
        <v>N</v>
      </c>
      <c r="BI157" t="e">
        <f t="shared" si="22"/>
        <v>#DIV/0!</v>
      </c>
      <c r="BK157" s="283">
        <f>IFERROR(VLOOKUP($B157, 'A2. Rate Change &amp; Enrollment'!$C$14:$BY$769, 75, FALSE), 0)</f>
        <v>0</v>
      </c>
      <c r="BL157" s="283" t="e">
        <f t="shared" si="18"/>
        <v>#DIV/0!</v>
      </c>
      <c r="BM157" s="283" t="e">
        <f t="shared" si="19"/>
        <v>#DIV/0!</v>
      </c>
      <c r="BN157" t="e">
        <f t="shared" si="24"/>
        <v>#DIV/0!</v>
      </c>
    </row>
    <row r="158" spans="1:66" x14ac:dyDescent="0.35">
      <c r="A158" t="s">
        <v>352</v>
      </c>
      <c r="B158" s="144"/>
      <c r="C158" s="98"/>
      <c r="D158" s="43" t="str">
        <f t="shared" si="20"/>
        <v>HMO</v>
      </c>
      <c r="E158" s="100"/>
      <c r="F158" s="101"/>
      <c r="G158" s="100"/>
      <c r="H158" s="101"/>
      <c r="I158" s="100"/>
      <c r="J158" s="101"/>
      <c r="K158" s="100"/>
      <c r="L158" s="101"/>
      <c r="M158" s="100"/>
      <c r="N158" s="101"/>
      <c r="O158" s="100"/>
      <c r="P158" s="101"/>
      <c r="Q158" s="100"/>
      <c r="R158" s="101"/>
      <c r="S158" s="100"/>
      <c r="T158" s="101"/>
      <c r="U158" s="118"/>
      <c r="V158" s="118"/>
      <c r="W158" s="100"/>
      <c r="X158" s="100"/>
      <c r="Y158" s="100"/>
      <c r="Z158" s="100"/>
      <c r="AA158" s="132"/>
      <c r="AB158" s="101"/>
      <c r="AC158" s="101"/>
      <c r="AD158" s="101"/>
      <c r="AE158" s="100"/>
      <c r="AF158" s="101"/>
      <c r="AG158" s="100"/>
      <c r="AH158" s="101"/>
      <c r="AI158" s="100"/>
      <c r="AJ158" s="101"/>
      <c r="AK158" s="100"/>
      <c r="AL158" s="101"/>
      <c r="AM158" s="101"/>
      <c r="AN158" s="8"/>
      <c r="AO158" s="147">
        <f>IFERROR(VLOOKUP(B158,'A2. Rate Change &amp; Enrollment'!$C$20:$K$769,3,FALSE),0)</f>
        <v>0</v>
      </c>
      <c r="AP158" s="147">
        <f>IFERROR(VLOOKUP(B158,'A2. Rate Change &amp; Enrollment'!$C$20:$K$769,7,FALSE),0)</f>
        <v>0</v>
      </c>
      <c r="AQ158" s="150" t="e">
        <f t="shared" si="17"/>
        <v>#DIV/0!</v>
      </c>
      <c r="AS158" s="177"/>
      <c r="AT158" s="177"/>
      <c r="AV158" s="153" t="e">
        <f t="shared" si="23"/>
        <v>#DIV/0!</v>
      </c>
      <c r="AW158" s="101"/>
      <c r="AY158" s="132"/>
      <c r="AZ158" s="101"/>
      <c r="BA158" s="94"/>
      <c r="BB158" s="94"/>
      <c r="BC158" s="94"/>
      <c r="BD158" s="94"/>
      <c r="BE158" s="101"/>
      <c r="BF158" s="132"/>
      <c r="BG158" s="98"/>
      <c r="BH158" s="74" t="str">
        <f t="shared" si="21"/>
        <v>N</v>
      </c>
      <c r="BI158" t="e">
        <f t="shared" si="22"/>
        <v>#DIV/0!</v>
      </c>
      <c r="BK158" s="283">
        <f>IFERROR(VLOOKUP($B158, 'A2. Rate Change &amp; Enrollment'!$C$14:$BY$769, 75, FALSE), 0)</f>
        <v>0</v>
      </c>
      <c r="BL158" s="283" t="e">
        <f t="shared" si="18"/>
        <v>#DIV/0!</v>
      </c>
      <c r="BM158" s="283" t="e">
        <f t="shared" si="19"/>
        <v>#DIV/0!</v>
      </c>
      <c r="BN158" t="e">
        <f t="shared" si="24"/>
        <v>#DIV/0!</v>
      </c>
    </row>
    <row r="159" spans="1:66" x14ac:dyDescent="0.35">
      <c r="A159" t="s">
        <v>353</v>
      </c>
      <c r="B159" s="144"/>
      <c r="C159" s="98"/>
      <c r="D159" s="43" t="str">
        <f t="shared" si="20"/>
        <v>HMO</v>
      </c>
      <c r="E159" s="100"/>
      <c r="F159" s="101"/>
      <c r="G159" s="100"/>
      <c r="H159" s="101"/>
      <c r="I159" s="100"/>
      <c r="J159" s="101"/>
      <c r="K159" s="100"/>
      <c r="L159" s="101"/>
      <c r="M159" s="100"/>
      <c r="N159" s="101"/>
      <c r="O159" s="100"/>
      <c r="P159" s="101"/>
      <c r="Q159" s="100"/>
      <c r="R159" s="101"/>
      <c r="S159" s="100"/>
      <c r="T159" s="101"/>
      <c r="U159" s="118"/>
      <c r="V159" s="118"/>
      <c r="W159" s="100"/>
      <c r="X159" s="100"/>
      <c r="Y159" s="100"/>
      <c r="Z159" s="100"/>
      <c r="AA159" s="132"/>
      <c r="AB159" s="101"/>
      <c r="AC159" s="101"/>
      <c r="AD159" s="101"/>
      <c r="AE159" s="100"/>
      <c r="AF159" s="101"/>
      <c r="AG159" s="100"/>
      <c r="AH159" s="101"/>
      <c r="AI159" s="100"/>
      <c r="AJ159" s="101"/>
      <c r="AK159" s="100"/>
      <c r="AL159" s="101"/>
      <c r="AM159" s="101"/>
      <c r="AN159" s="8"/>
      <c r="AO159" s="147">
        <f>IFERROR(VLOOKUP(B159,'A2. Rate Change &amp; Enrollment'!$C$20:$K$769,3,FALSE),0)</f>
        <v>0</v>
      </c>
      <c r="AP159" s="147">
        <f>IFERROR(VLOOKUP(B159,'A2. Rate Change &amp; Enrollment'!$C$20:$K$769,7,FALSE),0)</f>
        <v>0</v>
      </c>
      <c r="AQ159" s="150" t="e">
        <f t="shared" si="17"/>
        <v>#DIV/0!</v>
      </c>
      <c r="AS159" s="177"/>
      <c r="AT159" s="177"/>
      <c r="AV159" s="153" t="e">
        <f t="shared" si="23"/>
        <v>#DIV/0!</v>
      </c>
      <c r="AW159" s="101"/>
      <c r="AY159" s="132"/>
      <c r="AZ159" s="101"/>
      <c r="BA159" s="94"/>
      <c r="BB159" s="94"/>
      <c r="BC159" s="94"/>
      <c r="BD159" s="94"/>
      <c r="BE159" s="101"/>
      <c r="BF159" s="132"/>
      <c r="BG159" s="98"/>
      <c r="BH159" s="74" t="str">
        <f t="shared" si="21"/>
        <v>N</v>
      </c>
      <c r="BI159" t="e">
        <f t="shared" si="22"/>
        <v>#DIV/0!</v>
      </c>
      <c r="BK159" s="283">
        <f>IFERROR(VLOOKUP($B159, 'A2. Rate Change &amp; Enrollment'!$C$14:$BY$769, 75, FALSE), 0)</f>
        <v>0</v>
      </c>
      <c r="BL159" s="283" t="e">
        <f t="shared" si="18"/>
        <v>#DIV/0!</v>
      </c>
      <c r="BM159" s="283" t="e">
        <f t="shared" si="19"/>
        <v>#DIV/0!</v>
      </c>
      <c r="BN159" t="e">
        <f t="shared" si="24"/>
        <v>#DIV/0!</v>
      </c>
    </row>
    <row r="160" spans="1:66" x14ac:dyDescent="0.35">
      <c r="A160" t="s">
        <v>354</v>
      </c>
      <c r="B160" s="144"/>
      <c r="C160" s="98"/>
      <c r="D160" s="43" t="str">
        <f t="shared" si="20"/>
        <v>HMO</v>
      </c>
      <c r="E160" s="100"/>
      <c r="F160" s="101"/>
      <c r="G160" s="100"/>
      <c r="H160" s="101"/>
      <c r="I160" s="100"/>
      <c r="J160" s="101"/>
      <c r="K160" s="100"/>
      <c r="L160" s="101"/>
      <c r="M160" s="100"/>
      <c r="N160" s="101"/>
      <c r="O160" s="100"/>
      <c r="P160" s="101"/>
      <c r="Q160" s="100"/>
      <c r="R160" s="101"/>
      <c r="S160" s="100"/>
      <c r="T160" s="101"/>
      <c r="U160" s="118"/>
      <c r="V160" s="118"/>
      <c r="W160" s="100"/>
      <c r="X160" s="100"/>
      <c r="Y160" s="100"/>
      <c r="Z160" s="100"/>
      <c r="AA160" s="132"/>
      <c r="AB160" s="101"/>
      <c r="AC160" s="101"/>
      <c r="AD160" s="101"/>
      <c r="AE160" s="100"/>
      <c r="AF160" s="101"/>
      <c r="AG160" s="100"/>
      <c r="AH160" s="101"/>
      <c r="AI160" s="100"/>
      <c r="AJ160" s="101"/>
      <c r="AK160" s="100"/>
      <c r="AL160" s="101"/>
      <c r="AM160" s="101"/>
      <c r="AN160" s="8"/>
      <c r="AO160" s="147">
        <f>IFERROR(VLOOKUP(B160,'A2. Rate Change &amp; Enrollment'!$C$20:$K$769,3,FALSE),0)</f>
        <v>0</v>
      </c>
      <c r="AP160" s="147">
        <f>IFERROR(VLOOKUP(B160,'A2. Rate Change &amp; Enrollment'!$C$20:$K$769,7,FALSE),0)</f>
        <v>0</v>
      </c>
      <c r="AQ160" s="150" t="e">
        <f t="shared" si="17"/>
        <v>#DIV/0!</v>
      </c>
      <c r="AS160" s="177"/>
      <c r="AT160" s="177"/>
      <c r="AV160" s="153" t="e">
        <f t="shared" si="23"/>
        <v>#DIV/0!</v>
      </c>
      <c r="AW160" s="101"/>
      <c r="AY160" s="132"/>
      <c r="AZ160" s="101"/>
      <c r="BA160" s="94"/>
      <c r="BB160" s="94"/>
      <c r="BC160" s="94"/>
      <c r="BD160" s="94"/>
      <c r="BE160" s="101"/>
      <c r="BF160" s="132"/>
      <c r="BG160" s="98"/>
      <c r="BH160" s="74" t="str">
        <f t="shared" si="21"/>
        <v>N</v>
      </c>
      <c r="BI160" t="e">
        <f t="shared" si="22"/>
        <v>#DIV/0!</v>
      </c>
      <c r="BK160" s="283">
        <f>IFERROR(VLOOKUP($B160, 'A2. Rate Change &amp; Enrollment'!$C$14:$BY$769, 75, FALSE), 0)</f>
        <v>0</v>
      </c>
      <c r="BL160" s="283" t="e">
        <f t="shared" si="18"/>
        <v>#DIV/0!</v>
      </c>
      <c r="BM160" s="283" t="e">
        <f t="shared" si="19"/>
        <v>#DIV/0!</v>
      </c>
      <c r="BN160" t="e">
        <f t="shared" si="24"/>
        <v>#DIV/0!</v>
      </c>
    </row>
    <row r="161" spans="1:66" x14ac:dyDescent="0.35">
      <c r="A161" t="s">
        <v>355</v>
      </c>
      <c r="B161" s="144"/>
      <c r="C161" s="98"/>
      <c r="D161" s="43" t="str">
        <f t="shared" si="20"/>
        <v>HMO</v>
      </c>
      <c r="E161" s="100"/>
      <c r="F161" s="101"/>
      <c r="G161" s="100"/>
      <c r="H161" s="101"/>
      <c r="I161" s="100"/>
      <c r="J161" s="101"/>
      <c r="K161" s="100"/>
      <c r="L161" s="101"/>
      <c r="M161" s="100"/>
      <c r="N161" s="101"/>
      <c r="O161" s="100"/>
      <c r="P161" s="101"/>
      <c r="Q161" s="100"/>
      <c r="R161" s="101"/>
      <c r="S161" s="100"/>
      <c r="T161" s="101"/>
      <c r="U161" s="118"/>
      <c r="V161" s="118"/>
      <c r="W161" s="100"/>
      <c r="X161" s="100"/>
      <c r="Y161" s="100"/>
      <c r="Z161" s="100"/>
      <c r="AA161" s="132"/>
      <c r="AB161" s="101"/>
      <c r="AC161" s="101"/>
      <c r="AD161" s="101"/>
      <c r="AE161" s="100"/>
      <c r="AF161" s="101"/>
      <c r="AG161" s="100"/>
      <c r="AH161" s="101"/>
      <c r="AI161" s="100"/>
      <c r="AJ161" s="101"/>
      <c r="AK161" s="100"/>
      <c r="AL161" s="101"/>
      <c r="AM161" s="101"/>
      <c r="AN161" s="8"/>
      <c r="AO161" s="147">
        <f>IFERROR(VLOOKUP(B161,'A2. Rate Change &amp; Enrollment'!$C$20:$K$769,3,FALSE),0)</f>
        <v>0</v>
      </c>
      <c r="AP161" s="147">
        <f>IFERROR(VLOOKUP(B161,'A2. Rate Change &amp; Enrollment'!$C$20:$K$769,7,FALSE),0)</f>
        <v>0</v>
      </c>
      <c r="AQ161" s="150" t="e">
        <f t="shared" si="17"/>
        <v>#DIV/0!</v>
      </c>
      <c r="AS161" s="177"/>
      <c r="AT161" s="177"/>
      <c r="AV161" s="153" t="e">
        <f t="shared" si="23"/>
        <v>#DIV/0!</v>
      </c>
      <c r="AW161" s="101"/>
      <c r="AY161" s="132"/>
      <c r="AZ161" s="101"/>
      <c r="BA161" s="94"/>
      <c r="BB161" s="94"/>
      <c r="BC161" s="94"/>
      <c r="BD161" s="94"/>
      <c r="BE161" s="101"/>
      <c r="BF161" s="132"/>
      <c r="BG161" s="98"/>
      <c r="BH161" s="74" t="str">
        <f t="shared" si="21"/>
        <v>N</v>
      </c>
      <c r="BI161" t="e">
        <f t="shared" si="22"/>
        <v>#DIV/0!</v>
      </c>
      <c r="BK161" s="283">
        <f>IFERROR(VLOOKUP($B161, 'A2. Rate Change &amp; Enrollment'!$C$14:$BY$769, 75, FALSE), 0)</f>
        <v>0</v>
      </c>
      <c r="BL161" s="283" t="e">
        <f t="shared" si="18"/>
        <v>#DIV/0!</v>
      </c>
      <c r="BM161" s="283" t="e">
        <f t="shared" si="19"/>
        <v>#DIV/0!</v>
      </c>
      <c r="BN161" t="e">
        <f t="shared" si="24"/>
        <v>#DIV/0!</v>
      </c>
    </row>
    <row r="162" spans="1:66" x14ac:dyDescent="0.35">
      <c r="A162" t="s">
        <v>356</v>
      </c>
      <c r="B162" s="144"/>
      <c r="C162" s="98"/>
      <c r="D162" s="43" t="str">
        <f t="shared" si="20"/>
        <v>HMO</v>
      </c>
      <c r="E162" s="100"/>
      <c r="F162" s="101"/>
      <c r="G162" s="100"/>
      <c r="H162" s="101"/>
      <c r="I162" s="100"/>
      <c r="J162" s="101"/>
      <c r="K162" s="100"/>
      <c r="L162" s="101"/>
      <c r="M162" s="100"/>
      <c r="N162" s="101"/>
      <c r="O162" s="100"/>
      <c r="P162" s="101"/>
      <c r="Q162" s="100"/>
      <c r="R162" s="101"/>
      <c r="S162" s="100"/>
      <c r="T162" s="101"/>
      <c r="U162" s="118"/>
      <c r="V162" s="118"/>
      <c r="W162" s="100"/>
      <c r="X162" s="100"/>
      <c r="Y162" s="100"/>
      <c r="Z162" s="100"/>
      <c r="AA162" s="132"/>
      <c r="AB162" s="101"/>
      <c r="AC162" s="101"/>
      <c r="AD162" s="101"/>
      <c r="AE162" s="100"/>
      <c r="AF162" s="101"/>
      <c r="AG162" s="100"/>
      <c r="AH162" s="101"/>
      <c r="AI162" s="100"/>
      <c r="AJ162" s="101"/>
      <c r="AK162" s="100"/>
      <c r="AL162" s="101"/>
      <c r="AM162" s="101"/>
      <c r="AN162" s="8"/>
      <c r="AO162" s="147">
        <f>IFERROR(VLOOKUP(B162,'A2. Rate Change &amp; Enrollment'!$C$20:$K$769,3,FALSE),0)</f>
        <v>0</v>
      </c>
      <c r="AP162" s="147">
        <f>IFERROR(VLOOKUP(B162,'A2. Rate Change &amp; Enrollment'!$C$20:$K$769,7,FALSE),0)</f>
        <v>0</v>
      </c>
      <c r="AQ162" s="150" t="e">
        <f t="shared" si="17"/>
        <v>#DIV/0!</v>
      </c>
      <c r="AS162" s="177"/>
      <c r="AT162" s="177"/>
      <c r="AV162" s="153" t="e">
        <f t="shared" si="23"/>
        <v>#DIV/0!</v>
      </c>
      <c r="AW162" s="101"/>
      <c r="AY162" s="132"/>
      <c r="AZ162" s="101"/>
      <c r="BA162" s="94"/>
      <c r="BB162" s="94"/>
      <c r="BC162" s="94"/>
      <c r="BD162" s="94"/>
      <c r="BE162" s="101"/>
      <c r="BF162" s="132"/>
      <c r="BG162" s="98"/>
      <c r="BH162" s="74" t="str">
        <f t="shared" si="21"/>
        <v>N</v>
      </c>
      <c r="BI162" t="e">
        <f t="shared" si="22"/>
        <v>#DIV/0!</v>
      </c>
      <c r="BK162" s="283">
        <f>IFERROR(VLOOKUP($B162, 'A2. Rate Change &amp; Enrollment'!$C$14:$BY$769, 75, FALSE), 0)</f>
        <v>0</v>
      </c>
      <c r="BL162" s="283" t="e">
        <f t="shared" si="18"/>
        <v>#DIV/0!</v>
      </c>
      <c r="BM162" s="283" t="e">
        <f t="shared" si="19"/>
        <v>#DIV/0!</v>
      </c>
      <c r="BN162" t="e">
        <f t="shared" si="24"/>
        <v>#DIV/0!</v>
      </c>
    </row>
    <row r="163" spans="1:66" x14ac:dyDescent="0.35">
      <c r="A163" t="s">
        <v>357</v>
      </c>
      <c r="B163" s="144"/>
      <c r="C163" s="98"/>
      <c r="D163" s="43" t="str">
        <f t="shared" si="20"/>
        <v>HMO</v>
      </c>
      <c r="E163" s="100"/>
      <c r="F163" s="101"/>
      <c r="G163" s="100"/>
      <c r="H163" s="101"/>
      <c r="I163" s="100"/>
      <c r="J163" s="101"/>
      <c r="K163" s="100"/>
      <c r="L163" s="101"/>
      <c r="M163" s="100"/>
      <c r="N163" s="101"/>
      <c r="O163" s="100"/>
      <c r="P163" s="101"/>
      <c r="Q163" s="100"/>
      <c r="R163" s="101"/>
      <c r="S163" s="100"/>
      <c r="T163" s="101"/>
      <c r="U163" s="118"/>
      <c r="V163" s="118"/>
      <c r="W163" s="100"/>
      <c r="X163" s="100"/>
      <c r="Y163" s="100"/>
      <c r="Z163" s="100"/>
      <c r="AA163" s="132"/>
      <c r="AB163" s="101"/>
      <c r="AC163" s="101"/>
      <c r="AD163" s="101"/>
      <c r="AE163" s="100"/>
      <c r="AF163" s="101"/>
      <c r="AG163" s="100"/>
      <c r="AH163" s="101"/>
      <c r="AI163" s="100"/>
      <c r="AJ163" s="101"/>
      <c r="AK163" s="100"/>
      <c r="AL163" s="101"/>
      <c r="AM163" s="101"/>
      <c r="AN163" s="8"/>
      <c r="AO163" s="147">
        <f>IFERROR(VLOOKUP(B163,'A2. Rate Change &amp; Enrollment'!$C$20:$K$769,3,FALSE),0)</f>
        <v>0</v>
      </c>
      <c r="AP163" s="147">
        <f>IFERROR(VLOOKUP(B163,'A2. Rate Change &amp; Enrollment'!$C$20:$K$769,7,FALSE),0)</f>
        <v>0</v>
      </c>
      <c r="AQ163" s="150" t="e">
        <f t="shared" si="17"/>
        <v>#DIV/0!</v>
      </c>
      <c r="AS163" s="177"/>
      <c r="AT163" s="177"/>
      <c r="AV163" s="153" t="e">
        <f t="shared" si="23"/>
        <v>#DIV/0!</v>
      </c>
      <c r="AW163" s="101"/>
      <c r="AY163" s="132"/>
      <c r="AZ163" s="101"/>
      <c r="BA163" s="94"/>
      <c r="BB163" s="94"/>
      <c r="BC163" s="94"/>
      <c r="BD163" s="94"/>
      <c r="BE163" s="101"/>
      <c r="BF163" s="132"/>
      <c r="BG163" s="98"/>
      <c r="BH163" s="74" t="str">
        <f t="shared" si="21"/>
        <v>N</v>
      </c>
      <c r="BI163" t="e">
        <f t="shared" si="22"/>
        <v>#DIV/0!</v>
      </c>
      <c r="BK163" s="283">
        <f>IFERROR(VLOOKUP($B163, 'A2. Rate Change &amp; Enrollment'!$C$14:$BY$769, 75, FALSE), 0)</f>
        <v>0</v>
      </c>
      <c r="BL163" s="283" t="e">
        <f t="shared" si="18"/>
        <v>#DIV/0!</v>
      </c>
      <c r="BM163" s="283" t="e">
        <f t="shared" si="19"/>
        <v>#DIV/0!</v>
      </c>
      <c r="BN163" t="e">
        <f t="shared" si="24"/>
        <v>#DIV/0!</v>
      </c>
    </row>
    <row r="164" spans="1:66" x14ac:dyDescent="0.35">
      <c r="A164" t="s">
        <v>358</v>
      </c>
      <c r="B164" s="144"/>
      <c r="C164" s="98"/>
      <c r="D164" s="43" t="str">
        <f t="shared" si="20"/>
        <v>HMO</v>
      </c>
      <c r="E164" s="100"/>
      <c r="F164" s="101"/>
      <c r="G164" s="100"/>
      <c r="H164" s="101"/>
      <c r="I164" s="100"/>
      <c r="J164" s="101"/>
      <c r="K164" s="100"/>
      <c r="L164" s="101"/>
      <c r="M164" s="100"/>
      <c r="N164" s="101"/>
      <c r="O164" s="100"/>
      <c r="P164" s="101"/>
      <c r="Q164" s="100"/>
      <c r="R164" s="101"/>
      <c r="S164" s="100"/>
      <c r="T164" s="101"/>
      <c r="U164" s="118"/>
      <c r="V164" s="118"/>
      <c r="W164" s="100"/>
      <c r="X164" s="100"/>
      <c r="Y164" s="100"/>
      <c r="Z164" s="100"/>
      <c r="AA164" s="132"/>
      <c r="AB164" s="101"/>
      <c r="AC164" s="101"/>
      <c r="AD164" s="101"/>
      <c r="AE164" s="100"/>
      <c r="AF164" s="101"/>
      <c r="AG164" s="100"/>
      <c r="AH164" s="101"/>
      <c r="AI164" s="100"/>
      <c r="AJ164" s="101"/>
      <c r="AK164" s="100"/>
      <c r="AL164" s="101"/>
      <c r="AM164" s="101"/>
      <c r="AN164" s="8"/>
      <c r="AO164" s="147">
        <f>IFERROR(VLOOKUP(B164,'A2. Rate Change &amp; Enrollment'!$C$20:$K$769,3,FALSE),0)</f>
        <v>0</v>
      </c>
      <c r="AP164" s="147">
        <f>IFERROR(VLOOKUP(B164,'A2. Rate Change &amp; Enrollment'!$C$20:$K$769,7,FALSE),0)</f>
        <v>0</v>
      </c>
      <c r="AQ164" s="150" t="e">
        <f t="shared" si="17"/>
        <v>#DIV/0!</v>
      </c>
      <c r="AS164" s="177"/>
      <c r="AT164" s="177"/>
      <c r="AV164" s="153" t="e">
        <f t="shared" si="23"/>
        <v>#DIV/0!</v>
      </c>
      <c r="AW164" s="101"/>
      <c r="AY164" s="132"/>
      <c r="AZ164" s="101"/>
      <c r="BA164" s="94"/>
      <c r="BB164" s="94"/>
      <c r="BC164" s="94"/>
      <c r="BD164" s="94"/>
      <c r="BE164" s="101"/>
      <c r="BF164" s="132"/>
      <c r="BG164" s="98"/>
      <c r="BH164" s="74" t="str">
        <f t="shared" si="21"/>
        <v>N</v>
      </c>
      <c r="BI164" t="e">
        <f t="shared" si="22"/>
        <v>#DIV/0!</v>
      </c>
      <c r="BK164" s="283">
        <f>IFERROR(VLOOKUP($B164, 'A2. Rate Change &amp; Enrollment'!$C$14:$BY$769, 75, FALSE), 0)</f>
        <v>0</v>
      </c>
      <c r="BL164" s="283" t="e">
        <f t="shared" si="18"/>
        <v>#DIV/0!</v>
      </c>
      <c r="BM164" s="283" t="e">
        <f t="shared" si="19"/>
        <v>#DIV/0!</v>
      </c>
      <c r="BN164" t="e">
        <f t="shared" si="24"/>
        <v>#DIV/0!</v>
      </c>
    </row>
    <row r="165" spans="1:66" x14ac:dyDescent="0.35">
      <c r="A165" t="s">
        <v>359</v>
      </c>
      <c r="B165" s="144"/>
      <c r="C165" s="98"/>
      <c r="D165" s="43" t="str">
        <f t="shared" si="20"/>
        <v>HMO</v>
      </c>
      <c r="E165" s="100"/>
      <c r="F165" s="101"/>
      <c r="G165" s="100"/>
      <c r="H165" s="101"/>
      <c r="I165" s="100"/>
      <c r="J165" s="101"/>
      <c r="K165" s="100"/>
      <c r="L165" s="101"/>
      <c r="M165" s="100"/>
      <c r="N165" s="101"/>
      <c r="O165" s="100"/>
      <c r="P165" s="101"/>
      <c r="Q165" s="100"/>
      <c r="R165" s="101"/>
      <c r="S165" s="100"/>
      <c r="T165" s="101"/>
      <c r="U165" s="118"/>
      <c r="V165" s="118"/>
      <c r="W165" s="100"/>
      <c r="X165" s="100"/>
      <c r="Y165" s="100"/>
      <c r="Z165" s="100"/>
      <c r="AA165" s="132"/>
      <c r="AB165" s="101"/>
      <c r="AC165" s="101"/>
      <c r="AD165" s="101"/>
      <c r="AE165" s="100"/>
      <c r="AF165" s="101"/>
      <c r="AG165" s="100"/>
      <c r="AH165" s="101"/>
      <c r="AI165" s="100"/>
      <c r="AJ165" s="101"/>
      <c r="AK165" s="100"/>
      <c r="AL165" s="101"/>
      <c r="AM165" s="101"/>
      <c r="AN165" s="8"/>
      <c r="AO165" s="147">
        <f>IFERROR(VLOOKUP(B165,'A2. Rate Change &amp; Enrollment'!$C$20:$K$769,3,FALSE),0)</f>
        <v>0</v>
      </c>
      <c r="AP165" s="147">
        <f>IFERROR(VLOOKUP(B165,'A2. Rate Change &amp; Enrollment'!$C$20:$K$769,7,FALSE),0)</f>
        <v>0</v>
      </c>
      <c r="AQ165" s="150" t="e">
        <f t="shared" si="17"/>
        <v>#DIV/0!</v>
      </c>
      <c r="AS165" s="177"/>
      <c r="AT165" s="177"/>
      <c r="AV165" s="153" t="e">
        <f t="shared" si="23"/>
        <v>#DIV/0!</v>
      </c>
      <c r="AW165" s="101"/>
      <c r="AY165" s="132"/>
      <c r="AZ165" s="101"/>
      <c r="BA165" s="94"/>
      <c r="BB165" s="94"/>
      <c r="BC165" s="94"/>
      <c r="BD165" s="94"/>
      <c r="BE165" s="101"/>
      <c r="BF165" s="132"/>
      <c r="BG165" s="98"/>
      <c r="BH165" s="74" t="str">
        <f t="shared" si="21"/>
        <v>N</v>
      </c>
      <c r="BI165" t="e">
        <f t="shared" si="22"/>
        <v>#DIV/0!</v>
      </c>
      <c r="BK165" s="283">
        <f>IFERROR(VLOOKUP($B165, 'A2. Rate Change &amp; Enrollment'!$C$14:$BY$769, 75, FALSE), 0)</f>
        <v>0</v>
      </c>
      <c r="BL165" s="283" t="e">
        <f t="shared" si="18"/>
        <v>#DIV/0!</v>
      </c>
      <c r="BM165" s="283" t="e">
        <f t="shared" si="19"/>
        <v>#DIV/0!</v>
      </c>
      <c r="BN165" t="e">
        <f t="shared" si="24"/>
        <v>#DIV/0!</v>
      </c>
    </row>
    <row r="166" spans="1:66" x14ac:dyDescent="0.35">
      <c r="A166" t="s">
        <v>360</v>
      </c>
      <c r="B166" s="144"/>
      <c r="C166" s="98"/>
      <c r="D166" s="43" t="str">
        <f t="shared" si="20"/>
        <v>HMO</v>
      </c>
      <c r="E166" s="100"/>
      <c r="F166" s="101"/>
      <c r="G166" s="100"/>
      <c r="H166" s="101"/>
      <c r="I166" s="100"/>
      <c r="J166" s="101"/>
      <c r="K166" s="100"/>
      <c r="L166" s="101"/>
      <c r="M166" s="100"/>
      <c r="N166" s="101"/>
      <c r="O166" s="100"/>
      <c r="P166" s="101"/>
      <c r="Q166" s="100"/>
      <c r="R166" s="101"/>
      <c r="S166" s="100"/>
      <c r="T166" s="101"/>
      <c r="U166" s="118"/>
      <c r="V166" s="118"/>
      <c r="W166" s="100"/>
      <c r="X166" s="100"/>
      <c r="Y166" s="100"/>
      <c r="Z166" s="100"/>
      <c r="AA166" s="132"/>
      <c r="AB166" s="101"/>
      <c r="AC166" s="101"/>
      <c r="AD166" s="101"/>
      <c r="AE166" s="100"/>
      <c r="AF166" s="101"/>
      <c r="AG166" s="100"/>
      <c r="AH166" s="101"/>
      <c r="AI166" s="100"/>
      <c r="AJ166" s="101"/>
      <c r="AK166" s="100"/>
      <c r="AL166" s="101"/>
      <c r="AM166" s="101"/>
      <c r="AN166" s="8"/>
      <c r="AO166" s="147">
        <f>IFERROR(VLOOKUP(B166,'A2. Rate Change &amp; Enrollment'!$C$20:$K$769,3,FALSE),0)</f>
        <v>0</v>
      </c>
      <c r="AP166" s="147">
        <f>IFERROR(VLOOKUP(B166,'A2. Rate Change &amp; Enrollment'!$C$20:$K$769,7,FALSE),0)</f>
        <v>0</v>
      </c>
      <c r="AQ166" s="150" t="e">
        <f t="shared" si="17"/>
        <v>#DIV/0!</v>
      </c>
      <c r="AS166" s="177"/>
      <c r="AT166" s="177"/>
      <c r="AV166" s="153" t="e">
        <f t="shared" si="23"/>
        <v>#DIV/0!</v>
      </c>
      <c r="AW166" s="101"/>
      <c r="AY166" s="132"/>
      <c r="AZ166" s="101"/>
      <c r="BA166" s="94"/>
      <c r="BB166" s="94"/>
      <c r="BC166" s="94"/>
      <c r="BD166" s="94"/>
      <c r="BE166" s="101"/>
      <c r="BF166" s="132"/>
      <c r="BG166" s="98"/>
      <c r="BH166" s="74" t="str">
        <f t="shared" si="21"/>
        <v>N</v>
      </c>
      <c r="BI166" t="e">
        <f t="shared" si="22"/>
        <v>#DIV/0!</v>
      </c>
      <c r="BK166" s="283">
        <f>IFERROR(VLOOKUP($B166, 'A2. Rate Change &amp; Enrollment'!$C$14:$BY$769, 75, FALSE), 0)</f>
        <v>0</v>
      </c>
      <c r="BL166" s="283" t="e">
        <f t="shared" si="18"/>
        <v>#DIV/0!</v>
      </c>
      <c r="BM166" s="283" t="e">
        <f t="shared" si="19"/>
        <v>#DIV/0!</v>
      </c>
      <c r="BN166" t="e">
        <f t="shared" si="24"/>
        <v>#DIV/0!</v>
      </c>
    </row>
    <row r="167" spans="1:66" x14ac:dyDescent="0.35">
      <c r="A167" t="s">
        <v>361</v>
      </c>
      <c r="B167" s="144"/>
      <c r="C167" s="98"/>
      <c r="D167" s="43" t="str">
        <f t="shared" si="20"/>
        <v>HMO</v>
      </c>
      <c r="E167" s="100"/>
      <c r="F167" s="101"/>
      <c r="G167" s="100"/>
      <c r="H167" s="101"/>
      <c r="I167" s="100"/>
      <c r="J167" s="101"/>
      <c r="K167" s="100"/>
      <c r="L167" s="101"/>
      <c r="M167" s="100"/>
      <c r="N167" s="101"/>
      <c r="O167" s="100"/>
      <c r="P167" s="101"/>
      <c r="Q167" s="100"/>
      <c r="R167" s="101"/>
      <c r="S167" s="100"/>
      <c r="T167" s="101"/>
      <c r="U167" s="118"/>
      <c r="V167" s="118"/>
      <c r="W167" s="100"/>
      <c r="X167" s="100"/>
      <c r="Y167" s="100"/>
      <c r="Z167" s="100"/>
      <c r="AA167" s="132"/>
      <c r="AB167" s="101"/>
      <c r="AC167" s="101"/>
      <c r="AD167" s="101"/>
      <c r="AE167" s="100"/>
      <c r="AF167" s="101"/>
      <c r="AG167" s="100"/>
      <c r="AH167" s="101"/>
      <c r="AI167" s="100"/>
      <c r="AJ167" s="101"/>
      <c r="AK167" s="100"/>
      <c r="AL167" s="101"/>
      <c r="AM167" s="101"/>
      <c r="AN167" s="8"/>
      <c r="AO167" s="147">
        <f>IFERROR(VLOOKUP(B167,'A2. Rate Change &amp; Enrollment'!$C$20:$K$769,3,FALSE),0)</f>
        <v>0</v>
      </c>
      <c r="AP167" s="147">
        <f>IFERROR(VLOOKUP(B167,'A2. Rate Change &amp; Enrollment'!$C$20:$K$769,7,FALSE),0)</f>
        <v>0</v>
      </c>
      <c r="AQ167" s="150" t="e">
        <f t="shared" si="17"/>
        <v>#DIV/0!</v>
      </c>
      <c r="AS167" s="177"/>
      <c r="AT167" s="177"/>
      <c r="AV167" s="153" t="e">
        <f t="shared" si="23"/>
        <v>#DIV/0!</v>
      </c>
      <c r="AW167" s="101"/>
      <c r="AY167" s="132"/>
      <c r="AZ167" s="101"/>
      <c r="BA167" s="94"/>
      <c r="BB167" s="94"/>
      <c r="BC167" s="94"/>
      <c r="BD167" s="94"/>
      <c r="BE167" s="101"/>
      <c r="BF167" s="132"/>
      <c r="BG167" s="98"/>
      <c r="BH167" s="74" t="str">
        <f t="shared" si="21"/>
        <v>N</v>
      </c>
      <c r="BI167" t="e">
        <f t="shared" si="22"/>
        <v>#DIV/0!</v>
      </c>
      <c r="BK167" s="283">
        <f>IFERROR(VLOOKUP($B167, 'A2. Rate Change &amp; Enrollment'!$C$14:$BY$769, 75, FALSE), 0)</f>
        <v>0</v>
      </c>
      <c r="BL167" s="283" t="e">
        <f t="shared" si="18"/>
        <v>#DIV/0!</v>
      </c>
      <c r="BM167" s="283" t="e">
        <f t="shared" si="19"/>
        <v>#DIV/0!</v>
      </c>
      <c r="BN167" t="e">
        <f t="shared" si="24"/>
        <v>#DIV/0!</v>
      </c>
    </row>
    <row r="168" spans="1:66" x14ac:dyDescent="0.35">
      <c r="A168" t="s">
        <v>362</v>
      </c>
      <c r="B168" s="144"/>
      <c r="C168" s="98"/>
      <c r="D168" s="43" t="str">
        <f t="shared" si="20"/>
        <v>HMO</v>
      </c>
      <c r="E168" s="100"/>
      <c r="F168" s="101"/>
      <c r="G168" s="100"/>
      <c r="H168" s="101"/>
      <c r="I168" s="100"/>
      <c r="J168" s="101"/>
      <c r="K168" s="100"/>
      <c r="L168" s="101"/>
      <c r="M168" s="100"/>
      <c r="N168" s="101"/>
      <c r="O168" s="100"/>
      <c r="P168" s="101"/>
      <c r="Q168" s="100"/>
      <c r="R168" s="101"/>
      <c r="S168" s="100"/>
      <c r="T168" s="101"/>
      <c r="U168" s="118"/>
      <c r="V168" s="118"/>
      <c r="W168" s="100"/>
      <c r="X168" s="100"/>
      <c r="Y168" s="100"/>
      <c r="Z168" s="100"/>
      <c r="AA168" s="132"/>
      <c r="AB168" s="101"/>
      <c r="AC168" s="101"/>
      <c r="AD168" s="101"/>
      <c r="AE168" s="100"/>
      <c r="AF168" s="101"/>
      <c r="AG168" s="100"/>
      <c r="AH168" s="101"/>
      <c r="AI168" s="100"/>
      <c r="AJ168" s="101"/>
      <c r="AK168" s="100"/>
      <c r="AL168" s="101"/>
      <c r="AM168" s="101"/>
      <c r="AN168" s="8"/>
      <c r="AO168" s="147">
        <f>IFERROR(VLOOKUP(B168,'A2. Rate Change &amp; Enrollment'!$C$20:$K$769,3,FALSE),0)</f>
        <v>0</v>
      </c>
      <c r="AP168" s="147">
        <f>IFERROR(VLOOKUP(B168,'A2. Rate Change &amp; Enrollment'!$C$20:$K$769,7,FALSE),0)</f>
        <v>0</v>
      </c>
      <c r="AQ168" s="150" t="e">
        <f t="shared" si="17"/>
        <v>#DIV/0!</v>
      </c>
      <c r="AS168" s="177"/>
      <c r="AT168" s="177"/>
      <c r="AV168" s="153" t="e">
        <f t="shared" si="23"/>
        <v>#DIV/0!</v>
      </c>
      <c r="AW168" s="101"/>
      <c r="AY168" s="132"/>
      <c r="AZ168" s="101"/>
      <c r="BA168" s="94"/>
      <c r="BB168" s="94"/>
      <c r="BC168" s="94"/>
      <c r="BD168" s="94"/>
      <c r="BE168" s="101"/>
      <c r="BF168" s="132"/>
      <c r="BG168" s="98"/>
      <c r="BH168" s="74" t="str">
        <f t="shared" si="21"/>
        <v>N</v>
      </c>
      <c r="BI168" t="e">
        <f t="shared" si="22"/>
        <v>#DIV/0!</v>
      </c>
      <c r="BK168" s="283">
        <f>IFERROR(VLOOKUP($B168, 'A2. Rate Change &amp; Enrollment'!$C$14:$BY$769, 75, FALSE), 0)</f>
        <v>0</v>
      </c>
      <c r="BL168" s="283" t="e">
        <f t="shared" si="18"/>
        <v>#DIV/0!</v>
      </c>
      <c r="BM168" s="283" t="e">
        <f t="shared" si="19"/>
        <v>#DIV/0!</v>
      </c>
      <c r="BN168" t="e">
        <f t="shared" si="24"/>
        <v>#DIV/0!</v>
      </c>
    </row>
    <row r="169" spans="1:66" x14ac:dyDescent="0.35">
      <c r="A169" t="s">
        <v>363</v>
      </c>
      <c r="B169" s="144"/>
      <c r="C169" s="98"/>
      <c r="D169" s="43" t="str">
        <f t="shared" si="20"/>
        <v>HMO</v>
      </c>
      <c r="E169" s="100"/>
      <c r="F169" s="101"/>
      <c r="G169" s="100"/>
      <c r="H169" s="101"/>
      <c r="I169" s="100"/>
      <c r="J169" s="101"/>
      <c r="K169" s="100"/>
      <c r="L169" s="101"/>
      <c r="M169" s="100"/>
      <c r="N169" s="101"/>
      <c r="O169" s="100"/>
      <c r="P169" s="101"/>
      <c r="Q169" s="100"/>
      <c r="R169" s="101"/>
      <c r="S169" s="100"/>
      <c r="T169" s="101"/>
      <c r="U169" s="118"/>
      <c r="V169" s="118"/>
      <c r="W169" s="100"/>
      <c r="X169" s="100"/>
      <c r="Y169" s="100"/>
      <c r="Z169" s="100"/>
      <c r="AA169" s="132"/>
      <c r="AB169" s="101"/>
      <c r="AC169" s="101"/>
      <c r="AD169" s="101"/>
      <c r="AE169" s="100"/>
      <c r="AF169" s="101"/>
      <c r="AG169" s="100"/>
      <c r="AH169" s="101"/>
      <c r="AI169" s="100"/>
      <c r="AJ169" s="101"/>
      <c r="AK169" s="100"/>
      <c r="AL169" s="101"/>
      <c r="AM169" s="101"/>
      <c r="AN169" s="8"/>
      <c r="AO169" s="147">
        <f>IFERROR(VLOOKUP(B169,'A2. Rate Change &amp; Enrollment'!$C$20:$K$769,3,FALSE),0)</f>
        <v>0</v>
      </c>
      <c r="AP169" s="147">
        <f>IFERROR(VLOOKUP(B169,'A2. Rate Change &amp; Enrollment'!$C$20:$K$769,7,FALSE),0)</f>
        <v>0</v>
      </c>
      <c r="AQ169" s="150" t="e">
        <f t="shared" si="17"/>
        <v>#DIV/0!</v>
      </c>
      <c r="AS169" s="177"/>
      <c r="AT169" s="177"/>
      <c r="AV169" s="153" t="e">
        <f t="shared" si="23"/>
        <v>#DIV/0!</v>
      </c>
      <c r="AW169" s="101"/>
      <c r="AY169" s="132"/>
      <c r="AZ169" s="101"/>
      <c r="BA169" s="94"/>
      <c r="BB169" s="94"/>
      <c r="BC169" s="94"/>
      <c r="BD169" s="94"/>
      <c r="BE169" s="101"/>
      <c r="BF169" s="132"/>
      <c r="BG169" s="98"/>
      <c r="BH169" s="74" t="str">
        <f t="shared" si="21"/>
        <v>N</v>
      </c>
      <c r="BI169" t="e">
        <f t="shared" si="22"/>
        <v>#DIV/0!</v>
      </c>
      <c r="BK169" s="283">
        <f>IFERROR(VLOOKUP($B169, 'A2. Rate Change &amp; Enrollment'!$C$14:$BY$769, 75, FALSE), 0)</f>
        <v>0</v>
      </c>
      <c r="BL169" s="283" t="e">
        <f t="shared" si="18"/>
        <v>#DIV/0!</v>
      </c>
      <c r="BM169" s="283" t="e">
        <f t="shared" si="19"/>
        <v>#DIV/0!</v>
      </c>
      <c r="BN169" t="e">
        <f t="shared" si="24"/>
        <v>#DIV/0!</v>
      </c>
    </row>
    <row r="170" spans="1:66" x14ac:dyDescent="0.35">
      <c r="A170" t="s">
        <v>364</v>
      </c>
      <c r="B170" s="144"/>
      <c r="C170" s="98"/>
      <c r="D170" s="43" t="str">
        <f t="shared" si="20"/>
        <v>HMO</v>
      </c>
      <c r="E170" s="100"/>
      <c r="F170" s="101"/>
      <c r="G170" s="100"/>
      <c r="H170" s="101"/>
      <c r="I170" s="100"/>
      <c r="J170" s="101"/>
      <c r="K170" s="100"/>
      <c r="L170" s="101"/>
      <c r="M170" s="100"/>
      <c r="N170" s="101"/>
      <c r="O170" s="100"/>
      <c r="P170" s="101"/>
      <c r="Q170" s="100"/>
      <c r="R170" s="101"/>
      <c r="S170" s="100"/>
      <c r="T170" s="101"/>
      <c r="U170" s="118"/>
      <c r="V170" s="118"/>
      <c r="W170" s="100"/>
      <c r="X170" s="100"/>
      <c r="Y170" s="100"/>
      <c r="Z170" s="100"/>
      <c r="AA170" s="132"/>
      <c r="AB170" s="101"/>
      <c r="AC170" s="101"/>
      <c r="AD170" s="101"/>
      <c r="AE170" s="100"/>
      <c r="AF170" s="101"/>
      <c r="AG170" s="100"/>
      <c r="AH170" s="101"/>
      <c r="AI170" s="100"/>
      <c r="AJ170" s="101"/>
      <c r="AK170" s="100"/>
      <c r="AL170" s="101"/>
      <c r="AM170" s="101"/>
      <c r="AN170" s="8"/>
      <c r="AO170" s="147">
        <f>IFERROR(VLOOKUP(B170,'A2. Rate Change &amp; Enrollment'!$C$20:$K$769,3,FALSE),0)</f>
        <v>0</v>
      </c>
      <c r="AP170" s="147">
        <f>IFERROR(VLOOKUP(B170,'A2. Rate Change &amp; Enrollment'!$C$20:$K$769,7,FALSE),0)</f>
        <v>0</v>
      </c>
      <c r="AQ170" s="150" t="e">
        <f t="shared" si="17"/>
        <v>#DIV/0!</v>
      </c>
      <c r="AS170" s="177"/>
      <c r="AT170" s="177"/>
      <c r="AV170" s="153" t="e">
        <f t="shared" si="23"/>
        <v>#DIV/0!</v>
      </c>
      <c r="AW170" s="101"/>
      <c r="AY170" s="132"/>
      <c r="AZ170" s="101"/>
      <c r="BA170" s="94"/>
      <c r="BB170" s="94"/>
      <c r="BC170" s="94"/>
      <c r="BD170" s="94"/>
      <c r="BE170" s="101"/>
      <c r="BF170" s="132"/>
      <c r="BG170" s="98"/>
      <c r="BH170" s="74" t="str">
        <f t="shared" si="21"/>
        <v>N</v>
      </c>
      <c r="BI170" t="e">
        <f t="shared" si="22"/>
        <v>#DIV/0!</v>
      </c>
      <c r="BK170" s="283">
        <f>IFERROR(VLOOKUP($B170, 'A2. Rate Change &amp; Enrollment'!$C$14:$BY$769, 75, FALSE), 0)</f>
        <v>0</v>
      </c>
      <c r="BL170" s="283" t="e">
        <f t="shared" si="18"/>
        <v>#DIV/0!</v>
      </c>
      <c r="BM170" s="283" t="e">
        <f t="shared" si="19"/>
        <v>#DIV/0!</v>
      </c>
      <c r="BN170" t="e">
        <f t="shared" si="24"/>
        <v>#DIV/0!</v>
      </c>
    </row>
    <row r="171" spans="1:66" x14ac:dyDescent="0.35">
      <c r="A171" t="s">
        <v>365</v>
      </c>
      <c r="B171" s="144"/>
      <c r="C171" s="98"/>
      <c r="D171" s="43" t="str">
        <f t="shared" si="20"/>
        <v>HMO</v>
      </c>
      <c r="E171" s="100"/>
      <c r="F171" s="101"/>
      <c r="G171" s="100"/>
      <c r="H171" s="101"/>
      <c r="I171" s="100"/>
      <c r="J171" s="101"/>
      <c r="K171" s="100"/>
      <c r="L171" s="101"/>
      <c r="M171" s="100"/>
      <c r="N171" s="101"/>
      <c r="O171" s="100"/>
      <c r="P171" s="101"/>
      <c r="Q171" s="100"/>
      <c r="R171" s="101"/>
      <c r="S171" s="100"/>
      <c r="T171" s="101"/>
      <c r="U171" s="118"/>
      <c r="V171" s="118"/>
      <c r="W171" s="100"/>
      <c r="X171" s="100"/>
      <c r="Y171" s="100"/>
      <c r="Z171" s="100"/>
      <c r="AA171" s="132"/>
      <c r="AB171" s="101"/>
      <c r="AC171" s="101"/>
      <c r="AD171" s="101"/>
      <c r="AE171" s="100"/>
      <c r="AF171" s="101"/>
      <c r="AG171" s="100"/>
      <c r="AH171" s="101"/>
      <c r="AI171" s="100"/>
      <c r="AJ171" s="101"/>
      <c r="AK171" s="100"/>
      <c r="AL171" s="101"/>
      <c r="AM171" s="101"/>
      <c r="AN171" s="8"/>
      <c r="AO171" s="147">
        <f>IFERROR(VLOOKUP(B171,'A2. Rate Change &amp; Enrollment'!$C$20:$K$769,3,FALSE),0)</f>
        <v>0</v>
      </c>
      <c r="AP171" s="147">
        <f>IFERROR(VLOOKUP(B171,'A2. Rate Change &amp; Enrollment'!$C$20:$K$769,7,FALSE),0)</f>
        <v>0</v>
      </c>
      <c r="AQ171" s="150" t="e">
        <f t="shared" si="17"/>
        <v>#DIV/0!</v>
      </c>
      <c r="AS171" s="177"/>
      <c r="AT171" s="177"/>
      <c r="AV171" s="153" t="e">
        <f t="shared" si="23"/>
        <v>#DIV/0!</v>
      </c>
      <c r="AW171" s="101"/>
      <c r="AY171" s="132"/>
      <c r="AZ171" s="101"/>
      <c r="BA171" s="94"/>
      <c r="BB171" s="94"/>
      <c r="BC171" s="94"/>
      <c r="BD171" s="94"/>
      <c r="BE171" s="101"/>
      <c r="BF171" s="132"/>
      <c r="BG171" s="98"/>
      <c r="BH171" s="74" t="str">
        <f t="shared" si="21"/>
        <v>N</v>
      </c>
      <c r="BI171" t="e">
        <f t="shared" si="22"/>
        <v>#DIV/0!</v>
      </c>
      <c r="BK171" s="283">
        <f>IFERROR(VLOOKUP($B171, 'A2. Rate Change &amp; Enrollment'!$C$14:$BY$769, 75, FALSE), 0)</f>
        <v>0</v>
      </c>
      <c r="BL171" s="283" t="e">
        <f t="shared" si="18"/>
        <v>#DIV/0!</v>
      </c>
      <c r="BM171" s="283" t="e">
        <f t="shared" si="19"/>
        <v>#DIV/0!</v>
      </c>
      <c r="BN171" t="e">
        <f t="shared" si="24"/>
        <v>#DIV/0!</v>
      </c>
    </row>
    <row r="172" spans="1:66" x14ac:dyDescent="0.35">
      <c r="A172" t="s">
        <v>366</v>
      </c>
      <c r="B172" s="144"/>
      <c r="C172" s="98"/>
      <c r="D172" s="43" t="str">
        <f t="shared" si="20"/>
        <v>HMO</v>
      </c>
      <c r="E172" s="100"/>
      <c r="F172" s="101"/>
      <c r="G172" s="100"/>
      <c r="H172" s="101"/>
      <c r="I172" s="100"/>
      <c r="J172" s="101"/>
      <c r="K172" s="100"/>
      <c r="L172" s="101"/>
      <c r="M172" s="100"/>
      <c r="N172" s="101"/>
      <c r="O172" s="100"/>
      <c r="P172" s="101"/>
      <c r="Q172" s="100"/>
      <c r="R172" s="101"/>
      <c r="S172" s="100"/>
      <c r="T172" s="101"/>
      <c r="U172" s="118"/>
      <c r="V172" s="118"/>
      <c r="W172" s="100"/>
      <c r="X172" s="100"/>
      <c r="Y172" s="100"/>
      <c r="Z172" s="100"/>
      <c r="AA172" s="132"/>
      <c r="AB172" s="101"/>
      <c r="AC172" s="101"/>
      <c r="AD172" s="101"/>
      <c r="AE172" s="100"/>
      <c r="AF172" s="101"/>
      <c r="AG172" s="100"/>
      <c r="AH172" s="101"/>
      <c r="AI172" s="100"/>
      <c r="AJ172" s="101"/>
      <c r="AK172" s="100"/>
      <c r="AL172" s="101"/>
      <c r="AM172" s="101"/>
      <c r="AN172" s="8"/>
      <c r="AO172" s="147">
        <f>IFERROR(VLOOKUP(B172,'A2. Rate Change &amp; Enrollment'!$C$20:$K$769,3,FALSE),0)</f>
        <v>0</v>
      </c>
      <c r="AP172" s="147">
        <f>IFERROR(VLOOKUP(B172,'A2. Rate Change &amp; Enrollment'!$C$20:$K$769,7,FALSE),0)</f>
        <v>0</v>
      </c>
      <c r="AQ172" s="150" t="e">
        <f t="shared" si="17"/>
        <v>#DIV/0!</v>
      </c>
      <c r="AS172" s="177"/>
      <c r="AT172" s="177"/>
      <c r="AV172" s="153" t="e">
        <f t="shared" si="23"/>
        <v>#DIV/0!</v>
      </c>
      <c r="AW172" s="101"/>
      <c r="AY172" s="132"/>
      <c r="AZ172" s="101"/>
      <c r="BA172" s="94"/>
      <c r="BB172" s="94"/>
      <c r="BC172" s="94"/>
      <c r="BD172" s="94"/>
      <c r="BE172" s="101"/>
      <c r="BF172" s="132"/>
      <c r="BG172" s="98"/>
      <c r="BH172" s="74" t="str">
        <f t="shared" si="21"/>
        <v>N</v>
      </c>
      <c r="BI172" t="e">
        <f t="shared" si="22"/>
        <v>#DIV/0!</v>
      </c>
      <c r="BK172" s="283">
        <f>IFERROR(VLOOKUP($B172, 'A2. Rate Change &amp; Enrollment'!$C$14:$BY$769, 75, FALSE), 0)</f>
        <v>0</v>
      </c>
      <c r="BL172" s="283" t="e">
        <f t="shared" si="18"/>
        <v>#DIV/0!</v>
      </c>
      <c r="BM172" s="283" t="e">
        <f t="shared" si="19"/>
        <v>#DIV/0!</v>
      </c>
      <c r="BN172" t="e">
        <f t="shared" si="24"/>
        <v>#DIV/0!</v>
      </c>
    </row>
    <row r="173" spans="1:66" x14ac:dyDescent="0.35">
      <c r="A173" t="s">
        <v>367</v>
      </c>
      <c r="B173" s="144"/>
      <c r="C173" s="98"/>
      <c r="D173" s="43" t="str">
        <f t="shared" si="20"/>
        <v>HMO</v>
      </c>
      <c r="E173" s="100"/>
      <c r="F173" s="101"/>
      <c r="G173" s="100"/>
      <c r="H173" s="101"/>
      <c r="I173" s="100"/>
      <c r="J173" s="101"/>
      <c r="K173" s="100"/>
      <c r="L173" s="101"/>
      <c r="M173" s="100"/>
      <c r="N173" s="101"/>
      <c r="O173" s="100"/>
      <c r="P173" s="101"/>
      <c r="Q173" s="100"/>
      <c r="R173" s="101"/>
      <c r="S173" s="100"/>
      <c r="T173" s="101"/>
      <c r="U173" s="118"/>
      <c r="V173" s="118"/>
      <c r="W173" s="100"/>
      <c r="X173" s="100"/>
      <c r="Y173" s="100"/>
      <c r="Z173" s="100"/>
      <c r="AA173" s="132"/>
      <c r="AB173" s="101"/>
      <c r="AC173" s="101"/>
      <c r="AD173" s="101"/>
      <c r="AE173" s="100"/>
      <c r="AF173" s="101"/>
      <c r="AG173" s="100"/>
      <c r="AH173" s="101"/>
      <c r="AI173" s="100"/>
      <c r="AJ173" s="101"/>
      <c r="AK173" s="100"/>
      <c r="AL173" s="101"/>
      <c r="AM173" s="101"/>
      <c r="AN173" s="8"/>
      <c r="AO173" s="147">
        <f>IFERROR(VLOOKUP(B173,'A2. Rate Change &amp; Enrollment'!$C$20:$K$769,3,FALSE),0)</f>
        <v>0</v>
      </c>
      <c r="AP173" s="147">
        <f>IFERROR(VLOOKUP(B173,'A2. Rate Change &amp; Enrollment'!$C$20:$K$769,7,FALSE),0)</f>
        <v>0</v>
      </c>
      <c r="AQ173" s="150" t="e">
        <f t="shared" si="17"/>
        <v>#DIV/0!</v>
      </c>
      <c r="AS173" s="177"/>
      <c r="AT173" s="177"/>
      <c r="AV173" s="153" t="e">
        <f t="shared" si="23"/>
        <v>#DIV/0!</v>
      </c>
      <c r="AW173" s="101"/>
      <c r="AY173" s="132"/>
      <c r="AZ173" s="101"/>
      <c r="BA173" s="94"/>
      <c r="BB173" s="94"/>
      <c r="BC173" s="94"/>
      <c r="BD173" s="94"/>
      <c r="BE173" s="101"/>
      <c r="BF173" s="132"/>
      <c r="BG173" s="98"/>
      <c r="BH173" s="74" t="str">
        <f t="shared" si="21"/>
        <v>N</v>
      </c>
      <c r="BI173" t="e">
        <f t="shared" si="22"/>
        <v>#DIV/0!</v>
      </c>
      <c r="BK173" s="283">
        <f>IFERROR(VLOOKUP($B173, 'A2. Rate Change &amp; Enrollment'!$C$14:$BY$769, 75, FALSE), 0)</f>
        <v>0</v>
      </c>
      <c r="BL173" s="283" t="e">
        <f t="shared" si="18"/>
        <v>#DIV/0!</v>
      </c>
      <c r="BM173" s="283" t="e">
        <f t="shared" si="19"/>
        <v>#DIV/0!</v>
      </c>
      <c r="BN173" t="e">
        <f t="shared" si="24"/>
        <v>#DIV/0!</v>
      </c>
    </row>
    <row r="174" spans="1:66" x14ac:dyDescent="0.35">
      <c r="A174" t="s">
        <v>368</v>
      </c>
      <c r="B174" s="144"/>
      <c r="C174" s="98"/>
      <c r="D174" s="43" t="str">
        <f t="shared" si="20"/>
        <v>HMO</v>
      </c>
      <c r="E174" s="100"/>
      <c r="F174" s="101"/>
      <c r="G174" s="100"/>
      <c r="H174" s="101"/>
      <c r="I174" s="100"/>
      <c r="J174" s="101"/>
      <c r="K174" s="100"/>
      <c r="L174" s="101"/>
      <c r="M174" s="100"/>
      <c r="N174" s="101"/>
      <c r="O174" s="100"/>
      <c r="P174" s="101"/>
      <c r="Q174" s="100"/>
      <c r="R174" s="101"/>
      <c r="S174" s="100"/>
      <c r="T174" s="101"/>
      <c r="U174" s="118"/>
      <c r="V174" s="118"/>
      <c r="W174" s="100"/>
      <c r="X174" s="100"/>
      <c r="Y174" s="100"/>
      <c r="Z174" s="100"/>
      <c r="AA174" s="132"/>
      <c r="AB174" s="101"/>
      <c r="AC174" s="101"/>
      <c r="AD174" s="101"/>
      <c r="AE174" s="100"/>
      <c r="AF174" s="101"/>
      <c r="AG174" s="100"/>
      <c r="AH174" s="101"/>
      <c r="AI174" s="100"/>
      <c r="AJ174" s="101"/>
      <c r="AK174" s="100"/>
      <c r="AL174" s="101"/>
      <c r="AM174" s="101"/>
      <c r="AN174" s="8"/>
      <c r="AO174" s="147">
        <f>IFERROR(VLOOKUP(B174,'A2. Rate Change &amp; Enrollment'!$C$20:$K$769,3,FALSE),0)</f>
        <v>0</v>
      </c>
      <c r="AP174" s="147">
        <f>IFERROR(VLOOKUP(B174,'A2. Rate Change &amp; Enrollment'!$C$20:$K$769,7,FALSE),0)</f>
        <v>0</v>
      </c>
      <c r="AQ174" s="150" t="e">
        <f t="shared" si="17"/>
        <v>#DIV/0!</v>
      </c>
      <c r="AS174" s="177"/>
      <c r="AT174" s="177"/>
      <c r="AV174" s="153" t="e">
        <f t="shared" si="23"/>
        <v>#DIV/0!</v>
      </c>
      <c r="AW174" s="101"/>
      <c r="AY174" s="132"/>
      <c r="AZ174" s="101"/>
      <c r="BA174" s="94"/>
      <c r="BB174" s="94"/>
      <c r="BC174" s="94"/>
      <c r="BD174" s="94"/>
      <c r="BE174" s="101"/>
      <c r="BF174" s="132"/>
      <c r="BG174" s="98"/>
      <c r="BH174" s="74" t="str">
        <f t="shared" si="21"/>
        <v>N</v>
      </c>
      <c r="BI174" t="e">
        <f t="shared" si="22"/>
        <v>#DIV/0!</v>
      </c>
      <c r="BK174" s="283">
        <f>IFERROR(VLOOKUP($B174, 'A2. Rate Change &amp; Enrollment'!$C$14:$BY$769, 75, FALSE), 0)</f>
        <v>0</v>
      </c>
      <c r="BL174" s="283" t="e">
        <f t="shared" si="18"/>
        <v>#DIV/0!</v>
      </c>
      <c r="BM174" s="283" t="e">
        <f t="shared" si="19"/>
        <v>#DIV/0!</v>
      </c>
      <c r="BN174" t="e">
        <f t="shared" si="24"/>
        <v>#DIV/0!</v>
      </c>
    </row>
    <row r="175" spans="1:66" x14ac:dyDescent="0.35">
      <c r="A175" t="s">
        <v>369</v>
      </c>
      <c r="B175" s="144"/>
      <c r="C175" s="98"/>
      <c r="D175" s="43" t="str">
        <f t="shared" si="20"/>
        <v>HMO</v>
      </c>
      <c r="E175" s="100"/>
      <c r="F175" s="101"/>
      <c r="G175" s="100"/>
      <c r="H175" s="101"/>
      <c r="I175" s="100"/>
      <c r="J175" s="101"/>
      <c r="K175" s="100"/>
      <c r="L175" s="101"/>
      <c r="M175" s="100"/>
      <c r="N175" s="101"/>
      <c r="O175" s="100"/>
      <c r="P175" s="101"/>
      <c r="Q175" s="100"/>
      <c r="R175" s="101"/>
      <c r="S175" s="100"/>
      <c r="T175" s="101"/>
      <c r="U175" s="118"/>
      <c r="V175" s="118"/>
      <c r="W175" s="100"/>
      <c r="X175" s="100"/>
      <c r="Y175" s="100"/>
      <c r="Z175" s="100"/>
      <c r="AA175" s="132"/>
      <c r="AB175" s="101"/>
      <c r="AC175" s="101"/>
      <c r="AD175" s="101"/>
      <c r="AE175" s="100"/>
      <c r="AF175" s="101"/>
      <c r="AG175" s="100"/>
      <c r="AH175" s="101"/>
      <c r="AI175" s="100"/>
      <c r="AJ175" s="101"/>
      <c r="AK175" s="100"/>
      <c r="AL175" s="101"/>
      <c r="AM175" s="101"/>
      <c r="AN175" s="8"/>
      <c r="AO175" s="147">
        <f>IFERROR(VLOOKUP(B175,'A2. Rate Change &amp; Enrollment'!$C$20:$K$769,3,FALSE),0)</f>
        <v>0</v>
      </c>
      <c r="AP175" s="147">
        <f>IFERROR(VLOOKUP(B175,'A2. Rate Change &amp; Enrollment'!$C$20:$K$769,7,FALSE),0)</f>
        <v>0</v>
      </c>
      <c r="AQ175" s="150" t="e">
        <f t="shared" si="17"/>
        <v>#DIV/0!</v>
      </c>
      <c r="AS175" s="177"/>
      <c r="AT175" s="177"/>
      <c r="AV175" s="153" t="e">
        <f t="shared" si="23"/>
        <v>#DIV/0!</v>
      </c>
      <c r="AW175" s="101"/>
      <c r="AY175" s="132"/>
      <c r="AZ175" s="101"/>
      <c r="BA175" s="94"/>
      <c r="BB175" s="94"/>
      <c r="BC175" s="94"/>
      <c r="BD175" s="94"/>
      <c r="BE175" s="101"/>
      <c r="BF175" s="132"/>
      <c r="BG175" s="98"/>
      <c r="BH175" s="74" t="str">
        <f t="shared" si="21"/>
        <v>N</v>
      </c>
      <c r="BI175" t="e">
        <f t="shared" si="22"/>
        <v>#DIV/0!</v>
      </c>
      <c r="BK175" s="283">
        <f>IFERROR(VLOOKUP($B175, 'A2. Rate Change &amp; Enrollment'!$C$14:$BY$769, 75, FALSE), 0)</f>
        <v>0</v>
      </c>
      <c r="BL175" s="283" t="e">
        <f t="shared" si="18"/>
        <v>#DIV/0!</v>
      </c>
      <c r="BM175" s="283" t="e">
        <f t="shared" si="19"/>
        <v>#DIV/0!</v>
      </c>
      <c r="BN175" t="e">
        <f t="shared" si="24"/>
        <v>#DIV/0!</v>
      </c>
    </row>
    <row r="176" spans="1:66" x14ac:dyDescent="0.35">
      <c r="A176" t="s">
        <v>370</v>
      </c>
      <c r="B176" s="144"/>
      <c r="C176" s="98"/>
      <c r="D176" s="43" t="str">
        <f t="shared" si="20"/>
        <v>HMO</v>
      </c>
      <c r="E176" s="100"/>
      <c r="F176" s="101"/>
      <c r="G176" s="100"/>
      <c r="H176" s="101"/>
      <c r="I176" s="100"/>
      <c r="J176" s="101"/>
      <c r="K176" s="100"/>
      <c r="L176" s="101"/>
      <c r="M176" s="100"/>
      <c r="N176" s="101"/>
      <c r="O176" s="100"/>
      <c r="P176" s="101"/>
      <c r="Q176" s="100"/>
      <c r="R176" s="101"/>
      <c r="S176" s="100"/>
      <c r="T176" s="101"/>
      <c r="U176" s="118"/>
      <c r="V176" s="118"/>
      <c r="W176" s="100"/>
      <c r="X176" s="100"/>
      <c r="Y176" s="100"/>
      <c r="Z176" s="100"/>
      <c r="AA176" s="132"/>
      <c r="AB176" s="101"/>
      <c r="AC176" s="101"/>
      <c r="AD176" s="101"/>
      <c r="AE176" s="100"/>
      <c r="AF176" s="101"/>
      <c r="AG176" s="100"/>
      <c r="AH176" s="101"/>
      <c r="AI176" s="100"/>
      <c r="AJ176" s="101"/>
      <c r="AK176" s="100"/>
      <c r="AL176" s="101"/>
      <c r="AM176" s="101"/>
      <c r="AN176" s="8"/>
      <c r="AO176" s="147">
        <f>IFERROR(VLOOKUP(B176,'A2. Rate Change &amp; Enrollment'!$C$20:$K$769,3,FALSE),0)</f>
        <v>0</v>
      </c>
      <c r="AP176" s="147">
        <f>IFERROR(VLOOKUP(B176,'A2. Rate Change &amp; Enrollment'!$C$20:$K$769,7,FALSE),0)</f>
        <v>0</v>
      </c>
      <c r="AQ176" s="150" t="e">
        <f t="shared" si="17"/>
        <v>#DIV/0!</v>
      </c>
      <c r="AS176" s="177"/>
      <c r="AT176" s="177"/>
      <c r="AV176" s="153" t="e">
        <f t="shared" si="23"/>
        <v>#DIV/0!</v>
      </c>
      <c r="AW176" s="101"/>
      <c r="AY176" s="132"/>
      <c r="AZ176" s="101"/>
      <c r="BA176" s="94"/>
      <c r="BB176" s="94"/>
      <c r="BC176" s="94"/>
      <c r="BD176" s="94"/>
      <c r="BE176" s="101"/>
      <c r="BF176" s="132"/>
      <c r="BG176" s="98"/>
      <c r="BH176" s="74" t="str">
        <f t="shared" si="21"/>
        <v>N</v>
      </c>
      <c r="BI176" t="e">
        <f t="shared" si="22"/>
        <v>#DIV/0!</v>
      </c>
      <c r="BK176" s="283">
        <f>IFERROR(VLOOKUP($B176, 'A2. Rate Change &amp; Enrollment'!$C$14:$BY$769, 75, FALSE), 0)</f>
        <v>0</v>
      </c>
      <c r="BL176" s="283" t="e">
        <f t="shared" si="18"/>
        <v>#DIV/0!</v>
      </c>
      <c r="BM176" s="283" t="e">
        <f t="shared" si="19"/>
        <v>#DIV/0!</v>
      </c>
      <c r="BN176" t="e">
        <f t="shared" si="24"/>
        <v>#DIV/0!</v>
      </c>
    </row>
    <row r="177" spans="1:66" x14ac:dyDescent="0.35">
      <c r="A177" t="s">
        <v>371</v>
      </c>
      <c r="B177" s="144"/>
      <c r="C177" s="98"/>
      <c r="D177" s="43" t="str">
        <f t="shared" si="20"/>
        <v>HMO</v>
      </c>
      <c r="E177" s="100"/>
      <c r="F177" s="101"/>
      <c r="G177" s="100"/>
      <c r="H177" s="101"/>
      <c r="I177" s="100"/>
      <c r="J177" s="101"/>
      <c r="K177" s="100"/>
      <c r="L177" s="101"/>
      <c r="M177" s="100"/>
      <c r="N177" s="101"/>
      <c r="O177" s="100"/>
      <c r="P177" s="101"/>
      <c r="Q177" s="100"/>
      <c r="R177" s="101"/>
      <c r="S177" s="100"/>
      <c r="T177" s="101"/>
      <c r="U177" s="118"/>
      <c r="V177" s="118"/>
      <c r="W177" s="100"/>
      <c r="X177" s="100"/>
      <c r="Y177" s="100"/>
      <c r="Z177" s="100"/>
      <c r="AA177" s="132"/>
      <c r="AB177" s="101"/>
      <c r="AC177" s="101"/>
      <c r="AD177" s="101"/>
      <c r="AE177" s="100"/>
      <c r="AF177" s="101"/>
      <c r="AG177" s="100"/>
      <c r="AH177" s="101"/>
      <c r="AI177" s="100"/>
      <c r="AJ177" s="101"/>
      <c r="AK177" s="100"/>
      <c r="AL177" s="101"/>
      <c r="AM177" s="101"/>
      <c r="AN177" s="8"/>
      <c r="AO177" s="147">
        <f>IFERROR(VLOOKUP(B177,'A2. Rate Change &amp; Enrollment'!$C$20:$K$769,3,FALSE),0)</f>
        <v>0</v>
      </c>
      <c r="AP177" s="147">
        <f>IFERROR(VLOOKUP(B177,'A2. Rate Change &amp; Enrollment'!$C$20:$K$769,7,FALSE),0)</f>
        <v>0</v>
      </c>
      <c r="AQ177" s="150" t="e">
        <f t="shared" si="17"/>
        <v>#DIV/0!</v>
      </c>
      <c r="AS177" s="177"/>
      <c r="AT177" s="177"/>
      <c r="AV177" s="153" t="e">
        <f t="shared" si="23"/>
        <v>#DIV/0!</v>
      </c>
      <c r="AW177" s="101"/>
      <c r="AY177" s="132"/>
      <c r="AZ177" s="101"/>
      <c r="BA177" s="94"/>
      <c r="BB177" s="94"/>
      <c r="BC177" s="94"/>
      <c r="BD177" s="94"/>
      <c r="BE177" s="101"/>
      <c r="BF177" s="132"/>
      <c r="BG177" s="98"/>
      <c r="BH177" s="74" t="str">
        <f t="shared" si="21"/>
        <v>N</v>
      </c>
      <c r="BI177" t="e">
        <f t="shared" si="22"/>
        <v>#DIV/0!</v>
      </c>
      <c r="BK177" s="283">
        <f>IFERROR(VLOOKUP($B177, 'A2. Rate Change &amp; Enrollment'!$C$14:$BY$769, 75, FALSE), 0)</f>
        <v>0</v>
      </c>
      <c r="BL177" s="283" t="e">
        <f t="shared" si="18"/>
        <v>#DIV/0!</v>
      </c>
      <c r="BM177" s="283" t="e">
        <f t="shared" si="19"/>
        <v>#DIV/0!</v>
      </c>
      <c r="BN177" t="e">
        <f t="shared" si="24"/>
        <v>#DIV/0!</v>
      </c>
    </row>
    <row r="178" spans="1:66" x14ac:dyDescent="0.35">
      <c r="A178" t="s">
        <v>372</v>
      </c>
      <c r="B178" s="144"/>
      <c r="C178" s="98"/>
      <c r="D178" s="43" t="str">
        <f t="shared" si="20"/>
        <v>HMO</v>
      </c>
      <c r="E178" s="100"/>
      <c r="F178" s="101"/>
      <c r="G178" s="100"/>
      <c r="H178" s="101"/>
      <c r="I178" s="100"/>
      <c r="J178" s="101"/>
      <c r="K178" s="100"/>
      <c r="L178" s="101"/>
      <c r="M178" s="100"/>
      <c r="N178" s="101"/>
      <c r="O178" s="100"/>
      <c r="P178" s="101"/>
      <c r="Q178" s="100"/>
      <c r="R178" s="101"/>
      <c r="S178" s="100"/>
      <c r="T178" s="101"/>
      <c r="U178" s="118"/>
      <c r="V178" s="118"/>
      <c r="W178" s="100"/>
      <c r="X178" s="100"/>
      <c r="Y178" s="100"/>
      <c r="Z178" s="100"/>
      <c r="AA178" s="132"/>
      <c r="AB178" s="101"/>
      <c r="AC178" s="101"/>
      <c r="AD178" s="101"/>
      <c r="AE178" s="100"/>
      <c r="AF178" s="101"/>
      <c r="AG178" s="100"/>
      <c r="AH178" s="101"/>
      <c r="AI178" s="100"/>
      <c r="AJ178" s="101"/>
      <c r="AK178" s="100"/>
      <c r="AL178" s="101"/>
      <c r="AM178" s="101"/>
      <c r="AN178" s="8"/>
      <c r="AO178" s="147">
        <f>IFERROR(VLOOKUP(B178,'A2. Rate Change &amp; Enrollment'!$C$20:$K$769,3,FALSE),0)</f>
        <v>0</v>
      </c>
      <c r="AP178" s="147">
        <f>IFERROR(VLOOKUP(B178,'A2. Rate Change &amp; Enrollment'!$C$20:$K$769,7,FALSE),0)</f>
        <v>0</v>
      </c>
      <c r="AQ178" s="150" t="e">
        <f t="shared" si="17"/>
        <v>#DIV/0!</v>
      </c>
      <c r="AS178" s="177"/>
      <c r="AT178" s="177"/>
      <c r="AV178" s="153" t="e">
        <f t="shared" si="23"/>
        <v>#DIV/0!</v>
      </c>
      <c r="AW178" s="101"/>
      <c r="AY178" s="132"/>
      <c r="AZ178" s="101"/>
      <c r="BA178" s="94"/>
      <c r="BB178" s="94"/>
      <c r="BC178" s="94"/>
      <c r="BD178" s="94"/>
      <c r="BE178" s="101"/>
      <c r="BF178" s="132"/>
      <c r="BG178" s="98"/>
      <c r="BH178" s="74" t="str">
        <f t="shared" si="21"/>
        <v>N</v>
      </c>
      <c r="BI178" t="e">
        <f t="shared" si="22"/>
        <v>#DIV/0!</v>
      </c>
      <c r="BK178" s="283">
        <f>IFERROR(VLOOKUP($B178, 'A2. Rate Change &amp; Enrollment'!$C$14:$BY$769, 75, FALSE), 0)</f>
        <v>0</v>
      </c>
      <c r="BL178" s="283" t="e">
        <f t="shared" si="18"/>
        <v>#DIV/0!</v>
      </c>
      <c r="BM178" s="283" t="e">
        <f t="shared" si="19"/>
        <v>#DIV/0!</v>
      </c>
      <c r="BN178" t="e">
        <f t="shared" si="24"/>
        <v>#DIV/0!</v>
      </c>
    </row>
    <row r="179" spans="1:66" x14ac:dyDescent="0.35">
      <c r="A179" t="s">
        <v>373</v>
      </c>
      <c r="B179" s="144"/>
      <c r="C179" s="98"/>
      <c r="D179" s="43" t="str">
        <f t="shared" si="20"/>
        <v>HMO</v>
      </c>
      <c r="E179" s="100"/>
      <c r="F179" s="101"/>
      <c r="G179" s="100"/>
      <c r="H179" s="101"/>
      <c r="I179" s="100"/>
      <c r="J179" s="101"/>
      <c r="K179" s="100"/>
      <c r="L179" s="101"/>
      <c r="M179" s="100"/>
      <c r="N179" s="101"/>
      <c r="O179" s="100"/>
      <c r="P179" s="101"/>
      <c r="Q179" s="100"/>
      <c r="R179" s="101"/>
      <c r="S179" s="100"/>
      <c r="T179" s="101"/>
      <c r="U179" s="118"/>
      <c r="V179" s="118"/>
      <c r="W179" s="100"/>
      <c r="X179" s="100"/>
      <c r="Y179" s="100"/>
      <c r="Z179" s="100"/>
      <c r="AA179" s="132"/>
      <c r="AB179" s="101"/>
      <c r="AC179" s="101"/>
      <c r="AD179" s="101"/>
      <c r="AE179" s="100"/>
      <c r="AF179" s="101"/>
      <c r="AG179" s="100"/>
      <c r="AH179" s="101"/>
      <c r="AI179" s="100"/>
      <c r="AJ179" s="101"/>
      <c r="AK179" s="100"/>
      <c r="AL179" s="101"/>
      <c r="AM179" s="101"/>
      <c r="AN179" s="8"/>
      <c r="AO179" s="147">
        <f>IFERROR(VLOOKUP(B179,'A2. Rate Change &amp; Enrollment'!$C$20:$K$769,3,FALSE),0)</f>
        <v>0</v>
      </c>
      <c r="AP179" s="147">
        <f>IFERROR(VLOOKUP(B179,'A2. Rate Change &amp; Enrollment'!$C$20:$K$769,7,FALSE),0)</f>
        <v>0</v>
      </c>
      <c r="AQ179" s="150" t="e">
        <f t="shared" si="17"/>
        <v>#DIV/0!</v>
      </c>
      <c r="AS179" s="177"/>
      <c r="AT179" s="177"/>
      <c r="AV179" s="153" t="e">
        <f t="shared" si="23"/>
        <v>#DIV/0!</v>
      </c>
      <c r="AW179" s="101"/>
      <c r="AY179" s="132"/>
      <c r="AZ179" s="101"/>
      <c r="BA179" s="94"/>
      <c r="BB179" s="94"/>
      <c r="BC179" s="94"/>
      <c r="BD179" s="94"/>
      <c r="BE179" s="101"/>
      <c r="BF179" s="132"/>
      <c r="BG179" s="98"/>
      <c r="BH179" s="74" t="str">
        <f t="shared" si="21"/>
        <v>N</v>
      </c>
      <c r="BI179" t="e">
        <f t="shared" si="22"/>
        <v>#DIV/0!</v>
      </c>
      <c r="BK179" s="283">
        <f>IFERROR(VLOOKUP($B179, 'A2. Rate Change &amp; Enrollment'!$C$14:$BY$769, 75, FALSE), 0)</f>
        <v>0</v>
      </c>
      <c r="BL179" s="283" t="e">
        <f t="shared" si="18"/>
        <v>#DIV/0!</v>
      </c>
      <c r="BM179" s="283" t="e">
        <f t="shared" si="19"/>
        <v>#DIV/0!</v>
      </c>
      <c r="BN179" t="e">
        <f t="shared" si="24"/>
        <v>#DIV/0!</v>
      </c>
    </row>
    <row r="180" spans="1:66" x14ac:dyDescent="0.35">
      <c r="A180" t="s">
        <v>374</v>
      </c>
      <c r="B180" s="144"/>
      <c r="C180" s="98"/>
      <c r="D180" s="43" t="str">
        <f t="shared" si="20"/>
        <v>HMO</v>
      </c>
      <c r="E180" s="100"/>
      <c r="F180" s="101"/>
      <c r="G180" s="100"/>
      <c r="H180" s="101"/>
      <c r="I180" s="100"/>
      <c r="J180" s="101"/>
      <c r="K180" s="100"/>
      <c r="L180" s="101"/>
      <c r="M180" s="100"/>
      <c r="N180" s="101"/>
      <c r="O180" s="100"/>
      <c r="P180" s="101"/>
      <c r="Q180" s="100"/>
      <c r="R180" s="101"/>
      <c r="S180" s="100"/>
      <c r="T180" s="101"/>
      <c r="U180" s="118"/>
      <c r="V180" s="118"/>
      <c r="W180" s="100"/>
      <c r="X180" s="100"/>
      <c r="Y180" s="100"/>
      <c r="Z180" s="100"/>
      <c r="AA180" s="132"/>
      <c r="AB180" s="101"/>
      <c r="AC180" s="101"/>
      <c r="AD180" s="101"/>
      <c r="AE180" s="100"/>
      <c r="AF180" s="101"/>
      <c r="AG180" s="100"/>
      <c r="AH180" s="101"/>
      <c r="AI180" s="100"/>
      <c r="AJ180" s="101"/>
      <c r="AK180" s="100"/>
      <c r="AL180" s="101"/>
      <c r="AM180" s="101"/>
      <c r="AN180" s="8"/>
      <c r="AO180" s="147">
        <f>IFERROR(VLOOKUP(B180,'A2. Rate Change &amp; Enrollment'!$C$20:$K$769,3,FALSE),0)</f>
        <v>0</v>
      </c>
      <c r="AP180" s="147">
        <f>IFERROR(VLOOKUP(B180,'A2. Rate Change &amp; Enrollment'!$C$20:$K$769,7,FALSE),0)</f>
        <v>0</v>
      </c>
      <c r="AQ180" s="150" t="e">
        <f t="shared" si="17"/>
        <v>#DIV/0!</v>
      </c>
      <c r="AS180" s="177"/>
      <c r="AT180" s="177"/>
      <c r="AV180" s="153" t="e">
        <f t="shared" si="23"/>
        <v>#DIV/0!</v>
      </c>
      <c r="AW180" s="101"/>
      <c r="AY180" s="132"/>
      <c r="AZ180" s="101"/>
      <c r="BA180" s="94"/>
      <c r="BB180" s="94"/>
      <c r="BC180" s="94"/>
      <c r="BD180" s="94"/>
      <c r="BE180" s="101"/>
      <c r="BF180" s="132"/>
      <c r="BG180" s="98"/>
      <c r="BH180" s="74" t="str">
        <f t="shared" si="21"/>
        <v>N</v>
      </c>
      <c r="BI180" t="e">
        <f t="shared" si="22"/>
        <v>#DIV/0!</v>
      </c>
      <c r="BK180" s="283">
        <f>IFERROR(VLOOKUP($B180, 'A2. Rate Change &amp; Enrollment'!$C$14:$BY$769, 75, FALSE), 0)</f>
        <v>0</v>
      </c>
      <c r="BL180" s="283" t="e">
        <f t="shared" si="18"/>
        <v>#DIV/0!</v>
      </c>
      <c r="BM180" s="283" t="e">
        <f t="shared" si="19"/>
        <v>#DIV/0!</v>
      </c>
      <c r="BN180" t="e">
        <f t="shared" si="24"/>
        <v>#DIV/0!</v>
      </c>
    </row>
    <row r="181" spans="1:66" x14ac:dyDescent="0.35">
      <c r="A181" t="s">
        <v>375</v>
      </c>
      <c r="B181" s="144"/>
      <c r="C181" s="98"/>
      <c r="D181" s="43" t="str">
        <f t="shared" si="20"/>
        <v>HMO</v>
      </c>
      <c r="E181" s="100"/>
      <c r="F181" s="101"/>
      <c r="G181" s="100"/>
      <c r="H181" s="101"/>
      <c r="I181" s="100"/>
      <c r="J181" s="101"/>
      <c r="K181" s="100"/>
      <c r="L181" s="101"/>
      <c r="M181" s="100"/>
      <c r="N181" s="101"/>
      <c r="O181" s="100"/>
      <c r="P181" s="101"/>
      <c r="Q181" s="100"/>
      <c r="R181" s="101"/>
      <c r="S181" s="100"/>
      <c r="T181" s="101"/>
      <c r="U181" s="118"/>
      <c r="V181" s="118"/>
      <c r="W181" s="100"/>
      <c r="X181" s="100"/>
      <c r="Y181" s="100"/>
      <c r="Z181" s="100"/>
      <c r="AA181" s="132"/>
      <c r="AB181" s="101"/>
      <c r="AC181" s="101"/>
      <c r="AD181" s="101"/>
      <c r="AE181" s="100"/>
      <c r="AF181" s="101"/>
      <c r="AG181" s="100"/>
      <c r="AH181" s="101"/>
      <c r="AI181" s="100"/>
      <c r="AJ181" s="101"/>
      <c r="AK181" s="100"/>
      <c r="AL181" s="101"/>
      <c r="AM181" s="101"/>
      <c r="AN181" s="8"/>
      <c r="AO181" s="147">
        <f>IFERROR(VLOOKUP(B181,'A2. Rate Change &amp; Enrollment'!$C$20:$K$769,3,FALSE),0)</f>
        <v>0</v>
      </c>
      <c r="AP181" s="147">
        <f>IFERROR(VLOOKUP(B181,'A2. Rate Change &amp; Enrollment'!$C$20:$K$769,7,FALSE),0)</f>
        <v>0</v>
      </c>
      <c r="AQ181" s="150" t="e">
        <f t="shared" si="17"/>
        <v>#DIV/0!</v>
      </c>
      <c r="AS181" s="177"/>
      <c r="AT181" s="177"/>
      <c r="AV181" s="153" t="e">
        <f t="shared" si="23"/>
        <v>#DIV/0!</v>
      </c>
      <c r="AW181" s="101"/>
      <c r="AY181" s="132"/>
      <c r="AZ181" s="101"/>
      <c r="BA181" s="94"/>
      <c r="BB181" s="94"/>
      <c r="BC181" s="94"/>
      <c r="BD181" s="94"/>
      <c r="BE181" s="101"/>
      <c r="BF181" s="132"/>
      <c r="BG181" s="98"/>
      <c r="BH181" s="74" t="str">
        <f t="shared" si="21"/>
        <v>N</v>
      </c>
      <c r="BI181" t="e">
        <f t="shared" si="22"/>
        <v>#DIV/0!</v>
      </c>
      <c r="BK181" s="283">
        <f>IFERROR(VLOOKUP($B181, 'A2. Rate Change &amp; Enrollment'!$C$14:$BY$769, 75, FALSE), 0)</f>
        <v>0</v>
      </c>
      <c r="BL181" s="283" t="e">
        <f t="shared" si="18"/>
        <v>#DIV/0!</v>
      </c>
      <c r="BM181" s="283" t="e">
        <f t="shared" si="19"/>
        <v>#DIV/0!</v>
      </c>
      <c r="BN181" t="e">
        <f t="shared" si="24"/>
        <v>#DIV/0!</v>
      </c>
    </row>
    <row r="182" spans="1:66" x14ac:dyDescent="0.35">
      <c r="A182" t="s">
        <v>376</v>
      </c>
      <c r="B182" s="144"/>
      <c r="C182" s="98"/>
      <c r="D182" s="43" t="str">
        <f t="shared" si="20"/>
        <v>HMO</v>
      </c>
      <c r="E182" s="100"/>
      <c r="F182" s="101"/>
      <c r="G182" s="100"/>
      <c r="H182" s="101"/>
      <c r="I182" s="100"/>
      <c r="J182" s="101"/>
      <c r="K182" s="100"/>
      <c r="L182" s="101"/>
      <c r="M182" s="100"/>
      <c r="N182" s="101"/>
      <c r="O182" s="100"/>
      <c r="P182" s="101"/>
      <c r="Q182" s="100"/>
      <c r="R182" s="101"/>
      <c r="S182" s="100"/>
      <c r="T182" s="101"/>
      <c r="U182" s="118"/>
      <c r="V182" s="118"/>
      <c r="W182" s="100"/>
      <c r="X182" s="100"/>
      <c r="Y182" s="100"/>
      <c r="Z182" s="100"/>
      <c r="AA182" s="132"/>
      <c r="AB182" s="101"/>
      <c r="AC182" s="101"/>
      <c r="AD182" s="101"/>
      <c r="AE182" s="100"/>
      <c r="AF182" s="101"/>
      <c r="AG182" s="100"/>
      <c r="AH182" s="101"/>
      <c r="AI182" s="100"/>
      <c r="AJ182" s="101"/>
      <c r="AK182" s="100"/>
      <c r="AL182" s="101"/>
      <c r="AM182" s="101"/>
      <c r="AN182" s="8"/>
      <c r="AO182" s="147">
        <f>IFERROR(VLOOKUP(B182,'A2. Rate Change &amp; Enrollment'!$C$20:$K$769,3,FALSE),0)</f>
        <v>0</v>
      </c>
      <c r="AP182" s="147">
        <f>IFERROR(VLOOKUP(B182,'A2. Rate Change &amp; Enrollment'!$C$20:$K$769,7,FALSE),0)</f>
        <v>0</v>
      </c>
      <c r="AQ182" s="150" t="e">
        <f t="shared" si="17"/>
        <v>#DIV/0!</v>
      </c>
      <c r="AS182" s="177"/>
      <c r="AT182" s="177"/>
      <c r="AV182" s="153" t="e">
        <f t="shared" si="23"/>
        <v>#DIV/0!</v>
      </c>
      <c r="AW182" s="101"/>
      <c r="AY182" s="132"/>
      <c r="AZ182" s="101"/>
      <c r="BA182" s="94"/>
      <c r="BB182" s="94"/>
      <c r="BC182" s="94"/>
      <c r="BD182" s="94"/>
      <c r="BE182" s="101"/>
      <c r="BF182" s="132"/>
      <c r="BG182" s="98"/>
      <c r="BH182" s="74" t="str">
        <f t="shared" si="21"/>
        <v>N</v>
      </c>
      <c r="BI182" t="e">
        <f t="shared" si="22"/>
        <v>#DIV/0!</v>
      </c>
      <c r="BK182" s="283">
        <f>IFERROR(VLOOKUP($B182, 'A2. Rate Change &amp; Enrollment'!$C$14:$BY$769, 75, FALSE), 0)</f>
        <v>0</v>
      </c>
      <c r="BL182" s="283" t="e">
        <f t="shared" si="18"/>
        <v>#DIV/0!</v>
      </c>
      <c r="BM182" s="283" t="e">
        <f t="shared" si="19"/>
        <v>#DIV/0!</v>
      </c>
      <c r="BN182" t="e">
        <f t="shared" si="24"/>
        <v>#DIV/0!</v>
      </c>
    </row>
    <row r="183" spans="1:66" x14ac:dyDescent="0.35">
      <c r="A183" t="s">
        <v>377</v>
      </c>
      <c r="B183" s="144"/>
      <c r="C183" s="98"/>
      <c r="D183" s="43" t="str">
        <f t="shared" si="20"/>
        <v>HMO</v>
      </c>
      <c r="E183" s="100"/>
      <c r="F183" s="101"/>
      <c r="G183" s="100"/>
      <c r="H183" s="101"/>
      <c r="I183" s="100"/>
      <c r="J183" s="101"/>
      <c r="K183" s="100"/>
      <c r="L183" s="101"/>
      <c r="M183" s="100"/>
      <c r="N183" s="101"/>
      <c r="O183" s="100"/>
      <c r="P183" s="101"/>
      <c r="Q183" s="100"/>
      <c r="R183" s="101"/>
      <c r="S183" s="100"/>
      <c r="T183" s="101"/>
      <c r="U183" s="118"/>
      <c r="V183" s="118"/>
      <c r="W183" s="100"/>
      <c r="X183" s="100"/>
      <c r="Y183" s="100"/>
      <c r="Z183" s="100"/>
      <c r="AA183" s="132"/>
      <c r="AB183" s="101"/>
      <c r="AC183" s="101"/>
      <c r="AD183" s="101"/>
      <c r="AE183" s="100"/>
      <c r="AF183" s="101"/>
      <c r="AG183" s="100"/>
      <c r="AH183" s="101"/>
      <c r="AI183" s="100"/>
      <c r="AJ183" s="101"/>
      <c r="AK183" s="100"/>
      <c r="AL183" s="101"/>
      <c r="AM183" s="101"/>
      <c r="AN183" s="8"/>
      <c r="AO183" s="147">
        <f>IFERROR(VLOOKUP(B183,'A2. Rate Change &amp; Enrollment'!$C$20:$K$769,3,FALSE),0)</f>
        <v>0</v>
      </c>
      <c r="AP183" s="147">
        <f>IFERROR(VLOOKUP(B183,'A2. Rate Change &amp; Enrollment'!$C$20:$K$769,7,FALSE),0)</f>
        <v>0</v>
      </c>
      <c r="AQ183" s="150" t="e">
        <f t="shared" ref="AQ183:AQ246" si="25">AP183/$AP$11</f>
        <v>#DIV/0!</v>
      </c>
      <c r="AS183" s="177"/>
      <c r="AT183" s="177"/>
      <c r="AV183" s="153" t="e">
        <f t="shared" si="23"/>
        <v>#DIV/0!</v>
      </c>
      <c r="AW183" s="101"/>
      <c r="AY183" s="132"/>
      <c r="AZ183" s="101"/>
      <c r="BA183" s="94"/>
      <c r="BB183" s="94"/>
      <c r="BC183" s="94"/>
      <c r="BD183" s="94"/>
      <c r="BE183" s="101"/>
      <c r="BF183" s="132"/>
      <c r="BG183" s="98"/>
      <c r="BH183" s="74" t="str">
        <f t="shared" si="21"/>
        <v>N</v>
      </c>
      <c r="BI183" t="e">
        <f t="shared" si="22"/>
        <v>#DIV/0!</v>
      </c>
      <c r="BK183" s="283">
        <f>IFERROR(VLOOKUP($B183, 'A2. Rate Change &amp; Enrollment'!$C$14:$BY$769, 75, FALSE), 0)</f>
        <v>0</v>
      </c>
      <c r="BL183" s="283" t="e">
        <f t="shared" si="18"/>
        <v>#DIV/0!</v>
      </c>
      <c r="BM183" s="283" t="e">
        <f t="shared" si="19"/>
        <v>#DIV/0!</v>
      </c>
      <c r="BN183" t="e">
        <f t="shared" si="24"/>
        <v>#DIV/0!</v>
      </c>
    </row>
    <row r="184" spans="1:66" x14ac:dyDescent="0.35">
      <c r="A184" t="s">
        <v>378</v>
      </c>
      <c r="B184" s="144"/>
      <c r="C184" s="98"/>
      <c r="D184" s="43" t="str">
        <f t="shared" si="20"/>
        <v>HMO</v>
      </c>
      <c r="E184" s="100"/>
      <c r="F184" s="101"/>
      <c r="G184" s="100"/>
      <c r="H184" s="101"/>
      <c r="I184" s="100"/>
      <c r="J184" s="101"/>
      <c r="K184" s="100"/>
      <c r="L184" s="101"/>
      <c r="M184" s="100"/>
      <c r="N184" s="101"/>
      <c r="O184" s="100"/>
      <c r="P184" s="101"/>
      <c r="Q184" s="100"/>
      <c r="R184" s="101"/>
      <c r="S184" s="100"/>
      <c r="T184" s="101"/>
      <c r="U184" s="118"/>
      <c r="V184" s="118"/>
      <c r="W184" s="100"/>
      <c r="X184" s="100"/>
      <c r="Y184" s="100"/>
      <c r="Z184" s="100"/>
      <c r="AA184" s="132"/>
      <c r="AB184" s="101"/>
      <c r="AC184" s="101"/>
      <c r="AD184" s="101"/>
      <c r="AE184" s="100"/>
      <c r="AF184" s="101"/>
      <c r="AG184" s="100"/>
      <c r="AH184" s="101"/>
      <c r="AI184" s="100"/>
      <c r="AJ184" s="101"/>
      <c r="AK184" s="100"/>
      <c r="AL184" s="101"/>
      <c r="AM184" s="101"/>
      <c r="AN184" s="8"/>
      <c r="AO184" s="147">
        <f>IFERROR(VLOOKUP(B184,'A2. Rate Change &amp; Enrollment'!$C$20:$K$769,3,FALSE),0)</f>
        <v>0</v>
      </c>
      <c r="AP184" s="147">
        <f>IFERROR(VLOOKUP(B184,'A2. Rate Change &amp; Enrollment'!$C$20:$K$769,7,FALSE),0)</f>
        <v>0</v>
      </c>
      <c r="AQ184" s="150" t="e">
        <f t="shared" si="25"/>
        <v>#DIV/0!</v>
      </c>
      <c r="AS184" s="177"/>
      <c r="AT184" s="177"/>
      <c r="AV184" s="153" t="e">
        <f t="shared" si="23"/>
        <v>#DIV/0!</v>
      </c>
      <c r="AW184" s="101"/>
      <c r="AY184" s="132"/>
      <c r="AZ184" s="101"/>
      <c r="BA184" s="94"/>
      <c r="BB184" s="94"/>
      <c r="BC184" s="94"/>
      <c r="BD184" s="94"/>
      <c r="BE184" s="101"/>
      <c r="BF184" s="132"/>
      <c r="BG184" s="98"/>
      <c r="BH184" s="74" t="str">
        <f t="shared" si="21"/>
        <v>N</v>
      </c>
      <c r="BI184" t="e">
        <f t="shared" si="22"/>
        <v>#DIV/0!</v>
      </c>
      <c r="BK184" s="283">
        <f>IFERROR(VLOOKUP($B184, 'A2. Rate Change &amp; Enrollment'!$C$14:$BY$769, 75, FALSE), 0)</f>
        <v>0</v>
      </c>
      <c r="BL184" s="283" t="e">
        <f t="shared" si="18"/>
        <v>#DIV/0!</v>
      </c>
      <c r="BM184" s="283" t="e">
        <f t="shared" si="19"/>
        <v>#DIV/0!</v>
      </c>
      <c r="BN184" t="e">
        <f t="shared" si="24"/>
        <v>#DIV/0!</v>
      </c>
    </row>
    <row r="185" spans="1:66" x14ac:dyDescent="0.35">
      <c r="A185" t="s">
        <v>379</v>
      </c>
      <c r="B185" s="144"/>
      <c r="C185" s="98"/>
      <c r="D185" s="43" t="str">
        <f t="shared" si="20"/>
        <v>HMO</v>
      </c>
      <c r="E185" s="100"/>
      <c r="F185" s="101"/>
      <c r="G185" s="100"/>
      <c r="H185" s="101"/>
      <c r="I185" s="100"/>
      <c r="J185" s="101"/>
      <c r="K185" s="100"/>
      <c r="L185" s="101"/>
      <c r="M185" s="100"/>
      <c r="N185" s="101"/>
      <c r="O185" s="100"/>
      <c r="P185" s="101"/>
      <c r="Q185" s="100"/>
      <c r="R185" s="101"/>
      <c r="S185" s="100"/>
      <c r="T185" s="101"/>
      <c r="U185" s="118"/>
      <c r="V185" s="118"/>
      <c r="W185" s="100"/>
      <c r="X185" s="100"/>
      <c r="Y185" s="100"/>
      <c r="Z185" s="100"/>
      <c r="AA185" s="132"/>
      <c r="AB185" s="101"/>
      <c r="AC185" s="101"/>
      <c r="AD185" s="101"/>
      <c r="AE185" s="100"/>
      <c r="AF185" s="101"/>
      <c r="AG185" s="100"/>
      <c r="AH185" s="101"/>
      <c r="AI185" s="100"/>
      <c r="AJ185" s="101"/>
      <c r="AK185" s="100"/>
      <c r="AL185" s="101"/>
      <c r="AM185" s="101"/>
      <c r="AN185" s="8"/>
      <c r="AO185" s="147">
        <f>IFERROR(VLOOKUP(B185,'A2. Rate Change &amp; Enrollment'!$C$20:$K$769,3,FALSE),0)</f>
        <v>0</v>
      </c>
      <c r="AP185" s="147">
        <f>IFERROR(VLOOKUP(B185,'A2. Rate Change &amp; Enrollment'!$C$20:$K$769,7,FALSE),0)</f>
        <v>0</v>
      </c>
      <c r="AQ185" s="150" t="e">
        <f t="shared" si="25"/>
        <v>#DIV/0!</v>
      </c>
      <c r="AS185" s="177"/>
      <c r="AT185" s="177"/>
      <c r="AV185" s="153" t="e">
        <f t="shared" si="23"/>
        <v>#DIV/0!</v>
      </c>
      <c r="AW185" s="101"/>
      <c r="AY185" s="132"/>
      <c r="AZ185" s="101"/>
      <c r="BA185" s="94"/>
      <c r="BB185" s="94"/>
      <c r="BC185" s="94"/>
      <c r="BD185" s="94"/>
      <c r="BE185" s="101"/>
      <c r="BF185" s="132"/>
      <c r="BG185" s="98"/>
      <c r="BH185" s="74" t="str">
        <f t="shared" si="21"/>
        <v>N</v>
      </c>
      <c r="BI185" t="e">
        <f t="shared" si="22"/>
        <v>#DIV/0!</v>
      </c>
      <c r="BK185" s="283">
        <f>IFERROR(VLOOKUP($B185, 'A2. Rate Change &amp; Enrollment'!$C$14:$BY$769, 75, FALSE), 0)</f>
        <v>0</v>
      </c>
      <c r="BL185" s="283" t="e">
        <f t="shared" si="18"/>
        <v>#DIV/0!</v>
      </c>
      <c r="BM185" s="283" t="e">
        <f t="shared" si="19"/>
        <v>#DIV/0!</v>
      </c>
      <c r="BN185" t="e">
        <f t="shared" si="24"/>
        <v>#DIV/0!</v>
      </c>
    </row>
    <row r="186" spans="1:66" x14ac:dyDescent="0.35">
      <c r="A186" t="s">
        <v>380</v>
      </c>
      <c r="B186" s="144"/>
      <c r="C186" s="98"/>
      <c r="D186" s="43" t="str">
        <f t="shared" si="20"/>
        <v>HMO</v>
      </c>
      <c r="E186" s="100"/>
      <c r="F186" s="101"/>
      <c r="G186" s="100"/>
      <c r="H186" s="101"/>
      <c r="I186" s="100"/>
      <c r="J186" s="101"/>
      <c r="K186" s="100"/>
      <c r="L186" s="101"/>
      <c r="M186" s="100"/>
      <c r="N186" s="101"/>
      <c r="O186" s="100"/>
      <c r="P186" s="101"/>
      <c r="Q186" s="100"/>
      <c r="R186" s="101"/>
      <c r="S186" s="100"/>
      <c r="T186" s="101"/>
      <c r="U186" s="118"/>
      <c r="V186" s="118"/>
      <c r="W186" s="100"/>
      <c r="X186" s="100"/>
      <c r="Y186" s="100"/>
      <c r="Z186" s="100"/>
      <c r="AA186" s="132"/>
      <c r="AB186" s="101"/>
      <c r="AC186" s="101"/>
      <c r="AD186" s="101"/>
      <c r="AE186" s="100"/>
      <c r="AF186" s="101"/>
      <c r="AG186" s="100"/>
      <c r="AH186" s="101"/>
      <c r="AI186" s="100"/>
      <c r="AJ186" s="101"/>
      <c r="AK186" s="100"/>
      <c r="AL186" s="101"/>
      <c r="AM186" s="101"/>
      <c r="AN186" s="8"/>
      <c r="AO186" s="147">
        <f>IFERROR(VLOOKUP(B186,'A2. Rate Change &amp; Enrollment'!$C$20:$K$769,3,FALSE),0)</f>
        <v>0</v>
      </c>
      <c r="AP186" s="147">
        <f>IFERROR(VLOOKUP(B186,'A2. Rate Change &amp; Enrollment'!$C$20:$K$769,7,FALSE),0)</f>
        <v>0</v>
      </c>
      <c r="AQ186" s="150" t="e">
        <f t="shared" si="25"/>
        <v>#DIV/0!</v>
      </c>
      <c r="AS186" s="177"/>
      <c r="AT186" s="177"/>
      <c r="AV186" s="153" t="e">
        <f t="shared" si="23"/>
        <v>#DIV/0!</v>
      </c>
      <c r="AW186" s="101"/>
      <c r="AY186" s="132"/>
      <c r="AZ186" s="101"/>
      <c r="BA186" s="94"/>
      <c r="BB186" s="94"/>
      <c r="BC186" s="94"/>
      <c r="BD186" s="94"/>
      <c r="BE186" s="101"/>
      <c r="BF186" s="132"/>
      <c r="BG186" s="98"/>
      <c r="BH186" s="74" t="str">
        <f t="shared" si="21"/>
        <v>N</v>
      </c>
      <c r="BI186" t="e">
        <f t="shared" si="22"/>
        <v>#DIV/0!</v>
      </c>
      <c r="BK186" s="283">
        <f>IFERROR(VLOOKUP($B186, 'A2. Rate Change &amp; Enrollment'!$C$14:$BY$769, 75, FALSE), 0)</f>
        <v>0</v>
      </c>
      <c r="BL186" s="283" t="e">
        <f t="shared" si="18"/>
        <v>#DIV/0!</v>
      </c>
      <c r="BM186" s="283" t="e">
        <f t="shared" si="19"/>
        <v>#DIV/0!</v>
      </c>
      <c r="BN186" t="e">
        <f t="shared" si="24"/>
        <v>#DIV/0!</v>
      </c>
    </row>
    <row r="187" spans="1:66" x14ac:dyDescent="0.35">
      <c r="A187" t="s">
        <v>381</v>
      </c>
      <c r="B187" s="144"/>
      <c r="C187" s="98"/>
      <c r="D187" s="43" t="str">
        <f t="shared" si="20"/>
        <v>HMO</v>
      </c>
      <c r="E187" s="100"/>
      <c r="F187" s="101"/>
      <c r="G187" s="100"/>
      <c r="H187" s="101"/>
      <c r="I187" s="100"/>
      <c r="J187" s="101"/>
      <c r="K187" s="100"/>
      <c r="L187" s="101"/>
      <c r="M187" s="100"/>
      <c r="N187" s="101"/>
      <c r="O187" s="100"/>
      <c r="P187" s="101"/>
      <c r="Q187" s="100"/>
      <c r="R187" s="101"/>
      <c r="S187" s="100"/>
      <c r="T187" s="101"/>
      <c r="U187" s="118"/>
      <c r="V187" s="118"/>
      <c r="W187" s="100"/>
      <c r="X187" s="100"/>
      <c r="Y187" s="100"/>
      <c r="Z187" s="100"/>
      <c r="AA187" s="132"/>
      <c r="AB187" s="101"/>
      <c r="AC187" s="101"/>
      <c r="AD187" s="101"/>
      <c r="AE187" s="100"/>
      <c r="AF187" s="101"/>
      <c r="AG187" s="100"/>
      <c r="AH187" s="101"/>
      <c r="AI187" s="100"/>
      <c r="AJ187" s="101"/>
      <c r="AK187" s="100"/>
      <c r="AL187" s="101"/>
      <c r="AM187" s="101"/>
      <c r="AN187" s="8"/>
      <c r="AO187" s="147">
        <f>IFERROR(VLOOKUP(B187,'A2. Rate Change &amp; Enrollment'!$C$20:$K$769,3,FALSE),0)</f>
        <v>0</v>
      </c>
      <c r="AP187" s="147">
        <f>IFERROR(VLOOKUP(B187,'A2. Rate Change &amp; Enrollment'!$C$20:$K$769,7,FALSE),0)</f>
        <v>0</v>
      </c>
      <c r="AQ187" s="150" t="e">
        <f t="shared" si="25"/>
        <v>#DIV/0!</v>
      </c>
      <c r="AS187" s="177"/>
      <c r="AT187" s="177"/>
      <c r="AV187" s="153" t="e">
        <f t="shared" si="23"/>
        <v>#DIV/0!</v>
      </c>
      <c r="AW187" s="101"/>
      <c r="AY187" s="132"/>
      <c r="AZ187" s="101"/>
      <c r="BA187" s="94"/>
      <c r="BB187" s="94"/>
      <c r="BC187" s="94"/>
      <c r="BD187" s="94"/>
      <c r="BE187" s="101"/>
      <c r="BF187" s="132"/>
      <c r="BG187" s="98"/>
      <c r="BH187" s="74" t="str">
        <f t="shared" si="21"/>
        <v>N</v>
      </c>
      <c r="BI187" t="e">
        <f t="shared" si="22"/>
        <v>#DIV/0!</v>
      </c>
      <c r="BK187" s="283">
        <f>IFERROR(VLOOKUP($B187, 'A2. Rate Change &amp; Enrollment'!$C$14:$BY$769, 75, FALSE), 0)</f>
        <v>0</v>
      </c>
      <c r="BL187" s="283" t="e">
        <f t="shared" si="18"/>
        <v>#DIV/0!</v>
      </c>
      <c r="BM187" s="283" t="e">
        <f t="shared" si="19"/>
        <v>#DIV/0!</v>
      </c>
      <c r="BN187" t="e">
        <f t="shared" si="24"/>
        <v>#DIV/0!</v>
      </c>
    </row>
    <row r="188" spans="1:66" x14ac:dyDescent="0.35">
      <c r="A188" t="s">
        <v>382</v>
      </c>
      <c r="B188" s="144"/>
      <c r="C188" s="98"/>
      <c r="D188" s="43" t="str">
        <f t="shared" si="20"/>
        <v>HMO</v>
      </c>
      <c r="E188" s="100"/>
      <c r="F188" s="101"/>
      <c r="G188" s="100"/>
      <c r="H188" s="101"/>
      <c r="I188" s="100"/>
      <c r="J188" s="101"/>
      <c r="K188" s="100"/>
      <c r="L188" s="101"/>
      <c r="M188" s="100"/>
      <c r="N188" s="101"/>
      <c r="O188" s="100"/>
      <c r="P188" s="101"/>
      <c r="Q188" s="100"/>
      <c r="R188" s="101"/>
      <c r="S188" s="100"/>
      <c r="T188" s="101"/>
      <c r="U188" s="118"/>
      <c r="V188" s="118"/>
      <c r="W188" s="100"/>
      <c r="X188" s="100"/>
      <c r="Y188" s="100"/>
      <c r="Z188" s="100"/>
      <c r="AA188" s="132"/>
      <c r="AB188" s="101"/>
      <c r="AC188" s="101"/>
      <c r="AD188" s="101"/>
      <c r="AE188" s="100"/>
      <c r="AF188" s="101"/>
      <c r="AG188" s="100"/>
      <c r="AH188" s="101"/>
      <c r="AI188" s="100"/>
      <c r="AJ188" s="101"/>
      <c r="AK188" s="100"/>
      <c r="AL188" s="101"/>
      <c r="AM188" s="101"/>
      <c r="AN188" s="8"/>
      <c r="AO188" s="147">
        <f>IFERROR(VLOOKUP(B188,'A2. Rate Change &amp; Enrollment'!$C$20:$K$769,3,FALSE),0)</f>
        <v>0</v>
      </c>
      <c r="AP188" s="147">
        <f>IFERROR(VLOOKUP(B188,'A2. Rate Change &amp; Enrollment'!$C$20:$K$769,7,FALSE),0)</f>
        <v>0</v>
      </c>
      <c r="AQ188" s="150" t="e">
        <f t="shared" si="25"/>
        <v>#DIV/0!</v>
      </c>
      <c r="AS188" s="177"/>
      <c r="AT188" s="177"/>
      <c r="AV188" s="153" t="e">
        <f t="shared" si="23"/>
        <v>#DIV/0!</v>
      </c>
      <c r="AW188" s="101"/>
      <c r="AY188" s="132"/>
      <c r="AZ188" s="101"/>
      <c r="BA188" s="94"/>
      <c r="BB188" s="94"/>
      <c r="BC188" s="94"/>
      <c r="BD188" s="94"/>
      <c r="BE188" s="101"/>
      <c r="BF188" s="132"/>
      <c r="BG188" s="98"/>
      <c r="BH188" s="74" t="str">
        <f t="shared" si="21"/>
        <v>N</v>
      </c>
      <c r="BI188" t="e">
        <f t="shared" si="22"/>
        <v>#DIV/0!</v>
      </c>
      <c r="BK188" s="283">
        <f>IFERROR(VLOOKUP($B188, 'A2. Rate Change &amp; Enrollment'!$C$14:$BY$769, 75, FALSE), 0)</f>
        <v>0</v>
      </c>
      <c r="BL188" s="283" t="e">
        <f t="shared" si="18"/>
        <v>#DIV/0!</v>
      </c>
      <c r="BM188" s="283" t="e">
        <f t="shared" si="19"/>
        <v>#DIV/0!</v>
      </c>
      <c r="BN188" t="e">
        <f t="shared" si="24"/>
        <v>#DIV/0!</v>
      </c>
    </row>
    <row r="189" spans="1:66" x14ac:dyDescent="0.35">
      <c r="A189" t="s">
        <v>383</v>
      </c>
      <c r="B189" s="144"/>
      <c r="C189" s="98"/>
      <c r="D189" s="43" t="str">
        <f t="shared" si="20"/>
        <v>HMO</v>
      </c>
      <c r="E189" s="100"/>
      <c r="F189" s="101"/>
      <c r="G189" s="100"/>
      <c r="H189" s="101"/>
      <c r="I189" s="100"/>
      <c r="J189" s="101"/>
      <c r="K189" s="100"/>
      <c r="L189" s="101"/>
      <c r="M189" s="100"/>
      <c r="N189" s="101"/>
      <c r="O189" s="100"/>
      <c r="P189" s="101"/>
      <c r="Q189" s="100"/>
      <c r="R189" s="101"/>
      <c r="S189" s="100"/>
      <c r="T189" s="101"/>
      <c r="U189" s="118"/>
      <c r="V189" s="118"/>
      <c r="W189" s="100"/>
      <c r="X189" s="100"/>
      <c r="Y189" s="100"/>
      <c r="Z189" s="100"/>
      <c r="AA189" s="132"/>
      <c r="AB189" s="101"/>
      <c r="AC189" s="101"/>
      <c r="AD189" s="101"/>
      <c r="AE189" s="100"/>
      <c r="AF189" s="101"/>
      <c r="AG189" s="100"/>
      <c r="AH189" s="101"/>
      <c r="AI189" s="100"/>
      <c r="AJ189" s="101"/>
      <c r="AK189" s="100"/>
      <c r="AL189" s="101"/>
      <c r="AM189" s="101"/>
      <c r="AN189" s="8"/>
      <c r="AO189" s="147">
        <f>IFERROR(VLOOKUP(B189,'A2. Rate Change &amp; Enrollment'!$C$20:$K$769,3,FALSE),0)</f>
        <v>0</v>
      </c>
      <c r="AP189" s="147">
        <f>IFERROR(VLOOKUP(B189,'A2. Rate Change &amp; Enrollment'!$C$20:$K$769,7,FALSE),0)</f>
        <v>0</v>
      </c>
      <c r="AQ189" s="150" t="e">
        <f t="shared" si="25"/>
        <v>#DIV/0!</v>
      </c>
      <c r="AS189" s="177"/>
      <c r="AT189" s="177"/>
      <c r="AV189" s="153" t="e">
        <f t="shared" si="23"/>
        <v>#DIV/0!</v>
      </c>
      <c r="AW189" s="101"/>
      <c r="AY189" s="132"/>
      <c r="AZ189" s="101"/>
      <c r="BA189" s="94"/>
      <c r="BB189" s="94"/>
      <c r="BC189" s="94"/>
      <c r="BD189" s="94"/>
      <c r="BE189" s="101"/>
      <c r="BF189" s="132"/>
      <c r="BG189" s="98"/>
      <c r="BH189" s="74" t="str">
        <f t="shared" si="21"/>
        <v>N</v>
      </c>
      <c r="BI189" t="e">
        <f t="shared" si="22"/>
        <v>#DIV/0!</v>
      </c>
      <c r="BK189" s="283">
        <f>IFERROR(VLOOKUP($B189, 'A2. Rate Change &amp; Enrollment'!$C$14:$BY$769, 75, FALSE), 0)</f>
        <v>0</v>
      </c>
      <c r="BL189" s="283" t="e">
        <f t="shared" si="18"/>
        <v>#DIV/0!</v>
      </c>
      <c r="BM189" s="283" t="e">
        <f t="shared" si="19"/>
        <v>#DIV/0!</v>
      </c>
      <c r="BN189" t="e">
        <f t="shared" si="24"/>
        <v>#DIV/0!</v>
      </c>
    </row>
    <row r="190" spans="1:66" x14ac:dyDescent="0.35">
      <c r="A190" t="s">
        <v>384</v>
      </c>
      <c r="B190" s="144"/>
      <c r="C190" s="98"/>
      <c r="D190" s="43" t="str">
        <f t="shared" si="20"/>
        <v>HMO</v>
      </c>
      <c r="E190" s="100"/>
      <c r="F190" s="101"/>
      <c r="G190" s="100"/>
      <c r="H190" s="101"/>
      <c r="I190" s="100"/>
      <c r="J190" s="101"/>
      <c r="K190" s="100"/>
      <c r="L190" s="101"/>
      <c r="M190" s="100"/>
      <c r="N190" s="101"/>
      <c r="O190" s="100"/>
      <c r="P190" s="101"/>
      <c r="Q190" s="100"/>
      <c r="R190" s="101"/>
      <c r="S190" s="100"/>
      <c r="T190" s="101"/>
      <c r="U190" s="118"/>
      <c r="V190" s="118"/>
      <c r="W190" s="100"/>
      <c r="X190" s="100"/>
      <c r="Y190" s="100"/>
      <c r="Z190" s="100"/>
      <c r="AA190" s="132"/>
      <c r="AB190" s="101"/>
      <c r="AC190" s="101"/>
      <c r="AD190" s="101"/>
      <c r="AE190" s="100"/>
      <c r="AF190" s="101"/>
      <c r="AG190" s="100"/>
      <c r="AH190" s="101"/>
      <c r="AI190" s="100"/>
      <c r="AJ190" s="101"/>
      <c r="AK190" s="100"/>
      <c r="AL190" s="101"/>
      <c r="AM190" s="101"/>
      <c r="AN190" s="8"/>
      <c r="AO190" s="147">
        <f>IFERROR(VLOOKUP(B190,'A2. Rate Change &amp; Enrollment'!$C$20:$K$769,3,FALSE),0)</f>
        <v>0</v>
      </c>
      <c r="AP190" s="147">
        <f>IFERROR(VLOOKUP(B190,'A2. Rate Change &amp; Enrollment'!$C$20:$K$769,7,FALSE),0)</f>
        <v>0</v>
      </c>
      <c r="AQ190" s="150" t="e">
        <f t="shared" si="25"/>
        <v>#DIV/0!</v>
      </c>
      <c r="AS190" s="177"/>
      <c r="AT190" s="177"/>
      <c r="AV190" s="153" t="e">
        <f t="shared" si="23"/>
        <v>#DIV/0!</v>
      </c>
      <c r="AW190" s="101"/>
      <c r="AY190" s="132"/>
      <c r="AZ190" s="101"/>
      <c r="BA190" s="94"/>
      <c r="BB190" s="94"/>
      <c r="BC190" s="94"/>
      <c r="BD190" s="94"/>
      <c r="BE190" s="101"/>
      <c r="BF190" s="132"/>
      <c r="BG190" s="98"/>
      <c r="BH190" s="74" t="str">
        <f t="shared" si="21"/>
        <v>N</v>
      </c>
      <c r="BI190" t="e">
        <f t="shared" si="22"/>
        <v>#DIV/0!</v>
      </c>
      <c r="BK190" s="283">
        <f>IFERROR(VLOOKUP($B190, 'A2. Rate Change &amp; Enrollment'!$C$14:$BY$769, 75, FALSE), 0)</f>
        <v>0</v>
      </c>
      <c r="BL190" s="283" t="e">
        <f t="shared" si="18"/>
        <v>#DIV/0!</v>
      </c>
      <c r="BM190" s="283" t="e">
        <f t="shared" si="19"/>
        <v>#DIV/0!</v>
      </c>
      <c r="BN190" t="e">
        <f t="shared" si="24"/>
        <v>#DIV/0!</v>
      </c>
    </row>
    <row r="191" spans="1:66" x14ac:dyDescent="0.35">
      <c r="A191" t="s">
        <v>385</v>
      </c>
      <c r="B191" s="144"/>
      <c r="C191" s="98"/>
      <c r="D191" s="43" t="str">
        <f t="shared" si="20"/>
        <v>HMO</v>
      </c>
      <c r="E191" s="100"/>
      <c r="F191" s="101"/>
      <c r="G191" s="100"/>
      <c r="H191" s="101"/>
      <c r="I191" s="100"/>
      <c r="J191" s="101"/>
      <c r="K191" s="100"/>
      <c r="L191" s="101"/>
      <c r="M191" s="100"/>
      <c r="N191" s="101"/>
      <c r="O191" s="100"/>
      <c r="P191" s="101"/>
      <c r="Q191" s="100"/>
      <c r="R191" s="101"/>
      <c r="S191" s="100"/>
      <c r="T191" s="101"/>
      <c r="U191" s="118"/>
      <c r="V191" s="118"/>
      <c r="W191" s="100"/>
      <c r="X191" s="100"/>
      <c r="Y191" s="100"/>
      <c r="Z191" s="100"/>
      <c r="AA191" s="132"/>
      <c r="AB191" s="101"/>
      <c r="AC191" s="101"/>
      <c r="AD191" s="101"/>
      <c r="AE191" s="100"/>
      <c r="AF191" s="101"/>
      <c r="AG191" s="100"/>
      <c r="AH191" s="101"/>
      <c r="AI191" s="100"/>
      <c r="AJ191" s="101"/>
      <c r="AK191" s="100"/>
      <c r="AL191" s="101"/>
      <c r="AM191" s="101"/>
      <c r="AN191" s="8"/>
      <c r="AO191" s="147">
        <f>IFERROR(VLOOKUP(B191,'A2. Rate Change &amp; Enrollment'!$C$20:$K$769,3,FALSE),0)</f>
        <v>0</v>
      </c>
      <c r="AP191" s="147">
        <f>IFERROR(VLOOKUP(B191,'A2. Rate Change &amp; Enrollment'!$C$20:$K$769,7,FALSE),0)</f>
        <v>0</v>
      </c>
      <c r="AQ191" s="150" t="e">
        <f t="shared" si="25"/>
        <v>#DIV/0!</v>
      </c>
      <c r="AS191" s="177"/>
      <c r="AT191" s="177"/>
      <c r="AV191" s="153" t="e">
        <f t="shared" si="23"/>
        <v>#DIV/0!</v>
      </c>
      <c r="AW191" s="101"/>
      <c r="AY191" s="132"/>
      <c r="AZ191" s="101"/>
      <c r="BA191" s="94"/>
      <c r="BB191" s="94"/>
      <c r="BC191" s="94"/>
      <c r="BD191" s="94"/>
      <c r="BE191" s="101"/>
      <c r="BF191" s="132"/>
      <c r="BG191" s="98"/>
      <c r="BH191" s="74" t="str">
        <f t="shared" si="21"/>
        <v>N</v>
      </c>
      <c r="BI191" t="e">
        <f t="shared" si="22"/>
        <v>#DIV/0!</v>
      </c>
      <c r="BK191" s="283">
        <f>IFERROR(VLOOKUP($B191, 'A2. Rate Change &amp; Enrollment'!$C$14:$BY$769, 75, FALSE), 0)</f>
        <v>0</v>
      </c>
      <c r="BL191" s="283" t="e">
        <f t="shared" si="18"/>
        <v>#DIV/0!</v>
      </c>
      <c r="BM191" s="283" t="e">
        <f t="shared" si="19"/>
        <v>#DIV/0!</v>
      </c>
      <c r="BN191" t="e">
        <f t="shared" si="24"/>
        <v>#DIV/0!</v>
      </c>
    </row>
    <row r="192" spans="1:66" x14ac:dyDescent="0.35">
      <c r="A192" t="s">
        <v>386</v>
      </c>
      <c r="B192" s="144"/>
      <c r="C192" s="98"/>
      <c r="D192" s="43" t="str">
        <f t="shared" si="20"/>
        <v>HMO</v>
      </c>
      <c r="E192" s="100"/>
      <c r="F192" s="101"/>
      <c r="G192" s="100"/>
      <c r="H192" s="101"/>
      <c r="I192" s="100"/>
      <c r="J192" s="101"/>
      <c r="K192" s="100"/>
      <c r="L192" s="101"/>
      <c r="M192" s="100"/>
      <c r="N192" s="101"/>
      <c r="O192" s="100"/>
      <c r="P192" s="101"/>
      <c r="Q192" s="100"/>
      <c r="R192" s="101"/>
      <c r="S192" s="100"/>
      <c r="T192" s="101"/>
      <c r="U192" s="118"/>
      <c r="V192" s="118"/>
      <c r="W192" s="100"/>
      <c r="X192" s="100"/>
      <c r="Y192" s="100"/>
      <c r="Z192" s="100"/>
      <c r="AA192" s="132"/>
      <c r="AB192" s="101"/>
      <c r="AC192" s="101"/>
      <c r="AD192" s="101"/>
      <c r="AE192" s="100"/>
      <c r="AF192" s="101"/>
      <c r="AG192" s="100"/>
      <c r="AH192" s="101"/>
      <c r="AI192" s="100"/>
      <c r="AJ192" s="101"/>
      <c r="AK192" s="100"/>
      <c r="AL192" s="101"/>
      <c r="AM192" s="101"/>
      <c r="AN192" s="8"/>
      <c r="AO192" s="147">
        <f>IFERROR(VLOOKUP(B192,'A2. Rate Change &amp; Enrollment'!$C$20:$K$769,3,FALSE),0)</f>
        <v>0</v>
      </c>
      <c r="AP192" s="147">
        <f>IFERROR(VLOOKUP(B192,'A2. Rate Change &amp; Enrollment'!$C$20:$K$769,7,FALSE),0)</f>
        <v>0</v>
      </c>
      <c r="AQ192" s="150" t="e">
        <f t="shared" si="25"/>
        <v>#DIV/0!</v>
      </c>
      <c r="AS192" s="177"/>
      <c r="AT192" s="177"/>
      <c r="AV192" s="153" t="e">
        <f t="shared" si="23"/>
        <v>#DIV/0!</v>
      </c>
      <c r="AW192" s="101"/>
      <c r="AY192" s="132"/>
      <c r="AZ192" s="101"/>
      <c r="BA192" s="94"/>
      <c r="BB192" s="94"/>
      <c r="BC192" s="94"/>
      <c r="BD192" s="94"/>
      <c r="BE192" s="101"/>
      <c r="BF192" s="132"/>
      <c r="BG192" s="98"/>
      <c r="BH192" s="74" t="str">
        <f t="shared" si="21"/>
        <v>N</v>
      </c>
      <c r="BI192" t="e">
        <f t="shared" si="22"/>
        <v>#DIV/0!</v>
      </c>
      <c r="BK192" s="283">
        <f>IFERROR(VLOOKUP($B192, 'A2. Rate Change &amp; Enrollment'!$C$14:$BY$769, 75, FALSE), 0)</f>
        <v>0</v>
      </c>
      <c r="BL192" s="283" t="e">
        <f t="shared" si="18"/>
        <v>#DIV/0!</v>
      </c>
      <c r="BM192" s="283" t="e">
        <f t="shared" si="19"/>
        <v>#DIV/0!</v>
      </c>
      <c r="BN192" t="e">
        <f t="shared" si="24"/>
        <v>#DIV/0!</v>
      </c>
    </row>
    <row r="193" spans="1:66" x14ac:dyDescent="0.35">
      <c r="A193" t="s">
        <v>387</v>
      </c>
      <c r="B193" s="144"/>
      <c r="C193" s="98"/>
      <c r="D193" s="43" t="str">
        <f t="shared" si="20"/>
        <v>HMO</v>
      </c>
      <c r="E193" s="100"/>
      <c r="F193" s="101"/>
      <c r="G193" s="100"/>
      <c r="H193" s="101"/>
      <c r="I193" s="100"/>
      <c r="J193" s="101"/>
      <c r="K193" s="100"/>
      <c r="L193" s="101"/>
      <c r="M193" s="100"/>
      <c r="N193" s="101"/>
      <c r="O193" s="100"/>
      <c r="P193" s="101"/>
      <c r="Q193" s="100"/>
      <c r="R193" s="101"/>
      <c r="S193" s="100"/>
      <c r="T193" s="101"/>
      <c r="U193" s="118"/>
      <c r="V193" s="118"/>
      <c r="W193" s="100"/>
      <c r="X193" s="100"/>
      <c r="Y193" s="100"/>
      <c r="Z193" s="100"/>
      <c r="AA193" s="132"/>
      <c r="AB193" s="101"/>
      <c r="AC193" s="101"/>
      <c r="AD193" s="101"/>
      <c r="AE193" s="100"/>
      <c r="AF193" s="101"/>
      <c r="AG193" s="100"/>
      <c r="AH193" s="101"/>
      <c r="AI193" s="100"/>
      <c r="AJ193" s="101"/>
      <c r="AK193" s="100"/>
      <c r="AL193" s="101"/>
      <c r="AM193" s="101"/>
      <c r="AN193" s="8"/>
      <c r="AO193" s="147">
        <f>IFERROR(VLOOKUP(B193,'A2. Rate Change &amp; Enrollment'!$C$20:$K$769,3,FALSE),0)</f>
        <v>0</v>
      </c>
      <c r="AP193" s="147">
        <f>IFERROR(VLOOKUP(B193,'A2. Rate Change &amp; Enrollment'!$C$20:$K$769,7,FALSE),0)</f>
        <v>0</v>
      </c>
      <c r="AQ193" s="150" t="e">
        <f t="shared" si="25"/>
        <v>#DIV/0!</v>
      </c>
      <c r="AS193" s="177"/>
      <c r="AT193" s="177"/>
      <c r="AV193" s="153" t="e">
        <f t="shared" si="23"/>
        <v>#DIV/0!</v>
      </c>
      <c r="AW193" s="101"/>
      <c r="AY193" s="132"/>
      <c r="AZ193" s="101"/>
      <c r="BA193" s="94"/>
      <c r="BB193" s="94"/>
      <c r="BC193" s="94"/>
      <c r="BD193" s="94"/>
      <c r="BE193" s="101"/>
      <c r="BF193" s="132"/>
      <c r="BG193" s="98"/>
      <c r="BH193" s="74" t="str">
        <f t="shared" si="21"/>
        <v>N</v>
      </c>
      <c r="BI193" t="e">
        <f t="shared" si="22"/>
        <v>#DIV/0!</v>
      </c>
      <c r="BK193" s="283">
        <f>IFERROR(VLOOKUP($B193, 'A2. Rate Change &amp; Enrollment'!$C$14:$BY$769, 75, FALSE), 0)</f>
        <v>0</v>
      </c>
      <c r="BL193" s="283" t="e">
        <f t="shared" si="18"/>
        <v>#DIV/0!</v>
      </c>
      <c r="BM193" s="283" t="e">
        <f t="shared" si="19"/>
        <v>#DIV/0!</v>
      </c>
      <c r="BN193" t="e">
        <f t="shared" si="24"/>
        <v>#DIV/0!</v>
      </c>
    </row>
    <row r="194" spans="1:66" x14ac:dyDescent="0.35">
      <c r="A194" t="s">
        <v>388</v>
      </c>
      <c r="B194" s="144"/>
      <c r="C194" s="98"/>
      <c r="D194" s="43" t="str">
        <f t="shared" si="20"/>
        <v>HMO</v>
      </c>
      <c r="E194" s="100"/>
      <c r="F194" s="101"/>
      <c r="G194" s="100"/>
      <c r="H194" s="101"/>
      <c r="I194" s="100"/>
      <c r="J194" s="101"/>
      <c r="K194" s="100"/>
      <c r="L194" s="101"/>
      <c r="M194" s="100"/>
      <c r="N194" s="101"/>
      <c r="O194" s="100"/>
      <c r="P194" s="101"/>
      <c r="Q194" s="100"/>
      <c r="R194" s="101"/>
      <c r="S194" s="100"/>
      <c r="T194" s="101"/>
      <c r="U194" s="118"/>
      <c r="V194" s="118"/>
      <c r="W194" s="100"/>
      <c r="X194" s="100"/>
      <c r="Y194" s="100"/>
      <c r="Z194" s="100"/>
      <c r="AA194" s="132"/>
      <c r="AB194" s="101"/>
      <c r="AC194" s="101"/>
      <c r="AD194" s="101"/>
      <c r="AE194" s="100"/>
      <c r="AF194" s="101"/>
      <c r="AG194" s="100"/>
      <c r="AH194" s="101"/>
      <c r="AI194" s="100"/>
      <c r="AJ194" s="101"/>
      <c r="AK194" s="100"/>
      <c r="AL194" s="101"/>
      <c r="AM194" s="101"/>
      <c r="AN194" s="8"/>
      <c r="AO194" s="147">
        <f>IFERROR(VLOOKUP(B194,'A2. Rate Change &amp; Enrollment'!$C$20:$K$769,3,FALSE),0)</f>
        <v>0</v>
      </c>
      <c r="AP194" s="147">
        <f>IFERROR(VLOOKUP(B194,'A2. Rate Change &amp; Enrollment'!$C$20:$K$769,7,FALSE),0)</f>
        <v>0</v>
      </c>
      <c r="AQ194" s="150" t="e">
        <f t="shared" si="25"/>
        <v>#DIV/0!</v>
      </c>
      <c r="AS194" s="177"/>
      <c r="AT194" s="177"/>
      <c r="AV194" s="153" t="e">
        <f t="shared" si="23"/>
        <v>#DIV/0!</v>
      </c>
      <c r="AW194" s="101"/>
      <c r="AY194" s="132"/>
      <c r="AZ194" s="101"/>
      <c r="BA194" s="94"/>
      <c r="BB194" s="94"/>
      <c r="BC194" s="94"/>
      <c r="BD194" s="94"/>
      <c r="BE194" s="101"/>
      <c r="BF194" s="132"/>
      <c r="BG194" s="98"/>
      <c r="BH194" s="74" t="str">
        <f t="shared" si="21"/>
        <v>N</v>
      </c>
      <c r="BI194" t="e">
        <f t="shared" si="22"/>
        <v>#DIV/0!</v>
      </c>
      <c r="BK194" s="283">
        <f>IFERROR(VLOOKUP($B194, 'A2. Rate Change &amp; Enrollment'!$C$14:$BY$769, 75, FALSE), 0)</f>
        <v>0</v>
      </c>
      <c r="BL194" s="283" t="e">
        <f t="shared" si="18"/>
        <v>#DIV/0!</v>
      </c>
      <c r="BM194" s="283" t="e">
        <f t="shared" si="19"/>
        <v>#DIV/0!</v>
      </c>
      <c r="BN194" t="e">
        <f t="shared" si="24"/>
        <v>#DIV/0!</v>
      </c>
    </row>
    <row r="195" spans="1:66" x14ac:dyDescent="0.35">
      <c r="A195" t="s">
        <v>389</v>
      </c>
      <c r="B195" s="144"/>
      <c r="C195" s="98"/>
      <c r="D195" s="43" t="str">
        <f t="shared" si="20"/>
        <v>HMO</v>
      </c>
      <c r="E195" s="100"/>
      <c r="F195" s="101"/>
      <c r="G195" s="100"/>
      <c r="H195" s="101"/>
      <c r="I195" s="100"/>
      <c r="J195" s="101"/>
      <c r="K195" s="100"/>
      <c r="L195" s="101"/>
      <c r="M195" s="100"/>
      <c r="N195" s="101"/>
      <c r="O195" s="100"/>
      <c r="P195" s="101"/>
      <c r="Q195" s="100"/>
      <c r="R195" s="101"/>
      <c r="S195" s="100"/>
      <c r="T195" s="101"/>
      <c r="U195" s="118"/>
      <c r="V195" s="118"/>
      <c r="W195" s="100"/>
      <c r="X195" s="100"/>
      <c r="Y195" s="100"/>
      <c r="Z195" s="100"/>
      <c r="AA195" s="132"/>
      <c r="AB195" s="101"/>
      <c r="AC195" s="101"/>
      <c r="AD195" s="101"/>
      <c r="AE195" s="100"/>
      <c r="AF195" s="101"/>
      <c r="AG195" s="100"/>
      <c r="AH195" s="101"/>
      <c r="AI195" s="100"/>
      <c r="AJ195" s="101"/>
      <c r="AK195" s="100"/>
      <c r="AL195" s="101"/>
      <c r="AM195" s="101"/>
      <c r="AN195" s="8"/>
      <c r="AO195" s="147">
        <f>IFERROR(VLOOKUP(B195,'A2. Rate Change &amp; Enrollment'!$C$20:$K$769,3,FALSE),0)</f>
        <v>0</v>
      </c>
      <c r="AP195" s="147">
        <f>IFERROR(VLOOKUP(B195,'A2. Rate Change &amp; Enrollment'!$C$20:$K$769,7,FALSE),0)</f>
        <v>0</v>
      </c>
      <c r="AQ195" s="150" t="e">
        <f t="shared" si="25"/>
        <v>#DIV/0!</v>
      </c>
      <c r="AS195" s="177"/>
      <c r="AT195" s="177"/>
      <c r="AV195" s="153" t="e">
        <f t="shared" si="23"/>
        <v>#DIV/0!</v>
      </c>
      <c r="AW195" s="101"/>
      <c r="AY195" s="132"/>
      <c r="AZ195" s="101"/>
      <c r="BA195" s="94"/>
      <c r="BB195" s="94"/>
      <c r="BC195" s="94"/>
      <c r="BD195" s="94"/>
      <c r="BE195" s="101"/>
      <c r="BF195" s="132"/>
      <c r="BG195" s="98"/>
      <c r="BH195" s="74" t="str">
        <f t="shared" si="21"/>
        <v>N</v>
      </c>
      <c r="BI195" t="e">
        <f t="shared" si="22"/>
        <v>#DIV/0!</v>
      </c>
      <c r="BK195" s="283">
        <f>IFERROR(VLOOKUP($B195, 'A2. Rate Change &amp; Enrollment'!$C$14:$BY$769, 75, FALSE), 0)</f>
        <v>0</v>
      </c>
      <c r="BL195" s="283" t="e">
        <f t="shared" si="18"/>
        <v>#DIV/0!</v>
      </c>
      <c r="BM195" s="283" t="e">
        <f t="shared" si="19"/>
        <v>#DIV/0!</v>
      </c>
      <c r="BN195" t="e">
        <f t="shared" si="24"/>
        <v>#DIV/0!</v>
      </c>
    </row>
    <row r="196" spans="1:66" x14ac:dyDescent="0.35">
      <c r="A196" t="s">
        <v>390</v>
      </c>
      <c r="B196" s="144"/>
      <c r="C196" s="98"/>
      <c r="D196" s="43" t="str">
        <f t="shared" si="20"/>
        <v>HMO</v>
      </c>
      <c r="E196" s="100"/>
      <c r="F196" s="101"/>
      <c r="G196" s="100"/>
      <c r="H196" s="101"/>
      <c r="I196" s="100"/>
      <c r="J196" s="101"/>
      <c r="K196" s="100"/>
      <c r="L196" s="101"/>
      <c r="M196" s="100"/>
      <c r="N196" s="101"/>
      <c r="O196" s="100"/>
      <c r="P196" s="101"/>
      <c r="Q196" s="100"/>
      <c r="R196" s="101"/>
      <c r="S196" s="100"/>
      <c r="T196" s="101"/>
      <c r="U196" s="118"/>
      <c r="V196" s="118"/>
      <c r="W196" s="100"/>
      <c r="X196" s="100"/>
      <c r="Y196" s="100"/>
      <c r="Z196" s="100"/>
      <c r="AA196" s="132"/>
      <c r="AB196" s="101"/>
      <c r="AC196" s="101"/>
      <c r="AD196" s="101"/>
      <c r="AE196" s="100"/>
      <c r="AF196" s="101"/>
      <c r="AG196" s="100"/>
      <c r="AH196" s="101"/>
      <c r="AI196" s="100"/>
      <c r="AJ196" s="101"/>
      <c r="AK196" s="100"/>
      <c r="AL196" s="101"/>
      <c r="AM196" s="101"/>
      <c r="AN196" s="8"/>
      <c r="AO196" s="147">
        <f>IFERROR(VLOOKUP(B196,'A2. Rate Change &amp; Enrollment'!$C$20:$K$769,3,FALSE),0)</f>
        <v>0</v>
      </c>
      <c r="AP196" s="147">
        <f>IFERROR(VLOOKUP(B196,'A2. Rate Change &amp; Enrollment'!$C$20:$K$769,7,FALSE),0)</f>
        <v>0</v>
      </c>
      <c r="AQ196" s="150" t="e">
        <f t="shared" si="25"/>
        <v>#DIV/0!</v>
      </c>
      <c r="AS196" s="177"/>
      <c r="AT196" s="177"/>
      <c r="AV196" s="153" t="e">
        <f t="shared" si="23"/>
        <v>#DIV/0!</v>
      </c>
      <c r="AW196" s="101"/>
      <c r="AY196" s="132"/>
      <c r="AZ196" s="101"/>
      <c r="BA196" s="94"/>
      <c r="BB196" s="94"/>
      <c r="BC196" s="94"/>
      <c r="BD196" s="94"/>
      <c r="BE196" s="101"/>
      <c r="BF196" s="132"/>
      <c r="BG196" s="98"/>
      <c r="BH196" s="74" t="str">
        <f t="shared" si="21"/>
        <v>N</v>
      </c>
      <c r="BI196" t="e">
        <f t="shared" si="22"/>
        <v>#DIV/0!</v>
      </c>
      <c r="BK196" s="283">
        <f>IFERROR(VLOOKUP($B196, 'A2. Rate Change &amp; Enrollment'!$C$14:$BY$769, 75, FALSE), 0)</f>
        <v>0</v>
      </c>
      <c r="BL196" s="283" t="e">
        <f t="shared" si="18"/>
        <v>#DIV/0!</v>
      </c>
      <c r="BM196" s="283" t="e">
        <f t="shared" si="19"/>
        <v>#DIV/0!</v>
      </c>
      <c r="BN196" t="e">
        <f t="shared" si="24"/>
        <v>#DIV/0!</v>
      </c>
    </row>
    <row r="197" spans="1:66" x14ac:dyDescent="0.35">
      <c r="A197" t="s">
        <v>391</v>
      </c>
      <c r="B197" s="144"/>
      <c r="C197" s="98"/>
      <c r="D197" s="43" t="str">
        <f t="shared" si="20"/>
        <v>HMO</v>
      </c>
      <c r="E197" s="100"/>
      <c r="F197" s="101"/>
      <c r="G197" s="100"/>
      <c r="H197" s="101"/>
      <c r="I197" s="100"/>
      <c r="J197" s="101"/>
      <c r="K197" s="100"/>
      <c r="L197" s="101"/>
      <c r="M197" s="100"/>
      <c r="N197" s="101"/>
      <c r="O197" s="100"/>
      <c r="P197" s="101"/>
      <c r="Q197" s="100"/>
      <c r="R197" s="101"/>
      <c r="S197" s="100"/>
      <c r="T197" s="101"/>
      <c r="U197" s="118"/>
      <c r="V197" s="118"/>
      <c r="W197" s="100"/>
      <c r="X197" s="100"/>
      <c r="Y197" s="100"/>
      <c r="Z197" s="100"/>
      <c r="AA197" s="132"/>
      <c r="AB197" s="101"/>
      <c r="AC197" s="101"/>
      <c r="AD197" s="101"/>
      <c r="AE197" s="100"/>
      <c r="AF197" s="101"/>
      <c r="AG197" s="100"/>
      <c r="AH197" s="101"/>
      <c r="AI197" s="100"/>
      <c r="AJ197" s="101"/>
      <c r="AK197" s="100"/>
      <c r="AL197" s="101"/>
      <c r="AM197" s="101"/>
      <c r="AN197" s="8"/>
      <c r="AO197" s="147">
        <f>IFERROR(VLOOKUP(B197,'A2. Rate Change &amp; Enrollment'!$C$20:$K$769,3,FALSE),0)</f>
        <v>0</v>
      </c>
      <c r="AP197" s="147">
        <f>IFERROR(VLOOKUP(B197,'A2. Rate Change &amp; Enrollment'!$C$20:$K$769,7,FALSE),0)</f>
        <v>0</v>
      </c>
      <c r="AQ197" s="150" t="e">
        <f t="shared" si="25"/>
        <v>#DIV/0!</v>
      </c>
      <c r="AS197" s="177"/>
      <c r="AT197" s="177"/>
      <c r="AV197" s="153" t="e">
        <f t="shared" si="23"/>
        <v>#DIV/0!</v>
      </c>
      <c r="AW197" s="101"/>
      <c r="AY197" s="132"/>
      <c r="AZ197" s="101"/>
      <c r="BA197" s="94"/>
      <c r="BB197" s="94"/>
      <c r="BC197" s="94"/>
      <c r="BD197" s="94"/>
      <c r="BE197" s="101"/>
      <c r="BF197" s="132"/>
      <c r="BG197" s="98"/>
      <c r="BH197" s="74" t="str">
        <f t="shared" si="21"/>
        <v>N</v>
      </c>
      <c r="BI197" t="e">
        <f t="shared" si="22"/>
        <v>#DIV/0!</v>
      </c>
      <c r="BK197" s="283">
        <f>IFERROR(VLOOKUP($B197, 'A2. Rate Change &amp; Enrollment'!$C$14:$BY$769, 75, FALSE), 0)</f>
        <v>0</v>
      </c>
      <c r="BL197" s="283" t="e">
        <f t="shared" si="18"/>
        <v>#DIV/0!</v>
      </c>
      <c r="BM197" s="283" t="e">
        <f t="shared" si="19"/>
        <v>#DIV/0!</v>
      </c>
      <c r="BN197" t="e">
        <f t="shared" si="24"/>
        <v>#DIV/0!</v>
      </c>
    </row>
    <row r="198" spans="1:66" x14ac:dyDescent="0.35">
      <c r="A198" t="s">
        <v>392</v>
      </c>
      <c r="B198" s="144"/>
      <c r="C198" s="98"/>
      <c r="D198" s="43" t="str">
        <f t="shared" si="20"/>
        <v>HMO</v>
      </c>
      <c r="E198" s="100"/>
      <c r="F198" s="101"/>
      <c r="G198" s="100"/>
      <c r="H198" s="101"/>
      <c r="I198" s="100"/>
      <c r="J198" s="101"/>
      <c r="K198" s="100"/>
      <c r="L198" s="101"/>
      <c r="M198" s="100"/>
      <c r="N198" s="101"/>
      <c r="O198" s="100"/>
      <c r="P198" s="101"/>
      <c r="Q198" s="100"/>
      <c r="R198" s="101"/>
      <c r="S198" s="100"/>
      <c r="T198" s="101"/>
      <c r="U198" s="118"/>
      <c r="V198" s="118"/>
      <c r="W198" s="100"/>
      <c r="X198" s="100"/>
      <c r="Y198" s="100"/>
      <c r="Z198" s="100"/>
      <c r="AA198" s="132"/>
      <c r="AB198" s="101"/>
      <c r="AC198" s="101"/>
      <c r="AD198" s="101"/>
      <c r="AE198" s="100"/>
      <c r="AF198" s="101"/>
      <c r="AG198" s="100"/>
      <c r="AH198" s="101"/>
      <c r="AI198" s="100"/>
      <c r="AJ198" s="101"/>
      <c r="AK198" s="100"/>
      <c r="AL198" s="101"/>
      <c r="AM198" s="101"/>
      <c r="AN198" s="8"/>
      <c r="AO198" s="147">
        <f>IFERROR(VLOOKUP(B198,'A2. Rate Change &amp; Enrollment'!$C$20:$K$769,3,FALSE),0)</f>
        <v>0</v>
      </c>
      <c r="AP198" s="147">
        <f>IFERROR(VLOOKUP(B198,'A2. Rate Change &amp; Enrollment'!$C$20:$K$769,7,FALSE),0)</f>
        <v>0</v>
      </c>
      <c r="AQ198" s="150" t="e">
        <f t="shared" si="25"/>
        <v>#DIV/0!</v>
      </c>
      <c r="AS198" s="177"/>
      <c r="AT198" s="177"/>
      <c r="AV198" s="153" t="e">
        <f t="shared" si="23"/>
        <v>#DIV/0!</v>
      </c>
      <c r="AW198" s="101"/>
      <c r="AY198" s="132"/>
      <c r="AZ198" s="101"/>
      <c r="BA198" s="94"/>
      <c r="BB198" s="94"/>
      <c r="BC198" s="94"/>
      <c r="BD198" s="94"/>
      <c r="BE198" s="101"/>
      <c r="BF198" s="132"/>
      <c r="BG198" s="98"/>
      <c r="BH198" s="74" t="str">
        <f t="shared" si="21"/>
        <v>N</v>
      </c>
      <c r="BI198" t="e">
        <f t="shared" si="22"/>
        <v>#DIV/0!</v>
      </c>
      <c r="BK198" s="283">
        <f>IFERROR(VLOOKUP($B198, 'A2. Rate Change &amp; Enrollment'!$C$14:$BY$769, 75, FALSE), 0)</f>
        <v>0</v>
      </c>
      <c r="BL198" s="283" t="e">
        <f t="shared" si="18"/>
        <v>#DIV/0!</v>
      </c>
      <c r="BM198" s="283" t="e">
        <f t="shared" si="19"/>
        <v>#DIV/0!</v>
      </c>
      <c r="BN198" t="e">
        <f t="shared" si="24"/>
        <v>#DIV/0!</v>
      </c>
    </row>
    <row r="199" spans="1:66" x14ac:dyDescent="0.35">
      <c r="A199" t="s">
        <v>393</v>
      </c>
      <c r="B199" s="144"/>
      <c r="C199" s="98"/>
      <c r="D199" s="43" t="str">
        <f t="shared" si="20"/>
        <v>HMO</v>
      </c>
      <c r="E199" s="100"/>
      <c r="F199" s="101"/>
      <c r="G199" s="100"/>
      <c r="H199" s="101"/>
      <c r="I199" s="100"/>
      <c r="J199" s="101"/>
      <c r="K199" s="100"/>
      <c r="L199" s="101"/>
      <c r="M199" s="100"/>
      <c r="N199" s="101"/>
      <c r="O199" s="100"/>
      <c r="P199" s="101"/>
      <c r="Q199" s="100"/>
      <c r="R199" s="101"/>
      <c r="S199" s="100"/>
      <c r="T199" s="101"/>
      <c r="U199" s="118"/>
      <c r="V199" s="118"/>
      <c r="W199" s="100"/>
      <c r="X199" s="100"/>
      <c r="Y199" s="100"/>
      <c r="Z199" s="100"/>
      <c r="AA199" s="132"/>
      <c r="AB199" s="101"/>
      <c r="AC199" s="101"/>
      <c r="AD199" s="101"/>
      <c r="AE199" s="100"/>
      <c r="AF199" s="101"/>
      <c r="AG199" s="100"/>
      <c r="AH199" s="101"/>
      <c r="AI199" s="100"/>
      <c r="AJ199" s="101"/>
      <c r="AK199" s="100"/>
      <c r="AL199" s="101"/>
      <c r="AM199" s="101"/>
      <c r="AN199" s="8"/>
      <c r="AO199" s="147">
        <f>IFERROR(VLOOKUP(B199,'A2. Rate Change &amp; Enrollment'!$C$20:$K$769,3,FALSE),0)</f>
        <v>0</v>
      </c>
      <c r="AP199" s="147">
        <f>IFERROR(VLOOKUP(B199,'A2. Rate Change &amp; Enrollment'!$C$20:$K$769,7,FALSE),0)</f>
        <v>0</v>
      </c>
      <c r="AQ199" s="150" t="e">
        <f t="shared" si="25"/>
        <v>#DIV/0!</v>
      </c>
      <c r="AS199" s="177"/>
      <c r="AT199" s="177"/>
      <c r="AV199" s="153" t="e">
        <f t="shared" si="23"/>
        <v>#DIV/0!</v>
      </c>
      <c r="AW199" s="101"/>
      <c r="AY199" s="132"/>
      <c r="AZ199" s="101"/>
      <c r="BA199" s="94"/>
      <c r="BB199" s="94"/>
      <c r="BC199" s="94"/>
      <c r="BD199" s="94"/>
      <c r="BE199" s="101"/>
      <c r="BF199" s="132"/>
      <c r="BG199" s="98"/>
      <c r="BH199" s="74" t="str">
        <f t="shared" si="21"/>
        <v>N</v>
      </c>
      <c r="BI199" t="e">
        <f t="shared" si="22"/>
        <v>#DIV/0!</v>
      </c>
      <c r="BK199" s="283">
        <f>IFERROR(VLOOKUP($B199, 'A2. Rate Change &amp; Enrollment'!$C$14:$BY$769, 75, FALSE), 0)</f>
        <v>0</v>
      </c>
      <c r="BL199" s="283" t="e">
        <f t="shared" si="18"/>
        <v>#DIV/0!</v>
      </c>
      <c r="BM199" s="283" t="e">
        <f t="shared" si="19"/>
        <v>#DIV/0!</v>
      </c>
      <c r="BN199" t="e">
        <f t="shared" si="24"/>
        <v>#DIV/0!</v>
      </c>
    </row>
    <row r="200" spans="1:66" x14ac:dyDescent="0.35">
      <c r="A200" t="s">
        <v>394</v>
      </c>
      <c r="B200" s="144"/>
      <c r="C200" s="98"/>
      <c r="D200" s="43" t="str">
        <f t="shared" si="20"/>
        <v>HMO</v>
      </c>
      <c r="E200" s="100"/>
      <c r="F200" s="101"/>
      <c r="G200" s="100"/>
      <c r="H200" s="101"/>
      <c r="I200" s="100"/>
      <c r="J200" s="101"/>
      <c r="K200" s="100"/>
      <c r="L200" s="101"/>
      <c r="M200" s="100"/>
      <c r="N200" s="101"/>
      <c r="O200" s="100"/>
      <c r="P200" s="101"/>
      <c r="Q200" s="100"/>
      <c r="R200" s="101"/>
      <c r="S200" s="100"/>
      <c r="T200" s="101"/>
      <c r="U200" s="118"/>
      <c r="V200" s="118"/>
      <c r="W200" s="100"/>
      <c r="X200" s="100"/>
      <c r="Y200" s="100"/>
      <c r="Z200" s="100"/>
      <c r="AA200" s="132"/>
      <c r="AB200" s="101"/>
      <c r="AC200" s="101"/>
      <c r="AD200" s="101"/>
      <c r="AE200" s="100"/>
      <c r="AF200" s="101"/>
      <c r="AG200" s="100"/>
      <c r="AH200" s="101"/>
      <c r="AI200" s="100"/>
      <c r="AJ200" s="101"/>
      <c r="AK200" s="100"/>
      <c r="AL200" s="101"/>
      <c r="AM200" s="101"/>
      <c r="AN200" s="8"/>
      <c r="AO200" s="147">
        <f>IFERROR(VLOOKUP(B200,'A2. Rate Change &amp; Enrollment'!$C$20:$K$769,3,FALSE),0)</f>
        <v>0</v>
      </c>
      <c r="AP200" s="147">
        <f>IFERROR(VLOOKUP(B200,'A2. Rate Change &amp; Enrollment'!$C$20:$K$769,7,FALSE),0)</f>
        <v>0</v>
      </c>
      <c r="AQ200" s="150" t="e">
        <f t="shared" si="25"/>
        <v>#DIV/0!</v>
      </c>
      <c r="AS200" s="177"/>
      <c r="AT200" s="177"/>
      <c r="AV200" s="153" t="e">
        <f t="shared" si="23"/>
        <v>#DIV/0!</v>
      </c>
      <c r="AW200" s="101"/>
      <c r="AY200" s="132"/>
      <c r="AZ200" s="101"/>
      <c r="BA200" s="94"/>
      <c r="BB200" s="94"/>
      <c r="BC200" s="94"/>
      <c r="BD200" s="94"/>
      <c r="BE200" s="101"/>
      <c r="BF200" s="132"/>
      <c r="BG200" s="98"/>
      <c r="BH200" s="74" t="str">
        <f t="shared" si="21"/>
        <v>N</v>
      </c>
      <c r="BI200" t="e">
        <f t="shared" si="22"/>
        <v>#DIV/0!</v>
      </c>
      <c r="BK200" s="283">
        <f>IFERROR(VLOOKUP($B200, 'A2. Rate Change &amp; Enrollment'!$C$14:$BY$769, 75, FALSE), 0)</f>
        <v>0</v>
      </c>
      <c r="BL200" s="283" t="e">
        <f t="shared" si="18"/>
        <v>#DIV/0!</v>
      </c>
      <c r="BM200" s="283" t="e">
        <f t="shared" si="19"/>
        <v>#DIV/0!</v>
      </c>
      <c r="BN200" t="e">
        <f t="shared" si="24"/>
        <v>#DIV/0!</v>
      </c>
    </row>
    <row r="201" spans="1:66" x14ac:dyDescent="0.35">
      <c r="A201" t="s">
        <v>395</v>
      </c>
      <c r="B201" s="144"/>
      <c r="C201" s="98"/>
      <c r="D201" s="43" t="str">
        <f t="shared" si="20"/>
        <v>HMO</v>
      </c>
      <c r="E201" s="100"/>
      <c r="F201" s="101"/>
      <c r="G201" s="100"/>
      <c r="H201" s="101"/>
      <c r="I201" s="100"/>
      <c r="J201" s="101"/>
      <c r="K201" s="100"/>
      <c r="L201" s="101"/>
      <c r="M201" s="100"/>
      <c r="N201" s="101"/>
      <c r="O201" s="100"/>
      <c r="P201" s="101"/>
      <c r="Q201" s="100"/>
      <c r="R201" s="101"/>
      <c r="S201" s="100"/>
      <c r="T201" s="101"/>
      <c r="U201" s="118"/>
      <c r="V201" s="118"/>
      <c r="W201" s="100"/>
      <c r="X201" s="100"/>
      <c r="Y201" s="100"/>
      <c r="Z201" s="100"/>
      <c r="AA201" s="132"/>
      <c r="AB201" s="101"/>
      <c r="AC201" s="101"/>
      <c r="AD201" s="101"/>
      <c r="AE201" s="100"/>
      <c r="AF201" s="101"/>
      <c r="AG201" s="100"/>
      <c r="AH201" s="101"/>
      <c r="AI201" s="100"/>
      <c r="AJ201" s="101"/>
      <c r="AK201" s="100"/>
      <c r="AL201" s="101"/>
      <c r="AM201" s="101"/>
      <c r="AN201" s="8"/>
      <c r="AO201" s="147">
        <f>IFERROR(VLOOKUP(B201,'A2. Rate Change &amp; Enrollment'!$C$20:$K$769,3,FALSE),0)</f>
        <v>0</v>
      </c>
      <c r="AP201" s="147">
        <f>IFERROR(VLOOKUP(B201,'A2. Rate Change &amp; Enrollment'!$C$20:$K$769,7,FALSE),0)</f>
        <v>0</v>
      </c>
      <c r="AQ201" s="150" t="e">
        <f t="shared" si="25"/>
        <v>#DIV/0!</v>
      </c>
      <c r="AS201" s="177"/>
      <c r="AT201" s="177"/>
      <c r="AV201" s="153" t="e">
        <f t="shared" si="23"/>
        <v>#DIV/0!</v>
      </c>
      <c r="AW201" s="101"/>
      <c r="AY201" s="132"/>
      <c r="AZ201" s="101"/>
      <c r="BA201" s="94"/>
      <c r="BB201" s="94"/>
      <c r="BC201" s="94"/>
      <c r="BD201" s="94"/>
      <c r="BE201" s="101"/>
      <c r="BF201" s="132"/>
      <c r="BG201" s="98"/>
      <c r="BH201" s="74" t="str">
        <f t="shared" si="21"/>
        <v>N</v>
      </c>
      <c r="BI201" t="e">
        <f t="shared" si="22"/>
        <v>#DIV/0!</v>
      </c>
      <c r="BK201" s="283">
        <f>IFERROR(VLOOKUP($B201, 'A2. Rate Change &amp; Enrollment'!$C$14:$BY$769, 75, FALSE), 0)</f>
        <v>0</v>
      </c>
      <c r="BL201" s="283" t="e">
        <f t="shared" si="18"/>
        <v>#DIV/0!</v>
      </c>
      <c r="BM201" s="283" t="e">
        <f t="shared" si="19"/>
        <v>#DIV/0!</v>
      </c>
      <c r="BN201" t="e">
        <f t="shared" si="24"/>
        <v>#DIV/0!</v>
      </c>
    </row>
    <row r="202" spans="1:66" x14ac:dyDescent="0.35">
      <c r="A202" t="s">
        <v>396</v>
      </c>
      <c r="B202" s="144"/>
      <c r="C202" s="98"/>
      <c r="D202" s="43" t="str">
        <f t="shared" si="20"/>
        <v>HMO</v>
      </c>
      <c r="E202" s="100"/>
      <c r="F202" s="101"/>
      <c r="G202" s="100"/>
      <c r="H202" s="101"/>
      <c r="I202" s="100"/>
      <c r="J202" s="101"/>
      <c r="K202" s="100"/>
      <c r="L202" s="101"/>
      <c r="M202" s="100"/>
      <c r="N202" s="101"/>
      <c r="O202" s="100"/>
      <c r="P202" s="101"/>
      <c r="Q202" s="100"/>
      <c r="R202" s="101"/>
      <c r="S202" s="100"/>
      <c r="T202" s="101"/>
      <c r="U202" s="118"/>
      <c r="V202" s="118"/>
      <c r="W202" s="100"/>
      <c r="X202" s="100"/>
      <c r="Y202" s="100"/>
      <c r="Z202" s="100"/>
      <c r="AA202" s="132"/>
      <c r="AB202" s="101"/>
      <c r="AC202" s="101"/>
      <c r="AD202" s="101"/>
      <c r="AE202" s="100"/>
      <c r="AF202" s="101"/>
      <c r="AG202" s="100"/>
      <c r="AH202" s="101"/>
      <c r="AI202" s="100"/>
      <c r="AJ202" s="101"/>
      <c r="AK202" s="100"/>
      <c r="AL202" s="101"/>
      <c r="AM202" s="101"/>
      <c r="AN202" s="8"/>
      <c r="AO202" s="147">
        <f>IFERROR(VLOOKUP(B202,'A2. Rate Change &amp; Enrollment'!$C$20:$K$769,3,FALSE),0)</f>
        <v>0</v>
      </c>
      <c r="AP202" s="147">
        <f>IFERROR(VLOOKUP(B202,'A2. Rate Change &amp; Enrollment'!$C$20:$K$769,7,FALSE),0)</f>
        <v>0</v>
      </c>
      <c r="AQ202" s="150" t="e">
        <f t="shared" si="25"/>
        <v>#DIV/0!</v>
      </c>
      <c r="AS202" s="177"/>
      <c r="AT202" s="177"/>
      <c r="AV202" s="153" t="e">
        <f t="shared" si="23"/>
        <v>#DIV/0!</v>
      </c>
      <c r="AW202" s="101"/>
      <c r="AY202" s="132"/>
      <c r="AZ202" s="101"/>
      <c r="BA202" s="94"/>
      <c r="BB202" s="94"/>
      <c r="BC202" s="94"/>
      <c r="BD202" s="94"/>
      <c r="BE202" s="101"/>
      <c r="BF202" s="132"/>
      <c r="BG202" s="98"/>
      <c r="BH202" s="74" t="str">
        <f t="shared" si="21"/>
        <v>N</v>
      </c>
      <c r="BI202" t="e">
        <f t="shared" si="22"/>
        <v>#DIV/0!</v>
      </c>
      <c r="BK202" s="283">
        <f>IFERROR(VLOOKUP($B202, 'A2. Rate Change &amp; Enrollment'!$C$14:$BY$769, 75, FALSE), 0)</f>
        <v>0</v>
      </c>
      <c r="BL202" s="283" t="e">
        <f t="shared" si="18"/>
        <v>#DIV/0!</v>
      </c>
      <c r="BM202" s="283" t="e">
        <f t="shared" si="19"/>
        <v>#DIV/0!</v>
      </c>
      <c r="BN202" t="e">
        <f t="shared" si="24"/>
        <v>#DIV/0!</v>
      </c>
    </row>
    <row r="203" spans="1:66" x14ac:dyDescent="0.35">
      <c r="A203" t="s">
        <v>397</v>
      </c>
      <c r="B203" s="144"/>
      <c r="C203" s="98"/>
      <c r="D203" s="43" t="str">
        <f t="shared" si="20"/>
        <v>HMO</v>
      </c>
      <c r="E203" s="100"/>
      <c r="F203" s="101"/>
      <c r="G203" s="100"/>
      <c r="H203" s="101"/>
      <c r="I203" s="100"/>
      <c r="J203" s="101"/>
      <c r="K203" s="100"/>
      <c r="L203" s="101"/>
      <c r="M203" s="100"/>
      <c r="N203" s="101"/>
      <c r="O203" s="100"/>
      <c r="P203" s="101"/>
      <c r="Q203" s="100"/>
      <c r="R203" s="101"/>
      <c r="S203" s="100"/>
      <c r="T203" s="101"/>
      <c r="U203" s="118"/>
      <c r="V203" s="118"/>
      <c r="W203" s="100"/>
      <c r="X203" s="100"/>
      <c r="Y203" s="100"/>
      <c r="Z203" s="100"/>
      <c r="AA203" s="132"/>
      <c r="AB203" s="101"/>
      <c r="AC203" s="101"/>
      <c r="AD203" s="101"/>
      <c r="AE203" s="100"/>
      <c r="AF203" s="101"/>
      <c r="AG203" s="100"/>
      <c r="AH203" s="101"/>
      <c r="AI203" s="100"/>
      <c r="AJ203" s="101"/>
      <c r="AK203" s="100"/>
      <c r="AL203" s="101"/>
      <c r="AM203" s="101"/>
      <c r="AN203" s="8"/>
      <c r="AO203" s="147">
        <f>IFERROR(VLOOKUP(B203,'A2. Rate Change &amp; Enrollment'!$C$20:$K$769,3,FALSE),0)</f>
        <v>0</v>
      </c>
      <c r="AP203" s="147">
        <f>IFERROR(VLOOKUP(B203,'A2. Rate Change &amp; Enrollment'!$C$20:$K$769,7,FALSE),0)</f>
        <v>0</v>
      </c>
      <c r="AQ203" s="150" t="e">
        <f t="shared" si="25"/>
        <v>#DIV/0!</v>
      </c>
      <c r="AS203" s="177"/>
      <c r="AT203" s="177"/>
      <c r="AV203" s="153" t="e">
        <f t="shared" si="23"/>
        <v>#DIV/0!</v>
      </c>
      <c r="AW203" s="101"/>
      <c r="AY203" s="132"/>
      <c r="AZ203" s="101"/>
      <c r="BA203" s="94"/>
      <c r="BB203" s="94"/>
      <c r="BC203" s="94"/>
      <c r="BD203" s="94"/>
      <c r="BE203" s="101"/>
      <c r="BF203" s="132"/>
      <c r="BG203" s="98"/>
      <c r="BH203" s="74" t="str">
        <f t="shared" si="21"/>
        <v>N</v>
      </c>
      <c r="BI203" t="e">
        <f t="shared" si="22"/>
        <v>#DIV/0!</v>
      </c>
      <c r="BK203" s="283">
        <f>IFERROR(VLOOKUP($B203, 'A2. Rate Change &amp; Enrollment'!$C$14:$BY$769, 75, FALSE), 0)</f>
        <v>0</v>
      </c>
      <c r="BL203" s="283" t="e">
        <f t="shared" si="18"/>
        <v>#DIV/0!</v>
      </c>
      <c r="BM203" s="283" t="e">
        <f t="shared" si="19"/>
        <v>#DIV/0!</v>
      </c>
      <c r="BN203" t="e">
        <f t="shared" si="24"/>
        <v>#DIV/0!</v>
      </c>
    </row>
    <row r="204" spans="1:66" x14ac:dyDescent="0.35">
      <c r="A204" t="s">
        <v>398</v>
      </c>
      <c r="B204" s="144"/>
      <c r="C204" s="98"/>
      <c r="D204" s="43" t="str">
        <f t="shared" si="20"/>
        <v>HMO</v>
      </c>
      <c r="E204" s="100"/>
      <c r="F204" s="101"/>
      <c r="G204" s="100"/>
      <c r="H204" s="101"/>
      <c r="I204" s="100"/>
      <c r="J204" s="101"/>
      <c r="K204" s="100"/>
      <c r="L204" s="101"/>
      <c r="M204" s="100"/>
      <c r="N204" s="101"/>
      <c r="O204" s="100"/>
      <c r="P204" s="101"/>
      <c r="Q204" s="100"/>
      <c r="R204" s="101"/>
      <c r="S204" s="100"/>
      <c r="T204" s="101"/>
      <c r="U204" s="118"/>
      <c r="V204" s="118"/>
      <c r="W204" s="100"/>
      <c r="X204" s="100"/>
      <c r="Y204" s="100"/>
      <c r="Z204" s="100"/>
      <c r="AA204" s="132"/>
      <c r="AB204" s="101"/>
      <c r="AC204" s="101"/>
      <c r="AD204" s="101"/>
      <c r="AE204" s="100"/>
      <c r="AF204" s="101"/>
      <c r="AG204" s="100"/>
      <c r="AH204" s="101"/>
      <c r="AI204" s="100"/>
      <c r="AJ204" s="101"/>
      <c r="AK204" s="100"/>
      <c r="AL204" s="101"/>
      <c r="AM204" s="101"/>
      <c r="AN204" s="8"/>
      <c r="AO204" s="147">
        <f>IFERROR(VLOOKUP(B204,'A2. Rate Change &amp; Enrollment'!$C$20:$K$769,3,FALSE),0)</f>
        <v>0</v>
      </c>
      <c r="AP204" s="147">
        <f>IFERROR(VLOOKUP(B204,'A2. Rate Change &amp; Enrollment'!$C$20:$K$769,7,FALSE),0)</f>
        <v>0</v>
      </c>
      <c r="AQ204" s="150" t="e">
        <f t="shared" si="25"/>
        <v>#DIV/0!</v>
      </c>
      <c r="AS204" s="177"/>
      <c r="AT204" s="177"/>
      <c r="AV204" s="153" t="e">
        <f t="shared" si="23"/>
        <v>#DIV/0!</v>
      </c>
      <c r="AW204" s="101"/>
      <c r="AY204" s="132"/>
      <c r="AZ204" s="101"/>
      <c r="BA204" s="94"/>
      <c r="BB204" s="94"/>
      <c r="BC204" s="94"/>
      <c r="BD204" s="94"/>
      <c r="BE204" s="101"/>
      <c r="BF204" s="132"/>
      <c r="BG204" s="98"/>
      <c r="BH204" s="74" t="str">
        <f t="shared" si="21"/>
        <v>N</v>
      </c>
      <c r="BI204" t="e">
        <f t="shared" si="22"/>
        <v>#DIV/0!</v>
      </c>
      <c r="BK204" s="283">
        <f>IFERROR(VLOOKUP($B204, 'A2. Rate Change &amp; Enrollment'!$C$14:$BY$769, 75, FALSE), 0)</f>
        <v>0</v>
      </c>
      <c r="BL204" s="283" t="e">
        <f t="shared" si="18"/>
        <v>#DIV/0!</v>
      </c>
      <c r="BM204" s="283" t="e">
        <f t="shared" si="19"/>
        <v>#DIV/0!</v>
      </c>
      <c r="BN204" t="e">
        <f t="shared" si="24"/>
        <v>#DIV/0!</v>
      </c>
    </row>
    <row r="205" spans="1:66" x14ac:dyDescent="0.35">
      <c r="A205" t="s">
        <v>399</v>
      </c>
      <c r="B205" s="144"/>
      <c r="C205" s="98"/>
      <c r="D205" s="43" t="str">
        <f t="shared" si="20"/>
        <v>HMO</v>
      </c>
      <c r="E205" s="100"/>
      <c r="F205" s="101"/>
      <c r="G205" s="100"/>
      <c r="H205" s="101"/>
      <c r="I205" s="100"/>
      <c r="J205" s="101"/>
      <c r="K205" s="100"/>
      <c r="L205" s="101"/>
      <c r="M205" s="100"/>
      <c r="N205" s="101"/>
      <c r="O205" s="100"/>
      <c r="P205" s="101"/>
      <c r="Q205" s="100"/>
      <c r="R205" s="101"/>
      <c r="S205" s="100"/>
      <c r="T205" s="101"/>
      <c r="U205" s="118"/>
      <c r="V205" s="118"/>
      <c r="W205" s="100"/>
      <c r="X205" s="100"/>
      <c r="Y205" s="100"/>
      <c r="Z205" s="100"/>
      <c r="AA205" s="132"/>
      <c r="AB205" s="101"/>
      <c r="AC205" s="101"/>
      <c r="AD205" s="101"/>
      <c r="AE205" s="100"/>
      <c r="AF205" s="101"/>
      <c r="AG205" s="100"/>
      <c r="AH205" s="101"/>
      <c r="AI205" s="100"/>
      <c r="AJ205" s="101"/>
      <c r="AK205" s="100"/>
      <c r="AL205" s="101"/>
      <c r="AM205" s="101"/>
      <c r="AN205" s="8"/>
      <c r="AO205" s="147">
        <f>IFERROR(VLOOKUP(B205,'A2. Rate Change &amp; Enrollment'!$C$20:$K$769,3,FALSE),0)</f>
        <v>0</v>
      </c>
      <c r="AP205" s="147">
        <f>IFERROR(VLOOKUP(B205,'A2. Rate Change &amp; Enrollment'!$C$20:$K$769,7,FALSE),0)</f>
        <v>0</v>
      </c>
      <c r="AQ205" s="150" t="e">
        <f t="shared" si="25"/>
        <v>#DIV/0!</v>
      </c>
      <c r="AS205" s="177"/>
      <c r="AT205" s="177"/>
      <c r="AV205" s="153" t="e">
        <f t="shared" si="23"/>
        <v>#DIV/0!</v>
      </c>
      <c r="AW205" s="101"/>
      <c r="AY205" s="132"/>
      <c r="AZ205" s="101"/>
      <c r="BA205" s="94"/>
      <c r="BB205" s="94"/>
      <c r="BC205" s="94"/>
      <c r="BD205" s="94"/>
      <c r="BE205" s="101"/>
      <c r="BF205" s="132"/>
      <c r="BG205" s="98"/>
      <c r="BH205" s="74" t="str">
        <f t="shared" si="21"/>
        <v>N</v>
      </c>
      <c r="BI205" t="e">
        <f t="shared" si="22"/>
        <v>#DIV/0!</v>
      </c>
      <c r="BK205" s="283">
        <f>IFERROR(VLOOKUP($B205, 'A2. Rate Change &amp; Enrollment'!$C$14:$BY$769, 75, FALSE), 0)</f>
        <v>0</v>
      </c>
      <c r="BL205" s="283" t="e">
        <f t="shared" si="18"/>
        <v>#DIV/0!</v>
      </c>
      <c r="BM205" s="283" t="e">
        <f t="shared" si="19"/>
        <v>#DIV/0!</v>
      </c>
      <c r="BN205" t="e">
        <f t="shared" si="24"/>
        <v>#DIV/0!</v>
      </c>
    </row>
    <row r="206" spans="1:66" x14ac:dyDescent="0.35">
      <c r="A206" t="s">
        <v>400</v>
      </c>
      <c r="B206" s="144"/>
      <c r="C206" s="98"/>
      <c r="D206" s="43" t="str">
        <f t="shared" si="20"/>
        <v>HMO</v>
      </c>
      <c r="E206" s="100"/>
      <c r="F206" s="101"/>
      <c r="G206" s="100"/>
      <c r="H206" s="101"/>
      <c r="I206" s="100"/>
      <c r="J206" s="101"/>
      <c r="K206" s="100"/>
      <c r="L206" s="101"/>
      <c r="M206" s="100"/>
      <c r="N206" s="101"/>
      <c r="O206" s="100"/>
      <c r="P206" s="101"/>
      <c r="Q206" s="100"/>
      <c r="R206" s="101"/>
      <c r="S206" s="100"/>
      <c r="T206" s="101"/>
      <c r="U206" s="118"/>
      <c r="V206" s="118"/>
      <c r="W206" s="100"/>
      <c r="X206" s="100"/>
      <c r="Y206" s="100"/>
      <c r="Z206" s="100"/>
      <c r="AA206" s="132"/>
      <c r="AB206" s="101"/>
      <c r="AC206" s="101"/>
      <c r="AD206" s="101"/>
      <c r="AE206" s="100"/>
      <c r="AF206" s="101"/>
      <c r="AG206" s="100"/>
      <c r="AH206" s="101"/>
      <c r="AI206" s="100"/>
      <c r="AJ206" s="101"/>
      <c r="AK206" s="100"/>
      <c r="AL206" s="101"/>
      <c r="AM206" s="101"/>
      <c r="AN206" s="8"/>
      <c r="AO206" s="147">
        <f>IFERROR(VLOOKUP(B206,'A2. Rate Change &amp; Enrollment'!$C$20:$K$769,3,FALSE),0)</f>
        <v>0</v>
      </c>
      <c r="AP206" s="147">
        <f>IFERROR(VLOOKUP(B206,'A2. Rate Change &amp; Enrollment'!$C$20:$K$769,7,FALSE),0)</f>
        <v>0</v>
      </c>
      <c r="AQ206" s="150" t="e">
        <f t="shared" si="25"/>
        <v>#DIV/0!</v>
      </c>
      <c r="AS206" s="177"/>
      <c r="AT206" s="177"/>
      <c r="AV206" s="153" t="e">
        <f t="shared" si="23"/>
        <v>#DIV/0!</v>
      </c>
      <c r="AW206" s="101"/>
      <c r="AY206" s="132"/>
      <c r="AZ206" s="101"/>
      <c r="BA206" s="94"/>
      <c r="BB206" s="94"/>
      <c r="BC206" s="94"/>
      <c r="BD206" s="94"/>
      <c r="BE206" s="101"/>
      <c r="BF206" s="132"/>
      <c r="BG206" s="98"/>
      <c r="BH206" s="74" t="str">
        <f t="shared" si="21"/>
        <v>N</v>
      </c>
      <c r="BI206" t="e">
        <f t="shared" si="22"/>
        <v>#DIV/0!</v>
      </c>
      <c r="BK206" s="283">
        <f>IFERROR(VLOOKUP($B206, 'A2. Rate Change &amp; Enrollment'!$C$14:$BY$769, 75, FALSE), 0)</f>
        <v>0</v>
      </c>
      <c r="BL206" s="283" t="e">
        <f t="shared" si="18"/>
        <v>#DIV/0!</v>
      </c>
      <c r="BM206" s="283" t="e">
        <f t="shared" si="19"/>
        <v>#DIV/0!</v>
      </c>
      <c r="BN206" t="e">
        <f t="shared" si="24"/>
        <v>#DIV/0!</v>
      </c>
    </row>
    <row r="207" spans="1:66" x14ac:dyDescent="0.35">
      <c r="A207" t="s">
        <v>401</v>
      </c>
      <c r="B207" s="144"/>
      <c r="C207" s="98"/>
      <c r="D207" s="43" t="str">
        <f t="shared" si="20"/>
        <v>HMO</v>
      </c>
      <c r="E207" s="100"/>
      <c r="F207" s="101"/>
      <c r="G207" s="100"/>
      <c r="H207" s="101"/>
      <c r="I207" s="100"/>
      <c r="J207" s="101"/>
      <c r="K207" s="100"/>
      <c r="L207" s="101"/>
      <c r="M207" s="100"/>
      <c r="N207" s="101"/>
      <c r="O207" s="100"/>
      <c r="P207" s="101"/>
      <c r="Q207" s="100"/>
      <c r="R207" s="101"/>
      <c r="S207" s="100"/>
      <c r="T207" s="101"/>
      <c r="U207" s="118"/>
      <c r="V207" s="118"/>
      <c r="W207" s="100"/>
      <c r="X207" s="100"/>
      <c r="Y207" s="100"/>
      <c r="Z207" s="100"/>
      <c r="AA207" s="132"/>
      <c r="AB207" s="101"/>
      <c r="AC207" s="101"/>
      <c r="AD207" s="101"/>
      <c r="AE207" s="100"/>
      <c r="AF207" s="101"/>
      <c r="AG207" s="100"/>
      <c r="AH207" s="101"/>
      <c r="AI207" s="100"/>
      <c r="AJ207" s="101"/>
      <c r="AK207" s="100"/>
      <c r="AL207" s="101"/>
      <c r="AM207" s="101"/>
      <c r="AN207" s="8"/>
      <c r="AO207" s="147">
        <f>IFERROR(VLOOKUP(B207,'A2. Rate Change &amp; Enrollment'!$C$20:$K$769,3,FALSE),0)</f>
        <v>0</v>
      </c>
      <c r="AP207" s="147">
        <f>IFERROR(VLOOKUP(B207,'A2. Rate Change &amp; Enrollment'!$C$20:$K$769,7,FALSE),0)</f>
        <v>0</v>
      </c>
      <c r="AQ207" s="150" t="e">
        <f t="shared" si="25"/>
        <v>#DIV/0!</v>
      </c>
      <c r="AS207" s="177"/>
      <c r="AT207" s="177"/>
      <c r="AV207" s="153" t="e">
        <f t="shared" si="23"/>
        <v>#DIV/0!</v>
      </c>
      <c r="AW207" s="101"/>
      <c r="AY207" s="132"/>
      <c r="AZ207" s="101"/>
      <c r="BA207" s="94"/>
      <c r="BB207" s="94"/>
      <c r="BC207" s="94"/>
      <c r="BD207" s="94"/>
      <c r="BE207" s="101"/>
      <c r="BF207" s="132"/>
      <c r="BG207" s="98"/>
      <c r="BH207" s="74" t="str">
        <f t="shared" si="21"/>
        <v>N</v>
      </c>
      <c r="BI207" t="e">
        <f t="shared" si="22"/>
        <v>#DIV/0!</v>
      </c>
      <c r="BK207" s="283">
        <f>IFERROR(VLOOKUP($B207, 'A2. Rate Change &amp; Enrollment'!$C$14:$BY$769, 75, FALSE), 0)</f>
        <v>0</v>
      </c>
      <c r="BL207" s="283" t="e">
        <f t="shared" ref="BL207:BL270" si="26">BK207/$BK$14</f>
        <v>#DIV/0!</v>
      </c>
      <c r="BM207" s="283" t="e">
        <f t="shared" ref="BM207:BM270" si="27">AS207/$AS$14</f>
        <v>#DIV/0!</v>
      </c>
      <c r="BN207" t="e">
        <f t="shared" si="24"/>
        <v>#DIV/0!</v>
      </c>
    </row>
    <row r="208" spans="1:66" x14ac:dyDescent="0.35">
      <c r="A208" t="s">
        <v>402</v>
      </c>
      <c r="B208" s="144"/>
      <c r="C208" s="98"/>
      <c r="D208" s="43" t="str">
        <f t="shared" ref="D208:D271" si="28">$B$4</f>
        <v>HMO</v>
      </c>
      <c r="E208" s="100"/>
      <c r="F208" s="101"/>
      <c r="G208" s="100"/>
      <c r="H208" s="101"/>
      <c r="I208" s="100"/>
      <c r="J208" s="101"/>
      <c r="K208" s="100"/>
      <c r="L208" s="101"/>
      <c r="M208" s="100"/>
      <c r="N208" s="101"/>
      <c r="O208" s="100"/>
      <c r="P208" s="101"/>
      <c r="Q208" s="100"/>
      <c r="R208" s="101"/>
      <c r="S208" s="100"/>
      <c r="T208" s="101"/>
      <c r="U208" s="118"/>
      <c r="V208" s="118"/>
      <c r="W208" s="100"/>
      <c r="X208" s="100"/>
      <c r="Y208" s="100"/>
      <c r="Z208" s="100"/>
      <c r="AA208" s="132"/>
      <c r="AB208" s="101"/>
      <c r="AC208" s="101"/>
      <c r="AD208" s="101"/>
      <c r="AE208" s="100"/>
      <c r="AF208" s="101"/>
      <c r="AG208" s="100"/>
      <c r="AH208" s="101"/>
      <c r="AI208" s="100"/>
      <c r="AJ208" s="101"/>
      <c r="AK208" s="100"/>
      <c r="AL208" s="101"/>
      <c r="AM208" s="101"/>
      <c r="AN208" s="8"/>
      <c r="AO208" s="147">
        <f>IFERROR(VLOOKUP(B208,'A2. Rate Change &amp; Enrollment'!$C$20:$K$769,3,FALSE),0)</f>
        <v>0</v>
      </c>
      <c r="AP208" s="147">
        <f>IFERROR(VLOOKUP(B208,'A2. Rate Change &amp; Enrollment'!$C$20:$K$769,7,FALSE),0)</f>
        <v>0</v>
      </c>
      <c r="AQ208" s="150" t="e">
        <f t="shared" si="25"/>
        <v>#DIV/0!</v>
      </c>
      <c r="AS208" s="177"/>
      <c r="AT208" s="177"/>
      <c r="AV208" s="153" t="e">
        <f t="shared" si="23"/>
        <v>#DIV/0!</v>
      </c>
      <c r="AW208" s="101"/>
      <c r="AY208" s="132"/>
      <c r="AZ208" s="101"/>
      <c r="BA208" s="94"/>
      <c r="BB208" s="94"/>
      <c r="BC208" s="94"/>
      <c r="BD208" s="94"/>
      <c r="BE208" s="101"/>
      <c r="BF208" s="132"/>
      <c r="BG208" s="98"/>
      <c r="BH208" s="74" t="str">
        <f t="shared" ref="BH208:BH271" si="29">IF(OR(AS208-AT208&gt;5%, AT208-AS208&gt;5%), "Y", "N")</f>
        <v>N</v>
      </c>
      <c r="BI208" t="e">
        <f t="shared" ref="BI208:BI271" si="30">IF(AND(AQ208&gt;5%, BH208="Y"), "Y", "N")</f>
        <v>#DIV/0!</v>
      </c>
      <c r="BK208" s="283">
        <f>IFERROR(VLOOKUP($B208, 'A2. Rate Change &amp; Enrollment'!$C$14:$BY$769, 75, FALSE), 0)</f>
        <v>0</v>
      </c>
      <c r="BL208" s="283" t="e">
        <f t="shared" si="26"/>
        <v>#DIV/0!</v>
      </c>
      <c r="BM208" s="283" t="e">
        <f t="shared" si="27"/>
        <v>#DIV/0!</v>
      </c>
      <c r="BN208" t="e">
        <f t="shared" si="24"/>
        <v>#DIV/0!</v>
      </c>
    </row>
    <row r="209" spans="1:66" x14ac:dyDescent="0.35">
      <c r="A209" t="s">
        <v>403</v>
      </c>
      <c r="B209" s="144"/>
      <c r="C209" s="98"/>
      <c r="D209" s="43" t="str">
        <f t="shared" si="28"/>
        <v>HMO</v>
      </c>
      <c r="E209" s="100"/>
      <c r="F209" s="101"/>
      <c r="G209" s="100"/>
      <c r="H209" s="101"/>
      <c r="I209" s="100"/>
      <c r="J209" s="101"/>
      <c r="K209" s="100"/>
      <c r="L209" s="101"/>
      <c r="M209" s="100"/>
      <c r="N209" s="101"/>
      <c r="O209" s="100"/>
      <c r="P209" s="101"/>
      <c r="Q209" s="100"/>
      <c r="R209" s="101"/>
      <c r="S209" s="100"/>
      <c r="T209" s="101"/>
      <c r="U209" s="118"/>
      <c r="V209" s="118"/>
      <c r="W209" s="100"/>
      <c r="X209" s="100"/>
      <c r="Y209" s="100"/>
      <c r="Z209" s="100"/>
      <c r="AA209" s="132"/>
      <c r="AB209" s="101"/>
      <c r="AC209" s="101"/>
      <c r="AD209" s="101"/>
      <c r="AE209" s="100"/>
      <c r="AF209" s="101"/>
      <c r="AG209" s="100"/>
      <c r="AH209" s="101"/>
      <c r="AI209" s="100"/>
      <c r="AJ209" s="101"/>
      <c r="AK209" s="100"/>
      <c r="AL209" s="101"/>
      <c r="AM209" s="101"/>
      <c r="AN209" s="8"/>
      <c r="AO209" s="147">
        <f>IFERROR(VLOOKUP(B209,'A2. Rate Change &amp; Enrollment'!$C$20:$K$769,3,FALSE),0)</f>
        <v>0</v>
      </c>
      <c r="AP209" s="147">
        <f>IFERROR(VLOOKUP(B209,'A2. Rate Change &amp; Enrollment'!$C$20:$K$769,7,FALSE),0)</f>
        <v>0</v>
      </c>
      <c r="AQ209" s="150" t="e">
        <f t="shared" si="25"/>
        <v>#DIV/0!</v>
      </c>
      <c r="AS209" s="177"/>
      <c r="AT209" s="177"/>
      <c r="AV209" s="153" t="e">
        <f t="shared" ref="AV209:AV272" si="31">AS209/AT209-1</f>
        <v>#DIV/0!</v>
      </c>
      <c r="AW209" s="101"/>
      <c r="AY209" s="132"/>
      <c r="AZ209" s="101"/>
      <c r="BA209" s="94"/>
      <c r="BB209" s="94"/>
      <c r="BC209" s="94"/>
      <c r="BD209" s="94"/>
      <c r="BE209" s="101"/>
      <c r="BF209" s="132"/>
      <c r="BG209" s="98"/>
      <c r="BH209" s="74" t="str">
        <f t="shared" si="29"/>
        <v>N</v>
      </c>
      <c r="BI209" t="e">
        <f t="shared" si="30"/>
        <v>#DIV/0!</v>
      </c>
      <c r="BK209" s="283">
        <f>IFERROR(VLOOKUP($B209, 'A2. Rate Change &amp; Enrollment'!$C$14:$BY$769, 75, FALSE), 0)</f>
        <v>0</v>
      </c>
      <c r="BL209" s="283" t="e">
        <f t="shared" si="26"/>
        <v>#DIV/0!</v>
      </c>
      <c r="BM209" s="283" t="e">
        <f t="shared" si="27"/>
        <v>#DIV/0!</v>
      </c>
      <c r="BN209" t="e">
        <f t="shared" ref="BN209:BN272" si="32">IF(ABS(BM209-BL209)&lt;0.001, "N", "Y")</f>
        <v>#DIV/0!</v>
      </c>
    </row>
    <row r="210" spans="1:66" x14ac:dyDescent="0.35">
      <c r="A210" t="s">
        <v>404</v>
      </c>
      <c r="B210" s="144"/>
      <c r="C210" s="98"/>
      <c r="D210" s="43" t="str">
        <f t="shared" si="28"/>
        <v>HMO</v>
      </c>
      <c r="E210" s="100"/>
      <c r="F210" s="101"/>
      <c r="G210" s="100"/>
      <c r="H210" s="101"/>
      <c r="I210" s="100"/>
      <c r="J210" s="101"/>
      <c r="K210" s="100"/>
      <c r="L210" s="101"/>
      <c r="M210" s="100"/>
      <c r="N210" s="101"/>
      <c r="O210" s="100"/>
      <c r="P210" s="101"/>
      <c r="Q210" s="100"/>
      <c r="R210" s="101"/>
      <c r="S210" s="100"/>
      <c r="T210" s="101"/>
      <c r="U210" s="118"/>
      <c r="V210" s="118"/>
      <c r="W210" s="100"/>
      <c r="X210" s="100"/>
      <c r="Y210" s="100"/>
      <c r="Z210" s="100"/>
      <c r="AA210" s="132"/>
      <c r="AB210" s="101"/>
      <c r="AC210" s="101"/>
      <c r="AD210" s="101"/>
      <c r="AE210" s="100"/>
      <c r="AF210" s="101"/>
      <c r="AG210" s="100"/>
      <c r="AH210" s="101"/>
      <c r="AI210" s="100"/>
      <c r="AJ210" s="101"/>
      <c r="AK210" s="100"/>
      <c r="AL210" s="101"/>
      <c r="AM210" s="101"/>
      <c r="AN210" s="8"/>
      <c r="AO210" s="147">
        <f>IFERROR(VLOOKUP(B210,'A2. Rate Change &amp; Enrollment'!$C$20:$K$769,3,FALSE),0)</f>
        <v>0</v>
      </c>
      <c r="AP210" s="147">
        <f>IFERROR(VLOOKUP(B210,'A2. Rate Change &amp; Enrollment'!$C$20:$K$769,7,FALSE),0)</f>
        <v>0</v>
      </c>
      <c r="AQ210" s="150" t="e">
        <f t="shared" si="25"/>
        <v>#DIV/0!</v>
      </c>
      <c r="AS210" s="177"/>
      <c r="AT210" s="177"/>
      <c r="AV210" s="153" t="e">
        <f t="shared" si="31"/>
        <v>#DIV/0!</v>
      </c>
      <c r="AW210" s="101"/>
      <c r="AY210" s="132"/>
      <c r="AZ210" s="101"/>
      <c r="BA210" s="94"/>
      <c r="BB210" s="94"/>
      <c r="BC210" s="94"/>
      <c r="BD210" s="94"/>
      <c r="BE210" s="101"/>
      <c r="BF210" s="132"/>
      <c r="BG210" s="98"/>
      <c r="BH210" s="74" t="str">
        <f t="shared" si="29"/>
        <v>N</v>
      </c>
      <c r="BI210" t="e">
        <f t="shared" si="30"/>
        <v>#DIV/0!</v>
      </c>
      <c r="BK210" s="283">
        <f>IFERROR(VLOOKUP($B210, 'A2. Rate Change &amp; Enrollment'!$C$14:$BY$769, 75, FALSE), 0)</f>
        <v>0</v>
      </c>
      <c r="BL210" s="283" t="e">
        <f t="shared" si="26"/>
        <v>#DIV/0!</v>
      </c>
      <c r="BM210" s="283" t="e">
        <f t="shared" si="27"/>
        <v>#DIV/0!</v>
      </c>
      <c r="BN210" t="e">
        <f t="shared" si="32"/>
        <v>#DIV/0!</v>
      </c>
    </row>
    <row r="211" spans="1:66" x14ac:dyDescent="0.35">
      <c r="A211" t="s">
        <v>405</v>
      </c>
      <c r="B211" s="144"/>
      <c r="C211" s="98"/>
      <c r="D211" s="43" t="str">
        <f t="shared" si="28"/>
        <v>HMO</v>
      </c>
      <c r="E211" s="100"/>
      <c r="F211" s="101"/>
      <c r="G211" s="100"/>
      <c r="H211" s="101"/>
      <c r="I211" s="100"/>
      <c r="J211" s="101"/>
      <c r="K211" s="100"/>
      <c r="L211" s="101"/>
      <c r="M211" s="100"/>
      <c r="N211" s="101"/>
      <c r="O211" s="100"/>
      <c r="P211" s="101"/>
      <c r="Q211" s="100"/>
      <c r="R211" s="101"/>
      <c r="S211" s="100"/>
      <c r="T211" s="101"/>
      <c r="U211" s="118"/>
      <c r="V211" s="118"/>
      <c r="W211" s="100"/>
      <c r="X211" s="100"/>
      <c r="Y211" s="100"/>
      <c r="Z211" s="100"/>
      <c r="AA211" s="132"/>
      <c r="AB211" s="101"/>
      <c r="AC211" s="101"/>
      <c r="AD211" s="101"/>
      <c r="AE211" s="100"/>
      <c r="AF211" s="101"/>
      <c r="AG211" s="100"/>
      <c r="AH211" s="101"/>
      <c r="AI211" s="100"/>
      <c r="AJ211" s="101"/>
      <c r="AK211" s="100"/>
      <c r="AL211" s="101"/>
      <c r="AM211" s="101"/>
      <c r="AN211" s="8"/>
      <c r="AO211" s="147">
        <f>IFERROR(VLOOKUP(B211,'A2. Rate Change &amp; Enrollment'!$C$20:$K$769,3,FALSE),0)</f>
        <v>0</v>
      </c>
      <c r="AP211" s="147">
        <f>IFERROR(VLOOKUP(B211,'A2. Rate Change &amp; Enrollment'!$C$20:$K$769,7,FALSE),0)</f>
        <v>0</v>
      </c>
      <c r="AQ211" s="150" t="e">
        <f t="shared" si="25"/>
        <v>#DIV/0!</v>
      </c>
      <c r="AS211" s="177"/>
      <c r="AT211" s="177"/>
      <c r="AV211" s="153" t="e">
        <f t="shared" si="31"/>
        <v>#DIV/0!</v>
      </c>
      <c r="AW211" s="101"/>
      <c r="AY211" s="132"/>
      <c r="AZ211" s="101"/>
      <c r="BA211" s="94"/>
      <c r="BB211" s="94"/>
      <c r="BC211" s="94"/>
      <c r="BD211" s="94"/>
      <c r="BE211" s="101"/>
      <c r="BF211" s="132"/>
      <c r="BG211" s="98"/>
      <c r="BH211" s="74" t="str">
        <f t="shared" si="29"/>
        <v>N</v>
      </c>
      <c r="BI211" t="e">
        <f t="shared" si="30"/>
        <v>#DIV/0!</v>
      </c>
      <c r="BK211" s="283">
        <f>IFERROR(VLOOKUP($B211, 'A2. Rate Change &amp; Enrollment'!$C$14:$BY$769, 75, FALSE), 0)</f>
        <v>0</v>
      </c>
      <c r="BL211" s="283" t="e">
        <f t="shared" si="26"/>
        <v>#DIV/0!</v>
      </c>
      <c r="BM211" s="283" t="e">
        <f t="shared" si="27"/>
        <v>#DIV/0!</v>
      </c>
      <c r="BN211" t="e">
        <f t="shared" si="32"/>
        <v>#DIV/0!</v>
      </c>
    </row>
    <row r="212" spans="1:66" x14ac:dyDescent="0.35">
      <c r="A212" t="s">
        <v>406</v>
      </c>
      <c r="B212" s="144"/>
      <c r="C212" s="98"/>
      <c r="D212" s="43" t="str">
        <f t="shared" si="28"/>
        <v>HMO</v>
      </c>
      <c r="E212" s="100"/>
      <c r="F212" s="101"/>
      <c r="G212" s="100"/>
      <c r="H212" s="101"/>
      <c r="I212" s="100"/>
      <c r="J212" s="101"/>
      <c r="K212" s="100"/>
      <c r="L212" s="101"/>
      <c r="M212" s="100"/>
      <c r="N212" s="101"/>
      <c r="O212" s="100"/>
      <c r="P212" s="101"/>
      <c r="Q212" s="100"/>
      <c r="R212" s="101"/>
      <c r="S212" s="100"/>
      <c r="T212" s="101"/>
      <c r="U212" s="118"/>
      <c r="V212" s="118"/>
      <c r="W212" s="100"/>
      <c r="X212" s="100"/>
      <c r="Y212" s="100"/>
      <c r="Z212" s="100"/>
      <c r="AA212" s="132"/>
      <c r="AB212" s="101"/>
      <c r="AC212" s="101"/>
      <c r="AD212" s="101"/>
      <c r="AE212" s="100"/>
      <c r="AF212" s="101"/>
      <c r="AG212" s="100"/>
      <c r="AH212" s="101"/>
      <c r="AI212" s="100"/>
      <c r="AJ212" s="101"/>
      <c r="AK212" s="100"/>
      <c r="AL212" s="101"/>
      <c r="AM212" s="101"/>
      <c r="AN212" s="8"/>
      <c r="AO212" s="147">
        <f>IFERROR(VLOOKUP(B212,'A2. Rate Change &amp; Enrollment'!$C$20:$K$769,3,FALSE),0)</f>
        <v>0</v>
      </c>
      <c r="AP212" s="147">
        <f>IFERROR(VLOOKUP(B212,'A2. Rate Change &amp; Enrollment'!$C$20:$K$769,7,FALSE),0)</f>
        <v>0</v>
      </c>
      <c r="AQ212" s="150" t="e">
        <f t="shared" si="25"/>
        <v>#DIV/0!</v>
      </c>
      <c r="AS212" s="177"/>
      <c r="AT212" s="177"/>
      <c r="AV212" s="153" t="e">
        <f t="shared" si="31"/>
        <v>#DIV/0!</v>
      </c>
      <c r="AW212" s="101"/>
      <c r="AY212" s="132"/>
      <c r="AZ212" s="101"/>
      <c r="BA212" s="94"/>
      <c r="BB212" s="94"/>
      <c r="BC212" s="94"/>
      <c r="BD212" s="94"/>
      <c r="BE212" s="101"/>
      <c r="BF212" s="132"/>
      <c r="BG212" s="98"/>
      <c r="BH212" s="74" t="str">
        <f t="shared" si="29"/>
        <v>N</v>
      </c>
      <c r="BI212" t="e">
        <f t="shared" si="30"/>
        <v>#DIV/0!</v>
      </c>
      <c r="BK212" s="283">
        <f>IFERROR(VLOOKUP($B212, 'A2. Rate Change &amp; Enrollment'!$C$14:$BY$769, 75, FALSE), 0)</f>
        <v>0</v>
      </c>
      <c r="BL212" s="283" t="e">
        <f t="shared" si="26"/>
        <v>#DIV/0!</v>
      </c>
      <c r="BM212" s="283" t="e">
        <f t="shared" si="27"/>
        <v>#DIV/0!</v>
      </c>
      <c r="BN212" t="e">
        <f t="shared" si="32"/>
        <v>#DIV/0!</v>
      </c>
    </row>
    <row r="213" spans="1:66" x14ac:dyDescent="0.35">
      <c r="A213" t="s">
        <v>407</v>
      </c>
      <c r="B213" s="144"/>
      <c r="C213" s="98"/>
      <c r="D213" s="43" t="str">
        <f t="shared" si="28"/>
        <v>HMO</v>
      </c>
      <c r="E213" s="100"/>
      <c r="F213" s="101"/>
      <c r="G213" s="100"/>
      <c r="H213" s="101"/>
      <c r="I213" s="100"/>
      <c r="J213" s="101"/>
      <c r="K213" s="100"/>
      <c r="L213" s="101"/>
      <c r="M213" s="100"/>
      <c r="N213" s="101"/>
      <c r="O213" s="100"/>
      <c r="P213" s="101"/>
      <c r="Q213" s="100"/>
      <c r="R213" s="101"/>
      <c r="S213" s="100"/>
      <c r="T213" s="101"/>
      <c r="U213" s="118"/>
      <c r="V213" s="118"/>
      <c r="W213" s="100"/>
      <c r="X213" s="100"/>
      <c r="Y213" s="100"/>
      <c r="Z213" s="100"/>
      <c r="AA213" s="132"/>
      <c r="AB213" s="101"/>
      <c r="AC213" s="101"/>
      <c r="AD213" s="101"/>
      <c r="AE213" s="100"/>
      <c r="AF213" s="101"/>
      <c r="AG213" s="100"/>
      <c r="AH213" s="101"/>
      <c r="AI213" s="100"/>
      <c r="AJ213" s="101"/>
      <c r="AK213" s="100"/>
      <c r="AL213" s="101"/>
      <c r="AM213" s="101"/>
      <c r="AN213" s="8"/>
      <c r="AO213" s="147">
        <f>IFERROR(VLOOKUP(B213,'A2. Rate Change &amp; Enrollment'!$C$20:$K$769,3,FALSE),0)</f>
        <v>0</v>
      </c>
      <c r="AP213" s="147">
        <f>IFERROR(VLOOKUP(B213,'A2. Rate Change &amp; Enrollment'!$C$20:$K$769,7,FALSE),0)</f>
        <v>0</v>
      </c>
      <c r="AQ213" s="150" t="e">
        <f t="shared" si="25"/>
        <v>#DIV/0!</v>
      </c>
      <c r="AS213" s="177"/>
      <c r="AT213" s="177"/>
      <c r="AV213" s="153" t="e">
        <f t="shared" si="31"/>
        <v>#DIV/0!</v>
      </c>
      <c r="AW213" s="101"/>
      <c r="AY213" s="132"/>
      <c r="AZ213" s="101"/>
      <c r="BA213" s="94"/>
      <c r="BB213" s="94"/>
      <c r="BC213" s="94"/>
      <c r="BD213" s="94"/>
      <c r="BE213" s="101"/>
      <c r="BF213" s="132"/>
      <c r="BG213" s="98"/>
      <c r="BH213" s="74" t="str">
        <f t="shared" si="29"/>
        <v>N</v>
      </c>
      <c r="BI213" t="e">
        <f t="shared" si="30"/>
        <v>#DIV/0!</v>
      </c>
      <c r="BK213" s="283">
        <f>IFERROR(VLOOKUP($B213, 'A2. Rate Change &amp; Enrollment'!$C$14:$BY$769, 75, FALSE), 0)</f>
        <v>0</v>
      </c>
      <c r="BL213" s="283" t="e">
        <f t="shared" si="26"/>
        <v>#DIV/0!</v>
      </c>
      <c r="BM213" s="283" t="e">
        <f t="shared" si="27"/>
        <v>#DIV/0!</v>
      </c>
      <c r="BN213" t="e">
        <f t="shared" si="32"/>
        <v>#DIV/0!</v>
      </c>
    </row>
    <row r="214" spans="1:66" x14ac:dyDescent="0.35">
      <c r="A214" t="s">
        <v>408</v>
      </c>
      <c r="B214" s="144"/>
      <c r="C214" s="98"/>
      <c r="D214" s="43" t="str">
        <f t="shared" si="28"/>
        <v>HMO</v>
      </c>
      <c r="E214" s="100"/>
      <c r="F214" s="101"/>
      <c r="G214" s="100"/>
      <c r="H214" s="101"/>
      <c r="I214" s="100"/>
      <c r="J214" s="101"/>
      <c r="K214" s="100"/>
      <c r="L214" s="101"/>
      <c r="M214" s="100"/>
      <c r="N214" s="101"/>
      <c r="O214" s="100"/>
      <c r="P214" s="101"/>
      <c r="Q214" s="100"/>
      <c r="R214" s="101"/>
      <c r="S214" s="100"/>
      <c r="T214" s="101"/>
      <c r="U214" s="118"/>
      <c r="V214" s="118"/>
      <c r="W214" s="100"/>
      <c r="X214" s="100"/>
      <c r="Y214" s="100"/>
      <c r="Z214" s="100"/>
      <c r="AA214" s="132"/>
      <c r="AB214" s="101"/>
      <c r="AC214" s="101"/>
      <c r="AD214" s="101"/>
      <c r="AE214" s="100"/>
      <c r="AF214" s="101"/>
      <c r="AG214" s="100"/>
      <c r="AH214" s="101"/>
      <c r="AI214" s="100"/>
      <c r="AJ214" s="101"/>
      <c r="AK214" s="100"/>
      <c r="AL214" s="101"/>
      <c r="AM214" s="101"/>
      <c r="AN214" s="8"/>
      <c r="AO214" s="147">
        <f>IFERROR(VLOOKUP(B214,'A2. Rate Change &amp; Enrollment'!$C$20:$K$769,3,FALSE),0)</f>
        <v>0</v>
      </c>
      <c r="AP214" s="147">
        <f>IFERROR(VLOOKUP(B214,'A2. Rate Change &amp; Enrollment'!$C$20:$K$769,7,FALSE),0)</f>
        <v>0</v>
      </c>
      <c r="AQ214" s="150" t="e">
        <f t="shared" si="25"/>
        <v>#DIV/0!</v>
      </c>
      <c r="AS214" s="177"/>
      <c r="AT214" s="177"/>
      <c r="AV214" s="153" t="e">
        <f t="shared" si="31"/>
        <v>#DIV/0!</v>
      </c>
      <c r="AW214" s="101"/>
      <c r="AY214" s="132"/>
      <c r="AZ214" s="101"/>
      <c r="BA214" s="94"/>
      <c r="BB214" s="94"/>
      <c r="BC214" s="94"/>
      <c r="BD214" s="94"/>
      <c r="BE214" s="101"/>
      <c r="BF214" s="132"/>
      <c r="BG214" s="98"/>
      <c r="BH214" s="74" t="str">
        <f t="shared" si="29"/>
        <v>N</v>
      </c>
      <c r="BI214" t="e">
        <f t="shared" si="30"/>
        <v>#DIV/0!</v>
      </c>
      <c r="BK214" s="283">
        <f>IFERROR(VLOOKUP($B214, 'A2. Rate Change &amp; Enrollment'!$C$14:$BY$769, 75, FALSE), 0)</f>
        <v>0</v>
      </c>
      <c r="BL214" s="283" t="e">
        <f t="shared" si="26"/>
        <v>#DIV/0!</v>
      </c>
      <c r="BM214" s="283" t="e">
        <f t="shared" si="27"/>
        <v>#DIV/0!</v>
      </c>
      <c r="BN214" t="e">
        <f t="shared" si="32"/>
        <v>#DIV/0!</v>
      </c>
    </row>
    <row r="215" spans="1:66" x14ac:dyDescent="0.35">
      <c r="A215" t="s">
        <v>409</v>
      </c>
      <c r="B215" s="144"/>
      <c r="C215" s="98"/>
      <c r="D215" s="43" t="str">
        <f t="shared" si="28"/>
        <v>HMO</v>
      </c>
      <c r="E215" s="100"/>
      <c r="F215" s="101"/>
      <c r="G215" s="100"/>
      <c r="H215" s="101"/>
      <c r="I215" s="100"/>
      <c r="J215" s="101"/>
      <c r="K215" s="100"/>
      <c r="L215" s="101"/>
      <c r="M215" s="100"/>
      <c r="N215" s="101"/>
      <c r="O215" s="100"/>
      <c r="P215" s="101"/>
      <c r="Q215" s="100"/>
      <c r="R215" s="101"/>
      <c r="S215" s="100"/>
      <c r="T215" s="101"/>
      <c r="U215" s="118"/>
      <c r="V215" s="118"/>
      <c r="W215" s="100"/>
      <c r="X215" s="100"/>
      <c r="Y215" s="100"/>
      <c r="Z215" s="100"/>
      <c r="AA215" s="132"/>
      <c r="AB215" s="101"/>
      <c r="AC215" s="101"/>
      <c r="AD215" s="101"/>
      <c r="AE215" s="100"/>
      <c r="AF215" s="101"/>
      <c r="AG215" s="100"/>
      <c r="AH215" s="101"/>
      <c r="AI215" s="100"/>
      <c r="AJ215" s="101"/>
      <c r="AK215" s="100"/>
      <c r="AL215" s="101"/>
      <c r="AM215" s="101"/>
      <c r="AN215" s="8"/>
      <c r="AO215" s="147">
        <f>IFERROR(VLOOKUP(B215,'A2. Rate Change &amp; Enrollment'!$C$20:$K$769,3,FALSE),0)</f>
        <v>0</v>
      </c>
      <c r="AP215" s="147">
        <f>IFERROR(VLOOKUP(B215,'A2. Rate Change &amp; Enrollment'!$C$20:$K$769,7,FALSE),0)</f>
        <v>0</v>
      </c>
      <c r="AQ215" s="150" t="e">
        <f t="shared" si="25"/>
        <v>#DIV/0!</v>
      </c>
      <c r="AS215" s="177"/>
      <c r="AT215" s="177"/>
      <c r="AV215" s="153" t="e">
        <f t="shared" si="31"/>
        <v>#DIV/0!</v>
      </c>
      <c r="AW215" s="101"/>
      <c r="AY215" s="132"/>
      <c r="AZ215" s="101"/>
      <c r="BA215" s="94"/>
      <c r="BB215" s="94"/>
      <c r="BC215" s="94"/>
      <c r="BD215" s="94"/>
      <c r="BE215" s="101"/>
      <c r="BF215" s="132"/>
      <c r="BG215" s="98"/>
      <c r="BH215" s="74" t="str">
        <f t="shared" si="29"/>
        <v>N</v>
      </c>
      <c r="BI215" t="e">
        <f t="shared" si="30"/>
        <v>#DIV/0!</v>
      </c>
      <c r="BK215" s="283">
        <f>IFERROR(VLOOKUP($B215, 'A2. Rate Change &amp; Enrollment'!$C$14:$BY$769, 75, FALSE), 0)</f>
        <v>0</v>
      </c>
      <c r="BL215" s="283" t="e">
        <f t="shared" si="26"/>
        <v>#DIV/0!</v>
      </c>
      <c r="BM215" s="283" t="e">
        <f t="shared" si="27"/>
        <v>#DIV/0!</v>
      </c>
      <c r="BN215" t="e">
        <f t="shared" si="32"/>
        <v>#DIV/0!</v>
      </c>
    </row>
    <row r="216" spans="1:66" x14ac:dyDescent="0.35">
      <c r="A216" t="s">
        <v>410</v>
      </c>
      <c r="B216" s="144"/>
      <c r="C216" s="98"/>
      <c r="D216" s="43" t="str">
        <f t="shared" si="28"/>
        <v>HMO</v>
      </c>
      <c r="E216" s="100"/>
      <c r="F216" s="101"/>
      <c r="G216" s="100"/>
      <c r="H216" s="101"/>
      <c r="I216" s="100"/>
      <c r="J216" s="101"/>
      <c r="K216" s="100"/>
      <c r="L216" s="101"/>
      <c r="M216" s="100"/>
      <c r="N216" s="101"/>
      <c r="O216" s="100"/>
      <c r="P216" s="101"/>
      <c r="Q216" s="100"/>
      <c r="R216" s="101"/>
      <c r="S216" s="100"/>
      <c r="T216" s="101"/>
      <c r="U216" s="118"/>
      <c r="V216" s="118"/>
      <c r="W216" s="100"/>
      <c r="X216" s="100"/>
      <c r="Y216" s="100"/>
      <c r="Z216" s="100"/>
      <c r="AA216" s="132"/>
      <c r="AB216" s="101"/>
      <c r="AC216" s="101"/>
      <c r="AD216" s="101"/>
      <c r="AE216" s="100"/>
      <c r="AF216" s="101"/>
      <c r="AG216" s="100"/>
      <c r="AH216" s="101"/>
      <c r="AI216" s="100"/>
      <c r="AJ216" s="101"/>
      <c r="AK216" s="100"/>
      <c r="AL216" s="101"/>
      <c r="AM216" s="101"/>
      <c r="AN216" s="8"/>
      <c r="AO216" s="147">
        <f>IFERROR(VLOOKUP(B216,'A2. Rate Change &amp; Enrollment'!$C$20:$K$769,3,FALSE),0)</f>
        <v>0</v>
      </c>
      <c r="AP216" s="147">
        <f>IFERROR(VLOOKUP(B216,'A2. Rate Change &amp; Enrollment'!$C$20:$K$769,7,FALSE),0)</f>
        <v>0</v>
      </c>
      <c r="AQ216" s="150" t="e">
        <f t="shared" si="25"/>
        <v>#DIV/0!</v>
      </c>
      <c r="AS216" s="177"/>
      <c r="AT216" s="177"/>
      <c r="AV216" s="153" t="e">
        <f t="shared" si="31"/>
        <v>#DIV/0!</v>
      </c>
      <c r="AW216" s="101"/>
      <c r="AY216" s="132"/>
      <c r="AZ216" s="101"/>
      <c r="BA216" s="94"/>
      <c r="BB216" s="94"/>
      <c r="BC216" s="94"/>
      <c r="BD216" s="94"/>
      <c r="BE216" s="101"/>
      <c r="BF216" s="132"/>
      <c r="BG216" s="98"/>
      <c r="BH216" s="74" t="str">
        <f t="shared" si="29"/>
        <v>N</v>
      </c>
      <c r="BI216" t="e">
        <f t="shared" si="30"/>
        <v>#DIV/0!</v>
      </c>
      <c r="BK216" s="283">
        <f>IFERROR(VLOOKUP($B216, 'A2. Rate Change &amp; Enrollment'!$C$14:$BY$769, 75, FALSE), 0)</f>
        <v>0</v>
      </c>
      <c r="BL216" s="283" t="e">
        <f t="shared" si="26"/>
        <v>#DIV/0!</v>
      </c>
      <c r="BM216" s="283" t="e">
        <f t="shared" si="27"/>
        <v>#DIV/0!</v>
      </c>
      <c r="BN216" t="e">
        <f t="shared" si="32"/>
        <v>#DIV/0!</v>
      </c>
    </row>
    <row r="217" spans="1:66" x14ac:dyDescent="0.35">
      <c r="A217" t="s">
        <v>411</v>
      </c>
      <c r="B217" s="144"/>
      <c r="C217" s="98"/>
      <c r="D217" s="43" t="str">
        <f t="shared" si="28"/>
        <v>HMO</v>
      </c>
      <c r="E217" s="100"/>
      <c r="F217" s="101"/>
      <c r="G217" s="100"/>
      <c r="H217" s="101"/>
      <c r="I217" s="100"/>
      <c r="J217" s="101"/>
      <c r="K217" s="100"/>
      <c r="L217" s="101"/>
      <c r="M217" s="100"/>
      <c r="N217" s="101"/>
      <c r="O217" s="100"/>
      <c r="P217" s="101"/>
      <c r="Q217" s="100"/>
      <c r="R217" s="101"/>
      <c r="S217" s="100"/>
      <c r="T217" s="101"/>
      <c r="U217" s="118"/>
      <c r="V217" s="118"/>
      <c r="W217" s="100"/>
      <c r="X217" s="100"/>
      <c r="Y217" s="100"/>
      <c r="Z217" s="100"/>
      <c r="AA217" s="132"/>
      <c r="AB217" s="101"/>
      <c r="AC217" s="101"/>
      <c r="AD217" s="101"/>
      <c r="AE217" s="100"/>
      <c r="AF217" s="101"/>
      <c r="AG217" s="100"/>
      <c r="AH217" s="101"/>
      <c r="AI217" s="100"/>
      <c r="AJ217" s="101"/>
      <c r="AK217" s="100"/>
      <c r="AL217" s="101"/>
      <c r="AM217" s="101"/>
      <c r="AN217" s="8"/>
      <c r="AO217" s="147">
        <f>IFERROR(VLOOKUP(B217,'A2. Rate Change &amp; Enrollment'!$C$20:$K$769,3,FALSE),0)</f>
        <v>0</v>
      </c>
      <c r="AP217" s="147">
        <f>IFERROR(VLOOKUP(B217,'A2. Rate Change &amp; Enrollment'!$C$20:$K$769,7,FALSE),0)</f>
        <v>0</v>
      </c>
      <c r="AQ217" s="150" t="e">
        <f t="shared" si="25"/>
        <v>#DIV/0!</v>
      </c>
      <c r="AS217" s="177"/>
      <c r="AT217" s="177"/>
      <c r="AV217" s="153" t="e">
        <f t="shared" si="31"/>
        <v>#DIV/0!</v>
      </c>
      <c r="AW217" s="101"/>
      <c r="AY217" s="132"/>
      <c r="AZ217" s="101"/>
      <c r="BA217" s="94"/>
      <c r="BB217" s="94"/>
      <c r="BC217" s="94"/>
      <c r="BD217" s="94"/>
      <c r="BE217" s="101"/>
      <c r="BF217" s="132"/>
      <c r="BG217" s="98"/>
      <c r="BH217" s="74" t="str">
        <f t="shared" si="29"/>
        <v>N</v>
      </c>
      <c r="BI217" t="e">
        <f t="shared" si="30"/>
        <v>#DIV/0!</v>
      </c>
      <c r="BK217" s="283">
        <f>IFERROR(VLOOKUP($B217, 'A2. Rate Change &amp; Enrollment'!$C$14:$BY$769, 75, FALSE), 0)</f>
        <v>0</v>
      </c>
      <c r="BL217" s="283" t="e">
        <f t="shared" si="26"/>
        <v>#DIV/0!</v>
      </c>
      <c r="BM217" s="283" t="e">
        <f t="shared" si="27"/>
        <v>#DIV/0!</v>
      </c>
      <c r="BN217" t="e">
        <f t="shared" si="32"/>
        <v>#DIV/0!</v>
      </c>
    </row>
    <row r="218" spans="1:66" x14ac:dyDescent="0.35">
      <c r="A218" t="s">
        <v>412</v>
      </c>
      <c r="B218" s="144"/>
      <c r="C218" s="98"/>
      <c r="D218" s="43" t="str">
        <f t="shared" si="28"/>
        <v>HMO</v>
      </c>
      <c r="E218" s="100"/>
      <c r="F218" s="101"/>
      <c r="G218" s="100"/>
      <c r="H218" s="101"/>
      <c r="I218" s="100"/>
      <c r="J218" s="101"/>
      <c r="K218" s="100"/>
      <c r="L218" s="101"/>
      <c r="M218" s="100"/>
      <c r="N218" s="101"/>
      <c r="O218" s="100"/>
      <c r="P218" s="101"/>
      <c r="Q218" s="100"/>
      <c r="R218" s="101"/>
      <c r="S218" s="100"/>
      <c r="T218" s="101"/>
      <c r="U218" s="118"/>
      <c r="V218" s="118"/>
      <c r="W218" s="100"/>
      <c r="X218" s="100"/>
      <c r="Y218" s="100"/>
      <c r="Z218" s="100"/>
      <c r="AA218" s="132"/>
      <c r="AB218" s="101"/>
      <c r="AC218" s="101"/>
      <c r="AD218" s="101"/>
      <c r="AE218" s="100"/>
      <c r="AF218" s="101"/>
      <c r="AG218" s="100"/>
      <c r="AH218" s="101"/>
      <c r="AI218" s="100"/>
      <c r="AJ218" s="101"/>
      <c r="AK218" s="100"/>
      <c r="AL218" s="101"/>
      <c r="AM218" s="101"/>
      <c r="AN218" s="8"/>
      <c r="AO218" s="147">
        <f>IFERROR(VLOOKUP(B218,'A2. Rate Change &amp; Enrollment'!$C$20:$K$769,3,FALSE),0)</f>
        <v>0</v>
      </c>
      <c r="AP218" s="147">
        <f>IFERROR(VLOOKUP(B218,'A2. Rate Change &amp; Enrollment'!$C$20:$K$769,7,FALSE),0)</f>
        <v>0</v>
      </c>
      <c r="AQ218" s="150" t="e">
        <f t="shared" si="25"/>
        <v>#DIV/0!</v>
      </c>
      <c r="AS218" s="177"/>
      <c r="AT218" s="177"/>
      <c r="AV218" s="153" t="e">
        <f t="shared" si="31"/>
        <v>#DIV/0!</v>
      </c>
      <c r="AW218" s="101"/>
      <c r="AY218" s="132"/>
      <c r="AZ218" s="101"/>
      <c r="BA218" s="94"/>
      <c r="BB218" s="94"/>
      <c r="BC218" s="94"/>
      <c r="BD218" s="94"/>
      <c r="BE218" s="101"/>
      <c r="BF218" s="132"/>
      <c r="BG218" s="98"/>
      <c r="BH218" s="74" t="str">
        <f t="shared" si="29"/>
        <v>N</v>
      </c>
      <c r="BI218" t="e">
        <f t="shared" si="30"/>
        <v>#DIV/0!</v>
      </c>
      <c r="BK218" s="283">
        <f>IFERROR(VLOOKUP($B218, 'A2. Rate Change &amp; Enrollment'!$C$14:$BY$769, 75, FALSE), 0)</f>
        <v>0</v>
      </c>
      <c r="BL218" s="283" t="e">
        <f t="shared" si="26"/>
        <v>#DIV/0!</v>
      </c>
      <c r="BM218" s="283" t="e">
        <f t="shared" si="27"/>
        <v>#DIV/0!</v>
      </c>
      <c r="BN218" t="e">
        <f t="shared" si="32"/>
        <v>#DIV/0!</v>
      </c>
    </row>
    <row r="219" spans="1:66" x14ac:dyDescent="0.35">
      <c r="A219" t="s">
        <v>413</v>
      </c>
      <c r="B219" s="144"/>
      <c r="C219" s="98"/>
      <c r="D219" s="43" t="str">
        <f t="shared" si="28"/>
        <v>HMO</v>
      </c>
      <c r="E219" s="100"/>
      <c r="F219" s="101"/>
      <c r="G219" s="100"/>
      <c r="H219" s="101"/>
      <c r="I219" s="100"/>
      <c r="J219" s="101"/>
      <c r="K219" s="100"/>
      <c r="L219" s="101"/>
      <c r="M219" s="100"/>
      <c r="N219" s="101"/>
      <c r="O219" s="100"/>
      <c r="P219" s="101"/>
      <c r="Q219" s="100"/>
      <c r="R219" s="101"/>
      <c r="S219" s="100"/>
      <c r="T219" s="101"/>
      <c r="U219" s="118"/>
      <c r="V219" s="118"/>
      <c r="W219" s="100"/>
      <c r="X219" s="100"/>
      <c r="Y219" s="100"/>
      <c r="Z219" s="100"/>
      <c r="AA219" s="132"/>
      <c r="AB219" s="101"/>
      <c r="AC219" s="101"/>
      <c r="AD219" s="101"/>
      <c r="AE219" s="100"/>
      <c r="AF219" s="101"/>
      <c r="AG219" s="100"/>
      <c r="AH219" s="101"/>
      <c r="AI219" s="100"/>
      <c r="AJ219" s="101"/>
      <c r="AK219" s="100"/>
      <c r="AL219" s="101"/>
      <c r="AM219" s="101"/>
      <c r="AN219" s="8"/>
      <c r="AO219" s="147">
        <f>IFERROR(VLOOKUP(B219,'A2. Rate Change &amp; Enrollment'!$C$20:$K$769,3,FALSE),0)</f>
        <v>0</v>
      </c>
      <c r="AP219" s="147">
        <f>IFERROR(VLOOKUP(B219,'A2. Rate Change &amp; Enrollment'!$C$20:$K$769,7,FALSE),0)</f>
        <v>0</v>
      </c>
      <c r="AQ219" s="150" t="e">
        <f t="shared" si="25"/>
        <v>#DIV/0!</v>
      </c>
      <c r="AS219" s="177"/>
      <c r="AT219" s="177"/>
      <c r="AV219" s="153" t="e">
        <f t="shared" si="31"/>
        <v>#DIV/0!</v>
      </c>
      <c r="AW219" s="101"/>
      <c r="AY219" s="132"/>
      <c r="AZ219" s="101"/>
      <c r="BA219" s="94"/>
      <c r="BB219" s="94"/>
      <c r="BC219" s="94"/>
      <c r="BD219" s="94"/>
      <c r="BE219" s="101"/>
      <c r="BF219" s="132"/>
      <c r="BG219" s="98"/>
      <c r="BH219" s="74" t="str">
        <f t="shared" si="29"/>
        <v>N</v>
      </c>
      <c r="BI219" t="e">
        <f t="shared" si="30"/>
        <v>#DIV/0!</v>
      </c>
      <c r="BK219" s="283">
        <f>IFERROR(VLOOKUP($B219, 'A2. Rate Change &amp; Enrollment'!$C$14:$BY$769, 75, FALSE), 0)</f>
        <v>0</v>
      </c>
      <c r="BL219" s="283" t="e">
        <f t="shared" si="26"/>
        <v>#DIV/0!</v>
      </c>
      <c r="BM219" s="283" t="e">
        <f t="shared" si="27"/>
        <v>#DIV/0!</v>
      </c>
      <c r="BN219" t="e">
        <f t="shared" si="32"/>
        <v>#DIV/0!</v>
      </c>
    </row>
    <row r="220" spans="1:66" x14ac:dyDescent="0.35">
      <c r="A220" t="s">
        <v>414</v>
      </c>
      <c r="B220" s="144"/>
      <c r="C220" s="98"/>
      <c r="D220" s="43" t="str">
        <f t="shared" si="28"/>
        <v>HMO</v>
      </c>
      <c r="E220" s="100"/>
      <c r="F220" s="101"/>
      <c r="G220" s="100"/>
      <c r="H220" s="101"/>
      <c r="I220" s="100"/>
      <c r="J220" s="101"/>
      <c r="K220" s="100"/>
      <c r="L220" s="101"/>
      <c r="M220" s="100"/>
      <c r="N220" s="101"/>
      <c r="O220" s="100"/>
      <c r="P220" s="101"/>
      <c r="Q220" s="100"/>
      <c r="R220" s="101"/>
      <c r="S220" s="100"/>
      <c r="T220" s="101"/>
      <c r="U220" s="118"/>
      <c r="V220" s="118"/>
      <c r="W220" s="100"/>
      <c r="X220" s="100"/>
      <c r="Y220" s="100"/>
      <c r="Z220" s="100"/>
      <c r="AA220" s="132"/>
      <c r="AB220" s="101"/>
      <c r="AC220" s="101"/>
      <c r="AD220" s="101"/>
      <c r="AE220" s="100"/>
      <c r="AF220" s="101"/>
      <c r="AG220" s="100"/>
      <c r="AH220" s="101"/>
      <c r="AI220" s="100"/>
      <c r="AJ220" s="101"/>
      <c r="AK220" s="100"/>
      <c r="AL220" s="101"/>
      <c r="AM220" s="101"/>
      <c r="AN220" s="8"/>
      <c r="AO220" s="147">
        <f>IFERROR(VLOOKUP(B220,'A2. Rate Change &amp; Enrollment'!$C$20:$K$769,3,FALSE),0)</f>
        <v>0</v>
      </c>
      <c r="AP220" s="147">
        <f>IFERROR(VLOOKUP(B220,'A2. Rate Change &amp; Enrollment'!$C$20:$K$769,7,FALSE),0)</f>
        <v>0</v>
      </c>
      <c r="AQ220" s="150" t="e">
        <f t="shared" si="25"/>
        <v>#DIV/0!</v>
      </c>
      <c r="AS220" s="177"/>
      <c r="AT220" s="177"/>
      <c r="AV220" s="153" t="e">
        <f t="shared" si="31"/>
        <v>#DIV/0!</v>
      </c>
      <c r="AW220" s="101"/>
      <c r="AY220" s="132"/>
      <c r="AZ220" s="101"/>
      <c r="BA220" s="94"/>
      <c r="BB220" s="94"/>
      <c r="BC220" s="94"/>
      <c r="BD220" s="94"/>
      <c r="BE220" s="101"/>
      <c r="BF220" s="132"/>
      <c r="BG220" s="98"/>
      <c r="BH220" s="74" t="str">
        <f t="shared" si="29"/>
        <v>N</v>
      </c>
      <c r="BI220" t="e">
        <f t="shared" si="30"/>
        <v>#DIV/0!</v>
      </c>
      <c r="BK220" s="283">
        <f>IFERROR(VLOOKUP($B220, 'A2. Rate Change &amp; Enrollment'!$C$14:$BY$769, 75, FALSE), 0)</f>
        <v>0</v>
      </c>
      <c r="BL220" s="283" t="e">
        <f t="shared" si="26"/>
        <v>#DIV/0!</v>
      </c>
      <c r="BM220" s="283" t="e">
        <f t="shared" si="27"/>
        <v>#DIV/0!</v>
      </c>
      <c r="BN220" t="e">
        <f t="shared" si="32"/>
        <v>#DIV/0!</v>
      </c>
    </row>
    <row r="221" spans="1:66" x14ac:dyDescent="0.35">
      <c r="A221" t="s">
        <v>415</v>
      </c>
      <c r="B221" s="144"/>
      <c r="C221" s="98"/>
      <c r="D221" s="43" t="str">
        <f t="shared" si="28"/>
        <v>HMO</v>
      </c>
      <c r="E221" s="100"/>
      <c r="F221" s="101"/>
      <c r="G221" s="100"/>
      <c r="H221" s="101"/>
      <c r="I221" s="100"/>
      <c r="J221" s="101"/>
      <c r="K221" s="100"/>
      <c r="L221" s="101"/>
      <c r="M221" s="100"/>
      <c r="N221" s="101"/>
      <c r="O221" s="100"/>
      <c r="P221" s="101"/>
      <c r="Q221" s="100"/>
      <c r="R221" s="101"/>
      <c r="S221" s="100"/>
      <c r="T221" s="101"/>
      <c r="U221" s="118"/>
      <c r="V221" s="118"/>
      <c r="W221" s="100"/>
      <c r="X221" s="100"/>
      <c r="Y221" s="100"/>
      <c r="Z221" s="100"/>
      <c r="AA221" s="132"/>
      <c r="AB221" s="101"/>
      <c r="AC221" s="101"/>
      <c r="AD221" s="101"/>
      <c r="AE221" s="100"/>
      <c r="AF221" s="101"/>
      <c r="AG221" s="100"/>
      <c r="AH221" s="101"/>
      <c r="AI221" s="100"/>
      <c r="AJ221" s="101"/>
      <c r="AK221" s="100"/>
      <c r="AL221" s="101"/>
      <c r="AM221" s="101"/>
      <c r="AN221" s="8"/>
      <c r="AO221" s="147">
        <f>IFERROR(VLOOKUP(B221,'A2. Rate Change &amp; Enrollment'!$C$20:$K$769,3,FALSE),0)</f>
        <v>0</v>
      </c>
      <c r="AP221" s="147">
        <f>IFERROR(VLOOKUP(B221,'A2. Rate Change &amp; Enrollment'!$C$20:$K$769,7,FALSE),0)</f>
        <v>0</v>
      </c>
      <c r="AQ221" s="150" t="e">
        <f t="shared" si="25"/>
        <v>#DIV/0!</v>
      </c>
      <c r="AS221" s="177"/>
      <c r="AT221" s="177"/>
      <c r="AV221" s="153" t="e">
        <f t="shared" si="31"/>
        <v>#DIV/0!</v>
      </c>
      <c r="AW221" s="101"/>
      <c r="AY221" s="132"/>
      <c r="AZ221" s="101"/>
      <c r="BA221" s="94"/>
      <c r="BB221" s="94"/>
      <c r="BC221" s="94"/>
      <c r="BD221" s="94"/>
      <c r="BE221" s="101"/>
      <c r="BF221" s="132"/>
      <c r="BG221" s="98"/>
      <c r="BH221" s="74" t="str">
        <f t="shared" si="29"/>
        <v>N</v>
      </c>
      <c r="BI221" t="e">
        <f t="shared" si="30"/>
        <v>#DIV/0!</v>
      </c>
      <c r="BK221" s="283">
        <f>IFERROR(VLOOKUP($B221, 'A2. Rate Change &amp; Enrollment'!$C$14:$BY$769, 75, FALSE), 0)</f>
        <v>0</v>
      </c>
      <c r="BL221" s="283" t="e">
        <f t="shared" si="26"/>
        <v>#DIV/0!</v>
      </c>
      <c r="BM221" s="283" t="e">
        <f t="shared" si="27"/>
        <v>#DIV/0!</v>
      </c>
      <c r="BN221" t="e">
        <f t="shared" si="32"/>
        <v>#DIV/0!</v>
      </c>
    </row>
    <row r="222" spans="1:66" x14ac:dyDescent="0.35">
      <c r="A222" t="s">
        <v>416</v>
      </c>
      <c r="B222" s="144"/>
      <c r="C222" s="98"/>
      <c r="D222" s="43" t="str">
        <f t="shared" si="28"/>
        <v>HMO</v>
      </c>
      <c r="E222" s="100"/>
      <c r="F222" s="101"/>
      <c r="G222" s="100"/>
      <c r="H222" s="101"/>
      <c r="I222" s="100"/>
      <c r="J222" s="101"/>
      <c r="K222" s="100"/>
      <c r="L222" s="101"/>
      <c r="M222" s="100"/>
      <c r="N222" s="101"/>
      <c r="O222" s="100"/>
      <c r="P222" s="101"/>
      <c r="Q222" s="100"/>
      <c r="R222" s="101"/>
      <c r="S222" s="100"/>
      <c r="T222" s="101"/>
      <c r="U222" s="118"/>
      <c r="V222" s="118"/>
      <c r="W222" s="100"/>
      <c r="X222" s="100"/>
      <c r="Y222" s="100"/>
      <c r="Z222" s="100"/>
      <c r="AA222" s="132"/>
      <c r="AB222" s="101"/>
      <c r="AC222" s="101"/>
      <c r="AD222" s="101"/>
      <c r="AE222" s="100"/>
      <c r="AF222" s="101"/>
      <c r="AG222" s="100"/>
      <c r="AH222" s="101"/>
      <c r="AI222" s="100"/>
      <c r="AJ222" s="101"/>
      <c r="AK222" s="100"/>
      <c r="AL222" s="101"/>
      <c r="AM222" s="101"/>
      <c r="AN222" s="8"/>
      <c r="AO222" s="147">
        <f>IFERROR(VLOOKUP(B222,'A2. Rate Change &amp; Enrollment'!$C$20:$K$769,3,FALSE),0)</f>
        <v>0</v>
      </c>
      <c r="AP222" s="147">
        <f>IFERROR(VLOOKUP(B222,'A2. Rate Change &amp; Enrollment'!$C$20:$K$769,7,FALSE),0)</f>
        <v>0</v>
      </c>
      <c r="AQ222" s="150" t="e">
        <f t="shared" si="25"/>
        <v>#DIV/0!</v>
      </c>
      <c r="AS222" s="177"/>
      <c r="AT222" s="177"/>
      <c r="AV222" s="153" t="e">
        <f t="shared" si="31"/>
        <v>#DIV/0!</v>
      </c>
      <c r="AW222" s="101"/>
      <c r="AY222" s="132"/>
      <c r="AZ222" s="101"/>
      <c r="BA222" s="94"/>
      <c r="BB222" s="94"/>
      <c r="BC222" s="94"/>
      <c r="BD222" s="94"/>
      <c r="BE222" s="101"/>
      <c r="BF222" s="132"/>
      <c r="BG222" s="98"/>
      <c r="BH222" s="74" t="str">
        <f t="shared" si="29"/>
        <v>N</v>
      </c>
      <c r="BI222" t="e">
        <f t="shared" si="30"/>
        <v>#DIV/0!</v>
      </c>
      <c r="BK222" s="283">
        <f>IFERROR(VLOOKUP($B222, 'A2. Rate Change &amp; Enrollment'!$C$14:$BY$769, 75, FALSE), 0)</f>
        <v>0</v>
      </c>
      <c r="BL222" s="283" t="e">
        <f t="shared" si="26"/>
        <v>#DIV/0!</v>
      </c>
      <c r="BM222" s="283" t="e">
        <f t="shared" si="27"/>
        <v>#DIV/0!</v>
      </c>
      <c r="BN222" t="e">
        <f t="shared" si="32"/>
        <v>#DIV/0!</v>
      </c>
    </row>
    <row r="223" spans="1:66" x14ac:dyDescent="0.35">
      <c r="A223" t="s">
        <v>417</v>
      </c>
      <c r="B223" s="144"/>
      <c r="C223" s="98"/>
      <c r="D223" s="43" t="str">
        <f t="shared" si="28"/>
        <v>HMO</v>
      </c>
      <c r="E223" s="100"/>
      <c r="F223" s="101"/>
      <c r="G223" s="100"/>
      <c r="H223" s="101"/>
      <c r="I223" s="100"/>
      <c r="J223" s="101"/>
      <c r="K223" s="100"/>
      <c r="L223" s="101"/>
      <c r="M223" s="100"/>
      <c r="N223" s="101"/>
      <c r="O223" s="100"/>
      <c r="P223" s="101"/>
      <c r="Q223" s="100"/>
      <c r="R223" s="101"/>
      <c r="S223" s="100"/>
      <c r="T223" s="101"/>
      <c r="U223" s="118"/>
      <c r="V223" s="118"/>
      <c r="W223" s="100"/>
      <c r="X223" s="100"/>
      <c r="Y223" s="100"/>
      <c r="Z223" s="100"/>
      <c r="AA223" s="132"/>
      <c r="AB223" s="101"/>
      <c r="AC223" s="101"/>
      <c r="AD223" s="101"/>
      <c r="AE223" s="100"/>
      <c r="AF223" s="101"/>
      <c r="AG223" s="100"/>
      <c r="AH223" s="101"/>
      <c r="AI223" s="100"/>
      <c r="AJ223" s="101"/>
      <c r="AK223" s="100"/>
      <c r="AL223" s="101"/>
      <c r="AM223" s="101"/>
      <c r="AN223" s="8"/>
      <c r="AO223" s="147">
        <f>IFERROR(VLOOKUP(B223,'A2. Rate Change &amp; Enrollment'!$C$20:$K$769,3,FALSE),0)</f>
        <v>0</v>
      </c>
      <c r="AP223" s="147">
        <f>IFERROR(VLOOKUP(B223,'A2. Rate Change &amp; Enrollment'!$C$20:$K$769,7,FALSE),0)</f>
        <v>0</v>
      </c>
      <c r="AQ223" s="150" t="e">
        <f t="shared" si="25"/>
        <v>#DIV/0!</v>
      </c>
      <c r="AS223" s="177"/>
      <c r="AT223" s="177"/>
      <c r="AV223" s="153" t="e">
        <f t="shared" si="31"/>
        <v>#DIV/0!</v>
      </c>
      <c r="AW223" s="101"/>
      <c r="AY223" s="132"/>
      <c r="AZ223" s="101"/>
      <c r="BA223" s="94"/>
      <c r="BB223" s="94"/>
      <c r="BC223" s="94"/>
      <c r="BD223" s="94"/>
      <c r="BE223" s="101"/>
      <c r="BF223" s="132"/>
      <c r="BG223" s="98"/>
      <c r="BH223" s="74" t="str">
        <f t="shared" si="29"/>
        <v>N</v>
      </c>
      <c r="BI223" t="e">
        <f t="shared" si="30"/>
        <v>#DIV/0!</v>
      </c>
      <c r="BK223" s="283">
        <f>IFERROR(VLOOKUP($B223, 'A2. Rate Change &amp; Enrollment'!$C$14:$BY$769, 75, FALSE), 0)</f>
        <v>0</v>
      </c>
      <c r="BL223" s="283" t="e">
        <f t="shared" si="26"/>
        <v>#DIV/0!</v>
      </c>
      <c r="BM223" s="283" t="e">
        <f t="shared" si="27"/>
        <v>#DIV/0!</v>
      </c>
      <c r="BN223" t="e">
        <f t="shared" si="32"/>
        <v>#DIV/0!</v>
      </c>
    </row>
    <row r="224" spans="1:66" x14ac:dyDescent="0.35">
      <c r="A224" t="s">
        <v>418</v>
      </c>
      <c r="B224" s="144"/>
      <c r="C224" s="98"/>
      <c r="D224" s="43" t="str">
        <f t="shared" si="28"/>
        <v>HMO</v>
      </c>
      <c r="E224" s="100"/>
      <c r="F224" s="101"/>
      <c r="G224" s="100"/>
      <c r="H224" s="101"/>
      <c r="I224" s="100"/>
      <c r="J224" s="101"/>
      <c r="K224" s="100"/>
      <c r="L224" s="101"/>
      <c r="M224" s="100"/>
      <c r="N224" s="101"/>
      <c r="O224" s="100"/>
      <c r="P224" s="101"/>
      <c r="Q224" s="100"/>
      <c r="R224" s="101"/>
      <c r="S224" s="100"/>
      <c r="T224" s="101"/>
      <c r="U224" s="118"/>
      <c r="V224" s="118"/>
      <c r="W224" s="100"/>
      <c r="X224" s="100"/>
      <c r="Y224" s="100"/>
      <c r="Z224" s="100"/>
      <c r="AA224" s="132"/>
      <c r="AB224" s="101"/>
      <c r="AC224" s="101"/>
      <c r="AD224" s="101"/>
      <c r="AE224" s="100"/>
      <c r="AF224" s="101"/>
      <c r="AG224" s="100"/>
      <c r="AH224" s="101"/>
      <c r="AI224" s="100"/>
      <c r="AJ224" s="101"/>
      <c r="AK224" s="100"/>
      <c r="AL224" s="101"/>
      <c r="AM224" s="101"/>
      <c r="AN224" s="8"/>
      <c r="AO224" s="147">
        <f>IFERROR(VLOOKUP(B224,'A2. Rate Change &amp; Enrollment'!$C$20:$K$769,3,FALSE),0)</f>
        <v>0</v>
      </c>
      <c r="AP224" s="147">
        <f>IFERROR(VLOOKUP(B224,'A2. Rate Change &amp; Enrollment'!$C$20:$K$769,7,FALSE),0)</f>
        <v>0</v>
      </c>
      <c r="AQ224" s="150" t="e">
        <f t="shared" si="25"/>
        <v>#DIV/0!</v>
      </c>
      <c r="AS224" s="177"/>
      <c r="AT224" s="177"/>
      <c r="AV224" s="153" t="e">
        <f t="shared" si="31"/>
        <v>#DIV/0!</v>
      </c>
      <c r="AW224" s="101"/>
      <c r="AY224" s="132"/>
      <c r="AZ224" s="101"/>
      <c r="BA224" s="94"/>
      <c r="BB224" s="94"/>
      <c r="BC224" s="94"/>
      <c r="BD224" s="94"/>
      <c r="BE224" s="101"/>
      <c r="BF224" s="132"/>
      <c r="BG224" s="98"/>
      <c r="BH224" s="74" t="str">
        <f t="shared" si="29"/>
        <v>N</v>
      </c>
      <c r="BI224" t="e">
        <f t="shared" si="30"/>
        <v>#DIV/0!</v>
      </c>
      <c r="BK224" s="283">
        <f>IFERROR(VLOOKUP($B224, 'A2. Rate Change &amp; Enrollment'!$C$14:$BY$769, 75, FALSE), 0)</f>
        <v>0</v>
      </c>
      <c r="BL224" s="283" t="e">
        <f t="shared" si="26"/>
        <v>#DIV/0!</v>
      </c>
      <c r="BM224" s="283" t="e">
        <f t="shared" si="27"/>
        <v>#DIV/0!</v>
      </c>
      <c r="BN224" t="e">
        <f t="shared" si="32"/>
        <v>#DIV/0!</v>
      </c>
    </row>
    <row r="225" spans="1:66" x14ac:dyDescent="0.35">
      <c r="A225" t="s">
        <v>419</v>
      </c>
      <c r="B225" s="144"/>
      <c r="C225" s="98"/>
      <c r="D225" s="43" t="str">
        <f t="shared" si="28"/>
        <v>HMO</v>
      </c>
      <c r="E225" s="100"/>
      <c r="F225" s="101"/>
      <c r="G225" s="100"/>
      <c r="H225" s="101"/>
      <c r="I225" s="100"/>
      <c r="J225" s="101"/>
      <c r="K225" s="100"/>
      <c r="L225" s="101"/>
      <c r="M225" s="100"/>
      <c r="N225" s="101"/>
      <c r="O225" s="100"/>
      <c r="P225" s="101"/>
      <c r="Q225" s="100"/>
      <c r="R225" s="101"/>
      <c r="S225" s="100"/>
      <c r="T225" s="101"/>
      <c r="U225" s="118"/>
      <c r="V225" s="118"/>
      <c r="W225" s="100"/>
      <c r="X225" s="100"/>
      <c r="Y225" s="100"/>
      <c r="Z225" s="100"/>
      <c r="AA225" s="132"/>
      <c r="AB225" s="101"/>
      <c r="AC225" s="101"/>
      <c r="AD225" s="101"/>
      <c r="AE225" s="100"/>
      <c r="AF225" s="101"/>
      <c r="AG225" s="100"/>
      <c r="AH225" s="101"/>
      <c r="AI225" s="100"/>
      <c r="AJ225" s="101"/>
      <c r="AK225" s="100"/>
      <c r="AL225" s="101"/>
      <c r="AM225" s="101"/>
      <c r="AN225" s="8"/>
      <c r="AO225" s="147">
        <f>IFERROR(VLOOKUP(B225,'A2. Rate Change &amp; Enrollment'!$C$20:$K$769,3,FALSE),0)</f>
        <v>0</v>
      </c>
      <c r="AP225" s="147">
        <f>IFERROR(VLOOKUP(B225,'A2. Rate Change &amp; Enrollment'!$C$20:$K$769,7,FALSE),0)</f>
        <v>0</v>
      </c>
      <c r="AQ225" s="150" t="e">
        <f t="shared" si="25"/>
        <v>#DIV/0!</v>
      </c>
      <c r="AS225" s="177"/>
      <c r="AT225" s="177"/>
      <c r="AV225" s="153" t="e">
        <f t="shared" si="31"/>
        <v>#DIV/0!</v>
      </c>
      <c r="AW225" s="101"/>
      <c r="AY225" s="132"/>
      <c r="AZ225" s="101"/>
      <c r="BA225" s="94"/>
      <c r="BB225" s="94"/>
      <c r="BC225" s="94"/>
      <c r="BD225" s="94"/>
      <c r="BE225" s="101"/>
      <c r="BF225" s="132"/>
      <c r="BG225" s="98"/>
      <c r="BH225" s="74" t="str">
        <f t="shared" si="29"/>
        <v>N</v>
      </c>
      <c r="BI225" t="e">
        <f t="shared" si="30"/>
        <v>#DIV/0!</v>
      </c>
      <c r="BK225" s="283">
        <f>IFERROR(VLOOKUP($B225, 'A2. Rate Change &amp; Enrollment'!$C$14:$BY$769, 75, FALSE), 0)</f>
        <v>0</v>
      </c>
      <c r="BL225" s="283" t="e">
        <f t="shared" si="26"/>
        <v>#DIV/0!</v>
      </c>
      <c r="BM225" s="283" t="e">
        <f t="shared" si="27"/>
        <v>#DIV/0!</v>
      </c>
      <c r="BN225" t="e">
        <f t="shared" si="32"/>
        <v>#DIV/0!</v>
      </c>
    </row>
    <row r="226" spans="1:66" x14ac:dyDescent="0.35">
      <c r="A226" t="s">
        <v>420</v>
      </c>
      <c r="B226" s="144"/>
      <c r="C226" s="98"/>
      <c r="D226" s="43" t="str">
        <f t="shared" si="28"/>
        <v>HMO</v>
      </c>
      <c r="E226" s="100"/>
      <c r="F226" s="101"/>
      <c r="G226" s="100"/>
      <c r="H226" s="101"/>
      <c r="I226" s="100"/>
      <c r="J226" s="101"/>
      <c r="K226" s="100"/>
      <c r="L226" s="101"/>
      <c r="M226" s="100"/>
      <c r="N226" s="101"/>
      <c r="O226" s="100"/>
      <c r="P226" s="101"/>
      <c r="Q226" s="100"/>
      <c r="R226" s="101"/>
      <c r="S226" s="100"/>
      <c r="T226" s="101"/>
      <c r="U226" s="118"/>
      <c r="V226" s="118"/>
      <c r="W226" s="100"/>
      <c r="X226" s="100"/>
      <c r="Y226" s="100"/>
      <c r="Z226" s="100"/>
      <c r="AA226" s="132"/>
      <c r="AB226" s="101"/>
      <c r="AC226" s="101"/>
      <c r="AD226" s="101"/>
      <c r="AE226" s="100"/>
      <c r="AF226" s="101"/>
      <c r="AG226" s="100"/>
      <c r="AH226" s="101"/>
      <c r="AI226" s="100"/>
      <c r="AJ226" s="101"/>
      <c r="AK226" s="100"/>
      <c r="AL226" s="101"/>
      <c r="AM226" s="101"/>
      <c r="AN226" s="8"/>
      <c r="AO226" s="147">
        <f>IFERROR(VLOOKUP(B226,'A2. Rate Change &amp; Enrollment'!$C$20:$K$769,3,FALSE),0)</f>
        <v>0</v>
      </c>
      <c r="AP226" s="147">
        <f>IFERROR(VLOOKUP(B226,'A2. Rate Change &amp; Enrollment'!$C$20:$K$769,7,FALSE),0)</f>
        <v>0</v>
      </c>
      <c r="AQ226" s="150" t="e">
        <f t="shared" si="25"/>
        <v>#DIV/0!</v>
      </c>
      <c r="AS226" s="177"/>
      <c r="AT226" s="177"/>
      <c r="AV226" s="153" t="e">
        <f t="shared" si="31"/>
        <v>#DIV/0!</v>
      </c>
      <c r="AW226" s="101"/>
      <c r="AY226" s="132"/>
      <c r="AZ226" s="101"/>
      <c r="BA226" s="94"/>
      <c r="BB226" s="94"/>
      <c r="BC226" s="94"/>
      <c r="BD226" s="94"/>
      <c r="BE226" s="101"/>
      <c r="BF226" s="132"/>
      <c r="BG226" s="98"/>
      <c r="BH226" s="74" t="str">
        <f t="shared" si="29"/>
        <v>N</v>
      </c>
      <c r="BI226" t="e">
        <f t="shared" si="30"/>
        <v>#DIV/0!</v>
      </c>
      <c r="BK226" s="283">
        <f>IFERROR(VLOOKUP($B226, 'A2. Rate Change &amp; Enrollment'!$C$14:$BY$769, 75, FALSE), 0)</f>
        <v>0</v>
      </c>
      <c r="BL226" s="283" t="e">
        <f t="shared" si="26"/>
        <v>#DIV/0!</v>
      </c>
      <c r="BM226" s="283" t="e">
        <f t="shared" si="27"/>
        <v>#DIV/0!</v>
      </c>
      <c r="BN226" t="e">
        <f t="shared" si="32"/>
        <v>#DIV/0!</v>
      </c>
    </row>
    <row r="227" spans="1:66" x14ac:dyDescent="0.35">
      <c r="A227" t="s">
        <v>421</v>
      </c>
      <c r="B227" s="144"/>
      <c r="C227" s="98"/>
      <c r="D227" s="43" t="str">
        <f t="shared" si="28"/>
        <v>HMO</v>
      </c>
      <c r="E227" s="100"/>
      <c r="F227" s="101"/>
      <c r="G227" s="100"/>
      <c r="H227" s="101"/>
      <c r="I227" s="100"/>
      <c r="J227" s="101"/>
      <c r="K227" s="100"/>
      <c r="L227" s="101"/>
      <c r="M227" s="100"/>
      <c r="N227" s="101"/>
      <c r="O227" s="100"/>
      <c r="P227" s="101"/>
      <c r="Q227" s="100"/>
      <c r="R227" s="101"/>
      <c r="S227" s="100"/>
      <c r="T227" s="101"/>
      <c r="U227" s="118"/>
      <c r="V227" s="118"/>
      <c r="W227" s="100"/>
      <c r="X227" s="100"/>
      <c r="Y227" s="100"/>
      <c r="Z227" s="100"/>
      <c r="AA227" s="132"/>
      <c r="AB227" s="101"/>
      <c r="AC227" s="101"/>
      <c r="AD227" s="101"/>
      <c r="AE227" s="100"/>
      <c r="AF227" s="101"/>
      <c r="AG227" s="100"/>
      <c r="AH227" s="101"/>
      <c r="AI227" s="100"/>
      <c r="AJ227" s="101"/>
      <c r="AK227" s="100"/>
      <c r="AL227" s="101"/>
      <c r="AM227" s="101"/>
      <c r="AN227" s="8"/>
      <c r="AO227" s="147">
        <f>IFERROR(VLOOKUP(B227,'A2. Rate Change &amp; Enrollment'!$C$20:$K$769,3,FALSE),0)</f>
        <v>0</v>
      </c>
      <c r="AP227" s="147">
        <f>IFERROR(VLOOKUP(B227,'A2. Rate Change &amp; Enrollment'!$C$20:$K$769,7,FALSE),0)</f>
        <v>0</v>
      </c>
      <c r="AQ227" s="150" t="e">
        <f t="shared" si="25"/>
        <v>#DIV/0!</v>
      </c>
      <c r="AS227" s="177"/>
      <c r="AT227" s="177"/>
      <c r="AV227" s="153" t="e">
        <f t="shared" si="31"/>
        <v>#DIV/0!</v>
      </c>
      <c r="AW227" s="101"/>
      <c r="AY227" s="132"/>
      <c r="AZ227" s="101"/>
      <c r="BA227" s="94"/>
      <c r="BB227" s="94"/>
      <c r="BC227" s="94"/>
      <c r="BD227" s="94"/>
      <c r="BE227" s="101"/>
      <c r="BF227" s="132"/>
      <c r="BG227" s="98"/>
      <c r="BH227" s="74" t="str">
        <f t="shared" si="29"/>
        <v>N</v>
      </c>
      <c r="BI227" t="e">
        <f t="shared" si="30"/>
        <v>#DIV/0!</v>
      </c>
      <c r="BK227" s="283">
        <f>IFERROR(VLOOKUP($B227, 'A2. Rate Change &amp; Enrollment'!$C$14:$BY$769, 75, FALSE), 0)</f>
        <v>0</v>
      </c>
      <c r="BL227" s="283" t="e">
        <f t="shared" si="26"/>
        <v>#DIV/0!</v>
      </c>
      <c r="BM227" s="283" t="e">
        <f t="shared" si="27"/>
        <v>#DIV/0!</v>
      </c>
      <c r="BN227" t="e">
        <f t="shared" si="32"/>
        <v>#DIV/0!</v>
      </c>
    </row>
    <row r="228" spans="1:66" x14ac:dyDescent="0.35">
      <c r="A228" t="s">
        <v>422</v>
      </c>
      <c r="B228" s="144"/>
      <c r="C228" s="98"/>
      <c r="D228" s="43" t="str">
        <f t="shared" si="28"/>
        <v>HMO</v>
      </c>
      <c r="E228" s="100"/>
      <c r="F228" s="101"/>
      <c r="G228" s="100"/>
      <c r="H228" s="101"/>
      <c r="I228" s="100"/>
      <c r="J228" s="101"/>
      <c r="K228" s="100"/>
      <c r="L228" s="101"/>
      <c r="M228" s="100"/>
      <c r="N228" s="101"/>
      <c r="O228" s="100"/>
      <c r="P228" s="101"/>
      <c r="Q228" s="100"/>
      <c r="R228" s="101"/>
      <c r="S228" s="100"/>
      <c r="T228" s="101"/>
      <c r="U228" s="118"/>
      <c r="V228" s="118"/>
      <c r="W228" s="100"/>
      <c r="X228" s="100"/>
      <c r="Y228" s="100"/>
      <c r="Z228" s="100"/>
      <c r="AA228" s="132"/>
      <c r="AB228" s="101"/>
      <c r="AC228" s="101"/>
      <c r="AD228" s="101"/>
      <c r="AE228" s="100"/>
      <c r="AF228" s="101"/>
      <c r="AG228" s="100"/>
      <c r="AH228" s="101"/>
      <c r="AI228" s="100"/>
      <c r="AJ228" s="101"/>
      <c r="AK228" s="100"/>
      <c r="AL228" s="101"/>
      <c r="AM228" s="101"/>
      <c r="AN228" s="8"/>
      <c r="AO228" s="147">
        <f>IFERROR(VLOOKUP(B228,'A2. Rate Change &amp; Enrollment'!$C$20:$K$769,3,FALSE),0)</f>
        <v>0</v>
      </c>
      <c r="AP228" s="147">
        <f>IFERROR(VLOOKUP(B228,'A2. Rate Change &amp; Enrollment'!$C$20:$K$769,7,FALSE),0)</f>
        <v>0</v>
      </c>
      <c r="AQ228" s="150" t="e">
        <f t="shared" si="25"/>
        <v>#DIV/0!</v>
      </c>
      <c r="AS228" s="177"/>
      <c r="AT228" s="177"/>
      <c r="AV228" s="153" t="e">
        <f t="shared" si="31"/>
        <v>#DIV/0!</v>
      </c>
      <c r="AW228" s="101"/>
      <c r="AY228" s="132"/>
      <c r="AZ228" s="101"/>
      <c r="BA228" s="94"/>
      <c r="BB228" s="94"/>
      <c r="BC228" s="94"/>
      <c r="BD228" s="94"/>
      <c r="BE228" s="101"/>
      <c r="BF228" s="132"/>
      <c r="BG228" s="98"/>
      <c r="BH228" s="74" t="str">
        <f t="shared" si="29"/>
        <v>N</v>
      </c>
      <c r="BI228" t="e">
        <f t="shared" si="30"/>
        <v>#DIV/0!</v>
      </c>
      <c r="BK228" s="283">
        <f>IFERROR(VLOOKUP($B228, 'A2. Rate Change &amp; Enrollment'!$C$14:$BY$769, 75, FALSE), 0)</f>
        <v>0</v>
      </c>
      <c r="BL228" s="283" t="e">
        <f t="shared" si="26"/>
        <v>#DIV/0!</v>
      </c>
      <c r="BM228" s="283" t="e">
        <f t="shared" si="27"/>
        <v>#DIV/0!</v>
      </c>
      <c r="BN228" t="e">
        <f t="shared" si="32"/>
        <v>#DIV/0!</v>
      </c>
    </row>
    <row r="229" spans="1:66" x14ac:dyDescent="0.35">
      <c r="A229" t="s">
        <v>423</v>
      </c>
      <c r="B229" s="144"/>
      <c r="C229" s="98"/>
      <c r="D229" s="43" t="str">
        <f t="shared" si="28"/>
        <v>HMO</v>
      </c>
      <c r="E229" s="100"/>
      <c r="F229" s="101"/>
      <c r="G229" s="100"/>
      <c r="H229" s="101"/>
      <c r="I229" s="100"/>
      <c r="J229" s="101"/>
      <c r="K229" s="100"/>
      <c r="L229" s="101"/>
      <c r="M229" s="100"/>
      <c r="N229" s="101"/>
      <c r="O229" s="100"/>
      <c r="P229" s="101"/>
      <c r="Q229" s="100"/>
      <c r="R229" s="101"/>
      <c r="S229" s="100"/>
      <c r="T229" s="101"/>
      <c r="U229" s="118"/>
      <c r="V229" s="118"/>
      <c r="W229" s="100"/>
      <c r="X229" s="100"/>
      <c r="Y229" s="100"/>
      <c r="Z229" s="100"/>
      <c r="AA229" s="132"/>
      <c r="AB229" s="101"/>
      <c r="AC229" s="101"/>
      <c r="AD229" s="101"/>
      <c r="AE229" s="100"/>
      <c r="AF229" s="101"/>
      <c r="AG229" s="100"/>
      <c r="AH229" s="101"/>
      <c r="AI229" s="100"/>
      <c r="AJ229" s="101"/>
      <c r="AK229" s="100"/>
      <c r="AL229" s="101"/>
      <c r="AM229" s="101"/>
      <c r="AN229" s="8"/>
      <c r="AO229" s="147">
        <f>IFERROR(VLOOKUP(B229,'A2. Rate Change &amp; Enrollment'!$C$20:$K$769,3,FALSE),0)</f>
        <v>0</v>
      </c>
      <c r="AP229" s="147">
        <f>IFERROR(VLOOKUP(B229,'A2. Rate Change &amp; Enrollment'!$C$20:$K$769,7,FALSE),0)</f>
        <v>0</v>
      </c>
      <c r="AQ229" s="150" t="e">
        <f t="shared" si="25"/>
        <v>#DIV/0!</v>
      </c>
      <c r="AS229" s="177"/>
      <c r="AT229" s="177"/>
      <c r="AV229" s="153" t="e">
        <f t="shared" si="31"/>
        <v>#DIV/0!</v>
      </c>
      <c r="AW229" s="101"/>
      <c r="AY229" s="132"/>
      <c r="AZ229" s="101"/>
      <c r="BA229" s="94"/>
      <c r="BB229" s="94"/>
      <c r="BC229" s="94"/>
      <c r="BD229" s="94"/>
      <c r="BE229" s="101"/>
      <c r="BF229" s="132"/>
      <c r="BG229" s="98"/>
      <c r="BH229" s="74" t="str">
        <f t="shared" si="29"/>
        <v>N</v>
      </c>
      <c r="BI229" t="e">
        <f t="shared" si="30"/>
        <v>#DIV/0!</v>
      </c>
      <c r="BK229" s="283">
        <f>IFERROR(VLOOKUP($B229, 'A2. Rate Change &amp; Enrollment'!$C$14:$BY$769, 75, FALSE), 0)</f>
        <v>0</v>
      </c>
      <c r="BL229" s="283" t="e">
        <f t="shared" si="26"/>
        <v>#DIV/0!</v>
      </c>
      <c r="BM229" s="283" t="e">
        <f t="shared" si="27"/>
        <v>#DIV/0!</v>
      </c>
      <c r="BN229" t="e">
        <f t="shared" si="32"/>
        <v>#DIV/0!</v>
      </c>
    </row>
    <row r="230" spans="1:66" x14ac:dyDescent="0.35">
      <c r="A230" t="s">
        <v>424</v>
      </c>
      <c r="B230" s="144"/>
      <c r="C230" s="98"/>
      <c r="D230" s="43" t="str">
        <f t="shared" si="28"/>
        <v>HMO</v>
      </c>
      <c r="E230" s="100"/>
      <c r="F230" s="101"/>
      <c r="G230" s="100"/>
      <c r="H230" s="101"/>
      <c r="I230" s="100"/>
      <c r="J230" s="101"/>
      <c r="K230" s="100"/>
      <c r="L230" s="101"/>
      <c r="M230" s="100"/>
      <c r="N230" s="101"/>
      <c r="O230" s="100"/>
      <c r="P230" s="101"/>
      <c r="Q230" s="100"/>
      <c r="R230" s="101"/>
      <c r="S230" s="100"/>
      <c r="T230" s="101"/>
      <c r="U230" s="118"/>
      <c r="V230" s="118"/>
      <c r="W230" s="100"/>
      <c r="X230" s="100"/>
      <c r="Y230" s="100"/>
      <c r="Z230" s="100"/>
      <c r="AA230" s="132"/>
      <c r="AB230" s="101"/>
      <c r="AC230" s="101"/>
      <c r="AD230" s="101"/>
      <c r="AE230" s="100"/>
      <c r="AF230" s="101"/>
      <c r="AG230" s="100"/>
      <c r="AH230" s="101"/>
      <c r="AI230" s="100"/>
      <c r="AJ230" s="101"/>
      <c r="AK230" s="100"/>
      <c r="AL230" s="101"/>
      <c r="AM230" s="101"/>
      <c r="AN230" s="8"/>
      <c r="AO230" s="147">
        <f>IFERROR(VLOOKUP(B230,'A2. Rate Change &amp; Enrollment'!$C$20:$K$769,3,FALSE),0)</f>
        <v>0</v>
      </c>
      <c r="AP230" s="147">
        <f>IFERROR(VLOOKUP(B230,'A2. Rate Change &amp; Enrollment'!$C$20:$K$769,7,FALSE),0)</f>
        <v>0</v>
      </c>
      <c r="AQ230" s="150" t="e">
        <f t="shared" si="25"/>
        <v>#DIV/0!</v>
      </c>
      <c r="AS230" s="177"/>
      <c r="AT230" s="177"/>
      <c r="AV230" s="153" t="e">
        <f t="shared" si="31"/>
        <v>#DIV/0!</v>
      </c>
      <c r="AW230" s="101"/>
      <c r="AY230" s="132"/>
      <c r="AZ230" s="101"/>
      <c r="BA230" s="94"/>
      <c r="BB230" s="94"/>
      <c r="BC230" s="94"/>
      <c r="BD230" s="94"/>
      <c r="BE230" s="101"/>
      <c r="BF230" s="132"/>
      <c r="BG230" s="98"/>
      <c r="BH230" s="74" t="str">
        <f t="shared" si="29"/>
        <v>N</v>
      </c>
      <c r="BI230" t="e">
        <f t="shared" si="30"/>
        <v>#DIV/0!</v>
      </c>
      <c r="BK230" s="283">
        <f>IFERROR(VLOOKUP($B230, 'A2. Rate Change &amp; Enrollment'!$C$14:$BY$769, 75, FALSE), 0)</f>
        <v>0</v>
      </c>
      <c r="BL230" s="283" t="e">
        <f t="shared" si="26"/>
        <v>#DIV/0!</v>
      </c>
      <c r="BM230" s="283" t="e">
        <f t="shared" si="27"/>
        <v>#DIV/0!</v>
      </c>
      <c r="BN230" t="e">
        <f t="shared" si="32"/>
        <v>#DIV/0!</v>
      </c>
    </row>
    <row r="231" spans="1:66" x14ac:dyDescent="0.35">
      <c r="A231" t="s">
        <v>425</v>
      </c>
      <c r="B231" s="144"/>
      <c r="C231" s="98"/>
      <c r="D231" s="43" t="str">
        <f t="shared" si="28"/>
        <v>HMO</v>
      </c>
      <c r="E231" s="100"/>
      <c r="F231" s="101"/>
      <c r="G231" s="100"/>
      <c r="H231" s="101"/>
      <c r="I231" s="100"/>
      <c r="J231" s="101"/>
      <c r="K231" s="100"/>
      <c r="L231" s="101"/>
      <c r="M231" s="100"/>
      <c r="N231" s="101"/>
      <c r="O231" s="100"/>
      <c r="P231" s="101"/>
      <c r="Q231" s="100"/>
      <c r="R231" s="101"/>
      <c r="S231" s="100"/>
      <c r="T231" s="101"/>
      <c r="U231" s="118"/>
      <c r="V231" s="118"/>
      <c r="W231" s="100"/>
      <c r="X231" s="100"/>
      <c r="Y231" s="100"/>
      <c r="Z231" s="100"/>
      <c r="AA231" s="132"/>
      <c r="AB231" s="101"/>
      <c r="AC231" s="101"/>
      <c r="AD231" s="101"/>
      <c r="AE231" s="100"/>
      <c r="AF231" s="101"/>
      <c r="AG231" s="100"/>
      <c r="AH231" s="101"/>
      <c r="AI231" s="100"/>
      <c r="AJ231" s="101"/>
      <c r="AK231" s="100"/>
      <c r="AL231" s="101"/>
      <c r="AM231" s="101"/>
      <c r="AN231" s="8"/>
      <c r="AO231" s="147">
        <f>IFERROR(VLOOKUP(B231,'A2. Rate Change &amp; Enrollment'!$C$20:$K$769,3,FALSE),0)</f>
        <v>0</v>
      </c>
      <c r="AP231" s="147">
        <f>IFERROR(VLOOKUP(B231,'A2. Rate Change &amp; Enrollment'!$C$20:$K$769,7,FALSE),0)</f>
        <v>0</v>
      </c>
      <c r="AQ231" s="150" t="e">
        <f t="shared" si="25"/>
        <v>#DIV/0!</v>
      </c>
      <c r="AS231" s="177"/>
      <c r="AT231" s="177"/>
      <c r="AV231" s="153" t="e">
        <f t="shared" si="31"/>
        <v>#DIV/0!</v>
      </c>
      <c r="AW231" s="101"/>
      <c r="AY231" s="132"/>
      <c r="AZ231" s="101"/>
      <c r="BA231" s="94"/>
      <c r="BB231" s="94"/>
      <c r="BC231" s="94"/>
      <c r="BD231" s="94"/>
      <c r="BE231" s="101"/>
      <c r="BF231" s="132"/>
      <c r="BG231" s="98"/>
      <c r="BH231" s="74" t="str">
        <f t="shared" si="29"/>
        <v>N</v>
      </c>
      <c r="BI231" t="e">
        <f t="shared" si="30"/>
        <v>#DIV/0!</v>
      </c>
      <c r="BK231" s="283">
        <f>IFERROR(VLOOKUP($B231, 'A2. Rate Change &amp; Enrollment'!$C$14:$BY$769, 75, FALSE), 0)</f>
        <v>0</v>
      </c>
      <c r="BL231" s="283" t="e">
        <f t="shared" si="26"/>
        <v>#DIV/0!</v>
      </c>
      <c r="BM231" s="283" t="e">
        <f t="shared" si="27"/>
        <v>#DIV/0!</v>
      </c>
      <c r="BN231" t="e">
        <f t="shared" si="32"/>
        <v>#DIV/0!</v>
      </c>
    </row>
    <row r="232" spans="1:66" x14ac:dyDescent="0.35">
      <c r="A232" t="s">
        <v>426</v>
      </c>
      <c r="B232" s="144"/>
      <c r="C232" s="98"/>
      <c r="D232" s="43" t="str">
        <f t="shared" si="28"/>
        <v>HMO</v>
      </c>
      <c r="E232" s="100"/>
      <c r="F232" s="101"/>
      <c r="G232" s="100"/>
      <c r="H232" s="101"/>
      <c r="I232" s="100"/>
      <c r="J232" s="101"/>
      <c r="K232" s="100"/>
      <c r="L232" s="101"/>
      <c r="M232" s="100"/>
      <c r="N232" s="101"/>
      <c r="O232" s="100"/>
      <c r="P232" s="101"/>
      <c r="Q232" s="100"/>
      <c r="R232" s="101"/>
      <c r="S232" s="100"/>
      <c r="T232" s="101"/>
      <c r="U232" s="118"/>
      <c r="V232" s="118"/>
      <c r="W232" s="100"/>
      <c r="X232" s="100"/>
      <c r="Y232" s="100"/>
      <c r="Z232" s="100"/>
      <c r="AA232" s="132"/>
      <c r="AB232" s="101"/>
      <c r="AC232" s="101"/>
      <c r="AD232" s="101"/>
      <c r="AE232" s="100"/>
      <c r="AF232" s="101"/>
      <c r="AG232" s="100"/>
      <c r="AH232" s="101"/>
      <c r="AI232" s="100"/>
      <c r="AJ232" s="101"/>
      <c r="AK232" s="100"/>
      <c r="AL232" s="101"/>
      <c r="AM232" s="101"/>
      <c r="AN232" s="8"/>
      <c r="AO232" s="147">
        <f>IFERROR(VLOOKUP(B232,'A2. Rate Change &amp; Enrollment'!$C$20:$K$769,3,FALSE),0)</f>
        <v>0</v>
      </c>
      <c r="AP232" s="147">
        <f>IFERROR(VLOOKUP(B232,'A2. Rate Change &amp; Enrollment'!$C$20:$K$769,7,FALSE),0)</f>
        <v>0</v>
      </c>
      <c r="AQ232" s="150" t="e">
        <f t="shared" si="25"/>
        <v>#DIV/0!</v>
      </c>
      <c r="AS232" s="177"/>
      <c r="AT232" s="177"/>
      <c r="AV232" s="153" t="e">
        <f t="shared" si="31"/>
        <v>#DIV/0!</v>
      </c>
      <c r="AW232" s="101"/>
      <c r="AY232" s="132"/>
      <c r="AZ232" s="101"/>
      <c r="BA232" s="94"/>
      <c r="BB232" s="94"/>
      <c r="BC232" s="94"/>
      <c r="BD232" s="94"/>
      <c r="BE232" s="101"/>
      <c r="BF232" s="132"/>
      <c r="BG232" s="98"/>
      <c r="BH232" s="74" t="str">
        <f t="shared" si="29"/>
        <v>N</v>
      </c>
      <c r="BI232" t="e">
        <f t="shared" si="30"/>
        <v>#DIV/0!</v>
      </c>
      <c r="BK232" s="283">
        <f>IFERROR(VLOOKUP($B232, 'A2. Rate Change &amp; Enrollment'!$C$14:$BY$769, 75, FALSE), 0)</f>
        <v>0</v>
      </c>
      <c r="BL232" s="283" t="e">
        <f t="shared" si="26"/>
        <v>#DIV/0!</v>
      </c>
      <c r="BM232" s="283" t="e">
        <f t="shared" si="27"/>
        <v>#DIV/0!</v>
      </c>
      <c r="BN232" t="e">
        <f t="shared" si="32"/>
        <v>#DIV/0!</v>
      </c>
    </row>
    <row r="233" spans="1:66" x14ac:dyDescent="0.35">
      <c r="A233" t="s">
        <v>427</v>
      </c>
      <c r="B233" s="144"/>
      <c r="C233" s="98"/>
      <c r="D233" s="43" t="str">
        <f t="shared" si="28"/>
        <v>HMO</v>
      </c>
      <c r="E233" s="100"/>
      <c r="F233" s="101"/>
      <c r="G233" s="100"/>
      <c r="H233" s="101"/>
      <c r="I233" s="100"/>
      <c r="J233" s="101"/>
      <c r="K233" s="100"/>
      <c r="L233" s="101"/>
      <c r="M233" s="100"/>
      <c r="N233" s="101"/>
      <c r="O233" s="100"/>
      <c r="P233" s="101"/>
      <c r="Q233" s="100"/>
      <c r="R233" s="101"/>
      <c r="S233" s="100"/>
      <c r="T233" s="101"/>
      <c r="U233" s="118"/>
      <c r="V233" s="118"/>
      <c r="W233" s="100"/>
      <c r="X233" s="100"/>
      <c r="Y233" s="100"/>
      <c r="Z233" s="100"/>
      <c r="AA233" s="132"/>
      <c r="AB233" s="101"/>
      <c r="AC233" s="101"/>
      <c r="AD233" s="101"/>
      <c r="AE233" s="100"/>
      <c r="AF233" s="101"/>
      <c r="AG233" s="100"/>
      <c r="AH233" s="101"/>
      <c r="AI233" s="100"/>
      <c r="AJ233" s="101"/>
      <c r="AK233" s="100"/>
      <c r="AL233" s="101"/>
      <c r="AM233" s="101"/>
      <c r="AN233" s="8"/>
      <c r="AO233" s="147">
        <f>IFERROR(VLOOKUP(B233,'A2. Rate Change &amp; Enrollment'!$C$20:$K$769,3,FALSE),0)</f>
        <v>0</v>
      </c>
      <c r="AP233" s="147">
        <f>IFERROR(VLOOKUP(B233,'A2. Rate Change &amp; Enrollment'!$C$20:$K$769,7,FALSE),0)</f>
        <v>0</v>
      </c>
      <c r="AQ233" s="150" t="e">
        <f t="shared" si="25"/>
        <v>#DIV/0!</v>
      </c>
      <c r="AS233" s="177"/>
      <c r="AT233" s="177"/>
      <c r="AV233" s="153" t="e">
        <f t="shared" si="31"/>
        <v>#DIV/0!</v>
      </c>
      <c r="AW233" s="101"/>
      <c r="AY233" s="132"/>
      <c r="AZ233" s="101"/>
      <c r="BA233" s="94"/>
      <c r="BB233" s="94"/>
      <c r="BC233" s="94"/>
      <c r="BD233" s="94"/>
      <c r="BE233" s="101"/>
      <c r="BF233" s="132"/>
      <c r="BG233" s="98"/>
      <c r="BH233" s="74" t="str">
        <f t="shared" si="29"/>
        <v>N</v>
      </c>
      <c r="BI233" t="e">
        <f t="shared" si="30"/>
        <v>#DIV/0!</v>
      </c>
      <c r="BK233" s="283">
        <f>IFERROR(VLOOKUP($B233, 'A2. Rate Change &amp; Enrollment'!$C$14:$BY$769, 75, FALSE), 0)</f>
        <v>0</v>
      </c>
      <c r="BL233" s="283" t="e">
        <f t="shared" si="26"/>
        <v>#DIV/0!</v>
      </c>
      <c r="BM233" s="283" t="e">
        <f t="shared" si="27"/>
        <v>#DIV/0!</v>
      </c>
      <c r="BN233" t="e">
        <f t="shared" si="32"/>
        <v>#DIV/0!</v>
      </c>
    </row>
    <row r="234" spans="1:66" x14ac:dyDescent="0.35">
      <c r="A234" t="s">
        <v>428</v>
      </c>
      <c r="B234" s="144"/>
      <c r="C234" s="98"/>
      <c r="D234" s="43" t="str">
        <f t="shared" si="28"/>
        <v>HMO</v>
      </c>
      <c r="E234" s="100"/>
      <c r="F234" s="101"/>
      <c r="G234" s="100"/>
      <c r="H234" s="101"/>
      <c r="I234" s="100"/>
      <c r="J234" s="101"/>
      <c r="K234" s="100"/>
      <c r="L234" s="101"/>
      <c r="M234" s="100"/>
      <c r="N234" s="101"/>
      <c r="O234" s="100"/>
      <c r="P234" s="101"/>
      <c r="Q234" s="100"/>
      <c r="R234" s="101"/>
      <c r="S234" s="100"/>
      <c r="T234" s="101"/>
      <c r="U234" s="118"/>
      <c r="V234" s="118"/>
      <c r="W234" s="100"/>
      <c r="X234" s="100"/>
      <c r="Y234" s="100"/>
      <c r="Z234" s="100"/>
      <c r="AA234" s="132"/>
      <c r="AB234" s="101"/>
      <c r="AC234" s="101"/>
      <c r="AD234" s="101"/>
      <c r="AE234" s="100"/>
      <c r="AF234" s="101"/>
      <c r="AG234" s="100"/>
      <c r="AH234" s="101"/>
      <c r="AI234" s="100"/>
      <c r="AJ234" s="101"/>
      <c r="AK234" s="100"/>
      <c r="AL234" s="101"/>
      <c r="AM234" s="101"/>
      <c r="AN234" s="8"/>
      <c r="AO234" s="147">
        <f>IFERROR(VLOOKUP(B234,'A2. Rate Change &amp; Enrollment'!$C$20:$K$769,3,FALSE),0)</f>
        <v>0</v>
      </c>
      <c r="AP234" s="147">
        <f>IFERROR(VLOOKUP(B234,'A2. Rate Change &amp; Enrollment'!$C$20:$K$769,7,FALSE),0)</f>
        <v>0</v>
      </c>
      <c r="AQ234" s="150" t="e">
        <f t="shared" si="25"/>
        <v>#DIV/0!</v>
      </c>
      <c r="AS234" s="177"/>
      <c r="AT234" s="177"/>
      <c r="AV234" s="153" t="e">
        <f t="shared" si="31"/>
        <v>#DIV/0!</v>
      </c>
      <c r="AW234" s="101"/>
      <c r="AY234" s="132"/>
      <c r="AZ234" s="101"/>
      <c r="BA234" s="94"/>
      <c r="BB234" s="94"/>
      <c r="BC234" s="94"/>
      <c r="BD234" s="94"/>
      <c r="BE234" s="101"/>
      <c r="BF234" s="132"/>
      <c r="BG234" s="98"/>
      <c r="BH234" s="74" t="str">
        <f t="shared" si="29"/>
        <v>N</v>
      </c>
      <c r="BI234" t="e">
        <f t="shared" si="30"/>
        <v>#DIV/0!</v>
      </c>
      <c r="BK234" s="283">
        <f>IFERROR(VLOOKUP($B234, 'A2. Rate Change &amp; Enrollment'!$C$14:$BY$769, 75, FALSE), 0)</f>
        <v>0</v>
      </c>
      <c r="BL234" s="283" t="e">
        <f t="shared" si="26"/>
        <v>#DIV/0!</v>
      </c>
      <c r="BM234" s="283" t="e">
        <f t="shared" si="27"/>
        <v>#DIV/0!</v>
      </c>
      <c r="BN234" t="e">
        <f t="shared" si="32"/>
        <v>#DIV/0!</v>
      </c>
    </row>
    <row r="235" spans="1:66" x14ac:dyDescent="0.35">
      <c r="A235" t="s">
        <v>429</v>
      </c>
      <c r="B235" s="144"/>
      <c r="C235" s="98"/>
      <c r="D235" s="43" t="str">
        <f t="shared" si="28"/>
        <v>HMO</v>
      </c>
      <c r="E235" s="100"/>
      <c r="F235" s="101"/>
      <c r="G235" s="100"/>
      <c r="H235" s="101"/>
      <c r="I235" s="100"/>
      <c r="J235" s="101"/>
      <c r="K235" s="100"/>
      <c r="L235" s="101"/>
      <c r="M235" s="100"/>
      <c r="N235" s="101"/>
      <c r="O235" s="100"/>
      <c r="P235" s="101"/>
      <c r="Q235" s="100"/>
      <c r="R235" s="101"/>
      <c r="S235" s="100"/>
      <c r="T235" s="101"/>
      <c r="U235" s="118"/>
      <c r="V235" s="118"/>
      <c r="W235" s="100"/>
      <c r="X235" s="100"/>
      <c r="Y235" s="100"/>
      <c r="Z235" s="100"/>
      <c r="AA235" s="132"/>
      <c r="AB235" s="101"/>
      <c r="AC235" s="101"/>
      <c r="AD235" s="101"/>
      <c r="AE235" s="100"/>
      <c r="AF235" s="101"/>
      <c r="AG235" s="100"/>
      <c r="AH235" s="101"/>
      <c r="AI235" s="100"/>
      <c r="AJ235" s="101"/>
      <c r="AK235" s="100"/>
      <c r="AL235" s="101"/>
      <c r="AM235" s="101"/>
      <c r="AN235" s="8"/>
      <c r="AO235" s="147">
        <f>IFERROR(VLOOKUP(B235,'A2. Rate Change &amp; Enrollment'!$C$20:$K$769,3,FALSE),0)</f>
        <v>0</v>
      </c>
      <c r="AP235" s="147">
        <f>IFERROR(VLOOKUP(B235,'A2. Rate Change &amp; Enrollment'!$C$20:$K$769,7,FALSE),0)</f>
        <v>0</v>
      </c>
      <c r="AQ235" s="150" t="e">
        <f t="shared" si="25"/>
        <v>#DIV/0!</v>
      </c>
      <c r="AS235" s="177"/>
      <c r="AT235" s="177"/>
      <c r="AV235" s="153" t="e">
        <f t="shared" si="31"/>
        <v>#DIV/0!</v>
      </c>
      <c r="AW235" s="101"/>
      <c r="AY235" s="132"/>
      <c r="AZ235" s="101"/>
      <c r="BA235" s="94"/>
      <c r="BB235" s="94"/>
      <c r="BC235" s="94"/>
      <c r="BD235" s="94"/>
      <c r="BE235" s="101"/>
      <c r="BF235" s="132"/>
      <c r="BG235" s="98"/>
      <c r="BH235" s="74" t="str">
        <f t="shared" si="29"/>
        <v>N</v>
      </c>
      <c r="BI235" t="e">
        <f t="shared" si="30"/>
        <v>#DIV/0!</v>
      </c>
      <c r="BK235" s="283">
        <f>IFERROR(VLOOKUP($B235, 'A2. Rate Change &amp; Enrollment'!$C$14:$BY$769, 75, FALSE), 0)</f>
        <v>0</v>
      </c>
      <c r="BL235" s="283" t="e">
        <f t="shared" si="26"/>
        <v>#DIV/0!</v>
      </c>
      <c r="BM235" s="283" t="e">
        <f t="shared" si="27"/>
        <v>#DIV/0!</v>
      </c>
      <c r="BN235" t="e">
        <f t="shared" si="32"/>
        <v>#DIV/0!</v>
      </c>
    </row>
    <row r="236" spans="1:66" x14ac:dyDescent="0.35">
      <c r="A236" t="s">
        <v>430</v>
      </c>
      <c r="B236" s="144"/>
      <c r="C236" s="98"/>
      <c r="D236" s="43" t="str">
        <f t="shared" si="28"/>
        <v>HMO</v>
      </c>
      <c r="E236" s="100"/>
      <c r="F236" s="101"/>
      <c r="G236" s="100"/>
      <c r="H236" s="101"/>
      <c r="I236" s="100"/>
      <c r="J236" s="101"/>
      <c r="K236" s="100"/>
      <c r="L236" s="101"/>
      <c r="M236" s="100"/>
      <c r="N236" s="101"/>
      <c r="O236" s="100"/>
      <c r="P236" s="101"/>
      <c r="Q236" s="100"/>
      <c r="R236" s="101"/>
      <c r="S236" s="100"/>
      <c r="T236" s="101"/>
      <c r="U236" s="118"/>
      <c r="V236" s="118"/>
      <c r="W236" s="100"/>
      <c r="X236" s="100"/>
      <c r="Y236" s="100"/>
      <c r="Z236" s="100"/>
      <c r="AA236" s="132"/>
      <c r="AB236" s="101"/>
      <c r="AC236" s="101"/>
      <c r="AD236" s="101"/>
      <c r="AE236" s="100"/>
      <c r="AF236" s="101"/>
      <c r="AG236" s="100"/>
      <c r="AH236" s="101"/>
      <c r="AI236" s="100"/>
      <c r="AJ236" s="101"/>
      <c r="AK236" s="100"/>
      <c r="AL236" s="101"/>
      <c r="AM236" s="101"/>
      <c r="AN236" s="8"/>
      <c r="AO236" s="147">
        <f>IFERROR(VLOOKUP(B236,'A2. Rate Change &amp; Enrollment'!$C$20:$K$769,3,FALSE),0)</f>
        <v>0</v>
      </c>
      <c r="AP236" s="147">
        <f>IFERROR(VLOOKUP(B236,'A2. Rate Change &amp; Enrollment'!$C$20:$K$769,7,FALSE),0)</f>
        <v>0</v>
      </c>
      <c r="AQ236" s="150" t="e">
        <f t="shared" si="25"/>
        <v>#DIV/0!</v>
      </c>
      <c r="AS236" s="177"/>
      <c r="AT236" s="177"/>
      <c r="AV236" s="153" t="e">
        <f t="shared" si="31"/>
        <v>#DIV/0!</v>
      </c>
      <c r="AW236" s="101"/>
      <c r="AY236" s="132"/>
      <c r="AZ236" s="101"/>
      <c r="BA236" s="94"/>
      <c r="BB236" s="94"/>
      <c r="BC236" s="94"/>
      <c r="BD236" s="94"/>
      <c r="BE236" s="101"/>
      <c r="BF236" s="132"/>
      <c r="BG236" s="98"/>
      <c r="BH236" s="74" t="str">
        <f t="shared" si="29"/>
        <v>N</v>
      </c>
      <c r="BI236" t="e">
        <f t="shared" si="30"/>
        <v>#DIV/0!</v>
      </c>
      <c r="BK236" s="283">
        <f>IFERROR(VLOOKUP($B236, 'A2. Rate Change &amp; Enrollment'!$C$14:$BY$769, 75, FALSE), 0)</f>
        <v>0</v>
      </c>
      <c r="BL236" s="283" t="e">
        <f t="shared" si="26"/>
        <v>#DIV/0!</v>
      </c>
      <c r="BM236" s="283" t="e">
        <f t="shared" si="27"/>
        <v>#DIV/0!</v>
      </c>
      <c r="BN236" t="e">
        <f t="shared" si="32"/>
        <v>#DIV/0!</v>
      </c>
    </row>
    <row r="237" spans="1:66" x14ac:dyDescent="0.35">
      <c r="A237" t="s">
        <v>431</v>
      </c>
      <c r="B237" s="144"/>
      <c r="C237" s="98"/>
      <c r="D237" s="43" t="str">
        <f t="shared" si="28"/>
        <v>HMO</v>
      </c>
      <c r="E237" s="100"/>
      <c r="F237" s="101"/>
      <c r="G237" s="100"/>
      <c r="H237" s="101"/>
      <c r="I237" s="100"/>
      <c r="J237" s="101"/>
      <c r="K237" s="100"/>
      <c r="L237" s="101"/>
      <c r="M237" s="100"/>
      <c r="N237" s="101"/>
      <c r="O237" s="100"/>
      <c r="P237" s="101"/>
      <c r="Q237" s="100"/>
      <c r="R237" s="101"/>
      <c r="S237" s="100"/>
      <c r="T237" s="101"/>
      <c r="U237" s="118"/>
      <c r="V237" s="118"/>
      <c r="W237" s="100"/>
      <c r="X237" s="100"/>
      <c r="Y237" s="100"/>
      <c r="Z237" s="100"/>
      <c r="AA237" s="132"/>
      <c r="AB237" s="101"/>
      <c r="AC237" s="101"/>
      <c r="AD237" s="101"/>
      <c r="AE237" s="100"/>
      <c r="AF237" s="101"/>
      <c r="AG237" s="100"/>
      <c r="AH237" s="101"/>
      <c r="AI237" s="100"/>
      <c r="AJ237" s="101"/>
      <c r="AK237" s="100"/>
      <c r="AL237" s="101"/>
      <c r="AM237" s="101"/>
      <c r="AN237" s="8"/>
      <c r="AO237" s="147">
        <f>IFERROR(VLOOKUP(B237,'A2. Rate Change &amp; Enrollment'!$C$20:$K$769,3,FALSE),0)</f>
        <v>0</v>
      </c>
      <c r="AP237" s="147">
        <f>IFERROR(VLOOKUP(B237,'A2. Rate Change &amp; Enrollment'!$C$20:$K$769,7,FALSE),0)</f>
        <v>0</v>
      </c>
      <c r="AQ237" s="150" t="e">
        <f t="shared" si="25"/>
        <v>#DIV/0!</v>
      </c>
      <c r="AS237" s="177"/>
      <c r="AT237" s="177"/>
      <c r="AV237" s="153" t="e">
        <f t="shared" si="31"/>
        <v>#DIV/0!</v>
      </c>
      <c r="AW237" s="101"/>
      <c r="AY237" s="132"/>
      <c r="AZ237" s="101"/>
      <c r="BA237" s="94"/>
      <c r="BB237" s="94"/>
      <c r="BC237" s="94"/>
      <c r="BD237" s="94"/>
      <c r="BE237" s="101"/>
      <c r="BF237" s="132"/>
      <c r="BG237" s="98"/>
      <c r="BH237" s="74" t="str">
        <f t="shared" si="29"/>
        <v>N</v>
      </c>
      <c r="BI237" t="e">
        <f t="shared" si="30"/>
        <v>#DIV/0!</v>
      </c>
      <c r="BK237" s="283">
        <f>IFERROR(VLOOKUP($B237, 'A2. Rate Change &amp; Enrollment'!$C$14:$BY$769, 75, FALSE), 0)</f>
        <v>0</v>
      </c>
      <c r="BL237" s="283" t="e">
        <f t="shared" si="26"/>
        <v>#DIV/0!</v>
      </c>
      <c r="BM237" s="283" t="e">
        <f t="shared" si="27"/>
        <v>#DIV/0!</v>
      </c>
      <c r="BN237" t="e">
        <f t="shared" si="32"/>
        <v>#DIV/0!</v>
      </c>
    </row>
    <row r="238" spans="1:66" x14ac:dyDescent="0.35">
      <c r="A238" t="s">
        <v>432</v>
      </c>
      <c r="B238" s="144"/>
      <c r="C238" s="98"/>
      <c r="D238" s="43" t="str">
        <f t="shared" si="28"/>
        <v>HMO</v>
      </c>
      <c r="E238" s="100"/>
      <c r="F238" s="101"/>
      <c r="G238" s="100"/>
      <c r="H238" s="101"/>
      <c r="I238" s="100"/>
      <c r="J238" s="101"/>
      <c r="K238" s="100"/>
      <c r="L238" s="101"/>
      <c r="M238" s="100"/>
      <c r="N238" s="101"/>
      <c r="O238" s="100"/>
      <c r="P238" s="101"/>
      <c r="Q238" s="100"/>
      <c r="R238" s="101"/>
      <c r="S238" s="100"/>
      <c r="T238" s="101"/>
      <c r="U238" s="118"/>
      <c r="V238" s="118"/>
      <c r="W238" s="100"/>
      <c r="X238" s="100"/>
      <c r="Y238" s="100"/>
      <c r="Z238" s="100"/>
      <c r="AA238" s="132"/>
      <c r="AB238" s="101"/>
      <c r="AC238" s="101"/>
      <c r="AD238" s="101"/>
      <c r="AE238" s="100"/>
      <c r="AF238" s="101"/>
      <c r="AG238" s="100"/>
      <c r="AH238" s="101"/>
      <c r="AI238" s="100"/>
      <c r="AJ238" s="101"/>
      <c r="AK238" s="100"/>
      <c r="AL238" s="101"/>
      <c r="AM238" s="101"/>
      <c r="AN238" s="8"/>
      <c r="AO238" s="147">
        <f>IFERROR(VLOOKUP(B238,'A2. Rate Change &amp; Enrollment'!$C$20:$K$769,3,FALSE),0)</f>
        <v>0</v>
      </c>
      <c r="AP238" s="147">
        <f>IFERROR(VLOOKUP(B238,'A2. Rate Change &amp; Enrollment'!$C$20:$K$769,7,FALSE),0)</f>
        <v>0</v>
      </c>
      <c r="AQ238" s="150" t="e">
        <f t="shared" si="25"/>
        <v>#DIV/0!</v>
      </c>
      <c r="AS238" s="177"/>
      <c r="AT238" s="177"/>
      <c r="AV238" s="153" t="e">
        <f t="shared" si="31"/>
        <v>#DIV/0!</v>
      </c>
      <c r="AW238" s="101"/>
      <c r="AY238" s="132"/>
      <c r="AZ238" s="101"/>
      <c r="BA238" s="94"/>
      <c r="BB238" s="94"/>
      <c r="BC238" s="94"/>
      <c r="BD238" s="94"/>
      <c r="BE238" s="101"/>
      <c r="BF238" s="132"/>
      <c r="BG238" s="98"/>
      <c r="BH238" s="74" t="str">
        <f t="shared" si="29"/>
        <v>N</v>
      </c>
      <c r="BI238" t="e">
        <f t="shared" si="30"/>
        <v>#DIV/0!</v>
      </c>
      <c r="BK238" s="283">
        <f>IFERROR(VLOOKUP($B238, 'A2. Rate Change &amp; Enrollment'!$C$14:$BY$769, 75, FALSE), 0)</f>
        <v>0</v>
      </c>
      <c r="BL238" s="283" t="e">
        <f t="shared" si="26"/>
        <v>#DIV/0!</v>
      </c>
      <c r="BM238" s="283" t="e">
        <f t="shared" si="27"/>
        <v>#DIV/0!</v>
      </c>
      <c r="BN238" t="e">
        <f t="shared" si="32"/>
        <v>#DIV/0!</v>
      </c>
    </row>
    <row r="239" spans="1:66" x14ac:dyDescent="0.35">
      <c r="A239" t="s">
        <v>433</v>
      </c>
      <c r="B239" s="144"/>
      <c r="C239" s="98"/>
      <c r="D239" s="43" t="str">
        <f t="shared" si="28"/>
        <v>HMO</v>
      </c>
      <c r="E239" s="100"/>
      <c r="F239" s="101"/>
      <c r="G239" s="100"/>
      <c r="H239" s="101"/>
      <c r="I239" s="100"/>
      <c r="J239" s="101"/>
      <c r="K239" s="100"/>
      <c r="L239" s="101"/>
      <c r="M239" s="100"/>
      <c r="N239" s="101"/>
      <c r="O239" s="100"/>
      <c r="P239" s="101"/>
      <c r="Q239" s="100"/>
      <c r="R239" s="101"/>
      <c r="S239" s="100"/>
      <c r="T239" s="101"/>
      <c r="U239" s="118"/>
      <c r="V239" s="118"/>
      <c r="W239" s="100"/>
      <c r="X239" s="100"/>
      <c r="Y239" s="100"/>
      <c r="Z239" s="100"/>
      <c r="AA239" s="132"/>
      <c r="AB239" s="101"/>
      <c r="AC239" s="101"/>
      <c r="AD239" s="101"/>
      <c r="AE239" s="100"/>
      <c r="AF239" s="101"/>
      <c r="AG239" s="100"/>
      <c r="AH239" s="101"/>
      <c r="AI239" s="100"/>
      <c r="AJ239" s="101"/>
      <c r="AK239" s="100"/>
      <c r="AL239" s="101"/>
      <c r="AM239" s="101"/>
      <c r="AN239" s="8"/>
      <c r="AO239" s="147">
        <f>IFERROR(VLOOKUP(B239,'A2. Rate Change &amp; Enrollment'!$C$20:$K$769,3,FALSE),0)</f>
        <v>0</v>
      </c>
      <c r="AP239" s="147">
        <f>IFERROR(VLOOKUP(B239,'A2. Rate Change &amp; Enrollment'!$C$20:$K$769,7,FALSE),0)</f>
        <v>0</v>
      </c>
      <c r="AQ239" s="150" t="e">
        <f t="shared" si="25"/>
        <v>#DIV/0!</v>
      </c>
      <c r="AS239" s="177"/>
      <c r="AT239" s="177"/>
      <c r="AV239" s="153" t="e">
        <f t="shared" si="31"/>
        <v>#DIV/0!</v>
      </c>
      <c r="AW239" s="101"/>
      <c r="AY239" s="132"/>
      <c r="AZ239" s="101"/>
      <c r="BA239" s="94"/>
      <c r="BB239" s="94"/>
      <c r="BC239" s="94"/>
      <c r="BD239" s="94"/>
      <c r="BE239" s="101"/>
      <c r="BF239" s="132"/>
      <c r="BG239" s="98"/>
      <c r="BH239" s="74" t="str">
        <f t="shared" si="29"/>
        <v>N</v>
      </c>
      <c r="BI239" t="e">
        <f t="shared" si="30"/>
        <v>#DIV/0!</v>
      </c>
      <c r="BK239" s="283">
        <f>IFERROR(VLOOKUP($B239, 'A2. Rate Change &amp; Enrollment'!$C$14:$BY$769, 75, FALSE), 0)</f>
        <v>0</v>
      </c>
      <c r="BL239" s="283" t="e">
        <f t="shared" si="26"/>
        <v>#DIV/0!</v>
      </c>
      <c r="BM239" s="283" t="e">
        <f t="shared" si="27"/>
        <v>#DIV/0!</v>
      </c>
      <c r="BN239" t="e">
        <f t="shared" si="32"/>
        <v>#DIV/0!</v>
      </c>
    </row>
    <row r="240" spans="1:66" x14ac:dyDescent="0.35">
      <c r="A240" t="s">
        <v>434</v>
      </c>
      <c r="B240" s="144"/>
      <c r="C240" s="98"/>
      <c r="D240" s="43" t="str">
        <f t="shared" si="28"/>
        <v>HMO</v>
      </c>
      <c r="E240" s="100"/>
      <c r="F240" s="101"/>
      <c r="G240" s="100"/>
      <c r="H240" s="101"/>
      <c r="I240" s="100"/>
      <c r="J240" s="101"/>
      <c r="K240" s="100"/>
      <c r="L240" s="101"/>
      <c r="M240" s="100"/>
      <c r="N240" s="101"/>
      <c r="O240" s="100"/>
      <c r="P240" s="101"/>
      <c r="Q240" s="100"/>
      <c r="R240" s="101"/>
      <c r="S240" s="100"/>
      <c r="T240" s="101"/>
      <c r="U240" s="118"/>
      <c r="V240" s="118"/>
      <c r="W240" s="100"/>
      <c r="X240" s="100"/>
      <c r="Y240" s="100"/>
      <c r="Z240" s="100"/>
      <c r="AA240" s="132"/>
      <c r="AB240" s="101"/>
      <c r="AC240" s="101"/>
      <c r="AD240" s="101"/>
      <c r="AE240" s="100"/>
      <c r="AF240" s="101"/>
      <c r="AG240" s="100"/>
      <c r="AH240" s="101"/>
      <c r="AI240" s="100"/>
      <c r="AJ240" s="101"/>
      <c r="AK240" s="100"/>
      <c r="AL240" s="101"/>
      <c r="AM240" s="101"/>
      <c r="AN240" s="8"/>
      <c r="AO240" s="147">
        <f>IFERROR(VLOOKUP(B240,'A2. Rate Change &amp; Enrollment'!$C$20:$K$769,3,FALSE),0)</f>
        <v>0</v>
      </c>
      <c r="AP240" s="147">
        <f>IFERROR(VLOOKUP(B240,'A2. Rate Change &amp; Enrollment'!$C$20:$K$769,7,FALSE),0)</f>
        <v>0</v>
      </c>
      <c r="AQ240" s="150" t="e">
        <f t="shared" si="25"/>
        <v>#DIV/0!</v>
      </c>
      <c r="AS240" s="177"/>
      <c r="AT240" s="177"/>
      <c r="AV240" s="153" t="e">
        <f t="shared" si="31"/>
        <v>#DIV/0!</v>
      </c>
      <c r="AW240" s="101"/>
      <c r="AY240" s="132"/>
      <c r="AZ240" s="101"/>
      <c r="BA240" s="94"/>
      <c r="BB240" s="94"/>
      <c r="BC240" s="94"/>
      <c r="BD240" s="94"/>
      <c r="BE240" s="101"/>
      <c r="BF240" s="132"/>
      <c r="BG240" s="98"/>
      <c r="BH240" s="74" t="str">
        <f t="shared" si="29"/>
        <v>N</v>
      </c>
      <c r="BI240" t="e">
        <f t="shared" si="30"/>
        <v>#DIV/0!</v>
      </c>
      <c r="BK240" s="283">
        <f>IFERROR(VLOOKUP($B240, 'A2. Rate Change &amp; Enrollment'!$C$14:$BY$769, 75, FALSE), 0)</f>
        <v>0</v>
      </c>
      <c r="BL240" s="283" t="e">
        <f t="shared" si="26"/>
        <v>#DIV/0!</v>
      </c>
      <c r="BM240" s="283" t="e">
        <f t="shared" si="27"/>
        <v>#DIV/0!</v>
      </c>
      <c r="BN240" t="e">
        <f t="shared" si="32"/>
        <v>#DIV/0!</v>
      </c>
    </row>
    <row r="241" spans="1:66" x14ac:dyDescent="0.35">
      <c r="A241" t="s">
        <v>435</v>
      </c>
      <c r="B241" s="144"/>
      <c r="C241" s="98"/>
      <c r="D241" s="43" t="str">
        <f t="shared" si="28"/>
        <v>HMO</v>
      </c>
      <c r="E241" s="100"/>
      <c r="F241" s="101"/>
      <c r="G241" s="100"/>
      <c r="H241" s="101"/>
      <c r="I241" s="100"/>
      <c r="J241" s="101"/>
      <c r="K241" s="100"/>
      <c r="L241" s="101"/>
      <c r="M241" s="100"/>
      <c r="N241" s="101"/>
      <c r="O241" s="100"/>
      <c r="P241" s="101"/>
      <c r="Q241" s="100"/>
      <c r="R241" s="101"/>
      <c r="S241" s="100"/>
      <c r="T241" s="101"/>
      <c r="U241" s="118"/>
      <c r="V241" s="118"/>
      <c r="W241" s="100"/>
      <c r="X241" s="100"/>
      <c r="Y241" s="100"/>
      <c r="Z241" s="100"/>
      <c r="AA241" s="132"/>
      <c r="AB241" s="101"/>
      <c r="AC241" s="101"/>
      <c r="AD241" s="101"/>
      <c r="AE241" s="100"/>
      <c r="AF241" s="101"/>
      <c r="AG241" s="100"/>
      <c r="AH241" s="101"/>
      <c r="AI241" s="100"/>
      <c r="AJ241" s="101"/>
      <c r="AK241" s="100"/>
      <c r="AL241" s="101"/>
      <c r="AM241" s="101"/>
      <c r="AN241" s="8"/>
      <c r="AO241" s="147">
        <f>IFERROR(VLOOKUP(B241,'A2. Rate Change &amp; Enrollment'!$C$20:$K$769,3,FALSE),0)</f>
        <v>0</v>
      </c>
      <c r="AP241" s="147">
        <f>IFERROR(VLOOKUP(B241,'A2. Rate Change &amp; Enrollment'!$C$20:$K$769,7,FALSE),0)</f>
        <v>0</v>
      </c>
      <c r="AQ241" s="150" t="e">
        <f t="shared" si="25"/>
        <v>#DIV/0!</v>
      </c>
      <c r="AS241" s="177"/>
      <c r="AT241" s="177"/>
      <c r="AV241" s="153" t="e">
        <f t="shared" si="31"/>
        <v>#DIV/0!</v>
      </c>
      <c r="AW241" s="101"/>
      <c r="AY241" s="132"/>
      <c r="AZ241" s="101"/>
      <c r="BA241" s="94"/>
      <c r="BB241" s="94"/>
      <c r="BC241" s="94"/>
      <c r="BD241" s="94"/>
      <c r="BE241" s="101"/>
      <c r="BF241" s="132"/>
      <c r="BG241" s="98"/>
      <c r="BH241" s="74" t="str">
        <f t="shared" si="29"/>
        <v>N</v>
      </c>
      <c r="BI241" t="e">
        <f t="shared" si="30"/>
        <v>#DIV/0!</v>
      </c>
      <c r="BK241" s="283">
        <f>IFERROR(VLOOKUP($B241, 'A2. Rate Change &amp; Enrollment'!$C$14:$BY$769, 75, FALSE), 0)</f>
        <v>0</v>
      </c>
      <c r="BL241" s="283" t="e">
        <f t="shared" si="26"/>
        <v>#DIV/0!</v>
      </c>
      <c r="BM241" s="283" t="e">
        <f t="shared" si="27"/>
        <v>#DIV/0!</v>
      </c>
      <c r="BN241" t="e">
        <f t="shared" si="32"/>
        <v>#DIV/0!</v>
      </c>
    </row>
    <row r="242" spans="1:66" x14ac:dyDescent="0.35">
      <c r="A242" t="s">
        <v>436</v>
      </c>
      <c r="B242" s="144"/>
      <c r="C242" s="98"/>
      <c r="D242" s="43" t="str">
        <f t="shared" si="28"/>
        <v>HMO</v>
      </c>
      <c r="E242" s="100"/>
      <c r="F242" s="101"/>
      <c r="G242" s="100"/>
      <c r="H242" s="101"/>
      <c r="I242" s="100"/>
      <c r="J242" s="101"/>
      <c r="K242" s="100"/>
      <c r="L242" s="101"/>
      <c r="M242" s="100"/>
      <c r="N242" s="101"/>
      <c r="O242" s="100"/>
      <c r="P242" s="101"/>
      <c r="Q242" s="100"/>
      <c r="R242" s="101"/>
      <c r="S242" s="100"/>
      <c r="T242" s="101"/>
      <c r="U242" s="118"/>
      <c r="V242" s="118"/>
      <c r="W242" s="100"/>
      <c r="X242" s="100"/>
      <c r="Y242" s="100"/>
      <c r="Z242" s="100"/>
      <c r="AA242" s="132"/>
      <c r="AB242" s="101"/>
      <c r="AC242" s="101"/>
      <c r="AD242" s="101"/>
      <c r="AE242" s="100"/>
      <c r="AF242" s="101"/>
      <c r="AG242" s="100"/>
      <c r="AH242" s="101"/>
      <c r="AI242" s="100"/>
      <c r="AJ242" s="101"/>
      <c r="AK242" s="100"/>
      <c r="AL242" s="101"/>
      <c r="AM242" s="101"/>
      <c r="AN242" s="8"/>
      <c r="AO242" s="147">
        <f>IFERROR(VLOOKUP(B242,'A2. Rate Change &amp; Enrollment'!$C$20:$K$769,3,FALSE),0)</f>
        <v>0</v>
      </c>
      <c r="AP242" s="147">
        <f>IFERROR(VLOOKUP(B242,'A2. Rate Change &amp; Enrollment'!$C$20:$K$769,7,FALSE),0)</f>
        <v>0</v>
      </c>
      <c r="AQ242" s="150" t="e">
        <f t="shared" si="25"/>
        <v>#DIV/0!</v>
      </c>
      <c r="AS242" s="177"/>
      <c r="AT242" s="177"/>
      <c r="AV242" s="153" t="e">
        <f t="shared" si="31"/>
        <v>#DIV/0!</v>
      </c>
      <c r="AW242" s="101"/>
      <c r="AY242" s="132"/>
      <c r="AZ242" s="101"/>
      <c r="BA242" s="94"/>
      <c r="BB242" s="94"/>
      <c r="BC242" s="94"/>
      <c r="BD242" s="94"/>
      <c r="BE242" s="101"/>
      <c r="BF242" s="132"/>
      <c r="BG242" s="98"/>
      <c r="BH242" s="74" t="str">
        <f t="shared" si="29"/>
        <v>N</v>
      </c>
      <c r="BI242" t="e">
        <f t="shared" si="30"/>
        <v>#DIV/0!</v>
      </c>
      <c r="BK242" s="283">
        <f>IFERROR(VLOOKUP($B242, 'A2. Rate Change &amp; Enrollment'!$C$14:$BY$769, 75, FALSE), 0)</f>
        <v>0</v>
      </c>
      <c r="BL242" s="283" t="e">
        <f t="shared" si="26"/>
        <v>#DIV/0!</v>
      </c>
      <c r="BM242" s="283" t="e">
        <f t="shared" si="27"/>
        <v>#DIV/0!</v>
      </c>
      <c r="BN242" t="e">
        <f t="shared" si="32"/>
        <v>#DIV/0!</v>
      </c>
    </row>
    <row r="243" spans="1:66" x14ac:dyDescent="0.35">
      <c r="A243" t="s">
        <v>437</v>
      </c>
      <c r="B243" s="144"/>
      <c r="C243" s="98"/>
      <c r="D243" s="43" t="str">
        <f t="shared" si="28"/>
        <v>HMO</v>
      </c>
      <c r="E243" s="100"/>
      <c r="F243" s="101"/>
      <c r="G243" s="100"/>
      <c r="H243" s="101"/>
      <c r="I243" s="100"/>
      <c r="J243" s="101"/>
      <c r="K243" s="100"/>
      <c r="L243" s="101"/>
      <c r="M243" s="100"/>
      <c r="N243" s="101"/>
      <c r="O243" s="100"/>
      <c r="P243" s="101"/>
      <c r="Q243" s="100"/>
      <c r="R243" s="101"/>
      <c r="S243" s="100"/>
      <c r="T243" s="101"/>
      <c r="U243" s="118"/>
      <c r="V243" s="118"/>
      <c r="W243" s="100"/>
      <c r="X243" s="100"/>
      <c r="Y243" s="100"/>
      <c r="Z243" s="100"/>
      <c r="AA243" s="132"/>
      <c r="AB243" s="101"/>
      <c r="AC243" s="101"/>
      <c r="AD243" s="101"/>
      <c r="AE243" s="100"/>
      <c r="AF243" s="101"/>
      <c r="AG243" s="100"/>
      <c r="AH243" s="101"/>
      <c r="AI243" s="100"/>
      <c r="AJ243" s="101"/>
      <c r="AK243" s="100"/>
      <c r="AL243" s="101"/>
      <c r="AM243" s="101"/>
      <c r="AN243" s="8"/>
      <c r="AO243" s="147">
        <f>IFERROR(VLOOKUP(B243,'A2. Rate Change &amp; Enrollment'!$C$20:$K$769,3,FALSE),0)</f>
        <v>0</v>
      </c>
      <c r="AP243" s="147">
        <f>IFERROR(VLOOKUP(B243,'A2. Rate Change &amp; Enrollment'!$C$20:$K$769,7,FALSE),0)</f>
        <v>0</v>
      </c>
      <c r="AQ243" s="150" t="e">
        <f t="shared" si="25"/>
        <v>#DIV/0!</v>
      </c>
      <c r="AS243" s="177"/>
      <c r="AT243" s="177"/>
      <c r="AV243" s="153" t="e">
        <f t="shared" si="31"/>
        <v>#DIV/0!</v>
      </c>
      <c r="AW243" s="101"/>
      <c r="AY243" s="132"/>
      <c r="AZ243" s="101"/>
      <c r="BA243" s="94"/>
      <c r="BB243" s="94"/>
      <c r="BC243" s="94"/>
      <c r="BD243" s="94"/>
      <c r="BE243" s="101"/>
      <c r="BF243" s="132"/>
      <c r="BG243" s="98"/>
      <c r="BH243" s="74" t="str">
        <f t="shared" si="29"/>
        <v>N</v>
      </c>
      <c r="BI243" t="e">
        <f t="shared" si="30"/>
        <v>#DIV/0!</v>
      </c>
      <c r="BK243" s="283">
        <f>IFERROR(VLOOKUP($B243, 'A2. Rate Change &amp; Enrollment'!$C$14:$BY$769, 75, FALSE), 0)</f>
        <v>0</v>
      </c>
      <c r="BL243" s="283" t="e">
        <f t="shared" si="26"/>
        <v>#DIV/0!</v>
      </c>
      <c r="BM243" s="283" t="e">
        <f t="shared" si="27"/>
        <v>#DIV/0!</v>
      </c>
      <c r="BN243" t="e">
        <f t="shared" si="32"/>
        <v>#DIV/0!</v>
      </c>
    </row>
    <row r="244" spans="1:66" x14ac:dyDescent="0.35">
      <c r="A244" t="s">
        <v>438</v>
      </c>
      <c r="B244" s="144"/>
      <c r="C244" s="98"/>
      <c r="D244" s="43" t="str">
        <f t="shared" si="28"/>
        <v>HMO</v>
      </c>
      <c r="E244" s="100"/>
      <c r="F244" s="101"/>
      <c r="G244" s="100"/>
      <c r="H244" s="101"/>
      <c r="I244" s="100"/>
      <c r="J244" s="101"/>
      <c r="K244" s="100"/>
      <c r="L244" s="101"/>
      <c r="M244" s="100"/>
      <c r="N244" s="101"/>
      <c r="O244" s="100"/>
      <c r="P244" s="101"/>
      <c r="Q244" s="100"/>
      <c r="R244" s="101"/>
      <c r="S244" s="100"/>
      <c r="T244" s="101"/>
      <c r="U244" s="118"/>
      <c r="V244" s="118"/>
      <c r="W244" s="100"/>
      <c r="X244" s="100"/>
      <c r="Y244" s="100"/>
      <c r="Z244" s="100"/>
      <c r="AA244" s="132"/>
      <c r="AB244" s="101"/>
      <c r="AC244" s="101"/>
      <c r="AD244" s="101"/>
      <c r="AE244" s="100"/>
      <c r="AF244" s="101"/>
      <c r="AG244" s="100"/>
      <c r="AH244" s="101"/>
      <c r="AI244" s="100"/>
      <c r="AJ244" s="101"/>
      <c r="AK244" s="100"/>
      <c r="AL244" s="101"/>
      <c r="AM244" s="101"/>
      <c r="AN244" s="8"/>
      <c r="AO244" s="147">
        <f>IFERROR(VLOOKUP(B244,'A2. Rate Change &amp; Enrollment'!$C$20:$K$769,3,FALSE),0)</f>
        <v>0</v>
      </c>
      <c r="AP244" s="147">
        <f>IFERROR(VLOOKUP(B244,'A2. Rate Change &amp; Enrollment'!$C$20:$K$769,7,FALSE),0)</f>
        <v>0</v>
      </c>
      <c r="AQ244" s="150" t="e">
        <f t="shared" si="25"/>
        <v>#DIV/0!</v>
      </c>
      <c r="AS244" s="177"/>
      <c r="AT244" s="177"/>
      <c r="AV244" s="153" t="e">
        <f t="shared" si="31"/>
        <v>#DIV/0!</v>
      </c>
      <c r="AW244" s="101"/>
      <c r="AY244" s="132"/>
      <c r="AZ244" s="101"/>
      <c r="BA244" s="94"/>
      <c r="BB244" s="94"/>
      <c r="BC244" s="94"/>
      <c r="BD244" s="94"/>
      <c r="BE244" s="101"/>
      <c r="BF244" s="132"/>
      <c r="BG244" s="98"/>
      <c r="BH244" s="74" t="str">
        <f t="shared" si="29"/>
        <v>N</v>
      </c>
      <c r="BI244" t="e">
        <f t="shared" si="30"/>
        <v>#DIV/0!</v>
      </c>
      <c r="BK244" s="283">
        <f>IFERROR(VLOOKUP($B244, 'A2. Rate Change &amp; Enrollment'!$C$14:$BY$769, 75, FALSE), 0)</f>
        <v>0</v>
      </c>
      <c r="BL244" s="283" t="e">
        <f t="shared" si="26"/>
        <v>#DIV/0!</v>
      </c>
      <c r="BM244" s="283" t="e">
        <f t="shared" si="27"/>
        <v>#DIV/0!</v>
      </c>
      <c r="BN244" t="e">
        <f t="shared" si="32"/>
        <v>#DIV/0!</v>
      </c>
    </row>
    <row r="245" spans="1:66" x14ac:dyDescent="0.35">
      <c r="A245" t="s">
        <v>439</v>
      </c>
      <c r="B245" s="144"/>
      <c r="C245" s="98"/>
      <c r="D245" s="43" t="str">
        <f t="shared" si="28"/>
        <v>HMO</v>
      </c>
      <c r="E245" s="100"/>
      <c r="F245" s="101"/>
      <c r="G245" s="100"/>
      <c r="H245" s="101"/>
      <c r="I245" s="100"/>
      <c r="J245" s="101"/>
      <c r="K245" s="100"/>
      <c r="L245" s="101"/>
      <c r="M245" s="100"/>
      <c r="N245" s="101"/>
      <c r="O245" s="100"/>
      <c r="P245" s="101"/>
      <c r="Q245" s="100"/>
      <c r="R245" s="101"/>
      <c r="S245" s="100"/>
      <c r="T245" s="101"/>
      <c r="U245" s="118"/>
      <c r="V245" s="118"/>
      <c r="W245" s="100"/>
      <c r="X245" s="100"/>
      <c r="Y245" s="100"/>
      <c r="Z245" s="100"/>
      <c r="AA245" s="132"/>
      <c r="AB245" s="101"/>
      <c r="AC245" s="101"/>
      <c r="AD245" s="101"/>
      <c r="AE245" s="100"/>
      <c r="AF245" s="101"/>
      <c r="AG245" s="100"/>
      <c r="AH245" s="101"/>
      <c r="AI245" s="100"/>
      <c r="AJ245" s="101"/>
      <c r="AK245" s="100"/>
      <c r="AL245" s="101"/>
      <c r="AM245" s="101"/>
      <c r="AN245" s="8"/>
      <c r="AO245" s="147">
        <f>IFERROR(VLOOKUP(B245,'A2. Rate Change &amp; Enrollment'!$C$20:$K$769,3,FALSE),0)</f>
        <v>0</v>
      </c>
      <c r="AP245" s="147">
        <f>IFERROR(VLOOKUP(B245,'A2. Rate Change &amp; Enrollment'!$C$20:$K$769,7,FALSE),0)</f>
        <v>0</v>
      </c>
      <c r="AQ245" s="150" t="e">
        <f t="shared" si="25"/>
        <v>#DIV/0!</v>
      </c>
      <c r="AS245" s="177"/>
      <c r="AT245" s="177"/>
      <c r="AV245" s="153" t="e">
        <f t="shared" si="31"/>
        <v>#DIV/0!</v>
      </c>
      <c r="AW245" s="101"/>
      <c r="AY245" s="132"/>
      <c r="AZ245" s="101"/>
      <c r="BA245" s="94"/>
      <c r="BB245" s="94"/>
      <c r="BC245" s="94"/>
      <c r="BD245" s="94"/>
      <c r="BE245" s="101"/>
      <c r="BF245" s="132"/>
      <c r="BG245" s="98"/>
      <c r="BH245" s="74" t="str">
        <f t="shared" si="29"/>
        <v>N</v>
      </c>
      <c r="BI245" t="e">
        <f t="shared" si="30"/>
        <v>#DIV/0!</v>
      </c>
      <c r="BK245" s="283">
        <f>IFERROR(VLOOKUP($B245, 'A2. Rate Change &amp; Enrollment'!$C$14:$BY$769, 75, FALSE), 0)</f>
        <v>0</v>
      </c>
      <c r="BL245" s="283" t="e">
        <f t="shared" si="26"/>
        <v>#DIV/0!</v>
      </c>
      <c r="BM245" s="283" t="e">
        <f t="shared" si="27"/>
        <v>#DIV/0!</v>
      </c>
      <c r="BN245" t="e">
        <f t="shared" si="32"/>
        <v>#DIV/0!</v>
      </c>
    </row>
    <row r="246" spans="1:66" x14ac:dyDescent="0.35">
      <c r="A246" t="s">
        <v>440</v>
      </c>
      <c r="B246" s="144"/>
      <c r="C246" s="98"/>
      <c r="D246" s="43" t="str">
        <f t="shared" si="28"/>
        <v>HMO</v>
      </c>
      <c r="E246" s="100"/>
      <c r="F246" s="101"/>
      <c r="G246" s="100"/>
      <c r="H246" s="101"/>
      <c r="I246" s="100"/>
      <c r="J246" s="101"/>
      <c r="K246" s="100"/>
      <c r="L246" s="101"/>
      <c r="M246" s="100"/>
      <c r="N246" s="101"/>
      <c r="O246" s="100"/>
      <c r="P246" s="101"/>
      <c r="Q246" s="100"/>
      <c r="R246" s="101"/>
      <c r="S246" s="100"/>
      <c r="T246" s="101"/>
      <c r="U246" s="118"/>
      <c r="V246" s="118"/>
      <c r="W246" s="100"/>
      <c r="X246" s="100"/>
      <c r="Y246" s="100"/>
      <c r="Z246" s="100"/>
      <c r="AA246" s="132"/>
      <c r="AB246" s="101"/>
      <c r="AC246" s="101"/>
      <c r="AD246" s="101"/>
      <c r="AE246" s="100"/>
      <c r="AF246" s="101"/>
      <c r="AG246" s="100"/>
      <c r="AH246" s="101"/>
      <c r="AI246" s="100"/>
      <c r="AJ246" s="101"/>
      <c r="AK246" s="100"/>
      <c r="AL246" s="101"/>
      <c r="AM246" s="101"/>
      <c r="AN246" s="8"/>
      <c r="AO246" s="147">
        <f>IFERROR(VLOOKUP(B246,'A2. Rate Change &amp; Enrollment'!$C$20:$K$769,3,FALSE),0)</f>
        <v>0</v>
      </c>
      <c r="AP246" s="147">
        <f>IFERROR(VLOOKUP(B246,'A2. Rate Change &amp; Enrollment'!$C$20:$K$769,7,FALSE),0)</f>
        <v>0</v>
      </c>
      <c r="AQ246" s="150" t="e">
        <f t="shared" si="25"/>
        <v>#DIV/0!</v>
      </c>
      <c r="AS246" s="177"/>
      <c r="AT246" s="177"/>
      <c r="AV246" s="153" t="e">
        <f t="shared" si="31"/>
        <v>#DIV/0!</v>
      </c>
      <c r="AW246" s="101"/>
      <c r="AY246" s="132"/>
      <c r="AZ246" s="101"/>
      <c r="BA246" s="94"/>
      <c r="BB246" s="94"/>
      <c r="BC246" s="94"/>
      <c r="BD246" s="94"/>
      <c r="BE246" s="101"/>
      <c r="BF246" s="132"/>
      <c r="BG246" s="98"/>
      <c r="BH246" s="74" t="str">
        <f t="shared" si="29"/>
        <v>N</v>
      </c>
      <c r="BI246" t="e">
        <f t="shared" si="30"/>
        <v>#DIV/0!</v>
      </c>
      <c r="BK246" s="283">
        <f>IFERROR(VLOOKUP($B246, 'A2. Rate Change &amp; Enrollment'!$C$14:$BY$769, 75, FALSE), 0)</f>
        <v>0</v>
      </c>
      <c r="BL246" s="283" t="e">
        <f t="shared" si="26"/>
        <v>#DIV/0!</v>
      </c>
      <c r="BM246" s="283" t="e">
        <f t="shared" si="27"/>
        <v>#DIV/0!</v>
      </c>
      <c r="BN246" t="e">
        <f t="shared" si="32"/>
        <v>#DIV/0!</v>
      </c>
    </row>
    <row r="247" spans="1:66" x14ac:dyDescent="0.35">
      <c r="A247" t="s">
        <v>441</v>
      </c>
      <c r="B247" s="144"/>
      <c r="C247" s="98"/>
      <c r="D247" s="43" t="str">
        <f t="shared" si="28"/>
        <v>HMO</v>
      </c>
      <c r="E247" s="100"/>
      <c r="F247" s="101"/>
      <c r="G247" s="100"/>
      <c r="H247" s="101"/>
      <c r="I247" s="100"/>
      <c r="J247" s="101"/>
      <c r="K247" s="100"/>
      <c r="L247" s="101"/>
      <c r="M247" s="100"/>
      <c r="N247" s="101"/>
      <c r="O247" s="100"/>
      <c r="P247" s="101"/>
      <c r="Q247" s="100"/>
      <c r="R247" s="101"/>
      <c r="S247" s="100"/>
      <c r="T247" s="101"/>
      <c r="U247" s="118"/>
      <c r="V247" s="118"/>
      <c r="W247" s="100"/>
      <c r="X247" s="100"/>
      <c r="Y247" s="100"/>
      <c r="Z247" s="100"/>
      <c r="AA247" s="132"/>
      <c r="AB247" s="101"/>
      <c r="AC247" s="101"/>
      <c r="AD247" s="101"/>
      <c r="AE247" s="100"/>
      <c r="AF247" s="101"/>
      <c r="AG247" s="100"/>
      <c r="AH247" s="101"/>
      <c r="AI247" s="100"/>
      <c r="AJ247" s="101"/>
      <c r="AK247" s="100"/>
      <c r="AL247" s="101"/>
      <c r="AM247" s="101"/>
      <c r="AN247" s="8"/>
      <c r="AO247" s="147">
        <f>IFERROR(VLOOKUP(B247,'A2. Rate Change &amp; Enrollment'!$C$20:$K$769,3,FALSE),0)</f>
        <v>0</v>
      </c>
      <c r="AP247" s="147">
        <f>IFERROR(VLOOKUP(B247,'A2. Rate Change &amp; Enrollment'!$C$20:$K$769,7,FALSE),0)</f>
        <v>0</v>
      </c>
      <c r="AQ247" s="150" t="e">
        <f t="shared" ref="AQ247:AQ310" si="33">AP247/$AP$11</f>
        <v>#DIV/0!</v>
      </c>
      <c r="AS247" s="177"/>
      <c r="AT247" s="177"/>
      <c r="AV247" s="153" t="e">
        <f t="shared" si="31"/>
        <v>#DIV/0!</v>
      </c>
      <c r="AW247" s="101"/>
      <c r="AY247" s="132"/>
      <c r="AZ247" s="101"/>
      <c r="BA247" s="94"/>
      <c r="BB247" s="94"/>
      <c r="BC247" s="94"/>
      <c r="BD247" s="94"/>
      <c r="BE247" s="101"/>
      <c r="BF247" s="132"/>
      <c r="BG247" s="98"/>
      <c r="BH247" s="74" t="str">
        <f t="shared" si="29"/>
        <v>N</v>
      </c>
      <c r="BI247" t="e">
        <f t="shared" si="30"/>
        <v>#DIV/0!</v>
      </c>
      <c r="BK247" s="283">
        <f>IFERROR(VLOOKUP($B247, 'A2. Rate Change &amp; Enrollment'!$C$14:$BY$769, 75, FALSE), 0)</f>
        <v>0</v>
      </c>
      <c r="BL247" s="283" t="e">
        <f t="shared" si="26"/>
        <v>#DIV/0!</v>
      </c>
      <c r="BM247" s="283" t="e">
        <f t="shared" si="27"/>
        <v>#DIV/0!</v>
      </c>
      <c r="BN247" t="e">
        <f t="shared" si="32"/>
        <v>#DIV/0!</v>
      </c>
    </row>
    <row r="248" spans="1:66" x14ac:dyDescent="0.35">
      <c r="A248" t="s">
        <v>442</v>
      </c>
      <c r="B248" s="144"/>
      <c r="C248" s="98"/>
      <c r="D248" s="43" t="str">
        <f t="shared" si="28"/>
        <v>HMO</v>
      </c>
      <c r="E248" s="100"/>
      <c r="F248" s="101"/>
      <c r="G248" s="100"/>
      <c r="H248" s="101"/>
      <c r="I248" s="100"/>
      <c r="J248" s="101"/>
      <c r="K248" s="100"/>
      <c r="L248" s="101"/>
      <c r="M248" s="100"/>
      <c r="N248" s="101"/>
      <c r="O248" s="100"/>
      <c r="P248" s="101"/>
      <c r="Q248" s="100"/>
      <c r="R248" s="101"/>
      <c r="S248" s="100"/>
      <c r="T248" s="101"/>
      <c r="U248" s="118"/>
      <c r="V248" s="118"/>
      <c r="W248" s="100"/>
      <c r="X248" s="100"/>
      <c r="Y248" s="100"/>
      <c r="Z248" s="100"/>
      <c r="AA248" s="132"/>
      <c r="AB248" s="101"/>
      <c r="AC248" s="101"/>
      <c r="AD248" s="101"/>
      <c r="AE248" s="100"/>
      <c r="AF248" s="101"/>
      <c r="AG248" s="100"/>
      <c r="AH248" s="101"/>
      <c r="AI248" s="100"/>
      <c r="AJ248" s="101"/>
      <c r="AK248" s="100"/>
      <c r="AL248" s="101"/>
      <c r="AM248" s="101"/>
      <c r="AN248" s="8"/>
      <c r="AO248" s="147">
        <f>IFERROR(VLOOKUP(B248,'A2. Rate Change &amp; Enrollment'!$C$20:$K$769,3,FALSE),0)</f>
        <v>0</v>
      </c>
      <c r="AP248" s="147">
        <f>IFERROR(VLOOKUP(B248,'A2. Rate Change &amp; Enrollment'!$C$20:$K$769,7,FALSE),0)</f>
        <v>0</v>
      </c>
      <c r="AQ248" s="150" t="e">
        <f t="shared" si="33"/>
        <v>#DIV/0!</v>
      </c>
      <c r="AS248" s="177"/>
      <c r="AT248" s="177"/>
      <c r="AV248" s="153" t="e">
        <f t="shared" si="31"/>
        <v>#DIV/0!</v>
      </c>
      <c r="AW248" s="101"/>
      <c r="AY248" s="132"/>
      <c r="AZ248" s="101"/>
      <c r="BA248" s="94"/>
      <c r="BB248" s="94"/>
      <c r="BC248" s="94"/>
      <c r="BD248" s="94"/>
      <c r="BE248" s="101"/>
      <c r="BF248" s="132"/>
      <c r="BG248" s="98"/>
      <c r="BH248" s="74" t="str">
        <f t="shared" si="29"/>
        <v>N</v>
      </c>
      <c r="BI248" t="e">
        <f t="shared" si="30"/>
        <v>#DIV/0!</v>
      </c>
      <c r="BK248" s="283">
        <f>IFERROR(VLOOKUP($B248, 'A2. Rate Change &amp; Enrollment'!$C$14:$BY$769, 75, FALSE), 0)</f>
        <v>0</v>
      </c>
      <c r="BL248" s="283" t="e">
        <f t="shared" si="26"/>
        <v>#DIV/0!</v>
      </c>
      <c r="BM248" s="283" t="e">
        <f t="shared" si="27"/>
        <v>#DIV/0!</v>
      </c>
      <c r="BN248" t="e">
        <f t="shared" si="32"/>
        <v>#DIV/0!</v>
      </c>
    </row>
    <row r="249" spans="1:66" x14ac:dyDescent="0.35">
      <c r="A249" t="s">
        <v>443</v>
      </c>
      <c r="B249" s="144"/>
      <c r="C249" s="98"/>
      <c r="D249" s="43" t="str">
        <f t="shared" si="28"/>
        <v>HMO</v>
      </c>
      <c r="E249" s="100"/>
      <c r="F249" s="101"/>
      <c r="G249" s="100"/>
      <c r="H249" s="101"/>
      <c r="I249" s="100"/>
      <c r="J249" s="101"/>
      <c r="K249" s="100"/>
      <c r="L249" s="101"/>
      <c r="M249" s="100"/>
      <c r="N249" s="101"/>
      <c r="O249" s="100"/>
      <c r="P249" s="101"/>
      <c r="Q249" s="100"/>
      <c r="R249" s="101"/>
      <c r="S249" s="100"/>
      <c r="T249" s="101"/>
      <c r="U249" s="118"/>
      <c r="V249" s="118"/>
      <c r="W249" s="100"/>
      <c r="X249" s="100"/>
      <c r="Y249" s="100"/>
      <c r="Z249" s="100"/>
      <c r="AA249" s="132"/>
      <c r="AB249" s="101"/>
      <c r="AC249" s="101"/>
      <c r="AD249" s="101"/>
      <c r="AE249" s="100"/>
      <c r="AF249" s="101"/>
      <c r="AG249" s="100"/>
      <c r="AH249" s="101"/>
      <c r="AI249" s="100"/>
      <c r="AJ249" s="101"/>
      <c r="AK249" s="100"/>
      <c r="AL249" s="101"/>
      <c r="AM249" s="101"/>
      <c r="AN249" s="8"/>
      <c r="AO249" s="147">
        <f>IFERROR(VLOOKUP(B249,'A2. Rate Change &amp; Enrollment'!$C$20:$K$769,3,FALSE),0)</f>
        <v>0</v>
      </c>
      <c r="AP249" s="147">
        <f>IFERROR(VLOOKUP(B249,'A2. Rate Change &amp; Enrollment'!$C$20:$K$769,7,FALSE),0)</f>
        <v>0</v>
      </c>
      <c r="AQ249" s="150" t="e">
        <f t="shared" si="33"/>
        <v>#DIV/0!</v>
      </c>
      <c r="AS249" s="177"/>
      <c r="AT249" s="177"/>
      <c r="AV249" s="153" t="e">
        <f t="shared" si="31"/>
        <v>#DIV/0!</v>
      </c>
      <c r="AW249" s="101"/>
      <c r="AY249" s="132"/>
      <c r="AZ249" s="101"/>
      <c r="BA249" s="94"/>
      <c r="BB249" s="94"/>
      <c r="BC249" s="94"/>
      <c r="BD249" s="94"/>
      <c r="BE249" s="101"/>
      <c r="BF249" s="132"/>
      <c r="BG249" s="98"/>
      <c r="BH249" s="74" t="str">
        <f t="shared" si="29"/>
        <v>N</v>
      </c>
      <c r="BI249" t="e">
        <f t="shared" si="30"/>
        <v>#DIV/0!</v>
      </c>
      <c r="BK249" s="283">
        <f>IFERROR(VLOOKUP($B249, 'A2. Rate Change &amp; Enrollment'!$C$14:$BY$769, 75, FALSE), 0)</f>
        <v>0</v>
      </c>
      <c r="BL249" s="283" t="e">
        <f t="shared" si="26"/>
        <v>#DIV/0!</v>
      </c>
      <c r="BM249" s="283" t="e">
        <f t="shared" si="27"/>
        <v>#DIV/0!</v>
      </c>
      <c r="BN249" t="e">
        <f t="shared" si="32"/>
        <v>#DIV/0!</v>
      </c>
    </row>
    <row r="250" spans="1:66" x14ac:dyDescent="0.35">
      <c r="A250" t="s">
        <v>444</v>
      </c>
      <c r="B250" s="144"/>
      <c r="C250" s="98"/>
      <c r="D250" s="43" t="str">
        <f t="shared" si="28"/>
        <v>HMO</v>
      </c>
      <c r="E250" s="100"/>
      <c r="F250" s="101"/>
      <c r="G250" s="100"/>
      <c r="H250" s="101"/>
      <c r="I250" s="100"/>
      <c r="J250" s="101"/>
      <c r="K250" s="100"/>
      <c r="L250" s="101"/>
      <c r="M250" s="100"/>
      <c r="N250" s="101"/>
      <c r="O250" s="100"/>
      <c r="P250" s="101"/>
      <c r="Q250" s="100"/>
      <c r="R250" s="101"/>
      <c r="S250" s="100"/>
      <c r="T250" s="101"/>
      <c r="U250" s="118"/>
      <c r="V250" s="118"/>
      <c r="W250" s="100"/>
      <c r="X250" s="100"/>
      <c r="Y250" s="100"/>
      <c r="Z250" s="100"/>
      <c r="AA250" s="132"/>
      <c r="AB250" s="101"/>
      <c r="AC250" s="101"/>
      <c r="AD250" s="101"/>
      <c r="AE250" s="100"/>
      <c r="AF250" s="101"/>
      <c r="AG250" s="100"/>
      <c r="AH250" s="101"/>
      <c r="AI250" s="100"/>
      <c r="AJ250" s="101"/>
      <c r="AK250" s="100"/>
      <c r="AL250" s="101"/>
      <c r="AM250" s="101"/>
      <c r="AN250" s="8"/>
      <c r="AO250" s="147">
        <f>IFERROR(VLOOKUP(B250,'A2. Rate Change &amp; Enrollment'!$C$20:$K$769,3,FALSE),0)</f>
        <v>0</v>
      </c>
      <c r="AP250" s="147">
        <f>IFERROR(VLOOKUP(B250,'A2. Rate Change &amp; Enrollment'!$C$20:$K$769,7,FALSE),0)</f>
        <v>0</v>
      </c>
      <c r="AQ250" s="150" t="e">
        <f t="shared" si="33"/>
        <v>#DIV/0!</v>
      </c>
      <c r="AS250" s="177"/>
      <c r="AT250" s="177"/>
      <c r="AV250" s="153" t="e">
        <f t="shared" si="31"/>
        <v>#DIV/0!</v>
      </c>
      <c r="AW250" s="101"/>
      <c r="AY250" s="132"/>
      <c r="AZ250" s="101"/>
      <c r="BA250" s="94"/>
      <c r="BB250" s="94"/>
      <c r="BC250" s="94"/>
      <c r="BD250" s="94"/>
      <c r="BE250" s="101"/>
      <c r="BF250" s="132"/>
      <c r="BG250" s="98"/>
      <c r="BH250" s="74" t="str">
        <f t="shared" si="29"/>
        <v>N</v>
      </c>
      <c r="BI250" t="e">
        <f t="shared" si="30"/>
        <v>#DIV/0!</v>
      </c>
      <c r="BK250" s="283">
        <f>IFERROR(VLOOKUP($B250, 'A2. Rate Change &amp; Enrollment'!$C$14:$BY$769, 75, FALSE), 0)</f>
        <v>0</v>
      </c>
      <c r="BL250" s="283" t="e">
        <f t="shared" si="26"/>
        <v>#DIV/0!</v>
      </c>
      <c r="BM250" s="283" t="e">
        <f t="shared" si="27"/>
        <v>#DIV/0!</v>
      </c>
      <c r="BN250" t="e">
        <f t="shared" si="32"/>
        <v>#DIV/0!</v>
      </c>
    </row>
    <row r="251" spans="1:66" x14ac:dyDescent="0.35">
      <c r="A251" t="s">
        <v>445</v>
      </c>
      <c r="B251" s="144"/>
      <c r="C251" s="98"/>
      <c r="D251" s="43" t="str">
        <f t="shared" si="28"/>
        <v>HMO</v>
      </c>
      <c r="E251" s="100"/>
      <c r="F251" s="101"/>
      <c r="G251" s="100"/>
      <c r="H251" s="101"/>
      <c r="I251" s="100"/>
      <c r="J251" s="101"/>
      <c r="K251" s="100"/>
      <c r="L251" s="101"/>
      <c r="M251" s="100"/>
      <c r="N251" s="101"/>
      <c r="O251" s="100"/>
      <c r="P251" s="101"/>
      <c r="Q251" s="100"/>
      <c r="R251" s="101"/>
      <c r="S251" s="100"/>
      <c r="T251" s="101"/>
      <c r="U251" s="118"/>
      <c r="V251" s="118"/>
      <c r="W251" s="100"/>
      <c r="X251" s="100"/>
      <c r="Y251" s="100"/>
      <c r="Z251" s="100"/>
      <c r="AA251" s="132"/>
      <c r="AB251" s="101"/>
      <c r="AC251" s="101"/>
      <c r="AD251" s="101"/>
      <c r="AE251" s="100"/>
      <c r="AF251" s="101"/>
      <c r="AG251" s="100"/>
      <c r="AH251" s="101"/>
      <c r="AI251" s="100"/>
      <c r="AJ251" s="101"/>
      <c r="AK251" s="100"/>
      <c r="AL251" s="101"/>
      <c r="AM251" s="101"/>
      <c r="AN251" s="8"/>
      <c r="AO251" s="147">
        <f>IFERROR(VLOOKUP(B251,'A2. Rate Change &amp; Enrollment'!$C$20:$K$769,3,FALSE),0)</f>
        <v>0</v>
      </c>
      <c r="AP251" s="147">
        <f>IFERROR(VLOOKUP(B251,'A2. Rate Change &amp; Enrollment'!$C$20:$K$769,7,FALSE),0)</f>
        <v>0</v>
      </c>
      <c r="AQ251" s="150" t="e">
        <f t="shared" si="33"/>
        <v>#DIV/0!</v>
      </c>
      <c r="AS251" s="177"/>
      <c r="AT251" s="177"/>
      <c r="AV251" s="153" t="e">
        <f t="shared" si="31"/>
        <v>#DIV/0!</v>
      </c>
      <c r="AW251" s="101"/>
      <c r="AY251" s="132"/>
      <c r="AZ251" s="101"/>
      <c r="BA251" s="94"/>
      <c r="BB251" s="94"/>
      <c r="BC251" s="94"/>
      <c r="BD251" s="94"/>
      <c r="BE251" s="101"/>
      <c r="BF251" s="132"/>
      <c r="BG251" s="98"/>
      <c r="BH251" s="74" t="str">
        <f t="shared" si="29"/>
        <v>N</v>
      </c>
      <c r="BI251" t="e">
        <f t="shared" si="30"/>
        <v>#DIV/0!</v>
      </c>
      <c r="BK251" s="283">
        <f>IFERROR(VLOOKUP($B251, 'A2. Rate Change &amp; Enrollment'!$C$14:$BY$769, 75, FALSE), 0)</f>
        <v>0</v>
      </c>
      <c r="BL251" s="283" t="e">
        <f t="shared" si="26"/>
        <v>#DIV/0!</v>
      </c>
      <c r="BM251" s="283" t="e">
        <f t="shared" si="27"/>
        <v>#DIV/0!</v>
      </c>
      <c r="BN251" t="e">
        <f t="shared" si="32"/>
        <v>#DIV/0!</v>
      </c>
    </row>
    <row r="252" spans="1:66" x14ac:dyDescent="0.35">
      <c r="A252" t="s">
        <v>446</v>
      </c>
      <c r="B252" s="144"/>
      <c r="C252" s="98"/>
      <c r="D252" s="43" t="str">
        <f t="shared" si="28"/>
        <v>HMO</v>
      </c>
      <c r="E252" s="100"/>
      <c r="F252" s="101"/>
      <c r="G252" s="100"/>
      <c r="H252" s="101"/>
      <c r="I252" s="100"/>
      <c r="J252" s="101"/>
      <c r="K252" s="100"/>
      <c r="L252" s="101"/>
      <c r="M252" s="100"/>
      <c r="N252" s="101"/>
      <c r="O252" s="100"/>
      <c r="P252" s="101"/>
      <c r="Q252" s="100"/>
      <c r="R252" s="101"/>
      <c r="S252" s="100"/>
      <c r="T252" s="101"/>
      <c r="U252" s="118"/>
      <c r="V252" s="118"/>
      <c r="W252" s="100"/>
      <c r="X252" s="100"/>
      <c r="Y252" s="100"/>
      <c r="Z252" s="100"/>
      <c r="AA252" s="132"/>
      <c r="AB252" s="101"/>
      <c r="AC252" s="101"/>
      <c r="AD252" s="101"/>
      <c r="AE252" s="100"/>
      <c r="AF252" s="101"/>
      <c r="AG252" s="100"/>
      <c r="AH252" s="101"/>
      <c r="AI252" s="100"/>
      <c r="AJ252" s="101"/>
      <c r="AK252" s="100"/>
      <c r="AL252" s="101"/>
      <c r="AM252" s="101"/>
      <c r="AN252" s="8"/>
      <c r="AO252" s="147">
        <f>IFERROR(VLOOKUP(B252,'A2. Rate Change &amp; Enrollment'!$C$20:$K$769,3,FALSE),0)</f>
        <v>0</v>
      </c>
      <c r="AP252" s="147">
        <f>IFERROR(VLOOKUP(B252,'A2. Rate Change &amp; Enrollment'!$C$20:$K$769,7,FALSE),0)</f>
        <v>0</v>
      </c>
      <c r="AQ252" s="150" t="e">
        <f t="shared" si="33"/>
        <v>#DIV/0!</v>
      </c>
      <c r="AS252" s="177"/>
      <c r="AT252" s="177"/>
      <c r="AV252" s="153" t="e">
        <f t="shared" si="31"/>
        <v>#DIV/0!</v>
      </c>
      <c r="AW252" s="101"/>
      <c r="AY252" s="132"/>
      <c r="AZ252" s="101"/>
      <c r="BA252" s="94"/>
      <c r="BB252" s="94"/>
      <c r="BC252" s="94"/>
      <c r="BD252" s="94"/>
      <c r="BE252" s="101"/>
      <c r="BF252" s="132"/>
      <c r="BG252" s="98"/>
      <c r="BH252" s="74" t="str">
        <f t="shared" si="29"/>
        <v>N</v>
      </c>
      <c r="BI252" t="e">
        <f t="shared" si="30"/>
        <v>#DIV/0!</v>
      </c>
      <c r="BK252" s="283">
        <f>IFERROR(VLOOKUP($B252, 'A2. Rate Change &amp; Enrollment'!$C$14:$BY$769, 75, FALSE), 0)</f>
        <v>0</v>
      </c>
      <c r="BL252" s="283" t="e">
        <f t="shared" si="26"/>
        <v>#DIV/0!</v>
      </c>
      <c r="BM252" s="283" t="e">
        <f t="shared" si="27"/>
        <v>#DIV/0!</v>
      </c>
      <c r="BN252" t="e">
        <f t="shared" si="32"/>
        <v>#DIV/0!</v>
      </c>
    </row>
    <row r="253" spans="1:66" x14ac:dyDescent="0.35">
      <c r="A253" t="s">
        <v>447</v>
      </c>
      <c r="B253" s="144"/>
      <c r="C253" s="98"/>
      <c r="D253" s="43" t="str">
        <f t="shared" si="28"/>
        <v>HMO</v>
      </c>
      <c r="E253" s="100"/>
      <c r="F253" s="101"/>
      <c r="G253" s="100"/>
      <c r="H253" s="101"/>
      <c r="I253" s="100"/>
      <c r="J253" s="101"/>
      <c r="K253" s="100"/>
      <c r="L253" s="101"/>
      <c r="M253" s="100"/>
      <c r="N253" s="101"/>
      <c r="O253" s="100"/>
      <c r="P253" s="101"/>
      <c r="Q253" s="100"/>
      <c r="R253" s="101"/>
      <c r="S253" s="100"/>
      <c r="T253" s="101"/>
      <c r="U253" s="118"/>
      <c r="V253" s="118"/>
      <c r="W253" s="100"/>
      <c r="X253" s="100"/>
      <c r="Y253" s="100"/>
      <c r="Z253" s="100"/>
      <c r="AA253" s="132"/>
      <c r="AB253" s="101"/>
      <c r="AC253" s="101"/>
      <c r="AD253" s="101"/>
      <c r="AE253" s="100"/>
      <c r="AF253" s="101"/>
      <c r="AG253" s="100"/>
      <c r="AH253" s="101"/>
      <c r="AI253" s="100"/>
      <c r="AJ253" s="101"/>
      <c r="AK253" s="100"/>
      <c r="AL253" s="101"/>
      <c r="AM253" s="101"/>
      <c r="AN253" s="8"/>
      <c r="AO253" s="147">
        <f>IFERROR(VLOOKUP(B253,'A2. Rate Change &amp; Enrollment'!$C$20:$K$769,3,FALSE),0)</f>
        <v>0</v>
      </c>
      <c r="AP253" s="147">
        <f>IFERROR(VLOOKUP(B253,'A2. Rate Change &amp; Enrollment'!$C$20:$K$769,7,FALSE),0)</f>
        <v>0</v>
      </c>
      <c r="AQ253" s="150" t="e">
        <f t="shared" si="33"/>
        <v>#DIV/0!</v>
      </c>
      <c r="AS253" s="177"/>
      <c r="AT253" s="177"/>
      <c r="AV253" s="153" t="e">
        <f t="shared" si="31"/>
        <v>#DIV/0!</v>
      </c>
      <c r="AW253" s="101"/>
      <c r="AY253" s="132"/>
      <c r="AZ253" s="101"/>
      <c r="BA253" s="94"/>
      <c r="BB253" s="94"/>
      <c r="BC253" s="94"/>
      <c r="BD253" s="94"/>
      <c r="BE253" s="101"/>
      <c r="BF253" s="132"/>
      <c r="BG253" s="98"/>
      <c r="BH253" s="74" t="str">
        <f t="shared" si="29"/>
        <v>N</v>
      </c>
      <c r="BI253" t="e">
        <f t="shared" si="30"/>
        <v>#DIV/0!</v>
      </c>
      <c r="BK253" s="283">
        <f>IFERROR(VLOOKUP($B253, 'A2. Rate Change &amp; Enrollment'!$C$14:$BY$769, 75, FALSE), 0)</f>
        <v>0</v>
      </c>
      <c r="BL253" s="283" t="e">
        <f t="shared" si="26"/>
        <v>#DIV/0!</v>
      </c>
      <c r="BM253" s="283" t="e">
        <f t="shared" si="27"/>
        <v>#DIV/0!</v>
      </c>
      <c r="BN253" t="e">
        <f t="shared" si="32"/>
        <v>#DIV/0!</v>
      </c>
    </row>
    <row r="254" spans="1:66" x14ac:dyDescent="0.35">
      <c r="A254" t="s">
        <v>448</v>
      </c>
      <c r="B254" s="144"/>
      <c r="C254" s="98"/>
      <c r="D254" s="43" t="str">
        <f t="shared" si="28"/>
        <v>HMO</v>
      </c>
      <c r="E254" s="100"/>
      <c r="F254" s="101"/>
      <c r="G254" s="100"/>
      <c r="H254" s="101"/>
      <c r="I254" s="100"/>
      <c r="J254" s="101"/>
      <c r="K254" s="100"/>
      <c r="L254" s="101"/>
      <c r="M254" s="100"/>
      <c r="N254" s="101"/>
      <c r="O254" s="100"/>
      <c r="P254" s="101"/>
      <c r="Q254" s="100"/>
      <c r="R254" s="101"/>
      <c r="S254" s="100"/>
      <c r="T254" s="101"/>
      <c r="U254" s="118"/>
      <c r="V254" s="118"/>
      <c r="W254" s="100"/>
      <c r="X254" s="100"/>
      <c r="Y254" s="100"/>
      <c r="Z254" s="100"/>
      <c r="AA254" s="132"/>
      <c r="AB254" s="101"/>
      <c r="AC254" s="101"/>
      <c r="AD254" s="101"/>
      <c r="AE254" s="100"/>
      <c r="AF254" s="101"/>
      <c r="AG254" s="100"/>
      <c r="AH254" s="101"/>
      <c r="AI254" s="100"/>
      <c r="AJ254" s="101"/>
      <c r="AK254" s="100"/>
      <c r="AL254" s="101"/>
      <c r="AM254" s="101"/>
      <c r="AN254" s="8"/>
      <c r="AO254" s="147">
        <f>IFERROR(VLOOKUP(B254,'A2. Rate Change &amp; Enrollment'!$C$20:$K$769,3,FALSE),0)</f>
        <v>0</v>
      </c>
      <c r="AP254" s="147">
        <f>IFERROR(VLOOKUP(B254,'A2. Rate Change &amp; Enrollment'!$C$20:$K$769,7,FALSE),0)</f>
        <v>0</v>
      </c>
      <c r="AQ254" s="150" t="e">
        <f t="shared" si="33"/>
        <v>#DIV/0!</v>
      </c>
      <c r="AS254" s="177"/>
      <c r="AT254" s="177"/>
      <c r="AV254" s="153" t="e">
        <f t="shared" si="31"/>
        <v>#DIV/0!</v>
      </c>
      <c r="AW254" s="101"/>
      <c r="AY254" s="132"/>
      <c r="AZ254" s="101"/>
      <c r="BA254" s="94"/>
      <c r="BB254" s="94"/>
      <c r="BC254" s="94"/>
      <c r="BD254" s="94"/>
      <c r="BE254" s="101"/>
      <c r="BF254" s="132"/>
      <c r="BG254" s="98"/>
      <c r="BH254" s="74" t="str">
        <f t="shared" si="29"/>
        <v>N</v>
      </c>
      <c r="BI254" t="e">
        <f t="shared" si="30"/>
        <v>#DIV/0!</v>
      </c>
      <c r="BK254" s="283">
        <f>IFERROR(VLOOKUP($B254, 'A2. Rate Change &amp; Enrollment'!$C$14:$BY$769, 75, FALSE), 0)</f>
        <v>0</v>
      </c>
      <c r="BL254" s="283" t="e">
        <f t="shared" si="26"/>
        <v>#DIV/0!</v>
      </c>
      <c r="BM254" s="283" t="e">
        <f t="shared" si="27"/>
        <v>#DIV/0!</v>
      </c>
      <c r="BN254" t="e">
        <f t="shared" si="32"/>
        <v>#DIV/0!</v>
      </c>
    </row>
    <row r="255" spans="1:66" x14ac:dyDescent="0.35">
      <c r="A255" t="s">
        <v>449</v>
      </c>
      <c r="B255" s="144"/>
      <c r="C255" s="98"/>
      <c r="D255" s="43" t="str">
        <f t="shared" si="28"/>
        <v>HMO</v>
      </c>
      <c r="E255" s="100"/>
      <c r="F255" s="101"/>
      <c r="G255" s="100"/>
      <c r="H255" s="101"/>
      <c r="I255" s="100"/>
      <c r="J255" s="101"/>
      <c r="K255" s="100"/>
      <c r="L255" s="101"/>
      <c r="M255" s="100"/>
      <c r="N255" s="101"/>
      <c r="O255" s="100"/>
      <c r="P255" s="101"/>
      <c r="Q255" s="100"/>
      <c r="R255" s="101"/>
      <c r="S255" s="100"/>
      <c r="T255" s="101"/>
      <c r="U255" s="118"/>
      <c r="V255" s="118"/>
      <c r="W255" s="100"/>
      <c r="X255" s="100"/>
      <c r="Y255" s="100"/>
      <c r="Z255" s="100"/>
      <c r="AA255" s="132"/>
      <c r="AB255" s="101"/>
      <c r="AC255" s="101"/>
      <c r="AD255" s="101"/>
      <c r="AE255" s="100"/>
      <c r="AF255" s="101"/>
      <c r="AG255" s="100"/>
      <c r="AH255" s="101"/>
      <c r="AI255" s="100"/>
      <c r="AJ255" s="101"/>
      <c r="AK255" s="100"/>
      <c r="AL255" s="101"/>
      <c r="AM255" s="101"/>
      <c r="AN255" s="8"/>
      <c r="AO255" s="147">
        <f>IFERROR(VLOOKUP(B255,'A2. Rate Change &amp; Enrollment'!$C$20:$K$769,3,FALSE),0)</f>
        <v>0</v>
      </c>
      <c r="AP255" s="147">
        <f>IFERROR(VLOOKUP(B255,'A2. Rate Change &amp; Enrollment'!$C$20:$K$769,7,FALSE),0)</f>
        <v>0</v>
      </c>
      <c r="AQ255" s="150" t="e">
        <f t="shared" si="33"/>
        <v>#DIV/0!</v>
      </c>
      <c r="AS255" s="177"/>
      <c r="AT255" s="177"/>
      <c r="AV255" s="153" t="e">
        <f t="shared" si="31"/>
        <v>#DIV/0!</v>
      </c>
      <c r="AW255" s="101"/>
      <c r="AY255" s="132"/>
      <c r="AZ255" s="101"/>
      <c r="BA255" s="94"/>
      <c r="BB255" s="94"/>
      <c r="BC255" s="94"/>
      <c r="BD255" s="94"/>
      <c r="BE255" s="101"/>
      <c r="BF255" s="132"/>
      <c r="BG255" s="98"/>
      <c r="BH255" s="74" t="str">
        <f t="shared" si="29"/>
        <v>N</v>
      </c>
      <c r="BI255" t="e">
        <f t="shared" si="30"/>
        <v>#DIV/0!</v>
      </c>
      <c r="BK255" s="283">
        <f>IFERROR(VLOOKUP($B255, 'A2. Rate Change &amp; Enrollment'!$C$14:$BY$769, 75, FALSE), 0)</f>
        <v>0</v>
      </c>
      <c r="BL255" s="283" t="e">
        <f t="shared" si="26"/>
        <v>#DIV/0!</v>
      </c>
      <c r="BM255" s="283" t="e">
        <f t="shared" si="27"/>
        <v>#DIV/0!</v>
      </c>
      <c r="BN255" t="e">
        <f t="shared" si="32"/>
        <v>#DIV/0!</v>
      </c>
    </row>
    <row r="256" spans="1:66" x14ac:dyDescent="0.35">
      <c r="A256" t="s">
        <v>450</v>
      </c>
      <c r="B256" s="144"/>
      <c r="C256" s="98"/>
      <c r="D256" s="43" t="str">
        <f t="shared" si="28"/>
        <v>HMO</v>
      </c>
      <c r="E256" s="100"/>
      <c r="F256" s="101"/>
      <c r="G256" s="100"/>
      <c r="H256" s="101"/>
      <c r="I256" s="100"/>
      <c r="J256" s="101"/>
      <c r="K256" s="100"/>
      <c r="L256" s="101"/>
      <c r="M256" s="100"/>
      <c r="N256" s="101"/>
      <c r="O256" s="100"/>
      <c r="P256" s="101"/>
      <c r="Q256" s="100"/>
      <c r="R256" s="101"/>
      <c r="S256" s="100"/>
      <c r="T256" s="101"/>
      <c r="U256" s="118"/>
      <c r="V256" s="118"/>
      <c r="W256" s="100"/>
      <c r="X256" s="100"/>
      <c r="Y256" s="100"/>
      <c r="Z256" s="100"/>
      <c r="AA256" s="132"/>
      <c r="AB256" s="101"/>
      <c r="AC256" s="101"/>
      <c r="AD256" s="101"/>
      <c r="AE256" s="100"/>
      <c r="AF256" s="101"/>
      <c r="AG256" s="100"/>
      <c r="AH256" s="101"/>
      <c r="AI256" s="100"/>
      <c r="AJ256" s="101"/>
      <c r="AK256" s="100"/>
      <c r="AL256" s="101"/>
      <c r="AM256" s="101"/>
      <c r="AN256" s="8"/>
      <c r="AO256" s="147">
        <f>IFERROR(VLOOKUP(B256,'A2. Rate Change &amp; Enrollment'!$C$20:$K$769,3,FALSE),0)</f>
        <v>0</v>
      </c>
      <c r="AP256" s="147">
        <f>IFERROR(VLOOKUP(B256,'A2. Rate Change &amp; Enrollment'!$C$20:$K$769,7,FALSE),0)</f>
        <v>0</v>
      </c>
      <c r="AQ256" s="150" t="e">
        <f t="shared" si="33"/>
        <v>#DIV/0!</v>
      </c>
      <c r="AS256" s="177"/>
      <c r="AT256" s="177"/>
      <c r="AV256" s="153" t="e">
        <f t="shared" si="31"/>
        <v>#DIV/0!</v>
      </c>
      <c r="AW256" s="101"/>
      <c r="AY256" s="132"/>
      <c r="AZ256" s="101"/>
      <c r="BA256" s="94"/>
      <c r="BB256" s="94"/>
      <c r="BC256" s="94"/>
      <c r="BD256" s="94"/>
      <c r="BE256" s="101"/>
      <c r="BF256" s="132"/>
      <c r="BG256" s="98"/>
      <c r="BH256" s="74" t="str">
        <f t="shared" si="29"/>
        <v>N</v>
      </c>
      <c r="BI256" t="e">
        <f t="shared" si="30"/>
        <v>#DIV/0!</v>
      </c>
      <c r="BK256" s="283">
        <f>IFERROR(VLOOKUP($B256, 'A2. Rate Change &amp; Enrollment'!$C$14:$BY$769, 75, FALSE), 0)</f>
        <v>0</v>
      </c>
      <c r="BL256" s="283" t="e">
        <f t="shared" si="26"/>
        <v>#DIV/0!</v>
      </c>
      <c r="BM256" s="283" t="e">
        <f t="shared" si="27"/>
        <v>#DIV/0!</v>
      </c>
      <c r="BN256" t="e">
        <f t="shared" si="32"/>
        <v>#DIV/0!</v>
      </c>
    </row>
    <row r="257" spans="1:66" x14ac:dyDescent="0.35">
      <c r="A257" t="s">
        <v>451</v>
      </c>
      <c r="B257" s="144"/>
      <c r="C257" s="98"/>
      <c r="D257" s="43" t="str">
        <f t="shared" si="28"/>
        <v>HMO</v>
      </c>
      <c r="E257" s="100"/>
      <c r="F257" s="101"/>
      <c r="G257" s="100"/>
      <c r="H257" s="101"/>
      <c r="I257" s="100"/>
      <c r="J257" s="101"/>
      <c r="K257" s="100"/>
      <c r="L257" s="101"/>
      <c r="M257" s="100"/>
      <c r="N257" s="101"/>
      <c r="O257" s="100"/>
      <c r="P257" s="101"/>
      <c r="Q257" s="100"/>
      <c r="R257" s="101"/>
      <c r="S257" s="100"/>
      <c r="T257" s="101"/>
      <c r="U257" s="118"/>
      <c r="V257" s="118"/>
      <c r="W257" s="100"/>
      <c r="X257" s="100"/>
      <c r="Y257" s="100"/>
      <c r="Z257" s="100"/>
      <c r="AA257" s="132"/>
      <c r="AB257" s="101"/>
      <c r="AC257" s="101"/>
      <c r="AD257" s="101"/>
      <c r="AE257" s="100"/>
      <c r="AF257" s="101"/>
      <c r="AG257" s="100"/>
      <c r="AH257" s="101"/>
      <c r="AI257" s="100"/>
      <c r="AJ257" s="101"/>
      <c r="AK257" s="100"/>
      <c r="AL257" s="101"/>
      <c r="AM257" s="101"/>
      <c r="AN257" s="8"/>
      <c r="AO257" s="147">
        <f>IFERROR(VLOOKUP(B257,'A2. Rate Change &amp; Enrollment'!$C$20:$K$769,3,FALSE),0)</f>
        <v>0</v>
      </c>
      <c r="AP257" s="147">
        <f>IFERROR(VLOOKUP(B257,'A2. Rate Change &amp; Enrollment'!$C$20:$K$769,7,FALSE),0)</f>
        <v>0</v>
      </c>
      <c r="AQ257" s="150" t="e">
        <f t="shared" si="33"/>
        <v>#DIV/0!</v>
      </c>
      <c r="AS257" s="177"/>
      <c r="AT257" s="177"/>
      <c r="AV257" s="153" t="e">
        <f t="shared" si="31"/>
        <v>#DIV/0!</v>
      </c>
      <c r="AW257" s="101"/>
      <c r="AY257" s="132"/>
      <c r="AZ257" s="101"/>
      <c r="BA257" s="94"/>
      <c r="BB257" s="94"/>
      <c r="BC257" s="94"/>
      <c r="BD257" s="94"/>
      <c r="BE257" s="101"/>
      <c r="BF257" s="132"/>
      <c r="BG257" s="98"/>
      <c r="BH257" s="74" t="str">
        <f t="shared" si="29"/>
        <v>N</v>
      </c>
      <c r="BI257" t="e">
        <f t="shared" si="30"/>
        <v>#DIV/0!</v>
      </c>
      <c r="BK257" s="283">
        <f>IFERROR(VLOOKUP($B257, 'A2. Rate Change &amp; Enrollment'!$C$14:$BY$769, 75, FALSE), 0)</f>
        <v>0</v>
      </c>
      <c r="BL257" s="283" t="e">
        <f t="shared" si="26"/>
        <v>#DIV/0!</v>
      </c>
      <c r="BM257" s="283" t="e">
        <f t="shared" si="27"/>
        <v>#DIV/0!</v>
      </c>
      <c r="BN257" t="e">
        <f t="shared" si="32"/>
        <v>#DIV/0!</v>
      </c>
    </row>
    <row r="258" spans="1:66" x14ac:dyDescent="0.35">
      <c r="A258" t="s">
        <v>452</v>
      </c>
      <c r="B258" s="144"/>
      <c r="C258" s="98"/>
      <c r="D258" s="43" t="str">
        <f t="shared" si="28"/>
        <v>HMO</v>
      </c>
      <c r="E258" s="100"/>
      <c r="F258" s="101"/>
      <c r="G258" s="100"/>
      <c r="H258" s="101"/>
      <c r="I258" s="100"/>
      <c r="J258" s="101"/>
      <c r="K258" s="100"/>
      <c r="L258" s="101"/>
      <c r="M258" s="100"/>
      <c r="N258" s="101"/>
      <c r="O258" s="100"/>
      <c r="P258" s="101"/>
      <c r="Q258" s="100"/>
      <c r="R258" s="101"/>
      <c r="S258" s="100"/>
      <c r="T258" s="101"/>
      <c r="U258" s="118"/>
      <c r="V258" s="118"/>
      <c r="W258" s="100"/>
      <c r="X258" s="100"/>
      <c r="Y258" s="100"/>
      <c r="Z258" s="100"/>
      <c r="AA258" s="132"/>
      <c r="AB258" s="101"/>
      <c r="AC258" s="101"/>
      <c r="AD258" s="101"/>
      <c r="AE258" s="100"/>
      <c r="AF258" s="101"/>
      <c r="AG258" s="100"/>
      <c r="AH258" s="101"/>
      <c r="AI258" s="100"/>
      <c r="AJ258" s="101"/>
      <c r="AK258" s="100"/>
      <c r="AL258" s="101"/>
      <c r="AM258" s="101"/>
      <c r="AN258" s="8"/>
      <c r="AO258" s="147">
        <f>IFERROR(VLOOKUP(B258,'A2. Rate Change &amp; Enrollment'!$C$20:$K$769,3,FALSE),0)</f>
        <v>0</v>
      </c>
      <c r="AP258" s="147">
        <f>IFERROR(VLOOKUP(B258,'A2. Rate Change &amp; Enrollment'!$C$20:$K$769,7,FALSE),0)</f>
        <v>0</v>
      </c>
      <c r="AQ258" s="150" t="e">
        <f t="shared" si="33"/>
        <v>#DIV/0!</v>
      </c>
      <c r="AS258" s="177"/>
      <c r="AT258" s="177"/>
      <c r="AV258" s="153" t="e">
        <f t="shared" si="31"/>
        <v>#DIV/0!</v>
      </c>
      <c r="AW258" s="101"/>
      <c r="AY258" s="132"/>
      <c r="AZ258" s="101"/>
      <c r="BA258" s="94"/>
      <c r="BB258" s="94"/>
      <c r="BC258" s="94"/>
      <c r="BD258" s="94"/>
      <c r="BE258" s="101"/>
      <c r="BF258" s="132"/>
      <c r="BG258" s="98"/>
      <c r="BH258" s="74" t="str">
        <f t="shared" si="29"/>
        <v>N</v>
      </c>
      <c r="BI258" t="e">
        <f t="shared" si="30"/>
        <v>#DIV/0!</v>
      </c>
      <c r="BK258" s="283">
        <f>IFERROR(VLOOKUP($B258, 'A2. Rate Change &amp; Enrollment'!$C$14:$BY$769, 75, FALSE), 0)</f>
        <v>0</v>
      </c>
      <c r="BL258" s="283" t="e">
        <f t="shared" si="26"/>
        <v>#DIV/0!</v>
      </c>
      <c r="BM258" s="283" t="e">
        <f t="shared" si="27"/>
        <v>#DIV/0!</v>
      </c>
      <c r="BN258" t="e">
        <f t="shared" si="32"/>
        <v>#DIV/0!</v>
      </c>
    </row>
    <row r="259" spans="1:66" x14ac:dyDescent="0.35">
      <c r="A259" t="s">
        <v>453</v>
      </c>
      <c r="B259" s="144"/>
      <c r="C259" s="98"/>
      <c r="D259" s="43" t="str">
        <f t="shared" si="28"/>
        <v>HMO</v>
      </c>
      <c r="E259" s="100"/>
      <c r="F259" s="101"/>
      <c r="G259" s="100"/>
      <c r="H259" s="101"/>
      <c r="I259" s="100"/>
      <c r="J259" s="101"/>
      <c r="K259" s="100"/>
      <c r="L259" s="101"/>
      <c r="M259" s="100"/>
      <c r="N259" s="101"/>
      <c r="O259" s="100"/>
      <c r="P259" s="101"/>
      <c r="Q259" s="100"/>
      <c r="R259" s="101"/>
      <c r="S259" s="100"/>
      <c r="T259" s="101"/>
      <c r="U259" s="118"/>
      <c r="V259" s="118"/>
      <c r="W259" s="100"/>
      <c r="X259" s="100"/>
      <c r="Y259" s="100"/>
      <c r="Z259" s="100"/>
      <c r="AA259" s="132"/>
      <c r="AB259" s="101"/>
      <c r="AC259" s="101"/>
      <c r="AD259" s="101"/>
      <c r="AE259" s="100"/>
      <c r="AF259" s="101"/>
      <c r="AG259" s="100"/>
      <c r="AH259" s="101"/>
      <c r="AI259" s="100"/>
      <c r="AJ259" s="101"/>
      <c r="AK259" s="100"/>
      <c r="AL259" s="101"/>
      <c r="AM259" s="101"/>
      <c r="AN259" s="8"/>
      <c r="AO259" s="147">
        <f>IFERROR(VLOOKUP(B259,'A2. Rate Change &amp; Enrollment'!$C$20:$K$769,3,FALSE),0)</f>
        <v>0</v>
      </c>
      <c r="AP259" s="147">
        <f>IFERROR(VLOOKUP(B259,'A2. Rate Change &amp; Enrollment'!$C$20:$K$769,7,FALSE),0)</f>
        <v>0</v>
      </c>
      <c r="AQ259" s="150" t="e">
        <f t="shared" si="33"/>
        <v>#DIV/0!</v>
      </c>
      <c r="AS259" s="177"/>
      <c r="AT259" s="177"/>
      <c r="AV259" s="153" t="e">
        <f t="shared" si="31"/>
        <v>#DIV/0!</v>
      </c>
      <c r="AW259" s="101"/>
      <c r="AY259" s="132"/>
      <c r="AZ259" s="101"/>
      <c r="BA259" s="94"/>
      <c r="BB259" s="94"/>
      <c r="BC259" s="94"/>
      <c r="BD259" s="94"/>
      <c r="BE259" s="101"/>
      <c r="BF259" s="132"/>
      <c r="BG259" s="98"/>
      <c r="BH259" s="74" t="str">
        <f t="shared" si="29"/>
        <v>N</v>
      </c>
      <c r="BI259" t="e">
        <f t="shared" si="30"/>
        <v>#DIV/0!</v>
      </c>
      <c r="BK259" s="283">
        <f>IFERROR(VLOOKUP($B259, 'A2. Rate Change &amp; Enrollment'!$C$14:$BY$769, 75, FALSE), 0)</f>
        <v>0</v>
      </c>
      <c r="BL259" s="283" t="e">
        <f t="shared" si="26"/>
        <v>#DIV/0!</v>
      </c>
      <c r="BM259" s="283" t="e">
        <f t="shared" si="27"/>
        <v>#DIV/0!</v>
      </c>
      <c r="BN259" t="e">
        <f t="shared" si="32"/>
        <v>#DIV/0!</v>
      </c>
    </row>
    <row r="260" spans="1:66" x14ac:dyDescent="0.35">
      <c r="A260" t="s">
        <v>454</v>
      </c>
      <c r="B260" s="144"/>
      <c r="C260" s="98"/>
      <c r="D260" s="43" t="str">
        <f t="shared" si="28"/>
        <v>HMO</v>
      </c>
      <c r="E260" s="100"/>
      <c r="F260" s="101"/>
      <c r="G260" s="100"/>
      <c r="H260" s="101"/>
      <c r="I260" s="100"/>
      <c r="J260" s="101"/>
      <c r="K260" s="100"/>
      <c r="L260" s="101"/>
      <c r="M260" s="100"/>
      <c r="N260" s="101"/>
      <c r="O260" s="100"/>
      <c r="P260" s="101"/>
      <c r="Q260" s="100"/>
      <c r="R260" s="101"/>
      <c r="S260" s="100"/>
      <c r="T260" s="101"/>
      <c r="U260" s="118"/>
      <c r="V260" s="118"/>
      <c r="W260" s="100"/>
      <c r="X260" s="100"/>
      <c r="Y260" s="100"/>
      <c r="Z260" s="100"/>
      <c r="AA260" s="132"/>
      <c r="AB260" s="101"/>
      <c r="AC260" s="101"/>
      <c r="AD260" s="101"/>
      <c r="AE260" s="100"/>
      <c r="AF260" s="101"/>
      <c r="AG260" s="100"/>
      <c r="AH260" s="101"/>
      <c r="AI260" s="100"/>
      <c r="AJ260" s="101"/>
      <c r="AK260" s="100"/>
      <c r="AL260" s="101"/>
      <c r="AM260" s="101"/>
      <c r="AN260" s="8"/>
      <c r="AO260" s="147">
        <f>IFERROR(VLOOKUP(B260,'A2. Rate Change &amp; Enrollment'!$C$20:$K$769,3,FALSE),0)</f>
        <v>0</v>
      </c>
      <c r="AP260" s="147">
        <f>IFERROR(VLOOKUP(B260,'A2. Rate Change &amp; Enrollment'!$C$20:$K$769,7,FALSE),0)</f>
        <v>0</v>
      </c>
      <c r="AQ260" s="150" t="e">
        <f t="shared" si="33"/>
        <v>#DIV/0!</v>
      </c>
      <c r="AS260" s="177"/>
      <c r="AT260" s="177"/>
      <c r="AV260" s="153" t="e">
        <f t="shared" si="31"/>
        <v>#DIV/0!</v>
      </c>
      <c r="AW260" s="101"/>
      <c r="AY260" s="132"/>
      <c r="AZ260" s="101"/>
      <c r="BA260" s="94"/>
      <c r="BB260" s="94"/>
      <c r="BC260" s="94"/>
      <c r="BD260" s="94"/>
      <c r="BE260" s="101"/>
      <c r="BF260" s="132"/>
      <c r="BG260" s="98"/>
      <c r="BH260" s="74" t="str">
        <f t="shared" si="29"/>
        <v>N</v>
      </c>
      <c r="BI260" t="e">
        <f t="shared" si="30"/>
        <v>#DIV/0!</v>
      </c>
      <c r="BK260" s="283">
        <f>IFERROR(VLOOKUP($B260, 'A2. Rate Change &amp; Enrollment'!$C$14:$BY$769, 75, FALSE), 0)</f>
        <v>0</v>
      </c>
      <c r="BL260" s="283" t="e">
        <f t="shared" si="26"/>
        <v>#DIV/0!</v>
      </c>
      <c r="BM260" s="283" t="e">
        <f t="shared" si="27"/>
        <v>#DIV/0!</v>
      </c>
      <c r="BN260" t="e">
        <f t="shared" si="32"/>
        <v>#DIV/0!</v>
      </c>
    </row>
    <row r="261" spans="1:66" x14ac:dyDescent="0.35">
      <c r="A261" t="s">
        <v>455</v>
      </c>
      <c r="B261" s="144"/>
      <c r="C261" s="98"/>
      <c r="D261" s="43" t="str">
        <f t="shared" si="28"/>
        <v>HMO</v>
      </c>
      <c r="E261" s="100"/>
      <c r="F261" s="101"/>
      <c r="G261" s="100"/>
      <c r="H261" s="101"/>
      <c r="I261" s="100"/>
      <c r="J261" s="101"/>
      <c r="K261" s="100"/>
      <c r="L261" s="101"/>
      <c r="M261" s="100"/>
      <c r="N261" s="101"/>
      <c r="O261" s="100"/>
      <c r="P261" s="101"/>
      <c r="Q261" s="100"/>
      <c r="R261" s="101"/>
      <c r="S261" s="100"/>
      <c r="T261" s="101"/>
      <c r="U261" s="118"/>
      <c r="V261" s="118"/>
      <c r="W261" s="100"/>
      <c r="X261" s="100"/>
      <c r="Y261" s="100"/>
      <c r="Z261" s="100"/>
      <c r="AA261" s="132"/>
      <c r="AB261" s="101"/>
      <c r="AC261" s="101"/>
      <c r="AD261" s="101"/>
      <c r="AE261" s="100"/>
      <c r="AF261" s="101"/>
      <c r="AG261" s="100"/>
      <c r="AH261" s="101"/>
      <c r="AI261" s="100"/>
      <c r="AJ261" s="101"/>
      <c r="AK261" s="100"/>
      <c r="AL261" s="101"/>
      <c r="AM261" s="101"/>
      <c r="AN261" s="8"/>
      <c r="AO261" s="147">
        <f>IFERROR(VLOOKUP(B261,'A2. Rate Change &amp; Enrollment'!$C$20:$K$769,3,FALSE),0)</f>
        <v>0</v>
      </c>
      <c r="AP261" s="147">
        <f>IFERROR(VLOOKUP(B261,'A2. Rate Change &amp; Enrollment'!$C$20:$K$769,7,FALSE),0)</f>
        <v>0</v>
      </c>
      <c r="AQ261" s="150" t="e">
        <f t="shared" si="33"/>
        <v>#DIV/0!</v>
      </c>
      <c r="AS261" s="177"/>
      <c r="AT261" s="177"/>
      <c r="AV261" s="153" t="e">
        <f t="shared" si="31"/>
        <v>#DIV/0!</v>
      </c>
      <c r="AW261" s="101"/>
      <c r="AY261" s="132"/>
      <c r="AZ261" s="101"/>
      <c r="BA261" s="94"/>
      <c r="BB261" s="94"/>
      <c r="BC261" s="94"/>
      <c r="BD261" s="94"/>
      <c r="BE261" s="101"/>
      <c r="BF261" s="132"/>
      <c r="BG261" s="98"/>
      <c r="BH261" s="74" t="str">
        <f t="shared" si="29"/>
        <v>N</v>
      </c>
      <c r="BI261" t="e">
        <f t="shared" si="30"/>
        <v>#DIV/0!</v>
      </c>
      <c r="BK261" s="283">
        <f>IFERROR(VLOOKUP($B261, 'A2. Rate Change &amp; Enrollment'!$C$14:$BY$769, 75, FALSE), 0)</f>
        <v>0</v>
      </c>
      <c r="BL261" s="283" t="e">
        <f t="shared" si="26"/>
        <v>#DIV/0!</v>
      </c>
      <c r="BM261" s="283" t="e">
        <f t="shared" si="27"/>
        <v>#DIV/0!</v>
      </c>
      <c r="BN261" t="e">
        <f t="shared" si="32"/>
        <v>#DIV/0!</v>
      </c>
    </row>
    <row r="262" spans="1:66" x14ac:dyDescent="0.35">
      <c r="A262" t="s">
        <v>456</v>
      </c>
      <c r="B262" s="144"/>
      <c r="C262" s="98"/>
      <c r="D262" s="43" t="str">
        <f t="shared" si="28"/>
        <v>HMO</v>
      </c>
      <c r="E262" s="100"/>
      <c r="F262" s="101"/>
      <c r="G262" s="100"/>
      <c r="H262" s="101"/>
      <c r="I262" s="100"/>
      <c r="J262" s="101"/>
      <c r="K262" s="100"/>
      <c r="L262" s="101"/>
      <c r="M262" s="100"/>
      <c r="N262" s="101"/>
      <c r="O262" s="100"/>
      <c r="P262" s="101"/>
      <c r="Q262" s="100"/>
      <c r="R262" s="101"/>
      <c r="S262" s="100"/>
      <c r="T262" s="101"/>
      <c r="U262" s="118"/>
      <c r="V262" s="118"/>
      <c r="W262" s="100"/>
      <c r="X262" s="100"/>
      <c r="Y262" s="100"/>
      <c r="Z262" s="100"/>
      <c r="AA262" s="132"/>
      <c r="AB262" s="101"/>
      <c r="AC262" s="101"/>
      <c r="AD262" s="101"/>
      <c r="AE262" s="100"/>
      <c r="AF262" s="101"/>
      <c r="AG262" s="100"/>
      <c r="AH262" s="101"/>
      <c r="AI262" s="100"/>
      <c r="AJ262" s="101"/>
      <c r="AK262" s="100"/>
      <c r="AL262" s="101"/>
      <c r="AM262" s="101"/>
      <c r="AN262" s="8"/>
      <c r="AO262" s="147">
        <f>IFERROR(VLOOKUP(B262,'A2. Rate Change &amp; Enrollment'!$C$20:$K$769,3,FALSE),0)</f>
        <v>0</v>
      </c>
      <c r="AP262" s="147">
        <f>IFERROR(VLOOKUP(B262,'A2. Rate Change &amp; Enrollment'!$C$20:$K$769,7,FALSE),0)</f>
        <v>0</v>
      </c>
      <c r="AQ262" s="150" t="e">
        <f t="shared" si="33"/>
        <v>#DIV/0!</v>
      </c>
      <c r="AS262" s="177"/>
      <c r="AT262" s="177"/>
      <c r="AV262" s="153" t="e">
        <f t="shared" si="31"/>
        <v>#DIV/0!</v>
      </c>
      <c r="AW262" s="101"/>
      <c r="AY262" s="132"/>
      <c r="AZ262" s="101"/>
      <c r="BA262" s="94"/>
      <c r="BB262" s="94"/>
      <c r="BC262" s="94"/>
      <c r="BD262" s="94"/>
      <c r="BE262" s="101"/>
      <c r="BF262" s="132"/>
      <c r="BG262" s="98"/>
      <c r="BH262" s="74" t="str">
        <f t="shared" si="29"/>
        <v>N</v>
      </c>
      <c r="BI262" t="e">
        <f t="shared" si="30"/>
        <v>#DIV/0!</v>
      </c>
      <c r="BK262" s="283">
        <f>IFERROR(VLOOKUP($B262, 'A2. Rate Change &amp; Enrollment'!$C$14:$BY$769, 75, FALSE), 0)</f>
        <v>0</v>
      </c>
      <c r="BL262" s="283" t="e">
        <f t="shared" si="26"/>
        <v>#DIV/0!</v>
      </c>
      <c r="BM262" s="283" t="e">
        <f t="shared" si="27"/>
        <v>#DIV/0!</v>
      </c>
      <c r="BN262" t="e">
        <f t="shared" si="32"/>
        <v>#DIV/0!</v>
      </c>
    </row>
    <row r="263" spans="1:66" x14ac:dyDescent="0.35">
      <c r="A263" t="s">
        <v>457</v>
      </c>
      <c r="B263" s="144"/>
      <c r="C263" s="98"/>
      <c r="D263" s="43" t="str">
        <f t="shared" si="28"/>
        <v>HMO</v>
      </c>
      <c r="E263" s="100"/>
      <c r="F263" s="101"/>
      <c r="G263" s="100"/>
      <c r="H263" s="101"/>
      <c r="I263" s="100"/>
      <c r="J263" s="101"/>
      <c r="K263" s="100"/>
      <c r="L263" s="101"/>
      <c r="M263" s="100"/>
      <c r="N263" s="101"/>
      <c r="O263" s="100"/>
      <c r="P263" s="101"/>
      <c r="Q263" s="100"/>
      <c r="R263" s="101"/>
      <c r="S263" s="100"/>
      <c r="T263" s="101"/>
      <c r="U263" s="118"/>
      <c r="V263" s="118"/>
      <c r="W263" s="100"/>
      <c r="X263" s="100"/>
      <c r="Y263" s="100"/>
      <c r="Z263" s="100"/>
      <c r="AA263" s="132"/>
      <c r="AB263" s="101"/>
      <c r="AC263" s="101"/>
      <c r="AD263" s="101"/>
      <c r="AE263" s="100"/>
      <c r="AF263" s="101"/>
      <c r="AG263" s="100"/>
      <c r="AH263" s="101"/>
      <c r="AI263" s="100"/>
      <c r="AJ263" s="101"/>
      <c r="AK263" s="100"/>
      <c r="AL263" s="101"/>
      <c r="AM263" s="101"/>
      <c r="AN263" s="8"/>
      <c r="AO263" s="147">
        <f>IFERROR(VLOOKUP(B263,'A2. Rate Change &amp; Enrollment'!$C$20:$K$769,3,FALSE),0)</f>
        <v>0</v>
      </c>
      <c r="AP263" s="147">
        <f>IFERROR(VLOOKUP(B263,'A2. Rate Change &amp; Enrollment'!$C$20:$K$769,7,FALSE),0)</f>
        <v>0</v>
      </c>
      <c r="AQ263" s="150" t="e">
        <f t="shared" si="33"/>
        <v>#DIV/0!</v>
      </c>
      <c r="AS263" s="177"/>
      <c r="AT263" s="177"/>
      <c r="AV263" s="153" t="e">
        <f t="shared" si="31"/>
        <v>#DIV/0!</v>
      </c>
      <c r="AW263" s="101"/>
      <c r="AY263" s="132"/>
      <c r="AZ263" s="101"/>
      <c r="BA263" s="94"/>
      <c r="BB263" s="94"/>
      <c r="BC263" s="94"/>
      <c r="BD263" s="94"/>
      <c r="BE263" s="101"/>
      <c r="BF263" s="132"/>
      <c r="BG263" s="98"/>
      <c r="BH263" s="74" t="str">
        <f t="shared" si="29"/>
        <v>N</v>
      </c>
      <c r="BI263" t="e">
        <f t="shared" si="30"/>
        <v>#DIV/0!</v>
      </c>
      <c r="BK263" s="283">
        <f>IFERROR(VLOOKUP($B263, 'A2. Rate Change &amp; Enrollment'!$C$14:$BY$769, 75, FALSE), 0)</f>
        <v>0</v>
      </c>
      <c r="BL263" s="283" t="e">
        <f t="shared" si="26"/>
        <v>#DIV/0!</v>
      </c>
      <c r="BM263" s="283" t="e">
        <f t="shared" si="27"/>
        <v>#DIV/0!</v>
      </c>
      <c r="BN263" t="e">
        <f t="shared" si="32"/>
        <v>#DIV/0!</v>
      </c>
    </row>
    <row r="264" spans="1:66" x14ac:dyDescent="0.35">
      <c r="A264" t="s">
        <v>458</v>
      </c>
      <c r="B264" s="144"/>
      <c r="C264" s="98"/>
      <c r="D264" s="43" t="str">
        <f t="shared" si="28"/>
        <v>HMO</v>
      </c>
      <c r="E264" s="100"/>
      <c r="F264" s="101"/>
      <c r="G264" s="100"/>
      <c r="H264" s="101"/>
      <c r="I264" s="100"/>
      <c r="J264" s="101"/>
      <c r="K264" s="100"/>
      <c r="L264" s="101"/>
      <c r="M264" s="100"/>
      <c r="N264" s="101"/>
      <c r="O264" s="100"/>
      <c r="P264" s="101"/>
      <c r="Q264" s="100"/>
      <c r="R264" s="101"/>
      <c r="S264" s="100"/>
      <c r="T264" s="101"/>
      <c r="U264" s="118"/>
      <c r="V264" s="118"/>
      <c r="W264" s="100"/>
      <c r="X264" s="100"/>
      <c r="Y264" s="100"/>
      <c r="Z264" s="100"/>
      <c r="AA264" s="132"/>
      <c r="AB264" s="101"/>
      <c r="AC264" s="101"/>
      <c r="AD264" s="101"/>
      <c r="AE264" s="100"/>
      <c r="AF264" s="101"/>
      <c r="AG264" s="100"/>
      <c r="AH264" s="101"/>
      <c r="AI264" s="100"/>
      <c r="AJ264" s="101"/>
      <c r="AK264" s="100"/>
      <c r="AL264" s="101"/>
      <c r="AM264" s="101"/>
      <c r="AN264" s="8"/>
      <c r="AO264" s="147">
        <f>IFERROR(VLOOKUP(B264,'A2. Rate Change &amp; Enrollment'!$C$20:$K$769,3,FALSE),0)</f>
        <v>0</v>
      </c>
      <c r="AP264" s="147">
        <f>IFERROR(VLOOKUP(B264,'A2. Rate Change &amp; Enrollment'!$C$20:$K$769,7,FALSE),0)</f>
        <v>0</v>
      </c>
      <c r="AQ264" s="150" t="e">
        <f t="shared" si="33"/>
        <v>#DIV/0!</v>
      </c>
      <c r="AS264" s="177"/>
      <c r="AT264" s="177"/>
      <c r="AV264" s="153" t="e">
        <f t="shared" si="31"/>
        <v>#DIV/0!</v>
      </c>
      <c r="AW264" s="101"/>
      <c r="AY264" s="132"/>
      <c r="AZ264" s="101"/>
      <c r="BA264" s="94"/>
      <c r="BB264" s="94"/>
      <c r="BC264" s="94"/>
      <c r="BD264" s="94"/>
      <c r="BE264" s="101"/>
      <c r="BF264" s="132"/>
      <c r="BG264" s="98"/>
      <c r="BH264" s="74" t="str">
        <f t="shared" si="29"/>
        <v>N</v>
      </c>
      <c r="BI264" t="e">
        <f t="shared" si="30"/>
        <v>#DIV/0!</v>
      </c>
      <c r="BK264" s="283">
        <f>IFERROR(VLOOKUP($B264, 'A2. Rate Change &amp; Enrollment'!$C$14:$BY$769, 75, FALSE), 0)</f>
        <v>0</v>
      </c>
      <c r="BL264" s="283" t="e">
        <f t="shared" si="26"/>
        <v>#DIV/0!</v>
      </c>
      <c r="BM264" s="283" t="e">
        <f t="shared" si="27"/>
        <v>#DIV/0!</v>
      </c>
      <c r="BN264" t="e">
        <f t="shared" si="32"/>
        <v>#DIV/0!</v>
      </c>
    </row>
    <row r="265" spans="1:66" x14ac:dyDescent="0.35">
      <c r="A265" t="s">
        <v>459</v>
      </c>
      <c r="B265" s="144"/>
      <c r="C265" s="98"/>
      <c r="D265" s="43" t="str">
        <f t="shared" si="28"/>
        <v>HMO</v>
      </c>
      <c r="E265" s="100"/>
      <c r="F265" s="101"/>
      <c r="G265" s="100"/>
      <c r="H265" s="101"/>
      <c r="I265" s="100"/>
      <c r="J265" s="101"/>
      <c r="K265" s="100"/>
      <c r="L265" s="101"/>
      <c r="M265" s="100"/>
      <c r="N265" s="101"/>
      <c r="O265" s="100"/>
      <c r="P265" s="101"/>
      <c r="Q265" s="100"/>
      <c r="R265" s="101"/>
      <c r="S265" s="100"/>
      <c r="T265" s="101"/>
      <c r="U265" s="118"/>
      <c r="V265" s="118"/>
      <c r="W265" s="100"/>
      <c r="X265" s="100"/>
      <c r="Y265" s="100"/>
      <c r="Z265" s="100"/>
      <c r="AA265" s="132"/>
      <c r="AB265" s="101"/>
      <c r="AC265" s="101"/>
      <c r="AD265" s="101"/>
      <c r="AE265" s="100"/>
      <c r="AF265" s="101"/>
      <c r="AG265" s="100"/>
      <c r="AH265" s="101"/>
      <c r="AI265" s="100"/>
      <c r="AJ265" s="101"/>
      <c r="AK265" s="100"/>
      <c r="AL265" s="101"/>
      <c r="AM265" s="101"/>
      <c r="AN265" s="8"/>
      <c r="AO265" s="147">
        <f>IFERROR(VLOOKUP(B265,'A2. Rate Change &amp; Enrollment'!$C$20:$K$769,3,FALSE),0)</f>
        <v>0</v>
      </c>
      <c r="AP265" s="147">
        <f>IFERROR(VLOOKUP(B265,'A2. Rate Change &amp; Enrollment'!$C$20:$K$769,7,FALSE),0)</f>
        <v>0</v>
      </c>
      <c r="AQ265" s="150" t="e">
        <f t="shared" si="33"/>
        <v>#DIV/0!</v>
      </c>
      <c r="AS265" s="177"/>
      <c r="AT265" s="177"/>
      <c r="AV265" s="153" t="e">
        <f t="shared" si="31"/>
        <v>#DIV/0!</v>
      </c>
      <c r="AW265" s="101"/>
      <c r="AY265" s="132"/>
      <c r="AZ265" s="101"/>
      <c r="BA265" s="94"/>
      <c r="BB265" s="94"/>
      <c r="BC265" s="94"/>
      <c r="BD265" s="94"/>
      <c r="BE265" s="101"/>
      <c r="BF265" s="132"/>
      <c r="BG265" s="98"/>
      <c r="BH265" s="74" t="str">
        <f t="shared" si="29"/>
        <v>N</v>
      </c>
      <c r="BI265" t="e">
        <f t="shared" si="30"/>
        <v>#DIV/0!</v>
      </c>
      <c r="BK265" s="283">
        <f>IFERROR(VLOOKUP($B265, 'A2. Rate Change &amp; Enrollment'!$C$14:$BY$769, 75, FALSE), 0)</f>
        <v>0</v>
      </c>
      <c r="BL265" s="283" t="e">
        <f t="shared" si="26"/>
        <v>#DIV/0!</v>
      </c>
      <c r="BM265" s="283" t="e">
        <f t="shared" si="27"/>
        <v>#DIV/0!</v>
      </c>
      <c r="BN265" t="e">
        <f t="shared" si="32"/>
        <v>#DIV/0!</v>
      </c>
    </row>
    <row r="266" spans="1:66" x14ac:dyDescent="0.35">
      <c r="A266" t="s">
        <v>569</v>
      </c>
      <c r="B266" s="144"/>
      <c r="C266" s="98"/>
      <c r="D266" s="43" t="str">
        <f t="shared" si="28"/>
        <v>HMO</v>
      </c>
      <c r="E266" s="100"/>
      <c r="F266" s="101"/>
      <c r="G266" s="100"/>
      <c r="H266" s="101"/>
      <c r="I266" s="100"/>
      <c r="J266" s="101"/>
      <c r="K266" s="100"/>
      <c r="L266" s="101"/>
      <c r="M266" s="100"/>
      <c r="N266" s="101"/>
      <c r="O266" s="100"/>
      <c r="P266" s="101"/>
      <c r="Q266" s="100"/>
      <c r="R266" s="101"/>
      <c r="S266" s="100"/>
      <c r="T266" s="101"/>
      <c r="U266" s="118"/>
      <c r="V266" s="118"/>
      <c r="W266" s="100"/>
      <c r="X266" s="100"/>
      <c r="Y266" s="100"/>
      <c r="Z266" s="100"/>
      <c r="AA266" s="132"/>
      <c r="AB266" s="101"/>
      <c r="AC266" s="101"/>
      <c r="AD266" s="101"/>
      <c r="AE266" s="100"/>
      <c r="AF266" s="101"/>
      <c r="AG266" s="100"/>
      <c r="AH266" s="101"/>
      <c r="AI266" s="100"/>
      <c r="AJ266" s="101"/>
      <c r="AK266" s="100"/>
      <c r="AL266" s="101"/>
      <c r="AM266" s="101"/>
      <c r="AN266" s="8"/>
      <c r="AO266" s="147">
        <f>IFERROR(VLOOKUP(B266,'A2. Rate Change &amp; Enrollment'!$C$20:$K$769,3,FALSE),0)</f>
        <v>0</v>
      </c>
      <c r="AP266" s="147">
        <f>IFERROR(VLOOKUP(B266,'A2. Rate Change &amp; Enrollment'!$C$20:$K$769,7,FALSE),0)</f>
        <v>0</v>
      </c>
      <c r="AQ266" s="150" t="e">
        <f t="shared" si="33"/>
        <v>#DIV/0!</v>
      </c>
      <c r="AS266" s="177"/>
      <c r="AT266" s="177"/>
      <c r="AV266" s="153" t="e">
        <f t="shared" si="31"/>
        <v>#DIV/0!</v>
      </c>
      <c r="AW266" s="101"/>
      <c r="AY266" s="132"/>
      <c r="AZ266" s="101"/>
      <c r="BA266" s="94"/>
      <c r="BB266" s="94"/>
      <c r="BC266" s="94"/>
      <c r="BD266" s="94"/>
      <c r="BE266" s="101"/>
      <c r="BF266" s="132"/>
      <c r="BG266" s="98"/>
      <c r="BH266" s="74" t="str">
        <f t="shared" si="29"/>
        <v>N</v>
      </c>
      <c r="BI266" t="e">
        <f t="shared" si="30"/>
        <v>#DIV/0!</v>
      </c>
      <c r="BK266" s="283">
        <f>IFERROR(VLOOKUP($B266, 'A2. Rate Change &amp; Enrollment'!$C$14:$BY$769, 75, FALSE), 0)</f>
        <v>0</v>
      </c>
      <c r="BL266" s="283" t="e">
        <f t="shared" si="26"/>
        <v>#DIV/0!</v>
      </c>
      <c r="BM266" s="283" t="e">
        <f t="shared" si="27"/>
        <v>#DIV/0!</v>
      </c>
      <c r="BN266" t="e">
        <f t="shared" si="32"/>
        <v>#DIV/0!</v>
      </c>
    </row>
    <row r="267" spans="1:66" x14ac:dyDescent="0.35">
      <c r="A267" t="s">
        <v>570</v>
      </c>
      <c r="B267" s="144"/>
      <c r="C267" s="98"/>
      <c r="D267" s="43" t="str">
        <f t="shared" si="28"/>
        <v>HMO</v>
      </c>
      <c r="E267" s="100"/>
      <c r="F267" s="101"/>
      <c r="G267" s="100"/>
      <c r="H267" s="101"/>
      <c r="I267" s="100"/>
      <c r="J267" s="101"/>
      <c r="K267" s="100"/>
      <c r="L267" s="101"/>
      <c r="M267" s="100"/>
      <c r="N267" s="101"/>
      <c r="O267" s="100"/>
      <c r="P267" s="101"/>
      <c r="Q267" s="100"/>
      <c r="R267" s="101"/>
      <c r="S267" s="100"/>
      <c r="T267" s="101"/>
      <c r="U267" s="118"/>
      <c r="V267" s="118"/>
      <c r="W267" s="100"/>
      <c r="X267" s="100"/>
      <c r="Y267" s="100"/>
      <c r="Z267" s="100"/>
      <c r="AA267" s="132"/>
      <c r="AB267" s="101"/>
      <c r="AC267" s="101"/>
      <c r="AD267" s="101"/>
      <c r="AE267" s="100"/>
      <c r="AF267" s="101"/>
      <c r="AG267" s="100"/>
      <c r="AH267" s="101"/>
      <c r="AI267" s="100"/>
      <c r="AJ267" s="101"/>
      <c r="AK267" s="100"/>
      <c r="AL267" s="101"/>
      <c r="AM267" s="101"/>
      <c r="AN267" s="8"/>
      <c r="AO267" s="147">
        <f>IFERROR(VLOOKUP(B267,'A2. Rate Change &amp; Enrollment'!$C$20:$K$769,3,FALSE),0)</f>
        <v>0</v>
      </c>
      <c r="AP267" s="147">
        <f>IFERROR(VLOOKUP(B267,'A2. Rate Change &amp; Enrollment'!$C$20:$K$769,7,FALSE),0)</f>
        <v>0</v>
      </c>
      <c r="AQ267" s="150" t="e">
        <f t="shared" si="33"/>
        <v>#DIV/0!</v>
      </c>
      <c r="AS267" s="177"/>
      <c r="AT267" s="177"/>
      <c r="AV267" s="153" t="e">
        <f t="shared" si="31"/>
        <v>#DIV/0!</v>
      </c>
      <c r="AW267" s="101"/>
      <c r="AY267" s="132"/>
      <c r="AZ267" s="101"/>
      <c r="BA267" s="94"/>
      <c r="BB267" s="94"/>
      <c r="BC267" s="94"/>
      <c r="BD267" s="94"/>
      <c r="BE267" s="101"/>
      <c r="BF267" s="132"/>
      <c r="BG267" s="98"/>
      <c r="BH267" s="74" t="str">
        <f t="shared" si="29"/>
        <v>N</v>
      </c>
      <c r="BI267" t="e">
        <f t="shared" si="30"/>
        <v>#DIV/0!</v>
      </c>
      <c r="BK267" s="283">
        <f>IFERROR(VLOOKUP($B267, 'A2. Rate Change &amp; Enrollment'!$C$14:$BY$769, 75, FALSE), 0)</f>
        <v>0</v>
      </c>
      <c r="BL267" s="283" t="e">
        <f t="shared" si="26"/>
        <v>#DIV/0!</v>
      </c>
      <c r="BM267" s="283" t="e">
        <f t="shared" si="27"/>
        <v>#DIV/0!</v>
      </c>
      <c r="BN267" t="e">
        <f t="shared" si="32"/>
        <v>#DIV/0!</v>
      </c>
    </row>
    <row r="268" spans="1:66" x14ac:dyDescent="0.35">
      <c r="A268" t="s">
        <v>571</v>
      </c>
      <c r="B268" s="144"/>
      <c r="C268" s="98"/>
      <c r="D268" s="43" t="str">
        <f t="shared" si="28"/>
        <v>HMO</v>
      </c>
      <c r="E268" s="100"/>
      <c r="F268" s="101"/>
      <c r="G268" s="100"/>
      <c r="H268" s="101"/>
      <c r="I268" s="100"/>
      <c r="J268" s="101"/>
      <c r="K268" s="100"/>
      <c r="L268" s="101"/>
      <c r="M268" s="100"/>
      <c r="N268" s="101"/>
      <c r="O268" s="100"/>
      <c r="P268" s="101"/>
      <c r="Q268" s="100"/>
      <c r="R268" s="101"/>
      <c r="S268" s="100"/>
      <c r="T268" s="101"/>
      <c r="U268" s="118"/>
      <c r="V268" s="118"/>
      <c r="W268" s="100"/>
      <c r="X268" s="100"/>
      <c r="Y268" s="100"/>
      <c r="Z268" s="100"/>
      <c r="AA268" s="132"/>
      <c r="AB268" s="101"/>
      <c r="AC268" s="101"/>
      <c r="AD268" s="101"/>
      <c r="AE268" s="100"/>
      <c r="AF268" s="101"/>
      <c r="AG268" s="100"/>
      <c r="AH268" s="101"/>
      <c r="AI268" s="100"/>
      <c r="AJ268" s="101"/>
      <c r="AK268" s="100"/>
      <c r="AL268" s="101"/>
      <c r="AM268" s="101"/>
      <c r="AN268" s="8"/>
      <c r="AO268" s="147">
        <f>IFERROR(VLOOKUP(B268,'A2. Rate Change &amp; Enrollment'!$C$20:$K$769,3,FALSE),0)</f>
        <v>0</v>
      </c>
      <c r="AP268" s="147">
        <f>IFERROR(VLOOKUP(B268,'A2. Rate Change &amp; Enrollment'!$C$20:$K$769,7,FALSE),0)</f>
        <v>0</v>
      </c>
      <c r="AQ268" s="150" t="e">
        <f t="shared" si="33"/>
        <v>#DIV/0!</v>
      </c>
      <c r="AS268" s="177"/>
      <c r="AT268" s="177"/>
      <c r="AV268" s="153" t="e">
        <f t="shared" si="31"/>
        <v>#DIV/0!</v>
      </c>
      <c r="AW268" s="101"/>
      <c r="AY268" s="132"/>
      <c r="AZ268" s="101"/>
      <c r="BA268" s="94"/>
      <c r="BB268" s="94"/>
      <c r="BC268" s="94"/>
      <c r="BD268" s="94"/>
      <c r="BE268" s="101"/>
      <c r="BF268" s="132"/>
      <c r="BG268" s="98"/>
      <c r="BH268" s="74" t="str">
        <f t="shared" si="29"/>
        <v>N</v>
      </c>
      <c r="BI268" t="e">
        <f t="shared" si="30"/>
        <v>#DIV/0!</v>
      </c>
      <c r="BK268" s="283">
        <f>IFERROR(VLOOKUP($B268, 'A2. Rate Change &amp; Enrollment'!$C$14:$BY$769, 75, FALSE), 0)</f>
        <v>0</v>
      </c>
      <c r="BL268" s="283" t="e">
        <f t="shared" si="26"/>
        <v>#DIV/0!</v>
      </c>
      <c r="BM268" s="283" t="e">
        <f t="shared" si="27"/>
        <v>#DIV/0!</v>
      </c>
      <c r="BN268" t="e">
        <f t="shared" si="32"/>
        <v>#DIV/0!</v>
      </c>
    </row>
    <row r="269" spans="1:66" x14ac:dyDescent="0.35">
      <c r="A269" t="s">
        <v>572</v>
      </c>
      <c r="B269" s="144"/>
      <c r="C269" s="98"/>
      <c r="D269" s="43" t="str">
        <f t="shared" si="28"/>
        <v>HMO</v>
      </c>
      <c r="E269" s="100"/>
      <c r="F269" s="101"/>
      <c r="G269" s="100"/>
      <c r="H269" s="101"/>
      <c r="I269" s="100"/>
      <c r="J269" s="101"/>
      <c r="K269" s="100"/>
      <c r="L269" s="101"/>
      <c r="M269" s="100"/>
      <c r="N269" s="101"/>
      <c r="O269" s="100"/>
      <c r="P269" s="101"/>
      <c r="Q269" s="100"/>
      <c r="R269" s="101"/>
      <c r="S269" s="100"/>
      <c r="T269" s="101"/>
      <c r="U269" s="118"/>
      <c r="V269" s="118"/>
      <c r="W269" s="100"/>
      <c r="X269" s="100"/>
      <c r="Y269" s="100"/>
      <c r="Z269" s="100"/>
      <c r="AA269" s="132"/>
      <c r="AB269" s="101"/>
      <c r="AC269" s="101"/>
      <c r="AD269" s="101"/>
      <c r="AE269" s="100"/>
      <c r="AF269" s="101"/>
      <c r="AG269" s="100"/>
      <c r="AH269" s="101"/>
      <c r="AI269" s="100"/>
      <c r="AJ269" s="101"/>
      <c r="AK269" s="100"/>
      <c r="AL269" s="101"/>
      <c r="AM269" s="101"/>
      <c r="AN269" s="8"/>
      <c r="AO269" s="147">
        <f>IFERROR(VLOOKUP(B269,'A2. Rate Change &amp; Enrollment'!$C$20:$K$769,3,FALSE),0)</f>
        <v>0</v>
      </c>
      <c r="AP269" s="147">
        <f>IFERROR(VLOOKUP(B269,'A2. Rate Change &amp; Enrollment'!$C$20:$K$769,7,FALSE),0)</f>
        <v>0</v>
      </c>
      <c r="AQ269" s="150" t="e">
        <f t="shared" si="33"/>
        <v>#DIV/0!</v>
      </c>
      <c r="AS269" s="177"/>
      <c r="AT269" s="177"/>
      <c r="AV269" s="153" t="e">
        <f t="shared" si="31"/>
        <v>#DIV/0!</v>
      </c>
      <c r="AW269" s="101"/>
      <c r="AY269" s="132"/>
      <c r="AZ269" s="101"/>
      <c r="BA269" s="94"/>
      <c r="BB269" s="94"/>
      <c r="BC269" s="94"/>
      <c r="BD269" s="94"/>
      <c r="BE269" s="101"/>
      <c r="BF269" s="132"/>
      <c r="BG269" s="98"/>
      <c r="BH269" s="74" t="str">
        <f t="shared" si="29"/>
        <v>N</v>
      </c>
      <c r="BI269" t="e">
        <f t="shared" si="30"/>
        <v>#DIV/0!</v>
      </c>
      <c r="BK269" s="283">
        <f>IFERROR(VLOOKUP($B269, 'A2. Rate Change &amp; Enrollment'!$C$14:$BY$769, 75, FALSE), 0)</f>
        <v>0</v>
      </c>
      <c r="BL269" s="283" t="e">
        <f t="shared" si="26"/>
        <v>#DIV/0!</v>
      </c>
      <c r="BM269" s="283" t="e">
        <f t="shared" si="27"/>
        <v>#DIV/0!</v>
      </c>
      <c r="BN269" t="e">
        <f t="shared" si="32"/>
        <v>#DIV/0!</v>
      </c>
    </row>
    <row r="270" spans="1:66" x14ac:dyDescent="0.35">
      <c r="A270" t="s">
        <v>573</v>
      </c>
      <c r="B270" s="144"/>
      <c r="C270" s="98"/>
      <c r="D270" s="43" t="str">
        <f t="shared" si="28"/>
        <v>HMO</v>
      </c>
      <c r="E270" s="100"/>
      <c r="F270" s="101"/>
      <c r="G270" s="100"/>
      <c r="H270" s="101"/>
      <c r="I270" s="100"/>
      <c r="J270" s="101"/>
      <c r="K270" s="100"/>
      <c r="L270" s="101"/>
      <c r="M270" s="100"/>
      <c r="N270" s="101"/>
      <c r="O270" s="100"/>
      <c r="P270" s="101"/>
      <c r="Q270" s="100"/>
      <c r="R270" s="101"/>
      <c r="S270" s="100"/>
      <c r="T270" s="101"/>
      <c r="U270" s="118"/>
      <c r="V270" s="118"/>
      <c r="W270" s="100"/>
      <c r="X270" s="100"/>
      <c r="Y270" s="100"/>
      <c r="Z270" s="100"/>
      <c r="AA270" s="132"/>
      <c r="AB270" s="101"/>
      <c r="AC270" s="101"/>
      <c r="AD270" s="101"/>
      <c r="AE270" s="100"/>
      <c r="AF270" s="101"/>
      <c r="AG270" s="100"/>
      <c r="AH270" s="101"/>
      <c r="AI270" s="100"/>
      <c r="AJ270" s="101"/>
      <c r="AK270" s="100"/>
      <c r="AL270" s="101"/>
      <c r="AM270" s="101"/>
      <c r="AN270" s="8"/>
      <c r="AO270" s="147">
        <f>IFERROR(VLOOKUP(B270,'A2. Rate Change &amp; Enrollment'!$C$20:$K$769,3,FALSE),0)</f>
        <v>0</v>
      </c>
      <c r="AP270" s="147">
        <f>IFERROR(VLOOKUP(B270,'A2. Rate Change &amp; Enrollment'!$C$20:$K$769,7,FALSE),0)</f>
        <v>0</v>
      </c>
      <c r="AQ270" s="150" t="e">
        <f t="shared" si="33"/>
        <v>#DIV/0!</v>
      </c>
      <c r="AS270" s="177"/>
      <c r="AT270" s="177"/>
      <c r="AV270" s="153" t="e">
        <f t="shared" si="31"/>
        <v>#DIV/0!</v>
      </c>
      <c r="AW270" s="101"/>
      <c r="AY270" s="132"/>
      <c r="AZ270" s="101"/>
      <c r="BA270" s="94"/>
      <c r="BB270" s="94"/>
      <c r="BC270" s="94"/>
      <c r="BD270" s="94"/>
      <c r="BE270" s="101"/>
      <c r="BF270" s="132"/>
      <c r="BG270" s="98"/>
      <c r="BH270" s="74" t="str">
        <f t="shared" si="29"/>
        <v>N</v>
      </c>
      <c r="BI270" t="e">
        <f t="shared" si="30"/>
        <v>#DIV/0!</v>
      </c>
      <c r="BK270" s="283">
        <f>IFERROR(VLOOKUP($B270, 'A2. Rate Change &amp; Enrollment'!$C$14:$BY$769, 75, FALSE), 0)</f>
        <v>0</v>
      </c>
      <c r="BL270" s="283" t="e">
        <f t="shared" si="26"/>
        <v>#DIV/0!</v>
      </c>
      <c r="BM270" s="283" t="e">
        <f t="shared" si="27"/>
        <v>#DIV/0!</v>
      </c>
      <c r="BN270" t="e">
        <f t="shared" si="32"/>
        <v>#DIV/0!</v>
      </c>
    </row>
    <row r="271" spans="1:66" x14ac:dyDescent="0.35">
      <c r="A271" t="s">
        <v>574</v>
      </c>
      <c r="B271" s="144"/>
      <c r="C271" s="98"/>
      <c r="D271" s="43" t="str">
        <f t="shared" si="28"/>
        <v>HMO</v>
      </c>
      <c r="E271" s="100"/>
      <c r="F271" s="101"/>
      <c r="G271" s="100"/>
      <c r="H271" s="101"/>
      <c r="I271" s="100"/>
      <c r="J271" s="101"/>
      <c r="K271" s="100"/>
      <c r="L271" s="101"/>
      <c r="M271" s="100"/>
      <c r="N271" s="101"/>
      <c r="O271" s="100"/>
      <c r="P271" s="101"/>
      <c r="Q271" s="100"/>
      <c r="R271" s="101"/>
      <c r="S271" s="100"/>
      <c r="T271" s="101"/>
      <c r="U271" s="118"/>
      <c r="V271" s="118"/>
      <c r="W271" s="100"/>
      <c r="X271" s="100"/>
      <c r="Y271" s="100"/>
      <c r="Z271" s="100"/>
      <c r="AA271" s="132"/>
      <c r="AB271" s="101"/>
      <c r="AC271" s="101"/>
      <c r="AD271" s="101"/>
      <c r="AE271" s="100"/>
      <c r="AF271" s="101"/>
      <c r="AG271" s="100"/>
      <c r="AH271" s="101"/>
      <c r="AI271" s="100"/>
      <c r="AJ271" s="101"/>
      <c r="AK271" s="100"/>
      <c r="AL271" s="101"/>
      <c r="AM271" s="101"/>
      <c r="AN271" s="8"/>
      <c r="AO271" s="147">
        <f>IFERROR(VLOOKUP(B271,'A2. Rate Change &amp; Enrollment'!$C$20:$K$769,3,FALSE),0)</f>
        <v>0</v>
      </c>
      <c r="AP271" s="147">
        <f>IFERROR(VLOOKUP(B271,'A2. Rate Change &amp; Enrollment'!$C$20:$K$769,7,FALSE),0)</f>
        <v>0</v>
      </c>
      <c r="AQ271" s="150" t="e">
        <f t="shared" si="33"/>
        <v>#DIV/0!</v>
      </c>
      <c r="AS271" s="177"/>
      <c r="AT271" s="177"/>
      <c r="AV271" s="153" t="e">
        <f t="shared" si="31"/>
        <v>#DIV/0!</v>
      </c>
      <c r="AW271" s="101"/>
      <c r="AY271" s="132"/>
      <c r="AZ271" s="101"/>
      <c r="BA271" s="94"/>
      <c r="BB271" s="94"/>
      <c r="BC271" s="94"/>
      <c r="BD271" s="94"/>
      <c r="BE271" s="101"/>
      <c r="BF271" s="132"/>
      <c r="BG271" s="98"/>
      <c r="BH271" s="74" t="str">
        <f t="shared" si="29"/>
        <v>N</v>
      </c>
      <c r="BI271" t="e">
        <f t="shared" si="30"/>
        <v>#DIV/0!</v>
      </c>
      <c r="BK271" s="283">
        <f>IFERROR(VLOOKUP($B271, 'A2. Rate Change &amp; Enrollment'!$C$14:$BY$769, 75, FALSE), 0)</f>
        <v>0</v>
      </c>
      <c r="BL271" s="283" t="e">
        <f t="shared" ref="BL271:BL334" si="34">BK271/$BK$14</f>
        <v>#DIV/0!</v>
      </c>
      <c r="BM271" s="283" t="e">
        <f t="shared" ref="BM271:BM334" si="35">AS271/$AS$14</f>
        <v>#DIV/0!</v>
      </c>
      <c r="BN271" t="e">
        <f t="shared" si="32"/>
        <v>#DIV/0!</v>
      </c>
    </row>
    <row r="272" spans="1:66" x14ac:dyDescent="0.35">
      <c r="A272" t="s">
        <v>575</v>
      </c>
      <c r="B272" s="144"/>
      <c r="C272" s="98"/>
      <c r="D272" s="43" t="str">
        <f t="shared" ref="D272:D335" si="36">$B$4</f>
        <v>HMO</v>
      </c>
      <c r="E272" s="100"/>
      <c r="F272" s="101"/>
      <c r="G272" s="100"/>
      <c r="H272" s="101"/>
      <c r="I272" s="100"/>
      <c r="J272" s="101"/>
      <c r="K272" s="100"/>
      <c r="L272" s="101"/>
      <c r="M272" s="100"/>
      <c r="N272" s="101"/>
      <c r="O272" s="100"/>
      <c r="P272" s="101"/>
      <c r="Q272" s="100"/>
      <c r="R272" s="101"/>
      <c r="S272" s="100"/>
      <c r="T272" s="101"/>
      <c r="U272" s="118"/>
      <c r="V272" s="118"/>
      <c r="W272" s="100"/>
      <c r="X272" s="100"/>
      <c r="Y272" s="100"/>
      <c r="Z272" s="100"/>
      <c r="AA272" s="132"/>
      <c r="AB272" s="101"/>
      <c r="AC272" s="101"/>
      <c r="AD272" s="101"/>
      <c r="AE272" s="100"/>
      <c r="AF272" s="101"/>
      <c r="AG272" s="100"/>
      <c r="AH272" s="101"/>
      <c r="AI272" s="100"/>
      <c r="AJ272" s="101"/>
      <c r="AK272" s="100"/>
      <c r="AL272" s="101"/>
      <c r="AM272" s="101"/>
      <c r="AN272" s="8"/>
      <c r="AO272" s="147">
        <f>IFERROR(VLOOKUP(B272,'A2. Rate Change &amp; Enrollment'!$C$20:$K$769,3,FALSE),0)</f>
        <v>0</v>
      </c>
      <c r="AP272" s="147">
        <f>IFERROR(VLOOKUP(B272,'A2. Rate Change &amp; Enrollment'!$C$20:$K$769,7,FALSE),0)</f>
        <v>0</v>
      </c>
      <c r="AQ272" s="150" t="e">
        <f t="shared" si="33"/>
        <v>#DIV/0!</v>
      </c>
      <c r="AS272" s="177"/>
      <c r="AT272" s="177"/>
      <c r="AV272" s="153" t="e">
        <f t="shared" si="31"/>
        <v>#DIV/0!</v>
      </c>
      <c r="AW272" s="101"/>
      <c r="AY272" s="132"/>
      <c r="AZ272" s="101"/>
      <c r="BA272" s="94"/>
      <c r="BB272" s="94"/>
      <c r="BC272" s="94"/>
      <c r="BD272" s="94"/>
      <c r="BE272" s="101"/>
      <c r="BF272" s="132"/>
      <c r="BG272" s="98"/>
      <c r="BH272" s="74" t="str">
        <f t="shared" ref="BH272:BH335" si="37">IF(OR(AS272-AT272&gt;5%, AT272-AS272&gt;5%), "Y", "N")</f>
        <v>N</v>
      </c>
      <c r="BI272" t="e">
        <f t="shared" ref="BI272:BI335" si="38">IF(AND(AQ272&gt;5%, BH272="Y"), "Y", "N")</f>
        <v>#DIV/0!</v>
      </c>
      <c r="BK272" s="283">
        <f>IFERROR(VLOOKUP($B272, 'A2. Rate Change &amp; Enrollment'!$C$14:$BY$769, 75, FALSE), 0)</f>
        <v>0</v>
      </c>
      <c r="BL272" s="283" t="e">
        <f t="shared" si="34"/>
        <v>#DIV/0!</v>
      </c>
      <c r="BM272" s="283" t="e">
        <f t="shared" si="35"/>
        <v>#DIV/0!</v>
      </c>
      <c r="BN272" t="e">
        <f t="shared" si="32"/>
        <v>#DIV/0!</v>
      </c>
    </row>
    <row r="273" spans="1:66" x14ac:dyDescent="0.35">
      <c r="A273" t="s">
        <v>576</v>
      </c>
      <c r="B273" s="144"/>
      <c r="C273" s="98"/>
      <c r="D273" s="43" t="str">
        <f t="shared" si="36"/>
        <v>HMO</v>
      </c>
      <c r="E273" s="100"/>
      <c r="F273" s="101"/>
      <c r="G273" s="100"/>
      <c r="H273" s="101"/>
      <c r="I273" s="100"/>
      <c r="J273" s="101"/>
      <c r="K273" s="100"/>
      <c r="L273" s="101"/>
      <c r="M273" s="100"/>
      <c r="N273" s="101"/>
      <c r="O273" s="100"/>
      <c r="P273" s="101"/>
      <c r="Q273" s="100"/>
      <c r="R273" s="101"/>
      <c r="S273" s="100"/>
      <c r="T273" s="101"/>
      <c r="U273" s="118"/>
      <c r="V273" s="118"/>
      <c r="W273" s="100"/>
      <c r="X273" s="100"/>
      <c r="Y273" s="100"/>
      <c r="Z273" s="100"/>
      <c r="AA273" s="132"/>
      <c r="AB273" s="101"/>
      <c r="AC273" s="101"/>
      <c r="AD273" s="101"/>
      <c r="AE273" s="100"/>
      <c r="AF273" s="101"/>
      <c r="AG273" s="100"/>
      <c r="AH273" s="101"/>
      <c r="AI273" s="100"/>
      <c r="AJ273" s="101"/>
      <c r="AK273" s="100"/>
      <c r="AL273" s="101"/>
      <c r="AM273" s="101"/>
      <c r="AN273" s="8"/>
      <c r="AO273" s="147">
        <f>IFERROR(VLOOKUP(B273,'A2. Rate Change &amp; Enrollment'!$C$20:$K$769,3,FALSE),0)</f>
        <v>0</v>
      </c>
      <c r="AP273" s="147">
        <f>IFERROR(VLOOKUP(B273,'A2. Rate Change &amp; Enrollment'!$C$20:$K$769,7,FALSE),0)</f>
        <v>0</v>
      </c>
      <c r="AQ273" s="150" t="e">
        <f t="shared" si="33"/>
        <v>#DIV/0!</v>
      </c>
      <c r="AS273" s="177"/>
      <c r="AT273" s="177"/>
      <c r="AV273" s="153" t="e">
        <f t="shared" ref="AV273:AV336" si="39">AS273/AT273-1</f>
        <v>#DIV/0!</v>
      </c>
      <c r="AW273" s="101"/>
      <c r="AY273" s="132"/>
      <c r="AZ273" s="101"/>
      <c r="BA273" s="94"/>
      <c r="BB273" s="94"/>
      <c r="BC273" s="94"/>
      <c r="BD273" s="94"/>
      <c r="BE273" s="101"/>
      <c r="BF273" s="132"/>
      <c r="BG273" s="98"/>
      <c r="BH273" s="74" t="str">
        <f t="shared" si="37"/>
        <v>N</v>
      </c>
      <c r="BI273" t="e">
        <f t="shared" si="38"/>
        <v>#DIV/0!</v>
      </c>
      <c r="BK273" s="283">
        <f>IFERROR(VLOOKUP($B273, 'A2. Rate Change &amp; Enrollment'!$C$14:$BY$769, 75, FALSE), 0)</f>
        <v>0</v>
      </c>
      <c r="BL273" s="283" t="e">
        <f t="shared" si="34"/>
        <v>#DIV/0!</v>
      </c>
      <c r="BM273" s="283" t="e">
        <f t="shared" si="35"/>
        <v>#DIV/0!</v>
      </c>
      <c r="BN273" t="e">
        <f t="shared" ref="BN273:BN336" si="40">IF(ABS(BM273-BL273)&lt;0.001, "N", "Y")</f>
        <v>#DIV/0!</v>
      </c>
    </row>
    <row r="274" spans="1:66" x14ac:dyDescent="0.35">
      <c r="A274" t="s">
        <v>577</v>
      </c>
      <c r="B274" s="144"/>
      <c r="C274" s="98"/>
      <c r="D274" s="43" t="str">
        <f t="shared" si="36"/>
        <v>HMO</v>
      </c>
      <c r="E274" s="100"/>
      <c r="F274" s="101"/>
      <c r="G274" s="100"/>
      <c r="H274" s="101"/>
      <c r="I274" s="100"/>
      <c r="J274" s="101"/>
      <c r="K274" s="100"/>
      <c r="L274" s="101"/>
      <c r="M274" s="100"/>
      <c r="N274" s="101"/>
      <c r="O274" s="100"/>
      <c r="P274" s="101"/>
      <c r="Q274" s="100"/>
      <c r="R274" s="101"/>
      <c r="S274" s="100"/>
      <c r="T274" s="101"/>
      <c r="U274" s="118"/>
      <c r="V274" s="118"/>
      <c r="W274" s="100"/>
      <c r="X274" s="100"/>
      <c r="Y274" s="100"/>
      <c r="Z274" s="100"/>
      <c r="AA274" s="132"/>
      <c r="AB274" s="101"/>
      <c r="AC274" s="101"/>
      <c r="AD274" s="101"/>
      <c r="AE274" s="100"/>
      <c r="AF274" s="101"/>
      <c r="AG274" s="100"/>
      <c r="AH274" s="101"/>
      <c r="AI274" s="100"/>
      <c r="AJ274" s="101"/>
      <c r="AK274" s="100"/>
      <c r="AL274" s="101"/>
      <c r="AM274" s="101"/>
      <c r="AN274" s="8"/>
      <c r="AO274" s="147">
        <f>IFERROR(VLOOKUP(B274,'A2. Rate Change &amp; Enrollment'!$C$20:$K$769,3,FALSE),0)</f>
        <v>0</v>
      </c>
      <c r="AP274" s="147">
        <f>IFERROR(VLOOKUP(B274,'A2. Rate Change &amp; Enrollment'!$C$20:$K$769,7,FALSE),0)</f>
        <v>0</v>
      </c>
      <c r="AQ274" s="150" t="e">
        <f t="shared" si="33"/>
        <v>#DIV/0!</v>
      </c>
      <c r="AS274" s="177"/>
      <c r="AT274" s="177"/>
      <c r="AV274" s="153" t="e">
        <f t="shared" si="39"/>
        <v>#DIV/0!</v>
      </c>
      <c r="AW274" s="101"/>
      <c r="AY274" s="132"/>
      <c r="AZ274" s="101"/>
      <c r="BA274" s="94"/>
      <c r="BB274" s="94"/>
      <c r="BC274" s="94"/>
      <c r="BD274" s="94"/>
      <c r="BE274" s="101"/>
      <c r="BF274" s="132"/>
      <c r="BG274" s="98"/>
      <c r="BH274" s="74" t="str">
        <f t="shared" si="37"/>
        <v>N</v>
      </c>
      <c r="BI274" t="e">
        <f t="shared" si="38"/>
        <v>#DIV/0!</v>
      </c>
      <c r="BK274" s="283">
        <f>IFERROR(VLOOKUP($B274, 'A2. Rate Change &amp; Enrollment'!$C$14:$BY$769, 75, FALSE), 0)</f>
        <v>0</v>
      </c>
      <c r="BL274" s="283" t="e">
        <f t="shared" si="34"/>
        <v>#DIV/0!</v>
      </c>
      <c r="BM274" s="283" t="e">
        <f t="shared" si="35"/>
        <v>#DIV/0!</v>
      </c>
      <c r="BN274" t="e">
        <f t="shared" si="40"/>
        <v>#DIV/0!</v>
      </c>
    </row>
    <row r="275" spans="1:66" x14ac:dyDescent="0.35">
      <c r="A275" t="s">
        <v>578</v>
      </c>
      <c r="B275" s="144"/>
      <c r="C275" s="98"/>
      <c r="D275" s="43" t="str">
        <f t="shared" si="36"/>
        <v>HMO</v>
      </c>
      <c r="E275" s="100"/>
      <c r="F275" s="101"/>
      <c r="G275" s="100"/>
      <c r="H275" s="101"/>
      <c r="I275" s="100"/>
      <c r="J275" s="101"/>
      <c r="K275" s="100"/>
      <c r="L275" s="101"/>
      <c r="M275" s="100"/>
      <c r="N275" s="101"/>
      <c r="O275" s="100"/>
      <c r="P275" s="101"/>
      <c r="Q275" s="100"/>
      <c r="R275" s="101"/>
      <c r="S275" s="100"/>
      <c r="T275" s="101"/>
      <c r="U275" s="118"/>
      <c r="V275" s="118"/>
      <c r="W275" s="100"/>
      <c r="X275" s="100"/>
      <c r="Y275" s="100"/>
      <c r="Z275" s="100"/>
      <c r="AA275" s="132"/>
      <c r="AB275" s="101"/>
      <c r="AC275" s="101"/>
      <c r="AD275" s="101"/>
      <c r="AE275" s="100"/>
      <c r="AF275" s="101"/>
      <c r="AG275" s="100"/>
      <c r="AH275" s="101"/>
      <c r="AI275" s="100"/>
      <c r="AJ275" s="101"/>
      <c r="AK275" s="100"/>
      <c r="AL275" s="101"/>
      <c r="AM275" s="101"/>
      <c r="AN275" s="8"/>
      <c r="AO275" s="147">
        <f>IFERROR(VLOOKUP(B275,'A2. Rate Change &amp; Enrollment'!$C$20:$K$769,3,FALSE),0)</f>
        <v>0</v>
      </c>
      <c r="AP275" s="147">
        <f>IFERROR(VLOOKUP(B275,'A2. Rate Change &amp; Enrollment'!$C$20:$K$769,7,FALSE),0)</f>
        <v>0</v>
      </c>
      <c r="AQ275" s="150" t="e">
        <f t="shared" si="33"/>
        <v>#DIV/0!</v>
      </c>
      <c r="AS275" s="177"/>
      <c r="AT275" s="177"/>
      <c r="AV275" s="153" t="e">
        <f t="shared" si="39"/>
        <v>#DIV/0!</v>
      </c>
      <c r="AW275" s="101"/>
      <c r="AY275" s="132"/>
      <c r="AZ275" s="101"/>
      <c r="BA275" s="94"/>
      <c r="BB275" s="94"/>
      <c r="BC275" s="94"/>
      <c r="BD275" s="94"/>
      <c r="BE275" s="101"/>
      <c r="BF275" s="132"/>
      <c r="BG275" s="98"/>
      <c r="BH275" s="74" t="str">
        <f t="shared" si="37"/>
        <v>N</v>
      </c>
      <c r="BI275" t="e">
        <f t="shared" si="38"/>
        <v>#DIV/0!</v>
      </c>
      <c r="BK275" s="283">
        <f>IFERROR(VLOOKUP($B275, 'A2. Rate Change &amp; Enrollment'!$C$14:$BY$769, 75, FALSE), 0)</f>
        <v>0</v>
      </c>
      <c r="BL275" s="283" t="e">
        <f t="shared" si="34"/>
        <v>#DIV/0!</v>
      </c>
      <c r="BM275" s="283" t="e">
        <f t="shared" si="35"/>
        <v>#DIV/0!</v>
      </c>
      <c r="BN275" t="e">
        <f t="shared" si="40"/>
        <v>#DIV/0!</v>
      </c>
    </row>
    <row r="276" spans="1:66" x14ac:dyDescent="0.35">
      <c r="A276" t="s">
        <v>579</v>
      </c>
      <c r="B276" s="144"/>
      <c r="C276" s="98"/>
      <c r="D276" s="43" t="str">
        <f t="shared" si="36"/>
        <v>HMO</v>
      </c>
      <c r="E276" s="100"/>
      <c r="F276" s="101"/>
      <c r="G276" s="100"/>
      <c r="H276" s="101"/>
      <c r="I276" s="100"/>
      <c r="J276" s="101"/>
      <c r="K276" s="100"/>
      <c r="L276" s="101"/>
      <c r="M276" s="100"/>
      <c r="N276" s="101"/>
      <c r="O276" s="100"/>
      <c r="P276" s="101"/>
      <c r="Q276" s="100"/>
      <c r="R276" s="101"/>
      <c r="S276" s="100"/>
      <c r="T276" s="101"/>
      <c r="U276" s="118"/>
      <c r="V276" s="118"/>
      <c r="W276" s="100"/>
      <c r="X276" s="100"/>
      <c r="Y276" s="100"/>
      <c r="Z276" s="100"/>
      <c r="AA276" s="132"/>
      <c r="AB276" s="101"/>
      <c r="AC276" s="101"/>
      <c r="AD276" s="101"/>
      <c r="AE276" s="100"/>
      <c r="AF276" s="101"/>
      <c r="AG276" s="100"/>
      <c r="AH276" s="101"/>
      <c r="AI276" s="100"/>
      <c r="AJ276" s="101"/>
      <c r="AK276" s="100"/>
      <c r="AL276" s="101"/>
      <c r="AM276" s="101"/>
      <c r="AN276" s="8"/>
      <c r="AO276" s="147">
        <f>IFERROR(VLOOKUP(B276,'A2. Rate Change &amp; Enrollment'!$C$20:$K$769,3,FALSE),0)</f>
        <v>0</v>
      </c>
      <c r="AP276" s="147">
        <f>IFERROR(VLOOKUP(B276,'A2. Rate Change &amp; Enrollment'!$C$20:$K$769,7,FALSE),0)</f>
        <v>0</v>
      </c>
      <c r="AQ276" s="150" t="e">
        <f t="shared" si="33"/>
        <v>#DIV/0!</v>
      </c>
      <c r="AS276" s="177"/>
      <c r="AT276" s="177"/>
      <c r="AV276" s="153" t="e">
        <f t="shared" si="39"/>
        <v>#DIV/0!</v>
      </c>
      <c r="AW276" s="101"/>
      <c r="AY276" s="132"/>
      <c r="AZ276" s="101"/>
      <c r="BA276" s="94"/>
      <c r="BB276" s="94"/>
      <c r="BC276" s="94"/>
      <c r="BD276" s="94"/>
      <c r="BE276" s="101"/>
      <c r="BF276" s="132"/>
      <c r="BG276" s="98"/>
      <c r="BH276" s="74" t="str">
        <f t="shared" si="37"/>
        <v>N</v>
      </c>
      <c r="BI276" t="e">
        <f t="shared" si="38"/>
        <v>#DIV/0!</v>
      </c>
      <c r="BK276" s="283">
        <f>IFERROR(VLOOKUP($B276, 'A2. Rate Change &amp; Enrollment'!$C$14:$BY$769, 75, FALSE), 0)</f>
        <v>0</v>
      </c>
      <c r="BL276" s="283" t="e">
        <f t="shared" si="34"/>
        <v>#DIV/0!</v>
      </c>
      <c r="BM276" s="283" t="e">
        <f t="shared" si="35"/>
        <v>#DIV/0!</v>
      </c>
      <c r="BN276" t="e">
        <f t="shared" si="40"/>
        <v>#DIV/0!</v>
      </c>
    </row>
    <row r="277" spans="1:66" x14ac:dyDescent="0.35">
      <c r="A277" t="s">
        <v>580</v>
      </c>
      <c r="B277" s="144"/>
      <c r="C277" s="98"/>
      <c r="D277" s="43" t="str">
        <f t="shared" si="36"/>
        <v>HMO</v>
      </c>
      <c r="E277" s="100"/>
      <c r="F277" s="101"/>
      <c r="G277" s="100"/>
      <c r="H277" s="101"/>
      <c r="I277" s="100"/>
      <c r="J277" s="101"/>
      <c r="K277" s="100"/>
      <c r="L277" s="101"/>
      <c r="M277" s="100"/>
      <c r="N277" s="101"/>
      <c r="O277" s="100"/>
      <c r="P277" s="101"/>
      <c r="Q277" s="100"/>
      <c r="R277" s="101"/>
      <c r="S277" s="100"/>
      <c r="T277" s="101"/>
      <c r="U277" s="118"/>
      <c r="V277" s="118"/>
      <c r="W277" s="100"/>
      <c r="X277" s="100"/>
      <c r="Y277" s="100"/>
      <c r="Z277" s="100"/>
      <c r="AA277" s="132"/>
      <c r="AB277" s="101"/>
      <c r="AC277" s="101"/>
      <c r="AD277" s="101"/>
      <c r="AE277" s="100"/>
      <c r="AF277" s="101"/>
      <c r="AG277" s="100"/>
      <c r="AH277" s="101"/>
      <c r="AI277" s="100"/>
      <c r="AJ277" s="101"/>
      <c r="AK277" s="100"/>
      <c r="AL277" s="101"/>
      <c r="AM277" s="101"/>
      <c r="AN277" s="8"/>
      <c r="AO277" s="147">
        <f>IFERROR(VLOOKUP(B277,'A2. Rate Change &amp; Enrollment'!$C$20:$K$769,3,FALSE),0)</f>
        <v>0</v>
      </c>
      <c r="AP277" s="147">
        <f>IFERROR(VLOOKUP(B277,'A2. Rate Change &amp; Enrollment'!$C$20:$K$769,7,FALSE),0)</f>
        <v>0</v>
      </c>
      <c r="AQ277" s="150" t="e">
        <f t="shared" si="33"/>
        <v>#DIV/0!</v>
      </c>
      <c r="AS277" s="177"/>
      <c r="AT277" s="177"/>
      <c r="AV277" s="153" t="e">
        <f t="shared" si="39"/>
        <v>#DIV/0!</v>
      </c>
      <c r="AW277" s="101"/>
      <c r="AY277" s="132"/>
      <c r="AZ277" s="101"/>
      <c r="BA277" s="94"/>
      <c r="BB277" s="94"/>
      <c r="BC277" s="94"/>
      <c r="BD277" s="94"/>
      <c r="BE277" s="101"/>
      <c r="BF277" s="132"/>
      <c r="BG277" s="98"/>
      <c r="BH277" s="74" t="str">
        <f t="shared" si="37"/>
        <v>N</v>
      </c>
      <c r="BI277" t="e">
        <f t="shared" si="38"/>
        <v>#DIV/0!</v>
      </c>
      <c r="BK277" s="283">
        <f>IFERROR(VLOOKUP($B277, 'A2. Rate Change &amp; Enrollment'!$C$14:$BY$769, 75, FALSE), 0)</f>
        <v>0</v>
      </c>
      <c r="BL277" s="283" t="e">
        <f t="shared" si="34"/>
        <v>#DIV/0!</v>
      </c>
      <c r="BM277" s="283" t="e">
        <f t="shared" si="35"/>
        <v>#DIV/0!</v>
      </c>
      <c r="BN277" t="e">
        <f t="shared" si="40"/>
        <v>#DIV/0!</v>
      </c>
    </row>
    <row r="278" spans="1:66" x14ac:dyDescent="0.35">
      <c r="A278" t="s">
        <v>581</v>
      </c>
      <c r="B278" s="144"/>
      <c r="C278" s="98"/>
      <c r="D278" s="43" t="str">
        <f t="shared" si="36"/>
        <v>HMO</v>
      </c>
      <c r="E278" s="100"/>
      <c r="F278" s="101"/>
      <c r="G278" s="100"/>
      <c r="H278" s="101"/>
      <c r="I278" s="100"/>
      <c r="J278" s="101"/>
      <c r="K278" s="100"/>
      <c r="L278" s="101"/>
      <c r="M278" s="100"/>
      <c r="N278" s="101"/>
      <c r="O278" s="100"/>
      <c r="P278" s="101"/>
      <c r="Q278" s="100"/>
      <c r="R278" s="101"/>
      <c r="S278" s="100"/>
      <c r="T278" s="101"/>
      <c r="U278" s="118"/>
      <c r="V278" s="118"/>
      <c r="W278" s="100"/>
      <c r="X278" s="100"/>
      <c r="Y278" s="100"/>
      <c r="Z278" s="100"/>
      <c r="AA278" s="132"/>
      <c r="AB278" s="101"/>
      <c r="AC278" s="101"/>
      <c r="AD278" s="101"/>
      <c r="AE278" s="100"/>
      <c r="AF278" s="101"/>
      <c r="AG278" s="100"/>
      <c r="AH278" s="101"/>
      <c r="AI278" s="100"/>
      <c r="AJ278" s="101"/>
      <c r="AK278" s="100"/>
      <c r="AL278" s="101"/>
      <c r="AM278" s="101"/>
      <c r="AN278" s="8"/>
      <c r="AO278" s="147">
        <f>IFERROR(VLOOKUP(B278,'A2. Rate Change &amp; Enrollment'!$C$20:$K$769,3,FALSE),0)</f>
        <v>0</v>
      </c>
      <c r="AP278" s="147">
        <f>IFERROR(VLOOKUP(B278,'A2. Rate Change &amp; Enrollment'!$C$20:$K$769,7,FALSE),0)</f>
        <v>0</v>
      </c>
      <c r="AQ278" s="150" t="e">
        <f t="shared" si="33"/>
        <v>#DIV/0!</v>
      </c>
      <c r="AS278" s="177"/>
      <c r="AT278" s="177"/>
      <c r="AV278" s="153" t="e">
        <f t="shared" si="39"/>
        <v>#DIV/0!</v>
      </c>
      <c r="AW278" s="101"/>
      <c r="AY278" s="132"/>
      <c r="AZ278" s="101"/>
      <c r="BA278" s="94"/>
      <c r="BB278" s="94"/>
      <c r="BC278" s="94"/>
      <c r="BD278" s="94"/>
      <c r="BE278" s="101"/>
      <c r="BF278" s="132"/>
      <c r="BG278" s="98"/>
      <c r="BH278" s="74" t="str">
        <f t="shared" si="37"/>
        <v>N</v>
      </c>
      <c r="BI278" t="e">
        <f t="shared" si="38"/>
        <v>#DIV/0!</v>
      </c>
      <c r="BK278" s="283">
        <f>IFERROR(VLOOKUP($B278, 'A2. Rate Change &amp; Enrollment'!$C$14:$BY$769, 75, FALSE), 0)</f>
        <v>0</v>
      </c>
      <c r="BL278" s="283" t="e">
        <f t="shared" si="34"/>
        <v>#DIV/0!</v>
      </c>
      <c r="BM278" s="283" t="e">
        <f t="shared" si="35"/>
        <v>#DIV/0!</v>
      </c>
      <c r="BN278" t="e">
        <f t="shared" si="40"/>
        <v>#DIV/0!</v>
      </c>
    </row>
    <row r="279" spans="1:66" x14ac:dyDescent="0.35">
      <c r="A279" t="s">
        <v>582</v>
      </c>
      <c r="B279" s="144"/>
      <c r="C279" s="98"/>
      <c r="D279" s="43" t="str">
        <f t="shared" si="36"/>
        <v>HMO</v>
      </c>
      <c r="E279" s="100"/>
      <c r="F279" s="101"/>
      <c r="G279" s="100"/>
      <c r="H279" s="101"/>
      <c r="I279" s="100"/>
      <c r="J279" s="101"/>
      <c r="K279" s="100"/>
      <c r="L279" s="101"/>
      <c r="M279" s="100"/>
      <c r="N279" s="101"/>
      <c r="O279" s="100"/>
      <c r="P279" s="101"/>
      <c r="Q279" s="100"/>
      <c r="R279" s="101"/>
      <c r="S279" s="100"/>
      <c r="T279" s="101"/>
      <c r="U279" s="118"/>
      <c r="V279" s="118"/>
      <c r="W279" s="100"/>
      <c r="X279" s="100"/>
      <c r="Y279" s="100"/>
      <c r="Z279" s="100"/>
      <c r="AA279" s="132"/>
      <c r="AB279" s="101"/>
      <c r="AC279" s="101"/>
      <c r="AD279" s="101"/>
      <c r="AE279" s="100"/>
      <c r="AF279" s="101"/>
      <c r="AG279" s="100"/>
      <c r="AH279" s="101"/>
      <c r="AI279" s="100"/>
      <c r="AJ279" s="101"/>
      <c r="AK279" s="100"/>
      <c r="AL279" s="101"/>
      <c r="AM279" s="101"/>
      <c r="AN279" s="8"/>
      <c r="AO279" s="147">
        <f>IFERROR(VLOOKUP(B279,'A2. Rate Change &amp; Enrollment'!$C$20:$K$769,3,FALSE),0)</f>
        <v>0</v>
      </c>
      <c r="AP279" s="147">
        <f>IFERROR(VLOOKUP(B279,'A2. Rate Change &amp; Enrollment'!$C$20:$K$769,7,FALSE),0)</f>
        <v>0</v>
      </c>
      <c r="AQ279" s="150" t="e">
        <f t="shared" si="33"/>
        <v>#DIV/0!</v>
      </c>
      <c r="AS279" s="177"/>
      <c r="AT279" s="177"/>
      <c r="AV279" s="153" t="e">
        <f t="shared" si="39"/>
        <v>#DIV/0!</v>
      </c>
      <c r="AW279" s="101"/>
      <c r="AY279" s="132"/>
      <c r="AZ279" s="101"/>
      <c r="BA279" s="94"/>
      <c r="BB279" s="94"/>
      <c r="BC279" s="94"/>
      <c r="BD279" s="94"/>
      <c r="BE279" s="101"/>
      <c r="BF279" s="132"/>
      <c r="BG279" s="98"/>
      <c r="BH279" s="74" t="str">
        <f t="shared" si="37"/>
        <v>N</v>
      </c>
      <c r="BI279" t="e">
        <f t="shared" si="38"/>
        <v>#DIV/0!</v>
      </c>
      <c r="BK279" s="283">
        <f>IFERROR(VLOOKUP($B279, 'A2. Rate Change &amp; Enrollment'!$C$14:$BY$769, 75, FALSE), 0)</f>
        <v>0</v>
      </c>
      <c r="BL279" s="283" t="e">
        <f t="shared" si="34"/>
        <v>#DIV/0!</v>
      </c>
      <c r="BM279" s="283" t="e">
        <f t="shared" si="35"/>
        <v>#DIV/0!</v>
      </c>
      <c r="BN279" t="e">
        <f t="shared" si="40"/>
        <v>#DIV/0!</v>
      </c>
    </row>
    <row r="280" spans="1:66" x14ac:dyDescent="0.35">
      <c r="A280" t="s">
        <v>583</v>
      </c>
      <c r="B280" s="144"/>
      <c r="C280" s="98"/>
      <c r="D280" s="43" t="str">
        <f t="shared" si="36"/>
        <v>HMO</v>
      </c>
      <c r="E280" s="100"/>
      <c r="F280" s="101"/>
      <c r="G280" s="100"/>
      <c r="H280" s="101"/>
      <c r="I280" s="100"/>
      <c r="J280" s="101"/>
      <c r="K280" s="100"/>
      <c r="L280" s="101"/>
      <c r="M280" s="100"/>
      <c r="N280" s="101"/>
      <c r="O280" s="100"/>
      <c r="P280" s="101"/>
      <c r="Q280" s="100"/>
      <c r="R280" s="101"/>
      <c r="S280" s="100"/>
      <c r="T280" s="101"/>
      <c r="U280" s="118"/>
      <c r="V280" s="118"/>
      <c r="W280" s="100"/>
      <c r="X280" s="100"/>
      <c r="Y280" s="100"/>
      <c r="Z280" s="100"/>
      <c r="AA280" s="132"/>
      <c r="AB280" s="101"/>
      <c r="AC280" s="101"/>
      <c r="AD280" s="101"/>
      <c r="AE280" s="100"/>
      <c r="AF280" s="101"/>
      <c r="AG280" s="100"/>
      <c r="AH280" s="101"/>
      <c r="AI280" s="100"/>
      <c r="AJ280" s="101"/>
      <c r="AK280" s="100"/>
      <c r="AL280" s="101"/>
      <c r="AM280" s="101"/>
      <c r="AN280" s="8"/>
      <c r="AO280" s="147">
        <f>IFERROR(VLOOKUP(B280,'A2. Rate Change &amp; Enrollment'!$C$20:$K$769,3,FALSE),0)</f>
        <v>0</v>
      </c>
      <c r="AP280" s="147">
        <f>IFERROR(VLOOKUP(B280,'A2. Rate Change &amp; Enrollment'!$C$20:$K$769,7,FALSE),0)</f>
        <v>0</v>
      </c>
      <c r="AQ280" s="150" t="e">
        <f t="shared" si="33"/>
        <v>#DIV/0!</v>
      </c>
      <c r="AS280" s="177"/>
      <c r="AT280" s="177"/>
      <c r="AV280" s="153" t="e">
        <f t="shared" si="39"/>
        <v>#DIV/0!</v>
      </c>
      <c r="AW280" s="101"/>
      <c r="AY280" s="132"/>
      <c r="AZ280" s="101"/>
      <c r="BA280" s="94"/>
      <c r="BB280" s="94"/>
      <c r="BC280" s="94"/>
      <c r="BD280" s="94"/>
      <c r="BE280" s="101"/>
      <c r="BF280" s="132"/>
      <c r="BG280" s="98"/>
      <c r="BH280" s="74" t="str">
        <f t="shared" si="37"/>
        <v>N</v>
      </c>
      <c r="BI280" t="e">
        <f t="shared" si="38"/>
        <v>#DIV/0!</v>
      </c>
      <c r="BK280" s="283">
        <f>IFERROR(VLOOKUP($B280, 'A2. Rate Change &amp; Enrollment'!$C$14:$BY$769, 75, FALSE), 0)</f>
        <v>0</v>
      </c>
      <c r="BL280" s="283" t="e">
        <f t="shared" si="34"/>
        <v>#DIV/0!</v>
      </c>
      <c r="BM280" s="283" t="e">
        <f t="shared" si="35"/>
        <v>#DIV/0!</v>
      </c>
      <c r="BN280" t="e">
        <f t="shared" si="40"/>
        <v>#DIV/0!</v>
      </c>
    </row>
    <row r="281" spans="1:66" x14ac:dyDescent="0.35">
      <c r="A281" t="s">
        <v>584</v>
      </c>
      <c r="B281" s="144"/>
      <c r="C281" s="98"/>
      <c r="D281" s="43" t="str">
        <f t="shared" si="36"/>
        <v>HMO</v>
      </c>
      <c r="E281" s="100"/>
      <c r="F281" s="101"/>
      <c r="G281" s="100"/>
      <c r="H281" s="101"/>
      <c r="I281" s="100"/>
      <c r="J281" s="101"/>
      <c r="K281" s="100"/>
      <c r="L281" s="101"/>
      <c r="M281" s="100"/>
      <c r="N281" s="101"/>
      <c r="O281" s="100"/>
      <c r="P281" s="101"/>
      <c r="Q281" s="100"/>
      <c r="R281" s="101"/>
      <c r="S281" s="100"/>
      <c r="T281" s="101"/>
      <c r="U281" s="118"/>
      <c r="V281" s="118"/>
      <c r="W281" s="100"/>
      <c r="X281" s="100"/>
      <c r="Y281" s="100"/>
      <c r="Z281" s="100"/>
      <c r="AA281" s="132"/>
      <c r="AB281" s="101"/>
      <c r="AC281" s="101"/>
      <c r="AD281" s="101"/>
      <c r="AE281" s="100"/>
      <c r="AF281" s="101"/>
      <c r="AG281" s="100"/>
      <c r="AH281" s="101"/>
      <c r="AI281" s="100"/>
      <c r="AJ281" s="101"/>
      <c r="AK281" s="100"/>
      <c r="AL281" s="101"/>
      <c r="AM281" s="101"/>
      <c r="AN281" s="8"/>
      <c r="AO281" s="147">
        <f>IFERROR(VLOOKUP(B281,'A2. Rate Change &amp; Enrollment'!$C$20:$K$769,3,FALSE),0)</f>
        <v>0</v>
      </c>
      <c r="AP281" s="147">
        <f>IFERROR(VLOOKUP(B281,'A2. Rate Change &amp; Enrollment'!$C$20:$K$769,7,FALSE),0)</f>
        <v>0</v>
      </c>
      <c r="AQ281" s="150" t="e">
        <f t="shared" si="33"/>
        <v>#DIV/0!</v>
      </c>
      <c r="AS281" s="177"/>
      <c r="AT281" s="177"/>
      <c r="AV281" s="153" t="e">
        <f t="shared" si="39"/>
        <v>#DIV/0!</v>
      </c>
      <c r="AW281" s="101"/>
      <c r="AY281" s="132"/>
      <c r="AZ281" s="101"/>
      <c r="BA281" s="94"/>
      <c r="BB281" s="94"/>
      <c r="BC281" s="94"/>
      <c r="BD281" s="94"/>
      <c r="BE281" s="101"/>
      <c r="BF281" s="132"/>
      <c r="BG281" s="98"/>
      <c r="BH281" s="74" t="str">
        <f t="shared" si="37"/>
        <v>N</v>
      </c>
      <c r="BI281" t="e">
        <f t="shared" si="38"/>
        <v>#DIV/0!</v>
      </c>
      <c r="BK281" s="283">
        <f>IFERROR(VLOOKUP($B281, 'A2. Rate Change &amp; Enrollment'!$C$14:$BY$769, 75, FALSE), 0)</f>
        <v>0</v>
      </c>
      <c r="BL281" s="283" t="e">
        <f t="shared" si="34"/>
        <v>#DIV/0!</v>
      </c>
      <c r="BM281" s="283" t="e">
        <f t="shared" si="35"/>
        <v>#DIV/0!</v>
      </c>
      <c r="BN281" t="e">
        <f t="shared" si="40"/>
        <v>#DIV/0!</v>
      </c>
    </row>
    <row r="282" spans="1:66" x14ac:dyDescent="0.35">
      <c r="A282" t="s">
        <v>585</v>
      </c>
      <c r="B282" s="144"/>
      <c r="C282" s="98"/>
      <c r="D282" s="43" t="str">
        <f t="shared" si="36"/>
        <v>HMO</v>
      </c>
      <c r="E282" s="100"/>
      <c r="F282" s="101"/>
      <c r="G282" s="100"/>
      <c r="H282" s="101"/>
      <c r="I282" s="100"/>
      <c r="J282" s="101"/>
      <c r="K282" s="100"/>
      <c r="L282" s="101"/>
      <c r="M282" s="100"/>
      <c r="N282" s="101"/>
      <c r="O282" s="100"/>
      <c r="P282" s="101"/>
      <c r="Q282" s="100"/>
      <c r="R282" s="101"/>
      <c r="S282" s="100"/>
      <c r="T282" s="101"/>
      <c r="U282" s="118"/>
      <c r="V282" s="118"/>
      <c r="W282" s="100"/>
      <c r="X282" s="100"/>
      <c r="Y282" s="100"/>
      <c r="Z282" s="100"/>
      <c r="AA282" s="132"/>
      <c r="AB282" s="101"/>
      <c r="AC282" s="101"/>
      <c r="AD282" s="101"/>
      <c r="AE282" s="100"/>
      <c r="AF282" s="101"/>
      <c r="AG282" s="100"/>
      <c r="AH282" s="101"/>
      <c r="AI282" s="100"/>
      <c r="AJ282" s="101"/>
      <c r="AK282" s="100"/>
      <c r="AL282" s="101"/>
      <c r="AM282" s="101"/>
      <c r="AN282" s="8"/>
      <c r="AO282" s="147">
        <f>IFERROR(VLOOKUP(B282,'A2. Rate Change &amp; Enrollment'!$C$20:$K$769,3,FALSE),0)</f>
        <v>0</v>
      </c>
      <c r="AP282" s="147">
        <f>IFERROR(VLOOKUP(B282,'A2. Rate Change &amp; Enrollment'!$C$20:$K$769,7,FALSE),0)</f>
        <v>0</v>
      </c>
      <c r="AQ282" s="150" t="e">
        <f t="shared" si="33"/>
        <v>#DIV/0!</v>
      </c>
      <c r="AS282" s="177"/>
      <c r="AT282" s="177"/>
      <c r="AV282" s="153" t="e">
        <f t="shared" si="39"/>
        <v>#DIV/0!</v>
      </c>
      <c r="AW282" s="101"/>
      <c r="AY282" s="132"/>
      <c r="AZ282" s="101"/>
      <c r="BA282" s="94"/>
      <c r="BB282" s="94"/>
      <c r="BC282" s="94"/>
      <c r="BD282" s="94"/>
      <c r="BE282" s="101"/>
      <c r="BF282" s="132"/>
      <c r="BG282" s="98"/>
      <c r="BH282" s="74" t="str">
        <f t="shared" si="37"/>
        <v>N</v>
      </c>
      <c r="BI282" t="e">
        <f t="shared" si="38"/>
        <v>#DIV/0!</v>
      </c>
      <c r="BK282" s="283">
        <f>IFERROR(VLOOKUP($B282, 'A2. Rate Change &amp; Enrollment'!$C$14:$BY$769, 75, FALSE), 0)</f>
        <v>0</v>
      </c>
      <c r="BL282" s="283" t="e">
        <f t="shared" si="34"/>
        <v>#DIV/0!</v>
      </c>
      <c r="BM282" s="283" t="e">
        <f t="shared" si="35"/>
        <v>#DIV/0!</v>
      </c>
      <c r="BN282" t="e">
        <f t="shared" si="40"/>
        <v>#DIV/0!</v>
      </c>
    </row>
    <row r="283" spans="1:66" x14ac:dyDescent="0.35">
      <c r="A283" t="s">
        <v>586</v>
      </c>
      <c r="B283" s="144"/>
      <c r="C283" s="98"/>
      <c r="D283" s="43" t="str">
        <f t="shared" si="36"/>
        <v>HMO</v>
      </c>
      <c r="E283" s="100"/>
      <c r="F283" s="101"/>
      <c r="G283" s="100"/>
      <c r="H283" s="101"/>
      <c r="I283" s="100"/>
      <c r="J283" s="101"/>
      <c r="K283" s="100"/>
      <c r="L283" s="101"/>
      <c r="M283" s="100"/>
      <c r="N283" s="101"/>
      <c r="O283" s="100"/>
      <c r="P283" s="101"/>
      <c r="Q283" s="100"/>
      <c r="R283" s="101"/>
      <c r="S283" s="100"/>
      <c r="T283" s="101"/>
      <c r="U283" s="118"/>
      <c r="V283" s="118"/>
      <c r="W283" s="100"/>
      <c r="X283" s="100"/>
      <c r="Y283" s="100"/>
      <c r="Z283" s="100"/>
      <c r="AA283" s="132"/>
      <c r="AB283" s="101"/>
      <c r="AC283" s="101"/>
      <c r="AD283" s="101"/>
      <c r="AE283" s="100"/>
      <c r="AF283" s="101"/>
      <c r="AG283" s="100"/>
      <c r="AH283" s="101"/>
      <c r="AI283" s="100"/>
      <c r="AJ283" s="101"/>
      <c r="AK283" s="100"/>
      <c r="AL283" s="101"/>
      <c r="AM283" s="101"/>
      <c r="AN283" s="8"/>
      <c r="AO283" s="147">
        <f>IFERROR(VLOOKUP(B283,'A2. Rate Change &amp; Enrollment'!$C$20:$K$769,3,FALSE),0)</f>
        <v>0</v>
      </c>
      <c r="AP283" s="147">
        <f>IFERROR(VLOOKUP(B283,'A2. Rate Change &amp; Enrollment'!$C$20:$K$769,7,FALSE),0)</f>
        <v>0</v>
      </c>
      <c r="AQ283" s="150" t="e">
        <f t="shared" si="33"/>
        <v>#DIV/0!</v>
      </c>
      <c r="AS283" s="177"/>
      <c r="AT283" s="177"/>
      <c r="AV283" s="153" t="e">
        <f t="shared" si="39"/>
        <v>#DIV/0!</v>
      </c>
      <c r="AW283" s="101"/>
      <c r="AY283" s="132"/>
      <c r="AZ283" s="101"/>
      <c r="BA283" s="94"/>
      <c r="BB283" s="94"/>
      <c r="BC283" s="94"/>
      <c r="BD283" s="94"/>
      <c r="BE283" s="101"/>
      <c r="BF283" s="132"/>
      <c r="BG283" s="98"/>
      <c r="BH283" s="74" t="str">
        <f t="shared" si="37"/>
        <v>N</v>
      </c>
      <c r="BI283" t="e">
        <f t="shared" si="38"/>
        <v>#DIV/0!</v>
      </c>
      <c r="BK283" s="283">
        <f>IFERROR(VLOOKUP($B283, 'A2. Rate Change &amp; Enrollment'!$C$14:$BY$769, 75, FALSE), 0)</f>
        <v>0</v>
      </c>
      <c r="BL283" s="283" t="e">
        <f t="shared" si="34"/>
        <v>#DIV/0!</v>
      </c>
      <c r="BM283" s="283" t="e">
        <f t="shared" si="35"/>
        <v>#DIV/0!</v>
      </c>
      <c r="BN283" t="e">
        <f t="shared" si="40"/>
        <v>#DIV/0!</v>
      </c>
    </row>
    <row r="284" spans="1:66" x14ac:dyDescent="0.35">
      <c r="A284" t="s">
        <v>587</v>
      </c>
      <c r="B284" s="144"/>
      <c r="C284" s="98"/>
      <c r="D284" s="43" t="str">
        <f t="shared" si="36"/>
        <v>HMO</v>
      </c>
      <c r="E284" s="100"/>
      <c r="F284" s="101"/>
      <c r="G284" s="100"/>
      <c r="H284" s="101"/>
      <c r="I284" s="100"/>
      <c r="J284" s="101"/>
      <c r="K284" s="100"/>
      <c r="L284" s="101"/>
      <c r="M284" s="100"/>
      <c r="N284" s="101"/>
      <c r="O284" s="100"/>
      <c r="P284" s="101"/>
      <c r="Q284" s="100"/>
      <c r="R284" s="101"/>
      <c r="S284" s="100"/>
      <c r="T284" s="101"/>
      <c r="U284" s="118"/>
      <c r="V284" s="118"/>
      <c r="W284" s="100"/>
      <c r="X284" s="100"/>
      <c r="Y284" s="100"/>
      <c r="Z284" s="100"/>
      <c r="AA284" s="132"/>
      <c r="AB284" s="101"/>
      <c r="AC284" s="101"/>
      <c r="AD284" s="101"/>
      <c r="AE284" s="100"/>
      <c r="AF284" s="101"/>
      <c r="AG284" s="100"/>
      <c r="AH284" s="101"/>
      <c r="AI284" s="100"/>
      <c r="AJ284" s="101"/>
      <c r="AK284" s="100"/>
      <c r="AL284" s="101"/>
      <c r="AM284" s="101"/>
      <c r="AN284" s="8"/>
      <c r="AO284" s="147">
        <f>IFERROR(VLOOKUP(B284,'A2. Rate Change &amp; Enrollment'!$C$20:$K$769,3,FALSE),0)</f>
        <v>0</v>
      </c>
      <c r="AP284" s="147">
        <f>IFERROR(VLOOKUP(B284,'A2. Rate Change &amp; Enrollment'!$C$20:$K$769,7,FALSE),0)</f>
        <v>0</v>
      </c>
      <c r="AQ284" s="150" t="e">
        <f t="shared" si="33"/>
        <v>#DIV/0!</v>
      </c>
      <c r="AS284" s="177"/>
      <c r="AT284" s="177"/>
      <c r="AV284" s="153" t="e">
        <f t="shared" si="39"/>
        <v>#DIV/0!</v>
      </c>
      <c r="AW284" s="101"/>
      <c r="AY284" s="132"/>
      <c r="AZ284" s="101"/>
      <c r="BA284" s="94"/>
      <c r="BB284" s="94"/>
      <c r="BC284" s="94"/>
      <c r="BD284" s="94"/>
      <c r="BE284" s="101"/>
      <c r="BF284" s="132"/>
      <c r="BG284" s="98"/>
      <c r="BH284" s="74" t="str">
        <f t="shared" si="37"/>
        <v>N</v>
      </c>
      <c r="BI284" t="e">
        <f t="shared" si="38"/>
        <v>#DIV/0!</v>
      </c>
      <c r="BK284" s="283">
        <f>IFERROR(VLOOKUP($B284, 'A2. Rate Change &amp; Enrollment'!$C$14:$BY$769, 75, FALSE), 0)</f>
        <v>0</v>
      </c>
      <c r="BL284" s="283" t="e">
        <f t="shared" si="34"/>
        <v>#DIV/0!</v>
      </c>
      <c r="BM284" s="283" t="e">
        <f t="shared" si="35"/>
        <v>#DIV/0!</v>
      </c>
      <c r="BN284" t="e">
        <f t="shared" si="40"/>
        <v>#DIV/0!</v>
      </c>
    </row>
    <row r="285" spans="1:66" x14ac:dyDescent="0.35">
      <c r="A285" t="s">
        <v>588</v>
      </c>
      <c r="B285" s="144"/>
      <c r="C285" s="98"/>
      <c r="D285" s="43" t="str">
        <f t="shared" si="36"/>
        <v>HMO</v>
      </c>
      <c r="E285" s="100"/>
      <c r="F285" s="101"/>
      <c r="G285" s="100"/>
      <c r="H285" s="101"/>
      <c r="I285" s="100"/>
      <c r="J285" s="101"/>
      <c r="K285" s="100"/>
      <c r="L285" s="101"/>
      <c r="M285" s="100"/>
      <c r="N285" s="101"/>
      <c r="O285" s="100"/>
      <c r="P285" s="101"/>
      <c r="Q285" s="100"/>
      <c r="R285" s="101"/>
      <c r="S285" s="100"/>
      <c r="T285" s="101"/>
      <c r="U285" s="118"/>
      <c r="V285" s="118"/>
      <c r="W285" s="100"/>
      <c r="X285" s="100"/>
      <c r="Y285" s="100"/>
      <c r="Z285" s="100"/>
      <c r="AA285" s="132"/>
      <c r="AB285" s="101"/>
      <c r="AC285" s="101"/>
      <c r="AD285" s="101"/>
      <c r="AE285" s="100"/>
      <c r="AF285" s="101"/>
      <c r="AG285" s="100"/>
      <c r="AH285" s="101"/>
      <c r="AI285" s="100"/>
      <c r="AJ285" s="101"/>
      <c r="AK285" s="100"/>
      <c r="AL285" s="101"/>
      <c r="AM285" s="101"/>
      <c r="AN285" s="8"/>
      <c r="AO285" s="147">
        <f>IFERROR(VLOOKUP(B285,'A2. Rate Change &amp; Enrollment'!$C$20:$K$769,3,FALSE),0)</f>
        <v>0</v>
      </c>
      <c r="AP285" s="147">
        <f>IFERROR(VLOOKUP(B285,'A2. Rate Change &amp; Enrollment'!$C$20:$K$769,7,FALSE),0)</f>
        <v>0</v>
      </c>
      <c r="AQ285" s="150" t="e">
        <f t="shared" si="33"/>
        <v>#DIV/0!</v>
      </c>
      <c r="AS285" s="177"/>
      <c r="AT285" s="177"/>
      <c r="AV285" s="153" t="e">
        <f t="shared" si="39"/>
        <v>#DIV/0!</v>
      </c>
      <c r="AW285" s="101"/>
      <c r="AY285" s="132"/>
      <c r="AZ285" s="101"/>
      <c r="BA285" s="94"/>
      <c r="BB285" s="94"/>
      <c r="BC285" s="94"/>
      <c r="BD285" s="94"/>
      <c r="BE285" s="101"/>
      <c r="BF285" s="132"/>
      <c r="BG285" s="98"/>
      <c r="BH285" s="74" t="str">
        <f t="shared" si="37"/>
        <v>N</v>
      </c>
      <c r="BI285" t="e">
        <f t="shared" si="38"/>
        <v>#DIV/0!</v>
      </c>
      <c r="BK285" s="283">
        <f>IFERROR(VLOOKUP($B285, 'A2. Rate Change &amp; Enrollment'!$C$14:$BY$769, 75, FALSE), 0)</f>
        <v>0</v>
      </c>
      <c r="BL285" s="283" t="e">
        <f t="shared" si="34"/>
        <v>#DIV/0!</v>
      </c>
      <c r="BM285" s="283" t="e">
        <f t="shared" si="35"/>
        <v>#DIV/0!</v>
      </c>
      <c r="BN285" t="e">
        <f t="shared" si="40"/>
        <v>#DIV/0!</v>
      </c>
    </row>
    <row r="286" spans="1:66" x14ac:dyDescent="0.35">
      <c r="A286" t="s">
        <v>589</v>
      </c>
      <c r="B286" s="144"/>
      <c r="C286" s="98"/>
      <c r="D286" s="43" t="str">
        <f t="shared" si="36"/>
        <v>HMO</v>
      </c>
      <c r="E286" s="100"/>
      <c r="F286" s="101"/>
      <c r="G286" s="100"/>
      <c r="H286" s="101"/>
      <c r="I286" s="100"/>
      <c r="J286" s="101"/>
      <c r="K286" s="100"/>
      <c r="L286" s="101"/>
      <c r="M286" s="100"/>
      <c r="N286" s="101"/>
      <c r="O286" s="100"/>
      <c r="P286" s="101"/>
      <c r="Q286" s="100"/>
      <c r="R286" s="101"/>
      <c r="S286" s="100"/>
      <c r="T286" s="101"/>
      <c r="U286" s="118"/>
      <c r="V286" s="118"/>
      <c r="W286" s="100"/>
      <c r="X286" s="100"/>
      <c r="Y286" s="100"/>
      <c r="Z286" s="100"/>
      <c r="AA286" s="132"/>
      <c r="AB286" s="101"/>
      <c r="AC286" s="101"/>
      <c r="AD286" s="101"/>
      <c r="AE286" s="100"/>
      <c r="AF286" s="101"/>
      <c r="AG286" s="100"/>
      <c r="AH286" s="101"/>
      <c r="AI286" s="100"/>
      <c r="AJ286" s="101"/>
      <c r="AK286" s="100"/>
      <c r="AL286" s="101"/>
      <c r="AM286" s="101"/>
      <c r="AN286" s="8"/>
      <c r="AO286" s="147">
        <f>IFERROR(VLOOKUP(B286,'A2. Rate Change &amp; Enrollment'!$C$20:$K$769,3,FALSE),0)</f>
        <v>0</v>
      </c>
      <c r="AP286" s="147">
        <f>IFERROR(VLOOKUP(B286,'A2. Rate Change &amp; Enrollment'!$C$20:$K$769,7,FALSE),0)</f>
        <v>0</v>
      </c>
      <c r="AQ286" s="150" t="e">
        <f t="shared" si="33"/>
        <v>#DIV/0!</v>
      </c>
      <c r="AS286" s="177"/>
      <c r="AT286" s="177"/>
      <c r="AV286" s="153" t="e">
        <f t="shared" si="39"/>
        <v>#DIV/0!</v>
      </c>
      <c r="AW286" s="101"/>
      <c r="AY286" s="132"/>
      <c r="AZ286" s="101"/>
      <c r="BA286" s="94"/>
      <c r="BB286" s="94"/>
      <c r="BC286" s="94"/>
      <c r="BD286" s="94"/>
      <c r="BE286" s="101"/>
      <c r="BF286" s="132"/>
      <c r="BG286" s="98"/>
      <c r="BH286" s="74" t="str">
        <f t="shared" si="37"/>
        <v>N</v>
      </c>
      <c r="BI286" t="e">
        <f t="shared" si="38"/>
        <v>#DIV/0!</v>
      </c>
      <c r="BK286" s="283">
        <f>IFERROR(VLOOKUP($B286, 'A2. Rate Change &amp; Enrollment'!$C$14:$BY$769, 75, FALSE), 0)</f>
        <v>0</v>
      </c>
      <c r="BL286" s="283" t="e">
        <f t="shared" si="34"/>
        <v>#DIV/0!</v>
      </c>
      <c r="BM286" s="283" t="e">
        <f t="shared" si="35"/>
        <v>#DIV/0!</v>
      </c>
      <c r="BN286" t="e">
        <f t="shared" si="40"/>
        <v>#DIV/0!</v>
      </c>
    </row>
    <row r="287" spans="1:66" x14ac:dyDescent="0.35">
      <c r="A287" t="s">
        <v>590</v>
      </c>
      <c r="B287" s="144"/>
      <c r="C287" s="98"/>
      <c r="D287" s="43" t="str">
        <f t="shared" si="36"/>
        <v>HMO</v>
      </c>
      <c r="E287" s="100"/>
      <c r="F287" s="101"/>
      <c r="G287" s="100"/>
      <c r="H287" s="101"/>
      <c r="I287" s="100"/>
      <c r="J287" s="101"/>
      <c r="K287" s="100"/>
      <c r="L287" s="101"/>
      <c r="M287" s="100"/>
      <c r="N287" s="101"/>
      <c r="O287" s="100"/>
      <c r="P287" s="101"/>
      <c r="Q287" s="100"/>
      <c r="R287" s="101"/>
      <c r="S287" s="100"/>
      <c r="T287" s="101"/>
      <c r="U287" s="118"/>
      <c r="V287" s="118"/>
      <c r="W287" s="100"/>
      <c r="X287" s="100"/>
      <c r="Y287" s="100"/>
      <c r="Z287" s="100"/>
      <c r="AA287" s="132"/>
      <c r="AB287" s="101"/>
      <c r="AC287" s="101"/>
      <c r="AD287" s="101"/>
      <c r="AE287" s="100"/>
      <c r="AF287" s="101"/>
      <c r="AG287" s="100"/>
      <c r="AH287" s="101"/>
      <c r="AI287" s="100"/>
      <c r="AJ287" s="101"/>
      <c r="AK287" s="100"/>
      <c r="AL287" s="101"/>
      <c r="AM287" s="101"/>
      <c r="AN287" s="8"/>
      <c r="AO287" s="147">
        <f>IFERROR(VLOOKUP(B287,'A2. Rate Change &amp; Enrollment'!$C$20:$K$769,3,FALSE),0)</f>
        <v>0</v>
      </c>
      <c r="AP287" s="147">
        <f>IFERROR(VLOOKUP(B287,'A2. Rate Change &amp; Enrollment'!$C$20:$K$769,7,FALSE),0)</f>
        <v>0</v>
      </c>
      <c r="AQ287" s="150" t="e">
        <f t="shared" si="33"/>
        <v>#DIV/0!</v>
      </c>
      <c r="AS287" s="177"/>
      <c r="AT287" s="177"/>
      <c r="AV287" s="153" t="e">
        <f t="shared" si="39"/>
        <v>#DIV/0!</v>
      </c>
      <c r="AW287" s="101"/>
      <c r="AY287" s="132"/>
      <c r="AZ287" s="101"/>
      <c r="BA287" s="94"/>
      <c r="BB287" s="94"/>
      <c r="BC287" s="94"/>
      <c r="BD287" s="94"/>
      <c r="BE287" s="101"/>
      <c r="BF287" s="132"/>
      <c r="BG287" s="98"/>
      <c r="BH287" s="74" t="str">
        <f t="shared" si="37"/>
        <v>N</v>
      </c>
      <c r="BI287" t="e">
        <f t="shared" si="38"/>
        <v>#DIV/0!</v>
      </c>
      <c r="BK287" s="283">
        <f>IFERROR(VLOOKUP($B287, 'A2. Rate Change &amp; Enrollment'!$C$14:$BY$769, 75, FALSE), 0)</f>
        <v>0</v>
      </c>
      <c r="BL287" s="283" t="e">
        <f t="shared" si="34"/>
        <v>#DIV/0!</v>
      </c>
      <c r="BM287" s="283" t="e">
        <f t="shared" si="35"/>
        <v>#DIV/0!</v>
      </c>
      <c r="BN287" t="e">
        <f t="shared" si="40"/>
        <v>#DIV/0!</v>
      </c>
    </row>
    <row r="288" spans="1:66" x14ac:dyDescent="0.35">
      <c r="A288" t="s">
        <v>591</v>
      </c>
      <c r="B288" s="144"/>
      <c r="C288" s="98"/>
      <c r="D288" s="43" t="str">
        <f t="shared" si="36"/>
        <v>HMO</v>
      </c>
      <c r="E288" s="100"/>
      <c r="F288" s="101"/>
      <c r="G288" s="100"/>
      <c r="H288" s="101"/>
      <c r="I288" s="100"/>
      <c r="J288" s="101"/>
      <c r="K288" s="100"/>
      <c r="L288" s="101"/>
      <c r="M288" s="100"/>
      <c r="N288" s="101"/>
      <c r="O288" s="100"/>
      <c r="P288" s="101"/>
      <c r="Q288" s="100"/>
      <c r="R288" s="101"/>
      <c r="S288" s="100"/>
      <c r="T288" s="101"/>
      <c r="U288" s="118"/>
      <c r="V288" s="118"/>
      <c r="W288" s="100"/>
      <c r="X288" s="100"/>
      <c r="Y288" s="100"/>
      <c r="Z288" s="100"/>
      <c r="AA288" s="132"/>
      <c r="AB288" s="101"/>
      <c r="AC288" s="101"/>
      <c r="AD288" s="101"/>
      <c r="AE288" s="100"/>
      <c r="AF288" s="101"/>
      <c r="AG288" s="100"/>
      <c r="AH288" s="101"/>
      <c r="AI288" s="100"/>
      <c r="AJ288" s="101"/>
      <c r="AK288" s="100"/>
      <c r="AL288" s="101"/>
      <c r="AM288" s="101"/>
      <c r="AN288" s="8"/>
      <c r="AO288" s="147">
        <f>IFERROR(VLOOKUP(B288,'A2. Rate Change &amp; Enrollment'!$C$20:$K$769,3,FALSE),0)</f>
        <v>0</v>
      </c>
      <c r="AP288" s="147">
        <f>IFERROR(VLOOKUP(B288,'A2. Rate Change &amp; Enrollment'!$C$20:$K$769,7,FALSE),0)</f>
        <v>0</v>
      </c>
      <c r="AQ288" s="150" t="e">
        <f t="shared" si="33"/>
        <v>#DIV/0!</v>
      </c>
      <c r="AS288" s="177"/>
      <c r="AT288" s="177"/>
      <c r="AV288" s="153" t="e">
        <f t="shared" si="39"/>
        <v>#DIV/0!</v>
      </c>
      <c r="AW288" s="101"/>
      <c r="AY288" s="132"/>
      <c r="AZ288" s="101"/>
      <c r="BA288" s="94"/>
      <c r="BB288" s="94"/>
      <c r="BC288" s="94"/>
      <c r="BD288" s="94"/>
      <c r="BE288" s="101"/>
      <c r="BF288" s="132"/>
      <c r="BG288" s="98"/>
      <c r="BH288" s="74" t="str">
        <f t="shared" si="37"/>
        <v>N</v>
      </c>
      <c r="BI288" t="e">
        <f t="shared" si="38"/>
        <v>#DIV/0!</v>
      </c>
      <c r="BK288" s="283">
        <f>IFERROR(VLOOKUP($B288, 'A2. Rate Change &amp; Enrollment'!$C$14:$BY$769, 75, FALSE), 0)</f>
        <v>0</v>
      </c>
      <c r="BL288" s="283" t="e">
        <f t="shared" si="34"/>
        <v>#DIV/0!</v>
      </c>
      <c r="BM288" s="283" t="e">
        <f t="shared" si="35"/>
        <v>#DIV/0!</v>
      </c>
      <c r="BN288" t="e">
        <f t="shared" si="40"/>
        <v>#DIV/0!</v>
      </c>
    </row>
    <row r="289" spans="1:66" x14ac:dyDescent="0.35">
      <c r="A289" t="s">
        <v>592</v>
      </c>
      <c r="B289" s="144"/>
      <c r="C289" s="98"/>
      <c r="D289" s="43" t="str">
        <f t="shared" si="36"/>
        <v>HMO</v>
      </c>
      <c r="E289" s="100"/>
      <c r="F289" s="101"/>
      <c r="G289" s="100"/>
      <c r="H289" s="101"/>
      <c r="I289" s="100"/>
      <c r="J289" s="101"/>
      <c r="K289" s="100"/>
      <c r="L289" s="101"/>
      <c r="M289" s="100"/>
      <c r="N289" s="101"/>
      <c r="O289" s="100"/>
      <c r="P289" s="101"/>
      <c r="Q289" s="100"/>
      <c r="R289" s="101"/>
      <c r="S289" s="100"/>
      <c r="T289" s="101"/>
      <c r="U289" s="118"/>
      <c r="V289" s="118"/>
      <c r="W289" s="100"/>
      <c r="X289" s="100"/>
      <c r="Y289" s="100"/>
      <c r="Z289" s="100"/>
      <c r="AA289" s="132"/>
      <c r="AB289" s="101"/>
      <c r="AC289" s="101"/>
      <c r="AD289" s="101"/>
      <c r="AE289" s="100"/>
      <c r="AF289" s="101"/>
      <c r="AG289" s="100"/>
      <c r="AH289" s="101"/>
      <c r="AI289" s="100"/>
      <c r="AJ289" s="101"/>
      <c r="AK289" s="100"/>
      <c r="AL289" s="101"/>
      <c r="AM289" s="101"/>
      <c r="AN289" s="8"/>
      <c r="AO289" s="147">
        <f>IFERROR(VLOOKUP(B289,'A2. Rate Change &amp; Enrollment'!$C$20:$K$769,3,FALSE),0)</f>
        <v>0</v>
      </c>
      <c r="AP289" s="147">
        <f>IFERROR(VLOOKUP(B289,'A2. Rate Change &amp; Enrollment'!$C$20:$K$769,7,FALSE),0)</f>
        <v>0</v>
      </c>
      <c r="AQ289" s="150" t="e">
        <f t="shared" si="33"/>
        <v>#DIV/0!</v>
      </c>
      <c r="AS289" s="177"/>
      <c r="AT289" s="177"/>
      <c r="AV289" s="153" t="e">
        <f t="shared" si="39"/>
        <v>#DIV/0!</v>
      </c>
      <c r="AW289" s="101"/>
      <c r="AY289" s="132"/>
      <c r="AZ289" s="101"/>
      <c r="BA289" s="94"/>
      <c r="BB289" s="94"/>
      <c r="BC289" s="94"/>
      <c r="BD289" s="94"/>
      <c r="BE289" s="101"/>
      <c r="BF289" s="132"/>
      <c r="BG289" s="98"/>
      <c r="BH289" s="74" t="str">
        <f t="shared" si="37"/>
        <v>N</v>
      </c>
      <c r="BI289" t="e">
        <f t="shared" si="38"/>
        <v>#DIV/0!</v>
      </c>
      <c r="BK289" s="283">
        <f>IFERROR(VLOOKUP($B289, 'A2. Rate Change &amp; Enrollment'!$C$14:$BY$769, 75, FALSE), 0)</f>
        <v>0</v>
      </c>
      <c r="BL289" s="283" t="e">
        <f t="shared" si="34"/>
        <v>#DIV/0!</v>
      </c>
      <c r="BM289" s="283" t="e">
        <f t="shared" si="35"/>
        <v>#DIV/0!</v>
      </c>
      <c r="BN289" t="e">
        <f t="shared" si="40"/>
        <v>#DIV/0!</v>
      </c>
    </row>
    <row r="290" spans="1:66" x14ac:dyDescent="0.35">
      <c r="A290" t="s">
        <v>593</v>
      </c>
      <c r="B290" s="144"/>
      <c r="C290" s="98"/>
      <c r="D290" s="43" t="str">
        <f t="shared" si="36"/>
        <v>HMO</v>
      </c>
      <c r="E290" s="100"/>
      <c r="F290" s="101"/>
      <c r="G290" s="100"/>
      <c r="H290" s="101"/>
      <c r="I290" s="100"/>
      <c r="J290" s="101"/>
      <c r="K290" s="100"/>
      <c r="L290" s="101"/>
      <c r="M290" s="100"/>
      <c r="N290" s="101"/>
      <c r="O290" s="100"/>
      <c r="P290" s="101"/>
      <c r="Q290" s="100"/>
      <c r="R290" s="101"/>
      <c r="S290" s="100"/>
      <c r="T290" s="101"/>
      <c r="U290" s="118"/>
      <c r="V290" s="118"/>
      <c r="W290" s="100"/>
      <c r="X290" s="100"/>
      <c r="Y290" s="100"/>
      <c r="Z290" s="100"/>
      <c r="AA290" s="132"/>
      <c r="AB290" s="101"/>
      <c r="AC290" s="101"/>
      <c r="AD290" s="101"/>
      <c r="AE290" s="100"/>
      <c r="AF290" s="101"/>
      <c r="AG290" s="100"/>
      <c r="AH290" s="101"/>
      <c r="AI290" s="100"/>
      <c r="AJ290" s="101"/>
      <c r="AK290" s="100"/>
      <c r="AL290" s="101"/>
      <c r="AM290" s="101"/>
      <c r="AN290" s="8"/>
      <c r="AO290" s="147">
        <f>IFERROR(VLOOKUP(B290,'A2. Rate Change &amp; Enrollment'!$C$20:$K$769,3,FALSE),0)</f>
        <v>0</v>
      </c>
      <c r="AP290" s="147">
        <f>IFERROR(VLOOKUP(B290,'A2. Rate Change &amp; Enrollment'!$C$20:$K$769,7,FALSE),0)</f>
        <v>0</v>
      </c>
      <c r="AQ290" s="150" t="e">
        <f t="shared" si="33"/>
        <v>#DIV/0!</v>
      </c>
      <c r="AS290" s="177"/>
      <c r="AT290" s="177"/>
      <c r="AV290" s="153" t="e">
        <f t="shared" si="39"/>
        <v>#DIV/0!</v>
      </c>
      <c r="AW290" s="101"/>
      <c r="AY290" s="132"/>
      <c r="AZ290" s="101"/>
      <c r="BA290" s="94"/>
      <c r="BB290" s="94"/>
      <c r="BC290" s="94"/>
      <c r="BD290" s="94"/>
      <c r="BE290" s="101"/>
      <c r="BF290" s="132"/>
      <c r="BG290" s="98"/>
      <c r="BH290" s="74" t="str">
        <f t="shared" si="37"/>
        <v>N</v>
      </c>
      <c r="BI290" t="e">
        <f t="shared" si="38"/>
        <v>#DIV/0!</v>
      </c>
      <c r="BK290" s="283">
        <f>IFERROR(VLOOKUP($B290, 'A2. Rate Change &amp; Enrollment'!$C$14:$BY$769, 75, FALSE), 0)</f>
        <v>0</v>
      </c>
      <c r="BL290" s="283" t="e">
        <f t="shared" si="34"/>
        <v>#DIV/0!</v>
      </c>
      <c r="BM290" s="283" t="e">
        <f t="shared" si="35"/>
        <v>#DIV/0!</v>
      </c>
      <c r="BN290" t="e">
        <f t="shared" si="40"/>
        <v>#DIV/0!</v>
      </c>
    </row>
    <row r="291" spans="1:66" x14ac:dyDescent="0.35">
      <c r="A291" t="s">
        <v>594</v>
      </c>
      <c r="B291" s="144"/>
      <c r="C291" s="98"/>
      <c r="D291" s="43" t="str">
        <f t="shared" si="36"/>
        <v>HMO</v>
      </c>
      <c r="E291" s="100"/>
      <c r="F291" s="101"/>
      <c r="G291" s="100"/>
      <c r="H291" s="101"/>
      <c r="I291" s="100"/>
      <c r="J291" s="101"/>
      <c r="K291" s="100"/>
      <c r="L291" s="101"/>
      <c r="M291" s="100"/>
      <c r="N291" s="101"/>
      <c r="O291" s="100"/>
      <c r="P291" s="101"/>
      <c r="Q291" s="100"/>
      <c r="R291" s="101"/>
      <c r="S291" s="100"/>
      <c r="T291" s="101"/>
      <c r="U291" s="118"/>
      <c r="V291" s="118"/>
      <c r="W291" s="100"/>
      <c r="X291" s="100"/>
      <c r="Y291" s="100"/>
      <c r="Z291" s="100"/>
      <c r="AA291" s="132"/>
      <c r="AB291" s="101"/>
      <c r="AC291" s="101"/>
      <c r="AD291" s="101"/>
      <c r="AE291" s="100"/>
      <c r="AF291" s="101"/>
      <c r="AG291" s="100"/>
      <c r="AH291" s="101"/>
      <c r="AI291" s="100"/>
      <c r="AJ291" s="101"/>
      <c r="AK291" s="100"/>
      <c r="AL291" s="101"/>
      <c r="AM291" s="101"/>
      <c r="AN291" s="8"/>
      <c r="AO291" s="147">
        <f>IFERROR(VLOOKUP(B291,'A2. Rate Change &amp; Enrollment'!$C$20:$K$769,3,FALSE),0)</f>
        <v>0</v>
      </c>
      <c r="AP291" s="147">
        <f>IFERROR(VLOOKUP(B291,'A2. Rate Change &amp; Enrollment'!$C$20:$K$769,7,FALSE),0)</f>
        <v>0</v>
      </c>
      <c r="AQ291" s="150" t="e">
        <f t="shared" si="33"/>
        <v>#DIV/0!</v>
      </c>
      <c r="AS291" s="177"/>
      <c r="AT291" s="177"/>
      <c r="AV291" s="153" t="e">
        <f t="shared" si="39"/>
        <v>#DIV/0!</v>
      </c>
      <c r="AW291" s="101"/>
      <c r="AY291" s="132"/>
      <c r="AZ291" s="101"/>
      <c r="BA291" s="94"/>
      <c r="BB291" s="94"/>
      <c r="BC291" s="94"/>
      <c r="BD291" s="94"/>
      <c r="BE291" s="101"/>
      <c r="BF291" s="132"/>
      <c r="BG291" s="98"/>
      <c r="BH291" s="74" t="str">
        <f t="shared" si="37"/>
        <v>N</v>
      </c>
      <c r="BI291" t="e">
        <f t="shared" si="38"/>
        <v>#DIV/0!</v>
      </c>
      <c r="BK291" s="283">
        <f>IFERROR(VLOOKUP($B291, 'A2. Rate Change &amp; Enrollment'!$C$14:$BY$769, 75, FALSE), 0)</f>
        <v>0</v>
      </c>
      <c r="BL291" s="283" t="e">
        <f t="shared" si="34"/>
        <v>#DIV/0!</v>
      </c>
      <c r="BM291" s="283" t="e">
        <f t="shared" si="35"/>
        <v>#DIV/0!</v>
      </c>
      <c r="BN291" t="e">
        <f t="shared" si="40"/>
        <v>#DIV/0!</v>
      </c>
    </row>
    <row r="292" spans="1:66" x14ac:dyDescent="0.35">
      <c r="A292" t="s">
        <v>595</v>
      </c>
      <c r="B292" s="144"/>
      <c r="C292" s="98"/>
      <c r="D292" s="43" t="str">
        <f t="shared" si="36"/>
        <v>HMO</v>
      </c>
      <c r="E292" s="100"/>
      <c r="F292" s="101"/>
      <c r="G292" s="100"/>
      <c r="H292" s="101"/>
      <c r="I292" s="100"/>
      <c r="J292" s="101"/>
      <c r="K292" s="100"/>
      <c r="L292" s="101"/>
      <c r="M292" s="100"/>
      <c r="N292" s="101"/>
      <c r="O292" s="100"/>
      <c r="P292" s="101"/>
      <c r="Q292" s="100"/>
      <c r="R292" s="101"/>
      <c r="S292" s="100"/>
      <c r="T292" s="101"/>
      <c r="U292" s="118"/>
      <c r="V292" s="118"/>
      <c r="W292" s="100"/>
      <c r="X292" s="100"/>
      <c r="Y292" s="100"/>
      <c r="Z292" s="100"/>
      <c r="AA292" s="132"/>
      <c r="AB292" s="101"/>
      <c r="AC292" s="101"/>
      <c r="AD292" s="101"/>
      <c r="AE292" s="100"/>
      <c r="AF292" s="101"/>
      <c r="AG292" s="100"/>
      <c r="AH292" s="101"/>
      <c r="AI292" s="100"/>
      <c r="AJ292" s="101"/>
      <c r="AK292" s="100"/>
      <c r="AL292" s="101"/>
      <c r="AM292" s="101"/>
      <c r="AN292" s="8"/>
      <c r="AO292" s="147">
        <f>IFERROR(VLOOKUP(B292,'A2. Rate Change &amp; Enrollment'!$C$20:$K$769,3,FALSE),0)</f>
        <v>0</v>
      </c>
      <c r="AP292" s="147">
        <f>IFERROR(VLOOKUP(B292,'A2. Rate Change &amp; Enrollment'!$C$20:$K$769,7,FALSE),0)</f>
        <v>0</v>
      </c>
      <c r="AQ292" s="150" t="e">
        <f t="shared" si="33"/>
        <v>#DIV/0!</v>
      </c>
      <c r="AS292" s="177"/>
      <c r="AT292" s="177"/>
      <c r="AV292" s="153" t="e">
        <f t="shared" si="39"/>
        <v>#DIV/0!</v>
      </c>
      <c r="AW292" s="101"/>
      <c r="AY292" s="132"/>
      <c r="AZ292" s="101"/>
      <c r="BA292" s="94"/>
      <c r="BB292" s="94"/>
      <c r="BC292" s="94"/>
      <c r="BD292" s="94"/>
      <c r="BE292" s="101"/>
      <c r="BF292" s="132"/>
      <c r="BG292" s="98"/>
      <c r="BH292" s="74" t="str">
        <f t="shared" si="37"/>
        <v>N</v>
      </c>
      <c r="BI292" t="e">
        <f t="shared" si="38"/>
        <v>#DIV/0!</v>
      </c>
      <c r="BK292" s="283">
        <f>IFERROR(VLOOKUP($B292, 'A2. Rate Change &amp; Enrollment'!$C$14:$BY$769, 75, FALSE), 0)</f>
        <v>0</v>
      </c>
      <c r="BL292" s="283" t="e">
        <f t="shared" si="34"/>
        <v>#DIV/0!</v>
      </c>
      <c r="BM292" s="283" t="e">
        <f t="shared" si="35"/>
        <v>#DIV/0!</v>
      </c>
      <c r="BN292" t="e">
        <f t="shared" si="40"/>
        <v>#DIV/0!</v>
      </c>
    </row>
    <row r="293" spans="1:66" x14ac:dyDescent="0.35">
      <c r="A293" t="s">
        <v>596</v>
      </c>
      <c r="B293" s="144"/>
      <c r="C293" s="98"/>
      <c r="D293" s="43" t="str">
        <f t="shared" si="36"/>
        <v>HMO</v>
      </c>
      <c r="E293" s="100"/>
      <c r="F293" s="101"/>
      <c r="G293" s="100"/>
      <c r="H293" s="101"/>
      <c r="I293" s="100"/>
      <c r="J293" s="101"/>
      <c r="K293" s="100"/>
      <c r="L293" s="101"/>
      <c r="M293" s="100"/>
      <c r="N293" s="101"/>
      <c r="O293" s="100"/>
      <c r="P293" s="101"/>
      <c r="Q293" s="100"/>
      <c r="R293" s="101"/>
      <c r="S293" s="100"/>
      <c r="T293" s="101"/>
      <c r="U293" s="118"/>
      <c r="V293" s="118"/>
      <c r="W293" s="100"/>
      <c r="X293" s="100"/>
      <c r="Y293" s="100"/>
      <c r="Z293" s="100"/>
      <c r="AA293" s="132"/>
      <c r="AB293" s="101"/>
      <c r="AC293" s="101"/>
      <c r="AD293" s="101"/>
      <c r="AE293" s="100"/>
      <c r="AF293" s="101"/>
      <c r="AG293" s="100"/>
      <c r="AH293" s="101"/>
      <c r="AI293" s="100"/>
      <c r="AJ293" s="101"/>
      <c r="AK293" s="100"/>
      <c r="AL293" s="101"/>
      <c r="AM293" s="101"/>
      <c r="AN293" s="8"/>
      <c r="AO293" s="147">
        <f>IFERROR(VLOOKUP(B293,'A2. Rate Change &amp; Enrollment'!$C$20:$K$769,3,FALSE),0)</f>
        <v>0</v>
      </c>
      <c r="AP293" s="147">
        <f>IFERROR(VLOOKUP(B293,'A2. Rate Change &amp; Enrollment'!$C$20:$K$769,7,FALSE),0)</f>
        <v>0</v>
      </c>
      <c r="AQ293" s="150" t="e">
        <f t="shared" si="33"/>
        <v>#DIV/0!</v>
      </c>
      <c r="AS293" s="177"/>
      <c r="AT293" s="177"/>
      <c r="AV293" s="153" t="e">
        <f t="shared" si="39"/>
        <v>#DIV/0!</v>
      </c>
      <c r="AW293" s="101"/>
      <c r="AY293" s="132"/>
      <c r="AZ293" s="101"/>
      <c r="BA293" s="94"/>
      <c r="BB293" s="94"/>
      <c r="BC293" s="94"/>
      <c r="BD293" s="94"/>
      <c r="BE293" s="101"/>
      <c r="BF293" s="132"/>
      <c r="BG293" s="98"/>
      <c r="BH293" s="74" t="str">
        <f t="shared" si="37"/>
        <v>N</v>
      </c>
      <c r="BI293" t="e">
        <f t="shared" si="38"/>
        <v>#DIV/0!</v>
      </c>
      <c r="BK293" s="283">
        <f>IFERROR(VLOOKUP($B293, 'A2. Rate Change &amp; Enrollment'!$C$14:$BY$769, 75, FALSE), 0)</f>
        <v>0</v>
      </c>
      <c r="BL293" s="283" t="e">
        <f t="shared" si="34"/>
        <v>#DIV/0!</v>
      </c>
      <c r="BM293" s="283" t="e">
        <f t="shared" si="35"/>
        <v>#DIV/0!</v>
      </c>
      <c r="BN293" t="e">
        <f t="shared" si="40"/>
        <v>#DIV/0!</v>
      </c>
    </row>
    <row r="294" spans="1:66" x14ac:dyDescent="0.35">
      <c r="A294" t="s">
        <v>597</v>
      </c>
      <c r="B294" s="144"/>
      <c r="C294" s="98"/>
      <c r="D294" s="43" t="str">
        <f t="shared" si="36"/>
        <v>HMO</v>
      </c>
      <c r="E294" s="100"/>
      <c r="F294" s="101"/>
      <c r="G294" s="100"/>
      <c r="H294" s="101"/>
      <c r="I294" s="100"/>
      <c r="J294" s="101"/>
      <c r="K294" s="100"/>
      <c r="L294" s="101"/>
      <c r="M294" s="100"/>
      <c r="N294" s="101"/>
      <c r="O294" s="100"/>
      <c r="P294" s="101"/>
      <c r="Q294" s="100"/>
      <c r="R294" s="101"/>
      <c r="S294" s="100"/>
      <c r="T294" s="101"/>
      <c r="U294" s="118"/>
      <c r="V294" s="118"/>
      <c r="W294" s="100"/>
      <c r="X294" s="100"/>
      <c r="Y294" s="100"/>
      <c r="Z294" s="100"/>
      <c r="AA294" s="132"/>
      <c r="AB294" s="101"/>
      <c r="AC294" s="101"/>
      <c r="AD294" s="101"/>
      <c r="AE294" s="100"/>
      <c r="AF294" s="101"/>
      <c r="AG294" s="100"/>
      <c r="AH294" s="101"/>
      <c r="AI294" s="100"/>
      <c r="AJ294" s="101"/>
      <c r="AK294" s="100"/>
      <c r="AL294" s="101"/>
      <c r="AM294" s="101"/>
      <c r="AN294" s="8"/>
      <c r="AO294" s="147">
        <f>IFERROR(VLOOKUP(B294,'A2. Rate Change &amp; Enrollment'!$C$20:$K$769,3,FALSE),0)</f>
        <v>0</v>
      </c>
      <c r="AP294" s="147">
        <f>IFERROR(VLOOKUP(B294,'A2. Rate Change &amp; Enrollment'!$C$20:$K$769,7,FALSE),0)</f>
        <v>0</v>
      </c>
      <c r="AQ294" s="150" t="e">
        <f t="shared" si="33"/>
        <v>#DIV/0!</v>
      </c>
      <c r="AS294" s="177"/>
      <c r="AT294" s="177"/>
      <c r="AV294" s="153" t="e">
        <f t="shared" si="39"/>
        <v>#DIV/0!</v>
      </c>
      <c r="AW294" s="101"/>
      <c r="AY294" s="132"/>
      <c r="AZ294" s="101"/>
      <c r="BA294" s="94"/>
      <c r="BB294" s="94"/>
      <c r="BC294" s="94"/>
      <c r="BD294" s="94"/>
      <c r="BE294" s="101"/>
      <c r="BF294" s="132"/>
      <c r="BG294" s="98"/>
      <c r="BH294" s="74" t="str">
        <f t="shared" si="37"/>
        <v>N</v>
      </c>
      <c r="BI294" t="e">
        <f t="shared" si="38"/>
        <v>#DIV/0!</v>
      </c>
      <c r="BK294" s="283">
        <f>IFERROR(VLOOKUP($B294, 'A2. Rate Change &amp; Enrollment'!$C$14:$BY$769, 75, FALSE), 0)</f>
        <v>0</v>
      </c>
      <c r="BL294" s="283" t="e">
        <f t="shared" si="34"/>
        <v>#DIV/0!</v>
      </c>
      <c r="BM294" s="283" t="e">
        <f t="shared" si="35"/>
        <v>#DIV/0!</v>
      </c>
      <c r="BN294" t="e">
        <f t="shared" si="40"/>
        <v>#DIV/0!</v>
      </c>
    </row>
    <row r="295" spans="1:66" x14ac:dyDescent="0.35">
      <c r="A295" t="s">
        <v>598</v>
      </c>
      <c r="B295" s="144"/>
      <c r="C295" s="98"/>
      <c r="D295" s="43" t="str">
        <f t="shared" si="36"/>
        <v>HMO</v>
      </c>
      <c r="E295" s="100"/>
      <c r="F295" s="101"/>
      <c r="G295" s="100"/>
      <c r="H295" s="101"/>
      <c r="I295" s="100"/>
      <c r="J295" s="101"/>
      <c r="K295" s="100"/>
      <c r="L295" s="101"/>
      <c r="M295" s="100"/>
      <c r="N295" s="101"/>
      <c r="O295" s="100"/>
      <c r="P295" s="101"/>
      <c r="Q295" s="100"/>
      <c r="R295" s="101"/>
      <c r="S295" s="100"/>
      <c r="T295" s="101"/>
      <c r="U295" s="118"/>
      <c r="V295" s="118"/>
      <c r="W295" s="100"/>
      <c r="X295" s="100"/>
      <c r="Y295" s="100"/>
      <c r="Z295" s="100"/>
      <c r="AA295" s="132"/>
      <c r="AB295" s="101"/>
      <c r="AC295" s="101"/>
      <c r="AD295" s="101"/>
      <c r="AE295" s="100"/>
      <c r="AF295" s="101"/>
      <c r="AG295" s="100"/>
      <c r="AH295" s="101"/>
      <c r="AI295" s="100"/>
      <c r="AJ295" s="101"/>
      <c r="AK295" s="100"/>
      <c r="AL295" s="101"/>
      <c r="AM295" s="101"/>
      <c r="AN295" s="8"/>
      <c r="AO295" s="147">
        <f>IFERROR(VLOOKUP(B295,'A2. Rate Change &amp; Enrollment'!$C$20:$K$769,3,FALSE),0)</f>
        <v>0</v>
      </c>
      <c r="AP295" s="147">
        <f>IFERROR(VLOOKUP(B295,'A2. Rate Change &amp; Enrollment'!$C$20:$K$769,7,FALSE),0)</f>
        <v>0</v>
      </c>
      <c r="AQ295" s="150" t="e">
        <f t="shared" si="33"/>
        <v>#DIV/0!</v>
      </c>
      <c r="AS295" s="177"/>
      <c r="AT295" s="177"/>
      <c r="AV295" s="153" t="e">
        <f t="shared" si="39"/>
        <v>#DIV/0!</v>
      </c>
      <c r="AW295" s="101"/>
      <c r="AY295" s="132"/>
      <c r="AZ295" s="101"/>
      <c r="BA295" s="94"/>
      <c r="BB295" s="94"/>
      <c r="BC295" s="94"/>
      <c r="BD295" s="94"/>
      <c r="BE295" s="101"/>
      <c r="BF295" s="132"/>
      <c r="BG295" s="98"/>
      <c r="BH295" s="74" t="str">
        <f t="shared" si="37"/>
        <v>N</v>
      </c>
      <c r="BI295" t="e">
        <f t="shared" si="38"/>
        <v>#DIV/0!</v>
      </c>
      <c r="BK295" s="283">
        <f>IFERROR(VLOOKUP($B295, 'A2. Rate Change &amp; Enrollment'!$C$14:$BY$769, 75, FALSE), 0)</f>
        <v>0</v>
      </c>
      <c r="BL295" s="283" t="e">
        <f t="shared" si="34"/>
        <v>#DIV/0!</v>
      </c>
      <c r="BM295" s="283" t="e">
        <f t="shared" si="35"/>
        <v>#DIV/0!</v>
      </c>
      <c r="BN295" t="e">
        <f t="shared" si="40"/>
        <v>#DIV/0!</v>
      </c>
    </row>
    <row r="296" spans="1:66" x14ac:dyDescent="0.35">
      <c r="A296" t="s">
        <v>599</v>
      </c>
      <c r="B296" s="144"/>
      <c r="C296" s="98"/>
      <c r="D296" s="43" t="str">
        <f t="shared" si="36"/>
        <v>HMO</v>
      </c>
      <c r="E296" s="100"/>
      <c r="F296" s="101"/>
      <c r="G296" s="100"/>
      <c r="H296" s="101"/>
      <c r="I296" s="100"/>
      <c r="J296" s="101"/>
      <c r="K296" s="100"/>
      <c r="L296" s="101"/>
      <c r="M296" s="100"/>
      <c r="N296" s="101"/>
      <c r="O296" s="100"/>
      <c r="P296" s="101"/>
      <c r="Q296" s="100"/>
      <c r="R296" s="101"/>
      <c r="S296" s="100"/>
      <c r="T296" s="101"/>
      <c r="U296" s="118"/>
      <c r="V296" s="118"/>
      <c r="W296" s="100"/>
      <c r="X296" s="100"/>
      <c r="Y296" s="100"/>
      <c r="Z296" s="100"/>
      <c r="AA296" s="132"/>
      <c r="AB296" s="101"/>
      <c r="AC296" s="101"/>
      <c r="AD296" s="101"/>
      <c r="AE296" s="100"/>
      <c r="AF296" s="101"/>
      <c r="AG296" s="100"/>
      <c r="AH296" s="101"/>
      <c r="AI296" s="100"/>
      <c r="AJ296" s="101"/>
      <c r="AK296" s="100"/>
      <c r="AL296" s="101"/>
      <c r="AM296" s="101"/>
      <c r="AN296" s="8"/>
      <c r="AO296" s="147">
        <f>IFERROR(VLOOKUP(B296,'A2. Rate Change &amp; Enrollment'!$C$20:$K$769,3,FALSE),0)</f>
        <v>0</v>
      </c>
      <c r="AP296" s="147">
        <f>IFERROR(VLOOKUP(B296,'A2. Rate Change &amp; Enrollment'!$C$20:$K$769,7,FALSE),0)</f>
        <v>0</v>
      </c>
      <c r="AQ296" s="150" t="e">
        <f t="shared" si="33"/>
        <v>#DIV/0!</v>
      </c>
      <c r="AS296" s="177"/>
      <c r="AT296" s="177"/>
      <c r="AV296" s="153" t="e">
        <f t="shared" si="39"/>
        <v>#DIV/0!</v>
      </c>
      <c r="AW296" s="101"/>
      <c r="AY296" s="132"/>
      <c r="AZ296" s="101"/>
      <c r="BA296" s="94"/>
      <c r="BB296" s="94"/>
      <c r="BC296" s="94"/>
      <c r="BD296" s="94"/>
      <c r="BE296" s="101"/>
      <c r="BF296" s="132"/>
      <c r="BG296" s="98"/>
      <c r="BH296" s="74" t="str">
        <f t="shared" si="37"/>
        <v>N</v>
      </c>
      <c r="BI296" t="e">
        <f t="shared" si="38"/>
        <v>#DIV/0!</v>
      </c>
      <c r="BK296" s="283">
        <f>IFERROR(VLOOKUP($B296, 'A2. Rate Change &amp; Enrollment'!$C$14:$BY$769, 75, FALSE), 0)</f>
        <v>0</v>
      </c>
      <c r="BL296" s="283" t="e">
        <f t="shared" si="34"/>
        <v>#DIV/0!</v>
      </c>
      <c r="BM296" s="283" t="e">
        <f t="shared" si="35"/>
        <v>#DIV/0!</v>
      </c>
      <c r="BN296" t="e">
        <f t="shared" si="40"/>
        <v>#DIV/0!</v>
      </c>
    </row>
    <row r="297" spans="1:66" x14ac:dyDescent="0.35">
      <c r="A297" t="s">
        <v>600</v>
      </c>
      <c r="B297" s="144"/>
      <c r="C297" s="98"/>
      <c r="D297" s="43" t="str">
        <f t="shared" si="36"/>
        <v>HMO</v>
      </c>
      <c r="E297" s="100"/>
      <c r="F297" s="101"/>
      <c r="G297" s="100"/>
      <c r="H297" s="101"/>
      <c r="I297" s="100"/>
      <c r="J297" s="101"/>
      <c r="K297" s="100"/>
      <c r="L297" s="101"/>
      <c r="M297" s="100"/>
      <c r="N297" s="101"/>
      <c r="O297" s="100"/>
      <c r="P297" s="101"/>
      <c r="Q297" s="100"/>
      <c r="R297" s="101"/>
      <c r="S297" s="100"/>
      <c r="T297" s="101"/>
      <c r="U297" s="118"/>
      <c r="V297" s="118"/>
      <c r="W297" s="100"/>
      <c r="X297" s="100"/>
      <c r="Y297" s="100"/>
      <c r="Z297" s="100"/>
      <c r="AA297" s="132"/>
      <c r="AB297" s="101"/>
      <c r="AC297" s="101"/>
      <c r="AD297" s="101"/>
      <c r="AE297" s="100"/>
      <c r="AF297" s="101"/>
      <c r="AG297" s="100"/>
      <c r="AH297" s="101"/>
      <c r="AI297" s="100"/>
      <c r="AJ297" s="101"/>
      <c r="AK297" s="100"/>
      <c r="AL297" s="101"/>
      <c r="AM297" s="101"/>
      <c r="AN297" s="8"/>
      <c r="AO297" s="147">
        <f>IFERROR(VLOOKUP(B297,'A2. Rate Change &amp; Enrollment'!$C$20:$K$769,3,FALSE),0)</f>
        <v>0</v>
      </c>
      <c r="AP297" s="147">
        <f>IFERROR(VLOOKUP(B297,'A2. Rate Change &amp; Enrollment'!$C$20:$K$769,7,FALSE),0)</f>
        <v>0</v>
      </c>
      <c r="AQ297" s="150" t="e">
        <f t="shared" si="33"/>
        <v>#DIV/0!</v>
      </c>
      <c r="AS297" s="177"/>
      <c r="AT297" s="177"/>
      <c r="AV297" s="153" t="e">
        <f t="shared" si="39"/>
        <v>#DIV/0!</v>
      </c>
      <c r="AW297" s="101"/>
      <c r="AY297" s="132"/>
      <c r="AZ297" s="101"/>
      <c r="BA297" s="94"/>
      <c r="BB297" s="94"/>
      <c r="BC297" s="94"/>
      <c r="BD297" s="94"/>
      <c r="BE297" s="101"/>
      <c r="BF297" s="132"/>
      <c r="BG297" s="98"/>
      <c r="BH297" s="74" t="str">
        <f t="shared" si="37"/>
        <v>N</v>
      </c>
      <c r="BI297" t="e">
        <f t="shared" si="38"/>
        <v>#DIV/0!</v>
      </c>
      <c r="BK297" s="283">
        <f>IFERROR(VLOOKUP($B297, 'A2. Rate Change &amp; Enrollment'!$C$14:$BY$769, 75, FALSE), 0)</f>
        <v>0</v>
      </c>
      <c r="BL297" s="283" t="e">
        <f t="shared" si="34"/>
        <v>#DIV/0!</v>
      </c>
      <c r="BM297" s="283" t="e">
        <f t="shared" si="35"/>
        <v>#DIV/0!</v>
      </c>
      <c r="BN297" t="e">
        <f t="shared" si="40"/>
        <v>#DIV/0!</v>
      </c>
    </row>
    <row r="298" spans="1:66" x14ac:dyDescent="0.35">
      <c r="A298" t="s">
        <v>601</v>
      </c>
      <c r="B298" s="144"/>
      <c r="C298" s="98"/>
      <c r="D298" s="43" t="str">
        <f t="shared" si="36"/>
        <v>HMO</v>
      </c>
      <c r="E298" s="100"/>
      <c r="F298" s="101"/>
      <c r="G298" s="100"/>
      <c r="H298" s="101"/>
      <c r="I298" s="100"/>
      <c r="J298" s="101"/>
      <c r="K298" s="100"/>
      <c r="L298" s="101"/>
      <c r="M298" s="100"/>
      <c r="N298" s="101"/>
      <c r="O298" s="100"/>
      <c r="P298" s="101"/>
      <c r="Q298" s="100"/>
      <c r="R298" s="101"/>
      <c r="S298" s="100"/>
      <c r="T298" s="101"/>
      <c r="U298" s="118"/>
      <c r="V298" s="118"/>
      <c r="W298" s="100"/>
      <c r="X298" s="100"/>
      <c r="Y298" s="100"/>
      <c r="Z298" s="100"/>
      <c r="AA298" s="132"/>
      <c r="AB298" s="101"/>
      <c r="AC298" s="101"/>
      <c r="AD298" s="101"/>
      <c r="AE298" s="100"/>
      <c r="AF298" s="101"/>
      <c r="AG298" s="100"/>
      <c r="AH298" s="101"/>
      <c r="AI298" s="100"/>
      <c r="AJ298" s="101"/>
      <c r="AK298" s="100"/>
      <c r="AL298" s="101"/>
      <c r="AM298" s="101"/>
      <c r="AN298" s="8"/>
      <c r="AO298" s="147">
        <f>IFERROR(VLOOKUP(B298,'A2. Rate Change &amp; Enrollment'!$C$20:$K$769,3,FALSE),0)</f>
        <v>0</v>
      </c>
      <c r="AP298" s="147">
        <f>IFERROR(VLOOKUP(B298,'A2. Rate Change &amp; Enrollment'!$C$20:$K$769,7,FALSE),0)</f>
        <v>0</v>
      </c>
      <c r="AQ298" s="150" t="e">
        <f t="shared" si="33"/>
        <v>#DIV/0!</v>
      </c>
      <c r="AS298" s="177"/>
      <c r="AT298" s="177"/>
      <c r="AV298" s="153" t="e">
        <f t="shared" si="39"/>
        <v>#DIV/0!</v>
      </c>
      <c r="AW298" s="101"/>
      <c r="AY298" s="132"/>
      <c r="AZ298" s="101"/>
      <c r="BA298" s="94"/>
      <c r="BB298" s="94"/>
      <c r="BC298" s="94"/>
      <c r="BD298" s="94"/>
      <c r="BE298" s="101"/>
      <c r="BF298" s="132"/>
      <c r="BG298" s="98"/>
      <c r="BH298" s="74" t="str">
        <f t="shared" si="37"/>
        <v>N</v>
      </c>
      <c r="BI298" t="e">
        <f t="shared" si="38"/>
        <v>#DIV/0!</v>
      </c>
      <c r="BK298" s="283">
        <f>IFERROR(VLOOKUP($B298, 'A2. Rate Change &amp; Enrollment'!$C$14:$BY$769, 75, FALSE), 0)</f>
        <v>0</v>
      </c>
      <c r="BL298" s="283" t="e">
        <f t="shared" si="34"/>
        <v>#DIV/0!</v>
      </c>
      <c r="BM298" s="283" t="e">
        <f t="shared" si="35"/>
        <v>#DIV/0!</v>
      </c>
      <c r="BN298" t="e">
        <f t="shared" si="40"/>
        <v>#DIV/0!</v>
      </c>
    </row>
    <row r="299" spans="1:66" x14ac:dyDescent="0.35">
      <c r="A299" t="s">
        <v>602</v>
      </c>
      <c r="B299" s="144"/>
      <c r="C299" s="98"/>
      <c r="D299" s="43" t="str">
        <f t="shared" si="36"/>
        <v>HMO</v>
      </c>
      <c r="E299" s="100"/>
      <c r="F299" s="101"/>
      <c r="G299" s="100"/>
      <c r="H299" s="101"/>
      <c r="I299" s="100"/>
      <c r="J299" s="101"/>
      <c r="K299" s="100"/>
      <c r="L299" s="101"/>
      <c r="M299" s="100"/>
      <c r="N299" s="101"/>
      <c r="O299" s="100"/>
      <c r="P299" s="101"/>
      <c r="Q299" s="100"/>
      <c r="R299" s="101"/>
      <c r="S299" s="100"/>
      <c r="T299" s="101"/>
      <c r="U299" s="118"/>
      <c r="V299" s="118"/>
      <c r="W299" s="100"/>
      <c r="X299" s="100"/>
      <c r="Y299" s="100"/>
      <c r="Z299" s="100"/>
      <c r="AA299" s="132"/>
      <c r="AB299" s="101"/>
      <c r="AC299" s="101"/>
      <c r="AD299" s="101"/>
      <c r="AE299" s="100"/>
      <c r="AF299" s="101"/>
      <c r="AG299" s="100"/>
      <c r="AH299" s="101"/>
      <c r="AI299" s="100"/>
      <c r="AJ299" s="101"/>
      <c r="AK299" s="100"/>
      <c r="AL299" s="101"/>
      <c r="AM299" s="101"/>
      <c r="AN299" s="8"/>
      <c r="AO299" s="147">
        <f>IFERROR(VLOOKUP(B299,'A2. Rate Change &amp; Enrollment'!$C$20:$K$769,3,FALSE),0)</f>
        <v>0</v>
      </c>
      <c r="AP299" s="147">
        <f>IFERROR(VLOOKUP(B299,'A2. Rate Change &amp; Enrollment'!$C$20:$K$769,7,FALSE),0)</f>
        <v>0</v>
      </c>
      <c r="AQ299" s="150" t="e">
        <f t="shared" si="33"/>
        <v>#DIV/0!</v>
      </c>
      <c r="AS299" s="177"/>
      <c r="AT299" s="177"/>
      <c r="AV299" s="153" t="e">
        <f t="shared" si="39"/>
        <v>#DIV/0!</v>
      </c>
      <c r="AW299" s="101"/>
      <c r="AY299" s="132"/>
      <c r="AZ299" s="101"/>
      <c r="BA299" s="94"/>
      <c r="BB299" s="94"/>
      <c r="BC299" s="94"/>
      <c r="BD299" s="94"/>
      <c r="BE299" s="101"/>
      <c r="BF299" s="132"/>
      <c r="BG299" s="98"/>
      <c r="BH299" s="74" t="str">
        <f t="shared" si="37"/>
        <v>N</v>
      </c>
      <c r="BI299" t="e">
        <f t="shared" si="38"/>
        <v>#DIV/0!</v>
      </c>
      <c r="BK299" s="283">
        <f>IFERROR(VLOOKUP($B299, 'A2. Rate Change &amp; Enrollment'!$C$14:$BY$769, 75, FALSE), 0)</f>
        <v>0</v>
      </c>
      <c r="BL299" s="283" t="e">
        <f t="shared" si="34"/>
        <v>#DIV/0!</v>
      </c>
      <c r="BM299" s="283" t="e">
        <f t="shared" si="35"/>
        <v>#DIV/0!</v>
      </c>
      <c r="BN299" t="e">
        <f t="shared" si="40"/>
        <v>#DIV/0!</v>
      </c>
    </row>
    <row r="300" spans="1:66" x14ac:dyDescent="0.35">
      <c r="A300" t="s">
        <v>603</v>
      </c>
      <c r="B300" s="144"/>
      <c r="C300" s="98"/>
      <c r="D300" s="43" t="str">
        <f t="shared" si="36"/>
        <v>HMO</v>
      </c>
      <c r="E300" s="100"/>
      <c r="F300" s="101"/>
      <c r="G300" s="100"/>
      <c r="H300" s="101"/>
      <c r="I300" s="100"/>
      <c r="J300" s="101"/>
      <c r="K300" s="100"/>
      <c r="L300" s="101"/>
      <c r="M300" s="100"/>
      <c r="N300" s="101"/>
      <c r="O300" s="100"/>
      <c r="P300" s="101"/>
      <c r="Q300" s="100"/>
      <c r="R300" s="101"/>
      <c r="S300" s="100"/>
      <c r="T300" s="101"/>
      <c r="U300" s="118"/>
      <c r="V300" s="118"/>
      <c r="W300" s="100"/>
      <c r="X300" s="100"/>
      <c r="Y300" s="100"/>
      <c r="Z300" s="100"/>
      <c r="AA300" s="132"/>
      <c r="AB300" s="101"/>
      <c r="AC300" s="101"/>
      <c r="AD300" s="101"/>
      <c r="AE300" s="100"/>
      <c r="AF300" s="101"/>
      <c r="AG300" s="100"/>
      <c r="AH300" s="101"/>
      <c r="AI300" s="100"/>
      <c r="AJ300" s="101"/>
      <c r="AK300" s="100"/>
      <c r="AL300" s="101"/>
      <c r="AM300" s="101"/>
      <c r="AN300" s="8"/>
      <c r="AO300" s="147">
        <f>IFERROR(VLOOKUP(B300,'A2. Rate Change &amp; Enrollment'!$C$20:$K$769,3,FALSE),0)</f>
        <v>0</v>
      </c>
      <c r="AP300" s="147">
        <f>IFERROR(VLOOKUP(B300,'A2. Rate Change &amp; Enrollment'!$C$20:$K$769,7,FALSE),0)</f>
        <v>0</v>
      </c>
      <c r="AQ300" s="150" t="e">
        <f t="shared" si="33"/>
        <v>#DIV/0!</v>
      </c>
      <c r="AS300" s="177"/>
      <c r="AT300" s="177"/>
      <c r="AV300" s="153" t="e">
        <f t="shared" si="39"/>
        <v>#DIV/0!</v>
      </c>
      <c r="AW300" s="101"/>
      <c r="AY300" s="132"/>
      <c r="AZ300" s="101"/>
      <c r="BA300" s="94"/>
      <c r="BB300" s="94"/>
      <c r="BC300" s="94"/>
      <c r="BD300" s="94"/>
      <c r="BE300" s="101"/>
      <c r="BF300" s="132"/>
      <c r="BG300" s="98"/>
      <c r="BH300" s="74" t="str">
        <f t="shared" si="37"/>
        <v>N</v>
      </c>
      <c r="BI300" t="e">
        <f t="shared" si="38"/>
        <v>#DIV/0!</v>
      </c>
      <c r="BK300" s="283">
        <f>IFERROR(VLOOKUP($B300, 'A2. Rate Change &amp; Enrollment'!$C$14:$BY$769, 75, FALSE), 0)</f>
        <v>0</v>
      </c>
      <c r="BL300" s="283" t="e">
        <f t="shared" si="34"/>
        <v>#DIV/0!</v>
      </c>
      <c r="BM300" s="283" t="e">
        <f t="shared" si="35"/>
        <v>#DIV/0!</v>
      </c>
      <c r="BN300" t="e">
        <f t="shared" si="40"/>
        <v>#DIV/0!</v>
      </c>
    </row>
    <row r="301" spans="1:66" x14ac:dyDescent="0.35">
      <c r="A301" t="s">
        <v>604</v>
      </c>
      <c r="B301" s="144"/>
      <c r="C301" s="98"/>
      <c r="D301" s="43" t="str">
        <f t="shared" si="36"/>
        <v>HMO</v>
      </c>
      <c r="E301" s="100"/>
      <c r="F301" s="101"/>
      <c r="G301" s="100"/>
      <c r="H301" s="101"/>
      <c r="I301" s="100"/>
      <c r="J301" s="101"/>
      <c r="K301" s="100"/>
      <c r="L301" s="101"/>
      <c r="M301" s="100"/>
      <c r="N301" s="101"/>
      <c r="O301" s="100"/>
      <c r="P301" s="101"/>
      <c r="Q301" s="100"/>
      <c r="R301" s="101"/>
      <c r="S301" s="100"/>
      <c r="T301" s="101"/>
      <c r="U301" s="118"/>
      <c r="V301" s="118"/>
      <c r="W301" s="100"/>
      <c r="X301" s="100"/>
      <c r="Y301" s="100"/>
      <c r="Z301" s="100"/>
      <c r="AA301" s="132"/>
      <c r="AB301" s="101"/>
      <c r="AC301" s="101"/>
      <c r="AD301" s="101"/>
      <c r="AE301" s="100"/>
      <c r="AF301" s="101"/>
      <c r="AG301" s="100"/>
      <c r="AH301" s="101"/>
      <c r="AI301" s="100"/>
      <c r="AJ301" s="101"/>
      <c r="AK301" s="100"/>
      <c r="AL301" s="101"/>
      <c r="AM301" s="101"/>
      <c r="AN301" s="8"/>
      <c r="AO301" s="147">
        <f>IFERROR(VLOOKUP(B301,'A2. Rate Change &amp; Enrollment'!$C$20:$K$769,3,FALSE),0)</f>
        <v>0</v>
      </c>
      <c r="AP301" s="147">
        <f>IFERROR(VLOOKUP(B301,'A2. Rate Change &amp; Enrollment'!$C$20:$K$769,7,FALSE),0)</f>
        <v>0</v>
      </c>
      <c r="AQ301" s="150" t="e">
        <f t="shared" si="33"/>
        <v>#DIV/0!</v>
      </c>
      <c r="AS301" s="177"/>
      <c r="AT301" s="177"/>
      <c r="AV301" s="153" t="e">
        <f t="shared" si="39"/>
        <v>#DIV/0!</v>
      </c>
      <c r="AW301" s="101"/>
      <c r="AY301" s="132"/>
      <c r="AZ301" s="101"/>
      <c r="BA301" s="94"/>
      <c r="BB301" s="94"/>
      <c r="BC301" s="94"/>
      <c r="BD301" s="94"/>
      <c r="BE301" s="101"/>
      <c r="BF301" s="132"/>
      <c r="BG301" s="98"/>
      <c r="BH301" s="74" t="str">
        <f t="shared" si="37"/>
        <v>N</v>
      </c>
      <c r="BI301" t="e">
        <f t="shared" si="38"/>
        <v>#DIV/0!</v>
      </c>
      <c r="BK301" s="283">
        <f>IFERROR(VLOOKUP($B301, 'A2. Rate Change &amp; Enrollment'!$C$14:$BY$769, 75, FALSE), 0)</f>
        <v>0</v>
      </c>
      <c r="BL301" s="283" t="e">
        <f t="shared" si="34"/>
        <v>#DIV/0!</v>
      </c>
      <c r="BM301" s="283" t="e">
        <f t="shared" si="35"/>
        <v>#DIV/0!</v>
      </c>
      <c r="BN301" t="e">
        <f t="shared" si="40"/>
        <v>#DIV/0!</v>
      </c>
    </row>
    <row r="302" spans="1:66" x14ac:dyDescent="0.35">
      <c r="A302" t="s">
        <v>605</v>
      </c>
      <c r="B302" s="144"/>
      <c r="C302" s="98"/>
      <c r="D302" s="43" t="str">
        <f t="shared" si="36"/>
        <v>HMO</v>
      </c>
      <c r="E302" s="100"/>
      <c r="F302" s="101"/>
      <c r="G302" s="100"/>
      <c r="H302" s="101"/>
      <c r="I302" s="100"/>
      <c r="J302" s="101"/>
      <c r="K302" s="100"/>
      <c r="L302" s="101"/>
      <c r="M302" s="100"/>
      <c r="N302" s="101"/>
      <c r="O302" s="100"/>
      <c r="P302" s="101"/>
      <c r="Q302" s="100"/>
      <c r="R302" s="101"/>
      <c r="S302" s="100"/>
      <c r="T302" s="101"/>
      <c r="U302" s="118"/>
      <c r="V302" s="118"/>
      <c r="W302" s="100"/>
      <c r="X302" s="100"/>
      <c r="Y302" s="100"/>
      <c r="Z302" s="100"/>
      <c r="AA302" s="132"/>
      <c r="AB302" s="101"/>
      <c r="AC302" s="101"/>
      <c r="AD302" s="101"/>
      <c r="AE302" s="100"/>
      <c r="AF302" s="101"/>
      <c r="AG302" s="100"/>
      <c r="AH302" s="101"/>
      <c r="AI302" s="100"/>
      <c r="AJ302" s="101"/>
      <c r="AK302" s="100"/>
      <c r="AL302" s="101"/>
      <c r="AM302" s="101"/>
      <c r="AN302" s="8"/>
      <c r="AO302" s="147">
        <f>IFERROR(VLOOKUP(B302,'A2. Rate Change &amp; Enrollment'!$C$20:$K$769,3,FALSE),0)</f>
        <v>0</v>
      </c>
      <c r="AP302" s="147">
        <f>IFERROR(VLOOKUP(B302,'A2. Rate Change &amp; Enrollment'!$C$20:$K$769,7,FALSE),0)</f>
        <v>0</v>
      </c>
      <c r="AQ302" s="150" t="e">
        <f t="shared" si="33"/>
        <v>#DIV/0!</v>
      </c>
      <c r="AS302" s="177"/>
      <c r="AT302" s="177"/>
      <c r="AV302" s="153" t="e">
        <f t="shared" si="39"/>
        <v>#DIV/0!</v>
      </c>
      <c r="AW302" s="101"/>
      <c r="AY302" s="132"/>
      <c r="AZ302" s="101"/>
      <c r="BA302" s="94"/>
      <c r="BB302" s="94"/>
      <c r="BC302" s="94"/>
      <c r="BD302" s="94"/>
      <c r="BE302" s="101"/>
      <c r="BF302" s="132"/>
      <c r="BG302" s="98"/>
      <c r="BH302" s="74" t="str">
        <f t="shared" si="37"/>
        <v>N</v>
      </c>
      <c r="BI302" t="e">
        <f t="shared" si="38"/>
        <v>#DIV/0!</v>
      </c>
      <c r="BK302" s="283">
        <f>IFERROR(VLOOKUP($B302, 'A2. Rate Change &amp; Enrollment'!$C$14:$BY$769, 75, FALSE), 0)</f>
        <v>0</v>
      </c>
      <c r="BL302" s="283" t="e">
        <f t="shared" si="34"/>
        <v>#DIV/0!</v>
      </c>
      <c r="BM302" s="283" t="e">
        <f t="shared" si="35"/>
        <v>#DIV/0!</v>
      </c>
      <c r="BN302" t="e">
        <f t="shared" si="40"/>
        <v>#DIV/0!</v>
      </c>
    </row>
    <row r="303" spans="1:66" x14ac:dyDescent="0.35">
      <c r="A303" t="s">
        <v>606</v>
      </c>
      <c r="B303" s="144"/>
      <c r="C303" s="98"/>
      <c r="D303" s="43" t="str">
        <f t="shared" si="36"/>
        <v>HMO</v>
      </c>
      <c r="E303" s="100"/>
      <c r="F303" s="101"/>
      <c r="G303" s="100"/>
      <c r="H303" s="101"/>
      <c r="I303" s="100"/>
      <c r="J303" s="101"/>
      <c r="K303" s="100"/>
      <c r="L303" s="101"/>
      <c r="M303" s="100"/>
      <c r="N303" s="101"/>
      <c r="O303" s="100"/>
      <c r="P303" s="101"/>
      <c r="Q303" s="100"/>
      <c r="R303" s="101"/>
      <c r="S303" s="100"/>
      <c r="T303" s="101"/>
      <c r="U303" s="118"/>
      <c r="V303" s="118"/>
      <c r="W303" s="100"/>
      <c r="X303" s="100"/>
      <c r="Y303" s="100"/>
      <c r="Z303" s="100"/>
      <c r="AA303" s="132"/>
      <c r="AB303" s="101"/>
      <c r="AC303" s="101"/>
      <c r="AD303" s="101"/>
      <c r="AE303" s="100"/>
      <c r="AF303" s="101"/>
      <c r="AG303" s="100"/>
      <c r="AH303" s="101"/>
      <c r="AI303" s="100"/>
      <c r="AJ303" s="101"/>
      <c r="AK303" s="100"/>
      <c r="AL303" s="101"/>
      <c r="AM303" s="101"/>
      <c r="AN303" s="8"/>
      <c r="AO303" s="147">
        <f>IFERROR(VLOOKUP(B303,'A2. Rate Change &amp; Enrollment'!$C$20:$K$769,3,FALSE),0)</f>
        <v>0</v>
      </c>
      <c r="AP303" s="147">
        <f>IFERROR(VLOOKUP(B303,'A2. Rate Change &amp; Enrollment'!$C$20:$K$769,7,FALSE),0)</f>
        <v>0</v>
      </c>
      <c r="AQ303" s="150" t="e">
        <f t="shared" si="33"/>
        <v>#DIV/0!</v>
      </c>
      <c r="AS303" s="177"/>
      <c r="AT303" s="177"/>
      <c r="AV303" s="153" t="e">
        <f t="shared" si="39"/>
        <v>#DIV/0!</v>
      </c>
      <c r="AW303" s="101"/>
      <c r="AY303" s="132"/>
      <c r="AZ303" s="101"/>
      <c r="BA303" s="94"/>
      <c r="BB303" s="94"/>
      <c r="BC303" s="94"/>
      <c r="BD303" s="94"/>
      <c r="BE303" s="101"/>
      <c r="BF303" s="132"/>
      <c r="BG303" s="98"/>
      <c r="BH303" s="74" t="str">
        <f t="shared" si="37"/>
        <v>N</v>
      </c>
      <c r="BI303" t="e">
        <f t="shared" si="38"/>
        <v>#DIV/0!</v>
      </c>
      <c r="BK303" s="283">
        <f>IFERROR(VLOOKUP($B303, 'A2. Rate Change &amp; Enrollment'!$C$14:$BY$769, 75, FALSE), 0)</f>
        <v>0</v>
      </c>
      <c r="BL303" s="283" t="e">
        <f t="shared" si="34"/>
        <v>#DIV/0!</v>
      </c>
      <c r="BM303" s="283" t="e">
        <f t="shared" si="35"/>
        <v>#DIV/0!</v>
      </c>
      <c r="BN303" t="e">
        <f t="shared" si="40"/>
        <v>#DIV/0!</v>
      </c>
    </row>
    <row r="304" spans="1:66" x14ac:dyDescent="0.35">
      <c r="A304" t="s">
        <v>607</v>
      </c>
      <c r="B304" s="144"/>
      <c r="C304" s="98"/>
      <c r="D304" s="43" t="str">
        <f t="shared" si="36"/>
        <v>HMO</v>
      </c>
      <c r="E304" s="100"/>
      <c r="F304" s="101"/>
      <c r="G304" s="100"/>
      <c r="H304" s="101"/>
      <c r="I304" s="100"/>
      <c r="J304" s="101"/>
      <c r="K304" s="100"/>
      <c r="L304" s="101"/>
      <c r="M304" s="100"/>
      <c r="N304" s="101"/>
      <c r="O304" s="100"/>
      <c r="P304" s="101"/>
      <c r="Q304" s="100"/>
      <c r="R304" s="101"/>
      <c r="S304" s="100"/>
      <c r="T304" s="101"/>
      <c r="U304" s="118"/>
      <c r="V304" s="118"/>
      <c r="W304" s="100"/>
      <c r="X304" s="100"/>
      <c r="Y304" s="100"/>
      <c r="Z304" s="100"/>
      <c r="AA304" s="132"/>
      <c r="AB304" s="101"/>
      <c r="AC304" s="101"/>
      <c r="AD304" s="101"/>
      <c r="AE304" s="100"/>
      <c r="AF304" s="101"/>
      <c r="AG304" s="100"/>
      <c r="AH304" s="101"/>
      <c r="AI304" s="100"/>
      <c r="AJ304" s="101"/>
      <c r="AK304" s="100"/>
      <c r="AL304" s="101"/>
      <c r="AM304" s="101"/>
      <c r="AN304" s="8"/>
      <c r="AO304" s="147">
        <f>IFERROR(VLOOKUP(B304,'A2. Rate Change &amp; Enrollment'!$C$20:$K$769,3,FALSE),0)</f>
        <v>0</v>
      </c>
      <c r="AP304" s="147">
        <f>IFERROR(VLOOKUP(B304,'A2. Rate Change &amp; Enrollment'!$C$20:$K$769,7,FALSE),0)</f>
        <v>0</v>
      </c>
      <c r="AQ304" s="150" t="e">
        <f t="shared" si="33"/>
        <v>#DIV/0!</v>
      </c>
      <c r="AS304" s="177"/>
      <c r="AT304" s="177"/>
      <c r="AV304" s="153" t="e">
        <f t="shared" si="39"/>
        <v>#DIV/0!</v>
      </c>
      <c r="AW304" s="101"/>
      <c r="AY304" s="132"/>
      <c r="AZ304" s="101"/>
      <c r="BA304" s="94"/>
      <c r="BB304" s="94"/>
      <c r="BC304" s="94"/>
      <c r="BD304" s="94"/>
      <c r="BE304" s="101"/>
      <c r="BF304" s="132"/>
      <c r="BG304" s="98"/>
      <c r="BH304" s="74" t="str">
        <f t="shared" si="37"/>
        <v>N</v>
      </c>
      <c r="BI304" t="e">
        <f t="shared" si="38"/>
        <v>#DIV/0!</v>
      </c>
      <c r="BK304" s="283">
        <f>IFERROR(VLOOKUP($B304, 'A2. Rate Change &amp; Enrollment'!$C$14:$BY$769, 75, FALSE), 0)</f>
        <v>0</v>
      </c>
      <c r="BL304" s="283" t="e">
        <f t="shared" si="34"/>
        <v>#DIV/0!</v>
      </c>
      <c r="BM304" s="283" t="e">
        <f t="shared" si="35"/>
        <v>#DIV/0!</v>
      </c>
      <c r="BN304" t="e">
        <f t="shared" si="40"/>
        <v>#DIV/0!</v>
      </c>
    </row>
    <row r="305" spans="1:66" x14ac:dyDescent="0.35">
      <c r="A305" t="s">
        <v>608</v>
      </c>
      <c r="B305" s="144"/>
      <c r="C305" s="98"/>
      <c r="D305" s="43" t="str">
        <f t="shared" si="36"/>
        <v>HMO</v>
      </c>
      <c r="E305" s="100"/>
      <c r="F305" s="101"/>
      <c r="G305" s="100"/>
      <c r="H305" s="101"/>
      <c r="I305" s="100"/>
      <c r="J305" s="101"/>
      <c r="K305" s="100"/>
      <c r="L305" s="101"/>
      <c r="M305" s="100"/>
      <c r="N305" s="101"/>
      <c r="O305" s="100"/>
      <c r="P305" s="101"/>
      <c r="Q305" s="100"/>
      <c r="R305" s="101"/>
      <c r="S305" s="100"/>
      <c r="T305" s="101"/>
      <c r="U305" s="118"/>
      <c r="V305" s="118"/>
      <c r="W305" s="100"/>
      <c r="X305" s="100"/>
      <c r="Y305" s="100"/>
      <c r="Z305" s="100"/>
      <c r="AA305" s="132"/>
      <c r="AB305" s="101"/>
      <c r="AC305" s="101"/>
      <c r="AD305" s="101"/>
      <c r="AE305" s="100"/>
      <c r="AF305" s="101"/>
      <c r="AG305" s="100"/>
      <c r="AH305" s="101"/>
      <c r="AI305" s="100"/>
      <c r="AJ305" s="101"/>
      <c r="AK305" s="100"/>
      <c r="AL305" s="101"/>
      <c r="AM305" s="101"/>
      <c r="AN305" s="8"/>
      <c r="AO305" s="147">
        <f>IFERROR(VLOOKUP(B305,'A2. Rate Change &amp; Enrollment'!$C$20:$K$769,3,FALSE),0)</f>
        <v>0</v>
      </c>
      <c r="AP305" s="147">
        <f>IFERROR(VLOOKUP(B305,'A2. Rate Change &amp; Enrollment'!$C$20:$K$769,7,FALSE),0)</f>
        <v>0</v>
      </c>
      <c r="AQ305" s="150" t="e">
        <f t="shared" si="33"/>
        <v>#DIV/0!</v>
      </c>
      <c r="AS305" s="177"/>
      <c r="AT305" s="177"/>
      <c r="AV305" s="153" t="e">
        <f t="shared" si="39"/>
        <v>#DIV/0!</v>
      </c>
      <c r="AW305" s="101"/>
      <c r="AY305" s="132"/>
      <c r="AZ305" s="101"/>
      <c r="BA305" s="94"/>
      <c r="BB305" s="94"/>
      <c r="BC305" s="94"/>
      <c r="BD305" s="94"/>
      <c r="BE305" s="101"/>
      <c r="BF305" s="132"/>
      <c r="BG305" s="98"/>
      <c r="BH305" s="74" t="str">
        <f t="shared" si="37"/>
        <v>N</v>
      </c>
      <c r="BI305" t="e">
        <f t="shared" si="38"/>
        <v>#DIV/0!</v>
      </c>
      <c r="BK305" s="283">
        <f>IFERROR(VLOOKUP($B305, 'A2. Rate Change &amp; Enrollment'!$C$14:$BY$769, 75, FALSE), 0)</f>
        <v>0</v>
      </c>
      <c r="BL305" s="283" t="e">
        <f t="shared" si="34"/>
        <v>#DIV/0!</v>
      </c>
      <c r="BM305" s="283" t="e">
        <f t="shared" si="35"/>
        <v>#DIV/0!</v>
      </c>
      <c r="BN305" t="e">
        <f t="shared" si="40"/>
        <v>#DIV/0!</v>
      </c>
    </row>
    <row r="306" spans="1:66" x14ac:dyDescent="0.35">
      <c r="A306" t="s">
        <v>609</v>
      </c>
      <c r="B306" s="144"/>
      <c r="C306" s="98"/>
      <c r="D306" s="43" t="str">
        <f t="shared" si="36"/>
        <v>HMO</v>
      </c>
      <c r="E306" s="100"/>
      <c r="F306" s="101"/>
      <c r="G306" s="100"/>
      <c r="H306" s="101"/>
      <c r="I306" s="100"/>
      <c r="J306" s="101"/>
      <c r="K306" s="100"/>
      <c r="L306" s="101"/>
      <c r="M306" s="100"/>
      <c r="N306" s="101"/>
      <c r="O306" s="100"/>
      <c r="P306" s="101"/>
      <c r="Q306" s="100"/>
      <c r="R306" s="101"/>
      <c r="S306" s="100"/>
      <c r="T306" s="101"/>
      <c r="U306" s="118"/>
      <c r="V306" s="118"/>
      <c r="W306" s="100"/>
      <c r="X306" s="100"/>
      <c r="Y306" s="100"/>
      <c r="Z306" s="100"/>
      <c r="AA306" s="132"/>
      <c r="AB306" s="101"/>
      <c r="AC306" s="101"/>
      <c r="AD306" s="101"/>
      <c r="AE306" s="100"/>
      <c r="AF306" s="101"/>
      <c r="AG306" s="100"/>
      <c r="AH306" s="101"/>
      <c r="AI306" s="100"/>
      <c r="AJ306" s="101"/>
      <c r="AK306" s="100"/>
      <c r="AL306" s="101"/>
      <c r="AM306" s="101"/>
      <c r="AN306" s="8"/>
      <c r="AO306" s="147">
        <f>IFERROR(VLOOKUP(B306,'A2. Rate Change &amp; Enrollment'!$C$20:$K$769,3,FALSE),0)</f>
        <v>0</v>
      </c>
      <c r="AP306" s="147">
        <f>IFERROR(VLOOKUP(B306,'A2. Rate Change &amp; Enrollment'!$C$20:$K$769,7,FALSE),0)</f>
        <v>0</v>
      </c>
      <c r="AQ306" s="150" t="e">
        <f t="shared" si="33"/>
        <v>#DIV/0!</v>
      </c>
      <c r="AS306" s="177"/>
      <c r="AT306" s="177"/>
      <c r="AV306" s="153" t="e">
        <f t="shared" si="39"/>
        <v>#DIV/0!</v>
      </c>
      <c r="AW306" s="101"/>
      <c r="AY306" s="132"/>
      <c r="AZ306" s="101"/>
      <c r="BA306" s="94"/>
      <c r="BB306" s="94"/>
      <c r="BC306" s="94"/>
      <c r="BD306" s="94"/>
      <c r="BE306" s="101"/>
      <c r="BF306" s="132"/>
      <c r="BG306" s="98"/>
      <c r="BH306" s="74" t="str">
        <f t="shared" si="37"/>
        <v>N</v>
      </c>
      <c r="BI306" t="e">
        <f t="shared" si="38"/>
        <v>#DIV/0!</v>
      </c>
      <c r="BK306" s="283">
        <f>IFERROR(VLOOKUP($B306, 'A2. Rate Change &amp; Enrollment'!$C$14:$BY$769, 75, FALSE), 0)</f>
        <v>0</v>
      </c>
      <c r="BL306" s="283" t="e">
        <f t="shared" si="34"/>
        <v>#DIV/0!</v>
      </c>
      <c r="BM306" s="283" t="e">
        <f t="shared" si="35"/>
        <v>#DIV/0!</v>
      </c>
      <c r="BN306" t="e">
        <f t="shared" si="40"/>
        <v>#DIV/0!</v>
      </c>
    </row>
    <row r="307" spans="1:66" x14ac:dyDescent="0.35">
      <c r="A307" t="s">
        <v>610</v>
      </c>
      <c r="B307" s="144"/>
      <c r="C307" s="98"/>
      <c r="D307" s="43" t="str">
        <f t="shared" si="36"/>
        <v>HMO</v>
      </c>
      <c r="E307" s="100"/>
      <c r="F307" s="101"/>
      <c r="G307" s="100"/>
      <c r="H307" s="101"/>
      <c r="I307" s="100"/>
      <c r="J307" s="101"/>
      <c r="K307" s="100"/>
      <c r="L307" s="101"/>
      <c r="M307" s="100"/>
      <c r="N307" s="101"/>
      <c r="O307" s="100"/>
      <c r="P307" s="101"/>
      <c r="Q307" s="100"/>
      <c r="R307" s="101"/>
      <c r="S307" s="100"/>
      <c r="T307" s="101"/>
      <c r="U307" s="118"/>
      <c r="V307" s="118"/>
      <c r="W307" s="100"/>
      <c r="X307" s="100"/>
      <c r="Y307" s="100"/>
      <c r="Z307" s="100"/>
      <c r="AA307" s="132"/>
      <c r="AB307" s="101"/>
      <c r="AC307" s="101"/>
      <c r="AD307" s="101"/>
      <c r="AE307" s="100"/>
      <c r="AF307" s="101"/>
      <c r="AG307" s="100"/>
      <c r="AH307" s="101"/>
      <c r="AI307" s="100"/>
      <c r="AJ307" s="101"/>
      <c r="AK307" s="100"/>
      <c r="AL307" s="101"/>
      <c r="AM307" s="101"/>
      <c r="AN307" s="8"/>
      <c r="AO307" s="147">
        <f>IFERROR(VLOOKUP(B307,'A2. Rate Change &amp; Enrollment'!$C$20:$K$769,3,FALSE),0)</f>
        <v>0</v>
      </c>
      <c r="AP307" s="147">
        <f>IFERROR(VLOOKUP(B307,'A2. Rate Change &amp; Enrollment'!$C$20:$K$769,7,FALSE),0)</f>
        <v>0</v>
      </c>
      <c r="AQ307" s="150" t="e">
        <f t="shared" si="33"/>
        <v>#DIV/0!</v>
      </c>
      <c r="AS307" s="177"/>
      <c r="AT307" s="177"/>
      <c r="AV307" s="153" t="e">
        <f t="shared" si="39"/>
        <v>#DIV/0!</v>
      </c>
      <c r="AW307" s="101"/>
      <c r="AY307" s="132"/>
      <c r="AZ307" s="101"/>
      <c r="BA307" s="94"/>
      <c r="BB307" s="94"/>
      <c r="BC307" s="94"/>
      <c r="BD307" s="94"/>
      <c r="BE307" s="101"/>
      <c r="BF307" s="132"/>
      <c r="BG307" s="98"/>
      <c r="BH307" s="74" t="str">
        <f t="shared" si="37"/>
        <v>N</v>
      </c>
      <c r="BI307" t="e">
        <f t="shared" si="38"/>
        <v>#DIV/0!</v>
      </c>
      <c r="BK307" s="283">
        <f>IFERROR(VLOOKUP($B307, 'A2. Rate Change &amp; Enrollment'!$C$14:$BY$769, 75, FALSE), 0)</f>
        <v>0</v>
      </c>
      <c r="BL307" s="283" t="e">
        <f t="shared" si="34"/>
        <v>#DIV/0!</v>
      </c>
      <c r="BM307" s="283" t="e">
        <f t="shared" si="35"/>
        <v>#DIV/0!</v>
      </c>
      <c r="BN307" t="e">
        <f t="shared" si="40"/>
        <v>#DIV/0!</v>
      </c>
    </row>
    <row r="308" spans="1:66" x14ac:dyDescent="0.35">
      <c r="A308" t="s">
        <v>611</v>
      </c>
      <c r="B308" s="144"/>
      <c r="C308" s="98"/>
      <c r="D308" s="43" t="str">
        <f t="shared" si="36"/>
        <v>HMO</v>
      </c>
      <c r="E308" s="100"/>
      <c r="F308" s="101"/>
      <c r="G308" s="100"/>
      <c r="H308" s="101"/>
      <c r="I308" s="100"/>
      <c r="J308" s="101"/>
      <c r="K308" s="100"/>
      <c r="L308" s="101"/>
      <c r="M308" s="100"/>
      <c r="N308" s="101"/>
      <c r="O308" s="100"/>
      <c r="P308" s="101"/>
      <c r="Q308" s="100"/>
      <c r="R308" s="101"/>
      <c r="S308" s="100"/>
      <c r="T308" s="101"/>
      <c r="U308" s="118"/>
      <c r="V308" s="118"/>
      <c r="W308" s="100"/>
      <c r="X308" s="100"/>
      <c r="Y308" s="100"/>
      <c r="Z308" s="100"/>
      <c r="AA308" s="132"/>
      <c r="AB308" s="101"/>
      <c r="AC308" s="101"/>
      <c r="AD308" s="101"/>
      <c r="AE308" s="100"/>
      <c r="AF308" s="101"/>
      <c r="AG308" s="100"/>
      <c r="AH308" s="101"/>
      <c r="AI308" s="100"/>
      <c r="AJ308" s="101"/>
      <c r="AK308" s="100"/>
      <c r="AL308" s="101"/>
      <c r="AM308" s="101"/>
      <c r="AN308" s="8"/>
      <c r="AO308" s="147">
        <f>IFERROR(VLOOKUP(B308,'A2. Rate Change &amp; Enrollment'!$C$20:$K$769,3,FALSE),0)</f>
        <v>0</v>
      </c>
      <c r="AP308" s="147">
        <f>IFERROR(VLOOKUP(B308,'A2. Rate Change &amp; Enrollment'!$C$20:$K$769,7,FALSE),0)</f>
        <v>0</v>
      </c>
      <c r="AQ308" s="150" t="e">
        <f t="shared" si="33"/>
        <v>#DIV/0!</v>
      </c>
      <c r="AS308" s="177"/>
      <c r="AT308" s="177"/>
      <c r="AV308" s="153" t="e">
        <f t="shared" si="39"/>
        <v>#DIV/0!</v>
      </c>
      <c r="AW308" s="101"/>
      <c r="AY308" s="132"/>
      <c r="AZ308" s="101"/>
      <c r="BA308" s="94"/>
      <c r="BB308" s="94"/>
      <c r="BC308" s="94"/>
      <c r="BD308" s="94"/>
      <c r="BE308" s="101"/>
      <c r="BF308" s="132"/>
      <c r="BG308" s="98"/>
      <c r="BH308" s="74" t="str">
        <f t="shared" si="37"/>
        <v>N</v>
      </c>
      <c r="BI308" t="e">
        <f t="shared" si="38"/>
        <v>#DIV/0!</v>
      </c>
      <c r="BK308" s="283">
        <f>IFERROR(VLOOKUP($B308, 'A2. Rate Change &amp; Enrollment'!$C$14:$BY$769, 75, FALSE), 0)</f>
        <v>0</v>
      </c>
      <c r="BL308" s="283" t="e">
        <f t="shared" si="34"/>
        <v>#DIV/0!</v>
      </c>
      <c r="BM308" s="283" t="e">
        <f t="shared" si="35"/>
        <v>#DIV/0!</v>
      </c>
      <c r="BN308" t="e">
        <f t="shared" si="40"/>
        <v>#DIV/0!</v>
      </c>
    </row>
    <row r="309" spans="1:66" x14ac:dyDescent="0.35">
      <c r="A309" t="s">
        <v>612</v>
      </c>
      <c r="B309" s="144"/>
      <c r="C309" s="98"/>
      <c r="D309" s="43" t="str">
        <f t="shared" si="36"/>
        <v>HMO</v>
      </c>
      <c r="E309" s="100"/>
      <c r="F309" s="101"/>
      <c r="G309" s="100"/>
      <c r="H309" s="101"/>
      <c r="I309" s="100"/>
      <c r="J309" s="101"/>
      <c r="K309" s="100"/>
      <c r="L309" s="101"/>
      <c r="M309" s="100"/>
      <c r="N309" s="101"/>
      <c r="O309" s="100"/>
      <c r="P309" s="101"/>
      <c r="Q309" s="100"/>
      <c r="R309" s="101"/>
      <c r="S309" s="100"/>
      <c r="T309" s="101"/>
      <c r="U309" s="118"/>
      <c r="V309" s="118"/>
      <c r="W309" s="100"/>
      <c r="X309" s="100"/>
      <c r="Y309" s="100"/>
      <c r="Z309" s="100"/>
      <c r="AA309" s="132"/>
      <c r="AB309" s="101"/>
      <c r="AC309" s="101"/>
      <c r="AD309" s="101"/>
      <c r="AE309" s="100"/>
      <c r="AF309" s="101"/>
      <c r="AG309" s="100"/>
      <c r="AH309" s="101"/>
      <c r="AI309" s="100"/>
      <c r="AJ309" s="101"/>
      <c r="AK309" s="100"/>
      <c r="AL309" s="101"/>
      <c r="AM309" s="101"/>
      <c r="AN309" s="8"/>
      <c r="AO309" s="147">
        <f>IFERROR(VLOOKUP(B309,'A2. Rate Change &amp; Enrollment'!$C$20:$K$769,3,FALSE),0)</f>
        <v>0</v>
      </c>
      <c r="AP309" s="147">
        <f>IFERROR(VLOOKUP(B309,'A2. Rate Change &amp; Enrollment'!$C$20:$K$769,7,FALSE),0)</f>
        <v>0</v>
      </c>
      <c r="AQ309" s="150" t="e">
        <f t="shared" si="33"/>
        <v>#DIV/0!</v>
      </c>
      <c r="AS309" s="177"/>
      <c r="AT309" s="177"/>
      <c r="AV309" s="153" t="e">
        <f t="shared" si="39"/>
        <v>#DIV/0!</v>
      </c>
      <c r="AW309" s="101"/>
      <c r="AY309" s="132"/>
      <c r="AZ309" s="101"/>
      <c r="BA309" s="94"/>
      <c r="BB309" s="94"/>
      <c r="BC309" s="94"/>
      <c r="BD309" s="94"/>
      <c r="BE309" s="101"/>
      <c r="BF309" s="132"/>
      <c r="BG309" s="98"/>
      <c r="BH309" s="74" t="str">
        <f t="shared" si="37"/>
        <v>N</v>
      </c>
      <c r="BI309" t="e">
        <f t="shared" si="38"/>
        <v>#DIV/0!</v>
      </c>
      <c r="BK309" s="283">
        <f>IFERROR(VLOOKUP($B309, 'A2. Rate Change &amp; Enrollment'!$C$14:$BY$769, 75, FALSE), 0)</f>
        <v>0</v>
      </c>
      <c r="BL309" s="283" t="e">
        <f t="shared" si="34"/>
        <v>#DIV/0!</v>
      </c>
      <c r="BM309" s="283" t="e">
        <f t="shared" si="35"/>
        <v>#DIV/0!</v>
      </c>
      <c r="BN309" t="e">
        <f t="shared" si="40"/>
        <v>#DIV/0!</v>
      </c>
    </row>
    <row r="310" spans="1:66" x14ac:dyDescent="0.35">
      <c r="A310" t="s">
        <v>613</v>
      </c>
      <c r="B310" s="144"/>
      <c r="C310" s="98"/>
      <c r="D310" s="43" t="str">
        <f t="shared" si="36"/>
        <v>HMO</v>
      </c>
      <c r="E310" s="100"/>
      <c r="F310" s="101"/>
      <c r="G310" s="100"/>
      <c r="H310" s="101"/>
      <c r="I310" s="100"/>
      <c r="J310" s="101"/>
      <c r="K310" s="100"/>
      <c r="L310" s="101"/>
      <c r="M310" s="100"/>
      <c r="N310" s="101"/>
      <c r="O310" s="100"/>
      <c r="P310" s="101"/>
      <c r="Q310" s="100"/>
      <c r="R310" s="101"/>
      <c r="S310" s="100"/>
      <c r="T310" s="101"/>
      <c r="U310" s="118"/>
      <c r="V310" s="118"/>
      <c r="W310" s="100"/>
      <c r="X310" s="100"/>
      <c r="Y310" s="100"/>
      <c r="Z310" s="100"/>
      <c r="AA310" s="132"/>
      <c r="AB310" s="101"/>
      <c r="AC310" s="101"/>
      <c r="AD310" s="101"/>
      <c r="AE310" s="100"/>
      <c r="AF310" s="101"/>
      <c r="AG310" s="100"/>
      <c r="AH310" s="101"/>
      <c r="AI310" s="100"/>
      <c r="AJ310" s="101"/>
      <c r="AK310" s="100"/>
      <c r="AL310" s="101"/>
      <c r="AM310" s="101"/>
      <c r="AN310" s="8"/>
      <c r="AO310" s="147">
        <f>IFERROR(VLOOKUP(B310,'A2. Rate Change &amp; Enrollment'!$C$20:$K$769,3,FALSE),0)</f>
        <v>0</v>
      </c>
      <c r="AP310" s="147">
        <f>IFERROR(VLOOKUP(B310,'A2. Rate Change &amp; Enrollment'!$C$20:$K$769,7,FALSE),0)</f>
        <v>0</v>
      </c>
      <c r="AQ310" s="150" t="e">
        <f t="shared" si="33"/>
        <v>#DIV/0!</v>
      </c>
      <c r="AS310" s="177"/>
      <c r="AT310" s="177"/>
      <c r="AV310" s="153" t="e">
        <f t="shared" si="39"/>
        <v>#DIV/0!</v>
      </c>
      <c r="AW310" s="101"/>
      <c r="AY310" s="132"/>
      <c r="AZ310" s="101"/>
      <c r="BA310" s="94"/>
      <c r="BB310" s="94"/>
      <c r="BC310" s="94"/>
      <c r="BD310" s="94"/>
      <c r="BE310" s="101"/>
      <c r="BF310" s="132"/>
      <c r="BG310" s="98"/>
      <c r="BH310" s="74" t="str">
        <f t="shared" si="37"/>
        <v>N</v>
      </c>
      <c r="BI310" t="e">
        <f t="shared" si="38"/>
        <v>#DIV/0!</v>
      </c>
      <c r="BK310" s="283">
        <f>IFERROR(VLOOKUP($B310, 'A2. Rate Change &amp; Enrollment'!$C$14:$BY$769, 75, FALSE), 0)</f>
        <v>0</v>
      </c>
      <c r="BL310" s="283" t="e">
        <f t="shared" si="34"/>
        <v>#DIV/0!</v>
      </c>
      <c r="BM310" s="283" t="e">
        <f t="shared" si="35"/>
        <v>#DIV/0!</v>
      </c>
      <c r="BN310" t="e">
        <f t="shared" si="40"/>
        <v>#DIV/0!</v>
      </c>
    </row>
    <row r="311" spans="1:66" x14ac:dyDescent="0.35">
      <c r="A311" t="s">
        <v>614</v>
      </c>
      <c r="B311" s="144"/>
      <c r="C311" s="98"/>
      <c r="D311" s="43" t="str">
        <f t="shared" si="36"/>
        <v>HMO</v>
      </c>
      <c r="E311" s="100"/>
      <c r="F311" s="101"/>
      <c r="G311" s="100"/>
      <c r="H311" s="101"/>
      <c r="I311" s="100"/>
      <c r="J311" s="101"/>
      <c r="K311" s="100"/>
      <c r="L311" s="101"/>
      <c r="M311" s="100"/>
      <c r="N311" s="101"/>
      <c r="O311" s="100"/>
      <c r="P311" s="101"/>
      <c r="Q311" s="100"/>
      <c r="R311" s="101"/>
      <c r="S311" s="100"/>
      <c r="T311" s="101"/>
      <c r="U311" s="118"/>
      <c r="V311" s="118"/>
      <c r="W311" s="100"/>
      <c r="X311" s="100"/>
      <c r="Y311" s="100"/>
      <c r="Z311" s="100"/>
      <c r="AA311" s="132"/>
      <c r="AB311" s="101"/>
      <c r="AC311" s="101"/>
      <c r="AD311" s="101"/>
      <c r="AE311" s="100"/>
      <c r="AF311" s="101"/>
      <c r="AG311" s="100"/>
      <c r="AH311" s="101"/>
      <c r="AI311" s="100"/>
      <c r="AJ311" s="101"/>
      <c r="AK311" s="100"/>
      <c r="AL311" s="101"/>
      <c r="AM311" s="101"/>
      <c r="AN311" s="8"/>
      <c r="AO311" s="147">
        <f>IFERROR(VLOOKUP(B311,'A2. Rate Change &amp; Enrollment'!$C$20:$K$769,3,FALSE),0)</f>
        <v>0</v>
      </c>
      <c r="AP311" s="147">
        <f>IFERROR(VLOOKUP(B311,'A2. Rate Change &amp; Enrollment'!$C$20:$K$769,7,FALSE),0)</f>
        <v>0</v>
      </c>
      <c r="AQ311" s="150" t="e">
        <f t="shared" ref="AQ311:AQ374" si="41">AP311/$AP$11</f>
        <v>#DIV/0!</v>
      </c>
      <c r="AS311" s="177"/>
      <c r="AT311" s="177"/>
      <c r="AV311" s="153" t="e">
        <f t="shared" si="39"/>
        <v>#DIV/0!</v>
      </c>
      <c r="AW311" s="101"/>
      <c r="AY311" s="132"/>
      <c r="AZ311" s="101"/>
      <c r="BA311" s="94"/>
      <c r="BB311" s="94"/>
      <c r="BC311" s="94"/>
      <c r="BD311" s="94"/>
      <c r="BE311" s="101"/>
      <c r="BF311" s="132"/>
      <c r="BG311" s="98"/>
      <c r="BH311" s="74" t="str">
        <f t="shared" si="37"/>
        <v>N</v>
      </c>
      <c r="BI311" t="e">
        <f t="shared" si="38"/>
        <v>#DIV/0!</v>
      </c>
      <c r="BK311" s="283">
        <f>IFERROR(VLOOKUP($B311, 'A2. Rate Change &amp; Enrollment'!$C$14:$BY$769, 75, FALSE), 0)</f>
        <v>0</v>
      </c>
      <c r="BL311" s="283" t="e">
        <f t="shared" si="34"/>
        <v>#DIV/0!</v>
      </c>
      <c r="BM311" s="283" t="e">
        <f t="shared" si="35"/>
        <v>#DIV/0!</v>
      </c>
      <c r="BN311" t="e">
        <f t="shared" si="40"/>
        <v>#DIV/0!</v>
      </c>
    </row>
    <row r="312" spans="1:66" x14ac:dyDescent="0.35">
      <c r="A312" t="s">
        <v>615</v>
      </c>
      <c r="B312" s="144"/>
      <c r="C312" s="98"/>
      <c r="D312" s="43" t="str">
        <f t="shared" si="36"/>
        <v>HMO</v>
      </c>
      <c r="E312" s="100"/>
      <c r="F312" s="101"/>
      <c r="G312" s="100"/>
      <c r="H312" s="101"/>
      <c r="I312" s="100"/>
      <c r="J312" s="101"/>
      <c r="K312" s="100"/>
      <c r="L312" s="101"/>
      <c r="M312" s="100"/>
      <c r="N312" s="101"/>
      <c r="O312" s="100"/>
      <c r="P312" s="101"/>
      <c r="Q312" s="100"/>
      <c r="R312" s="101"/>
      <c r="S312" s="100"/>
      <c r="T312" s="101"/>
      <c r="U312" s="118"/>
      <c r="V312" s="118"/>
      <c r="W312" s="100"/>
      <c r="X312" s="100"/>
      <c r="Y312" s="100"/>
      <c r="Z312" s="100"/>
      <c r="AA312" s="132"/>
      <c r="AB312" s="101"/>
      <c r="AC312" s="101"/>
      <c r="AD312" s="101"/>
      <c r="AE312" s="100"/>
      <c r="AF312" s="101"/>
      <c r="AG312" s="100"/>
      <c r="AH312" s="101"/>
      <c r="AI312" s="100"/>
      <c r="AJ312" s="101"/>
      <c r="AK312" s="100"/>
      <c r="AL312" s="101"/>
      <c r="AM312" s="101"/>
      <c r="AN312" s="8"/>
      <c r="AO312" s="147">
        <f>IFERROR(VLOOKUP(B312,'A2. Rate Change &amp; Enrollment'!$C$20:$K$769,3,FALSE),0)</f>
        <v>0</v>
      </c>
      <c r="AP312" s="147">
        <f>IFERROR(VLOOKUP(B312,'A2. Rate Change &amp; Enrollment'!$C$20:$K$769,7,FALSE),0)</f>
        <v>0</v>
      </c>
      <c r="AQ312" s="150" t="e">
        <f t="shared" si="41"/>
        <v>#DIV/0!</v>
      </c>
      <c r="AS312" s="177"/>
      <c r="AT312" s="177"/>
      <c r="AV312" s="153" t="e">
        <f t="shared" si="39"/>
        <v>#DIV/0!</v>
      </c>
      <c r="AW312" s="101"/>
      <c r="AY312" s="132"/>
      <c r="AZ312" s="101"/>
      <c r="BA312" s="94"/>
      <c r="BB312" s="94"/>
      <c r="BC312" s="94"/>
      <c r="BD312" s="94"/>
      <c r="BE312" s="101"/>
      <c r="BF312" s="132"/>
      <c r="BG312" s="98"/>
      <c r="BH312" s="74" t="str">
        <f t="shared" si="37"/>
        <v>N</v>
      </c>
      <c r="BI312" t="e">
        <f t="shared" si="38"/>
        <v>#DIV/0!</v>
      </c>
      <c r="BK312" s="283">
        <f>IFERROR(VLOOKUP($B312, 'A2. Rate Change &amp; Enrollment'!$C$14:$BY$769, 75, FALSE), 0)</f>
        <v>0</v>
      </c>
      <c r="BL312" s="283" t="e">
        <f t="shared" si="34"/>
        <v>#DIV/0!</v>
      </c>
      <c r="BM312" s="283" t="e">
        <f t="shared" si="35"/>
        <v>#DIV/0!</v>
      </c>
      <c r="BN312" t="e">
        <f t="shared" si="40"/>
        <v>#DIV/0!</v>
      </c>
    </row>
    <row r="313" spans="1:66" x14ac:dyDescent="0.35">
      <c r="A313" t="s">
        <v>616</v>
      </c>
      <c r="B313" s="144"/>
      <c r="C313" s="98"/>
      <c r="D313" s="43" t="str">
        <f t="shared" si="36"/>
        <v>HMO</v>
      </c>
      <c r="E313" s="100"/>
      <c r="F313" s="101"/>
      <c r="G313" s="100"/>
      <c r="H313" s="101"/>
      <c r="I313" s="100"/>
      <c r="J313" s="101"/>
      <c r="K313" s="100"/>
      <c r="L313" s="101"/>
      <c r="M313" s="100"/>
      <c r="N313" s="101"/>
      <c r="O313" s="100"/>
      <c r="P313" s="101"/>
      <c r="Q313" s="100"/>
      <c r="R313" s="101"/>
      <c r="S313" s="100"/>
      <c r="T313" s="101"/>
      <c r="U313" s="118"/>
      <c r="V313" s="118"/>
      <c r="W313" s="100"/>
      <c r="X313" s="100"/>
      <c r="Y313" s="100"/>
      <c r="Z313" s="100"/>
      <c r="AA313" s="132"/>
      <c r="AB313" s="101"/>
      <c r="AC313" s="101"/>
      <c r="AD313" s="101"/>
      <c r="AE313" s="100"/>
      <c r="AF313" s="101"/>
      <c r="AG313" s="100"/>
      <c r="AH313" s="101"/>
      <c r="AI313" s="100"/>
      <c r="AJ313" s="101"/>
      <c r="AK313" s="100"/>
      <c r="AL313" s="101"/>
      <c r="AM313" s="101"/>
      <c r="AN313" s="8"/>
      <c r="AO313" s="147">
        <f>IFERROR(VLOOKUP(B313,'A2. Rate Change &amp; Enrollment'!$C$20:$K$769,3,FALSE),0)</f>
        <v>0</v>
      </c>
      <c r="AP313" s="147">
        <f>IFERROR(VLOOKUP(B313,'A2. Rate Change &amp; Enrollment'!$C$20:$K$769,7,FALSE),0)</f>
        <v>0</v>
      </c>
      <c r="AQ313" s="150" t="e">
        <f t="shared" si="41"/>
        <v>#DIV/0!</v>
      </c>
      <c r="AS313" s="177"/>
      <c r="AT313" s="177"/>
      <c r="AV313" s="153" t="e">
        <f t="shared" si="39"/>
        <v>#DIV/0!</v>
      </c>
      <c r="AW313" s="101"/>
      <c r="AY313" s="132"/>
      <c r="AZ313" s="101"/>
      <c r="BA313" s="94"/>
      <c r="BB313" s="94"/>
      <c r="BC313" s="94"/>
      <c r="BD313" s="94"/>
      <c r="BE313" s="101"/>
      <c r="BF313" s="132"/>
      <c r="BG313" s="98"/>
      <c r="BH313" s="74" t="str">
        <f t="shared" si="37"/>
        <v>N</v>
      </c>
      <c r="BI313" t="e">
        <f t="shared" si="38"/>
        <v>#DIV/0!</v>
      </c>
      <c r="BK313" s="283">
        <f>IFERROR(VLOOKUP($B313, 'A2. Rate Change &amp; Enrollment'!$C$14:$BY$769, 75, FALSE), 0)</f>
        <v>0</v>
      </c>
      <c r="BL313" s="283" t="e">
        <f t="shared" si="34"/>
        <v>#DIV/0!</v>
      </c>
      <c r="BM313" s="283" t="e">
        <f t="shared" si="35"/>
        <v>#DIV/0!</v>
      </c>
      <c r="BN313" t="e">
        <f t="shared" si="40"/>
        <v>#DIV/0!</v>
      </c>
    </row>
    <row r="314" spans="1:66" x14ac:dyDescent="0.35">
      <c r="A314" t="s">
        <v>617</v>
      </c>
      <c r="B314" s="144"/>
      <c r="C314" s="98"/>
      <c r="D314" s="43" t="str">
        <f t="shared" si="36"/>
        <v>HMO</v>
      </c>
      <c r="E314" s="100"/>
      <c r="F314" s="101"/>
      <c r="G314" s="100"/>
      <c r="H314" s="101"/>
      <c r="I314" s="100"/>
      <c r="J314" s="101"/>
      <c r="K314" s="100"/>
      <c r="L314" s="101"/>
      <c r="M314" s="100"/>
      <c r="N314" s="101"/>
      <c r="O314" s="100"/>
      <c r="P314" s="101"/>
      <c r="Q314" s="100"/>
      <c r="R314" s="101"/>
      <c r="S314" s="100"/>
      <c r="T314" s="101"/>
      <c r="U314" s="118"/>
      <c r="V314" s="118"/>
      <c r="W314" s="100"/>
      <c r="X314" s="100"/>
      <c r="Y314" s="100"/>
      <c r="Z314" s="100"/>
      <c r="AA314" s="132"/>
      <c r="AB314" s="101"/>
      <c r="AC314" s="101"/>
      <c r="AD314" s="101"/>
      <c r="AE314" s="100"/>
      <c r="AF314" s="101"/>
      <c r="AG314" s="100"/>
      <c r="AH314" s="101"/>
      <c r="AI314" s="100"/>
      <c r="AJ314" s="101"/>
      <c r="AK314" s="100"/>
      <c r="AL314" s="101"/>
      <c r="AM314" s="101"/>
      <c r="AN314" s="8"/>
      <c r="AO314" s="147">
        <f>IFERROR(VLOOKUP(B314,'A2. Rate Change &amp; Enrollment'!$C$20:$K$769,3,FALSE),0)</f>
        <v>0</v>
      </c>
      <c r="AP314" s="147">
        <f>IFERROR(VLOOKUP(B314,'A2. Rate Change &amp; Enrollment'!$C$20:$K$769,7,FALSE),0)</f>
        <v>0</v>
      </c>
      <c r="AQ314" s="150" t="e">
        <f t="shared" si="41"/>
        <v>#DIV/0!</v>
      </c>
      <c r="AS314" s="177"/>
      <c r="AT314" s="177"/>
      <c r="AV314" s="153" t="e">
        <f t="shared" si="39"/>
        <v>#DIV/0!</v>
      </c>
      <c r="AW314" s="101"/>
      <c r="AY314" s="132"/>
      <c r="AZ314" s="101"/>
      <c r="BA314" s="94"/>
      <c r="BB314" s="94"/>
      <c r="BC314" s="94"/>
      <c r="BD314" s="94"/>
      <c r="BE314" s="101"/>
      <c r="BF314" s="132"/>
      <c r="BG314" s="98"/>
      <c r="BH314" s="74" t="str">
        <f t="shared" si="37"/>
        <v>N</v>
      </c>
      <c r="BI314" t="e">
        <f t="shared" si="38"/>
        <v>#DIV/0!</v>
      </c>
      <c r="BK314" s="283">
        <f>IFERROR(VLOOKUP($B314, 'A2. Rate Change &amp; Enrollment'!$C$14:$BY$769, 75, FALSE), 0)</f>
        <v>0</v>
      </c>
      <c r="BL314" s="283" t="e">
        <f t="shared" si="34"/>
        <v>#DIV/0!</v>
      </c>
      <c r="BM314" s="283" t="e">
        <f t="shared" si="35"/>
        <v>#DIV/0!</v>
      </c>
      <c r="BN314" t="e">
        <f t="shared" si="40"/>
        <v>#DIV/0!</v>
      </c>
    </row>
    <row r="315" spans="1:66" x14ac:dyDescent="0.35">
      <c r="A315" t="s">
        <v>618</v>
      </c>
      <c r="B315" s="144"/>
      <c r="C315" s="98"/>
      <c r="D315" s="43" t="str">
        <f t="shared" si="36"/>
        <v>HMO</v>
      </c>
      <c r="E315" s="100"/>
      <c r="F315" s="101"/>
      <c r="G315" s="100"/>
      <c r="H315" s="101"/>
      <c r="I315" s="100"/>
      <c r="J315" s="101"/>
      <c r="K315" s="100"/>
      <c r="L315" s="101"/>
      <c r="M315" s="100"/>
      <c r="N315" s="101"/>
      <c r="O315" s="100"/>
      <c r="P315" s="101"/>
      <c r="Q315" s="100"/>
      <c r="R315" s="101"/>
      <c r="S315" s="100"/>
      <c r="T315" s="101"/>
      <c r="U315" s="118"/>
      <c r="V315" s="118"/>
      <c r="W315" s="100"/>
      <c r="X315" s="100"/>
      <c r="Y315" s="100"/>
      <c r="Z315" s="100"/>
      <c r="AA315" s="132"/>
      <c r="AB315" s="101"/>
      <c r="AC315" s="101"/>
      <c r="AD315" s="101"/>
      <c r="AE315" s="100"/>
      <c r="AF315" s="101"/>
      <c r="AG315" s="100"/>
      <c r="AH315" s="101"/>
      <c r="AI315" s="100"/>
      <c r="AJ315" s="101"/>
      <c r="AK315" s="100"/>
      <c r="AL315" s="101"/>
      <c r="AM315" s="101"/>
      <c r="AN315" s="8"/>
      <c r="AO315" s="147">
        <f>IFERROR(VLOOKUP(B315,'A2. Rate Change &amp; Enrollment'!$C$20:$K$769,3,FALSE),0)</f>
        <v>0</v>
      </c>
      <c r="AP315" s="147">
        <f>IFERROR(VLOOKUP(B315,'A2. Rate Change &amp; Enrollment'!$C$20:$K$769,7,FALSE),0)</f>
        <v>0</v>
      </c>
      <c r="AQ315" s="150" t="e">
        <f t="shared" si="41"/>
        <v>#DIV/0!</v>
      </c>
      <c r="AS315" s="177"/>
      <c r="AT315" s="177"/>
      <c r="AV315" s="153" t="e">
        <f t="shared" si="39"/>
        <v>#DIV/0!</v>
      </c>
      <c r="AW315" s="101"/>
      <c r="AY315" s="132"/>
      <c r="AZ315" s="101"/>
      <c r="BA315" s="94"/>
      <c r="BB315" s="94"/>
      <c r="BC315" s="94"/>
      <c r="BD315" s="94"/>
      <c r="BE315" s="101"/>
      <c r="BF315" s="132"/>
      <c r="BG315" s="98"/>
      <c r="BH315" s="74" t="str">
        <f t="shared" si="37"/>
        <v>N</v>
      </c>
      <c r="BI315" t="e">
        <f t="shared" si="38"/>
        <v>#DIV/0!</v>
      </c>
      <c r="BK315" s="283">
        <f>IFERROR(VLOOKUP($B315, 'A2. Rate Change &amp; Enrollment'!$C$14:$BY$769, 75, FALSE), 0)</f>
        <v>0</v>
      </c>
      <c r="BL315" s="283" t="e">
        <f t="shared" si="34"/>
        <v>#DIV/0!</v>
      </c>
      <c r="BM315" s="283" t="e">
        <f t="shared" si="35"/>
        <v>#DIV/0!</v>
      </c>
      <c r="BN315" t="e">
        <f t="shared" si="40"/>
        <v>#DIV/0!</v>
      </c>
    </row>
    <row r="316" spans="1:66" x14ac:dyDescent="0.35">
      <c r="A316" t="s">
        <v>619</v>
      </c>
      <c r="B316" s="144"/>
      <c r="C316" s="98"/>
      <c r="D316" s="43" t="str">
        <f t="shared" si="36"/>
        <v>HMO</v>
      </c>
      <c r="E316" s="100"/>
      <c r="F316" s="101"/>
      <c r="G316" s="100"/>
      <c r="H316" s="101"/>
      <c r="I316" s="100"/>
      <c r="J316" s="101"/>
      <c r="K316" s="100"/>
      <c r="L316" s="101"/>
      <c r="M316" s="100"/>
      <c r="N316" s="101"/>
      <c r="O316" s="100"/>
      <c r="P316" s="101"/>
      <c r="Q316" s="100"/>
      <c r="R316" s="101"/>
      <c r="S316" s="100"/>
      <c r="T316" s="101"/>
      <c r="U316" s="118"/>
      <c r="V316" s="118"/>
      <c r="W316" s="100"/>
      <c r="X316" s="100"/>
      <c r="Y316" s="100"/>
      <c r="Z316" s="100"/>
      <c r="AA316" s="132"/>
      <c r="AB316" s="101"/>
      <c r="AC316" s="101"/>
      <c r="AD316" s="101"/>
      <c r="AE316" s="100"/>
      <c r="AF316" s="101"/>
      <c r="AG316" s="100"/>
      <c r="AH316" s="101"/>
      <c r="AI316" s="100"/>
      <c r="AJ316" s="101"/>
      <c r="AK316" s="100"/>
      <c r="AL316" s="101"/>
      <c r="AM316" s="101"/>
      <c r="AN316" s="8"/>
      <c r="AO316" s="147">
        <f>IFERROR(VLOOKUP(B316,'A2. Rate Change &amp; Enrollment'!$C$20:$K$769,3,FALSE),0)</f>
        <v>0</v>
      </c>
      <c r="AP316" s="147">
        <f>IFERROR(VLOOKUP(B316,'A2. Rate Change &amp; Enrollment'!$C$20:$K$769,7,FALSE),0)</f>
        <v>0</v>
      </c>
      <c r="AQ316" s="150" t="e">
        <f t="shared" si="41"/>
        <v>#DIV/0!</v>
      </c>
      <c r="AS316" s="177"/>
      <c r="AT316" s="177"/>
      <c r="AV316" s="153" t="e">
        <f t="shared" si="39"/>
        <v>#DIV/0!</v>
      </c>
      <c r="AW316" s="101"/>
      <c r="AY316" s="132"/>
      <c r="AZ316" s="101"/>
      <c r="BA316" s="94"/>
      <c r="BB316" s="94"/>
      <c r="BC316" s="94"/>
      <c r="BD316" s="94"/>
      <c r="BE316" s="101"/>
      <c r="BF316" s="132"/>
      <c r="BG316" s="98"/>
      <c r="BH316" s="74" t="str">
        <f t="shared" si="37"/>
        <v>N</v>
      </c>
      <c r="BI316" t="e">
        <f t="shared" si="38"/>
        <v>#DIV/0!</v>
      </c>
      <c r="BK316" s="283">
        <f>IFERROR(VLOOKUP($B316, 'A2. Rate Change &amp; Enrollment'!$C$14:$BY$769, 75, FALSE), 0)</f>
        <v>0</v>
      </c>
      <c r="BL316" s="283" t="e">
        <f t="shared" si="34"/>
        <v>#DIV/0!</v>
      </c>
      <c r="BM316" s="283" t="e">
        <f t="shared" si="35"/>
        <v>#DIV/0!</v>
      </c>
      <c r="BN316" t="e">
        <f t="shared" si="40"/>
        <v>#DIV/0!</v>
      </c>
    </row>
    <row r="317" spans="1:66" x14ac:dyDescent="0.35">
      <c r="A317" t="s">
        <v>620</v>
      </c>
      <c r="B317" s="144"/>
      <c r="C317" s="98"/>
      <c r="D317" s="43" t="str">
        <f t="shared" si="36"/>
        <v>HMO</v>
      </c>
      <c r="E317" s="100"/>
      <c r="F317" s="101"/>
      <c r="G317" s="100"/>
      <c r="H317" s="101"/>
      <c r="I317" s="100"/>
      <c r="J317" s="101"/>
      <c r="K317" s="100"/>
      <c r="L317" s="101"/>
      <c r="M317" s="100"/>
      <c r="N317" s="101"/>
      <c r="O317" s="100"/>
      <c r="P317" s="101"/>
      <c r="Q317" s="100"/>
      <c r="R317" s="101"/>
      <c r="S317" s="100"/>
      <c r="T317" s="101"/>
      <c r="U317" s="118"/>
      <c r="V317" s="118"/>
      <c r="W317" s="100"/>
      <c r="X317" s="100"/>
      <c r="Y317" s="100"/>
      <c r="Z317" s="100"/>
      <c r="AA317" s="132"/>
      <c r="AB317" s="101"/>
      <c r="AC317" s="101"/>
      <c r="AD317" s="101"/>
      <c r="AE317" s="100"/>
      <c r="AF317" s="101"/>
      <c r="AG317" s="100"/>
      <c r="AH317" s="101"/>
      <c r="AI317" s="100"/>
      <c r="AJ317" s="101"/>
      <c r="AK317" s="100"/>
      <c r="AL317" s="101"/>
      <c r="AM317" s="101"/>
      <c r="AN317" s="8"/>
      <c r="AO317" s="147">
        <f>IFERROR(VLOOKUP(B317,'A2. Rate Change &amp; Enrollment'!$C$20:$K$769,3,FALSE),0)</f>
        <v>0</v>
      </c>
      <c r="AP317" s="147">
        <f>IFERROR(VLOOKUP(B317,'A2. Rate Change &amp; Enrollment'!$C$20:$K$769,7,FALSE),0)</f>
        <v>0</v>
      </c>
      <c r="AQ317" s="150" t="e">
        <f t="shared" si="41"/>
        <v>#DIV/0!</v>
      </c>
      <c r="AS317" s="177"/>
      <c r="AT317" s="177"/>
      <c r="AV317" s="153" t="e">
        <f t="shared" si="39"/>
        <v>#DIV/0!</v>
      </c>
      <c r="AW317" s="101"/>
      <c r="AY317" s="132"/>
      <c r="AZ317" s="101"/>
      <c r="BA317" s="94"/>
      <c r="BB317" s="94"/>
      <c r="BC317" s="94"/>
      <c r="BD317" s="94"/>
      <c r="BE317" s="101"/>
      <c r="BF317" s="132"/>
      <c r="BG317" s="98"/>
      <c r="BH317" s="74" t="str">
        <f t="shared" si="37"/>
        <v>N</v>
      </c>
      <c r="BI317" t="e">
        <f t="shared" si="38"/>
        <v>#DIV/0!</v>
      </c>
      <c r="BK317" s="283">
        <f>IFERROR(VLOOKUP($B317, 'A2. Rate Change &amp; Enrollment'!$C$14:$BY$769, 75, FALSE), 0)</f>
        <v>0</v>
      </c>
      <c r="BL317" s="283" t="e">
        <f t="shared" si="34"/>
        <v>#DIV/0!</v>
      </c>
      <c r="BM317" s="283" t="e">
        <f t="shared" si="35"/>
        <v>#DIV/0!</v>
      </c>
      <c r="BN317" t="e">
        <f t="shared" si="40"/>
        <v>#DIV/0!</v>
      </c>
    </row>
    <row r="318" spans="1:66" x14ac:dyDescent="0.35">
      <c r="A318" t="s">
        <v>621</v>
      </c>
      <c r="B318" s="144"/>
      <c r="C318" s="98"/>
      <c r="D318" s="43" t="str">
        <f t="shared" si="36"/>
        <v>HMO</v>
      </c>
      <c r="E318" s="100"/>
      <c r="F318" s="101"/>
      <c r="G318" s="100"/>
      <c r="H318" s="101"/>
      <c r="I318" s="100"/>
      <c r="J318" s="101"/>
      <c r="K318" s="100"/>
      <c r="L318" s="101"/>
      <c r="M318" s="100"/>
      <c r="N318" s="101"/>
      <c r="O318" s="100"/>
      <c r="P318" s="101"/>
      <c r="Q318" s="100"/>
      <c r="R318" s="101"/>
      <c r="S318" s="100"/>
      <c r="T318" s="101"/>
      <c r="U318" s="118"/>
      <c r="V318" s="118"/>
      <c r="W318" s="100"/>
      <c r="X318" s="100"/>
      <c r="Y318" s="100"/>
      <c r="Z318" s="100"/>
      <c r="AA318" s="132"/>
      <c r="AB318" s="101"/>
      <c r="AC318" s="101"/>
      <c r="AD318" s="101"/>
      <c r="AE318" s="100"/>
      <c r="AF318" s="101"/>
      <c r="AG318" s="100"/>
      <c r="AH318" s="101"/>
      <c r="AI318" s="100"/>
      <c r="AJ318" s="101"/>
      <c r="AK318" s="100"/>
      <c r="AL318" s="101"/>
      <c r="AM318" s="101"/>
      <c r="AN318" s="8"/>
      <c r="AO318" s="147">
        <f>IFERROR(VLOOKUP(B318,'A2. Rate Change &amp; Enrollment'!$C$20:$K$769,3,FALSE),0)</f>
        <v>0</v>
      </c>
      <c r="AP318" s="147">
        <f>IFERROR(VLOOKUP(B318,'A2. Rate Change &amp; Enrollment'!$C$20:$K$769,7,FALSE),0)</f>
        <v>0</v>
      </c>
      <c r="AQ318" s="150" t="e">
        <f t="shared" si="41"/>
        <v>#DIV/0!</v>
      </c>
      <c r="AS318" s="177"/>
      <c r="AT318" s="177"/>
      <c r="AV318" s="153" t="e">
        <f t="shared" si="39"/>
        <v>#DIV/0!</v>
      </c>
      <c r="AW318" s="101"/>
      <c r="AY318" s="132"/>
      <c r="AZ318" s="101"/>
      <c r="BA318" s="94"/>
      <c r="BB318" s="94"/>
      <c r="BC318" s="94"/>
      <c r="BD318" s="94"/>
      <c r="BE318" s="101"/>
      <c r="BF318" s="132"/>
      <c r="BG318" s="98"/>
      <c r="BH318" s="74" t="str">
        <f t="shared" si="37"/>
        <v>N</v>
      </c>
      <c r="BI318" t="e">
        <f t="shared" si="38"/>
        <v>#DIV/0!</v>
      </c>
      <c r="BK318" s="283">
        <f>IFERROR(VLOOKUP($B318, 'A2. Rate Change &amp; Enrollment'!$C$14:$BY$769, 75, FALSE), 0)</f>
        <v>0</v>
      </c>
      <c r="BL318" s="283" t="e">
        <f t="shared" si="34"/>
        <v>#DIV/0!</v>
      </c>
      <c r="BM318" s="283" t="e">
        <f t="shared" si="35"/>
        <v>#DIV/0!</v>
      </c>
      <c r="BN318" t="e">
        <f t="shared" si="40"/>
        <v>#DIV/0!</v>
      </c>
    </row>
    <row r="319" spans="1:66" x14ac:dyDescent="0.35">
      <c r="A319" t="s">
        <v>622</v>
      </c>
      <c r="B319" s="144"/>
      <c r="C319" s="98"/>
      <c r="D319" s="43" t="str">
        <f t="shared" si="36"/>
        <v>HMO</v>
      </c>
      <c r="E319" s="100"/>
      <c r="F319" s="101"/>
      <c r="G319" s="100"/>
      <c r="H319" s="101"/>
      <c r="I319" s="100"/>
      <c r="J319" s="101"/>
      <c r="K319" s="100"/>
      <c r="L319" s="101"/>
      <c r="M319" s="100"/>
      <c r="N319" s="101"/>
      <c r="O319" s="100"/>
      <c r="P319" s="101"/>
      <c r="Q319" s="100"/>
      <c r="R319" s="101"/>
      <c r="S319" s="100"/>
      <c r="T319" s="101"/>
      <c r="U319" s="118"/>
      <c r="V319" s="118"/>
      <c r="W319" s="100"/>
      <c r="X319" s="100"/>
      <c r="Y319" s="100"/>
      <c r="Z319" s="100"/>
      <c r="AA319" s="132"/>
      <c r="AB319" s="101"/>
      <c r="AC319" s="101"/>
      <c r="AD319" s="101"/>
      <c r="AE319" s="100"/>
      <c r="AF319" s="101"/>
      <c r="AG319" s="100"/>
      <c r="AH319" s="101"/>
      <c r="AI319" s="100"/>
      <c r="AJ319" s="101"/>
      <c r="AK319" s="100"/>
      <c r="AL319" s="101"/>
      <c r="AM319" s="101"/>
      <c r="AN319" s="8"/>
      <c r="AO319" s="147">
        <f>IFERROR(VLOOKUP(B319,'A2. Rate Change &amp; Enrollment'!$C$20:$K$769,3,FALSE),0)</f>
        <v>0</v>
      </c>
      <c r="AP319" s="147">
        <f>IFERROR(VLOOKUP(B319,'A2. Rate Change &amp; Enrollment'!$C$20:$K$769,7,FALSE),0)</f>
        <v>0</v>
      </c>
      <c r="AQ319" s="150" t="e">
        <f t="shared" si="41"/>
        <v>#DIV/0!</v>
      </c>
      <c r="AS319" s="177"/>
      <c r="AT319" s="177"/>
      <c r="AV319" s="153" t="e">
        <f t="shared" si="39"/>
        <v>#DIV/0!</v>
      </c>
      <c r="AW319" s="101"/>
      <c r="AY319" s="132"/>
      <c r="AZ319" s="101"/>
      <c r="BA319" s="94"/>
      <c r="BB319" s="94"/>
      <c r="BC319" s="94"/>
      <c r="BD319" s="94"/>
      <c r="BE319" s="101"/>
      <c r="BF319" s="132"/>
      <c r="BG319" s="98"/>
      <c r="BH319" s="74" t="str">
        <f t="shared" si="37"/>
        <v>N</v>
      </c>
      <c r="BI319" t="e">
        <f t="shared" si="38"/>
        <v>#DIV/0!</v>
      </c>
      <c r="BK319" s="283">
        <f>IFERROR(VLOOKUP($B319, 'A2. Rate Change &amp; Enrollment'!$C$14:$BY$769, 75, FALSE), 0)</f>
        <v>0</v>
      </c>
      <c r="BL319" s="283" t="e">
        <f t="shared" si="34"/>
        <v>#DIV/0!</v>
      </c>
      <c r="BM319" s="283" t="e">
        <f t="shared" si="35"/>
        <v>#DIV/0!</v>
      </c>
      <c r="BN319" t="e">
        <f t="shared" si="40"/>
        <v>#DIV/0!</v>
      </c>
    </row>
    <row r="320" spans="1:66" x14ac:dyDescent="0.35">
      <c r="A320" t="s">
        <v>623</v>
      </c>
      <c r="B320" s="144"/>
      <c r="C320" s="98"/>
      <c r="D320" s="43" t="str">
        <f t="shared" si="36"/>
        <v>HMO</v>
      </c>
      <c r="E320" s="100"/>
      <c r="F320" s="101"/>
      <c r="G320" s="100"/>
      <c r="H320" s="101"/>
      <c r="I320" s="100"/>
      <c r="J320" s="101"/>
      <c r="K320" s="100"/>
      <c r="L320" s="101"/>
      <c r="M320" s="100"/>
      <c r="N320" s="101"/>
      <c r="O320" s="100"/>
      <c r="P320" s="101"/>
      <c r="Q320" s="100"/>
      <c r="R320" s="101"/>
      <c r="S320" s="100"/>
      <c r="T320" s="101"/>
      <c r="U320" s="118"/>
      <c r="V320" s="118"/>
      <c r="W320" s="100"/>
      <c r="X320" s="100"/>
      <c r="Y320" s="100"/>
      <c r="Z320" s="100"/>
      <c r="AA320" s="132"/>
      <c r="AB320" s="101"/>
      <c r="AC320" s="101"/>
      <c r="AD320" s="101"/>
      <c r="AE320" s="100"/>
      <c r="AF320" s="101"/>
      <c r="AG320" s="100"/>
      <c r="AH320" s="101"/>
      <c r="AI320" s="100"/>
      <c r="AJ320" s="101"/>
      <c r="AK320" s="100"/>
      <c r="AL320" s="101"/>
      <c r="AM320" s="101"/>
      <c r="AN320" s="8"/>
      <c r="AO320" s="147">
        <f>IFERROR(VLOOKUP(B320,'A2. Rate Change &amp; Enrollment'!$C$20:$K$769,3,FALSE),0)</f>
        <v>0</v>
      </c>
      <c r="AP320" s="147">
        <f>IFERROR(VLOOKUP(B320,'A2. Rate Change &amp; Enrollment'!$C$20:$K$769,7,FALSE),0)</f>
        <v>0</v>
      </c>
      <c r="AQ320" s="150" t="e">
        <f t="shared" si="41"/>
        <v>#DIV/0!</v>
      </c>
      <c r="AS320" s="177"/>
      <c r="AT320" s="177"/>
      <c r="AV320" s="153" t="e">
        <f t="shared" si="39"/>
        <v>#DIV/0!</v>
      </c>
      <c r="AW320" s="101"/>
      <c r="AY320" s="132"/>
      <c r="AZ320" s="101"/>
      <c r="BA320" s="94"/>
      <c r="BB320" s="94"/>
      <c r="BC320" s="94"/>
      <c r="BD320" s="94"/>
      <c r="BE320" s="101"/>
      <c r="BF320" s="132"/>
      <c r="BG320" s="98"/>
      <c r="BH320" s="74" t="str">
        <f t="shared" si="37"/>
        <v>N</v>
      </c>
      <c r="BI320" t="e">
        <f t="shared" si="38"/>
        <v>#DIV/0!</v>
      </c>
      <c r="BK320" s="283">
        <f>IFERROR(VLOOKUP($B320, 'A2. Rate Change &amp; Enrollment'!$C$14:$BY$769, 75, FALSE), 0)</f>
        <v>0</v>
      </c>
      <c r="BL320" s="283" t="e">
        <f t="shared" si="34"/>
        <v>#DIV/0!</v>
      </c>
      <c r="BM320" s="283" t="e">
        <f t="shared" si="35"/>
        <v>#DIV/0!</v>
      </c>
      <c r="BN320" t="e">
        <f t="shared" si="40"/>
        <v>#DIV/0!</v>
      </c>
    </row>
    <row r="321" spans="1:66" x14ac:dyDescent="0.35">
      <c r="A321" t="s">
        <v>624</v>
      </c>
      <c r="B321" s="144"/>
      <c r="C321" s="98"/>
      <c r="D321" s="43" t="str">
        <f t="shared" si="36"/>
        <v>HMO</v>
      </c>
      <c r="E321" s="100"/>
      <c r="F321" s="101"/>
      <c r="G321" s="100"/>
      <c r="H321" s="101"/>
      <c r="I321" s="100"/>
      <c r="J321" s="101"/>
      <c r="K321" s="100"/>
      <c r="L321" s="101"/>
      <c r="M321" s="100"/>
      <c r="N321" s="101"/>
      <c r="O321" s="100"/>
      <c r="P321" s="101"/>
      <c r="Q321" s="100"/>
      <c r="R321" s="101"/>
      <c r="S321" s="100"/>
      <c r="T321" s="101"/>
      <c r="U321" s="118"/>
      <c r="V321" s="118"/>
      <c r="W321" s="100"/>
      <c r="X321" s="100"/>
      <c r="Y321" s="100"/>
      <c r="Z321" s="100"/>
      <c r="AA321" s="132"/>
      <c r="AB321" s="101"/>
      <c r="AC321" s="101"/>
      <c r="AD321" s="101"/>
      <c r="AE321" s="100"/>
      <c r="AF321" s="101"/>
      <c r="AG321" s="100"/>
      <c r="AH321" s="101"/>
      <c r="AI321" s="100"/>
      <c r="AJ321" s="101"/>
      <c r="AK321" s="100"/>
      <c r="AL321" s="101"/>
      <c r="AM321" s="101"/>
      <c r="AN321" s="8"/>
      <c r="AO321" s="147">
        <f>IFERROR(VLOOKUP(B321,'A2. Rate Change &amp; Enrollment'!$C$20:$K$769,3,FALSE),0)</f>
        <v>0</v>
      </c>
      <c r="AP321" s="147">
        <f>IFERROR(VLOOKUP(B321,'A2. Rate Change &amp; Enrollment'!$C$20:$K$769,7,FALSE),0)</f>
        <v>0</v>
      </c>
      <c r="AQ321" s="150" t="e">
        <f t="shared" si="41"/>
        <v>#DIV/0!</v>
      </c>
      <c r="AS321" s="177"/>
      <c r="AT321" s="177"/>
      <c r="AV321" s="153" t="e">
        <f t="shared" si="39"/>
        <v>#DIV/0!</v>
      </c>
      <c r="AW321" s="101"/>
      <c r="AY321" s="132"/>
      <c r="AZ321" s="101"/>
      <c r="BA321" s="94"/>
      <c r="BB321" s="94"/>
      <c r="BC321" s="94"/>
      <c r="BD321" s="94"/>
      <c r="BE321" s="101"/>
      <c r="BF321" s="132"/>
      <c r="BG321" s="98"/>
      <c r="BH321" s="74" t="str">
        <f t="shared" si="37"/>
        <v>N</v>
      </c>
      <c r="BI321" t="e">
        <f t="shared" si="38"/>
        <v>#DIV/0!</v>
      </c>
      <c r="BK321" s="283">
        <f>IFERROR(VLOOKUP($B321, 'A2. Rate Change &amp; Enrollment'!$C$14:$BY$769, 75, FALSE), 0)</f>
        <v>0</v>
      </c>
      <c r="BL321" s="283" t="e">
        <f t="shared" si="34"/>
        <v>#DIV/0!</v>
      </c>
      <c r="BM321" s="283" t="e">
        <f t="shared" si="35"/>
        <v>#DIV/0!</v>
      </c>
      <c r="BN321" t="e">
        <f t="shared" si="40"/>
        <v>#DIV/0!</v>
      </c>
    </row>
    <row r="322" spans="1:66" x14ac:dyDescent="0.35">
      <c r="A322" t="s">
        <v>625</v>
      </c>
      <c r="B322" s="144"/>
      <c r="C322" s="98"/>
      <c r="D322" s="43" t="str">
        <f t="shared" si="36"/>
        <v>HMO</v>
      </c>
      <c r="E322" s="100"/>
      <c r="F322" s="101"/>
      <c r="G322" s="100"/>
      <c r="H322" s="101"/>
      <c r="I322" s="100"/>
      <c r="J322" s="101"/>
      <c r="K322" s="100"/>
      <c r="L322" s="101"/>
      <c r="M322" s="100"/>
      <c r="N322" s="101"/>
      <c r="O322" s="100"/>
      <c r="P322" s="101"/>
      <c r="Q322" s="100"/>
      <c r="R322" s="101"/>
      <c r="S322" s="100"/>
      <c r="T322" s="101"/>
      <c r="U322" s="118"/>
      <c r="V322" s="118"/>
      <c r="W322" s="100"/>
      <c r="X322" s="100"/>
      <c r="Y322" s="100"/>
      <c r="Z322" s="100"/>
      <c r="AA322" s="132"/>
      <c r="AB322" s="101"/>
      <c r="AC322" s="101"/>
      <c r="AD322" s="101"/>
      <c r="AE322" s="100"/>
      <c r="AF322" s="101"/>
      <c r="AG322" s="100"/>
      <c r="AH322" s="101"/>
      <c r="AI322" s="100"/>
      <c r="AJ322" s="101"/>
      <c r="AK322" s="100"/>
      <c r="AL322" s="101"/>
      <c r="AM322" s="101"/>
      <c r="AN322" s="8"/>
      <c r="AO322" s="147">
        <f>IFERROR(VLOOKUP(B322,'A2. Rate Change &amp; Enrollment'!$C$20:$K$769,3,FALSE),0)</f>
        <v>0</v>
      </c>
      <c r="AP322" s="147">
        <f>IFERROR(VLOOKUP(B322,'A2. Rate Change &amp; Enrollment'!$C$20:$K$769,7,FALSE),0)</f>
        <v>0</v>
      </c>
      <c r="AQ322" s="150" t="e">
        <f t="shared" si="41"/>
        <v>#DIV/0!</v>
      </c>
      <c r="AS322" s="177"/>
      <c r="AT322" s="177"/>
      <c r="AV322" s="153" t="e">
        <f t="shared" si="39"/>
        <v>#DIV/0!</v>
      </c>
      <c r="AW322" s="101"/>
      <c r="AY322" s="132"/>
      <c r="AZ322" s="101"/>
      <c r="BA322" s="94"/>
      <c r="BB322" s="94"/>
      <c r="BC322" s="94"/>
      <c r="BD322" s="94"/>
      <c r="BE322" s="101"/>
      <c r="BF322" s="132"/>
      <c r="BG322" s="98"/>
      <c r="BH322" s="74" t="str">
        <f t="shared" si="37"/>
        <v>N</v>
      </c>
      <c r="BI322" t="e">
        <f t="shared" si="38"/>
        <v>#DIV/0!</v>
      </c>
      <c r="BK322" s="283">
        <f>IFERROR(VLOOKUP($B322, 'A2. Rate Change &amp; Enrollment'!$C$14:$BY$769, 75, FALSE), 0)</f>
        <v>0</v>
      </c>
      <c r="BL322" s="283" t="e">
        <f t="shared" si="34"/>
        <v>#DIV/0!</v>
      </c>
      <c r="BM322" s="283" t="e">
        <f t="shared" si="35"/>
        <v>#DIV/0!</v>
      </c>
      <c r="BN322" t="e">
        <f t="shared" si="40"/>
        <v>#DIV/0!</v>
      </c>
    </row>
    <row r="323" spans="1:66" x14ac:dyDescent="0.35">
      <c r="A323" t="s">
        <v>626</v>
      </c>
      <c r="B323" s="144"/>
      <c r="C323" s="98"/>
      <c r="D323" s="43" t="str">
        <f t="shared" si="36"/>
        <v>HMO</v>
      </c>
      <c r="E323" s="100"/>
      <c r="F323" s="101"/>
      <c r="G323" s="100"/>
      <c r="H323" s="101"/>
      <c r="I323" s="100"/>
      <c r="J323" s="101"/>
      <c r="K323" s="100"/>
      <c r="L323" s="101"/>
      <c r="M323" s="100"/>
      <c r="N323" s="101"/>
      <c r="O323" s="100"/>
      <c r="P323" s="101"/>
      <c r="Q323" s="100"/>
      <c r="R323" s="101"/>
      <c r="S323" s="100"/>
      <c r="T323" s="101"/>
      <c r="U323" s="118"/>
      <c r="V323" s="118"/>
      <c r="W323" s="100"/>
      <c r="X323" s="100"/>
      <c r="Y323" s="100"/>
      <c r="Z323" s="100"/>
      <c r="AA323" s="132"/>
      <c r="AB323" s="101"/>
      <c r="AC323" s="101"/>
      <c r="AD323" s="101"/>
      <c r="AE323" s="100"/>
      <c r="AF323" s="101"/>
      <c r="AG323" s="100"/>
      <c r="AH323" s="101"/>
      <c r="AI323" s="100"/>
      <c r="AJ323" s="101"/>
      <c r="AK323" s="100"/>
      <c r="AL323" s="101"/>
      <c r="AM323" s="101"/>
      <c r="AN323" s="8"/>
      <c r="AO323" s="147">
        <f>IFERROR(VLOOKUP(B323,'A2. Rate Change &amp; Enrollment'!$C$20:$K$769,3,FALSE),0)</f>
        <v>0</v>
      </c>
      <c r="AP323" s="147">
        <f>IFERROR(VLOOKUP(B323,'A2. Rate Change &amp; Enrollment'!$C$20:$K$769,7,FALSE),0)</f>
        <v>0</v>
      </c>
      <c r="AQ323" s="150" t="e">
        <f t="shared" si="41"/>
        <v>#DIV/0!</v>
      </c>
      <c r="AS323" s="177"/>
      <c r="AT323" s="177"/>
      <c r="AV323" s="153" t="e">
        <f t="shared" si="39"/>
        <v>#DIV/0!</v>
      </c>
      <c r="AW323" s="101"/>
      <c r="AY323" s="132"/>
      <c r="AZ323" s="101"/>
      <c r="BA323" s="94"/>
      <c r="BB323" s="94"/>
      <c r="BC323" s="94"/>
      <c r="BD323" s="94"/>
      <c r="BE323" s="101"/>
      <c r="BF323" s="132"/>
      <c r="BG323" s="98"/>
      <c r="BH323" s="74" t="str">
        <f t="shared" si="37"/>
        <v>N</v>
      </c>
      <c r="BI323" t="e">
        <f t="shared" si="38"/>
        <v>#DIV/0!</v>
      </c>
      <c r="BK323" s="283">
        <f>IFERROR(VLOOKUP($B323, 'A2. Rate Change &amp; Enrollment'!$C$14:$BY$769, 75, FALSE), 0)</f>
        <v>0</v>
      </c>
      <c r="BL323" s="283" t="e">
        <f t="shared" si="34"/>
        <v>#DIV/0!</v>
      </c>
      <c r="BM323" s="283" t="e">
        <f t="shared" si="35"/>
        <v>#DIV/0!</v>
      </c>
      <c r="BN323" t="e">
        <f t="shared" si="40"/>
        <v>#DIV/0!</v>
      </c>
    </row>
    <row r="324" spans="1:66" x14ac:dyDescent="0.35">
      <c r="A324" t="s">
        <v>627</v>
      </c>
      <c r="B324" s="144"/>
      <c r="C324" s="98"/>
      <c r="D324" s="43" t="str">
        <f t="shared" si="36"/>
        <v>HMO</v>
      </c>
      <c r="E324" s="100"/>
      <c r="F324" s="101"/>
      <c r="G324" s="100"/>
      <c r="H324" s="101"/>
      <c r="I324" s="100"/>
      <c r="J324" s="101"/>
      <c r="K324" s="100"/>
      <c r="L324" s="101"/>
      <c r="M324" s="100"/>
      <c r="N324" s="101"/>
      <c r="O324" s="100"/>
      <c r="P324" s="101"/>
      <c r="Q324" s="100"/>
      <c r="R324" s="101"/>
      <c r="S324" s="100"/>
      <c r="T324" s="101"/>
      <c r="U324" s="118"/>
      <c r="V324" s="118"/>
      <c r="W324" s="100"/>
      <c r="X324" s="100"/>
      <c r="Y324" s="100"/>
      <c r="Z324" s="100"/>
      <c r="AA324" s="132"/>
      <c r="AB324" s="101"/>
      <c r="AC324" s="101"/>
      <c r="AD324" s="101"/>
      <c r="AE324" s="100"/>
      <c r="AF324" s="101"/>
      <c r="AG324" s="100"/>
      <c r="AH324" s="101"/>
      <c r="AI324" s="100"/>
      <c r="AJ324" s="101"/>
      <c r="AK324" s="100"/>
      <c r="AL324" s="101"/>
      <c r="AM324" s="101"/>
      <c r="AN324" s="8"/>
      <c r="AO324" s="147">
        <f>IFERROR(VLOOKUP(B324,'A2. Rate Change &amp; Enrollment'!$C$20:$K$769,3,FALSE),0)</f>
        <v>0</v>
      </c>
      <c r="AP324" s="147">
        <f>IFERROR(VLOOKUP(B324,'A2. Rate Change &amp; Enrollment'!$C$20:$K$769,7,FALSE),0)</f>
        <v>0</v>
      </c>
      <c r="AQ324" s="150" t="e">
        <f t="shared" si="41"/>
        <v>#DIV/0!</v>
      </c>
      <c r="AS324" s="177"/>
      <c r="AT324" s="177"/>
      <c r="AV324" s="153" t="e">
        <f t="shared" si="39"/>
        <v>#DIV/0!</v>
      </c>
      <c r="AW324" s="101"/>
      <c r="AY324" s="132"/>
      <c r="AZ324" s="101"/>
      <c r="BA324" s="94"/>
      <c r="BB324" s="94"/>
      <c r="BC324" s="94"/>
      <c r="BD324" s="94"/>
      <c r="BE324" s="101"/>
      <c r="BF324" s="132"/>
      <c r="BG324" s="98"/>
      <c r="BH324" s="74" t="str">
        <f t="shared" si="37"/>
        <v>N</v>
      </c>
      <c r="BI324" t="e">
        <f t="shared" si="38"/>
        <v>#DIV/0!</v>
      </c>
      <c r="BK324" s="283">
        <f>IFERROR(VLOOKUP($B324, 'A2. Rate Change &amp; Enrollment'!$C$14:$BY$769, 75, FALSE), 0)</f>
        <v>0</v>
      </c>
      <c r="BL324" s="283" t="e">
        <f t="shared" si="34"/>
        <v>#DIV/0!</v>
      </c>
      <c r="BM324" s="283" t="e">
        <f t="shared" si="35"/>
        <v>#DIV/0!</v>
      </c>
      <c r="BN324" t="e">
        <f t="shared" si="40"/>
        <v>#DIV/0!</v>
      </c>
    </row>
    <row r="325" spans="1:66" x14ac:dyDescent="0.35">
      <c r="A325" t="s">
        <v>628</v>
      </c>
      <c r="B325" s="144"/>
      <c r="C325" s="98"/>
      <c r="D325" s="43" t="str">
        <f t="shared" si="36"/>
        <v>HMO</v>
      </c>
      <c r="E325" s="100"/>
      <c r="F325" s="101"/>
      <c r="G325" s="100"/>
      <c r="H325" s="101"/>
      <c r="I325" s="100"/>
      <c r="J325" s="101"/>
      <c r="K325" s="100"/>
      <c r="L325" s="101"/>
      <c r="M325" s="100"/>
      <c r="N325" s="101"/>
      <c r="O325" s="100"/>
      <c r="P325" s="101"/>
      <c r="Q325" s="100"/>
      <c r="R325" s="101"/>
      <c r="S325" s="100"/>
      <c r="T325" s="101"/>
      <c r="U325" s="118"/>
      <c r="V325" s="118"/>
      <c r="W325" s="100"/>
      <c r="X325" s="100"/>
      <c r="Y325" s="100"/>
      <c r="Z325" s="100"/>
      <c r="AA325" s="132"/>
      <c r="AB325" s="101"/>
      <c r="AC325" s="101"/>
      <c r="AD325" s="101"/>
      <c r="AE325" s="100"/>
      <c r="AF325" s="101"/>
      <c r="AG325" s="100"/>
      <c r="AH325" s="101"/>
      <c r="AI325" s="100"/>
      <c r="AJ325" s="101"/>
      <c r="AK325" s="100"/>
      <c r="AL325" s="101"/>
      <c r="AM325" s="101"/>
      <c r="AN325" s="8"/>
      <c r="AO325" s="147">
        <f>IFERROR(VLOOKUP(B325,'A2. Rate Change &amp; Enrollment'!$C$20:$K$769,3,FALSE),0)</f>
        <v>0</v>
      </c>
      <c r="AP325" s="147">
        <f>IFERROR(VLOOKUP(B325,'A2. Rate Change &amp; Enrollment'!$C$20:$K$769,7,FALSE),0)</f>
        <v>0</v>
      </c>
      <c r="AQ325" s="150" t="e">
        <f t="shared" si="41"/>
        <v>#DIV/0!</v>
      </c>
      <c r="AS325" s="177"/>
      <c r="AT325" s="177"/>
      <c r="AV325" s="153" t="e">
        <f t="shared" si="39"/>
        <v>#DIV/0!</v>
      </c>
      <c r="AW325" s="101"/>
      <c r="AY325" s="132"/>
      <c r="AZ325" s="101"/>
      <c r="BA325" s="94"/>
      <c r="BB325" s="94"/>
      <c r="BC325" s="94"/>
      <c r="BD325" s="94"/>
      <c r="BE325" s="101"/>
      <c r="BF325" s="132"/>
      <c r="BG325" s="98"/>
      <c r="BH325" s="74" t="str">
        <f t="shared" si="37"/>
        <v>N</v>
      </c>
      <c r="BI325" t="e">
        <f t="shared" si="38"/>
        <v>#DIV/0!</v>
      </c>
      <c r="BK325" s="283">
        <f>IFERROR(VLOOKUP($B325, 'A2. Rate Change &amp; Enrollment'!$C$14:$BY$769, 75, FALSE), 0)</f>
        <v>0</v>
      </c>
      <c r="BL325" s="283" t="e">
        <f t="shared" si="34"/>
        <v>#DIV/0!</v>
      </c>
      <c r="BM325" s="283" t="e">
        <f t="shared" si="35"/>
        <v>#DIV/0!</v>
      </c>
      <c r="BN325" t="e">
        <f t="shared" si="40"/>
        <v>#DIV/0!</v>
      </c>
    </row>
    <row r="326" spans="1:66" x14ac:dyDescent="0.35">
      <c r="A326" t="s">
        <v>629</v>
      </c>
      <c r="B326" s="144"/>
      <c r="C326" s="98"/>
      <c r="D326" s="43" t="str">
        <f t="shared" si="36"/>
        <v>HMO</v>
      </c>
      <c r="E326" s="100"/>
      <c r="F326" s="101"/>
      <c r="G326" s="100"/>
      <c r="H326" s="101"/>
      <c r="I326" s="100"/>
      <c r="J326" s="101"/>
      <c r="K326" s="100"/>
      <c r="L326" s="101"/>
      <c r="M326" s="100"/>
      <c r="N326" s="101"/>
      <c r="O326" s="100"/>
      <c r="P326" s="101"/>
      <c r="Q326" s="100"/>
      <c r="R326" s="101"/>
      <c r="S326" s="100"/>
      <c r="T326" s="101"/>
      <c r="U326" s="118"/>
      <c r="V326" s="118"/>
      <c r="W326" s="100"/>
      <c r="X326" s="100"/>
      <c r="Y326" s="100"/>
      <c r="Z326" s="100"/>
      <c r="AA326" s="132"/>
      <c r="AB326" s="101"/>
      <c r="AC326" s="101"/>
      <c r="AD326" s="101"/>
      <c r="AE326" s="100"/>
      <c r="AF326" s="101"/>
      <c r="AG326" s="100"/>
      <c r="AH326" s="101"/>
      <c r="AI326" s="100"/>
      <c r="AJ326" s="101"/>
      <c r="AK326" s="100"/>
      <c r="AL326" s="101"/>
      <c r="AM326" s="101"/>
      <c r="AN326" s="8"/>
      <c r="AO326" s="147">
        <f>IFERROR(VLOOKUP(B326,'A2. Rate Change &amp; Enrollment'!$C$20:$K$769,3,FALSE),0)</f>
        <v>0</v>
      </c>
      <c r="AP326" s="147">
        <f>IFERROR(VLOOKUP(B326,'A2. Rate Change &amp; Enrollment'!$C$20:$K$769,7,FALSE),0)</f>
        <v>0</v>
      </c>
      <c r="AQ326" s="150" t="e">
        <f t="shared" si="41"/>
        <v>#DIV/0!</v>
      </c>
      <c r="AS326" s="177"/>
      <c r="AT326" s="177"/>
      <c r="AV326" s="153" t="e">
        <f t="shared" si="39"/>
        <v>#DIV/0!</v>
      </c>
      <c r="AW326" s="101"/>
      <c r="AY326" s="132"/>
      <c r="AZ326" s="101"/>
      <c r="BA326" s="94"/>
      <c r="BB326" s="94"/>
      <c r="BC326" s="94"/>
      <c r="BD326" s="94"/>
      <c r="BE326" s="101"/>
      <c r="BF326" s="132"/>
      <c r="BG326" s="98"/>
      <c r="BH326" s="74" t="str">
        <f t="shared" si="37"/>
        <v>N</v>
      </c>
      <c r="BI326" t="e">
        <f t="shared" si="38"/>
        <v>#DIV/0!</v>
      </c>
      <c r="BK326" s="283">
        <f>IFERROR(VLOOKUP($B326, 'A2. Rate Change &amp; Enrollment'!$C$14:$BY$769, 75, FALSE), 0)</f>
        <v>0</v>
      </c>
      <c r="BL326" s="283" t="e">
        <f t="shared" si="34"/>
        <v>#DIV/0!</v>
      </c>
      <c r="BM326" s="283" t="e">
        <f t="shared" si="35"/>
        <v>#DIV/0!</v>
      </c>
      <c r="BN326" t="e">
        <f t="shared" si="40"/>
        <v>#DIV/0!</v>
      </c>
    </row>
    <row r="327" spans="1:66" x14ac:dyDescent="0.35">
      <c r="A327" t="s">
        <v>630</v>
      </c>
      <c r="B327" s="144"/>
      <c r="C327" s="98"/>
      <c r="D327" s="43" t="str">
        <f t="shared" si="36"/>
        <v>HMO</v>
      </c>
      <c r="E327" s="100"/>
      <c r="F327" s="101"/>
      <c r="G327" s="100"/>
      <c r="H327" s="101"/>
      <c r="I327" s="100"/>
      <c r="J327" s="101"/>
      <c r="K327" s="100"/>
      <c r="L327" s="101"/>
      <c r="M327" s="100"/>
      <c r="N327" s="101"/>
      <c r="O327" s="100"/>
      <c r="P327" s="101"/>
      <c r="Q327" s="100"/>
      <c r="R327" s="101"/>
      <c r="S327" s="100"/>
      <c r="T327" s="101"/>
      <c r="U327" s="118"/>
      <c r="V327" s="118"/>
      <c r="W327" s="100"/>
      <c r="X327" s="100"/>
      <c r="Y327" s="100"/>
      <c r="Z327" s="100"/>
      <c r="AA327" s="132"/>
      <c r="AB327" s="101"/>
      <c r="AC327" s="101"/>
      <c r="AD327" s="101"/>
      <c r="AE327" s="100"/>
      <c r="AF327" s="101"/>
      <c r="AG327" s="100"/>
      <c r="AH327" s="101"/>
      <c r="AI327" s="100"/>
      <c r="AJ327" s="101"/>
      <c r="AK327" s="100"/>
      <c r="AL327" s="101"/>
      <c r="AM327" s="101"/>
      <c r="AN327" s="8"/>
      <c r="AO327" s="147">
        <f>IFERROR(VLOOKUP(B327,'A2. Rate Change &amp; Enrollment'!$C$20:$K$769,3,FALSE),0)</f>
        <v>0</v>
      </c>
      <c r="AP327" s="147">
        <f>IFERROR(VLOOKUP(B327,'A2. Rate Change &amp; Enrollment'!$C$20:$K$769,7,FALSE),0)</f>
        <v>0</v>
      </c>
      <c r="AQ327" s="150" t="e">
        <f t="shared" si="41"/>
        <v>#DIV/0!</v>
      </c>
      <c r="AS327" s="177"/>
      <c r="AT327" s="177"/>
      <c r="AV327" s="153" t="e">
        <f t="shared" si="39"/>
        <v>#DIV/0!</v>
      </c>
      <c r="AW327" s="101"/>
      <c r="AY327" s="132"/>
      <c r="AZ327" s="101"/>
      <c r="BA327" s="94"/>
      <c r="BB327" s="94"/>
      <c r="BC327" s="94"/>
      <c r="BD327" s="94"/>
      <c r="BE327" s="101"/>
      <c r="BF327" s="132"/>
      <c r="BG327" s="98"/>
      <c r="BH327" s="74" t="str">
        <f t="shared" si="37"/>
        <v>N</v>
      </c>
      <c r="BI327" t="e">
        <f t="shared" si="38"/>
        <v>#DIV/0!</v>
      </c>
      <c r="BK327" s="283">
        <f>IFERROR(VLOOKUP($B327, 'A2. Rate Change &amp; Enrollment'!$C$14:$BY$769, 75, FALSE), 0)</f>
        <v>0</v>
      </c>
      <c r="BL327" s="283" t="e">
        <f t="shared" si="34"/>
        <v>#DIV/0!</v>
      </c>
      <c r="BM327" s="283" t="e">
        <f t="shared" si="35"/>
        <v>#DIV/0!</v>
      </c>
      <c r="BN327" t="e">
        <f t="shared" si="40"/>
        <v>#DIV/0!</v>
      </c>
    </row>
    <row r="328" spans="1:66" x14ac:dyDescent="0.35">
      <c r="A328" t="s">
        <v>631</v>
      </c>
      <c r="B328" s="144"/>
      <c r="C328" s="98"/>
      <c r="D328" s="43" t="str">
        <f t="shared" si="36"/>
        <v>HMO</v>
      </c>
      <c r="E328" s="100"/>
      <c r="F328" s="101"/>
      <c r="G328" s="100"/>
      <c r="H328" s="101"/>
      <c r="I328" s="100"/>
      <c r="J328" s="101"/>
      <c r="K328" s="100"/>
      <c r="L328" s="101"/>
      <c r="M328" s="100"/>
      <c r="N328" s="101"/>
      <c r="O328" s="100"/>
      <c r="P328" s="101"/>
      <c r="Q328" s="100"/>
      <c r="R328" s="101"/>
      <c r="S328" s="100"/>
      <c r="T328" s="101"/>
      <c r="U328" s="118"/>
      <c r="V328" s="118"/>
      <c r="W328" s="100"/>
      <c r="X328" s="100"/>
      <c r="Y328" s="100"/>
      <c r="Z328" s="100"/>
      <c r="AA328" s="132"/>
      <c r="AB328" s="101"/>
      <c r="AC328" s="101"/>
      <c r="AD328" s="101"/>
      <c r="AE328" s="100"/>
      <c r="AF328" s="101"/>
      <c r="AG328" s="100"/>
      <c r="AH328" s="101"/>
      <c r="AI328" s="100"/>
      <c r="AJ328" s="101"/>
      <c r="AK328" s="100"/>
      <c r="AL328" s="101"/>
      <c r="AM328" s="101"/>
      <c r="AN328" s="8"/>
      <c r="AO328" s="147">
        <f>IFERROR(VLOOKUP(B328,'A2. Rate Change &amp; Enrollment'!$C$20:$K$769,3,FALSE),0)</f>
        <v>0</v>
      </c>
      <c r="AP328" s="147">
        <f>IFERROR(VLOOKUP(B328,'A2. Rate Change &amp; Enrollment'!$C$20:$K$769,7,FALSE),0)</f>
        <v>0</v>
      </c>
      <c r="AQ328" s="150" t="e">
        <f t="shared" si="41"/>
        <v>#DIV/0!</v>
      </c>
      <c r="AS328" s="177"/>
      <c r="AT328" s="177"/>
      <c r="AV328" s="153" t="e">
        <f t="shared" si="39"/>
        <v>#DIV/0!</v>
      </c>
      <c r="AW328" s="101"/>
      <c r="AY328" s="132"/>
      <c r="AZ328" s="101"/>
      <c r="BA328" s="94"/>
      <c r="BB328" s="94"/>
      <c r="BC328" s="94"/>
      <c r="BD328" s="94"/>
      <c r="BE328" s="101"/>
      <c r="BF328" s="132"/>
      <c r="BG328" s="98"/>
      <c r="BH328" s="74" t="str">
        <f t="shared" si="37"/>
        <v>N</v>
      </c>
      <c r="BI328" t="e">
        <f t="shared" si="38"/>
        <v>#DIV/0!</v>
      </c>
      <c r="BK328" s="283">
        <f>IFERROR(VLOOKUP($B328, 'A2. Rate Change &amp; Enrollment'!$C$14:$BY$769, 75, FALSE), 0)</f>
        <v>0</v>
      </c>
      <c r="BL328" s="283" t="e">
        <f t="shared" si="34"/>
        <v>#DIV/0!</v>
      </c>
      <c r="BM328" s="283" t="e">
        <f t="shared" si="35"/>
        <v>#DIV/0!</v>
      </c>
      <c r="BN328" t="e">
        <f t="shared" si="40"/>
        <v>#DIV/0!</v>
      </c>
    </row>
    <row r="329" spans="1:66" x14ac:dyDescent="0.35">
      <c r="A329" t="s">
        <v>632</v>
      </c>
      <c r="B329" s="144"/>
      <c r="C329" s="98"/>
      <c r="D329" s="43" t="str">
        <f t="shared" si="36"/>
        <v>HMO</v>
      </c>
      <c r="E329" s="100"/>
      <c r="F329" s="101"/>
      <c r="G329" s="100"/>
      <c r="H329" s="101"/>
      <c r="I329" s="100"/>
      <c r="J329" s="101"/>
      <c r="K329" s="100"/>
      <c r="L329" s="101"/>
      <c r="M329" s="100"/>
      <c r="N329" s="101"/>
      <c r="O329" s="100"/>
      <c r="P329" s="101"/>
      <c r="Q329" s="100"/>
      <c r="R329" s="101"/>
      <c r="S329" s="100"/>
      <c r="T329" s="101"/>
      <c r="U329" s="118"/>
      <c r="V329" s="118"/>
      <c r="W329" s="100"/>
      <c r="X329" s="100"/>
      <c r="Y329" s="100"/>
      <c r="Z329" s="100"/>
      <c r="AA329" s="132"/>
      <c r="AB329" s="101"/>
      <c r="AC329" s="101"/>
      <c r="AD329" s="101"/>
      <c r="AE329" s="100"/>
      <c r="AF329" s="101"/>
      <c r="AG329" s="100"/>
      <c r="AH329" s="101"/>
      <c r="AI329" s="100"/>
      <c r="AJ329" s="101"/>
      <c r="AK329" s="100"/>
      <c r="AL329" s="101"/>
      <c r="AM329" s="101"/>
      <c r="AN329" s="8"/>
      <c r="AO329" s="147">
        <f>IFERROR(VLOOKUP(B329,'A2. Rate Change &amp; Enrollment'!$C$20:$K$769,3,FALSE),0)</f>
        <v>0</v>
      </c>
      <c r="AP329" s="147">
        <f>IFERROR(VLOOKUP(B329,'A2. Rate Change &amp; Enrollment'!$C$20:$K$769,7,FALSE),0)</f>
        <v>0</v>
      </c>
      <c r="AQ329" s="150" t="e">
        <f t="shared" si="41"/>
        <v>#DIV/0!</v>
      </c>
      <c r="AS329" s="177"/>
      <c r="AT329" s="177"/>
      <c r="AV329" s="153" t="e">
        <f t="shared" si="39"/>
        <v>#DIV/0!</v>
      </c>
      <c r="AW329" s="101"/>
      <c r="AY329" s="132"/>
      <c r="AZ329" s="101"/>
      <c r="BA329" s="94"/>
      <c r="BB329" s="94"/>
      <c r="BC329" s="94"/>
      <c r="BD329" s="94"/>
      <c r="BE329" s="101"/>
      <c r="BF329" s="132"/>
      <c r="BG329" s="98"/>
      <c r="BH329" s="74" t="str">
        <f t="shared" si="37"/>
        <v>N</v>
      </c>
      <c r="BI329" t="e">
        <f t="shared" si="38"/>
        <v>#DIV/0!</v>
      </c>
      <c r="BK329" s="283">
        <f>IFERROR(VLOOKUP($B329, 'A2. Rate Change &amp; Enrollment'!$C$14:$BY$769, 75, FALSE), 0)</f>
        <v>0</v>
      </c>
      <c r="BL329" s="283" t="e">
        <f t="shared" si="34"/>
        <v>#DIV/0!</v>
      </c>
      <c r="BM329" s="283" t="e">
        <f t="shared" si="35"/>
        <v>#DIV/0!</v>
      </c>
      <c r="BN329" t="e">
        <f t="shared" si="40"/>
        <v>#DIV/0!</v>
      </c>
    </row>
    <row r="330" spans="1:66" x14ac:dyDescent="0.35">
      <c r="A330" t="s">
        <v>633</v>
      </c>
      <c r="B330" s="144"/>
      <c r="C330" s="98"/>
      <c r="D330" s="43" t="str">
        <f t="shared" si="36"/>
        <v>HMO</v>
      </c>
      <c r="E330" s="100"/>
      <c r="F330" s="101"/>
      <c r="G330" s="100"/>
      <c r="H330" s="101"/>
      <c r="I330" s="100"/>
      <c r="J330" s="101"/>
      <c r="K330" s="100"/>
      <c r="L330" s="101"/>
      <c r="M330" s="100"/>
      <c r="N330" s="101"/>
      <c r="O330" s="100"/>
      <c r="P330" s="101"/>
      <c r="Q330" s="100"/>
      <c r="R330" s="101"/>
      <c r="S330" s="100"/>
      <c r="T330" s="101"/>
      <c r="U330" s="118"/>
      <c r="V330" s="118"/>
      <c r="W330" s="100"/>
      <c r="X330" s="100"/>
      <c r="Y330" s="100"/>
      <c r="Z330" s="100"/>
      <c r="AA330" s="132"/>
      <c r="AB330" s="101"/>
      <c r="AC330" s="101"/>
      <c r="AD330" s="101"/>
      <c r="AE330" s="100"/>
      <c r="AF330" s="101"/>
      <c r="AG330" s="100"/>
      <c r="AH330" s="101"/>
      <c r="AI330" s="100"/>
      <c r="AJ330" s="101"/>
      <c r="AK330" s="100"/>
      <c r="AL330" s="101"/>
      <c r="AM330" s="101"/>
      <c r="AN330" s="8"/>
      <c r="AO330" s="147">
        <f>IFERROR(VLOOKUP(B330,'A2. Rate Change &amp; Enrollment'!$C$20:$K$769,3,FALSE),0)</f>
        <v>0</v>
      </c>
      <c r="AP330" s="147">
        <f>IFERROR(VLOOKUP(B330,'A2. Rate Change &amp; Enrollment'!$C$20:$K$769,7,FALSE),0)</f>
        <v>0</v>
      </c>
      <c r="AQ330" s="150" t="e">
        <f t="shared" si="41"/>
        <v>#DIV/0!</v>
      </c>
      <c r="AS330" s="177"/>
      <c r="AT330" s="177"/>
      <c r="AV330" s="153" t="e">
        <f t="shared" si="39"/>
        <v>#DIV/0!</v>
      </c>
      <c r="AW330" s="101"/>
      <c r="AY330" s="132"/>
      <c r="AZ330" s="101"/>
      <c r="BA330" s="94"/>
      <c r="BB330" s="94"/>
      <c r="BC330" s="94"/>
      <c r="BD330" s="94"/>
      <c r="BE330" s="101"/>
      <c r="BF330" s="132"/>
      <c r="BG330" s="98"/>
      <c r="BH330" s="74" t="str">
        <f t="shared" si="37"/>
        <v>N</v>
      </c>
      <c r="BI330" t="e">
        <f t="shared" si="38"/>
        <v>#DIV/0!</v>
      </c>
      <c r="BK330" s="283">
        <f>IFERROR(VLOOKUP($B330, 'A2. Rate Change &amp; Enrollment'!$C$14:$BY$769, 75, FALSE), 0)</f>
        <v>0</v>
      </c>
      <c r="BL330" s="283" t="e">
        <f t="shared" si="34"/>
        <v>#DIV/0!</v>
      </c>
      <c r="BM330" s="283" t="e">
        <f t="shared" si="35"/>
        <v>#DIV/0!</v>
      </c>
      <c r="BN330" t="e">
        <f t="shared" si="40"/>
        <v>#DIV/0!</v>
      </c>
    </row>
    <row r="331" spans="1:66" x14ac:dyDescent="0.35">
      <c r="A331" t="s">
        <v>634</v>
      </c>
      <c r="B331" s="144"/>
      <c r="C331" s="98"/>
      <c r="D331" s="43" t="str">
        <f t="shared" si="36"/>
        <v>HMO</v>
      </c>
      <c r="E331" s="100"/>
      <c r="F331" s="101"/>
      <c r="G331" s="100"/>
      <c r="H331" s="101"/>
      <c r="I331" s="100"/>
      <c r="J331" s="101"/>
      <c r="K331" s="100"/>
      <c r="L331" s="101"/>
      <c r="M331" s="100"/>
      <c r="N331" s="101"/>
      <c r="O331" s="100"/>
      <c r="P331" s="101"/>
      <c r="Q331" s="100"/>
      <c r="R331" s="101"/>
      <c r="S331" s="100"/>
      <c r="T331" s="101"/>
      <c r="U331" s="118"/>
      <c r="V331" s="118"/>
      <c r="W331" s="100"/>
      <c r="X331" s="100"/>
      <c r="Y331" s="100"/>
      <c r="Z331" s="100"/>
      <c r="AA331" s="132"/>
      <c r="AB331" s="101"/>
      <c r="AC331" s="101"/>
      <c r="AD331" s="101"/>
      <c r="AE331" s="100"/>
      <c r="AF331" s="101"/>
      <c r="AG331" s="100"/>
      <c r="AH331" s="101"/>
      <c r="AI331" s="100"/>
      <c r="AJ331" s="101"/>
      <c r="AK331" s="100"/>
      <c r="AL331" s="101"/>
      <c r="AM331" s="101"/>
      <c r="AN331" s="8"/>
      <c r="AO331" s="147">
        <f>IFERROR(VLOOKUP(B331,'A2. Rate Change &amp; Enrollment'!$C$20:$K$769,3,FALSE),0)</f>
        <v>0</v>
      </c>
      <c r="AP331" s="147">
        <f>IFERROR(VLOOKUP(B331,'A2. Rate Change &amp; Enrollment'!$C$20:$K$769,7,FALSE),0)</f>
        <v>0</v>
      </c>
      <c r="AQ331" s="150" t="e">
        <f t="shared" si="41"/>
        <v>#DIV/0!</v>
      </c>
      <c r="AS331" s="177"/>
      <c r="AT331" s="177"/>
      <c r="AV331" s="153" t="e">
        <f t="shared" si="39"/>
        <v>#DIV/0!</v>
      </c>
      <c r="AW331" s="101"/>
      <c r="AY331" s="132"/>
      <c r="AZ331" s="101"/>
      <c r="BA331" s="94"/>
      <c r="BB331" s="94"/>
      <c r="BC331" s="94"/>
      <c r="BD331" s="94"/>
      <c r="BE331" s="101"/>
      <c r="BF331" s="132"/>
      <c r="BG331" s="98"/>
      <c r="BH331" s="74" t="str">
        <f t="shared" si="37"/>
        <v>N</v>
      </c>
      <c r="BI331" t="e">
        <f t="shared" si="38"/>
        <v>#DIV/0!</v>
      </c>
      <c r="BK331" s="283">
        <f>IFERROR(VLOOKUP($B331, 'A2. Rate Change &amp; Enrollment'!$C$14:$BY$769, 75, FALSE), 0)</f>
        <v>0</v>
      </c>
      <c r="BL331" s="283" t="e">
        <f t="shared" si="34"/>
        <v>#DIV/0!</v>
      </c>
      <c r="BM331" s="283" t="e">
        <f t="shared" si="35"/>
        <v>#DIV/0!</v>
      </c>
      <c r="BN331" t="e">
        <f t="shared" si="40"/>
        <v>#DIV/0!</v>
      </c>
    </row>
    <row r="332" spans="1:66" x14ac:dyDescent="0.35">
      <c r="A332" t="s">
        <v>635</v>
      </c>
      <c r="B332" s="144"/>
      <c r="C332" s="98"/>
      <c r="D332" s="43" t="str">
        <f t="shared" si="36"/>
        <v>HMO</v>
      </c>
      <c r="E332" s="100"/>
      <c r="F332" s="101"/>
      <c r="G332" s="100"/>
      <c r="H332" s="101"/>
      <c r="I332" s="100"/>
      <c r="J332" s="101"/>
      <c r="K332" s="100"/>
      <c r="L332" s="101"/>
      <c r="M332" s="100"/>
      <c r="N332" s="101"/>
      <c r="O332" s="100"/>
      <c r="P332" s="101"/>
      <c r="Q332" s="100"/>
      <c r="R332" s="101"/>
      <c r="S332" s="100"/>
      <c r="T332" s="101"/>
      <c r="U332" s="118"/>
      <c r="V332" s="118"/>
      <c r="W332" s="100"/>
      <c r="X332" s="100"/>
      <c r="Y332" s="100"/>
      <c r="Z332" s="100"/>
      <c r="AA332" s="132"/>
      <c r="AB332" s="101"/>
      <c r="AC332" s="101"/>
      <c r="AD332" s="101"/>
      <c r="AE332" s="100"/>
      <c r="AF332" s="101"/>
      <c r="AG332" s="100"/>
      <c r="AH332" s="101"/>
      <c r="AI332" s="100"/>
      <c r="AJ332" s="101"/>
      <c r="AK332" s="100"/>
      <c r="AL332" s="101"/>
      <c r="AM332" s="101"/>
      <c r="AN332" s="8"/>
      <c r="AO332" s="147">
        <f>IFERROR(VLOOKUP(B332,'A2. Rate Change &amp; Enrollment'!$C$20:$K$769,3,FALSE),0)</f>
        <v>0</v>
      </c>
      <c r="AP332" s="147">
        <f>IFERROR(VLOOKUP(B332,'A2. Rate Change &amp; Enrollment'!$C$20:$K$769,7,FALSE),0)</f>
        <v>0</v>
      </c>
      <c r="AQ332" s="150" t="e">
        <f t="shared" si="41"/>
        <v>#DIV/0!</v>
      </c>
      <c r="AS332" s="177"/>
      <c r="AT332" s="177"/>
      <c r="AV332" s="153" t="e">
        <f t="shared" si="39"/>
        <v>#DIV/0!</v>
      </c>
      <c r="AW332" s="101"/>
      <c r="AY332" s="132"/>
      <c r="AZ332" s="101"/>
      <c r="BA332" s="94"/>
      <c r="BB332" s="94"/>
      <c r="BC332" s="94"/>
      <c r="BD332" s="94"/>
      <c r="BE332" s="101"/>
      <c r="BF332" s="132"/>
      <c r="BG332" s="98"/>
      <c r="BH332" s="74" t="str">
        <f t="shared" si="37"/>
        <v>N</v>
      </c>
      <c r="BI332" t="e">
        <f t="shared" si="38"/>
        <v>#DIV/0!</v>
      </c>
      <c r="BK332" s="283">
        <f>IFERROR(VLOOKUP($B332, 'A2. Rate Change &amp; Enrollment'!$C$14:$BY$769, 75, FALSE), 0)</f>
        <v>0</v>
      </c>
      <c r="BL332" s="283" t="e">
        <f t="shared" si="34"/>
        <v>#DIV/0!</v>
      </c>
      <c r="BM332" s="283" t="e">
        <f t="shared" si="35"/>
        <v>#DIV/0!</v>
      </c>
      <c r="BN332" t="e">
        <f t="shared" si="40"/>
        <v>#DIV/0!</v>
      </c>
    </row>
    <row r="333" spans="1:66" x14ac:dyDescent="0.35">
      <c r="A333" t="s">
        <v>636</v>
      </c>
      <c r="B333" s="144"/>
      <c r="C333" s="98"/>
      <c r="D333" s="43" t="str">
        <f t="shared" si="36"/>
        <v>HMO</v>
      </c>
      <c r="E333" s="100"/>
      <c r="F333" s="101"/>
      <c r="G333" s="100"/>
      <c r="H333" s="101"/>
      <c r="I333" s="100"/>
      <c r="J333" s="101"/>
      <c r="K333" s="100"/>
      <c r="L333" s="101"/>
      <c r="M333" s="100"/>
      <c r="N333" s="101"/>
      <c r="O333" s="100"/>
      <c r="P333" s="101"/>
      <c r="Q333" s="100"/>
      <c r="R333" s="101"/>
      <c r="S333" s="100"/>
      <c r="T333" s="101"/>
      <c r="U333" s="118"/>
      <c r="V333" s="118"/>
      <c r="W333" s="100"/>
      <c r="X333" s="100"/>
      <c r="Y333" s="100"/>
      <c r="Z333" s="100"/>
      <c r="AA333" s="132"/>
      <c r="AB333" s="101"/>
      <c r="AC333" s="101"/>
      <c r="AD333" s="101"/>
      <c r="AE333" s="100"/>
      <c r="AF333" s="101"/>
      <c r="AG333" s="100"/>
      <c r="AH333" s="101"/>
      <c r="AI333" s="100"/>
      <c r="AJ333" s="101"/>
      <c r="AK333" s="100"/>
      <c r="AL333" s="101"/>
      <c r="AM333" s="101"/>
      <c r="AN333" s="8"/>
      <c r="AO333" s="147">
        <f>IFERROR(VLOOKUP(B333,'A2. Rate Change &amp; Enrollment'!$C$20:$K$769,3,FALSE),0)</f>
        <v>0</v>
      </c>
      <c r="AP333" s="147">
        <f>IFERROR(VLOOKUP(B333,'A2. Rate Change &amp; Enrollment'!$C$20:$K$769,7,FALSE),0)</f>
        <v>0</v>
      </c>
      <c r="AQ333" s="150" t="e">
        <f t="shared" si="41"/>
        <v>#DIV/0!</v>
      </c>
      <c r="AS333" s="177"/>
      <c r="AT333" s="177"/>
      <c r="AV333" s="153" t="e">
        <f t="shared" si="39"/>
        <v>#DIV/0!</v>
      </c>
      <c r="AW333" s="101"/>
      <c r="AY333" s="132"/>
      <c r="AZ333" s="101"/>
      <c r="BA333" s="94"/>
      <c r="BB333" s="94"/>
      <c r="BC333" s="94"/>
      <c r="BD333" s="94"/>
      <c r="BE333" s="101"/>
      <c r="BF333" s="132"/>
      <c r="BG333" s="98"/>
      <c r="BH333" s="74" t="str">
        <f t="shared" si="37"/>
        <v>N</v>
      </c>
      <c r="BI333" t="e">
        <f t="shared" si="38"/>
        <v>#DIV/0!</v>
      </c>
      <c r="BK333" s="283">
        <f>IFERROR(VLOOKUP($B333, 'A2. Rate Change &amp; Enrollment'!$C$14:$BY$769, 75, FALSE), 0)</f>
        <v>0</v>
      </c>
      <c r="BL333" s="283" t="e">
        <f t="shared" si="34"/>
        <v>#DIV/0!</v>
      </c>
      <c r="BM333" s="283" t="e">
        <f t="shared" si="35"/>
        <v>#DIV/0!</v>
      </c>
      <c r="BN333" t="e">
        <f t="shared" si="40"/>
        <v>#DIV/0!</v>
      </c>
    </row>
    <row r="334" spans="1:66" x14ac:dyDescent="0.35">
      <c r="A334" t="s">
        <v>637</v>
      </c>
      <c r="B334" s="144"/>
      <c r="C334" s="98"/>
      <c r="D334" s="43" t="str">
        <f t="shared" si="36"/>
        <v>HMO</v>
      </c>
      <c r="E334" s="100"/>
      <c r="F334" s="101"/>
      <c r="G334" s="100"/>
      <c r="H334" s="101"/>
      <c r="I334" s="100"/>
      <c r="J334" s="101"/>
      <c r="K334" s="100"/>
      <c r="L334" s="101"/>
      <c r="M334" s="100"/>
      <c r="N334" s="101"/>
      <c r="O334" s="100"/>
      <c r="P334" s="101"/>
      <c r="Q334" s="100"/>
      <c r="R334" s="101"/>
      <c r="S334" s="100"/>
      <c r="T334" s="101"/>
      <c r="U334" s="118"/>
      <c r="V334" s="118"/>
      <c r="W334" s="100"/>
      <c r="X334" s="100"/>
      <c r="Y334" s="100"/>
      <c r="Z334" s="100"/>
      <c r="AA334" s="132"/>
      <c r="AB334" s="101"/>
      <c r="AC334" s="101"/>
      <c r="AD334" s="101"/>
      <c r="AE334" s="100"/>
      <c r="AF334" s="101"/>
      <c r="AG334" s="100"/>
      <c r="AH334" s="101"/>
      <c r="AI334" s="100"/>
      <c r="AJ334" s="101"/>
      <c r="AK334" s="100"/>
      <c r="AL334" s="101"/>
      <c r="AM334" s="101"/>
      <c r="AN334" s="8"/>
      <c r="AO334" s="147">
        <f>IFERROR(VLOOKUP(B334,'A2. Rate Change &amp; Enrollment'!$C$20:$K$769,3,FALSE),0)</f>
        <v>0</v>
      </c>
      <c r="AP334" s="147">
        <f>IFERROR(VLOOKUP(B334,'A2. Rate Change &amp; Enrollment'!$C$20:$K$769,7,FALSE),0)</f>
        <v>0</v>
      </c>
      <c r="AQ334" s="150" t="e">
        <f t="shared" si="41"/>
        <v>#DIV/0!</v>
      </c>
      <c r="AS334" s="177"/>
      <c r="AT334" s="177"/>
      <c r="AV334" s="153" t="e">
        <f t="shared" si="39"/>
        <v>#DIV/0!</v>
      </c>
      <c r="AW334" s="101"/>
      <c r="AY334" s="132"/>
      <c r="AZ334" s="101"/>
      <c r="BA334" s="94"/>
      <c r="BB334" s="94"/>
      <c r="BC334" s="94"/>
      <c r="BD334" s="94"/>
      <c r="BE334" s="101"/>
      <c r="BF334" s="132"/>
      <c r="BG334" s="98"/>
      <c r="BH334" s="74" t="str">
        <f t="shared" si="37"/>
        <v>N</v>
      </c>
      <c r="BI334" t="e">
        <f t="shared" si="38"/>
        <v>#DIV/0!</v>
      </c>
      <c r="BK334" s="283">
        <f>IFERROR(VLOOKUP($B334, 'A2. Rate Change &amp; Enrollment'!$C$14:$BY$769, 75, FALSE), 0)</f>
        <v>0</v>
      </c>
      <c r="BL334" s="283" t="e">
        <f t="shared" si="34"/>
        <v>#DIV/0!</v>
      </c>
      <c r="BM334" s="283" t="e">
        <f t="shared" si="35"/>
        <v>#DIV/0!</v>
      </c>
      <c r="BN334" t="e">
        <f t="shared" si="40"/>
        <v>#DIV/0!</v>
      </c>
    </row>
    <row r="335" spans="1:66" x14ac:dyDescent="0.35">
      <c r="A335" t="s">
        <v>638</v>
      </c>
      <c r="B335" s="144"/>
      <c r="C335" s="98"/>
      <c r="D335" s="43" t="str">
        <f t="shared" si="36"/>
        <v>HMO</v>
      </c>
      <c r="E335" s="100"/>
      <c r="F335" s="101"/>
      <c r="G335" s="100"/>
      <c r="H335" s="101"/>
      <c r="I335" s="100"/>
      <c r="J335" s="101"/>
      <c r="K335" s="100"/>
      <c r="L335" s="101"/>
      <c r="M335" s="100"/>
      <c r="N335" s="101"/>
      <c r="O335" s="100"/>
      <c r="P335" s="101"/>
      <c r="Q335" s="100"/>
      <c r="R335" s="101"/>
      <c r="S335" s="100"/>
      <c r="T335" s="101"/>
      <c r="U335" s="118"/>
      <c r="V335" s="118"/>
      <c r="W335" s="100"/>
      <c r="X335" s="100"/>
      <c r="Y335" s="100"/>
      <c r="Z335" s="100"/>
      <c r="AA335" s="132"/>
      <c r="AB335" s="101"/>
      <c r="AC335" s="101"/>
      <c r="AD335" s="101"/>
      <c r="AE335" s="100"/>
      <c r="AF335" s="101"/>
      <c r="AG335" s="100"/>
      <c r="AH335" s="101"/>
      <c r="AI335" s="100"/>
      <c r="AJ335" s="101"/>
      <c r="AK335" s="100"/>
      <c r="AL335" s="101"/>
      <c r="AM335" s="101"/>
      <c r="AN335" s="8"/>
      <c r="AO335" s="147">
        <f>IFERROR(VLOOKUP(B335,'A2. Rate Change &amp; Enrollment'!$C$20:$K$769,3,FALSE),0)</f>
        <v>0</v>
      </c>
      <c r="AP335" s="147">
        <f>IFERROR(VLOOKUP(B335,'A2. Rate Change &amp; Enrollment'!$C$20:$K$769,7,FALSE),0)</f>
        <v>0</v>
      </c>
      <c r="AQ335" s="150" t="e">
        <f t="shared" si="41"/>
        <v>#DIV/0!</v>
      </c>
      <c r="AS335" s="177"/>
      <c r="AT335" s="177"/>
      <c r="AV335" s="153" t="e">
        <f t="shared" si="39"/>
        <v>#DIV/0!</v>
      </c>
      <c r="AW335" s="101"/>
      <c r="AY335" s="132"/>
      <c r="AZ335" s="101"/>
      <c r="BA335" s="94"/>
      <c r="BB335" s="94"/>
      <c r="BC335" s="94"/>
      <c r="BD335" s="94"/>
      <c r="BE335" s="101"/>
      <c r="BF335" s="132"/>
      <c r="BG335" s="98"/>
      <c r="BH335" s="74" t="str">
        <f t="shared" si="37"/>
        <v>N</v>
      </c>
      <c r="BI335" t="e">
        <f t="shared" si="38"/>
        <v>#DIV/0!</v>
      </c>
      <c r="BK335" s="283">
        <f>IFERROR(VLOOKUP($B335, 'A2. Rate Change &amp; Enrollment'!$C$14:$BY$769, 75, FALSE), 0)</f>
        <v>0</v>
      </c>
      <c r="BL335" s="283" t="e">
        <f t="shared" ref="BL335:BL398" si="42">BK335/$BK$14</f>
        <v>#DIV/0!</v>
      </c>
      <c r="BM335" s="283" t="e">
        <f t="shared" ref="BM335:BM398" si="43">AS335/$AS$14</f>
        <v>#DIV/0!</v>
      </c>
      <c r="BN335" t="e">
        <f t="shared" si="40"/>
        <v>#DIV/0!</v>
      </c>
    </row>
    <row r="336" spans="1:66" x14ac:dyDescent="0.35">
      <c r="A336" t="s">
        <v>639</v>
      </c>
      <c r="B336" s="144"/>
      <c r="C336" s="98"/>
      <c r="D336" s="43" t="str">
        <f t="shared" ref="D336:D399" si="44">$B$4</f>
        <v>HMO</v>
      </c>
      <c r="E336" s="100"/>
      <c r="F336" s="101"/>
      <c r="G336" s="100"/>
      <c r="H336" s="101"/>
      <c r="I336" s="100"/>
      <c r="J336" s="101"/>
      <c r="K336" s="100"/>
      <c r="L336" s="101"/>
      <c r="M336" s="100"/>
      <c r="N336" s="101"/>
      <c r="O336" s="100"/>
      <c r="P336" s="101"/>
      <c r="Q336" s="100"/>
      <c r="R336" s="101"/>
      <c r="S336" s="100"/>
      <c r="T336" s="101"/>
      <c r="U336" s="118"/>
      <c r="V336" s="118"/>
      <c r="W336" s="100"/>
      <c r="X336" s="100"/>
      <c r="Y336" s="100"/>
      <c r="Z336" s="100"/>
      <c r="AA336" s="132"/>
      <c r="AB336" s="101"/>
      <c r="AC336" s="101"/>
      <c r="AD336" s="101"/>
      <c r="AE336" s="100"/>
      <c r="AF336" s="101"/>
      <c r="AG336" s="100"/>
      <c r="AH336" s="101"/>
      <c r="AI336" s="100"/>
      <c r="AJ336" s="101"/>
      <c r="AK336" s="100"/>
      <c r="AL336" s="101"/>
      <c r="AM336" s="101"/>
      <c r="AN336" s="8"/>
      <c r="AO336" s="147">
        <f>IFERROR(VLOOKUP(B336,'A2. Rate Change &amp; Enrollment'!$C$20:$K$769,3,FALSE),0)</f>
        <v>0</v>
      </c>
      <c r="AP336" s="147">
        <f>IFERROR(VLOOKUP(B336,'A2. Rate Change &amp; Enrollment'!$C$20:$K$769,7,FALSE),0)</f>
        <v>0</v>
      </c>
      <c r="AQ336" s="150" t="e">
        <f t="shared" si="41"/>
        <v>#DIV/0!</v>
      </c>
      <c r="AS336" s="177"/>
      <c r="AT336" s="177"/>
      <c r="AV336" s="153" t="e">
        <f t="shared" si="39"/>
        <v>#DIV/0!</v>
      </c>
      <c r="AW336" s="101"/>
      <c r="AY336" s="132"/>
      <c r="AZ336" s="101"/>
      <c r="BA336" s="94"/>
      <c r="BB336" s="94"/>
      <c r="BC336" s="94"/>
      <c r="BD336" s="94"/>
      <c r="BE336" s="101"/>
      <c r="BF336" s="132"/>
      <c r="BG336" s="98"/>
      <c r="BH336" s="74" t="str">
        <f t="shared" ref="BH336:BH399" si="45">IF(OR(AS336-AT336&gt;5%, AT336-AS336&gt;5%), "Y", "N")</f>
        <v>N</v>
      </c>
      <c r="BI336" t="e">
        <f t="shared" ref="BI336:BI399" si="46">IF(AND(AQ336&gt;5%, BH336="Y"), "Y", "N")</f>
        <v>#DIV/0!</v>
      </c>
      <c r="BK336" s="283">
        <f>IFERROR(VLOOKUP($B336, 'A2. Rate Change &amp; Enrollment'!$C$14:$BY$769, 75, FALSE), 0)</f>
        <v>0</v>
      </c>
      <c r="BL336" s="283" t="e">
        <f t="shared" si="42"/>
        <v>#DIV/0!</v>
      </c>
      <c r="BM336" s="283" t="e">
        <f t="shared" si="43"/>
        <v>#DIV/0!</v>
      </c>
      <c r="BN336" t="e">
        <f t="shared" si="40"/>
        <v>#DIV/0!</v>
      </c>
    </row>
    <row r="337" spans="1:66" x14ac:dyDescent="0.35">
      <c r="A337" t="s">
        <v>640</v>
      </c>
      <c r="B337" s="144"/>
      <c r="C337" s="98"/>
      <c r="D337" s="43" t="str">
        <f t="shared" si="44"/>
        <v>HMO</v>
      </c>
      <c r="E337" s="100"/>
      <c r="F337" s="101"/>
      <c r="G337" s="100"/>
      <c r="H337" s="101"/>
      <c r="I337" s="100"/>
      <c r="J337" s="101"/>
      <c r="K337" s="100"/>
      <c r="L337" s="101"/>
      <c r="M337" s="100"/>
      <c r="N337" s="101"/>
      <c r="O337" s="100"/>
      <c r="P337" s="101"/>
      <c r="Q337" s="100"/>
      <c r="R337" s="101"/>
      <c r="S337" s="100"/>
      <c r="T337" s="101"/>
      <c r="U337" s="118"/>
      <c r="V337" s="118"/>
      <c r="W337" s="100"/>
      <c r="X337" s="100"/>
      <c r="Y337" s="100"/>
      <c r="Z337" s="100"/>
      <c r="AA337" s="132"/>
      <c r="AB337" s="101"/>
      <c r="AC337" s="101"/>
      <c r="AD337" s="101"/>
      <c r="AE337" s="100"/>
      <c r="AF337" s="101"/>
      <c r="AG337" s="100"/>
      <c r="AH337" s="101"/>
      <c r="AI337" s="100"/>
      <c r="AJ337" s="101"/>
      <c r="AK337" s="100"/>
      <c r="AL337" s="101"/>
      <c r="AM337" s="101"/>
      <c r="AN337" s="8"/>
      <c r="AO337" s="147">
        <f>IFERROR(VLOOKUP(B337,'A2. Rate Change &amp; Enrollment'!$C$20:$K$769,3,FALSE),0)</f>
        <v>0</v>
      </c>
      <c r="AP337" s="147">
        <f>IFERROR(VLOOKUP(B337,'A2. Rate Change &amp; Enrollment'!$C$20:$K$769,7,FALSE),0)</f>
        <v>0</v>
      </c>
      <c r="AQ337" s="150" t="e">
        <f t="shared" si="41"/>
        <v>#DIV/0!</v>
      </c>
      <c r="AS337" s="177"/>
      <c r="AT337" s="177"/>
      <c r="AV337" s="153" t="e">
        <f t="shared" ref="AV337:AV400" si="47">AS337/AT337-1</f>
        <v>#DIV/0!</v>
      </c>
      <c r="AW337" s="101"/>
      <c r="AY337" s="132"/>
      <c r="AZ337" s="101"/>
      <c r="BA337" s="94"/>
      <c r="BB337" s="94"/>
      <c r="BC337" s="94"/>
      <c r="BD337" s="94"/>
      <c r="BE337" s="101"/>
      <c r="BF337" s="132"/>
      <c r="BG337" s="98"/>
      <c r="BH337" s="74" t="str">
        <f t="shared" si="45"/>
        <v>N</v>
      </c>
      <c r="BI337" t="e">
        <f t="shared" si="46"/>
        <v>#DIV/0!</v>
      </c>
      <c r="BK337" s="283">
        <f>IFERROR(VLOOKUP($B337, 'A2. Rate Change &amp; Enrollment'!$C$14:$BY$769, 75, FALSE), 0)</f>
        <v>0</v>
      </c>
      <c r="BL337" s="283" t="e">
        <f t="shared" si="42"/>
        <v>#DIV/0!</v>
      </c>
      <c r="BM337" s="283" t="e">
        <f t="shared" si="43"/>
        <v>#DIV/0!</v>
      </c>
      <c r="BN337" t="e">
        <f t="shared" ref="BN337:BN400" si="48">IF(ABS(BM337-BL337)&lt;0.001, "N", "Y")</f>
        <v>#DIV/0!</v>
      </c>
    </row>
    <row r="338" spans="1:66" x14ac:dyDescent="0.35">
      <c r="A338" t="s">
        <v>641</v>
      </c>
      <c r="B338" s="144"/>
      <c r="C338" s="98"/>
      <c r="D338" s="43" t="str">
        <f t="shared" si="44"/>
        <v>HMO</v>
      </c>
      <c r="E338" s="100"/>
      <c r="F338" s="101"/>
      <c r="G338" s="100"/>
      <c r="H338" s="101"/>
      <c r="I338" s="100"/>
      <c r="J338" s="101"/>
      <c r="K338" s="100"/>
      <c r="L338" s="101"/>
      <c r="M338" s="100"/>
      <c r="N338" s="101"/>
      <c r="O338" s="100"/>
      <c r="P338" s="101"/>
      <c r="Q338" s="100"/>
      <c r="R338" s="101"/>
      <c r="S338" s="100"/>
      <c r="T338" s="101"/>
      <c r="U338" s="118"/>
      <c r="V338" s="118"/>
      <c r="W338" s="100"/>
      <c r="X338" s="100"/>
      <c r="Y338" s="100"/>
      <c r="Z338" s="100"/>
      <c r="AA338" s="132"/>
      <c r="AB338" s="101"/>
      <c r="AC338" s="101"/>
      <c r="AD338" s="101"/>
      <c r="AE338" s="100"/>
      <c r="AF338" s="101"/>
      <c r="AG338" s="100"/>
      <c r="AH338" s="101"/>
      <c r="AI338" s="100"/>
      <c r="AJ338" s="101"/>
      <c r="AK338" s="100"/>
      <c r="AL338" s="101"/>
      <c r="AM338" s="101"/>
      <c r="AN338" s="8"/>
      <c r="AO338" s="147">
        <f>IFERROR(VLOOKUP(B338,'A2. Rate Change &amp; Enrollment'!$C$20:$K$769,3,FALSE),0)</f>
        <v>0</v>
      </c>
      <c r="AP338" s="147">
        <f>IFERROR(VLOOKUP(B338,'A2. Rate Change &amp; Enrollment'!$C$20:$K$769,7,FALSE),0)</f>
        <v>0</v>
      </c>
      <c r="AQ338" s="150" t="e">
        <f t="shared" si="41"/>
        <v>#DIV/0!</v>
      </c>
      <c r="AS338" s="177"/>
      <c r="AT338" s="177"/>
      <c r="AV338" s="153" t="e">
        <f t="shared" si="47"/>
        <v>#DIV/0!</v>
      </c>
      <c r="AW338" s="101"/>
      <c r="AY338" s="132"/>
      <c r="AZ338" s="101"/>
      <c r="BA338" s="94"/>
      <c r="BB338" s="94"/>
      <c r="BC338" s="94"/>
      <c r="BD338" s="94"/>
      <c r="BE338" s="101"/>
      <c r="BF338" s="132"/>
      <c r="BG338" s="98"/>
      <c r="BH338" s="74" t="str">
        <f t="shared" si="45"/>
        <v>N</v>
      </c>
      <c r="BI338" t="e">
        <f t="shared" si="46"/>
        <v>#DIV/0!</v>
      </c>
      <c r="BK338" s="283">
        <f>IFERROR(VLOOKUP($B338, 'A2. Rate Change &amp; Enrollment'!$C$14:$BY$769, 75, FALSE), 0)</f>
        <v>0</v>
      </c>
      <c r="BL338" s="283" t="e">
        <f t="shared" si="42"/>
        <v>#DIV/0!</v>
      </c>
      <c r="BM338" s="283" t="e">
        <f t="shared" si="43"/>
        <v>#DIV/0!</v>
      </c>
      <c r="BN338" t="e">
        <f t="shared" si="48"/>
        <v>#DIV/0!</v>
      </c>
    </row>
    <row r="339" spans="1:66" x14ac:dyDescent="0.35">
      <c r="A339" t="s">
        <v>642</v>
      </c>
      <c r="B339" s="144"/>
      <c r="C339" s="98"/>
      <c r="D339" s="43" t="str">
        <f t="shared" si="44"/>
        <v>HMO</v>
      </c>
      <c r="E339" s="100"/>
      <c r="F339" s="101"/>
      <c r="G339" s="100"/>
      <c r="H339" s="101"/>
      <c r="I339" s="100"/>
      <c r="J339" s="101"/>
      <c r="K339" s="100"/>
      <c r="L339" s="101"/>
      <c r="M339" s="100"/>
      <c r="N339" s="101"/>
      <c r="O339" s="100"/>
      <c r="P339" s="101"/>
      <c r="Q339" s="100"/>
      <c r="R339" s="101"/>
      <c r="S339" s="100"/>
      <c r="T339" s="101"/>
      <c r="U339" s="118"/>
      <c r="V339" s="118"/>
      <c r="W339" s="100"/>
      <c r="X339" s="100"/>
      <c r="Y339" s="100"/>
      <c r="Z339" s="100"/>
      <c r="AA339" s="132"/>
      <c r="AB339" s="101"/>
      <c r="AC339" s="101"/>
      <c r="AD339" s="101"/>
      <c r="AE339" s="100"/>
      <c r="AF339" s="101"/>
      <c r="AG339" s="100"/>
      <c r="AH339" s="101"/>
      <c r="AI339" s="100"/>
      <c r="AJ339" s="101"/>
      <c r="AK339" s="100"/>
      <c r="AL339" s="101"/>
      <c r="AM339" s="101"/>
      <c r="AN339" s="8"/>
      <c r="AO339" s="147">
        <f>IFERROR(VLOOKUP(B339,'A2. Rate Change &amp; Enrollment'!$C$20:$K$769,3,FALSE),0)</f>
        <v>0</v>
      </c>
      <c r="AP339" s="147">
        <f>IFERROR(VLOOKUP(B339,'A2. Rate Change &amp; Enrollment'!$C$20:$K$769,7,FALSE),0)</f>
        <v>0</v>
      </c>
      <c r="AQ339" s="150" t="e">
        <f t="shared" si="41"/>
        <v>#DIV/0!</v>
      </c>
      <c r="AS339" s="177"/>
      <c r="AT339" s="177"/>
      <c r="AV339" s="153" t="e">
        <f t="shared" si="47"/>
        <v>#DIV/0!</v>
      </c>
      <c r="AW339" s="101"/>
      <c r="AY339" s="132"/>
      <c r="AZ339" s="101"/>
      <c r="BA339" s="94"/>
      <c r="BB339" s="94"/>
      <c r="BC339" s="94"/>
      <c r="BD339" s="94"/>
      <c r="BE339" s="101"/>
      <c r="BF339" s="132"/>
      <c r="BG339" s="98"/>
      <c r="BH339" s="74" t="str">
        <f t="shared" si="45"/>
        <v>N</v>
      </c>
      <c r="BI339" t="e">
        <f t="shared" si="46"/>
        <v>#DIV/0!</v>
      </c>
      <c r="BK339" s="283">
        <f>IFERROR(VLOOKUP($B339, 'A2. Rate Change &amp; Enrollment'!$C$14:$BY$769, 75, FALSE), 0)</f>
        <v>0</v>
      </c>
      <c r="BL339" s="283" t="e">
        <f t="shared" si="42"/>
        <v>#DIV/0!</v>
      </c>
      <c r="BM339" s="283" t="e">
        <f t="shared" si="43"/>
        <v>#DIV/0!</v>
      </c>
      <c r="BN339" t="e">
        <f t="shared" si="48"/>
        <v>#DIV/0!</v>
      </c>
    </row>
    <row r="340" spans="1:66" x14ac:dyDescent="0.35">
      <c r="A340" t="s">
        <v>643</v>
      </c>
      <c r="B340" s="144"/>
      <c r="C340" s="98"/>
      <c r="D340" s="43" t="str">
        <f t="shared" si="44"/>
        <v>HMO</v>
      </c>
      <c r="E340" s="100"/>
      <c r="F340" s="101"/>
      <c r="G340" s="100"/>
      <c r="H340" s="101"/>
      <c r="I340" s="100"/>
      <c r="J340" s="101"/>
      <c r="K340" s="100"/>
      <c r="L340" s="101"/>
      <c r="M340" s="100"/>
      <c r="N340" s="101"/>
      <c r="O340" s="100"/>
      <c r="P340" s="101"/>
      <c r="Q340" s="100"/>
      <c r="R340" s="101"/>
      <c r="S340" s="100"/>
      <c r="T340" s="101"/>
      <c r="U340" s="118"/>
      <c r="V340" s="118"/>
      <c r="W340" s="100"/>
      <c r="X340" s="100"/>
      <c r="Y340" s="100"/>
      <c r="Z340" s="100"/>
      <c r="AA340" s="132"/>
      <c r="AB340" s="101"/>
      <c r="AC340" s="101"/>
      <c r="AD340" s="101"/>
      <c r="AE340" s="100"/>
      <c r="AF340" s="101"/>
      <c r="AG340" s="100"/>
      <c r="AH340" s="101"/>
      <c r="AI340" s="100"/>
      <c r="AJ340" s="101"/>
      <c r="AK340" s="100"/>
      <c r="AL340" s="101"/>
      <c r="AM340" s="101"/>
      <c r="AN340" s="8"/>
      <c r="AO340" s="147">
        <f>IFERROR(VLOOKUP(B340,'A2. Rate Change &amp; Enrollment'!$C$20:$K$769,3,FALSE),0)</f>
        <v>0</v>
      </c>
      <c r="AP340" s="147">
        <f>IFERROR(VLOOKUP(B340,'A2. Rate Change &amp; Enrollment'!$C$20:$K$769,7,FALSE),0)</f>
        <v>0</v>
      </c>
      <c r="AQ340" s="150" t="e">
        <f t="shared" si="41"/>
        <v>#DIV/0!</v>
      </c>
      <c r="AS340" s="177"/>
      <c r="AT340" s="177"/>
      <c r="AV340" s="153" t="e">
        <f t="shared" si="47"/>
        <v>#DIV/0!</v>
      </c>
      <c r="AW340" s="101"/>
      <c r="AY340" s="132"/>
      <c r="AZ340" s="101"/>
      <c r="BA340" s="94"/>
      <c r="BB340" s="94"/>
      <c r="BC340" s="94"/>
      <c r="BD340" s="94"/>
      <c r="BE340" s="101"/>
      <c r="BF340" s="132"/>
      <c r="BG340" s="98"/>
      <c r="BH340" s="74" t="str">
        <f t="shared" si="45"/>
        <v>N</v>
      </c>
      <c r="BI340" t="e">
        <f t="shared" si="46"/>
        <v>#DIV/0!</v>
      </c>
      <c r="BK340" s="283">
        <f>IFERROR(VLOOKUP($B340, 'A2. Rate Change &amp; Enrollment'!$C$14:$BY$769, 75, FALSE), 0)</f>
        <v>0</v>
      </c>
      <c r="BL340" s="283" t="e">
        <f t="shared" si="42"/>
        <v>#DIV/0!</v>
      </c>
      <c r="BM340" s="283" t="e">
        <f t="shared" si="43"/>
        <v>#DIV/0!</v>
      </c>
      <c r="BN340" t="e">
        <f t="shared" si="48"/>
        <v>#DIV/0!</v>
      </c>
    </row>
    <row r="341" spans="1:66" x14ac:dyDescent="0.35">
      <c r="A341" t="s">
        <v>644</v>
      </c>
      <c r="B341" s="144"/>
      <c r="C341" s="98"/>
      <c r="D341" s="43" t="str">
        <f t="shared" si="44"/>
        <v>HMO</v>
      </c>
      <c r="E341" s="100"/>
      <c r="F341" s="101"/>
      <c r="G341" s="100"/>
      <c r="H341" s="101"/>
      <c r="I341" s="100"/>
      <c r="J341" s="101"/>
      <c r="K341" s="100"/>
      <c r="L341" s="101"/>
      <c r="M341" s="100"/>
      <c r="N341" s="101"/>
      <c r="O341" s="100"/>
      <c r="P341" s="101"/>
      <c r="Q341" s="100"/>
      <c r="R341" s="101"/>
      <c r="S341" s="100"/>
      <c r="T341" s="101"/>
      <c r="U341" s="118"/>
      <c r="V341" s="118"/>
      <c r="W341" s="100"/>
      <c r="X341" s="100"/>
      <c r="Y341" s="100"/>
      <c r="Z341" s="100"/>
      <c r="AA341" s="132"/>
      <c r="AB341" s="101"/>
      <c r="AC341" s="101"/>
      <c r="AD341" s="101"/>
      <c r="AE341" s="100"/>
      <c r="AF341" s="101"/>
      <c r="AG341" s="100"/>
      <c r="AH341" s="101"/>
      <c r="AI341" s="100"/>
      <c r="AJ341" s="101"/>
      <c r="AK341" s="100"/>
      <c r="AL341" s="101"/>
      <c r="AM341" s="101"/>
      <c r="AN341" s="8"/>
      <c r="AO341" s="147">
        <f>IFERROR(VLOOKUP(B341,'A2. Rate Change &amp; Enrollment'!$C$20:$K$769,3,FALSE),0)</f>
        <v>0</v>
      </c>
      <c r="AP341" s="147">
        <f>IFERROR(VLOOKUP(B341,'A2. Rate Change &amp; Enrollment'!$C$20:$K$769,7,FALSE),0)</f>
        <v>0</v>
      </c>
      <c r="AQ341" s="150" t="e">
        <f t="shared" si="41"/>
        <v>#DIV/0!</v>
      </c>
      <c r="AS341" s="177"/>
      <c r="AT341" s="177"/>
      <c r="AV341" s="153" t="e">
        <f t="shared" si="47"/>
        <v>#DIV/0!</v>
      </c>
      <c r="AW341" s="101"/>
      <c r="AY341" s="132"/>
      <c r="AZ341" s="101"/>
      <c r="BA341" s="94"/>
      <c r="BB341" s="94"/>
      <c r="BC341" s="94"/>
      <c r="BD341" s="94"/>
      <c r="BE341" s="101"/>
      <c r="BF341" s="132"/>
      <c r="BG341" s="98"/>
      <c r="BH341" s="74" t="str">
        <f t="shared" si="45"/>
        <v>N</v>
      </c>
      <c r="BI341" t="e">
        <f t="shared" si="46"/>
        <v>#DIV/0!</v>
      </c>
      <c r="BK341" s="283">
        <f>IFERROR(VLOOKUP($B341, 'A2. Rate Change &amp; Enrollment'!$C$14:$BY$769, 75, FALSE), 0)</f>
        <v>0</v>
      </c>
      <c r="BL341" s="283" t="e">
        <f t="shared" si="42"/>
        <v>#DIV/0!</v>
      </c>
      <c r="BM341" s="283" t="e">
        <f t="shared" si="43"/>
        <v>#DIV/0!</v>
      </c>
      <c r="BN341" t="e">
        <f t="shared" si="48"/>
        <v>#DIV/0!</v>
      </c>
    </row>
    <row r="342" spans="1:66" x14ac:dyDescent="0.35">
      <c r="A342" t="s">
        <v>645</v>
      </c>
      <c r="B342" s="144"/>
      <c r="C342" s="98"/>
      <c r="D342" s="43" t="str">
        <f t="shared" si="44"/>
        <v>HMO</v>
      </c>
      <c r="E342" s="100"/>
      <c r="F342" s="101"/>
      <c r="G342" s="100"/>
      <c r="H342" s="101"/>
      <c r="I342" s="100"/>
      <c r="J342" s="101"/>
      <c r="K342" s="100"/>
      <c r="L342" s="101"/>
      <c r="M342" s="100"/>
      <c r="N342" s="101"/>
      <c r="O342" s="100"/>
      <c r="P342" s="101"/>
      <c r="Q342" s="100"/>
      <c r="R342" s="101"/>
      <c r="S342" s="100"/>
      <c r="T342" s="101"/>
      <c r="U342" s="118"/>
      <c r="V342" s="118"/>
      <c r="W342" s="100"/>
      <c r="X342" s="100"/>
      <c r="Y342" s="100"/>
      <c r="Z342" s="100"/>
      <c r="AA342" s="132"/>
      <c r="AB342" s="101"/>
      <c r="AC342" s="101"/>
      <c r="AD342" s="101"/>
      <c r="AE342" s="100"/>
      <c r="AF342" s="101"/>
      <c r="AG342" s="100"/>
      <c r="AH342" s="101"/>
      <c r="AI342" s="100"/>
      <c r="AJ342" s="101"/>
      <c r="AK342" s="100"/>
      <c r="AL342" s="101"/>
      <c r="AM342" s="101"/>
      <c r="AN342" s="8"/>
      <c r="AO342" s="147">
        <f>IFERROR(VLOOKUP(B342,'A2. Rate Change &amp; Enrollment'!$C$20:$K$769,3,FALSE),0)</f>
        <v>0</v>
      </c>
      <c r="AP342" s="147">
        <f>IFERROR(VLOOKUP(B342,'A2. Rate Change &amp; Enrollment'!$C$20:$K$769,7,FALSE),0)</f>
        <v>0</v>
      </c>
      <c r="AQ342" s="150" t="e">
        <f t="shared" si="41"/>
        <v>#DIV/0!</v>
      </c>
      <c r="AS342" s="177"/>
      <c r="AT342" s="177"/>
      <c r="AV342" s="153" t="e">
        <f t="shared" si="47"/>
        <v>#DIV/0!</v>
      </c>
      <c r="AW342" s="101"/>
      <c r="AY342" s="132"/>
      <c r="AZ342" s="101"/>
      <c r="BA342" s="94"/>
      <c r="BB342" s="94"/>
      <c r="BC342" s="94"/>
      <c r="BD342" s="94"/>
      <c r="BE342" s="101"/>
      <c r="BF342" s="132"/>
      <c r="BG342" s="98"/>
      <c r="BH342" s="74" t="str">
        <f t="shared" si="45"/>
        <v>N</v>
      </c>
      <c r="BI342" t="e">
        <f t="shared" si="46"/>
        <v>#DIV/0!</v>
      </c>
      <c r="BK342" s="283">
        <f>IFERROR(VLOOKUP($B342, 'A2. Rate Change &amp; Enrollment'!$C$14:$BY$769, 75, FALSE), 0)</f>
        <v>0</v>
      </c>
      <c r="BL342" s="283" t="e">
        <f t="shared" si="42"/>
        <v>#DIV/0!</v>
      </c>
      <c r="BM342" s="283" t="e">
        <f t="shared" si="43"/>
        <v>#DIV/0!</v>
      </c>
      <c r="BN342" t="e">
        <f t="shared" si="48"/>
        <v>#DIV/0!</v>
      </c>
    </row>
    <row r="343" spans="1:66" x14ac:dyDescent="0.35">
      <c r="A343" t="s">
        <v>646</v>
      </c>
      <c r="B343" s="144"/>
      <c r="C343" s="98"/>
      <c r="D343" s="43" t="str">
        <f t="shared" si="44"/>
        <v>HMO</v>
      </c>
      <c r="E343" s="100"/>
      <c r="F343" s="101"/>
      <c r="G343" s="100"/>
      <c r="H343" s="101"/>
      <c r="I343" s="100"/>
      <c r="J343" s="101"/>
      <c r="K343" s="100"/>
      <c r="L343" s="101"/>
      <c r="M343" s="100"/>
      <c r="N343" s="101"/>
      <c r="O343" s="100"/>
      <c r="P343" s="101"/>
      <c r="Q343" s="100"/>
      <c r="R343" s="101"/>
      <c r="S343" s="100"/>
      <c r="T343" s="101"/>
      <c r="U343" s="118"/>
      <c r="V343" s="118"/>
      <c r="W343" s="100"/>
      <c r="X343" s="100"/>
      <c r="Y343" s="100"/>
      <c r="Z343" s="100"/>
      <c r="AA343" s="132"/>
      <c r="AB343" s="101"/>
      <c r="AC343" s="101"/>
      <c r="AD343" s="101"/>
      <c r="AE343" s="100"/>
      <c r="AF343" s="101"/>
      <c r="AG343" s="100"/>
      <c r="AH343" s="101"/>
      <c r="AI343" s="100"/>
      <c r="AJ343" s="101"/>
      <c r="AK343" s="100"/>
      <c r="AL343" s="101"/>
      <c r="AM343" s="101"/>
      <c r="AN343" s="8"/>
      <c r="AO343" s="147">
        <f>IFERROR(VLOOKUP(B343,'A2. Rate Change &amp; Enrollment'!$C$20:$K$769,3,FALSE),0)</f>
        <v>0</v>
      </c>
      <c r="AP343" s="147">
        <f>IFERROR(VLOOKUP(B343,'A2. Rate Change &amp; Enrollment'!$C$20:$K$769,7,FALSE),0)</f>
        <v>0</v>
      </c>
      <c r="AQ343" s="150" t="e">
        <f t="shared" si="41"/>
        <v>#DIV/0!</v>
      </c>
      <c r="AS343" s="177"/>
      <c r="AT343" s="177"/>
      <c r="AV343" s="153" t="e">
        <f t="shared" si="47"/>
        <v>#DIV/0!</v>
      </c>
      <c r="AW343" s="101"/>
      <c r="AY343" s="132"/>
      <c r="AZ343" s="101"/>
      <c r="BA343" s="94"/>
      <c r="BB343" s="94"/>
      <c r="BC343" s="94"/>
      <c r="BD343" s="94"/>
      <c r="BE343" s="101"/>
      <c r="BF343" s="132"/>
      <c r="BG343" s="98"/>
      <c r="BH343" s="74" t="str">
        <f t="shared" si="45"/>
        <v>N</v>
      </c>
      <c r="BI343" t="e">
        <f t="shared" si="46"/>
        <v>#DIV/0!</v>
      </c>
      <c r="BK343" s="283">
        <f>IFERROR(VLOOKUP($B343, 'A2. Rate Change &amp; Enrollment'!$C$14:$BY$769, 75, FALSE), 0)</f>
        <v>0</v>
      </c>
      <c r="BL343" s="283" t="e">
        <f t="shared" si="42"/>
        <v>#DIV/0!</v>
      </c>
      <c r="BM343" s="283" t="e">
        <f t="shared" si="43"/>
        <v>#DIV/0!</v>
      </c>
      <c r="BN343" t="e">
        <f t="shared" si="48"/>
        <v>#DIV/0!</v>
      </c>
    </row>
    <row r="344" spans="1:66" x14ac:dyDescent="0.35">
      <c r="A344" t="s">
        <v>647</v>
      </c>
      <c r="B344" s="144"/>
      <c r="C344" s="98"/>
      <c r="D344" s="43" t="str">
        <f t="shared" si="44"/>
        <v>HMO</v>
      </c>
      <c r="E344" s="100"/>
      <c r="F344" s="101"/>
      <c r="G344" s="100"/>
      <c r="H344" s="101"/>
      <c r="I344" s="100"/>
      <c r="J344" s="101"/>
      <c r="K344" s="100"/>
      <c r="L344" s="101"/>
      <c r="M344" s="100"/>
      <c r="N344" s="101"/>
      <c r="O344" s="100"/>
      <c r="P344" s="101"/>
      <c r="Q344" s="100"/>
      <c r="R344" s="101"/>
      <c r="S344" s="100"/>
      <c r="T344" s="101"/>
      <c r="U344" s="118"/>
      <c r="V344" s="118"/>
      <c r="W344" s="100"/>
      <c r="X344" s="100"/>
      <c r="Y344" s="100"/>
      <c r="Z344" s="100"/>
      <c r="AA344" s="132"/>
      <c r="AB344" s="101"/>
      <c r="AC344" s="101"/>
      <c r="AD344" s="101"/>
      <c r="AE344" s="100"/>
      <c r="AF344" s="101"/>
      <c r="AG344" s="100"/>
      <c r="AH344" s="101"/>
      <c r="AI344" s="100"/>
      <c r="AJ344" s="101"/>
      <c r="AK344" s="100"/>
      <c r="AL344" s="101"/>
      <c r="AM344" s="101"/>
      <c r="AN344" s="8"/>
      <c r="AO344" s="147">
        <f>IFERROR(VLOOKUP(B344,'A2. Rate Change &amp; Enrollment'!$C$20:$K$769,3,FALSE),0)</f>
        <v>0</v>
      </c>
      <c r="AP344" s="147">
        <f>IFERROR(VLOOKUP(B344,'A2. Rate Change &amp; Enrollment'!$C$20:$K$769,7,FALSE),0)</f>
        <v>0</v>
      </c>
      <c r="AQ344" s="150" t="e">
        <f t="shared" si="41"/>
        <v>#DIV/0!</v>
      </c>
      <c r="AS344" s="177"/>
      <c r="AT344" s="177"/>
      <c r="AV344" s="153" t="e">
        <f t="shared" si="47"/>
        <v>#DIV/0!</v>
      </c>
      <c r="AW344" s="101"/>
      <c r="AY344" s="132"/>
      <c r="AZ344" s="101"/>
      <c r="BA344" s="94"/>
      <c r="BB344" s="94"/>
      <c r="BC344" s="94"/>
      <c r="BD344" s="94"/>
      <c r="BE344" s="101"/>
      <c r="BF344" s="132"/>
      <c r="BG344" s="98"/>
      <c r="BH344" s="74" t="str">
        <f t="shared" si="45"/>
        <v>N</v>
      </c>
      <c r="BI344" t="e">
        <f t="shared" si="46"/>
        <v>#DIV/0!</v>
      </c>
      <c r="BK344" s="283">
        <f>IFERROR(VLOOKUP($B344, 'A2. Rate Change &amp; Enrollment'!$C$14:$BY$769, 75, FALSE), 0)</f>
        <v>0</v>
      </c>
      <c r="BL344" s="283" t="e">
        <f t="shared" si="42"/>
        <v>#DIV/0!</v>
      </c>
      <c r="BM344" s="283" t="e">
        <f t="shared" si="43"/>
        <v>#DIV/0!</v>
      </c>
      <c r="BN344" t="e">
        <f t="shared" si="48"/>
        <v>#DIV/0!</v>
      </c>
    </row>
    <row r="345" spans="1:66" x14ac:dyDescent="0.35">
      <c r="A345" t="s">
        <v>648</v>
      </c>
      <c r="B345" s="144"/>
      <c r="C345" s="98"/>
      <c r="D345" s="43" t="str">
        <f t="shared" si="44"/>
        <v>HMO</v>
      </c>
      <c r="E345" s="100"/>
      <c r="F345" s="101"/>
      <c r="G345" s="100"/>
      <c r="H345" s="101"/>
      <c r="I345" s="100"/>
      <c r="J345" s="101"/>
      <c r="K345" s="100"/>
      <c r="L345" s="101"/>
      <c r="M345" s="100"/>
      <c r="N345" s="101"/>
      <c r="O345" s="100"/>
      <c r="P345" s="101"/>
      <c r="Q345" s="100"/>
      <c r="R345" s="101"/>
      <c r="S345" s="100"/>
      <c r="T345" s="101"/>
      <c r="U345" s="118"/>
      <c r="V345" s="118"/>
      <c r="W345" s="100"/>
      <c r="X345" s="100"/>
      <c r="Y345" s="100"/>
      <c r="Z345" s="100"/>
      <c r="AA345" s="132"/>
      <c r="AB345" s="101"/>
      <c r="AC345" s="101"/>
      <c r="AD345" s="101"/>
      <c r="AE345" s="100"/>
      <c r="AF345" s="101"/>
      <c r="AG345" s="100"/>
      <c r="AH345" s="101"/>
      <c r="AI345" s="100"/>
      <c r="AJ345" s="101"/>
      <c r="AK345" s="100"/>
      <c r="AL345" s="101"/>
      <c r="AM345" s="101"/>
      <c r="AN345" s="8"/>
      <c r="AO345" s="147">
        <f>IFERROR(VLOOKUP(B345,'A2. Rate Change &amp; Enrollment'!$C$20:$K$769,3,FALSE),0)</f>
        <v>0</v>
      </c>
      <c r="AP345" s="147">
        <f>IFERROR(VLOOKUP(B345,'A2. Rate Change &amp; Enrollment'!$C$20:$K$769,7,FALSE),0)</f>
        <v>0</v>
      </c>
      <c r="AQ345" s="150" t="e">
        <f t="shared" si="41"/>
        <v>#DIV/0!</v>
      </c>
      <c r="AS345" s="177"/>
      <c r="AT345" s="177"/>
      <c r="AV345" s="153" t="e">
        <f t="shared" si="47"/>
        <v>#DIV/0!</v>
      </c>
      <c r="AW345" s="101"/>
      <c r="AY345" s="132"/>
      <c r="AZ345" s="101"/>
      <c r="BA345" s="94"/>
      <c r="BB345" s="94"/>
      <c r="BC345" s="94"/>
      <c r="BD345" s="94"/>
      <c r="BE345" s="101"/>
      <c r="BF345" s="132"/>
      <c r="BG345" s="98"/>
      <c r="BH345" s="74" t="str">
        <f t="shared" si="45"/>
        <v>N</v>
      </c>
      <c r="BI345" t="e">
        <f t="shared" si="46"/>
        <v>#DIV/0!</v>
      </c>
      <c r="BK345" s="283">
        <f>IFERROR(VLOOKUP($B345, 'A2. Rate Change &amp; Enrollment'!$C$14:$BY$769, 75, FALSE), 0)</f>
        <v>0</v>
      </c>
      <c r="BL345" s="283" t="e">
        <f t="shared" si="42"/>
        <v>#DIV/0!</v>
      </c>
      <c r="BM345" s="283" t="e">
        <f t="shared" si="43"/>
        <v>#DIV/0!</v>
      </c>
      <c r="BN345" t="e">
        <f t="shared" si="48"/>
        <v>#DIV/0!</v>
      </c>
    </row>
    <row r="346" spans="1:66" x14ac:dyDescent="0.35">
      <c r="A346" t="s">
        <v>649</v>
      </c>
      <c r="B346" s="144"/>
      <c r="C346" s="98"/>
      <c r="D346" s="43" t="str">
        <f t="shared" si="44"/>
        <v>HMO</v>
      </c>
      <c r="E346" s="100"/>
      <c r="F346" s="101"/>
      <c r="G346" s="100"/>
      <c r="H346" s="101"/>
      <c r="I346" s="100"/>
      <c r="J346" s="101"/>
      <c r="K346" s="100"/>
      <c r="L346" s="101"/>
      <c r="M346" s="100"/>
      <c r="N346" s="101"/>
      <c r="O346" s="100"/>
      <c r="P346" s="101"/>
      <c r="Q346" s="100"/>
      <c r="R346" s="101"/>
      <c r="S346" s="100"/>
      <c r="T346" s="101"/>
      <c r="U346" s="118"/>
      <c r="V346" s="118"/>
      <c r="W346" s="100"/>
      <c r="X346" s="100"/>
      <c r="Y346" s="100"/>
      <c r="Z346" s="100"/>
      <c r="AA346" s="132"/>
      <c r="AB346" s="101"/>
      <c r="AC346" s="101"/>
      <c r="AD346" s="101"/>
      <c r="AE346" s="100"/>
      <c r="AF346" s="101"/>
      <c r="AG346" s="100"/>
      <c r="AH346" s="101"/>
      <c r="AI346" s="100"/>
      <c r="AJ346" s="101"/>
      <c r="AK346" s="100"/>
      <c r="AL346" s="101"/>
      <c r="AM346" s="101"/>
      <c r="AN346" s="8"/>
      <c r="AO346" s="147">
        <f>IFERROR(VLOOKUP(B346,'A2. Rate Change &amp; Enrollment'!$C$20:$K$769,3,FALSE),0)</f>
        <v>0</v>
      </c>
      <c r="AP346" s="147">
        <f>IFERROR(VLOOKUP(B346,'A2. Rate Change &amp; Enrollment'!$C$20:$K$769,7,FALSE),0)</f>
        <v>0</v>
      </c>
      <c r="AQ346" s="150" t="e">
        <f t="shared" si="41"/>
        <v>#DIV/0!</v>
      </c>
      <c r="AS346" s="177"/>
      <c r="AT346" s="177"/>
      <c r="AV346" s="153" t="e">
        <f t="shared" si="47"/>
        <v>#DIV/0!</v>
      </c>
      <c r="AW346" s="101"/>
      <c r="AY346" s="132"/>
      <c r="AZ346" s="101"/>
      <c r="BA346" s="94"/>
      <c r="BB346" s="94"/>
      <c r="BC346" s="94"/>
      <c r="BD346" s="94"/>
      <c r="BE346" s="101"/>
      <c r="BF346" s="132"/>
      <c r="BG346" s="98"/>
      <c r="BH346" s="74" t="str">
        <f t="shared" si="45"/>
        <v>N</v>
      </c>
      <c r="BI346" t="e">
        <f t="shared" si="46"/>
        <v>#DIV/0!</v>
      </c>
      <c r="BK346" s="283">
        <f>IFERROR(VLOOKUP($B346, 'A2. Rate Change &amp; Enrollment'!$C$14:$BY$769, 75, FALSE), 0)</f>
        <v>0</v>
      </c>
      <c r="BL346" s="283" t="e">
        <f t="shared" si="42"/>
        <v>#DIV/0!</v>
      </c>
      <c r="BM346" s="283" t="e">
        <f t="shared" si="43"/>
        <v>#DIV/0!</v>
      </c>
      <c r="BN346" t="e">
        <f t="shared" si="48"/>
        <v>#DIV/0!</v>
      </c>
    </row>
    <row r="347" spans="1:66" x14ac:dyDescent="0.35">
      <c r="A347" t="s">
        <v>650</v>
      </c>
      <c r="B347" s="144"/>
      <c r="C347" s="98"/>
      <c r="D347" s="43" t="str">
        <f t="shared" si="44"/>
        <v>HMO</v>
      </c>
      <c r="E347" s="100"/>
      <c r="F347" s="101"/>
      <c r="G347" s="100"/>
      <c r="H347" s="101"/>
      <c r="I347" s="100"/>
      <c r="J347" s="101"/>
      <c r="K347" s="100"/>
      <c r="L347" s="101"/>
      <c r="M347" s="100"/>
      <c r="N347" s="101"/>
      <c r="O347" s="100"/>
      <c r="P347" s="101"/>
      <c r="Q347" s="100"/>
      <c r="R347" s="101"/>
      <c r="S347" s="100"/>
      <c r="T347" s="101"/>
      <c r="U347" s="118"/>
      <c r="V347" s="118"/>
      <c r="W347" s="100"/>
      <c r="X347" s="100"/>
      <c r="Y347" s="100"/>
      <c r="Z347" s="100"/>
      <c r="AA347" s="132"/>
      <c r="AB347" s="101"/>
      <c r="AC347" s="101"/>
      <c r="AD347" s="101"/>
      <c r="AE347" s="100"/>
      <c r="AF347" s="101"/>
      <c r="AG347" s="100"/>
      <c r="AH347" s="101"/>
      <c r="AI347" s="100"/>
      <c r="AJ347" s="101"/>
      <c r="AK347" s="100"/>
      <c r="AL347" s="101"/>
      <c r="AM347" s="101"/>
      <c r="AN347" s="8"/>
      <c r="AO347" s="147">
        <f>IFERROR(VLOOKUP(B347,'A2. Rate Change &amp; Enrollment'!$C$20:$K$769,3,FALSE),0)</f>
        <v>0</v>
      </c>
      <c r="AP347" s="147">
        <f>IFERROR(VLOOKUP(B347,'A2. Rate Change &amp; Enrollment'!$C$20:$K$769,7,FALSE),0)</f>
        <v>0</v>
      </c>
      <c r="AQ347" s="150" t="e">
        <f t="shared" si="41"/>
        <v>#DIV/0!</v>
      </c>
      <c r="AS347" s="177"/>
      <c r="AT347" s="177"/>
      <c r="AV347" s="153" t="e">
        <f t="shared" si="47"/>
        <v>#DIV/0!</v>
      </c>
      <c r="AW347" s="101"/>
      <c r="AY347" s="132"/>
      <c r="AZ347" s="101"/>
      <c r="BA347" s="94"/>
      <c r="BB347" s="94"/>
      <c r="BC347" s="94"/>
      <c r="BD347" s="94"/>
      <c r="BE347" s="101"/>
      <c r="BF347" s="132"/>
      <c r="BG347" s="98"/>
      <c r="BH347" s="74" t="str">
        <f t="shared" si="45"/>
        <v>N</v>
      </c>
      <c r="BI347" t="e">
        <f t="shared" si="46"/>
        <v>#DIV/0!</v>
      </c>
      <c r="BK347" s="283">
        <f>IFERROR(VLOOKUP($B347, 'A2. Rate Change &amp; Enrollment'!$C$14:$BY$769, 75, FALSE), 0)</f>
        <v>0</v>
      </c>
      <c r="BL347" s="283" t="e">
        <f t="shared" si="42"/>
        <v>#DIV/0!</v>
      </c>
      <c r="BM347" s="283" t="e">
        <f t="shared" si="43"/>
        <v>#DIV/0!</v>
      </c>
      <c r="BN347" t="e">
        <f t="shared" si="48"/>
        <v>#DIV/0!</v>
      </c>
    </row>
    <row r="348" spans="1:66" x14ac:dyDescent="0.35">
      <c r="A348" t="s">
        <v>651</v>
      </c>
      <c r="B348" s="144"/>
      <c r="C348" s="98"/>
      <c r="D348" s="43" t="str">
        <f t="shared" si="44"/>
        <v>HMO</v>
      </c>
      <c r="E348" s="100"/>
      <c r="F348" s="101"/>
      <c r="G348" s="100"/>
      <c r="H348" s="101"/>
      <c r="I348" s="100"/>
      <c r="J348" s="101"/>
      <c r="K348" s="100"/>
      <c r="L348" s="101"/>
      <c r="M348" s="100"/>
      <c r="N348" s="101"/>
      <c r="O348" s="100"/>
      <c r="P348" s="101"/>
      <c r="Q348" s="100"/>
      <c r="R348" s="101"/>
      <c r="S348" s="100"/>
      <c r="T348" s="101"/>
      <c r="U348" s="118"/>
      <c r="V348" s="118"/>
      <c r="W348" s="100"/>
      <c r="X348" s="100"/>
      <c r="Y348" s="100"/>
      <c r="Z348" s="100"/>
      <c r="AA348" s="132"/>
      <c r="AB348" s="101"/>
      <c r="AC348" s="101"/>
      <c r="AD348" s="101"/>
      <c r="AE348" s="100"/>
      <c r="AF348" s="101"/>
      <c r="AG348" s="100"/>
      <c r="AH348" s="101"/>
      <c r="AI348" s="100"/>
      <c r="AJ348" s="101"/>
      <c r="AK348" s="100"/>
      <c r="AL348" s="101"/>
      <c r="AM348" s="101"/>
      <c r="AN348" s="8"/>
      <c r="AO348" s="147">
        <f>IFERROR(VLOOKUP(B348,'A2. Rate Change &amp; Enrollment'!$C$20:$K$769,3,FALSE),0)</f>
        <v>0</v>
      </c>
      <c r="AP348" s="147">
        <f>IFERROR(VLOOKUP(B348,'A2. Rate Change &amp; Enrollment'!$C$20:$K$769,7,FALSE),0)</f>
        <v>0</v>
      </c>
      <c r="AQ348" s="150" t="e">
        <f t="shared" si="41"/>
        <v>#DIV/0!</v>
      </c>
      <c r="AS348" s="177"/>
      <c r="AT348" s="177"/>
      <c r="AV348" s="153" t="e">
        <f t="shared" si="47"/>
        <v>#DIV/0!</v>
      </c>
      <c r="AW348" s="101"/>
      <c r="AY348" s="132"/>
      <c r="AZ348" s="101"/>
      <c r="BA348" s="94"/>
      <c r="BB348" s="94"/>
      <c r="BC348" s="94"/>
      <c r="BD348" s="94"/>
      <c r="BE348" s="101"/>
      <c r="BF348" s="132"/>
      <c r="BG348" s="98"/>
      <c r="BH348" s="74" t="str">
        <f t="shared" si="45"/>
        <v>N</v>
      </c>
      <c r="BI348" t="e">
        <f t="shared" si="46"/>
        <v>#DIV/0!</v>
      </c>
      <c r="BK348" s="283">
        <f>IFERROR(VLOOKUP($B348, 'A2. Rate Change &amp; Enrollment'!$C$14:$BY$769, 75, FALSE), 0)</f>
        <v>0</v>
      </c>
      <c r="BL348" s="283" t="e">
        <f t="shared" si="42"/>
        <v>#DIV/0!</v>
      </c>
      <c r="BM348" s="283" t="e">
        <f t="shared" si="43"/>
        <v>#DIV/0!</v>
      </c>
      <c r="BN348" t="e">
        <f t="shared" si="48"/>
        <v>#DIV/0!</v>
      </c>
    </row>
    <row r="349" spans="1:66" x14ac:dyDescent="0.35">
      <c r="A349" t="s">
        <v>652</v>
      </c>
      <c r="B349" s="144"/>
      <c r="C349" s="98"/>
      <c r="D349" s="43" t="str">
        <f t="shared" si="44"/>
        <v>HMO</v>
      </c>
      <c r="E349" s="100"/>
      <c r="F349" s="101"/>
      <c r="G349" s="100"/>
      <c r="H349" s="101"/>
      <c r="I349" s="100"/>
      <c r="J349" s="101"/>
      <c r="K349" s="100"/>
      <c r="L349" s="101"/>
      <c r="M349" s="100"/>
      <c r="N349" s="101"/>
      <c r="O349" s="100"/>
      <c r="P349" s="101"/>
      <c r="Q349" s="100"/>
      <c r="R349" s="101"/>
      <c r="S349" s="100"/>
      <c r="T349" s="101"/>
      <c r="U349" s="118"/>
      <c r="V349" s="118"/>
      <c r="W349" s="100"/>
      <c r="X349" s="100"/>
      <c r="Y349" s="100"/>
      <c r="Z349" s="100"/>
      <c r="AA349" s="132"/>
      <c r="AB349" s="101"/>
      <c r="AC349" s="101"/>
      <c r="AD349" s="101"/>
      <c r="AE349" s="100"/>
      <c r="AF349" s="101"/>
      <c r="AG349" s="100"/>
      <c r="AH349" s="101"/>
      <c r="AI349" s="100"/>
      <c r="AJ349" s="101"/>
      <c r="AK349" s="100"/>
      <c r="AL349" s="101"/>
      <c r="AM349" s="101"/>
      <c r="AN349" s="8"/>
      <c r="AO349" s="147">
        <f>IFERROR(VLOOKUP(B349,'A2. Rate Change &amp; Enrollment'!$C$20:$K$769,3,FALSE),0)</f>
        <v>0</v>
      </c>
      <c r="AP349" s="147">
        <f>IFERROR(VLOOKUP(B349,'A2. Rate Change &amp; Enrollment'!$C$20:$K$769,7,FALSE),0)</f>
        <v>0</v>
      </c>
      <c r="AQ349" s="150" t="e">
        <f t="shared" si="41"/>
        <v>#DIV/0!</v>
      </c>
      <c r="AS349" s="177"/>
      <c r="AT349" s="177"/>
      <c r="AV349" s="153" t="e">
        <f t="shared" si="47"/>
        <v>#DIV/0!</v>
      </c>
      <c r="AW349" s="101"/>
      <c r="AY349" s="132"/>
      <c r="AZ349" s="101"/>
      <c r="BA349" s="94"/>
      <c r="BB349" s="94"/>
      <c r="BC349" s="94"/>
      <c r="BD349" s="94"/>
      <c r="BE349" s="101"/>
      <c r="BF349" s="132"/>
      <c r="BG349" s="98"/>
      <c r="BH349" s="74" t="str">
        <f t="shared" si="45"/>
        <v>N</v>
      </c>
      <c r="BI349" t="e">
        <f t="shared" si="46"/>
        <v>#DIV/0!</v>
      </c>
      <c r="BK349" s="283">
        <f>IFERROR(VLOOKUP($B349, 'A2. Rate Change &amp; Enrollment'!$C$14:$BY$769, 75, FALSE), 0)</f>
        <v>0</v>
      </c>
      <c r="BL349" s="283" t="e">
        <f t="shared" si="42"/>
        <v>#DIV/0!</v>
      </c>
      <c r="BM349" s="283" t="e">
        <f t="shared" si="43"/>
        <v>#DIV/0!</v>
      </c>
      <c r="BN349" t="e">
        <f t="shared" si="48"/>
        <v>#DIV/0!</v>
      </c>
    </row>
    <row r="350" spans="1:66" x14ac:dyDescent="0.35">
      <c r="A350" t="s">
        <v>653</v>
      </c>
      <c r="B350" s="144"/>
      <c r="C350" s="98"/>
      <c r="D350" s="43" t="str">
        <f t="shared" si="44"/>
        <v>HMO</v>
      </c>
      <c r="E350" s="100"/>
      <c r="F350" s="101"/>
      <c r="G350" s="100"/>
      <c r="H350" s="101"/>
      <c r="I350" s="100"/>
      <c r="J350" s="101"/>
      <c r="K350" s="100"/>
      <c r="L350" s="101"/>
      <c r="M350" s="100"/>
      <c r="N350" s="101"/>
      <c r="O350" s="100"/>
      <c r="P350" s="101"/>
      <c r="Q350" s="100"/>
      <c r="R350" s="101"/>
      <c r="S350" s="100"/>
      <c r="T350" s="101"/>
      <c r="U350" s="118"/>
      <c r="V350" s="118"/>
      <c r="W350" s="100"/>
      <c r="X350" s="100"/>
      <c r="Y350" s="100"/>
      <c r="Z350" s="100"/>
      <c r="AA350" s="132"/>
      <c r="AB350" s="101"/>
      <c r="AC350" s="101"/>
      <c r="AD350" s="101"/>
      <c r="AE350" s="100"/>
      <c r="AF350" s="101"/>
      <c r="AG350" s="100"/>
      <c r="AH350" s="101"/>
      <c r="AI350" s="100"/>
      <c r="AJ350" s="101"/>
      <c r="AK350" s="100"/>
      <c r="AL350" s="101"/>
      <c r="AM350" s="101"/>
      <c r="AN350" s="8"/>
      <c r="AO350" s="147">
        <f>IFERROR(VLOOKUP(B350,'A2. Rate Change &amp; Enrollment'!$C$20:$K$769,3,FALSE),0)</f>
        <v>0</v>
      </c>
      <c r="AP350" s="147">
        <f>IFERROR(VLOOKUP(B350,'A2. Rate Change &amp; Enrollment'!$C$20:$K$769,7,FALSE),0)</f>
        <v>0</v>
      </c>
      <c r="AQ350" s="150" t="e">
        <f t="shared" si="41"/>
        <v>#DIV/0!</v>
      </c>
      <c r="AS350" s="177"/>
      <c r="AT350" s="177"/>
      <c r="AV350" s="153" t="e">
        <f t="shared" si="47"/>
        <v>#DIV/0!</v>
      </c>
      <c r="AW350" s="101"/>
      <c r="AY350" s="132"/>
      <c r="AZ350" s="101"/>
      <c r="BA350" s="94"/>
      <c r="BB350" s="94"/>
      <c r="BC350" s="94"/>
      <c r="BD350" s="94"/>
      <c r="BE350" s="101"/>
      <c r="BF350" s="132"/>
      <c r="BG350" s="98"/>
      <c r="BH350" s="74" t="str">
        <f t="shared" si="45"/>
        <v>N</v>
      </c>
      <c r="BI350" t="e">
        <f t="shared" si="46"/>
        <v>#DIV/0!</v>
      </c>
      <c r="BK350" s="283">
        <f>IFERROR(VLOOKUP($B350, 'A2. Rate Change &amp; Enrollment'!$C$14:$BY$769, 75, FALSE), 0)</f>
        <v>0</v>
      </c>
      <c r="BL350" s="283" t="e">
        <f t="shared" si="42"/>
        <v>#DIV/0!</v>
      </c>
      <c r="BM350" s="283" t="e">
        <f t="shared" si="43"/>
        <v>#DIV/0!</v>
      </c>
      <c r="BN350" t="e">
        <f t="shared" si="48"/>
        <v>#DIV/0!</v>
      </c>
    </row>
    <row r="351" spans="1:66" x14ac:dyDescent="0.35">
      <c r="A351" t="s">
        <v>654</v>
      </c>
      <c r="B351" s="144"/>
      <c r="C351" s="98"/>
      <c r="D351" s="43" t="str">
        <f t="shared" si="44"/>
        <v>HMO</v>
      </c>
      <c r="E351" s="100"/>
      <c r="F351" s="101"/>
      <c r="G351" s="100"/>
      <c r="H351" s="101"/>
      <c r="I351" s="100"/>
      <c r="J351" s="101"/>
      <c r="K351" s="100"/>
      <c r="L351" s="101"/>
      <c r="M351" s="100"/>
      <c r="N351" s="101"/>
      <c r="O351" s="100"/>
      <c r="P351" s="101"/>
      <c r="Q351" s="100"/>
      <c r="R351" s="101"/>
      <c r="S351" s="100"/>
      <c r="T351" s="101"/>
      <c r="U351" s="118"/>
      <c r="V351" s="118"/>
      <c r="W351" s="100"/>
      <c r="X351" s="100"/>
      <c r="Y351" s="100"/>
      <c r="Z351" s="100"/>
      <c r="AA351" s="132"/>
      <c r="AB351" s="101"/>
      <c r="AC351" s="101"/>
      <c r="AD351" s="101"/>
      <c r="AE351" s="100"/>
      <c r="AF351" s="101"/>
      <c r="AG351" s="100"/>
      <c r="AH351" s="101"/>
      <c r="AI351" s="100"/>
      <c r="AJ351" s="101"/>
      <c r="AK351" s="100"/>
      <c r="AL351" s="101"/>
      <c r="AM351" s="101"/>
      <c r="AN351" s="8"/>
      <c r="AO351" s="147">
        <f>IFERROR(VLOOKUP(B351,'A2. Rate Change &amp; Enrollment'!$C$20:$K$769,3,FALSE),0)</f>
        <v>0</v>
      </c>
      <c r="AP351" s="147">
        <f>IFERROR(VLOOKUP(B351,'A2. Rate Change &amp; Enrollment'!$C$20:$K$769,7,FALSE),0)</f>
        <v>0</v>
      </c>
      <c r="AQ351" s="150" t="e">
        <f t="shared" si="41"/>
        <v>#DIV/0!</v>
      </c>
      <c r="AS351" s="177"/>
      <c r="AT351" s="177"/>
      <c r="AV351" s="153" t="e">
        <f t="shared" si="47"/>
        <v>#DIV/0!</v>
      </c>
      <c r="AW351" s="101"/>
      <c r="AY351" s="132"/>
      <c r="AZ351" s="101"/>
      <c r="BA351" s="94"/>
      <c r="BB351" s="94"/>
      <c r="BC351" s="94"/>
      <c r="BD351" s="94"/>
      <c r="BE351" s="101"/>
      <c r="BF351" s="132"/>
      <c r="BG351" s="98"/>
      <c r="BH351" s="74" t="str">
        <f t="shared" si="45"/>
        <v>N</v>
      </c>
      <c r="BI351" t="e">
        <f t="shared" si="46"/>
        <v>#DIV/0!</v>
      </c>
      <c r="BK351" s="283">
        <f>IFERROR(VLOOKUP($B351, 'A2. Rate Change &amp; Enrollment'!$C$14:$BY$769, 75, FALSE), 0)</f>
        <v>0</v>
      </c>
      <c r="BL351" s="283" t="e">
        <f t="shared" si="42"/>
        <v>#DIV/0!</v>
      </c>
      <c r="BM351" s="283" t="e">
        <f t="shared" si="43"/>
        <v>#DIV/0!</v>
      </c>
      <c r="BN351" t="e">
        <f t="shared" si="48"/>
        <v>#DIV/0!</v>
      </c>
    </row>
    <row r="352" spans="1:66" x14ac:dyDescent="0.35">
      <c r="A352" t="s">
        <v>655</v>
      </c>
      <c r="B352" s="144"/>
      <c r="C352" s="98"/>
      <c r="D352" s="43" t="str">
        <f t="shared" si="44"/>
        <v>HMO</v>
      </c>
      <c r="E352" s="100"/>
      <c r="F352" s="101"/>
      <c r="G352" s="100"/>
      <c r="H352" s="101"/>
      <c r="I352" s="100"/>
      <c r="J352" s="101"/>
      <c r="K352" s="100"/>
      <c r="L352" s="101"/>
      <c r="M352" s="100"/>
      <c r="N352" s="101"/>
      <c r="O352" s="100"/>
      <c r="P352" s="101"/>
      <c r="Q352" s="100"/>
      <c r="R352" s="101"/>
      <c r="S352" s="100"/>
      <c r="T352" s="101"/>
      <c r="U352" s="118"/>
      <c r="V352" s="118"/>
      <c r="W352" s="100"/>
      <c r="X352" s="100"/>
      <c r="Y352" s="100"/>
      <c r="Z352" s="100"/>
      <c r="AA352" s="132"/>
      <c r="AB352" s="101"/>
      <c r="AC352" s="101"/>
      <c r="AD352" s="101"/>
      <c r="AE352" s="100"/>
      <c r="AF352" s="101"/>
      <c r="AG352" s="100"/>
      <c r="AH352" s="101"/>
      <c r="AI352" s="100"/>
      <c r="AJ352" s="101"/>
      <c r="AK352" s="100"/>
      <c r="AL352" s="101"/>
      <c r="AM352" s="101"/>
      <c r="AN352" s="8"/>
      <c r="AO352" s="147">
        <f>IFERROR(VLOOKUP(B352,'A2. Rate Change &amp; Enrollment'!$C$20:$K$769,3,FALSE),0)</f>
        <v>0</v>
      </c>
      <c r="AP352" s="147">
        <f>IFERROR(VLOOKUP(B352,'A2. Rate Change &amp; Enrollment'!$C$20:$K$769,7,FALSE),0)</f>
        <v>0</v>
      </c>
      <c r="AQ352" s="150" t="e">
        <f t="shared" si="41"/>
        <v>#DIV/0!</v>
      </c>
      <c r="AS352" s="177"/>
      <c r="AT352" s="177"/>
      <c r="AV352" s="153" t="e">
        <f t="shared" si="47"/>
        <v>#DIV/0!</v>
      </c>
      <c r="AW352" s="101"/>
      <c r="AY352" s="132"/>
      <c r="AZ352" s="101"/>
      <c r="BA352" s="94"/>
      <c r="BB352" s="94"/>
      <c r="BC352" s="94"/>
      <c r="BD352" s="94"/>
      <c r="BE352" s="101"/>
      <c r="BF352" s="132"/>
      <c r="BG352" s="98"/>
      <c r="BH352" s="74" t="str">
        <f t="shared" si="45"/>
        <v>N</v>
      </c>
      <c r="BI352" t="e">
        <f t="shared" si="46"/>
        <v>#DIV/0!</v>
      </c>
      <c r="BK352" s="283">
        <f>IFERROR(VLOOKUP($B352, 'A2. Rate Change &amp; Enrollment'!$C$14:$BY$769, 75, FALSE), 0)</f>
        <v>0</v>
      </c>
      <c r="BL352" s="283" t="e">
        <f t="shared" si="42"/>
        <v>#DIV/0!</v>
      </c>
      <c r="BM352" s="283" t="e">
        <f t="shared" si="43"/>
        <v>#DIV/0!</v>
      </c>
      <c r="BN352" t="e">
        <f t="shared" si="48"/>
        <v>#DIV/0!</v>
      </c>
    </row>
    <row r="353" spans="1:66" x14ac:dyDescent="0.35">
      <c r="A353" t="s">
        <v>656</v>
      </c>
      <c r="B353" s="144"/>
      <c r="C353" s="98"/>
      <c r="D353" s="43" t="str">
        <f t="shared" si="44"/>
        <v>HMO</v>
      </c>
      <c r="E353" s="100"/>
      <c r="F353" s="101"/>
      <c r="G353" s="100"/>
      <c r="H353" s="101"/>
      <c r="I353" s="100"/>
      <c r="J353" s="101"/>
      <c r="K353" s="100"/>
      <c r="L353" s="101"/>
      <c r="M353" s="100"/>
      <c r="N353" s="101"/>
      <c r="O353" s="100"/>
      <c r="P353" s="101"/>
      <c r="Q353" s="100"/>
      <c r="R353" s="101"/>
      <c r="S353" s="100"/>
      <c r="T353" s="101"/>
      <c r="U353" s="118"/>
      <c r="V353" s="118"/>
      <c r="W353" s="100"/>
      <c r="X353" s="100"/>
      <c r="Y353" s="100"/>
      <c r="Z353" s="100"/>
      <c r="AA353" s="132"/>
      <c r="AB353" s="101"/>
      <c r="AC353" s="101"/>
      <c r="AD353" s="101"/>
      <c r="AE353" s="100"/>
      <c r="AF353" s="101"/>
      <c r="AG353" s="100"/>
      <c r="AH353" s="101"/>
      <c r="AI353" s="100"/>
      <c r="AJ353" s="101"/>
      <c r="AK353" s="100"/>
      <c r="AL353" s="101"/>
      <c r="AM353" s="101"/>
      <c r="AN353" s="8"/>
      <c r="AO353" s="147">
        <f>IFERROR(VLOOKUP(B353,'A2. Rate Change &amp; Enrollment'!$C$20:$K$769,3,FALSE),0)</f>
        <v>0</v>
      </c>
      <c r="AP353" s="147">
        <f>IFERROR(VLOOKUP(B353,'A2. Rate Change &amp; Enrollment'!$C$20:$K$769,7,FALSE),0)</f>
        <v>0</v>
      </c>
      <c r="AQ353" s="150" t="e">
        <f t="shared" si="41"/>
        <v>#DIV/0!</v>
      </c>
      <c r="AS353" s="177"/>
      <c r="AT353" s="177"/>
      <c r="AV353" s="153" t="e">
        <f t="shared" si="47"/>
        <v>#DIV/0!</v>
      </c>
      <c r="AW353" s="101"/>
      <c r="AY353" s="132"/>
      <c r="AZ353" s="101"/>
      <c r="BA353" s="94"/>
      <c r="BB353" s="94"/>
      <c r="BC353" s="94"/>
      <c r="BD353" s="94"/>
      <c r="BE353" s="101"/>
      <c r="BF353" s="132"/>
      <c r="BG353" s="98"/>
      <c r="BH353" s="74" t="str">
        <f t="shared" si="45"/>
        <v>N</v>
      </c>
      <c r="BI353" t="e">
        <f t="shared" si="46"/>
        <v>#DIV/0!</v>
      </c>
      <c r="BK353" s="283">
        <f>IFERROR(VLOOKUP($B353, 'A2. Rate Change &amp; Enrollment'!$C$14:$BY$769, 75, FALSE), 0)</f>
        <v>0</v>
      </c>
      <c r="BL353" s="283" t="e">
        <f t="shared" si="42"/>
        <v>#DIV/0!</v>
      </c>
      <c r="BM353" s="283" t="e">
        <f t="shared" si="43"/>
        <v>#DIV/0!</v>
      </c>
      <c r="BN353" t="e">
        <f t="shared" si="48"/>
        <v>#DIV/0!</v>
      </c>
    </row>
    <row r="354" spans="1:66" x14ac:dyDescent="0.35">
      <c r="A354" t="s">
        <v>657</v>
      </c>
      <c r="B354" s="144"/>
      <c r="C354" s="98"/>
      <c r="D354" s="43" t="str">
        <f t="shared" si="44"/>
        <v>HMO</v>
      </c>
      <c r="E354" s="100"/>
      <c r="F354" s="101"/>
      <c r="G354" s="100"/>
      <c r="H354" s="101"/>
      <c r="I354" s="100"/>
      <c r="J354" s="101"/>
      <c r="K354" s="100"/>
      <c r="L354" s="101"/>
      <c r="M354" s="100"/>
      <c r="N354" s="101"/>
      <c r="O354" s="100"/>
      <c r="P354" s="101"/>
      <c r="Q354" s="100"/>
      <c r="R354" s="101"/>
      <c r="S354" s="100"/>
      <c r="T354" s="101"/>
      <c r="U354" s="118"/>
      <c r="V354" s="118"/>
      <c r="W354" s="100"/>
      <c r="X354" s="100"/>
      <c r="Y354" s="100"/>
      <c r="Z354" s="100"/>
      <c r="AA354" s="132"/>
      <c r="AB354" s="101"/>
      <c r="AC354" s="101"/>
      <c r="AD354" s="101"/>
      <c r="AE354" s="100"/>
      <c r="AF354" s="101"/>
      <c r="AG354" s="100"/>
      <c r="AH354" s="101"/>
      <c r="AI354" s="100"/>
      <c r="AJ354" s="101"/>
      <c r="AK354" s="100"/>
      <c r="AL354" s="101"/>
      <c r="AM354" s="101"/>
      <c r="AN354" s="8"/>
      <c r="AO354" s="147">
        <f>IFERROR(VLOOKUP(B354,'A2. Rate Change &amp; Enrollment'!$C$20:$K$769,3,FALSE),0)</f>
        <v>0</v>
      </c>
      <c r="AP354" s="147">
        <f>IFERROR(VLOOKUP(B354,'A2. Rate Change &amp; Enrollment'!$C$20:$K$769,7,FALSE),0)</f>
        <v>0</v>
      </c>
      <c r="AQ354" s="150" t="e">
        <f t="shared" si="41"/>
        <v>#DIV/0!</v>
      </c>
      <c r="AS354" s="177"/>
      <c r="AT354" s="177"/>
      <c r="AV354" s="153" t="e">
        <f t="shared" si="47"/>
        <v>#DIV/0!</v>
      </c>
      <c r="AW354" s="101"/>
      <c r="AY354" s="132"/>
      <c r="AZ354" s="101"/>
      <c r="BA354" s="94"/>
      <c r="BB354" s="94"/>
      <c r="BC354" s="94"/>
      <c r="BD354" s="94"/>
      <c r="BE354" s="101"/>
      <c r="BF354" s="132"/>
      <c r="BG354" s="98"/>
      <c r="BH354" s="74" t="str">
        <f t="shared" si="45"/>
        <v>N</v>
      </c>
      <c r="BI354" t="e">
        <f t="shared" si="46"/>
        <v>#DIV/0!</v>
      </c>
      <c r="BK354" s="283">
        <f>IFERROR(VLOOKUP($B354, 'A2. Rate Change &amp; Enrollment'!$C$14:$BY$769, 75, FALSE), 0)</f>
        <v>0</v>
      </c>
      <c r="BL354" s="283" t="e">
        <f t="shared" si="42"/>
        <v>#DIV/0!</v>
      </c>
      <c r="BM354" s="283" t="e">
        <f t="shared" si="43"/>
        <v>#DIV/0!</v>
      </c>
      <c r="BN354" t="e">
        <f t="shared" si="48"/>
        <v>#DIV/0!</v>
      </c>
    </row>
    <row r="355" spans="1:66" x14ac:dyDescent="0.35">
      <c r="A355" t="s">
        <v>658</v>
      </c>
      <c r="B355" s="144"/>
      <c r="C355" s="98"/>
      <c r="D355" s="43" t="str">
        <f t="shared" si="44"/>
        <v>HMO</v>
      </c>
      <c r="E355" s="100"/>
      <c r="F355" s="101"/>
      <c r="G355" s="100"/>
      <c r="H355" s="101"/>
      <c r="I355" s="100"/>
      <c r="J355" s="101"/>
      <c r="K355" s="100"/>
      <c r="L355" s="101"/>
      <c r="M355" s="100"/>
      <c r="N355" s="101"/>
      <c r="O355" s="100"/>
      <c r="P355" s="101"/>
      <c r="Q355" s="100"/>
      <c r="R355" s="101"/>
      <c r="S355" s="100"/>
      <c r="T355" s="101"/>
      <c r="U355" s="118"/>
      <c r="V355" s="118"/>
      <c r="W355" s="100"/>
      <c r="X355" s="100"/>
      <c r="Y355" s="100"/>
      <c r="Z355" s="100"/>
      <c r="AA355" s="132"/>
      <c r="AB355" s="101"/>
      <c r="AC355" s="101"/>
      <c r="AD355" s="101"/>
      <c r="AE355" s="100"/>
      <c r="AF355" s="101"/>
      <c r="AG355" s="100"/>
      <c r="AH355" s="101"/>
      <c r="AI355" s="100"/>
      <c r="AJ355" s="101"/>
      <c r="AK355" s="100"/>
      <c r="AL355" s="101"/>
      <c r="AM355" s="101"/>
      <c r="AN355" s="8"/>
      <c r="AO355" s="147">
        <f>IFERROR(VLOOKUP(B355,'A2. Rate Change &amp; Enrollment'!$C$20:$K$769,3,FALSE),0)</f>
        <v>0</v>
      </c>
      <c r="AP355" s="147">
        <f>IFERROR(VLOOKUP(B355,'A2. Rate Change &amp; Enrollment'!$C$20:$K$769,7,FALSE),0)</f>
        <v>0</v>
      </c>
      <c r="AQ355" s="150" t="e">
        <f t="shared" si="41"/>
        <v>#DIV/0!</v>
      </c>
      <c r="AS355" s="177"/>
      <c r="AT355" s="177"/>
      <c r="AV355" s="153" t="e">
        <f t="shared" si="47"/>
        <v>#DIV/0!</v>
      </c>
      <c r="AW355" s="101"/>
      <c r="AY355" s="132"/>
      <c r="AZ355" s="101"/>
      <c r="BA355" s="94"/>
      <c r="BB355" s="94"/>
      <c r="BC355" s="94"/>
      <c r="BD355" s="94"/>
      <c r="BE355" s="101"/>
      <c r="BF355" s="132"/>
      <c r="BG355" s="98"/>
      <c r="BH355" s="74" t="str">
        <f t="shared" si="45"/>
        <v>N</v>
      </c>
      <c r="BI355" t="e">
        <f t="shared" si="46"/>
        <v>#DIV/0!</v>
      </c>
      <c r="BK355" s="283">
        <f>IFERROR(VLOOKUP($B355, 'A2. Rate Change &amp; Enrollment'!$C$14:$BY$769, 75, FALSE), 0)</f>
        <v>0</v>
      </c>
      <c r="BL355" s="283" t="e">
        <f t="shared" si="42"/>
        <v>#DIV/0!</v>
      </c>
      <c r="BM355" s="283" t="e">
        <f t="shared" si="43"/>
        <v>#DIV/0!</v>
      </c>
      <c r="BN355" t="e">
        <f t="shared" si="48"/>
        <v>#DIV/0!</v>
      </c>
    </row>
    <row r="356" spans="1:66" x14ac:dyDescent="0.35">
      <c r="A356" t="s">
        <v>659</v>
      </c>
      <c r="B356" s="144"/>
      <c r="C356" s="98"/>
      <c r="D356" s="43" t="str">
        <f t="shared" si="44"/>
        <v>HMO</v>
      </c>
      <c r="E356" s="100"/>
      <c r="F356" s="101"/>
      <c r="G356" s="100"/>
      <c r="H356" s="101"/>
      <c r="I356" s="100"/>
      <c r="J356" s="101"/>
      <c r="K356" s="100"/>
      <c r="L356" s="101"/>
      <c r="M356" s="100"/>
      <c r="N356" s="101"/>
      <c r="O356" s="100"/>
      <c r="P356" s="101"/>
      <c r="Q356" s="100"/>
      <c r="R356" s="101"/>
      <c r="S356" s="100"/>
      <c r="T356" s="101"/>
      <c r="U356" s="118"/>
      <c r="V356" s="118"/>
      <c r="W356" s="100"/>
      <c r="X356" s="100"/>
      <c r="Y356" s="100"/>
      <c r="Z356" s="100"/>
      <c r="AA356" s="132"/>
      <c r="AB356" s="101"/>
      <c r="AC356" s="101"/>
      <c r="AD356" s="101"/>
      <c r="AE356" s="100"/>
      <c r="AF356" s="101"/>
      <c r="AG356" s="100"/>
      <c r="AH356" s="101"/>
      <c r="AI356" s="100"/>
      <c r="AJ356" s="101"/>
      <c r="AK356" s="100"/>
      <c r="AL356" s="101"/>
      <c r="AM356" s="101"/>
      <c r="AN356" s="8"/>
      <c r="AO356" s="147">
        <f>IFERROR(VLOOKUP(B356,'A2. Rate Change &amp; Enrollment'!$C$20:$K$769,3,FALSE),0)</f>
        <v>0</v>
      </c>
      <c r="AP356" s="147">
        <f>IFERROR(VLOOKUP(B356,'A2. Rate Change &amp; Enrollment'!$C$20:$K$769,7,FALSE),0)</f>
        <v>0</v>
      </c>
      <c r="AQ356" s="150" t="e">
        <f t="shared" si="41"/>
        <v>#DIV/0!</v>
      </c>
      <c r="AS356" s="177"/>
      <c r="AT356" s="177"/>
      <c r="AV356" s="153" t="e">
        <f t="shared" si="47"/>
        <v>#DIV/0!</v>
      </c>
      <c r="AW356" s="101"/>
      <c r="AY356" s="132"/>
      <c r="AZ356" s="101"/>
      <c r="BA356" s="94"/>
      <c r="BB356" s="94"/>
      <c r="BC356" s="94"/>
      <c r="BD356" s="94"/>
      <c r="BE356" s="101"/>
      <c r="BF356" s="132"/>
      <c r="BG356" s="98"/>
      <c r="BH356" s="74" t="str">
        <f t="shared" si="45"/>
        <v>N</v>
      </c>
      <c r="BI356" t="e">
        <f t="shared" si="46"/>
        <v>#DIV/0!</v>
      </c>
      <c r="BK356" s="283">
        <f>IFERROR(VLOOKUP($B356, 'A2. Rate Change &amp; Enrollment'!$C$14:$BY$769, 75, FALSE), 0)</f>
        <v>0</v>
      </c>
      <c r="BL356" s="283" t="e">
        <f t="shared" si="42"/>
        <v>#DIV/0!</v>
      </c>
      <c r="BM356" s="283" t="e">
        <f t="shared" si="43"/>
        <v>#DIV/0!</v>
      </c>
      <c r="BN356" t="e">
        <f t="shared" si="48"/>
        <v>#DIV/0!</v>
      </c>
    </row>
    <row r="357" spans="1:66" x14ac:dyDescent="0.35">
      <c r="A357" t="s">
        <v>660</v>
      </c>
      <c r="B357" s="144"/>
      <c r="C357" s="98"/>
      <c r="D357" s="43" t="str">
        <f t="shared" si="44"/>
        <v>HMO</v>
      </c>
      <c r="E357" s="100"/>
      <c r="F357" s="101"/>
      <c r="G357" s="100"/>
      <c r="H357" s="101"/>
      <c r="I357" s="100"/>
      <c r="J357" s="101"/>
      <c r="K357" s="100"/>
      <c r="L357" s="101"/>
      <c r="M357" s="100"/>
      <c r="N357" s="101"/>
      <c r="O357" s="100"/>
      <c r="P357" s="101"/>
      <c r="Q357" s="100"/>
      <c r="R357" s="101"/>
      <c r="S357" s="100"/>
      <c r="T357" s="101"/>
      <c r="U357" s="118"/>
      <c r="V357" s="118"/>
      <c r="W357" s="100"/>
      <c r="X357" s="100"/>
      <c r="Y357" s="100"/>
      <c r="Z357" s="100"/>
      <c r="AA357" s="132"/>
      <c r="AB357" s="101"/>
      <c r="AC357" s="101"/>
      <c r="AD357" s="101"/>
      <c r="AE357" s="100"/>
      <c r="AF357" s="101"/>
      <c r="AG357" s="100"/>
      <c r="AH357" s="101"/>
      <c r="AI357" s="100"/>
      <c r="AJ357" s="101"/>
      <c r="AK357" s="100"/>
      <c r="AL357" s="101"/>
      <c r="AM357" s="101"/>
      <c r="AN357" s="8"/>
      <c r="AO357" s="147">
        <f>IFERROR(VLOOKUP(B357,'A2. Rate Change &amp; Enrollment'!$C$20:$K$769,3,FALSE),0)</f>
        <v>0</v>
      </c>
      <c r="AP357" s="147">
        <f>IFERROR(VLOOKUP(B357,'A2. Rate Change &amp; Enrollment'!$C$20:$K$769,7,FALSE),0)</f>
        <v>0</v>
      </c>
      <c r="AQ357" s="150" t="e">
        <f t="shared" si="41"/>
        <v>#DIV/0!</v>
      </c>
      <c r="AS357" s="177"/>
      <c r="AT357" s="177"/>
      <c r="AV357" s="153" t="e">
        <f t="shared" si="47"/>
        <v>#DIV/0!</v>
      </c>
      <c r="AW357" s="101"/>
      <c r="AY357" s="132"/>
      <c r="AZ357" s="101"/>
      <c r="BA357" s="94"/>
      <c r="BB357" s="94"/>
      <c r="BC357" s="94"/>
      <c r="BD357" s="94"/>
      <c r="BE357" s="101"/>
      <c r="BF357" s="132"/>
      <c r="BG357" s="98"/>
      <c r="BH357" s="74" t="str">
        <f t="shared" si="45"/>
        <v>N</v>
      </c>
      <c r="BI357" t="e">
        <f t="shared" si="46"/>
        <v>#DIV/0!</v>
      </c>
      <c r="BK357" s="283">
        <f>IFERROR(VLOOKUP($B357, 'A2. Rate Change &amp; Enrollment'!$C$14:$BY$769, 75, FALSE), 0)</f>
        <v>0</v>
      </c>
      <c r="BL357" s="283" t="e">
        <f t="shared" si="42"/>
        <v>#DIV/0!</v>
      </c>
      <c r="BM357" s="283" t="e">
        <f t="shared" si="43"/>
        <v>#DIV/0!</v>
      </c>
      <c r="BN357" t="e">
        <f t="shared" si="48"/>
        <v>#DIV/0!</v>
      </c>
    </row>
    <row r="358" spans="1:66" x14ac:dyDescent="0.35">
      <c r="A358" t="s">
        <v>661</v>
      </c>
      <c r="B358" s="144"/>
      <c r="C358" s="98"/>
      <c r="D358" s="43" t="str">
        <f t="shared" si="44"/>
        <v>HMO</v>
      </c>
      <c r="E358" s="100"/>
      <c r="F358" s="101"/>
      <c r="G358" s="100"/>
      <c r="H358" s="101"/>
      <c r="I358" s="100"/>
      <c r="J358" s="101"/>
      <c r="K358" s="100"/>
      <c r="L358" s="101"/>
      <c r="M358" s="100"/>
      <c r="N358" s="101"/>
      <c r="O358" s="100"/>
      <c r="P358" s="101"/>
      <c r="Q358" s="100"/>
      <c r="R358" s="101"/>
      <c r="S358" s="100"/>
      <c r="T358" s="101"/>
      <c r="U358" s="118"/>
      <c r="V358" s="118"/>
      <c r="W358" s="100"/>
      <c r="X358" s="100"/>
      <c r="Y358" s="100"/>
      <c r="Z358" s="100"/>
      <c r="AA358" s="132"/>
      <c r="AB358" s="101"/>
      <c r="AC358" s="101"/>
      <c r="AD358" s="101"/>
      <c r="AE358" s="100"/>
      <c r="AF358" s="101"/>
      <c r="AG358" s="100"/>
      <c r="AH358" s="101"/>
      <c r="AI358" s="100"/>
      <c r="AJ358" s="101"/>
      <c r="AK358" s="100"/>
      <c r="AL358" s="101"/>
      <c r="AM358" s="101"/>
      <c r="AN358" s="8"/>
      <c r="AO358" s="147">
        <f>IFERROR(VLOOKUP(B358,'A2. Rate Change &amp; Enrollment'!$C$20:$K$769,3,FALSE),0)</f>
        <v>0</v>
      </c>
      <c r="AP358" s="147">
        <f>IFERROR(VLOOKUP(B358,'A2. Rate Change &amp; Enrollment'!$C$20:$K$769,7,FALSE),0)</f>
        <v>0</v>
      </c>
      <c r="AQ358" s="150" t="e">
        <f t="shared" si="41"/>
        <v>#DIV/0!</v>
      </c>
      <c r="AS358" s="177"/>
      <c r="AT358" s="177"/>
      <c r="AV358" s="153" t="e">
        <f t="shared" si="47"/>
        <v>#DIV/0!</v>
      </c>
      <c r="AW358" s="101"/>
      <c r="AY358" s="132"/>
      <c r="AZ358" s="101"/>
      <c r="BA358" s="94"/>
      <c r="BB358" s="94"/>
      <c r="BC358" s="94"/>
      <c r="BD358" s="94"/>
      <c r="BE358" s="101"/>
      <c r="BF358" s="132"/>
      <c r="BG358" s="98"/>
      <c r="BH358" s="74" t="str">
        <f t="shared" si="45"/>
        <v>N</v>
      </c>
      <c r="BI358" t="e">
        <f t="shared" si="46"/>
        <v>#DIV/0!</v>
      </c>
      <c r="BK358" s="283">
        <f>IFERROR(VLOOKUP($B358, 'A2. Rate Change &amp; Enrollment'!$C$14:$BY$769, 75, FALSE), 0)</f>
        <v>0</v>
      </c>
      <c r="BL358" s="283" t="e">
        <f t="shared" si="42"/>
        <v>#DIV/0!</v>
      </c>
      <c r="BM358" s="283" t="e">
        <f t="shared" si="43"/>
        <v>#DIV/0!</v>
      </c>
      <c r="BN358" t="e">
        <f t="shared" si="48"/>
        <v>#DIV/0!</v>
      </c>
    </row>
    <row r="359" spans="1:66" x14ac:dyDescent="0.35">
      <c r="A359" t="s">
        <v>662</v>
      </c>
      <c r="B359" s="144"/>
      <c r="C359" s="98"/>
      <c r="D359" s="43" t="str">
        <f t="shared" si="44"/>
        <v>HMO</v>
      </c>
      <c r="E359" s="100"/>
      <c r="F359" s="101"/>
      <c r="G359" s="100"/>
      <c r="H359" s="101"/>
      <c r="I359" s="100"/>
      <c r="J359" s="101"/>
      <c r="K359" s="100"/>
      <c r="L359" s="101"/>
      <c r="M359" s="100"/>
      <c r="N359" s="101"/>
      <c r="O359" s="100"/>
      <c r="P359" s="101"/>
      <c r="Q359" s="100"/>
      <c r="R359" s="101"/>
      <c r="S359" s="100"/>
      <c r="T359" s="101"/>
      <c r="U359" s="118"/>
      <c r="V359" s="118"/>
      <c r="W359" s="100"/>
      <c r="X359" s="100"/>
      <c r="Y359" s="100"/>
      <c r="Z359" s="100"/>
      <c r="AA359" s="132"/>
      <c r="AB359" s="101"/>
      <c r="AC359" s="101"/>
      <c r="AD359" s="101"/>
      <c r="AE359" s="100"/>
      <c r="AF359" s="101"/>
      <c r="AG359" s="100"/>
      <c r="AH359" s="101"/>
      <c r="AI359" s="100"/>
      <c r="AJ359" s="101"/>
      <c r="AK359" s="100"/>
      <c r="AL359" s="101"/>
      <c r="AM359" s="101"/>
      <c r="AN359" s="8"/>
      <c r="AO359" s="147">
        <f>IFERROR(VLOOKUP(B359,'A2. Rate Change &amp; Enrollment'!$C$20:$K$769,3,FALSE),0)</f>
        <v>0</v>
      </c>
      <c r="AP359" s="147">
        <f>IFERROR(VLOOKUP(B359,'A2. Rate Change &amp; Enrollment'!$C$20:$K$769,7,FALSE),0)</f>
        <v>0</v>
      </c>
      <c r="AQ359" s="150" t="e">
        <f t="shared" si="41"/>
        <v>#DIV/0!</v>
      </c>
      <c r="AS359" s="177"/>
      <c r="AT359" s="177"/>
      <c r="AV359" s="153" t="e">
        <f t="shared" si="47"/>
        <v>#DIV/0!</v>
      </c>
      <c r="AW359" s="101"/>
      <c r="AY359" s="132"/>
      <c r="AZ359" s="101"/>
      <c r="BA359" s="94"/>
      <c r="BB359" s="94"/>
      <c r="BC359" s="94"/>
      <c r="BD359" s="94"/>
      <c r="BE359" s="101"/>
      <c r="BF359" s="132"/>
      <c r="BG359" s="98"/>
      <c r="BH359" s="74" t="str">
        <f t="shared" si="45"/>
        <v>N</v>
      </c>
      <c r="BI359" t="e">
        <f t="shared" si="46"/>
        <v>#DIV/0!</v>
      </c>
      <c r="BK359" s="283">
        <f>IFERROR(VLOOKUP($B359, 'A2. Rate Change &amp; Enrollment'!$C$14:$BY$769, 75, FALSE), 0)</f>
        <v>0</v>
      </c>
      <c r="BL359" s="283" t="e">
        <f t="shared" si="42"/>
        <v>#DIV/0!</v>
      </c>
      <c r="BM359" s="283" t="e">
        <f t="shared" si="43"/>
        <v>#DIV/0!</v>
      </c>
      <c r="BN359" t="e">
        <f t="shared" si="48"/>
        <v>#DIV/0!</v>
      </c>
    </row>
    <row r="360" spans="1:66" x14ac:dyDescent="0.35">
      <c r="A360" t="s">
        <v>663</v>
      </c>
      <c r="B360" s="144"/>
      <c r="C360" s="98"/>
      <c r="D360" s="43" t="str">
        <f t="shared" si="44"/>
        <v>HMO</v>
      </c>
      <c r="E360" s="100"/>
      <c r="F360" s="101"/>
      <c r="G360" s="100"/>
      <c r="H360" s="101"/>
      <c r="I360" s="100"/>
      <c r="J360" s="101"/>
      <c r="K360" s="100"/>
      <c r="L360" s="101"/>
      <c r="M360" s="100"/>
      <c r="N360" s="101"/>
      <c r="O360" s="100"/>
      <c r="P360" s="101"/>
      <c r="Q360" s="100"/>
      <c r="R360" s="101"/>
      <c r="S360" s="100"/>
      <c r="T360" s="101"/>
      <c r="U360" s="118"/>
      <c r="V360" s="118"/>
      <c r="W360" s="100"/>
      <c r="X360" s="100"/>
      <c r="Y360" s="100"/>
      <c r="Z360" s="100"/>
      <c r="AA360" s="132"/>
      <c r="AB360" s="101"/>
      <c r="AC360" s="101"/>
      <c r="AD360" s="101"/>
      <c r="AE360" s="100"/>
      <c r="AF360" s="101"/>
      <c r="AG360" s="100"/>
      <c r="AH360" s="101"/>
      <c r="AI360" s="100"/>
      <c r="AJ360" s="101"/>
      <c r="AK360" s="100"/>
      <c r="AL360" s="101"/>
      <c r="AM360" s="101"/>
      <c r="AN360" s="8"/>
      <c r="AO360" s="147">
        <f>IFERROR(VLOOKUP(B360,'A2. Rate Change &amp; Enrollment'!$C$20:$K$769,3,FALSE),0)</f>
        <v>0</v>
      </c>
      <c r="AP360" s="147">
        <f>IFERROR(VLOOKUP(B360,'A2. Rate Change &amp; Enrollment'!$C$20:$K$769,7,FALSE),0)</f>
        <v>0</v>
      </c>
      <c r="AQ360" s="150" t="e">
        <f t="shared" si="41"/>
        <v>#DIV/0!</v>
      </c>
      <c r="AS360" s="177"/>
      <c r="AT360" s="177"/>
      <c r="AV360" s="153" t="e">
        <f t="shared" si="47"/>
        <v>#DIV/0!</v>
      </c>
      <c r="AW360" s="101"/>
      <c r="AY360" s="132"/>
      <c r="AZ360" s="101"/>
      <c r="BA360" s="94"/>
      <c r="BB360" s="94"/>
      <c r="BC360" s="94"/>
      <c r="BD360" s="94"/>
      <c r="BE360" s="101"/>
      <c r="BF360" s="132"/>
      <c r="BG360" s="98"/>
      <c r="BH360" s="74" t="str">
        <f t="shared" si="45"/>
        <v>N</v>
      </c>
      <c r="BI360" t="e">
        <f t="shared" si="46"/>
        <v>#DIV/0!</v>
      </c>
      <c r="BK360" s="283">
        <f>IFERROR(VLOOKUP($B360, 'A2. Rate Change &amp; Enrollment'!$C$14:$BY$769, 75, FALSE), 0)</f>
        <v>0</v>
      </c>
      <c r="BL360" s="283" t="e">
        <f t="shared" si="42"/>
        <v>#DIV/0!</v>
      </c>
      <c r="BM360" s="283" t="e">
        <f t="shared" si="43"/>
        <v>#DIV/0!</v>
      </c>
      <c r="BN360" t="e">
        <f t="shared" si="48"/>
        <v>#DIV/0!</v>
      </c>
    </row>
    <row r="361" spans="1:66" x14ac:dyDescent="0.35">
      <c r="A361" t="s">
        <v>664</v>
      </c>
      <c r="B361" s="144"/>
      <c r="C361" s="98"/>
      <c r="D361" s="43" t="str">
        <f t="shared" si="44"/>
        <v>HMO</v>
      </c>
      <c r="E361" s="100"/>
      <c r="F361" s="101"/>
      <c r="G361" s="100"/>
      <c r="H361" s="101"/>
      <c r="I361" s="100"/>
      <c r="J361" s="101"/>
      <c r="K361" s="100"/>
      <c r="L361" s="101"/>
      <c r="M361" s="100"/>
      <c r="N361" s="101"/>
      <c r="O361" s="100"/>
      <c r="P361" s="101"/>
      <c r="Q361" s="100"/>
      <c r="R361" s="101"/>
      <c r="S361" s="100"/>
      <c r="T361" s="101"/>
      <c r="U361" s="118"/>
      <c r="V361" s="118"/>
      <c r="W361" s="100"/>
      <c r="X361" s="100"/>
      <c r="Y361" s="100"/>
      <c r="Z361" s="100"/>
      <c r="AA361" s="132"/>
      <c r="AB361" s="101"/>
      <c r="AC361" s="101"/>
      <c r="AD361" s="101"/>
      <c r="AE361" s="100"/>
      <c r="AF361" s="101"/>
      <c r="AG361" s="100"/>
      <c r="AH361" s="101"/>
      <c r="AI361" s="100"/>
      <c r="AJ361" s="101"/>
      <c r="AK361" s="100"/>
      <c r="AL361" s="101"/>
      <c r="AM361" s="101"/>
      <c r="AN361" s="8"/>
      <c r="AO361" s="147">
        <f>IFERROR(VLOOKUP(B361,'A2. Rate Change &amp; Enrollment'!$C$20:$K$769,3,FALSE),0)</f>
        <v>0</v>
      </c>
      <c r="AP361" s="147">
        <f>IFERROR(VLOOKUP(B361,'A2. Rate Change &amp; Enrollment'!$C$20:$K$769,7,FALSE),0)</f>
        <v>0</v>
      </c>
      <c r="AQ361" s="150" t="e">
        <f t="shared" si="41"/>
        <v>#DIV/0!</v>
      </c>
      <c r="AS361" s="177"/>
      <c r="AT361" s="177"/>
      <c r="AV361" s="153" t="e">
        <f t="shared" si="47"/>
        <v>#DIV/0!</v>
      </c>
      <c r="AW361" s="101"/>
      <c r="AY361" s="132"/>
      <c r="AZ361" s="101"/>
      <c r="BA361" s="94"/>
      <c r="BB361" s="94"/>
      <c r="BC361" s="94"/>
      <c r="BD361" s="94"/>
      <c r="BE361" s="101"/>
      <c r="BF361" s="132"/>
      <c r="BG361" s="98"/>
      <c r="BH361" s="74" t="str">
        <f t="shared" si="45"/>
        <v>N</v>
      </c>
      <c r="BI361" t="e">
        <f t="shared" si="46"/>
        <v>#DIV/0!</v>
      </c>
      <c r="BK361" s="283">
        <f>IFERROR(VLOOKUP($B361, 'A2. Rate Change &amp; Enrollment'!$C$14:$BY$769, 75, FALSE), 0)</f>
        <v>0</v>
      </c>
      <c r="BL361" s="283" t="e">
        <f t="shared" si="42"/>
        <v>#DIV/0!</v>
      </c>
      <c r="BM361" s="283" t="e">
        <f t="shared" si="43"/>
        <v>#DIV/0!</v>
      </c>
      <c r="BN361" t="e">
        <f t="shared" si="48"/>
        <v>#DIV/0!</v>
      </c>
    </row>
    <row r="362" spans="1:66" x14ac:dyDescent="0.35">
      <c r="A362" t="s">
        <v>665</v>
      </c>
      <c r="B362" s="144"/>
      <c r="C362" s="98"/>
      <c r="D362" s="43" t="str">
        <f t="shared" si="44"/>
        <v>HMO</v>
      </c>
      <c r="E362" s="100"/>
      <c r="F362" s="101"/>
      <c r="G362" s="100"/>
      <c r="H362" s="101"/>
      <c r="I362" s="100"/>
      <c r="J362" s="101"/>
      <c r="K362" s="100"/>
      <c r="L362" s="101"/>
      <c r="M362" s="100"/>
      <c r="N362" s="101"/>
      <c r="O362" s="100"/>
      <c r="P362" s="101"/>
      <c r="Q362" s="100"/>
      <c r="R362" s="101"/>
      <c r="S362" s="100"/>
      <c r="T362" s="101"/>
      <c r="U362" s="118"/>
      <c r="V362" s="118"/>
      <c r="W362" s="100"/>
      <c r="X362" s="100"/>
      <c r="Y362" s="100"/>
      <c r="Z362" s="100"/>
      <c r="AA362" s="132"/>
      <c r="AB362" s="101"/>
      <c r="AC362" s="101"/>
      <c r="AD362" s="101"/>
      <c r="AE362" s="100"/>
      <c r="AF362" s="101"/>
      <c r="AG362" s="100"/>
      <c r="AH362" s="101"/>
      <c r="AI362" s="100"/>
      <c r="AJ362" s="101"/>
      <c r="AK362" s="100"/>
      <c r="AL362" s="101"/>
      <c r="AM362" s="101"/>
      <c r="AN362" s="8"/>
      <c r="AO362" s="147">
        <f>IFERROR(VLOOKUP(B362,'A2. Rate Change &amp; Enrollment'!$C$20:$K$769,3,FALSE),0)</f>
        <v>0</v>
      </c>
      <c r="AP362" s="147">
        <f>IFERROR(VLOOKUP(B362,'A2. Rate Change &amp; Enrollment'!$C$20:$K$769,7,FALSE),0)</f>
        <v>0</v>
      </c>
      <c r="AQ362" s="150" t="e">
        <f t="shared" si="41"/>
        <v>#DIV/0!</v>
      </c>
      <c r="AS362" s="177"/>
      <c r="AT362" s="177"/>
      <c r="AV362" s="153" t="e">
        <f t="shared" si="47"/>
        <v>#DIV/0!</v>
      </c>
      <c r="AW362" s="101"/>
      <c r="AY362" s="132"/>
      <c r="AZ362" s="101"/>
      <c r="BA362" s="94"/>
      <c r="BB362" s="94"/>
      <c r="BC362" s="94"/>
      <c r="BD362" s="94"/>
      <c r="BE362" s="101"/>
      <c r="BF362" s="132"/>
      <c r="BG362" s="98"/>
      <c r="BH362" s="74" t="str">
        <f t="shared" si="45"/>
        <v>N</v>
      </c>
      <c r="BI362" t="e">
        <f t="shared" si="46"/>
        <v>#DIV/0!</v>
      </c>
      <c r="BK362" s="283">
        <f>IFERROR(VLOOKUP($B362, 'A2. Rate Change &amp; Enrollment'!$C$14:$BY$769, 75, FALSE), 0)</f>
        <v>0</v>
      </c>
      <c r="BL362" s="283" t="e">
        <f t="shared" si="42"/>
        <v>#DIV/0!</v>
      </c>
      <c r="BM362" s="283" t="e">
        <f t="shared" si="43"/>
        <v>#DIV/0!</v>
      </c>
      <c r="BN362" t="e">
        <f t="shared" si="48"/>
        <v>#DIV/0!</v>
      </c>
    </row>
    <row r="363" spans="1:66" x14ac:dyDescent="0.35">
      <c r="A363" t="s">
        <v>666</v>
      </c>
      <c r="B363" s="144"/>
      <c r="C363" s="98"/>
      <c r="D363" s="43" t="str">
        <f t="shared" si="44"/>
        <v>HMO</v>
      </c>
      <c r="E363" s="100"/>
      <c r="F363" s="101"/>
      <c r="G363" s="100"/>
      <c r="H363" s="101"/>
      <c r="I363" s="100"/>
      <c r="J363" s="101"/>
      <c r="K363" s="100"/>
      <c r="L363" s="101"/>
      <c r="M363" s="100"/>
      <c r="N363" s="101"/>
      <c r="O363" s="100"/>
      <c r="P363" s="101"/>
      <c r="Q363" s="100"/>
      <c r="R363" s="101"/>
      <c r="S363" s="100"/>
      <c r="T363" s="101"/>
      <c r="U363" s="118"/>
      <c r="V363" s="118"/>
      <c r="W363" s="100"/>
      <c r="X363" s="100"/>
      <c r="Y363" s="100"/>
      <c r="Z363" s="100"/>
      <c r="AA363" s="132"/>
      <c r="AB363" s="101"/>
      <c r="AC363" s="101"/>
      <c r="AD363" s="101"/>
      <c r="AE363" s="100"/>
      <c r="AF363" s="101"/>
      <c r="AG363" s="100"/>
      <c r="AH363" s="101"/>
      <c r="AI363" s="100"/>
      <c r="AJ363" s="101"/>
      <c r="AK363" s="100"/>
      <c r="AL363" s="101"/>
      <c r="AM363" s="101"/>
      <c r="AN363" s="8"/>
      <c r="AO363" s="147">
        <f>IFERROR(VLOOKUP(B363,'A2. Rate Change &amp; Enrollment'!$C$20:$K$769,3,FALSE),0)</f>
        <v>0</v>
      </c>
      <c r="AP363" s="147">
        <f>IFERROR(VLOOKUP(B363,'A2. Rate Change &amp; Enrollment'!$C$20:$K$769,7,FALSE),0)</f>
        <v>0</v>
      </c>
      <c r="AQ363" s="150" t="e">
        <f t="shared" si="41"/>
        <v>#DIV/0!</v>
      </c>
      <c r="AS363" s="177"/>
      <c r="AT363" s="177"/>
      <c r="AV363" s="153" t="e">
        <f t="shared" si="47"/>
        <v>#DIV/0!</v>
      </c>
      <c r="AW363" s="101"/>
      <c r="AY363" s="132"/>
      <c r="AZ363" s="101"/>
      <c r="BA363" s="94"/>
      <c r="BB363" s="94"/>
      <c r="BC363" s="94"/>
      <c r="BD363" s="94"/>
      <c r="BE363" s="101"/>
      <c r="BF363" s="132"/>
      <c r="BG363" s="98"/>
      <c r="BH363" s="74" t="str">
        <f t="shared" si="45"/>
        <v>N</v>
      </c>
      <c r="BI363" t="e">
        <f t="shared" si="46"/>
        <v>#DIV/0!</v>
      </c>
      <c r="BK363" s="283">
        <f>IFERROR(VLOOKUP($B363, 'A2. Rate Change &amp; Enrollment'!$C$14:$BY$769, 75, FALSE), 0)</f>
        <v>0</v>
      </c>
      <c r="BL363" s="283" t="e">
        <f t="shared" si="42"/>
        <v>#DIV/0!</v>
      </c>
      <c r="BM363" s="283" t="e">
        <f t="shared" si="43"/>
        <v>#DIV/0!</v>
      </c>
      <c r="BN363" t="e">
        <f t="shared" si="48"/>
        <v>#DIV/0!</v>
      </c>
    </row>
    <row r="364" spans="1:66" x14ac:dyDescent="0.35">
      <c r="A364" t="s">
        <v>667</v>
      </c>
      <c r="B364" s="144"/>
      <c r="C364" s="98"/>
      <c r="D364" s="43" t="str">
        <f t="shared" si="44"/>
        <v>HMO</v>
      </c>
      <c r="E364" s="100"/>
      <c r="F364" s="101"/>
      <c r="G364" s="100"/>
      <c r="H364" s="101"/>
      <c r="I364" s="100"/>
      <c r="J364" s="101"/>
      <c r="K364" s="100"/>
      <c r="L364" s="101"/>
      <c r="M364" s="100"/>
      <c r="N364" s="101"/>
      <c r="O364" s="100"/>
      <c r="P364" s="101"/>
      <c r="Q364" s="100"/>
      <c r="R364" s="101"/>
      <c r="S364" s="100"/>
      <c r="T364" s="101"/>
      <c r="U364" s="118"/>
      <c r="V364" s="118"/>
      <c r="W364" s="100"/>
      <c r="X364" s="100"/>
      <c r="Y364" s="100"/>
      <c r="Z364" s="100"/>
      <c r="AA364" s="132"/>
      <c r="AB364" s="101"/>
      <c r="AC364" s="101"/>
      <c r="AD364" s="101"/>
      <c r="AE364" s="100"/>
      <c r="AF364" s="101"/>
      <c r="AG364" s="100"/>
      <c r="AH364" s="101"/>
      <c r="AI364" s="100"/>
      <c r="AJ364" s="101"/>
      <c r="AK364" s="100"/>
      <c r="AL364" s="101"/>
      <c r="AM364" s="101"/>
      <c r="AN364" s="8"/>
      <c r="AO364" s="147">
        <f>IFERROR(VLOOKUP(B364,'A2. Rate Change &amp; Enrollment'!$C$20:$K$769,3,FALSE),0)</f>
        <v>0</v>
      </c>
      <c r="AP364" s="147">
        <f>IFERROR(VLOOKUP(B364,'A2. Rate Change &amp; Enrollment'!$C$20:$K$769,7,FALSE),0)</f>
        <v>0</v>
      </c>
      <c r="AQ364" s="150" t="e">
        <f t="shared" si="41"/>
        <v>#DIV/0!</v>
      </c>
      <c r="AS364" s="177"/>
      <c r="AT364" s="177"/>
      <c r="AV364" s="153" t="e">
        <f t="shared" si="47"/>
        <v>#DIV/0!</v>
      </c>
      <c r="AW364" s="101"/>
      <c r="AY364" s="132"/>
      <c r="AZ364" s="101"/>
      <c r="BA364" s="94"/>
      <c r="BB364" s="94"/>
      <c r="BC364" s="94"/>
      <c r="BD364" s="94"/>
      <c r="BE364" s="101"/>
      <c r="BF364" s="132"/>
      <c r="BG364" s="98"/>
      <c r="BH364" s="74" t="str">
        <f t="shared" si="45"/>
        <v>N</v>
      </c>
      <c r="BI364" t="e">
        <f t="shared" si="46"/>
        <v>#DIV/0!</v>
      </c>
      <c r="BK364" s="283">
        <f>IFERROR(VLOOKUP($B364, 'A2. Rate Change &amp; Enrollment'!$C$14:$BY$769, 75, FALSE), 0)</f>
        <v>0</v>
      </c>
      <c r="BL364" s="283" t="e">
        <f t="shared" si="42"/>
        <v>#DIV/0!</v>
      </c>
      <c r="BM364" s="283" t="e">
        <f t="shared" si="43"/>
        <v>#DIV/0!</v>
      </c>
      <c r="BN364" t="e">
        <f t="shared" si="48"/>
        <v>#DIV/0!</v>
      </c>
    </row>
    <row r="365" spans="1:66" x14ac:dyDescent="0.35">
      <c r="A365" t="s">
        <v>668</v>
      </c>
      <c r="B365" s="144"/>
      <c r="C365" s="98"/>
      <c r="D365" s="43" t="str">
        <f t="shared" si="44"/>
        <v>HMO</v>
      </c>
      <c r="E365" s="100"/>
      <c r="F365" s="101"/>
      <c r="G365" s="100"/>
      <c r="H365" s="101"/>
      <c r="I365" s="100"/>
      <c r="J365" s="101"/>
      <c r="K365" s="100"/>
      <c r="L365" s="101"/>
      <c r="M365" s="100"/>
      <c r="N365" s="101"/>
      <c r="O365" s="100"/>
      <c r="P365" s="101"/>
      <c r="Q365" s="100"/>
      <c r="R365" s="101"/>
      <c r="S365" s="100"/>
      <c r="T365" s="101"/>
      <c r="U365" s="118"/>
      <c r="V365" s="118"/>
      <c r="W365" s="100"/>
      <c r="X365" s="100"/>
      <c r="Y365" s="100"/>
      <c r="Z365" s="100"/>
      <c r="AA365" s="132"/>
      <c r="AB365" s="101"/>
      <c r="AC365" s="101"/>
      <c r="AD365" s="101"/>
      <c r="AE365" s="100"/>
      <c r="AF365" s="101"/>
      <c r="AG365" s="100"/>
      <c r="AH365" s="101"/>
      <c r="AI365" s="100"/>
      <c r="AJ365" s="101"/>
      <c r="AK365" s="100"/>
      <c r="AL365" s="101"/>
      <c r="AM365" s="101"/>
      <c r="AN365" s="8"/>
      <c r="AO365" s="147">
        <f>IFERROR(VLOOKUP(B365,'A2. Rate Change &amp; Enrollment'!$C$20:$K$769,3,FALSE),0)</f>
        <v>0</v>
      </c>
      <c r="AP365" s="147">
        <f>IFERROR(VLOOKUP(B365,'A2. Rate Change &amp; Enrollment'!$C$20:$K$769,7,FALSE),0)</f>
        <v>0</v>
      </c>
      <c r="AQ365" s="150" t="e">
        <f t="shared" si="41"/>
        <v>#DIV/0!</v>
      </c>
      <c r="AS365" s="177"/>
      <c r="AT365" s="177"/>
      <c r="AV365" s="153" t="e">
        <f t="shared" si="47"/>
        <v>#DIV/0!</v>
      </c>
      <c r="AW365" s="101"/>
      <c r="AY365" s="132"/>
      <c r="AZ365" s="101"/>
      <c r="BA365" s="94"/>
      <c r="BB365" s="94"/>
      <c r="BC365" s="94"/>
      <c r="BD365" s="94"/>
      <c r="BE365" s="101"/>
      <c r="BF365" s="132"/>
      <c r="BG365" s="98"/>
      <c r="BH365" s="74" t="str">
        <f t="shared" si="45"/>
        <v>N</v>
      </c>
      <c r="BI365" t="e">
        <f t="shared" si="46"/>
        <v>#DIV/0!</v>
      </c>
      <c r="BK365" s="283">
        <f>IFERROR(VLOOKUP($B365, 'A2. Rate Change &amp; Enrollment'!$C$14:$BY$769, 75, FALSE), 0)</f>
        <v>0</v>
      </c>
      <c r="BL365" s="283" t="e">
        <f t="shared" si="42"/>
        <v>#DIV/0!</v>
      </c>
      <c r="BM365" s="283" t="e">
        <f t="shared" si="43"/>
        <v>#DIV/0!</v>
      </c>
      <c r="BN365" t="e">
        <f t="shared" si="48"/>
        <v>#DIV/0!</v>
      </c>
    </row>
    <row r="366" spans="1:66" x14ac:dyDescent="0.35">
      <c r="A366" t="s">
        <v>669</v>
      </c>
      <c r="B366" s="144"/>
      <c r="C366" s="98"/>
      <c r="D366" s="43" t="str">
        <f t="shared" si="44"/>
        <v>HMO</v>
      </c>
      <c r="E366" s="100"/>
      <c r="F366" s="101"/>
      <c r="G366" s="100"/>
      <c r="H366" s="101"/>
      <c r="I366" s="100"/>
      <c r="J366" s="101"/>
      <c r="K366" s="100"/>
      <c r="L366" s="101"/>
      <c r="M366" s="100"/>
      <c r="N366" s="101"/>
      <c r="O366" s="100"/>
      <c r="P366" s="101"/>
      <c r="Q366" s="100"/>
      <c r="R366" s="101"/>
      <c r="S366" s="100"/>
      <c r="T366" s="101"/>
      <c r="U366" s="118"/>
      <c r="V366" s="118"/>
      <c r="W366" s="100"/>
      <c r="X366" s="100"/>
      <c r="Y366" s="100"/>
      <c r="Z366" s="100"/>
      <c r="AA366" s="132"/>
      <c r="AB366" s="101"/>
      <c r="AC366" s="101"/>
      <c r="AD366" s="101"/>
      <c r="AE366" s="100"/>
      <c r="AF366" s="101"/>
      <c r="AG366" s="100"/>
      <c r="AH366" s="101"/>
      <c r="AI366" s="100"/>
      <c r="AJ366" s="101"/>
      <c r="AK366" s="100"/>
      <c r="AL366" s="101"/>
      <c r="AM366" s="101"/>
      <c r="AN366" s="8"/>
      <c r="AO366" s="147">
        <f>IFERROR(VLOOKUP(B366,'A2. Rate Change &amp; Enrollment'!$C$20:$K$769,3,FALSE),0)</f>
        <v>0</v>
      </c>
      <c r="AP366" s="147">
        <f>IFERROR(VLOOKUP(B366,'A2. Rate Change &amp; Enrollment'!$C$20:$K$769,7,FALSE),0)</f>
        <v>0</v>
      </c>
      <c r="AQ366" s="150" t="e">
        <f t="shared" si="41"/>
        <v>#DIV/0!</v>
      </c>
      <c r="AS366" s="177"/>
      <c r="AT366" s="177"/>
      <c r="AV366" s="153" t="e">
        <f t="shared" si="47"/>
        <v>#DIV/0!</v>
      </c>
      <c r="AW366" s="101"/>
      <c r="AY366" s="132"/>
      <c r="AZ366" s="101"/>
      <c r="BA366" s="94"/>
      <c r="BB366" s="94"/>
      <c r="BC366" s="94"/>
      <c r="BD366" s="94"/>
      <c r="BE366" s="101"/>
      <c r="BF366" s="132"/>
      <c r="BG366" s="98"/>
      <c r="BH366" s="74" t="str">
        <f t="shared" si="45"/>
        <v>N</v>
      </c>
      <c r="BI366" t="e">
        <f t="shared" si="46"/>
        <v>#DIV/0!</v>
      </c>
      <c r="BK366" s="283">
        <f>IFERROR(VLOOKUP($B366, 'A2. Rate Change &amp; Enrollment'!$C$14:$BY$769, 75, FALSE), 0)</f>
        <v>0</v>
      </c>
      <c r="BL366" s="283" t="e">
        <f t="shared" si="42"/>
        <v>#DIV/0!</v>
      </c>
      <c r="BM366" s="283" t="e">
        <f t="shared" si="43"/>
        <v>#DIV/0!</v>
      </c>
      <c r="BN366" t="e">
        <f t="shared" si="48"/>
        <v>#DIV/0!</v>
      </c>
    </row>
    <row r="367" spans="1:66" x14ac:dyDescent="0.35">
      <c r="A367" t="s">
        <v>670</v>
      </c>
      <c r="B367" s="144"/>
      <c r="C367" s="98"/>
      <c r="D367" s="43" t="str">
        <f t="shared" si="44"/>
        <v>HMO</v>
      </c>
      <c r="E367" s="100"/>
      <c r="F367" s="101"/>
      <c r="G367" s="100"/>
      <c r="H367" s="101"/>
      <c r="I367" s="100"/>
      <c r="J367" s="101"/>
      <c r="K367" s="100"/>
      <c r="L367" s="101"/>
      <c r="M367" s="100"/>
      <c r="N367" s="101"/>
      <c r="O367" s="100"/>
      <c r="P367" s="101"/>
      <c r="Q367" s="100"/>
      <c r="R367" s="101"/>
      <c r="S367" s="100"/>
      <c r="T367" s="101"/>
      <c r="U367" s="118"/>
      <c r="V367" s="118"/>
      <c r="W367" s="100"/>
      <c r="X367" s="100"/>
      <c r="Y367" s="100"/>
      <c r="Z367" s="100"/>
      <c r="AA367" s="132"/>
      <c r="AB367" s="101"/>
      <c r="AC367" s="101"/>
      <c r="AD367" s="101"/>
      <c r="AE367" s="100"/>
      <c r="AF367" s="101"/>
      <c r="AG367" s="100"/>
      <c r="AH367" s="101"/>
      <c r="AI367" s="100"/>
      <c r="AJ367" s="101"/>
      <c r="AK367" s="100"/>
      <c r="AL367" s="101"/>
      <c r="AM367" s="101"/>
      <c r="AN367" s="8"/>
      <c r="AO367" s="147">
        <f>IFERROR(VLOOKUP(B367,'A2. Rate Change &amp; Enrollment'!$C$20:$K$769,3,FALSE),0)</f>
        <v>0</v>
      </c>
      <c r="AP367" s="147">
        <f>IFERROR(VLOOKUP(B367,'A2. Rate Change &amp; Enrollment'!$C$20:$K$769,7,FALSE),0)</f>
        <v>0</v>
      </c>
      <c r="AQ367" s="150" t="e">
        <f t="shared" si="41"/>
        <v>#DIV/0!</v>
      </c>
      <c r="AS367" s="177"/>
      <c r="AT367" s="177"/>
      <c r="AV367" s="153" t="e">
        <f t="shared" si="47"/>
        <v>#DIV/0!</v>
      </c>
      <c r="AW367" s="101"/>
      <c r="AY367" s="132"/>
      <c r="AZ367" s="101"/>
      <c r="BA367" s="94"/>
      <c r="BB367" s="94"/>
      <c r="BC367" s="94"/>
      <c r="BD367" s="94"/>
      <c r="BE367" s="101"/>
      <c r="BF367" s="132"/>
      <c r="BG367" s="98"/>
      <c r="BH367" s="74" t="str">
        <f t="shared" si="45"/>
        <v>N</v>
      </c>
      <c r="BI367" t="e">
        <f t="shared" si="46"/>
        <v>#DIV/0!</v>
      </c>
      <c r="BK367" s="283">
        <f>IFERROR(VLOOKUP($B367, 'A2. Rate Change &amp; Enrollment'!$C$14:$BY$769, 75, FALSE), 0)</f>
        <v>0</v>
      </c>
      <c r="BL367" s="283" t="e">
        <f t="shared" si="42"/>
        <v>#DIV/0!</v>
      </c>
      <c r="BM367" s="283" t="e">
        <f t="shared" si="43"/>
        <v>#DIV/0!</v>
      </c>
      <c r="BN367" t="e">
        <f t="shared" si="48"/>
        <v>#DIV/0!</v>
      </c>
    </row>
    <row r="368" spans="1:66" x14ac:dyDescent="0.35">
      <c r="A368" t="s">
        <v>671</v>
      </c>
      <c r="B368" s="144"/>
      <c r="C368" s="98"/>
      <c r="D368" s="43" t="str">
        <f t="shared" si="44"/>
        <v>HMO</v>
      </c>
      <c r="E368" s="100"/>
      <c r="F368" s="101"/>
      <c r="G368" s="100"/>
      <c r="H368" s="101"/>
      <c r="I368" s="100"/>
      <c r="J368" s="101"/>
      <c r="K368" s="100"/>
      <c r="L368" s="101"/>
      <c r="M368" s="100"/>
      <c r="N368" s="101"/>
      <c r="O368" s="100"/>
      <c r="P368" s="101"/>
      <c r="Q368" s="100"/>
      <c r="R368" s="101"/>
      <c r="S368" s="100"/>
      <c r="T368" s="101"/>
      <c r="U368" s="118"/>
      <c r="V368" s="118"/>
      <c r="W368" s="100"/>
      <c r="X368" s="100"/>
      <c r="Y368" s="100"/>
      <c r="Z368" s="100"/>
      <c r="AA368" s="132"/>
      <c r="AB368" s="101"/>
      <c r="AC368" s="101"/>
      <c r="AD368" s="101"/>
      <c r="AE368" s="100"/>
      <c r="AF368" s="101"/>
      <c r="AG368" s="100"/>
      <c r="AH368" s="101"/>
      <c r="AI368" s="100"/>
      <c r="AJ368" s="101"/>
      <c r="AK368" s="100"/>
      <c r="AL368" s="101"/>
      <c r="AM368" s="101"/>
      <c r="AN368" s="8"/>
      <c r="AO368" s="147">
        <f>IFERROR(VLOOKUP(B368,'A2. Rate Change &amp; Enrollment'!$C$20:$K$769,3,FALSE),0)</f>
        <v>0</v>
      </c>
      <c r="AP368" s="147">
        <f>IFERROR(VLOOKUP(B368,'A2. Rate Change &amp; Enrollment'!$C$20:$K$769,7,FALSE),0)</f>
        <v>0</v>
      </c>
      <c r="AQ368" s="150" t="e">
        <f t="shared" si="41"/>
        <v>#DIV/0!</v>
      </c>
      <c r="AS368" s="177"/>
      <c r="AT368" s="177"/>
      <c r="AV368" s="153" t="e">
        <f t="shared" si="47"/>
        <v>#DIV/0!</v>
      </c>
      <c r="AW368" s="101"/>
      <c r="AY368" s="132"/>
      <c r="AZ368" s="101"/>
      <c r="BA368" s="94"/>
      <c r="BB368" s="94"/>
      <c r="BC368" s="94"/>
      <c r="BD368" s="94"/>
      <c r="BE368" s="101"/>
      <c r="BF368" s="132"/>
      <c r="BG368" s="98"/>
      <c r="BH368" s="74" t="str">
        <f t="shared" si="45"/>
        <v>N</v>
      </c>
      <c r="BI368" t="e">
        <f t="shared" si="46"/>
        <v>#DIV/0!</v>
      </c>
      <c r="BK368" s="283">
        <f>IFERROR(VLOOKUP($B368, 'A2. Rate Change &amp; Enrollment'!$C$14:$BY$769, 75, FALSE), 0)</f>
        <v>0</v>
      </c>
      <c r="BL368" s="283" t="e">
        <f t="shared" si="42"/>
        <v>#DIV/0!</v>
      </c>
      <c r="BM368" s="283" t="e">
        <f t="shared" si="43"/>
        <v>#DIV/0!</v>
      </c>
      <c r="BN368" t="e">
        <f t="shared" si="48"/>
        <v>#DIV/0!</v>
      </c>
    </row>
    <row r="369" spans="1:66" x14ac:dyDescent="0.35">
      <c r="A369" t="s">
        <v>672</v>
      </c>
      <c r="B369" s="144"/>
      <c r="C369" s="98"/>
      <c r="D369" s="43" t="str">
        <f t="shared" si="44"/>
        <v>HMO</v>
      </c>
      <c r="E369" s="100"/>
      <c r="F369" s="101"/>
      <c r="G369" s="100"/>
      <c r="H369" s="101"/>
      <c r="I369" s="100"/>
      <c r="J369" s="101"/>
      <c r="K369" s="100"/>
      <c r="L369" s="101"/>
      <c r="M369" s="100"/>
      <c r="N369" s="101"/>
      <c r="O369" s="100"/>
      <c r="P369" s="101"/>
      <c r="Q369" s="100"/>
      <c r="R369" s="101"/>
      <c r="S369" s="100"/>
      <c r="T369" s="101"/>
      <c r="U369" s="118"/>
      <c r="V369" s="118"/>
      <c r="W369" s="100"/>
      <c r="X369" s="100"/>
      <c r="Y369" s="100"/>
      <c r="Z369" s="100"/>
      <c r="AA369" s="132"/>
      <c r="AB369" s="101"/>
      <c r="AC369" s="101"/>
      <c r="AD369" s="101"/>
      <c r="AE369" s="100"/>
      <c r="AF369" s="101"/>
      <c r="AG369" s="100"/>
      <c r="AH369" s="101"/>
      <c r="AI369" s="100"/>
      <c r="AJ369" s="101"/>
      <c r="AK369" s="100"/>
      <c r="AL369" s="101"/>
      <c r="AM369" s="101"/>
      <c r="AN369" s="8"/>
      <c r="AO369" s="147">
        <f>IFERROR(VLOOKUP(B369,'A2. Rate Change &amp; Enrollment'!$C$20:$K$769,3,FALSE),0)</f>
        <v>0</v>
      </c>
      <c r="AP369" s="147">
        <f>IFERROR(VLOOKUP(B369,'A2. Rate Change &amp; Enrollment'!$C$20:$K$769,7,FALSE),0)</f>
        <v>0</v>
      </c>
      <c r="AQ369" s="150" t="e">
        <f t="shared" si="41"/>
        <v>#DIV/0!</v>
      </c>
      <c r="AS369" s="177"/>
      <c r="AT369" s="177"/>
      <c r="AV369" s="153" t="e">
        <f t="shared" si="47"/>
        <v>#DIV/0!</v>
      </c>
      <c r="AW369" s="101"/>
      <c r="AY369" s="132"/>
      <c r="AZ369" s="101"/>
      <c r="BA369" s="94"/>
      <c r="BB369" s="94"/>
      <c r="BC369" s="94"/>
      <c r="BD369" s="94"/>
      <c r="BE369" s="101"/>
      <c r="BF369" s="132"/>
      <c r="BG369" s="98"/>
      <c r="BH369" s="74" t="str">
        <f t="shared" si="45"/>
        <v>N</v>
      </c>
      <c r="BI369" t="e">
        <f t="shared" si="46"/>
        <v>#DIV/0!</v>
      </c>
      <c r="BK369" s="283">
        <f>IFERROR(VLOOKUP($B369, 'A2. Rate Change &amp; Enrollment'!$C$14:$BY$769, 75, FALSE), 0)</f>
        <v>0</v>
      </c>
      <c r="BL369" s="283" t="e">
        <f t="shared" si="42"/>
        <v>#DIV/0!</v>
      </c>
      <c r="BM369" s="283" t="e">
        <f t="shared" si="43"/>
        <v>#DIV/0!</v>
      </c>
      <c r="BN369" t="e">
        <f t="shared" si="48"/>
        <v>#DIV/0!</v>
      </c>
    </row>
    <row r="370" spans="1:66" x14ac:dyDescent="0.35">
      <c r="A370" t="s">
        <v>673</v>
      </c>
      <c r="B370" s="144"/>
      <c r="C370" s="98"/>
      <c r="D370" s="43" t="str">
        <f t="shared" si="44"/>
        <v>HMO</v>
      </c>
      <c r="E370" s="100"/>
      <c r="F370" s="101"/>
      <c r="G370" s="100"/>
      <c r="H370" s="101"/>
      <c r="I370" s="100"/>
      <c r="J370" s="101"/>
      <c r="K370" s="100"/>
      <c r="L370" s="101"/>
      <c r="M370" s="100"/>
      <c r="N370" s="101"/>
      <c r="O370" s="100"/>
      <c r="P370" s="101"/>
      <c r="Q370" s="100"/>
      <c r="R370" s="101"/>
      <c r="S370" s="100"/>
      <c r="T370" s="101"/>
      <c r="U370" s="118"/>
      <c r="V370" s="118"/>
      <c r="W370" s="100"/>
      <c r="X370" s="100"/>
      <c r="Y370" s="100"/>
      <c r="Z370" s="100"/>
      <c r="AA370" s="132"/>
      <c r="AB370" s="101"/>
      <c r="AC370" s="101"/>
      <c r="AD370" s="101"/>
      <c r="AE370" s="100"/>
      <c r="AF370" s="101"/>
      <c r="AG370" s="100"/>
      <c r="AH370" s="101"/>
      <c r="AI370" s="100"/>
      <c r="AJ370" s="101"/>
      <c r="AK370" s="100"/>
      <c r="AL370" s="101"/>
      <c r="AM370" s="101"/>
      <c r="AN370" s="8"/>
      <c r="AO370" s="147">
        <f>IFERROR(VLOOKUP(B370,'A2. Rate Change &amp; Enrollment'!$C$20:$K$769,3,FALSE),0)</f>
        <v>0</v>
      </c>
      <c r="AP370" s="147">
        <f>IFERROR(VLOOKUP(B370,'A2. Rate Change &amp; Enrollment'!$C$20:$K$769,7,FALSE),0)</f>
        <v>0</v>
      </c>
      <c r="AQ370" s="150" t="e">
        <f t="shared" si="41"/>
        <v>#DIV/0!</v>
      </c>
      <c r="AS370" s="177"/>
      <c r="AT370" s="177"/>
      <c r="AV370" s="153" t="e">
        <f t="shared" si="47"/>
        <v>#DIV/0!</v>
      </c>
      <c r="AW370" s="101"/>
      <c r="AY370" s="132"/>
      <c r="AZ370" s="101"/>
      <c r="BA370" s="94"/>
      <c r="BB370" s="94"/>
      <c r="BC370" s="94"/>
      <c r="BD370" s="94"/>
      <c r="BE370" s="101"/>
      <c r="BF370" s="132"/>
      <c r="BG370" s="98"/>
      <c r="BH370" s="74" t="str">
        <f t="shared" si="45"/>
        <v>N</v>
      </c>
      <c r="BI370" t="e">
        <f t="shared" si="46"/>
        <v>#DIV/0!</v>
      </c>
      <c r="BK370" s="283">
        <f>IFERROR(VLOOKUP($B370, 'A2. Rate Change &amp; Enrollment'!$C$14:$BY$769, 75, FALSE), 0)</f>
        <v>0</v>
      </c>
      <c r="BL370" s="283" t="e">
        <f t="shared" si="42"/>
        <v>#DIV/0!</v>
      </c>
      <c r="BM370" s="283" t="e">
        <f t="shared" si="43"/>
        <v>#DIV/0!</v>
      </c>
      <c r="BN370" t="e">
        <f t="shared" si="48"/>
        <v>#DIV/0!</v>
      </c>
    </row>
    <row r="371" spans="1:66" x14ac:dyDescent="0.35">
      <c r="A371" t="s">
        <v>674</v>
      </c>
      <c r="B371" s="144"/>
      <c r="C371" s="98"/>
      <c r="D371" s="43" t="str">
        <f t="shared" si="44"/>
        <v>HMO</v>
      </c>
      <c r="E371" s="100"/>
      <c r="F371" s="101"/>
      <c r="G371" s="100"/>
      <c r="H371" s="101"/>
      <c r="I371" s="100"/>
      <c r="J371" s="101"/>
      <c r="K371" s="100"/>
      <c r="L371" s="101"/>
      <c r="M371" s="100"/>
      <c r="N371" s="101"/>
      <c r="O371" s="100"/>
      <c r="P371" s="101"/>
      <c r="Q371" s="100"/>
      <c r="R371" s="101"/>
      <c r="S371" s="100"/>
      <c r="T371" s="101"/>
      <c r="U371" s="118"/>
      <c r="V371" s="118"/>
      <c r="W371" s="100"/>
      <c r="X371" s="100"/>
      <c r="Y371" s="100"/>
      <c r="Z371" s="100"/>
      <c r="AA371" s="132"/>
      <c r="AB371" s="101"/>
      <c r="AC371" s="101"/>
      <c r="AD371" s="101"/>
      <c r="AE371" s="100"/>
      <c r="AF371" s="101"/>
      <c r="AG371" s="100"/>
      <c r="AH371" s="101"/>
      <c r="AI371" s="100"/>
      <c r="AJ371" s="101"/>
      <c r="AK371" s="100"/>
      <c r="AL371" s="101"/>
      <c r="AM371" s="101"/>
      <c r="AN371" s="8"/>
      <c r="AO371" s="147">
        <f>IFERROR(VLOOKUP(B371,'A2. Rate Change &amp; Enrollment'!$C$20:$K$769,3,FALSE),0)</f>
        <v>0</v>
      </c>
      <c r="AP371" s="147">
        <f>IFERROR(VLOOKUP(B371,'A2. Rate Change &amp; Enrollment'!$C$20:$K$769,7,FALSE),0)</f>
        <v>0</v>
      </c>
      <c r="AQ371" s="150" t="e">
        <f t="shared" si="41"/>
        <v>#DIV/0!</v>
      </c>
      <c r="AS371" s="177"/>
      <c r="AT371" s="177"/>
      <c r="AV371" s="153" t="e">
        <f t="shared" si="47"/>
        <v>#DIV/0!</v>
      </c>
      <c r="AW371" s="101"/>
      <c r="AY371" s="132"/>
      <c r="AZ371" s="101"/>
      <c r="BA371" s="94"/>
      <c r="BB371" s="94"/>
      <c r="BC371" s="94"/>
      <c r="BD371" s="94"/>
      <c r="BE371" s="101"/>
      <c r="BF371" s="132"/>
      <c r="BG371" s="98"/>
      <c r="BH371" s="74" t="str">
        <f t="shared" si="45"/>
        <v>N</v>
      </c>
      <c r="BI371" t="e">
        <f t="shared" si="46"/>
        <v>#DIV/0!</v>
      </c>
      <c r="BK371" s="283">
        <f>IFERROR(VLOOKUP($B371, 'A2. Rate Change &amp; Enrollment'!$C$14:$BY$769, 75, FALSE), 0)</f>
        <v>0</v>
      </c>
      <c r="BL371" s="283" t="e">
        <f t="shared" si="42"/>
        <v>#DIV/0!</v>
      </c>
      <c r="BM371" s="283" t="e">
        <f t="shared" si="43"/>
        <v>#DIV/0!</v>
      </c>
      <c r="BN371" t="e">
        <f t="shared" si="48"/>
        <v>#DIV/0!</v>
      </c>
    </row>
    <row r="372" spans="1:66" x14ac:dyDescent="0.35">
      <c r="A372" t="s">
        <v>675</v>
      </c>
      <c r="B372" s="144"/>
      <c r="C372" s="98"/>
      <c r="D372" s="43" t="str">
        <f t="shared" si="44"/>
        <v>HMO</v>
      </c>
      <c r="E372" s="100"/>
      <c r="F372" s="101"/>
      <c r="G372" s="100"/>
      <c r="H372" s="101"/>
      <c r="I372" s="100"/>
      <c r="J372" s="101"/>
      <c r="K372" s="100"/>
      <c r="L372" s="101"/>
      <c r="M372" s="100"/>
      <c r="N372" s="101"/>
      <c r="O372" s="100"/>
      <c r="P372" s="101"/>
      <c r="Q372" s="100"/>
      <c r="R372" s="101"/>
      <c r="S372" s="100"/>
      <c r="T372" s="101"/>
      <c r="U372" s="118"/>
      <c r="V372" s="118"/>
      <c r="W372" s="100"/>
      <c r="X372" s="100"/>
      <c r="Y372" s="100"/>
      <c r="Z372" s="100"/>
      <c r="AA372" s="132"/>
      <c r="AB372" s="101"/>
      <c r="AC372" s="101"/>
      <c r="AD372" s="101"/>
      <c r="AE372" s="100"/>
      <c r="AF372" s="101"/>
      <c r="AG372" s="100"/>
      <c r="AH372" s="101"/>
      <c r="AI372" s="100"/>
      <c r="AJ372" s="101"/>
      <c r="AK372" s="100"/>
      <c r="AL372" s="101"/>
      <c r="AM372" s="101"/>
      <c r="AN372" s="8"/>
      <c r="AO372" s="147">
        <f>IFERROR(VLOOKUP(B372,'A2. Rate Change &amp; Enrollment'!$C$20:$K$769,3,FALSE),0)</f>
        <v>0</v>
      </c>
      <c r="AP372" s="147">
        <f>IFERROR(VLOOKUP(B372,'A2. Rate Change &amp; Enrollment'!$C$20:$K$769,7,FALSE),0)</f>
        <v>0</v>
      </c>
      <c r="AQ372" s="150" t="e">
        <f t="shared" si="41"/>
        <v>#DIV/0!</v>
      </c>
      <c r="AS372" s="177"/>
      <c r="AT372" s="177"/>
      <c r="AV372" s="153" t="e">
        <f t="shared" si="47"/>
        <v>#DIV/0!</v>
      </c>
      <c r="AW372" s="101"/>
      <c r="AY372" s="132"/>
      <c r="AZ372" s="101"/>
      <c r="BA372" s="94"/>
      <c r="BB372" s="94"/>
      <c r="BC372" s="94"/>
      <c r="BD372" s="94"/>
      <c r="BE372" s="101"/>
      <c r="BF372" s="132"/>
      <c r="BG372" s="98"/>
      <c r="BH372" s="74" t="str">
        <f t="shared" si="45"/>
        <v>N</v>
      </c>
      <c r="BI372" t="e">
        <f t="shared" si="46"/>
        <v>#DIV/0!</v>
      </c>
      <c r="BK372" s="283">
        <f>IFERROR(VLOOKUP($B372, 'A2. Rate Change &amp; Enrollment'!$C$14:$BY$769, 75, FALSE), 0)</f>
        <v>0</v>
      </c>
      <c r="BL372" s="283" t="e">
        <f t="shared" si="42"/>
        <v>#DIV/0!</v>
      </c>
      <c r="BM372" s="283" t="e">
        <f t="shared" si="43"/>
        <v>#DIV/0!</v>
      </c>
      <c r="BN372" t="e">
        <f t="shared" si="48"/>
        <v>#DIV/0!</v>
      </c>
    </row>
    <row r="373" spans="1:66" x14ac:dyDescent="0.35">
      <c r="A373" t="s">
        <v>676</v>
      </c>
      <c r="B373" s="144"/>
      <c r="C373" s="98"/>
      <c r="D373" s="43" t="str">
        <f t="shared" si="44"/>
        <v>HMO</v>
      </c>
      <c r="E373" s="100"/>
      <c r="F373" s="101"/>
      <c r="G373" s="100"/>
      <c r="H373" s="101"/>
      <c r="I373" s="100"/>
      <c r="J373" s="101"/>
      <c r="K373" s="100"/>
      <c r="L373" s="101"/>
      <c r="M373" s="100"/>
      <c r="N373" s="101"/>
      <c r="O373" s="100"/>
      <c r="P373" s="101"/>
      <c r="Q373" s="100"/>
      <c r="R373" s="101"/>
      <c r="S373" s="100"/>
      <c r="T373" s="101"/>
      <c r="U373" s="118"/>
      <c r="V373" s="118"/>
      <c r="W373" s="100"/>
      <c r="X373" s="100"/>
      <c r="Y373" s="100"/>
      <c r="Z373" s="100"/>
      <c r="AA373" s="132"/>
      <c r="AB373" s="101"/>
      <c r="AC373" s="101"/>
      <c r="AD373" s="101"/>
      <c r="AE373" s="100"/>
      <c r="AF373" s="101"/>
      <c r="AG373" s="100"/>
      <c r="AH373" s="101"/>
      <c r="AI373" s="100"/>
      <c r="AJ373" s="101"/>
      <c r="AK373" s="100"/>
      <c r="AL373" s="101"/>
      <c r="AM373" s="101"/>
      <c r="AN373" s="8"/>
      <c r="AO373" s="147">
        <f>IFERROR(VLOOKUP(B373,'A2. Rate Change &amp; Enrollment'!$C$20:$K$769,3,FALSE),0)</f>
        <v>0</v>
      </c>
      <c r="AP373" s="147">
        <f>IFERROR(VLOOKUP(B373,'A2. Rate Change &amp; Enrollment'!$C$20:$K$769,7,FALSE),0)</f>
        <v>0</v>
      </c>
      <c r="AQ373" s="150" t="e">
        <f t="shared" si="41"/>
        <v>#DIV/0!</v>
      </c>
      <c r="AS373" s="177"/>
      <c r="AT373" s="177"/>
      <c r="AV373" s="153" t="e">
        <f t="shared" si="47"/>
        <v>#DIV/0!</v>
      </c>
      <c r="AW373" s="101"/>
      <c r="AY373" s="132"/>
      <c r="AZ373" s="101"/>
      <c r="BA373" s="94"/>
      <c r="BB373" s="94"/>
      <c r="BC373" s="94"/>
      <c r="BD373" s="94"/>
      <c r="BE373" s="101"/>
      <c r="BF373" s="132"/>
      <c r="BG373" s="98"/>
      <c r="BH373" s="74" t="str">
        <f t="shared" si="45"/>
        <v>N</v>
      </c>
      <c r="BI373" t="e">
        <f t="shared" si="46"/>
        <v>#DIV/0!</v>
      </c>
      <c r="BK373" s="283">
        <f>IFERROR(VLOOKUP($B373, 'A2. Rate Change &amp; Enrollment'!$C$14:$BY$769, 75, FALSE), 0)</f>
        <v>0</v>
      </c>
      <c r="BL373" s="283" t="e">
        <f t="shared" si="42"/>
        <v>#DIV/0!</v>
      </c>
      <c r="BM373" s="283" t="e">
        <f t="shared" si="43"/>
        <v>#DIV/0!</v>
      </c>
      <c r="BN373" t="e">
        <f t="shared" si="48"/>
        <v>#DIV/0!</v>
      </c>
    </row>
    <row r="374" spans="1:66" x14ac:dyDescent="0.35">
      <c r="A374" t="s">
        <v>677</v>
      </c>
      <c r="B374" s="144"/>
      <c r="C374" s="98"/>
      <c r="D374" s="43" t="str">
        <f t="shared" si="44"/>
        <v>HMO</v>
      </c>
      <c r="E374" s="100"/>
      <c r="F374" s="101"/>
      <c r="G374" s="100"/>
      <c r="H374" s="101"/>
      <c r="I374" s="100"/>
      <c r="J374" s="101"/>
      <c r="K374" s="100"/>
      <c r="L374" s="101"/>
      <c r="M374" s="100"/>
      <c r="N374" s="101"/>
      <c r="O374" s="100"/>
      <c r="P374" s="101"/>
      <c r="Q374" s="100"/>
      <c r="R374" s="101"/>
      <c r="S374" s="100"/>
      <c r="T374" s="101"/>
      <c r="U374" s="118"/>
      <c r="V374" s="118"/>
      <c r="W374" s="100"/>
      <c r="X374" s="100"/>
      <c r="Y374" s="100"/>
      <c r="Z374" s="100"/>
      <c r="AA374" s="132"/>
      <c r="AB374" s="101"/>
      <c r="AC374" s="101"/>
      <c r="AD374" s="101"/>
      <c r="AE374" s="100"/>
      <c r="AF374" s="101"/>
      <c r="AG374" s="100"/>
      <c r="AH374" s="101"/>
      <c r="AI374" s="100"/>
      <c r="AJ374" s="101"/>
      <c r="AK374" s="100"/>
      <c r="AL374" s="101"/>
      <c r="AM374" s="101"/>
      <c r="AN374" s="8"/>
      <c r="AO374" s="147">
        <f>IFERROR(VLOOKUP(B374,'A2. Rate Change &amp; Enrollment'!$C$20:$K$769,3,FALSE),0)</f>
        <v>0</v>
      </c>
      <c r="AP374" s="147">
        <f>IFERROR(VLOOKUP(B374,'A2. Rate Change &amp; Enrollment'!$C$20:$K$769,7,FALSE),0)</f>
        <v>0</v>
      </c>
      <c r="AQ374" s="150" t="e">
        <f t="shared" si="41"/>
        <v>#DIV/0!</v>
      </c>
      <c r="AS374" s="177"/>
      <c r="AT374" s="177"/>
      <c r="AV374" s="153" t="e">
        <f t="shared" si="47"/>
        <v>#DIV/0!</v>
      </c>
      <c r="AW374" s="101"/>
      <c r="AY374" s="132"/>
      <c r="AZ374" s="101"/>
      <c r="BA374" s="94"/>
      <c r="BB374" s="94"/>
      <c r="BC374" s="94"/>
      <c r="BD374" s="94"/>
      <c r="BE374" s="101"/>
      <c r="BF374" s="132"/>
      <c r="BG374" s="98"/>
      <c r="BH374" s="74" t="str">
        <f t="shared" si="45"/>
        <v>N</v>
      </c>
      <c r="BI374" t="e">
        <f t="shared" si="46"/>
        <v>#DIV/0!</v>
      </c>
      <c r="BK374" s="283">
        <f>IFERROR(VLOOKUP($B374, 'A2. Rate Change &amp; Enrollment'!$C$14:$BY$769, 75, FALSE), 0)</f>
        <v>0</v>
      </c>
      <c r="BL374" s="283" t="e">
        <f t="shared" si="42"/>
        <v>#DIV/0!</v>
      </c>
      <c r="BM374" s="283" t="e">
        <f t="shared" si="43"/>
        <v>#DIV/0!</v>
      </c>
      <c r="BN374" t="e">
        <f t="shared" si="48"/>
        <v>#DIV/0!</v>
      </c>
    </row>
    <row r="375" spans="1:66" x14ac:dyDescent="0.35">
      <c r="A375" t="s">
        <v>678</v>
      </c>
      <c r="B375" s="144"/>
      <c r="C375" s="98"/>
      <c r="D375" s="43" t="str">
        <f t="shared" si="44"/>
        <v>HMO</v>
      </c>
      <c r="E375" s="100"/>
      <c r="F375" s="101"/>
      <c r="G375" s="100"/>
      <c r="H375" s="101"/>
      <c r="I375" s="100"/>
      <c r="J375" s="101"/>
      <c r="K375" s="100"/>
      <c r="L375" s="101"/>
      <c r="M375" s="100"/>
      <c r="N375" s="101"/>
      <c r="O375" s="100"/>
      <c r="P375" s="101"/>
      <c r="Q375" s="100"/>
      <c r="R375" s="101"/>
      <c r="S375" s="100"/>
      <c r="T375" s="101"/>
      <c r="U375" s="118"/>
      <c r="V375" s="118"/>
      <c r="W375" s="100"/>
      <c r="X375" s="100"/>
      <c r="Y375" s="100"/>
      <c r="Z375" s="100"/>
      <c r="AA375" s="132"/>
      <c r="AB375" s="101"/>
      <c r="AC375" s="101"/>
      <c r="AD375" s="101"/>
      <c r="AE375" s="100"/>
      <c r="AF375" s="101"/>
      <c r="AG375" s="100"/>
      <c r="AH375" s="101"/>
      <c r="AI375" s="100"/>
      <c r="AJ375" s="101"/>
      <c r="AK375" s="100"/>
      <c r="AL375" s="101"/>
      <c r="AM375" s="101"/>
      <c r="AN375" s="8"/>
      <c r="AO375" s="147">
        <f>IFERROR(VLOOKUP(B375,'A2. Rate Change &amp; Enrollment'!$C$20:$K$769,3,FALSE),0)</f>
        <v>0</v>
      </c>
      <c r="AP375" s="147">
        <f>IFERROR(VLOOKUP(B375,'A2. Rate Change &amp; Enrollment'!$C$20:$K$769,7,FALSE),0)</f>
        <v>0</v>
      </c>
      <c r="AQ375" s="150" t="e">
        <f t="shared" ref="AQ375:AQ438" si="49">AP375/$AP$11</f>
        <v>#DIV/0!</v>
      </c>
      <c r="AS375" s="177"/>
      <c r="AT375" s="177"/>
      <c r="AV375" s="153" t="e">
        <f t="shared" si="47"/>
        <v>#DIV/0!</v>
      </c>
      <c r="AW375" s="101"/>
      <c r="AY375" s="132"/>
      <c r="AZ375" s="101"/>
      <c r="BA375" s="94"/>
      <c r="BB375" s="94"/>
      <c r="BC375" s="94"/>
      <c r="BD375" s="94"/>
      <c r="BE375" s="101"/>
      <c r="BF375" s="132"/>
      <c r="BG375" s="98"/>
      <c r="BH375" s="74" t="str">
        <f t="shared" si="45"/>
        <v>N</v>
      </c>
      <c r="BI375" t="e">
        <f t="shared" si="46"/>
        <v>#DIV/0!</v>
      </c>
      <c r="BK375" s="283">
        <f>IFERROR(VLOOKUP($B375, 'A2. Rate Change &amp; Enrollment'!$C$14:$BY$769, 75, FALSE), 0)</f>
        <v>0</v>
      </c>
      <c r="BL375" s="283" t="e">
        <f t="shared" si="42"/>
        <v>#DIV/0!</v>
      </c>
      <c r="BM375" s="283" t="e">
        <f t="shared" si="43"/>
        <v>#DIV/0!</v>
      </c>
      <c r="BN375" t="e">
        <f t="shared" si="48"/>
        <v>#DIV/0!</v>
      </c>
    </row>
    <row r="376" spans="1:66" x14ac:dyDescent="0.35">
      <c r="A376" t="s">
        <v>679</v>
      </c>
      <c r="B376" s="144"/>
      <c r="C376" s="98"/>
      <c r="D376" s="43" t="str">
        <f t="shared" si="44"/>
        <v>HMO</v>
      </c>
      <c r="E376" s="100"/>
      <c r="F376" s="101"/>
      <c r="G376" s="100"/>
      <c r="H376" s="101"/>
      <c r="I376" s="100"/>
      <c r="J376" s="101"/>
      <c r="K376" s="100"/>
      <c r="L376" s="101"/>
      <c r="M376" s="100"/>
      <c r="N376" s="101"/>
      <c r="O376" s="100"/>
      <c r="P376" s="101"/>
      <c r="Q376" s="100"/>
      <c r="R376" s="101"/>
      <c r="S376" s="100"/>
      <c r="T376" s="101"/>
      <c r="U376" s="118"/>
      <c r="V376" s="118"/>
      <c r="W376" s="100"/>
      <c r="X376" s="100"/>
      <c r="Y376" s="100"/>
      <c r="Z376" s="100"/>
      <c r="AA376" s="132"/>
      <c r="AB376" s="101"/>
      <c r="AC376" s="101"/>
      <c r="AD376" s="101"/>
      <c r="AE376" s="100"/>
      <c r="AF376" s="101"/>
      <c r="AG376" s="100"/>
      <c r="AH376" s="101"/>
      <c r="AI376" s="100"/>
      <c r="AJ376" s="101"/>
      <c r="AK376" s="100"/>
      <c r="AL376" s="101"/>
      <c r="AM376" s="101"/>
      <c r="AN376" s="8"/>
      <c r="AO376" s="147">
        <f>IFERROR(VLOOKUP(B376,'A2. Rate Change &amp; Enrollment'!$C$20:$K$769,3,FALSE),0)</f>
        <v>0</v>
      </c>
      <c r="AP376" s="147">
        <f>IFERROR(VLOOKUP(B376,'A2. Rate Change &amp; Enrollment'!$C$20:$K$769,7,FALSE),0)</f>
        <v>0</v>
      </c>
      <c r="AQ376" s="150" t="e">
        <f t="shared" si="49"/>
        <v>#DIV/0!</v>
      </c>
      <c r="AS376" s="177"/>
      <c r="AT376" s="177"/>
      <c r="AV376" s="153" t="e">
        <f t="shared" si="47"/>
        <v>#DIV/0!</v>
      </c>
      <c r="AW376" s="101"/>
      <c r="AY376" s="132"/>
      <c r="AZ376" s="101"/>
      <c r="BA376" s="94"/>
      <c r="BB376" s="94"/>
      <c r="BC376" s="94"/>
      <c r="BD376" s="94"/>
      <c r="BE376" s="101"/>
      <c r="BF376" s="132"/>
      <c r="BG376" s="98"/>
      <c r="BH376" s="74" t="str">
        <f t="shared" si="45"/>
        <v>N</v>
      </c>
      <c r="BI376" t="e">
        <f t="shared" si="46"/>
        <v>#DIV/0!</v>
      </c>
      <c r="BK376" s="283">
        <f>IFERROR(VLOOKUP($B376, 'A2. Rate Change &amp; Enrollment'!$C$14:$BY$769, 75, FALSE), 0)</f>
        <v>0</v>
      </c>
      <c r="BL376" s="283" t="e">
        <f t="shared" si="42"/>
        <v>#DIV/0!</v>
      </c>
      <c r="BM376" s="283" t="e">
        <f t="shared" si="43"/>
        <v>#DIV/0!</v>
      </c>
      <c r="BN376" t="e">
        <f t="shared" si="48"/>
        <v>#DIV/0!</v>
      </c>
    </row>
    <row r="377" spans="1:66" x14ac:dyDescent="0.35">
      <c r="A377" t="s">
        <v>680</v>
      </c>
      <c r="B377" s="144"/>
      <c r="C377" s="98"/>
      <c r="D377" s="43" t="str">
        <f t="shared" si="44"/>
        <v>HMO</v>
      </c>
      <c r="E377" s="100"/>
      <c r="F377" s="101"/>
      <c r="G377" s="100"/>
      <c r="H377" s="101"/>
      <c r="I377" s="100"/>
      <c r="J377" s="101"/>
      <c r="K377" s="100"/>
      <c r="L377" s="101"/>
      <c r="M377" s="100"/>
      <c r="N377" s="101"/>
      <c r="O377" s="100"/>
      <c r="P377" s="101"/>
      <c r="Q377" s="100"/>
      <c r="R377" s="101"/>
      <c r="S377" s="100"/>
      <c r="T377" s="101"/>
      <c r="U377" s="118"/>
      <c r="V377" s="118"/>
      <c r="W377" s="100"/>
      <c r="X377" s="100"/>
      <c r="Y377" s="100"/>
      <c r="Z377" s="100"/>
      <c r="AA377" s="132"/>
      <c r="AB377" s="101"/>
      <c r="AC377" s="101"/>
      <c r="AD377" s="101"/>
      <c r="AE377" s="100"/>
      <c r="AF377" s="101"/>
      <c r="AG377" s="100"/>
      <c r="AH377" s="101"/>
      <c r="AI377" s="100"/>
      <c r="AJ377" s="101"/>
      <c r="AK377" s="100"/>
      <c r="AL377" s="101"/>
      <c r="AM377" s="101"/>
      <c r="AN377" s="8"/>
      <c r="AO377" s="147">
        <f>IFERROR(VLOOKUP(B377,'A2. Rate Change &amp; Enrollment'!$C$20:$K$769,3,FALSE),0)</f>
        <v>0</v>
      </c>
      <c r="AP377" s="147">
        <f>IFERROR(VLOOKUP(B377,'A2. Rate Change &amp; Enrollment'!$C$20:$K$769,7,FALSE),0)</f>
        <v>0</v>
      </c>
      <c r="AQ377" s="150" t="e">
        <f t="shared" si="49"/>
        <v>#DIV/0!</v>
      </c>
      <c r="AS377" s="177"/>
      <c r="AT377" s="177"/>
      <c r="AV377" s="153" t="e">
        <f t="shared" si="47"/>
        <v>#DIV/0!</v>
      </c>
      <c r="AW377" s="101"/>
      <c r="AY377" s="132"/>
      <c r="AZ377" s="101"/>
      <c r="BA377" s="94"/>
      <c r="BB377" s="94"/>
      <c r="BC377" s="94"/>
      <c r="BD377" s="94"/>
      <c r="BE377" s="101"/>
      <c r="BF377" s="132"/>
      <c r="BG377" s="98"/>
      <c r="BH377" s="74" t="str">
        <f t="shared" si="45"/>
        <v>N</v>
      </c>
      <c r="BI377" t="e">
        <f t="shared" si="46"/>
        <v>#DIV/0!</v>
      </c>
      <c r="BK377" s="283">
        <f>IFERROR(VLOOKUP($B377, 'A2. Rate Change &amp; Enrollment'!$C$14:$BY$769, 75, FALSE), 0)</f>
        <v>0</v>
      </c>
      <c r="BL377" s="283" t="e">
        <f t="shared" si="42"/>
        <v>#DIV/0!</v>
      </c>
      <c r="BM377" s="283" t="e">
        <f t="shared" si="43"/>
        <v>#DIV/0!</v>
      </c>
      <c r="BN377" t="e">
        <f t="shared" si="48"/>
        <v>#DIV/0!</v>
      </c>
    </row>
    <row r="378" spans="1:66" x14ac:dyDescent="0.35">
      <c r="A378" t="s">
        <v>681</v>
      </c>
      <c r="B378" s="144"/>
      <c r="C378" s="98"/>
      <c r="D378" s="43" t="str">
        <f t="shared" si="44"/>
        <v>HMO</v>
      </c>
      <c r="E378" s="100"/>
      <c r="F378" s="101"/>
      <c r="G378" s="100"/>
      <c r="H378" s="101"/>
      <c r="I378" s="100"/>
      <c r="J378" s="101"/>
      <c r="K378" s="100"/>
      <c r="L378" s="101"/>
      <c r="M378" s="100"/>
      <c r="N378" s="101"/>
      <c r="O378" s="100"/>
      <c r="P378" s="101"/>
      <c r="Q378" s="100"/>
      <c r="R378" s="101"/>
      <c r="S378" s="100"/>
      <c r="T378" s="101"/>
      <c r="U378" s="118"/>
      <c r="V378" s="118"/>
      <c r="W378" s="100"/>
      <c r="X378" s="100"/>
      <c r="Y378" s="100"/>
      <c r="Z378" s="100"/>
      <c r="AA378" s="132"/>
      <c r="AB378" s="101"/>
      <c r="AC378" s="101"/>
      <c r="AD378" s="101"/>
      <c r="AE378" s="100"/>
      <c r="AF378" s="101"/>
      <c r="AG378" s="100"/>
      <c r="AH378" s="101"/>
      <c r="AI378" s="100"/>
      <c r="AJ378" s="101"/>
      <c r="AK378" s="100"/>
      <c r="AL378" s="101"/>
      <c r="AM378" s="101"/>
      <c r="AN378" s="8"/>
      <c r="AO378" s="147">
        <f>IFERROR(VLOOKUP(B378,'A2. Rate Change &amp; Enrollment'!$C$20:$K$769,3,FALSE),0)</f>
        <v>0</v>
      </c>
      <c r="AP378" s="147">
        <f>IFERROR(VLOOKUP(B378,'A2. Rate Change &amp; Enrollment'!$C$20:$K$769,7,FALSE),0)</f>
        <v>0</v>
      </c>
      <c r="AQ378" s="150" t="e">
        <f t="shared" si="49"/>
        <v>#DIV/0!</v>
      </c>
      <c r="AS378" s="177"/>
      <c r="AT378" s="177"/>
      <c r="AV378" s="153" t="e">
        <f t="shared" si="47"/>
        <v>#DIV/0!</v>
      </c>
      <c r="AW378" s="101"/>
      <c r="AY378" s="132"/>
      <c r="AZ378" s="101"/>
      <c r="BA378" s="94"/>
      <c r="BB378" s="94"/>
      <c r="BC378" s="94"/>
      <c r="BD378" s="94"/>
      <c r="BE378" s="101"/>
      <c r="BF378" s="132"/>
      <c r="BG378" s="98"/>
      <c r="BH378" s="74" t="str">
        <f t="shared" si="45"/>
        <v>N</v>
      </c>
      <c r="BI378" t="e">
        <f t="shared" si="46"/>
        <v>#DIV/0!</v>
      </c>
      <c r="BK378" s="283">
        <f>IFERROR(VLOOKUP($B378, 'A2. Rate Change &amp; Enrollment'!$C$14:$BY$769, 75, FALSE), 0)</f>
        <v>0</v>
      </c>
      <c r="BL378" s="283" t="e">
        <f t="shared" si="42"/>
        <v>#DIV/0!</v>
      </c>
      <c r="BM378" s="283" t="e">
        <f t="shared" si="43"/>
        <v>#DIV/0!</v>
      </c>
      <c r="BN378" t="e">
        <f t="shared" si="48"/>
        <v>#DIV/0!</v>
      </c>
    </row>
    <row r="379" spans="1:66" x14ac:dyDescent="0.35">
      <c r="A379" t="s">
        <v>682</v>
      </c>
      <c r="B379" s="144"/>
      <c r="C379" s="98"/>
      <c r="D379" s="43" t="str">
        <f t="shared" si="44"/>
        <v>HMO</v>
      </c>
      <c r="E379" s="100"/>
      <c r="F379" s="101"/>
      <c r="G379" s="100"/>
      <c r="H379" s="101"/>
      <c r="I379" s="100"/>
      <c r="J379" s="101"/>
      <c r="K379" s="100"/>
      <c r="L379" s="101"/>
      <c r="M379" s="100"/>
      <c r="N379" s="101"/>
      <c r="O379" s="100"/>
      <c r="P379" s="101"/>
      <c r="Q379" s="100"/>
      <c r="R379" s="101"/>
      <c r="S379" s="100"/>
      <c r="T379" s="101"/>
      <c r="U379" s="118"/>
      <c r="V379" s="118"/>
      <c r="W379" s="100"/>
      <c r="X379" s="100"/>
      <c r="Y379" s="100"/>
      <c r="Z379" s="100"/>
      <c r="AA379" s="132"/>
      <c r="AB379" s="101"/>
      <c r="AC379" s="101"/>
      <c r="AD379" s="101"/>
      <c r="AE379" s="100"/>
      <c r="AF379" s="101"/>
      <c r="AG379" s="100"/>
      <c r="AH379" s="101"/>
      <c r="AI379" s="100"/>
      <c r="AJ379" s="101"/>
      <c r="AK379" s="100"/>
      <c r="AL379" s="101"/>
      <c r="AM379" s="101"/>
      <c r="AN379" s="8"/>
      <c r="AO379" s="147">
        <f>IFERROR(VLOOKUP(B379,'A2. Rate Change &amp; Enrollment'!$C$20:$K$769,3,FALSE),0)</f>
        <v>0</v>
      </c>
      <c r="AP379" s="147">
        <f>IFERROR(VLOOKUP(B379,'A2. Rate Change &amp; Enrollment'!$C$20:$K$769,7,FALSE),0)</f>
        <v>0</v>
      </c>
      <c r="AQ379" s="150" t="e">
        <f t="shared" si="49"/>
        <v>#DIV/0!</v>
      </c>
      <c r="AS379" s="177"/>
      <c r="AT379" s="177"/>
      <c r="AV379" s="153" t="e">
        <f t="shared" si="47"/>
        <v>#DIV/0!</v>
      </c>
      <c r="AW379" s="101"/>
      <c r="AY379" s="132"/>
      <c r="AZ379" s="101"/>
      <c r="BA379" s="94"/>
      <c r="BB379" s="94"/>
      <c r="BC379" s="94"/>
      <c r="BD379" s="94"/>
      <c r="BE379" s="101"/>
      <c r="BF379" s="132"/>
      <c r="BG379" s="98"/>
      <c r="BH379" s="74" t="str">
        <f t="shared" si="45"/>
        <v>N</v>
      </c>
      <c r="BI379" t="e">
        <f t="shared" si="46"/>
        <v>#DIV/0!</v>
      </c>
      <c r="BK379" s="283">
        <f>IFERROR(VLOOKUP($B379, 'A2. Rate Change &amp; Enrollment'!$C$14:$BY$769, 75, FALSE), 0)</f>
        <v>0</v>
      </c>
      <c r="BL379" s="283" t="e">
        <f t="shared" si="42"/>
        <v>#DIV/0!</v>
      </c>
      <c r="BM379" s="283" t="e">
        <f t="shared" si="43"/>
        <v>#DIV/0!</v>
      </c>
      <c r="BN379" t="e">
        <f t="shared" si="48"/>
        <v>#DIV/0!</v>
      </c>
    </row>
    <row r="380" spans="1:66" x14ac:dyDescent="0.35">
      <c r="A380" t="s">
        <v>683</v>
      </c>
      <c r="B380" s="144"/>
      <c r="C380" s="98"/>
      <c r="D380" s="43" t="str">
        <f t="shared" si="44"/>
        <v>HMO</v>
      </c>
      <c r="E380" s="100"/>
      <c r="F380" s="101"/>
      <c r="G380" s="100"/>
      <c r="H380" s="101"/>
      <c r="I380" s="100"/>
      <c r="J380" s="101"/>
      <c r="K380" s="100"/>
      <c r="L380" s="101"/>
      <c r="M380" s="100"/>
      <c r="N380" s="101"/>
      <c r="O380" s="100"/>
      <c r="P380" s="101"/>
      <c r="Q380" s="100"/>
      <c r="R380" s="101"/>
      <c r="S380" s="100"/>
      <c r="T380" s="101"/>
      <c r="U380" s="118"/>
      <c r="V380" s="118"/>
      <c r="W380" s="100"/>
      <c r="X380" s="100"/>
      <c r="Y380" s="100"/>
      <c r="Z380" s="100"/>
      <c r="AA380" s="132"/>
      <c r="AB380" s="101"/>
      <c r="AC380" s="101"/>
      <c r="AD380" s="101"/>
      <c r="AE380" s="100"/>
      <c r="AF380" s="101"/>
      <c r="AG380" s="100"/>
      <c r="AH380" s="101"/>
      <c r="AI380" s="100"/>
      <c r="AJ380" s="101"/>
      <c r="AK380" s="100"/>
      <c r="AL380" s="101"/>
      <c r="AM380" s="101"/>
      <c r="AN380" s="8"/>
      <c r="AO380" s="147">
        <f>IFERROR(VLOOKUP(B380,'A2. Rate Change &amp; Enrollment'!$C$20:$K$769,3,FALSE),0)</f>
        <v>0</v>
      </c>
      <c r="AP380" s="147">
        <f>IFERROR(VLOOKUP(B380,'A2. Rate Change &amp; Enrollment'!$C$20:$K$769,7,FALSE),0)</f>
        <v>0</v>
      </c>
      <c r="AQ380" s="150" t="e">
        <f t="shared" si="49"/>
        <v>#DIV/0!</v>
      </c>
      <c r="AS380" s="177"/>
      <c r="AT380" s="177"/>
      <c r="AV380" s="153" t="e">
        <f t="shared" si="47"/>
        <v>#DIV/0!</v>
      </c>
      <c r="AW380" s="101"/>
      <c r="AY380" s="132"/>
      <c r="AZ380" s="101"/>
      <c r="BA380" s="94"/>
      <c r="BB380" s="94"/>
      <c r="BC380" s="94"/>
      <c r="BD380" s="94"/>
      <c r="BE380" s="101"/>
      <c r="BF380" s="132"/>
      <c r="BG380" s="98"/>
      <c r="BH380" s="74" t="str">
        <f t="shared" si="45"/>
        <v>N</v>
      </c>
      <c r="BI380" t="e">
        <f t="shared" si="46"/>
        <v>#DIV/0!</v>
      </c>
      <c r="BK380" s="283">
        <f>IFERROR(VLOOKUP($B380, 'A2. Rate Change &amp; Enrollment'!$C$14:$BY$769, 75, FALSE), 0)</f>
        <v>0</v>
      </c>
      <c r="BL380" s="283" t="e">
        <f t="shared" si="42"/>
        <v>#DIV/0!</v>
      </c>
      <c r="BM380" s="283" t="e">
        <f t="shared" si="43"/>
        <v>#DIV/0!</v>
      </c>
      <c r="BN380" t="e">
        <f t="shared" si="48"/>
        <v>#DIV/0!</v>
      </c>
    </row>
    <row r="381" spans="1:66" x14ac:dyDescent="0.35">
      <c r="A381" t="s">
        <v>684</v>
      </c>
      <c r="B381" s="144"/>
      <c r="C381" s="98"/>
      <c r="D381" s="43" t="str">
        <f t="shared" si="44"/>
        <v>HMO</v>
      </c>
      <c r="E381" s="100"/>
      <c r="F381" s="101"/>
      <c r="G381" s="100"/>
      <c r="H381" s="101"/>
      <c r="I381" s="100"/>
      <c r="J381" s="101"/>
      <c r="K381" s="100"/>
      <c r="L381" s="101"/>
      <c r="M381" s="100"/>
      <c r="N381" s="101"/>
      <c r="O381" s="100"/>
      <c r="P381" s="101"/>
      <c r="Q381" s="100"/>
      <c r="R381" s="101"/>
      <c r="S381" s="100"/>
      <c r="T381" s="101"/>
      <c r="U381" s="118"/>
      <c r="V381" s="118"/>
      <c r="W381" s="100"/>
      <c r="X381" s="100"/>
      <c r="Y381" s="100"/>
      <c r="Z381" s="100"/>
      <c r="AA381" s="132"/>
      <c r="AB381" s="101"/>
      <c r="AC381" s="101"/>
      <c r="AD381" s="101"/>
      <c r="AE381" s="100"/>
      <c r="AF381" s="101"/>
      <c r="AG381" s="100"/>
      <c r="AH381" s="101"/>
      <c r="AI381" s="100"/>
      <c r="AJ381" s="101"/>
      <c r="AK381" s="100"/>
      <c r="AL381" s="101"/>
      <c r="AM381" s="101"/>
      <c r="AN381" s="8"/>
      <c r="AO381" s="147">
        <f>IFERROR(VLOOKUP(B381,'A2. Rate Change &amp; Enrollment'!$C$20:$K$769,3,FALSE),0)</f>
        <v>0</v>
      </c>
      <c r="AP381" s="147">
        <f>IFERROR(VLOOKUP(B381,'A2. Rate Change &amp; Enrollment'!$C$20:$K$769,7,FALSE),0)</f>
        <v>0</v>
      </c>
      <c r="AQ381" s="150" t="e">
        <f t="shared" si="49"/>
        <v>#DIV/0!</v>
      </c>
      <c r="AS381" s="177"/>
      <c r="AT381" s="177"/>
      <c r="AV381" s="153" t="e">
        <f t="shared" si="47"/>
        <v>#DIV/0!</v>
      </c>
      <c r="AW381" s="101"/>
      <c r="AY381" s="132"/>
      <c r="AZ381" s="101"/>
      <c r="BA381" s="94"/>
      <c r="BB381" s="94"/>
      <c r="BC381" s="94"/>
      <c r="BD381" s="94"/>
      <c r="BE381" s="101"/>
      <c r="BF381" s="132"/>
      <c r="BG381" s="98"/>
      <c r="BH381" s="74" t="str">
        <f t="shared" si="45"/>
        <v>N</v>
      </c>
      <c r="BI381" t="e">
        <f t="shared" si="46"/>
        <v>#DIV/0!</v>
      </c>
      <c r="BK381" s="283">
        <f>IFERROR(VLOOKUP($B381, 'A2. Rate Change &amp; Enrollment'!$C$14:$BY$769, 75, FALSE), 0)</f>
        <v>0</v>
      </c>
      <c r="BL381" s="283" t="e">
        <f t="shared" si="42"/>
        <v>#DIV/0!</v>
      </c>
      <c r="BM381" s="283" t="e">
        <f t="shared" si="43"/>
        <v>#DIV/0!</v>
      </c>
      <c r="BN381" t="e">
        <f t="shared" si="48"/>
        <v>#DIV/0!</v>
      </c>
    </row>
    <row r="382" spans="1:66" x14ac:dyDescent="0.35">
      <c r="A382" t="s">
        <v>685</v>
      </c>
      <c r="B382" s="144"/>
      <c r="C382" s="98"/>
      <c r="D382" s="43" t="str">
        <f t="shared" si="44"/>
        <v>HMO</v>
      </c>
      <c r="E382" s="100"/>
      <c r="F382" s="101"/>
      <c r="G382" s="100"/>
      <c r="H382" s="101"/>
      <c r="I382" s="100"/>
      <c r="J382" s="101"/>
      <c r="K382" s="100"/>
      <c r="L382" s="101"/>
      <c r="M382" s="100"/>
      <c r="N382" s="101"/>
      <c r="O382" s="100"/>
      <c r="P382" s="101"/>
      <c r="Q382" s="100"/>
      <c r="R382" s="101"/>
      <c r="S382" s="100"/>
      <c r="T382" s="101"/>
      <c r="U382" s="118"/>
      <c r="V382" s="118"/>
      <c r="W382" s="100"/>
      <c r="X382" s="100"/>
      <c r="Y382" s="100"/>
      <c r="Z382" s="100"/>
      <c r="AA382" s="132"/>
      <c r="AB382" s="101"/>
      <c r="AC382" s="101"/>
      <c r="AD382" s="101"/>
      <c r="AE382" s="100"/>
      <c r="AF382" s="101"/>
      <c r="AG382" s="100"/>
      <c r="AH382" s="101"/>
      <c r="AI382" s="100"/>
      <c r="AJ382" s="101"/>
      <c r="AK382" s="100"/>
      <c r="AL382" s="101"/>
      <c r="AM382" s="101"/>
      <c r="AN382" s="8"/>
      <c r="AO382" s="147">
        <f>IFERROR(VLOOKUP(B382,'A2. Rate Change &amp; Enrollment'!$C$20:$K$769,3,FALSE),0)</f>
        <v>0</v>
      </c>
      <c r="AP382" s="147">
        <f>IFERROR(VLOOKUP(B382,'A2. Rate Change &amp; Enrollment'!$C$20:$K$769,7,FALSE),0)</f>
        <v>0</v>
      </c>
      <c r="AQ382" s="150" t="e">
        <f t="shared" si="49"/>
        <v>#DIV/0!</v>
      </c>
      <c r="AS382" s="177"/>
      <c r="AT382" s="177"/>
      <c r="AV382" s="153" t="e">
        <f t="shared" si="47"/>
        <v>#DIV/0!</v>
      </c>
      <c r="AW382" s="101"/>
      <c r="AY382" s="132"/>
      <c r="AZ382" s="101"/>
      <c r="BA382" s="94"/>
      <c r="BB382" s="94"/>
      <c r="BC382" s="94"/>
      <c r="BD382" s="94"/>
      <c r="BE382" s="101"/>
      <c r="BF382" s="132"/>
      <c r="BG382" s="98"/>
      <c r="BH382" s="74" t="str">
        <f t="shared" si="45"/>
        <v>N</v>
      </c>
      <c r="BI382" t="e">
        <f t="shared" si="46"/>
        <v>#DIV/0!</v>
      </c>
      <c r="BK382" s="283">
        <f>IFERROR(VLOOKUP($B382, 'A2. Rate Change &amp; Enrollment'!$C$14:$BY$769, 75, FALSE), 0)</f>
        <v>0</v>
      </c>
      <c r="BL382" s="283" t="e">
        <f t="shared" si="42"/>
        <v>#DIV/0!</v>
      </c>
      <c r="BM382" s="283" t="e">
        <f t="shared" si="43"/>
        <v>#DIV/0!</v>
      </c>
      <c r="BN382" t="e">
        <f t="shared" si="48"/>
        <v>#DIV/0!</v>
      </c>
    </row>
    <row r="383" spans="1:66" x14ac:dyDescent="0.35">
      <c r="A383" t="s">
        <v>686</v>
      </c>
      <c r="B383" s="144"/>
      <c r="C383" s="98"/>
      <c r="D383" s="43" t="str">
        <f t="shared" si="44"/>
        <v>HMO</v>
      </c>
      <c r="E383" s="100"/>
      <c r="F383" s="101"/>
      <c r="G383" s="100"/>
      <c r="H383" s="101"/>
      <c r="I383" s="100"/>
      <c r="J383" s="101"/>
      <c r="K383" s="100"/>
      <c r="L383" s="101"/>
      <c r="M383" s="100"/>
      <c r="N383" s="101"/>
      <c r="O383" s="100"/>
      <c r="P383" s="101"/>
      <c r="Q383" s="100"/>
      <c r="R383" s="101"/>
      <c r="S383" s="100"/>
      <c r="T383" s="101"/>
      <c r="U383" s="118"/>
      <c r="V383" s="118"/>
      <c r="W383" s="100"/>
      <c r="X383" s="100"/>
      <c r="Y383" s="100"/>
      <c r="Z383" s="100"/>
      <c r="AA383" s="132"/>
      <c r="AB383" s="101"/>
      <c r="AC383" s="101"/>
      <c r="AD383" s="101"/>
      <c r="AE383" s="100"/>
      <c r="AF383" s="101"/>
      <c r="AG383" s="100"/>
      <c r="AH383" s="101"/>
      <c r="AI383" s="100"/>
      <c r="AJ383" s="101"/>
      <c r="AK383" s="100"/>
      <c r="AL383" s="101"/>
      <c r="AM383" s="101"/>
      <c r="AN383" s="8"/>
      <c r="AO383" s="147">
        <f>IFERROR(VLOOKUP(B383,'A2. Rate Change &amp; Enrollment'!$C$20:$K$769,3,FALSE),0)</f>
        <v>0</v>
      </c>
      <c r="AP383" s="147">
        <f>IFERROR(VLOOKUP(B383,'A2. Rate Change &amp; Enrollment'!$C$20:$K$769,7,FALSE),0)</f>
        <v>0</v>
      </c>
      <c r="AQ383" s="150" t="e">
        <f t="shared" si="49"/>
        <v>#DIV/0!</v>
      </c>
      <c r="AS383" s="177"/>
      <c r="AT383" s="177"/>
      <c r="AV383" s="153" t="e">
        <f t="shared" si="47"/>
        <v>#DIV/0!</v>
      </c>
      <c r="AW383" s="101"/>
      <c r="AY383" s="132"/>
      <c r="AZ383" s="101"/>
      <c r="BA383" s="94"/>
      <c r="BB383" s="94"/>
      <c r="BC383" s="94"/>
      <c r="BD383" s="94"/>
      <c r="BE383" s="101"/>
      <c r="BF383" s="132"/>
      <c r="BG383" s="98"/>
      <c r="BH383" s="74" t="str">
        <f t="shared" si="45"/>
        <v>N</v>
      </c>
      <c r="BI383" t="e">
        <f t="shared" si="46"/>
        <v>#DIV/0!</v>
      </c>
      <c r="BK383" s="283">
        <f>IFERROR(VLOOKUP($B383, 'A2. Rate Change &amp; Enrollment'!$C$14:$BY$769, 75, FALSE), 0)</f>
        <v>0</v>
      </c>
      <c r="BL383" s="283" t="e">
        <f t="shared" si="42"/>
        <v>#DIV/0!</v>
      </c>
      <c r="BM383" s="283" t="e">
        <f t="shared" si="43"/>
        <v>#DIV/0!</v>
      </c>
      <c r="BN383" t="e">
        <f t="shared" si="48"/>
        <v>#DIV/0!</v>
      </c>
    </row>
    <row r="384" spans="1:66" x14ac:dyDescent="0.35">
      <c r="A384" t="s">
        <v>687</v>
      </c>
      <c r="B384" s="144"/>
      <c r="C384" s="98"/>
      <c r="D384" s="43" t="str">
        <f t="shared" si="44"/>
        <v>HMO</v>
      </c>
      <c r="E384" s="100"/>
      <c r="F384" s="101"/>
      <c r="G384" s="100"/>
      <c r="H384" s="101"/>
      <c r="I384" s="100"/>
      <c r="J384" s="101"/>
      <c r="K384" s="100"/>
      <c r="L384" s="101"/>
      <c r="M384" s="100"/>
      <c r="N384" s="101"/>
      <c r="O384" s="100"/>
      <c r="P384" s="101"/>
      <c r="Q384" s="100"/>
      <c r="R384" s="101"/>
      <c r="S384" s="100"/>
      <c r="T384" s="101"/>
      <c r="U384" s="118"/>
      <c r="V384" s="118"/>
      <c r="W384" s="100"/>
      <c r="X384" s="100"/>
      <c r="Y384" s="100"/>
      <c r="Z384" s="100"/>
      <c r="AA384" s="132"/>
      <c r="AB384" s="101"/>
      <c r="AC384" s="101"/>
      <c r="AD384" s="101"/>
      <c r="AE384" s="100"/>
      <c r="AF384" s="101"/>
      <c r="AG384" s="100"/>
      <c r="AH384" s="101"/>
      <c r="AI384" s="100"/>
      <c r="AJ384" s="101"/>
      <c r="AK384" s="100"/>
      <c r="AL384" s="101"/>
      <c r="AM384" s="101"/>
      <c r="AN384" s="8"/>
      <c r="AO384" s="147">
        <f>IFERROR(VLOOKUP(B384,'A2. Rate Change &amp; Enrollment'!$C$20:$K$769,3,FALSE),0)</f>
        <v>0</v>
      </c>
      <c r="AP384" s="147">
        <f>IFERROR(VLOOKUP(B384,'A2. Rate Change &amp; Enrollment'!$C$20:$K$769,7,FALSE),0)</f>
        <v>0</v>
      </c>
      <c r="AQ384" s="150" t="e">
        <f t="shared" si="49"/>
        <v>#DIV/0!</v>
      </c>
      <c r="AS384" s="177"/>
      <c r="AT384" s="177"/>
      <c r="AV384" s="153" t="e">
        <f t="shared" si="47"/>
        <v>#DIV/0!</v>
      </c>
      <c r="AW384" s="101"/>
      <c r="AY384" s="132"/>
      <c r="AZ384" s="101"/>
      <c r="BA384" s="94"/>
      <c r="BB384" s="94"/>
      <c r="BC384" s="94"/>
      <c r="BD384" s="94"/>
      <c r="BE384" s="101"/>
      <c r="BF384" s="132"/>
      <c r="BG384" s="98"/>
      <c r="BH384" s="74" t="str">
        <f t="shared" si="45"/>
        <v>N</v>
      </c>
      <c r="BI384" t="e">
        <f t="shared" si="46"/>
        <v>#DIV/0!</v>
      </c>
      <c r="BK384" s="283">
        <f>IFERROR(VLOOKUP($B384, 'A2. Rate Change &amp; Enrollment'!$C$14:$BY$769, 75, FALSE), 0)</f>
        <v>0</v>
      </c>
      <c r="BL384" s="283" t="e">
        <f t="shared" si="42"/>
        <v>#DIV/0!</v>
      </c>
      <c r="BM384" s="283" t="e">
        <f t="shared" si="43"/>
        <v>#DIV/0!</v>
      </c>
      <c r="BN384" t="e">
        <f t="shared" si="48"/>
        <v>#DIV/0!</v>
      </c>
    </row>
    <row r="385" spans="1:66" x14ac:dyDescent="0.35">
      <c r="A385" t="s">
        <v>688</v>
      </c>
      <c r="B385" s="144"/>
      <c r="C385" s="98"/>
      <c r="D385" s="43" t="str">
        <f t="shared" si="44"/>
        <v>HMO</v>
      </c>
      <c r="E385" s="100"/>
      <c r="F385" s="101"/>
      <c r="G385" s="100"/>
      <c r="H385" s="101"/>
      <c r="I385" s="100"/>
      <c r="J385" s="101"/>
      <c r="K385" s="100"/>
      <c r="L385" s="101"/>
      <c r="M385" s="100"/>
      <c r="N385" s="101"/>
      <c r="O385" s="100"/>
      <c r="P385" s="101"/>
      <c r="Q385" s="100"/>
      <c r="R385" s="101"/>
      <c r="S385" s="100"/>
      <c r="T385" s="101"/>
      <c r="U385" s="118"/>
      <c r="V385" s="118"/>
      <c r="W385" s="100"/>
      <c r="X385" s="100"/>
      <c r="Y385" s="100"/>
      <c r="Z385" s="100"/>
      <c r="AA385" s="132"/>
      <c r="AB385" s="101"/>
      <c r="AC385" s="101"/>
      <c r="AD385" s="101"/>
      <c r="AE385" s="100"/>
      <c r="AF385" s="101"/>
      <c r="AG385" s="100"/>
      <c r="AH385" s="101"/>
      <c r="AI385" s="100"/>
      <c r="AJ385" s="101"/>
      <c r="AK385" s="100"/>
      <c r="AL385" s="101"/>
      <c r="AM385" s="101"/>
      <c r="AN385" s="8"/>
      <c r="AO385" s="147">
        <f>IFERROR(VLOOKUP(B385,'A2. Rate Change &amp; Enrollment'!$C$20:$K$769,3,FALSE),0)</f>
        <v>0</v>
      </c>
      <c r="AP385" s="147">
        <f>IFERROR(VLOOKUP(B385,'A2. Rate Change &amp; Enrollment'!$C$20:$K$769,7,FALSE),0)</f>
        <v>0</v>
      </c>
      <c r="AQ385" s="150" t="e">
        <f t="shared" si="49"/>
        <v>#DIV/0!</v>
      </c>
      <c r="AS385" s="177"/>
      <c r="AT385" s="177"/>
      <c r="AV385" s="153" t="e">
        <f t="shared" si="47"/>
        <v>#DIV/0!</v>
      </c>
      <c r="AW385" s="101"/>
      <c r="AY385" s="132"/>
      <c r="AZ385" s="101"/>
      <c r="BA385" s="94"/>
      <c r="BB385" s="94"/>
      <c r="BC385" s="94"/>
      <c r="BD385" s="94"/>
      <c r="BE385" s="101"/>
      <c r="BF385" s="132"/>
      <c r="BG385" s="98"/>
      <c r="BH385" s="74" t="str">
        <f t="shared" si="45"/>
        <v>N</v>
      </c>
      <c r="BI385" t="e">
        <f t="shared" si="46"/>
        <v>#DIV/0!</v>
      </c>
      <c r="BK385" s="283">
        <f>IFERROR(VLOOKUP($B385, 'A2. Rate Change &amp; Enrollment'!$C$14:$BY$769, 75, FALSE), 0)</f>
        <v>0</v>
      </c>
      <c r="BL385" s="283" t="e">
        <f t="shared" si="42"/>
        <v>#DIV/0!</v>
      </c>
      <c r="BM385" s="283" t="e">
        <f t="shared" si="43"/>
        <v>#DIV/0!</v>
      </c>
      <c r="BN385" t="e">
        <f t="shared" si="48"/>
        <v>#DIV/0!</v>
      </c>
    </row>
    <row r="386" spans="1:66" x14ac:dyDescent="0.35">
      <c r="A386" t="s">
        <v>689</v>
      </c>
      <c r="B386" s="144"/>
      <c r="C386" s="98"/>
      <c r="D386" s="43" t="str">
        <f t="shared" si="44"/>
        <v>HMO</v>
      </c>
      <c r="E386" s="100"/>
      <c r="F386" s="101"/>
      <c r="G386" s="100"/>
      <c r="H386" s="101"/>
      <c r="I386" s="100"/>
      <c r="J386" s="101"/>
      <c r="K386" s="100"/>
      <c r="L386" s="101"/>
      <c r="M386" s="100"/>
      <c r="N386" s="101"/>
      <c r="O386" s="100"/>
      <c r="P386" s="101"/>
      <c r="Q386" s="100"/>
      <c r="R386" s="101"/>
      <c r="S386" s="100"/>
      <c r="T386" s="101"/>
      <c r="U386" s="118"/>
      <c r="V386" s="118"/>
      <c r="W386" s="100"/>
      <c r="X386" s="100"/>
      <c r="Y386" s="100"/>
      <c r="Z386" s="100"/>
      <c r="AA386" s="132"/>
      <c r="AB386" s="101"/>
      <c r="AC386" s="101"/>
      <c r="AD386" s="101"/>
      <c r="AE386" s="100"/>
      <c r="AF386" s="101"/>
      <c r="AG386" s="100"/>
      <c r="AH386" s="101"/>
      <c r="AI386" s="100"/>
      <c r="AJ386" s="101"/>
      <c r="AK386" s="100"/>
      <c r="AL386" s="101"/>
      <c r="AM386" s="101"/>
      <c r="AN386" s="8"/>
      <c r="AO386" s="147">
        <f>IFERROR(VLOOKUP(B386,'A2. Rate Change &amp; Enrollment'!$C$20:$K$769,3,FALSE),0)</f>
        <v>0</v>
      </c>
      <c r="AP386" s="147">
        <f>IFERROR(VLOOKUP(B386,'A2. Rate Change &amp; Enrollment'!$C$20:$K$769,7,FALSE),0)</f>
        <v>0</v>
      </c>
      <c r="AQ386" s="150" t="e">
        <f t="shared" si="49"/>
        <v>#DIV/0!</v>
      </c>
      <c r="AS386" s="177"/>
      <c r="AT386" s="177"/>
      <c r="AV386" s="153" t="e">
        <f t="shared" si="47"/>
        <v>#DIV/0!</v>
      </c>
      <c r="AW386" s="101"/>
      <c r="AY386" s="132"/>
      <c r="AZ386" s="101"/>
      <c r="BA386" s="94"/>
      <c r="BB386" s="94"/>
      <c r="BC386" s="94"/>
      <c r="BD386" s="94"/>
      <c r="BE386" s="101"/>
      <c r="BF386" s="132"/>
      <c r="BG386" s="98"/>
      <c r="BH386" s="74" t="str">
        <f t="shared" si="45"/>
        <v>N</v>
      </c>
      <c r="BI386" t="e">
        <f t="shared" si="46"/>
        <v>#DIV/0!</v>
      </c>
      <c r="BK386" s="283">
        <f>IFERROR(VLOOKUP($B386, 'A2. Rate Change &amp; Enrollment'!$C$14:$BY$769, 75, FALSE), 0)</f>
        <v>0</v>
      </c>
      <c r="BL386" s="283" t="e">
        <f t="shared" si="42"/>
        <v>#DIV/0!</v>
      </c>
      <c r="BM386" s="283" t="e">
        <f t="shared" si="43"/>
        <v>#DIV/0!</v>
      </c>
      <c r="BN386" t="e">
        <f t="shared" si="48"/>
        <v>#DIV/0!</v>
      </c>
    </row>
    <row r="387" spans="1:66" x14ac:dyDescent="0.35">
      <c r="A387" t="s">
        <v>690</v>
      </c>
      <c r="B387" s="144"/>
      <c r="C387" s="98"/>
      <c r="D387" s="43" t="str">
        <f t="shared" si="44"/>
        <v>HMO</v>
      </c>
      <c r="E387" s="100"/>
      <c r="F387" s="101"/>
      <c r="G387" s="100"/>
      <c r="H387" s="101"/>
      <c r="I387" s="100"/>
      <c r="J387" s="101"/>
      <c r="K387" s="100"/>
      <c r="L387" s="101"/>
      <c r="M387" s="100"/>
      <c r="N387" s="101"/>
      <c r="O387" s="100"/>
      <c r="P387" s="101"/>
      <c r="Q387" s="100"/>
      <c r="R387" s="101"/>
      <c r="S387" s="100"/>
      <c r="T387" s="101"/>
      <c r="U387" s="118"/>
      <c r="V387" s="118"/>
      <c r="W387" s="100"/>
      <c r="X387" s="100"/>
      <c r="Y387" s="100"/>
      <c r="Z387" s="100"/>
      <c r="AA387" s="132"/>
      <c r="AB387" s="101"/>
      <c r="AC387" s="101"/>
      <c r="AD387" s="101"/>
      <c r="AE387" s="100"/>
      <c r="AF387" s="101"/>
      <c r="AG387" s="100"/>
      <c r="AH387" s="101"/>
      <c r="AI387" s="100"/>
      <c r="AJ387" s="101"/>
      <c r="AK387" s="100"/>
      <c r="AL387" s="101"/>
      <c r="AM387" s="101"/>
      <c r="AN387" s="8"/>
      <c r="AO387" s="147">
        <f>IFERROR(VLOOKUP(B387,'A2. Rate Change &amp; Enrollment'!$C$20:$K$769,3,FALSE),0)</f>
        <v>0</v>
      </c>
      <c r="AP387" s="147">
        <f>IFERROR(VLOOKUP(B387,'A2. Rate Change &amp; Enrollment'!$C$20:$K$769,7,FALSE),0)</f>
        <v>0</v>
      </c>
      <c r="AQ387" s="150" t="e">
        <f t="shared" si="49"/>
        <v>#DIV/0!</v>
      </c>
      <c r="AS387" s="177"/>
      <c r="AT387" s="177"/>
      <c r="AV387" s="153" t="e">
        <f t="shared" si="47"/>
        <v>#DIV/0!</v>
      </c>
      <c r="AW387" s="101"/>
      <c r="AY387" s="132"/>
      <c r="AZ387" s="101"/>
      <c r="BA387" s="94"/>
      <c r="BB387" s="94"/>
      <c r="BC387" s="94"/>
      <c r="BD387" s="94"/>
      <c r="BE387" s="101"/>
      <c r="BF387" s="132"/>
      <c r="BG387" s="98"/>
      <c r="BH387" s="74" t="str">
        <f t="shared" si="45"/>
        <v>N</v>
      </c>
      <c r="BI387" t="e">
        <f t="shared" si="46"/>
        <v>#DIV/0!</v>
      </c>
      <c r="BK387" s="283">
        <f>IFERROR(VLOOKUP($B387, 'A2. Rate Change &amp; Enrollment'!$C$14:$BY$769, 75, FALSE), 0)</f>
        <v>0</v>
      </c>
      <c r="BL387" s="283" t="e">
        <f t="shared" si="42"/>
        <v>#DIV/0!</v>
      </c>
      <c r="BM387" s="283" t="e">
        <f t="shared" si="43"/>
        <v>#DIV/0!</v>
      </c>
      <c r="BN387" t="e">
        <f t="shared" si="48"/>
        <v>#DIV/0!</v>
      </c>
    </row>
    <row r="388" spans="1:66" x14ac:dyDescent="0.35">
      <c r="A388" t="s">
        <v>691</v>
      </c>
      <c r="B388" s="144"/>
      <c r="C388" s="98"/>
      <c r="D388" s="43" t="str">
        <f t="shared" si="44"/>
        <v>HMO</v>
      </c>
      <c r="E388" s="100"/>
      <c r="F388" s="101"/>
      <c r="G388" s="100"/>
      <c r="H388" s="101"/>
      <c r="I388" s="100"/>
      <c r="J388" s="101"/>
      <c r="K388" s="100"/>
      <c r="L388" s="101"/>
      <c r="M388" s="100"/>
      <c r="N388" s="101"/>
      <c r="O388" s="100"/>
      <c r="P388" s="101"/>
      <c r="Q388" s="100"/>
      <c r="R388" s="101"/>
      <c r="S388" s="100"/>
      <c r="T388" s="101"/>
      <c r="U388" s="118"/>
      <c r="V388" s="118"/>
      <c r="W388" s="100"/>
      <c r="X388" s="100"/>
      <c r="Y388" s="100"/>
      <c r="Z388" s="100"/>
      <c r="AA388" s="132"/>
      <c r="AB388" s="101"/>
      <c r="AC388" s="101"/>
      <c r="AD388" s="101"/>
      <c r="AE388" s="100"/>
      <c r="AF388" s="101"/>
      <c r="AG388" s="100"/>
      <c r="AH388" s="101"/>
      <c r="AI388" s="100"/>
      <c r="AJ388" s="101"/>
      <c r="AK388" s="100"/>
      <c r="AL388" s="101"/>
      <c r="AM388" s="101"/>
      <c r="AN388" s="8"/>
      <c r="AO388" s="147">
        <f>IFERROR(VLOOKUP(B388,'A2. Rate Change &amp; Enrollment'!$C$20:$K$769,3,FALSE),0)</f>
        <v>0</v>
      </c>
      <c r="AP388" s="147">
        <f>IFERROR(VLOOKUP(B388,'A2. Rate Change &amp; Enrollment'!$C$20:$K$769,7,FALSE),0)</f>
        <v>0</v>
      </c>
      <c r="AQ388" s="150" t="e">
        <f t="shared" si="49"/>
        <v>#DIV/0!</v>
      </c>
      <c r="AS388" s="177"/>
      <c r="AT388" s="177"/>
      <c r="AV388" s="153" t="e">
        <f t="shared" si="47"/>
        <v>#DIV/0!</v>
      </c>
      <c r="AW388" s="101"/>
      <c r="AY388" s="132"/>
      <c r="AZ388" s="101"/>
      <c r="BA388" s="94"/>
      <c r="BB388" s="94"/>
      <c r="BC388" s="94"/>
      <c r="BD388" s="94"/>
      <c r="BE388" s="101"/>
      <c r="BF388" s="132"/>
      <c r="BG388" s="98"/>
      <c r="BH388" s="74" t="str">
        <f t="shared" si="45"/>
        <v>N</v>
      </c>
      <c r="BI388" t="e">
        <f t="shared" si="46"/>
        <v>#DIV/0!</v>
      </c>
      <c r="BK388" s="283">
        <f>IFERROR(VLOOKUP($B388, 'A2. Rate Change &amp; Enrollment'!$C$14:$BY$769, 75, FALSE), 0)</f>
        <v>0</v>
      </c>
      <c r="BL388" s="283" t="e">
        <f t="shared" si="42"/>
        <v>#DIV/0!</v>
      </c>
      <c r="BM388" s="283" t="e">
        <f t="shared" si="43"/>
        <v>#DIV/0!</v>
      </c>
      <c r="BN388" t="e">
        <f t="shared" si="48"/>
        <v>#DIV/0!</v>
      </c>
    </row>
    <row r="389" spans="1:66" x14ac:dyDescent="0.35">
      <c r="A389" t="s">
        <v>692</v>
      </c>
      <c r="B389" s="144"/>
      <c r="C389" s="98"/>
      <c r="D389" s="43" t="str">
        <f t="shared" si="44"/>
        <v>HMO</v>
      </c>
      <c r="E389" s="100"/>
      <c r="F389" s="101"/>
      <c r="G389" s="100"/>
      <c r="H389" s="101"/>
      <c r="I389" s="100"/>
      <c r="J389" s="101"/>
      <c r="K389" s="100"/>
      <c r="L389" s="101"/>
      <c r="M389" s="100"/>
      <c r="N389" s="101"/>
      <c r="O389" s="100"/>
      <c r="P389" s="101"/>
      <c r="Q389" s="100"/>
      <c r="R389" s="101"/>
      <c r="S389" s="100"/>
      <c r="T389" s="101"/>
      <c r="U389" s="118"/>
      <c r="V389" s="118"/>
      <c r="W389" s="100"/>
      <c r="X389" s="100"/>
      <c r="Y389" s="100"/>
      <c r="Z389" s="100"/>
      <c r="AA389" s="132"/>
      <c r="AB389" s="101"/>
      <c r="AC389" s="101"/>
      <c r="AD389" s="101"/>
      <c r="AE389" s="100"/>
      <c r="AF389" s="101"/>
      <c r="AG389" s="100"/>
      <c r="AH389" s="101"/>
      <c r="AI389" s="100"/>
      <c r="AJ389" s="101"/>
      <c r="AK389" s="100"/>
      <c r="AL389" s="101"/>
      <c r="AM389" s="101"/>
      <c r="AN389" s="8"/>
      <c r="AO389" s="147">
        <f>IFERROR(VLOOKUP(B389,'A2. Rate Change &amp; Enrollment'!$C$20:$K$769,3,FALSE),0)</f>
        <v>0</v>
      </c>
      <c r="AP389" s="147">
        <f>IFERROR(VLOOKUP(B389,'A2. Rate Change &amp; Enrollment'!$C$20:$K$769,7,FALSE),0)</f>
        <v>0</v>
      </c>
      <c r="AQ389" s="150" t="e">
        <f t="shared" si="49"/>
        <v>#DIV/0!</v>
      </c>
      <c r="AS389" s="177"/>
      <c r="AT389" s="177"/>
      <c r="AV389" s="153" t="e">
        <f t="shared" si="47"/>
        <v>#DIV/0!</v>
      </c>
      <c r="AW389" s="101"/>
      <c r="AY389" s="132"/>
      <c r="AZ389" s="101"/>
      <c r="BA389" s="94"/>
      <c r="BB389" s="94"/>
      <c r="BC389" s="94"/>
      <c r="BD389" s="94"/>
      <c r="BE389" s="101"/>
      <c r="BF389" s="132"/>
      <c r="BG389" s="98"/>
      <c r="BH389" s="74" t="str">
        <f t="shared" si="45"/>
        <v>N</v>
      </c>
      <c r="BI389" t="e">
        <f t="shared" si="46"/>
        <v>#DIV/0!</v>
      </c>
      <c r="BK389" s="283">
        <f>IFERROR(VLOOKUP($B389, 'A2. Rate Change &amp; Enrollment'!$C$14:$BY$769, 75, FALSE), 0)</f>
        <v>0</v>
      </c>
      <c r="BL389" s="283" t="e">
        <f t="shared" si="42"/>
        <v>#DIV/0!</v>
      </c>
      <c r="BM389" s="283" t="e">
        <f t="shared" si="43"/>
        <v>#DIV/0!</v>
      </c>
      <c r="BN389" t="e">
        <f t="shared" si="48"/>
        <v>#DIV/0!</v>
      </c>
    </row>
    <row r="390" spans="1:66" x14ac:dyDescent="0.35">
      <c r="A390" t="s">
        <v>693</v>
      </c>
      <c r="B390" s="144"/>
      <c r="C390" s="98"/>
      <c r="D390" s="43" t="str">
        <f t="shared" si="44"/>
        <v>HMO</v>
      </c>
      <c r="E390" s="100"/>
      <c r="F390" s="101"/>
      <c r="G390" s="100"/>
      <c r="H390" s="101"/>
      <c r="I390" s="100"/>
      <c r="J390" s="101"/>
      <c r="K390" s="100"/>
      <c r="L390" s="101"/>
      <c r="M390" s="100"/>
      <c r="N390" s="101"/>
      <c r="O390" s="100"/>
      <c r="P390" s="101"/>
      <c r="Q390" s="100"/>
      <c r="R390" s="101"/>
      <c r="S390" s="100"/>
      <c r="T390" s="101"/>
      <c r="U390" s="118"/>
      <c r="V390" s="118"/>
      <c r="W390" s="100"/>
      <c r="X390" s="100"/>
      <c r="Y390" s="100"/>
      <c r="Z390" s="100"/>
      <c r="AA390" s="132"/>
      <c r="AB390" s="101"/>
      <c r="AC390" s="101"/>
      <c r="AD390" s="101"/>
      <c r="AE390" s="100"/>
      <c r="AF390" s="101"/>
      <c r="AG390" s="100"/>
      <c r="AH390" s="101"/>
      <c r="AI390" s="100"/>
      <c r="AJ390" s="101"/>
      <c r="AK390" s="100"/>
      <c r="AL390" s="101"/>
      <c r="AM390" s="101"/>
      <c r="AN390" s="8"/>
      <c r="AO390" s="147">
        <f>IFERROR(VLOOKUP(B390,'A2. Rate Change &amp; Enrollment'!$C$20:$K$769,3,FALSE),0)</f>
        <v>0</v>
      </c>
      <c r="AP390" s="147">
        <f>IFERROR(VLOOKUP(B390,'A2. Rate Change &amp; Enrollment'!$C$20:$K$769,7,FALSE),0)</f>
        <v>0</v>
      </c>
      <c r="AQ390" s="150" t="e">
        <f t="shared" si="49"/>
        <v>#DIV/0!</v>
      </c>
      <c r="AS390" s="177"/>
      <c r="AT390" s="177"/>
      <c r="AV390" s="153" t="e">
        <f t="shared" si="47"/>
        <v>#DIV/0!</v>
      </c>
      <c r="AW390" s="101"/>
      <c r="AY390" s="132"/>
      <c r="AZ390" s="101"/>
      <c r="BA390" s="94"/>
      <c r="BB390" s="94"/>
      <c r="BC390" s="94"/>
      <c r="BD390" s="94"/>
      <c r="BE390" s="101"/>
      <c r="BF390" s="132"/>
      <c r="BG390" s="98"/>
      <c r="BH390" s="74" t="str">
        <f t="shared" si="45"/>
        <v>N</v>
      </c>
      <c r="BI390" t="e">
        <f t="shared" si="46"/>
        <v>#DIV/0!</v>
      </c>
      <c r="BK390" s="283">
        <f>IFERROR(VLOOKUP($B390, 'A2. Rate Change &amp; Enrollment'!$C$14:$BY$769, 75, FALSE), 0)</f>
        <v>0</v>
      </c>
      <c r="BL390" s="283" t="e">
        <f t="shared" si="42"/>
        <v>#DIV/0!</v>
      </c>
      <c r="BM390" s="283" t="e">
        <f t="shared" si="43"/>
        <v>#DIV/0!</v>
      </c>
      <c r="BN390" t="e">
        <f t="shared" si="48"/>
        <v>#DIV/0!</v>
      </c>
    </row>
    <row r="391" spans="1:66" x14ac:dyDescent="0.35">
      <c r="A391" t="s">
        <v>694</v>
      </c>
      <c r="B391" s="144"/>
      <c r="C391" s="98"/>
      <c r="D391" s="43" t="str">
        <f t="shared" si="44"/>
        <v>HMO</v>
      </c>
      <c r="E391" s="100"/>
      <c r="F391" s="101"/>
      <c r="G391" s="100"/>
      <c r="H391" s="101"/>
      <c r="I391" s="100"/>
      <c r="J391" s="101"/>
      <c r="K391" s="100"/>
      <c r="L391" s="101"/>
      <c r="M391" s="100"/>
      <c r="N391" s="101"/>
      <c r="O391" s="100"/>
      <c r="P391" s="101"/>
      <c r="Q391" s="100"/>
      <c r="R391" s="101"/>
      <c r="S391" s="100"/>
      <c r="T391" s="101"/>
      <c r="U391" s="118"/>
      <c r="V391" s="118"/>
      <c r="W391" s="100"/>
      <c r="X391" s="100"/>
      <c r="Y391" s="100"/>
      <c r="Z391" s="100"/>
      <c r="AA391" s="132"/>
      <c r="AB391" s="101"/>
      <c r="AC391" s="101"/>
      <c r="AD391" s="101"/>
      <c r="AE391" s="100"/>
      <c r="AF391" s="101"/>
      <c r="AG391" s="100"/>
      <c r="AH391" s="101"/>
      <c r="AI391" s="100"/>
      <c r="AJ391" s="101"/>
      <c r="AK391" s="100"/>
      <c r="AL391" s="101"/>
      <c r="AM391" s="101"/>
      <c r="AN391" s="8"/>
      <c r="AO391" s="147">
        <f>IFERROR(VLOOKUP(B391,'A2. Rate Change &amp; Enrollment'!$C$20:$K$769,3,FALSE),0)</f>
        <v>0</v>
      </c>
      <c r="AP391" s="147">
        <f>IFERROR(VLOOKUP(B391,'A2. Rate Change &amp; Enrollment'!$C$20:$K$769,7,FALSE),0)</f>
        <v>0</v>
      </c>
      <c r="AQ391" s="150" t="e">
        <f t="shared" si="49"/>
        <v>#DIV/0!</v>
      </c>
      <c r="AS391" s="177"/>
      <c r="AT391" s="177"/>
      <c r="AV391" s="153" t="e">
        <f t="shared" si="47"/>
        <v>#DIV/0!</v>
      </c>
      <c r="AW391" s="101"/>
      <c r="AY391" s="132"/>
      <c r="AZ391" s="101"/>
      <c r="BA391" s="94"/>
      <c r="BB391" s="94"/>
      <c r="BC391" s="94"/>
      <c r="BD391" s="94"/>
      <c r="BE391" s="101"/>
      <c r="BF391" s="132"/>
      <c r="BG391" s="98"/>
      <c r="BH391" s="74" t="str">
        <f t="shared" si="45"/>
        <v>N</v>
      </c>
      <c r="BI391" t="e">
        <f t="shared" si="46"/>
        <v>#DIV/0!</v>
      </c>
      <c r="BK391" s="283">
        <f>IFERROR(VLOOKUP($B391, 'A2. Rate Change &amp; Enrollment'!$C$14:$BY$769, 75, FALSE), 0)</f>
        <v>0</v>
      </c>
      <c r="BL391" s="283" t="e">
        <f t="shared" si="42"/>
        <v>#DIV/0!</v>
      </c>
      <c r="BM391" s="283" t="e">
        <f t="shared" si="43"/>
        <v>#DIV/0!</v>
      </c>
      <c r="BN391" t="e">
        <f t="shared" si="48"/>
        <v>#DIV/0!</v>
      </c>
    </row>
    <row r="392" spans="1:66" x14ac:dyDescent="0.35">
      <c r="A392" t="s">
        <v>695</v>
      </c>
      <c r="B392" s="144"/>
      <c r="C392" s="98"/>
      <c r="D392" s="43" t="str">
        <f t="shared" si="44"/>
        <v>HMO</v>
      </c>
      <c r="E392" s="100"/>
      <c r="F392" s="101"/>
      <c r="G392" s="100"/>
      <c r="H392" s="101"/>
      <c r="I392" s="100"/>
      <c r="J392" s="101"/>
      <c r="K392" s="100"/>
      <c r="L392" s="101"/>
      <c r="M392" s="100"/>
      <c r="N392" s="101"/>
      <c r="O392" s="100"/>
      <c r="P392" s="101"/>
      <c r="Q392" s="100"/>
      <c r="R392" s="101"/>
      <c r="S392" s="100"/>
      <c r="T392" s="101"/>
      <c r="U392" s="118"/>
      <c r="V392" s="118"/>
      <c r="W392" s="100"/>
      <c r="X392" s="100"/>
      <c r="Y392" s="100"/>
      <c r="Z392" s="100"/>
      <c r="AA392" s="132"/>
      <c r="AB392" s="101"/>
      <c r="AC392" s="101"/>
      <c r="AD392" s="101"/>
      <c r="AE392" s="100"/>
      <c r="AF392" s="101"/>
      <c r="AG392" s="100"/>
      <c r="AH392" s="101"/>
      <c r="AI392" s="100"/>
      <c r="AJ392" s="101"/>
      <c r="AK392" s="100"/>
      <c r="AL392" s="101"/>
      <c r="AM392" s="101"/>
      <c r="AN392" s="8"/>
      <c r="AO392" s="147">
        <f>IFERROR(VLOOKUP(B392,'A2. Rate Change &amp; Enrollment'!$C$20:$K$769,3,FALSE),0)</f>
        <v>0</v>
      </c>
      <c r="AP392" s="147">
        <f>IFERROR(VLOOKUP(B392,'A2. Rate Change &amp; Enrollment'!$C$20:$K$769,7,FALSE),0)</f>
        <v>0</v>
      </c>
      <c r="AQ392" s="150" t="e">
        <f t="shared" si="49"/>
        <v>#DIV/0!</v>
      </c>
      <c r="AS392" s="177"/>
      <c r="AT392" s="177"/>
      <c r="AV392" s="153" t="e">
        <f t="shared" si="47"/>
        <v>#DIV/0!</v>
      </c>
      <c r="AW392" s="101"/>
      <c r="AY392" s="132"/>
      <c r="AZ392" s="101"/>
      <c r="BA392" s="94"/>
      <c r="BB392" s="94"/>
      <c r="BC392" s="94"/>
      <c r="BD392" s="94"/>
      <c r="BE392" s="101"/>
      <c r="BF392" s="132"/>
      <c r="BG392" s="98"/>
      <c r="BH392" s="74" t="str">
        <f t="shared" si="45"/>
        <v>N</v>
      </c>
      <c r="BI392" t="e">
        <f t="shared" si="46"/>
        <v>#DIV/0!</v>
      </c>
      <c r="BK392" s="283">
        <f>IFERROR(VLOOKUP($B392, 'A2. Rate Change &amp; Enrollment'!$C$14:$BY$769, 75, FALSE), 0)</f>
        <v>0</v>
      </c>
      <c r="BL392" s="283" t="e">
        <f t="shared" si="42"/>
        <v>#DIV/0!</v>
      </c>
      <c r="BM392" s="283" t="e">
        <f t="shared" si="43"/>
        <v>#DIV/0!</v>
      </c>
      <c r="BN392" t="e">
        <f t="shared" si="48"/>
        <v>#DIV/0!</v>
      </c>
    </row>
    <row r="393" spans="1:66" x14ac:dyDescent="0.35">
      <c r="A393" t="s">
        <v>696</v>
      </c>
      <c r="B393" s="144"/>
      <c r="C393" s="98"/>
      <c r="D393" s="43" t="str">
        <f t="shared" si="44"/>
        <v>HMO</v>
      </c>
      <c r="E393" s="100"/>
      <c r="F393" s="101"/>
      <c r="G393" s="100"/>
      <c r="H393" s="101"/>
      <c r="I393" s="100"/>
      <c r="J393" s="101"/>
      <c r="K393" s="100"/>
      <c r="L393" s="101"/>
      <c r="M393" s="100"/>
      <c r="N393" s="101"/>
      <c r="O393" s="100"/>
      <c r="P393" s="101"/>
      <c r="Q393" s="100"/>
      <c r="R393" s="101"/>
      <c r="S393" s="100"/>
      <c r="T393" s="101"/>
      <c r="U393" s="118"/>
      <c r="V393" s="118"/>
      <c r="W393" s="100"/>
      <c r="X393" s="100"/>
      <c r="Y393" s="100"/>
      <c r="Z393" s="100"/>
      <c r="AA393" s="132"/>
      <c r="AB393" s="101"/>
      <c r="AC393" s="101"/>
      <c r="AD393" s="101"/>
      <c r="AE393" s="100"/>
      <c r="AF393" s="101"/>
      <c r="AG393" s="100"/>
      <c r="AH393" s="101"/>
      <c r="AI393" s="100"/>
      <c r="AJ393" s="101"/>
      <c r="AK393" s="100"/>
      <c r="AL393" s="101"/>
      <c r="AM393" s="101"/>
      <c r="AN393" s="8"/>
      <c r="AO393" s="147">
        <f>IFERROR(VLOOKUP(B393,'A2. Rate Change &amp; Enrollment'!$C$20:$K$769,3,FALSE),0)</f>
        <v>0</v>
      </c>
      <c r="AP393" s="147">
        <f>IFERROR(VLOOKUP(B393,'A2. Rate Change &amp; Enrollment'!$C$20:$K$769,7,FALSE),0)</f>
        <v>0</v>
      </c>
      <c r="AQ393" s="150" t="e">
        <f t="shared" si="49"/>
        <v>#DIV/0!</v>
      </c>
      <c r="AS393" s="177"/>
      <c r="AT393" s="177"/>
      <c r="AV393" s="153" t="e">
        <f t="shared" si="47"/>
        <v>#DIV/0!</v>
      </c>
      <c r="AW393" s="101"/>
      <c r="AY393" s="132"/>
      <c r="AZ393" s="101"/>
      <c r="BA393" s="94"/>
      <c r="BB393" s="94"/>
      <c r="BC393" s="94"/>
      <c r="BD393" s="94"/>
      <c r="BE393" s="101"/>
      <c r="BF393" s="132"/>
      <c r="BG393" s="98"/>
      <c r="BH393" s="74" t="str">
        <f t="shared" si="45"/>
        <v>N</v>
      </c>
      <c r="BI393" t="e">
        <f t="shared" si="46"/>
        <v>#DIV/0!</v>
      </c>
      <c r="BK393" s="283">
        <f>IFERROR(VLOOKUP($B393, 'A2. Rate Change &amp; Enrollment'!$C$14:$BY$769, 75, FALSE), 0)</f>
        <v>0</v>
      </c>
      <c r="BL393" s="283" t="e">
        <f t="shared" si="42"/>
        <v>#DIV/0!</v>
      </c>
      <c r="BM393" s="283" t="e">
        <f t="shared" si="43"/>
        <v>#DIV/0!</v>
      </c>
      <c r="BN393" t="e">
        <f t="shared" si="48"/>
        <v>#DIV/0!</v>
      </c>
    </row>
    <row r="394" spans="1:66" x14ac:dyDescent="0.35">
      <c r="A394" t="s">
        <v>697</v>
      </c>
      <c r="B394" s="144"/>
      <c r="C394" s="98"/>
      <c r="D394" s="43" t="str">
        <f t="shared" si="44"/>
        <v>HMO</v>
      </c>
      <c r="E394" s="100"/>
      <c r="F394" s="101"/>
      <c r="G394" s="100"/>
      <c r="H394" s="101"/>
      <c r="I394" s="100"/>
      <c r="J394" s="101"/>
      <c r="K394" s="100"/>
      <c r="L394" s="101"/>
      <c r="M394" s="100"/>
      <c r="N394" s="101"/>
      <c r="O394" s="100"/>
      <c r="P394" s="101"/>
      <c r="Q394" s="100"/>
      <c r="R394" s="101"/>
      <c r="S394" s="100"/>
      <c r="T394" s="101"/>
      <c r="U394" s="118"/>
      <c r="V394" s="118"/>
      <c r="W394" s="100"/>
      <c r="X394" s="100"/>
      <c r="Y394" s="100"/>
      <c r="Z394" s="100"/>
      <c r="AA394" s="132"/>
      <c r="AB394" s="101"/>
      <c r="AC394" s="101"/>
      <c r="AD394" s="101"/>
      <c r="AE394" s="100"/>
      <c r="AF394" s="101"/>
      <c r="AG394" s="100"/>
      <c r="AH394" s="101"/>
      <c r="AI394" s="100"/>
      <c r="AJ394" s="101"/>
      <c r="AK394" s="100"/>
      <c r="AL394" s="101"/>
      <c r="AM394" s="101"/>
      <c r="AN394" s="8"/>
      <c r="AO394" s="147">
        <f>IFERROR(VLOOKUP(B394,'A2. Rate Change &amp; Enrollment'!$C$20:$K$769,3,FALSE),0)</f>
        <v>0</v>
      </c>
      <c r="AP394" s="147">
        <f>IFERROR(VLOOKUP(B394,'A2. Rate Change &amp; Enrollment'!$C$20:$K$769,7,FALSE),0)</f>
        <v>0</v>
      </c>
      <c r="AQ394" s="150" t="e">
        <f t="shared" si="49"/>
        <v>#DIV/0!</v>
      </c>
      <c r="AS394" s="177"/>
      <c r="AT394" s="177"/>
      <c r="AV394" s="153" t="e">
        <f t="shared" si="47"/>
        <v>#DIV/0!</v>
      </c>
      <c r="AW394" s="101"/>
      <c r="AY394" s="132"/>
      <c r="AZ394" s="101"/>
      <c r="BA394" s="94"/>
      <c r="BB394" s="94"/>
      <c r="BC394" s="94"/>
      <c r="BD394" s="94"/>
      <c r="BE394" s="101"/>
      <c r="BF394" s="132"/>
      <c r="BG394" s="98"/>
      <c r="BH394" s="74" t="str">
        <f t="shared" si="45"/>
        <v>N</v>
      </c>
      <c r="BI394" t="e">
        <f t="shared" si="46"/>
        <v>#DIV/0!</v>
      </c>
      <c r="BK394" s="283">
        <f>IFERROR(VLOOKUP($B394, 'A2. Rate Change &amp; Enrollment'!$C$14:$BY$769, 75, FALSE), 0)</f>
        <v>0</v>
      </c>
      <c r="BL394" s="283" t="e">
        <f t="shared" si="42"/>
        <v>#DIV/0!</v>
      </c>
      <c r="BM394" s="283" t="e">
        <f t="shared" si="43"/>
        <v>#DIV/0!</v>
      </c>
      <c r="BN394" t="e">
        <f t="shared" si="48"/>
        <v>#DIV/0!</v>
      </c>
    </row>
    <row r="395" spans="1:66" x14ac:dyDescent="0.35">
      <c r="A395" t="s">
        <v>698</v>
      </c>
      <c r="B395" s="144"/>
      <c r="C395" s="98"/>
      <c r="D395" s="43" t="str">
        <f t="shared" si="44"/>
        <v>HMO</v>
      </c>
      <c r="E395" s="100"/>
      <c r="F395" s="101"/>
      <c r="G395" s="100"/>
      <c r="H395" s="101"/>
      <c r="I395" s="100"/>
      <c r="J395" s="101"/>
      <c r="K395" s="100"/>
      <c r="L395" s="101"/>
      <c r="M395" s="100"/>
      <c r="N395" s="101"/>
      <c r="O395" s="100"/>
      <c r="P395" s="101"/>
      <c r="Q395" s="100"/>
      <c r="R395" s="101"/>
      <c r="S395" s="100"/>
      <c r="T395" s="101"/>
      <c r="U395" s="118"/>
      <c r="V395" s="118"/>
      <c r="W395" s="100"/>
      <c r="X395" s="100"/>
      <c r="Y395" s="100"/>
      <c r="Z395" s="100"/>
      <c r="AA395" s="132"/>
      <c r="AB395" s="101"/>
      <c r="AC395" s="101"/>
      <c r="AD395" s="101"/>
      <c r="AE395" s="100"/>
      <c r="AF395" s="101"/>
      <c r="AG395" s="100"/>
      <c r="AH395" s="101"/>
      <c r="AI395" s="100"/>
      <c r="AJ395" s="101"/>
      <c r="AK395" s="100"/>
      <c r="AL395" s="101"/>
      <c r="AM395" s="101"/>
      <c r="AN395" s="8"/>
      <c r="AO395" s="147">
        <f>IFERROR(VLOOKUP(B395,'A2. Rate Change &amp; Enrollment'!$C$20:$K$769,3,FALSE),0)</f>
        <v>0</v>
      </c>
      <c r="AP395" s="147">
        <f>IFERROR(VLOOKUP(B395,'A2. Rate Change &amp; Enrollment'!$C$20:$K$769,7,FALSE),0)</f>
        <v>0</v>
      </c>
      <c r="AQ395" s="150" t="e">
        <f t="shared" si="49"/>
        <v>#DIV/0!</v>
      </c>
      <c r="AS395" s="177"/>
      <c r="AT395" s="177"/>
      <c r="AV395" s="153" t="e">
        <f t="shared" si="47"/>
        <v>#DIV/0!</v>
      </c>
      <c r="AW395" s="101"/>
      <c r="AY395" s="132"/>
      <c r="AZ395" s="101"/>
      <c r="BA395" s="94"/>
      <c r="BB395" s="94"/>
      <c r="BC395" s="94"/>
      <c r="BD395" s="94"/>
      <c r="BE395" s="101"/>
      <c r="BF395" s="132"/>
      <c r="BG395" s="98"/>
      <c r="BH395" s="74" t="str">
        <f t="shared" si="45"/>
        <v>N</v>
      </c>
      <c r="BI395" t="e">
        <f t="shared" si="46"/>
        <v>#DIV/0!</v>
      </c>
      <c r="BK395" s="283">
        <f>IFERROR(VLOOKUP($B395, 'A2. Rate Change &amp; Enrollment'!$C$14:$BY$769, 75, FALSE), 0)</f>
        <v>0</v>
      </c>
      <c r="BL395" s="283" t="e">
        <f t="shared" si="42"/>
        <v>#DIV/0!</v>
      </c>
      <c r="BM395" s="283" t="e">
        <f t="shared" si="43"/>
        <v>#DIV/0!</v>
      </c>
      <c r="BN395" t="e">
        <f t="shared" si="48"/>
        <v>#DIV/0!</v>
      </c>
    </row>
    <row r="396" spans="1:66" x14ac:dyDescent="0.35">
      <c r="A396" t="s">
        <v>699</v>
      </c>
      <c r="B396" s="144"/>
      <c r="C396" s="98"/>
      <c r="D396" s="43" t="str">
        <f t="shared" si="44"/>
        <v>HMO</v>
      </c>
      <c r="E396" s="100"/>
      <c r="F396" s="101"/>
      <c r="G396" s="100"/>
      <c r="H396" s="101"/>
      <c r="I396" s="100"/>
      <c r="J396" s="101"/>
      <c r="K396" s="100"/>
      <c r="L396" s="101"/>
      <c r="M396" s="100"/>
      <c r="N396" s="101"/>
      <c r="O396" s="100"/>
      <c r="P396" s="101"/>
      <c r="Q396" s="100"/>
      <c r="R396" s="101"/>
      <c r="S396" s="100"/>
      <c r="T396" s="101"/>
      <c r="U396" s="118"/>
      <c r="V396" s="118"/>
      <c r="W396" s="100"/>
      <c r="X396" s="100"/>
      <c r="Y396" s="100"/>
      <c r="Z396" s="100"/>
      <c r="AA396" s="132"/>
      <c r="AB396" s="101"/>
      <c r="AC396" s="101"/>
      <c r="AD396" s="101"/>
      <c r="AE396" s="100"/>
      <c r="AF396" s="101"/>
      <c r="AG396" s="100"/>
      <c r="AH396" s="101"/>
      <c r="AI396" s="100"/>
      <c r="AJ396" s="101"/>
      <c r="AK396" s="100"/>
      <c r="AL396" s="101"/>
      <c r="AM396" s="101"/>
      <c r="AN396" s="8"/>
      <c r="AO396" s="147">
        <f>IFERROR(VLOOKUP(B396,'A2. Rate Change &amp; Enrollment'!$C$20:$K$769,3,FALSE),0)</f>
        <v>0</v>
      </c>
      <c r="AP396" s="147">
        <f>IFERROR(VLOOKUP(B396,'A2. Rate Change &amp; Enrollment'!$C$20:$K$769,7,FALSE),0)</f>
        <v>0</v>
      </c>
      <c r="AQ396" s="150" t="e">
        <f t="shared" si="49"/>
        <v>#DIV/0!</v>
      </c>
      <c r="AS396" s="177"/>
      <c r="AT396" s="177"/>
      <c r="AV396" s="153" t="e">
        <f t="shared" si="47"/>
        <v>#DIV/0!</v>
      </c>
      <c r="AW396" s="101"/>
      <c r="AY396" s="132"/>
      <c r="AZ396" s="101"/>
      <c r="BA396" s="94"/>
      <c r="BB396" s="94"/>
      <c r="BC396" s="94"/>
      <c r="BD396" s="94"/>
      <c r="BE396" s="101"/>
      <c r="BF396" s="132"/>
      <c r="BG396" s="98"/>
      <c r="BH396" s="74" t="str">
        <f t="shared" si="45"/>
        <v>N</v>
      </c>
      <c r="BI396" t="e">
        <f t="shared" si="46"/>
        <v>#DIV/0!</v>
      </c>
      <c r="BK396" s="283">
        <f>IFERROR(VLOOKUP($B396, 'A2. Rate Change &amp; Enrollment'!$C$14:$BY$769, 75, FALSE), 0)</f>
        <v>0</v>
      </c>
      <c r="BL396" s="283" t="e">
        <f t="shared" si="42"/>
        <v>#DIV/0!</v>
      </c>
      <c r="BM396" s="283" t="e">
        <f t="shared" si="43"/>
        <v>#DIV/0!</v>
      </c>
      <c r="BN396" t="e">
        <f t="shared" si="48"/>
        <v>#DIV/0!</v>
      </c>
    </row>
    <row r="397" spans="1:66" x14ac:dyDescent="0.35">
      <c r="A397" t="s">
        <v>700</v>
      </c>
      <c r="B397" s="144"/>
      <c r="C397" s="98"/>
      <c r="D397" s="43" t="str">
        <f t="shared" si="44"/>
        <v>HMO</v>
      </c>
      <c r="E397" s="100"/>
      <c r="F397" s="101"/>
      <c r="G397" s="100"/>
      <c r="H397" s="101"/>
      <c r="I397" s="100"/>
      <c r="J397" s="101"/>
      <c r="K397" s="100"/>
      <c r="L397" s="101"/>
      <c r="M397" s="100"/>
      <c r="N397" s="101"/>
      <c r="O397" s="100"/>
      <c r="P397" s="101"/>
      <c r="Q397" s="100"/>
      <c r="R397" s="101"/>
      <c r="S397" s="100"/>
      <c r="T397" s="101"/>
      <c r="U397" s="118"/>
      <c r="V397" s="118"/>
      <c r="W397" s="100"/>
      <c r="X397" s="100"/>
      <c r="Y397" s="100"/>
      <c r="Z397" s="100"/>
      <c r="AA397" s="132"/>
      <c r="AB397" s="101"/>
      <c r="AC397" s="101"/>
      <c r="AD397" s="101"/>
      <c r="AE397" s="100"/>
      <c r="AF397" s="101"/>
      <c r="AG397" s="100"/>
      <c r="AH397" s="101"/>
      <c r="AI397" s="100"/>
      <c r="AJ397" s="101"/>
      <c r="AK397" s="100"/>
      <c r="AL397" s="101"/>
      <c r="AM397" s="101"/>
      <c r="AN397" s="8"/>
      <c r="AO397" s="147">
        <f>IFERROR(VLOOKUP(B397,'A2. Rate Change &amp; Enrollment'!$C$20:$K$769,3,FALSE),0)</f>
        <v>0</v>
      </c>
      <c r="AP397" s="147">
        <f>IFERROR(VLOOKUP(B397,'A2. Rate Change &amp; Enrollment'!$C$20:$K$769,7,FALSE),0)</f>
        <v>0</v>
      </c>
      <c r="AQ397" s="150" t="e">
        <f t="shared" si="49"/>
        <v>#DIV/0!</v>
      </c>
      <c r="AS397" s="177"/>
      <c r="AT397" s="177"/>
      <c r="AV397" s="153" t="e">
        <f t="shared" si="47"/>
        <v>#DIV/0!</v>
      </c>
      <c r="AW397" s="101"/>
      <c r="AY397" s="132"/>
      <c r="AZ397" s="101"/>
      <c r="BA397" s="94"/>
      <c r="BB397" s="94"/>
      <c r="BC397" s="94"/>
      <c r="BD397" s="94"/>
      <c r="BE397" s="101"/>
      <c r="BF397" s="132"/>
      <c r="BG397" s="98"/>
      <c r="BH397" s="74" t="str">
        <f t="shared" si="45"/>
        <v>N</v>
      </c>
      <c r="BI397" t="e">
        <f t="shared" si="46"/>
        <v>#DIV/0!</v>
      </c>
      <c r="BK397" s="283">
        <f>IFERROR(VLOOKUP($B397, 'A2. Rate Change &amp; Enrollment'!$C$14:$BY$769, 75, FALSE), 0)</f>
        <v>0</v>
      </c>
      <c r="BL397" s="283" t="e">
        <f t="shared" si="42"/>
        <v>#DIV/0!</v>
      </c>
      <c r="BM397" s="283" t="e">
        <f t="shared" si="43"/>
        <v>#DIV/0!</v>
      </c>
      <c r="BN397" t="e">
        <f t="shared" si="48"/>
        <v>#DIV/0!</v>
      </c>
    </row>
    <row r="398" spans="1:66" x14ac:dyDescent="0.35">
      <c r="A398" t="s">
        <v>701</v>
      </c>
      <c r="B398" s="144"/>
      <c r="C398" s="98"/>
      <c r="D398" s="43" t="str">
        <f t="shared" si="44"/>
        <v>HMO</v>
      </c>
      <c r="E398" s="100"/>
      <c r="F398" s="101"/>
      <c r="G398" s="100"/>
      <c r="H398" s="101"/>
      <c r="I398" s="100"/>
      <c r="J398" s="101"/>
      <c r="K398" s="100"/>
      <c r="L398" s="101"/>
      <c r="M398" s="100"/>
      <c r="N398" s="101"/>
      <c r="O398" s="100"/>
      <c r="P398" s="101"/>
      <c r="Q398" s="100"/>
      <c r="R398" s="101"/>
      <c r="S398" s="100"/>
      <c r="T398" s="101"/>
      <c r="U398" s="118"/>
      <c r="V398" s="118"/>
      <c r="W398" s="100"/>
      <c r="X398" s="100"/>
      <c r="Y398" s="100"/>
      <c r="Z398" s="100"/>
      <c r="AA398" s="132"/>
      <c r="AB398" s="101"/>
      <c r="AC398" s="101"/>
      <c r="AD398" s="101"/>
      <c r="AE398" s="100"/>
      <c r="AF398" s="101"/>
      <c r="AG398" s="100"/>
      <c r="AH398" s="101"/>
      <c r="AI398" s="100"/>
      <c r="AJ398" s="101"/>
      <c r="AK398" s="100"/>
      <c r="AL398" s="101"/>
      <c r="AM398" s="101"/>
      <c r="AN398" s="8"/>
      <c r="AO398" s="147">
        <f>IFERROR(VLOOKUP(B398,'A2. Rate Change &amp; Enrollment'!$C$20:$K$769,3,FALSE),0)</f>
        <v>0</v>
      </c>
      <c r="AP398" s="147">
        <f>IFERROR(VLOOKUP(B398,'A2. Rate Change &amp; Enrollment'!$C$20:$K$769,7,FALSE),0)</f>
        <v>0</v>
      </c>
      <c r="AQ398" s="150" t="e">
        <f t="shared" si="49"/>
        <v>#DIV/0!</v>
      </c>
      <c r="AS398" s="177"/>
      <c r="AT398" s="177"/>
      <c r="AV398" s="153" t="e">
        <f t="shared" si="47"/>
        <v>#DIV/0!</v>
      </c>
      <c r="AW398" s="101"/>
      <c r="AY398" s="132"/>
      <c r="AZ398" s="101"/>
      <c r="BA398" s="94"/>
      <c r="BB398" s="94"/>
      <c r="BC398" s="94"/>
      <c r="BD398" s="94"/>
      <c r="BE398" s="101"/>
      <c r="BF398" s="132"/>
      <c r="BG398" s="98"/>
      <c r="BH398" s="74" t="str">
        <f t="shared" si="45"/>
        <v>N</v>
      </c>
      <c r="BI398" t="e">
        <f t="shared" si="46"/>
        <v>#DIV/0!</v>
      </c>
      <c r="BK398" s="283">
        <f>IFERROR(VLOOKUP($B398, 'A2. Rate Change &amp; Enrollment'!$C$14:$BY$769, 75, FALSE), 0)</f>
        <v>0</v>
      </c>
      <c r="BL398" s="283" t="e">
        <f t="shared" si="42"/>
        <v>#DIV/0!</v>
      </c>
      <c r="BM398" s="283" t="e">
        <f t="shared" si="43"/>
        <v>#DIV/0!</v>
      </c>
      <c r="BN398" t="e">
        <f t="shared" si="48"/>
        <v>#DIV/0!</v>
      </c>
    </row>
    <row r="399" spans="1:66" x14ac:dyDescent="0.35">
      <c r="A399" t="s">
        <v>702</v>
      </c>
      <c r="B399" s="144"/>
      <c r="C399" s="98"/>
      <c r="D399" s="43" t="str">
        <f t="shared" si="44"/>
        <v>HMO</v>
      </c>
      <c r="E399" s="100"/>
      <c r="F399" s="101"/>
      <c r="G399" s="100"/>
      <c r="H399" s="101"/>
      <c r="I399" s="100"/>
      <c r="J399" s="101"/>
      <c r="K399" s="100"/>
      <c r="L399" s="101"/>
      <c r="M399" s="100"/>
      <c r="N399" s="101"/>
      <c r="O399" s="100"/>
      <c r="P399" s="101"/>
      <c r="Q399" s="100"/>
      <c r="R399" s="101"/>
      <c r="S399" s="100"/>
      <c r="T399" s="101"/>
      <c r="U399" s="118"/>
      <c r="V399" s="118"/>
      <c r="W399" s="100"/>
      <c r="X399" s="100"/>
      <c r="Y399" s="100"/>
      <c r="Z399" s="100"/>
      <c r="AA399" s="132"/>
      <c r="AB399" s="101"/>
      <c r="AC399" s="101"/>
      <c r="AD399" s="101"/>
      <c r="AE399" s="100"/>
      <c r="AF399" s="101"/>
      <c r="AG399" s="100"/>
      <c r="AH399" s="101"/>
      <c r="AI399" s="100"/>
      <c r="AJ399" s="101"/>
      <c r="AK399" s="100"/>
      <c r="AL399" s="101"/>
      <c r="AM399" s="101"/>
      <c r="AN399" s="8"/>
      <c r="AO399" s="147">
        <f>IFERROR(VLOOKUP(B399,'A2. Rate Change &amp; Enrollment'!$C$20:$K$769,3,FALSE),0)</f>
        <v>0</v>
      </c>
      <c r="AP399" s="147">
        <f>IFERROR(VLOOKUP(B399,'A2. Rate Change &amp; Enrollment'!$C$20:$K$769,7,FALSE),0)</f>
        <v>0</v>
      </c>
      <c r="AQ399" s="150" t="e">
        <f t="shared" si="49"/>
        <v>#DIV/0!</v>
      </c>
      <c r="AS399" s="177"/>
      <c r="AT399" s="177"/>
      <c r="AV399" s="153" t="e">
        <f t="shared" si="47"/>
        <v>#DIV/0!</v>
      </c>
      <c r="AW399" s="101"/>
      <c r="AY399" s="132"/>
      <c r="AZ399" s="101"/>
      <c r="BA399" s="94"/>
      <c r="BB399" s="94"/>
      <c r="BC399" s="94"/>
      <c r="BD399" s="94"/>
      <c r="BE399" s="101"/>
      <c r="BF399" s="132"/>
      <c r="BG399" s="98"/>
      <c r="BH399" s="74" t="str">
        <f t="shared" si="45"/>
        <v>N</v>
      </c>
      <c r="BI399" t="e">
        <f t="shared" si="46"/>
        <v>#DIV/0!</v>
      </c>
      <c r="BK399" s="283">
        <f>IFERROR(VLOOKUP($B399, 'A2. Rate Change &amp; Enrollment'!$C$14:$BY$769, 75, FALSE), 0)</f>
        <v>0</v>
      </c>
      <c r="BL399" s="283" t="e">
        <f t="shared" ref="BL399:BL462" si="50">BK399/$BK$14</f>
        <v>#DIV/0!</v>
      </c>
      <c r="BM399" s="283" t="e">
        <f t="shared" ref="BM399:BM462" si="51">AS399/$AS$14</f>
        <v>#DIV/0!</v>
      </c>
      <c r="BN399" t="e">
        <f t="shared" si="48"/>
        <v>#DIV/0!</v>
      </c>
    </row>
    <row r="400" spans="1:66" x14ac:dyDescent="0.35">
      <c r="A400" t="s">
        <v>703</v>
      </c>
      <c r="B400" s="144"/>
      <c r="C400" s="98"/>
      <c r="D400" s="43" t="str">
        <f t="shared" ref="D400:D463" si="52">$B$4</f>
        <v>HMO</v>
      </c>
      <c r="E400" s="100"/>
      <c r="F400" s="101"/>
      <c r="G400" s="100"/>
      <c r="H400" s="101"/>
      <c r="I400" s="100"/>
      <c r="J400" s="101"/>
      <c r="K400" s="100"/>
      <c r="L400" s="101"/>
      <c r="M400" s="100"/>
      <c r="N400" s="101"/>
      <c r="O400" s="100"/>
      <c r="P400" s="101"/>
      <c r="Q400" s="100"/>
      <c r="R400" s="101"/>
      <c r="S400" s="100"/>
      <c r="T400" s="101"/>
      <c r="U400" s="118"/>
      <c r="V400" s="118"/>
      <c r="W400" s="100"/>
      <c r="X400" s="100"/>
      <c r="Y400" s="100"/>
      <c r="Z400" s="100"/>
      <c r="AA400" s="132"/>
      <c r="AB400" s="101"/>
      <c r="AC400" s="101"/>
      <c r="AD400" s="101"/>
      <c r="AE400" s="100"/>
      <c r="AF400" s="101"/>
      <c r="AG400" s="100"/>
      <c r="AH400" s="101"/>
      <c r="AI400" s="100"/>
      <c r="AJ400" s="101"/>
      <c r="AK400" s="100"/>
      <c r="AL400" s="101"/>
      <c r="AM400" s="101"/>
      <c r="AN400" s="8"/>
      <c r="AO400" s="147">
        <f>IFERROR(VLOOKUP(B400,'A2. Rate Change &amp; Enrollment'!$C$20:$K$769,3,FALSE),0)</f>
        <v>0</v>
      </c>
      <c r="AP400" s="147">
        <f>IFERROR(VLOOKUP(B400,'A2. Rate Change &amp; Enrollment'!$C$20:$K$769,7,FALSE),0)</f>
        <v>0</v>
      </c>
      <c r="AQ400" s="150" t="e">
        <f t="shared" si="49"/>
        <v>#DIV/0!</v>
      </c>
      <c r="AS400" s="177"/>
      <c r="AT400" s="177"/>
      <c r="AV400" s="153" t="e">
        <f t="shared" si="47"/>
        <v>#DIV/0!</v>
      </c>
      <c r="AW400" s="101"/>
      <c r="AY400" s="132"/>
      <c r="AZ400" s="101"/>
      <c r="BA400" s="94"/>
      <c r="BB400" s="94"/>
      <c r="BC400" s="94"/>
      <c r="BD400" s="94"/>
      <c r="BE400" s="101"/>
      <c r="BF400" s="132"/>
      <c r="BG400" s="98"/>
      <c r="BH400" s="74" t="str">
        <f t="shared" ref="BH400:BH463" si="53">IF(OR(AS400-AT400&gt;5%, AT400-AS400&gt;5%), "Y", "N")</f>
        <v>N</v>
      </c>
      <c r="BI400" t="e">
        <f t="shared" ref="BI400:BI463" si="54">IF(AND(AQ400&gt;5%, BH400="Y"), "Y", "N")</f>
        <v>#DIV/0!</v>
      </c>
      <c r="BK400" s="283">
        <f>IFERROR(VLOOKUP($B400, 'A2. Rate Change &amp; Enrollment'!$C$14:$BY$769, 75, FALSE), 0)</f>
        <v>0</v>
      </c>
      <c r="BL400" s="283" t="e">
        <f t="shared" si="50"/>
        <v>#DIV/0!</v>
      </c>
      <c r="BM400" s="283" t="e">
        <f t="shared" si="51"/>
        <v>#DIV/0!</v>
      </c>
      <c r="BN400" t="e">
        <f t="shared" si="48"/>
        <v>#DIV/0!</v>
      </c>
    </row>
    <row r="401" spans="1:66" x14ac:dyDescent="0.35">
      <c r="A401" t="s">
        <v>704</v>
      </c>
      <c r="B401" s="144"/>
      <c r="C401" s="98"/>
      <c r="D401" s="43" t="str">
        <f t="shared" si="52"/>
        <v>HMO</v>
      </c>
      <c r="E401" s="100"/>
      <c r="F401" s="101"/>
      <c r="G401" s="100"/>
      <c r="H401" s="101"/>
      <c r="I401" s="100"/>
      <c r="J401" s="101"/>
      <c r="K401" s="100"/>
      <c r="L401" s="101"/>
      <c r="M401" s="100"/>
      <c r="N401" s="101"/>
      <c r="O401" s="100"/>
      <c r="P401" s="101"/>
      <c r="Q401" s="100"/>
      <c r="R401" s="101"/>
      <c r="S401" s="100"/>
      <c r="T401" s="101"/>
      <c r="U401" s="118"/>
      <c r="V401" s="118"/>
      <c r="W401" s="100"/>
      <c r="X401" s="100"/>
      <c r="Y401" s="100"/>
      <c r="Z401" s="100"/>
      <c r="AA401" s="132"/>
      <c r="AB401" s="101"/>
      <c r="AC401" s="101"/>
      <c r="AD401" s="101"/>
      <c r="AE401" s="100"/>
      <c r="AF401" s="101"/>
      <c r="AG401" s="100"/>
      <c r="AH401" s="101"/>
      <c r="AI401" s="100"/>
      <c r="AJ401" s="101"/>
      <c r="AK401" s="100"/>
      <c r="AL401" s="101"/>
      <c r="AM401" s="101"/>
      <c r="AN401" s="8"/>
      <c r="AO401" s="147">
        <f>IFERROR(VLOOKUP(B401,'A2. Rate Change &amp; Enrollment'!$C$20:$K$769,3,FALSE),0)</f>
        <v>0</v>
      </c>
      <c r="AP401" s="147">
        <f>IFERROR(VLOOKUP(B401,'A2. Rate Change &amp; Enrollment'!$C$20:$K$769,7,FALSE),0)</f>
        <v>0</v>
      </c>
      <c r="AQ401" s="150" t="e">
        <f t="shared" si="49"/>
        <v>#DIV/0!</v>
      </c>
      <c r="AS401" s="177"/>
      <c r="AT401" s="177"/>
      <c r="AV401" s="153" t="e">
        <f t="shared" ref="AV401:AV464" si="55">AS401/AT401-1</f>
        <v>#DIV/0!</v>
      </c>
      <c r="AW401" s="101"/>
      <c r="AY401" s="132"/>
      <c r="AZ401" s="101"/>
      <c r="BA401" s="94"/>
      <c r="BB401" s="94"/>
      <c r="BC401" s="94"/>
      <c r="BD401" s="94"/>
      <c r="BE401" s="101"/>
      <c r="BF401" s="132"/>
      <c r="BG401" s="98"/>
      <c r="BH401" s="74" t="str">
        <f t="shared" si="53"/>
        <v>N</v>
      </c>
      <c r="BI401" t="e">
        <f t="shared" si="54"/>
        <v>#DIV/0!</v>
      </c>
      <c r="BK401" s="283">
        <f>IFERROR(VLOOKUP($B401, 'A2. Rate Change &amp; Enrollment'!$C$14:$BY$769, 75, FALSE), 0)</f>
        <v>0</v>
      </c>
      <c r="BL401" s="283" t="e">
        <f t="shared" si="50"/>
        <v>#DIV/0!</v>
      </c>
      <c r="BM401" s="283" t="e">
        <f t="shared" si="51"/>
        <v>#DIV/0!</v>
      </c>
      <c r="BN401" t="e">
        <f t="shared" ref="BN401:BN464" si="56">IF(ABS(BM401-BL401)&lt;0.001, "N", "Y")</f>
        <v>#DIV/0!</v>
      </c>
    </row>
    <row r="402" spans="1:66" x14ac:dyDescent="0.35">
      <c r="A402" t="s">
        <v>705</v>
      </c>
      <c r="B402" s="144"/>
      <c r="C402" s="98"/>
      <c r="D402" s="43" t="str">
        <f t="shared" si="52"/>
        <v>HMO</v>
      </c>
      <c r="E402" s="100"/>
      <c r="F402" s="101"/>
      <c r="G402" s="100"/>
      <c r="H402" s="101"/>
      <c r="I402" s="100"/>
      <c r="J402" s="101"/>
      <c r="K402" s="100"/>
      <c r="L402" s="101"/>
      <c r="M402" s="100"/>
      <c r="N402" s="101"/>
      <c r="O402" s="100"/>
      <c r="P402" s="101"/>
      <c r="Q402" s="100"/>
      <c r="R402" s="101"/>
      <c r="S402" s="100"/>
      <c r="T402" s="101"/>
      <c r="U402" s="118"/>
      <c r="V402" s="118"/>
      <c r="W402" s="100"/>
      <c r="X402" s="100"/>
      <c r="Y402" s="100"/>
      <c r="Z402" s="100"/>
      <c r="AA402" s="132"/>
      <c r="AB402" s="101"/>
      <c r="AC402" s="101"/>
      <c r="AD402" s="101"/>
      <c r="AE402" s="100"/>
      <c r="AF402" s="101"/>
      <c r="AG402" s="100"/>
      <c r="AH402" s="101"/>
      <c r="AI402" s="100"/>
      <c r="AJ402" s="101"/>
      <c r="AK402" s="100"/>
      <c r="AL402" s="101"/>
      <c r="AM402" s="101"/>
      <c r="AN402" s="8"/>
      <c r="AO402" s="147">
        <f>IFERROR(VLOOKUP(B402,'A2. Rate Change &amp; Enrollment'!$C$20:$K$769,3,FALSE),0)</f>
        <v>0</v>
      </c>
      <c r="AP402" s="147">
        <f>IFERROR(VLOOKUP(B402,'A2. Rate Change &amp; Enrollment'!$C$20:$K$769,7,FALSE),0)</f>
        <v>0</v>
      </c>
      <c r="AQ402" s="150" t="e">
        <f t="shared" si="49"/>
        <v>#DIV/0!</v>
      </c>
      <c r="AS402" s="177"/>
      <c r="AT402" s="177"/>
      <c r="AV402" s="153" t="e">
        <f t="shared" si="55"/>
        <v>#DIV/0!</v>
      </c>
      <c r="AW402" s="101"/>
      <c r="AY402" s="132"/>
      <c r="AZ402" s="101"/>
      <c r="BA402" s="94"/>
      <c r="BB402" s="94"/>
      <c r="BC402" s="94"/>
      <c r="BD402" s="94"/>
      <c r="BE402" s="101"/>
      <c r="BF402" s="132"/>
      <c r="BG402" s="98"/>
      <c r="BH402" s="74" t="str">
        <f t="shared" si="53"/>
        <v>N</v>
      </c>
      <c r="BI402" t="e">
        <f t="shared" si="54"/>
        <v>#DIV/0!</v>
      </c>
      <c r="BK402" s="283">
        <f>IFERROR(VLOOKUP($B402, 'A2. Rate Change &amp; Enrollment'!$C$14:$BY$769, 75, FALSE), 0)</f>
        <v>0</v>
      </c>
      <c r="BL402" s="283" t="e">
        <f t="shared" si="50"/>
        <v>#DIV/0!</v>
      </c>
      <c r="BM402" s="283" t="e">
        <f t="shared" si="51"/>
        <v>#DIV/0!</v>
      </c>
      <c r="BN402" t="e">
        <f t="shared" si="56"/>
        <v>#DIV/0!</v>
      </c>
    </row>
    <row r="403" spans="1:66" x14ac:dyDescent="0.35">
      <c r="A403" t="s">
        <v>706</v>
      </c>
      <c r="B403" s="144"/>
      <c r="C403" s="98"/>
      <c r="D403" s="43" t="str">
        <f t="shared" si="52"/>
        <v>HMO</v>
      </c>
      <c r="E403" s="100"/>
      <c r="F403" s="101"/>
      <c r="G403" s="100"/>
      <c r="H403" s="101"/>
      <c r="I403" s="100"/>
      <c r="J403" s="101"/>
      <c r="K403" s="100"/>
      <c r="L403" s="101"/>
      <c r="M403" s="100"/>
      <c r="N403" s="101"/>
      <c r="O403" s="100"/>
      <c r="P403" s="101"/>
      <c r="Q403" s="100"/>
      <c r="R403" s="101"/>
      <c r="S403" s="100"/>
      <c r="T403" s="101"/>
      <c r="U403" s="118"/>
      <c r="V403" s="118"/>
      <c r="W403" s="100"/>
      <c r="X403" s="100"/>
      <c r="Y403" s="100"/>
      <c r="Z403" s="100"/>
      <c r="AA403" s="132"/>
      <c r="AB403" s="101"/>
      <c r="AC403" s="101"/>
      <c r="AD403" s="101"/>
      <c r="AE403" s="100"/>
      <c r="AF403" s="101"/>
      <c r="AG403" s="100"/>
      <c r="AH403" s="101"/>
      <c r="AI403" s="100"/>
      <c r="AJ403" s="101"/>
      <c r="AK403" s="100"/>
      <c r="AL403" s="101"/>
      <c r="AM403" s="101"/>
      <c r="AN403" s="8"/>
      <c r="AO403" s="147">
        <f>IFERROR(VLOOKUP(B403,'A2. Rate Change &amp; Enrollment'!$C$20:$K$769,3,FALSE),0)</f>
        <v>0</v>
      </c>
      <c r="AP403" s="147">
        <f>IFERROR(VLOOKUP(B403,'A2. Rate Change &amp; Enrollment'!$C$20:$K$769,7,FALSE),0)</f>
        <v>0</v>
      </c>
      <c r="AQ403" s="150" t="e">
        <f t="shared" si="49"/>
        <v>#DIV/0!</v>
      </c>
      <c r="AS403" s="177"/>
      <c r="AT403" s="177"/>
      <c r="AV403" s="153" t="e">
        <f t="shared" si="55"/>
        <v>#DIV/0!</v>
      </c>
      <c r="AW403" s="101"/>
      <c r="AY403" s="132"/>
      <c r="AZ403" s="101"/>
      <c r="BA403" s="94"/>
      <c r="BB403" s="94"/>
      <c r="BC403" s="94"/>
      <c r="BD403" s="94"/>
      <c r="BE403" s="101"/>
      <c r="BF403" s="132"/>
      <c r="BG403" s="98"/>
      <c r="BH403" s="74" t="str">
        <f t="shared" si="53"/>
        <v>N</v>
      </c>
      <c r="BI403" t="e">
        <f t="shared" si="54"/>
        <v>#DIV/0!</v>
      </c>
      <c r="BK403" s="283">
        <f>IFERROR(VLOOKUP($B403, 'A2. Rate Change &amp; Enrollment'!$C$14:$BY$769, 75, FALSE), 0)</f>
        <v>0</v>
      </c>
      <c r="BL403" s="283" t="e">
        <f t="shared" si="50"/>
        <v>#DIV/0!</v>
      </c>
      <c r="BM403" s="283" t="e">
        <f t="shared" si="51"/>
        <v>#DIV/0!</v>
      </c>
      <c r="BN403" t="e">
        <f t="shared" si="56"/>
        <v>#DIV/0!</v>
      </c>
    </row>
    <row r="404" spans="1:66" x14ac:dyDescent="0.35">
      <c r="A404" t="s">
        <v>707</v>
      </c>
      <c r="B404" s="144"/>
      <c r="C404" s="98"/>
      <c r="D404" s="43" t="str">
        <f t="shared" si="52"/>
        <v>HMO</v>
      </c>
      <c r="E404" s="100"/>
      <c r="F404" s="101"/>
      <c r="G404" s="100"/>
      <c r="H404" s="101"/>
      <c r="I404" s="100"/>
      <c r="J404" s="101"/>
      <c r="K404" s="100"/>
      <c r="L404" s="101"/>
      <c r="M404" s="100"/>
      <c r="N404" s="101"/>
      <c r="O404" s="100"/>
      <c r="P404" s="101"/>
      <c r="Q404" s="100"/>
      <c r="R404" s="101"/>
      <c r="S404" s="100"/>
      <c r="T404" s="101"/>
      <c r="U404" s="118"/>
      <c r="V404" s="118"/>
      <c r="W404" s="100"/>
      <c r="X404" s="100"/>
      <c r="Y404" s="100"/>
      <c r="Z404" s="100"/>
      <c r="AA404" s="132"/>
      <c r="AB404" s="101"/>
      <c r="AC404" s="101"/>
      <c r="AD404" s="101"/>
      <c r="AE404" s="100"/>
      <c r="AF404" s="101"/>
      <c r="AG404" s="100"/>
      <c r="AH404" s="101"/>
      <c r="AI404" s="100"/>
      <c r="AJ404" s="101"/>
      <c r="AK404" s="100"/>
      <c r="AL404" s="101"/>
      <c r="AM404" s="101"/>
      <c r="AN404" s="8"/>
      <c r="AO404" s="147">
        <f>IFERROR(VLOOKUP(B404,'A2. Rate Change &amp; Enrollment'!$C$20:$K$769,3,FALSE),0)</f>
        <v>0</v>
      </c>
      <c r="AP404" s="147">
        <f>IFERROR(VLOOKUP(B404,'A2. Rate Change &amp; Enrollment'!$C$20:$K$769,7,FALSE),0)</f>
        <v>0</v>
      </c>
      <c r="AQ404" s="150" t="e">
        <f t="shared" si="49"/>
        <v>#DIV/0!</v>
      </c>
      <c r="AS404" s="177"/>
      <c r="AT404" s="177"/>
      <c r="AV404" s="153" t="e">
        <f t="shared" si="55"/>
        <v>#DIV/0!</v>
      </c>
      <c r="AW404" s="101"/>
      <c r="AY404" s="132"/>
      <c r="AZ404" s="101"/>
      <c r="BA404" s="94"/>
      <c r="BB404" s="94"/>
      <c r="BC404" s="94"/>
      <c r="BD404" s="94"/>
      <c r="BE404" s="101"/>
      <c r="BF404" s="132"/>
      <c r="BG404" s="98"/>
      <c r="BH404" s="74" t="str">
        <f t="shared" si="53"/>
        <v>N</v>
      </c>
      <c r="BI404" t="e">
        <f t="shared" si="54"/>
        <v>#DIV/0!</v>
      </c>
      <c r="BK404" s="283">
        <f>IFERROR(VLOOKUP($B404, 'A2. Rate Change &amp; Enrollment'!$C$14:$BY$769, 75, FALSE), 0)</f>
        <v>0</v>
      </c>
      <c r="BL404" s="283" t="e">
        <f t="shared" si="50"/>
        <v>#DIV/0!</v>
      </c>
      <c r="BM404" s="283" t="e">
        <f t="shared" si="51"/>
        <v>#DIV/0!</v>
      </c>
      <c r="BN404" t="e">
        <f t="shared" si="56"/>
        <v>#DIV/0!</v>
      </c>
    </row>
    <row r="405" spans="1:66" x14ac:dyDescent="0.35">
      <c r="A405" t="s">
        <v>708</v>
      </c>
      <c r="B405" s="144"/>
      <c r="C405" s="98"/>
      <c r="D405" s="43" t="str">
        <f t="shared" si="52"/>
        <v>HMO</v>
      </c>
      <c r="E405" s="100"/>
      <c r="F405" s="101"/>
      <c r="G405" s="100"/>
      <c r="H405" s="101"/>
      <c r="I405" s="100"/>
      <c r="J405" s="101"/>
      <c r="K405" s="100"/>
      <c r="L405" s="101"/>
      <c r="M405" s="100"/>
      <c r="N405" s="101"/>
      <c r="O405" s="100"/>
      <c r="P405" s="101"/>
      <c r="Q405" s="100"/>
      <c r="R405" s="101"/>
      <c r="S405" s="100"/>
      <c r="T405" s="101"/>
      <c r="U405" s="118"/>
      <c r="V405" s="118"/>
      <c r="W405" s="100"/>
      <c r="X405" s="100"/>
      <c r="Y405" s="100"/>
      <c r="Z405" s="100"/>
      <c r="AA405" s="132"/>
      <c r="AB405" s="101"/>
      <c r="AC405" s="101"/>
      <c r="AD405" s="101"/>
      <c r="AE405" s="100"/>
      <c r="AF405" s="101"/>
      <c r="AG405" s="100"/>
      <c r="AH405" s="101"/>
      <c r="AI405" s="100"/>
      <c r="AJ405" s="101"/>
      <c r="AK405" s="100"/>
      <c r="AL405" s="101"/>
      <c r="AM405" s="101"/>
      <c r="AN405" s="8"/>
      <c r="AO405" s="147">
        <f>IFERROR(VLOOKUP(B405,'A2. Rate Change &amp; Enrollment'!$C$20:$K$769,3,FALSE),0)</f>
        <v>0</v>
      </c>
      <c r="AP405" s="147">
        <f>IFERROR(VLOOKUP(B405,'A2. Rate Change &amp; Enrollment'!$C$20:$K$769,7,FALSE),0)</f>
        <v>0</v>
      </c>
      <c r="AQ405" s="150" t="e">
        <f t="shared" si="49"/>
        <v>#DIV/0!</v>
      </c>
      <c r="AS405" s="177"/>
      <c r="AT405" s="177"/>
      <c r="AV405" s="153" t="e">
        <f t="shared" si="55"/>
        <v>#DIV/0!</v>
      </c>
      <c r="AW405" s="101"/>
      <c r="AY405" s="132"/>
      <c r="AZ405" s="101"/>
      <c r="BA405" s="94"/>
      <c r="BB405" s="94"/>
      <c r="BC405" s="94"/>
      <c r="BD405" s="94"/>
      <c r="BE405" s="101"/>
      <c r="BF405" s="132"/>
      <c r="BG405" s="98"/>
      <c r="BH405" s="74" t="str">
        <f t="shared" si="53"/>
        <v>N</v>
      </c>
      <c r="BI405" t="e">
        <f t="shared" si="54"/>
        <v>#DIV/0!</v>
      </c>
      <c r="BK405" s="283">
        <f>IFERROR(VLOOKUP($B405, 'A2. Rate Change &amp; Enrollment'!$C$14:$BY$769, 75, FALSE), 0)</f>
        <v>0</v>
      </c>
      <c r="BL405" s="283" t="e">
        <f t="shared" si="50"/>
        <v>#DIV/0!</v>
      </c>
      <c r="BM405" s="283" t="e">
        <f t="shared" si="51"/>
        <v>#DIV/0!</v>
      </c>
      <c r="BN405" t="e">
        <f t="shared" si="56"/>
        <v>#DIV/0!</v>
      </c>
    </row>
    <row r="406" spans="1:66" x14ac:dyDescent="0.35">
      <c r="A406" t="s">
        <v>709</v>
      </c>
      <c r="B406" s="144"/>
      <c r="C406" s="98"/>
      <c r="D406" s="43" t="str">
        <f t="shared" si="52"/>
        <v>HMO</v>
      </c>
      <c r="E406" s="100"/>
      <c r="F406" s="101"/>
      <c r="G406" s="100"/>
      <c r="H406" s="101"/>
      <c r="I406" s="100"/>
      <c r="J406" s="101"/>
      <c r="K406" s="100"/>
      <c r="L406" s="101"/>
      <c r="M406" s="100"/>
      <c r="N406" s="101"/>
      <c r="O406" s="100"/>
      <c r="P406" s="101"/>
      <c r="Q406" s="100"/>
      <c r="R406" s="101"/>
      <c r="S406" s="100"/>
      <c r="T406" s="101"/>
      <c r="U406" s="118"/>
      <c r="V406" s="118"/>
      <c r="W406" s="100"/>
      <c r="X406" s="100"/>
      <c r="Y406" s="100"/>
      <c r="Z406" s="100"/>
      <c r="AA406" s="132"/>
      <c r="AB406" s="101"/>
      <c r="AC406" s="101"/>
      <c r="AD406" s="101"/>
      <c r="AE406" s="100"/>
      <c r="AF406" s="101"/>
      <c r="AG406" s="100"/>
      <c r="AH406" s="101"/>
      <c r="AI406" s="100"/>
      <c r="AJ406" s="101"/>
      <c r="AK406" s="100"/>
      <c r="AL406" s="101"/>
      <c r="AM406" s="101"/>
      <c r="AN406" s="8"/>
      <c r="AO406" s="147">
        <f>IFERROR(VLOOKUP(B406,'A2. Rate Change &amp; Enrollment'!$C$20:$K$769,3,FALSE),0)</f>
        <v>0</v>
      </c>
      <c r="AP406" s="147">
        <f>IFERROR(VLOOKUP(B406,'A2. Rate Change &amp; Enrollment'!$C$20:$K$769,7,FALSE),0)</f>
        <v>0</v>
      </c>
      <c r="AQ406" s="150" t="e">
        <f t="shared" si="49"/>
        <v>#DIV/0!</v>
      </c>
      <c r="AS406" s="177"/>
      <c r="AT406" s="177"/>
      <c r="AV406" s="153" t="e">
        <f t="shared" si="55"/>
        <v>#DIV/0!</v>
      </c>
      <c r="AW406" s="101"/>
      <c r="AY406" s="132"/>
      <c r="AZ406" s="101"/>
      <c r="BA406" s="94"/>
      <c r="BB406" s="94"/>
      <c r="BC406" s="94"/>
      <c r="BD406" s="94"/>
      <c r="BE406" s="101"/>
      <c r="BF406" s="132"/>
      <c r="BG406" s="98"/>
      <c r="BH406" s="74" t="str">
        <f t="shared" si="53"/>
        <v>N</v>
      </c>
      <c r="BI406" t="e">
        <f t="shared" si="54"/>
        <v>#DIV/0!</v>
      </c>
      <c r="BK406" s="283">
        <f>IFERROR(VLOOKUP($B406, 'A2. Rate Change &amp; Enrollment'!$C$14:$BY$769, 75, FALSE), 0)</f>
        <v>0</v>
      </c>
      <c r="BL406" s="283" t="e">
        <f t="shared" si="50"/>
        <v>#DIV/0!</v>
      </c>
      <c r="BM406" s="283" t="e">
        <f t="shared" si="51"/>
        <v>#DIV/0!</v>
      </c>
      <c r="BN406" t="e">
        <f t="shared" si="56"/>
        <v>#DIV/0!</v>
      </c>
    </row>
    <row r="407" spans="1:66" x14ac:dyDescent="0.35">
      <c r="A407" t="s">
        <v>710</v>
      </c>
      <c r="B407" s="144"/>
      <c r="C407" s="98"/>
      <c r="D407" s="43" t="str">
        <f t="shared" si="52"/>
        <v>HMO</v>
      </c>
      <c r="E407" s="100"/>
      <c r="F407" s="101"/>
      <c r="G407" s="100"/>
      <c r="H407" s="101"/>
      <c r="I407" s="100"/>
      <c r="J407" s="101"/>
      <c r="K407" s="100"/>
      <c r="L407" s="101"/>
      <c r="M407" s="100"/>
      <c r="N407" s="101"/>
      <c r="O407" s="100"/>
      <c r="P407" s="101"/>
      <c r="Q407" s="100"/>
      <c r="R407" s="101"/>
      <c r="S407" s="100"/>
      <c r="T407" s="101"/>
      <c r="U407" s="118"/>
      <c r="V407" s="118"/>
      <c r="W407" s="100"/>
      <c r="X407" s="100"/>
      <c r="Y407" s="100"/>
      <c r="Z407" s="100"/>
      <c r="AA407" s="132"/>
      <c r="AB407" s="101"/>
      <c r="AC407" s="101"/>
      <c r="AD407" s="101"/>
      <c r="AE407" s="100"/>
      <c r="AF407" s="101"/>
      <c r="AG407" s="100"/>
      <c r="AH407" s="101"/>
      <c r="AI407" s="100"/>
      <c r="AJ407" s="101"/>
      <c r="AK407" s="100"/>
      <c r="AL407" s="101"/>
      <c r="AM407" s="101"/>
      <c r="AN407" s="8"/>
      <c r="AO407" s="147">
        <f>IFERROR(VLOOKUP(B407,'A2. Rate Change &amp; Enrollment'!$C$20:$K$769,3,FALSE),0)</f>
        <v>0</v>
      </c>
      <c r="AP407" s="147">
        <f>IFERROR(VLOOKUP(B407,'A2. Rate Change &amp; Enrollment'!$C$20:$K$769,7,FALSE),0)</f>
        <v>0</v>
      </c>
      <c r="AQ407" s="150" t="e">
        <f t="shared" si="49"/>
        <v>#DIV/0!</v>
      </c>
      <c r="AS407" s="177"/>
      <c r="AT407" s="177"/>
      <c r="AV407" s="153" t="e">
        <f t="shared" si="55"/>
        <v>#DIV/0!</v>
      </c>
      <c r="AW407" s="101"/>
      <c r="AY407" s="132"/>
      <c r="AZ407" s="101"/>
      <c r="BA407" s="94"/>
      <c r="BB407" s="94"/>
      <c r="BC407" s="94"/>
      <c r="BD407" s="94"/>
      <c r="BE407" s="101"/>
      <c r="BF407" s="132"/>
      <c r="BG407" s="98"/>
      <c r="BH407" s="74" t="str">
        <f t="shared" si="53"/>
        <v>N</v>
      </c>
      <c r="BI407" t="e">
        <f t="shared" si="54"/>
        <v>#DIV/0!</v>
      </c>
      <c r="BK407" s="283">
        <f>IFERROR(VLOOKUP($B407, 'A2. Rate Change &amp; Enrollment'!$C$14:$BY$769, 75, FALSE), 0)</f>
        <v>0</v>
      </c>
      <c r="BL407" s="283" t="e">
        <f t="shared" si="50"/>
        <v>#DIV/0!</v>
      </c>
      <c r="BM407" s="283" t="e">
        <f t="shared" si="51"/>
        <v>#DIV/0!</v>
      </c>
      <c r="BN407" t="e">
        <f t="shared" si="56"/>
        <v>#DIV/0!</v>
      </c>
    </row>
    <row r="408" spans="1:66" x14ac:dyDescent="0.35">
      <c r="A408" t="s">
        <v>711</v>
      </c>
      <c r="B408" s="144"/>
      <c r="C408" s="98"/>
      <c r="D408" s="43" t="str">
        <f t="shared" si="52"/>
        <v>HMO</v>
      </c>
      <c r="E408" s="100"/>
      <c r="F408" s="101"/>
      <c r="G408" s="100"/>
      <c r="H408" s="101"/>
      <c r="I408" s="100"/>
      <c r="J408" s="101"/>
      <c r="K408" s="100"/>
      <c r="L408" s="101"/>
      <c r="M408" s="100"/>
      <c r="N408" s="101"/>
      <c r="O408" s="100"/>
      <c r="P408" s="101"/>
      <c r="Q408" s="100"/>
      <c r="R408" s="101"/>
      <c r="S408" s="100"/>
      <c r="T408" s="101"/>
      <c r="U408" s="118"/>
      <c r="V408" s="118"/>
      <c r="W408" s="100"/>
      <c r="X408" s="100"/>
      <c r="Y408" s="100"/>
      <c r="Z408" s="100"/>
      <c r="AA408" s="132"/>
      <c r="AB408" s="101"/>
      <c r="AC408" s="101"/>
      <c r="AD408" s="101"/>
      <c r="AE408" s="100"/>
      <c r="AF408" s="101"/>
      <c r="AG408" s="100"/>
      <c r="AH408" s="101"/>
      <c r="AI408" s="100"/>
      <c r="AJ408" s="101"/>
      <c r="AK408" s="100"/>
      <c r="AL408" s="101"/>
      <c r="AM408" s="101"/>
      <c r="AN408" s="8"/>
      <c r="AO408" s="147">
        <f>IFERROR(VLOOKUP(B408,'A2. Rate Change &amp; Enrollment'!$C$20:$K$769,3,FALSE),0)</f>
        <v>0</v>
      </c>
      <c r="AP408" s="147">
        <f>IFERROR(VLOOKUP(B408,'A2. Rate Change &amp; Enrollment'!$C$20:$K$769,7,FALSE),0)</f>
        <v>0</v>
      </c>
      <c r="AQ408" s="150" t="e">
        <f t="shared" si="49"/>
        <v>#DIV/0!</v>
      </c>
      <c r="AS408" s="177"/>
      <c r="AT408" s="177"/>
      <c r="AV408" s="153" t="e">
        <f t="shared" si="55"/>
        <v>#DIV/0!</v>
      </c>
      <c r="AW408" s="101"/>
      <c r="AY408" s="132"/>
      <c r="AZ408" s="101"/>
      <c r="BA408" s="94"/>
      <c r="BB408" s="94"/>
      <c r="BC408" s="94"/>
      <c r="BD408" s="94"/>
      <c r="BE408" s="101"/>
      <c r="BF408" s="132"/>
      <c r="BG408" s="98"/>
      <c r="BH408" s="74" t="str">
        <f t="shared" si="53"/>
        <v>N</v>
      </c>
      <c r="BI408" t="e">
        <f t="shared" si="54"/>
        <v>#DIV/0!</v>
      </c>
      <c r="BK408" s="283">
        <f>IFERROR(VLOOKUP($B408, 'A2. Rate Change &amp; Enrollment'!$C$14:$BY$769, 75, FALSE), 0)</f>
        <v>0</v>
      </c>
      <c r="BL408" s="283" t="e">
        <f t="shared" si="50"/>
        <v>#DIV/0!</v>
      </c>
      <c r="BM408" s="283" t="e">
        <f t="shared" si="51"/>
        <v>#DIV/0!</v>
      </c>
      <c r="BN408" t="e">
        <f t="shared" si="56"/>
        <v>#DIV/0!</v>
      </c>
    </row>
    <row r="409" spans="1:66" x14ac:dyDescent="0.35">
      <c r="A409" t="s">
        <v>712</v>
      </c>
      <c r="B409" s="144"/>
      <c r="C409" s="98"/>
      <c r="D409" s="43" t="str">
        <f t="shared" si="52"/>
        <v>HMO</v>
      </c>
      <c r="E409" s="100"/>
      <c r="F409" s="101"/>
      <c r="G409" s="100"/>
      <c r="H409" s="101"/>
      <c r="I409" s="100"/>
      <c r="J409" s="101"/>
      <c r="K409" s="100"/>
      <c r="L409" s="101"/>
      <c r="M409" s="100"/>
      <c r="N409" s="101"/>
      <c r="O409" s="100"/>
      <c r="P409" s="101"/>
      <c r="Q409" s="100"/>
      <c r="R409" s="101"/>
      <c r="S409" s="100"/>
      <c r="T409" s="101"/>
      <c r="U409" s="118"/>
      <c r="V409" s="118"/>
      <c r="W409" s="100"/>
      <c r="X409" s="100"/>
      <c r="Y409" s="100"/>
      <c r="Z409" s="100"/>
      <c r="AA409" s="132"/>
      <c r="AB409" s="101"/>
      <c r="AC409" s="101"/>
      <c r="AD409" s="101"/>
      <c r="AE409" s="100"/>
      <c r="AF409" s="101"/>
      <c r="AG409" s="100"/>
      <c r="AH409" s="101"/>
      <c r="AI409" s="100"/>
      <c r="AJ409" s="101"/>
      <c r="AK409" s="100"/>
      <c r="AL409" s="101"/>
      <c r="AM409" s="101"/>
      <c r="AN409" s="8"/>
      <c r="AO409" s="147">
        <f>IFERROR(VLOOKUP(B409,'A2. Rate Change &amp; Enrollment'!$C$20:$K$769,3,FALSE),0)</f>
        <v>0</v>
      </c>
      <c r="AP409" s="147">
        <f>IFERROR(VLOOKUP(B409,'A2. Rate Change &amp; Enrollment'!$C$20:$K$769,7,FALSE),0)</f>
        <v>0</v>
      </c>
      <c r="AQ409" s="150" t="e">
        <f t="shared" si="49"/>
        <v>#DIV/0!</v>
      </c>
      <c r="AS409" s="177"/>
      <c r="AT409" s="177"/>
      <c r="AV409" s="153" t="e">
        <f t="shared" si="55"/>
        <v>#DIV/0!</v>
      </c>
      <c r="AW409" s="101"/>
      <c r="AY409" s="132"/>
      <c r="AZ409" s="101"/>
      <c r="BA409" s="94"/>
      <c r="BB409" s="94"/>
      <c r="BC409" s="94"/>
      <c r="BD409" s="94"/>
      <c r="BE409" s="101"/>
      <c r="BF409" s="132"/>
      <c r="BG409" s="98"/>
      <c r="BH409" s="74" t="str">
        <f t="shared" si="53"/>
        <v>N</v>
      </c>
      <c r="BI409" t="e">
        <f t="shared" si="54"/>
        <v>#DIV/0!</v>
      </c>
      <c r="BK409" s="283">
        <f>IFERROR(VLOOKUP($B409, 'A2. Rate Change &amp; Enrollment'!$C$14:$BY$769, 75, FALSE), 0)</f>
        <v>0</v>
      </c>
      <c r="BL409" s="283" t="e">
        <f t="shared" si="50"/>
        <v>#DIV/0!</v>
      </c>
      <c r="BM409" s="283" t="e">
        <f t="shared" si="51"/>
        <v>#DIV/0!</v>
      </c>
      <c r="BN409" t="e">
        <f t="shared" si="56"/>
        <v>#DIV/0!</v>
      </c>
    </row>
    <row r="410" spans="1:66" x14ac:dyDescent="0.35">
      <c r="A410" t="s">
        <v>713</v>
      </c>
      <c r="B410" s="144"/>
      <c r="C410" s="98"/>
      <c r="D410" s="43" t="str">
        <f t="shared" si="52"/>
        <v>HMO</v>
      </c>
      <c r="E410" s="100"/>
      <c r="F410" s="101"/>
      <c r="G410" s="100"/>
      <c r="H410" s="101"/>
      <c r="I410" s="100"/>
      <c r="J410" s="101"/>
      <c r="K410" s="100"/>
      <c r="L410" s="101"/>
      <c r="M410" s="100"/>
      <c r="N410" s="101"/>
      <c r="O410" s="100"/>
      <c r="P410" s="101"/>
      <c r="Q410" s="100"/>
      <c r="R410" s="101"/>
      <c r="S410" s="100"/>
      <c r="T410" s="101"/>
      <c r="U410" s="118"/>
      <c r="V410" s="118"/>
      <c r="W410" s="100"/>
      <c r="X410" s="100"/>
      <c r="Y410" s="100"/>
      <c r="Z410" s="100"/>
      <c r="AA410" s="132"/>
      <c r="AB410" s="101"/>
      <c r="AC410" s="101"/>
      <c r="AD410" s="101"/>
      <c r="AE410" s="100"/>
      <c r="AF410" s="101"/>
      <c r="AG410" s="100"/>
      <c r="AH410" s="101"/>
      <c r="AI410" s="100"/>
      <c r="AJ410" s="101"/>
      <c r="AK410" s="100"/>
      <c r="AL410" s="101"/>
      <c r="AM410" s="101"/>
      <c r="AN410" s="8"/>
      <c r="AO410" s="147">
        <f>IFERROR(VLOOKUP(B410,'A2. Rate Change &amp; Enrollment'!$C$20:$K$769,3,FALSE),0)</f>
        <v>0</v>
      </c>
      <c r="AP410" s="147">
        <f>IFERROR(VLOOKUP(B410,'A2. Rate Change &amp; Enrollment'!$C$20:$K$769,7,FALSE),0)</f>
        <v>0</v>
      </c>
      <c r="AQ410" s="150" t="e">
        <f t="shared" si="49"/>
        <v>#DIV/0!</v>
      </c>
      <c r="AS410" s="177"/>
      <c r="AT410" s="177"/>
      <c r="AV410" s="153" t="e">
        <f t="shared" si="55"/>
        <v>#DIV/0!</v>
      </c>
      <c r="AW410" s="101"/>
      <c r="AY410" s="132"/>
      <c r="AZ410" s="101"/>
      <c r="BA410" s="94"/>
      <c r="BB410" s="94"/>
      <c r="BC410" s="94"/>
      <c r="BD410" s="94"/>
      <c r="BE410" s="101"/>
      <c r="BF410" s="132"/>
      <c r="BG410" s="98"/>
      <c r="BH410" s="74" t="str">
        <f t="shared" si="53"/>
        <v>N</v>
      </c>
      <c r="BI410" t="e">
        <f t="shared" si="54"/>
        <v>#DIV/0!</v>
      </c>
      <c r="BK410" s="283">
        <f>IFERROR(VLOOKUP($B410, 'A2. Rate Change &amp; Enrollment'!$C$14:$BY$769, 75, FALSE), 0)</f>
        <v>0</v>
      </c>
      <c r="BL410" s="283" t="e">
        <f t="shared" si="50"/>
        <v>#DIV/0!</v>
      </c>
      <c r="BM410" s="283" t="e">
        <f t="shared" si="51"/>
        <v>#DIV/0!</v>
      </c>
      <c r="BN410" t="e">
        <f t="shared" si="56"/>
        <v>#DIV/0!</v>
      </c>
    </row>
    <row r="411" spans="1:66" x14ac:dyDescent="0.35">
      <c r="A411" t="s">
        <v>714</v>
      </c>
      <c r="B411" s="144"/>
      <c r="C411" s="98"/>
      <c r="D411" s="43" t="str">
        <f t="shared" si="52"/>
        <v>HMO</v>
      </c>
      <c r="E411" s="100"/>
      <c r="F411" s="101"/>
      <c r="G411" s="100"/>
      <c r="H411" s="101"/>
      <c r="I411" s="100"/>
      <c r="J411" s="101"/>
      <c r="K411" s="100"/>
      <c r="L411" s="101"/>
      <c r="M411" s="100"/>
      <c r="N411" s="101"/>
      <c r="O411" s="100"/>
      <c r="P411" s="101"/>
      <c r="Q411" s="100"/>
      <c r="R411" s="101"/>
      <c r="S411" s="100"/>
      <c r="T411" s="101"/>
      <c r="U411" s="118"/>
      <c r="V411" s="118"/>
      <c r="W411" s="100"/>
      <c r="X411" s="100"/>
      <c r="Y411" s="100"/>
      <c r="Z411" s="100"/>
      <c r="AA411" s="132"/>
      <c r="AB411" s="101"/>
      <c r="AC411" s="101"/>
      <c r="AD411" s="101"/>
      <c r="AE411" s="100"/>
      <c r="AF411" s="101"/>
      <c r="AG411" s="100"/>
      <c r="AH411" s="101"/>
      <c r="AI411" s="100"/>
      <c r="AJ411" s="101"/>
      <c r="AK411" s="100"/>
      <c r="AL411" s="101"/>
      <c r="AM411" s="101"/>
      <c r="AN411" s="8"/>
      <c r="AO411" s="147">
        <f>IFERROR(VLOOKUP(B411,'A2. Rate Change &amp; Enrollment'!$C$20:$K$769,3,FALSE),0)</f>
        <v>0</v>
      </c>
      <c r="AP411" s="147">
        <f>IFERROR(VLOOKUP(B411,'A2. Rate Change &amp; Enrollment'!$C$20:$K$769,7,FALSE),0)</f>
        <v>0</v>
      </c>
      <c r="AQ411" s="150" t="e">
        <f t="shared" si="49"/>
        <v>#DIV/0!</v>
      </c>
      <c r="AS411" s="177"/>
      <c r="AT411" s="177"/>
      <c r="AV411" s="153" t="e">
        <f t="shared" si="55"/>
        <v>#DIV/0!</v>
      </c>
      <c r="AW411" s="101"/>
      <c r="AY411" s="132"/>
      <c r="AZ411" s="101"/>
      <c r="BA411" s="94"/>
      <c r="BB411" s="94"/>
      <c r="BC411" s="94"/>
      <c r="BD411" s="94"/>
      <c r="BE411" s="101"/>
      <c r="BF411" s="132"/>
      <c r="BG411" s="98"/>
      <c r="BH411" s="74" t="str">
        <f t="shared" si="53"/>
        <v>N</v>
      </c>
      <c r="BI411" t="e">
        <f t="shared" si="54"/>
        <v>#DIV/0!</v>
      </c>
      <c r="BK411" s="283">
        <f>IFERROR(VLOOKUP($B411, 'A2. Rate Change &amp; Enrollment'!$C$14:$BY$769, 75, FALSE), 0)</f>
        <v>0</v>
      </c>
      <c r="BL411" s="283" t="e">
        <f t="shared" si="50"/>
        <v>#DIV/0!</v>
      </c>
      <c r="BM411" s="283" t="e">
        <f t="shared" si="51"/>
        <v>#DIV/0!</v>
      </c>
      <c r="BN411" t="e">
        <f t="shared" si="56"/>
        <v>#DIV/0!</v>
      </c>
    </row>
    <row r="412" spans="1:66" x14ac:dyDescent="0.35">
      <c r="A412" t="s">
        <v>715</v>
      </c>
      <c r="B412" s="144"/>
      <c r="C412" s="98"/>
      <c r="D412" s="43" t="str">
        <f t="shared" si="52"/>
        <v>HMO</v>
      </c>
      <c r="E412" s="100"/>
      <c r="F412" s="101"/>
      <c r="G412" s="100"/>
      <c r="H412" s="101"/>
      <c r="I412" s="100"/>
      <c r="J412" s="101"/>
      <c r="K412" s="100"/>
      <c r="L412" s="101"/>
      <c r="M412" s="100"/>
      <c r="N412" s="101"/>
      <c r="O412" s="100"/>
      <c r="P412" s="101"/>
      <c r="Q412" s="100"/>
      <c r="R412" s="101"/>
      <c r="S412" s="100"/>
      <c r="T412" s="101"/>
      <c r="U412" s="118"/>
      <c r="V412" s="118"/>
      <c r="W412" s="100"/>
      <c r="X412" s="100"/>
      <c r="Y412" s="100"/>
      <c r="Z412" s="100"/>
      <c r="AA412" s="132"/>
      <c r="AB412" s="101"/>
      <c r="AC412" s="101"/>
      <c r="AD412" s="101"/>
      <c r="AE412" s="100"/>
      <c r="AF412" s="101"/>
      <c r="AG412" s="100"/>
      <c r="AH412" s="101"/>
      <c r="AI412" s="100"/>
      <c r="AJ412" s="101"/>
      <c r="AK412" s="100"/>
      <c r="AL412" s="101"/>
      <c r="AM412" s="101"/>
      <c r="AN412" s="8"/>
      <c r="AO412" s="147">
        <f>IFERROR(VLOOKUP(B412,'A2. Rate Change &amp; Enrollment'!$C$20:$K$769,3,FALSE),0)</f>
        <v>0</v>
      </c>
      <c r="AP412" s="147">
        <f>IFERROR(VLOOKUP(B412,'A2. Rate Change &amp; Enrollment'!$C$20:$K$769,7,FALSE),0)</f>
        <v>0</v>
      </c>
      <c r="AQ412" s="150" t="e">
        <f t="shared" si="49"/>
        <v>#DIV/0!</v>
      </c>
      <c r="AS412" s="177"/>
      <c r="AT412" s="177"/>
      <c r="AV412" s="153" t="e">
        <f t="shared" si="55"/>
        <v>#DIV/0!</v>
      </c>
      <c r="AW412" s="101"/>
      <c r="AY412" s="132"/>
      <c r="AZ412" s="101"/>
      <c r="BA412" s="94"/>
      <c r="BB412" s="94"/>
      <c r="BC412" s="94"/>
      <c r="BD412" s="94"/>
      <c r="BE412" s="101"/>
      <c r="BF412" s="132"/>
      <c r="BG412" s="98"/>
      <c r="BH412" s="74" t="str">
        <f t="shared" si="53"/>
        <v>N</v>
      </c>
      <c r="BI412" t="e">
        <f t="shared" si="54"/>
        <v>#DIV/0!</v>
      </c>
      <c r="BK412" s="283">
        <f>IFERROR(VLOOKUP($B412, 'A2. Rate Change &amp; Enrollment'!$C$14:$BY$769, 75, FALSE), 0)</f>
        <v>0</v>
      </c>
      <c r="BL412" s="283" t="e">
        <f t="shared" si="50"/>
        <v>#DIV/0!</v>
      </c>
      <c r="BM412" s="283" t="e">
        <f t="shared" si="51"/>
        <v>#DIV/0!</v>
      </c>
      <c r="BN412" t="e">
        <f t="shared" si="56"/>
        <v>#DIV/0!</v>
      </c>
    </row>
    <row r="413" spans="1:66" x14ac:dyDescent="0.35">
      <c r="A413" t="s">
        <v>716</v>
      </c>
      <c r="B413" s="144"/>
      <c r="C413" s="98"/>
      <c r="D413" s="43" t="str">
        <f t="shared" si="52"/>
        <v>HMO</v>
      </c>
      <c r="E413" s="100"/>
      <c r="F413" s="101"/>
      <c r="G413" s="100"/>
      <c r="H413" s="101"/>
      <c r="I413" s="100"/>
      <c r="J413" s="101"/>
      <c r="K413" s="100"/>
      <c r="L413" s="101"/>
      <c r="M413" s="100"/>
      <c r="N413" s="101"/>
      <c r="O413" s="100"/>
      <c r="P413" s="101"/>
      <c r="Q413" s="100"/>
      <c r="R413" s="101"/>
      <c r="S413" s="100"/>
      <c r="T413" s="101"/>
      <c r="U413" s="118"/>
      <c r="V413" s="118"/>
      <c r="W413" s="100"/>
      <c r="X413" s="100"/>
      <c r="Y413" s="100"/>
      <c r="Z413" s="100"/>
      <c r="AA413" s="132"/>
      <c r="AB413" s="101"/>
      <c r="AC413" s="101"/>
      <c r="AD413" s="101"/>
      <c r="AE413" s="100"/>
      <c r="AF413" s="101"/>
      <c r="AG413" s="100"/>
      <c r="AH413" s="101"/>
      <c r="AI413" s="100"/>
      <c r="AJ413" s="101"/>
      <c r="AK413" s="100"/>
      <c r="AL413" s="101"/>
      <c r="AM413" s="101"/>
      <c r="AN413" s="8"/>
      <c r="AO413" s="147">
        <f>IFERROR(VLOOKUP(B413,'A2. Rate Change &amp; Enrollment'!$C$20:$K$769,3,FALSE),0)</f>
        <v>0</v>
      </c>
      <c r="AP413" s="147">
        <f>IFERROR(VLOOKUP(B413,'A2. Rate Change &amp; Enrollment'!$C$20:$K$769,7,FALSE),0)</f>
        <v>0</v>
      </c>
      <c r="AQ413" s="150" t="e">
        <f t="shared" si="49"/>
        <v>#DIV/0!</v>
      </c>
      <c r="AS413" s="177"/>
      <c r="AT413" s="177"/>
      <c r="AV413" s="153" t="e">
        <f t="shared" si="55"/>
        <v>#DIV/0!</v>
      </c>
      <c r="AW413" s="101"/>
      <c r="AY413" s="132"/>
      <c r="AZ413" s="101"/>
      <c r="BA413" s="94"/>
      <c r="BB413" s="94"/>
      <c r="BC413" s="94"/>
      <c r="BD413" s="94"/>
      <c r="BE413" s="101"/>
      <c r="BF413" s="132"/>
      <c r="BG413" s="98"/>
      <c r="BH413" s="74" t="str">
        <f t="shared" si="53"/>
        <v>N</v>
      </c>
      <c r="BI413" t="e">
        <f t="shared" si="54"/>
        <v>#DIV/0!</v>
      </c>
      <c r="BK413" s="283">
        <f>IFERROR(VLOOKUP($B413, 'A2. Rate Change &amp; Enrollment'!$C$14:$BY$769, 75, FALSE), 0)</f>
        <v>0</v>
      </c>
      <c r="BL413" s="283" t="e">
        <f t="shared" si="50"/>
        <v>#DIV/0!</v>
      </c>
      <c r="BM413" s="283" t="e">
        <f t="shared" si="51"/>
        <v>#DIV/0!</v>
      </c>
      <c r="BN413" t="e">
        <f t="shared" si="56"/>
        <v>#DIV/0!</v>
      </c>
    </row>
    <row r="414" spans="1:66" x14ac:dyDescent="0.35">
      <c r="A414" t="s">
        <v>717</v>
      </c>
      <c r="B414" s="144"/>
      <c r="C414" s="98"/>
      <c r="D414" s="43" t="str">
        <f t="shared" si="52"/>
        <v>HMO</v>
      </c>
      <c r="E414" s="100"/>
      <c r="F414" s="101"/>
      <c r="G414" s="100"/>
      <c r="H414" s="101"/>
      <c r="I414" s="100"/>
      <c r="J414" s="101"/>
      <c r="K414" s="100"/>
      <c r="L414" s="101"/>
      <c r="M414" s="100"/>
      <c r="N414" s="101"/>
      <c r="O414" s="100"/>
      <c r="P414" s="101"/>
      <c r="Q414" s="100"/>
      <c r="R414" s="101"/>
      <c r="S414" s="100"/>
      <c r="T414" s="101"/>
      <c r="U414" s="118"/>
      <c r="V414" s="118"/>
      <c r="W414" s="100"/>
      <c r="X414" s="100"/>
      <c r="Y414" s="100"/>
      <c r="Z414" s="100"/>
      <c r="AA414" s="132"/>
      <c r="AB414" s="101"/>
      <c r="AC414" s="101"/>
      <c r="AD414" s="101"/>
      <c r="AE414" s="100"/>
      <c r="AF414" s="101"/>
      <c r="AG414" s="100"/>
      <c r="AH414" s="101"/>
      <c r="AI414" s="100"/>
      <c r="AJ414" s="101"/>
      <c r="AK414" s="100"/>
      <c r="AL414" s="101"/>
      <c r="AM414" s="101"/>
      <c r="AN414" s="8"/>
      <c r="AO414" s="147">
        <f>IFERROR(VLOOKUP(B414,'A2. Rate Change &amp; Enrollment'!$C$20:$K$769,3,FALSE),0)</f>
        <v>0</v>
      </c>
      <c r="AP414" s="147">
        <f>IFERROR(VLOOKUP(B414,'A2. Rate Change &amp; Enrollment'!$C$20:$K$769,7,FALSE),0)</f>
        <v>0</v>
      </c>
      <c r="AQ414" s="150" t="e">
        <f t="shared" si="49"/>
        <v>#DIV/0!</v>
      </c>
      <c r="AS414" s="177"/>
      <c r="AT414" s="177"/>
      <c r="AV414" s="153" t="e">
        <f t="shared" si="55"/>
        <v>#DIV/0!</v>
      </c>
      <c r="AW414" s="101"/>
      <c r="AY414" s="132"/>
      <c r="AZ414" s="101"/>
      <c r="BA414" s="94"/>
      <c r="BB414" s="94"/>
      <c r="BC414" s="94"/>
      <c r="BD414" s="94"/>
      <c r="BE414" s="101"/>
      <c r="BF414" s="132"/>
      <c r="BG414" s="98"/>
      <c r="BH414" s="74" t="str">
        <f t="shared" si="53"/>
        <v>N</v>
      </c>
      <c r="BI414" t="e">
        <f t="shared" si="54"/>
        <v>#DIV/0!</v>
      </c>
      <c r="BK414" s="283">
        <f>IFERROR(VLOOKUP($B414, 'A2. Rate Change &amp; Enrollment'!$C$14:$BY$769, 75, FALSE), 0)</f>
        <v>0</v>
      </c>
      <c r="BL414" s="283" t="e">
        <f t="shared" si="50"/>
        <v>#DIV/0!</v>
      </c>
      <c r="BM414" s="283" t="e">
        <f t="shared" si="51"/>
        <v>#DIV/0!</v>
      </c>
      <c r="BN414" t="e">
        <f t="shared" si="56"/>
        <v>#DIV/0!</v>
      </c>
    </row>
    <row r="415" spans="1:66" x14ac:dyDescent="0.35">
      <c r="A415" t="s">
        <v>718</v>
      </c>
      <c r="B415" s="144"/>
      <c r="C415" s="98"/>
      <c r="D415" s="43" t="str">
        <f t="shared" si="52"/>
        <v>HMO</v>
      </c>
      <c r="E415" s="100"/>
      <c r="F415" s="101"/>
      <c r="G415" s="100"/>
      <c r="H415" s="101"/>
      <c r="I415" s="100"/>
      <c r="J415" s="101"/>
      <c r="K415" s="100"/>
      <c r="L415" s="101"/>
      <c r="M415" s="100"/>
      <c r="N415" s="101"/>
      <c r="O415" s="100"/>
      <c r="P415" s="101"/>
      <c r="Q415" s="100"/>
      <c r="R415" s="101"/>
      <c r="S415" s="100"/>
      <c r="T415" s="101"/>
      <c r="U415" s="118"/>
      <c r="V415" s="118"/>
      <c r="W415" s="100"/>
      <c r="X415" s="100"/>
      <c r="Y415" s="100"/>
      <c r="Z415" s="100"/>
      <c r="AA415" s="132"/>
      <c r="AB415" s="101"/>
      <c r="AC415" s="101"/>
      <c r="AD415" s="101"/>
      <c r="AE415" s="100"/>
      <c r="AF415" s="101"/>
      <c r="AG415" s="100"/>
      <c r="AH415" s="101"/>
      <c r="AI415" s="100"/>
      <c r="AJ415" s="101"/>
      <c r="AK415" s="100"/>
      <c r="AL415" s="101"/>
      <c r="AM415" s="101"/>
      <c r="AN415" s="8"/>
      <c r="AO415" s="147">
        <f>IFERROR(VLOOKUP(B415,'A2. Rate Change &amp; Enrollment'!$C$20:$K$769,3,FALSE),0)</f>
        <v>0</v>
      </c>
      <c r="AP415" s="147">
        <f>IFERROR(VLOOKUP(B415,'A2. Rate Change &amp; Enrollment'!$C$20:$K$769,7,FALSE),0)</f>
        <v>0</v>
      </c>
      <c r="AQ415" s="150" t="e">
        <f t="shared" si="49"/>
        <v>#DIV/0!</v>
      </c>
      <c r="AS415" s="177"/>
      <c r="AT415" s="177"/>
      <c r="AV415" s="153" t="e">
        <f t="shared" si="55"/>
        <v>#DIV/0!</v>
      </c>
      <c r="AW415" s="101"/>
      <c r="AY415" s="132"/>
      <c r="AZ415" s="101"/>
      <c r="BA415" s="94"/>
      <c r="BB415" s="94"/>
      <c r="BC415" s="94"/>
      <c r="BD415" s="94"/>
      <c r="BE415" s="101"/>
      <c r="BF415" s="132"/>
      <c r="BG415" s="98"/>
      <c r="BH415" s="74" t="str">
        <f t="shared" si="53"/>
        <v>N</v>
      </c>
      <c r="BI415" t="e">
        <f t="shared" si="54"/>
        <v>#DIV/0!</v>
      </c>
      <c r="BK415" s="283">
        <f>IFERROR(VLOOKUP($B415, 'A2. Rate Change &amp; Enrollment'!$C$14:$BY$769, 75, FALSE), 0)</f>
        <v>0</v>
      </c>
      <c r="BL415" s="283" t="e">
        <f t="shared" si="50"/>
        <v>#DIV/0!</v>
      </c>
      <c r="BM415" s="283" t="e">
        <f t="shared" si="51"/>
        <v>#DIV/0!</v>
      </c>
      <c r="BN415" t="e">
        <f t="shared" si="56"/>
        <v>#DIV/0!</v>
      </c>
    </row>
    <row r="416" spans="1:66" x14ac:dyDescent="0.35">
      <c r="A416" t="s">
        <v>719</v>
      </c>
      <c r="B416" s="144"/>
      <c r="C416" s="98"/>
      <c r="D416" s="43" t="str">
        <f t="shared" si="52"/>
        <v>HMO</v>
      </c>
      <c r="E416" s="100"/>
      <c r="F416" s="101"/>
      <c r="G416" s="100"/>
      <c r="H416" s="101"/>
      <c r="I416" s="100"/>
      <c r="J416" s="101"/>
      <c r="K416" s="100"/>
      <c r="L416" s="101"/>
      <c r="M416" s="100"/>
      <c r="N416" s="101"/>
      <c r="O416" s="100"/>
      <c r="P416" s="101"/>
      <c r="Q416" s="100"/>
      <c r="R416" s="101"/>
      <c r="S416" s="100"/>
      <c r="T416" s="101"/>
      <c r="U416" s="118"/>
      <c r="V416" s="118"/>
      <c r="W416" s="100"/>
      <c r="X416" s="100"/>
      <c r="Y416" s="100"/>
      <c r="Z416" s="100"/>
      <c r="AA416" s="132"/>
      <c r="AB416" s="101"/>
      <c r="AC416" s="101"/>
      <c r="AD416" s="101"/>
      <c r="AE416" s="100"/>
      <c r="AF416" s="101"/>
      <c r="AG416" s="100"/>
      <c r="AH416" s="101"/>
      <c r="AI416" s="100"/>
      <c r="AJ416" s="101"/>
      <c r="AK416" s="100"/>
      <c r="AL416" s="101"/>
      <c r="AM416" s="101"/>
      <c r="AN416" s="8"/>
      <c r="AO416" s="147">
        <f>IFERROR(VLOOKUP(B416,'A2. Rate Change &amp; Enrollment'!$C$20:$K$769,3,FALSE),0)</f>
        <v>0</v>
      </c>
      <c r="AP416" s="147">
        <f>IFERROR(VLOOKUP(B416,'A2. Rate Change &amp; Enrollment'!$C$20:$K$769,7,FALSE),0)</f>
        <v>0</v>
      </c>
      <c r="AQ416" s="150" t="e">
        <f t="shared" si="49"/>
        <v>#DIV/0!</v>
      </c>
      <c r="AS416" s="177"/>
      <c r="AT416" s="177"/>
      <c r="AV416" s="153" t="e">
        <f t="shared" si="55"/>
        <v>#DIV/0!</v>
      </c>
      <c r="AW416" s="101"/>
      <c r="AY416" s="132"/>
      <c r="AZ416" s="101"/>
      <c r="BA416" s="94"/>
      <c r="BB416" s="94"/>
      <c r="BC416" s="94"/>
      <c r="BD416" s="94"/>
      <c r="BE416" s="101"/>
      <c r="BF416" s="132"/>
      <c r="BG416" s="98"/>
      <c r="BH416" s="74" t="str">
        <f t="shared" si="53"/>
        <v>N</v>
      </c>
      <c r="BI416" t="e">
        <f t="shared" si="54"/>
        <v>#DIV/0!</v>
      </c>
      <c r="BK416" s="283">
        <f>IFERROR(VLOOKUP($B416, 'A2. Rate Change &amp; Enrollment'!$C$14:$BY$769, 75, FALSE), 0)</f>
        <v>0</v>
      </c>
      <c r="BL416" s="283" t="e">
        <f t="shared" si="50"/>
        <v>#DIV/0!</v>
      </c>
      <c r="BM416" s="283" t="e">
        <f t="shared" si="51"/>
        <v>#DIV/0!</v>
      </c>
      <c r="BN416" t="e">
        <f t="shared" si="56"/>
        <v>#DIV/0!</v>
      </c>
    </row>
    <row r="417" spans="1:66" x14ac:dyDescent="0.35">
      <c r="A417" t="s">
        <v>720</v>
      </c>
      <c r="B417" s="144"/>
      <c r="C417" s="98"/>
      <c r="D417" s="43" t="str">
        <f t="shared" si="52"/>
        <v>HMO</v>
      </c>
      <c r="E417" s="100"/>
      <c r="F417" s="101"/>
      <c r="G417" s="100"/>
      <c r="H417" s="101"/>
      <c r="I417" s="100"/>
      <c r="J417" s="101"/>
      <c r="K417" s="100"/>
      <c r="L417" s="101"/>
      <c r="M417" s="100"/>
      <c r="N417" s="101"/>
      <c r="O417" s="100"/>
      <c r="P417" s="101"/>
      <c r="Q417" s="100"/>
      <c r="R417" s="101"/>
      <c r="S417" s="100"/>
      <c r="T417" s="101"/>
      <c r="U417" s="118"/>
      <c r="V417" s="118"/>
      <c r="W417" s="100"/>
      <c r="X417" s="100"/>
      <c r="Y417" s="100"/>
      <c r="Z417" s="100"/>
      <c r="AA417" s="132"/>
      <c r="AB417" s="101"/>
      <c r="AC417" s="101"/>
      <c r="AD417" s="101"/>
      <c r="AE417" s="100"/>
      <c r="AF417" s="101"/>
      <c r="AG417" s="100"/>
      <c r="AH417" s="101"/>
      <c r="AI417" s="100"/>
      <c r="AJ417" s="101"/>
      <c r="AK417" s="100"/>
      <c r="AL417" s="101"/>
      <c r="AM417" s="101"/>
      <c r="AN417" s="8"/>
      <c r="AO417" s="147">
        <f>IFERROR(VLOOKUP(B417,'A2. Rate Change &amp; Enrollment'!$C$20:$K$769,3,FALSE),0)</f>
        <v>0</v>
      </c>
      <c r="AP417" s="147">
        <f>IFERROR(VLOOKUP(B417,'A2. Rate Change &amp; Enrollment'!$C$20:$K$769,7,FALSE),0)</f>
        <v>0</v>
      </c>
      <c r="AQ417" s="150" t="e">
        <f t="shared" si="49"/>
        <v>#DIV/0!</v>
      </c>
      <c r="AS417" s="177"/>
      <c r="AT417" s="177"/>
      <c r="AV417" s="153" t="e">
        <f t="shared" si="55"/>
        <v>#DIV/0!</v>
      </c>
      <c r="AW417" s="101"/>
      <c r="AY417" s="132"/>
      <c r="AZ417" s="101"/>
      <c r="BA417" s="94"/>
      <c r="BB417" s="94"/>
      <c r="BC417" s="94"/>
      <c r="BD417" s="94"/>
      <c r="BE417" s="101"/>
      <c r="BF417" s="132"/>
      <c r="BG417" s="98"/>
      <c r="BH417" s="74" t="str">
        <f t="shared" si="53"/>
        <v>N</v>
      </c>
      <c r="BI417" t="e">
        <f t="shared" si="54"/>
        <v>#DIV/0!</v>
      </c>
      <c r="BK417" s="283">
        <f>IFERROR(VLOOKUP($B417, 'A2. Rate Change &amp; Enrollment'!$C$14:$BY$769, 75, FALSE), 0)</f>
        <v>0</v>
      </c>
      <c r="BL417" s="283" t="e">
        <f t="shared" si="50"/>
        <v>#DIV/0!</v>
      </c>
      <c r="BM417" s="283" t="e">
        <f t="shared" si="51"/>
        <v>#DIV/0!</v>
      </c>
      <c r="BN417" t="e">
        <f t="shared" si="56"/>
        <v>#DIV/0!</v>
      </c>
    </row>
    <row r="418" spans="1:66" x14ac:dyDescent="0.35">
      <c r="A418" t="s">
        <v>721</v>
      </c>
      <c r="B418" s="144"/>
      <c r="C418" s="98"/>
      <c r="D418" s="43" t="str">
        <f t="shared" si="52"/>
        <v>HMO</v>
      </c>
      <c r="E418" s="100"/>
      <c r="F418" s="101"/>
      <c r="G418" s="100"/>
      <c r="H418" s="101"/>
      <c r="I418" s="100"/>
      <c r="J418" s="101"/>
      <c r="K418" s="100"/>
      <c r="L418" s="101"/>
      <c r="M418" s="100"/>
      <c r="N418" s="101"/>
      <c r="O418" s="100"/>
      <c r="P418" s="101"/>
      <c r="Q418" s="100"/>
      <c r="R418" s="101"/>
      <c r="S418" s="100"/>
      <c r="T418" s="101"/>
      <c r="U418" s="118"/>
      <c r="V418" s="118"/>
      <c r="W418" s="100"/>
      <c r="X418" s="100"/>
      <c r="Y418" s="100"/>
      <c r="Z418" s="100"/>
      <c r="AA418" s="132"/>
      <c r="AB418" s="101"/>
      <c r="AC418" s="101"/>
      <c r="AD418" s="101"/>
      <c r="AE418" s="100"/>
      <c r="AF418" s="101"/>
      <c r="AG418" s="100"/>
      <c r="AH418" s="101"/>
      <c r="AI418" s="100"/>
      <c r="AJ418" s="101"/>
      <c r="AK418" s="100"/>
      <c r="AL418" s="101"/>
      <c r="AM418" s="101"/>
      <c r="AN418" s="8"/>
      <c r="AO418" s="147">
        <f>IFERROR(VLOOKUP(B418,'A2. Rate Change &amp; Enrollment'!$C$20:$K$769,3,FALSE),0)</f>
        <v>0</v>
      </c>
      <c r="AP418" s="147">
        <f>IFERROR(VLOOKUP(B418,'A2. Rate Change &amp; Enrollment'!$C$20:$K$769,7,FALSE),0)</f>
        <v>0</v>
      </c>
      <c r="AQ418" s="150" t="e">
        <f t="shared" si="49"/>
        <v>#DIV/0!</v>
      </c>
      <c r="AS418" s="177"/>
      <c r="AT418" s="177"/>
      <c r="AV418" s="153" t="e">
        <f t="shared" si="55"/>
        <v>#DIV/0!</v>
      </c>
      <c r="AW418" s="101"/>
      <c r="AY418" s="132"/>
      <c r="AZ418" s="101"/>
      <c r="BA418" s="94"/>
      <c r="BB418" s="94"/>
      <c r="BC418" s="94"/>
      <c r="BD418" s="94"/>
      <c r="BE418" s="101"/>
      <c r="BF418" s="132"/>
      <c r="BG418" s="98"/>
      <c r="BH418" s="74" t="str">
        <f t="shared" si="53"/>
        <v>N</v>
      </c>
      <c r="BI418" t="e">
        <f t="shared" si="54"/>
        <v>#DIV/0!</v>
      </c>
      <c r="BK418" s="283">
        <f>IFERROR(VLOOKUP($B418, 'A2. Rate Change &amp; Enrollment'!$C$14:$BY$769, 75, FALSE), 0)</f>
        <v>0</v>
      </c>
      <c r="BL418" s="283" t="e">
        <f t="shared" si="50"/>
        <v>#DIV/0!</v>
      </c>
      <c r="BM418" s="283" t="e">
        <f t="shared" si="51"/>
        <v>#DIV/0!</v>
      </c>
      <c r="BN418" t="e">
        <f t="shared" si="56"/>
        <v>#DIV/0!</v>
      </c>
    </row>
    <row r="419" spans="1:66" x14ac:dyDescent="0.35">
      <c r="A419" t="s">
        <v>722</v>
      </c>
      <c r="B419" s="144"/>
      <c r="C419" s="98"/>
      <c r="D419" s="43" t="str">
        <f t="shared" si="52"/>
        <v>HMO</v>
      </c>
      <c r="E419" s="100"/>
      <c r="F419" s="101"/>
      <c r="G419" s="100"/>
      <c r="H419" s="101"/>
      <c r="I419" s="100"/>
      <c r="J419" s="101"/>
      <c r="K419" s="100"/>
      <c r="L419" s="101"/>
      <c r="M419" s="100"/>
      <c r="N419" s="101"/>
      <c r="O419" s="100"/>
      <c r="P419" s="101"/>
      <c r="Q419" s="100"/>
      <c r="R419" s="101"/>
      <c r="S419" s="100"/>
      <c r="T419" s="101"/>
      <c r="U419" s="118"/>
      <c r="V419" s="118"/>
      <c r="W419" s="100"/>
      <c r="X419" s="100"/>
      <c r="Y419" s="100"/>
      <c r="Z419" s="100"/>
      <c r="AA419" s="132"/>
      <c r="AB419" s="101"/>
      <c r="AC419" s="101"/>
      <c r="AD419" s="101"/>
      <c r="AE419" s="100"/>
      <c r="AF419" s="101"/>
      <c r="AG419" s="100"/>
      <c r="AH419" s="101"/>
      <c r="AI419" s="100"/>
      <c r="AJ419" s="101"/>
      <c r="AK419" s="100"/>
      <c r="AL419" s="101"/>
      <c r="AM419" s="101"/>
      <c r="AN419" s="8"/>
      <c r="AO419" s="147">
        <f>IFERROR(VLOOKUP(B419,'A2. Rate Change &amp; Enrollment'!$C$20:$K$769,3,FALSE),0)</f>
        <v>0</v>
      </c>
      <c r="AP419" s="147">
        <f>IFERROR(VLOOKUP(B419,'A2. Rate Change &amp; Enrollment'!$C$20:$K$769,7,FALSE),0)</f>
        <v>0</v>
      </c>
      <c r="AQ419" s="150" t="e">
        <f t="shared" si="49"/>
        <v>#DIV/0!</v>
      </c>
      <c r="AS419" s="177"/>
      <c r="AT419" s="177"/>
      <c r="AV419" s="153" t="e">
        <f t="shared" si="55"/>
        <v>#DIV/0!</v>
      </c>
      <c r="AW419" s="101"/>
      <c r="AY419" s="132"/>
      <c r="AZ419" s="101"/>
      <c r="BA419" s="94"/>
      <c r="BB419" s="94"/>
      <c r="BC419" s="94"/>
      <c r="BD419" s="94"/>
      <c r="BE419" s="101"/>
      <c r="BF419" s="132"/>
      <c r="BG419" s="98"/>
      <c r="BH419" s="74" t="str">
        <f t="shared" si="53"/>
        <v>N</v>
      </c>
      <c r="BI419" t="e">
        <f t="shared" si="54"/>
        <v>#DIV/0!</v>
      </c>
      <c r="BK419" s="283">
        <f>IFERROR(VLOOKUP($B419, 'A2. Rate Change &amp; Enrollment'!$C$14:$BY$769, 75, FALSE), 0)</f>
        <v>0</v>
      </c>
      <c r="BL419" s="283" t="e">
        <f t="shared" si="50"/>
        <v>#DIV/0!</v>
      </c>
      <c r="BM419" s="283" t="e">
        <f t="shared" si="51"/>
        <v>#DIV/0!</v>
      </c>
      <c r="BN419" t="e">
        <f t="shared" si="56"/>
        <v>#DIV/0!</v>
      </c>
    </row>
    <row r="420" spans="1:66" x14ac:dyDescent="0.35">
      <c r="A420" t="s">
        <v>723</v>
      </c>
      <c r="B420" s="144"/>
      <c r="C420" s="98"/>
      <c r="D420" s="43" t="str">
        <f t="shared" si="52"/>
        <v>HMO</v>
      </c>
      <c r="E420" s="100"/>
      <c r="F420" s="101"/>
      <c r="G420" s="100"/>
      <c r="H420" s="101"/>
      <c r="I420" s="100"/>
      <c r="J420" s="101"/>
      <c r="K420" s="100"/>
      <c r="L420" s="101"/>
      <c r="M420" s="100"/>
      <c r="N420" s="101"/>
      <c r="O420" s="100"/>
      <c r="P420" s="101"/>
      <c r="Q420" s="100"/>
      <c r="R420" s="101"/>
      <c r="S420" s="100"/>
      <c r="T420" s="101"/>
      <c r="U420" s="118"/>
      <c r="V420" s="118"/>
      <c r="W420" s="100"/>
      <c r="X420" s="100"/>
      <c r="Y420" s="100"/>
      <c r="Z420" s="100"/>
      <c r="AA420" s="132"/>
      <c r="AB420" s="101"/>
      <c r="AC420" s="101"/>
      <c r="AD420" s="101"/>
      <c r="AE420" s="100"/>
      <c r="AF420" s="101"/>
      <c r="AG420" s="100"/>
      <c r="AH420" s="101"/>
      <c r="AI420" s="100"/>
      <c r="AJ420" s="101"/>
      <c r="AK420" s="100"/>
      <c r="AL420" s="101"/>
      <c r="AM420" s="101"/>
      <c r="AN420" s="8"/>
      <c r="AO420" s="147">
        <f>IFERROR(VLOOKUP(B420,'A2. Rate Change &amp; Enrollment'!$C$20:$K$769,3,FALSE),0)</f>
        <v>0</v>
      </c>
      <c r="AP420" s="147">
        <f>IFERROR(VLOOKUP(B420,'A2. Rate Change &amp; Enrollment'!$C$20:$K$769,7,FALSE),0)</f>
        <v>0</v>
      </c>
      <c r="AQ420" s="150" t="e">
        <f t="shared" si="49"/>
        <v>#DIV/0!</v>
      </c>
      <c r="AS420" s="177"/>
      <c r="AT420" s="177"/>
      <c r="AV420" s="153" t="e">
        <f t="shared" si="55"/>
        <v>#DIV/0!</v>
      </c>
      <c r="AW420" s="101"/>
      <c r="AY420" s="132"/>
      <c r="AZ420" s="101"/>
      <c r="BA420" s="94"/>
      <c r="BB420" s="94"/>
      <c r="BC420" s="94"/>
      <c r="BD420" s="94"/>
      <c r="BE420" s="101"/>
      <c r="BF420" s="132"/>
      <c r="BG420" s="98"/>
      <c r="BH420" s="74" t="str">
        <f t="shared" si="53"/>
        <v>N</v>
      </c>
      <c r="BI420" t="e">
        <f t="shared" si="54"/>
        <v>#DIV/0!</v>
      </c>
      <c r="BK420" s="283">
        <f>IFERROR(VLOOKUP($B420, 'A2. Rate Change &amp; Enrollment'!$C$14:$BY$769, 75, FALSE), 0)</f>
        <v>0</v>
      </c>
      <c r="BL420" s="283" t="e">
        <f t="shared" si="50"/>
        <v>#DIV/0!</v>
      </c>
      <c r="BM420" s="283" t="e">
        <f t="shared" si="51"/>
        <v>#DIV/0!</v>
      </c>
      <c r="BN420" t="e">
        <f t="shared" si="56"/>
        <v>#DIV/0!</v>
      </c>
    </row>
    <row r="421" spans="1:66" x14ac:dyDescent="0.35">
      <c r="A421" t="s">
        <v>724</v>
      </c>
      <c r="B421" s="144"/>
      <c r="C421" s="98"/>
      <c r="D421" s="43" t="str">
        <f t="shared" si="52"/>
        <v>HMO</v>
      </c>
      <c r="E421" s="100"/>
      <c r="F421" s="101"/>
      <c r="G421" s="100"/>
      <c r="H421" s="101"/>
      <c r="I421" s="100"/>
      <c r="J421" s="101"/>
      <c r="K421" s="100"/>
      <c r="L421" s="101"/>
      <c r="M421" s="100"/>
      <c r="N421" s="101"/>
      <c r="O421" s="100"/>
      <c r="P421" s="101"/>
      <c r="Q421" s="100"/>
      <c r="R421" s="101"/>
      <c r="S421" s="100"/>
      <c r="T421" s="101"/>
      <c r="U421" s="118"/>
      <c r="V421" s="118"/>
      <c r="W421" s="100"/>
      <c r="X421" s="100"/>
      <c r="Y421" s="100"/>
      <c r="Z421" s="100"/>
      <c r="AA421" s="132"/>
      <c r="AB421" s="101"/>
      <c r="AC421" s="101"/>
      <c r="AD421" s="101"/>
      <c r="AE421" s="100"/>
      <c r="AF421" s="101"/>
      <c r="AG421" s="100"/>
      <c r="AH421" s="101"/>
      <c r="AI421" s="100"/>
      <c r="AJ421" s="101"/>
      <c r="AK421" s="100"/>
      <c r="AL421" s="101"/>
      <c r="AM421" s="101"/>
      <c r="AN421" s="8"/>
      <c r="AO421" s="147">
        <f>IFERROR(VLOOKUP(B421,'A2. Rate Change &amp; Enrollment'!$C$20:$K$769,3,FALSE),0)</f>
        <v>0</v>
      </c>
      <c r="AP421" s="147">
        <f>IFERROR(VLOOKUP(B421,'A2. Rate Change &amp; Enrollment'!$C$20:$K$769,7,FALSE),0)</f>
        <v>0</v>
      </c>
      <c r="AQ421" s="150" t="e">
        <f t="shared" si="49"/>
        <v>#DIV/0!</v>
      </c>
      <c r="AS421" s="177"/>
      <c r="AT421" s="177"/>
      <c r="AV421" s="153" t="e">
        <f t="shared" si="55"/>
        <v>#DIV/0!</v>
      </c>
      <c r="AW421" s="101"/>
      <c r="AY421" s="132"/>
      <c r="AZ421" s="101"/>
      <c r="BA421" s="94"/>
      <c r="BB421" s="94"/>
      <c r="BC421" s="94"/>
      <c r="BD421" s="94"/>
      <c r="BE421" s="101"/>
      <c r="BF421" s="132"/>
      <c r="BG421" s="98"/>
      <c r="BH421" s="74" t="str">
        <f t="shared" si="53"/>
        <v>N</v>
      </c>
      <c r="BI421" t="e">
        <f t="shared" si="54"/>
        <v>#DIV/0!</v>
      </c>
      <c r="BK421" s="283">
        <f>IFERROR(VLOOKUP($B421, 'A2. Rate Change &amp; Enrollment'!$C$14:$BY$769, 75, FALSE), 0)</f>
        <v>0</v>
      </c>
      <c r="BL421" s="283" t="e">
        <f t="shared" si="50"/>
        <v>#DIV/0!</v>
      </c>
      <c r="BM421" s="283" t="e">
        <f t="shared" si="51"/>
        <v>#DIV/0!</v>
      </c>
      <c r="BN421" t="e">
        <f t="shared" si="56"/>
        <v>#DIV/0!</v>
      </c>
    </row>
    <row r="422" spans="1:66" x14ac:dyDescent="0.35">
      <c r="A422" t="s">
        <v>725</v>
      </c>
      <c r="B422" s="144"/>
      <c r="C422" s="98"/>
      <c r="D422" s="43" t="str">
        <f t="shared" si="52"/>
        <v>HMO</v>
      </c>
      <c r="E422" s="100"/>
      <c r="F422" s="101"/>
      <c r="G422" s="100"/>
      <c r="H422" s="101"/>
      <c r="I422" s="100"/>
      <c r="J422" s="101"/>
      <c r="K422" s="100"/>
      <c r="L422" s="101"/>
      <c r="M422" s="100"/>
      <c r="N422" s="101"/>
      <c r="O422" s="100"/>
      <c r="P422" s="101"/>
      <c r="Q422" s="100"/>
      <c r="R422" s="101"/>
      <c r="S422" s="100"/>
      <c r="T422" s="101"/>
      <c r="U422" s="118"/>
      <c r="V422" s="118"/>
      <c r="W422" s="100"/>
      <c r="X422" s="100"/>
      <c r="Y422" s="100"/>
      <c r="Z422" s="100"/>
      <c r="AA422" s="132"/>
      <c r="AB422" s="101"/>
      <c r="AC422" s="101"/>
      <c r="AD422" s="101"/>
      <c r="AE422" s="100"/>
      <c r="AF422" s="101"/>
      <c r="AG422" s="100"/>
      <c r="AH422" s="101"/>
      <c r="AI422" s="100"/>
      <c r="AJ422" s="101"/>
      <c r="AK422" s="100"/>
      <c r="AL422" s="101"/>
      <c r="AM422" s="101"/>
      <c r="AN422" s="8"/>
      <c r="AO422" s="147">
        <f>IFERROR(VLOOKUP(B422,'A2. Rate Change &amp; Enrollment'!$C$20:$K$769,3,FALSE),0)</f>
        <v>0</v>
      </c>
      <c r="AP422" s="147">
        <f>IFERROR(VLOOKUP(B422,'A2. Rate Change &amp; Enrollment'!$C$20:$K$769,7,FALSE),0)</f>
        <v>0</v>
      </c>
      <c r="AQ422" s="150" t="e">
        <f t="shared" si="49"/>
        <v>#DIV/0!</v>
      </c>
      <c r="AS422" s="177"/>
      <c r="AT422" s="177"/>
      <c r="AV422" s="153" t="e">
        <f t="shared" si="55"/>
        <v>#DIV/0!</v>
      </c>
      <c r="AW422" s="101"/>
      <c r="AY422" s="132"/>
      <c r="AZ422" s="101"/>
      <c r="BA422" s="94"/>
      <c r="BB422" s="94"/>
      <c r="BC422" s="94"/>
      <c r="BD422" s="94"/>
      <c r="BE422" s="101"/>
      <c r="BF422" s="132"/>
      <c r="BG422" s="98"/>
      <c r="BH422" s="74" t="str">
        <f t="shared" si="53"/>
        <v>N</v>
      </c>
      <c r="BI422" t="e">
        <f t="shared" si="54"/>
        <v>#DIV/0!</v>
      </c>
      <c r="BK422" s="283">
        <f>IFERROR(VLOOKUP($B422, 'A2. Rate Change &amp; Enrollment'!$C$14:$BY$769, 75, FALSE), 0)</f>
        <v>0</v>
      </c>
      <c r="BL422" s="283" t="e">
        <f t="shared" si="50"/>
        <v>#DIV/0!</v>
      </c>
      <c r="BM422" s="283" t="e">
        <f t="shared" si="51"/>
        <v>#DIV/0!</v>
      </c>
      <c r="BN422" t="e">
        <f t="shared" si="56"/>
        <v>#DIV/0!</v>
      </c>
    </row>
    <row r="423" spans="1:66" x14ac:dyDescent="0.35">
      <c r="A423" t="s">
        <v>726</v>
      </c>
      <c r="B423" s="144"/>
      <c r="C423" s="98"/>
      <c r="D423" s="43" t="str">
        <f t="shared" si="52"/>
        <v>HMO</v>
      </c>
      <c r="E423" s="100"/>
      <c r="F423" s="101"/>
      <c r="G423" s="100"/>
      <c r="H423" s="101"/>
      <c r="I423" s="100"/>
      <c r="J423" s="101"/>
      <c r="K423" s="100"/>
      <c r="L423" s="101"/>
      <c r="M423" s="100"/>
      <c r="N423" s="101"/>
      <c r="O423" s="100"/>
      <c r="P423" s="101"/>
      <c r="Q423" s="100"/>
      <c r="R423" s="101"/>
      <c r="S423" s="100"/>
      <c r="T423" s="101"/>
      <c r="U423" s="118"/>
      <c r="V423" s="118"/>
      <c r="W423" s="100"/>
      <c r="X423" s="100"/>
      <c r="Y423" s="100"/>
      <c r="Z423" s="100"/>
      <c r="AA423" s="132"/>
      <c r="AB423" s="101"/>
      <c r="AC423" s="101"/>
      <c r="AD423" s="101"/>
      <c r="AE423" s="100"/>
      <c r="AF423" s="101"/>
      <c r="AG423" s="100"/>
      <c r="AH423" s="101"/>
      <c r="AI423" s="100"/>
      <c r="AJ423" s="101"/>
      <c r="AK423" s="100"/>
      <c r="AL423" s="101"/>
      <c r="AM423" s="101"/>
      <c r="AN423" s="8"/>
      <c r="AO423" s="147">
        <f>IFERROR(VLOOKUP(B423,'A2. Rate Change &amp; Enrollment'!$C$20:$K$769,3,FALSE),0)</f>
        <v>0</v>
      </c>
      <c r="AP423" s="147">
        <f>IFERROR(VLOOKUP(B423,'A2. Rate Change &amp; Enrollment'!$C$20:$K$769,7,FALSE),0)</f>
        <v>0</v>
      </c>
      <c r="AQ423" s="150" t="e">
        <f t="shared" si="49"/>
        <v>#DIV/0!</v>
      </c>
      <c r="AS423" s="177"/>
      <c r="AT423" s="177"/>
      <c r="AV423" s="153" t="e">
        <f t="shared" si="55"/>
        <v>#DIV/0!</v>
      </c>
      <c r="AW423" s="101"/>
      <c r="AY423" s="132"/>
      <c r="AZ423" s="101"/>
      <c r="BA423" s="94"/>
      <c r="BB423" s="94"/>
      <c r="BC423" s="94"/>
      <c r="BD423" s="94"/>
      <c r="BE423" s="101"/>
      <c r="BF423" s="132"/>
      <c r="BG423" s="98"/>
      <c r="BH423" s="74" t="str">
        <f t="shared" si="53"/>
        <v>N</v>
      </c>
      <c r="BI423" t="e">
        <f t="shared" si="54"/>
        <v>#DIV/0!</v>
      </c>
      <c r="BK423" s="283">
        <f>IFERROR(VLOOKUP($B423, 'A2. Rate Change &amp; Enrollment'!$C$14:$BY$769, 75, FALSE), 0)</f>
        <v>0</v>
      </c>
      <c r="BL423" s="283" t="e">
        <f t="shared" si="50"/>
        <v>#DIV/0!</v>
      </c>
      <c r="BM423" s="283" t="e">
        <f t="shared" si="51"/>
        <v>#DIV/0!</v>
      </c>
      <c r="BN423" t="e">
        <f t="shared" si="56"/>
        <v>#DIV/0!</v>
      </c>
    </row>
    <row r="424" spans="1:66" x14ac:dyDescent="0.35">
      <c r="A424" t="s">
        <v>727</v>
      </c>
      <c r="B424" s="144"/>
      <c r="C424" s="98"/>
      <c r="D424" s="43" t="str">
        <f t="shared" si="52"/>
        <v>HMO</v>
      </c>
      <c r="E424" s="100"/>
      <c r="F424" s="101"/>
      <c r="G424" s="100"/>
      <c r="H424" s="101"/>
      <c r="I424" s="100"/>
      <c r="J424" s="101"/>
      <c r="K424" s="100"/>
      <c r="L424" s="101"/>
      <c r="M424" s="100"/>
      <c r="N424" s="101"/>
      <c r="O424" s="100"/>
      <c r="P424" s="101"/>
      <c r="Q424" s="100"/>
      <c r="R424" s="101"/>
      <c r="S424" s="100"/>
      <c r="T424" s="101"/>
      <c r="U424" s="118"/>
      <c r="V424" s="118"/>
      <c r="W424" s="100"/>
      <c r="X424" s="100"/>
      <c r="Y424" s="100"/>
      <c r="Z424" s="100"/>
      <c r="AA424" s="132"/>
      <c r="AB424" s="101"/>
      <c r="AC424" s="101"/>
      <c r="AD424" s="101"/>
      <c r="AE424" s="100"/>
      <c r="AF424" s="101"/>
      <c r="AG424" s="100"/>
      <c r="AH424" s="101"/>
      <c r="AI424" s="100"/>
      <c r="AJ424" s="101"/>
      <c r="AK424" s="100"/>
      <c r="AL424" s="101"/>
      <c r="AM424" s="101"/>
      <c r="AN424" s="8"/>
      <c r="AO424" s="147">
        <f>IFERROR(VLOOKUP(B424,'A2. Rate Change &amp; Enrollment'!$C$20:$K$769,3,FALSE),0)</f>
        <v>0</v>
      </c>
      <c r="AP424" s="147">
        <f>IFERROR(VLOOKUP(B424,'A2. Rate Change &amp; Enrollment'!$C$20:$K$769,7,FALSE),0)</f>
        <v>0</v>
      </c>
      <c r="AQ424" s="150" t="e">
        <f t="shared" si="49"/>
        <v>#DIV/0!</v>
      </c>
      <c r="AS424" s="177"/>
      <c r="AT424" s="177"/>
      <c r="AV424" s="153" t="e">
        <f t="shared" si="55"/>
        <v>#DIV/0!</v>
      </c>
      <c r="AW424" s="101"/>
      <c r="AY424" s="132"/>
      <c r="AZ424" s="101"/>
      <c r="BA424" s="94"/>
      <c r="BB424" s="94"/>
      <c r="BC424" s="94"/>
      <c r="BD424" s="94"/>
      <c r="BE424" s="101"/>
      <c r="BF424" s="132"/>
      <c r="BG424" s="98"/>
      <c r="BH424" s="74" t="str">
        <f t="shared" si="53"/>
        <v>N</v>
      </c>
      <c r="BI424" t="e">
        <f t="shared" si="54"/>
        <v>#DIV/0!</v>
      </c>
      <c r="BK424" s="283">
        <f>IFERROR(VLOOKUP($B424, 'A2. Rate Change &amp; Enrollment'!$C$14:$BY$769, 75, FALSE), 0)</f>
        <v>0</v>
      </c>
      <c r="BL424" s="283" t="e">
        <f t="shared" si="50"/>
        <v>#DIV/0!</v>
      </c>
      <c r="BM424" s="283" t="e">
        <f t="shared" si="51"/>
        <v>#DIV/0!</v>
      </c>
      <c r="BN424" t="e">
        <f t="shared" si="56"/>
        <v>#DIV/0!</v>
      </c>
    </row>
    <row r="425" spans="1:66" x14ac:dyDescent="0.35">
      <c r="A425" t="s">
        <v>728</v>
      </c>
      <c r="B425" s="144"/>
      <c r="C425" s="98"/>
      <c r="D425" s="43" t="str">
        <f t="shared" si="52"/>
        <v>HMO</v>
      </c>
      <c r="E425" s="100"/>
      <c r="F425" s="101"/>
      <c r="G425" s="100"/>
      <c r="H425" s="101"/>
      <c r="I425" s="100"/>
      <c r="J425" s="101"/>
      <c r="K425" s="100"/>
      <c r="L425" s="101"/>
      <c r="M425" s="100"/>
      <c r="N425" s="101"/>
      <c r="O425" s="100"/>
      <c r="P425" s="101"/>
      <c r="Q425" s="100"/>
      <c r="R425" s="101"/>
      <c r="S425" s="100"/>
      <c r="T425" s="101"/>
      <c r="U425" s="118"/>
      <c r="V425" s="118"/>
      <c r="W425" s="100"/>
      <c r="X425" s="100"/>
      <c r="Y425" s="100"/>
      <c r="Z425" s="100"/>
      <c r="AA425" s="132"/>
      <c r="AB425" s="101"/>
      <c r="AC425" s="101"/>
      <c r="AD425" s="101"/>
      <c r="AE425" s="100"/>
      <c r="AF425" s="101"/>
      <c r="AG425" s="100"/>
      <c r="AH425" s="101"/>
      <c r="AI425" s="100"/>
      <c r="AJ425" s="101"/>
      <c r="AK425" s="100"/>
      <c r="AL425" s="101"/>
      <c r="AM425" s="101"/>
      <c r="AN425" s="8"/>
      <c r="AO425" s="147">
        <f>IFERROR(VLOOKUP(B425,'A2. Rate Change &amp; Enrollment'!$C$20:$K$769,3,FALSE),0)</f>
        <v>0</v>
      </c>
      <c r="AP425" s="147">
        <f>IFERROR(VLOOKUP(B425,'A2. Rate Change &amp; Enrollment'!$C$20:$K$769,7,FALSE),0)</f>
        <v>0</v>
      </c>
      <c r="AQ425" s="150" t="e">
        <f t="shared" si="49"/>
        <v>#DIV/0!</v>
      </c>
      <c r="AS425" s="177"/>
      <c r="AT425" s="177"/>
      <c r="AV425" s="153" t="e">
        <f t="shared" si="55"/>
        <v>#DIV/0!</v>
      </c>
      <c r="AW425" s="101"/>
      <c r="AY425" s="132"/>
      <c r="AZ425" s="101"/>
      <c r="BA425" s="94"/>
      <c r="BB425" s="94"/>
      <c r="BC425" s="94"/>
      <c r="BD425" s="94"/>
      <c r="BE425" s="101"/>
      <c r="BF425" s="132"/>
      <c r="BG425" s="98"/>
      <c r="BH425" s="74" t="str">
        <f t="shared" si="53"/>
        <v>N</v>
      </c>
      <c r="BI425" t="e">
        <f t="shared" si="54"/>
        <v>#DIV/0!</v>
      </c>
      <c r="BK425" s="283">
        <f>IFERROR(VLOOKUP($B425, 'A2. Rate Change &amp; Enrollment'!$C$14:$BY$769, 75, FALSE), 0)</f>
        <v>0</v>
      </c>
      <c r="BL425" s="283" t="e">
        <f t="shared" si="50"/>
        <v>#DIV/0!</v>
      </c>
      <c r="BM425" s="283" t="e">
        <f t="shared" si="51"/>
        <v>#DIV/0!</v>
      </c>
      <c r="BN425" t="e">
        <f t="shared" si="56"/>
        <v>#DIV/0!</v>
      </c>
    </row>
    <row r="426" spans="1:66" x14ac:dyDescent="0.35">
      <c r="A426" t="s">
        <v>729</v>
      </c>
      <c r="B426" s="144"/>
      <c r="C426" s="98"/>
      <c r="D426" s="43" t="str">
        <f t="shared" si="52"/>
        <v>HMO</v>
      </c>
      <c r="E426" s="100"/>
      <c r="F426" s="101"/>
      <c r="G426" s="100"/>
      <c r="H426" s="101"/>
      <c r="I426" s="100"/>
      <c r="J426" s="101"/>
      <c r="K426" s="100"/>
      <c r="L426" s="101"/>
      <c r="M426" s="100"/>
      <c r="N426" s="101"/>
      <c r="O426" s="100"/>
      <c r="P426" s="101"/>
      <c r="Q426" s="100"/>
      <c r="R426" s="101"/>
      <c r="S426" s="100"/>
      <c r="T426" s="101"/>
      <c r="U426" s="118"/>
      <c r="V426" s="118"/>
      <c r="W426" s="100"/>
      <c r="X426" s="100"/>
      <c r="Y426" s="100"/>
      <c r="Z426" s="100"/>
      <c r="AA426" s="132"/>
      <c r="AB426" s="101"/>
      <c r="AC426" s="101"/>
      <c r="AD426" s="101"/>
      <c r="AE426" s="100"/>
      <c r="AF426" s="101"/>
      <c r="AG426" s="100"/>
      <c r="AH426" s="101"/>
      <c r="AI426" s="100"/>
      <c r="AJ426" s="101"/>
      <c r="AK426" s="100"/>
      <c r="AL426" s="101"/>
      <c r="AM426" s="101"/>
      <c r="AN426" s="8"/>
      <c r="AO426" s="147">
        <f>IFERROR(VLOOKUP(B426,'A2. Rate Change &amp; Enrollment'!$C$20:$K$769,3,FALSE),0)</f>
        <v>0</v>
      </c>
      <c r="AP426" s="147">
        <f>IFERROR(VLOOKUP(B426,'A2. Rate Change &amp; Enrollment'!$C$20:$K$769,7,FALSE),0)</f>
        <v>0</v>
      </c>
      <c r="AQ426" s="150" t="e">
        <f t="shared" si="49"/>
        <v>#DIV/0!</v>
      </c>
      <c r="AS426" s="177"/>
      <c r="AT426" s="177"/>
      <c r="AV426" s="153" t="e">
        <f t="shared" si="55"/>
        <v>#DIV/0!</v>
      </c>
      <c r="AW426" s="101"/>
      <c r="AY426" s="132"/>
      <c r="AZ426" s="101"/>
      <c r="BA426" s="94"/>
      <c r="BB426" s="94"/>
      <c r="BC426" s="94"/>
      <c r="BD426" s="94"/>
      <c r="BE426" s="101"/>
      <c r="BF426" s="132"/>
      <c r="BG426" s="98"/>
      <c r="BH426" s="74" t="str">
        <f t="shared" si="53"/>
        <v>N</v>
      </c>
      <c r="BI426" t="e">
        <f t="shared" si="54"/>
        <v>#DIV/0!</v>
      </c>
      <c r="BK426" s="283">
        <f>IFERROR(VLOOKUP($B426, 'A2. Rate Change &amp; Enrollment'!$C$14:$BY$769, 75, FALSE), 0)</f>
        <v>0</v>
      </c>
      <c r="BL426" s="283" t="e">
        <f t="shared" si="50"/>
        <v>#DIV/0!</v>
      </c>
      <c r="BM426" s="283" t="e">
        <f t="shared" si="51"/>
        <v>#DIV/0!</v>
      </c>
      <c r="BN426" t="e">
        <f t="shared" si="56"/>
        <v>#DIV/0!</v>
      </c>
    </row>
    <row r="427" spans="1:66" x14ac:dyDescent="0.35">
      <c r="A427" t="s">
        <v>730</v>
      </c>
      <c r="B427" s="144"/>
      <c r="C427" s="98"/>
      <c r="D427" s="43" t="str">
        <f t="shared" si="52"/>
        <v>HMO</v>
      </c>
      <c r="E427" s="100"/>
      <c r="F427" s="101"/>
      <c r="G427" s="100"/>
      <c r="H427" s="101"/>
      <c r="I427" s="100"/>
      <c r="J427" s="101"/>
      <c r="K427" s="100"/>
      <c r="L427" s="101"/>
      <c r="M427" s="100"/>
      <c r="N427" s="101"/>
      <c r="O427" s="100"/>
      <c r="P427" s="101"/>
      <c r="Q427" s="100"/>
      <c r="R427" s="101"/>
      <c r="S427" s="100"/>
      <c r="T427" s="101"/>
      <c r="U427" s="118"/>
      <c r="V427" s="118"/>
      <c r="W427" s="100"/>
      <c r="X427" s="100"/>
      <c r="Y427" s="100"/>
      <c r="Z427" s="100"/>
      <c r="AA427" s="132"/>
      <c r="AB427" s="101"/>
      <c r="AC427" s="101"/>
      <c r="AD427" s="101"/>
      <c r="AE427" s="100"/>
      <c r="AF427" s="101"/>
      <c r="AG427" s="100"/>
      <c r="AH427" s="101"/>
      <c r="AI427" s="100"/>
      <c r="AJ427" s="101"/>
      <c r="AK427" s="100"/>
      <c r="AL427" s="101"/>
      <c r="AM427" s="101"/>
      <c r="AN427" s="8"/>
      <c r="AO427" s="147">
        <f>IFERROR(VLOOKUP(B427,'A2. Rate Change &amp; Enrollment'!$C$20:$K$769,3,FALSE),0)</f>
        <v>0</v>
      </c>
      <c r="AP427" s="147">
        <f>IFERROR(VLOOKUP(B427,'A2. Rate Change &amp; Enrollment'!$C$20:$K$769,7,FALSE),0)</f>
        <v>0</v>
      </c>
      <c r="AQ427" s="150" t="e">
        <f t="shared" si="49"/>
        <v>#DIV/0!</v>
      </c>
      <c r="AS427" s="177"/>
      <c r="AT427" s="177"/>
      <c r="AV427" s="153" t="e">
        <f t="shared" si="55"/>
        <v>#DIV/0!</v>
      </c>
      <c r="AW427" s="101"/>
      <c r="AY427" s="132"/>
      <c r="AZ427" s="101"/>
      <c r="BA427" s="94"/>
      <c r="BB427" s="94"/>
      <c r="BC427" s="94"/>
      <c r="BD427" s="94"/>
      <c r="BE427" s="101"/>
      <c r="BF427" s="132"/>
      <c r="BG427" s="98"/>
      <c r="BH427" s="74" t="str">
        <f t="shared" si="53"/>
        <v>N</v>
      </c>
      <c r="BI427" t="e">
        <f t="shared" si="54"/>
        <v>#DIV/0!</v>
      </c>
      <c r="BK427" s="283">
        <f>IFERROR(VLOOKUP($B427, 'A2. Rate Change &amp; Enrollment'!$C$14:$BY$769, 75, FALSE), 0)</f>
        <v>0</v>
      </c>
      <c r="BL427" s="283" t="e">
        <f t="shared" si="50"/>
        <v>#DIV/0!</v>
      </c>
      <c r="BM427" s="283" t="e">
        <f t="shared" si="51"/>
        <v>#DIV/0!</v>
      </c>
      <c r="BN427" t="e">
        <f t="shared" si="56"/>
        <v>#DIV/0!</v>
      </c>
    </row>
    <row r="428" spans="1:66" x14ac:dyDescent="0.35">
      <c r="A428" t="s">
        <v>731</v>
      </c>
      <c r="B428" s="144"/>
      <c r="C428" s="98"/>
      <c r="D428" s="43" t="str">
        <f t="shared" si="52"/>
        <v>HMO</v>
      </c>
      <c r="E428" s="100"/>
      <c r="F428" s="101"/>
      <c r="G428" s="100"/>
      <c r="H428" s="101"/>
      <c r="I428" s="100"/>
      <c r="J428" s="101"/>
      <c r="K428" s="100"/>
      <c r="L428" s="101"/>
      <c r="M428" s="100"/>
      <c r="N428" s="101"/>
      <c r="O428" s="100"/>
      <c r="P428" s="101"/>
      <c r="Q428" s="100"/>
      <c r="R428" s="101"/>
      <c r="S428" s="100"/>
      <c r="T428" s="101"/>
      <c r="U428" s="118"/>
      <c r="V428" s="118"/>
      <c r="W428" s="100"/>
      <c r="X428" s="100"/>
      <c r="Y428" s="100"/>
      <c r="Z428" s="100"/>
      <c r="AA428" s="132"/>
      <c r="AB428" s="101"/>
      <c r="AC428" s="101"/>
      <c r="AD428" s="101"/>
      <c r="AE428" s="100"/>
      <c r="AF428" s="101"/>
      <c r="AG428" s="100"/>
      <c r="AH428" s="101"/>
      <c r="AI428" s="100"/>
      <c r="AJ428" s="101"/>
      <c r="AK428" s="100"/>
      <c r="AL428" s="101"/>
      <c r="AM428" s="101"/>
      <c r="AN428" s="8"/>
      <c r="AO428" s="147">
        <f>IFERROR(VLOOKUP(B428,'A2. Rate Change &amp; Enrollment'!$C$20:$K$769,3,FALSE),0)</f>
        <v>0</v>
      </c>
      <c r="AP428" s="147">
        <f>IFERROR(VLOOKUP(B428,'A2. Rate Change &amp; Enrollment'!$C$20:$K$769,7,FALSE),0)</f>
        <v>0</v>
      </c>
      <c r="AQ428" s="150" t="e">
        <f t="shared" si="49"/>
        <v>#DIV/0!</v>
      </c>
      <c r="AS428" s="177"/>
      <c r="AT428" s="177"/>
      <c r="AV428" s="153" t="e">
        <f t="shared" si="55"/>
        <v>#DIV/0!</v>
      </c>
      <c r="AW428" s="101"/>
      <c r="AY428" s="132"/>
      <c r="AZ428" s="101"/>
      <c r="BA428" s="94"/>
      <c r="BB428" s="94"/>
      <c r="BC428" s="94"/>
      <c r="BD428" s="94"/>
      <c r="BE428" s="101"/>
      <c r="BF428" s="132"/>
      <c r="BG428" s="98"/>
      <c r="BH428" s="74" t="str">
        <f t="shared" si="53"/>
        <v>N</v>
      </c>
      <c r="BI428" t="e">
        <f t="shared" si="54"/>
        <v>#DIV/0!</v>
      </c>
      <c r="BK428" s="283">
        <f>IFERROR(VLOOKUP($B428, 'A2. Rate Change &amp; Enrollment'!$C$14:$BY$769, 75, FALSE), 0)</f>
        <v>0</v>
      </c>
      <c r="BL428" s="283" t="e">
        <f t="shared" si="50"/>
        <v>#DIV/0!</v>
      </c>
      <c r="BM428" s="283" t="e">
        <f t="shared" si="51"/>
        <v>#DIV/0!</v>
      </c>
      <c r="BN428" t="e">
        <f t="shared" si="56"/>
        <v>#DIV/0!</v>
      </c>
    </row>
    <row r="429" spans="1:66" x14ac:dyDescent="0.35">
      <c r="A429" t="s">
        <v>732</v>
      </c>
      <c r="B429" s="144"/>
      <c r="C429" s="98"/>
      <c r="D429" s="43" t="str">
        <f t="shared" si="52"/>
        <v>HMO</v>
      </c>
      <c r="E429" s="100"/>
      <c r="F429" s="101"/>
      <c r="G429" s="100"/>
      <c r="H429" s="101"/>
      <c r="I429" s="100"/>
      <c r="J429" s="101"/>
      <c r="K429" s="100"/>
      <c r="L429" s="101"/>
      <c r="M429" s="100"/>
      <c r="N429" s="101"/>
      <c r="O429" s="100"/>
      <c r="P429" s="101"/>
      <c r="Q429" s="100"/>
      <c r="R429" s="101"/>
      <c r="S429" s="100"/>
      <c r="T429" s="101"/>
      <c r="U429" s="118"/>
      <c r="V429" s="118"/>
      <c r="W429" s="100"/>
      <c r="X429" s="100"/>
      <c r="Y429" s="100"/>
      <c r="Z429" s="100"/>
      <c r="AA429" s="132"/>
      <c r="AB429" s="101"/>
      <c r="AC429" s="101"/>
      <c r="AD429" s="101"/>
      <c r="AE429" s="100"/>
      <c r="AF429" s="101"/>
      <c r="AG429" s="100"/>
      <c r="AH429" s="101"/>
      <c r="AI429" s="100"/>
      <c r="AJ429" s="101"/>
      <c r="AK429" s="100"/>
      <c r="AL429" s="101"/>
      <c r="AM429" s="101"/>
      <c r="AN429" s="8"/>
      <c r="AO429" s="147">
        <f>IFERROR(VLOOKUP(B429,'A2. Rate Change &amp; Enrollment'!$C$20:$K$769,3,FALSE),0)</f>
        <v>0</v>
      </c>
      <c r="AP429" s="147">
        <f>IFERROR(VLOOKUP(B429,'A2. Rate Change &amp; Enrollment'!$C$20:$K$769,7,FALSE),0)</f>
        <v>0</v>
      </c>
      <c r="AQ429" s="150" t="e">
        <f t="shared" si="49"/>
        <v>#DIV/0!</v>
      </c>
      <c r="AS429" s="177"/>
      <c r="AT429" s="177"/>
      <c r="AV429" s="153" t="e">
        <f t="shared" si="55"/>
        <v>#DIV/0!</v>
      </c>
      <c r="AW429" s="101"/>
      <c r="AY429" s="132"/>
      <c r="AZ429" s="101"/>
      <c r="BA429" s="94"/>
      <c r="BB429" s="94"/>
      <c r="BC429" s="94"/>
      <c r="BD429" s="94"/>
      <c r="BE429" s="101"/>
      <c r="BF429" s="132"/>
      <c r="BG429" s="98"/>
      <c r="BH429" s="74" t="str">
        <f t="shared" si="53"/>
        <v>N</v>
      </c>
      <c r="BI429" t="e">
        <f t="shared" si="54"/>
        <v>#DIV/0!</v>
      </c>
      <c r="BK429" s="283">
        <f>IFERROR(VLOOKUP($B429, 'A2. Rate Change &amp; Enrollment'!$C$14:$BY$769, 75, FALSE), 0)</f>
        <v>0</v>
      </c>
      <c r="BL429" s="283" t="e">
        <f t="shared" si="50"/>
        <v>#DIV/0!</v>
      </c>
      <c r="BM429" s="283" t="e">
        <f t="shared" si="51"/>
        <v>#DIV/0!</v>
      </c>
      <c r="BN429" t="e">
        <f t="shared" si="56"/>
        <v>#DIV/0!</v>
      </c>
    </row>
    <row r="430" spans="1:66" x14ac:dyDescent="0.35">
      <c r="A430" t="s">
        <v>733</v>
      </c>
      <c r="B430" s="144"/>
      <c r="C430" s="98"/>
      <c r="D430" s="43" t="str">
        <f t="shared" si="52"/>
        <v>HMO</v>
      </c>
      <c r="E430" s="100"/>
      <c r="F430" s="101"/>
      <c r="G430" s="100"/>
      <c r="H430" s="101"/>
      <c r="I430" s="100"/>
      <c r="J430" s="101"/>
      <c r="K430" s="100"/>
      <c r="L430" s="101"/>
      <c r="M430" s="100"/>
      <c r="N430" s="101"/>
      <c r="O430" s="100"/>
      <c r="P430" s="101"/>
      <c r="Q430" s="100"/>
      <c r="R430" s="101"/>
      <c r="S430" s="100"/>
      <c r="T430" s="101"/>
      <c r="U430" s="118"/>
      <c r="V430" s="118"/>
      <c r="W430" s="100"/>
      <c r="X430" s="100"/>
      <c r="Y430" s="100"/>
      <c r="Z430" s="100"/>
      <c r="AA430" s="132"/>
      <c r="AB430" s="101"/>
      <c r="AC430" s="101"/>
      <c r="AD430" s="101"/>
      <c r="AE430" s="100"/>
      <c r="AF430" s="101"/>
      <c r="AG430" s="100"/>
      <c r="AH430" s="101"/>
      <c r="AI430" s="100"/>
      <c r="AJ430" s="101"/>
      <c r="AK430" s="100"/>
      <c r="AL430" s="101"/>
      <c r="AM430" s="101"/>
      <c r="AN430" s="8"/>
      <c r="AO430" s="147">
        <f>IFERROR(VLOOKUP(B430,'A2. Rate Change &amp; Enrollment'!$C$20:$K$769,3,FALSE),0)</f>
        <v>0</v>
      </c>
      <c r="AP430" s="147">
        <f>IFERROR(VLOOKUP(B430,'A2. Rate Change &amp; Enrollment'!$C$20:$K$769,7,FALSE),0)</f>
        <v>0</v>
      </c>
      <c r="AQ430" s="150" t="e">
        <f t="shared" si="49"/>
        <v>#DIV/0!</v>
      </c>
      <c r="AS430" s="177"/>
      <c r="AT430" s="177"/>
      <c r="AV430" s="153" t="e">
        <f t="shared" si="55"/>
        <v>#DIV/0!</v>
      </c>
      <c r="AW430" s="101"/>
      <c r="AY430" s="132"/>
      <c r="AZ430" s="101"/>
      <c r="BA430" s="94"/>
      <c r="BB430" s="94"/>
      <c r="BC430" s="94"/>
      <c r="BD430" s="94"/>
      <c r="BE430" s="101"/>
      <c r="BF430" s="132"/>
      <c r="BG430" s="98"/>
      <c r="BH430" s="74" t="str">
        <f t="shared" si="53"/>
        <v>N</v>
      </c>
      <c r="BI430" t="e">
        <f t="shared" si="54"/>
        <v>#DIV/0!</v>
      </c>
      <c r="BK430" s="283">
        <f>IFERROR(VLOOKUP($B430, 'A2. Rate Change &amp; Enrollment'!$C$14:$BY$769, 75, FALSE), 0)</f>
        <v>0</v>
      </c>
      <c r="BL430" s="283" t="e">
        <f t="shared" si="50"/>
        <v>#DIV/0!</v>
      </c>
      <c r="BM430" s="283" t="e">
        <f t="shared" si="51"/>
        <v>#DIV/0!</v>
      </c>
      <c r="BN430" t="e">
        <f t="shared" si="56"/>
        <v>#DIV/0!</v>
      </c>
    </row>
    <row r="431" spans="1:66" x14ac:dyDescent="0.35">
      <c r="A431" t="s">
        <v>734</v>
      </c>
      <c r="B431" s="144"/>
      <c r="C431" s="98"/>
      <c r="D431" s="43" t="str">
        <f t="shared" si="52"/>
        <v>HMO</v>
      </c>
      <c r="E431" s="100"/>
      <c r="F431" s="101"/>
      <c r="G431" s="100"/>
      <c r="H431" s="101"/>
      <c r="I431" s="100"/>
      <c r="J431" s="101"/>
      <c r="K431" s="100"/>
      <c r="L431" s="101"/>
      <c r="M431" s="100"/>
      <c r="N431" s="101"/>
      <c r="O431" s="100"/>
      <c r="P431" s="101"/>
      <c r="Q431" s="100"/>
      <c r="R431" s="101"/>
      <c r="S431" s="100"/>
      <c r="T431" s="101"/>
      <c r="U431" s="118"/>
      <c r="V431" s="118"/>
      <c r="W431" s="100"/>
      <c r="X431" s="100"/>
      <c r="Y431" s="100"/>
      <c r="Z431" s="100"/>
      <c r="AA431" s="132"/>
      <c r="AB431" s="101"/>
      <c r="AC431" s="101"/>
      <c r="AD431" s="101"/>
      <c r="AE431" s="100"/>
      <c r="AF431" s="101"/>
      <c r="AG431" s="100"/>
      <c r="AH431" s="101"/>
      <c r="AI431" s="100"/>
      <c r="AJ431" s="101"/>
      <c r="AK431" s="100"/>
      <c r="AL431" s="101"/>
      <c r="AM431" s="101"/>
      <c r="AN431" s="8"/>
      <c r="AO431" s="147">
        <f>IFERROR(VLOOKUP(B431,'A2. Rate Change &amp; Enrollment'!$C$20:$K$769,3,FALSE),0)</f>
        <v>0</v>
      </c>
      <c r="AP431" s="147">
        <f>IFERROR(VLOOKUP(B431,'A2. Rate Change &amp; Enrollment'!$C$20:$K$769,7,FALSE),0)</f>
        <v>0</v>
      </c>
      <c r="AQ431" s="150" t="e">
        <f t="shared" si="49"/>
        <v>#DIV/0!</v>
      </c>
      <c r="AS431" s="177"/>
      <c r="AT431" s="177"/>
      <c r="AV431" s="153" t="e">
        <f t="shared" si="55"/>
        <v>#DIV/0!</v>
      </c>
      <c r="AW431" s="101"/>
      <c r="AY431" s="132"/>
      <c r="AZ431" s="101"/>
      <c r="BA431" s="94"/>
      <c r="BB431" s="94"/>
      <c r="BC431" s="94"/>
      <c r="BD431" s="94"/>
      <c r="BE431" s="101"/>
      <c r="BF431" s="132"/>
      <c r="BG431" s="98"/>
      <c r="BH431" s="74" t="str">
        <f t="shared" si="53"/>
        <v>N</v>
      </c>
      <c r="BI431" t="e">
        <f t="shared" si="54"/>
        <v>#DIV/0!</v>
      </c>
      <c r="BK431" s="283">
        <f>IFERROR(VLOOKUP($B431, 'A2. Rate Change &amp; Enrollment'!$C$14:$BY$769, 75, FALSE), 0)</f>
        <v>0</v>
      </c>
      <c r="BL431" s="283" t="e">
        <f t="shared" si="50"/>
        <v>#DIV/0!</v>
      </c>
      <c r="BM431" s="283" t="e">
        <f t="shared" si="51"/>
        <v>#DIV/0!</v>
      </c>
      <c r="BN431" t="e">
        <f t="shared" si="56"/>
        <v>#DIV/0!</v>
      </c>
    </row>
    <row r="432" spans="1:66" x14ac:dyDescent="0.35">
      <c r="A432" t="s">
        <v>735</v>
      </c>
      <c r="B432" s="144"/>
      <c r="C432" s="98"/>
      <c r="D432" s="43" t="str">
        <f t="shared" si="52"/>
        <v>HMO</v>
      </c>
      <c r="E432" s="100"/>
      <c r="F432" s="101"/>
      <c r="G432" s="100"/>
      <c r="H432" s="101"/>
      <c r="I432" s="100"/>
      <c r="J432" s="101"/>
      <c r="K432" s="100"/>
      <c r="L432" s="101"/>
      <c r="M432" s="100"/>
      <c r="N432" s="101"/>
      <c r="O432" s="100"/>
      <c r="P432" s="101"/>
      <c r="Q432" s="100"/>
      <c r="R432" s="101"/>
      <c r="S432" s="100"/>
      <c r="T432" s="101"/>
      <c r="U432" s="118"/>
      <c r="V432" s="118"/>
      <c r="W432" s="100"/>
      <c r="X432" s="100"/>
      <c r="Y432" s="100"/>
      <c r="Z432" s="100"/>
      <c r="AA432" s="132"/>
      <c r="AB432" s="101"/>
      <c r="AC432" s="101"/>
      <c r="AD432" s="101"/>
      <c r="AE432" s="100"/>
      <c r="AF432" s="101"/>
      <c r="AG432" s="100"/>
      <c r="AH432" s="101"/>
      <c r="AI432" s="100"/>
      <c r="AJ432" s="101"/>
      <c r="AK432" s="100"/>
      <c r="AL432" s="101"/>
      <c r="AM432" s="101"/>
      <c r="AN432" s="8"/>
      <c r="AO432" s="147">
        <f>IFERROR(VLOOKUP(B432,'A2. Rate Change &amp; Enrollment'!$C$20:$K$769,3,FALSE),0)</f>
        <v>0</v>
      </c>
      <c r="AP432" s="147">
        <f>IFERROR(VLOOKUP(B432,'A2. Rate Change &amp; Enrollment'!$C$20:$K$769,7,FALSE),0)</f>
        <v>0</v>
      </c>
      <c r="AQ432" s="150" t="e">
        <f t="shared" si="49"/>
        <v>#DIV/0!</v>
      </c>
      <c r="AS432" s="177"/>
      <c r="AT432" s="177"/>
      <c r="AV432" s="153" t="e">
        <f t="shared" si="55"/>
        <v>#DIV/0!</v>
      </c>
      <c r="AW432" s="101"/>
      <c r="AY432" s="132"/>
      <c r="AZ432" s="101"/>
      <c r="BA432" s="94"/>
      <c r="BB432" s="94"/>
      <c r="BC432" s="94"/>
      <c r="BD432" s="94"/>
      <c r="BE432" s="101"/>
      <c r="BF432" s="132"/>
      <c r="BG432" s="98"/>
      <c r="BH432" s="74" t="str">
        <f t="shared" si="53"/>
        <v>N</v>
      </c>
      <c r="BI432" t="e">
        <f t="shared" si="54"/>
        <v>#DIV/0!</v>
      </c>
      <c r="BK432" s="283">
        <f>IFERROR(VLOOKUP($B432, 'A2. Rate Change &amp; Enrollment'!$C$14:$BY$769, 75, FALSE), 0)</f>
        <v>0</v>
      </c>
      <c r="BL432" s="283" t="e">
        <f t="shared" si="50"/>
        <v>#DIV/0!</v>
      </c>
      <c r="BM432" s="283" t="e">
        <f t="shared" si="51"/>
        <v>#DIV/0!</v>
      </c>
      <c r="BN432" t="e">
        <f t="shared" si="56"/>
        <v>#DIV/0!</v>
      </c>
    </row>
    <row r="433" spans="1:66" x14ac:dyDescent="0.35">
      <c r="A433" t="s">
        <v>736</v>
      </c>
      <c r="B433" s="144"/>
      <c r="C433" s="98"/>
      <c r="D433" s="43" t="str">
        <f t="shared" si="52"/>
        <v>HMO</v>
      </c>
      <c r="E433" s="100"/>
      <c r="F433" s="101"/>
      <c r="G433" s="100"/>
      <c r="H433" s="101"/>
      <c r="I433" s="100"/>
      <c r="J433" s="101"/>
      <c r="K433" s="100"/>
      <c r="L433" s="101"/>
      <c r="M433" s="100"/>
      <c r="N433" s="101"/>
      <c r="O433" s="100"/>
      <c r="P433" s="101"/>
      <c r="Q433" s="100"/>
      <c r="R433" s="101"/>
      <c r="S433" s="100"/>
      <c r="T433" s="101"/>
      <c r="U433" s="118"/>
      <c r="V433" s="118"/>
      <c r="W433" s="100"/>
      <c r="X433" s="100"/>
      <c r="Y433" s="100"/>
      <c r="Z433" s="100"/>
      <c r="AA433" s="132"/>
      <c r="AB433" s="101"/>
      <c r="AC433" s="101"/>
      <c r="AD433" s="101"/>
      <c r="AE433" s="100"/>
      <c r="AF433" s="101"/>
      <c r="AG433" s="100"/>
      <c r="AH433" s="101"/>
      <c r="AI433" s="100"/>
      <c r="AJ433" s="101"/>
      <c r="AK433" s="100"/>
      <c r="AL433" s="101"/>
      <c r="AM433" s="101"/>
      <c r="AN433" s="8"/>
      <c r="AO433" s="147">
        <f>IFERROR(VLOOKUP(B433,'A2. Rate Change &amp; Enrollment'!$C$20:$K$769,3,FALSE),0)</f>
        <v>0</v>
      </c>
      <c r="AP433" s="147">
        <f>IFERROR(VLOOKUP(B433,'A2. Rate Change &amp; Enrollment'!$C$20:$K$769,7,FALSE),0)</f>
        <v>0</v>
      </c>
      <c r="AQ433" s="150" t="e">
        <f t="shared" si="49"/>
        <v>#DIV/0!</v>
      </c>
      <c r="AS433" s="177"/>
      <c r="AT433" s="177"/>
      <c r="AV433" s="153" t="e">
        <f t="shared" si="55"/>
        <v>#DIV/0!</v>
      </c>
      <c r="AW433" s="101"/>
      <c r="AY433" s="132"/>
      <c r="AZ433" s="101"/>
      <c r="BA433" s="94"/>
      <c r="BB433" s="94"/>
      <c r="BC433" s="94"/>
      <c r="BD433" s="94"/>
      <c r="BE433" s="101"/>
      <c r="BF433" s="132"/>
      <c r="BG433" s="98"/>
      <c r="BH433" s="74" t="str">
        <f t="shared" si="53"/>
        <v>N</v>
      </c>
      <c r="BI433" t="e">
        <f t="shared" si="54"/>
        <v>#DIV/0!</v>
      </c>
      <c r="BK433" s="283">
        <f>IFERROR(VLOOKUP($B433, 'A2. Rate Change &amp; Enrollment'!$C$14:$BY$769, 75, FALSE), 0)</f>
        <v>0</v>
      </c>
      <c r="BL433" s="283" t="e">
        <f t="shared" si="50"/>
        <v>#DIV/0!</v>
      </c>
      <c r="BM433" s="283" t="e">
        <f t="shared" si="51"/>
        <v>#DIV/0!</v>
      </c>
      <c r="BN433" t="e">
        <f t="shared" si="56"/>
        <v>#DIV/0!</v>
      </c>
    </row>
    <row r="434" spans="1:66" x14ac:dyDescent="0.35">
      <c r="A434" t="s">
        <v>737</v>
      </c>
      <c r="B434" s="144"/>
      <c r="C434" s="98"/>
      <c r="D434" s="43" t="str">
        <f t="shared" si="52"/>
        <v>HMO</v>
      </c>
      <c r="E434" s="100"/>
      <c r="F434" s="101"/>
      <c r="G434" s="100"/>
      <c r="H434" s="101"/>
      <c r="I434" s="100"/>
      <c r="J434" s="101"/>
      <c r="K434" s="100"/>
      <c r="L434" s="101"/>
      <c r="M434" s="100"/>
      <c r="N434" s="101"/>
      <c r="O434" s="100"/>
      <c r="P434" s="101"/>
      <c r="Q434" s="100"/>
      <c r="R434" s="101"/>
      <c r="S434" s="100"/>
      <c r="T434" s="101"/>
      <c r="U434" s="118"/>
      <c r="V434" s="118"/>
      <c r="W434" s="100"/>
      <c r="X434" s="100"/>
      <c r="Y434" s="100"/>
      <c r="Z434" s="100"/>
      <c r="AA434" s="132"/>
      <c r="AB434" s="101"/>
      <c r="AC434" s="101"/>
      <c r="AD434" s="101"/>
      <c r="AE434" s="100"/>
      <c r="AF434" s="101"/>
      <c r="AG434" s="100"/>
      <c r="AH434" s="101"/>
      <c r="AI434" s="100"/>
      <c r="AJ434" s="101"/>
      <c r="AK434" s="100"/>
      <c r="AL434" s="101"/>
      <c r="AM434" s="101"/>
      <c r="AN434" s="8"/>
      <c r="AO434" s="147">
        <f>IFERROR(VLOOKUP(B434,'A2. Rate Change &amp; Enrollment'!$C$20:$K$769,3,FALSE),0)</f>
        <v>0</v>
      </c>
      <c r="AP434" s="147">
        <f>IFERROR(VLOOKUP(B434,'A2. Rate Change &amp; Enrollment'!$C$20:$K$769,7,FALSE),0)</f>
        <v>0</v>
      </c>
      <c r="AQ434" s="150" t="e">
        <f t="shared" si="49"/>
        <v>#DIV/0!</v>
      </c>
      <c r="AS434" s="177"/>
      <c r="AT434" s="177"/>
      <c r="AV434" s="153" t="e">
        <f t="shared" si="55"/>
        <v>#DIV/0!</v>
      </c>
      <c r="AW434" s="101"/>
      <c r="AY434" s="132"/>
      <c r="AZ434" s="101"/>
      <c r="BA434" s="94"/>
      <c r="BB434" s="94"/>
      <c r="BC434" s="94"/>
      <c r="BD434" s="94"/>
      <c r="BE434" s="101"/>
      <c r="BF434" s="132"/>
      <c r="BG434" s="98"/>
      <c r="BH434" s="74" t="str">
        <f t="shared" si="53"/>
        <v>N</v>
      </c>
      <c r="BI434" t="e">
        <f t="shared" si="54"/>
        <v>#DIV/0!</v>
      </c>
      <c r="BK434" s="283">
        <f>IFERROR(VLOOKUP($B434, 'A2. Rate Change &amp; Enrollment'!$C$14:$BY$769, 75, FALSE), 0)</f>
        <v>0</v>
      </c>
      <c r="BL434" s="283" t="e">
        <f t="shared" si="50"/>
        <v>#DIV/0!</v>
      </c>
      <c r="BM434" s="283" t="e">
        <f t="shared" si="51"/>
        <v>#DIV/0!</v>
      </c>
      <c r="BN434" t="e">
        <f t="shared" si="56"/>
        <v>#DIV/0!</v>
      </c>
    </row>
    <row r="435" spans="1:66" x14ac:dyDescent="0.35">
      <c r="A435" t="s">
        <v>738</v>
      </c>
      <c r="B435" s="144"/>
      <c r="C435" s="98"/>
      <c r="D435" s="43" t="str">
        <f t="shared" si="52"/>
        <v>HMO</v>
      </c>
      <c r="E435" s="100"/>
      <c r="F435" s="101"/>
      <c r="G435" s="100"/>
      <c r="H435" s="101"/>
      <c r="I435" s="100"/>
      <c r="J435" s="101"/>
      <c r="K435" s="100"/>
      <c r="L435" s="101"/>
      <c r="M435" s="100"/>
      <c r="N435" s="101"/>
      <c r="O435" s="100"/>
      <c r="P435" s="101"/>
      <c r="Q435" s="100"/>
      <c r="R435" s="101"/>
      <c r="S435" s="100"/>
      <c r="T435" s="101"/>
      <c r="U435" s="118"/>
      <c r="V435" s="118"/>
      <c r="W435" s="100"/>
      <c r="X435" s="100"/>
      <c r="Y435" s="100"/>
      <c r="Z435" s="100"/>
      <c r="AA435" s="132"/>
      <c r="AB435" s="101"/>
      <c r="AC435" s="101"/>
      <c r="AD435" s="101"/>
      <c r="AE435" s="100"/>
      <c r="AF435" s="101"/>
      <c r="AG435" s="100"/>
      <c r="AH435" s="101"/>
      <c r="AI435" s="100"/>
      <c r="AJ435" s="101"/>
      <c r="AK435" s="100"/>
      <c r="AL435" s="101"/>
      <c r="AM435" s="101"/>
      <c r="AN435" s="8"/>
      <c r="AO435" s="147">
        <f>IFERROR(VLOOKUP(B435,'A2. Rate Change &amp; Enrollment'!$C$20:$K$769,3,FALSE),0)</f>
        <v>0</v>
      </c>
      <c r="AP435" s="147">
        <f>IFERROR(VLOOKUP(B435,'A2. Rate Change &amp; Enrollment'!$C$20:$K$769,7,FALSE),0)</f>
        <v>0</v>
      </c>
      <c r="AQ435" s="150" t="e">
        <f t="shared" si="49"/>
        <v>#DIV/0!</v>
      </c>
      <c r="AS435" s="177"/>
      <c r="AT435" s="177"/>
      <c r="AV435" s="153" t="e">
        <f t="shared" si="55"/>
        <v>#DIV/0!</v>
      </c>
      <c r="AW435" s="101"/>
      <c r="AY435" s="132"/>
      <c r="AZ435" s="101"/>
      <c r="BA435" s="94"/>
      <c r="BB435" s="94"/>
      <c r="BC435" s="94"/>
      <c r="BD435" s="94"/>
      <c r="BE435" s="101"/>
      <c r="BF435" s="132"/>
      <c r="BG435" s="98"/>
      <c r="BH435" s="74" t="str">
        <f t="shared" si="53"/>
        <v>N</v>
      </c>
      <c r="BI435" t="e">
        <f t="shared" si="54"/>
        <v>#DIV/0!</v>
      </c>
      <c r="BK435" s="283">
        <f>IFERROR(VLOOKUP($B435, 'A2. Rate Change &amp; Enrollment'!$C$14:$BY$769, 75, FALSE), 0)</f>
        <v>0</v>
      </c>
      <c r="BL435" s="283" t="e">
        <f t="shared" si="50"/>
        <v>#DIV/0!</v>
      </c>
      <c r="BM435" s="283" t="e">
        <f t="shared" si="51"/>
        <v>#DIV/0!</v>
      </c>
      <c r="BN435" t="e">
        <f t="shared" si="56"/>
        <v>#DIV/0!</v>
      </c>
    </row>
    <row r="436" spans="1:66" x14ac:dyDescent="0.35">
      <c r="A436" t="s">
        <v>739</v>
      </c>
      <c r="B436" s="144"/>
      <c r="C436" s="98"/>
      <c r="D436" s="43" t="str">
        <f t="shared" si="52"/>
        <v>HMO</v>
      </c>
      <c r="E436" s="100"/>
      <c r="F436" s="101"/>
      <c r="G436" s="100"/>
      <c r="H436" s="101"/>
      <c r="I436" s="100"/>
      <c r="J436" s="101"/>
      <c r="K436" s="100"/>
      <c r="L436" s="101"/>
      <c r="M436" s="100"/>
      <c r="N436" s="101"/>
      <c r="O436" s="100"/>
      <c r="P436" s="101"/>
      <c r="Q436" s="100"/>
      <c r="R436" s="101"/>
      <c r="S436" s="100"/>
      <c r="T436" s="101"/>
      <c r="U436" s="118"/>
      <c r="V436" s="118"/>
      <c r="W436" s="100"/>
      <c r="X436" s="100"/>
      <c r="Y436" s="100"/>
      <c r="Z436" s="100"/>
      <c r="AA436" s="132"/>
      <c r="AB436" s="101"/>
      <c r="AC436" s="101"/>
      <c r="AD436" s="101"/>
      <c r="AE436" s="100"/>
      <c r="AF436" s="101"/>
      <c r="AG436" s="100"/>
      <c r="AH436" s="101"/>
      <c r="AI436" s="100"/>
      <c r="AJ436" s="101"/>
      <c r="AK436" s="100"/>
      <c r="AL436" s="101"/>
      <c r="AM436" s="101"/>
      <c r="AN436" s="8"/>
      <c r="AO436" s="147">
        <f>IFERROR(VLOOKUP(B436,'A2. Rate Change &amp; Enrollment'!$C$20:$K$769,3,FALSE),0)</f>
        <v>0</v>
      </c>
      <c r="AP436" s="147">
        <f>IFERROR(VLOOKUP(B436,'A2. Rate Change &amp; Enrollment'!$C$20:$K$769,7,FALSE),0)</f>
        <v>0</v>
      </c>
      <c r="AQ436" s="150" t="e">
        <f t="shared" si="49"/>
        <v>#DIV/0!</v>
      </c>
      <c r="AS436" s="177"/>
      <c r="AT436" s="177"/>
      <c r="AV436" s="153" t="e">
        <f t="shared" si="55"/>
        <v>#DIV/0!</v>
      </c>
      <c r="AW436" s="101"/>
      <c r="AY436" s="132"/>
      <c r="AZ436" s="101"/>
      <c r="BA436" s="94"/>
      <c r="BB436" s="94"/>
      <c r="BC436" s="94"/>
      <c r="BD436" s="94"/>
      <c r="BE436" s="101"/>
      <c r="BF436" s="132"/>
      <c r="BG436" s="98"/>
      <c r="BH436" s="74" t="str">
        <f t="shared" si="53"/>
        <v>N</v>
      </c>
      <c r="BI436" t="e">
        <f t="shared" si="54"/>
        <v>#DIV/0!</v>
      </c>
      <c r="BK436" s="283">
        <f>IFERROR(VLOOKUP($B436, 'A2. Rate Change &amp; Enrollment'!$C$14:$BY$769, 75, FALSE), 0)</f>
        <v>0</v>
      </c>
      <c r="BL436" s="283" t="e">
        <f t="shared" si="50"/>
        <v>#DIV/0!</v>
      </c>
      <c r="BM436" s="283" t="e">
        <f t="shared" si="51"/>
        <v>#DIV/0!</v>
      </c>
      <c r="BN436" t="e">
        <f t="shared" si="56"/>
        <v>#DIV/0!</v>
      </c>
    </row>
    <row r="437" spans="1:66" x14ac:dyDescent="0.35">
      <c r="A437" t="s">
        <v>740</v>
      </c>
      <c r="B437" s="144"/>
      <c r="C437" s="98"/>
      <c r="D437" s="43" t="str">
        <f t="shared" si="52"/>
        <v>HMO</v>
      </c>
      <c r="E437" s="100"/>
      <c r="F437" s="101"/>
      <c r="G437" s="100"/>
      <c r="H437" s="101"/>
      <c r="I437" s="100"/>
      <c r="J437" s="101"/>
      <c r="K437" s="100"/>
      <c r="L437" s="101"/>
      <c r="M437" s="100"/>
      <c r="N437" s="101"/>
      <c r="O437" s="100"/>
      <c r="P437" s="101"/>
      <c r="Q437" s="100"/>
      <c r="R437" s="101"/>
      <c r="S437" s="100"/>
      <c r="T437" s="101"/>
      <c r="U437" s="118"/>
      <c r="V437" s="118"/>
      <c r="W437" s="100"/>
      <c r="X437" s="100"/>
      <c r="Y437" s="100"/>
      <c r="Z437" s="100"/>
      <c r="AA437" s="132"/>
      <c r="AB437" s="101"/>
      <c r="AC437" s="101"/>
      <c r="AD437" s="101"/>
      <c r="AE437" s="100"/>
      <c r="AF437" s="101"/>
      <c r="AG437" s="100"/>
      <c r="AH437" s="101"/>
      <c r="AI437" s="100"/>
      <c r="AJ437" s="101"/>
      <c r="AK437" s="100"/>
      <c r="AL437" s="101"/>
      <c r="AM437" s="101"/>
      <c r="AN437" s="8"/>
      <c r="AO437" s="147">
        <f>IFERROR(VLOOKUP(B437,'A2. Rate Change &amp; Enrollment'!$C$20:$K$769,3,FALSE),0)</f>
        <v>0</v>
      </c>
      <c r="AP437" s="147">
        <f>IFERROR(VLOOKUP(B437,'A2. Rate Change &amp; Enrollment'!$C$20:$K$769,7,FALSE),0)</f>
        <v>0</v>
      </c>
      <c r="AQ437" s="150" t="e">
        <f t="shared" si="49"/>
        <v>#DIV/0!</v>
      </c>
      <c r="AS437" s="177"/>
      <c r="AT437" s="177"/>
      <c r="AV437" s="153" t="e">
        <f t="shared" si="55"/>
        <v>#DIV/0!</v>
      </c>
      <c r="AW437" s="101"/>
      <c r="AY437" s="132"/>
      <c r="AZ437" s="101"/>
      <c r="BA437" s="94"/>
      <c r="BB437" s="94"/>
      <c r="BC437" s="94"/>
      <c r="BD437" s="94"/>
      <c r="BE437" s="101"/>
      <c r="BF437" s="132"/>
      <c r="BG437" s="98"/>
      <c r="BH437" s="74" t="str">
        <f t="shared" si="53"/>
        <v>N</v>
      </c>
      <c r="BI437" t="e">
        <f t="shared" si="54"/>
        <v>#DIV/0!</v>
      </c>
      <c r="BK437" s="283">
        <f>IFERROR(VLOOKUP($B437, 'A2. Rate Change &amp; Enrollment'!$C$14:$BY$769, 75, FALSE), 0)</f>
        <v>0</v>
      </c>
      <c r="BL437" s="283" t="e">
        <f t="shared" si="50"/>
        <v>#DIV/0!</v>
      </c>
      <c r="BM437" s="283" t="e">
        <f t="shared" si="51"/>
        <v>#DIV/0!</v>
      </c>
      <c r="BN437" t="e">
        <f t="shared" si="56"/>
        <v>#DIV/0!</v>
      </c>
    </row>
    <row r="438" spans="1:66" x14ac:dyDescent="0.35">
      <c r="A438" t="s">
        <v>741</v>
      </c>
      <c r="B438" s="144"/>
      <c r="C438" s="98"/>
      <c r="D438" s="43" t="str">
        <f t="shared" si="52"/>
        <v>HMO</v>
      </c>
      <c r="E438" s="100"/>
      <c r="F438" s="101"/>
      <c r="G438" s="100"/>
      <c r="H438" s="101"/>
      <c r="I438" s="100"/>
      <c r="J438" s="101"/>
      <c r="K438" s="100"/>
      <c r="L438" s="101"/>
      <c r="M438" s="100"/>
      <c r="N438" s="101"/>
      <c r="O438" s="100"/>
      <c r="P438" s="101"/>
      <c r="Q438" s="100"/>
      <c r="R438" s="101"/>
      <c r="S438" s="100"/>
      <c r="T438" s="101"/>
      <c r="U438" s="118"/>
      <c r="V438" s="118"/>
      <c r="W438" s="100"/>
      <c r="X438" s="100"/>
      <c r="Y438" s="100"/>
      <c r="Z438" s="100"/>
      <c r="AA438" s="132"/>
      <c r="AB438" s="101"/>
      <c r="AC438" s="101"/>
      <c r="AD438" s="101"/>
      <c r="AE438" s="100"/>
      <c r="AF438" s="101"/>
      <c r="AG438" s="100"/>
      <c r="AH438" s="101"/>
      <c r="AI438" s="100"/>
      <c r="AJ438" s="101"/>
      <c r="AK438" s="100"/>
      <c r="AL438" s="101"/>
      <c r="AM438" s="101"/>
      <c r="AN438" s="8"/>
      <c r="AO438" s="147">
        <f>IFERROR(VLOOKUP(B438,'A2. Rate Change &amp; Enrollment'!$C$20:$K$769,3,FALSE),0)</f>
        <v>0</v>
      </c>
      <c r="AP438" s="147">
        <f>IFERROR(VLOOKUP(B438,'A2. Rate Change &amp; Enrollment'!$C$20:$K$769,7,FALSE),0)</f>
        <v>0</v>
      </c>
      <c r="AQ438" s="150" t="e">
        <f t="shared" si="49"/>
        <v>#DIV/0!</v>
      </c>
      <c r="AS438" s="177"/>
      <c r="AT438" s="177"/>
      <c r="AV438" s="153" t="e">
        <f t="shared" si="55"/>
        <v>#DIV/0!</v>
      </c>
      <c r="AW438" s="101"/>
      <c r="AY438" s="132"/>
      <c r="AZ438" s="101"/>
      <c r="BA438" s="94"/>
      <c r="BB438" s="94"/>
      <c r="BC438" s="94"/>
      <c r="BD438" s="94"/>
      <c r="BE438" s="101"/>
      <c r="BF438" s="132"/>
      <c r="BG438" s="98"/>
      <c r="BH438" s="74" t="str">
        <f t="shared" si="53"/>
        <v>N</v>
      </c>
      <c r="BI438" t="e">
        <f t="shared" si="54"/>
        <v>#DIV/0!</v>
      </c>
      <c r="BK438" s="283">
        <f>IFERROR(VLOOKUP($B438, 'A2. Rate Change &amp; Enrollment'!$C$14:$BY$769, 75, FALSE), 0)</f>
        <v>0</v>
      </c>
      <c r="BL438" s="283" t="e">
        <f t="shared" si="50"/>
        <v>#DIV/0!</v>
      </c>
      <c r="BM438" s="283" t="e">
        <f t="shared" si="51"/>
        <v>#DIV/0!</v>
      </c>
      <c r="BN438" t="e">
        <f t="shared" si="56"/>
        <v>#DIV/0!</v>
      </c>
    </row>
    <row r="439" spans="1:66" x14ac:dyDescent="0.35">
      <c r="A439" t="s">
        <v>742</v>
      </c>
      <c r="B439" s="144"/>
      <c r="C439" s="98"/>
      <c r="D439" s="43" t="str">
        <f t="shared" si="52"/>
        <v>HMO</v>
      </c>
      <c r="E439" s="100"/>
      <c r="F439" s="101"/>
      <c r="G439" s="100"/>
      <c r="H439" s="101"/>
      <c r="I439" s="100"/>
      <c r="J439" s="101"/>
      <c r="K439" s="100"/>
      <c r="L439" s="101"/>
      <c r="M439" s="100"/>
      <c r="N439" s="101"/>
      <c r="O439" s="100"/>
      <c r="P439" s="101"/>
      <c r="Q439" s="100"/>
      <c r="R439" s="101"/>
      <c r="S439" s="100"/>
      <c r="T439" s="101"/>
      <c r="U439" s="118"/>
      <c r="V439" s="118"/>
      <c r="W439" s="100"/>
      <c r="X439" s="100"/>
      <c r="Y439" s="100"/>
      <c r="Z439" s="100"/>
      <c r="AA439" s="132"/>
      <c r="AB439" s="101"/>
      <c r="AC439" s="101"/>
      <c r="AD439" s="101"/>
      <c r="AE439" s="100"/>
      <c r="AF439" s="101"/>
      <c r="AG439" s="100"/>
      <c r="AH439" s="101"/>
      <c r="AI439" s="100"/>
      <c r="AJ439" s="101"/>
      <c r="AK439" s="100"/>
      <c r="AL439" s="101"/>
      <c r="AM439" s="101"/>
      <c r="AN439" s="8"/>
      <c r="AO439" s="147">
        <f>IFERROR(VLOOKUP(B439,'A2. Rate Change &amp; Enrollment'!$C$20:$K$769,3,FALSE),0)</f>
        <v>0</v>
      </c>
      <c r="AP439" s="147">
        <f>IFERROR(VLOOKUP(B439,'A2. Rate Change &amp; Enrollment'!$C$20:$K$769,7,FALSE),0)</f>
        <v>0</v>
      </c>
      <c r="AQ439" s="150" t="e">
        <f t="shared" ref="AQ439:AQ502" si="57">AP439/$AP$11</f>
        <v>#DIV/0!</v>
      </c>
      <c r="AS439" s="177"/>
      <c r="AT439" s="177"/>
      <c r="AV439" s="153" t="e">
        <f t="shared" si="55"/>
        <v>#DIV/0!</v>
      </c>
      <c r="AW439" s="101"/>
      <c r="AY439" s="132"/>
      <c r="AZ439" s="101"/>
      <c r="BA439" s="94"/>
      <c r="BB439" s="94"/>
      <c r="BC439" s="94"/>
      <c r="BD439" s="94"/>
      <c r="BE439" s="101"/>
      <c r="BF439" s="132"/>
      <c r="BG439" s="98"/>
      <c r="BH439" s="74" t="str">
        <f t="shared" si="53"/>
        <v>N</v>
      </c>
      <c r="BI439" t="e">
        <f t="shared" si="54"/>
        <v>#DIV/0!</v>
      </c>
      <c r="BK439" s="283">
        <f>IFERROR(VLOOKUP($B439, 'A2. Rate Change &amp; Enrollment'!$C$14:$BY$769, 75, FALSE), 0)</f>
        <v>0</v>
      </c>
      <c r="BL439" s="283" t="e">
        <f t="shared" si="50"/>
        <v>#DIV/0!</v>
      </c>
      <c r="BM439" s="283" t="e">
        <f t="shared" si="51"/>
        <v>#DIV/0!</v>
      </c>
      <c r="BN439" t="e">
        <f t="shared" si="56"/>
        <v>#DIV/0!</v>
      </c>
    </row>
    <row r="440" spans="1:66" x14ac:dyDescent="0.35">
      <c r="A440" t="s">
        <v>743</v>
      </c>
      <c r="B440" s="144"/>
      <c r="C440" s="98"/>
      <c r="D440" s="43" t="str">
        <f t="shared" si="52"/>
        <v>HMO</v>
      </c>
      <c r="E440" s="100"/>
      <c r="F440" s="101"/>
      <c r="G440" s="100"/>
      <c r="H440" s="101"/>
      <c r="I440" s="100"/>
      <c r="J440" s="101"/>
      <c r="K440" s="100"/>
      <c r="L440" s="101"/>
      <c r="M440" s="100"/>
      <c r="N440" s="101"/>
      <c r="O440" s="100"/>
      <c r="P440" s="101"/>
      <c r="Q440" s="100"/>
      <c r="R440" s="101"/>
      <c r="S440" s="100"/>
      <c r="T440" s="101"/>
      <c r="U440" s="118"/>
      <c r="V440" s="118"/>
      <c r="W440" s="100"/>
      <c r="X440" s="100"/>
      <c r="Y440" s="100"/>
      <c r="Z440" s="100"/>
      <c r="AA440" s="132"/>
      <c r="AB440" s="101"/>
      <c r="AC440" s="101"/>
      <c r="AD440" s="101"/>
      <c r="AE440" s="100"/>
      <c r="AF440" s="101"/>
      <c r="AG440" s="100"/>
      <c r="AH440" s="101"/>
      <c r="AI440" s="100"/>
      <c r="AJ440" s="101"/>
      <c r="AK440" s="100"/>
      <c r="AL440" s="101"/>
      <c r="AM440" s="101"/>
      <c r="AN440" s="8"/>
      <c r="AO440" s="147">
        <f>IFERROR(VLOOKUP(B440,'A2. Rate Change &amp; Enrollment'!$C$20:$K$769,3,FALSE),0)</f>
        <v>0</v>
      </c>
      <c r="AP440" s="147">
        <f>IFERROR(VLOOKUP(B440,'A2. Rate Change &amp; Enrollment'!$C$20:$K$769,7,FALSE),0)</f>
        <v>0</v>
      </c>
      <c r="AQ440" s="150" t="e">
        <f t="shared" si="57"/>
        <v>#DIV/0!</v>
      </c>
      <c r="AS440" s="177"/>
      <c r="AT440" s="177"/>
      <c r="AV440" s="153" t="e">
        <f t="shared" si="55"/>
        <v>#DIV/0!</v>
      </c>
      <c r="AW440" s="101"/>
      <c r="AY440" s="132"/>
      <c r="AZ440" s="101"/>
      <c r="BA440" s="94"/>
      <c r="BB440" s="94"/>
      <c r="BC440" s="94"/>
      <c r="BD440" s="94"/>
      <c r="BE440" s="101"/>
      <c r="BF440" s="132"/>
      <c r="BG440" s="98"/>
      <c r="BH440" s="74" t="str">
        <f t="shared" si="53"/>
        <v>N</v>
      </c>
      <c r="BI440" t="e">
        <f t="shared" si="54"/>
        <v>#DIV/0!</v>
      </c>
      <c r="BK440" s="283">
        <f>IFERROR(VLOOKUP($B440, 'A2. Rate Change &amp; Enrollment'!$C$14:$BY$769, 75, FALSE), 0)</f>
        <v>0</v>
      </c>
      <c r="BL440" s="283" t="e">
        <f t="shared" si="50"/>
        <v>#DIV/0!</v>
      </c>
      <c r="BM440" s="283" t="e">
        <f t="shared" si="51"/>
        <v>#DIV/0!</v>
      </c>
      <c r="BN440" t="e">
        <f t="shared" si="56"/>
        <v>#DIV/0!</v>
      </c>
    </row>
    <row r="441" spans="1:66" x14ac:dyDescent="0.35">
      <c r="A441" t="s">
        <v>744</v>
      </c>
      <c r="B441" s="144"/>
      <c r="C441" s="98"/>
      <c r="D441" s="43" t="str">
        <f t="shared" si="52"/>
        <v>HMO</v>
      </c>
      <c r="E441" s="100"/>
      <c r="F441" s="101"/>
      <c r="G441" s="100"/>
      <c r="H441" s="101"/>
      <c r="I441" s="100"/>
      <c r="J441" s="101"/>
      <c r="K441" s="100"/>
      <c r="L441" s="101"/>
      <c r="M441" s="100"/>
      <c r="N441" s="101"/>
      <c r="O441" s="100"/>
      <c r="P441" s="101"/>
      <c r="Q441" s="100"/>
      <c r="R441" s="101"/>
      <c r="S441" s="100"/>
      <c r="T441" s="101"/>
      <c r="U441" s="118"/>
      <c r="V441" s="118"/>
      <c r="W441" s="100"/>
      <c r="X441" s="100"/>
      <c r="Y441" s="100"/>
      <c r="Z441" s="100"/>
      <c r="AA441" s="132"/>
      <c r="AB441" s="101"/>
      <c r="AC441" s="101"/>
      <c r="AD441" s="101"/>
      <c r="AE441" s="100"/>
      <c r="AF441" s="101"/>
      <c r="AG441" s="100"/>
      <c r="AH441" s="101"/>
      <c r="AI441" s="100"/>
      <c r="AJ441" s="101"/>
      <c r="AK441" s="100"/>
      <c r="AL441" s="101"/>
      <c r="AM441" s="101"/>
      <c r="AN441" s="8"/>
      <c r="AO441" s="147">
        <f>IFERROR(VLOOKUP(B441,'A2. Rate Change &amp; Enrollment'!$C$20:$K$769,3,FALSE),0)</f>
        <v>0</v>
      </c>
      <c r="AP441" s="147">
        <f>IFERROR(VLOOKUP(B441,'A2. Rate Change &amp; Enrollment'!$C$20:$K$769,7,FALSE),0)</f>
        <v>0</v>
      </c>
      <c r="AQ441" s="150" t="e">
        <f t="shared" si="57"/>
        <v>#DIV/0!</v>
      </c>
      <c r="AS441" s="177"/>
      <c r="AT441" s="177"/>
      <c r="AV441" s="153" t="e">
        <f t="shared" si="55"/>
        <v>#DIV/0!</v>
      </c>
      <c r="AW441" s="101"/>
      <c r="AY441" s="132"/>
      <c r="AZ441" s="101"/>
      <c r="BA441" s="94"/>
      <c r="BB441" s="94"/>
      <c r="BC441" s="94"/>
      <c r="BD441" s="94"/>
      <c r="BE441" s="101"/>
      <c r="BF441" s="132"/>
      <c r="BG441" s="98"/>
      <c r="BH441" s="74" t="str">
        <f t="shared" si="53"/>
        <v>N</v>
      </c>
      <c r="BI441" t="e">
        <f t="shared" si="54"/>
        <v>#DIV/0!</v>
      </c>
      <c r="BK441" s="283">
        <f>IFERROR(VLOOKUP($B441, 'A2. Rate Change &amp; Enrollment'!$C$14:$BY$769, 75, FALSE), 0)</f>
        <v>0</v>
      </c>
      <c r="BL441" s="283" t="e">
        <f t="shared" si="50"/>
        <v>#DIV/0!</v>
      </c>
      <c r="BM441" s="283" t="e">
        <f t="shared" si="51"/>
        <v>#DIV/0!</v>
      </c>
      <c r="BN441" t="e">
        <f t="shared" si="56"/>
        <v>#DIV/0!</v>
      </c>
    </row>
    <row r="442" spans="1:66" x14ac:dyDescent="0.35">
      <c r="A442" t="s">
        <v>745</v>
      </c>
      <c r="B442" s="144"/>
      <c r="C442" s="98"/>
      <c r="D442" s="43" t="str">
        <f t="shared" si="52"/>
        <v>HMO</v>
      </c>
      <c r="E442" s="100"/>
      <c r="F442" s="101"/>
      <c r="G442" s="100"/>
      <c r="H442" s="101"/>
      <c r="I442" s="100"/>
      <c r="J442" s="101"/>
      <c r="K442" s="100"/>
      <c r="L442" s="101"/>
      <c r="M442" s="100"/>
      <c r="N442" s="101"/>
      <c r="O442" s="100"/>
      <c r="P442" s="101"/>
      <c r="Q442" s="100"/>
      <c r="R442" s="101"/>
      <c r="S442" s="100"/>
      <c r="T442" s="101"/>
      <c r="U442" s="118"/>
      <c r="V442" s="118"/>
      <c r="W442" s="100"/>
      <c r="X442" s="100"/>
      <c r="Y442" s="100"/>
      <c r="Z442" s="100"/>
      <c r="AA442" s="132"/>
      <c r="AB442" s="101"/>
      <c r="AC442" s="101"/>
      <c r="AD442" s="101"/>
      <c r="AE442" s="100"/>
      <c r="AF442" s="101"/>
      <c r="AG442" s="100"/>
      <c r="AH442" s="101"/>
      <c r="AI442" s="100"/>
      <c r="AJ442" s="101"/>
      <c r="AK442" s="100"/>
      <c r="AL442" s="101"/>
      <c r="AM442" s="101"/>
      <c r="AN442" s="8"/>
      <c r="AO442" s="147">
        <f>IFERROR(VLOOKUP(B442,'A2. Rate Change &amp; Enrollment'!$C$20:$K$769,3,FALSE),0)</f>
        <v>0</v>
      </c>
      <c r="AP442" s="147">
        <f>IFERROR(VLOOKUP(B442,'A2. Rate Change &amp; Enrollment'!$C$20:$K$769,7,FALSE),0)</f>
        <v>0</v>
      </c>
      <c r="AQ442" s="150" t="e">
        <f t="shared" si="57"/>
        <v>#DIV/0!</v>
      </c>
      <c r="AS442" s="177"/>
      <c r="AT442" s="177"/>
      <c r="AV442" s="153" t="e">
        <f t="shared" si="55"/>
        <v>#DIV/0!</v>
      </c>
      <c r="AW442" s="101"/>
      <c r="AY442" s="132"/>
      <c r="AZ442" s="101"/>
      <c r="BA442" s="94"/>
      <c r="BB442" s="94"/>
      <c r="BC442" s="94"/>
      <c r="BD442" s="94"/>
      <c r="BE442" s="101"/>
      <c r="BF442" s="132"/>
      <c r="BG442" s="98"/>
      <c r="BH442" s="74" t="str">
        <f t="shared" si="53"/>
        <v>N</v>
      </c>
      <c r="BI442" t="e">
        <f t="shared" si="54"/>
        <v>#DIV/0!</v>
      </c>
      <c r="BK442" s="283">
        <f>IFERROR(VLOOKUP($B442, 'A2. Rate Change &amp; Enrollment'!$C$14:$BY$769, 75, FALSE), 0)</f>
        <v>0</v>
      </c>
      <c r="BL442" s="283" t="e">
        <f t="shared" si="50"/>
        <v>#DIV/0!</v>
      </c>
      <c r="BM442" s="283" t="e">
        <f t="shared" si="51"/>
        <v>#DIV/0!</v>
      </c>
      <c r="BN442" t="e">
        <f t="shared" si="56"/>
        <v>#DIV/0!</v>
      </c>
    </row>
    <row r="443" spans="1:66" x14ac:dyDescent="0.35">
      <c r="A443" t="s">
        <v>746</v>
      </c>
      <c r="B443" s="144"/>
      <c r="C443" s="98"/>
      <c r="D443" s="43" t="str">
        <f t="shared" si="52"/>
        <v>HMO</v>
      </c>
      <c r="E443" s="100"/>
      <c r="F443" s="101"/>
      <c r="G443" s="100"/>
      <c r="H443" s="101"/>
      <c r="I443" s="100"/>
      <c r="J443" s="101"/>
      <c r="K443" s="100"/>
      <c r="L443" s="101"/>
      <c r="M443" s="100"/>
      <c r="N443" s="101"/>
      <c r="O443" s="100"/>
      <c r="P443" s="101"/>
      <c r="Q443" s="100"/>
      <c r="R443" s="101"/>
      <c r="S443" s="100"/>
      <c r="T443" s="101"/>
      <c r="U443" s="118"/>
      <c r="V443" s="118"/>
      <c r="W443" s="100"/>
      <c r="X443" s="100"/>
      <c r="Y443" s="100"/>
      <c r="Z443" s="100"/>
      <c r="AA443" s="132"/>
      <c r="AB443" s="101"/>
      <c r="AC443" s="101"/>
      <c r="AD443" s="101"/>
      <c r="AE443" s="100"/>
      <c r="AF443" s="101"/>
      <c r="AG443" s="100"/>
      <c r="AH443" s="101"/>
      <c r="AI443" s="100"/>
      <c r="AJ443" s="101"/>
      <c r="AK443" s="100"/>
      <c r="AL443" s="101"/>
      <c r="AM443" s="101"/>
      <c r="AN443" s="8"/>
      <c r="AO443" s="147">
        <f>IFERROR(VLOOKUP(B443,'A2. Rate Change &amp; Enrollment'!$C$20:$K$769,3,FALSE),0)</f>
        <v>0</v>
      </c>
      <c r="AP443" s="147">
        <f>IFERROR(VLOOKUP(B443,'A2. Rate Change &amp; Enrollment'!$C$20:$K$769,7,FALSE),0)</f>
        <v>0</v>
      </c>
      <c r="AQ443" s="150" t="e">
        <f t="shared" si="57"/>
        <v>#DIV/0!</v>
      </c>
      <c r="AS443" s="177"/>
      <c r="AT443" s="177"/>
      <c r="AV443" s="153" t="e">
        <f t="shared" si="55"/>
        <v>#DIV/0!</v>
      </c>
      <c r="AW443" s="101"/>
      <c r="AY443" s="132"/>
      <c r="AZ443" s="101"/>
      <c r="BA443" s="94"/>
      <c r="BB443" s="94"/>
      <c r="BC443" s="94"/>
      <c r="BD443" s="94"/>
      <c r="BE443" s="101"/>
      <c r="BF443" s="132"/>
      <c r="BG443" s="98"/>
      <c r="BH443" s="74" t="str">
        <f t="shared" si="53"/>
        <v>N</v>
      </c>
      <c r="BI443" t="e">
        <f t="shared" si="54"/>
        <v>#DIV/0!</v>
      </c>
      <c r="BK443" s="283">
        <f>IFERROR(VLOOKUP($B443, 'A2. Rate Change &amp; Enrollment'!$C$14:$BY$769, 75, FALSE), 0)</f>
        <v>0</v>
      </c>
      <c r="BL443" s="283" t="e">
        <f t="shared" si="50"/>
        <v>#DIV/0!</v>
      </c>
      <c r="BM443" s="283" t="e">
        <f t="shared" si="51"/>
        <v>#DIV/0!</v>
      </c>
      <c r="BN443" t="e">
        <f t="shared" si="56"/>
        <v>#DIV/0!</v>
      </c>
    </row>
    <row r="444" spans="1:66" x14ac:dyDescent="0.35">
      <c r="A444" t="s">
        <v>747</v>
      </c>
      <c r="B444" s="144"/>
      <c r="C444" s="98"/>
      <c r="D444" s="43" t="str">
        <f t="shared" si="52"/>
        <v>HMO</v>
      </c>
      <c r="E444" s="100"/>
      <c r="F444" s="101"/>
      <c r="G444" s="100"/>
      <c r="H444" s="101"/>
      <c r="I444" s="100"/>
      <c r="J444" s="101"/>
      <c r="K444" s="100"/>
      <c r="L444" s="101"/>
      <c r="M444" s="100"/>
      <c r="N444" s="101"/>
      <c r="O444" s="100"/>
      <c r="P444" s="101"/>
      <c r="Q444" s="100"/>
      <c r="R444" s="101"/>
      <c r="S444" s="100"/>
      <c r="T444" s="101"/>
      <c r="U444" s="118"/>
      <c r="V444" s="118"/>
      <c r="W444" s="100"/>
      <c r="X444" s="100"/>
      <c r="Y444" s="100"/>
      <c r="Z444" s="100"/>
      <c r="AA444" s="132"/>
      <c r="AB444" s="101"/>
      <c r="AC444" s="101"/>
      <c r="AD444" s="101"/>
      <c r="AE444" s="100"/>
      <c r="AF444" s="101"/>
      <c r="AG444" s="100"/>
      <c r="AH444" s="101"/>
      <c r="AI444" s="100"/>
      <c r="AJ444" s="101"/>
      <c r="AK444" s="100"/>
      <c r="AL444" s="101"/>
      <c r="AM444" s="101"/>
      <c r="AN444" s="8"/>
      <c r="AO444" s="147">
        <f>IFERROR(VLOOKUP(B444,'A2. Rate Change &amp; Enrollment'!$C$20:$K$769,3,FALSE),0)</f>
        <v>0</v>
      </c>
      <c r="AP444" s="147">
        <f>IFERROR(VLOOKUP(B444,'A2. Rate Change &amp; Enrollment'!$C$20:$K$769,7,FALSE),0)</f>
        <v>0</v>
      </c>
      <c r="AQ444" s="150" t="e">
        <f t="shared" si="57"/>
        <v>#DIV/0!</v>
      </c>
      <c r="AS444" s="177"/>
      <c r="AT444" s="177"/>
      <c r="AV444" s="153" t="e">
        <f t="shared" si="55"/>
        <v>#DIV/0!</v>
      </c>
      <c r="AW444" s="101"/>
      <c r="AY444" s="132"/>
      <c r="AZ444" s="101"/>
      <c r="BA444" s="94"/>
      <c r="BB444" s="94"/>
      <c r="BC444" s="94"/>
      <c r="BD444" s="94"/>
      <c r="BE444" s="101"/>
      <c r="BF444" s="132"/>
      <c r="BG444" s="98"/>
      <c r="BH444" s="74" t="str">
        <f t="shared" si="53"/>
        <v>N</v>
      </c>
      <c r="BI444" t="e">
        <f t="shared" si="54"/>
        <v>#DIV/0!</v>
      </c>
      <c r="BK444" s="283">
        <f>IFERROR(VLOOKUP($B444, 'A2. Rate Change &amp; Enrollment'!$C$14:$BY$769, 75, FALSE), 0)</f>
        <v>0</v>
      </c>
      <c r="BL444" s="283" t="e">
        <f t="shared" si="50"/>
        <v>#DIV/0!</v>
      </c>
      <c r="BM444" s="283" t="e">
        <f t="shared" si="51"/>
        <v>#DIV/0!</v>
      </c>
      <c r="BN444" t="e">
        <f t="shared" si="56"/>
        <v>#DIV/0!</v>
      </c>
    </row>
    <row r="445" spans="1:66" x14ac:dyDescent="0.35">
      <c r="A445" t="s">
        <v>748</v>
      </c>
      <c r="B445" s="144"/>
      <c r="C445" s="98"/>
      <c r="D445" s="43" t="str">
        <f t="shared" si="52"/>
        <v>HMO</v>
      </c>
      <c r="E445" s="100"/>
      <c r="F445" s="101"/>
      <c r="G445" s="100"/>
      <c r="H445" s="101"/>
      <c r="I445" s="100"/>
      <c r="J445" s="101"/>
      <c r="K445" s="100"/>
      <c r="L445" s="101"/>
      <c r="M445" s="100"/>
      <c r="N445" s="101"/>
      <c r="O445" s="100"/>
      <c r="P445" s="101"/>
      <c r="Q445" s="100"/>
      <c r="R445" s="101"/>
      <c r="S445" s="100"/>
      <c r="T445" s="101"/>
      <c r="U445" s="118"/>
      <c r="V445" s="118"/>
      <c r="W445" s="100"/>
      <c r="X445" s="100"/>
      <c r="Y445" s="100"/>
      <c r="Z445" s="100"/>
      <c r="AA445" s="132"/>
      <c r="AB445" s="101"/>
      <c r="AC445" s="101"/>
      <c r="AD445" s="101"/>
      <c r="AE445" s="100"/>
      <c r="AF445" s="101"/>
      <c r="AG445" s="100"/>
      <c r="AH445" s="101"/>
      <c r="AI445" s="100"/>
      <c r="AJ445" s="101"/>
      <c r="AK445" s="100"/>
      <c r="AL445" s="101"/>
      <c r="AM445" s="101"/>
      <c r="AN445" s="8"/>
      <c r="AO445" s="147">
        <f>IFERROR(VLOOKUP(B445,'A2. Rate Change &amp; Enrollment'!$C$20:$K$769,3,FALSE),0)</f>
        <v>0</v>
      </c>
      <c r="AP445" s="147">
        <f>IFERROR(VLOOKUP(B445,'A2. Rate Change &amp; Enrollment'!$C$20:$K$769,7,FALSE),0)</f>
        <v>0</v>
      </c>
      <c r="AQ445" s="150" t="e">
        <f t="shared" si="57"/>
        <v>#DIV/0!</v>
      </c>
      <c r="AS445" s="177"/>
      <c r="AT445" s="177"/>
      <c r="AV445" s="153" t="e">
        <f t="shared" si="55"/>
        <v>#DIV/0!</v>
      </c>
      <c r="AW445" s="101"/>
      <c r="AY445" s="132"/>
      <c r="AZ445" s="101"/>
      <c r="BA445" s="94"/>
      <c r="BB445" s="94"/>
      <c r="BC445" s="94"/>
      <c r="BD445" s="94"/>
      <c r="BE445" s="101"/>
      <c r="BF445" s="132"/>
      <c r="BG445" s="98"/>
      <c r="BH445" s="74" t="str">
        <f t="shared" si="53"/>
        <v>N</v>
      </c>
      <c r="BI445" t="e">
        <f t="shared" si="54"/>
        <v>#DIV/0!</v>
      </c>
      <c r="BK445" s="283">
        <f>IFERROR(VLOOKUP($B445, 'A2. Rate Change &amp; Enrollment'!$C$14:$BY$769, 75, FALSE), 0)</f>
        <v>0</v>
      </c>
      <c r="BL445" s="283" t="e">
        <f t="shared" si="50"/>
        <v>#DIV/0!</v>
      </c>
      <c r="BM445" s="283" t="e">
        <f t="shared" si="51"/>
        <v>#DIV/0!</v>
      </c>
      <c r="BN445" t="e">
        <f t="shared" si="56"/>
        <v>#DIV/0!</v>
      </c>
    </row>
    <row r="446" spans="1:66" x14ac:dyDescent="0.35">
      <c r="A446" t="s">
        <v>749</v>
      </c>
      <c r="B446" s="144"/>
      <c r="C446" s="98"/>
      <c r="D446" s="43" t="str">
        <f t="shared" si="52"/>
        <v>HMO</v>
      </c>
      <c r="E446" s="100"/>
      <c r="F446" s="101"/>
      <c r="G446" s="100"/>
      <c r="H446" s="101"/>
      <c r="I446" s="100"/>
      <c r="J446" s="101"/>
      <c r="K446" s="100"/>
      <c r="L446" s="101"/>
      <c r="M446" s="100"/>
      <c r="N446" s="101"/>
      <c r="O446" s="100"/>
      <c r="P446" s="101"/>
      <c r="Q446" s="100"/>
      <c r="R446" s="101"/>
      <c r="S446" s="100"/>
      <c r="T446" s="101"/>
      <c r="U446" s="118"/>
      <c r="V446" s="118"/>
      <c r="W446" s="100"/>
      <c r="X446" s="100"/>
      <c r="Y446" s="100"/>
      <c r="Z446" s="100"/>
      <c r="AA446" s="132"/>
      <c r="AB446" s="101"/>
      <c r="AC446" s="101"/>
      <c r="AD446" s="101"/>
      <c r="AE446" s="100"/>
      <c r="AF446" s="101"/>
      <c r="AG446" s="100"/>
      <c r="AH446" s="101"/>
      <c r="AI446" s="100"/>
      <c r="AJ446" s="101"/>
      <c r="AK446" s="100"/>
      <c r="AL446" s="101"/>
      <c r="AM446" s="101"/>
      <c r="AN446" s="8"/>
      <c r="AO446" s="147">
        <f>IFERROR(VLOOKUP(B446,'A2. Rate Change &amp; Enrollment'!$C$20:$K$769,3,FALSE),0)</f>
        <v>0</v>
      </c>
      <c r="AP446" s="147">
        <f>IFERROR(VLOOKUP(B446,'A2. Rate Change &amp; Enrollment'!$C$20:$K$769,7,FALSE),0)</f>
        <v>0</v>
      </c>
      <c r="AQ446" s="150" t="e">
        <f t="shared" si="57"/>
        <v>#DIV/0!</v>
      </c>
      <c r="AS446" s="177"/>
      <c r="AT446" s="177"/>
      <c r="AV446" s="153" t="e">
        <f t="shared" si="55"/>
        <v>#DIV/0!</v>
      </c>
      <c r="AW446" s="101"/>
      <c r="AY446" s="132"/>
      <c r="AZ446" s="101"/>
      <c r="BA446" s="94"/>
      <c r="BB446" s="94"/>
      <c r="BC446" s="94"/>
      <c r="BD446" s="94"/>
      <c r="BE446" s="101"/>
      <c r="BF446" s="132"/>
      <c r="BG446" s="98"/>
      <c r="BH446" s="74" t="str">
        <f t="shared" si="53"/>
        <v>N</v>
      </c>
      <c r="BI446" t="e">
        <f t="shared" si="54"/>
        <v>#DIV/0!</v>
      </c>
      <c r="BK446" s="283">
        <f>IFERROR(VLOOKUP($B446, 'A2. Rate Change &amp; Enrollment'!$C$14:$BY$769, 75, FALSE), 0)</f>
        <v>0</v>
      </c>
      <c r="BL446" s="283" t="e">
        <f t="shared" si="50"/>
        <v>#DIV/0!</v>
      </c>
      <c r="BM446" s="283" t="e">
        <f t="shared" si="51"/>
        <v>#DIV/0!</v>
      </c>
      <c r="BN446" t="e">
        <f t="shared" si="56"/>
        <v>#DIV/0!</v>
      </c>
    </row>
    <row r="447" spans="1:66" x14ac:dyDescent="0.35">
      <c r="A447" t="s">
        <v>750</v>
      </c>
      <c r="B447" s="144"/>
      <c r="C447" s="98"/>
      <c r="D447" s="43" t="str">
        <f t="shared" si="52"/>
        <v>HMO</v>
      </c>
      <c r="E447" s="100"/>
      <c r="F447" s="101"/>
      <c r="G447" s="100"/>
      <c r="H447" s="101"/>
      <c r="I447" s="100"/>
      <c r="J447" s="101"/>
      <c r="K447" s="100"/>
      <c r="L447" s="101"/>
      <c r="M447" s="100"/>
      <c r="N447" s="101"/>
      <c r="O447" s="100"/>
      <c r="P447" s="101"/>
      <c r="Q447" s="100"/>
      <c r="R447" s="101"/>
      <c r="S447" s="100"/>
      <c r="T447" s="101"/>
      <c r="U447" s="118"/>
      <c r="V447" s="118"/>
      <c r="W447" s="100"/>
      <c r="X447" s="100"/>
      <c r="Y447" s="100"/>
      <c r="Z447" s="100"/>
      <c r="AA447" s="132"/>
      <c r="AB447" s="101"/>
      <c r="AC447" s="101"/>
      <c r="AD447" s="101"/>
      <c r="AE447" s="100"/>
      <c r="AF447" s="101"/>
      <c r="AG447" s="100"/>
      <c r="AH447" s="101"/>
      <c r="AI447" s="100"/>
      <c r="AJ447" s="101"/>
      <c r="AK447" s="100"/>
      <c r="AL447" s="101"/>
      <c r="AM447" s="101"/>
      <c r="AN447" s="8"/>
      <c r="AO447" s="147">
        <f>IFERROR(VLOOKUP(B447,'A2. Rate Change &amp; Enrollment'!$C$20:$K$769,3,FALSE),0)</f>
        <v>0</v>
      </c>
      <c r="AP447" s="147">
        <f>IFERROR(VLOOKUP(B447,'A2. Rate Change &amp; Enrollment'!$C$20:$K$769,7,FALSE),0)</f>
        <v>0</v>
      </c>
      <c r="AQ447" s="150" t="e">
        <f t="shared" si="57"/>
        <v>#DIV/0!</v>
      </c>
      <c r="AS447" s="177"/>
      <c r="AT447" s="177"/>
      <c r="AV447" s="153" t="e">
        <f t="shared" si="55"/>
        <v>#DIV/0!</v>
      </c>
      <c r="AW447" s="101"/>
      <c r="AY447" s="132"/>
      <c r="AZ447" s="101"/>
      <c r="BA447" s="94"/>
      <c r="BB447" s="94"/>
      <c r="BC447" s="94"/>
      <c r="BD447" s="94"/>
      <c r="BE447" s="101"/>
      <c r="BF447" s="132"/>
      <c r="BG447" s="98"/>
      <c r="BH447" s="74" t="str">
        <f t="shared" si="53"/>
        <v>N</v>
      </c>
      <c r="BI447" t="e">
        <f t="shared" si="54"/>
        <v>#DIV/0!</v>
      </c>
      <c r="BK447" s="283">
        <f>IFERROR(VLOOKUP($B447, 'A2. Rate Change &amp; Enrollment'!$C$14:$BY$769, 75, FALSE), 0)</f>
        <v>0</v>
      </c>
      <c r="BL447" s="283" t="e">
        <f t="shared" si="50"/>
        <v>#DIV/0!</v>
      </c>
      <c r="BM447" s="283" t="e">
        <f t="shared" si="51"/>
        <v>#DIV/0!</v>
      </c>
      <c r="BN447" t="e">
        <f t="shared" si="56"/>
        <v>#DIV/0!</v>
      </c>
    </row>
    <row r="448" spans="1:66" x14ac:dyDescent="0.35">
      <c r="A448" t="s">
        <v>751</v>
      </c>
      <c r="B448" s="144"/>
      <c r="C448" s="98"/>
      <c r="D448" s="43" t="str">
        <f t="shared" si="52"/>
        <v>HMO</v>
      </c>
      <c r="E448" s="100"/>
      <c r="F448" s="101"/>
      <c r="G448" s="100"/>
      <c r="H448" s="101"/>
      <c r="I448" s="100"/>
      <c r="J448" s="101"/>
      <c r="K448" s="100"/>
      <c r="L448" s="101"/>
      <c r="M448" s="100"/>
      <c r="N448" s="101"/>
      <c r="O448" s="100"/>
      <c r="P448" s="101"/>
      <c r="Q448" s="100"/>
      <c r="R448" s="101"/>
      <c r="S448" s="100"/>
      <c r="T448" s="101"/>
      <c r="U448" s="118"/>
      <c r="V448" s="118"/>
      <c r="W448" s="100"/>
      <c r="X448" s="100"/>
      <c r="Y448" s="100"/>
      <c r="Z448" s="100"/>
      <c r="AA448" s="132"/>
      <c r="AB448" s="101"/>
      <c r="AC448" s="101"/>
      <c r="AD448" s="101"/>
      <c r="AE448" s="100"/>
      <c r="AF448" s="101"/>
      <c r="AG448" s="100"/>
      <c r="AH448" s="101"/>
      <c r="AI448" s="100"/>
      <c r="AJ448" s="101"/>
      <c r="AK448" s="100"/>
      <c r="AL448" s="101"/>
      <c r="AM448" s="101"/>
      <c r="AN448" s="8"/>
      <c r="AO448" s="147">
        <f>IFERROR(VLOOKUP(B448,'A2. Rate Change &amp; Enrollment'!$C$20:$K$769,3,FALSE),0)</f>
        <v>0</v>
      </c>
      <c r="AP448" s="147">
        <f>IFERROR(VLOOKUP(B448,'A2. Rate Change &amp; Enrollment'!$C$20:$K$769,7,FALSE),0)</f>
        <v>0</v>
      </c>
      <c r="AQ448" s="150" t="e">
        <f t="shared" si="57"/>
        <v>#DIV/0!</v>
      </c>
      <c r="AS448" s="177"/>
      <c r="AT448" s="177"/>
      <c r="AV448" s="153" t="e">
        <f t="shared" si="55"/>
        <v>#DIV/0!</v>
      </c>
      <c r="AW448" s="101"/>
      <c r="AY448" s="132"/>
      <c r="AZ448" s="101"/>
      <c r="BA448" s="94"/>
      <c r="BB448" s="94"/>
      <c r="BC448" s="94"/>
      <c r="BD448" s="94"/>
      <c r="BE448" s="101"/>
      <c r="BF448" s="132"/>
      <c r="BG448" s="98"/>
      <c r="BH448" s="74" t="str">
        <f t="shared" si="53"/>
        <v>N</v>
      </c>
      <c r="BI448" t="e">
        <f t="shared" si="54"/>
        <v>#DIV/0!</v>
      </c>
      <c r="BK448" s="283">
        <f>IFERROR(VLOOKUP($B448, 'A2. Rate Change &amp; Enrollment'!$C$14:$BY$769, 75, FALSE), 0)</f>
        <v>0</v>
      </c>
      <c r="BL448" s="283" t="e">
        <f t="shared" si="50"/>
        <v>#DIV/0!</v>
      </c>
      <c r="BM448" s="283" t="e">
        <f t="shared" si="51"/>
        <v>#DIV/0!</v>
      </c>
      <c r="BN448" t="e">
        <f t="shared" si="56"/>
        <v>#DIV/0!</v>
      </c>
    </row>
    <row r="449" spans="1:66" x14ac:dyDescent="0.35">
      <c r="A449" t="s">
        <v>752</v>
      </c>
      <c r="B449" s="144"/>
      <c r="C449" s="98"/>
      <c r="D449" s="43" t="str">
        <f t="shared" si="52"/>
        <v>HMO</v>
      </c>
      <c r="E449" s="100"/>
      <c r="F449" s="101"/>
      <c r="G449" s="100"/>
      <c r="H449" s="101"/>
      <c r="I449" s="100"/>
      <c r="J449" s="101"/>
      <c r="K449" s="100"/>
      <c r="L449" s="101"/>
      <c r="M449" s="100"/>
      <c r="N449" s="101"/>
      <c r="O449" s="100"/>
      <c r="P449" s="101"/>
      <c r="Q449" s="100"/>
      <c r="R449" s="101"/>
      <c r="S449" s="100"/>
      <c r="T449" s="101"/>
      <c r="U449" s="118"/>
      <c r="V449" s="118"/>
      <c r="W449" s="100"/>
      <c r="X449" s="100"/>
      <c r="Y449" s="100"/>
      <c r="Z449" s="100"/>
      <c r="AA449" s="132"/>
      <c r="AB449" s="101"/>
      <c r="AC449" s="101"/>
      <c r="AD449" s="101"/>
      <c r="AE449" s="100"/>
      <c r="AF449" s="101"/>
      <c r="AG449" s="100"/>
      <c r="AH449" s="101"/>
      <c r="AI449" s="100"/>
      <c r="AJ449" s="101"/>
      <c r="AK449" s="100"/>
      <c r="AL449" s="101"/>
      <c r="AM449" s="101"/>
      <c r="AN449" s="8"/>
      <c r="AO449" s="147">
        <f>IFERROR(VLOOKUP(B449,'A2. Rate Change &amp; Enrollment'!$C$20:$K$769,3,FALSE),0)</f>
        <v>0</v>
      </c>
      <c r="AP449" s="147">
        <f>IFERROR(VLOOKUP(B449,'A2. Rate Change &amp; Enrollment'!$C$20:$K$769,7,FALSE),0)</f>
        <v>0</v>
      </c>
      <c r="AQ449" s="150" t="e">
        <f t="shared" si="57"/>
        <v>#DIV/0!</v>
      </c>
      <c r="AS449" s="177"/>
      <c r="AT449" s="177"/>
      <c r="AV449" s="153" t="e">
        <f t="shared" si="55"/>
        <v>#DIV/0!</v>
      </c>
      <c r="AW449" s="101"/>
      <c r="AY449" s="132"/>
      <c r="AZ449" s="101"/>
      <c r="BA449" s="94"/>
      <c r="BB449" s="94"/>
      <c r="BC449" s="94"/>
      <c r="BD449" s="94"/>
      <c r="BE449" s="101"/>
      <c r="BF449" s="132"/>
      <c r="BG449" s="98"/>
      <c r="BH449" s="74" t="str">
        <f t="shared" si="53"/>
        <v>N</v>
      </c>
      <c r="BI449" t="e">
        <f t="shared" si="54"/>
        <v>#DIV/0!</v>
      </c>
      <c r="BK449" s="283">
        <f>IFERROR(VLOOKUP($B449, 'A2. Rate Change &amp; Enrollment'!$C$14:$BY$769, 75, FALSE), 0)</f>
        <v>0</v>
      </c>
      <c r="BL449" s="283" t="e">
        <f t="shared" si="50"/>
        <v>#DIV/0!</v>
      </c>
      <c r="BM449" s="283" t="e">
        <f t="shared" si="51"/>
        <v>#DIV/0!</v>
      </c>
      <c r="BN449" t="e">
        <f t="shared" si="56"/>
        <v>#DIV/0!</v>
      </c>
    </row>
    <row r="450" spans="1:66" x14ac:dyDescent="0.35">
      <c r="A450" t="s">
        <v>753</v>
      </c>
      <c r="B450" s="144"/>
      <c r="C450" s="98"/>
      <c r="D450" s="43" t="str">
        <f t="shared" si="52"/>
        <v>HMO</v>
      </c>
      <c r="E450" s="100"/>
      <c r="F450" s="101"/>
      <c r="G450" s="100"/>
      <c r="H450" s="101"/>
      <c r="I450" s="100"/>
      <c r="J450" s="101"/>
      <c r="K450" s="100"/>
      <c r="L450" s="101"/>
      <c r="M450" s="100"/>
      <c r="N450" s="101"/>
      <c r="O450" s="100"/>
      <c r="P450" s="101"/>
      <c r="Q450" s="100"/>
      <c r="R450" s="101"/>
      <c r="S450" s="100"/>
      <c r="T450" s="101"/>
      <c r="U450" s="118"/>
      <c r="V450" s="118"/>
      <c r="W450" s="100"/>
      <c r="X450" s="100"/>
      <c r="Y450" s="100"/>
      <c r="Z450" s="100"/>
      <c r="AA450" s="132"/>
      <c r="AB450" s="101"/>
      <c r="AC450" s="101"/>
      <c r="AD450" s="101"/>
      <c r="AE450" s="100"/>
      <c r="AF450" s="101"/>
      <c r="AG450" s="100"/>
      <c r="AH450" s="101"/>
      <c r="AI450" s="100"/>
      <c r="AJ450" s="101"/>
      <c r="AK450" s="100"/>
      <c r="AL450" s="101"/>
      <c r="AM450" s="101"/>
      <c r="AN450" s="8"/>
      <c r="AO450" s="147">
        <f>IFERROR(VLOOKUP(B450,'A2. Rate Change &amp; Enrollment'!$C$20:$K$769,3,FALSE),0)</f>
        <v>0</v>
      </c>
      <c r="AP450" s="147">
        <f>IFERROR(VLOOKUP(B450,'A2. Rate Change &amp; Enrollment'!$C$20:$K$769,7,FALSE),0)</f>
        <v>0</v>
      </c>
      <c r="AQ450" s="150" t="e">
        <f t="shared" si="57"/>
        <v>#DIV/0!</v>
      </c>
      <c r="AS450" s="177"/>
      <c r="AT450" s="177"/>
      <c r="AV450" s="153" t="e">
        <f t="shared" si="55"/>
        <v>#DIV/0!</v>
      </c>
      <c r="AW450" s="101"/>
      <c r="AY450" s="132"/>
      <c r="AZ450" s="101"/>
      <c r="BA450" s="94"/>
      <c r="BB450" s="94"/>
      <c r="BC450" s="94"/>
      <c r="BD450" s="94"/>
      <c r="BE450" s="101"/>
      <c r="BF450" s="132"/>
      <c r="BG450" s="98"/>
      <c r="BH450" s="74" t="str">
        <f t="shared" si="53"/>
        <v>N</v>
      </c>
      <c r="BI450" t="e">
        <f t="shared" si="54"/>
        <v>#DIV/0!</v>
      </c>
      <c r="BK450" s="283">
        <f>IFERROR(VLOOKUP($B450, 'A2. Rate Change &amp; Enrollment'!$C$14:$BY$769, 75, FALSE), 0)</f>
        <v>0</v>
      </c>
      <c r="BL450" s="283" t="e">
        <f t="shared" si="50"/>
        <v>#DIV/0!</v>
      </c>
      <c r="BM450" s="283" t="e">
        <f t="shared" si="51"/>
        <v>#DIV/0!</v>
      </c>
      <c r="BN450" t="e">
        <f t="shared" si="56"/>
        <v>#DIV/0!</v>
      </c>
    </row>
    <row r="451" spans="1:66" x14ac:dyDescent="0.35">
      <c r="A451" t="s">
        <v>754</v>
      </c>
      <c r="B451" s="144"/>
      <c r="C451" s="98"/>
      <c r="D451" s="43" t="str">
        <f t="shared" si="52"/>
        <v>HMO</v>
      </c>
      <c r="E451" s="100"/>
      <c r="F451" s="101"/>
      <c r="G451" s="100"/>
      <c r="H451" s="101"/>
      <c r="I451" s="100"/>
      <c r="J451" s="101"/>
      <c r="K451" s="100"/>
      <c r="L451" s="101"/>
      <c r="M451" s="100"/>
      <c r="N451" s="101"/>
      <c r="O451" s="100"/>
      <c r="P451" s="101"/>
      <c r="Q451" s="100"/>
      <c r="R451" s="101"/>
      <c r="S451" s="100"/>
      <c r="T451" s="101"/>
      <c r="U451" s="118"/>
      <c r="V451" s="118"/>
      <c r="W451" s="100"/>
      <c r="X451" s="100"/>
      <c r="Y451" s="100"/>
      <c r="Z451" s="100"/>
      <c r="AA451" s="132"/>
      <c r="AB451" s="101"/>
      <c r="AC451" s="101"/>
      <c r="AD451" s="101"/>
      <c r="AE451" s="100"/>
      <c r="AF451" s="101"/>
      <c r="AG451" s="100"/>
      <c r="AH451" s="101"/>
      <c r="AI451" s="100"/>
      <c r="AJ451" s="101"/>
      <c r="AK451" s="100"/>
      <c r="AL451" s="101"/>
      <c r="AM451" s="101"/>
      <c r="AN451" s="8"/>
      <c r="AO451" s="147">
        <f>IFERROR(VLOOKUP(B451,'A2. Rate Change &amp; Enrollment'!$C$20:$K$769,3,FALSE),0)</f>
        <v>0</v>
      </c>
      <c r="AP451" s="147">
        <f>IFERROR(VLOOKUP(B451,'A2. Rate Change &amp; Enrollment'!$C$20:$K$769,7,FALSE),0)</f>
        <v>0</v>
      </c>
      <c r="AQ451" s="150" t="e">
        <f t="shared" si="57"/>
        <v>#DIV/0!</v>
      </c>
      <c r="AS451" s="177"/>
      <c r="AT451" s="177"/>
      <c r="AV451" s="153" t="e">
        <f t="shared" si="55"/>
        <v>#DIV/0!</v>
      </c>
      <c r="AW451" s="101"/>
      <c r="AY451" s="132"/>
      <c r="AZ451" s="101"/>
      <c r="BA451" s="94"/>
      <c r="BB451" s="94"/>
      <c r="BC451" s="94"/>
      <c r="BD451" s="94"/>
      <c r="BE451" s="101"/>
      <c r="BF451" s="132"/>
      <c r="BG451" s="98"/>
      <c r="BH451" s="74" t="str">
        <f t="shared" si="53"/>
        <v>N</v>
      </c>
      <c r="BI451" t="e">
        <f t="shared" si="54"/>
        <v>#DIV/0!</v>
      </c>
      <c r="BK451" s="283">
        <f>IFERROR(VLOOKUP($B451, 'A2. Rate Change &amp; Enrollment'!$C$14:$BY$769, 75, FALSE), 0)</f>
        <v>0</v>
      </c>
      <c r="BL451" s="283" t="e">
        <f t="shared" si="50"/>
        <v>#DIV/0!</v>
      </c>
      <c r="BM451" s="283" t="e">
        <f t="shared" si="51"/>
        <v>#DIV/0!</v>
      </c>
      <c r="BN451" t="e">
        <f t="shared" si="56"/>
        <v>#DIV/0!</v>
      </c>
    </row>
    <row r="452" spans="1:66" x14ac:dyDescent="0.35">
      <c r="A452" t="s">
        <v>755</v>
      </c>
      <c r="B452" s="144"/>
      <c r="C452" s="98"/>
      <c r="D452" s="43" t="str">
        <f t="shared" si="52"/>
        <v>HMO</v>
      </c>
      <c r="E452" s="100"/>
      <c r="F452" s="101"/>
      <c r="G452" s="100"/>
      <c r="H452" s="101"/>
      <c r="I452" s="100"/>
      <c r="J452" s="101"/>
      <c r="K452" s="100"/>
      <c r="L452" s="101"/>
      <c r="M452" s="100"/>
      <c r="N452" s="101"/>
      <c r="O452" s="100"/>
      <c r="P452" s="101"/>
      <c r="Q452" s="100"/>
      <c r="R452" s="101"/>
      <c r="S452" s="100"/>
      <c r="T452" s="101"/>
      <c r="U452" s="118"/>
      <c r="V452" s="118"/>
      <c r="W452" s="100"/>
      <c r="X452" s="100"/>
      <c r="Y452" s="100"/>
      <c r="Z452" s="100"/>
      <c r="AA452" s="132"/>
      <c r="AB452" s="101"/>
      <c r="AC452" s="101"/>
      <c r="AD452" s="101"/>
      <c r="AE452" s="100"/>
      <c r="AF452" s="101"/>
      <c r="AG452" s="100"/>
      <c r="AH452" s="101"/>
      <c r="AI452" s="100"/>
      <c r="AJ452" s="101"/>
      <c r="AK452" s="100"/>
      <c r="AL452" s="101"/>
      <c r="AM452" s="101"/>
      <c r="AN452" s="8"/>
      <c r="AO452" s="147">
        <f>IFERROR(VLOOKUP(B452,'A2. Rate Change &amp; Enrollment'!$C$20:$K$769,3,FALSE),0)</f>
        <v>0</v>
      </c>
      <c r="AP452" s="147">
        <f>IFERROR(VLOOKUP(B452,'A2. Rate Change &amp; Enrollment'!$C$20:$K$769,7,FALSE),0)</f>
        <v>0</v>
      </c>
      <c r="AQ452" s="150" t="e">
        <f t="shared" si="57"/>
        <v>#DIV/0!</v>
      </c>
      <c r="AS452" s="177"/>
      <c r="AT452" s="177"/>
      <c r="AV452" s="153" t="e">
        <f t="shared" si="55"/>
        <v>#DIV/0!</v>
      </c>
      <c r="AW452" s="101"/>
      <c r="AY452" s="132"/>
      <c r="AZ452" s="101"/>
      <c r="BA452" s="94"/>
      <c r="BB452" s="94"/>
      <c r="BC452" s="94"/>
      <c r="BD452" s="94"/>
      <c r="BE452" s="101"/>
      <c r="BF452" s="132"/>
      <c r="BG452" s="98"/>
      <c r="BH452" s="74" t="str">
        <f t="shared" si="53"/>
        <v>N</v>
      </c>
      <c r="BI452" t="e">
        <f t="shared" si="54"/>
        <v>#DIV/0!</v>
      </c>
      <c r="BK452" s="283">
        <f>IFERROR(VLOOKUP($B452, 'A2. Rate Change &amp; Enrollment'!$C$14:$BY$769, 75, FALSE), 0)</f>
        <v>0</v>
      </c>
      <c r="BL452" s="283" t="e">
        <f t="shared" si="50"/>
        <v>#DIV/0!</v>
      </c>
      <c r="BM452" s="283" t="e">
        <f t="shared" si="51"/>
        <v>#DIV/0!</v>
      </c>
      <c r="BN452" t="e">
        <f t="shared" si="56"/>
        <v>#DIV/0!</v>
      </c>
    </row>
    <row r="453" spans="1:66" x14ac:dyDescent="0.35">
      <c r="A453" t="s">
        <v>756</v>
      </c>
      <c r="B453" s="144"/>
      <c r="C453" s="98"/>
      <c r="D453" s="43" t="str">
        <f t="shared" si="52"/>
        <v>HMO</v>
      </c>
      <c r="E453" s="100"/>
      <c r="F453" s="101"/>
      <c r="G453" s="100"/>
      <c r="H453" s="101"/>
      <c r="I453" s="100"/>
      <c r="J453" s="101"/>
      <c r="K453" s="100"/>
      <c r="L453" s="101"/>
      <c r="M453" s="100"/>
      <c r="N453" s="101"/>
      <c r="O453" s="100"/>
      <c r="P453" s="101"/>
      <c r="Q453" s="100"/>
      <c r="R453" s="101"/>
      <c r="S453" s="100"/>
      <c r="T453" s="101"/>
      <c r="U453" s="118"/>
      <c r="V453" s="118"/>
      <c r="W453" s="100"/>
      <c r="X453" s="100"/>
      <c r="Y453" s="100"/>
      <c r="Z453" s="100"/>
      <c r="AA453" s="132"/>
      <c r="AB453" s="101"/>
      <c r="AC453" s="101"/>
      <c r="AD453" s="101"/>
      <c r="AE453" s="100"/>
      <c r="AF453" s="101"/>
      <c r="AG453" s="100"/>
      <c r="AH453" s="101"/>
      <c r="AI453" s="100"/>
      <c r="AJ453" s="101"/>
      <c r="AK453" s="100"/>
      <c r="AL453" s="101"/>
      <c r="AM453" s="101"/>
      <c r="AN453" s="8"/>
      <c r="AO453" s="147">
        <f>IFERROR(VLOOKUP(B453,'A2. Rate Change &amp; Enrollment'!$C$20:$K$769,3,FALSE),0)</f>
        <v>0</v>
      </c>
      <c r="AP453" s="147">
        <f>IFERROR(VLOOKUP(B453,'A2. Rate Change &amp; Enrollment'!$C$20:$K$769,7,FALSE),0)</f>
        <v>0</v>
      </c>
      <c r="AQ453" s="150" t="e">
        <f t="shared" si="57"/>
        <v>#DIV/0!</v>
      </c>
      <c r="AS453" s="177"/>
      <c r="AT453" s="177"/>
      <c r="AV453" s="153" t="e">
        <f t="shared" si="55"/>
        <v>#DIV/0!</v>
      </c>
      <c r="AW453" s="101"/>
      <c r="AY453" s="132"/>
      <c r="AZ453" s="101"/>
      <c r="BA453" s="94"/>
      <c r="BB453" s="94"/>
      <c r="BC453" s="94"/>
      <c r="BD453" s="94"/>
      <c r="BE453" s="101"/>
      <c r="BF453" s="132"/>
      <c r="BG453" s="98"/>
      <c r="BH453" s="74" t="str">
        <f t="shared" si="53"/>
        <v>N</v>
      </c>
      <c r="BI453" t="e">
        <f t="shared" si="54"/>
        <v>#DIV/0!</v>
      </c>
      <c r="BK453" s="283">
        <f>IFERROR(VLOOKUP($B453, 'A2. Rate Change &amp; Enrollment'!$C$14:$BY$769, 75, FALSE), 0)</f>
        <v>0</v>
      </c>
      <c r="BL453" s="283" t="e">
        <f t="shared" si="50"/>
        <v>#DIV/0!</v>
      </c>
      <c r="BM453" s="283" t="e">
        <f t="shared" si="51"/>
        <v>#DIV/0!</v>
      </c>
      <c r="BN453" t="e">
        <f t="shared" si="56"/>
        <v>#DIV/0!</v>
      </c>
    </row>
    <row r="454" spans="1:66" x14ac:dyDescent="0.35">
      <c r="A454" t="s">
        <v>757</v>
      </c>
      <c r="B454" s="144"/>
      <c r="C454" s="98"/>
      <c r="D454" s="43" t="str">
        <f t="shared" si="52"/>
        <v>HMO</v>
      </c>
      <c r="E454" s="100"/>
      <c r="F454" s="101"/>
      <c r="G454" s="100"/>
      <c r="H454" s="101"/>
      <c r="I454" s="100"/>
      <c r="J454" s="101"/>
      <c r="K454" s="100"/>
      <c r="L454" s="101"/>
      <c r="M454" s="100"/>
      <c r="N454" s="101"/>
      <c r="O454" s="100"/>
      <c r="P454" s="101"/>
      <c r="Q454" s="100"/>
      <c r="R454" s="101"/>
      <c r="S454" s="100"/>
      <c r="T454" s="101"/>
      <c r="U454" s="118"/>
      <c r="V454" s="118"/>
      <c r="W454" s="100"/>
      <c r="X454" s="100"/>
      <c r="Y454" s="100"/>
      <c r="Z454" s="100"/>
      <c r="AA454" s="132"/>
      <c r="AB454" s="101"/>
      <c r="AC454" s="101"/>
      <c r="AD454" s="101"/>
      <c r="AE454" s="100"/>
      <c r="AF454" s="101"/>
      <c r="AG454" s="100"/>
      <c r="AH454" s="101"/>
      <c r="AI454" s="100"/>
      <c r="AJ454" s="101"/>
      <c r="AK454" s="100"/>
      <c r="AL454" s="101"/>
      <c r="AM454" s="101"/>
      <c r="AN454" s="8"/>
      <c r="AO454" s="147">
        <f>IFERROR(VLOOKUP(B454,'A2. Rate Change &amp; Enrollment'!$C$20:$K$769,3,FALSE),0)</f>
        <v>0</v>
      </c>
      <c r="AP454" s="147">
        <f>IFERROR(VLOOKUP(B454,'A2. Rate Change &amp; Enrollment'!$C$20:$K$769,7,FALSE),0)</f>
        <v>0</v>
      </c>
      <c r="AQ454" s="150" t="e">
        <f t="shared" si="57"/>
        <v>#DIV/0!</v>
      </c>
      <c r="AS454" s="177"/>
      <c r="AT454" s="177"/>
      <c r="AV454" s="153" t="e">
        <f t="shared" si="55"/>
        <v>#DIV/0!</v>
      </c>
      <c r="AW454" s="101"/>
      <c r="AY454" s="132"/>
      <c r="AZ454" s="101"/>
      <c r="BA454" s="94"/>
      <c r="BB454" s="94"/>
      <c r="BC454" s="94"/>
      <c r="BD454" s="94"/>
      <c r="BE454" s="101"/>
      <c r="BF454" s="132"/>
      <c r="BG454" s="98"/>
      <c r="BH454" s="74" t="str">
        <f t="shared" si="53"/>
        <v>N</v>
      </c>
      <c r="BI454" t="e">
        <f t="shared" si="54"/>
        <v>#DIV/0!</v>
      </c>
      <c r="BK454" s="283">
        <f>IFERROR(VLOOKUP($B454, 'A2. Rate Change &amp; Enrollment'!$C$14:$BY$769, 75, FALSE), 0)</f>
        <v>0</v>
      </c>
      <c r="BL454" s="283" t="e">
        <f t="shared" si="50"/>
        <v>#DIV/0!</v>
      </c>
      <c r="BM454" s="283" t="e">
        <f t="shared" si="51"/>
        <v>#DIV/0!</v>
      </c>
      <c r="BN454" t="e">
        <f t="shared" si="56"/>
        <v>#DIV/0!</v>
      </c>
    </row>
    <row r="455" spans="1:66" x14ac:dyDescent="0.35">
      <c r="A455" t="s">
        <v>758</v>
      </c>
      <c r="B455" s="144"/>
      <c r="C455" s="98"/>
      <c r="D455" s="43" t="str">
        <f t="shared" si="52"/>
        <v>HMO</v>
      </c>
      <c r="E455" s="100"/>
      <c r="F455" s="101"/>
      <c r="G455" s="100"/>
      <c r="H455" s="101"/>
      <c r="I455" s="100"/>
      <c r="J455" s="101"/>
      <c r="K455" s="100"/>
      <c r="L455" s="101"/>
      <c r="M455" s="100"/>
      <c r="N455" s="101"/>
      <c r="O455" s="100"/>
      <c r="P455" s="101"/>
      <c r="Q455" s="100"/>
      <c r="R455" s="101"/>
      <c r="S455" s="100"/>
      <c r="T455" s="101"/>
      <c r="U455" s="118"/>
      <c r="V455" s="118"/>
      <c r="W455" s="100"/>
      <c r="X455" s="100"/>
      <c r="Y455" s="100"/>
      <c r="Z455" s="100"/>
      <c r="AA455" s="132"/>
      <c r="AB455" s="101"/>
      <c r="AC455" s="101"/>
      <c r="AD455" s="101"/>
      <c r="AE455" s="100"/>
      <c r="AF455" s="101"/>
      <c r="AG455" s="100"/>
      <c r="AH455" s="101"/>
      <c r="AI455" s="100"/>
      <c r="AJ455" s="101"/>
      <c r="AK455" s="100"/>
      <c r="AL455" s="101"/>
      <c r="AM455" s="101"/>
      <c r="AN455" s="8"/>
      <c r="AO455" s="147">
        <f>IFERROR(VLOOKUP(B455,'A2. Rate Change &amp; Enrollment'!$C$20:$K$769,3,FALSE),0)</f>
        <v>0</v>
      </c>
      <c r="AP455" s="147">
        <f>IFERROR(VLOOKUP(B455,'A2. Rate Change &amp; Enrollment'!$C$20:$K$769,7,FALSE),0)</f>
        <v>0</v>
      </c>
      <c r="AQ455" s="150" t="e">
        <f t="shared" si="57"/>
        <v>#DIV/0!</v>
      </c>
      <c r="AS455" s="177"/>
      <c r="AT455" s="177"/>
      <c r="AV455" s="153" t="e">
        <f t="shared" si="55"/>
        <v>#DIV/0!</v>
      </c>
      <c r="AW455" s="101"/>
      <c r="AY455" s="132"/>
      <c r="AZ455" s="101"/>
      <c r="BA455" s="94"/>
      <c r="BB455" s="94"/>
      <c r="BC455" s="94"/>
      <c r="BD455" s="94"/>
      <c r="BE455" s="101"/>
      <c r="BF455" s="132"/>
      <c r="BG455" s="98"/>
      <c r="BH455" s="74" t="str">
        <f t="shared" si="53"/>
        <v>N</v>
      </c>
      <c r="BI455" t="e">
        <f t="shared" si="54"/>
        <v>#DIV/0!</v>
      </c>
      <c r="BK455" s="283">
        <f>IFERROR(VLOOKUP($B455, 'A2. Rate Change &amp; Enrollment'!$C$14:$BY$769, 75, FALSE), 0)</f>
        <v>0</v>
      </c>
      <c r="BL455" s="283" t="e">
        <f t="shared" si="50"/>
        <v>#DIV/0!</v>
      </c>
      <c r="BM455" s="283" t="e">
        <f t="shared" si="51"/>
        <v>#DIV/0!</v>
      </c>
      <c r="BN455" t="e">
        <f t="shared" si="56"/>
        <v>#DIV/0!</v>
      </c>
    </row>
    <row r="456" spans="1:66" x14ac:dyDescent="0.35">
      <c r="A456" t="s">
        <v>759</v>
      </c>
      <c r="B456" s="144"/>
      <c r="C456" s="98"/>
      <c r="D456" s="43" t="str">
        <f t="shared" si="52"/>
        <v>HMO</v>
      </c>
      <c r="E456" s="100"/>
      <c r="F456" s="101"/>
      <c r="G456" s="100"/>
      <c r="H456" s="101"/>
      <c r="I456" s="100"/>
      <c r="J456" s="101"/>
      <c r="K456" s="100"/>
      <c r="L456" s="101"/>
      <c r="M456" s="100"/>
      <c r="N456" s="101"/>
      <c r="O456" s="100"/>
      <c r="P456" s="101"/>
      <c r="Q456" s="100"/>
      <c r="R456" s="101"/>
      <c r="S456" s="100"/>
      <c r="T456" s="101"/>
      <c r="U456" s="118"/>
      <c r="V456" s="118"/>
      <c r="W456" s="100"/>
      <c r="X456" s="100"/>
      <c r="Y456" s="100"/>
      <c r="Z456" s="100"/>
      <c r="AA456" s="132"/>
      <c r="AB456" s="101"/>
      <c r="AC456" s="101"/>
      <c r="AD456" s="101"/>
      <c r="AE456" s="100"/>
      <c r="AF456" s="101"/>
      <c r="AG456" s="100"/>
      <c r="AH456" s="101"/>
      <c r="AI456" s="100"/>
      <c r="AJ456" s="101"/>
      <c r="AK456" s="100"/>
      <c r="AL456" s="101"/>
      <c r="AM456" s="101"/>
      <c r="AN456" s="8"/>
      <c r="AO456" s="147">
        <f>IFERROR(VLOOKUP(B456,'A2. Rate Change &amp; Enrollment'!$C$20:$K$769,3,FALSE),0)</f>
        <v>0</v>
      </c>
      <c r="AP456" s="147">
        <f>IFERROR(VLOOKUP(B456,'A2. Rate Change &amp; Enrollment'!$C$20:$K$769,7,FALSE),0)</f>
        <v>0</v>
      </c>
      <c r="AQ456" s="150" t="e">
        <f t="shared" si="57"/>
        <v>#DIV/0!</v>
      </c>
      <c r="AS456" s="177"/>
      <c r="AT456" s="177"/>
      <c r="AV456" s="153" t="e">
        <f t="shared" si="55"/>
        <v>#DIV/0!</v>
      </c>
      <c r="AW456" s="101"/>
      <c r="AY456" s="132"/>
      <c r="AZ456" s="101"/>
      <c r="BA456" s="94"/>
      <c r="BB456" s="94"/>
      <c r="BC456" s="94"/>
      <c r="BD456" s="94"/>
      <c r="BE456" s="101"/>
      <c r="BF456" s="132"/>
      <c r="BG456" s="98"/>
      <c r="BH456" s="74" t="str">
        <f t="shared" si="53"/>
        <v>N</v>
      </c>
      <c r="BI456" t="e">
        <f t="shared" si="54"/>
        <v>#DIV/0!</v>
      </c>
      <c r="BK456" s="283">
        <f>IFERROR(VLOOKUP($B456, 'A2. Rate Change &amp; Enrollment'!$C$14:$BY$769, 75, FALSE), 0)</f>
        <v>0</v>
      </c>
      <c r="BL456" s="283" t="e">
        <f t="shared" si="50"/>
        <v>#DIV/0!</v>
      </c>
      <c r="BM456" s="283" t="e">
        <f t="shared" si="51"/>
        <v>#DIV/0!</v>
      </c>
      <c r="BN456" t="e">
        <f t="shared" si="56"/>
        <v>#DIV/0!</v>
      </c>
    </row>
    <row r="457" spans="1:66" x14ac:dyDescent="0.35">
      <c r="A457" t="s">
        <v>760</v>
      </c>
      <c r="B457" s="144"/>
      <c r="C457" s="98"/>
      <c r="D457" s="43" t="str">
        <f t="shared" si="52"/>
        <v>HMO</v>
      </c>
      <c r="E457" s="100"/>
      <c r="F457" s="101"/>
      <c r="G457" s="100"/>
      <c r="H457" s="101"/>
      <c r="I457" s="100"/>
      <c r="J457" s="101"/>
      <c r="K457" s="100"/>
      <c r="L457" s="101"/>
      <c r="M457" s="100"/>
      <c r="N457" s="101"/>
      <c r="O457" s="100"/>
      <c r="P457" s="101"/>
      <c r="Q457" s="100"/>
      <c r="R457" s="101"/>
      <c r="S457" s="100"/>
      <c r="T457" s="101"/>
      <c r="U457" s="118"/>
      <c r="V457" s="118"/>
      <c r="W457" s="100"/>
      <c r="X457" s="100"/>
      <c r="Y457" s="100"/>
      <c r="Z457" s="100"/>
      <c r="AA457" s="132"/>
      <c r="AB457" s="101"/>
      <c r="AC457" s="101"/>
      <c r="AD457" s="101"/>
      <c r="AE457" s="100"/>
      <c r="AF457" s="101"/>
      <c r="AG457" s="100"/>
      <c r="AH457" s="101"/>
      <c r="AI457" s="100"/>
      <c r="AJ457" s="101"/>
      <c r="AK457" s="100"/>
      <c r="AL457" s="101"/>
      <c r="AM457" s="101"/>
      <c r="AN457" s="8"/>
      <c r="AO457" s="147">
        <f>IFERROR(VLOOKUP(B457,'A2. Rate Change &amp; Enrollment'!$C$20:$K$769,3,FALSE),0)</f>
        <v>0</v>
      </c>
      <c r="AP457" s="147">
        <f>IFERROR(VLOOKUP(B457,'A2. Rate Change &amp; Enrollment'!$C$20:$K$769,7,FALSE),0)</f>
        <v>0</v>
      </c>
      <c r="AQ457" s="150" t="e">
        <f t="shared" si="57"/>
        <v>#DIV/0!</v>
      </c>
      <c r="AS457" s="177"/>
      <c r="AT457" s="177"/>
      <c r="AV457" s="153" t="e">
        <f t="shared" si="55"/>
        <v>#DIV/0!</v>
      </c>
      <c r="AW457" s="101"/>
      <c r="AY457" s="132"/>
      <c r="AZ457" s="101"/>
      <c r="BA457" s="94"/>
      <c r="BB457" s="94"/>
      <c r="BC457" s="94"/>
      <c r="BD457" s="94"/>
      <c r="BE457" s="101"/>
      <c r="BF457" s="132"/>
      <c r="BG457" s="98"/>
      <c r="BH457" s="74" t="str">
        <f t="shared" si="53"/>
        <v>N</v>
      </c>
      <c r="BI457" t="e">
        <f t="shared" si="54"/>
        <v>#DIV/0!</v>
      </c>
      <c r="BK457" s="283">
        <f>IFERROR(VLOOKUP($B457, 'A2. Rate Change &amp; Enrollment'!$C$14:$BY$769, 75, FALSE), 0)</f>
        <v>0</v>
      </c>
      <c r="BL457" s="283" t="e">
        <f t="shared" si="50"/>
        <v>#DIV/0!</v>
      </c>
      <c r="BM457" s="283" t="e">
        <f t="shared" si="51"/>
        <v>#DIV/0!</v>
      </c>
      <c r="BN457" t="e">
        <f t="shared" si="56"/>
        <v>#DIV/0!</v>
      </c>
    </row>
    <row r="458" spans="1:66" x14ac:dyDescent="0.35">
      <c r="A458" t="s">
        <v>761</v>
      </c>
      <c r="B458" s="144"/>
      <c r="C458" s="98"/>
      <c r="D458" s="43" t="str">
        <f t="shared" si="52"/>
        <v>HMO</v>
      </c>
      <c r="E458" s="100"/>
      <c r="F458" s="101"/>
      <c r="G458" s="100"/>
      <c r="H458" s="101"/>
      <c r="I458" s="100"/>
      <c r="J458" s="101"/>
      <c r="K458" s="100"/>
      <c r="L458" s="101"/>
      <c r="M458" s="100"/>
      <c r="N458" s="101"/>
      <c r="O458" s="100"/>
      <c r="P458" s="101"/>
      <c r="Q458" s="100"/>
      <c r="R458" s="101"/>
      <c r="S458" s="100"/>
      <c r="T458" s="101"/>
      <c r="U458" s="118"/>
      <c r="V458" s="118"/>
      <c r="W458" s="100"/>
      <c r="X458" s="100"/>
      <c r="Y458" s="100"/>
      <c r="Z458" s="100"/>
      <c r="AA458" s="132"/>
      <c r="AB458" s="101"/>
      <c r="AC458" s="101"/>
      <c r="AD458" s="101"/>
      <c r="AE458" s="100"/>
      <c r="AF458" s="101"/>
      <c r="AG458" s="100"/>
      <c r="AH458" s="101"/>
      <c r="AI458" s="100"/>
      <c r="AJ458" s="101"/>
      <c r="AK458" s="100"/>
      <c r="AL458" s="101"/>
      <c r="AM458" s="101"/>
      <c r="AN458" s="8"/>
      <c r="AO458" s="147">
        <f>IFERROR(VLOOKUP(B458,'A2. Rate Change &amp; Enrollment'!$C$20:$K$769,3,FALSE),0)</f>
        <v>0</v>
      </c>
      <c r="AP458" s="147">
        <f>IFERROR(VLOOKUP(B458,'A2. Rate Change &amp; Enrollment'!$C$20:$K$769,7,FALSE),0)</f>
        <v>0</v>
      </c>
      <c r="AQ458" s="150" t="e">
        <f t="shared" si="57"/>
        <v>#DIV/0!</v>
      </c>
      <c r="AS458" s="177"/>
      <c r="AT458" s="177"/>
      <c r="AV458" s="153" t="e">
        <f t="shared" si="55"/>
        <v>#DIV/0!</v>
      </c>
      <c r="AW458" s="101"/>
      <c r="AY458" s="132"/>
      <c r="AZ458" s="101"/>
      <c r="BA458" s="94"/>
      <c r="BB458" s="94"/>
      <c r="BC458" s="94"/>
      <c r="BD458" s="94"/>
      <c r="BE458" s="101"/>
      <c r="BF458" s="132"/>
      <c r="BG458" s="98"/>
      <c r="BH458" s="74" t="str">
        <f t="shared" si="53"/>
        <v>N</v>
      </c>
      <c r="BI458" t="e">
        <f t="shared" si="54"/>
        <v>#DIV/0!</v>
      </c>
      <c r="BK458" s="283">
        <f>IFERROR(VLOOKUP($B458, 'A2. Rate Change &amp; Enrollment'!$C$14:$BY$769, 75, FALSE), 0)</f>
        <v>0</v>
      </c>
      <c r="BL458" s="283" t="e">
        <f t="shared" si="50"/>
        <v>#DIV/0!</v>
      </c>
      <c r="BM458" s="283" t="e">
        <f t="shared" si="51"/>
        <v>#DIV/0!</v>
      </c>
      <c r="BN458" t="e">
        <f t="shared" si="56"/>
        <v>#DIV/0!</v>
      </c>
    </row>
    <row r="459" spans="1:66" x14ac:dyDescent="0.35">
      <c r="A459" t="s">
        <v>762</v>
      </c>
      <c r="B459" s="144"/>
      <c r="C459" s="98"/>
      <c r="D459" s="43" t="str">
        <f t="shared" si="52"/>
        <v>HMO</v>
      </c>
      <c r="E459" s="100"/>
      <c r="F459" s="101"/>
      <c r="G459" s="100"/>
      <c r="H459" s="101"/>
      <c r="I459" s="100"/>
      <c r="J459" s="101"/>
      <c r="K459" s="100"/>
      <c r="L459" s="101"/>
      <c r="M459" s="100"/>
      <c r="N459" s="101"/>
      <c r="O459" s="100"/>
      <c r="P459" s="101"/>
      <c r="Q459" s="100"/>
      <c r="R459" s="101"/>
      <c r="S459" s="100"/>
      <c r="T459" s="101"/>
      <c r="U459" s="118"/>
      <c r="V459" s="118"/>
      <c r="W459" s="100"/>
      <c r="X459" s="100"/>
      <c r="Y459" s="100"/>
      <c r="Z459" s="100"/>
      <c r="AA459" s="132"/>
      <c r="AB459" s="101"/>
      <c r="AC459" s="101"/>
      <c r="AD459" s="101"/>
      <c r="AE459" s="100"/>
      <c r="AF459" s="101"/>
      <c r="AG459" s="100"/>
      <c r="AH459" s="101"/>
      <c r="AI459" s="100"/>
      <c r="AJ459" s="101"/>
      <c r="AK459" s="100"/>
      <c r="AL459" s="101"/>
      <c r="AM459" s="101"/>
      <c r="AN459" s="8"/>
      <c r="AO459" s="147">
        <f>IFERROR(VLOOKUP(B459,'A2. Rate Change &amp; Enrollment'!$C$20:$K$769,3,FALSE),0)</f>
        <v>0</v>
      </c>
      <c r="AP459" s="147">
        <f>IFERROR(VLOOKUP(B459,'A2. Rate Change &amp; Enrollment'!$C$20:$K$769,7,FALSE),0)</f>
        <v>0</v>
      </c>
      <c r="AQ459" s="150" t="e">
        <f t="shared" si="57"/>
        <v>#DIV/0!</v>
      </c>
      <c r="AS459" s="177"/>
      <c r="AT459" s="177"/>
      <c r="AV459" s="153" t="e">
        <f t="shared" si="55"/>
        <v>#DIV/0!</v>
      </c>
      <c r="AW459" s="101"/>
      <c r="AY459" s="132"/>
      <c r="AZ459" s="101"/>
      <c r="BA459" s="94"/>
      <c r="BB459" s="94"/>
      <c r="BC459" s="94"/>
      <c r="BD459" s="94"/>
      <c r="BE459" s="101"/>
      <c r="BF459" s="132"/>
      <c r="BG459" s="98"/>
      <c r="BH459" s="74" t="str">
        <f t="shared" si="53"/>
        <v>N</v>
      </c>
      <c r="BI459" t="e">
        <f t="shared" si="54"/>
        <v>#DIV/0!</v>
      </c>
      <c r="BK459" s="283">
        <f>IFERROR(VLOOKUP($B459, 'A2. Rate Change &amp; Enrollment'!$C$14:$BY$769, 75, FALSE), 0)</f>
        <v>0</v>
      </c>
      <c r="BL459" s="283" t="e">
        <f t="shared" si="50"/>
        <v>#DIV/0!</v>
      </c>
      <c r="BM459" s="283" t="e">
        <f t="shared" si="51"/>
        <v>#DIV/0!</v>
      </c>
      <c r="BN459" t="e">
        <f t="shared" si="56"/>
        <v>#DIV/0!</v>
      </c>
    </row>
    <row r="460" spans="1:66" x14ac:dyDescent="0.35">
      <c r="A460" t="s">
        <v>763</v>
      </c>
      <c r="B460" s="144"/>
      <c r="C460" s="98"/>
      <c r="D460" s="43" t="str">
        <f t="shared" si="52"/>
        <v>HMO</v>
      </c>
      <c r="E460" s="100"/>
      <c r="F460" s="101"/>
      <c r="G460" s="100"/>
      <c r="H460" s="101"/>
      <c r="I460" s="100"/>
      <c r="J460" s="101"/>
      <c r="K460" s="100"/>
      <c r="L460" s="101"/>
      <c r="M460" s="100"/>
      <c r="N460" s="101"/>
      <c r="O460" s="100"/>
      <c r="P460" s="101"/>
      <c r="Q460" s="100"/>
      <c r="R460" s="101"/>
      <c r="S460" s="100"/>
      <c r="T460" s="101"/>
      <c r="U460" s="118"/>
      <c r="V460" s="118"/>
      <c r="W460" s="100"/>
      <c r="X460" s="100"/>
      <c r="Y460" s="100"/>
      <c r="Z460" s="100"/>
      <c r="AA460" s="132"/>
      <c r="AB460" s="101"/>
      <c r="AC460" s="101"/>
      <c r="AD460" s="101"/>
      <c r="AE460" s="100"/>
      <c r="AF460" s="101"/>
      <c r="AG460" s="100"/>
      <c r="AH460" s="101"/>
      <c r="AI460" s="100"/>
      <c r="AJ460" s="101"/>
      <c r="AK460" s="100"/>
      <c r="AL460" s="101"/>
      <c r="AM460" s="101"/>
      <c r="AN460" s="8"/>
      <c r="AO460" s="147">
        <f>IFERROR(VLOOKUP(B460,'A2. Rate Change &amp; Enrollment'!$C$20:$K$769,3,FALSE),0)</f>
        <v>0</v>
      </c>
      <c r="AP460" s="147">
        <f>IFERROR(VLOOKUP(B460,'A2. Rate Change &amp; Enrollment'!$C$20:$K$769,7,FALSE),0)</f>
        <v>0</v>
      </c>
      <c r="AQ460" s="150" t="e">
        <f t="shared" si="57"/>
        <v>#DIV/0!</v>
      </c>
      <c r="AS460" s="177"/>
      <c r="AT460" s="177"/>
      <c r="AV460" s="153" t="e">
        <f t="shared" si="55"/>
        <v>#DIV/0!</v>
      </c>
      <c r="AW460" s="101"/>
      <c r="AY460" s="132"/>
      <c r="AZ460" s="101"/>
      <c r="BA460" s="94"/>
      <c r="BB460" s="94"/>
      <c r="BC460" s="94"/>
      <c r="BD460" s="94"/>
      <c r="BE460" s="101"/>
      <c r="BF460" s="132"/>
      <c r="BG460" s="98"/>
      <c r="BH460" s="74" t="str">
        <f t="shared" si="53"/>
        <v>N</v>
      </c>
      <c r="BI460" t="e">
        <f t="shared" si="54"/>
        <v>#DIV/0!</v>
      </c>
      <c r="BK460" s="283">
        <f>IFERROR(VLOOKUP($B460, 'A2. Rate Change &amp; Enrollment'!$C$14:$BY$769, 75, FALSE), 0)</f>
        <v>0</v>
      </c>
      <c r="BL460" s="283" t="e">
        <f t="shared" si="50"/>
        <v>#DIV/0!</v>
      </c>
      <c r="BM460" s="283" t="e">
        <f t="shared" si="51"/>
        <v>#DIV/0!</v>
      </c>
      <c r="BN460" t="e">
        <f t="shared" si="56"/>
        <v>#DIV/0!</v>
      </c>
    </row>
    <row r="461" spans="1:66" x14ac:dyDescent="0.35">
      <c r="A461" t="s">
        <v>764</v>
      </c>
      <c r="B461" s="144"/>
      <c r="C461" s="98"/>
      <c r="D461" s="43" t="str">
        <f t="shared" si="52"/>
        <v>HMO</v>
      </c>
      <c r="E461" s="100"/>
      <c r="F461" s="101"/>
      <c r="G461" s="100"/>
      <c r="H461" s="101"/>
      <c r="I461" s="100"/>
      <c r="J461" s="101"/>
      <c r="K461" s="100"/>
      <c r="L461" s="101"/>
      <c r="M461" s="100"/>
      <c r="N461" s="101"/>
      <c r="O461" s="100"/>
      <c r="P461" s="101"/>
      <c r="Q461" s="100"/>
      <c r="R461" s="101"/>
      <c r="S461" s="100"/>
      <c r="T461" s="101"/>
      <c r="U461" s="118"/>
      <c r="V461" s="118"/>
      <c r="W461" s="100"/>
      <c r="X461" s="100"/>
      <c r="Y461" s="100"/>
      <c r="Z461" s="100"/>
      <c r="AA461" s="132"/>
      <c r="AB461" s="101"/>
      <c r="AC461" s="101"/>
      <c r="AD461" s="101"/>
      <c r="AE461" s="100"/>
      <c r="AF461" s="101"/>
      <c r="AG461" s="100"/>
      <c r="AH461" s="101"/>
      <c r="AI461" s="100"/>
      <c r="AJ461" s="101"/>
      <c r="AK461" s="100"/>
      <c r="AL461" s="101"/>
      <c r="AM461" s="101"/>
      <c r="AN461" s="8"/>
      <c r="AO461" s="147">
        <f>IFERROR(VLOOKUP(B461,'A2. Rate Change &amp; Enrollment'!$C$20:$K$769,3,FALSE),0)</f>
        <v>0</v>
      </c>
      <c r="AP461" s="147">
        <f>IFERROR(VLOOKUP(B461,'A2. Rate Change &amp; Enrollment'!$C$20:$K$769,7,FALSE),0)</f>
        <v>0</v>
      </c>
      <c r="AQ461" s="150" t="e">
        <f t="shared" si="57"/>
        <v>#DIV/0!</v>
      </c>
      <c r="AS461" s="177"/>
      <c r="AT461" s="177"/>
      <c r="AV461" s="153" t="e">
        <f t="shared" si="55"/>
        <v>#DIV/0!</v>
      </c>
      <c r="AW461" s="101"/>
      <c r="AY461" s="132"/>
      <c r="AZ461" s="101"/>
      <c r="BA461" s="94"/>
      <c r="BB461" s="94"/>
      <c r="BC461" s="94"/>
      <c r="BD461" s="94"/>
      <c r="BE461" s="101"/>
      <c r="BF461" s="132"/>
      <c r="BG461" s="98"/>
      <c r="BH461" s="74" t="str">
        <f t="shared" si="53"/>
        <v>N</v>
      </c>
      <c r="BI461" t="e">
        <f t="shared" si="54"/>
        <v>#DIV/0!</v>
      </c>
      <c r="BK461" s="283">
        <f>IFERROR(VLOOKUP($B461, 'A2. Rate Change &amp; Enrollment'!$C$14:$BY$769, 75, FALSE), 0)</f>
        <v>0</v>
      </c>
      <c r="BL461" s="283" t="e">
        <f t="shared" si="50"/>
        <v>#DIV/0!</v>
      </c>
      <c r="BM461" s="283" t="e">
        <f t="shared" si="51"/>
        <v>#DIV/0!</v>
      </c>
      <c r="BN461" t="e">
        <f t="shared" si="56"/>
        <v>#DIV/0!</v>
      </c>
    </row>
    <row r="462" spans="1:66" x14ac:dyDescent="0.35">
      <c r="A462" t="s">
        <v>765</v>
      </c>
      <c r="B462" s="144"/>
      <c r="C462" s="98"/>
      <c r="D462" s="43" t="str">
        <f t="shared" si="52"/>
        <v>HMO</v>
      </c>
      <c r="E462" s="100"/>
      <c r="F462" s="101"/>
      <c r="G462" s="100"/>
      <c r="H462" s="101"/>
      <c r="I462" s="100"/>
      <c r="J462" s="101"/>
      <c r="K462" s="100"/>
      <c r="L462" s="101"/>
      <c r="M462" s="100"/>
      <c r="N462" s="101"/>
      <c r="O462" s="100"/>
      <c r="P462" s="101"/>
      <c r="Q462" s="100"/>
      <c r="R462" s="101"/>
      <c r="S462" s="100"/>
      <c r="T462" s="101"/>
      <c r="U462" s="118"/>
      <c r="V462" s="118"/>
      <c r="W462" s="100"/>
      <c r="X462" s="100"/>
      <c r="Y462" s="100"/>
      <c r="Z462" s="100"/>
      <c r="AA462" s="132"/>
      <c r="AB462" s="101"/>
      <c r="AC462" s="101"/>
      <c r="AD462" s="101"/>
      <c r="AE462" s="100"/>
      <c r="AF462" s="101"/>
      <c r="AG462" s="100"/>
      <c r="AH462" s="101"/>
      <c r="AI462" s="100"/>
      <c r="AJ462" s="101"/>
      <c r="AK462" s="100"/>
      <c r="AL462" s="101"/>
      <c r="AM462" s="101"/>
      <c r="AN462" s="8"/>
      <c r="AO462" s="147">
        <f>IFERROR(VLOOKUP(B462,'A2. Rate Change &amp; Enrollment'!$C$20:$K$769,3,FALSE),0)</f>
        <v>0</v>
      </c>
      <c r="AP462" s="147">
        <f>IFERROR(VLOOKUP(B462,'A2. Rate Change &amp; Enrollment'!$C$20:$K$769,7,FALSE),0)</f>
        <v>0</v>
      </c>
      <c r="AQ462" s="150" t="e">
        <f t="shared" si="57"/>
        <v>#DIV/0!</v>
      </c>
      <c r="AS462" s="177"/>
      <c r="AT462" s="177"/>
      <c r="AV462" s="153" t="e">
        <f t="shared" si="55"/>
        <v>#DIV/0!</v>
      </c>
      <c r="AW462" s="101"/>
      <c r="AY462" s="132"/>
      <c r="AZ462" s="101"/>
      <c r="BA462" s="94"/>
      <c r="BB462" s="94"/>
      <c r="BC462" s="94"/>
      <c r="BD462" s="94"/>
      <c r="BE462" s="101"/>
      <c r="BF462" s="132"/>
      <c r="BG462" s="98"/>
      <c r="BH462" s="74" t="str">
        <f t="shared" si="53"/>
        <v>N</v>
      </c>
      <c r="BI462" t="e">
        <f t="shared" si="54"/>
        <v>#DIV/0!</v>
      </c>
      <c r="BK462" s="283">
        <f>IFERROR(VLOOKUP($B462, 'A2. Rate Change &amp; Enrollment'!$C$14:$BY$769, 75, FALSE), 0)</f>
        <v>0</v>
      </c>
      <c r="BL462" s="283" t="e">
        <f t="shared" si="50"/>
        <v>#DIV/0!</v>
      </c>
      <c r="BM462" s="283" t="e">
        <f t="shared" si="51"/>
        <v>#DIV/0!</v>
      </c>
      <c r="BN462" t="e">
        <f t="shared" si="56"/>
        <v>#DIV/0!</v>
      </c>
    </row>
    <row r="463" spans="1:66" x14ac:dyDescent="0.35">
      <c r="A463" t="s">
        <v>766</v>
      </c>
      <c r="B463" s="144"/>
      <c r="C463" s="98"/>
      <c r="D463" s="43" t="str">
        <f t="shared" si="52"/>
        <v>HMO</v>
      </c>
      <c r="E463" s="100"/>
      <c r="F463" s="101"/>
      <c r="G463" s="100"/>
      <c r="H463" s="101"/>
      <c r="I463" s="100"/>
      <c r="J463" s="101"/>
      <c r="K463" s="100"/>
      <c r="L463" s="101"/>
      <c r="M463" s="100"/>
      <c r="N463" s="101"/>
      <c r="O463" s="100"/>
      <c r="P463" s="101"/>
      <c r="Q463" s="100"/>
      <c r="R463" s="101"/>
      <c r="S463" s="100"/>
      <c r="T463" s="101"/>
      <c r="U463" s="118"/>
      <c r="V463" s="118"/>
      <c r="W463" s="100"/>
      <c r="X463" s="100"/>
      <c r="Y463" s="100"/>
      <c r="Z463" s="100"/>
      <c r="AA463" s="132"/>
      <c r="AB463" s="101"/>
      <c r="AC463" s="101"/>
      <c r="AD463" s="101"/>
      <c r="AE463" s="100"/>
      <c r="AF463" s="101"/>
      <c r="AG463" s="100"/>
      <c r="AH463" s="101"/>
      <c r="AI463" s="100"/>
      <c r="AJ463" s="101"/>
      <c r="AK463" s="100"/>
      <c r="AL463" s="101"/>
      <c r="AM463" s="101"/>
      <c r="AN463" s="8"/>
      <c r="AO463" s="147">
        <f>IFERROR(VLOOKUP(B463,'A2. Rate Change &amp; Enrollment'!$C$20:$K$769,3,FALSE),0)</f>
        <v>0</v>
      </c>
      <c r="AP463" s="147">
        <f>IFERROR(VLOOKUP(B463,'A2. Rate Change &amp; Enrollment'!$C$20:$K$769,7,FALSE),0)</f>
        <v>0</v>
      </c>
      <c r="AQ463" s="150" t="e">
        <f t="shared" si="57"/>
        <v>#DIV/0!</v>
      </c>
      <c r="AS463" s="177"/>
      <c r="AT463" s="177"/>
      <c r="AV463" s="153" t="e">
        <f t="shared" si="55"/>
        <v>#DIV/0!</v>
      </c>
      <c r="AW463" s="101"/>
      <c r="AY463" s="132"/>
      <c r="AZ463" s="101"/>
      <c r="BA463" s="94"/>
      <c r="BB463" s="94"/>
      <c r="BC463" s="94"/>
      <c r="BD463" s="94"/>
      <c r="BE463" s="101"/>
      <c r="BF463" s="132"/>
      <c r="BG463" s="98"/>
      <c r="BH463" s="74" t="str">
        <f t="shared" si="53"/>
        <v>N</v>
      </c>
      <c r="BI463" t="e">
        <f t="shared" si="54"/>
        <v>#DIV/0!</v>
      </c>
      <c r="BK463" s="283">
        <f>IFERROR(VLOOKUP($B463, 'A2. Rate Change &amp; Enrollment'!$C$14:$BY$769, 75, FALSE), 0)</f>
        <v>0</v>
      </c>
      <c r="BL463" s="283" t="e">
        <f t="shared" ref="BL463:BL526" si="58">BK463/$BK$14</f>
        <v>#DIV/0!</v>
      </c>
      <c r="BM463" s="283" t="e">
        <f t="shared" ref="BM463:BM526" si="59">AS463/$AS$14</f>
        <v>#DIV/0!</v>
      </c>
      <c r="BN463" t="e">
        <f t="shared" si="56"/>
        <v>#DIV/0!</v>
      </c>
    </row>
    <row r="464" spans="1:66" x14ac:dyDescent="0.35">
      <c r="A464" t="s">
        <v>767</v>
      </c>
      <c r="B464" s="144"/>
      <c r="C464" s="98"/>
      <c r="D464" s="43" t="str">
        <f t="shared" ref="D464:D527" si="60">$B$4</f>
        <v>HMO</v>
      </c>
      <c r="E464" s="100"/>
      <c r="F464" s="101"/>
      <c r="G464" s="100"/>
      <c r="H464" s="101"/>
      <c r="I464" s="100"/>
      <c r="J464" s="101"/>
      <c r="K464" s="100"/>
      <c r="L464" s="101"/>
      <c r="M464" s="100"/>
      <c r="N464" s="101"/>
      <c r="O464" s="100"/>
      <c r="P464" s="101"/>
      <c r="Q464" s="100"/>
      <c r="R464" s="101"/>
      <c r="S464" s="100"/>
      <c r="T464" s="101"/>
      <c r="U464" s="118"/>
      <c r="V464" s="118"/>
      <c r="W464" s="100"/>
      <c r="X464" s="100"/>
      <c r="Y464" s="100"/>
      <c r="Z464" s="100"/>
      <c r="AA464" s="132"/>
      <c r="AB464" s="101"/>
      <c r="AC464" s="101"/>
      <c r="AD464" s="101"/>
      <c r="AE464" s="100"/>
      <c r="AF464" s="101"/>
      <c r="AG464" s="100"/>
      <c r="AH464" s="101"/>
      <c r="AI464" s="100"/>
      <c r="AJ464" s="101"/>
      <c r="AK464" s="100"/>
      <c r="AL464" s="101"/>
      <c r="AM464" s="101"/>
      <c r="AN464" s="8"/>
      <c r="AO464" s="147">
        <f>IFERROR(VLOOKUP(B464,'A2. Rate Change &amp; Enrollment'!$C$20:$K$769,3,FALSE),0)</f>
        <v>0</v>
      </c>
      <c r="AP464" s="147">
        <f>IFERROR(VLOOKUP(B464,'A2. Rate Change &amp; Enrollment'!$C$20:$K$769,7,FALSE),0)</f>
        <v>0</v>
      </c>
      <c r="AQ464" s="150" t="e">
        <f t="shared" si="57"/>
        <v>#DIV/0!</v>
      </c>
      <c r="AS464" s="177"/>
      <c r="AT464" s="177"/>
      <c r="AV464" s="153" t="e">
        <f t="shared" si="55"/>
        <v>#DIV/0!</v>
      </c>
      <c r="AW464" s="101"/>
      <c r="AY464" s="132"/>
      <c r="AZ464" s="101"/>
      <c r="BA464" s="94"/>
      <c r="BB464" s="94"/>
      <c r="BC464" s="94"/>
      <c r="BD464" s="94"/>
      <c r="BE464" s="101"/>
      <c r="BF464" s="132"/>
      <c r="BG464" s="98"/>
      <c r="BH464" s="74" t="str">
        <f t="shared" ref="BH464:BH527" si="61">IF(OR(AS464-AT464&gt;5%, AT464-AS464&gt;5%), "Y", "N")</f>
        <v>N</v>
      </c>
      <c r="BI464" t="e">
        <f t="shared" ref="BI464:BI527" si="62">IF(AND(AQ464&gt;5%, BH464="Y"), "Y", "N")</f>
        <v>#DIV/0!</v>
      </c>
      <c r="BK464" s="283">
        <f>IFERROR(VLOOKUP($B464, 'A2. Rate Change &amp; Enrollment'!$C$14:$BY$769, 75, FALSE), 0)</f>
        <v>0</v>
      </c>
      <c r="BL464" s="283" t="e">
        <f t="shared" si="58"/>
        <v>#DIV/0!</v>
      </c>
      <c r="BM464" s="283" t="e">
        <f t="shared" si="59"/>
        <v>#DIV/0!</v>
      </c>
      <c r="BN464" t="e">
        <f t="shared" si="56"/>
        <v>#DIV/0!</v>
      </c>
    </row>
    <row r="465" spans="1:66" x14ac:dyDescent="0.35">
      <c r="A465" t="s">
        <v>768</v>
      </c>
      <c r="B465" s="144"/>
      <c r="C465" s="98"/>
      <c r="D465" s="43" t="str">
        <f t="shared" si="60"/>
        <v>HMO</v>
      </c>
      <c r="E465" s="100"/>
      <c r="F465" s="101"/>
      <c r="G465" s="100"/>
      <c r="H465" s="101"/>
      <c r="I465" s="100"/>
      <c r="J465" s="101"/>
      <c r="K465" s="100"/>
      <c r="L465" s="101"/>
      <c r="M465" s="100"/>
      <c r="N465" s="101"/>
      <c r="O465" s="100"/>
      <c r="P465" s="101"/>
      <c r="Q465" s="100"/>
      <c r="R465" s="101"/>
      <c r="S465" s="100"/>
      <c r="T465" s="101"/>
      <c r="U465" s="118"/>
      <c r="V465" s="118"/>
      <c r="W465" s="100"/>
      <c r="X465" s="100"/>
      <c r="Y465" s="100"/>
      <c r="Z465" s="100"/>
      <c r="AA465" s="132"/>
      <c r="AB465" s="101"/>
      <c r="AC465" s="101"/>
      <c r="AD465" s="101"/>
      <c r="AE465" s="100"/>
      <c r="AF465" s="101"/>
      <c r="AG465" s="100"/>
      <c r="AH465" s="101"/>
      <c r="AI465" s="100"/>
      <c r="AJ465" s="101"/>
      <c r="AK465" s="100"/>
      <c r="AL465" s="101"/>
      <c r="AM465" s="101"/>
      <c r="AN465" s="8"/>
      <c r="AO465" s="147">
        <f>IFERROR(VLOOKUP(B465,'A2. Rate Change &amp; Enrollment'!$C$20:$K$769,3,FALSE),0)</f>
        <v>0</v>
      </c>
      <c r="AP465" s="147">
        <f>IFERROR(VLOOKUP(B465,'A2. Rate Change &amp; Enrollment'!$C$20:$K$769,7,FALSE),0)</f>
        <v>0</v>
      </c>
      <c r="AQ465" s="150" t="e">
        <f t="shared" si="57"/>
        <v>#DIV/0!</v>
      </c>
      <c r="AS465" s="177"/>
      <c r="AT465" s="177"/>
      <c r="AV465" s="153" t="e">
        <f t="shared" ref="AV465:AV528" si="63">AS465/AT465-1</f>
        <v>#DIV/0!</v>
      </c>
      <c r="AW465" s="101"/>
      <c r="AY465" s="132"/>
      <c r="AZ465" s="101"/>
      <c r="BA465" s="94"/>
      <c r="BB465" s="94"/>
      <c r="BC465" s="94"/>
      <c r="BD465" s="94"/>
      <c r="BE465" s="101"/>
      <c r="BF465" s="132"/>
      <c r="BG465" s="98"/>
      <c r="BH465" s="74" t="str">
        <f t="shared" si="61"/>
        <v>N</v>
      </c>
      <c r="BI465" t="e">
        <f t="shared" si="62"/>
        <v>#DIV/0!</v>
      </c>
      <c r="BK465" s="283">
        <f>IFERROR(VLOOKUP($B465, 'A2. Rate Change &amp; Enrollment'!$C$14:$BY$769, 75, FALSE), 0)</f>
        <v>0</v>
      </c>
      <c r="BL465" s="283" t="e">
        <f t="shared" si="58"/>
        <v>#DIV/0!</v>
      </c>
      <c r="BM465" s="283" t="e">
        <f t="shared" si="59"/>
        <v>#DIV/0!</v>
      </c>
      <c r="BN465" t="e">
        <f t="shared" ref="BN465:BN528" si="64">IF(ABS(BM465-BL465)&lt;0.001, "N", "Y")</f>
        <v>#DIV/0!</v>
      </c>
    </row>
    <row r="466" spans="1:66" x14ac:dyDescent="0.35">
      <c r="A466" t="s">
        <v>769</v>
      </c>
      <c r="B466" s="144"/>
      <c r="C466" s="98"/>
      <c r="D466" s="43" t="str">
        <f t="shared" si="60"/>
        <v>HMO</v>
      </c>
      <c r="E466" s="100"/>
      <c r="F466" s="101"/>
      <c r="G466" s="100"/>
      <c r="H466" s="101"/>
      <c r="I466" s="100"/>
      <c r="J466" s="101"/>
      <c r="K466" s="100"/>
      <c r="L466" s="101"/>
      <c r="M466" s="100"/>
      <c r="N466" s="101"/>
      <c r="O466" s="100"/>
      <c r="P466" s="101"/>
      <c r="Q466" s="100"/>
      <c r="R466" s="101"/>
      <c r="S466" s="100"/>
      <c r="T466" s="101"/>
      <c r="U466" s="118"/>
      <c r="V466" s="118"/>
      <c r="W466" s="100"/>
      <c r="X466" s="100"/>
      <c r="Y466" s="100"/>
      <c r="Z466" s="100"/>
      <c r="AA466" s="132"/>
      <c r="AB466" s="101"/>
      <c r="AC466" s="101"/>
      <c r="AD466" s="101"/>
      <c r="AE466" s="100"/>
      <c r="AF466" s="101"/>
      <c r="AG466" s="100"/>
      <c r="AH466" s="101"/>
      <c r="AI466" s="100"/>
      <c r="AJ466" s="101"/>
      <c r="AK466" s="100"/>
      <c r="AL466" s="101"/>
      <c r="AM466" s="101"/>
      <c r="AN466" s="8"/>
      <c r="AO466" s="147">
        <f>IFERROR(VLOOKUP(B466,'A2. Rate Change &amp; Enrollment'!$C$20:$K$769,3,FALSE),0)</f>
        <v>0</v>
      </c>
      <c r="AP466" s="147">
        <f>IFERROR(VLOOKUP(B466,'A2. Rate Change &amp; Enrollment'!$C$20:$K$769,7,FALSE),0)</f>
        <v>0</v>
      </c>
      <c r="AQ466" s="150" t="e">
        <f t="shared" si="57"/>
        <v>#DIV/0!</v>
      </c>
      <c r="AS466" s="177"/>
      <c r="AT466" s="177"/>
      <c r="AV466" s="153" t="e">
        <f t="shared" si="63"/>
        <v>#DIV/0!</v>
      </c>
      <c r="AW466" s="101"/>
      <c r="AY466" s="132"/>
      <c r="AZ466" s="101"/>
      <c r="BA466" s="94"/>
      <c r="BB466" s="94"/>
      <c r="BC466" s="94"/>
      <c r="BD466" s="94"/>
      <c r="BE466" s="101"/>
      <c r="BF466" s="132"/>
      <c r="BG466" s="98"/>
      <c r="BH466" s="74" t="str">
        <f t="shared" si="61"/>
        <v>N</v>
      </c>
      <c r="BI466" t="e">
        <f t="shared" si="62"/>
        <v>#DIV/0!</v>
      </c>
      <c r="BK466" s="283">
        <f>IFERROR(VLOOKUP($B466, 'A2. Rate Change &amp; Enrollment'!$C$14:$BY$769, 75, FALSE), 0)</f>
        <v>0</v>
      </c>
      <c r="BL466" s="283" t="e">
        <f t="shared" si="58"/>
        <v>#DIV/0!</v>
      </c>
      <c r="BM466" s="283" t="e">
        <f t="shared" si="59"/>
        <v>#DIV/0!</v>
      </c>
      <c r="BN466" t="e">
        <f t="shared" si="64"/>
        <v>#DIV/0!</v>
      </c>
    </row>
    <row r="467" spans="1:66" x14ac:dyDescent="0.35">
      <c r="A467" t="s">
        <v>770</v>
      </c>
      <c r="B467" s="144"/>
      <c r="C467" s="98"/>
      <c r="D467" s="43" t="str">
        <f t="shared" si="60"/>
        <v>HMO</v>
      </c>
      <c r="E467" s="100"/>
      <c r="F467" s="101"/>
      <c r="G467" s="100"/>
      <c r="H467" s="101"/>
      <c r="I467" s="100"/>
      <c r="J467" s="101"/>
      <c r="K467" s="100"/>
      <c r="L467" s="101"/>
      <c r="M467" s="100"/>
      <c r="N467" s="101"/>
      <c r="O467" s="100"/>
      <c r="P467" s="101"/>
      <c r="Q467" s="100"/>
      <c r="R467" s="101"/>
      <c r="S467" s="100"/>
      <c r="T467" s="101"/>
      <c r="U467" s="118"/>
      <c r="V467" s="118"/>
      <c r="W467" s="100"/>
      <c r="X467" s="100"/>
      <c r="Y467" s="100"/>
      <c r="Z467" s="100"/>
      <c r="AA467" s="132"/>
      <c r="AB467" s="101"/>
      <c r="AC467" s="101"/>
      <c r="AD467" s="101"/>
      <c r="AE467" s="100"/>
      <c r="AF467" s="101"/>
      <c r="AG467" s="100"/>
      <c r="AH467" s="101"/>
      <c r="AI467" s="100"/>
      <c r="AJ467" s="101"/>
      <c r="AK467" s="100"/>
      <c r="AL467" s="101"/>
      <c r="AM467" s="101"/>
      <c r="AN467" s="8"/>
      <c r="AO467" s="147">
        <f>IFERROR(VLOOKUP(B467,'A2. Rate Change &amp; Enrollment'!$C$20:$K$769,3,FALSE),0)</f>
        <v>0</v>
      </c>
      <c r="AP467" s="147">
        <f>IFERROR(VLOOKUP(B467,'A2. Rate Change &amp; Enrollment'!$C$20:$K$769,7,FALSE),0)</f>
        <v>0</v>
      </c>
      <c r="AQ467" s="150" t="e">
        <f t="shared" si="57"/>
        <v>#DIV/0!</v>
      </c>
      <c r="AS467" s="177"/>
      <c r="AT467" s="177"/>
      <c r="AV467" s="153" t="e">
        <f t="shared" si="63"/>
        <v>#DIV/0!</v>
      </c>
      <c r="AW467" s="101"/>
      <c r="AY467" s="132"/>
      <c r="AZ467" s="101"/>
      <c r="BA467" s="94"/>
      <c r="BB467" s="94"/>
      <c r="BC467" s="94"/>
      <c r="BD467" s="94"/>
      <c r="BE467" s="101"/>
      <c r="BF467" s="132"/>
      <c r="BG467" s="98"/>
      <c r="BH467" s="74" t="str">
        <f t="shared" si="61"/>
        <v>N</v>
      </c>
      <c r="BI467" t="e">
        <f t="shared" si="62"/>
        <v>#DIV/0!</v>
      </c>
      <c r="BK467" s="283">
        <f>IFERROR(VLOOKUP($B467, 'A2. Rate Change &amp; Enrollment'!$C$14:$BY$769, 75, FALSE), 0)</f>
        <v>0</v>
      </c>
      <c r="BL467" s="283" t="e">
        <f t="shared" si="58"/>
        <v>#DIV/0!</v>
      </c>
      <c r="BM467" s="283" t="e">
        <f t="shared" si="59"/>
        <v>#DIV/0!</v>
      </c>
      <c r="BN467" t="e">
        <f t="shared" si="64"/>
        <v>#DIV/0!</v>
      </c>
    </row>
    <row r="468" spans="1:66" x14ac:dyDescent="0.35">
      <c r="A468" t="s">
        <v>771</v>
      </c>
      <c r="B468" s="144"/>
      <c r="C468" s="98"/>
      <c r="D468" s="43" t="str">
        <f t="shared" si="60"/>
        <v>HMO</v>
      </c>
      <c r="E468" s="100"/>
      <c r="F468" s="101"/>
      <c r="G468" s="100"/>
      <c r="H468" s="101"/>
      <c r="I468" s="100"/>
      <c r="J468" s="101"/>
      <c r="K468" s="100"/>
      <c r="L468" s="101"/>
      <c r="M468" s="100"/>
      <c r="N468" s="101"/>
      <c r="O468" s="100"/>
      <c r="P468" s="101"/>
      <c r="Q468" s="100"/>
      <c r="R468" s="101"/>
      <c r="S468" s="100"/>
      <c r="T468" s="101"/>
      <c r="U468" s="118"/>
      <c r="V468" s="118"/>
      <c r="W468" s="100"/>
      <c r="X468" s="100"/>
      <c r="Y468" s="100"/>
      <c r="Z468" s="100"/>
      <c r="AA468" s="132"/>
      <c r="AB468" s="101"/>
      <c r="AC468" s="101"/>
      <c r="AD468" s="101"/>
      <c r="AE468" s="100"/>
      <c r="AF468" s="101"/>
      <c r="AG468" s="100"/>
      <c r="AH468" s="101"/>
      <c r="AI468" s="100"/>
      <c r="AJ468" s="101"/>
      <c r="AK468" s="100"/>
      <c r="AL468" s="101"/>
      <c r="AM468" s="101"/>
      <c r="AN468" s="8"/>
      <c r="AO468" s="147">
        <f>IFERROR(VLOOKUP(B468,'A2. Rate Change &amp; Enrollment'!$C$20:$K$769,3,FALSE),0)</f>
        <v>0</v>
      </c>
      <c r="AP468" s="147">
        <f>IFERROR(VLOOKUP(B468,'A2. Rate Change &amp; Enrollment'!$C$20:$K$769,7,FALSE),0)</f>
        <v>0</v>
      </c>
      <c r="AQ468" s="150" t="e">
        <f t="shared" si="57"/>
        <v>#DIV/0!</v>
      </c>
      <c r="AS468" s="177"/>
      <c r="AT468" s="177"/>
      <c r="AV468" s="153" t="e">
        <f t="shared" si="63"/>
        <v>#DIV/0!</v>
      </c>
      <c r="AW468" s="101"/>
      <c r="AY468" s="132"/>
      <c r="AZ468" s="101"/>
      <c r="BA468" s="94"/>
      <c r="BB468" s="94"/>
      <c r="BC468" s="94"/>
      <c r="BD468" s="94"/>
      <c r="BE468" s="101"/>
      <c r="BF468" s="132"/>
      <c r="BG468" s="98"/>
      <c r="BH468" s="74" t="str">
        <f t="shared" si="61"/>
        <v>N</v>
      </c>
      <c r="BI468" t="e">
        <f t="shared" si="62"/>
        <v>#DIV/0!</v>
      </c>
      <c r="BK468" s="283">
        <f>IFERROR(VLOOKUP($B468, 'A2. Rate Change &amp; Enrollment'!$C$14:$BY$769, 75, FALSE), 0)</f>
        <v>0</v>
      </c>
      <c r="BL468" s="283" t="e">
        <f t="shared" si="58"/>
        <v>#DIV/0!</v>
      </c>
      <c r="BM468" s="283" t="e">
        <f t="shared" si="59"/>
        <v>#DIV/0!</v>
      </c>
      <c r="BN468" t="e">
        <f t="shared" si="64"/>
        <v>#DIV/0!</v>
      </c>
    </row>
    <row r="469" spans="1:66" x14ac:dyDescent="0.35">
      <c r="A469" t="s">
        <v>772</v>
      </c>
      <c r="B469" s="144"/>
      <c r="C469" s="98"/>
      <c r="D469" s="43" t="str">
        <f t="shared" si="60"/>
        <v>HMO</v>
      </c>
      <c r="E469" s="100"/>
      <c r="F469" s="101"/>
      <c r="G469" s="100"/>
      <c r="H469" s="101"/>
      <c r="I469" s="100"/>
      <c r="J469" s="101"/>
      <c r="K469" s="100"/>
      <c r="L469" s="101"/>
      <c r="M469" s="100"/>
      <c r="N469" s="101"/>
      <c r="O469" s="100"/>
      <c r="P469" s="101"/>
      <c r="Q469" s="100"/>
      <c r="R469" s="101"/>
      <c r="S469" s="100"/>
      <c r="T469" s="101"/>
      <c r="U469" s="118"/>
      <c r="V469" s="118"/>
      <c r="W469" s="100"/>
      <c r="X469" s="100"/>
      <c r="Y469" s="100"/>
      <c r="Z469" s="100"/>
      <c r="AA469" s="132"/>
      <c r="AB469" s="101"/>
      <c r="AC469" s="101"/>
      <c r="AD469" s="101"/>
      <c r="AE469" s="100"/>
      <c r="AF469" s="101"/>
      <c r="AG469" s="100"/>
      <c r="AH469" s="101"/>
      <c r="AI469" s="100"/>
      <c r="AJ469" s="101"/>
      <c r="AK469" s="100"/>
      <c r="AL469" s="101"/>
      <c r="AM469" s="101"/>
      <c r="AN469" s="8"/>
      <c r="AO469" s="147">
        <f>IFERROR(VLOOKUP(B469,'A2. Rate Change &amp; Enrollment'!$C$20:$K$769,3,FALSE),0)</f>
        <v>0</v>
      </c>
      <c r="AP469" s="147">
        <f>IFERROR(VLOOKUP(B469,'A2. Rate Change &amp; Enrollment'!$C$20:$K$769,7,FALSE),0)</f>
        <v>0</v>
      </c>
      <c r="AQ469" s="150" t="e">
        <f t="shared" si="57"/>
        <v>#DIV/0!</v>
      </c>
      <c r="AS469" s="177"/>
      <c r="AT469" s="177"/>
      <c r="AV469" s="153" t="e">
        <f t="shared" si="63"/>
        <v>#DIV/0!</v>
      </c>
      <c r="AW469" s="101"/>
      <c r="AY469" s="132"/>
      <c r="AZ469" s="101"/>
      <c r="BA469" s="94"/>
      <c r="BB469" s="94"/>
      <c r="BC469" s="94"/>
      <c r="BD469" s="94"/>
      <c r="BE469" s="101"/>
      <c r="BF469" s="132"/>
      <c r="BG469" s="98"/>
      <c r="BH469" s="74" t="str">
        <f t="shared" si="61"/>
        <v>N</v>
      </c>
      <c r="BI469" t="e">
        <f t="shared" si="62"/>
        <v>#DIV/0!</v>
      </c>
      <c r="BK469" s="283">
        <f>IFERROR(VLOOKUP($B469, 'A2. Rate Change &amp; Enrollment'!$C$14:$BY$769, 75, FALSE), 0)</f>
        <v>0</v>
      </c>
      <c r="BL469" s="283" t="e">
        <f t="shared" si="58"/>
        <v>#DIV/0!</v>
      </c>
      <c r="BM469" s="283" t="e">
        <f t="shared" si="59"/>
        <v>#DIV/0!</v>
      </c>
      <c r="BN469" t="e">
        <f t="shared" si="64"/>
        <v>#DIV/0!</v>
      </c>
    </row>
    <row r="470" spans="1:66" x14ac:dyDescent="0.35">
      <c r="A470" t="s">
        <v>773</v>
      </c>
      <c r="B470" s="144"/>
      <c r="C470" s="98"/>
      <c r="D470" s="43" t="str">
        <f t="shared" si="60"/>
        <v>HMO</v>
      </c>
      <c r="E470" s="100"/>
      <c r="F470" s="101"/>
      <c r="G470" s="100"/>
      <c r="H470" s="101"/>
      <c r="I470" s="100"/>
      <c r="J470" s="101"/>
      <c r="K470" s="100"/>
      <c r="L470" s="101"/>
      <c r="M470" s="100"/>
      <c r="N470" s="101"/>
      <c r="O470" s="100"/>
      <c r="P470" s="101"/>
      <c r="Q470" s="100"/>
      <c r="R470" s="101"/>
      <c r="S470" s="100"/>
      <c r="T470" s="101"/>
      <c r="U470" s="118"/>
      <c r="V470" s="118"/>
      <c r="W470" s="100"/>
      <c r="X470" s="100"/>
      <c r="Y470" s="100"/>
      <c r="Z470" s="100"/>
      <c r="AA470" s="132"/>
      <c r="AB470" s="101"/>
      <c r="AC470" s="101"/>
      <c r="AD470" s="101"/>
      <c r="AE470" s="100"/>
      <c r="AF470" s="101"/>
      <c r="AG470" s="100"/>
      <c r="AH470" s="101"/>
      <c r="AI470" s="100"/>
      <c r="AJ470" s="101"/>
      <c r="AK470" s="100"/>
      <c r="AL470" s="101"/>
      <c r="AM470" s="101"/>
      <c r="AN470" s="8"/>
      <c r="AO470" s="147">
        <f>IFERROR(VLOOKUP(B470,'A2. Rate Change &amp; Enrollment'!$C$20:$K$769,3,FALSE),0)</f>
        <v>0</v>
      </c>
      <c r="AP470" s="147">
        <f>IFERROR(VLOOKUP(B470,'A2. Rate Change &amp; Enrollment'!$C$20:$K$769,7,FALSE),0)</f>
        <v>0</v>
      </c>
      <c r="AQ470" s="150" t="e">
        <f t="shared" si="57"/>
        <v>#DIV/0!</v>
      </c>
      <c r="AS470" s="177"/>
      <c r="AT470" s="177"/>
      <c r="AV470" s="153" t="e">
        <f t="shared" si="63"/>
        <v>#DIV/0!</v>
      </c>
      <c r="AW470" s="101"/>
      <c r="AY470" s="132"/>
      <c r="AZ470" s="101"/>
      <c r="BA470" s="94"/>
      <c r="BB470" s="94"/>
      <c r="BC470" s="94"/>
      <c r="BD470" s="94"/>
      <c r="BE470" s="101"/>
      <c r="BF470" s="132"/>
      <c r="BG470" s="98"/>
      <c r="BH470" s="74" t="str">
        <f t="shared" si="61"/>
        <v>N</v>
      </c>
      <c r="BI470" t="e">
        <f t="shared" si="62"/>
        <v>#DIV/0!</v>
      </c>
      <c r="BK470" s="283">
        <f>IFERROR(VLOOKUP($B470, 'A2. Rate Change &amp; Enrollment'!$C$14:$BY$769, 75, FALSE), 0)</f>
        <v>0</v>
      </c>
      <c r="BL470" s="283" t="e">
        <f t="shared" si="58"/>
        <v>#DIV/0!</v>
      </c>
      <c r="BM470" s="283" t="e">
        <f t="shared" si="59"/>
        <v>#DIV/0!</v>
      </c>
      <c r="BN470" t="e">
        <f t="shared" si="64"/>
        <v>#DIV/0!</v>
      </c>
    </row>
    <row r="471" spans="1:66" x14ac:dyDescent="0.35">
      <c r="A471" t="s">
        <v>774</v>
      </c>
      <c r="B471" s="144"/>
      <c r="C471" s="98"/>
      <c r="D471" s="43" t="str">
        <f t="shared" si="60"/>
        <v>HMO</v>
      </c>
      <c r="E471" s="100"/>
      <c r="F471" s="101"/>
      <c r="G471" s="100"/>
      <c r="H471" s="101"/>
      <c r="I471" s="100"/>
      <c r="J471" s="101"/>
      <c r="K471" s="100"/>
      <c r="L471" s="101"/>
      <c r="M471" s="100"/>
      <c r="N471" s="101"/>
      <c r="O471" s="100"/>
      <c r="P471" s="101"/>
      <c r="Q471" s="100"/>
      <c r="R471" s="101"/>
      <c r="S471" s="100"/>
      <c r="T471" s="101"/>
      <c r="U471" s="118"/>
      <c r="V471" s="118"/>
      <c r="W471" s="100"/>
      <c r="X471" s="100"/>
      <c r="Y471" s="100"/>
      <c r="Z471" s="100"/>
      <c r="AA471" s="132"/>
      <c r="AB471" s="101"/>
      <c r="AC471" s="101"/>
      <c r="AD471" s="101"/>
      <c r="AE471" s="100"/>
      <c r="AF471" s="101"/>
      <c r="AG471" s="100"/>
      <c r="AH471" s="101"/>
      <c r="AI471" s="100"/>
      <c r="AJ471" s="101"/>
      <c r="AK471" s="100"/>
      <c r="AL471" s="101"/>
      <c r="AM471" s="101"/>
      <c r="AN471" s="8"/>
      <c r="AO471" s="147">
        <f>IFERROR(VLOOKUP(B471,'A2. Rate Change &amp; Enrollment'!$C$20:$K$769,3,FALSE),0)</f>
        <v>0</v>
      </c>
      <c r="AP471" s="147">
        <f>IFERROR(VLOOKUP(B471,'A2. Rate Change &amp; Enrollment'!$C$20:$K$769,7,FALSE),0)</f>
        <v>0</v>
      </c>
      <c r="AQ471" s="150" t="e">
        <f t="shared" si="57"/>
        <v>#DIV/0!</v>
      </c>
      <c r="AS471" s="177"/>
      <c r="AT471" s="177"/>
      <c r="AV471" s="153" t="e">
        <f t="shared" si="63"/>
        <v>#DIV/0!</v>
      </c>
      <c r="AW471" s="101"/>
      <c r="AY471" s="132"/>
      <c r="AZ471" s="101"/>
      <c r="BA471" s="94"/>
      <c r="BB471" s="94"/>
      <c r="BC471" s="94"/>
      <c r="BD471" s="94"/>
      <c r="BE471" s="101"/>
      <c r="BF471" s="132"/>
      <c r="BG471" s="98"/>
      <c r="BH471" s="74" t="str">
        <f t="shared" si="61"/>
        <v>N</v>
      </c>
      <c r="BI471" t="e">
        <f t="shared" si="62"/>
        <v>#DIV/0!</v>
      </c>
      <c r="BK471" s="283">
        <f>IFERROR(VLOOKUP($B471, 'A2. Rate Change &amp; Enrollment'!$C$14:$BY$769, 75, FALSE), 0)</f>
        <v>0</v>
      </c>
      <c r="BL471" s="283" t="e">
        <f t="shared" si="58"/>
        <v>#DIV/0!</v>
      </c>
      <c r="BM471" s="283" t="e">
        <f t="shared" si="59"/>
        <v>#DIV/0!</v>
      </c>
      <c r="BN471" t="e">
        <f t="shared" si="64"/>
        <v>#DIV/0!</v>
      </c>
    </row>
    <row r="472" spans="1:66" x14ac:dyDescent="0.35">
      <c r="A472" t="s">
        <v>775</v>
      </c>
      <c r="B472" s="144"/>
      <c r="C472" s="98"/>
      <c r="D472" s="43" t="str">
        <f t="shared" si="60"/>
        <v>HMO</v>
      </c>
      <c r="E472" s="100"/>
      <c r="F472" s="101"/>
      <c r="G472" s="100"/>
      <c r="H472" s="101"/>
      <c r="I472" s="100"/>
      <c r="J472" s="101"/>
      <c r="K472" s="100"/>
      <c r="L472" s="101"/>
      <c r="M472" s="100"/>
      <c r="N472" s="101"/>
      <c r="O472" s="100"/>
      <c r="P472" s="101"/>
      <c r="Q472" s="100"/>
      <c r="R472" s="101"/>
      <c r="S472" s="100"/>
      <c r="T472" s="101"/>
      <c r="U472" s="118"/>
      <c r="V472" s="118"/>
      <c r="W472" s="100"/>
      <c r="X472" s="100"/>
      <c r="Y472" s="100"/>
      <c r="Z472" s="100"/>
      <c r="AA472" s="132"/>
      <c r="AB472" s="101"/>
      <c r="AC472" s="101"/>
      <c r="AD472" s="101"/>
      <c r="AE472" s="100"/>
      <c r="AF472" s="101"/>
      <c r="AG472" s="100"/>
      <c r="AH472" s="101"/>
      <c r="AI472" s="100"/>
      <c r="AJ472" s="101"/>
      <c r="AK472" s="100"/>
      <c r="AL472" s="101"/>
      <c r="AM472" s="101"/>
      <c r="AN472" s="8"/>
      <c r="AO472" s="147">
        <f>IFERROR(VLOOKUP(B472,'A2. Rate Change &amp; Enrollment'!$C$20:$K$769,3,FALSE),0)</f>
        <v>0</v>
      </c>
      <c r="AP472" s="147">
        <f>IFERROR(VLOOKUP(B472,'A2. Rate Change &amp; Enrollment'!$C$20:$K$769,7,FALSE),0)</f>
        <v>0</v>
      </c>
      <c r="AQ472" s="150" t="e">
        <f t="shared" si="57"/>
        <v>#DIV/0!</v>
      </c>
      <c r="AS472" s="177"/>
      <c r="AT472" s="177"/>
      <c r="AV472" s="153" t="e">
        <f t="shared" si="63"/>
        <v>#DIV/0!</v>
      </c>
      <c r="AW472" s="101"/>
      <c r="AY472" s="132"/>
      <c r="AZ472" s="101"/>
      <c r="BA472" s="94"/>
      <c r="BB472" s="94"/>
      <c r="BC472" s="94"/>
      <c r="BD472" s="94"/>
      <c r="BE472" s="101"/>
      <c r="BF472" s="132"/>
      <c r="BG472" s="98"/>
      <c r="BH472" s="74" t="str">
        <f t="shared" si="61"/>
        <v>N</v>
      </c>
      <c r="BI472" t="e">
        <f t="shared" si="62"/>
        <v>#DIV/0!</v>
      </c>
      <c r="BK472" s="283">
        <f>IFERROR(VLOOKUP($B472, 'A2. Rate Change &amp; Enrollment'!$C$14:$BY$769, 75, FALSE), 0)</f>
        <v>0</v>
      </c>
      <c r="BL472" s="283" t="e">
        <f t="shared" si="58"/>
        <v>#DIV/0!</v>
      </c>
      <c r="BM472" s="283" t="e">
        <f t="shared" si="59"/>
        <v>#DIV/0!</v>
      </c>
      <c r="BN472" t="e">
        <f t="shared" si="64"/>
        <v>#DIV/0!</v>
      </c>
    </row>
    <row r="473" spans="1:66" x14ac:dyDescent="0.35">
      <c r="A473" t="s">
        <v>776</v>
      </c>
      <c r="B473" s="144"/>
      <c r="C473" s="98"/>
      <c r="D473" s="43" t="str">
        <f t="shared" si="60"/>
        <v>HMO</v>
      </c>
      <c r="E473" s="100"/>
      <c r="F473" s="101"/>
      <c r="G473" s="100"/>
      <c r="H473" s="101"/>
      <c r="I473" s="100"/>
      <c r="J473" s="101"/>
      <c r="K473" s="100"/>
      <c r="L473" s="101"/>
      <c r="M473" s="100"/>
      <c r="N473" s="101"/>
      <c r="O473" s="100"/>
      <c r="P473" s="101"/>
      <c r="Q473" s="100"/>
      <c r="R473" s="101"/>
      <c r="S473" s="100"/>
      <c r="T473" s="101"/>
      <c r="U473" s="118"/>
      <c r="V473" s="118"/>
      <c r="W473" s="100"/>
      <c r="X473" s="100"/>
      <c r="Y473" s="100"/>
      <c r="Z473" s="100"/>
      <c r="AA473" s="132"/>
      <c r="AB473" s="101"/>
      <c r="AC473" s="101"/>
      <c r="AD473" s="101"/>
      <c r="AE473" s="100"/>
      <c r="AF473" s="101"/>
      <c r="AG473" s="100"/>
      <c r="AH473" s="101"/>
      <c r="AI473" s="100"/>
      <c r="AJ473" s="101"/>
      <c r="AK473" s="100"/>
      <c r="AL473" s="101"/>
      <c r="AM473" s="101"/>
      <c r="AN473" s="8"/>
      <c r="AO473" s="147">
        <f>IFERROR(VLOOKUP(B473,'A2. Rate Change &amp; Enrollment'!$C$20:$K$769,3,FALSE),0)</f>
        <v>0</v>
      </c>
      <c r="AP473" s="147">
        <f>IFERROR(VLOOKUP(B473,'A2. Rate Change &amp; Enrollment'!$C$20:$K$769,7,FALSE),0)</f>
        <v>0</v>
      </c>
      <c r="AQ473" s="150" t="e">
        <f t="shared" si="57"/>
        <v>#DIV/0!</v>
      </c>
      <c r="AS473" s="177"/>
      <c r="AT473" s="177"/>
      <c r="AV473" s="153" t="e">
        <f t="shared" si="63"/>
        <v>#DIV/0!</v>
      </c>
      <c r="AW473" s="101"/>
      <c r="AY473" s="132"/>
      <c r="AZ473" s="101"/>
      <c r="BA473" s="94"/>
      <c r="BB473" s="94"/>
      <c r="BC473" s="94"/>
      <c r="BD473" s="94"/>
      <c r="BE473" s="101"/>
      <c r="BF473" s="132"/>
      <c r="BG473" s="98"/>
      <c r="BH473" s="74" t="str">
        <f t="shared" si="61"/>
        <v>N</v>
      </c>
      <c r="BI473" t="e">
        <f t="shared" si="62"/>
        <v>#DIV/0!</v>
      </c>
      <c r="BK473" s="283">
        <f>IFERROR(VLOOKUP($B473, 'A2. Rate Change &amp; Enrollment'!$C$14:$BY$769, 75, FALSE), 0)</f>
        <v>0</v>
      </c>
      <c r="BL473" s="283" t="e">
        <f t="shared" si="58"/>
        <v>#DIV/0!</v>
      </c>
      <c r="BM473" s="283" t="e">
        <f t="shared" si="59"/>
        <v>#DIV/0!</v>
      </c>
      <c r="BN473" t="e">
        <f t="shared" si="64"/>
        <v>#DIV/0!</v>
      </c>
    </row>
    <row r="474" spans="1:66" x14ac:dyDescent="0.35">
      <c r="A474" t="s">
        <v>777</v>
      </c>
      <c r="B474" s="144"/>
      <c r="C474" s="98"/>
      <c r="D474" s="43" t="str">
        <f t="shared" si="60"/>
        <v>HMO</v>
      </c>
      <c r="E474" s="100"/>
      <c r="F474" s="101"/>
      <c r="G474" s="100"/>
      <c r="H474" s="101"/>
      <c r="I474" s="100"/>
      <c r="J474" s="101"/>
      <c r="K474" s="100"/>
      <c r="L474" s="101"/>
      <c r="M474" s="100"/>
      <c r="N474" s="101"/>
      <c r="O474" s="100"/>
      <c r="P474" s="101"/>
      <c r="Q474" s="100"/>
      <c r="R474" s="101"/>
      <c r="S474" s="100"/>
      <c r="T474" s="101"/>
      <c r="U474" s="118"/>
      <c r="V474" s="118"/>
      <c r="W474" s="100"/>
      <c r="X474" s="100"/>
      <c r="Y474" s="100"/>
      <c r="Z474" s="100"/>
      <c r="AA474" s="132"/>
      <c r="AB474" s="101"/>
      <c r="AC474" s="101"/>
      <c r="AD474" s="101"/>
      <c r="AE474" s="100"/>
      <c r="AF474" s="101"/>
      <c r="AG474" s="100"/>
      <c r="AH474" s="101"/>
      <c r="AI474" s="100"/>
      <c r="AJ474" s="101"/>
      <c r="AK474" s="100"/>
      <c r="AL474" s="101"/>
      <c r="AM474" s="101"/>
      <c r="AN474" s="8"/>
      <c r="AO474" s="147">
        <f>IFERROR(VLOOKUP(B474,'A2. Rate Change &amp; Enrollment'!$C$20:$K$769,3,FALSE),0)</f>
        <v>0</v>
      </c>
      <c r="AP474" s="147">
        <f>IFERROR(VLOOKUP(B474,'A2. Rate Change &amp; Enrollment'!$C$20:$K$769,7,FALSE),0)</f>
        <v>0</v>
      </c>
      <c r="AQ474" s="150" t="e">
        <f t="shared" si="57"/>
        <v>#DIV/0!</v>
      </c>
      <c r="AS474" s="177"/>
      <c r="AT474" s="177"/>
      <c r="AV474" s="153" t="e">
        <f t="shared" si="63"/>
        <v>#DIV/0!</v>
      </c>
      <c r="AW474" s="101"/>
      <c r="AY474" s="132"/>
      <c r="AZ474" s="101"/>
      <c r="BA474" s="94"/>
      <c r="BB474" s="94"/>
      <c r="BC474" s="94"/>
      <c r="BD474" s="94"/>
      <c r="BE474" s="101"/>
      <c r="BF474" s="132"/>
      <c r="BG474" s="98"/>
      <c r="BH474" s="74" t="str">
        <f t="shared" si="61"/>
        <v>N</v>
      </c>
      <c r="BI474" t="e">
        <f t="shared" si="62"/>
        <v>#DIV/0!</v>
      </c>
      <c r="BK474" s="283">
        <f>IFERROR(VLOOKUP($B474, 'A2. Rate Change &amp; Enrollment'!$C$14:$BY$769, 75, FALSE), 0)</f>
        <v>0</v>
      </c>
      <c r="BL474" s="283" t="e">
        <f t="shared" si="58"/>
        <v>#DIV/0!</v>
      </c>
      <c r="BM474" s="283" t="e">
        <f t="shared" si="59"/>
        <v>#DIV/0!</v>
      </c>
      <c r="BN474" t="e">
        <f t="shared" si="64"/>
        <v>#DIV/0!</v>
      </c>
    </row>
    <row r="475" spans="1:66" x14ac:dyDescent="0.35">
      <c r="A475" t="s">
        <v>778</v>
      </c>
      <c r="B475" s="144"/>
      <c r="C475" s="98"/>
      <c r="D475" s="43" t="str">
        <f t="shared" si="60"/>
        <v>HMO</v>
      </c>
      <c r="E475" s="100"/>
      <c r="F475" s="101"/>
      <c r="G475" s="100"/>
      <c r="H475" s="101"/>
      <c r="I475" s="100"/>
      <c r="J475" s="101"/>
      <c r="K475" s="100"/>
      <c r="L475" s="101"/>
      <c r="M475" s="100"/>
      <c r="N475" s="101"/>
      <c r="O475" s="100"/>
      <c r="P475" s="101"/>
      <c r="Q475" s="100"/>
      <c r="R475" s="101"/>
      <c r="S475" s="100"/>
      <c r="T475" s="101"/>
      <c r="U475" s="118"/>
      <c r="V475" s="118"/>
      <c r="W475" s="100"/>
      <c r="X475" s="100"/>
      <c r="Y475" s="100"/>
      <c r="Z475" s="100"/>
      <c r="AA475" s="132"/>
      <c r="AB475" s="101"/>
      <c r="AC475" s="101"/>
      <c r="AD475" s="101"/>
      <c r="AE475" s="100"/>
      <c r="AF475" s="101"/>
      <c r="AG475" s="100"/>
      <c r="AH475" s="101"/>
      <c r="AI475" s="100"/>
      <c r="AJ475" s="101"/>
      <c r="AK475" s="100"/>
      <c r="AL475" s="101"/>
      <c r="AM475" s="101"/>
      <c r="AN475" s="8"/>
      <c r="AO475" s="147">
        <f>IFERROR(VLOOKUP(B475,'A2. Rate Change &amp; Enrollment'!$C$20:$K$769,3,FALSE),0)</f>
        <v>0</v>
      </c>
      <c r="AP475" s="147">
        <f>IFERROR(VLOOKUP(B475,'A2. Rate Change &amp; Enrollment'!$C$20:$K$769,7,FALSE),0)</f>
        <v>0</v>
      </c>
      <c r="AQ475" s="150" t="e">
        <f t="shared" si="57"/>
        <v>#DIV/0!</v>
      </c>
      <c r="AS475" s="177"/>
      <c r="AT475" s="177"/>
      <c r="AV475" s="153" t="e">
        <f t="shared" si="63"/>
        <v>#DIV/0!</v>
      </c>
      <c r="AW475" s="101"/>
      <c r="AY475" s="132"/>
      <c r="AZ475" s="101"/>
      <c r="BA475" s="94"/>
      <c r="BB475" s="94"/>
      <c r="BC475" s="94"/>
      <c r="BD475" s="94"/>
      <c r="BE475" s="101"/>
      <c r="BF475" s="132"/>
      <c r="BG475" s="98"/>
      <c r="BH475" s="74" t="str">
        <f t="shared" si="61"/>
        <v>N</v>
      </c>
      <c r="BI475" t="e">
        <f t="shared" si="62"/>
        <v>#DIV/0!</v>
      </c>
      <c r="BK475" s="283">
        <f>IFERROR(VLOOKUP($B475, 'A2. Rate Change &amp; Enrollment'!$C$14:$BY$769, 75, FALSE), 0)</f>
        <v>0</v>
      </c>
      <c r="BL475" s="283" t="e">
        <f t="shared" si="58"/>
        <v>#DIV/0!</v>
      </c>
      <c r="BM475" s="283" t="e">
        <f t="shared" si="59"/>
        <v>#DIV/0!</v>
      </c>
      <c r="BN475" t="e">
        <f t="shared" si="64"/>
        <v>#DIV/0!</v>
      </c>
    </row>
    <row r="476" spans="1:66" x14ac:dyDescent="0.35">
      <c r="A476" t="s">
        <v>779</v>
      </c>
      <c r="B476" s="144"/>
      <c r="C476" s="98"/>
      <c r="D476" s="43" t="str">
        <f t="shared" si="60"/>
        <v>HMO</v>
      </c>
      <c r="E476" s="100"/>
      <c r="F476" s="101"/>
      <c r="G476" s="100"/>
      <c r="H476" s="101"/>
      <c r="I476" s="100"/>
      <c r="J476" s="101"/>
      <c r="K476" s="100"/>
      <c r="L476" s="101"/>
      <c r="M476" s="100"/>
      <c r="N476" s="101"/>
      <c r="O476" s="100"/>
      <c r="P476" s="101"/>
      <c r="Q476" s="100"/>
      <c r="R476" s="101"/>
      <c r="S476" s="100"/>
      <c r="T476" s="101"/>
      <c r="U476" s="118"/>
      <c r="V476" s="118"/>
      <c r="W476" s="100"/>
      <c r="X476" s="100"/>
      <c r="Y476" s="100"/>
      <c r="Z476" s="100"/>
      <c r="AA476" s="132"/>
      <c r="AB476" s="101"/>
      <c r="AC476" s="101"/>
      <c r="AD476" s="101"/>
      <c r="AE476" s="100"/>
      <c r="AF476" s="101"/>
      <c r="AG476" s="100"/>
      <c r="AH476" s="101"/>
      <c r="AI476" s="100"/>
      <c r="AJ476" s="101"/>
      <c r="AK476" s="100"/>
      <c r="AL476" s="101"/>
      <c r="AM476" s="101"/>
      <c r="AN476" s="8"/>
      <c r="AO476" s="147">
        <f>IFERROR(VLOOKUP(B476,'A2. Rate Change &amp; Enrollment'!$C$20:$K$769,3,FALSE),0)</f>
        <v>0</v>
      </c>
      <c r="AP476" s="147">
        <f>IFERROR(VLOOKUP(B476,'A2. Rate Change &amp; Enrollment'!$C$20:$K$769,7,FALSE),0)</f>
        <v>0</v>
      </c>
      <c r="AQ476" s="150" t="e">
        <f t="shared" si="57"/>
        <v>#DIV/0!</v>
      </c>
      <c r="AS476" s="177"/>
      <c r="AT476" s="177"/>
      <c r="AV476" s="153" t="e">
        <f t="shared" si="63"/>
        <v>#DIV/0!</v>
      </c>
      <c r="AW476" s="101"/>
      <c r="AY476" s="132"/>
      <c r="AZ476" s="101"/>
      <c r="BA476" s="94"/>
      <c r="BB476" s="94"/>
      <c r="BC476" s="94"/>
      <c r="BD476" s="94"/>
      <c r="BE476" s="101"/>
      <c r="BF476" s="132"/>
      <c r="BG476" s="98"/>
      <c r="BH476" s="74" t="str">
        <f t="shared" si="61"/>
        <v>N</v>
      </c>
      <c r="BI476" t="e">
        <f t="shared" si="62"/>
        <v>#DIV/0!</v>
      </c>
      <c r="BK476" s="283">
        <f>IFERROR(VLOOKUP($B476, 'A2. Rate Change &amp; Enrollment'!$C$14:$BY$769, 75, FALSE), 0)</f>
        <v>0</v>
      </c>
      <c r="BL476" s="283" t="e">
        <f t="shared" si="58"/>
        <v>#DIV/0!</v>
      </c>
      <c r="BM476" s="283" t="e">
        <f t="shared" si="59"/>
        <v>#DIV/0!</v>
      </c>
      <c r="BN476" t="e">
        <f t="shared" si="64"/>
        <v>#DIV/0!</v>
      </c>
    </row>
    <row r="477" spans="1:66" x14ac:dyDescent="0.35">
      <c r="A477" t="s">
        <v>780</v>
      </c>
      <c r="B477" s="144"/>
      <c r="C477" s="98"/>
      <c r="D477" s="43" t="str">
        <f t="shared" si="60"/>
        <v>HMO</v>
      </c>
      <c r="E477" s="100"/>
      <c r="F477" s="101"/>
      <c r="G477" s="100"/>
      <c r="H477" s="101"/>
      <c r="I477" s="100"/>
      <c r="J477" s="101"/>
      <c r="K477" s="100"/>
      <c r="L477" s="101"/>
      <c r="M477" s="100"/>
      <c r="N477" s="101"/>
      <c r="O477" s="100"/>
      <c r="P477" s="101"/>
      <c r="Q477" s="100"/>
      <c r="R477" s="101"/>
      <c r="S477" s="100"/>
      <c r="T477" s="101"/>
      <c r="U477" s="118"/>
      <c r="V477" s="118"/>
      <c r="W477" s="100"/>
      <c r="X477" s="100"/>
      <c r="Y477" s="100"/>
      <c r="Z477" s="100"/>
      <c r="AA477" s="132"/>
      <c r="AB477" s="101"/>
      <c r="AC477" s="101"/>
      <c r="AD477" s="101"/>
      <c r="AE477" s="100"/>
      <c r="AF477" s="101"/>
      <c r="AG477" s="100"/>
      <c r="AH477" s="101"/>
      <c r="AI477" s="100"/>
      <c r="AJ477" s="101"/>
      <c r="AK477" s="100"/>
      <c r="AL477" s="101"/>
      <c r="AM477" s="101"/>
      <c r="AN477" s="8"/>
      <c r="AO477" s="147">
        <f>IFERROR(VLOOKUP(B477,'A2. Rate Change &amp; Enrollment'!$C$20:$K$769,3,FALSE),0)</f>
        <v>0</v>
      </c>
      <c r="AP477" s="147">
        <f>IFERROR(VLOOKUP(B477,'A2. Rate Change &amp; Enrollment'!$C$20:$K$769,7,FALSE),0)</f>
        <v>0</v>
      </c>
      <c r="AQ477" s="150" t="e">
        <f t="shared" si="57"/>
        <v>#DIV/0!</v>
      </c>
      <c r="AS477" s="177"/>
      <c r="AT477" s="177"/>
      <c r="AV477" s="153" t="e">
        <f t="shared" si="63"/>
        <v>#DIV/0!</v>
      </c>
      <c r="AW477" s="101"/>
      <c r="AY477" s="132"/>
      <c r="AZ477" s="101"/>
      <c r="BA477" s="94"/>
      <c r="BB477" s="94"/>
      <c r="BC477" s="94"/>
      <c r="BD477" s="94"/>
      <c r="BE477" s="101"/>
      <c r="BF477" s="132"/>
      <c r="BG477" s="98"/>
      <c r="BH477" s="74" t="str">
        <f t="shared" si="61"/>
        <v>N</v>
      </c>
      <c r="BI477" t="e">
        <f t="shared" si="62"/>
        <v>#DIV/0!</v>
      </c>
      <c r="BK477" s="283">
        <f>IFERROR(VLOOKUP($B477, 'A2. Rate Change &amp; Enrollment'!$C$14:$BY$769, 75, FALSE), 0)</f>
        <v>0</v>
      </c>
      <c r="BL477" s="283" t="e">
        <f t="shared" si="58"/>
        <v>#DIV/0!</v>
      </c>
      <c r="BM477" s="283" t="e">
        <f t="shared" si="59"/>
        <v>#DIV/0!</v>
      </c>
      <c r="BN477" t="e">
        <f t="shared" si="64"/>
        <v>#DIV/0!</v>
      </c>
    </row>
    <row r="478" spans="1:66" x14ac:dyDescent="0.35">
      <c r="A478" t="s">
        <v>781</v>
      </c>
      <c r="B478" s="144"/>
      <c r="C478" s="98"/>
      <c r="D478" s="43" t="str">
        <f t="shared" si="60"/>
        <v>HMO</v>
      </c>
      <c r="E478" s="100"/>
      <c r="F478" s="101"/>
      <c r="G478" s="100"/>
      <c r="H478" s="101"/>
      <c r="I478" s="100"/>
      <c r="J478" s="101"/>
      <c r="K478" s="100"/>
      <c r="L478" s="101"/>
      <c r="M478" s="100"/>
      <c r="N478" s="101"/>
      <c r="O478" s="100"/>
      <c r="P478" s="101"/>
      <c r="Q478" s="100"/>
      <c r="R478" s="101"/>
      <c r="S478" s="100"/>
      <c r="T478" s="101"/>
      <c r="U478" s="118"/>
      <c r="V478" s="118"/>
      <c r="W478" s="100"/>
      <c r="X478" s="100"/>
      <c r="Y478" s="100"/>
      <c r="Z478" s="100"/>
      <c r="AA478" s="132"/>
      <c r="AB478" s="101"/>
      <c r="AC478" s="101"/>
      <c r="AD478" s="101"/>
      <c r="AE478" s="100"/>
      <c r="AF478" s="101"/>
      <c r="AG478" s="100"/>
      <c r="AH478" s="101"/>
      <c r="AI478" s="100"/>
      <c r="AJ478" s="101"/>
      <c r="AK478" s="100"/>
      <c r="AL478" s="101"/>
      <c r="AM478" s="101"/>
      <c r="AN478" s="8"/>
      <c r="AO478" s="147">
        <f>IFERROR(VLOOKUP(B478,'A2. Rate Change &amp; Enrollment'!$C$20:$K$769,3,FALSE),0)</f>
        <v>0</v>
      </c>
      <c r="AP478" s="147">
        <f>IFERROR(VLOOKUP(B478,'A2. Rate Change &amp; Enrollment'!$C$20:$K$769,7,FALSE),0)</f>
        <v>0</v>
      </c>
      <c r="AQ478" s="150" t="e">
        <f t="shared" si="57"/>
        <v>#DIV/0!</v>
      </c>
      <c r="AS478" s="177"/>
      <c r="AT478" s="177"/>
      <c r="AV478" s="153" t="e">
        <f t="shared" si="63"/>
        <v>#DIV/0!</v>
      </c>
      <c r="AW478" s="101"/>
      <c r="AY478" s="132"/>
      <c r="AZ478" s="101"/>
      <c r="BA478" s="94"/>
      <c r="BB478" s="94"/>
      <c r="BC478" s="94"/>
      <c r="BD478" s="94"/>
      <c r="BE478" s="101"/>
      <c r="BF478" s="132"/>
      <c r="BG478" s="98"/>
      <c r="BH478" s="74" t="str">
        <f t="shared" si="61"/>
        <v>N</v>
      </c>
      <c r="BI478" t="e">
        <f t="shared" si="62"/>
        <v>#DIV/0!</v>
      </c>
      <c r="BK478" s="283">
        <f>IFERROR(VLOOKUP($B478, 'A2. Rate Change &amp; Enrollment'!$C$14:$BY$769, 75, FALSE), 0)</f>
        <v>0</v>
      </c>
      <c r="BL478" s="283" t="e">
        <f t="shared" si="58"/>
        <v>#DIV/0!</v>
      </c>
      <c r="BM478" s="283" t="e">
        <f t="shared" si="59"/>
        <v>#DIV/0!</v>
      </c>
      <c r="BN478" t="e">
        <f t="shared" si="64"/>
        <v>#DIV/0!</v>
      </c>
    </row>
    <row r="479" spans="1:66" x14ac:dyDescent="0.35">
      <c r="A479" t="s">
        <v>782</v>
      </c>
      <c r="B479" s="144"/>
      <c r="C479" s="98"/>
      <c r="D479" s="43" t="str">
        <f t="shared" si="60"/>
        <v>HMO</v>
      </c>
      <c r="E479" s="100"/>
      <c r="F479" s="101"/>
      <c r="G479" s="100"/>
      <c r="H479" s="101"/>
      <c r="I479" s="100"/>
      <c r="J479" s="101"/>
      <c r="K479" s="100"/>
      <c r="L479" s="101"/>
      <c r="M479" s="100"/>
      <c r="N479" s="101"/>
      <c r="O479" s="100"/>
      <c r="P479" s="101"/>
      <c r="Q479" s="100"/>
      <c r="R479" s="101"/>
      <c r="S479" s="100"/>
      <c r="T479" s="101"/>
      <c r="U479" s="118"/>
      <c r="V479" s="118"/>
      <c r="W479" s="100"/>
      <c r="X479" s="100"/>
      <c r="Y479" s="100"/>
      <c r="Z479" s="100"/>
      <c r="AA479" s="132"/>
      <c r="AB479" s="101"/>
      <c r="AC479" s="101"/>
      <c r="AD479" s="101"/>
      <c r="AE479" s="100"/>
      <c r="AF479" s="101"/>
      <c r="AG479" s="100"/>
      <c r="AH479" s="101"/>
      <c r="AI479" s="100"/>
      <c r="AJ479" s="101"/>
      <c r="AK479" s="100"/>
      <c r="AL479" s="101"/>
      <c r="AM479" s="101"/>
      <c r="AN479" s="8"/>
      <c r="AO479" s="147">
        <f>IFERROR(VLOOKUP(B479,'A2. Rate Change &amp; Enrollment'!$C$20:$K$769,3,FALSE),0)</f>
        <v>0</v>
      </c>
      <c r="AP479" s="147">
        <f>IFERROR(VLOOKUP(B479,'A2. Rate Change &amp; Enrollment'!$C$20:$K$769,7,FALSE),0)</f>
        <v>0</v>
      </c>
      <c r="AQ479" s="150" t="e">
        <f t="shared" si="57"/>
        <v>#DIV/0!</v>
      </c>
      <c r="AS479" s="177"/>
      <c r="AT479" s="177"/>
      <c r="AV479" s="153" t="e">
        <f t="shared" si="63"/>
        <v>#DIV/0!</v>
      </c>
      <c r="AW479" s="101"/>
      <c r="AY479" s="132"/>
      <c r="AZ479" s="101"/>
      <c r="BA479" s="94"/>
      <c r="BB479" s="94"/>
      <c r="BC479" s="94"/>
      <c r="BD479" s="94"/>
      <c r="BE479" s="101"/>
      <c r="BF479" s="132"/>
      <c r="BG479" s="98"/>
      <c r="BH479" s="74" t="str">
        <f t="shared" si="61"/>
        <v>N</v>
      </c>
      <c r="BI479" t="e">
        <f t="shared" si="62"/>
        <v>#DIV/0!</v>
      </c>
      <c r="BK479" s="283">
        <f>IFERROR(VLOOKUP($B479, 'A2. Rate Change &amp; Enrollment'!$C$14:$BY$769, 75, FALSE), 0)</f>
        <v>0</v>
      </c>
      <c r="BL479" s="283" t="e">
        <f t="shared" si="58"/>
        <v>#DIV/0!</v>
      </c>
      <c r="BM479" s="283" t="e">
        <f t="shared" si="59"/>
        <v>#DIV/0!</v>
      </c>
      <c r="BN479" t="e">
        <f t="shared" si="64"/>
        <v>#DIV/0!</v>
      </c>
    </row>
    <row r="480" spans="1:66" x14ac:dyDescent="0.35">
      <c r="A480" t="s">
        <v>783</v>
      </c>
      <c r="B480" s="144"/>
      <c r="C480" s="98"/>
      <c r="D480" s="43" t="str">
        <f t="shared" si="60"/>
        <v>HMO</v>
      </c>
      <c r="E480" s="100"/>
      <c r="F480" s="101"/>
      <c r="G480" s="100"/>
      <c r="H480" s="101"/>
      <c r="I480" s="100"/>
      <c r="J480" s="101"/>
      <c r="K480" s="100"/>
      <c r="L480" s="101"/>
      <c r="M480" s="100"/>
      <c r="N480" s="101"/>
      <c r="O480" s="100"/>
      <c r="P480" s="101"/>
      <c r="Q480" s="100"/>
      <c r="R480" s="101"/>
      <c r="S480" s="100"/>
      <c r="T480" s="101"/>
      <c r="U480" s="118"/>
      <c r="V480" s="118"/>
      <c r="W480" s="100"/>
      <c r="X480" s="100"/>
      <c r="Y480" s="100"/>
      <c r="Z480" s="100"/>
      <c r="AA480" s="132"/>
      <c r="AB480" s="101"/>
      <c r="AC480" s="101"/>
      <c r="AD480" s="101"/>
      <c r="AE480" s="100"/>
      <c r="AF480" s="101"/>
      <c r="AG480" s="100"/>
      <c r="AH480" s="101"/>
      <c r="AI480" s="100"/>
      <c r="AJ480" s="101"/>
      <c r="AK480" s="100"/>
      <c r="AL480" s="101"/>
      <c r="AM480" s="101"/>
      <c r="AN480" s="8"/>
      <c r="AO480" s="147">
        <f>IFERROR(VLOOKUP(B480,'A2. Rate Change &amp; Enrollment'!$C$20:$K$769,3,FALSE),0)</f>
        <v>0</v>
      </c>
      <c r="AP480" s="147">
        <f>IFERROR(VLOOKUP(B480,'A2. Rate Change &amp; Enrollment'!$C$20:$K$769,7,FALSE),0)</f>
        <v>0</v>
      </c>
      <c r="AQ480" s="150" t="e">
        <f t="shared" si="57"/>
        <v>#DIV/0!</v>
      </c>
      <c r="AS480" s="177"/>
      <c r="AT480" s="177"/>
      <c r="AV480" s="153" t="e">
        <f t="shared" si="63"/>
        <v>#DIV/0!</v>
      </c>
      <c r="AW480" s="101"/>
      <c r="AY480" s="132"/>
      <c r="AZ480" s="101"/>
      <c r="BA480" s="94"/>
      <c r="BB480" s="94"/>
      <c r="BC480" s="94"/>
      <c r="BD480" s="94"/>
      <c r="BE480" s="101"/>
      <c r="BF480" s="132"/>
      <c r="BG480" s="98"/>
      <c r="BH480" s="74" t="str">
        <f t="shared" si="61"/>
        <v>N</v>
      </c>
      <c r="BI480" t="e">
        <f t="shared" si="62"/>
        <v>#DIV/0!</v>
      </c>
      <c r="BK480" s="283">
        <f>IFERROR(VLOOKUP($B480, 'A2. Rate Change &amp; Enrollment'!$C$14:$BY$769, 75, FALSE), 0)</f>
        <v>0</v>
      </c>
      <c r="BL480" s="283" t="e">
        <f t="shared" si="58"/>
        <v>#DIV/0!</v>
      </c>
      <c r="BM480" s="283" t="e">
        <f t="shared" si="59"/>
        <v>#DIV/0!</v>
      </c>
      <c r="BN480" t="e">
        <f t="shared" si="64"/>
        <v>#DIV/0!</v>
      </c>
    </row>
    <row r="481" spans="1:66" x14ac:dyDescent="0.35">
      <c r="A481" t="s">
        <v>784</v>
      </c>
      <c r="B481" s="144"/>
      <c r="C481" s="98"/>
      <c r="D481" s="43" t="str">
        <f t="shared" si="60"/>
        <v>HMO</v>
      </c>
      <c r="E481" s="100"/>
      <c r="F481" s="101"/>
      <c r="G481" s="100"/>
      <c r="H481" s="101"/>
      <c r="I481" s="100"/>
      <c r="J481" s="101"/>
      <c r="K481" s="100"/>
      <c r="L481" s="101"/>
      <c r="M481" s="100"/>
      <c r="N481" s="101"/>
      <c r="O481" s="100"/>
      <c r="P481" s="101"/>
      <c r="Q481" s="100"/>
      <c r="R481" s="101"/>
      <c r="S481" s="100"/>
      <c r="T481" s="101"/>
      <c r="U481" s="118"/>
      <c r="V481" s="118"/>
      <c r="W481" s="100"/>
      <c r="X481" s="100"/>
      <c r="Y481" s="100"/>
      <c r="Z481" s="100"/>
      <c r="AA481" s="132"/>
      <c r="AB481" s="101"/>
      <c r="AC481" s="101"/>
      <c r="AD481" s="101"/>
      <c r="AE481" s="100"/>
      <c r="AF481" s="101"/>
      <c r="AG481" s="100"/>
      <c r="AH481" s="101"/>
      <c r="AI481" s="100"/>
      <c r="AJ481" s="101"/>
      <c r="AK481" s="100"/>
      <c r="AL481" s="101"/>
      <c r="AM481" s="101"/>
      <c r="AN481" s="8"/>
      <c r="AO481" s="147">
        <f>IFERROR(VLOOKUP(B481,'A2. Rate Change &amp; Enrollment'!$C$20:$K$769,3,FALSE),0)</f>
        <v>0</v>
      </c>
      <c r="AP481" s="147">
        <f>IFERROR(VLOOKUP(B481,'A2. Rate Change &amp; Enrollment'!$C$20:$K$769,7,FALSE),0)</f>
        <v>0</v>
      </c>
      <c r="AQ481" s="150" t="e">
        <f t="shared" si="57"/>
        <v>#DIV/0!</v>
      </c>
      <c r="AS481" s="177"/>
      <c r="AT481" s="177"/>
      <c r="AV481" s="153" t="e">
        <f t="shared" si="63"/>
        <v>#DIV/0!</v>
      </c>
      <c r="AW481" s="101"/>
      <c r="AY481" s="132"/>
      <c r="AZ481" s="101"/>
      <c r="BA481" s="94"/>
      <c r="BB481" s="94"/>
      <c r="BC481" s="94"/>
      <c r="BD481" s="94"/>
      <c r="BE481" s="101"/>
      <c r="BF481" s="132"/>
      <c r="BG481" s="98"/>
      <c r="BH481" s="74" t="str">
        <f t="shared" si="61"/>
        <v>N</v>
      </c>
      <c r="BI481" t="e">
        <f t="shared" si="62"/>
        <v>#DIV/0!</v>
      </c>
      <c r="BK481" s="283">
        <f>IFERROR(VLOOKUP($B481, 'A2. Rate Change &amp; Enrollment'!$C$14:$BY$769, 75, FALSE), 0)</f>
        <v>0</v>
      </c>
      <c r="BL481" s="283" t="e">
        <f t="shared" si="58"/>
        <v>#DIV/0!</v>
      </c>
      <c r="BM481" s="283" t="e">
        <f t="shared" si="59"/>
        <v>#DIV/0!</v>
      </c>
      <c r="BN481" t="e">
        <f t="shared" si="64"/>
        <v>#DIV/0!</v>
      </c>
    </row>
    <row r="482" spans="1:66" x14ac:dyDescent="0.35">
      <c r="A482" t="s">
        <v>785</v>
      </c>
      <c r="B482" s="144"/>
      <c r="C482" s="98"/>
      <c r="D482" s="43" t="str">
        <f t="shared" si="60"/>
        <v>HMO</v>
      </c>
      <c r="E482" s="100"/>
      <c r="F482" s="101"/>
      <c r="G482" s="100"/>
      <c r="H482" s="101"/>
      <c r="I482" s="100"/>
      <c r="J482" s="101"/>
      <c r="K482" s="100"/>
      <c r="L482" s="101"/>
      <c r="M482" s="100"/>
      <c r="N482" s="101"/>
      <c r="O482" s="100"/>
      <c r="P482" s="101"/>
      <c r="Q482" s="100"/>
      <c r="R482" s="101"/>
      <c r="S482" s="100"/>
      <c r="T482" s="101"/>
      <c r="U482" s="118"/>
      <c r="V482" s="118"/>
      <c r="W482" s="100"/>
      <c r="X482" s="100"/>
      <c r="Y482" s="100"/>
      <c r="Z482" s="100"/>
      <c r="AA482" s="132"/>
      <c r="AB482" s="101"/>
      <c r="AC482" s="101"/>
      <c r="AD482" s="101"/>
      <c r="AE482" s="100"/>
      <c r="AF482" s="101"/>
      <c r="AG482" s="100"/>
      <c r="AH482" s="101"/>
      <c r="AI482" s="100"/>
      <c r="AJ482" s="101"/>
      <c r="AK482" s="100"/>
      <c r="AL482" s="101"/>
      <c r="AM482" s="101"/>
      <c r="AN482" s="8"/>
      <c r="AO482" s="147">
        <f>IFERROR(VLOOKUP(B482,'A2. Rate Change &amp; Enrollment'!$C$20:$K$769,3,FALSE),0)</f>
        <v>0</v>
      </c>
      <c r="AP482" s="147">
        <f>IFERROR(VLOOKUP(B482,'A2. Rate Change &amp; Enrollment'!$C$20:$K$769,7,FALSE),0)</f>
        <v>0</v>
      </c>
      <c r="AQ482" s="150" t="e">
        <f t="shared" si="57"/>
        <v>#DIV/0!</v>
      </c>
      <c r="AS482" s="177"/>
      <c r="AT482" s="177"/>
      <c r="AV482" s="153" t="e">
        <f t="shared" si="63"/>
        <v>#DIV/0!</v>
      </c>
      <c r="AW482" s="101"/>
      <c r="AY482" s="132"/>
      <c r="AZ482" s="101"/>
      <c r="BA482" s="94"/>
      <c r="BB482" s="94"/>
      <c r="BC482" s="94"/>
      <c r="BD482" s="94"/>
      <c r="BE482" s="101"/>
      <c r="BF482" s="132"/>
      <c r="BG482" s="98"/>
      <c r="BH482" s="74" t="str">
        <f t="shared" si="61"/>
        <v>N</v>
      </c>
      <c r="BI482" t="e">
        <f t="shared" si="62"/>
        <v>#DIV/0!</v>
      </c>
      <c r="BK482" s="283">
        <f>IFERROR(VLOOKUP($B482, 'A2. Rate Change &amp; Enrollment'!$C$14:$BY$769, 75, FALSE), 0)</f>
        <v>0</v>
      </c>
      <c r="BL482" s="283" t="e">
        <f t="shared" si="58"/>
        <v>#DIV/0!</v>
      </c>
      <c r="BM482" s="283" t="e">
        <f t="shared" si="59"/>
        <v>#DIV/0!</v>
      </c>
      <c r="BN482" t="e">
        <f t="shared" si="64"/>
        <v>#DIV/0!</v>
      </c>
    </row>
    <row r="483" spans="1:66" x14ac:dyDescent="0.35">
      <c r="A483" t="s">
        <v>786</v>
      </c>
      <c r="B483" s="144"/>
      <c r="C483" s="98"/>
      <c r="D483" s="43" t="str">
        <f t="shared" si="60"/>
        <v>HMO</v>
      </c>
      <c r="E483" s="100"/>
      <c r="F483" s="101"/>
      <c r="G483" s="100"/>
      <c r="H483" s="101"/>
      <c r="I483" s="100"/>
      <c r="J483" s="101"/>
      <c r="K483" s="100"/>
      <c r="L483" s="101"/>
      <c r="M483" s="100"/>
      <c r="N483" s="101"/>
      <c r="O483" s="100"/>
      <c r="P483" s="101"/>
      <c r="Q483" s="100"/>
      <c r="R483" s="101"/>
      <c r="S483" s="100"/>
      <c r="T483" s="101"/>
      <c r="U483" s="118"/>
      <c r="V483" s="118"/>
      <c r="W483" s="100"/>
      <c r="X483" s="100"/>
      <c r="Y483" s="100"/>
      <c r="Z483" s="100"/>
      <c r="AA483" s="132"/>
      <c r="AB483" s="101"/>
      <c r="AC483" s="101"/>
      <c r="AD483" s="101"/>
      <c r="AE483" s="100"/>
      <c r="AF483" s="101"/>
      <c r="AG483" s="100"/>
      <c r="AH483" s="101"/>
      <c r="AI483" s="100"/>
      <c r="AJ483" s="101"/>
      <c r="AK483" s="100"/>
      <c r="AL483" s="101"/>
      <c r="AM483" s="101"/>
      <c r="AN483" s="8"/>
      <c r="AO483" s="147">
        <f>IFERROR(VLOOKUP(B483,'A2. Rate Change &amp; Enrollment'!$C$20:$K$769,3,FALSE),0)</f>
        <v>0</v>
      </c>
      <c r="AP483" s="147">
        <f>IFERROR(VLOOKUP(B483,'A2. Rate Change &amp; Enrollment'!$C$20:$K$769,7,FALSE),0)</f>
        <v>0</v>
      </c>
      <c r="AQ483" s="150" t="e">
        <f t="shared" si="57"/>
        <v>#DIV/0!</v>
      </c>
      <c r="AS483" s="177"/>
      <c r="AT483" s="177"/>
      <c r="AV483" s="153" t="e">
        <f t="shared" si="63"/>
        <v>#DIV/0!</v>
      </c>
      <c r="AW483" s="101"/>
      <c r="AY483" s="132"/>
      <c r="AZ483" s="101"/>
      <c r="BA483" s="94"/>
      <c r="BB483" s="94"/>
      <c r="BC483" s="94"/>
      <c r="BD483" s="94"/>
      <c r="BE483" s="101"/>
      <c r="BF483" s="132"/>
      <c r="BG483" s="98"/>
      <c r="BH483" s="74" t="str">
        <f t="shared" si="61"/>
        <v>N</v>
      </c>
      <c r="BI483" t="e">
        <f t="shared" si="62"/>
        <v>#DIV/0!</v>
      </c>
      <c r="BK483" s="283">
        <f>IFERROR(VLOOKUP($B483, 'A2. Rate Change &amp; Enrollment'!$C$14:$BY$769, 75, FALSE), 0)</f>
        <v>0</v>
      </c>
      <c r="BL483" s="283" t="e">
        <f t="shared" si="58"/>
        <v>#DIV/0!</v>
      </c>
      <c r="BM483" s="283" t="e">
        <f t="shared" si="59"/>
        <v>#DIV/0!</v>
      </c>
      <c r="BN483" t="e">
        <f t="shared" si="64"/>
        <v>#DIV/0!</v>
      </c>
    </row>
    <row r="484" spans="1:66" x14ac:dyDescent="0.35">
      <c r="A484" t="s">
        <v>787</v>
      </c>
      <c r="B484" s="144"/>
      <c r="C484" s="98"/>
      <c r="D484" s="43" t="str">
        <f t="shared" si="60"/>
        <v>HMO</v>
      </c>
      <c r="E484" s="100"/>
      <c r="F484" s="101"/>
      <c r="G484" s="100"/>
      <c r="H484" s="101"/>
      <c r="I484" s="100"/>
      <c r="J484" s="101"/>
      <c r="K484" s="100"/>
      <c r="L484" s="101"/>
      <c r="M484" s="100"/>
      <c r="N484" s="101"/>
      <c r="O484" s="100"/>
      <c r="P484" s="101"/>
      <c r="Q484" s="100"/>
      <c r="R484" s="101"/>
      <c r="S484" s="100"/>
      <c r="T484" s="101"/>
      <c r="U484" s="118"/>
      <c r="V484" s="118"/>
      <c r="W484" s="100"/>
      <c r="X484" s="100"/>
      <c r="Y484" s="100"/>
      <c r="Z484" s="100"/>
      <c r="AA484" s="132"/>
      <c r="AB484" s="101"/>
      <c r="AC484" s="101"/>
      <c r="AD484" s="101"/>
      <c r="AE484" s="100"/>
      <c r="AF484" s="101"/>
      <c r="AG484" s="100"/>
      <c r="AH484" s="101"/>
      <c r="AI484" s="100"/>
      <c r="AJ484" s="101"/>
      <c r="AK484" s="100"/>
      <c r="AL484" s="101"/>
      <c r="AM484" s="101"/>
      <c r="AN484" s="8"/>
      <c r="AO484" s="147">
        <f>IFERROR(VLOOKUP(B484,'A2. Rate Change &amp; Enrollment'!$C$20:$K$769,3,FALSE),0)</f>
        <v>0</v>
      </c>
      <c r="AP484" s="147">
        <f>IFERROR(VLOOKUP(B484,'A2. Rate Change &amp; Enrollment'!$C$20:$K$769,7,FALSE),0)</f>
        <v>0</v>
      </c>
      <c r="AQ484" s="150" t="e">
        <f t="shared" si="57"/>
        <v>#DIV/0!</v>
      </c>
      <c r="AS484" s="177"/>
      <c r="AT484" s="177"/>
      <c r="AV484" s="153" t="e">
        <f t="shared" si="63"/>
        <v>#DIV/0!</v>
      </c>
      <c r="AW484" s="101"/>
      <c r="AY484" s="132"/>
      <c r="AZ484" s="101"/>
      <c r="BA484" s="94"/>
      <c r="BB484" s="94"/>
      <c r="BC484" s="94"/>
      <c r="BD484" s="94"/>
      <c r="BE484" s="101"/>
      <c r="BF484" s="132"/>
      <c r="BG484" s="98"/>
      <c r="BH484" s="74" t="str">
        <f t="shared" si="61"/>
        <v>N</v>
      </c>
      <c r="BI484" t="e">
        <f t="shared" si="62"/>
        <v>#DIV/0!</v>
      </c>
      <c r="BK484" s="283">
        <f>IFERROR(VLOOKUP($B484, 'A2. Rate Change &amp; Enrollment'!$C$14:$BY$769, 75, FALSE), 0)</f>
        <v>0</v>
      </c>
      <c r="BL484" s="283" t="e">
        <f t="shared" si="58"/>
        <v>#DIV/0!</v>
      </c>
      <c r="BM484" s="283" t="e">
        <f t="shared" si="59"/>
        <v>#DIV/0!</v>
      </c>
      <c r="BN484" t="e">
        <f t="shared" si="64"/>
        <v>#DIV/0!</v>
      </c>
    </row>
    <row r="485" spans="1:66" x14ac:dyDescent="0.35">
      <c r="A485" t="s">
        <v>788</v>
      </c>
      <c r="B485" s="144"/>
      <c r="C485" s="98"/>
      <c r="D485" s="43" t="str">
        <f t="shared" si="60"/>
        <v>HMO</v>
      </c>
      <c r="E485" s="100"/>
      <c r="F485" s="101"/>
      <c r="G485" s="100"/>
      <c r="H485" s="101"/>
      <c r="I485" s="100"/>
      <c r="J485" s="101"/>
      <c r="K485" s="100"/>
      <c r="L485" s="101"/>
      <c r="M485" s="100"/>
      <c r="N485" s="101"/>
      <c r="O485" s="100"/>
      <c r="P485" s="101"/>
      <c r="Q485" s="100"/>
      <c r="R485" s="101"/>
      <c r="S485" s="100"/>
      <c r="T485" s="101"/>
      <c r="U485" s="118"/>
      <c r="V485" s="118"/>
      <c r="W485" s="100"/>
      <c r="X485" s="100"/>
      <c r="Y485" s="100"/>
      <c r="Z485" s="100"/>
      <c r="AA485" s="132"/>
      <c r="AB485" s="101"/>
      <c r="AC485" s="101"/>
      <c r="AD485" s="101"/>
      <c r="AE485" s="100"/>
      <c r="AF485" s="101"/>
      <c r="AG485" s="100"/>
      <c r="AH485" s="101"/>
      <c r="AI485" s="100"/>
      <c r="AJ485" s="101"/>
      <c r="AK485" s="100"/>
      <c r="AL485" s="101"/>
      <c r="AM485" s="101"/>
      <c r="AN485" s="8"/>
      <c r="AO485" s="147">
        <f>IFERROR(VLOOKUP(B485,'A2. Rate Change &amp; Enrollment'!$C$20:$K$769,3,FALSE),0)</f>
        <v>0</v>
      </c>
      <c r="AP485" s="147">
        <f>IFERROR(VLOOKUP(B485,'A2. Rate Change &amp; Enrollment'!$C$20:$K$769,7,FALSE),0)</f>
        <v>0</v>
      </c>
      <c r="AQ485" s="150" t="e">
        <f t="shared" si="57"/>
        <v>#DIV/0!</v>
      </c>
      <c r="AS485" s="177"/>
      <c r="AT485" s="177"/>
      <c r="AV485" s="153" t="e">
        <f t="shared" si="63"/>
        <v>#DIV/0!</v>
      </c>
      <c r="AW485" s="101"/>
      <c r="AY485" s="132"/>
      <c r="AZ485" s="101"/>
      <c r="BA485" s="94"/>
      <c r="BB485" s="94"/>
      <c r="BC485" s="94"/>
      <c r="BD485" s="94"/>
      <c r="BE485" s="101"/>
      <c r="BF485" s="132"/>
      <c r="BG485" s="98"/>
      <c r="BH485" s="74" t="str">
        <f t="shared" si="61"/>
        <v>N</v>
      </c>
      <c r="BI485" t="e">
        <f t="shared" si="62"/>
        <v>#DIV/0!</v>
      </c>
      <c r="BK485" s="283">
        <f>IFERROR(VLOOKUP($B485, 'A2. Rate Change &amp; Enrollment'!$C$14:$BY$769, 75, FALSE), 0)</f>
        <v>0</v>
      </c>
      <c r="BL485" s="283" t="e">
        <f t="shared" si="58"/>
        <v>#DIV/0!</v>
      </c>
      <c r="BM485" s="283" t="e">
        <f t="shared" si="59"/>
        <v>#DIV/0!</v>
      </c>
      <c r="BN485" t="e">
        <f t="shared" si="64"/>
        <v>#DIV/0!</v>
      </c>
    </row>
    <row r="486" spans="1:66" x14ac:dyDescent="0.35">
      <c r="A486" t="s">
        <v>789</v>
      </c>
      <c r="B486" s="144"/>
      <c r="C486" s="98"/>
      <c r="D486" s="43" t="str">
        <f t="shared" si="60"/>
        <v>HMO</v>
      </c>
      <c r="E486" s="100"/>
      <c r="F486" s="101"/>
      <c r="G486" s="100"/>
      <c r="H486" s="101"/>
      <c r="I486" s="100"/>
      <c r="J486" s="101"/>
      <c r="K486" s="100"/>
      <c r="L486" s="101"/>
      <c r="M486" s="100"/>
      <c r="N486" s="101"/>
      <c r="O486" s="100"/>
      <c r="P486" s="101"/>
      <c r="Q486" s="100"/>
      <c r="R486" s="101"/>
      <c r="S486" s="100"/>
      <c r="T486" s="101"/>
      <c r="U486" s="118"/>
      <c r="V486" s="118"/>
      <c r="W486" s="100"/>
      <c r="X486" s="100"/>
      <c r="Y486" s="100"/>
      <c r="Z486" s="100"/>
      <c r="AA486" s="132"/>
      <c r="AB486" s="101"/>
      <c r="AC486" s="101"/>
      <c r="AD486" s="101"/>
      <c r="AE486" s="100"/>
      <c r="AF486" s="101"/>
      <c r="AG486" s="100"/>
      <c r="AH486" s="101"/>
      <c r="AI486" s="100"/>
      <c r="AJ486" s="101"/>
      <c r="AK486" s="100"/>
      <c r="AL486" s="101"/>
      <c r="AM486" s="101"/>
      <c r="AN486" s="8"/>
      <c r="AO486" s="147">
        <f>IFERROR(VLOOKUP(B486,'A2. Rate Change &amp; Enrollment'!$C$20:$K$769,3,FALSE),0)</f>
        <v>0</v>
      </c>
      <c r="AP486" s="147">
        <f>IFERROR(VLOOKUP(B486,'A2. Rate Change &amp; Enrollment'!$C$20:$K$769,7,FALSE),0)</f>
        <v>0</v>
      </c>
      <c r="AQ486" s="150" t="e">
        <f t="shared" si="57"/>
        <v>#DIV/0!</v>
      </c>
      <c r="AS486" s="177"/>
      <c r="AT486" s="177"/>
      <c r="AV486" s="153" t="e">
        <f t="shared" si="63"/>
        <v>#DIV/0!</v>
      </c>
      <c r="AW486" s="101"/>
      <c r="AY486" s="132"/>
      <c r="AZ486" s="101"/>
      <c r="BA486" s="94"/>
      <c r="BB486" s="94"/>
      <c r="BC486" s="94"/>
      <c r="BD486" s="94"/>
      <c r="BE486" s="101"/>
      <c r="BF486" s="132"/>
      <c r="BG486" s="98"/>
      <c r="BH486" s="74" t="str">
        <f t="shared" si="61"/>
        <v>N</v>
      </c>
      <c r="BI486" t="e">
        <f t="shared" si="62"/>
        <v>#DIV/0!</v>
      </c>
      <c r="BK486" s="283">
        <f>IFERROR(VLOOKUP($B486, 'A2. Rate Change &amp; Enrollment'!$C$14:$BY$769, 75, FALSE), 0)</f>
        <v>0</v>
      </c>
      <c r="BL486" s="283" t="e">
        <f t="shared" si="58"/>
        <v>#DIV/0!</v>
      </c>
      <c r="BM486" s="283" t="e">
        <f t="shared" si="59"/>
        <v>#DIV/0!</v>
      </c>
      <c r="BN486" t="e">
        <f t="shared" si="64"/>
        <v>#DIV/0!</v>
      </c>
    </row>
    <row r="487" spans="1:66" x14ac:dyDescent="0.35">
      <c r="A487" t="s">
        <v>790</v>
      </c>
      <c r="B487" s="144"/>
      <c r="C487" s="98"/>
      <c r="D487" s="43" t="str">
        <f t="shared" si="60"/>
        <v>HMO</v>
      </c>
      <c r="E487" s="100"/>
      <c r="F487" s="101"/>
      <c r="G487" s="100"/>
      <c r="H487" s="101"/>
      <c r="I487" s="100"/>
      <c r="J487" s="101"/>
      <c r="K487" s="100"/>
      <c r="L487" s="101"/>
      <c r="M487" s="100"/>
      <c r="N487" s="101"/>
      <c r="O487" s="100"/>
      <c r="P487" s="101"/>
      <c r="Q487" s="100"/>
      <c r="R487" s="101"/>
      <c r="S487" s="100"/>
      <c r="T487" s="101"/>
      <c r="U487" s="118"/>
      <c r="V487" s="118"/>
      <c r="W487" s="100"/>
      <c r="X487" s="100"/>
      <c r="Y487" s="100"/>
      <c r="Z487" s="100"/>
      <c r="AA487" s="132"/>
      <c r="AB487" s="101"/>
      <c r="AC487" s="101"/>
      <c r="AD487" s="101"/>
      <c r="AE487" s="100"/>
      <c r="AF487" s="101"/>
      <c r="AG487" s="100"/>
      <c r="AH487" s="101"/>
      <c r="AI487" s="100"/>
      <c r="AJ487" s="101"/>
      <c r="AK487" s="100"/>
      <c r="AL487" s="101"/>
      <c r="AM487" s="101"/>
      <c r="AN487" s="8"/>
      <c r="AO487" s="147">
        <f>IFERROR(VLOOKUP(B487,'A2. Rate Change &amp; Enrollment'!$C$20:$K$769,3,FALSE),0)</f>
        <v>0</v>
      </c>
      <c r="AP487" s="147">
        <f>IFERROR(VLOOKUP(B487,'A2. Rate Change &amp; Enrollment'!$C$20:$K$769,7,FALSE),0)</f>
        <v>0</v>
      </c>
      <c r="AQ487" s="150" t="e">
        <f t="shared" si="57"/>
        <v>#DIV/0!</v>
      </c>
      <c r="AS487" s="177"/>
      <c r="AT487" s="177"/>
      <c r="AV487" s="153" t="e">
        <f t="shared" si="63"/>
        <v>#DIV/0!</v>
      </c>
      <c r="AW487" s="101"/>
      <c r="AY487" s="132"/>
      <c r="AZ487" s="101"/>
      <c r="BA487" s="94"/>
      <c r="BB487" s="94"/>
      <c r="BC487" s="94"/>
      <c r="BD487" s="94"/>
      <c r="BE487" s="101"/>
      <c r="BF487" s="132"/>
      <c r="BG487" s="98"/>
      <c r="BH487" s="74" t="str">
        <f t="shared" si="61"/>
        <v>N</v>
      </c>
      <c r="BI487" t="e">
        <f t="shared" si="62"/>
        <v>#DIV/0!</v>
      </c>
      <c r="BK487" s="283">
        <f>IFERROR(VLOOKUP($B487, 'A2. Rate Change &amp; Enrollment'!$C$14:$BY$769, 75, FALSE), 0)</f>
        <v>0</v>
      </c>
      <c r="BL487" s="283" t="e">
        <f t="shared" si="58"/>
        <v>#DIV/0!</v>
      </c>
      <c r="BM487" s="283" t="e">
        <f t="shared" si="59"/>
        <v>#DIV/0!</v>
      </c>
      <c r="BN487" t="e">
        <f t="shared" si="64"/>
        <v>#DIV/0!</v>
      </c>
    </row>
    <row r="488" spans="1:66" x14ac:dyDescent="0.35">
      <c r="A488" t="s">
        <v>791</v>
      </c>
      <c r="B488" s="144"/>
      <c r="C488" s="98"/>
      <c r="D488" s="43" t="str">
        <f t="shared" si="60"/>
        <v>HMO</v>
      </c>
      <c r="E488" s="100"/>
      <c r="F488" s="101"/>
      <c r="G488" s="100"/>
      <c r="H488" s="101"/>
      <c r="I488" s="100"/>
      <c r="J488" s="101"/>
      <c r="K488" s="100"/>
      <c r="L488" s="101"/>
      <c r="M488" s="100"/>
      <c r="N488" s="101"/>
      <c r="O488" s="100"/>
      <c r="P488" s="101"/>
      <c r="Q488" s="100"/>
      <c r="R488" s="101"/>
      <c r="S488" s="100"/>
      <c r="T488" s="101"/>
      <c r="U488" s="118"/>
      <c r="V488" s="118"/>
      <c r="W488" s="100"/>
      <c r="X488" s="100"/>
      <c r="Y488" s="100"/>
      <c r="Z488" s="100"/>
      <c r="AA488" s="132"/>
      <c r="AB488" s="101"/>
      <c r="AC488" s="101"/>
      <c r="AD488" s="101"/>
      <c r="AE488" s="100"/>
      <c r="AF488" s="101"/>
      <c r="AG488" s="100"/>
      <c r="AH488" s="101"/>
      <c r="AI488" s="100"/>
      <c r="AJ488" s="101"/>
      <c r="AK488" s="100"/>
      <c r="AL488" s="101"/>
      <c r="AM488" s="101"/>
      <c r="AN488" s="8"/>
      <c r="AO488" s="147">
        <f>IFERROR(VLOOKUP(B488,'A2. Rate Change &amp; Enrollment'!$C$20:$K$769,3,FALSE),0)</f>
        <v>0</v>
      </c>
      <c r="AP488" s="147">
        <f>IFERROR(VLOOKUP(B488,'A2. Rate Change &amp; Enrollment'!$C$20:$K$769,7,FALSE),0)</f>
        <v>0</v>
      </c>
      <c r="AQ488" s="150" t="e">
        <f t="shared" si="57"/>
        <v>#DIV/0!</v>
      </c>
      <c r="AS488" s="177"/>
      <c r="AT488" s="177"/>
      <c r="AV488" s="153" t="e">
        <f t="shared" si="63"/>
        <v>#DIV/0!</v>
      </c>
      <c r="AW488" s="101"/>
      <c r="AY488" s="132"/>
      <c r="AZ488" s="101"/>
      <c r="BA488" s="94"/>
      <c r="BB488" s="94"/>
      <c r="BC488" s="94"/>
      <c r="BD488" s="94"/>
      <c r="BE488" s="101"/>
      <c r="BF488" s="132"/>
      <c r="BG488" s="98"/>
      <c r="BH488" s="74" t="str">
        <f t="shared" si="61"/>
        <v>N</v>
      </c>
      <c r="BI488" t="e">
        <f t="shared" si="62"/>
        <v>#DIV/0!</v>
      </c>
      <c r="BK488" s="283">
        <f>IFERROR(VLOOKUP($B488, 'A2. Rate Change &amp; Enrollment'!$C$14:$BY$769, 75, FALSE), 0)</f>
        <v>0</v>
      </c>
      <c r="BL488" s="283" t="e">
        <f t="shared" si="58"/>
        <v>#DIV/0!</v>
      </c>
      <c r="BM488" s="283" t="e">
        <f t="shared" si="59"/>
        <v>#DIV/0!</v>
      </c>
      <c r="BN488" t="e">
        <f t="shared" si="64"/>
        <v>#DIV/0!</v>
      </c>
    </row>
    <row r="489" spans="1:66" x14ac:dyDescent="0.35">
      <c r="A489" t="s">
        <v>792</v>
      </c>
      <c r="B489" s="144"/>
      <c r="C489" s="98"/>
      <c r="D489" s="43" t="str">
        <f t="shared" si="60"/>
        <v>HMO</v>
      </c>
      <c r="E489" s="100"/>
      <c r="F489" s="101"/>
      <c r="G489" s="100"/>
      <c r="H489" s="101"/>
      <c r="I489" s="100"/>
      <c r="J489" s="101"/>
      <c r="K489" s="100"/>
      <c r="L489" s="101"/>
      <c r="M489" s="100"/>
      <c r="N489" s="101"/>
      <c r="O489" s="100"/>
      <c r="P489" s="101"/>
      <c r="Q489" s="100"/>
      <c r="R489" s="101"/>
      <c r="S489" s="100"/>
      <c r="T489" s="101"/>
      <c r="U489" s="118"/>
      <c r="V489" s="118"/>
      <c r="W489" s="100"/>
      <c r="X489" s="100"/>
      <c r="Y489" s="100"/>
      <c r="Z489" s="100"/>
      <c r="AA489" s="132"/>
      <c r="AB489" s="101"/>
      <c r="AC489" s="101"/>
      <c r="AD489" s="101"/>
      <c r="AE489" s="100"/>
      <c r="AF489" s="101"/>
      <c r="AG489" s="100"/>
      <c r="AH489" s="101"/>
      <c r="AI489" s="100"/>
      <c r="AJ489" s="101"/>
      <c r="AK489" s="100"/>
      <c r="AL489" s="101"/>
      <c r="AM489" s="101"/>
      <c r="AN489" s="8"/>
      <c r="AO489" s="147">
        <f>IFERROR(VLOOKUP(B489,'A2. Rate Change &amp; Enrollment'!$C$20:$K$769,3,FALSE),0)</f>
        <v>0</v>
      </c>
      <c r="AP489" s="147">
        <f>IFERROR(VLOOKUP(B489,'A2. Rate Change &amp; Enrollment'!$C$20:$K$769,7,FALSE),0)</f>
        <v>0</v>
      </c>
      <c r="AQ489" s="150" t="e">
        <f t="shared" si="57"/>
        <v>#DIV/0!</v>
      </c>
      <c r="AS489" s="177"/>
      <c r="AT489" s="177"/>
      <c r="AV489" s="153" t="e">
        <f t="shared" si="63"/>
        <v>#DIV/0!</v>
      </c>
      <c r="AW489" s="101"/>
      <c r="AY489" s="132"/>
      <c r="AZ489" s="101"/>
      <c r="BA489" s="94"/>
      <c r="BB489" s="94"/>
      <c r="BC489" s="94"/>
      <c r="BD489" s="94"/>
      <c r="BE489" s="101"/>
      <c r="BF489" s="132"/>
      <c r="BG489" s="98"/>
      <c r="BH489" s="74" t="str">
        <f t="shared" si="61"/>
        <v>N</v>
      </c>
      <c r="BI489" t="e">
        <f t="shared" si="62"/>
        <v>#DIV/0!</v>
      </c>
      <c r="BK489" s="283">
        <f>IFERROR(VLOOKUP($B489, 'A2. Rate Change &amp; Enrollment'!$C$14:$BY$769, 75, FALSE), 0)</f>
        <v>0</v>
      </c>
      <c r="BL489" s="283" t="e">
        <f t="shared" si="58"/>
        <v>#DIV/0!</v>
      </c>
      <c r="BM489" s="283" t="e">
        <f t="shared" si="59"/>
        <v>#DIV/0!</v>
      </c>
      <c r="BN489" t="e">
        <f t="shared" si="64"/>
        <v>#DIV/0!</v>
      </c>
    </row>
    <row r="490" spans="1:66" x14ac:dyDescent="0.35">
      <c r="A490" t="s">
        <v>793</v>
      </c>
      <c r="B490" s="144"/>
      <c r="C490" s="98"/>
      <c r="D490" s="43" t="str">
        <f t="shared" si="60"/>
        <v>HMO</v>
      </c>
      <c r="E490" s="100"/>
      <c r="F490" s="101"/>
      <c r="G490" s="100"/>
      <c r="H490" s="101"/>
      <c r="I490" s="100"/>
      <c r="J490" s="101"/>
      <c r="K490" s="100"/>
      <c r="L490" s="101"/>
      <c r="M490" s="100"/>
      <c r="N490" s="101"/>
      <c r="O490" s="100"/>
      <c r="P490" s="101"/>
      <c r="Q490" s="100"/>
      <c r="R490" s="101"/>
      <c r="S490" s="100"/>
      <c r="T490" s="101"/>
      <c r="U490" s="118"/>
      <c r="V490" s="118"/>
      <c r="W490" s="100"/>
      <c r="X490" s="100"/>
      <c r="Y490" s="100"/>
      <c r="Z490" s="100"/>
      <c r="AA490" s="132"/>
      <c r="AB490" s="101"/>
      <c r="AC490" s="101"/>
      <c r="AD490" s="101"/>
      <c r="AE490" s="100"/>
      <c r="AF490" s="101"/>
      <c r="AG490" s="100"/>
      <c r="AH490" s="101"/>
      <c r="AI490" s="100"/>
      <c r="AJ490" s="101"/>
      <c r="AK490" s="100"/>
      <c r="AL490" s="101"/>
      <c r="AM490" s="101"/>
      <c r="AN490" s="8"/>
      <c r="AO490" s="147">
        <f>IFERROR(VLOOKUP(B490,'A2. Rate Change &amp; Enrollment'!$C$20:$K$769,3,FALSE),0)</f>
        <v>0</v>
      </c>
      <c r="AP490" s="147">
        <f>IFERROR(VLOOKUP(B490,'A2. Rate Change &amp; Enrollment'!$C$20:$K$769,7,FALSE),0)</f>
        <v>0</v>
      </c>
      <c r="AQ490" s="150" t="e">
        <f t="shared" si="57"/>
        <v>#DIV/0!</v>
      </c>
      <c r="AS490" s="177"/>
      <c r="AT490" s="177"/>
      <c r="AV490" s="153" t="e">
        <f t="shared" si="63"/>
        <v>#DIV/0!</v>
      </c>
      <c r="AW490" s="101"/>
      <c r="AY490" s="132"/>
      <c r="AZ490" s="101"/>
      <c r="BA490" s="94"/>
      <c r="BB490" s="94"/>
      <c r="BC490" s="94"/>
      <c r="BD490" s="94"/>
      <c r="BE490" s="101"/>
      <c r="BF490" s="132"/>
      <c r="BG490" s="98"/>
      <c r="BH490" s="74" t="str">
        <f t="shared" si="61"/>
        <v>N</v>
      </c>
      <c r="BI490" t="e">
        <f t="shared" si="62"/>
        <v>#DIV/0!</v>
      </c>
      <c r="BK490" s="283">
        <f>IFERROR(VLOOKUP($B490, 'A2. Rate Change &amp; Enrollment'!$C$14:$BY$769, 75, FALSE), 0)</f>
        <v>0</v>
      </c>
      <c r="BL490" s="283" t="e">
        <f t="shared" si="58"/>
        <v>#DIV/0!</v>
      </c>
      <c r="BM490" s="283" t="e">
        <f t="shared" si="59"/>
        <v>#DIV/0!</v>
      </c>
      <c r="BN490" t="e">
        <f t="shared" si="64"/>
        <v>#DIV/0!</v>
      </c>
    </row>
    <row r="491" spans="1:66" x14ac:dyDescent="0.35">
      <c r="A491" t="s">
        <v>794</v>
      </c>
      <c r="B491" s="144"/>
      <c r="C491" s="98"/>
      <c r="D491" s="43" t="str">
        <f t="shared" si="60"/>
        <v>HMO</v>
      </c>
      <c r="E491" s="100"/>
      <c r="F491" s="101"/>
      <c r="G491" s="100"/>
      <c r="H491" s="101"/>
      <c r="I491" s="100"/>
      <c r="J491" s="101"/>
      <c r="K491" s="100"/>
      <c r="L491" s="101"/>
      <c r="M491" s="100"/>
      <c r="N491" s="101"/>
      <c r="O491" s="100"/>
      <c r="P491" s="101"/>
      <c r="Q491" s="100"/>
      <c r="R491" s="101"/>
      <c r="S491" s="100"/>
      <c r="T491" s="101"/>
      <c r="U491" s="118"/>
      <c r="V491" s="118"/>
      <c r="W491" s="100"/>
      <c r="X491" s="100"/>
      <c r="Y491" s="100"/>
      <c r="Z491" s="100"/>
      <c r="AA491" s="132"/>
      <c r="AB491" s="101"/>
      <c r="AC491" s="101"/>
      <c r="AD491" s="101"/>
      <c r="AE491" s="100"/>
      <c r="AF491" s="101"/>
      <c r="AG491" s="100"/>
      <c r="AH491" s="101"/>
      <c r="AI491" s="100"/>
      <c r="AJ491" s="101"/>
      <c r="AK491" s="100"/>
      <c r="AL491" s="101"/>
      <c r="AM491" s="101"/>
      <c r="AN491" s="8"/>
      <c r="AO491" s="147">
        <f>IFERROR(VLOOKUP(B491,'A2. Rate Change &amp; Enrollment'!$C$20:$K$769,3,FALSE),0)</f>
        <v>0</v>
      </c>
      <c r="AP491" s="147">
        <f>IFERROR(VLOOKUP(B491,'A2. Rate Change &amp; Enrollment'!$C$20:$K$769,7,FALSE),0)</f>
        <v>0</v>
      </c>
      <c r="AQ491" s="150" t="e">
        <f t="shared" si="57"/>
        <v>#DIV/0!</v>
      </c>
      <c r="AS491" s="177"/>
      <c r="AT491" s="177"/>
      <c r="AV491" s="153" t="e">
        <f t="shared" si="63"/>
        <v>#DIV/0!</v>
      </c>
      <c r="AW491" s="101"/>
      <c r="AY491" s="132"/>
      <c r="AZ491" s="101"/>
      <c r="BA491" s="94"/>
      <c r="BB491" s="94"/>
      <c r="BC491" s="94"/>
      <c r="BD491" s="94"/>
      <c r="BE491" s="101"/>
      <c r="BF491" s="132"/>
      <c r="BG491" s="98"/>
      <c r="BH491" s="74" t="str">
        <f t="shared" si="61"/>
        <v>N</v>
      </c>
      <c r="BI491" t="e">
        <f t="shared" si="62"/>
        <v>#DIV/0!</v>
      </c>
      <c r="BK491" s="283">
        <f>IFERROR(VLOOKUP($B491, 'A2. Rate Change &amp; Enrollment'!$C$14:$BY$769, 75, FALSE), 0)</f>
        <v>0</v>
      </c>
      <c r="BL491" s="283" t="e">
        <f t="shared" si="58"/>
        <v>#DIV/0!</v>
      </c>
      <c r="BM491" s="283" t="e">
        <f t="shared" si="59"/>
        <v>#DIV/0!</v>
      </c>
      <c r="BN491" t="e">
        <f t="shared" si="64"/>
        <v>#DIV/0!</v>
      </c>
    </row>
    <row r="492" spans="1:66" x14ac:dyDescent="0.35">
      <c r="A492" t="s">
        <v>795</v>
      </c>
      <c r="B492" s="144"/>
      <c r="C492" s="98"/>
      <c r="D492" s="43" t="str">
        <f t="shared" si="60"/>
        <v>HMO</v>
      </c>
      <c r="E492" s="100"/>
      <c r="F492" s="101"/>
      <c r="G492" s="100"/>
      <c r="H492" s="101"/>
      <c r="I492" s="100"/>
      <c r="J492" s="101"/>
      <c r="K492" s="100"/>
      <c r="L492" s="101"/>
      <c r="M492" s="100"/>
      <c r="N492" s="101"/>
      <c r="O492" s="100"/>
      <c r="P492" s="101"/>
      <c r="Q492" s="100"/>
      <c r="R492" s="101"/>
      <c r="S492" s="100"/>
      <c r="T492" s="101"/>
      <c r="U492" s="118"/>
      <c r="V492" s="118"/>
      <c r="W492" s="100"/>
      <c r="X492" s="100"/>
      <c r="Y492" s="100"/>
      <c r="Z492" s="100"/>
      <c r="AA492" s="132"/>
      <c r="AB492" s="101"/>
      <c r="AC492" s="101"/>
      <c r="AD492" s="101"/>
      <c r="AE492" s="100"/>
      <c r="AF492" s="101"/>
      <c r="AG492" s="100"/>
      <c r="AH492" s="101"/>
      <c r="AI492" s="100"/>
      <c r="AJ492" s="101"/>
      <c r="AK492" s="100"/>
      <c r="AL492" s="101"/>
      <c r="AM492" s="101"/>
      <c r="AN492" s="8"/>
      <c r="AO492" s="147">
        <f>IFERROR(VLOOKUP(B492,'A2. Rate Change &amp; Enrollment'!$C$20:$K$769,3,FALSE),0)</f>
        <v>0</v>
      </c>
      <c r="AP492" s="147">
        <f>IFERROR(VLOOKUP(B492,'A2. Rate Change &amp; Enrollment'!$C$20:$K$769,7,FALSE),0)</f>
        <v>0</v>
      </c>
      <c r="AQ492" s="150" t="e">
        <f t="shared" si="57"/>
        <v>#DIV/0!</v>
      </c>
      <c r="AS492" s="177"/>
      <c r="AT492" s="177"/>
      <c r="AV492" s="153" t="e">
        <f t="shared" si="63"/>
        <v>#DIV/0!</v>
      </c>
      <c r="AW492" s="101"/>
      <c r="AY492" s="132"/>
      <c r="AZ492" s="101"/>
      <c r="BA492" s="94"/>
      <c r="BB492" s="94"/>
      <c r="BC492" s="94"/>
      <c r="BD492" s="94"/>
      <c r="BE492" s="101"/>
      <c r="BF492" s="132"/>
      <c r="BG492" s="98"/>
      <c r="BH492" s="74" t="str">
        <f t="shared" si="61"/>
        <v>N</v>
      </c>
      <c r="BI492" t="e">
        <f t="shared" si="62"/>
        <v>#DIV/0!</v>
      </c>
      <c r="BK492" s="283">
        <f>IFERROR(VLOOKUP($B492, 'A2. Rate Change &amp; Enrollment'!$C$14:$BY$769, 75, FALSE), 0)</f>
        <v>0</v>
      </c>
      <c r="BL492" s="283" t="e">
        <f t="shared" si="58"/>
        <v>#DIV/0!</v>
      </c>
      <c r="BM492" s="283" t="e">
        <f t="shared" si="59"/>
        <v>#DIV/0!</v>
      </c>
      <c r="BN492" t="e">
        <f t="shared" si="64"/>
        <v>#DIV/0!</v>
      </c>
    </row>
    <row r="493" spans="1:66" x14ac:dyDescent="0.35">
      <c r="A493" t="s">
        <v>796</v>
      </c>
      <c r="B493" s="144"/>
      <c r="C493" s="98"/>
      <c r="D493" s="43" t="str">
        <f t="shared" si="60"/>
        <v>HMO</v>
      </c>
      <c r="E493" s="100"/>
      <c r="F493" s="101"/>
      <c r="G493" s="100"/>
      <c r="H493" s="101"/>
      <c r="I493" s="100"/>
      <c r="J493" s="101"/>
      <c r="K493" s="100"/>
      <c r="L493" s="101"/>
      <c r="M493" s="100"/>
      <c r="N493" s="101"/>
      <c r="O493" s="100"/>
      <c r="P493" s="101"/>
      <c r="Q493" s="100"/>
      <c r="R493" s="101"/>
      <c r="S493" s="100"/>
      <c r="T493" s="101"/>
      <c r="U493" s="118"/>
      <c r="V493" s="118"/>
      <c r="W493" s="100"/>
      <c r="X493" s="100"/>
      <c r="Y493" s="100"/>
      <c r="Z493" s="100"/>
      <c r="AA493" s="132"/>
      <c r="AB493" s="101"/>
      <c r="AC493" s="101"/>
      <c r="AD493" s="101"/>
      <c r="AE493" s="100"/>
      <c r="AF493" s="101"/>
      <c r="AG493" s="100"/>
      <c r="AH493" s="101"/>
      <c r="AI493" s="100"/>
      <c r="AJ493" s="101"/>
      <c r="AK493" s="100"/>
      <c r="AL493" s="101"/>
      <c r="AM493" s="101"/>
      <c r="AN493" s="8"/>
      <c r="AO493" s="147">
        <f>IFERROR(VLOOKUP(B493,'A2. Rate Change &amp; Enrollment'!$C$20:$K$769,3,FALSE),0)</f>
        <v>0</v>
      </c>
      <c r="AP493" s="147">
        <f>IFERROR(VLOOKUP(B493,'A2. Rate Change &amp; Enrollment'!$C$20:$K$769,7,FALSE),0)</f>
        <v>0</v>
      </c>
      <c r="AQ493" s="150" t="e">
        <f t="shared" si="57"/>
        <v>#DIV/0!</v>
      </c>
      <c r="AS493" s="177"/>
      <c r="AT493" s="177"/>
      <c r="AV493" s="153" t="e">
        <f t="shared" si="63"/>
        <v>#DIV/0!</v>
      </c>
      <c r="AW493" s="101"/>
      <c r="AY493" s="132"/>
      <c r="AZ493" s="101"/>
      <c r="BA493" s="94"/>
      <c r="BB493" s="94"/>
      <c r="BC493" s="94"/>
      <c r="BD493" s="94"/>
      <c r="BE493" s="101"/>
      <c r="BF493" s="132"/>
      <c r="BG493" s="98"/>
      <c r="BH493" s="74" t="str">
        <f t="shared" si="61"/>
        <v>N</v>
      </c>
      <c r="BI493" t="e">
        <f t="shared" si="62"/>
        <v>#DIV/0!</v>
      </c>
      <c r="BK493" s="283">
        <f>IFERROR(VLOOKUP($B493, 'A2. Rate Change &amp; Enrollment'!$C$14:$BY$769, 75, FALSE), 0)</f>
        <v>0</v>
      </c>
      <c r="BL493" s="283" t="e">
        <f t="shared" si="58"/>
        <v>#DIV/0!</v>
      </c>
      <c r="BM493" s="283" t="e">
        <f t="shared" si="59"/>
        <v>#DIV/0!</v>
      </c>
      <c r="BN493" t="e">
        <f t="shared" si="64"/>
        <v>#DIV/0!</v>
      </c>
    </row>
    <row r="494" spans="1:66" x14ac:dyDescent="0.35">
      <c r="A494" t="s">
        <v>797</v>
      </c>
      <c r="B494" s="144"/>
      <c r="C494" s="98"/>
      <c r="D494" s="43" t="str">
        <f t="shared" si="60"/>
        <v>HMO</v>
      </c>
      <c r="E494" s="100"/>
      <c r="F494" s="101"/>
      <c r="G494" s="100"/>
      <c r="H494" s="101"/>
      <c r="I494" s="100"/>
      <c r="J494" s="101"/>
      <c r="K494" s="100"/>
      <c r="L494" s="101"/>
      <c r="M494" s="100"/>
      <c r="N494" s="101"/>
      <c r="O494" s="100"/>
      <c r="P494" s="101"/>
      <c r="Q494" s="100"/>
      <c r="R494" s="101"/>
      <c r="S494" s="100"/>
      <c r="T494" s="101"/>
      <c r="U494" s="118"/>
      <c r="V494" s="118"/>
      <c r="W494" s="100"/>
      <c r="X494" s="100"/>
      <c r="Y494" s="100"/>
      <c r="Z494" s="100"/>
      <c r="AA494" s="132"/>
      <c r="AB494" s="101"/>
      <c r="AC494" s="101"/>
      <c r="AD494" s="101"/>
      <c r="AE494" s="100"/>
      <c r="AF494" s="101"/>
      <c r="AG494" s="100"/>
      <c r="AH494" s="101"/>
      <c r="AI494" s="100"/>
      <c r="AJ494" s="101"/>
      <c r="AK494" s="100"/>
      <c r="AL494" s="101"/>
      <c r="AM494" s="101"/>
      <c r="AN494" s="8"/>
      <c r="AO494" s="147">
        <f>IFERROR(VLOOKUP(B494,'A2. Rate Change &amp; Enrollment'!$C$20:$K$769,3,FALSE),0)</f>
        <v>0</v>
      </c>
      <c r="AP494" s="147">
        <f>IFERROR(VLOOKUP(B494,'A2. Rate Change &amp; Enrollment'!$C$20:$K$769,7,FALSE),0)</f>
        <v>0</v>
      </c>
      <c r="AQ494" s="150" t="e">
        <f t="shared" si="57"/>
        <v>#DIV/0!</v>
      </c>
      <c r="AS494" s="177"/>
      <c r="AT494" s="177"/>
      <c r="AV494" s="153" t="e">
        <f t="shared" si="63"/>
        <v>#DIV/0!</v>
      </c>
      <c r="AW494" s="101"/>
      <c r="AY494" s="132"/>
      <c r="AZ494" s="101"/>
      <c r="BA494" s="94"/>
      <c r="BB494" s="94"/>
      <c r="BC494" s="94"/>
      <c r="BD494" s="94"/>
      <c r="BE494" s="101"/>
      <c r="BF494" s="132"/>
      <c r="BG494" s="98"/>
      <c r="BH494" s="74" t="str">
        <f t="shared" si="61"/>
        <v>N</v>
      </c>
      <c r="BI494" t="e">
        <f t="shared" si="62"/>
        <v>#DIV/0!</v>
      </c>
      <c r="BK494" s="283">
        <f>IFERROR(VLOOKUP($B494, 'A2. Rate Change &amp; Enrollment'!$C$14:$BY$769, 75, FALSE), 0)</f>
        <v>0</v>
      </c>
      <c r="BL494" s="283" t="e">
        <f t="shared" si="58"/>
        <v>#DIV/0!</v>
      </c>
      <c r="BM494" s="283" t="e">
        <f t="shared" si="59"/>
        <v>#DIV/0!</v>
      </c>
      <c r="BN494" t="e">
        <f t="shared" si="64"/>
        <v>#DIV/0!</v>
      </c>
    </row>
    <row r="495" spans="1:66" x14ac:dyDescent="0.35">
      <c r="A495" t="s">
        <v>798</v>
      </c>
      <c r="B495" s="144"/>
      <c r="C495" s="98"/>
      <c r="D495" s="43" t="str">
        <f t="shared" si="60"/>
        <v>HMO</v>
      </c>
      <c r="E495" s="100"/>
      <c r="F495" s="101"/>
      <c r="G495" s="100"/>
      <c r="H495" s="101"/>
      <c r="I495" s="100"/>
      <c r="J495" s="101"/>
      <c r="K495" s="100"/>
      <c r="L495" s="101"/>
      <c r="M495" s="100"/>
      <c r="N495" s="101"/>
      <c r="O495" s="100"/>
      <c r="P495" s="101"/>
      <c r="Q495" s="100"/>
      <c r="R495" s="101"/>
      <c r="S495" s="100"/>
      <c r="T495" s="101"/>
      <c r="U495" s="118"/>
      <c r="V495" s="118"/>
      <c r="W495" s="100"/>
      <c r="X495" s="100"/>
      <c r="Y495" s="100"/>
      <c r="Z495" s="100"/>
      <c r="AA495" s="132"/>
      <c r="AB495" s="101"/>
      <c r="AC495" s="101"/>
      <c r="AD495" s="101"/>
      <c r="AE495" s="100"/>
      <c r="AF495" s="101"/>
      <c r="AG495" s="100"/>
      <c r="AH495" s="101"/>
      <c r="AI495" s="100"/>
      <c r="AJ495" s="101"/>
      <c r="AK495" s="100"/>
      <c r="AL495" s="101"/>
      <c r="AM495" s="101"/>
      <c r="AN495" s="8"/>
      <c r="AO495" s="147">
        <f>IFERROR(VLOOKUP(B495,'A2. Rate Change &amp; Enrollment'!$C$20:$K$769,3,FALSE),0)</f>
        <v>0</v>
      </c>
      <c r="AP495" s="147">
        <f>IFERROR(VLOOKUP(B495,'A2. Rate Change &amp; Enrollment'!$C$20:$K$769,7,FALSE),0)</f>
        <v>0</v>
      </c>
      <c r="AQ495" s="150" t="e">
        <f t="shared" si="57"/>
        <v>#DIV/0!</v>
      </c>
      <c r="AS495" s="177"/>
      <c r="AT495" s="177"/>
      <c r="AV495" s="153" t="e">
        <f t="shared" si="63"/>
        <v>#DIV/0!</v>
      </c>
      <c r="AW495" s="101"/>
      <c r="AY495" s="132"/>
      <c r="AZ495" s="101"/>
      <c r="BA495" s="94"/>
      <c r="BB495" s="94"/>
      <c r="BC495" s="94"/>
      <c r="BD495" s="94"/>
      <c r="BE495" s="101"/>
      <c r="BF495" s="132"/>
      <c r="BG495" s="98"/>
      <c r="BH495" s="74" t="str">
        <f t="shared" si="61"/>
        <v>N</v>
      </c>
      <c r="BI495" t="e">
        <f t="shared" si="62"/>
        <v>#DIV/0!</v>
      </c>
      <c r="BK495" s="283">
        <f>IFERROR(VLOOKUP($B495, 'A2. Rate Change &amp; Enrollment'!$C$14:$BY$769, 75, FALSE), 0)</f>
        <v>0</v>
      </c>
      <c r="BL495" s="283" t="e">
        <f t="shared" si="58"/>
        <v>#DIV/0!</v>
      </c>
      <c r="BM495" s="283" t="e">
        <f t="shared" si="59"/>
        <v>#DIV/0!</v>
      </c>
      <c r="BN495" t="e">
        <f t="shared" si="64"/>
        <v>#DIV/0!</v>
      </c>
    </row>
    <row r="496" spans="1:66" x14ac:dyDescent="0.35">
      <c r="A496" t="s">
        <v>799</v>
      </c>
      <c r="B496" s="144"/>
      <c r="C496" s="98"/>
      <c r="D496" s="43" t="str">
        <f t="shared" si="60"/>
        <v>HMO</v>
      </c>
      <c r="E496" s="100"/>
      <c r="F496" s="101"/>
      <c r="G496" s="100"/>
      <c r="H496" s="101"/>
      <c r="I496" s="100"/>
      <c r="J496" s="101"/>
      <c r="K496" s="100"/>
      <c r="L496" s="101"/>
      <c r="M496" s="100"/>
      <c r="N496" s="101"/>
      <c r="O496" s="100"/>
      <c r="P496" s="101"/>
      <c r="Q496" s="100"/>
      <c r="R496" s="101"/>
      <c r="S496" s="100"/>
      <c r="T496" s="101"/>
      <c r="U496" s="118"/>
      <c r="V496" s="118"/>
      <c r="W496" s="100"/>
      <c r="X496" s="100"/>
      <c r="Y496" s="100"/>
      <c r="Z496" s="100"/>
      <c r="AA496" s="132"/>
      <c r="AB496" s="101"/>
      <c r="AC496" s="101"/>
      <c r="AD496" s="101"/>
      <c r="AE496" s="100"/>
      <c r="AF496" s="101"/>
      <c r="AG496" s="100"/>
      <c r="AH496" s="101"/>
      <c r="AI496" s="100"/>
      <c r="AJ496" s="101"/>
      <c r="AK496" s="100"/>
      <c r="AL496" s="101"/>
      <c r="AM496" s="101"/>
      <c r="AN496" s="8"/>
      <c r="AO496" s="147">
        <f>IFERROR(VLOOKUP(B496,'A2. Rate Change &amp; Enrollment'!$C$20:$K$769,3,FALSE),0)</f>
        <v>0</v>
      </c>
      <c r="AP496" s="147">
        <f>IFERROR(VLOOKUP(B496,'A2. Rate Change &amp; Enrollment'!$C$20:$K$769,7,FALSE),0)</f>
        <v>0</v>
      </c>
      <c r="AQ496" s="150" t="e">
        <f t="shared" si="57"/>
        <v>#DIV/0!</v>
      </c>
      <c r="AS496" s="177"/>
      <c r="AT496" s="177"/>
      <c r="AV496" s="153" t="e">
        <f t="shared" si="63"/>
        <v>#DIV/0!</v>
      </c>
      <c r="AW496" s="101"/>
      <c r="AY496" s="132"/>
      <c r="AZ496" s="101"/>
      <c r="BA496" s="94"/>
      <c r="BB496" s="94"/>
      <c r="BC496" s="94"/>
      <c r="BD496" s="94"/>
      <c r="BE496" s="101"/>
      <c r="BF496" s="132"/>
      <c r="BG496" s="98"/>
      <c r="BH496" s="74" t="str">
        <f t="shared" si="61"/>
        <v>N</v>
      </c>
      <c r="BI496" t="e">
        <f t="shared" si="62"/>
        <v>#DIV/0!</v>
      </c>
      <c r="BK496" s="283">
        <f>IFERROR(VLOOKUP($B496, 'A2. Rate Change &amp; Enrollment'!$C$14:$BY$769, 75, FALSE), 0)</f>
        <v>0</v>
      </c>
      <c r="BL496" s="283" t="e">
        <f t="shared" si="58"/>
        <v>#DIV/0!</v>
      </c>
      <c r="BM496" s="283" t="e">
        <f t="shared" si="59"/>
        <v>#DIV/0!</v>
      </c>
      <c r="BN496" t="e">
        <f t="shared" si="64"/>
        <v>#DIV/0!</v>
      </c>
    </row>
    <row r="497" spans="1:66" x14ac:dyDescent="0.35">
      <c r="A497" t="s">
        <v>800</v>
      </c>
      <c r="B497" s="144"/>
      <c r="C497" s="98"/>
      <c r="D497" s="43" t="str">
        <f t="shared" si="60"/>
        <v>HMO</v>
      </c>
      <c r="E497" s="100"/>
      <c r="F497" s="101"/>
      <c r="G497" s="100"/>
      <c r="H497" s="101"/>
      <c r="I497" s="100"/>
      <c r="J497" s="101"/>
      <c r="K497" s="100"/>
      <c r="L497" s="101"/>
      <c r="M497" s="100"/>
      <c r="N497" s="101"/>
      <c r="O497" s="100"/>
      <c r="P497" s="101"/>
      <c r="Q497" s="100"/>
      <c r="R497" s="101"/>
      <c r="S497" s="100"/>
      <c r="T497" s="101"/>
      <c r="U497" s="118"/>
      <c r="V497" s="118"/>
      <c r="W497" s="100"/>
      <c r="X497" s="100"/>
      <c r="Y497" s="100"/>
      <c r="Z497" s="100"/>
      <c r="AA497" s="132"/>
      <c r="AB497" s="101"/>
      <c r="AC497" s="101"/>
      <c r="AD497" s="101"/>
      <c r="AE497" s="100"/>
      <c r="AF497" s="101"/>
      <c r="AG497" s="100"/>
      <c r="AH497" s="101"/>
      <c r="AI497" s="100"/>
      <c r="AJ497" s="101"/>
      <c r="AK497" s="100"/>
      <c r="AL497" s="101"/>
      <c r="AM497" s="101"/>
      <c r="AN497" s="8"/>
      <c r="AO497" s="147">
        <f>IFERROR(VLOOKUP(B497,'A2. Rate Change &amp; Enrollment'!$C$20:$K$769,3,FALSE),0)</f>
        <v>0</v>
      </c>
      <c r="AP497" s="147">
        <f>IFERROR(VLOOKUP(B497,'A2. Rate Change &amp; Enrollment'!$C$20:$K$769,7,FALSE),0)</f>
        <v>0</v>
      </c>
      <c r="AQ497" s="150" t="e">
        <f t="shared" si="57"/>
        <v>#DIV/0!</v>
      </c>
      <c r="AS497" s="177"/>
      <c r="AT497" s="177"/>
      <c r="AV497" s="153" t="e">
        <f t="shared" si="63"/>
        <v>#DIV/0!</v>
      </c>
      <c r="AW497" s="101"/>
      <c r="AY497" s="132"/>
      <c r="AZ497" s="101"/>
      <c r="BA497" s="94"/>
      <c r="BB497" s="94"/>
      <c r="BC497" s="94"/>
      <c r="BD497" s="94"/>
      <c r="BE497" s="101"/>
      <c r="BF497" s="132"/>
      <c r="BG497" s="98"/>
      <c r="BH497" s="74" t="str">
        <f t="shared" si="61"/>
        <v>N</v>
      </c>
      <c r="BI497" t="e">
        <f t="shared" si="62"/>
        <v>#DIV/0!</v>
      </c>
      <c r="BK497" s="283">
        <f>IFERROR(VLOOKUP($B497, 'A2. Rate Change &amp; Enrollment'!$C$14:$BY$769, 75, FALSE), 0)</f>
        <v>0</v>
      </c>
      <c r="BL497" s="283" t="e">
        <f t="shared" si="58"/>
        <v>#DIV/0!</v>
      </c>
      <c r="BM497" s="283" t="e">
        <f t="shared" si="59"/>
        <v>#DIV/0!</v>
      </c>
      <c r="BN497" t="e">
        <f t="shared" si="64"/>
        <v>#DIV/0!</v>
      </c>
    </row>
    <row r="498" spans="1:66" x14ac:dyDescent="0.35">
      <c r="A498" t="s">
        <v>801</v>
      </c>
      <c r="B498" s="144"/>
      <c r="C498" s="98"/>
      <c r="D498" s="43" t="str">
        <f t="shared" si="60"/>
        <v>HMO</v>
      </c>
      <c r="E498" s="100"/>
      <c r="F498" s="101"/>
      <c r="G498" s="100"/>
      <c r="H498" s="101"/>
      <c r="I498" s="100"/>
      <c r="J498" s="101"/>
      <c r="K498" s="100"/>
      <c r="L498" s="101"/>
      <c r="M498" s="100"/>
      <c r="N498" s="101"/>
      <c r="O498" s="100"/>
      <c r="P498" s="101"/>
      <c r="Q498" s="100"/>
      <c r="R498" s="101"/>
      <c r="S498" s="100"/>
      <c r="T498" s="101"/>
      <c r="U498" s="118"/>
      <c r="V498" s="118"/>
      <c r="W498" s="100"/>
      <c r="X498" s="100"/>
      <c r="Y498" s="100"/>
      <c r="Z498" s="100"/>
      <c r="AA498" s="132"/>
      <c r="AB498" s="101"/>
      <c r="AC498" s="101"/>
      <c r="AD498" s="101"/>
      <c r="AE498" s="100"/>
      <c r="AF498" s="101"/>
      <c r="AG498" s="100"/>
      <c r="AH498" s="101"/>
      <c r="AI498" s="100"/>
      <c r="AJ498" s="101"/>
      <c r="AK498" s="100"/>
      <c r="AL498" s="101"/>
      <c r="AM498" s="101"/>
      <c r="AN498" s="8"/>
      <c r="AO498" s="147">
        <f>IFERROR(VLOOKUP(B498,'A2. Rate Change &amp; Enrollment'!$C$20:$K$769,3,FALSE),0)</f>
        <v>0</v>
      </c>
      <c r="AP498" s="147">
        <f>IFERROR(VLOOKUP(B498,'A2. Rate Change &amp; Enrollment'!$C$20:$K$769,7,FALSE),0)</f>
        <v>0</v>
      </c>
      <c r="AQ498" s="150" t="e">
        <f t="shared" si="57"/>
        <v>#DIV/0!</v>
      </c>
      <c r="AS498" s="177"/>
      <c r="AT498" s="177"/>
      <c r="AV498" s="153" t="e">
        <f t="shared" si="63"/>
        <v>#DIV/0!</v>
      </c>
      <c r="AW498" s="101"/>
      <c r="AY498" s="132"/>
      <c r="AZ498" s="101"/>
      <c r="BA498" s="94"/>
      <c r="BB498" s="94"/>
      <c r="BC498" s="94"/>
      <c r="BD498" s="94"/>
      <c r="BE498" s="101"/>
      <c r="BF498" s="132"/>
      <c r="BG498" s="98"/>
      <c r="BH498" s="74" t="str">
        <f t="shared" si="61"/>
        <v>N</v>
      </c>
      <c r="BI498" t="e">
        <f t="shared" si="62"/>
        <v>#DIV/0!</v>
      </c>
      <c r="BK498" s="283">
        <f>IFERROR(VLOOKUP($B498, 'A2. Rate Change &amp; Enrollment'!$C$14:$BY$769, 75, FALSE), 0)</f>
        <v>0</v>
      </c>
      <c r="BL498" s="283" t="e">
        <f t="shared" si="58"/>
        <v>#DIV/0!</v>
      </c>
      <c r="BM498" s="283" t="e">
        <f t="shared" si="59"/>
        <v>#DIV/0!</v>
      </c>
      <c r="BN498" t="e">
        <f t="shared" si="64"/>
        <v>#DIV/0!</v>
      </c>
    </row>
    <row r="499" spans="1:66" x14ac:dyDescent="0.35">
      <c r="A499" t="s">
        <v>802</v>
      </c>
      <c r="B499" s="144"/>
      <c r="C499" s="98"/>
      <c r="D499" s="43" t="str">
        <f t="shared" si="60"/>
        <v>HMO</v>
      </c>
      <c r="E499" s="100"/>
      <c r="F499" s="101"/>
      <c r="G499" s="100"/>
      <c r="H499" s="101"/>
      <c r="I499" s="100"/>
      <c r="J499" s="101"/>
      <c r="K499" s="100"/>
      <c r="L499" s="101"/>
      <c r="M499" s="100"/>
      <c r="N499" s="101"/>
      <c r="O499" s="100"/>
      <c r="P499" s="101"/>
      <c r="Q499" s="100"/>
      <c r="R499" s="101"/>
      <c r="S499" s="100"/>
      <c r="T499" s="101"/>
      <c r="U499" s="118"/>
      <c r="V499" s="118"/>
      <c r="W499" s="100"/>
      <c r="X499" s="100"/>
      <c r="Y499" s="100"/>
      <c r="Z499" s="100"/>
      <c r="AA499" s="132"/>
      <c r="AB499" s="101"/>
      <c r="AC499" s="101"/>
      <c r="AD499" s="101"/>
      <c r="AE499" s="100"/>
      <c r="AF499" s="101"/>
      <c r="AG499" s="100"/>
      <c r="AH499" s="101"/>
      <c r="AI499" s="100"/>
      <c r="AJ499" s="101"/>
      <c r="AK499" s="100"/>
      <c r="AL499" s="101"/>
      <c r="AM499" s="101"/>
      <c r="AN499" s="8"/>
      <c r="AO499" s="147">
        <f>IFERROR(VLOOKUP(B499,'A2. Rate Change &amp; Enrollment'!$C$20:$K$769,3,FALSE),0)</f>
        <v>0</v>
      </c>
      <c r="AP499" s="147">
        <f>IFERROR(VLOOKUP(B499,'A2. Rate Change &amp; Enrollment'!$C$20:$K$769,7,FALSE),0)</f>
        <v>0</v>
      </c>
      <c r="AQ499" s="150" t="e">
        <f t="shared" si="57"/>
        <v>#DIV/0!</v>
      </c>
      <c r="AS499" s="177"/>
      <c r="AT499" s="177"/>
      <c r="AV499" s="153" t="e">
        <f t="shared" si="63"/>
        <v>#DIV/0!</v>
      </c>
      <c r="AW499" s="101"/>
      <c r="AY499" s="132"/>
      <c r="AZ499" s="101"/>
      <c r="BA499" s="94"/>
      <c r="BB499" s="94"/>
      <c r="BC499" s="94"/>
      <c r="BD499" s="94"/>
      <c r="BE499" s="101"/>
      <c r="BF499" s="132"/>
      <c r="BG499" s="98"/>
      <c r="BH499" s="74" t="str">
        <f t="shared" si="61"/>
        <v>N</v>
      </c>
      <c r="BI499" t="e">
        <f t="shared" si="62"/>
        <v>#DIV/0!</v>
      </c>
      <c r="BK499" s="283">
        <f>IFERROR(VLOOKUP($B499, 'A2. Rate Change &amp; Enrollment'!$C$14:$BY$769, 75, FALSE), 0)</f>
        <v>0</v>
      </c>
      <c r="BL499" s="283" t="e">
        <f t="shared" si="58"/>
        <v>#DIV/0!</v>
      </c>
      <c r="BM499" s="283" t="e">
        <f t="shared" si="59"/>
        <v>#DIV/0!</v>
      </c>
      <c r="BN499" t="e">
        <f t="shared" si="64"/>
        <v>#DIV/0!</v>
      </c>
    </row>
    <row r="500" spans="1:66" x14ac:dyDescent="0.35">
      <c r="A500" t="s">
        <v>803</v>
      </c>
      <c r="B500" s="144"/>
      <c r="C500" s="98"/>
      <c r="D500" s="43" t="str">
        <f t="shared" si="60"/>
        <v>HMO</v>
      </c>
      <c r="E500" s="100"/>
      <c r="F500" s="101"/>
      <c r="G500" s="100"/>
      <c r="H500" s="101"/>
      <c r="I500" s="100"/>
      <c r="J500" s="101"/>
      <c r="K500" s="100"/>
      <c r="L500" s="101"/>
      <c r="M500" s="100"/>
      <c r="N500" s="101"/>
      <c r="O500" s="100"/>
      <c r="P500" s="101"/>
      <c r="Q500" s="100"/>
      <c r="R500" s="101"/>
      <c r="S500" s="100"/>
      <c r="T500" s="101"/>
      <c r="U500" s="118"/>
      <c r="V500" s="118"/>
      <c r="W500" s="100"/>
      <c r="X500" s="100"/>
      <c r="Y500" s="100"/>
      <c r="Z500" s="100"/>
      <c r="AA500" s="132"/>
      <c r="AB500" s="101"/>
      <c r="AC500" s="101"/>
      <c r="AD500" s="101"/>
      <c r="AE500" s="100"/>
      <c r="AF500" s="101"/>
      <c r="AG500" s="100"/>
      <c r="AH500" s="101"/>
      <c r="AI500" s="100"/>
      <c r="AJ500" s="101"/>
      <c r="AK500" s="100"/>
      <c r="AL500" s="101"/>
      <c r="AM500" s="101"/>
      <c r="AN500" s="8"/>
      <c r="AO500" s="147">
        <f>IFERROR(VLOOKUP(B500,'A2. Rate Change &amp; Enrollment'!$C$20:$K$769,3,FALSE),0)</f>
        <v>0</v>
      </c>
      <c r="AP500" s="147">
        <f>IFERROR(VLOOKUP(B500,'A2. Rate Change &amp; Enrollment'!$C$20:$K$769,7,FALSE),0)</f>
        <v>0</v>
      </c>
      <c r="AQ500" s="150" t="e">
        <f t="shared" si="57"/>
        <v>#DIV/0!</v>
      </c>
      <c r="AS500" s="177"/>
      <c r="AT500" s="177"/>
      <c r="AV500" s="153" t="e">
        <f t="shared" si="63"/>
        <v>#DIV/0!</v>
      </c>
      <c r="AW500" s="101"/>
      <c r="AY500" s="132"/>
      <c r="AZ500" s="101"/>
      <c r="BA500" s="94"/>
      <c r="BB500" s="94"/>
      <c r="BC500" s="94"/>
      <c r="BD500" s="94"/>
      <c r="BE500" s="101"/>
      <c r="BF500" s="132"/>
      <c r="BG500" s="98"/>
      <c r="BH500" s="74" t="str">
        <f t="shared" si="61"/>
        <v>N</v>
      </c>
      <c r="BI500" t="e">
        <f t="shared" si="62"/>
        <v>#DIV/0!</v>
      </c>
      <c r="BK500" s="283">
        <f>IFERROR(VLOOKUP($B500, 'A2. Rate Change &amp; Enrollment'!$C$14:$BY$769, 75, FALSE), 0)</f>
        <v>0</v>
      </c>
      <c r="BL500" s="283" t="e">
        <f t="shared" si="58"/>
        <v>#DIV/0!</v>
      </c>
      <c r="BM500" s="283" t="e">
        <f t="shared" si="59"/>
        <v>#DIV/0!</v>
      </c>
      <c r="BN500" t="e">
        <f t="shared" si="64"/>
        <v>#DIV/0!</v>
      </c>
    </row>
    <row r="501" spans="1:66" x14ac:dyDescent="0.35">
      <c r="A501" t="s">
        <v>804</v>
      </c>
      <c r="B501" s="144"/>
      <c r="C501" s="98"/>
      <c r="D501" s="43" t="str">
        <f t="shared" si="60"/>
        <v>HMO</v>
      </c>
      <c r="E501" s="100"/>
      <c r="F501" s="101"/>
      <c r="G501" s="100"/>
      <c r="H501" s="101"/>
      <c r="I501" s="100"/>
      <c r="J501" s="101"/>
      <c r="K501" s="100"/>
      <c r="L501" s="101"/>
      <c r="M501" s="100"/>
      <c r="N501" s="101"/>
      <c r="O501" s="100"/>
      <c r="P501" s="101"/>
      <c r="Q501" s="100"/>
      <c r="R501" s="101"/>
      <c r="S501" s="100"/>
      <c r="T501" s="101"/>
      <c r="U501" s="118"/>
      <c r="V501" s="118"/>
      <c r="W501" s="100"/>
      <c r="X501" s="100"/>
      <c r="Y501" s="100"/>
      <c r="Z501" s="100"/>
      <c r="AA501" s="132"/>
      <c r="AB501" s="101"/>
      <c r="AC501" s="101"/>
      <c r="AD501" s="101"/>
      <c r="AE501" s="100"/>
      <c r="AF501" s="101"/>
      <c r="AG501" s="100"/>
      <c r="AH501" s="101"/>
      <c r="AI501" s="100"/>
      <c r="AJ501" s="101"/>
      <c r="AK501" s="100"/>
      <c r="AL501" s="101"/>
      <c r="AM501" s="101"/>
      <c r="AN501" s="8"/>
      <c r="AO501" s="147">
        <f>IFERROR(VLOOKUP(B501,'A2. Rate Change &amp; Enrollment'!$C$20:$K$769,3,FALSE),0)</f>
        <v>0</v>
      </c>
      <c r="AP501" s="147">
        <f>IFERROR(VLOOKUP(B501,'A2. Rate Change &amp; Enrollment'!$C$20:$K$769,7,FALSE),0)</f>
        <v>0</v>
      </c>
      <c r="AQ501" s="150" t="e">
        <f t="shared" si="57"/>
        <v>#DIV/0!</v>
      </c>
      <c r="AS501" s="177"/>
      <c r="AT501" s="177"/>
      <c r="AV501" s="153" t="e">
        <f t="shared" si="63"/>
        <v>#DIV/0!</v>
      </c>
      <c r="AW501" s="101"/>
      <c r="AY501" s="132"/>
      <c r="AZ501" s="101"/>
      <c r="BA501" s="94"/>
      <c r="BB501" s="94"/>
      <c r="BC501" s="94"/>
      <c r="BD501" s="94"/>
      <c r="BE501" s="101"/>
      <c r="BF501" s="132"/>
      <c r="BG501" s="98"/>
      <c r="BH501" s="74" t="str">
        <f t="shared" si="61"/>
        <v>N</v>
      </c>
      <c r="BI501" t="e">
        <f t="shared" si="62"/>
        <v>#DIV/0!</v>
      </c>
      <c r="BK501" s="283">
        <f>IFERROR(VLOOKUP($B501, 'A2. Rate Change &amp; Enrollment'!$C$14:$BY$769, 75, FALSE), 0)</f>
        <v>0</v>
      </c>
      <c r="BL501" s="283" t="e">
        <f t="shared" si="58"/>
        <v>#DIV/0!</v>
      </c>
      <c r="BM501" s="283" t="e">
        <f t="shared" si="59"/>
        <v>#DIV/0!</v>
      </c>
      <c r="BN501" t="e">
        <f t="shared" si="64"/>
        <v>#DIV/0!</v>
      </c>
    </row>
    <row r="502" spans="1:66" x14ac:dyDescent="0.35">
      <c r="A502" t="s">
        <v>805</v>
      </c>
      <c r="B502" s="144"/>
      <c r="C502" s="98"/>
      <c r="D502" s="43" t="str">
        <f t="shared" si="60"/>
        <v>HMO</v>
      </c>
      <c r="E502" s="100"/>
      <c r="F502" s="101"/>
      <c r="G502" s="100"/>
      <c r="H502" s="101"/>
      <c r="I502" s="100"/>
      <c r="J502" s="101"/>
      <c r="K502" s="100"/>
      <c r="L502" s="101"/>
      <c r="M502" s="100"/>
      <c r="N502" s="101"/>
      <c r="O502" s="100"/>
      <c r="P502" s="101"/>
      <c r="Q502" s="100"/>
      <c r="R502" s="101"/>
      <c r="S502" s="100"/>
      <c r="T502" s="101"/>
      <c r="U502" s="118"/>
      <c r="V502" s="118"/>
      <c r="W502" s="100"/>
      <c r="X502" s="100"/>
      <c r="Y502" s="100"/>
      <c r="Z502" s="100"/>
      <c r="AA502" s="132"/>
      <c r="AB502" s="101"/>
      <c r="AC502" s="101"/>
      <c r="AD502" s="101"/>
      <c r="AE502" s="100"/>
      <c r="AF502" s="101"/>
      <c r="AG502" s="100"/>
      <c r="AH502" s="101"/>
      <c r="AI502" s="100"/>
      <c r="AJ502" s="101"/>
      <c r="AK502" s="100"/>
      <c r="AL502" s="101"/>
      <c r="AM502" s="101"/>
      <c r="AN502" s="8"/>
      <c r="AO502" s="147">
        <f>IFERROR(VLOOKUP(B502,'A2. Rate Change &amp; Enrollment'!$C$20:$K$769,3,FALSE),0)</f>
        <v>0</v>
      </c>
      <c r="AP502" s="147">
        <f>IFERROR(VLOOKUP(B502,'A2. Rate Change &amp; Enrollment'!$C$20:$K$769,7,FALSE),0)</f>
        <v>0</v>
      </c>
      <c r="AQ502" s="150" t="e">
        <f t="shared" si="57"/>
        <v>#DIV/0!</v>
      </c>
      <c r="AS502" s="177"/>
      <c r="AT502" s="177"/>
      <c r="AV502" s="153" t="e">
        <f t="shared" si="63"/>
        <v>#DIV/0!</v>
      </c>
      <c r="AW502" s="101"/>
      <c r="AY502" s="132"/>
      <c r="AZ502" s="101"/>
      <c r="BA502" s="94"/>
      <c r="BB502" s="94"/>
      <c r="BC502" s="94"/>
      <c r="BD502" s="94"/>
      <c r="BE502" s="101"/>
      <c r="BF502" s="132"/>
      <c r="BG502" s="98"/>
      <c r="BH502" s="74" t="str">
        <f t="shared" si="61"/>
        <v>N</v>
      </c>
      <c r="BI502" t="e">
        <f t="shared" si="62"/>
        <v>#DIV/0!</v>
      </c>
      <c r="BK502" s="283">
        <f>IFERROR(VLOOKUP($B502, 'A2. Rate Change &amp; Enrollment'!$C$14:$BY$769, 75, FALSE), 0)</f>
        <v>0</v>
      </c>
      <c r="BL502" s="283" t="e">
        <f t="shared" si="58"/>
        <v>#DIV/0!</v>
      </c>
      <c r="BM502" s="283" t="e">
        <f t="shared" si="59"/>
        <v>#DIV/0!</v>
      </c>
      <c r="BN502" t="e">
        <f t="shared" si="64"/>
        <v>#DIV/0!</v>
      </c>
    </row>
    <row r="503" spans="1:66" x14ac:dyDescent="0.35">
      <c r="A503" t="s">
        <v>806</v>
      </c>
      <c r="B503" s="144"/>
      <c r="C503" s="98"/>
      <c r="D503" s="43" t="str">
        <f t="shared" si="60"/>
        <v>HMO</v>
      </c>
      <c r="E503" s="100"/>
      <c r="F503" s="101"/>
      <c r="G503" s="100"/>
      <c r="H503" s="101"/>
      <c r="I503" s="100"/>
      <c r="J503" s="101"/>
      <c r="K503" s="100"/>
      <c r="L503" s="101"/>
      <c r="M503" s="100"/>
      <c r="N503" s="101"/>
      <c r="O503" s="100"/>
      <c r="P503" s="101"/>
      <c r="Q503" s="100"/>
      <c r="R503" s="101"/>
      <c r="S503" s="100"/>
      <c r="T503" s="101"/>
      <c r="U503" s="118"/>
      <c r="V503" s="118"/>
      <c r="W503" s="100"/>
      <c r="X503" s="100"/>
      <c r="Y503" s="100"/>
      <c r="Z503" s="100"/>
      <c r="AA503" s="132"/>
      <c r="AB503" s="101"/>
      <c r="AC503" s="101"/>
      <c r="AD503" s="101"/>
      <c r="AE503" s="100"/>
      <c r="AF503" s="101"/>
      <c r="AG503" s="100"/>
      <c r="AH503" s="101"/>
      <c r="AI503" s="100"/>
      <c r="AJ503" s="101"/>
      <c r="AK503" s="100"/>
      <c r="AL503" s="101"/>
      <c r="AM503" s="101"/>
      <c r="AN503" s="8"/>
      <c r="AO503" s="147">
        <f>IFERROR(VLOOKUP(B503,'A2. Rate Change &amp; Enrollment'!$C$20:$K$769,3,FALSE),0)</f>
        <v>0</v>
      </c>
      <c r="AP503" s="147">
        <f>IFERROR(VLOOKUP(B503,'A2. Rate Change &amp; Enrollment'!$C$20:$K$769,7,FALSE),0)</f>
        <v>0</v>
      </c>
      <c r="AQ503" s="150" t="e">
        <f t="shared" ref="AQ503:AQ566" si="65">AP503/$AP$11</f>
        <v>#DIV/0!</v>
      </c>
      <c r="AS503" s="177"/>
      <c r="AT503" s="177"/>
      <c r="AV503" s="153" t="e">
        <f t="shared" si="63"/>
        <v>#DIV/0!</v>
      </c>
      <c r="AW503" s="101"/>
      <c r="AY503" s="132"/>
      <c r="AZ503" s="101"/>
      <c r="BA503" s="94"/>
      <c r="BB503" s="94"/>
      <c r="BC503" s="94"/>
      <c r="BD503" s="94"/>
      <c r="BE503" s="101"/>
      <c r="BF503" s="132"/>
      <c r="BG503" s="98"/>
      <c r="BH503" s="74" t="str">
        <f t="shared" si="61"/>
        <v>N</v>
      </c>
      <c r="BI503" t="e">
        <f t="shared" si="62"/>
        <v>#DIV/0!</v>
      </c>
      <c r="BK503" s="283">
        <f>IFERROR(VLOOKUP($B503, 'A2. Rate Change &amp; Enrollment'!$C$14:$BY$769, 75, FALSE), 0)</f>
        <v>0</v>
      </c>
      <c r="BL503" s="283" t="e">
        <f t="shared" si="58"/>
        <v>#DIV/0!</v>
      </c>
      <c r="BM503" s="283" t="e">
        <f t="shared" si="59"/>
        <v>#DIV/0!</v>
      </c>
      <c r="BN503" t="e">
        <f t="shared" si="64"/>
        <v>#DIV/0!</v>
      </c>
    </row>
    <row r="504" spans="1:66" x14ac:dyDescent="0.35">
      <c r="A504" t="s">
        <v>807</v>
      </c>
      <c r="B504" s="144"/>
      <c r="C504" s="98"/>
      <c r="D504" s="43" t="str">
        <f t="shared" si="60"/>
        <v>HMO</v>
      </c>
      <c r="E504" s="100"/>
      <c r="F504" s="101"/>
      <c r="G504" s="100"/>
      <c r="H504" s="101"/>
      <c r="I504" s="100"/>
      <c r="J504" s="101"/>
      <c r="K504" s="100"/>
      <c r="L504" s="101"/>
      <c r="M504" s="100"/>
      <c r="N504" s="101"/>
      <c r="O504" s="100"/>
      <c r="P504" s="101"/>
      <c r="Q504" s="100"/>
      <c r="R504" s="101"/>
      <c r="S504" s="100"/>
      <c r="T504" s="101"/>
      <c r="U504" s="118"/>
      <c r="V504" s="118"/>
      <c r="W504" s="100"/>
      <c r="X504" s="100"/>
      <c r="Y504" s="100"/>
      <c r="Z504" s="100"/>
      <c r="AA504" s="132"/>
      <c r="AB504" s="101"/>
      <c r="AC504" s="101"/>
      <c r="AD504" s="101"/>
      <c r="AE504" s="100"/>
      <c r="AF504" s="101"/>
      <c r="AG504" s="100"/>
      <c r="AH504" s="101"/>
      <c r="AI504" s="100"/>
      <c r="AJ504" s="101"/>
      <c r="AK504" s="100"/>
      <c r="AL504" s="101"/>
      <c r="AM504" s="101"/>
      <c r="AN504" s="8"/>
      <c r="AO504" s="147">
        <f>IFERROR(VLOOKUP(B504,'A2. Rate Change &amp; Enrollment'!$C$20:$K$769,3,FALSE),0)</f>
        <v>0</v>
      </c>
      <c r="AP504" s="147">
        <f>IFERROR(VLOOKUP(B504,'A2. Rate Change &amp; Enrollment'!$C$20:$K$769,7,FALSE),0)</f>
        <v>0</v>
      </c>
      <c r="AQ504" s="150" t="e">
        <f t="shared" si="65"/>
        <v>#DIV/0!</v>
      </c>
      <c r="AS504" s="177"/>
      <c r="AT504" s="177"/>
      <c r="AV504" s="153" t="e">
        <f t="shared" si="63"/>
        <v>#DIV/0!</v>
      </c>
      <c r="AW504" s="101"/>
      <c r="AY504" s="132"/>
      <c r="AZ504" s="101"/>
      <c r="BA504" s="94"/>
      <c r="BB504" s="94"/>
      <c r="BC504" s="94"/>
      <c r="BD504" s="94"/>
      <c r="BE504" s="101"/>
      <c r="BF504" s="132"/>
      <c r="BG504" s="98"/>
      <c r="BH504" s="74" t="str">
        <f t="shared" si="61"/>
        <v>N</v>
      </c>
      <c r="BI504" t="e">
        <f t="shared" si="62"/>
        <v>#DIV/0!</v>
      </c>
      <c r="BK504" s="283">
        <f>IFERROR(VLOOKUP($B504, 'A2. Rate Change &amp; Enrollment'!$C$14:$BY$769, 75, FALSE), 0)</f>
        <v>0</v>
      </c>
      <c r="BL504" s="283" t="e">
        <f t="shared" si="58"/>
        <v>#DIV/0!</v>
      </c>
      <c r="BM504" s="283" t="e">
        <f t="shared" si="59"/>
        <v>#DIV/0!</v>
      </c>
      <c r="BN504" t="e">
        <f t="shared" si="64"/>
        <v>#DIV/0!</v>
      </c>
    </row>
    <row r="505" spans="1:66" x14ac:dyDescent="0.35">
      <c r="A505" t="s">
        <v>808</v>
      </c>
      <c r="B505" s="144"/>
      <c r="C505" s="98"/>
      <c r="D505" s="43" t="str">
        <f t="shared" si="60"/>
        <v>HMO</v>
      </c>
      <c r="E505" s="100"/>
      <c r="F505" s="101"/>
      <c r="G505" s="100"/>
      <c r="H505" s="101"/>
      <c r="I505" s="100"/>
      <c r="J505" s="101"/>
      <c r="K505" s="100"/>
      <c r="L505" s="101"/>
      <c r="M505" s="100"/>
      <c r="N505" s="101"/>
      <c r="O505" s="100"/>
      <c r="P505" s="101"/>
      <c r="Q505" s="100"/>
      <c r="R505" s="101"/>
      <c r="S505" s="100"/>
      <c r="T505" s="101"/>
      <c r="U505" s="118"/>
      <c r="V505" s="118"/>
      <c r="W505" s="100"/>
      <c r="X505" s="100"/>
      <c r="Y505" s="100"/>
      <c r="Z505" s="100"/>
      <c r="AA505" s="132"/>
      <c r="AB505" s="101"/>
      <c r="AC505" s="101"/>
      <c r="AD505" s="101"/>
      <c r="AE505" s="100"/>
      <c r="AF505" s="101"/>
      <c r="AG505" s="100"/>
      <c r="AH505" s="101"/>
      <c r="AI505" s="100"/>
      <c r="AJ505" s="101"/>
      <c r="AK505" s="100"/>
      <c r="AL505" s="101"/>
      <c r="AM505" s="101"/>
      <c r="AN505" s="8"/>
      <c r="AO505" s="147">
        <f>IFERROR(VLOOKUP(B505,'A2. Rate Change &amp; Enrollment'!$C$20:$K$769,3,FALSE),0)</f>
        <v>0</v>
      </c>
      <c r="AP505" s="147">
        <f>IFERROR(VLOOKUP(B505,'A2. Rate Change &amp; Enrollment'!$C$20:$K$769,7,FALSE),0)</f>
        <v>0</v>
      </c>
      <c r="AQ505" s="150" t="e">
        <f t="shared" si="65"/>
        <v>#DIV/0!</v>
      </c>
      <c r="AS505" s="177"/>
      <c r="AT505" s="177"/>
      <c r="AV505" s="153" t="e">
        <f t="shared" si="63"/>
        <v>#DIV/0!</v>
      </c>
      <c r="AW505" s="101"/>
      <c r="AY505" s="132"/>
      <c r="AZ505" s="101"/>
      <c r="BA505" s="94"/>
      <c r="BB505" s="94"/>
      <c r="BC505" s="94"/>
      <c r="BD505" s="94"/>
      <c r="BE505" s="101"/>
      <c r="BF505" s="132"/>
      <c r="BG505" s="98"/>
      <c r="BH505" s="74" t="str">
        <f t="shared" si="61"/>
        <v>N</v>
      </c>
      <c r="BI505" t="e">
        <f t="shared" si="62"/>
        <v>#DIV/0!</v>
      </c>
      <c r="BK505" s="283">
        <f>IFERROR(VLOOKUP($B505, 'A2. Rate Change &amp; Enrollment'!$C$14:$BY$769, 75, FALSE), 0)</f>
        <v>0</v>
      </c>
      <c r="BL505" s="283" t="e">
        <f t="shared" si="58"/>
        <v>#DIV/0!</v>
      </c>
      <c r="BM505" s="283" t="e">
        <f t="shared" si="59"/>
        <v>#DIV/0!</v>
      </c>
      <c r="BN505" t="e">
        <f t="shared" si="64"/>
        <v>#DIV/0!</v>
      </c>
    </row>
    <row r="506" spans="1:66" x14ac:dyDescent="0.35">
      <c r="A506" t="s">
        <v>809</v>
      </c>
      <c r="B506" s="144"/>
      <c r="C506" s="98"/>
      <c r="D506" s="43" t="str">
        <f t="shared" si="60"/>
        <v>HMO</v>
      </c>
      <c r="E506" s="100"/>
      <c r="F506" s="101"/>
      <c r="G506" s="100"/>
      <c r="H506" s="101"/>
      <c r="I506" s="100"/>
      <c r="J506" s="101"/>
      <c r="K506" s="100"/>
      <c r="L506" s="101"/>
      <c r="M506" s="100"/>
      <c r="N506" s="101"/>
      <c r="O506" s="100"/>
      <c r="P506" s="101"/>
      <c r="Q506" s="100"/>
      <c r="R506" s="101"/>
      <c r="S506" s="100"/>
      <c r="T506" s="101"/>
      <c r="U506" s="118"/>
      <c r="V506" s="118"/>
      <c r="W506" s="100"/>
      <c r="X506" s="100"/>
      <c r="Y506" s="100"/>
      <c r="Z506" s="100"/>
      <c r="AA506" s="132"/>
      <c r="AB506" s="101"/>
      <c r="AC506" s="101"/>
      <c r="AD506" s="101"/>
      <c r="AE506" s="100"/>
      <c r="AF506" s="101"/>
      <c r="AG506" s="100"/>
      <c r="AH506" s="101"/>
      <c r="AI506" s="100"/>
      <c r="AJ506" s="101"/>
      <c r="AK506" s="100"/>
      <c r="AL506" s="101"/>
      <c r="AM506" s="101"/>
      <c r="AN506" s="8"/>
      <c r="AO506" s="147">
        <f>IFERROR(VLOOKUP(B506,'A2. Rate Change &amp; Enrollment'!$C$20:$K$769,3,FALSE),0)</f>
        <v>0</v>
      </c>
      <c r="AP506" s="147">
        <f>IFERROR(VLOOKUP(B506,'A2. Rate Change &amp; Enrollment'!$C$20:$K$769,7,FALSE),0)</f>
        <v>0</v>
      </c>
      <c r="AQ506" s="150" t="e">
        <f t="shared" si="65"/>
        <v>#DIV/0!</v>
      </c>
      <c r="AS506" s="177"/>
      <c r="AT506" s="177"/>
      <c r="AV506" s="153" t="e">
        <f t="shared" si="63"/>
        <v>#DIV/0!</v>
      </c>
      <c r="AW506" s="101"/>
      <c r="AY506" s="132"/>
      <c r="AZ506" s="101"/>
      <c r="BA506" s="94"/>
      <c r="BB506" s="94"/>
      <c r="BC506" s="94"/>
      <c r="BD506" s="94"/>
      <c r="BE506" s="101"/>
      <c r="BF506" s="132"/>
      <c r="BG506" s="98"/>
      <c r="BH506" s="74" t="str">
        <f t="shared" si="61"/>
        <v>N</v>
      </c>
      <c r="BI506" t="e">
        <f t="shared" si="62"/>
        <v>#DIV/0!</v>
      </c>
      <c r="BK506" s="283">
        <f>IFERROR(VLOOKUP($B506, 'A2. Rate Change &amp; Enrollment'!$C$14:$BY$769, 75, FALSE), 0)</f>
        <v>0</v>
      </c>
      <c r="BL506" s="283" t="e">
        <f t="shared" si="58"/>
        <v>#DIV/0!</v>
      </c>
      <c r="BM506" s="283" t="e">
        <f t="shared" si="59"/>
        <v>#DIV/0!</v>
      </c>
      <c r="BN506" t="e">
        <f t="shared" si="64"/>
        <v>#DIV/0!</v>
      </c>
    </row>
    <row r="507" spans="1:66" x14ac:dyDescent="0.35">
      <c r="A507" t="s">
        <v>810</v>
      </c>
      <c r="B507" s="144"/>
      <c r="C507" s="98"/>
      <c r="D507" s="43" t="str">
        <f t="shared" si="60"/>
        <v>HMO</v>
      </c>
      <c r="E507" s="100"/>
      <c r="F507" s="101"/>
      <c r="G507" s="100"/>
      <c r="H507" s="101"/>
      <c r="I507" s="100"/>
      <c r="J507" s="101"/>
      <c r="K507" s="100"/>
      <c r="L507" s="101"/>
      <c r="M507" s="100"/>
      <c r="N507" s="101"/>
      <c r="O507" s="100"/>
      <c r="P507" s="101"/>
      <c r="Q507" s="100"/>
      <c r="R507" s="101"/>
      <c r="S507" s="100"/>
      <c r="T507" s="101"/>
      <c r="U507" s="118"/>
      <c r="V507" s="118"/>
      <c r="W507" s="100"/>
      <c r="X507" s="100"/>
      <c r="Y507" s="100"/>
      <c r="Z507" s="100"/>
      <c r="AA507" s="132"/>
      <c r="AB507" s="101"/>
      <c r="AC507" s="101"/>
      <c r="AD507" s="101"/>
      <c r="AE507" s="100"/>
      <c r="AF507" s="101"/>
      <c r="AG507" s="100"/>
      <c r="AH507" s="101"/>
      <c r="AI507" s="100"/>
      <c r="AJ507" s="101"/>
      <c r="AK507" s="100"/>
      <c r="AL507" s="101"/>
      <c r="AM507" s="101"/>
      <c r="AN507" s="8"/>
      <c r="AO507" s="147">
        <f>IFERROR(VLOOKUP(B507,'A2. Rate Change &amp; Enrollment'!$C$20:$K$769,3,FALSE),0)</f>
        <v>0</v>
      </c>
      <c r="AP507" s="147">
        <f>IFERROR(VLOOKUP(B507,'A2. Rate Change &amp; Enrollment'!$C$20:$K$769,7,FALSE),0)</f>
        <v>0</v>
      </c>
      <c r="AQ507" s="150" t="e">
        <f t="shared" si="65"/>
        <v>#DIV/0!</v>
      </c>
      <c r="AS507" s="177"/>
      <c r="AT507" s="177"/>
      <c r="AV507" s="153" t="e">
        <f t="shared" si="63"/>
        <v>#DIV/0!</v>
      </c>
      <c r="AW507" s="101"/>
      <c r="AY507" s="132"/>
      <c r="AZ507" s="101"/>
      <c r="BA507" s="94"/>
      <c r="BB507" s="94"/>
      <c r="BC507" s="94"/>
      <c r="BD507" s="94"/>
      <c r="BE507" s="101"/>
      <c r="BF507" s="132"/>
      <c r="BG507" s="98"/>
      <c r="BH507" s="74" t="str">
        <f t="shared" si="61"/>
        <v>N</v>
      </c>
      <c r="BI507" t="e">
        <f t="shared" si="62"/>
        <v>#DIV/0!</v>
      </c>
      <c r="BK507" s="283">
        <f>IFERROR(VLOOKUP($B507, 'A2. Rate Change &amp; Enrollment'!$C$14:$BY$769, 75, FALSE), 0)</f>
        <v>0</v>
      </c>
      <c r="BL507" s="283" t="e">
        <f t="shared" si="58"/>
        <v>#DIV/0!</v>
      </c>
      <c r="BM507" s="283" t="e">
        <f t="shared" si="59"/>
        <v>#DIV/0!</v>
      </c>
      <c r="BN507" t="e">
        <f t="shared" si="64"/>
        <v>#DIV/0!</v>
      </c>
    </row>
    <row r="508" spans="1:66" x14ac:dyDescent="0.35">
      <c r="A508" t="s">
        <v>811</v>
      </c>
      <c r="B508" s="144"/>
      <c r="C508" s="98"/>
      <c r="D508" s="43" t="str">
        <f t="shared" si="60"/>
        <v>HMO</v>
      </c>
      <c r="E508" s="100"/>
      <c r="F508" s="101"/>
      <c r="G508" s="100"/>
      <c r="H508" s="101"/>
      <c r="I508" s="100"/>
      <c r="J508" s="101"/>
      <c r="K508" s="100"/>
      <c r="L508" s="101"/>
      <c r="M508" s="100"/>
      <c r="N508" s="101"/>
      <c r="O508" s="100"/>
      <c r="P508" s="101"/>
      <c r="Q508" s="100"/>
      <c r="R508" s="101"/>
      <c r="S508" s="100"/>
      <c r="T508" s="101"/>
      <c r="U508" s="118"/>
      <c r="V508" s="118"/>
      <c r="W508" s="100"/>
      <c r="X508" s="100"/>
      <c r="Y508" s="100"/>
      <c r="Z508" s="100"/>
      <c r="AA508" s="132"/>
      <c r="AB508" s="101"/>
      <c r="AC508" s="101"/>
      <c r="AD508" s="101"/>
      <c r="AE508" s="100"/>
      <c r="AF508" s="101"/>
      <c r="AG508" s="100"/>
      <c r="AH508" s="101"/>
      <c r="AI508" s="100"/>
      <c r="AJ508" s="101"/>
      <c r="AK508" s="100"/>
      <c r="AL508" s="101"/>
      <c r="AM508" s="101"/>
      <c r="AN508" s="8"/>
      <c r="AO508" s="147">
        <f>IFERROR(VLOOKUP(B508,'A2. Rate Change &amp; Enrollment'!$C$20:$K$769,3,FALSE),0)</f>
        <v>0</v>
      </c>
      <c r="AP508" s="147">
        <f>IFERROR(VLOOKUP(B508,'A2. Rate Change &amp; Enrollment'!$C$20:$K$769,7,FALSE),0)</f>
        <v>0</v>
      </c>
      <c r="AQ508" s="150" t="e">
        <f t="shared" si="65"/>
        <v>#DIV/0!</v>
      </c>
      <c r="AS508" s="177"/>
      <c r="AT508" s="177"/>
      <c r="AV508" s="153" t="e">
        <f t="shared" si="63"/>
        <v>#DIV/0!</v>
      </c>
      <c r="AW508" s="101"/>
      <c r="AY508" s="132"/>
      <c r="AZ508" s="101"/>
      <c r="BA508" s="94"/>
      <c r="BB508" s="94"/>
      <c r="BC508" s="94"/>
      <c r="BD508" s="94"/>
      <c r="BE508" s="101"/>
      <c r="BF508" s="132"/>
      <c r="BG508" s="98"/>
      <c r="BH508" s="74" t="str">
        <f t="shared" si="61"/>
        <v>N</v>
      </c>
      <c r="BI508" t="e">
        <f t="shared" si="62"/>
        <v>#DIV/0!</v>
      </c>
      <c r="BK508" s="283">
        <f>IFERROR(VLOOKUP($B508, 'A2. Rate Change &amp; Enrollment'!$C$14:$BY$769, 75, FALSE), 0)</f>
        <v>0</v>
      </c>
      <c r="BL508" s="283" t="e">
        <f t="shared" si="58"/>
        <v>#DIV/0!</v>
      </c>
      <c r="BM508" s="283" t="e">
        <f t="shared" si="59"/>
        <v>#DIV/0!</v>
      </c>
      <c r="BN508" t="e">
        <f t="shared" si="64"/>
        <v>#DIV/0!</v>
      </c>
    </row>
    <row r="509" spans="1:66" x14ac:dyDescent="0.35">
      <c r="A509" t="s">
        <v>812</v>
      </c>
      <c r="B509" s="144"/>
      <c r="C509" s="98"/>
      <c r="D509" s="43" t="str">
        <f t="shared" si="60"/>
        <v>HMO</v>
      </c>
      <c r="E509" s="100"/>
      <c r="F509" s="101"/>
      <c r="G509" s="100"/>
      <c r="H509" s="101"/>
      <c r="I509" s="100"/>
      <c r="J509" s="101"/>
      <c r="K509" s="100"/>
      <c r="L509" s="101"/>
      <c r="M509" s="100"/>
      <c r="N509" s="101"/>
      <c r="O509" s="100"/>
      <c r="P509" s="101"/>
      <c r="Q509" s="100"/>
      <c r="R509" s="101"/>
      <c r="S509" s="100"/>
      <c r="T509" s="101"/>
      <c r="U509" s="118"/>
      <c r="V509" s="118"/>
      <c r="W509" s="100"/>
      <c r="X509" s="100"/>
      <c r="Y509" s="100"/>
      <c r="Z509" s="100"/>
      <c r="AA509" s="132"/>
      <c r="AB509" s="101"/>
      <c r="AC509" s="101"/>
      <c r="AD509" s="101"/>
      <c r="AE509" s="100"/>
      <c r="AF509" s="101"/>
      <c r="AG509" s="100"/>
      <c r="AH509" s="101"/>
      <c r="AI509" s="100"/>
      <c r="AJ509" s="101"/>
      <c r="AK509" s="100"/>
      <c r="AL509" s="101"/>
      <c r="AM509" s="101"/>
      <c r="AN509" s="8"/>
      <c r="AO509" s="147">
        <f>IFERROR(VLOOKUP(B509,'A2. Rate Change &amp; Enrollment'!$C$20:$K$769,3,FALSE),0)</f>
        <v>0</v>
      </c>
      <c r="AP509" s="147">
        <f>IFERROR(VLOOKUP(B509,'A2. Rate Change &amp; Enrollment'!$C$20:$K$769,7,FALSE),0)</f>
        <v>0</v>
      </c>
      <c r="AQ509" s="150" t="e">
        <f t="shared" si="65"/>
        <v>#DIV/0!</v>
      </c>
      <c r="AS509" s="177"/>
      <c r="AT509" s="177"/>
      <c r="AV509" s="153" t="e">
        <f t="shared" si="63"/>
        <v>#DIV/0!</v>
      </c>
      <c r="AW509" s="101"/>
      <c r="AY509" s="132"/>
      <c r="AZ509" s="101"/>
      <c r="BA509" s="94"/>
      <c r="BB509" s="94"/>
      <c r="BC509" s="94"/>
      <c r="BD509" s="94"/>
      <c r="BE509" s="101"/>
      <c r="BF509" s="132"/>
      <c r="BG509" s="98"/>
      <c r="BH509" s="74" t="str">
        <f t="shared" si="61"/>
        <v>N</v>
      </c>
      <c r="BI509" t="e">
        <f t="shared" si="62"/>
        <v>#DIV/0!</v>
      </c>
      <c r="BK509" s="283">
        <f>IFERROR(VLOOKUP($B509, 'A2. Rate Change &amp; Enrollment'!$C$14:$BY$769, 75, FALSE), 0)</f>
        <v>0</v>
      </c>
      <c r="BL509" s="283" t="e">
        <f t="shared" si="58"/>
        <v>#DIV/0!</v>
      </c>
      <c r="BM509" s="283" t="e">
        <f t="shared" si="59"/>
        <v>#DIV/0!</v>
      </c>
      <c r="BN509" t="e">
        <f t="shared" si="64"/>
        <v>#DIV/0!</v>
      </c>
    </row>
    <row r="510" spans="1:66" x14ac:dyDescent="0.35">
      <c r="A510" t="s">
        <v>813</v>
      </c>
      <c r="B510" s="144"/>
      <c r="C510" s="98"/>
      <c r="D510" s="43" t="str">
        <f t="shared" si="60"/>
        <v>HMO</v>
      </c>
      <c r="E510" s="100"/>
      <c r="F510" s="101"/>
      <c r="G510" s="100"/>
      <c r="H510" s="101"/>
      <c r="I510" s="100"/>
      <c r="J510" s="101"/>
      <c r="K510" s="100"/>
      <c r="L510" s="101"/>
      <c r="M510" s="100"/>
      <c r="N510" s="101"/>
      <c r="O510" s="100"/>
      <c r="P510" s="101"/>
      <c r="Q510" s="100"/>
      <c r="R510" s="101"/>
      <c r="S510" s="100"/>
      <c r="T510" s="101"/>
      <c r="U510" s="118"/>
      <c r="V510" s="118"/>
      <c r="W510" s="100"/>
      <c r="X510" s="100"/>
      <c r="Y510" s="100"/>
      <c r="Z510" s="100"/>
      <c r="AA510" s="132"/>
      <c r="AB510" s="101"/>
      <c r="AC510" s="101"/>
      <c r="AD510" s="101"/>
      <c r="AE510" s="100"/>
      <c r="AF510" s="101"/>
      <c r="AG510" s="100"/>
      <c r="AH510" s="101"/>
      <c r="AI510" s="100"/>
      <c r="AJ510" s="101"/>
      <c r="AK510" s="100"/>
      <c r="AL510" s="101"/>
      <c r="AM510" s="101"/>
      <c r="AN510" s="8"/>
      <c r="AO510" s="147">
        <f>IFERROR(VLOOKUP(B510,'A2. Rate Change &amp; Enrollment'!$C$20:$K$769,3,FALSE),0)</f>
        <v>0</v>
      </c>
      <c r="AP510" s="147">
        <f>IFERROR(VLOOKUP(B510,'A2. Rate Change &amp; Enrollment'!$C$20:$K$769,7,FALSE),0)</f>
        <v>0</v>
      </c>
      <c r="AQ510" s="150" t="e">
        <f t="shared" si="65"/>
        <v>#DIV/0!</v>
      </c>
      <c r="AS510" s="177"/>
      <c r="AT510" s="177"/>
      <c r="AV510" s="153" t="e">
        <f t="shared" si="63"/>
        <v>#DIV/0!</v>
      </c>
      <c r="AW510" s="101"/>
      <c r="AY510" s="132"/>
      <c r="AZ510" s="101"/>
      <c r="BA510" s="94"/>
      <c r="BB510" s="94"/>
      <c r="BC510" s="94"/>
      <c r="BD510" s="94"/>
      <c r="BE510" s="101"/>
      <c r="BF510" s="132"/>
      <c r="BG510" s="98"/>
      <c r="BH510" s="74" t="str">
        <f t="shared" si="61"/>
        <v>N</v>
      </c>
      <c r="BI510" t="e">
        <f t="shared" si="62"/>
        <v>#DIV/0!</v>
      </c>
      <c r="BK510" s="283">
        <f>IFERROR(VLOOKUP($B510, 'A2. Rate Change &amp; Enrollment'!$C$14:$BY$769, 75, FALSE), 0)</f>
        <v>0</v>
      </c>
      <c r="BL510" s="283" t="e">
        <f t="shared" si="58"/>
        <v>#DIV/0!</v>
      </c>
      <c r="BM510" s="283" t="e">
        <f t="shared" si="59"/>
        <v>#DIV/0!</v>
      </c>
      <c r="BN510" t="e">
        <f t="shared" si="64"/>
        <v>#DIV/0!</v>
      </c>
    </row>
    <row r="511" spans="1:66" x14ac:dyDescent="0.35">
      <c r="A511" t="s">
        <v>814</v>
      </c>
      <c r="B511" s="144"/>
      <c r="C511" s="98"/>
      <c r="D511" s="43" t="str">
        <f t="shared" si="60"/>
        <v>HMO</v>
      </c>
      <c r="E511" s="100"/>
      <c r="F511" s="101"/>
      <c r="G511" s="100"/>
      <c r="H511" s="101"/>
      <c r="I511" s="100"/>
      <c r="J511" s="101"/>
      <c r="K511" s="100"/>
      <c r="L511" s="101"/>
      <c r="M511" s="100"/>
      <c r="N511" s="101"/>
      <c r="O511" s="100"/>
      <c r="P511" s="101"/>
      <c r="Q511" s="100"/>
      <c r="R511" s="101"/>
      <c r="S511" s="100"/>
      <c r="T511" s="101"/>
      <c r="U511" s="118"/>
      <c r="V511" s="118"/>
      <c r="W511" s="100"/>
      <c r="X511" s="100"/>
      <c r="Y511" s="100"/>
      <c r="Z511" s="100"/>
      <c r="AA511" s="132"/>
      <c r="AB511" s="101"/>
      <c r="AC511" s="101"/>
      <c r="AD511" s="101"/>
      <c r="AE511" s="100"/>
      <c r="AF511" s="101"/>
      <c r="AG511" s="100"/>
      <c r="AH511" s="101"/>
      <c r="AI511" s="100"/>
      <c r="AJ511" s="101"/>
      <c r="AK511" s="100"/>
      <c r="AL511" s="101"/>
      <c r="AM511" s="101"/>
      <c r="AN511" s="8"/>
      <c r="AO511" s="147">
        <f>IFERROR(VLOOKUP(B511,'A2. Rate Change &amp; Enrollment'!$C$20:$K$769,3,FALSE),0)</f>
        <v>0</v>
      </c>
      <c r="AP511" s="147">
        <f>IFERROR(VLOOKUP(B511,'A2. Rate Change &amp; Enrollment'!$C$20:$K$769,7,FALSE),0)</f>
        <v>0</v>
      </c>
      <c r="AQ511" s="150" t="e">
        <f t="shared" si="65"/>
        <v>#DIV/0!</v>
      </c>
      <c r="AS511" s="177"/>
      <c r="AT511" s="177"/>
      <c r="AV511" s="153" t="e">
        <f t="shared" si="63"/>
        <v>#DIV/0!</v>
      </c>
      <c r="AW511" s="101"/>
      <c r="AY511" s="132"/>
      <c r="AZ511" s="101"/>
      <c r="BA511" s="94"/>
      <c r="BB511" s="94"/>
      <c r="BC511" s="94"/>
      <c r="BD511" s="94"/>
      <c r="BE511" s="101"/>
      <c r="BF511" s="132"/>
      <c r="BG511" s="98"/>
      <c r="BH511" s="74" t="str">
        <f t="shared" si="61"/>
        <v>N</v>
      </c>
      <c r="BI511" t="e">
        <f t="shared" si="62"/>
        <v>#DIV/0!</v>
      </c>
      <c r="BK511" s="283">
        <f>IFERROR(VLOOKUP($B511, 'A2. Rate Change &amp; Enrollment'!$C$14:$BY$769, 75, FALSE), 0)</f>
        <v>0</v>
      </c>
      <c r="BL511" s="283" t="e">
        <f t="shared" si="58"/>
        <v>#DIV/0!</v>
      </c>
      <c r="BM511" s="283" t="e">
        <f t="shared" si="59"/>
        <v>#DIV/0!</v>
      </c>
      <c r="BN511" t="e">
        <f t="shared" si="64"/>
        <v>#DIV/0!</v>
      </c>
    </row>
    <row r="512" spans="1:66" x14ac:dyDescent="0.35">
      <c r="A512" t="s">
        <v>815</v>
      </c>
      <c r="B512" s="144"/>
      <c r="C512" s="98"/>
      <c r="D512" s="43" t="str">
        <f t="shared" si="60"/>
        <v>HMO</v>
      </c>
      <c r="E512" s="100"/>
      <c r="F512" s="101"/>
      <c r="G512" s="100"/>
      <c r="H512" s="101"/>
      <c r="I512" s="100"/>
      <c r="J512" s="101"/>
      <c r="K512" s="100"/>
      <c r="L512" s="101"/>
      <c r="M512" s="100"/>
      <c r="N512" s="101"/>
      <c r="O512" s="100"/>
      <c r="P512" s="101"/>
      <c r="Q512" s="100"/>
      <c r="R512" s="101"/>
      <c r="S512" s="100"/>
      <c r="T512" s="101"/>
      <c r="U512" s="118"/>
      <c r="V512" s="118"/>
      <c r="W512" s="100"/>
      <c r="X512" s="100"/>
      <c r="Y512" s="100"/>
      <c r="Z512" s="100"/>
      <c r="AA512" s="132"/>
      <c r="AB512" s="101"/>
      <c r="AC512" s="101"/>
      <c r="AD512" s="101"/>
      <c r="AE512" s="100"/>
      <c r="AF512" s="101"/>
      <c r="AG512" s="100"/>
      <c r="AH512" s="101"/>
      <c r="AI512" s="100"/>
      <c r="AJ512" s="101"/>
      <c r="AK512" s="100"/>
      <c r="AL512" s="101"/>
      <c r="AM512" s="101"/>
      <c r="AN512" s="8"/>
      <c r="AO512" s="147">
        <f>IFERROR(VLOOKUP(B512,'A2. Rate Change &amp; Enrollment'!$C$20:$K$769,3,FALSE),0)</f>
        <v>0</v>
      </c>
      <c r="AP512" s="147">
        <f>IFERROR(VLOOKUP(B512,'A2. Rate Change &amp; Enrollment'!$C$20:$K$769,7,FALSE),0)</f>
        <v>0</v>
      </c>
      <c r="AQ512" s="150" t="e">
        <f t="shared" si="65"/>
        <v>#DIV/0!</v>
      </c>
      <c r="AS512" s="177"/>
      <c r="AT512" s="177"/>
      <c r="AV512" s="153" t="e">
        <f t="shared" si="63"/>
        <v>#DIV/0!</v>
      </c>
      <c r="AW512" s="101"/>
      <c r="AY512" s="132"/>
      <c r="AZ512" s="101"/>
      <c r="BA512" s="94"/>
      <c r="BB512" s="94"/>
      <c r="BC512" s="94"/>
      <c r="BD512" s="94"/>
      <c r="BE512" s="101"/>
      <c r="BF512" s="132"/>
      <c r="BG512" s="98"/>
      <c r="BH512" s="74" t="str">
        <f t="shared" si="61"/>
        <v>N</v>
      </c>
      <c r="BI512" t="e">
        <f t="shared" si="62"/>
        <v>#DIV/0!</v>
      </c>
      <c r="BK512" s="283">
        <f>IFERROR(VLOOKUP($B512, 'A2. Rate Change &amp; Enrollment'!$C$14:$BY$769, 75, FALSE), 0)</f>
        <v>0</v>
      </c>
      <c r="BL512" s="283" t="e">
        <f t="shared" si="58"/>
        <v>#DIV/0!</v>
      </c>
      <c r="BM512" s="283" t="e">
        <f t="shared" si="59"/>
        <v>#DIV/0!</v>
      </c>
      <c r="BN512" t="e">
        <f t="shared" si="64"/>
        <v>#DIV/0!</v>
      </c>
    </row>
    <row r="513" spans="1:66" x14ac:dyDescent="0.35">
      <c r="A513" t="s">
        <v>816</v>
      </c>
      <c r="B513" s="144"/>
      <c r="C513" s="98"/>
      <c r="D513" s="43" t="str">
        <f t="shared" si="60"/>
        <v>HMO</v>
      </c>
      <c r="E513" s="100"/>
      <c r="F513" s="101"/>
      <c r="G513" s="100"/>
      <c r="H513" s="101"/>
      <c r="I513" s="100"/>
      <c r="J513" s="101"/>
      <c r="K513" s="100"/>
      <c r="L513" s="101"/>
      <c r="M513" s="100"/>
      <c r="N513" s="101"/>
      <c r="O513" s="100"/>
      <c r="P513" s="101"/>
      <c r="Q513" s="100"/>
      <c r="R513" s="101"/>
      <c r="S513" s="100"/>
      <c r="T513" s="101"/>
      <c r="U513" s="118"/>
      <c r="V513" s="118"/>
      <c r="W513" s="100"/>
      <c r="X513" s="100"/>
      <c r="Y513" s="100"/>
      <c r="Z513" s="100"/>
      <c r="AA513" s="132"/>
      <c r="AB513" s="101"/>
      <c r="AC513" s="101"/>
      <c r="AD513" s="101"/>
      <c r="AE513" s="100"/>
      <c r="AF513" s="101"/>
      <c r="AG513" s="100"/>
      <c r="AH513" s="101"/>
      <c r="AI513" s="100"/>
      <c r="AJ513" s="101"/>
      <c r="AK513" s="100"/>
      <c r="AL513" s="101"/>
      <c r="AM513" s="101"/>
      <c r="AN513" s="8"/>
      <c r="AO513" s="147">
        <f>IFERROR(VLOOKUP(B513,'A2. Rate Change &amp; Enrollment'!$C$20:$K$769,3,FALSE),0)</f>
        <v>0</v>
      </c>
      <c r="AP513" s="147">
        <f>IFERROR(VLOOKUP(B513,'A2. Rate Change &amp; Enrollment'!$C$20:$K$769,7,FALSE),0)</f>
        <v>0</v>
      </c>
      <c r="AQ513" s="150" t="e">
        <f t="shared" si="65"/>
        <v>#DIV/0!</v>
      </c>
      <c r="AS513" s="177"/>
      <c r="AT513" s="177"/>
      <c r="AV513" s="153" t="e">
        <f t="shared" si="63"/>
        <v>#DIV/0!</v>
      </c>
      <c r="AW513" s="101"/>
      <c r="AY513" s="132"/>
      <c r="AZ513" s="101"/>
      <c r="BA513" s="94"/>
      <c r="BB513" s="94"/>
      <c r="BC513" s="94"/>
      <c r="BD513" s="94"/>
      <c r="BE513" s="101"/>
      <c r="BF513" s="132"/>
      <c r="BG513" s="98"/>
      <c r="BH513" s="74" t="str">
        <f t="shared" si="61"/>
        <v>N</v>
      </c>
      <c r="BI513" t="e">
        <f t="shared" si="62"/>
        <v>#DIV/0!</v>
      </c>
      <c r="BK513" s="283">
        <f>IFERROR(VLOOKUP($B513, 'A2. Rate Change &amp; Enrollment'!$C$14:$BY$769, 75, FALSE), 0)</f>
        <v>0</v>
      </c>
      <c r="BL513" s="283" t="e">
        <f t="shared" si="58"/>
        <v>#DIV/0!</v>
      </c>
      <c r="BM513" s="283" t="e">
        <f t="shared" si="59"/>
        <v>#DIV/0!</v>
      </c>
      <c r="BN513" t="e">
        <f t="shared" si="64"/>
        <v>#DIV/0!</v>
      </c>
    </row>
    <row r="514" spans="1:66" x14ac:dyDescent="0.35">
      <c r="A514" t="s">
        <v>817</v>
      </c>
      <c r="B514" s="144"/>
      <c r="C514" s="98"/>
      <c r="D514" s="43" t="str">
        <f t="shared" si="60"/>
        <v>HMO</v>
      </c>
      <c r="E514" s="100"/>
      <c r="F514" s="101"/>
      <c r="G514" s="100"/>
      <c r="H514" s="101"/>
      <c r="I514" s="100"/>
      <c r="J514" s="101"/>
      <c r="K514" s="100"/>
      <c r="L514" s="101"/>
      <c r="M514" s="100"/>
      <c r="N514" s="101"/>
      <c r="O514" s="100"/>
      <c r="P514" s="101"/>
      <c r="Q514" s="100"/>
      <c r="R514" s="101"/>
      <c r="S514" s="100"/>
      <c r="T514" s="101"/>
      <c r="U514" s="118"/>
      <c r="V514" s="118"/>
      <c r="W514" s="100"/>
      <c r="X514" s="100"/>
      <c r="Y514" s="100"/>
      <c r="Z514" s="100"/>
      <c r="AA514" s="132"/>
      <c r="AB514" s="101"/>
      <c r="AC514" s="101"/>
      <c r="AD514" s="101"/>
      <c r="AE514" s="100"/>
      <c r="AF514" s="101"/>
      <c r="AG514" s="100"/>
      <c r="AH514" s="101"/>
      <c r="AI514" s="100"/>
      <c r="AJ514" s="101"/>
      <c r="AK514" s="100"/>
      <c r="AL514" s="101"/>
      <c r="AM514" s="101"/>
      <c r="AN514" s="8"/>
      <c r="AO514" s="147">
        <f>IFERROR(VLOOKUP(B514,'A2. Rate Change &amp; Enrollment'!$C$20:$K$769,3,FALSE),0)</f>
        <v>0</v>
      </c>
      <c r="AP514" s="147">
        <f>IFERROR(VLOOKUP(B514,'A2. Rate Change &amp; Enrollment'!$C$20:$K$769,7,FALSE),0)</f>
        <v>0</v>
      </c>
      <c r="AQ514" s="150" t="e">
        <f t="shared" si="65"/>
        <v>#DIV/0!</v>
      </c>
      <c r="AS514" s="177"/>
      <c r="AT514" s="177"/>
      <c r="AV514" s="153" t="e">
        <f t="shared" si="63"/>
        <v>#DIV/0!</v>
      </c>
      <c r="AW514" s="101"/>
      <c r="AY514" s="132"/>
      <c r="AZ514" s="101"/>
      <c r="BA514" s="94"/>
      <c r="BB514" s="94"/>
      <c r="BC514" s="94"/>
      <c r="BD514" s="94"/>
      <c r="BE514" s="101"/>
      <c r="BF514" s="132"/>
      <c r="BG514" s="98"/>
      <c r="BH514" s="74" t="str">
        <f t="shared" si="61"/>
        <v>N</v>
      </c>
      <c r="BI514" t="e">
        <f t="shared" si="62"/>
        <v>#DIV/0!</v>
      </c>
      <c r="BK514" s="283">
        <f>IFERROR(VLOOKUP($B514, 'A2. Rate Change &amp; Enrollment'!$C$14:$BY$769, 75, FALSE), 0)</f>
        <v>0</v>
      </c>
      <c r="BL514" s="283" t="e">
        <f t="shared" si="58"/>
        <v>#DIV/0!</v>
      </c>
      <c r="BM514" s="283" t="e">
        <f t="shared" si="59"/>
        <v>#DIV/0!</v>
      </c>
      <c r="BN514" t="e">
        <f t="shared" si="64"/>
        <v>#DIV/0!</v>
      </c>
    </row>
    <row r="515" spans="1:66" x14ac:dyDescent="0.35">
      <c r="A515" t="s">
        <v>818</v>
      </c>
      <c r="B515" s="144"/>
      <c r="C515" s="98"/>
      <c r="D515" s="43" t="str">
        <f t="shared" si="60"/>
        <v>HMO</v>
      </c>
      <c r="E515" s="100"/>
      <c r="F515" s="101"/>
      <c r="G515" s="100"/>
      <c r="H515" s="101"/>
      <c r="I515" s="100"/>
      <c r="J515" s="101"/>
      <c r="K515" s="100"/>
      <c r="L515" s="101"/>
      <c r="M515" s="100"/>
      <c r="N515" s="101"/>
      <c r="O515" s="100"/>
      <c r="P515" s="101"/>
      <c r="Q515" s="100"/>
      <c r="R515" s="101"/>
      <c r="S515" s="100"/>
      <c r="T515" s="101"/>
      <c r="U515" s="118"/>
      <c r="V515" s="118"/>
      <c r="W515" s="100"/>
      <c r="X515" s="100"/>
      <c r="Y515" s="100"/>
      <c r="Z515" s="100"/>
      <c r="AA515" s="132"/>
      <c r="AB515" s="101"/>
      <c r="AC515" s="101"/>
      <c r="AD515" s="101"/>
      <c r="AE515" s="100"/>
      <c r="AF515" s="101"/>
      <c r="AG515" s="100"/>
      <c r="AH515" s="101"/>
      <c r="AI515" s="100"/>
      <c r="AJ515" s="101"/>
      <c r="AK515" s="100"/>
      <c r="AL515" s="101"/>
      <c r="AM515" s="101"/>
      <c r="AN515" s="8"/>
      <c r="AO515" s="147">
        <f>IFERROR(VLOOKUP(B515,'A2. Rate Change &amp; Enrollment'!$C$20:$K$769,3,FALSE),0)</f>
        <v>0</v>
      </c>
      <c r="AP515" s="147">
        <f>IFERROR(VLOOKUP(B515,'A2. Rate Change &amp; Enrollment'!$C$20:$K$769,7,FALSE),0)</f>
        <v>0</v>
      </c>
      <c r="AQ515" s="150" t="e">
        <f t="shared" si="65"/>
        <v>#DIV/0!</v>
      </c>
      <c r="AS515" s="177"/>
      <c r="AT515" s="177"/>
      <c r="AV515" s="153" t="e">
        <f t="shared" si="63"/>
        <v>#DIV/0!</v>
      </c>
      <c r="AW515" s="101"/>
      <c r="AY515" s="132"/>
      <c r="AZ515" s="101"/>
      <c r="BA515" s="94"/>
      <c r="BB515" s="94"/>
      <c r="BC515" s="94"/>
      <c r="BD515" s="94"/>
      <c r="BE515" s="101"/>
      <c r="BF515" s="132"/>
      <c r="BG515" s="98"/>
      <c r="BH515" s="74" t="str">
        <f t="shared" si="61"/>
        <v>N</v>
      </c>
      <c r="BI515" t="e">
        <f t="shared" si="62"/>
        <v>#DIV/0!</v>
      </c>
      <c r="BK515" s="283">
        <f>IFERROR(VLOOKUP($B515, 'A2. Rate Change &amp; Enrollment'!$C$14:$BY$769, 75, FALSE), 0)</f>
        <v>0</v>
      </c>
      <c r="BL515" s="283" t="e">
        <f t="shared" si="58"/>
        <v>#DIV/0!</v>
      </c>
      <c r="BM515" s="283" t="e">
        <f t="shared" si="59"/>
        <v>#DIV/0!</v>
      </c>
      <c r="BN515" t="e">
        <f t="shared" si="64"/>
        <v>#DIV/0!</v>
      </c>
    </row>
    <row r="516" spans="1:66" x14ac:dyDescent="0.35">
      <c r="A516" t="s">
        <v>819</v>
      </c>
      <c r="B516" s="144"/>
      <c r="C516" s="98"/>
      <c r="D516" s="43" t="str">
        <f t="shared" si="60"/>
        <v>HMO</v>
      </c>
      <c r="E516" s="100"/>
      <c r="F516" s="101"/>
      <c r="G516" s="100"/>
      <c r="H516" s="101"/>
      <c r="I516" s="100"/>
      <c r="J516" s="101"/>
      <c r="K516" s="100"/>
      <c r="L516" s="101"/>
      <c r="M516" s="100"/>
      <c r="N516" s="101"/>
      <c r="O516" s="100"/>
      <c r="P516" s="101"/>
      <c r="Q516" s="100"/>
      <c r="R516" s="101"/>
      <c r="S516" s="100"/>
      <c r="T516" s="101"/>
      <c r="U516" s="118"/>
      <c r="V516" s="118"/>
      <c r="W516" s="100"/>
      <c r="X516" s="100"/>
      <c r="Y516" s="100"/>
      <c r="Z516" s="100"/>
      <c r="AA516" s="132"/>
      <c r="AB516" s="101"/>
      <c r="AC516" s="101"/>
      <c r="AD516" s="101"/>
      <c r="AE516" s="100"/>
      <c r="AF516" s="101"/>
      <c r="AG516" s="100"/>
      <c r="AH516" s="101"/>
      <c r="AI516" s="100"/>
      <c r="AJ516" s="101"/>
      <c r="AK516" s="100"/>
      <c r="AL516" s="101"/>
      <c r="AM516" s="101"/>
      <c r="AN516" s="8"/>
      <c r="AO516" s="147">
        <f>IFERROR(VLOOKUP(B516,'A2. Rate Change &amp; Enrollment'!$C$20:$K$769,3,FALSE),0)</f>
        <v>0</v>
      </c>
      <c r="AP516" s="147">
        <f>IFERROR(VLOOKUP(B516,'A2. Rate Change &amp; Enrollment'!$C$20:$K$769,7,FALSE),0)</f>
        <v>0</v>
      </c>
      <c r="AQ516" s="150" t="e">
        <f t="shared" si="65"/>
        <v>#DIV/0!</v>
      </c>
      <c r="AS516" s="177"/>
      <c r="AT516" s="177"/>
      <c r="AV516" s="153" t="e">
        <f t="shared" si="63"/>
        <v>#DIV/0!</v>
      </c>
      <c r="AW516" s="101"/>
      <c r="AY516" s="132"/>
      <c r="AZ516" s="101"/>
      <c r="BA516" s="94"/>
      <c r="BB516" s="94"/>
      <c r="BC516" s="94"/>
      <c r="BD516" s="94"/>
      <c r="BE516" s="101"/>
      <c r="BF516" s="132"/>
      <c r="BG516" s="98"/>
      <c r="BH516" s="74" t="str">
        <f t="shared" si="61"/>
        <v>N</v>
      </c>
      <c r="BI516" t="e">
        <f t="shared" si="62"/>
        <v>#DIV/0!</v>
      </c>
      <c r="BK516" s="283">
        <f>IFERROR(VLOOKUP($B516, 'A2. Rate Change &amp; Enrollment'!$C$14:$BY$769, 75, FALSE), 0)</f>
        <v>0</v>
      </c>
      <c r="BL516" s="283" t="e">
        <f t="shared" si="58"/>
        <v>#DIV/0!</v>
      </c>
      <c r="BM516" s="283" t="e">
        <f t="shared" si="59"/>
        <v>#DIV/0!</v>
      </c>
      <c r="BN516" t="e">
        <f t="shared" si="64"/>
        <v>#DIV/0!</v>
      </c>
    </row>
    <row r="517" spans="1:66" x14ac:dyDescent="0.35">
      <c r="A517" t="s">
        <v>820</v>
      </c>
      <c r="B517" s="144"/>
      <c r="C517" s="98"/>
      <c r="D517" s="43" t="str">
        <f t="shared" si="60"/>
        <v>HMO</v>
      </c>
      <c r="E517" s="100"/>
      <c r="F517" s="101"/>
      <c r="G517" s="100"/>
      <c r="H517" s="101"/>
      <c r="I517" s="100"/>
      <c r="J517" s="101"/>
      <c r="K517" s="100"/>
      <c r="L517" s="101"/>
      <c r="M517" s="100"/>
      <c r="N517" s="101"/>
      <c r="O517" s="100"/>
      <c r="P517" s="101"/>
      <c r="Q517" s="100"/>
      <c r="R517" s="101"/>
      <c r="S517" s="100"/>
      <c r="T517" s="101"/>
      <c r="U517" s="118"/>
      <c r="V517" s="118"/>
      <c r="W517" s="100"/>
      <c r="X517" s="100"/>
      <c r="Y517" s="100"/>
      <c r="Z517" s="100"/>
      <c r="AA517" s="132"/>
      <c r="AB517" s="101"/>
      <c r="AC517" s="101"/>
      <c r="AD517" s="101"/>
      <c r="AE517" s="100"/>
      <c r="AF517" s="101"/>
      <c r="AG517" s="100"/>
      <c r="AH517" s="101"/>
      <c r="AI517" s="100"/>
      <c r="AJ517" s="101"/>
      <c r="AK517" s="100"/>
      <c r="AL517" s="101"/>
      <c r="AM517" s="101"/>
      <c r="AN517" s="8"/>
      <c r="AO517" s="147">
        <f>IFERROR(VLOOKUP(B517,'A2. Rate Change &amp; Enrollment'!$C$20:$K$769,3,FALSE),0)</f>
        <v>0</v>
      </c>
      <c r="AP517" s="147">
        <f>IFERROR(VLOOKUP(B517,'A2. Rate Change &amp; Enrollment'!$C$20:$K$769,7,FALSE),0)</f>
        <v>0</v>
      </c>
      <c r="AQ517" s="150" t="e">
        <f t="shared" si="65"/>
        <v>#DIV/0!</v>
      </c>
      <c r="AS517" s="177"/>
      <c r="AT517" s="177"/>
      <c r="AV517" s="153" t="e">
        <f t="shared" si="63"/>
        <v>#DIV/0!</v>
      </c>
      <c r="AW517" s="101"/>
      <c r="AY517" s="132"/>
      <c r="AZ517" s="101"/>
      <c r="BA517" s="94"/>
      <c r="BB517" s="94"/>
      <c r="BC517" s="94"/>
      <c r="BD517" s="94"/>
      <c r="BE517" s="101"/>
      <c r="BF517" s="132"/>
      <c r="BG517" s="98"/>
      <c r="BH517" s="74" t="str">
        <f t="shared" si="61"/>
        <v>N</v>
      </c>
      <c r="BI517" t="e">
        <f t="shared" si="62"/>
        <v>#DIV/0!</v>
      </c>
      <c r="BK517" s="283">
        <f>IFERROR(VLOOKUP($B517, 'A2. Rate Change &amp; Enrollment'!$C$14:$BY$769, 75, FALSE), 0)</f>
        <v>0</v>
      </c>
      <c r="BL517" s="283" t="e">
        <f t="shared" si="58"/>
        <v>#DIV/0!</v>
      </c>
      <c r="BM517" s="283" t="e">
        <f t="shared" si="59"/>
        <v>#DIV/0!</v>
      </c>
      <c r="BN517" t="e">
        <f t="shared" si="64"/>
        <v>#DIV/0!</v>
      </c>
    </row>
    <row r="518" spans="1:66" x14ac:dyDescent="0.35">
      <c r="A518" t="s">
        <v>821</v>
      </c>
      <c r="B518" s="144"/>
      <c r="C518" s="98"/>
      <c r="D518" s="43" t="str">
        <f t="shared" si="60"/>
        <v>HMO</v>
      </c>
      <c r="E518" s="100"/>
      <c r="F518" s="101"/>
      <c r="G518" s="100"/>
      <c r="H518" s="101"/>
      <c r="I518" s="100"/>
      <c r="J518" s="101"/>
      <c r="K518" s="100"/>
      <c r="L518" s="101"/>
      <c r="M518" s="100"/>
      <c r="N518" s="101"/>
      <c r="O518" s="100"/>
      <c r="P518" s="101"/>
      <c r="Q518" s="100"/>
      <c r="R518" s="101"/>
      <c r="S518" s="100"/>
      <c r="T518" s="101"/>
      <c r="U518" s="118"/>
      <c r="V518" s="118"/>
      <c r="W518" s="100"/>
      <c r="X518" s="100"/>
      <c r="Y518" s="100"/>
      <c r="Z518" s="100"/>
      <c r="AA518" s="132"/>
      <c r="AB518" s="101"/>
      <c r="AC518" s="101"/>
      <c r="AD518" s="101"/>
      <c r="AE518" s="100"/>
      <c r="AF518" s="101"/>
      <c r="AG518" s="100"/>
      <c r="AH518" s="101"/>
      <c r="AI518" s="100"/>
      <c r="AJ518" s="101"/>
      <c r="AK518" s="100"/>
      <c r="AL518" s="101"/>
      <c r="AM518" s="101"/>
      <c r="AN518" s="8"/>
      <c r="AO518" s="147">
        <f>IFERROR(VLOOKUP(B518,'A2. Rate Change &amp; Enrollment'!$C$20:$K$769,3,FALSE),0)</f>
        <v>0</v>
      </c>
      <c r="AP518" s="147">
        <f>IFERROR(VLOOKUP(B518,'A2. Rate Change &amp; Enrollment'!$C$20:$K$769,7,FALSE),0)</f>
        <v>0</v>
      </c>
      <c r="AQ518" s="150" t="e">
        <f t="shared" si="65"/>
        <v>#DIV/0!</v>
      </c>
      <c r="AS518" s="177"/>
      <c r="AT518" s="177"/>
      <c r="AV518" s="153" t="e">
        <f t="shared" si="63"/>
        <v>#DIV/0!</v>
      </c>
      <c r="AW518" s="101"/>
      <c r="AY518" s="132"/>
      <c r="AZ518" s="101"/>
      <c r="BA518" s="94"/>
      <c r="BB518" s="94"/>
      <c r="BC518" s="94"/>
      <c r="BD518" s="94"/>
      <c r="BE518" s="101"/>
      <c r="BF518" s="132"/>
      <c r="BG518" s="98"/>
      <c r="BH518" s="74" t="str">
        <f t="shared" si="61"/>
        <v>N</v>
      </c>
      <c r="BI518" t="e">
        <f t="shared" si="62"/>
        <v>#DIV/0!</v>
      </c>
      <c r="BK518" s="283">
        <f>IFERROR(VLOOKUP($B518, 'A2. Rate Change &amp; Enrollment'!$C$14:$BY$769, 75, FALSE), 0)</f>
        <v>0</v>
      </c>
      <c r="BL518" s="283" t="e">
        <f t="shared" si="58"/>
        <v>#DIV/0!</v>
      </c>
      <c r="BM518" s="283" t="e">
        <f t="shared" si="59"/>
        <v>#DIV/0!</v>
      </c>
      <c r="BN518" t="e">
        <f t="shared" si="64"/>
        <v>#DIV/0!</v>
      </c>
    </row>
    <row r="519" spans="1:66" x14ac:dyDescent="0.35">
      <c r="A519" t="s">
        <v>822</v>
      </c>
      <c r="B519" s="144"/>
      <c r="C519" s="98"/>
      <c r="D519" s="43" t="str">
        <f t="shared" si="60"/>
        <v>HMO</v>
      </c>
      <c r="E519" s="100"/>
      <c r="F519" s="101"/>
      <c r="G519" s="100"/>
      <c r="H519" s="101"/>
      <c r="I519" s="100"/>
      <c r="J519" s="101"/>
      <c r="K519" s="100"/>
      <c r="L519" s="101"/>
      <c r="M519" s="100"/>
      <c r="N519" s="101"/>
      <c r="O519" s="100"/>
      <c r="P519" s="101"/>
      <c r="Q519" s="100"/>
      <c r="R519" s="101"/>
      <c r="S519" s="100"/>
      <c r="T519" s="101"/>
      <c r="U519" s="118"/>
      <c r="V519" s="118"/>
      <c r="W519" s="100"/>
      <c r="X519" s="100"/>
      <c r="Y519" s="100"/>
      <c r="Z519" s="100"/>
      <c r="AA519" s="132"/>
      <c r="AB519" s="101"/>
      <c r="AC519" s="101"/>
      <c r="AD519" s="101"/>
      <c r="AE519" s="100"/>
      <c r="AF519" s="101"/>
      <c r="AG519" s="100"/>
      <c r="AH519" s="101"/>
      <c r="AI519" s="100"/>
      <c r="AJ519" s="101"/>
      <c r="AK519" s="100"/>
      <c r="AL519" s="101"/>
      <c r="AM519" s="101"/>
      <c r="AN519" s="8"/>
      <c r="AO519" s="147">
        <f>IFERROR(VLOOKUP(B519,'A2. Rate Change &amp; Enrollment'!$C$20:$K$769,3,FALSE),0)</f>
        <v>0</v>
      </c>
      <c r="AP519" s="147">
        <f>IFERROR(VLOOKUP(B519,'A2. Rate Change &amp; Enrollment'!$C$20:$K$769,7,FALSE),0)</f>
        <v>0</v>
      </c>
      <c r="AQ519" s="150" t="e">
        <f t="shared" si="65"/>
        <v>#DIV/0!</v>
      </c>
      <c r="AS519" s="177"/>
      <c r="AT519" s="177"/>
      <c r="AV519" s="153" t="e">
        <f t="shared" si="63"/>
        <v>#DIV/0!</v>
      </c>
      <c r="AW519" s="101"/>
      <c r="AY519" s="132"/>
      <c r="AZ519" s="101"/>
      <c r="BA519" s="94"/>
      <c r="BB519" s="94"/>
      <c r="BC519" s="94"/>
      <c r="BD519" s="94"/>
      <c r="BE519" s="101"/>
      <c r="BF519" s="132"/>
      <c r="BG519" s="98"/>
      <c r="BH519" s="74" t="str">
        <f t="shared" si="61"/>
        <v>N</v>
      </c>
      <c r="BI519" t="e">
        <f t="shared" si="62"/>
        <v>#DIV/0!</v>
      </c>
      <c r="BK519" s="283">
        <f>IFERROR(VLOOKUP($B519, 'A2. Rate Change &amp; Enrollment'!$C$14:$BY$769, 75, FALSE), 0)</f>
        <v>0</v>
      </c>
      <c r="BL519" s="283" t="e">
        <f t="shared" si="58"/>
        <v>#DIV/0!</v>
      </c>
      <c r="BM519" s="283" t="e">
        <f t="shared" si="59"/>
        <v>#DIV/0!</v>
      </c>
      <c r="BN519" t="e">
        <f t="shared" si="64"/>
        <v>#DIV/0!</v>
      </c>
    </row>
    <row r="520" spans="1:66" x14ac:dyDescent="0.35">
      <c r="A520" t="s">
        <v>823</v>
      </c>
      <c r="B520" s="144"/>
      <c r="C520" s="98"/>
      <c r="D520" s="43" t="str">
        <f t="shared" si="60"/>
        <v>HMO</v>
      </c>
      <c r="E520" s="100"/>
      <c r="F520" s="101"/>
      <c r="G520" s="100"/>
      <c r="H520" s="101"/>
      <c r="I520" s="100"/>
      <c r="J520" s="101"/>
      <c r="K520" s="100"/>
      <c r="L520" s="101"/>
      <c r="M520" s="100"/>
      <c r="N520" s="101"/>
      <c r="O520" s="100"/>
      <c r="P520" s="101"/>
      <c r="Q520" s="100"/>
      <c r="R520" s="101"/>
      <c r="S520" s="100"/>
      <c r="T520" s="101"/>
      <c r="U520" s="118"/>
      <c r="V520" s="118"/>
      <c r="W520" s="100"/>
      <c r="X520" s="100"/>
      <c r="Y520" s="100"/>
      <c r="Z520" s="100"/>
      <c r="AA520" s="132"/>
      <c r="AB520" s="101"/>
      <c r="AC520" s="101"/>
      <c r="AD520" s="101"/>
      <c r="AE520" s="100"/>
      <c r="AF520" s="101"/>
      <c r="AG520" s="100"/>
      <c r="AH520" s="101"/>
      <c r="AI520" s="100"/>
      <c r="AJ520" s="101"/>
      <c r="AK520" s="100"/>
      <c r="AL520" s="101"/>
      <c r="AM520" s="101"/>
      <c r="AN520" s="8"/>
      <c r="AO520" s="147">
        <f>IFERROR(VLOOKUP(B520,'A2. Rate Change &amp; Enrollment'!$C$20:$K$769,3,FALSE),0)</f>
        <v>0</v>
      </c>
      <c r="AP520" s="147">
        <f>IFERROR(VLOOKUP(B520,'A2. Rate Change &amp; Enrollment'!$C$20:$K$769,7,FALSE),0)</f>
        <v>0</v>
      </c>
      <c r="AQ520" s="150" t="e">
        <f t="shared" si="65"/>
        <v>#DIV/0!</v>
      </c>
      <c r="AS520" s="177"/>
      <c r="AT520" s="177"/>
      <c r="AV520" s="153" t="e">
        <f t="shared" si="63"/>
        <v>#DIV/0!</v>
      </c>
      <c r="AW520" s="101"/>
      <c r="AY520" s="132"/>
      <c r="AZ520" s="101"/>
      <c r="BA520" s="94"/>
      <c r="BB520" s="94"/>
      <c r="BC520" s="94"/>
      <c r="BD520" s="94"/>
      <c r="BE520" s="101"/>
      <c r="BF520" s="132"/>
      <c r="BG520" s="98"/>
      <c r="BH520" s="74" t="str">
        <f t="shared" si="61"/>
        <v>N</v>
      </c>
      <c r="BI520" t="e">
        <f t="shared" si="62"/>
        <v>#DIV/0!</v>
      </c>
      <c r="BK520" s="283">
        <f>IFERROR(VLOOKUP($B520, 'A2. Rate Change &amp; Enrollment'!$C$14:$BY$769, 75, FALSE), 0)</f>
        <v>0</v>
      </c>
      <c r="BL520" s="283" t="e">
        <f t="shared" si="58"/>
        <v>#DIV/0!</v>
      </c>
      <c r="BM520" s="283" t="e">
        <f t="shared" si="59"/>
        <v>#DIV/0!</v>
      </c>
      <c r="BN520" t="e">
        <f t="shared" si="64"/>
        <v>#DIV/0!</v>
      </c>
    </row>
    <row r="521" spans="1:66" x14ac:dyDescent="0.35">
      <c r="A521" t="s">
        <v>824</v>
      </c>
      <c r="B521" s="144"/>
      <c r="C521" s="98"/>
      <c r="D521" s="43" t="str">
        <f t="shared" si="60"/>
        <v>HMO</v>
      </c>
      <c r="E521" s="100"/>
      <c r="F521" s="101"/>
      <c r="G521" s="100"/>
      <c r="H521" s="101"/>
      <c r="I521" s="100"/>
      <c r="J521" s="101"/>
      <c r="K521" s="100"/>
      <c r="L521" s="101"/>
      <c r="M521" s="100"/>
      <c r="N521" s="101"/>
      <c r="O521" s="100"/>
      <c r="P521" s="101"/>
      <c r="Q521" s="100"/>
      <c r="R521" s="101"/>
      <c r="S521" s="100"/>
      <c r="T521" s="101"/>
      <c r="U521" s="118"/>
      <c r="V521" s="118"/>
      <c r="W521" s="100"/>
      <c r="X521" s="100"/>
      <c r="Y521" s="100"/>
      <c r="Z521" s="100"/>
      <c r="AA521" s="132"/>
      <c r="AB521" s="101"/>
      <c r="AC521" s="101"/>
      <c r="AD521" s="101"/>
      <c r="AE521" s="100"/>
      <c r="AF521" s="101"/>
      <c r="AG521" s="100"/>
      <c r="AH521" s="101"/>
      <c r="AI521" s="100"/>
      <c r="AJ521" s="101"/>
      <c r="AK521" s="100"/>
      <c r="AL521" s="101"/>
      <c r="AM521" s="101"/>
      <c r="AN521" s="8"/>
      <c r="AO521" s="147">
        <f>IFERROR(VLOOKUP(B521,'A2. Rate Change &amp; Enrollment'!$C$20:$K$769,3,FALSE),0)</f>
        <v>0</v>
      </c>
      <c r="AP521" s="147">
        <f>IFERROR(VLOOKUP(B521,'A2. Rate Change &amp; Enrollment'!$C$20:$K$769,7,FALSE),0)</f>
        <v>0</v>
      </c>
      <c r="AQ521" s="150" t="e">
        <f t="shared" si="65"/>
        <v>#DIV/0!</v>
      </c>
      <c r="AS521" s="177"/>
      <c r="AT521" s="177"/>
      <c r="AV521" s="153" t="e">
        <f t="shared" si="63"/>
        <v>#DIV/0!</v>
      </c>
      <c r="AW521" s="101"/>
      <c r="AY521" s="132"/>
      <c r="AZ521" s="101"/>
      <c r="BA521" s="94"/>
      <c r="BB521" s="94"/>
      <c r="BC521" s="94"/>
      <c r="BD521" s="94"/>
      <c r="BE521" s="101"/>
      <c r="BF521" s="132"/>
      <c r="BG521" s="98"/>
      <c r="BH521" s="74" t="str">
        <f t="shared" si="61"/>
        <v>N</v>
      </c>
      <c r="BI521" t="e">
        <f t="shared" si="62"/>
        <v>#DIV/0!</v>
      </c>
      <c r="BK521" s="283">
        <f>IFERROR(VLOOKUP($B521, 'A2. Rate Change &amp; Enrollment'!$C$14:$BY$769, 75, FALSE), 0)</f>
        <v>0</v>
      </c>
      <c r="BL521" s="283" t="e">
        <f t="shared" si="58"/>
        <v>#DIV/0!</v>
      </c>
      <c r="BM521" s="283" t="e">
        <f t="shared" si="59"/>
        <v>#DIV/0!</v>
      </c>
      <c r="BN521" t="e">
        <f t="shared" si="64"/>
        <v>#DIV/0!</v>
      </c>
    </row>
    <row r="522" spans="1:66" x14ac:dyDescent="0.35">
      <c r="A522" t="s">
        <v>825</v>
      </c>
      <c r="B522" s="144"/>
      <c r="C522" s="98"/>
      <c r="D522" s="43" t="str">
        <f t="shared" si="60"/>
        <v>HMO</v>
      </c>
      <c r="E522" s="100"/>
      <c r="F522" s="101"/>
      <c r="G522" s="100"/>
      <c r="H522" s="101"/>
      <c r="I522" s="100"/>
      <c r="J522" s="101"/>
      <c r="K522" s="100"/>
      <c r="L522" s="101"/>
      <c r="M522" s="100"/>
      <c r="N522" s="101"/>
      <c r="O522" s="100"/>
      <c r="P522" s="101"/>
      <c r="Q522" s="100"/>
      <c r="R522" s="101"/>
      <c r="S522" s="100"/>
      <c r="T522" s="101"/>
      <c r="U522" s="118"/>
      <c r="V522" s="118"/>
      <c r="W522" s="100"/>
      <c r="X522" s="100"/>
      <c r="Y522" s="100"/>
      <c r="Z522" s="100"/>
      <c r="AA522" s="132"/>
      <c r="AB522" s="101"/>
      <c r="AC522" s="101"/>
      <c r="AD522" s="101"/>
      <c r="AE522" s="100"/>
      <c r="AF522" s="101"/>
      <c r="AG522" s="100"/>
      <c r="AH522" s="101"/>
      <c r="AI522" s="100"/>
      <c r="AJ522" s="101"/>
      <c r="AK522" s="100"/>
      <c r="AL522" s="101"/>
      <c r="AM522" s="101"/>
      <c r="AN522" s="8"/>
      <c r="AO522" s="147">
        <f>IFERROR(VLOOKUP(B522,'A2. Rate Change &amp; Enrollment'!$C$20:$K$769,3,FALSE),0)</f>
        <v>0</v>
      </c>
      <c r="AP522" s="147">
        <f>IFERROR(VLOOKUP(B522,'A2. Rate Change &amp; Enrollment'!$C$20:$K$769,7,FALSE),0)</f>
        <v>0</v>
      </c>
      <c r="AQ522" s="150" t="e">
        <f t="shared" si="65"/>
        <v>#DIV/0!</v>
      </c>
      <c r="AS522" s="177"/>
      <c r="AT522" s="177"/>
      <c r="AV522" s="153" t="e">
        <f t="shared" si="63"/>
        <v>#DIV/0!</v>
      </c>
      <c r="AW522" s="101"/>
      <c r="AY522" s="132"/>
      <c r="AZ522" s="101"/>
      <c r="BA522" s="94"/>
      <c r="BB522" s="94"/>
      <c r="BC522" s="94"/>
      <c r="BD522" s="94"/>
      <c r="BE522" s="101"/>
      <c r="BF522" s="132"/>
      <c r="BG522" s="98"/>
      <c r="BH522" s="74" t="str">
        <f t="shared" si="61"/>
        <v>N</v>
      </c>
      <c r="BI522" t="e">
        <f t="shared" si="62"/>
        <v>#DIV/0!</v>
      </c>
      <c r="BK522" s="283">
        <f>IFERROR(VLOOKUP($B522, 'A2. Rate Change &amp; Enrollment'!$C$14:$BY$769, 75, FALSE), 0)</f>
        <v>0</v>
      </c>
      <c r="BL522" s="283" t="e">
        <f t="shared" si="58"/>
        <v>#DIV/0!</v>
      </c>
      <c r="BM522" s="283" t="e">
        <f t="shared" si="59"/>
        <v>#DIV/0!</v>
      </c>
      <c r="BN522" t="e">
        <f t="shared" si="64"/>
        <v>#DIV/0!</v>
      </c>
    </row>
    <row r="523" spans="1:66" x14ac:dyDescent="0.35">
      <c r="A523" t="s">
        <v>826</v>
      </c>
      <c r="B523" s="144"/>
      <c r="C523" s="98"/>
      <c r="D523" s="43" t="str">
        <f t="shared" si="60"/>
        <v>HMO</v>
      </c>
      <c r="E523" s="100"/>
      <c r="F523" s="101"/>
      <c r="G523" s="100"/>
      <c r="H523" s="101"/>
      <c r="I523" s="100"/>
      <c r="J523" s="101"/>
      <c r="K523" s="100"/>
      <c r="L523" s="101"/>
      <c r="M523" s="100"/>
      <c r="N523" s="101"/>
      <c r="O523" s="100"/>
      <c r="P523" s="101"/>
      <c r="Q523" s="100"/>
      <c r="R523" s="101"/>
      <c r="S523" s="100"/>
      <c r="T523" s="101"/>
      <c r="U523" s="118"/>
      <c r="V523" s="118"/>
      <c r="W523" s="100"/>
      <c r="X523" s="100"/>
      <c r="Y523" s="100"/>
      <c r="Z523" s="100"/>
      <c r="AA523" s="132"/>
      <c r="AB523" s="101"/>
      <c r="AC523" s="101"/>
      <c r="AD523" s="101"/>
      <c r="AE523" s="100"/>
      <c r="AF523" s="101"/>
      <c r="AG523" s="100"/>
      <c r="AH523" s="101"/>
      <c r="AI523" s="100"/>
      <c r="AJ523" s="101"/>
      <c r="AK523" s="100"/>
      <c r="AL523" s="101"/>
      <c r="AM523" s="101"/>
      <c r="AN523" s="8"/>
      <c r="AO523" s="147">
        <f>IFERROR(VLOOKUP(B523,'A2. Rate Change &amp; Enrollment'!$C$20:$K$769,3,FALSE),0)</f>
        <v>0</v>
      </c>
      <c r="AP523" s="147">
        <f>IFERROR(VLOOKUP(B523,'A2. Rate Change &amp; Enrollment'!$C$20:$K$769,7,FALSE),0)</f>
        <v>0</v>
      </c>
      <c r="AQ523" s="150" t="e">
        <f t="shared" si="65"/>
        <v>#DIV/0!</v>
      </c>
      <c r="AS523" s="177"/>
      <c r="AT523" s="177"/>
      <c r="AV523" s="153" t="e">
        <f t="shared" si="63"/>
        <v>#DIV/0!</v>
      </c>
      <c r="AW523" s="101"/>
      <c r="AY523" s="132"/>
      <c r="AZ523" s="101"/>
      <c r="BA523" s="94"/>
      <c r="BB523" s="94"/>
      <c r="BC523" s="94"/>
      <c r="BD523" s="94"/>
      <c r="BE523" s="101"/>
      <c r="BF523" s="132"/>
      <c r="BG523" s="98"/>
      <c r="BH523" s="74" t="str">
        <f t="shared" si="61"/>
        <v>N</v>
      </c>
      <c r="BI523" t="e">
        <f t="shared" si="62"/>
        <v>#DIV/0!</v>
      </c>
      <c r="BK523" s="283">
        <f>IFERROR(VLOOKUP($B523, 'A2. Rate Change &amp; Enrollment'!$C$14:$BY$769, 75, FALSE), 0)</f>
        <v>0</v>
      </c>
      <c r="BL523" s="283" t="e">
        <f t="shared" si="58"/>
        <v>#DIV/0!</v>
      </c>
      <c r="BM523" s="283" t="e">
        <f t="shared" si="59"/>
        <v>#DIV/0!</v>
      </c>
      <c r="BN523" t="e">
        <f t="shared" si="64"/>
        <v>#DIV/0!</v>
      </c>
    </row>
    <row r="524" spans="1:66" x14ac:dyDescent="0.35">
      <c r="A524" t="s">
        <v>827</v>
      </c>
      <c r="B524" s="144"/>
      <c r="C524" s="98"/>
      <c r="D524" s="43" t="str">
        <f t="shared" si="60"/>
        <v>HMO</v>
      </c>
      <c r="E524" s="100"/>
      <c r="F524" s="101"/>
      <c r="G524" s="100"/>
      <c r="H524" s="101"/>
      <c r="I524" s="100"/>
      <c r="J524" s="101"/>
      <c r="K524" s="100"/>
      <c r="L524" s="101"/>
      <c r="M524" s="100"/>
      <c r="N524" s="101"/>
      <c r="O524" s="100"/>
      <c r="P524" s="101"/>
      <c r="Q524" s="100"/>
      <c r="R524" s="101"/>
      <c r="S524" s="100"/>
      <c r="T524" s="101"/>
      <c r="U524" s="118"/>
      <c r="V524" s="118"/>
      <c r="W524" s="100"/>
      <c r="X524" s="100"/>
      <c r="Y524" s="100"/>
      <c r="Z524" s="100"/>
      <c r="AA524" s="132"/>
      <c r="AB524" s="101"/>
      <c r="AC524" s="101"/>
      <c r="AD524" s="101"/>
      <c r="AE524" s="100"/>
      <c r="AF524" s="101"/>
      <c r="AG524" s="100"/>
      <c r="AH524" s="101"/>
      <c r="AI524" s="100"/>
      <c r="AJ524" s="101"/>
      <c r="AK524" s="100"/>
      <c r="AL524" s="101"/>
      <c r="AM524" s="101"/>
      <c r="AN524" s="8"/>
      <c r="AO524" s="147">
        <f>IFERROR(VLOOKUP(B524,'A2. Rate Change &amp; Enrollment'!$C$20:$K$769,3,FALSE),0)</f>
        <v>0</v>
      </c>
      <c r="AP524" s="147">
        <f>IFERROR(VLOOKUP(B524,'A2. Rate Change &amp; Enrollment'!$C$20:$K$769,7,FALSE),0)</f>
        <v>0</v>
      </c>
      <c r="AQ524" s="150" t="e">
        <f t="shared" si="65"/>
        <v>#DIV/0!</v>
      </c>
      <c r="AS524" s="177"/>
      <c r="AT524" s="177"/>
      <c r="AV524" s="153" t="e">
        <f t="shared" si="63"/>
        <v>#DIV/0!</v>
      </c>
      <c r="AW524" s="101"/>
      <c r="AY524" s="132"/>
      <c r="AZ524" s="101"/>
      <c r="BA524" s="94"/>
      <c r="BB524" s="94"/>
      <c r="BC524" s="94"/>
      <c r="BD524" s="94"/>
      <c r="BE524" s="101"/>
      <c r="BF524" s="132"/>
      <c r="BG524" s="98"/>
      <c r="BH524" s="74" t="str">
        <f t="shared" si="61"/>
        <v>N</v>
      </c>
      <c r="BI524" t="e">
        <f t="shared" si="62"/>
        <v>#DIV/0!</v>
      </c>
      <c r="BK524" s="283">
        <f>IFERROR(VLOOKUP($B524, 'A2. Rate Change &amp; Enrollment'!$C$14:$BY$769, 75, FALSE), 0)</f>
        <v>0</v>
      </c>
      <c r="BL524" s="283" t="e">
        <f t="shared" si="58"/>
        <v>#DIV/0!</v>
      </c>
      <c r="BM524" s="283" t="e">
        <f t="shared" si="59"/>
        <v>#DIV/0!</v>
      </c>
      <c r="BN524" t="e">
        <f t="shared" si="64"/>
        <v>#DIV/0!</v>
      </c>
    </row>
    <row r="525" spans="1:66" x14ac:dyDescent="0.35">
      <c r="A525" t="s">
        <v>828</v>
      </c>
      <c r="B525" s="144"/>
      <c r="C525" s="98"/>
      <c r="D525" s="43" t="str">
        <f t="shared" si="60"/>
        <v>HMO</v>
      </c>
      <c r="E525" s="100"/>
      <c r="F525" s="101"/>
      <c r="G525" s="100"/>
      <c r="H525" s="101"/>
      <c r="I525" s="100"/>
      <c r="J525" s="101"/>
      <c r="K525" s="100"/>
      <c r="L525" s="101"/>
      <c r="M525" s="100"/>
      <c r="N525" s="101"/>
      <c r="O525" s="100"/>
      <c r="P525" s="101"/>
      <c r="Q525" s="100"/>
      <c r="R525" s="101"/>
      <c r="S525" s="100"/>
      <c r="T525" s="101"/>
      <c r="U525" s="118"/>
      <c r="V525" s="118"/>
      <c r="W525" s="100"/>
      <c r="X525" s="100"/>
      <c r="Y525" s="100"/>
      <c r="Z525" s="100"/>
      <c r="AA525" s="132"/>
      <c r="AB525" s="101"/>
      <c r="AC525" s="101"/>
      <c r="AD525" s="101"/>
      <c r="AE525" s="100"/>
      <c r="AF525" s="101"/>
      <c r="AG525" s="100"/>
      <c r="AH525" s="101"/>
      <c r="AI525" s="100"/>
      <c r="AJ525" s="101"/>
      <c r="AK525" s="100"/>
      <c r="AL525" s="101"/>
      <c r="AM525" s="101"/>
      <c r="AN525" s="8"/>
      <c r="AO525" s="147">
        <f>IFERROR(VLOOKUP(B525,'A2. Rate Change &amp; Enrollment'!$C$20:$K$769,3,FALSE),0)</f>
        <v>0</v>
      </c>
      <c r="AP525" s="147">
        <f>IFERROR(VLOOKUP(B525,'A2. Rate Change &amp; Enrollment'!$C$20:$K$769,7,FALSE),0)</f>
        <v>0</v>
      </c>
      <c r="AQ525" s="150" t="e">
        <f t="shared" si="65"/>
        <v>#DIV/0!</v>
      </c>
      <c r="AS525" s="177"/>
      <c r="AT525" s="177"/>
      <c r="AV525" s="153" t="e">
        <f t="shared" si="63"/>
        <v>#DIV/0!</v>
      </c>
      <c r="AW525" s="101"/>
      <c r="AY525" s="132"/>
      <c r="AZ525" s="101"/>
      <c r="BA525" s="94"/>
      <c r="BB525" s="94"/>
      <c r="BC525" s="94"/>
      <c r="BD525" s="94"/>
      <c r="BE525" s="101"/>
      <c r="BF525" s="132"/>
      <c r="BG525" s="98"/>
      <c r="BH525" s="74" t="str">
        <f t="shared" si="61"/>
        <v>N</v>
      </c>
      <c r="BI525" t="e">
        <f t="shared" si="62"/>
        <v>#DIV/0!</v>
      </c>
      <c r="BK525" s="283">
        <f>IFERROR(VLOOKUP($B525, 'A2. Rate Change &amp; Enrollment'!$C$14:$BY$769, 75, FALSE), 0)</f>
        <v>0</v>
      </c>
      <c r="BL525" s="283" t="e">
        <f t="shared" si="58"/>
        <v>#DIV/0!</v>
      </c>
      <c r="BM525" s="283" t="e">
        <f t="shared" si="59"/>
        <v>#DIV/0!</v>
      </c>
      <c r="BN525" t="e">
        <f t="shared" si="64"/>
        <v>#DIV/0!</v>
      </c>
    </row>
    <row r="526" spans="1:66" x14ac:dyDescent="0.35">
      <c r="A526" t="s">
        <v>829</v>
      </c>
      <c r="B526" s="144"/>
      <c r="C526" s="98"/>
      <c r="D526" s="43" t="str">
        <f t="shared" si="60"/>
        <v>HMO</v>
      </c>
      <c r="E526" s="100"/>
      <c r="F526" s="101"/>
      <c r="G526" s="100"/>
      <c r="H526" s="101"/>
      <c r="I526" s="100"/>
      <c r="J526" s="101"/>
      <c r="K526" s="100"/>
      <c r="L526" s="101"/>
      <c r="M526" s="100"/>
      <c r="N526" s="101"/>
      <c r="O526" s="100"/>
      <c r="P526" s="101"/>
      <c r="Q526" s="100"/>
      <c r="R526" s="101"/>
      <c r="S526" s="100"/>
      <c r="T526" s="101"/>
      <c r="U526" s="118"/>
      <c r="V526" s="118"/>
      <c r="W526" s="100"/>
      <c r="X526" s="100"/>
      <c r="Y526" s="100"/>
      <c r="Z526" s="100"/>
      <c r="AA526" s="132"/>
      <c r="AB526" s="101"/>
      <c r="AC526" s="101"/>
      <c r="AD526" s="101"/>
      <c r="AE526" s="100"/>
      <c r="AF526" s="101"/>
      <c r="AG526" s="100"/>
      <c r="AH526" s="101"/>
      <c r="AI526" s="100"/>
      <c r="AJ526" s="101"/>
      <c r="AK526" s="100"/>
      <c r="AL526" s="101"/>
      <c r="AM526" s="101"/>
      <c r="AN526" s="8"/>
      <c r="AO526" s="147">
        <f>IFERROR(VLOOKUP(B526,'A2. Rate Change &amp; Enrollment'!$C$20:$K$769,3,FALSE),0)</f>
        <v>0</v>
      </c>
      <c r="AP526" s="147">
        <f>IFERROR(VLOOKUP(B526,'A2. Rate Change &amp; Enrollment'!$C$20:$K$769,7,FALSE),0)</f>
        <v>0</v>
      </c>
      <c r="AQ526" s="150" t="e">
        <f t="shared" si="65"/>
        <v>#DIV/0!</v>
      </c>
      <c r="AS526" s="177"/>
      <c r="AT526" s="177"/>
      <c r="AV526" s="153" t="e">
        <f t="shared" si="63"/>
        <v>#DIV/0!</v>
      </c>
      <c r="AW526" s="101"/>
      <c r="AY526" s="132"/>
      <c r="AZ526" s="101"/>
      <c r="BA526" s="94"/>
      <c r="BB526" s="94"/>
      <c r="BC526" s="94"/>
      <c r="BD526" s="94"/>
      <c r="BE526" s="101"/>
      <c r="BF526" s="132"/>
      <c r="BG526" s="98"/>
      <c r="BH526" s="74" t="str">
        <f t="shared" si="61"/>
        <v>N</v>
      </c>
      <c r="BI526" t="e">
        <f t="shared" si="62"/>
        <v>#DIV/0!</v>
      </c>
      <c r="BK526" s="283">
        <f>IFERROR(VLOOKUP($B526, 'A2. Rate Change &amp; Enrollment'!$C$14:$BY$769, 75, FALSE), 0)</f>
        <v>0</v>
      </c>
      <c r="BL526" s="283" t="e">
        <f t="shared" si="58"/>
        <v>#DIV/0!</v>
      </c>
      <c r="BM526" s="283" t="e">
        <f t="shared" si="59"/>
        <v>#DIV/0!</v>
      </c>
      <c r="BN526" t="e">
        <f t="shared" si="64"/>
        <v>#DIV/0!</v>
      </c>
    </row>
    <row r="527" spans="1:66" x14ac:dyDescent="0.35">
      <c r="A527" t="s">
        <v>830</v>
      </c>
      <c r="B527" s="144"/>
      <c r="C527" s="98"/>
      <c r="D527" s="43" t="str">
        <f t="shared" si="60"/>
        <v>HMO</v>
      </c>
      <c r="E527" s="100"/>
      <c r="F527" s="101"/>
      <c r="G527" s="100"/>
      <c r="H527" s="101"/>
      <c r="I527" s="100"/>
      <c r="J527" s="101"/>
      <c r="K527" s="100"/>
      <c r="L527" s="101"/>
      <c r="M527" s="100"/>
      <c r="N527" s="101"/>
      <c r="O527" s="100"/>
      <c r="P527" s="101"/>
      <c r="Q527" s="100"/>
      <c r="R527" s="101"/>
      <c r="S527" s="100"/>
      <c r="T527" s="101"/>
      <c r="U527" s="118"/>
      <c r="V527" s="118"/>
      <c r="W527" s="100"/>
      <c r="X527" s="100"/>
      <c r="Y527" s="100"/>
      <c r="Z527" s="100"/>
      <c r="AA527" s="132"/>
      <c r="AB527" s="101"/>
      <c r="AC527" s="101"/>
      <c r="AD527" s="101"/>
      <c r="AE527" s="100"/>
      <c r="AF527" s="101"/>
      <c r="AG527" s="100"/>
      <c r="AH527" s="101"/>
      <c r="AI527" s="100"/>
      <c r="AJ527" s="101"/>
      <c r="AK527" s="100"/>
      <c r="AL527" s="101"/>
      <c r="AM527" s="101"/>
      <c r="AN527" s="8"/>
      <c r="AO527" s="147">
        <f>IFERROR(VLOOKUP(B527,'A2. Rate Change &amp; Enrollment'!$C$20:$K$769,3,FALSE),0)</f>
        <v>0</v>
      </c>
      <c r="AP527" s="147">
        <f>IFERROR(VLOOKUP(B527,'A2. Rate Change &amp; Enrollment'!$C$20:$K$769,7,FALSE),0)</f>
        <v>0</v>
      </c>
      <c r="AQ527" s="150" t="e">
        <f t="shared" si="65"/>
        <v>#DIV/0!</v>
      </c>
      <c r="AS527" s="177"/>
      <c r="AT527" s="177"/>
      <c r="AV527" s="153" t="e">
        <f t="shared" si="63"/>
        <v>#DIV/0!</v>
      </c>
      <c r="AW527" s="101"/>
      <c r="AY527" s="132"/>
      <c r="AZ527" s="101"/>
      <c r="BA527" s="94"/>
      <c r="BB527" s="94"/>
      <c r="BC527" s="94"/>
      <c r="BD527" s="94"/>
      <c r="BE527" s="101"/>
      <c r="BF527" s="132"/>
      <c r="BG527" s="98"/>
      <c r="BH527" s="74" t="str">
        <f t="shared" si="61"/>
        <v>N</v>
      </c>
      <c r="BI527" t="e">
        <f t="shared" si="62"/>
        <v>#DIV/0!</v>
      </c>
      <c r="BK527" s="283">
        <f>IFERROR(VLOOKUP($B527, 'A2. Rate Change &amp; Enrollment'!$C$14:$BY$769, 75, FALSE), 0)</f>
        <v>0</v>
      </c>
      <c r="BL527" s="283" t="e">
        <f t="shared" ref="BL527:BL590" si="66">BK527/$BK$14</f>
        <v>#DIV/0!</v>
      </c>
      <c r="BM527" s="283" t="e">
        <f t="shared" ref="BM527:BM590" si="67">AS527/$AS$14</f>
        <v>#DIV/0!</v>
      </c>
      <c r="BN527" t="e">
        <f t="shared" si="64"/>
        <v>#DIV/0!</v>
      </c>
    </row>
    <row r="528" spans="1:66" x14ac:dyDescent="0.35">
      <c r="A528" t="s">
        <v>831</v>
      </c>
      <c r="B528" s="144"/>
      <c r="C528" s="98"/>
      <c r="D528" s="43" t="str">
        <f t="shared" ref="D528:D591" si="68">$B$4</f>
        <v>HMO</v>
      </c>
      <c r="E528" s="100"/>
      <c r="F528" s="101"/>
      <c r="G528" s="100"/>
      <c r="H528" s="101"/>
      <c r="I528" s="100"/>
      <c r="J528" s="101"/>
      <c r="K528" s="100"/>
      <c r="L528" s="101"/>
      <c r="M528" s="100"/>
      <c r="N528" s="101"/>
      <c r="O528" s="100"/>
      <c r="P528" s="101"/>
      <c r="Q528" s="100"/>
      <c r="R528" s="101"/>
      <c r="S528" s="100"/>
      <c r="T528" s="101"/>
      <c r="U528" s="118"/>
      <c r="V528" s="118"/>
      <c r="W528" s="100"/>
      <c r="X528" s="100"/>
      <c r="Y528" s="100"/>
      <c r="Z528" s="100"/>
      <c r="AA528" s="132"/>
      <c r="AB528" s="101"/>
      <c r="AC528" s="101"/>
      <c r="AD528" s="101"/>
      <c r="AE528" s="100"/>
      <c r="AF528" s="101"/>
      <c r="AG528" s="100"/>
      <c r="AH528" s="101"/>
      <c r="AI528" s="100"/>
      <c r="AJ528" s="101"/>
      <c r="AK528" s="100"/>
      <c r="AL528" s="101"/>
      <c r="AM528" s="101"/>
      <c r="AN528" s="8"/>
      <c r="AO528" s="147">
        <f>IFERROR(VLOOKUP(B528,'A2. Rate Change &amp; Enrollment'!$C$20:$K$769,3,FALSE),0)</f>
        <v>0</v>
      </c>
      <c r="AP528" s="147">
        <f>IFERROR(VLOOKUP(B528,'A2. Rate Change &amp; Enrollment'!$C$20:$K$769,7,FALSE),0)</f>
        <v>0</v>
      </c>
      <c r="AQ528" s="150" t="e">
        <f t="shared" si="65"/>
        <v>#DIV/0!</v>
      </c>
      <c r="AS528" s="177"/>
      <c r="AT528" s="177"/>
      <c r="AV528" s="153" t="e">
        <f t="shared" si="63"/>
        <v>#DIV/0!</v>
      </c>
      <c r="AW528" s="101"/>
      <c r="AY528" s="132"/>
      <c r="AZ528" s="101"/>
      <c r="BA528" s="94"/>
      <c r="BB528" s="94"/>
      <c r="BC528" s="94"/>
      <c r="BD528" s="94"/>
      <c r="BE528" s="101"/>
      <c r="BF528" s="132"/>
      <c r="BG528" s="98"/>
      <c r="BH528" s="74" t="str">
        <f t="shared" ref="BH528:BH591" si="69">IF(OR(AS528-AT528&gt;5%, AT528-AS528&gt;5%), "Y", "N")</f>
        <v>N</v>
      </c>
      <c r="BI528" t="e">
        <f t="shared" ref="BI528:BI591" si="70">IF(AND(AQ528&gt;5%, BH528="Y"), "Y", "N")</f>
        <v>#DIV/0!</v>
      </c>
      <c r="BK528" s="283">
        <f>IFERROR(VLOOKUP($B528, 'A2. Rate Change &amp; Enrollment'!$C$14:$BY$769, 75, FALSE), 0)</f>
        <v>0</v>
      </c>
      <c r="BL528" s="283" t="e">
        <f t="shared" si="66"/>
        <v>#DIV/0!</v>
      </c>
      <c r="BM528" s="283" t="e">
        <f t="shared" si="67"/>
        <v>#DIV/0!</v>
      </c>
      <c r="BN528" t="e">
        <f t="shared" si="64"/>
        <v>#DIV/0!</v>
      </c>
    </row>
    <row r="529" spans="1:66" x14ac:dyDescent="0.35">
      <c r="A529" t="s">
        <v>832</v>
      </c>
      <c r="B529" s="144"/>
      <c r="C529" s="98"/>
      <c r="D529" s="43" t="str">
        <f t="shared" si="68"/>
        <v>HMO</v>
      </c>
      <c r="E529" s="100"/>
      <c r="F529" s="101"/>
      <c r="G529" s="100"/>
      <c r="H529" s="101"/>
      <c r="I529" s="100"/>
      <c r="J529" s="101"/>
      <c r="K529" s="100"/>
      <c r="L529" s="101"/>
      <c r="M529" s="100"/>
      <c r="N529" s="101"/>
      <c r="O529" s="100"/>
      <c r="P529" s="101"/>
      <c r="Q529" s="100"/>
      <c r="R529" s="101"/>
      <c r="S529" s="100"/>
      <c r="T529" s="101"/>
      <c r="U529" s="118"/>
      <c r="V529" s="118"/>
      <c r="W529" s="100"/>
      <c r="X529" s="100"/>
      <c r="Y529" s="100"/>
      <c r="Z529" s="100"/>
      <c r="AA529" s="132"/>
      <c r="AB529" s="101"/>
      <c r="AC529" s="101"/>
      <c r="AD529" s="101"/>
      <c r="AE529" s="100"/>
      <c r="AF529" s="101"/>
      <c r="AG529" s="100"/>
      <c r="AH529" s="101"/>
      <c r="AI529" s="100"/>
      <c r="AJ529" s="101"/>
      <c r="AK529" s="100"/>
      <c r="AL529" s="101"/>
      <c r="AM529" s="101"/>
      <c r="AN529" s="8"/>
      <c r="AO529" s="147">
        <f>IFERROR(VLOOKUP(B529,'A2. Rate Change &amp; Enrollment'!$C$20:$K$769,3,FALSE),0)</f>
        <v>0</v>
      </c>
      <c r="AP529" s="147">
        <f>IFERROR(VLOOKUP(B529,'A2. Rate Change &amp; Enrollment'!$C$20:$K$769,7,FALSE),0)</f>
        <v>0</v>
      </c>
      <c r="AQ529" s="150" t="e">
        <f t="shared" si="65"/>
        <v>#DIV/0!</v>
      </c>
      <c r="AS529" s="177"/>
      <c r="AT529" s="177"/>
      <c r="AV529" s="153" t="e">
        <f t="shared" ref="AV529:AV592" si="71">AS529/AT529-1</f>
        <v>#DIV/0!</v>
      </c>
      <c r="AW529" s="101"/>
      <c r="AY529" s="132"/>
      <c r="AZ529" s="101"/>
      <c r="BA529" s="94"/>
      <c r="BB529" s="94"/>
      <c r="BC529" s="94"/>
      <c r="BD529" s="94"/>
      <c r="BE529" s="101"/>
      <c r="BF529" s="132"/>
      <c r="BG529" s="98"/>
      <c r="BH529" s="74" t="str">
        <f t="shared" si="69"/>
        <v>N</v>
      </c>
      <c r="BI529" t="e">
        <f t="shared" si="70"/>
        <v>#DIV/0!</v>
      </c>
      <c r="BK529" s="283">
        <f>IFERROR(VLOOKUP($B529, 'A2. Rate Change &amp; Enrollment'!$C$14:$BY$769, 75, FALSE), 0)</f>
        <v>0</v>
      </c>
      <c r="BL529" s="283" t="e">
        <f t="shared" si="66"/>
        <v>#DIV/0!</v>
      </c>
      <c r="BM529" s="283" t="e">
        <f t="shared" si="67"/>
        <v>#DIV/0!</v>
      </c>
      <c r="BN529" t="e">
        <f t="shared" ref="BN529:BN592" si="72">IF(ABS(BM529-BL529)&lt;0.001, "N", "Y")</f>
        <v>#DIV/0!</v>
      </c>
    </row>
    <row r="530" spans="1:66" x14ac:dyDescent="0.35">
      <c r="A530" t="s">
        <v>833</v>
      </c>
      <c r="B530" s="144"/>
      <c r="C530" s="98"/>
      <c r="D530" s="43" t="str">
        <f t="shared" si="68"/>
        <v>HMO</v>
      </c>
      <c r="E530" s="100"/>
      <c r="F530" s="101"/>
      <c r="G530" s="100"/>
      <c r="H530" s="101"/>
      <c r="I530" s="100"/>
      <c r="J530" s="101"/>
      <c r="K530" s="100"/>
      <c r="L530" s="101"/>
      <c r="M530" s="100"/>
      <c r="N530" s="101"/>
      <c r="O530" s="100"/>
      <c r="P530" s="101"/>
      <c r="Q530" s="100"/>
      <c r="R530" s="101"/>
      <c r="S530" s="100"/>
      <c r="T530" s="101"/>
      <c r="U530" s="118"/>
      <c r="V530" s="118"/>
      <c r="W530" s="100"/>
      <c r="X530" s="100"/>
      <c r="Y530" s="100"/>
      <c r="Z530" s="100"/>
      <c r="AA530" s="132"/>
      <c r="AB530" s="101"/>
      <c r="AC530" s="101"/>
      <c r="AD530" s="101"/>
      <c r="AE530" s="100"/>
      <c r="AF530" s="101"/>
      <c r="AG530" s="100"/>
      <c r="AH530" s="101"/>
      <c r="AI530" s="100"/>
      <c r="AJ530" s="101"/>
      <c r="AK530" s="100"/>
      <c r="AL530" s="101"/>
      <c r="AM530" s="101"/>
      <c r="AN530" s="8"/>
      <c r="AO530" s="147">
        <f>IFERROR(VLOOKUP(B530,'A2. Rate Change &amp; Enrollment'!$C$20:$K$769,3,FALSE),0)</f>
        <v>0</v>
      </c>
      <c r="AP530" s="147">
        <f>IFERROR(VLOOKUP(B530,'A2. Rate Change &amp; Enrollment'!$C$20:$K$769,7,FALSE),0)</f>
        <v>0</v>
      </c>
      <c r="AQ530" s="150" t="e">
        <f t="shared" si="65"/>
        <v>#DIV/0!</v>
      </c>
      <c r="AS530" s="177"/>
      <c r="AT530" s="177"/>
      <c r="AV530" s="153" t="e">
        <f t="shared" si="71"/>
        <v>#DIV/0!</v>
      </c>
      <c r="AW530" s="101"/>
      <c r="AY530" s="132"/>
      <c r="AZ530" s="101"/>
      <c r="BA530" s="94"/>
      <c r="BB530" s="94"/>
      <c r="BC530" s="94"/>
      <c r="BD530" s="94"/>
      <c r="BE530" s="101"/>
      <c r="BF530" s="132"/>
      <c r="BG530" s="98"/>
      <c r="BH530" s="74" t="str">
        <f t="shared" si="69"/>
        <v>N</v>
      </c>
      <c r="BI530" t="e">
        <f t="shared" si="70"/>
        <v>#DIV/0!</v>
      </c>
      <c r="BK530" s="283">
        <f>IFERROR(VLOOKUP($B530, 'A2. Rate Change &amp; Enrollment'!$C$14:$BY$769, 75, FALSE), 0)</f>
        <v>0</v>
      </c>
      <c r="BL530" s="283" t="e">
        <f t="shared" si="66"/>
        <v>#DIV/0!</v>
      </c>
      <c r="BM530" s="283" t="e">
        <f t="shared" si="67"/>
        <v>#DIV/0!</v>
      </c>
      <c r="BN530" t="e">
        <f t="shared" si="72"/>
        <v>#DIV/0!</v>
      </c>
    </row>
    <row r="531" spans="1:66" x14ac:dyDescent="0.35">
      <c r="A531" t="s">
        <v>834</v>
      </c>
      <c r="B531" s="144"/>
      <c r="C531" s="98"/>
      <c r="D531" s="43" t="str">
        <f t="shared" si="68"/>
        <v>HMO</v>
      </c>
      <c r="E531" s="100"/>
      <c r="F531" s="101"/>
      <c r="G531" s="100"/>
      <c r="H531" s="101"/>
      <c r="I531" s="100"/>
      <c r="J531" s="101"/>
      <c r="K531" s="100"/>
      <c r="L531" s="101"/>
      <c r="M531" s="100"/>
      <c r="N531" s="101"/>
      <c r="O531" s="100"/>
      <c r="P531" s="101"/>
      <c r="Q531" s="100"/>
      <c r="R531" s="101"/>
      <c r="S531" s="100"/>
      <c r="T531" s="101"/>
      <c r="U531" s="118"/>
      <c r="V531" s="118"/>
      <c r="W531" s="100"/>
      <c r="X531" s="100"/>
      <c r="Y531" s="100"/>
      <c r="Z531" s="100"/>
      <c r="AA531" s="132"/>
      <c r="AB531" s="101"/>
      <c r="AC531" s="101"/>
      <c r="AD531" s="101"/>
      <c r="AE531" s="100"/>
      <c r="AF531" s="101"/>
      <c r="AG531" s="100"/>
      <c r="AH531" s="101"/>
      <c r="AI531" s="100"/>
      <c r="AJ531" s="101"/>
      <c r="AK531" s="100"/>
      <c r="AL531" s="101"/>
      <c r="AM531" s="101"/>
      <c r="AN531" s="8"/>
      <c r="AO531" s="147">
        <f>IFERROR(VLOOKUP(B531,'A2. Rate Change &amp; Enrollment'!$C$20:$K$769,3,FALSE),0)</f>
        <v>0</v>
      </c>
      <c r="AP531" s="147">
        <f>IFERROR(VLOOKUP(B531,'A2. Rate Change &amp; Enrollment'!$C$20:$K$769,7,FALSE),0)</f>
        <v>0</v>
      </c>
      <c r="AQ531" s="150" t="e">
        <f t="shared" si="65"/>
        <v>#DIV/0!</v>
      </c>
      <c r="AS531" s="177"/>
      <c r="AT531" s="177"/>
      <c r="AV531" s="153" t="e">
        <f t="shared" si="71"/>
        <v>#DIV/0!</v>
      </c>
      <c r="AW531" s="101"/>
      <c r="AY531" s="132"/>
      <c r="AZ531" s="101"/>
      <c r="BA531" s="94"/>
      <c r="BB531" s="94"/>
      <c r="BC531" s="94"/>
      <c r="BD531" s="94"/>
      <c r="BE531" s="101"/>
      <c r="BF531" s="132"/>
      <c r="BG531" s="98"/>
      <c r="BH531" s="74" t="str">
        <f t="shared" si="69"/>
        <v>N</v>
      </c>
      <c r="BI531" t="e">
        <f t="shared" si="70"/>
        <v>#DIV/0!</v>
      </c>
      <c r="BK531" s="283">
        <f>IFERROR(VLOOKUP($B531, 'A2. Rate Change &amp; Enrollment'!$C$14:$BY$769, 75, FALSE), 0)</f>
        <v>0</v>
      </c>
      <c r="BL531" s="283" t="e">
        <f t="shared" si="66"/>
        <v>#DIV/0!</v>
      </c>
      <c r="BM531" s="283" t="e">
        <f t="shared" si="67"/>
        <v>#DIV/0!</v>
      </c>
      <c r="BN531" t="e">
        <f t="shared" si="72"/>
        <v>#DIV/0!</v>
      </c>
    </row>
    <row r="532" spans="1:66" x14ac:dyDescent="0.35">
      <c r="A532" t="s">
        <v>835</v>
      </c>
      <c r="B532" s="144"/>
      <c r="C532" s="98"/>
      <c r="D532" s="43" t="str">
        <f t="shared" si="68"/>
        <v>HMO</v>
      </c>
      <c r="E532" s="100"/>
      <c r="F532" s="101"/>
      <c r="G532" s="100"/>
      <c r="H532" s="101"/>
      <c r="I532" s="100"/>
      <c r="J532" s="101"/>
      <c r="K532" s="100"/>
      <c r="L532" s="101"/>
      <c r="M532" s="100"/>
      <c r="N532" s="101"/>
      <c r="O532" s="100"/>
      <c r="P532" s="101"/>
      <c r="Q532" s="100"/>
      <c r="R532" s="101"/>
      <c r="S532" s="100"/>
      <c r="T532" s="101"/>
      <c r="U532" s="118"/>
      <c r="V532" s="118"/>
      <c r="W532" s="100"/>
      <c r="X532" s="100"/>
      <c r="Y532" s="100"/>
      <c r="Z532" s="100"/>
      <c r="AA532" s="132"/>
      <c r="AB532" s="101"/>
      <c r="AC532" s="101"/>
      <c r="AD532" s="101"/>
      <c r="AE532" s="100"/>
      <c r="AF532" s="101"/>
      <c r="AG532" s="100"/>
      <c r="AH532" s="101"/>
      <c r="AI532" s="100"/>
      <c r="AJ532" s="101"/>
      <c r="AK532" s="100"/>
      <c r="AL532" s="101"/>
      <c r="AM532" s="101"/>
      <c r="AN532" s="8"/>
      <c r="AO532" s="147">
        <f>IFERROR(VLOOKUP(B532,'A2. Rate Change &amp; Enrollment'!$C$20:$K$769,3,FALSE),0)</f>
        <v>0</v>
      </c>
      <c r="AP532" s="147">
        <f>IFERROR(VLOOKUP(B532,'A2. Rate Change &amp; Enrollment'!$C$20:$K$769,7,FALSE),0)</f>
        <v>0</v>
      </c>
      <c r="AQ532" s="150" t="e">
        <f t="shared" si="65"/>
        <v>#DIV/0!</v>
      </c>
      <c r="AS532" s="177"/>
      <c r="AT532" s="177"/>
      <c r="AV532" s="153" t="e">
        <f t="shared" si="71"/>
        <v>#DIV/0!</v>
      </c>
      <c r="AW532" s="101"/>
      <c r="AY532" s="132"/>
      <c r="AZ532" s="101"/>
      <c r="BA532" s="94"/>
      <c r="BB532" s="94"/>
      <c r="BC532" s="94"/>
      <c r="BD532" s="94"/>
      <c r="BE532" s="101"/>
      <c r="BF532" s="132"/>
      <c r="BG532" s="98"/>
      <c r="BH532" s="74" t="str">
        <f t="shared" si="69"/>
        <v>N</v>
      </c>
      <c r="BI532" t="e">
        <f t="shared" si="70"/>
        <v>#DIV/0!</v>
      </c>
      <c r="BK532" s="283">
        <f>IFERROR(VLOOKUP($B532, 'A2. Rate Change &amp; Enrollment'!$C$14:$BY$769, 75, FALSE), 0)</f>
        <v>0</v>
      </c>
      <c r="BL532" s="283" t="e">
        <f t="shared" si="66"/>
        <v>#DIV/0!</v>
      </c>
      <c r="BM532" s="283" t="e">
        <f t="shared" si="67"/>
        <v>#DIV/0!</v>
      </c>
      <c r="BN532" t="e">
        <f t="shared" si="72"/>
        <v>#DIV/0!</v>
      </c>
    </row>
    <row r="533" spans="1:66" x14ac:dyDescent="0.35">
      <c r="A533" t="s">
        <v>836</v>
      </c>
      <c r="B533" s="144"/>
      <c r="C533" s="98"/>
      <c r="D533" s="43" t="str">
        <f t="shared" si="68"/>
        <v>HMO</v>
      </c>
      <c r="E533" s="100"/>
      <c r="F533" s="101"/>
      <c r="G533" s="100"/>
      <c r="H533" s="101"/>
      <c r="I533" s="100"/>
      <c r="J533" s="101"/>
      <c r="K533" s="100"/>
      <c r="L533" s="101"/>
      <c r="M533" s="100"/>
      <c r="N533" s="101"/>
      <c r="O533" s="100"/>
      <c r="P533" s="101"/>
      <c r="Q533" s="100"/>
      <c r="R533" s="101"/>
      <c r="S533" s="100"/>
      <c r="T533" s="101"/>
      <c r="U533" s="118"/>
      <c r="V533" s="118"/>
      <c r="W533" s="100"/>
      <c r="X533" s="100"/>
      <c r="Y533" s="100"/>
      <c r="Z533" s="100"/>
      <c r="AA533" s="132"/>
      <c r="AB533" s="101"/>
      <c r="AC533" s="101"/>
      <c r="AD533" s="101"/>
      <c r="AE533" s="100"/>
      <c r="AF533" s="101"/>
      <c r="AG533" s="100"/>
      <c r="AH533" s="101"/>
      <c r="AI533" s="100"/>
      <c r="AJ533" s="101"/>
      <c r="AK533" s="100"/>
      <c r="AL533" s="101"/>
      <c r="AM533" s="101"/>
      <c r="AN533" s="8"/>
      <c r="AO533" s="147">
        <f>IFERROR(VLOOKUP(B533,'A2. Rate Change &amp; Enrollment'!$C$20:$K$769,3,FALSE),0)</f>
        <v>0</v>
      </c>
      <c r="AP533" s="147">
        <f>IFERROR(VLOOKUP(B533,'A2. Rate Change &amp; Enrollment'!$C$20:$K$769,7,FALSE),0)</f>
        <v>0</v>
      </c>
      <c r="AQ533" s="150" t="e">
        <f t="shared" si="65"/>
        <v>#DIV/0!</v>
      </c>
      <c r="AS533" s="177"/>
      <c r="AT533" s="177"/>
      <c r="AV533" s="153" t="e">
        <f t="shared" si="71"/>
        <v>#DIV/0!</v>
      </c>
      <c r="AW533" s="101"/>
      <c r="AY533" s="132"/>
      <c r="AZ533" s="101"/>
      <c r="BA533" s="94"/>
      <c r="BB533" s="94"/>
      <c r="BC533" s="94"/>
      <c r="BD533" s="94"/>
      <c r="BE533" s="101"/>
      <c r="BF533" s="132"/>
      <c r="BG533" s="98"/>
      <c r="BH533" s="74" t="str">
        <f t="shared" si="69"/>
        <v>N</v>
      </c>
      <c r="BI533" t="e">
        <f t="shared" si="70"/>
        <v>#DIV/0!</v>
      </c>
      <c r="BK533" s="283">
        <f>IFERROR(VLOOKUP($B533, 'A2. Rate Change &amp; Enrollment'!$C$14:$BY$769, 75, FALSE), 0)</f>
        <v>0</v>
      </c>
      <c r="BL533" s="283" t="e">
        <f t="shared" si="66"/>
        <v>#DIV/0!</v>
      </c>
      <c r="BM533" s="283" t="e">
        <f t="shared" si="67"/>
        <v>#DIV/0!</v>
      </c>
      <c r="BN533" t="e">
        <f t="shared" si="72"/>
        <v>#DIV/0!</v>
      </c>
    </row>
    <row r="534" spans="1:66" x14ac:dyDescent="0.35">
      <c r="A534" t="s">
        <v>837</v>
      </c>
      <c r="B534" s="144"/>
      <c r="C534" s="98"/>
      <c r="D534" s="43" t="str">
        <f t="shared" si="68"/>
        <v>HMO</v>
      </c>
      <c r="E534" s="100"/>
      <c r="F534" s="101"/>
      <c r="G534" s="100"/>
      <c r="H534" s="101"/>
      <c r="I534" s="100"/>
      <c r="J534" s="101"/>
      <c r="K534" s="100"/>
      <c r="L534" s="101"/>
      <c r="M534" s="100"/>
      <c r="N534" s="101"/>
      <c r="O534" s="100"/>
      <c r="P534" s="101"/>
      <c r="Q534" s="100"/>
      <c r="R534" s="101"/>
      <c r="S534" s="100"/>
      <c r="T534" s="101"/>
      <c r="U534" s="118"/>
      <c r="V534" s="118"/>
      <c r="W534" s="100"/>
      <c r="X534" s="100"/>
      <c r="Y534" s="100"/>
      <c r="Z534" s="100"/>
      <c r="AA534" s="132"/>
      <c r="AB534" s="101"/>
      <c r="AC534" s="101"/>
      <c r="AD534" s="101"/>
      <c r="AE534" s="100"/>
      <c r="AF534" s="101"/>
      <c r="AG534" s="100"/>
      <c r="AH534" s="101"/>
      <c r="AI534" s="100"/>
      <c r="AJ534" s="101"/>
      <c r="AK534" s="100"/>
      <c r="AL534" s="101"/>
      <c r="AM534" s="101"/>
      <c r="AN534" s="8"/>
      <c r="AO534" s="147">
        <f>IFERROR(VLOOKUP(B534,'A2. Rate Change &amp; Enrollment'!$C$20:$K$769,3,FALSE),0)</f>
        <v>0</v>
      </c>
      <c r="AP534" s="147">
        <f>IFERROR(VLOOKUP(B534,'A2. Rate Change &amp; Enrollment'!$C$20:$K$769,7,FALSE),0)</f>
        <v>0</v>
      </c>
      <c r="AQ534" s="150" t="e">
        <f t="shared" si="65"/>
        <v>#DIV/0!</v>
      </c>
      <c r="AS534" s="177"/>
      <c r="AT534" s="177"/>
      <c r="AV534" s="153" t="e">
        <f t="shared" si="71"/>
        <v>#DIV/0!</v>
      </c>
      <c r="AW534" s="101"/>
      <c r="AY534" s="132"/>
      <c r="AZ534" s="101"/>
      <c r="BA534" s="94"/>
      <c r="BB534" s="94"/>
      <c r="BC534" s="94"/>
      <c r="BD534" s="94"/>
      <c r="BE534" s="101"/>
      <c r="BF534" s="132"/>
      <c r="BG534" s="98"/>
      <c r="BH534" s="74" t="str">
        <f t="shared" si="69"/>
        <v>N</v>
      </c>
      <c r="BI534" t="e">
        <f t="shared" si="70"/>
        <v>#DIV/0!</v>
      </c>
      <c r="BK534" s="283">
        <f>IFERROR(VLOOKUP($B534, 'A2. Rate Change &amp; Enrollment'!$C$14:$BY$769, 75, FALSE), 0)</f>
        <v>0</v>
      </c>
      <c r="BL534" s="283" t="e">
        <f t="shared" si="66"/>
        <v>#DIV/0!</v>
      </c>
      <c r="BM534" s="283" t="e">
        <f t="shared" si="67"/>
        <v>#DIV/0!</v>
      </c>
      <c r="BN534" t="e">
        <f t="shared" si="72"/>
        <v>#DIV/0!</v>
      </c>
    </row>
    <row r="535" spans="1:66" x14ac:dyDescent="0.35">
      <c r="A535" t="s">
        <v>838</v>
      </c>
      <c r="B535" s="144"/>
      <c r="C535" s="98"/>
      <c r="D535" s="43" t="str">
        <f t="shared" si="68"/>
        <v>HMO</v>
      </c>
      <c r="E535" s="100"/>
      <c r="F535" s="101"/>
      <c r="G535" s="100"/>
      <c r="H535" s="101"/>
      <c r="I535" s="100"/>
      <c r="J535" s="101"/>
      <c r="K535" s="100"/>
      <c r="L535" s="101"/>
      <c r="M535" s="100"/>
      <c r="N535" s="101"/>
      <c r="O535" s="100"/>
      <c r="P535" s="101"/>
      <c r="Q535" s="100"/>
      <c r="R535" s="101"/>
      <c r="S535" s="100"/>
      <c r="T535" s="101"/>
      <c r="U535" s="118"/>
      <c r="V535" s="118"/>
      <c r="W535" s="100"/>
      <c r="X535" s="100"/>
      <c r="Y535" s="100"/>
      <c r="Z535" s="100"/>
      <c r="AA535" s="132"/>
      <c r="AB535" s="101"/>
      <c r="AC535" s="101"/>
      <c r="AD535" s="101"/>
      <c r="AE535" s="100"/>
      <c r="AF535" s="101"/>
      <c r="AG535" s="100"/>
      <c r="AH535" s="101"/>
      <c r="AI535" s="100"/>
      <c r="AJ535" s="101"/>
      <c r="AK535" s="100"/>
      <c r="AL535" s="101"/>
      <c r="AM535" s="101"/>
      <c r="AN535" s="8"/>
      <c r="AO535" s="147">
        <f>IFERROR(VLOOKUP(B535,'A2. Rate Change &amp; Enrollment'!$C$20:$K$769,3,FALSE),0)</f>
        <v>0</v>
      </c>
      <c r="AP535" s="147">
        <f>IFERROR(VLOOKUP(B535,'A2. Rate Change &amp; Enrollment'!$C$20:$K$769,7,FALSE),0)</f>
        <v>0</v>
      </c>
      <c r="AQ535" s="150" t="e">
        <f t="shared" si="65"/>
        <v>#DIV/0!</v>
      </c>
      <c r="AS535" s="177"/>
      <c r="AT535" s="177"/>
      <c r="AV535" s="153" t="e">
        <f t="shared" si="71"/>
        <v>#DIV/0!</v>
      </c>
      <c r="AW535" s="101"/>
      <c r="AY535" s="132"/>
      <c r="AZ535" s="101"/>
      <c r="BA535" s="94"/>
      <c r="BB535" s="94"/>
      <c r="BC535" s="94"/>
      <c r="BD535" s="94"/>
      <c r="BE535" s="101"/>
      <c r="BF535" s="132"/>
      <c r="BG535" s="98"/>
      <c r="BH535" s="74" t="str">
        <f t="shared" si="69"/>
        <v>N</v>
      </c>
      <c r="BI535" t="e">
        <f t="shared" si="70"/>
        <v>#DIV/0!</v>
      </c>
      <c r="BK535" s="283">
        <f>IFERROR(VLOOKUP($B535, 'A2. Rate Change &amp; Enrollment'!$C$14:$BY$769, 75, FALSE), 0)</f>
        <v>0</v>
      </c>
      <c r="BL535" s="283" t="e">
        <f t="shared" si="66"/>
        <v>#DIV/0!</v>
      </c>
      <c r="BM535" s="283" t="e">
        <f t="shared" si="67"/>
        <v>#DIV/0!</v>
      </c>
      <c r="BN535" t="e">
        <f t="shared" si="72"/>
        <v>#DIV/0!</v>
      </c>
    </row>
    <row r="536" spans="1:66" x14ac:dyDescent="0.35">
      <c r="A536" t="s">
        <v>839</v>
      </c>
      <c r="B536" s="144"/>
      <c r="C536" s="98"/>
      <c r="D536" s="43" t="str">
        <f t="shared" si="68"/>
        <v>HMO</v>
      </c>
      <c r="E536" s="100"/>
      <c r="F536" s="101"/>
      <c r="G536" s="100"/>
      <c r="H536" s="101"/>
      <c r="I536" s="100"/>
      <c r="J536" s="101"/>
      <c r="K536" s="100"/>
      <c r="L536" s="101"/>
      <c r="M536" s="100"/>
      <c r="N536" s="101"/>
      <c r="O536" s="100"/>
      <c r="P536" s="101"/>
      <c r="Q536" s="100"/>
      <c r="R536" s="101"/>
      <c r="S536" s="100"/>
      <c r="T536" s="101"/>
      <c r="U536" s="118"/>
      <c r="V536" s="118"/>
      <c r="W536" s="100"/>
      <c r="X536" s="100"/>
      <c r="Y536" s="100"/>
      <c r="Z536" s="100"/>
      <c r="AA536" s="132"/>
      <c r="AB536" s="101"/>
      <c r="AC536" s="101"/>
      <c r="AD536" s="101"/>
      <c r="AE536" s="100"/>
      <c r="AF536" s="101"/>
      <c r="AG536" s="100"/>
      <c r="AH536" s="101"/>
      <c r="AI536" s="100"/>
      <c r="AJ536" s="101"/>
      <c r="AK536" s="100"/>
      <c r="AL536" s="101"/>
      <c r="AM536" s="101"/>
      <c r="AN536" s="8"/>
      <c r="AO536" s="147">
        <f>IFERROR(VLOOKUP(B536,'A2. Rate Change &amp; Enrollment'!$C$20:$K$769,3,FALSE),0)</f>
        <v>0</v>
      </c>
      <c r="AP536" s="147">
        <f>IFERROR(VLOOKUP(B536,'A2. Rate Change &amp; Enrollment'!$C$20:$K$769,7,FALSE),0)</f>
        <v>0</v>
      </c>
      <c r="AQ536" s="150" t="e">
        <f t="shared" si="65"/>
        <v>#DIV/0!</v>
      </c>
      <c r="AS536" s="177"/>
      <c r="AT536" s="177"/>
      <c r="AV536" s="153" t="e">
        <f t="shared" si="71"/>
        <v>#DIV/0!</v>
      </c>
      <c r="AW536" s="101"/>
      <c r="AY536" s="132"/>
      <c r="AZ536" s="101"/>
      <c r="BA536" s="94"/>
      <c r="BB536" s="94"/>
      <c r="BC536" s="94"/>
      <c r="BD536" s="94"/>
      <c r="BE536" s="101"/>
      <c r="BF536" s="132"/>
      <c r="BG536" s="98"/>
      <c r="BH536" s="74" t="str">
        <f t="shared" si="69"/>
        <v>N</v>
      </c>
      <c r="BI536" t="e">
        <f t="shared" si="70"/>
        <v>#DIV/0!</v>
      </c>
      <c r="BK536" s="283">
        <f>IFERROR(VLOOKUP($B536, 'A2. Rate Change &amp; Enrollment'!$C$14:$BY$769, 75, FALSE), 0)</f>
        <v>0</v>
      </c>
      <c r="BL536" s="283" t="e">
        <f t="shared" si="66"/>
        <v>#DIV/0!</v>
      </c>
      <c r="BM536" s="283" t="e">
        <f t="shared" si="67"/>
        <v>#DIV/0!</v>
      </c>
      <c r="BN536" t="e">
        <f t="shared" si="72"/>
        <v>#DIV/0!</v>
      </c>
    </row>
    <row r="537" spans="1:66" x14ac:dyDescent="0.35">
      <c r="A537" t="s">
        <v>840</v>
      </c>
      <c r="B537" s="144"/>
      <c r="C537" s="98"/>
      <c r="D537" s="43" t="str">
        <f t="shared" si="68"/>
        <v>HMO</v>
      </c>
      <c r="E537" s="100"/>
      <c r="F537" s="101"/>
      <c r="G537" s="100"/>
      <c r="H537" s="101"/>
      <c r="I537" s="100"/>
      <c r="J537" s="101"/>
      <c r="K537" s="100"/>
      <c r="L537" s="101"/>
      <c r="M537" s="100"/>
      <c r="N537" s="101"/>
      <c r="O537" s="100"/>
      <c r="P537" s="101"/>
      <c r="Q537" s="100"/>
      <c r="R537" s="101"/>
      <c r="S537" s="100"/>
      <c r="T537" s="101"/>
      <c r="U537" s="118"/>
      <c r="V537" s="118"/>
      <c r="W537" s="100"/>
      <c r="X537" s="100"/>
      <c r="Y537" s="100"/>
      <c r="Z537" s="100"/>
      <c r="AA537" s="132"/>
      <c r="AB537" s="101"/>
      <c r="AC537" s="101"/>
      <c r="AD537" s="101"/>
      <c r="AE537" s="100"/>
      <c r="AF537" s="101"/>
      <c r="AG537" s="100"/>
      <c r="AH537" s="101"/>
      <c r="AI537" s="100"/>
      <c r="AJ537" s="101"/>
      <c r="AK537" s="100"/>
      <c r="AL537" s="101"/>
      <c r="AM537" s="101"/>
      <c r="AN537" s="8"/>
      <c r="AO537" s="147">
        <f>IFERROR(VLOOKUP(B537,'A2. Rate Change &amp; Enrollment'!$C$20:$K$769,3,FALSE),0)</f>
        <v>0</v>
      </c>
      <c r="AP537" s="147">
        <f>IFERROR(VLOOKUP(B537,'A2. Rate Change &amp; Enrollment'!$C$20:$K$769,7,FALSE),0)</f>
        <v>0</v>
      </c>
      <c r="AQ537" s="150" t="e">
        <f t="shared" si="65"/>
        <v>#DIV/0!</v>
      </c>
      <c r="AS537" s="177"/>
      <c r="AT537" s="177"/>
      <c r="AV537" s="153" t="e">
        <f t="shared" si="71"/>
        <v>#DIV/0!</v>
      </c>
      <c r="AW537" s="101"/>
      <c r="AY537" s="132"/>
      <c r="AZ537" s="101"/>
      <c r="BA537" s="94"/>
      <c r="BB537" s="94"/>
      <c r="BC537" s="94"/>
      <c r="BD537" s="94"/>
      <c r="BE537" s="101"/>
      <c r="BF537" s="132"/>
      <c r="BG537" s="98"/>
      <c r="BH537" s="74" t="str">
        <f t="shared" si="69"/>
        <v>N</v>
      </c>
      <c r="BI537" t="e">
        <f t="shared" si="70"/>
        <v>#DIV/0!</v>
      </c>
      <c r="BK537" s="283">
        <f>IFERROR(VLOOKUP($B537, 'A2. Rate Change &amp; Enrollment'!$C$14:$BY$769, 75, FALSE), 0)</f>
        <v>0</v>
      </c>
      <c r="BL537" s="283" t="e">
        <f t="shared" si="66"/>
        <v>#DIV/0!</v>
      </c>
      <c r="BM537" s="283" t="e">
        <f t="shared" si="67"/>
        <v>#DIV/0!</v>
      </c>
      <c r="BN537" t="e">
        <f t="shared" si="72"/>
        <v>#DIV/0!</v>
      </c>
    </row>
    <row r="538" spans="1:66" x14ac:dyDescent="0.35">
      <c r="A538" t="s">
        <v>841</v>
      </c>
      <c r="B538" s="144"/>
      <c r="C538" s="98"/>
      <c r="D538" s="43" t="str">
        <f t="shared" si="68"/>
        <v>HMO</v>
      </c>
      <c r="E538" s="100"/>
      <c r="F538" s="101"/>
      <c r="G538" s="100"/>
      <c r="H538" s="101"/>
      <c r="I538" s="100"/>
      <c r="J538" s="101"/>
      <c r="K538" s="100"/>
      <c r="L538" s="101"/>
      <c r="M538" s="100"/>
      <c r="N538" s="101"/>
      <c r="O538" s="100"/>
      <c r="P538" s="101"/>
      <c r="Q538" s="100"/>
      <c r="R538" s="101"/>
      <c r="S538" s="100"/>
      <c r="T538" s="101"/>
      <c r="U538" s="118"/>
      <c r="V538" s="118"/>
      <c r="W538" s="100"/>
      <c r="X538" s="100"/>
      <c r="Y538" s="100"/>
      <c r="Z538" s="100"/>
      <c r="AA538" s="132"/>
      <c r="AB538" s="101"/>
      <c r="AC538" s="101"/>
      <c r="AD538" s="101"/>
      <c r="AE538" s="100"/>
      <c r="AF538" s="101"/>
      <c r="AG538" s="100"/>
      <c r="AH538" s="101"/>
      <c r="AI538" s="100"/>
      <c r="AJ538" s="101"/>
      <c r="AK538" s="100"/>
      <c r="AL538" s="101"/>
      <c r="AM538" s="101"/>
      <c r="AN538" s="8"/>
      <c r="AO538" s="147">
        <f>IFERROR(VLOOKUP(B538,'A2. Rate Change &amp; Enrollment'!$C$20:$K$769,3,FALSE),0)</f>
        <v>0</v>
      </c>
      <c r="AP538" s="147">
        <f>IFERROR(VLOOKUP(B538,'A2. Rate Change &amp; Enrollment'!$C$20:$K$769,7,FALSE),0)</f>
        <v>0</v>
      </c>
      <c r="AQ538" s="150" t="e">
        <f t="shared" si="65"/>
        <v>#DIV/0!</v>
      </c>
      <c r="AS538" s="177"/>
      <c r="AT538" s="177"/>
      <c r="AV538" s="153" t="e">
        <f t="shared" si="71"/>
        <v>#DIV/0!</v>
      </c>
      <c r="AW538" s="101"/>
      <c r="AY538" s="132"/>
      <c r="AZ538" s="101"/>
      <c r="BA538" s="94"/>
      <c r="BB538" s="94"/>
      <c r="BC538" s="94"/>
      <c r="BD538" s="94"/>
      <c r="BE538" s="101"/>
      <c r="BF538" s="132"/>
      <c r="BG538" s="98"/>
      <c r="BH538" s="74" t="str">
        <f t="shared" si="69"/>
        <v>N</v>
      </c>
      <c r="BI538" t="e">
        <f t="shared" si="70"/>
        <v>#DIV/0!</v>
      </c>
      <c r="BK538" s="283">
        <f>IFERROR(VLOOKUP($B538, 'A2. Rate Change &amp; Enrollment'!$C$14:$BY$769, 75, FALSE), 0)</f>
        <v>0</v>
      </c>
      <c r="BL538" s="283" t="e">
        <f t="shared" si="66"/>
        <v>#DIV/0!</v>
      </c>
      <c r="BM538" s="283" t="e">
        <f t="shared" si="67"/>
        <v>#DIV/0!</v>
      </c>
      <c r="BN538" t="e">
        <f t="shared" si="72"/>
        <v>#DIV/0!</v>
      </c>
    </row>
    <row r="539" spans="1:66" x14ac:dyDescent="0.35">
      <c r="A539" t="s">
        <v>842</v>
      </c>
      <c r="B539" s="144"/>
      <c r="C539" s="98"/>
      <c r="D539" s="43" t="str">
        <f t="shared" si="68"/>
        <v>HMO</v>
      </c>
      <c r="E539" s="100"/>
      <c r="F539" s="101"/>
      <c r="G539" s="100"/>
      <c r="H539" s="101"/>
      <c r="I539" s="100"/>
      <c r="J539" s="101"/>
      <c r="K539" s="100"/>
      <c r="L539" s="101"/>
      <c r="M539" s="100"/>
      <c r="N539" s="101"/>
      <c r="O539" s="100"/>
      <c r="P539" s="101"/>
      <c r="Q539" s="100"/>
      <c r="R539" s="101"/>
      <c r="S539" s="100"/>
      <c r="T539" s="101"/>
      <c r="U539" s="118"/>
      <c r="V539" s="118"/>
      <c r="W539" s="100"/>
      <c r="X539" s="100"/>
      <c r="Y539" s="100"/>
      <c r="Z539" s="100"/>
      <c r="AA539" s="132"/>
      <c r="AB539" s="101"/>
      <c r="AC539" s="101"/>
      <c r="AD539" s="101"/>
      <c r="AE539" s="100"/>
      <c r="AF539" s="101"/>
      <c r="AG539" s="100"/>
      <c r="AH539" s="101"/>
      <c r="AI539" s="100"/>
      <c r="AJ539" s="101"/>
      <c r="AK539" s="100"/>
      <c r="AL539" s="101"/>
      <c r="AM539" s="101"/>
      <c r="AN539" s="8"/>
      <c r="AO539" s="147">
        <f>IFERROR(VLOOKUP(B539,'A2. Rate Change &amp; Enrollment'!$C$20:$K$769,3,FALSE),0)</f>
        <v>0</v>
      </c>
      <c r="AP539" s="147">
        <f>IFERROR(VLOOKUP(B539,'A2. Rate Change &amp; Enrollment'!$C$20:$K$769,7,FALSE),0)</f>
        <v>0</v>
      </c>
      <c r="AQ539" s="150" t="e">
        <f t="shared" si="65"/>
        <v>#DIV/0!</v>
      </c>
      <c r="AS539" s="177"/>
      <c r="AT539" s="177"/>
      <c r="AV539" s="153" t="e">
        <f t="shared" si="71"/>
        <v>#DIV/0!</v>
      </c>
      <c r="AW539" s="101"/>
      <c r="AY539" s="132"/>
      <c r="AZ539" s="101"/>
      <c r="BA539" s="94"/>
      <c r="BB539" s="94"/>
      <c r="BC539" s="94"/>
      <c r="BD539" s="94"/>
      <c r="BE539" s="101"/>
      <c r="BF539" s="132"/>
      <c r="BG539" s="98"/>
      <c r="BH539" s="74" t="str">
        <f t="shared" si="69"/>
        <v>N</v>
      </c>
      <c r="BI539" t="e">
        <f t="shared" si="70"/>
        <v>#DIV/0!</v>
      </c>
      <c r="BK539" s="283">
        <f>IFERROR(VLOOKUP($B539, 'A2. Rate Change &amp; Enrollment'!$C$14:$BY$769, 75, FALSE), 0)</f>
        <v>0</v>
      </c>
      <c r="BL539" s="283" t="e">
        <f t="shared" si="66"/>
        <v>#DIV/0!</v>
      </c>
      <c r="BM539" s="283" t="e">
        <f t="shared" si="67"/>
        <v>#DIV/0!</v>
      </c>
      <c r="BN539" t="e">
        <f t="shared" si="72"/>
        <v>#DIV/0!</v>
      </c>
    </row>
    <row r="540" spans="1:66" x14ac:dyDescent="0.35">
      <c r="A540" t="s">
        <v>843</v>
      </c>
      <c r="B540" s="144"/>
      <c r="C540" s="98"/>
      <c r="D540" s="43" t="str">
        <f t="shared" si="68"/>
        <v>HMO</v>
      </c>
      <c r="E540" s="100"/>
      <c r="F540" s="101"/>
      <c r="G540" s="100"/>
      <c r="H540" s="101"/>
      <c r="I540" s="100"/>
      <c r="J540" s="101"/>
      <c r="K540" s="100"/>
      <c r="L540" s="101"/>
      <c r="M540" s="100"/>
      <c r="N540" s="101"/>
      <c r="O540" s="100"/>
      <c r="P540" s="101"/>
      <c r="Q540" s="100"/>
      <c r="R540" s="101"/>
      <c r="S540" s="100"/>
      <c r="T540" s="101"/>
      <c r="U540" s="118"/>
      <c r="V540" s="118"/>
      <c r="W540" s="100"/>
      <c r="X540" s="100"/>
      <c r="Y540" s="100"/>
      <c r="Z540" s="100"/>
      <c r="AA540" s="132"/>
      <c r="AB540" s="101"/>
      <c r="AC540" s="101"/>
      <c r="AD540" s="101"/>
      <c r="AE540" s="100"/>
      <c r="AF540" s="101"/>
      <c r="AG540" s="100"/>
      <c r="AH540" s="101"/>
      <c r="AI540" s="100"/>
      <c r="AJ540" s="101"/>
      <c r="AK540" s="100"/>
      <c r="AL540" s="101"/>
      <c r="AM540" s="101"/>
      <c r="AN540" s="8"/>
      <c r="AO540" s="147">
        <f>IFERROR(VLOOKUP(B540,'A2. Rate Change &amp; Enrollment'!$C$20:$K$769,3,FALSE),0)</f>
        <v>0</v>
      </c>
      <c r="AP540" s="147">
        <f>IFERROR(VLOOKUP(B540,'A2. Rate Change &amp; Enrollment'!$C$20:$K$769,7,FALSE),0)</f>
        <v>0</v>
      </c>
      <c r="AQ540" s="150" t="e">
        <f t="shared" si="65"/>
        <v>#DIV/0!</v>
      </c>
      <c r="AS540" s="177"/>
      <c r="AT540" s="177"/>
      <c r="AV540" s="153" t="e">
        <f t="shared" si="71"/>
        <v>#DIV/0!</v>
      </c>
      <c r="AW540" s="101"/>
      <c r="AY540" s="132"/>
      <c r="AZ540" s="101"/>
      <c r="BA540" s="94"/>
      <c r="BB540" s="94"/>
      <c r="BC540" s="94"/>
      <c r="BD540" s="94"/>
      <c r="BE540" s="101"/>
      <c r="BF540" s="132"/>
      <c r="BG540" s="98"/>
      <c r="BH540" s="74" t="str">
        <f t="shared" si="69"/>
        <v>N</v>
      </c>
      <c r="BI540" t="e">
        <f t="shared" si="70"/>
        <v>#DIV/0!</v>
      </c>
      <c r="BK540" s="283">
        <f>IFERROR(VLOOKUP($B540, 'A2. Rate Change &amp; Enrollment'!$C$14:$BY$769, 75, FALSE), 0)</f>
        <v>0</v>
      </c>
      <c r="BL540" s="283" t="e">
        <f t="shared" si="66"/>
        <v>#DIV/0!</v>
      </c>
      <c r="BM540" s="283" t="e">
        <f t="shared" si="67"/>
        <v>#DIV/0!</v>
      </c>
      <c r="BN540" t="e">
        <f t="shared" si="72"/>
        <v>#DIV/0!</v>
      </c>
    </row>
    <row r="541" spans="1:66" x14ac:dyDescent="0.35">
      <c r="A541" t="s">
        <v>844</v>
      </c>
      <c r="B541" s="144"/>
      <c r="C541" s="98"/>
      <c r="D541" s="43" t="str">
        <f t="shared" si="68"/>
        <v>HMO</v>
      </c>
      <c r="E541" s="100"/>
      <c r="F541" s="101"/>
      <c r="G541" s="100"/>
      <c r="H541" s="101"/>
      <c r="I541" s="100"/>
      <c r="J541" s="101"/>
      <c r="K541" s="100"/>
      <c r="L541" s="101"/>
      <c r="M541" s="100"/>
      <c r="N541" s="101"/>
      <c r="O541" s="100"/>
      <c r="P541" s="101"/>
      <c r="Q541" s="100"/>
      <c r="R541" s="101"/>
      <c r="S541" s="100"/>
      <c r="T541" s="101"/>
      <c r="U541" s="118"/>
      <c r="V541" s="118"/>
      <c r="W541" s="100"/>
      <c r="X541" s="100"/>
      <c r="Y541" s="100"/>
      <c r="Z541" s="100"/>
      <c r="AA541" s="132"/>
      <c r="AB541" s="101"/>
      <c r="AC541" s="101"/>
      <c r="AD541" s="101"/>
      <c r="AE541" s="100"/>
      <c r="AF541" s="101"/>
      <c r="AG541" s="100"/>
      <c r="AH541" s="101"/>
      <c r="AI541" s="100"/>
      <c r="AJ541" s="101"/>
      <c r="AK541" s="100"/>
      <c r="AL541" s="101"/>
      <c r="AM541" s="101"/>
      <c r="AN541" s="8"/>
      <c r="AO541" s="147">
        <f>IFERROR(VLOOKUP(B541,'A2. Rate Change &amp; Enrollment'!$C$20:$K$769,3,FALSE),0)</f>
        <v>0</v>
      </c>
      <c r="AP541" s="147">
        <f>IFERROR(VLOOKUP(B541,'A2. Rate Change &amp; Enrollment'!$C$20:$K$769,7,FALSE),0)</f>
        <v>0</v>
      </c>
      <c r="AQ541" s="150" t="e">
        <f t="shared" si="65"/>
        <v>#DIV/0!</v>
      </c>
      <c r="AS541" s="177"/>
      <c r="AT541" s="177"/>
      <c r="AV541" s="153" t="e">
        <f t="shared" si="71"/>
        <v>#DIV/0!</v>
      </c>
      <c r="AW541" s="101"/>
      <c r="AY541" s="132"/>
      <c r="AZ541" s="101"/>
      <c r="BA541" s="94"/>
      <c r="BB541" s="94"/>
      <c r="BC541" s="94"/>
      <c r="BD541" s="94"/>
      <c r="BE541" s="101"/>
      <c r="BF541" s="132"/>
      <c r="BG541" s="98"/>
      <c r="BH541" s="74" t="str">
        <f t="shared" si="69"/>
        <v>N</v>
      </c>
      <c r="BI541" t="e">
        <f t="shared" si="70"/>
        <v>#DIV/0!</v>
      </c>
      <c r="BK541" s="283">
        <f>IFERROR(VLOOKUP($B541, 'A2. Rate Change &amp; Enrollment'!$C$14:$BY$769, 75, FALSE), 0)</f>
        <v>0</v>
      </c>
      <c r="BL541" s="283" t="e">
        <f t="shared" si="66"/>
        <v>#DIV/0!</v>
      </c>
      <c r="BM541" s="283" t="e">
        <f t="shared" si="67"/>
        <v>#DIV/0!</v>
      </c>
      <c r="BN541" t="e">
        <f t="shared" si="72"/>
        <v>#DIV/0!</v>
      </c>
    </row>
    <row r="542" spans="1:66" x14ac:dyDescent="0.35">
      <c r="A542" t="s">
        <v>845</v>
      </c>
      <c r="B542" s="144"/>
      <c r="C542" s="98"/>
      <c r="D542" s="43" t="str">
        <f t="shared" si="68"/>
        <v>HMO</v>
      </c>
      <c r="E542" s="100"/>
      <c r="F542" s="101"/>
      <c r="G542" s="100"/>
      <c r="H542" s="101"/>
      <c r="I542" s="100"/>
      <c r="J542" s="101"/>
      <c r="K542" s="100"/>
      <c r="L542" s="101"/>
      <c r="M542" s="100"/>
      <c r="N542" s="101"/>
      <c r="O542" s="100"/>
      <c r="P542" s="101"/>
      <c r="Q542" s="100"/>
      <c r="R542" s="101"/>
      <c r="S542" s="100"/>
      <c r="T542" s="101"/>
      <c r="U542" s="118"/>
      <c r="V542" s="118"/>
      <c r="W542" s="100"/>
      <c r="X542" s="100"/>
      <c r="Y542" s="100"/>
      <c r="Z542" s="100"/>
      <c r="AA542" s="132"/>
      <c r="AB542" s="101"/>
      <c r="AC542" s="101"/>
      <c r="AD542" s="101"/>
      <c r="AE542" s="100"/>
      <c r="AF542" s="101"/>
      <c r="AG542" s="100"/>
      <c r="AH542" s="101"/>
      <c r="AI542" s="100"/>
      <c r="AJ542" s="101"/>
      <c r="AK542" s="100"/>
      <c r="AL542" s="101"/>
      <c r="AM542" s="101"/>
      <c r="AN542" s="8"/>
      <c r="AO542" s="147">
        <f>IFERROR(VLOOKUP(B542,'A2. Rate Change &amp; Enrollment'!$C$20:$K$769,3,FALSE),0)</f>
        <v>0</v>
      </c>
      <c r="AP542" s="147">
        <f>IFERROR(VLOOKUP(B542,'A2. Rate Change &amp; Enrollment'!$C$20:$K$769,7,FALSE),0)</f>
        <v>0</v>
      </c>
      <c r="AQ542" s="150" t="e">
        <f t="shared" si="65"/>
        <v>#DIV/0!</v>
      </c>
      <c r="AS542" s="177"/>
      <c r="AT542" s="177"/>
      <c r="AV542" s="153" t="e">
        <f t="shared" si="71"/>
        <v>#DIV/0!</v>
      </c>
      <c r="AW542" s="101"/>
      <c r="AY542" s="132"/>
      <c r="AZ542" s="101"/>
      <c r="BA542" s="94"/>
      <c r="BB542" s="94"/>
      <c r="BC542" s="94"/>
      <c r="BD542" s="94"/>
      <c r="BE542" s="101"/>
      <c r="BF542" s="132"/>
      <c r="BG542" s="98"/>
      <c r="BH542" s="74" t="str">
        <f t="shared" si="69"/>
        <v>N</v>
      </c>
      <c r="BI542" t="e">
        <f t="shared" si="70"/>
        <v>#DIV/0!</v>
      </c>
      <c r="BK542" s="283">
        <f>IFERROR(VLOOKUP($B542, 'A2. Rate Change &amp; Enrollment'!$C$14:$BY$769, 75, FALSE), 0)</f>
        <v>0</v>
      </c>
      <c r="BL542" s="283" t="e">
        <f t="shared" si="66"/>
        <v>#DIV/0!</v>
      </c>
      <c r="BM542" s="283" t="e">
        <f t="shared" si="67"/>
        <v>#DIV/0!</v>
      </c>
      <c r="BN542" t="e">
        <f t="shared" si="72"/>
        <v>#DIV/0!</v>
      </c>
    </row>
    <row r="543" spans="1:66" x14ac:dyDescent="0.35">
      <c r="A543" t="s">
        <v>846</v>
      </c>
      <c r="B543" s="144"/>
      <c r="C543" s="98"/>
      <c r="D543" s="43" t="str">
        <f t="shared" si="68"/>
        <v>HMO</v>
      </c>
      <c r="E543" s="100"/>
      <c r="F543" s="101"/>
      <c r="G543" s="100"/>
      <c r="H543" s="101"/>
      <c r="I543" s="100"/>
      <c r="J543" s="101"/>
      <c r="K543" s="100"/>
      <c r="L543" s="101"/>
      <c r="M543" s="100"/>
      <c r="N543" s="101"/>
      <c r="O543" s="100"/>
      <c r="P543" s="101"/>
      <c r="Q543" s="100"/>
      <c r="R543" s="101"/>
      <c r="S543" s="100"/>
      <c r="T543" s="101"/>
      <c r="U543" s="118"/>
      <c r="V543" s="118"/>
      <c r="W543" s="100"/>
      <c r="X543" s="100"/>
      <c r="Y543" s="100"/>
      <c r="Z543" s="100"/>
      <c r="AA543" s="132"/>
      <c r="AB543" s="101"/>
      <c r="AC543" s="101"/>
      <c r="AD543" s="101"/>
      <c r="AE543" s="100"/>
      <c r="AF543" s="101"/>
      <c r="AG543" s="100"/>
      <c r="AH543" s="101"/>
      <c r="AI543" s="100"/>
      <c r="AJ543" s="101"/>
      <c r="AK543" s="100"/>
      <c r="AL543" s="101"/>
      <c r="AM543" s="101"/>
      <c r="AN543" s="8"/>
      <c r="AO543" s="147">
        <f>IFERROR(VLOOKUP(B543,'A2. Rate Change &amp; Enrollment'!$C$20:$K$769,3,FALSE),0)</f>
        <v>0</v>
      </c>
      <c r="AP543" s="147">
        <f>IFERROR(VLOOKUP(B543,'A2. Rate Change &amp; Enrollment'!$C$20:$K$769,7,FALSE),0)</f>
        <v>0</v>
      </c>
      <c r="AQ543" s="150" t="e">
        <f t="shared" si="65"/>
        <v>#DIV/0!</v>
      </c>
      <c r="AS543" s="177"/>
      <c r="AT543" s="177"/>
      <c r="AV543" s="153" t="e">
        <f t="shared" si="71"/>
        <v>#DIV/0!</v>
      </c>
      <c r="AW543" s="101"/>
      <c r="AY543" s="132"/>
      <c r="AZ543" s="101"/>
      <c r="BA543" s="94"/>
      <c r="BB543" s="94"/>
      <c r="BC543" s="94"/>
      <c r="BD543" s="94"/>
      <c r="BE543" s="101"/>
      <c r="BF543" s="132"/>
      <c r="BG543" s="98"/>
      <c r="BH543" s="74" t="str">
        <f t="shared" si="69"/>
        <v>N</v>
      </c>
      <c r="BI543" t="e">
        <f t="shared" si="70"/>
        <v>#DIV/0!</v>
      </c>
      <c r="BK543" s="283">
        <f>IFERROR(VLOOKUP($B543, 'A2. Rate Change &amp; Enrollment'!$C$14:$BY$769, 75, FALSE), 0)</f>
        <v>0</v>
      </c>
      <c r="BL543" s="283" t="e">
        <f t="shared" si="66"/>
        <v>#DIV/0!</v>
      </c>
      <c r="BM543" s="283" t="e">
        <f t="shared" si="67"/>
        <v>#DIV/0!</v>
      </c>
      <c r="BN543" t="e">
        <f t="shared" si="72"/>
        <v>#DIV/0!</v>
      </c>
    </row>
    <row r="544" spans="1:66" x14ac:dyDescent="0.35">
      <c r="A544" t="s">
        <v>847</v>
      </c>
      <c r="B544" s="144"/>
      <c r="C544" s="98"/>
      <c r="D544" s="43" t="str">
        <f t="shared" si="68"/>
        <v>HMO</v>
      </c>
      <c r="E544" s="100"/>
      <c r="F544" s="101"/>
      <c r="G544" s="100"/>
      <c r="H544" s="101"/>
      <c r="I544" s="100"/>
      <c r="J544" s="101"/>
      <c r="K544" s="100"/>
      <c r="L544" s="101"/>
      <c r="M544" s="100"/>
      <c r="N544" s="101"/>
      <c r="O544" s="100"/>
      <c r="P544" s="101"/>
      <c r="Q544" s="100"/>
      <c r="R544" s="101"/>
      <c r="S544" s="100"/>
      <c r="T544" s="101"/>
      <c r="U544" s="118"/>
      <c r="V544" s="118"/>
      <c r="W544" s="100"/>
      <c r="X544" s="100"/>
      <c r="Y544" s="100"/>
      <c r="Z544" s="100"/>
      <c r="AA544" s="132"/>
      <c r="AB544" s="101"/>
      <c r="AC544" s="101"/>
      <c r="AD544" s="101"/>
      <c r="AE544" s="100"/>
      <c r="AF544" s="101"/>
      <c r="AG544" s="100"/>
      <c r="AH544" s="101"/>
      <c r="AI544" s="100"/>
      <c r="AJ544" s="101"/>
      <c r="AK544" s="100"/>
      <c r="AL544" s="101"/>
      <c r="AM544" s="101"/>
      <c r="AN544" s="8"/>
      <c r="AO544" s="147">
        <f>IFERROR(VLOOKUP(B544,'A2. Rate Change &amp; Enrollment'!$C$20:$K$769,3,FALSE),0)</f>
        <v>0</v>
      </c>
      <c r="AP544" s="147">
        <f>IFERROR(VLOOKUP(B544,'A2. Rate Change &amp; Enrollment'!$C$20:$K$769,7,FALSE),0)</f>
        <v>0</v>
      </c>
      <c r="AQ544" s="150" t="e">
        <f t="shared" si="65"/>
        <v>#DIV/0!</v>
      </c>
      <c r="AS544" s="177"/>
      <c r="AT544" s="177"/>
      <c r="AV544" s="153" t="e">
        <f t="shared" si="71"/>
        <v>#DIV/0!</v>
      </c>
      <c r="AW544" s="101"/>
      <c r="AY544" s="132"/>
      <c r="AZ544" s="101"/>
      <c r="BA544" s="94"/>
      <c r="BB544" s="94"/>
      <c r="BC544" s="94"/>
      <c r="BD544" s="94"/>
      <c r="BE544" s="101"/>
      <c r="BF544" s="132"/>
      <c r="BG544" s="98"/>
      <c r="BH544" s="74" t="str">
        <f t="shared" si="69"/>
        <v>N</v>
      </c>
      <c r="BI544" t="e">
        <f t="shared" si="70"/>
        <v>#DIV/0!</v>
      </c>
      <c r="BK544" s="283">
        <f>IFERROR(VLOOKUP($B544, 'A2. Rate Change &amp; Enrollment'!$C$14:$BY$769, 75, FALSE), 0)</f>
        <v>0</v>
      </c>
      <c r="BL544" s="283" t="e">
        <f t="shared" si="66"/>
        <v>#DIV/0!</v>
      </c>
      <c r="BM544" s="283" t="e">
        <f t="shared" si="67"/>
        <v>#DIV/0!</v>
      </c>
      <c r="BN544" t="e">
        <f t="shared" si="72"/>
        <v>#DIV/0!</v>
      </c>
    </row>
    <row r="545" spans="1:66" x14ac:dyDescent="0.35">
      <c r="A545" t="s">
        <v>848</v>
      </c>
      <c r="B545" s="144"/>
      <c r="C545" s="98"/>
      <c r="D545" s="43" t="str">
        <f t="shared" si="68"/>
        <v>HMO</v>
      </c>
      <c r="E545" s="100"/>
      <c r="F545" s="101"/>
      <c r="G545" s="100"/>
      <c r="H545" s="101"/>
      <c r="I545" s="100"/>
      <c r="J545" s="101"/>
      <c r="K545" s="100"/>
      <c r="L545" s="101"/>
      <c r="M545" s="100"/>
      <c r="N545" s="101"/>
      <c r="O545" s="100"/>
      <c r="P545" s="101"/>
      <c r="Q545" s="100"/>
      <c r="R545" s="101"/>
      <c r="S545" s="100"/>
      <c r="T545" s="101"/>
      <c r="U545" s="118"/>
      <c r="V545" s="118"/>
      <c r="W545" s="100"/>
      <c r="X545" s="100"/>
      <c r="Y545" s="100"/>
      <c r="Z545" s="100"/>
      <c r="AA545" s="132"/>
      <c r="AB545" s="101"/>
      <c r="AC545" s="101"/>
      <c r="AD545" s="101"/>
      <c r="AE545" s="100"/>
      <c r="AF545" s="101"/>
      <c r="AG545" s="100"/>
      <c r="AH545" s="101"/>
      <c r="AI545" s="100"/>
      <c r="AJ545" s="101"/>
      <c r="AK545" s="100"/>
      <c r="AL545" s="101"/>
      <c r="AM545" s="101"/>
      <c r="AN545" s="8"/>
      <c r="AO545" s="147">
        <f>IFERROR(VLOOKUP(B545,'A2. Rate Change &amp; Enrollment'!$C$20:$K$769,3,FALSE),0)</f>
        <v>0</v>
      </c>
      <c r="AP545" s="147">
        <f>IFERROR(VLOOKUP(B545,'A2. Rate Change &amp; Enrollment'!$C$20:$K$769,7,FALSE),0)</f>
        <v>0</v>
      </c>
      <c r="AQ545" s="150" t="e">
        <f t="shared" si="65"/>
        <v>#DIV/0!</v>
      </c>
      <c r="AS545" s="177"/>
      <c r="AT545" s="177"/>
      <c r="AV545" s="153" t="e">
        <f t="shared" si="71"/>
        <v>#DIV/0!</v>
      </c>
      <c r="AW545" s="101"/>
      <c r="AY545" s="132"/>
      <c r="AZ545" s="101"/>
      <c r="BA545" s="94"/>
      <c r="BB545" s="94"/>
      <c r="BC545" s="94"/>
      <c r="BD545" s="94"/>
      <c r="BE545" s="101"/>
      <c r="BF545" s="132"/>
      <c r="BG545" s="98"/>
      <c r="BH545" s="74" t="str">
        <f t="shared" si="69"/>
        <v>N</v>
      </c>
      <c r="BI545" t="e">
        <f t="shared" si="70"/>
        <v>#DIV/0!</v>
      </c>
      <c r="BK545" s="283">
        <f>IFERROR(VLOOKUP($B545, 'A2. Rate Change &amp; Enrollment'!$C$14:$BY$769, 75, FALSE), 0)</f>
        <v>0</v>
      </c>
      <c r="BL545" s="283" t="e">
        <f t="shared" si="66"/>
        <v>#DIV/0!</v>
      </c>
      <c r="BM545" s="283" t="e">
        <f t="shared" si="67"/>
        <v>#DIV/0!</v>
      </c>
      <c r="BN545" t="e">
        <f t="shared" si="72"/>
        <v>#DIV/0!</v>
      </c>
    </row>
    <row r="546" spans="1:66" x14ac:dyDescent="0.35">
      <c r="A546" t="s">
        <v>849</v>
      </c>
      <c r="B546" s="144"/>
      <c r="C546" s="98"/>
      <c r="D546" s="43" t="str">
        <f t="shared" si="68"/>
        <v>HMO</v>
      </c>
      <c r="E546" s="100"/>
      <c r="F546" s="101"/>
      <c r="G546" s="100"/>
      <c r="H546" s="101"/>
      <c r="I546" s="100"/>
      <c r="J546" s="101"/>
      <c r="K546" s="100"/>
      <c r="L546" s="101"/>
      <c r="M546" s="100"/>
      <c r="N546" s="101"/>
      <c r="O546" s="100"/>
      <c r="P546" s="101"/>
      <c r="Q546" s="100"/>
      <c r="R546" s="101"/>
      <c r="S546" s="100"/>
      <c r="T546" s="101"/>
      <c r="U546" s="118"/>
      <c r="V546" s="118"/>
      <c r="W546" s="100"/>
      <c r="X546" s="100"/>
      <c r="Y546" s="100"/>
      <c r="Z546" s="100"/>
      <c r="AA546" s="132"/>
      <c r="AB546" s="101"/>
      <c r="AC546" s="101"/>
      <c r="AD546" s="101"/>
      <c r="AE546" s="100"/>
      <c r="AF546" s="101"/>
      <c r="AG546" s="100"/>
      <c r="AH546" s="101"/>
      <c r="AI546" s="100"/>
      <c r="AJ546" s="101"/>
      <c r="AK546" s="100"/>
      <c r="AL546" s="101"/>
      <c r="AM546" s="101"/>
      <c r="AN546" s="8"/>
      <c r="AO546" s="147">
        <f>IFERROR(VLOOKUP(B546,'A2. Rate Change &amp; Enrollment'!$C$20:$K$769,3,FALSE),0)</f>
        <v>0</v>
      </c>
      <c r="AP546" s="147">
        <f>IFERROR(VLOOKUP(B546,'A2. Rate Change &amp; Enrollment'!$C$20:$K$769,7,FALSE),0)</f>
        <v>0</v>
      </c>
      <c r="AQ546" s="150" t="e">
        <f t="shared" si="65"/>
        <v>#DIV/0!</v>
      </c>
      <c r="AS546" s="177"/>
      <c r="AT546" s="177"/>
      <c r="AV546" s="153" t="e">
        <f t="shared" si="71"/>
        <v>#DIV/0!</v>
      </c>
      <c r="AW546" s="101"/>
      <c r="AY546" s="132"/>
      <c r="AZ546" s="101"/>
      <c r="BA546" s="94"/>
      <c r="BB546" s="94"/>
      <c r="BC546" s="94"/>
      <c r="BD546" s="94"/>
      <c r="BE546" s="101"/>
      <c r="BF546" s="132"/>
      <c r="BG546" s="98"/>
      <c r="BH546" s="74" t="str">
        <f t="shared" si="69"/>
        <v>N</v>
      </c>
      <c r="BI546" t="e">
        <f t="shared" si="70"/>
        <v>#DIV/0!</v>
      </c>
      <c r="BK546" s="283">
        <f>IFERROR(VLOOKUP($B546, 'A2. Rate Change &amp; Enrollment'!$C$14:$BY$769, 75, FALSE), 0)</f>
        <v>0</v>
      </c>
      <c r="BL546" s="283" t="e">
        <f t="shared" si="66"/>
        <v>#DIV/0!</v>
      </c>
      <c r="BM546" s="283" t="e">
        <f t="shared" si="67"/>
        <v>#DIV/0!</v>
      </c>
      <c r="BN546" t="e">
        <f t="shared" si="72"/>
        <v>#DIV/0!</v>
      </c>
    </row>
    <row r="547" spans="1:66" x14ac:dyDescent="0.35">
      <c r="A547" t="s">
        <v>850</v>
      </c>
      <c r="B547" s="144"/>
      <c r="C547" s="98"/>
      <c r="D547" s="43" t="str">
        <f t="shared" si="68"/>
        <v>HMO</v>
      </c>
      <c r="E547" s="100"/>
      <c r="F547" s="101"/>
      <c r="G547" s="100"/>
      <c r="H547" s="101"/>
      <c r="I547" s="100"/>
      <c r="J547" s="101"/>
      <c r="K547" s="100"/>
      <c r="L547" s="101"/>
      <c r="M547" s="100"/>
      <c r="N547" s="101"/>
      <c r="O547" s="100"/>
      <c r="P547" s="101"/>
      <c r="Q547" s="100"/>
      <c r="R547" s="101"/>
      <c r="S547" s="100"/>
      <c r="T547" s="101"/>
      <c r="U547" s="118"/>
      <c r="V547" s="118"/>
      <c r="W547" s="100"/>
      <c r="X547" s="100"/>
      <c r="Y547" s="100"/>
      <c r="Z547" s="100"/>
      <c r="AA547" s="132"/>
      <c r="AB547" s="101"/>
      <c r="AC547" s="101"/>
      <c r="AD547" s="101"/>
      <c r="AE547" s="100"/>
      <c r="AF547" s="101"/>
      <c r="AG547" s="100"/>
      <c r="AH547" s="101"/>
      <c r="AI547" s="100"/>
      <c r="AJ547" s="101"/>
      <c r="AK547" s="100"/>
      <c r="AL547" s="101"/>
      <c r="AM547" s="101"/>
      <c r="AN547" s="8"/>
      <c r="AO547" s="147">
        <f>IFERROR(VLOOKUP(B547,'A2. Rate Change &amp; Enrollment'!$C$20:$K$769,3,FALSE),0)</f>
        <v>0</v>
      </c>
      <c r="AP547" s="147">
        <f>IFERROR(VLOOKUP(B547,'A2. Rate Change &amp; Enrollment'!$C$20:$K$769,7,FALSE),0)</f>
        <v>0</v>
      </c>
      <c r="AQ547" s="150" t="e">
        <f t="shared" si="65"/>
        <v>#DIV/0!</v>
      </c>
      <c r="AS547" s="177"/>
      <c r="AT547" s="177"/>
      <c r="AV547" s="153" t="e">
        <f t="shared" si="71"/>
        <v>#DIV/0!</v>
      </c>
      <c r="AW547" s="101"/>
      <c r="AY547" s="132"/>
      <c r="AZ547" s="101"/>
      <c r="BA547" s="94"/>
      <c r="BB547" s="94"/>
      <c r="BC547" s="94"/>
      <c r="BD547" s="94"/>
      <c r="BE547" s="101"/>
      <c r="BF547" s="132"/>
      <c r="BG547" s="98"/>
      <c r="BH547" s="74" t="str">
        <f t="shared" si="69"/>
        <v>N</v>
      </c>
      <c r="BI547" t="e">
        <f t="shared" si="70"/>
        <v>#DIV/0!</v>
      </c>
      <c r="BK547" s="283">
        <f>IFERROR(VLOOKUP($B547, 'A2. Rate Change &amp; Enrollment'!$C$14:$BY$769, 75, FALSE), 0)</f>
        <v>0</v>
      </c>
      <c r="BL547" s="283" t="e">
        <f t="shared" si="66"/>
        <v>#DIV/0!</v>
      </c>
      <c r="BM547" s="283" t="e">
        <f t="shared" si="67"/>
        <v>#DIV/0!</v>
      </c>
      <c r="BN547" t="e">
        <f t="shared" si="72"/>
        <v>#DIV/0!</v>
      </c>
    </row>
    <row r="548" spans="1:66" x14ac:dyDescent="0.35">
      <c r="A548" t="s">
        <v>851</v>
      </c>
      <c r="B548" s="144"/>
      <c r="C548" s="98"/>
      <c r="D548" s="43" t="str">
        <f t="shared" si="68"/>
        <v>HMO</v>
      </c>
      <c r="E548" s="100"/>
      <c r="F548" s="101"/>
      <c r="G548" s="100"/>
      <c r="H548" s="101"/>
      <c r="I548" s="100"/>
      <c r="J548" s="101"/>
      <c r="K548" s="100"/>
      <c r="L548" s="101"/>
      <c r="M548" s="100"/>
      <c r="N548" s="101"/>
      <c r="O548" s="100"/>
      <c r="P548" s="101"/>
      <c r="Q548" s="100"/>
      <c r="R548" s="101"/>
      <c r="S548" s="100"/>
      <c r="T548" s="101"/>
      <c r="U548" s="118"/>
      <c r="V548" s="118"/>
      <c r="W548" s="100"/>
      <c r="X548" s="100"/>
      <c r="Y548" s="100"/>
      <c r="Z548" s="100"/>
      <c r="AA548" s="132"/>
      <c r="AB548" s="101"/>
      <c r="AC548" s="101"/>
      <c r="AD548" s="101"/>
      <c r="AE548" s="100"/>
      <c r="AF548" s="101"/>
      <c r="AG548" s="100"/>
      <c r="AH548" s="101"/>
      <c r="AI548" s="100"/>
      <c r="AJ548" s="101"/>
      <c r="AK548" s="100"/>
      <c r="AL548" s="101"/>
      <c r="AM548" s="101"/>
      <c r="AN548" s="8"/>
      <c r="AO548" s="147">
        <f>IFERROR(VLOOKUP(B548,'A2. Rate Change &amp; Enrollment'!$C$20:$K$769,3,FALSE),0)</f>
        <v>0</v>
      </c>
      <c r="AP548" s="147">
        <f>IFERROR(VLOOKUP(B548,'A2. Rate Change &amp; Enrollment'!$C$20:$K$769,7,FALSE),0)</f>
        <v>0</v>
      </c>
      <c r="AQ548" s="150" t="e">
        <f t="shared" si="65"/>
        <v>#DIV/0!</v>
      </c>
      <c r="AS548" s="177"/>
      <c r="AT548" s="177"/>
      <c r="AV548" s="153" t="e">
        <f t="shared" si="71"/>
        <v>#DIV/0!</v>
      </c>
      <c r="AW548" s="101"/>
      <c r="AY548" s="132"/>
      <c r="AZ548" s="101"/>
      <c r="BA548" s="94"/>
      <c r="BB548" s="94"/>
      <c r="BC548" s="94"/>
      <c r="BD548" s="94"/>
      <c r="BE548" s="101"/>
      <c r="BF548" s="132"/>
      <c r="BG548" s="98"/>
      <c r="BH548" s="74" t="str">
        <f t="shared" si="69"/>
        <v>N</v>
      </c>
      <c r="BI548" t="e">
        <f t="shared" si="70"/>
        <v>#DIV/0!</v>
      </c>
      <c r="BK548" s="283">
        <f>IFERROR(VLOOKUP($B548, 'A2. Rate Change &amp; Enrollment'!$C$14:$BY$769, 75, FALSE), 0)</f>
        <v>0</v>
      </c>
      <c r="BL548" s="283" t="e">
        <f t="shared" si="66"/>
        <v>#DIV/0!</v>
      </c>
      <c r="BM548" s="283" t="e">
        <f t="shared" si="67"/>
        <v>#DIV/0!</v>
      </c>
      <c r="BN548" t="e">
        <f t="shared" si="72"/>
        <v>#DIV/0!</v>
      </c>
    </row>
    <row r="549" spans="1:66" x14ac:dyDescent="0.35">
      <c r="A549" t="s">
        <v>852</v>
      </c>
      <c r="B549" s="144"/>
      <c r="C549" s="98"/>
      <c r="D549" s="43" t="str">
        <f t="shared" si="68"/>
        <v>HMO</v>
      </c>
      <c r="E549" s="100"/>
      <c r="F549" s="101"/>
      <c r="G549" s="100"/>
      <c r="H549" s="101"/>
      <c r="I549" s="100"/>
      <c r="J549" s="101"/>
      <c r="K549" s="100"/>
      <c r="L549" s="101"/>
      <c r="M549" s="100"/>
      <c r="N549" s="101"/>
      <c r="O549" s="100"/>
      <c r="P549" s="101"/>
      <c r="Q549" s="100"/>
      <c r="R549" s="101"/>
      <c r="S549" s="100"/>
      <c r="T549" s="101"/>
      <c r="U549" s="118"/>
      <c r="V549" s="118"/>
      <c r="W549" s="100"/>
      <c r="X549" s="100"/>
      <c r="Y549" s="100"/>
      <c r="Z549" s="100"/>
      <c r="AA549" s="132"/>
      <c r="AB549" s="101"/>
      <c r="AC549" s="101"/>
      <c r="AD549" s="101"/>
      <c r="AE549" s="100"/>
      <c r="AF549" s="101"/>
      <c r="AG549" s="100"/>
      <c r="AH549" s="101"/>
      <c r="AI549" s="100"/>
      <c r="AJ549" s="101"/>
      <c r="AK549" s="100"/>
      <c r="AL549" s="101"/>
      <c r="AM549" s="101"/>
      <c r="AN549" s="8"/>
      <c r="AO549" s="147">
        <f>IFERROR(VLOOKUP(B549,'A2. Rate Change &amp; Enrollment'!$C$20:$K$769,3,FALSE),0)</f>
        <v>0</v>
      </c>
      <c r="AP549" s="147">
        <f>IFERROR(VLOOKUP(B549,'A2. Rate Change &amp; Enrollment'!$C$20:$K$769,7,FALSE),0)</f>
        <v>0</v>
      </c>
      <c r="AQ549" s="150" t="e">
        <f t="shared" si="65"/>
        <v>#DIV/0!</v>
      </c>
      <c r="AS549" s="177"/>
      <c r="AT549" s="177"/>
      <c r="AV549" s="153" t="e">
        <f t="shared" si="71"/>
        <v>#DIV/0!</v>
      </c>
      <c r="AW549" s="101"/>
      <c r="AY549" s="132"/>
      <c r="AZ549" s="101"/>
      <c r="BA549" s="94"/>
      <c r="BB549" s="94"/>
      <c r="BC549" s="94"/>
      <c r="BD549" s="94"/>
      <c r="BE549" s="101"/>
      <c r="BF549" s="132"/>
      <c r="BG549" s="98"/>
      <c r="BH549" s="74" t="str">
        <f t="shared" si="69"/>
        <v>N</v>
      </c>
      <c r="BI549" t="e">
        <f t="shared" si="70"/>
        <v>#DIV/0!</v>
      </c>
      <c r="BK549" s="283">
        <f>IFERROR(VLOOKUP($B549, 'A2. Rate Change &amp; Enrollment'!$C$14:$BY$769, 75, FALSE), 0)</f>
        <v>0</v>
      </c>
      <c r="BL549" s="283" t="e">
        <f t="shared" si="66"/>
        <v>#DIV/0!</v>
      </c>
      <c r="BM549" s="283" t="e">
        <f t="shared" si="67"/>
        <v>#DIV/0!</v>
      </c>
      <c r="BN549" t="e">
        <f t="shared" si="72"/>
        <v>#DIV/0!</v>
      </c>
    </row>
    <row r="550" spans="1:66" x14ac:dyDescent="0.35">
      <c r="A550" t="s">
        <v>853</v>
      </c>
      <c r="B550" s="144"/>
      <c r="C550" s="98"/>
      <c r="D550" s="43" t="str">
        <f t="shared" si="68"/>
        <v>HMO</v>
      </c>
      <c r="E550" s="100"/>
      <c r="F550" s="101"/>
      <c r="G550" s="100"/>
      <c r="H550" s="101"/>
      <c r="I550" s="100"/>
      <c r="J550" s="101"/>
      <c r="K550" s="100"/>
      <c r="L550" s="101"/>
      <c r="M550" s="100"/>
      <c r="N550" s="101"/>
      <c r="O550" s="100"/>
      <c r="P550" s="101"/>
      <c r="Q550" s="100"/>
      <c r="R550" s="101"/>
      <c r="S550" s="100"/>
      <c r="T550" s="101"/>
      <c r="U550" s="118"/>
      <c r="V550" s="118"/>
      <c r="W550" s="100"/>
      <c r="X550" s="100"/>
      <c r="Y550" s="100"/>
      <c r="Z550" s="100"/>
      <c r="AA550" s="132"/>
      <c r="AB550" s="101"/>
      <c r="AC550" s="101"/>
      <c r="AD550" s="101"/>
      <c r="AE550" s="100"/>
      <c r="AF550" s="101"/>
      <c r="AG550" s="100"/>
      <c r="AH550" s="101"/>
      <c r="AI550" s="100"/>
      <c r="AJ550" s="101"/>
      <c r="AK550" s="100"/>
      <c r="AL550" s="101"/>
      <c r="AM550" s="101"/>
      <c r="AN550" s="8"/>
      <c r="AO550" s="147">
        <f>IFERROR(VLOOKUP(B550,'A2. Rate Change &amp; Enrollment'!$C$20:$K$769,3,FALSE),0)</f>
        <v>0</v>
      </c>
      <c r="AP550" s="147">
        <f>IFERROR(VLOOKUP(B550,'A2. Rate Change &amp; Enrollment'!$C$20:$K$769,7,FALSE),0)</f>
        <v>0</v>
      </c>
      <c r="AQ550" s="150" t="e">
        <f t="shared" si="65"/>
        <v>#DIV/0!</v>
      </c>
      <c r="AS550" s="177"/>
      <c r="AT550" s="177"/>
      <c r="AV550" s="153" t="e">
        <f t="shared" si="71"/>
        <v>#DIV/0!</v>
      </c>
      <c r="AW550" s="101"/>
      <c r="AY550" s="132"/>
      <c r="AZ550" s="101"/>
      <c r="BA550" s="94"/>
      <c r="BB550" s="94"/>
      <c r="BC550" s="94"/>
      <c r="BD550" s="94"/>
      <c r="BE550" s="101"/>
      <c r="BF550" s="132"/>
      <c r="BG550" s="98"/>
      <c r="BH550" s="74" t="str">
        <f t="shared" si="69"/>
        <v>N</v>
      </c>
      <c r="BI550" t="e">
        <f t="shared" si="70"/>
        <v>#DIV/0!</v>
      </c>
      <c r="BK550" s="283">
        <f>IFERROR(VLOOKUP($B550, 'A2. Rate Change &amp; Enrollment'!$C$14:$BY$769, 75, FALSE), 0)</f>
        <v>0</v>
      </c>
      <c r="BL550" s="283" t="e">
        <f t="shared" si="66"/>
        <v>#DIV/0!</v>
      </c>
      <c r="BM550" s="283" t="e">
        <f t="shared" si="67"/>
        <v>#DIV/0!</v>
      </c>
      <c r="BN550" t="e">
        <f t="shared" si="72"/>
        <v>#DIV/0!</v>
      </c>
    </row>
    <row r="551" spans="1:66" x14ac:dyDescent="0.35">
      <c r="A551" t="s">
        <v>854</v>
      </c>
      <c r="B551" s="144"/>
      <c r="C551" s="98"/>
      <c r="D551" s="43" t="str">
        <f t="shared" si="68"/>
        <v>HMO</v>
      </c>
      <c r="E551" s="100"/>
      <c r="F551" s="101"/>
      <c r="G551" s="100"/>
      <c r="H551" s="101"/>
      <c r="I551" s="100"/>
      <c r="J551" s="101"/>
      <c r="K551" s="100"/>
      <c r="L551" s="101"/>
      <c r="M551" s="100"/>
      <c r="N551" s="101"/>
      <c r="O551" s="100"/>
      <c r="P551" s="101"/>
      <c r="Q551" s="100"/>
      <c r="R551" s="101"/>
      <c r="S551" s="100"/>
      <c r="T551" s="101"/>
      <c r="U551" s="118"/>
      <c r="V551" s="118"/>
      <c r="W551" s="100"/>
      <c r="X551" s="100"/>
      <c r="Y551" s="100"/>
      <c r="Z551" s="100"/>
      <c r="AA551" s="132"/>
      <c r="AB551" s="101"/>
      <c r="AC551" s="101"/>
      <c r="AD551" s="101"/>
      <c r="AE551" s="100"/>
      <c r="AF551" s="101"/>
      <c r="AG551" s="100"/>
      <c r="AH551" s="101"/>
      <c r="AI551" s="100"/>
      <c r="AJ551" s="101"/>
      <c r="AK551" s="100"/>
      <c r="AL551" s="101"/>
      <c r="AM551" s="101"/>
      <c r="AN551" s="8"/>
      <c r="AO551" s="147">
        <f>IFERROR(VLOOKUP(B551,'A2. Rate Change &amp; Enrollment'!$C$20:$K$769,3,FALSE),0)</f>
        <v>0</v>
      </c>
      <c r="AP551" s="147">
        <f>IFERROR(VLOOKUP(B551,'A2. Rate Change &amp; Enrollment'!$C$20:$K$769,7,FALSE),0)</f>
        <v>0</v>
      </c>
      <c r="AQ551" s="150" t="e">
        <f t="shared" si="65"/>
        <v>#DIV/0!</v>
      </c>
      <c r="AS551" s="177"/>
      <c r="AT551" s="177"/>
      <c r="AV551" s="153" t="e">
        <f t="shared" si="71"/>
        <v>#DIV/0!</v>
      </c>
      <c r="AW551" s="101"/>
      <c r="AY551" s="132"/>
      <c r="AZ551" s="101"/>
      <c r="BA551" s="94"/>
      <c r="BB551" s="94"/>
      <c r="BC551" s="94"/>
      <c r="BD551" s="94"/>
      <c r="BE551" s="101"/>
      <c r="BF551" s="132"/>
      <c r="BG551" s="98"/>
      <c r="BH551" s="74" t="str">
        <f t="shared" si="69"/>
        <v>N</v>
      </c>
      <c r="BI551" t="e">
        <f t="shared" si="70"/>
        <v>#DIV/0!</v>
      </c>
      <c r="BK551" s="283">
        <f>IFERROR(VLOOKUP($B551, 'A2. Rate Change &amp; Enrollment'!$C$14:$BY$769, 75, FALSE), 0)</f>
        <v>0</v>
      </c>
      <c r="BL551" s="283" t="e">
        <f t="shared" si="66"/>
        <v>#DIV/0!</v>
      </c>
      <c r="BM551" s="283" t="e">
        <f t="shared" si="67"/>
        <v>#DIV/0!</v>
      </c>
      <c r="BN551" t="e">
        <f t="shared" si="72"/>
        <v>#DIV/0!</v>
      </c>
    </row>
    <row r="552" spans="1:66" x14ac:dyDescent="0.35">
      <c r="A552" t="s">
        <v>855</v>
      </c>
      <c r="B552" s="144"/>
      <c r="C552" s="98"/>
      <c r="D552" s="43" t="str">
        <f t="shared" si="68"/>
        <v>HMO</v>
      </c>
      <c r="E552" s="100"/>
      <c r="F552" s="101"/>
      <c r="G552" s="100"/>
      <c r="H552" s="101"/>
      <c r="I552" s="100"/>
      <c r="J552" s="101"/>
      <c r="K552" s="100"/>
      <c r="L552" s="101"/>
      <c r="M552" s="100"/>
      <c r="N552" s="101"/>
      <c r="O552" s="100"/>
      <c r="P552" s="101"/>
      <c r="Q552" s="100"/>
      <c r="R552" s="101"/>
      <c r="S552" s="100"/>
      <c r="T552" s="101"/>
      <c r="U552" s="118"/>
      <c r="V552" s="118"/>
      <c r="W552" s="100"/>
      <c r="X552" s="100"/>
      <c r="Y552" s="100"/>
      <c r="Z552" s="100"/>
      <c r="AA552" s="132"/>
      <c r="AB552" s="101"/>
      <c r="AC552" s="101"/>
      <c r="AD552" s="101"/>
      <c r="AE552" s="100"/>
      <c r="AF552" s="101"/>
      <c r="AG552" s="100"/>
      <c r="AH552" s="101"/>
      <c r="AI552" s="100"/>
      <c r="AJ552" s="101"/>
      <c r="AK552" s="100"/>
      <c r="AL552" s="101"/>
      <c r="AM552" s="101"/>
      <c r="AN552" s="8"/>
      <c r="AO552" s="147">
        <f>IFERROR(VLOOKUP(B552,'A2. Rate Change &amp; Enrollment'!$C$20:$K$769,3,FALSE),0)</f>
        <v>0</v>
      </c>
      <c r="AP552" s="147">
        <f>IFERROR(VLOOKUP(B552,'A2. Rate Change &amp; Enrollment'!$C$20:$K$769,7,FALSE),0)</f>
        <v>0</v>
      </c>
      <c r="AQ552" s="150" t="e">
        <f t="shared" si="65"/>
        <v>#DIV/0!</v>
      </c>
      <c r="AS552" s="177"/>
      <c r="AT552" s="177"/>
      <c r="AV552" s="153" t="e">
        <f t="shared" si="71"/>
        <v>#DIV/0!</v>
      </c>
      <c r="AW552" s="101"/>
      <c r="AY552" s="132"/>
      <c r="AZ552" s="101"/>
      <c r="BA552" s="94"/>
      <c r="BB552" s="94"/>
      <c r="BC552" s="94"/>
      <c r="BD552" s="94"/>
      <c r="BE552" s="101"/>
      <c r="BF552" s="132"/>
      <c r="BG552" s="98"/>
      <c r="BH552" s="74" t="str">
        <f t="shared" si="69"/>
        <v>N</v>
      </c>
      <c r="BI552" t="e">
        <f t="shared" si="70"/>
        <v>#DIV/0!</v>
      </c>
      <c r="BK552" s="283">
        <f>IFERROR(VLOOKUP($B552, 'A2. Rate Change &amp; Enrollment'!$C$14:$BY$769, 75, FALSE), 0)</f>
        <v>0</v>
      </c>
      <c r="BL552" s="283" t="e">
        <f t="shared" si="66"/>
        <v>#DIV/0!</v>
      </c>
      <c r="BM552" s="283" t="e">
        <f t="shared" si="67"/>
        <v>#DIV/0!</v>
      </c>
      <c r="BN552" t="e">
        <f t="shared" si="72"/>
        <v>#DIV/0!</v>
      </c>
    </row>
    <row r="553" spans="1:66" x14ac:dyDescent="0.35">
      <c r="A553" t="s">
        <v>856</v>
      </c>
      <c r="B553" s="144"/>
      <c r="C553" s="98"/>
      <c r="D553" s="43" t="str">
        <f t="shared" si="68"/>
        <v>HMO</v>
      </c>
      <c r="E553" s="100"/>
      <c r="F553" s="101"/>
      <c r="G553" s="100"/>
      <c r="H553" s="101"/>
      <c r="I553" s="100"/>
      <c r="J553" s="101"/>
      <c r="K553" s="100"/>
      <c r="L553" s="101"/>
      <c r="M553" s="100"/>
      <c r="N553" s="101"/>
      <c r="O553" s="100"/>
      <c r="P553" s="101"/>
      <c r="Q553" s="100"/>
      <c r="R553" s="101"/>
      <c r="S553" s="100"/>
      <c r="T553" s="101"/>
      <c r="U553" s="118"/>
      <c r="V553" s="118"/>
      <c r="W553" s="100"/>
      <c r="X553" s="100"/>
      <c r="Y553" s="100"/>
      <c r="Z553" s="100"/>
      <c r="AA553" s="132"/>
      <c r="AB553" s="101"/>
      <c r="AC553" s="101"/>
      <c r="AD553" s="101"/>
      <c r="AE553" s="100"/>
      <c r="AF553" s="101"/>
      <c r="AG553" s="100"/>
      <c r="AH553" s="101"/>
      <c r="AI553" s="100"/>
      <c r="AJ553" s="101"/>
      <c r="AK553" s="100"/>
      <c r="AL553" s="101"/>
      <c r="AM553" s="101"/>
      <c r="AN553" s="8"/>
      <c r="AO553" s="147">
        <f>IFERROR(VLOOKUP(B553,'A2. Rate Change &amp; Enrollment'!$C$20:$K$769,3,FALSE),0)</f>
        <v>0</v>
      </c>
      <c r="AP553" s="147">
        <f>IFERROR(VLOOKUP(B553,'A2. Rate Change &amp; Enrollment'!$C$20:$K$769,7,FALSE),0)</f>
        <v>0</v>
      </c>
      <c r="AQ553" s="150" t="e">
        <f t="shared" si="65"/>
        <v>#DIV/0!</v>
      </c>
      <c r="AS553" s="177"/>
      <c r="AT553" s="177"/>
      <c r="AV553" s="153" t="e">
        <f t="shared" si="71"/>
        <v>#DIV/0!</v>
      </c>
      <c r="AW553" s="101"/>
      <c r="AY553" s="132"/>
      <c r="AZ553" s="101"/>
      <c r="BA553" s="94"/>
      <c r="BB553" s="94"/>
      <c r="BC553" s="94"/>
      <c r="BD553" s="94"/>
      <c r="BE553" s="101"/>
      <c r="BF553" s="132"/>
      <c r="BG553" s="98"/>
      <c r="BH553" s="74" t="str">
        <f t="shared" si="69"/>
        <v>N</v>
      </c>
      <c r="BI553" t="e">
        <f t="shared" si="70"/>
        <v>#DIV/0!</v>
      </c>
      <c r="BK553" s="283">
        <f>IFERROR(VLOOKUP($B553, 'A2. Rate Change &amp; Enrollment'!$C$14:$BY$769, 75, FALSE), 0)</f>
        <v>0</v>
      </c>
      <c r="BL553" s="283" t="e">
        <f t="shared" si="66"/>
        <v>#DIV/0!</v>
      </c>
      <c r="BM553" s="283" t="e">
        <f t="shared" si="67"/>
        <v>#DIV/0!</v>
      </c>
      <c r="BN553" t="e">
        <f t="shared" si="72"/>
        <v>#DIV/0!</v>
      </c>
    </row>
    <row r="554" spans="1:66" x14ac:dyDescent="0.35">
      <c r="A554" t="s">
        <v>857</v>
      </c>
      <c r="B554" s="144"/>
      <c r="C554" s="98"/>
      <c r="D554" s="43" t="str">
        <f t="shared" si="68"/>
        <v>HMO</v>
      </c>
      <c r="E554" s="100"/>
      <c r="F554" s="101"/>
      <c r="G554" s="100"/>
      <c r="H554" s="101"/>
      <c r="I554" s="100"/>
      <c r="J554" s="101"/>
      <c r="K554" s="100"/>
      <c r="L554" s="101"/>
      <c r="M554" s="100"/>
      <c r="N554" s="101"/>
      <c r="O554" s="100"/>
      <c r="P554" s="101"/>
      <c r="Q554" s="100"/>
      <c r="R554" s="101"/>
      <c r="S554" s="100"/>
      <c r="T554" s="101"/>
      <c r="U554" s="118"/>
      <c r="V554" s="118"/>
      <c r="W554" s="100"/>
      <c r="X554" s="100"/>
      <c r="Y554" s="100"/>
      <c r="Z554" s="100"/>
      <c r="AA554" s="132"/>
      <c r="AB554" s="101"/>
      <c r="AC554" s="101"/>
      <c r="AD554" s="101"/>
      <c r="AE554" s="100"/>
      <c r="AF554" s="101"/>
      <c r="AG554" s="100"/>
      <c r="AH554" s="101"/>
      <c r="AI554" s="100"/>
      <c r="AJ554" s="101"/>
      <c r="AK554" s="100"/>
      <c r="AL554" s="101"/>
      <c r="AM554" s="101"/>
      <c r="AN554" s="8"/>
      <c r="AO554" s="147">
        <f>IFERROR(VLOOKUP(B554,'A2. Rate Change &amp; Enrollment'!$C$20:$K$769,3,FALSE),0)</f>
        <v>0</v>
      </c>
      <c r="AP554" s="147">
        <f>IFERROR(VLOOKUP(B554,'A2. Rate Change &amp; Enrollment'!$C$20:$K$769,7,FALSE),0)</f>
        <v>0</v>
      </c>
      <c r="AQ554" s="150" t="e">
        <f t="shared" si="65"/>
        <v>#DIV/0!</v>
      </c>
      <c r="AS554" s="177"/>
      <c r="AT554" s="177"/>
      <c r="AV554" s="153" t="e">
        <f t="shared" si="71"/>
        <v>#DIV/0!</v>
      </c>
      <c r="AW554" s="101"/>
      <c r="AY554" s="132"/>
      <c r="AZ554" s="101"/>
      <c r="BA554" s="94"/>
      <c r="BB554" s="94"/>
      <c r="BC554" s="94"/>
      <c r="BD554" s="94"/>
      <c r="BE554" s="101"/>
      <c r="BF554" s="132"/>
      <c r="BG554" s="98"/>
      <c r="BH554" s="74" t="str">
        <f t="shared" si="69"/>
        <v>N</v>
      </c>
      <c r="BI554" t="e">
        <f t="shared" si="70"/>
        <v>#DIV/0!</v>
      </c>
      <c r="BK554" s="283">
        <f>IFERROR(VLOOKUP($B554, 'A2. Rate Change &amp; Enrollment'!$C$14:$BY$769, 75, FALSE), 0)</f>
        <v>0</v>
      </c>
      <c r="BL554" s="283" t="e">
        <f t="shared" si="66"/>
        <v>#DIV/0!</v>
      </c>
      <c r="BM554" s="283" t="e">
        <f t="shared" si="67"/>
        <v>#DIV/0!</v>
      </c>
      <c r="BN554" t="e">
        <f t="shared" si="72"/>
        <v>#DIV/0!</v>
      </c>
    </row>
    <row r="555" spans="1:66" x14ac:dyDescent="0.35">
      <c r="A555" t="s">
        <v>858</v>
      </c>
      <c r="B555" s="144"/>
      <c r="C555" s="98"/>
      <c r="D555" s="43" t="str">
        <f t="shared" si="68"/>
        <v>HMO</v>
      </c>
      <c r="E555" s="100"/>
      <c r="F555" s="101"/>
      <c r="G555" s="100"/>
      <c r="H555" s="101"/>
      <c r="I555" s="100"/>
      <c r="J555" s="101"/>
      <c r="K555" s="100"/>
      <c r="L555" s="101"/>
      <c r="M555" s="100"/>
      <c r="N555" s="101"/>
      <c r="O555" s="100"/>
      <c r="P555" s="101"/>
      <c r="Q555" s="100"/>
      <c r="R555" s="101"/>
      <c r="S555" s="100"/>
      <c r="T555" s="101"/>
      <c r="U555" s="118"/>
      <c r="V555" s="118"/>
      <c r="W555" s="100"/>
      <c r="X555" s="100"/>
      <c r="Y555" s="100"/>
      <c r="Z555" s="100"/>
      <c r="AA555" s="132"/>
      <c r="AB555" s="101"/>
      <c r="AC555" s="101"/>
      <c r="AD555" s="101"/>
      <c r="AE555" s="100"/>
      <c r="AF555" s="101"/>
      <c r="AG555" s="100"/>
      <c r="AH555" s="101"/>
      <c r="AI555" s="100"/>
      <c r="AJ555" s="101"/>
      <c r="AK555" s="100"/>
      <c r="AL555" s="101"/>
      <c r="AM555" s="101"/>
      <c r="AN555" s="8"/>
      <c r="AO555" s="147">
        <f>IFERROR(VLOOKUP(B555,'A2. Rate Change &amp; Enrollment'!$C$20:$K$769,3,FALSE),0)</f>
        <v>0</v>
      </c>
      <c r="AP555" s="147">
        <f>IFERROR(VLOOKUP(B555,'A2. Rate Change &amp; Enrollment'!$C$20:$K$769,7,FALSE),0)</f>
        <v>0</v>
      </c>
      <c r="AQ555" s="150" t="e">
        <f t="shared" si="65"/>
        <v>#DIV/0!</v>
      </c>
      <c r="AS555" s="177"/>
      <c r="AT555" s="177"/>
      <c r="AV555" s="153" t="e">
        <f t="shared" si="71"/>
        <v>#DIV/0!</v>
      </c>
      <c r="AW555" s="101"/>
      <c r="AY555" s="132"/>
      <c r="AZ555" s="101"/>
      <c r="BA555" s="94"/>
      <c r="BB555" s="94"/>
      <c r="BC555" s="94"/>
      <c r="BD555" s="94"/>
      <c r="BE555" s="101"/>
      <c r="BF555" s="132"/>
      <c r="BG555" s="98"/>
      <c r="BH555" s="74" t="str">
        <f t="shared" si="69"/>
        <v>N</v>
      </c>
      <c r="BI555" t="e">
        <f t="shared" si="70"/>
        <v>#DIV/0!</v>
      </c>
      <c r="BK555" s="283">
        <f>IFERROR(VLOOKUP($B555, 'A2. Rate Change &amp; Enrollment'!$C$14:$BY$769, 75, FALSE), 0)</f>
        <v>0</v>
      </c>
      <c r="BL555" s="283" t="e">
        <f t="shared" si="66"/>
        <v>#DIV/0!</v>
      </c>
      <c r="BM555" s="283" t="e">
        <f t="shared" si="67"/>
        <v>#DIV/0!</v>
      </c>
      <c r="BN555" t="e">
        <f t="shared" si="72"/>
        <v>#DIV/0!</v>
      </c>
    </row>
    <row r="556" spans="1:66" x14ac:dyDescent="0.35">
      <c r="A556" t="s">
        <v>859</v>
      </c>
      <c r="B556" s="144"/>
      <c r="C556" s="98"/>
      <c r="D556" s="43" t="str">
        <f t="shared" si="68"/>
        <v>HMO</v>
      </c>
      <c r="E556" s="100"/>
      <c r="F556" s="101"/>
      <c r="G556" s="100"/>
      <c r="H556" s="101"/>
      <c r="I556" s="100"/>
      <c r="J556" s="101"/>
      <c r="K556" s="100"/>
      <c r="L556" s="101"/>
      <c r="M556" s="100"/>
      <c r="N556" s="101"/>
      <c r="O556" s="100"/>
      <c r="P556" s="101"/>
      <c r="Q556" s="100"/>
      <c r="R556" s="101"/>
      <c r="S556" s="100"/>
      <c r="T556" s="101"/>
      <c r="U556" s="118"/>
      <c r="V556" s="118"/>
      <c r="W556" s="100"/>
      <c r="X556" s="100"/>
      <c r="Y556" s="100"/>
      <c r="Z556" s="100"/>
      <c r="AA556" s="132"/>
      <c r="AB556" s="101"/>
      <c r="AC556" s="101"/>
      <c r="AD556" s="101"/>
      <c r="AE556" s="100"/>
      <c r="AF556" s="101"/>
      <c r="AG556" s="100"/>
      <c r="AH556" s="101"/>
      <c r="AI556" s="100"/>
      <c r="AJ556" s="101"/>
      <c r="AK556" s="100"/>
      <c r="AL556" s="101"/>
      <c r="AM556" s="101"/>
      <c r="AN556" s="8"/>
      <c r="AO556" s="147">
        <f>IFERROR(VLOOKUP(B556,'A2. Rate Change &amp; Enrollment'!$C$20:$K$769,3,FALSE),0)</f>
        <v>0</v>
      </c>
      <c r="AP556" s="147">
        <f>IFERROR(VLOOKUP(B556,'A2. Rate Change &amp; Enrollment'!$C$20:$K$769,7,FALSE),0)</f>
        <v>0</v>
      </c>
      <c r="AQ556" s="150" t="e">
        <f t="shared" si="65"/>
        <v>#DIV/0!</v>
      </c>
      <c r="AS556" s="177"/>
      <c r="AT556" s="177"/>
      <c r="AV556" s="153" t="e">
        <f t="shared" si="71"/>
        <v>#DIV/0!</v>
      </c>
      <c r="AW556" s="101"/>
      <c r="AY556" s="132"/>
      <c r="AZ556" s="101"/>
      <c r="BA556" s="94"/>
      <c r="BB556" s="94"/>
      <c r="BC556" s="94"/>
      <c r="BD556" s="94"/>
      <c r="BE556" s="101"/>
      <c r="BF556" s="132"/>
      <c r="BG556" s="98"/>
      <c r="BH556" s="74" t="str">
        <f t="shared" si="69"/>
        <v>N</v>
      </c>
      <c r="BI556" t="e">
        <f t="shared" si="70"/>
        <v>#DIV/0!</v>
      </c>
      <c r="BK556" s="283">
        <f>IFERROR(VLOOKUP($B556, 'A2. Rate Change &amp; Enrollment'!$C$14:$BY$769, 75, FALSE), 0)</f>
        <v>0</v>
      </c>
      <c r="BL556" s="283" t="e">
        <f t="shared" si="66"/>
        <v>#DIV/0!</v>
      </c>
      <c r="BM556" s="283" t="e">
        <f t="shared" si="67"/>
        <v>#DIV/0!</v>
      </c>
      <c r="BN556" t="e">
        <f t="shared" si="72"/>
        <v>#DIV/0!</v>
      </c>
    </row>
    <row r="557" spans="1:66" x14ac:dyDescent="0.35">
      <c r="A557" t="s">
        <v>860</v>
      </c>
      <c r="B557" s="144"/>
      <c r="C557" s="98"/>
      <c r="D557" s="43" t="str">
        <f t="shared" si="68"/>
        <v>HMO</v>
      </c>
      <c r="E557" s="100"/>
      <c r="F557" s="101"/>
      <c r="G557" s="100"/>
      <c r="H557" s="101"/>
      <c r="I557" s="100"/>
      <c r="J557" s="101"/>
      <c r="K557" s="100"/>
      <c r="L557" s="101"/>
      <c r="M557" s="100"/>
      <c r="N557" s="101"/>
      <c r="O557" s="100"/>
      <c r="P557" s="101"/>
      <c r="Q557" s="100"/>
      <c r="R557" s="101"/>
      <c r="S557" s="100"/>
      <c r="T557" s="101"/>
      <c r="U557" s="118"/>
      <c r="V557" s="118"/>
      <c r="W557" s="100"/>
      <c r="X557" s="100"/>
      <c r="Y557" s="100"/>
      <c r="Z557" s="100"/>
      <c r="AA557" s="132"/>
      <c r="AB557" s="101"/>
      <c r="AC557" s="101"/>
      <c r="AD557" s="101"/>
      <c r="AE557" s="100"/>
      <c r="AF557" s="101"/>
      <c r="AG557" s="100"/>
      <c r="AH557" s="101"/>
      <c r="AI557" s="100"/>
      <c r="AJ557" s="101"/>
      <c r="AK557" s="100"/>
      <c r="AL557" s="101"/>
      <c r="AM557" s="101"/>
      <c r="AN557" s="8"/>
      <c r="AO557" s="147">
        <f>IFERROR(VLOOKUP(B557,'A2. Rate Change &amp; Enrollment'!$C$20:$K$769,3,FALSE),0)</f>
        <v>0</v>
      </c>
      <c r="AP557" s="147">
        <f>IFERROR(VLOOKUP(B557,'A2. Rate Change &amp; Enrollment'!$C$20:$K$769,7,FALSE),0)</f>
        <v>0</v>
      </c>
      <c r="AQ557" s="150" t="e">
        <f t="shared" si="65"/>
        <v>#DIV/0!</v>
      </c>
      <c r="AS557" s="177"/>
      <c r="AT557" s="177"/>
      <c r="AV557" s="153" t="e">
        <f t="shared" si="71"/>
        <v>#DIV/0!</v>
      </c>
      <c r="AW557" s="101"/>
      <c r="AY557" s="132"/>
      <c r="AZ557" s="101"/>
      <c r="BA557" s="94"/>
      <c r="BB557" s="94"/>
      <c r="BC557" s="94"/>
      <c r="BD557" s="94"/>
      <c r="BE557" s="101"/>
      <c r="BF557" s="132"/>
      <c r="BG557" s="98"/>
      <c r="BH557" s="74" t="str">
        <f t="shared" si="69"/>
        <v>N</v>
      </c>
      <c r="BI557" t="e">
        <f t="shared" si="70"/>
        <v>#DIV/0!</v>
      </c>
      <c r="BK557" s="283">
        <f>IFERROR(VLOOKUP($B557, 'A2. Rate Change &amp; Enrollment'!$C$14:$BY$769, 75, FALSE), 0)</f>
        <v>0</v>
      </c>
      <c r="BL557" s="283" t="e">
        <f t="shared" si="66"/>
        <v>#DIV/0!</v>
      </c>
      <c r="BM557" s="283" t="e">
        <f t="shared" si="67"/>
        <v>#DIV/0!</v>
      </c>
      <c r="BN557" t="e">
        <f t="shared" si="72"/>
        <v>#DIV/0!</v>
      </c>
    </row>
    <row r="558" spans="1:66" x14ac:dyDescent="0.35">
      <c r="A558" t="s">
        <v>861</v>
      </c>
      <c r="B558" s="144"/>
      <c r="C558" s="98"/>
      <c r="D558" s="43" t="str">
        <f t="shared" si="68"/>
        <v>HMO</v>
      </c>
      <c r="E558" s="100"/>
      <c r="F558" s="101"/>
      <c r="G558" s="100"/>
      <c r="H558" s="101"/>
      <c r="I558" s="100"/>
      <c r="J558" s="101"/>
      <c r="K558" s="100"/>
      <c r="L558" s="101"/>
      <c r="M558" s="100"/>
      <c r="N558" s="101"/>
      <c r="O558" s="100"/>
      <c r="P558" s="101"/>
      <c r="Q558" s="100"/>
      <c r="R558" s="101"/>
      <c r="S558" s="100"/>
      <c r="T558" s="101"/>
      <c r="U558" s="118"/>
      <c r="V558" s="118"/>
      <c r="W558" s="100"/>
      <c r="X558" s="100"/>
      <c r="Y558" s="100"/>
      <c r="Z558" s="100"/>
      <c r="AA558" s="132"/>
      <c r="AB558" s="101"/>
      <c r="AC558" s="101"/>
      <c r="AD558" s="101"/>
      <c r="AE558" s="100"/>
      <c r="AF558" s="101"/>
      <c r="AG558" s="100"/>
      <c r="AH558" s="101"/>
      <c r="AI558" s="100"/>
      <c r="AJ558" s="101"/>
      <c r="AK558" s="100"/>
      <c r="AL558" s="101"/>
      <c r="AM558" s="101"/>
      <c r="AN558" s="8"/>
      <c r="AO558" s="147">
        <f>IFERROR(VLOOKUP(B558,'A2. Rate Change &amp; Enrollment'!$C$20:$K$769,3,FALSE),0)</f>
        <v>0</v>
      </c>
      <c r="AP558" s="147">
        <f>IFERROR(VLOOKUP(B558,'A2. Rate Change &amp; Enrollment'!$C$20:$K$769,7,FALSE),0)</f>
        <v>0</v>
      </c>
      <c r="AQ558" s="150" t="e">
        <f t="shared" si="65"/>
        <v>#DIV/0!</v>
      </c>
      <c r="AS558" s="177"/>
      <c r="AT558" s="177"/>
      <c r="AV558" s="153" t="e">
        <f t="shared" si="71"/>
        <v>#DIV/0!</v>
      </c>
      <c r="AW558" s="101"/>
      <c r="AY558" s="132"/>
      <c r="AZ558" s="101"/>
      <c r="BA558" s="94"/>
      <c r="BB558" s="94"/>
      <c r="BC558" s="94"/>
      <c r="BD558" s="94"/>
      <c r="BE558" s="101"/>
      <c r="BF558" s="132"/>
      <c r="BG558" s="98"/>
      <c r="BH558" s="74" t="str">
        <f t="shared" si="69"/>
        <v>N</v>
      </c>
      <c r="BI558" t="e">
        <f t="shared" si="70"/>
        <v>#DIV/0!</v>
      </c>
      <c r="BK558" s="283">
        <f>IFERROR(VLOOKUP($B558, 'A2. Rate Change &amp; Enrollment'!$C$14:$BY$769, 75, FALSE), 0)</f>
        <v>0</v>
      </c>
      <c r="BL558" s="283" t="e">
        <f t="shared" si="66"/>
        <v>#DIV/0!</v>
      </c>
      <c r="BM558" s="283" t="e">
        <f t="shared" si="67"/>
        <v>#DIV/0!</v>
      </c>
      <c r="BN558" t="e">
        <f t="shared" si="72"/>
        <v>#DIV/0!</v>
      </c>
    </row>
    <row r="559" spans="1:66" x14ac:dyDescent="0.35">
      <c r="A559" t="s">
        <v>862</v>
      </c>
      <c r="B559" s="144"/>
      <c r="C559" s="98"/>
      <c r="D559" s="43" t="str">
        <f t="shared" si="68"/>
        <v>HMO</v>
      </c>
      <c r="E559" s="100"/>
      <c r="F559" s="101"/>
      <c r="G559" s="100"/>
      <c r="H559" s="101"/>
      <c r="I559" s="100"/>
      <c r="J559" s="101"/>
      <c r="K559" s="100"/>
      <c r="L559" s="101"/>
      <c r="M559" s="100"/>
      <c r="N559" s="101"/>
      <c r="O559" s="100"/>
      <c r="P559" s="101"/>
      <c r="Q559" s="100"/>
      <c r="R559" s="101"/>
      <c r="S559" s="100"/>
      <c r="T559" s="101"/>
      <c r="U559" s="118"/>
      <c r="V559" s="118"/>
      <c r="W559" s="100"/>
      <c r="X559" s="100"/>
      <c r="Y559" s="100"/>
      <c r="Z559" s="100"/>
      <c r="AA559" s="132"/>
      <c r="AB559" s="101"/>
      <c r="AC559" s="101"/>
      <c r="AD559" s="101"/>
      <c r="AE559" s="100"/>
      <c r="AF559" s="101"/>
      <c r="AG559" s="100"/>
      <c r="AH559" s="101"/>
      <c r="AI559" s="100"/>
      <c r="AJ559" s="101"/>
      <c r="AK559" s="100"/>
      <c r="AL559" s="101"/>
      <c r="AM559" s="101"/>
      <c r="AN559" s="8"/>
      <c r="AO559" s="147">
        <f>IFERROR(VLOOKUP(B559,'A2. Rate Change &amp; Enrollment'!$C$20:$K$769,3,FALSE),0)</f>
        <v>0</v>
      </c>
      <c r="AP559" s="147">
        <f>IFERROR(VLOOKUP(B559,'A2. Rate Change &amp; Enrollment'!$C$20:$K$769,7,FALSE),0)</f>
        <v>0</v>
      </c>
      <c r="AQ559" s="150" t="e">
        <f t="shared" si="65"/>
        <v>#DIV/0!</v>
      </c>
      <c r="AS559" s="177"/>
      <c r="AT559" s="177"/>
      <c r="AV559" s="153" t="e">
        <f t="shared" si="71"/>
        <v>#DIV/0!</v>
      </c>
      <c r="AW559" s="101"/>
      <c r="AY559" s="132"/>
      <c r="AZ559" s="101"/>
      <c r="BA559" s="94"/>
      <c r="BB559" s="94"/>
      <c r="BC559" s="94"/>
      <c r="BD559" s="94"/>
      <c r="BE559" s="101"/>
      <c r="BF559" s="132"/>
      <c r="BG559" s="98"/>
      <c r="BH559" s="74" t="str">
        <f t="shared" si="69"/>
        <v>N</v>
      </c>
      <c r="BI559" t="e">
        <f t="shared" si="70"/>
        <v>#DIV/0!</v>
      </c>
      <c r="BK559" s="283">
        <f>IFERROR(VLOOKUP($B559, 'A2. Rate Change &amp; Enrollment'!$C$14:$BY$769, 75, FALSE), 0)</f>
        <v>0</v>
      </c>
      <c r="BL559" s="283" t="e">
        <f t="shared" si="66"/>
        <v>#DIV/0!</v>
      </c>
      <c r="BM559" s="283" t="e">
        <f t="shared" si="67"/>
        <v>#DIV/0!</v>
      </c>
      <c r="BN559" t="e">
        <f t="shared" si="72"/>
        <v>#DIV/0!</v>
      </c>
    </row>
    <row r="560" spans="1:66" x14ac:dyDescent="0.35">
      <c r="A560" t="s">
        <v>863</v>
      </c>
      <c r="B560" s="144"/>
      <c r="C560" s="98"/>
      <c r="D560" s="43" t="str">
        <f t="shared" si="68"/>
        <v>HMO</v>
      </c>
      <c r="E560" s="100"/>
      <c r="F560" s="101"/>
      <c r="G560" s="100"/>
      <c r="H560" s="101"/>
      <c r="I560" s="100"/>
      <c r="J560" s="101"/>
      <c r="K560" s="100"/>
      <c r="L560" s="101"/>
      <c r="M560" s="100"/>
      <c r="N560" s="101"/>
      <c r="O560" s="100"/>
      <c r="P560" s="101"/>
      <c r="Q560" s="100"/>
      <c r="R560" s="101"/>
      <c r="S560" s="100"/>
      <c r="T560" s="101"/>
      <c r="U560" s="118"/>
      <c r="V560" s="118"/>
      <c r="W560" s="100"/>
      <c r="X560" s="100"/>
      <c r="Y560" s="100"/>
      <c r="Z560" s="100"/>
      <c r="AA560" s="132"/>
      <c r="AB560" s="101"/>
      <c r="AC560" s="101"/>
      <c r="AD560" s="101"/>
      <c r="AE560" s="100"/>
      <c r="AF560" s="101"/>
      <c r="AG560" s="100"/>
      <c r="AH560" s="101"/>
      <c r="AI560" s="100"/>
      <c r="AJ560" s="101"/>
      <c r="AK560" s="100"/>
      <c r="AL560" s="101"/>
      <c r="AM560" s="101"/>
      <c r="AN560" s="8"/>
      <c r="AO560" s="147">
        <f>IFERROR(VLOOKUP(B560,'A2. Rate Change &amp; Enrollment'!$C$20:$K$769,3,FALSE),0)</f>
        <v>0</v>
      </c>
      <c r="AP560" s="147">
        <f>IFERROR(VLOOKUP(B560,'A2. Rate Change &amp; Enrollment'!$C$20:$K$769,7,FALSE),0)</f>
        <v>0</v>
      </c>
      <c r="AQ560" s="150" t="e">
        <f t="shared" si="65"/>
        <v>#DIV/0!</v>
      </c>
      <c r="AS560" s="177"/>
      <c r="AT560" s="177"/>
      <c r="AV560" s="153" t="e">
        <f t="shared" si="71"/>
        <v>#DIV/0!</v>
      </c>
      <c r="AW560" s="101"/>
      <c r="AY560" s="132"/>
      <c r="AZ560" s="101"/>
      <c r="BA560" s="94"/>
      <c r="BB560" s="94"/>
      <c r="BC560" s="94"/>
      <c r="BD560" s="94"/>
      <c r="BE560" s="101"/>
      <c r="BF560" s="132"/>
      <c r="BG560" s="98"/>
      <c r="BH560" s="74" t="str">
        <f t="shared" si="69"/>
        <v>N</v>
      </c>
      <c r="BI560" t="e">
        <f t="shared" si="70"/>
        <v>#DIV/0!</v>
      </c>
      <c r="BK560" s="283">
        <f>IFERROR(VLOOKUP($B560, 'A2. Rate Change &amp; Enrollment'!$C$14:$BY$769, 75, FALSE), 0)</f>
        <v>0</v>
      </c>
      <c r="BL560" s="283" t="e">
        <f t="shared" si="66"/>
        <v>#DIV/0!</v>
      </c>
      <c r="BM560" s="283" t="e">
        <f t="shared" si="67"/>
        <v>#DIV/0!</v>
      </c>
      <c r="BN560" t="e">
        <f t="shared" si="72"/>
        <v>#DIV/0!</v>
      </c>
    </row>
    <row r="561" spans="1:66" x14ac:dyDescent="0.35">
      <c r="A561" t="s">
        <v>864</v>
      </c>
      <c r="B561" s="144"/>
      <c r="C561" s="98"/>
      <c r="D561" s="43" t="str">
        <f t="shared" si="68"/>
        <v>HMO</v>
      </c>
      <c r="E561" s="100"/>
      <c r="F561" s="101"/>
      <c r="G561" s="100"/>
      <c r="H561" s="101"/>
      <c r="I561" s="100"/>
      <c r="J561" s="101"/>
      <c r="K561" s="100"/>
      <c r="L561" s="101"/>
      <c r="M561" s="100"/>
      <c r="N561" s="101"/>
      <c r="O561" s="100"/>
      <c r="P561" s="101"/>
      <c r="Q561" s="100"/>
      <c r="R561" s="101"/>
      <c r="S561" s="100"/>
      <c r="T561" s="101"/>
      <c r="U561" s="118"/>
      <c r="V561" s="118"/>
      <c r="W561" s="100"/>
      <c r="X561" s="100"/>
      <c r="Y561" s="100"/>
      <c r="Z561" s="100"/>
      <c r="AA561" s="132"/>
      <c r="AB561" s="101"/>
      <c r="AC561" s="101"/>
      <c r="AD561" s="101"/>
      <c r="AE561" s="100"/>
      <c r="AF561" s="101"/>
      <c r="AG561" s="100"/>
      <c r="AH561" s="101"/>
      <c r="AI561" s="100"/>
      <c r="AJ561" s="101"/>
      <c r="AK561" s="100"/>
      <c r="AL561" s="101"/>
      <c r="AM561" s="101"/>
      <c r="AN561" s="8"/>
      <c r="AO561" s="147">
        <f>IFERROR(VLOOKUP(B561,'A2. Rate Change &amp; Enrollment'!$C$20:$K$769,3,FALSE),0)</f>
        <v>0</v>
      </c>
      <c r="AP561" s="147">
        <f>IFERROR(VLOOKUP(B561,'A2. Rate Change &amp; Enrollment'!$C$20:$K$769,7,FALSE),0)</f>
        <v>0</v>
      </c>
      <c r="AQ561" s="150" t="e">
        <f t="shared" si="65"/>
        <v>#DIV/0!</v>
      </c>
      <c r="AS561" s="177"/>
      <c r="AT561" s="177"/>
      <c r="AV561" s="153" t="e">
        <f t="shared" si="71"/>
        <v>#DIV/0!</v>
      </c>
      <c r="AW561" s="101"/>
      <c r="AY561" s="132"/>
      <c r="AZ561" s="101"/>
      <c r="BA561" s="94"/>
      <c r="BB561" s="94"/>
      <c r="BC561" s="94"/>
      <c r="BD561" s="94"/>
      <c r="BE561" s="101"/>
      <c r="BF561" s="132"/>
      <c r="BG561" s="98"/>
      <c r="BH561" s="74" t="str">
        <f t="shared" si="69"/>
        <v>N</v>
      </c>
      <c r="BI561" t="e">
        <f t="shared" si="70"/>
        <v>#DIV/0!</v>
      </c>
      <c r="BK561" s="283">
        <f>IFERROR(VLOOKUP($B561, 'A2. Rate Change &amp; Enrollment'!$C$14:$BY$769, 75, FALSE), 0)</f>
        <v>0</v>
      </c>
      <c r="BL561" s="283" t="e">
        <f t="shared" si="66"/>
        <v>#DIV/0!</v>
      </c>
      <c r="BM561" s="283" t="e">
        <f t="shared" si="67"/>
        <v>#DIV/0!</v>
      </c>
      <c r="BN561" t="e">
        <f t="shared" si="72"/>
        <v>#DIV/0!</v>
      </c>
    </row>
    <row r="562" spans="1:66" x14ac:dyDescent="0.35">
      <c r="A562" t="s">
        <v>865</v>
      </c>
      <c r="B562" s="144"/>
      <c r="C562" s="98"/>
      <c r="D562" s="43" t="str">
        <f t="shared" si="68"/>
        <v>HMO</v>
      </c>
      <c r="E562" s="100"/>
      <c r="F562" s="101"/>
      <c r="G562" s="100"/>
      <c r="H562" s="101"/>
      <c r="I562" s="100"/>
      <c r="J562" s="101"/>
      <c r="K562" s="100"/>
      <c r="L562" s="101"/>
      <c r="M562" s="100"/>
      <c r="N562" s="101"/>
      <c r="O562" s="100"/>
      <c r="P562" s="101"/>
      <c r="Q562" s="100"/>
      <c r="R562" s="101"/>
      <c r="S562" s="100"/>
      <c r="T562" s="101"/>
      <c r="U562" s="118"/>
      <c r="V562" s="118"/>
      <c r="W562" s="100"/>
      <c r="X562" s="100"/>
      <c r="Y562" s="100"/>
      <c r="Z562" s="100"/>
      <c r="AA562" s="132"/>
      <c r="AB562" s="101"/>
      <c r="AC562" s="101"/>
      <c r="AD562" s="101"/>
      <c r="AE562" s="100"/>
      <c r="AF562" s="101"/>
      <c r="AG562" s="100"/>
      <c r="AH562" s="101"/>
      <c r="AI562" s="100"/>
      <c r="AJ562" s="101"/>
      <c r="AK562" s="100"/>
      <c r="AL562" s="101"/>
      <c r="AM562" s="101"/>
      <c r="AN562" s="8"/>
      <c r="AO562" s="147">
        <f>IFERROR(VLOOKUP(B562,'A2. Rate Change &amp; Enrollment'!$C$20:$K$769,3,FALSE),0)</f>
        <v>0</v>
      </c>
      <c r="AP562" s="147">
        <f>IFERROR(VLOOKUP(B562,'A2. Rate Change &amp; Enrollment'!$C$20:$K$769,7,FALSE),0)</f>
        <v>0</v>
      </c>
      <c r="AQ562" s="150" t="e">
        <f t="shared" si="65"/>
        <v>#DIV/0!</v>
      </c>
      <c r="AS562" s="177"/>
      <c r="AT562" s="177"/>
      <c r="AV562" s="153" t="e">
        <f t="shared" si="71"/>
        <v>#DIV/0!</v>
      </c>
      <c r="AW562" s="101"/>
      <c r="AY562" s="132"/>
      <c r="AZ562" s="101"/>
      <c r="BA562" s="94"/>
      <c r="BB562" s="94"/>
      <c r="BC562" s="94"/>
      <c r="BD562" s="94"/>
      <c r="BE562" s="101"/>
      <c r="BF562" s="132"/>
      <c r="BG562" s="98"/>
      <c r="BH562" s="74" t="str">
        <f t="shared" si="69"/>
        <v>N</v>
      </c>
      <c r="BI562" t="e">
        <f t="shared" si="70"/>
        <v>#DIV/0!</v>
      </c>
      <c r="BK562" s="283">
        <f>IFERROR(VLOOKUP($B562, 'A2. Rate Change &amp; Enrollment'!$C$14:$BY$769, 75, FALSE), 0)</f>
        <v>0</v>
      </c>
      <c r="BL562" s="283" t="e">
        <f t="shared" si="66"/>
        <v>#DIV/0!</v>
      </c>
      <c r="BM562" s="283" t="e">
        <f t="shared" si="67"/>
        <v>#DIV/0!</v>
      </c>
      <c r="BN562" t="e">
        <f t="shared" si="72"/>
        <v>#DIV/0!</v>
      </c>
    </row>
    <row r="563" spans="1:66" x14ac:dyDescent="0.35">
      <c r="A563" t="s">
        <v>866</v>
      </c>
      <c r="B563" s="144"/>
      <c r="C563" s="98"/>
      <c r="D563" s="43" t="str">
        <f t="shared" si="68"/>
        <v>HMO</v>
      </c>
      <c r="E563" s="100"/>
      <c r="F563" s="101"/>
      <c r="G563" s="100"/>
      <c r="H563" s="101"/>
      <c r="I563" s="100"/>
      <c r="J563" s="101"/>
      <c r="K563" s="100"/>
      <c r="L563" s="101"/>
      <c r="M563" s="100"/>
      <c r="N563" s="101"/>
      <c r="O563" s="100"/>
      <c r="P563" s="101"/>
      <c r="Q563" s="100"/>
      <c r="R563" s="101"/>
      <c r="S563" s="100"/>
      <c r="T563" s="101"/>
      <c r="U563" s="118"/>
      <c r="V563" s="118"/>
      <c r="W563" s="100"/>
      <c r="X563" s="100"/>
      <c r="Y563" s="100"/>
      <c r="Z563" s="100"/>
      <c r="AA563" s="132"/>
      <c r="AB563" s="101"/>
      <c r="AC563" s="101"/>
      <c r="AD563" s="101"/>
      <c r="AE563" s="100"/>
      <c r="AF563" s="101"/>
      <c r="AG563" s="100"/>
      <c r="AH563" s="101"/>
      <c r="AI563" s="100"/>
      <c r="AJ563" s="101"/>
      <c r="AK563" s="100"/>
      <c r="AL563" s="101"/>
      <c r="AM563" s="101"/>
      <c r="AN563" s="8"/>
      <c r="AO563" s="147">
        <f>IFERROR(VLOOKUP(B563,'A2. Rate Change &amp; Enrollment'!$C$20:$K$769,3,FALSE),0)</f>
        <v>0</v>
      </c>
      <c r="AP563" s="147">
        <f>IFERROR(VLOOKUP(B563,'A2. Rate Change &amp; Enrollment'!$C$20:$K$769,7,FALSE),0)</f>
        <v>0</v>
      </c>
      <c r="AQ563" s="150" t="e">
        <f t="shared" si="65"/>
        <v>#DIV/0!</v>
      </c>
      <c r="AS563" s="177"/>
      <c r="AT563" s="177"/>
      <c r="AV563" s="153" t="e">
        <f t="shared" si="71"/>
        <v>#DIV/0!</v>
      </c>
      <c r="AW563" s="101"/>
      <c r="AY563" s="132"/>
      <c r="AZ563" s="101"/>
      <c r="BA563" s="94"/>
      <c r="BB563" s="94"/>
      <c r="BC563" s="94"/>
      <c r="BD563" s="94"/>
      <c r="BE563" s="101"/>
      <c r="BF563" s="132"/>
      <c r="BG563" s="98"/>
      <c r="BH563" s="74" t="str">
        <f t="shared" si="69"/>
        <v>N</v>
      </c>
      <c r="BI563" t="e">
        <f t="shared" si="70"/>
        <v>#DIV/0!</v>
      </c>
      <c r="BK563" s="283">
        <f>IFERROR(VLOOKUP($B563, 'A2. Rate Change &amp; Enrollment'!$C$14:$BY$769, 75, FALSE), 0)</f>
        <v>0</v>
      </c>
      <c r="BL563" s="283" t="e">
        <f t="shared" si="66"/>
        <v>#DIV/0!</v>
      </c>
      <c r="BM563" s="283" t="e">
        <f t="shared" si="67"/>
        <v>#DIV/0!</v>
      </c>
      <c r="BN563" t="e">
        <f t="shared" si="72"/>
        <v>#DIV/0!</v>
      </c>
    </row>
    <row r="564" spans="1:66" x14ac:dyDescent="0.35">
      <c r="A564" t="s">
        <v>867</v>
      </c>
      <c r="B564" s="144"/>
      <c r="C564" s="98"/>
      <c r="D564" s="43" t="str">
        <f t="shared" si="68"/>
        <v>HMO</v>
      </c>
      <c r="E564" s="100"/>
      <c r="F564" s="101"/>
      <c r="G564" s="100"/>
      <c r="H564" s="101"/>
      <c r="I564" s="100"/>
      <c r="J564" s="101"/>
      <c r="K564" s="100"/>
      <c r="L564" s="101"/>
      <c r="M564" s="100"/>
      <c r="N564" s="101"/>
      <c r="O564" s="100"/>
      <c r="P564" s="101"/>
      <c r="Q564" s="100"/>
      <c r="R564" s="101"/>
      <c r="S564" s="100"/>
      <c r="T564" s="101"/>
      <c r="U564" s="118"/>
      <c r="V564" s="118"/>
      <c r="W564" s="100"/>
      <c r="X564" s="100"/>
      <c r="Y564" s="100"/>
      <c r="Z564" s="100"/>
      <c r="AA564" s="132"/>
      <c r="AB564" s="101"/>
      <c r="AC564" s="101"/>
      <c r="AD564" s="101"/>
      <c r="AE564" s="100"/>
      <c r="AF564" s="101"/>
      <c r="AG564" s="100"/>
      <c r="AH564" s="101"/>
      <c r="AI564" s="100"/>
      <c r="AJ564" s="101"/>
      <c r="AK564" s="100"/>
      <c r="AL564" s="101"/>
      <c r="AM564" s="101"/>
      <c r="AN564" s="8"/>
      <c r="AO564" s="147">
        <f>IFERROR(VLOOKUP(B564,'A2. Rate Change &amp; Enrollment'!$C$20:$K$769,3,FALSE),0)</f>
        <v>0</v>
      </c>
      <c r="AP564" s="147">
        <f>IFERROR(VLOOKUP(B564,'A2. Rate Change &amp; Enrollment'!$C$20:$K$769,7,FALSE),0)</f>
        <v>0</v>
      </c>
      <c r="AQ564" s="150" t="e">
        <f t="shared" si="65"/>
        <v>#DIV/0!</v>
      </c>
      <c r="AS564" s="177"/>
      <c r="AT564" s="177"/>
      <c r="AV564" s="153" t="e">
        <f t="shared" si="71"/>
        <v>#DIV/0!</v>
      </c>
      <c r="AW564" s="101"/>
      <c r="AY564" s="132"/>
      <c r="AZ564" s="101"/>
      <c r="BA564" s="94"/>
      <c r="BB564" s="94"/>
      <c r="BC564" s="94"/>
      <c r="BD564" s="94"/>
      <c r="BE564" s="101"/>
      <c r="BF564" s="132"/>
      <c r="BG564" s="98"/>
      <c r="BH564" s="74" t="str">
        <f t="shared" si="69"/>
        <v>N</v>
      </c>
      <c r="BI564" t="e">
        <f t="shared" si="70"/>
        <v>#DIV/0!</v>
      </c>
      <c r="BK564" s="283">
        <f>IFERROR(VLOOKUP($B564, 'A2. Rate Change &amp; Enrollment'!$C$14:$BY$769, 75, FALSE), 0)</f>
        <v>0</v>
      </c>
      <c r="BL564" s="283" t="e">
        <f t="shared" si="66"/>
        <v>#DIV/0!</v>
      </c>
      <c r="BM564" s="283" t="e">
        <f t="shared" si="67"/>
        <v>#DIV/0!</v>
      </c>
      <c r="BN564" t="e">
        <f t="shared" si="72"/>
        <v>#DIV/0!</v>
      </c>
    </row>
    <row r="565" spans="1:66" x14ac:dyDescent="0.35">
      <c r="A565" t="s">
        <v>868</v>
      </c>
      <c r="B565" s="144"/>
      <c r="C565" s="98"/>
      <c r="D565" s="43" t="str">
        <f t="shared" si="68"/>
        <v>HMO</v>
      </c>
      <c r="E565" s="100"/>
      <c r="F565" s="101"/>
      <c r="G565" s="100"/>
      <c r="H565" s="101"/>
      <c r="I565" s="100"/>
      <c r="J565" s="101"/>
      <c r="K565" s="100"/>
      <c r="L565" s="101"/>
      <c r="M565" s="100"/>
      <c r="N565" s="101"/>
      <c r="O565" s="100"/>
      <c r="P565" s="101"/>
      <c r="Q565" s="100"/>
      <c r="R565" s="101"/>
      <c r="S565" s="100"/>
      <c r="T565" s="101"/>
      <c r="U565" s="118"/>
      <c r="V565" s="118"/>
      <c r="W565" s="100"/>
      <c r="X565" s="100"/>
      <c r="Y565" s="100"/>
      <c r="Z565" s="100"/>
      <c r="AA565" s="132"/>
      <c r="AB565" s="101"/>
      <c r="AC565" s="101"/>
      <c r="AD565" s="101"/>
      <c r="AE565" s="100"/>
      <c r="AF565" s="101"/>
      <c r="AG565" s="100"/>
      <c r="AH565" s="101"/>
      <c r="AI565" s="100"/>
      <c r="AJ565" s="101"/>
      <c r="AK565" s="100"/>
      <c r="AL565" s="101"/>
      <c r="AM565" s="101"/>
      <c r="AN565" s="8"/>
      <c r="AO565" s="147">
        <f>IFERROR(VLOOKUP(B565,'A2. Rate Change &amp; Enrollment'!$C$20:$K$769,3,FALSE),0)</f>
        <v>0</v>
      </c>
      <c r="AP565" s="147">
        <f>IFERROR(VLOOKUP(B565,'A2. Rate Change &amp; Enrollment'!$C$20:$K$769,7,FALSE),0)</f>
        <v>0</v>
      </c>
      <c r="AQ565" s="150" t="e">
        <f t="shared" si="65"/>
        <v>#DIV/0!</v>
      </c>
      <c r="AS565" s="177"/>
      <c r="AT565" s="177"/>
      <c r="AV565" s="153" t="e">
        <f t="shared" si="71"/>
        <v>#DIV/0!</v>
      </c>
      <c r="AW565" s="101"/>
      <c r="AY565" s="132"/>
      <c r="AZ565" s="101"/>
      <c r="BA565" s="94"/>
      <c r="BB565" s="94"/>
      <c r="BC565" s="94"/>
      <c r="BD565" s="94"/>
      <c r="BE565" s="101"/>
      <c r="BF565" s="132"/>
      <c r="BG565" s="98"/>
      <c r="BH565" s="74" t="str">
        <f t="shared" si="69"/>
        <v>N</v>
      </c>
      <c r="BI565" t="e">
        <f t="shared" si="70"/>
        <v>#DIV/0!</v>
      </c>
      <c r="BK565" s="283">
        <f>IFERROR(VLOOKUP($B565, 'A2. Rate Change &amp; Enrollment'!$C$14:$BY$769, 75, FALSE), 0)</f>
        <v>0</v>
      </c>
      <c r="BL565" s="283" t="e">
        <f t="shared" si="66"/>
        <v>#DIV/0!</v>
      </c>
      <c r="BM565" s="283" t="e">
        <f t="shared" si="67"/>
        <v>#DIV/0!</v>
      </c>
      <c r="BN565" t="e">
        <f t="shared" si="72"/>
        <v>#DIV/0!</v>
      </c>
    </row>
    <row r="566" spans="1:66" x14ac:dyDescent="0.35">
      <c r="A566" t="s">
        <v>869</v>
      </c>
      <c r="B566" s="144"/>
      <c r="C566" s="98"/>
      <c r="D566" s="43" t="str">
        <f t="shared" si="68"/>
        <v>HMO</v>
      </c>
      <c r="E566" s="100"/>
      <c r="F566" s="101"/>
      <c r="G566" s="100"/>
      <c r="H566" s="101"/>
      <c r="I566" s="100"/>
      <c r="J566" s="101"/>
      <c r="K566" s="100"/>
      <c r="L566" s="101"/>
      <c r="M566" s="100"/>
      <c r="N566" s="101"/>
      <c r="O566" s="100"/>
      <c r="P566" s="101"/>
      <c r="Q566" s="100"/>
      <c r="R566" s="101"/>
      <c r="S566" s="100"/>
      <c r="T566" s="101"/>
      <c r="U566" s="118"/>
      <c r="V566" s="118"/>
      <c r="W566" s="100"/>
      <c r="X566" s="100"/>
      <c r="Y566" s="100"/>
      <c r="Z566" s="100"/>
      <c r="AA566" s="132"/>
      <c r="AB566" s="101"/>
      <c r="AC566" s="101"/>
      <c r="AD566" s="101"/>
      <c r="AE566" s="100"/>
      <c r="AF566" s="101"/>
      <c r="AG566" s="100"/>
      <c r="AH566" s="101"/>
      <c r="AI566" s="100"/>
      <c r="AJ566" s="101"/>
      <c r="AK566" s="100"/>
      <c r="AL566" s="101"/>
      <c r="AM566" s="101"/>
      <c r="AN566" s="8"/>
      <c r="AO566" s="147">
        <f>IFERROR(VLOOKUP(B566,'A2. Rate Change &amp; Enrollment'!$C$20:$K$769,3,FALSE),0)</f>
        <v>0</v>
      </c>
      <c r="AP566" s="147">
        <f>IFERROR(VLOOKUP(B566,'A2. Rate Change &amp; Enrollment'!$C$20:$K$769,7,FALSE),0)</f>
        <v>0</v>
      </c>
      <c r="AQ566" s="150" t="e">
        <f t="shared" si="65"/>
        <v>#DIV/0!</v>
      </c>
      <c r="AS566" s="177"/>
      <c r="AT566" s="177"/>
      <c r="AV566" s="153" t="e">
        <f t="shared" si="71"/>
        <v>#DIV/0!</v>
      </c>
      <c r="AW566" s="101"/>
      <c r="AY566" s="132"/>
      <c r="AZ566" s="101"/>
      <c r="BA566" s="94"/>
      <c r="BB566" s="94"/>
      <c r="BC566" s="94"/>
      <c r="BD566" s="94"/>
      <c r="BE566" s="101"/>
      <c r="BF566" s="132"/>
      <c r="BG566" s="98"/>
      <c r="BH566" s="74" t="str">
        <f t="shared" si="69"/>
        <v>N</v>
      </c>
      <c r="BI566" t="e">
        <f t="shared" si="70"/>
        <v>#DIV/0!</v>
      </c>
      <c r="BK566" s="283">
        <f>IFERROR(VLOOKUP($B566, 'A2. Rate Change &amp; Enrollment'!$C$14:$BY$769, 75, FALSE), 0)</f>
        <v>0</v>
      </c>
      <c r="BL566" s="283" t="e">
        <f t="shared" si="66"/>
        <v>#DIV/0!</v>
      </c>
      <c r="BM566" s="283" t="e">
        <f t="shared" si="67"/>
        <v>#DIV/0!</v>
      </c>
      <c r="BN566" t="e">
        <f t="shared" si="72"/>
        <v>#DIV/0!</v>
      </c>
    </row>
    <row r="567" spans="1:66" x14ac:dyDescent="0.35">
      <c r="A567" t="s">
        <v>870</v>
      </c>
      <c r="B567" s="144"/>
      <c r="C567" s="98"/>
      <c r="D567" s="43" t="str">
        <f t="shared" si="68"/>
        <v>HMO</v>
      </c>
      <c r="E567" s="100"/>
      <c r="F567" s="101"/>
      <c r="G567" s="100"/>
      <c r="H567" s="101"/>
      <c r="I567" s="100"/>
      <c r="J567" s="101"/>
      <c r="K567" s="100"/>
      <c r="L567" s="101"/>
      <c r="M567" s="100"/>
      <c r="N567" s="101"/>
      <c r="O567" s="100"/>
      <c r="P567" s="101"/>
      <c r="Q567" s="100"/>
      <c r="R567" s="101"/>
      <c r="S567" s="100"/>
      <c r="T567" s="101"/>
      <c r="U567" s="118"/>
      <c r="V567" s="118"/>
      <c r="W567" s="100"/>
      <c r="X567" s="100"/>
      <c r="Y567" s="100"/>
      <c r="Z567" s="100"/>
      <c r="AA567" s="132"/>
      <c r="AB567" s="101"/>
      <c r="AC567" s="101"/>
      <c r="AD567" s="101"/>
      <c r="AE567" s="100"/>
      <c r="AF567" s="101"/>
      <c r="AG567" s="100"/>
      <c r="AH567" s="101"/>
      <c r="AI567" s="100"/>
      <c r="AJ567" s="101"/>
      <c r="AK567" s="100"/>
      <c r="AL567" s="101"/>
      <c r="AM567" s="101"/>
      <c r="AN567" s="8"/>
      <c r="AO567" s="147">
        <f>IFERROR(VLOOKUP(B567,'A2. Rate Change &amp; Enrollment'!$C$20:$K$769,3,FALSE),0)</f>
        <v>0</v>
      </c>
      <c r="AP567" s="147">
        <f>IFERROR(VLOOKUP(B567,'A2. Rate Change &amp; Enrollment'!$C$20:$K$769,7,FALSE),0)</f>
        <v>0</v>
      </c>
      <c r="AQ567" s="150" t="e">
        <f t="shared" ref="AQ567:AQ630" si="73">AP567/$AP$11</f>
        <v>#DIV/0!</v>
      </c>
      <c r="AS567" s="177"/>
      <c r="AT567" s="177"/>
      <c r="AV567" s="153" t="e">
        <f t="shared" si="71"/>
        <v>#DIV/0!</v>
      </c>
      <c r="AW567" s="101"/>
      <c r="AY567" s="132"/>
      <c r="AZ567" s="101"/>
      <c r="BA567" s="94"/>
      <c r="BB567" s="94"/>
      <c r="BC567" s="94"/>
      <c r="BD567" s="94"/>
      <c r="BE567" s="101"/>
      <c r="BF567" s="132"/>
      <c r="BG567" s="98"/>
      <c r="BH567" s="74" t="str">
        <f t="shared" si="69"/>
        <v>N</v>
      </c>
      <c r="BI567" t="e">
        <f t="shared" si="70"/>
        <v>#DIV/0!</v>
      </c>
      <c r="BK567" s="283">
        <f>IFERROR(VLOOKUP($B567, 'A2. Rate Change &amp; Enrollment'!$C$14:$BY$769, 75, FALSE), 0)</f>
        <v>0</v>
      </c>
      <c r="BL567" s="283" t="e">
        <f t="shared" si="66"/>
        <v>#DIV/0!</v>
      </c>
      <c r="BM567" s="283" t="e">
        <f t="shared" si="67"/>
        <v>#DIV/0!</v>
      </c>
      <c r="BN567" t="e">
        <f t="shared" si="72"/>
        <v>#DIV/0!</v>
      </c>
    </row>
    <row r="568" spans="1:66" x14ac:dyDescent="0.35">
      <c r="A568" t="s">
        <v>871</v>
      </c>
      <c r="B568" s="144"/>
      <c r="C568" s="98"/>
      <c r="D568" s="43" t="str">
        <f t="shared" si="68"/>
        <v>HMO</v>
      </c>
      <c r="E568" s="100"/>
      <c r="F568" s="101"/>
      <c r="G568" s="100"/>
      <c r="H568" s="101"/>
      <c r="I568" s="100"/>
      <c r="J568" s="101"/>
      <c r="K568" s="100"/>
      <c r="L568" s="101"/>
      <c r="M568" s="100"/>
      <c r="N568" s="101"/>
      <c r="O568" s="100"/>
      <c r="P568" s="101"/>
      <c r="Q568" s="100"/>
      <c r="R568" s="101"/>
      <c r="S568" s="100"/>
      <c r="T568" s="101"/>
      <c r="U568" s="118"/>
      <c r="V568" s="118"/>
      <c r="W568" s="100"/>
      <c r="X568" s="100"/>
      <c r="Y568" s="100"/>
      <c r="Z568" s="100"/>
      <c r="AA568" s="132"/>
      <c r="AB568" s="101"/>
      <c r="AC568" s="101"/>
      <c r="AD568" s="101"/>
      <c r="AE568" s="100"/>
      <c r="AF568" s="101"/>
      <c r="AG568" s="100"/>
      <c r="AH568" s="101"/>
      <c r="AI568" s="100"/>
      <c r="AJ568" s="101"/>
      <c r="AK568" s="100"/>
      <c r="AL568" s="101"/>
      <c r="AM568" s="101"/>
      <c r="AN568" s="8"/>
      <c r="AO568" s="147">
        <f>IFERROR(VLOOKUP(B568,'A2. Rate Change &amp; Enrollment'!$C$20:$K$769,3,FALSE),0)</f>
        <v>0</v>
      </c>
      <c r="AP568" s="147">
        <f>IFERROR(VLOOKUP(B568,'A2. Rate Change &amp; Enrollment'!$C$20:$K$769,7,FALSE),0)</f>
        <v>0</v>
      </c>
      <c r="AQ568" s="150" t="e">
        <f t="shared" si="73"/>
        <v>#DIV/0!</v>
      </c>
      <c r="AS568" s="177"/>
      <c r="AT568" s="177"/>
      <c r="AV568" s="153" t="e">
        <f t="shared" si="71"/>
        <v>#DIV/0!</v>
      </c>
      <c r="AW568" s="101"/>
      <c r="AY568" s="132"/>
      <c r="AZ568" s="101"/>
      <c r="BA568" s="94"/>
      <c r="BB568" s="94"/>
      <c r="BC568" s="94"/>
      <c r="BD568" s="94"/>
      <c r="BE568" s="101"/>
      <c r="BF568" s="132"/>
      <c r="BG568" s="98"/>
      <c r="BH568" s="74" t="str">
        <f t="shared" si="69"/>
        <v>N</v>
      </c>
      <c r="BI568" t="e">
        <f t="shared" si="70"/>
        <v>#DIV/0!</v>
      </c>
      <c r="BK568" s="283">
        <f>IFERROR(VLOOKUP($B568, 'A2. Rate Change &amp; Enrollment'!$C$14:$BY$769, 75, FALSE), 0)</f>
        <v>0</v>
      </c>
      <c r="BL568" s="283" t="e">
        <f t="shared" si="66"/>
        <v>#DIV/0!</v>
      </c>
      <c r="BM568" s="283" t="e">
        <f t="shared" si="67"/>
        <v>#DIV/0!</v>
      </c>
      <c r="BN568" t="e">
        <f t="shared" si="72"/>
        <v>#DIV/0!</v>
      </c>
    </row>
    <row r="569" spans="1:66" x14ac:dyDescent="0.35">
      <c r="A569" t="s">
        <v>872</v>
      </c>
      <c r="B569" s="144"/>
      <c r="C569" s="98"/>
      <c r="D569" s="43" t="str">
        <f t="shared" si="68"/>
        <v>HMO</v>
      </c>
      <c r="E569" s="100"/>
      <c r="F569" s="101"/>
      <c r="G569" s="100"/>
      <c r="H569" s="101"/>
      <c r="I569" s="100"/>
      <c r="J569" s="101"/>
      <c r="K569" s="100"/>
      <c r="L569" s="101"/>
      <c r="M569" s="100"/>
      <c r="N569" s="101"/>
      <c r="O569" s="100"/>
      <c r="P569" s="101"/>
      <c r="Q569" s="100"/>
      <c r="R569" s="101"/>
      <c r="S569" s="100"/>
      <c r="T569" s="101"/>
      <c r="U569" s="118"/>
      <c r="V569" s="118"/>
      <c r="W569" s="100"/>
      <c r="X569" s="100"/>
      <c r="Y569" s="100"/>
      <c r="Z569" s="100"/>
      <c r="AA569" s="132"/>
      <c r="AB569" s="101"/>
      <c r="AC569" s="101"/>
      <c r="AD569" s="101"/>
      <c r="AE569" s="100"/>
      <c r="AF569" s="101"/>
      <c r="AG569" s="100"/>
      <c r="AH569" s="101"/>
      <c r="AI569" s="100"/>
      <c r="AJ569" s="101"/>
      <c r="AK569" s="100"/>
      <c r="AL569" s="101"/>
      <c r="AM569" s="101"/>
      <c r="AN569" s="8"/>
      <c r="AO569" s="147">
        <f>IFERROR(VLOOKUP(B569,'A2. Rate Change &amp; Enrollment'!$C$20:$K$769,3,FALSE),0)</f>
        <v>0</v>
      </c>
      <c r="AP569" s="147">
        <f>IFERROR(VLOOKUP(B569,'A2. Rate Change &amp; Enrollment'!$C$20:$K$769,7,FALSE),0)</f>
        <v>0</v>
      </c>
      <c r="AQ569" s="150" t="e">
        <f t="shared" si="73"/>
        <v>#DIV/0!</v>
      </c>
      <c r="AS569" s="177"/>
      <c r="AT569" s="177"/>
      <c r="AV569" s="153" t="e">
        <f t="shared" si="71"/>
        <v>#DIV/0!</v>
      </c>
      <c r="AW569" s="101"/>
      <c r="AY569" s="132"/>
      <c r="AZ569" s="101"/>
      <c r="BA569" s="94"/>
      <c r="BB569" s="94"/>
      <c r="BC569" s="94"/>
      <c r="BD569" s="94"/>
      <c r="BE569" s="101"/>
      <c r="BF569" s="132"/>
      <c r="BG569" s="98"/>
      <c r="BH569" s="74" t="str">
        <f t="shared" si="69"/>
        <v>N</v>
      </c>
      <c r="BI569" t="e">
        <f t="shared" si="70"/>
        <v>#DIV/0!</v>
      </c>
      <c r="BK569" s="283">
        <f>IFERROR(VLOOKUP($B569, 'A2. Rate Change &amp; Enrollment'!$C$14:$BY$769, 75, FALSE), 0)</f>
        <v>0</v>
      </c>
      <c r="BL569" s="283" t="e">
        <f t="shared" si="66"/>
        <v>#DIV/0!</v>
      </c>
      <c r="BM569" s="283" t="e">
        <f t="shared" si="67"/>
        <v>#DIV/0!</v>
      </c>
      <c r="BN569" t="e">
        <f t="shared" si="72"/>
        <v>#DIV/0!</v>
      </c>
    </row>
    <row r="570" spans="1:66" x14ac:dyDescent="0.35">
      <c r="A570" t="s">
        <v>873</v>
      </c>
      <c r="B570" s="144"/>
      <c r="C570" s="98"/>
      <c r="D570" s="43" t="str">
        <f t="shared" si="68"/>
        <v>HMO</v>
      </c>
      <c r="E570" s="100"/>
      <c r="F570" s="101"/>
      <c r="G570" s="100"/>
      <c r="H570" s="101"/>
      <c r="I570" s="100"/>
      <c r="J570" s="101"/>
      <c r="K570" s="100"/>
      <c r="L570" s="101"/>
      <c r="M570" s="100"/>
      <c r="N570" s="101"/>
      <c r="O570" s="100"/>
      <c r="P570" s="101"/>
      <c r="Q570" s="100"/>
      <c r="R570" s="101"/>
      <c r="S570" s="100"/>
      <c r="T570" s="101"/>
      <c r="U570" s="118"/>
      <c r="V570" s="118"/>
      <c r="W570" s="100"/>
      <c r="X570" s="100"/>
      <c r="Y570" s="100"/>
      <c r="Z570" s="100"/>
      <c r="AA570" s="132"/>
      <c r="AB570" s="101"/>
      <c r="AC570" s="101"/>
      <c r="AD570" s="101"/>
      <c r="AE570" s="100"/>
      <c r="AF570" s="101"/>
      <c r="AG570" s="100"/>
      <c r="AH570" s="101"/>
      <c r="AI570" s="100"/>
      <c r="AJ570" s="101"/>
      <c r="AK570" s="100"/>
      <c r="AL570" s="101"/>
      <c r="AM570" s="101"/>
      <c r="AN570" s="8"/>
      <c r="AO570" s="147">
        <f>IFERROR(VLOOKUP(B570,'A2. Rate Change &amp; Enrollment'!$C$20:$K$769,3,FALSE),0)</f>
        <v>0</v>
      </c>
      <c r="AP570" s="147">
        <f>IFERROR(VLOOKUP(B570,'A2. Rate Change &amp; Enrollment'!$C$20:$K$769,7,FALSE),0)</f>
        <v>0</v>
      </c>
      <c r="AQ570" s="150" t="e">
        <f t="shared" si="73"/>
        <v>#DIV/0!</v>
      </c>
      <c r="AS570" s="177"/>
      <c r="AT570" s="177"/>
      <c r="AV570" s="153" t="e">
        <f t="shared" si="71"/>
        <v>#DIV/0!</v>
      </c>
      <c r="AW570" s="101"/>
      <c r="AY570" s="132"/>
      <c r="AZ570" s="101"/>
      <c r="BA570" s="94"/>
      <c r="BB570" s="94"/>
      <c r="BC570" s="94"/>
      <c r="BD570" s="94"/>
      <c r="BE570" s="101"/>
      <c r="BF570" s="132"/>
      <c r="BG570" s="98"/>
      <c r="BH570" s="74" t="str">
        <f t="shared" si="69"/>
        <v>N</v>
      </c>
      <c r="BI570" t="e">
        <f t="shared" si="70"/>
        <v>#DIV/0!</v>
      </c>
      <c r="BK570" s="283">
        <f>IFERROR(VLOOKUP($B570, 'A2. Rate Change &amp; Enrollment'!$C$14:$BY$769, 75, FALSE), 0)</f>
        <v>0</v>
      </c>
      <c r="BL570" s="283" t="e">
        <f t="shared" si="66"/>
        <v>#DIV/0!</v>
      </c>
      <c r="BM570" s="283" t="e">
        <f t="shared" si="67"/>
        <v>#DIV/0!</v>
      </c>
      <c r="BN570" t="e">
        <f t="shared" si="72"/>
        <v>#DIV/0!</v>
      </c>
    </row>
    <row r="571" spans="1:66" x14ac:dyDescent="0.35">
      <c r="A571" t="s">
        <v>874</v>
      </c>
      <c r="B571" s="144"/>
      <c r="C571" s="98"/>
      <c r="D571" s="43" t="str">
        <f t="shared" si="68"/>
        <v>HMO</v>
      </c>
      <c r="E571" s="100"/>
      <c r="F571" s="101"/>
      <c r="G571" s="100"/>
      <c r="H571" s="101"/>
      <c r="I571" s="100"/>
      <c r="J571" s="101"/>
      <c r="K571" s="100"/>
      <c r="L571" s="101"/>
      <c r="M571" s="100"/>
      <c r="N571" s="101"/>
      <c r="O571" s="100"/>
      <c r="P571" s="101"/>
      <c r="Q571" s="100"/>
      <c r="R571" s="101"/>
      <c r="S571" s="100"/>
      <c r="T571" s="101"/>
      <c r="U571" s="118"/>
      <c r="V571" s="118"/>
      <c r="W571" s="100"/>
      <c r="X571" s="100"/>
      <c r="Y571" s="100"/>
      <c r="Z571" s="100"/>
      <c r="AA571" s="132"/>
      <c r="AB571" s="101"/>
      <c r="AC571" s="101"/>
      <c r="AD571" s="101"/>
      <c r="AE571" s="100"/>
      <c r="AF571" s="101"/>
      <c r="AG571" s="100"/>
      <c r="AH571" s="101"/>
      <c r="AI571" s="100"/>
      <c r="AJ571" s="101"/>
      <c r="AK571" s="100"/>
      <c r="AL571" s="101"/>
      <c r="AM571" s="101"/>
      <c r="AN571" s="8"/>
      <c r="AO571" s="147">
        <f>IFERROR(VLOOKUP(B571,'A2. Rate Change &amp; Enrollment'!$C$20:$K$769,3,FALSE),0)</f>
        <v>0</v>
      </c>
      <c r="AP571" s="147">
        <f>IFERROR(VLOOKUP(B571,'A2. Rate Change &amp; Enrollment'!$C$20:$K$769,7,FALSE),0)</f>
        <v>0</v>
      </c>
      <c r="AQ571" s="150" t="e">
        <f t="shared" si="73"/>
        <v>#DIV/0!</v>
      </c>
      <c r="AS571" s="177"/>
      <c r="AT571" s="177"/>
      <c r="AV571" s="153" t="e">
        <f t="shared" si="71"/>
        <v>#DIV/0!</v>
      </c>
      <c r="AW571" s="101"/>
      <c r="AY571" s="132"/>
      <c r="AZ571" s="101"/>
      <c r="BA571" s="94"/>
      <c r="BB571" s="94"/>
      <c r="BC571" s="94"/>
      <c r="BD571" s="94"/>
      <c r="BE571" s="101"/>
      <c r="BF571" s="132"/>
      <c r="BG571" s="98"/>
      <c r="BH571" s="74" t="str">
        <f t="shared" si="69"/>
        <v>N</v>
      </c>
      <c r="BI571" t="e">
        <f t="shared" si="70"/>
        <v>#DIV/0!</v>
      </c>
      <c r="BK571" s="283">
        <f>IFERROR(VLOOKUP($B571, 'A2. Rate Change &amp; Enrollment'!$C$14:$BY$769, 75, FALSE), 0)</f>
        <v>0</v>
      </c>
      <c r="BL571" s="283" t="e">
        <f t="shared" si="66"/>
        <v>#DIV/0!</v>
      </c>
      <c r="BM571" s="283" t="e">
        <f t="shared" si="67"/>
        <v>#DIV/0!</v>
      </c>
      <c r="BN571" t="e">
        <f t="shared" si="72"/>
        <v>#DIV/0!</v>
      </c>
    </row>
    <row r="572" spans="1:66" x14ac:dyDescent="0.35">
      <c r="A572" t="s">
        <v>875</v>
      </c>
      <c r="B572" s="144"/>
      <c r="C572" s="98"/>
      <c r="D572" s="43" t="str">
        <f t="shared" si="68"/>
        <v>HMO</v>
      </c>
      <c r="E572" s="100"/>
      <c r="F572" s="101"/>
      <c r="G572" s="100"/>
      <c r="H572" s="101"/>
      <c r="I572" s="100"/>
      <c r="J572" s="101"/>
      <c r="K572" s="100"/>
      <c r="L572" s="101"/>
      <c r="M572" s="100"/>
      <c r="N572" s="101"/>
      <c r="O572" s="100"/>
      <c r="P572" s="101"/>
      <c r="Q572" s="100"/>
      <c r="R572" s="101"/>
      <c r="S572" s="100"/>
      <c r="T572" s="101"/>
      <c r="U572" s="118"/>
      <c r="V572" s="118"/>
      <c r="W572" s="100"/>
      <c r="X572" s="100"/>
      <c r="Y572" s="100"/>
      <c r="Z572" s="100"/>
      <c r="AA572" s="132"/>
      <c r="AB572" s="101"/>
      <c r="AC572" s="101"/>
      <c r="AD572" s="101"/>
      <c r="AE572" s="100"/>
      <c r="AF572" s="101"/>
      <c r="AG572" s="100"/>
      <c r="AH572" s="101"/>
      <c r="AI572" s="100"/>
      <c r="AJ572" s="101"/>
      <c r="AK572" s="100"/>
      <c r="AL572" s="101"/>
      <c r="AM572" s="101"/>
      <c r="AN572" s="8"/>
      <c r="AO572" s="147">
        <f>IFERROR(VLOOKUP(B572,'A2. Rate Change &amp; Enrollment'!$C$20:$K$769,3,FALSE),0)</f>
        <v>0</v>
      </c>
      <c r="AP572" s="147">
        <f>IFERROR(VLOOKUP(B572,'A2. Rate Change &amp; Enrollment'!$C$20:$K$769,7,FALSE),0)</f>
        <v>0</v>
      </c>
      <c r="AQ572" s="150" t="e">
        <f t="shared" si="73"/>
        <v>#DIV/0!</v>
      </c>
      <c r="AS572" s="177"/>
      <c r="AT572" s="177"/>
      <c r="AV572" s="153" t="e">
        <f t="shared" si="71"/>
        <v>#DIV/0!</v>
      </c>
      <c r="AW572" s="101"/>
      <c r="AY572" s="132"/>
      <c r="AZ572" s="101"/>
      <c r="BA572" s="94"/>
      <c r="BB572" s="94"/>
      <c r="BC572" s="94"/>
      <c r="BD572" s="94"/>
      <c r="BE572" s="101"/>
      <c r="BF572" s="132"/>
      <c r="BG572" s="98"/>
      <c r="BH572" s="74" t="str">
        <f t="shared" si="69"/>
        <v>N</v>
      </c>
      <c r="BI572" t="e">
        <f t="shared" si="70"/>
        <v>#DIV/0!</v>
      </c>
      <c r="BK572" s="283">
        <f>IFERROR(VLOOKUP($B572, 'A2. Rate Change &amp; Enrollment'!$C$14:$BY$769, 75, FALSE), 0)</f>
        <v>0</v>
      </c>
      <c r="BL572" s="283" t="e">
        <f t="shared" si="66"/>
        <v>#DIV/0!</v>
      </c>
      <c r="BM572" s="283" t="e">
        <f t="shared" si="67"/>
        <v>#DIV/0!</v>
      </c>
      <c r="BN572" t="e">
        <f t="shared" si="72"/>
        <v>#DIV/0!</v>
      </c>
    </row>
    <row r="573" spans="1:66" x14ac:dyDescent="0.35">
      <c r="A573" t="s">
        <v>876</v>
      </c>
      <c r="B573" s="144"/>
      <c r="C573" s="98"/>
      <c r="D573" s="43" t="str">
        <f t="shared" si="68"/>
        <v>HMO</v>
      </c>
      <c r="E573" s="100"/>
      <c r="F573" s="101"/>
      <c r="G573" s="100"/>
      <c r="H573" s="101"/>
      <c r="I573" s="100"/>
      <c r="J573" s="101"/>
      <c r="K573" s="100"/>
      <c r="L573" s="101"/>
      <c r="M573" s="100"/>
      <c r="N573" s="101"/>
      <c r="O573" s="100"/>
      <c r="P573" s="101"/>
      <c r="Q573" s="100"/>
      <c r="R573" s="101"/>
      <c r="S573" s="100"/>
      <c r="T573" s="101"/>
      <c r="U573" s="118"/>
      <c r="V573" s="118"/>
      <c r="W573" s="100"/>
      <c r="X573" s="100"/>
      <c r="Y573" s="100"/>
      <c r="Z573" s="100"/>
      <c r="AA573" s="132"/>
      <c r="AB573" s="101"/>
      <c r="AC573" s="101"/>
      <c r="AD573" s="101"/>
      <c r="AE573" s="100"/>
      <c r="AF573" s="101"/>
      <c r="AG573" s="100"/>
      <c r="AH573" s="101"/>
      <c r="AI573" s="100"/>
      <c r="AJ573" s="101"/>
      <c r="AK573" s="100"/>
      <c r="AL573" s="101"/>
      <c r="AM573" s="101"/>
      <c r="AN573" s="8"/>
      <c r="AO573" s="147">
        <f>IFERROR(VLOOKUP(B573,'A2. Rate Change &amp; Enrollment'!$C$20:$K$769,3,FALSE),0)</f>
        <v>0</v>
      </c>
      <c r="AP573" s="147">
        <f>IFERROR(VLOOKUP(B573,'A2. Rate Change &amp; Enrollment'!$C$20:$K$769,7,FALSE),0)</f>
        <v>0</v>
      </c>
      <c r="AQ573" s="150" t="e">
        <f t="shared" si="73"/>
        <v>#DIV/0!</v>
      </c>
      <c r="AS573" s="177"/>
      <c r="AT573" s="177"/>
      <c r="AV573" s="153" t="e">
        <f t="shared" si="71"/>
        <v>#DIV/0!</v>
      </c>
      <c r="AW573" s="101"/>
      <c r="AY573" s="132"/>
      <c r="AZ573" s="101"/>
      <c r="BA573" s="94"/>
      <c r="BB573" s="94"/>
      <c r="BC573" s="94"/>
      <c r="BD573" s="94"/>
      <c r="BE573" s="101"/>
      <c r="BF573" s="132"/>
      <c r="BG573" s="98"/>
      <c r="BH573" s="74" t="str">
        <f t="shared" si="69"/>
        <v>N</v>
      </c>
      <c r="BI573" t="e">
        <f t="shared" si="70"/>
        <v>#DIV/0!</v>
      </c>
      <c r="BK573" s="283">
        <f>IFERROR(VLOOKUP($B573, 'A2. Rate Change &amp; Enrollment'!$C$14:$BY$769, 75, FALSE), 0)</f>
        <v>0</v>
      </c>
      <c r="BL573" s="283" t="e">
        <f t="shared" si="66"/>
        <v>#DIV/0!</v>
      </c>
      <c r="BM573" s="283" t="e">
        <f t="shared" si="67"/>
        <v>#DIV/0!</v>
      </c>
      <c r="BN573" t="e">
        <f t="shared" si="72"/>
        <v>#DIV/0!</v>
      </c>
    </row>
    <row r="574" spans="1:66" x14ac:dyDescent="0.35">
      <c r="A574" t="s">
        <v>877</v>
      </c>
      <c r="B574" s="144"/>
      <c r="C574" s="98"/>
      <c r="D574" s="43" t="str">
        <f t="shared" si="68"/>
        <v>HMO</v>
      </c>
      <c r="E574" s="100"/>
      <c r="F574" s="101"/>
      <c r="G574" s="100"/>
      <c r="H574" s="101"/>
      <c r="I574" s="100"/>
      <c r="J574" s="101"/>
      <c r="K574" s="100"/>
      <c r="L574" s="101"/>
      <c r="M574" s="100"/>
      <c r="N574" s="101"/>
      <c r="O574" s="100"/>
      <c r="P574" s="101"/>
      <c r="Q574" s="100"/>
      <c r="R574" s="101"/>
      <c r="S574" s="100"/>
      <c r="T574" s="101"/>
      <c r="U574" s="118"/>
      <c r="V574" s="118"/>
      <c r="W574" s="100"/>
      <c r="X574" s="100"/>
      <c r="Y574" s="100"/>
      <c r="Z574" s="100"/>
      <c r="AA574" s="132"/>
      <c r="AB574" s="101"/>
      <c r="AC574" s="101"/>
      <c r="AD574" s="101"/>
      <c r="AE574" s="100"/>
      <c r="AF574" s="101"/>
      <c r="AG574" s="100"/>
      <c r="AH574" s="101"/>
      <c r="AI574" s="100"/>
      <c r="AJ574" s="101"/>
      <c r="AK574" s="100"/>
      <c r="AL574" s="101"/>
      <c r="AM574" s="101"/>
      <c r="AN574" s="8"/>
      <c r="AO574" s="147">
        <f>IFERROR(VLOOKUP(B574,'A2. Rate Change &amp; Enrollment'!$C$20:$K$769,3,FALSE),0)</f>
        <v>0</v>
      </c>
      <c r="AP574" s="147">
        <f>IFERROR(VLOOKUP(B574,'A2. Rate Change &amp; Enrollment'!$C$20:$K$769,7,FALSE),0)</f>
        <v>0</v>
      </c>
      <c r="AQ574" s="150" t="e">
        <f t="shared" si="73"/>
        <v>#DIV/0!</v>
      </c>
      <c r="AS574" s="177"/>
      <c r="AT574" s="177"/>
      <c r="AV574" s="153" t="e">
        <f t="shared" si="71"/>
        <v>#DIV/0!</v>
      </c>
      <c r="AW574" s="101"/>
      <c r="AY574" s="132"/>
      <c r="AZ574" s="101"/>
      <c r="BA574" s="94"/>
      <c r="BB574" s="94"/>
      <c r="BC574" s="94"/>
      <c r="BD574" s="94"/>
      <c r="BE574" s="101"/>
      <c r="BF574" s="132"/>
      <c r="BG574" s="98"/>
      <c r="BH574" s="74" t="str">
        <f t="shared" si="69"/>
        <v>N</v>
      </c>
      <c r="BI574" t="e">
        <f t="shared" si="70"/>
        <v>#DIV/0!</v>
      </c>
      <c r="BK574" s="283">
        <f>IFERROR(VLOOKUP($B574, 'A2. Rate Change &amp; Enrollment'!$C$14:$BY$769, 75, FALSE), 0)</f>
        <v>0</v>
      </c>
      <c r="BL574" s="283" t="e">
        <f t="shared" si="66"/>
        <v>#DIV/0!</v>
      </c>
      <c r="BM574" s="283" t="e">
        <f t="shared" si="67"/>
        <v>#DIV/0!</v>
      </c>
      <c r="BN574" t="e">
        <f t="shared" si="72"/>
        <v>#DIV/0!</v>
      </c>
    </row>
    <row r="575" spans="1:66" x14ac:dyDescent="0.35">
      <c r="A575" t="s">
        <v>878</v>
      </c>
      <c r="B575" s="144"/>
      <c r="C575" s="98"/>
      <c r="D575" s="43" t="str">
        <f t="shared" si="68"/>
        <v>HMO</v>
      </c>
      <c r="E575" s="100"/>
      <c r="F575" s="101"/>
      <c r="G575" s="100"/>
      <c r="H575" s="101"/>
      <c r="I575" s="100"/>
      <c r="J575" s="101"/>
      <c r="K575" s="100"/>
      <c r="L575" s="101"/>
      <c r="M575" s="100"/>
      <c r="N575" s="101"/>
      <c r="O575" s="100"/>
      <c r="P575" s="101"/>
      <c r="Q575" s="100"/>
      <c r="R575" s="101"/>
      <c r="S575" s="100"/>
      <c r="T575" s="101"/>
      <c r="U575" s="118"/>
      <c r="V575" s="118"/>
      <c r="W575" s="100"/>
      <c r="X575" s="100"/>
      <c r="Y575" s="100"/>
      <c r="Z575" s="100"/>
      <c r="AA575" s="132"/>
      <c r="AB575" s="101"/>
      <c r="AC575" s="101"/>
      <c r="AD575" s="101"/>
      <c r="AE575" s="100"/>
      <c r="AF575" s="101"/>
      <c r="AG575" s="100"/>
      <c r="AH575" s="101"/>
      <c r="AI575" s="100"/>
      <c r="AJ575" s="101"/>
      <c r="AK575" s="100"/>
      <c r="AL575" s="101"/>
      <c r="AM575" s="101"/>
      <c r="AN575" s="8"/>
      <c r="AO575" s="147">
        <f>IFERROR(VLOOKUP(B575,'A2. Rate Change &amp; Enrollment'!$C$20:$K$769,3,FALSE),0)</f>
        <v>0</v>
      </c>
      <c r="AP575" s="147">
        <f>IFERROR(VLOOKUP(B575,'A2. Rate Change &amp; Enrollment'!$C$20:$K$769,7,FALSE),0)</f>
        <v>0</v>
      </c>
      <c r="AQ575" s="150" t="e">
        <f t="shared" si="73"/>
        <v>#DIV/0!</v>
      </c>
      <c r="AS575" s="177"/>
      <c r="AT575" s="177"/>
      <c r="AV575" s="153" t="e">
        <f t="shared" si="71"/>
        <v>#DIV/0!</v>
      </c>
      <c r="AW575" s="101"/>
      <c r="AY575" s="132"/>
      <c r="AZ575" s="101"/>
      <c r="BA575" s="94"/>
      <c r="BB575" s="94"/>
      <c r="BC575" s="94"/>
      <c r="BD575" s="94"/>
      <c r="BE575" s="101"/>
      <c r="BF575" s="132"/>
      <c r="BG575" s="98"/>
      <c r="BH575" s="74" t="str">
        <f t="shared" si="69"/>
        <v>N</v>
      </c>
      <c r="BI575" t="e">
        <f t="shared" si="70"/>
        <v>#DIV/0!</v>
      </c>
      <c r="BK575" s="283">
        <f>IFERROR(VLOOKUP($B575, 'A2. Rate Change &amp; Enrollment'!$C$14:$BY$769, 75, FALSE), 0)</f>
        <v>0</v>
      </c>
      <c r="BL575" s="283" t="e">
        <f t="shared" si="66"/>
        <v>#DIV/0!</v>
      </c>
      <c r="BM575" s="283" t="e">
        <f t="shared" si="67"/>
        <v>#DIV/0!</v>
      </c>
      <c r="BN575" t="e">
        <f t="shared" si="72"/>
        <v>#DIV/0!</v>
      </c>
    </row>
    <row r="576" spans="1:66" x14ac:dyDescent="0.35">
      <c r="A576" t="s">
        <v>879</v>
      </c>
      <c r="B576" s="144"/>
      <c r="C576" s="98"/>
      <c r="D576" s="43" t="str">
        <f t="shared" si="68"/>
        <v>HMO</v>
      </c>
      <c r="E576" s="100"/>
      <c r="F576" s="101"/>
      <c r="G576" s="100"/>
      <c r="H576" s="101"/>
      <c r="I576" s="100"/>
      <c r="J576" s="101"/>
      <c r="K576" s="100"/>
      <c r="L576" s="101"/>
      <c r="M576" s="100"/>
      <c r="N576" s="101"/>
      <c r="O576" s="100"/>
      <c r="P576" s="101"/>
      <c r="Q576" s="100"/>
      <c r="R576" s="101"/>
      <c r="S576" s="100"/>
      <c r="T576" s="101"/>
      <c r="U576" s="118"/>
      <c r="V576" s="118"/>
      <c r="W576" s="100"/>
      <c r="X576" s="100"/>
      <c r="Y576" s="100"/>
      <c r="Z576" s="100"/>
      <c r="AA576" s="132"/>
      <c r="AB576" s="101"/>
      <c r="AC576" s="101"/>
      <c r="AD576" s="101"/>
      <c r="AE576" s="100"/>
      <c r="AF576" s="101"/>
      <c r="AG576" s="100"/>
      <c r="AH576" s="101"/>
      <c r="AI576" s="100"/>
      <c r="AJ576" s="101"/>
      <c r="AK576" s="100"/>
      <c r="AL576" s="101"/>
      <c r="AM576" s="101"/>
      <c r="AN576" s="8"/>
      <c r="AO576" s="147">
        <f>IFERROR(VLOOKUP(B576,'A2. Rate Change &amp; Enrollment'!$C$20:$K$769,3,FALSE),0)</f>
        <v>0</v>
      </c>
      <c r="AP576" s="147">
        <f>IFERROR(VLOOKUP(B576,'A2. Rate Change &amp; Enrollment'!$C$20:$K$769,7,FALSE),0)</f>
        <v>0</v>
      </c>
      <c r="AQ576" s="150" t="e">
        <f t="shared" si="73"/>
        <v>#DIV/0!</v>
      </c>
      <c r="AS576" s="177"/>
      <c r="AT576" s="177"/>
      <c r="AV576" s="153" t="e">
        <f t="shared" si="71"/>
        <v>#DIV/0!</v>
      </c>
      <c r="AW576" s="101"/>
      <c r="AY576" s="132"/>
      <c r="AZ576" s="101"/>
      <c r="BA576" s="94"/>
      <c r="BB576" s="94"/>
      <c r="BC576" s="94"/>
      <c r="BD576" s="94"/>
      <c r="BE576" s="101"/>
      <c r="BF576" s="132"/>
      <c r="BG576" s="98"/>
      <c r="BH576" s="74" t="str">
        <f t="shared" si="69"/>
        <v>N</v>
      </c>
      <c r="BI576" t="e">
        <f t="shared" si="70"/>
        <v>#DIV/0!</v>
      </c>
      <c r="BK576" s="283">
        <f>IFERROR(VLOOKUP($B576, 'A2. Rate Change &amp; Enrollment'!$C$14:$BY$769, 75, FALSE), 0)</f>
        <v>0</v>
      </c>
      <c r="BL576" s="283" t="e">
        <f t="shared" si="66"/>
        <v>#DIV/0!</v>
      </c>
      <c r="BM576" s="283" t="e">
        <f t="shared" si="67"/>
        <v>#DIV/0!</v>
      </c>
      <c r="BN576" t="e">
        <f t="shared" si="72"/>
        <v>#DIV/0!</v>
      </c>
    </row>
    <row r="577" spans="1:66" x14ac:dyDescent="0.35">
      <c r="A577" t="s">
        <v>880</v>
      </c>
      <c r="B577" s="144"/>
      <c r="C577" s="98"/>
      <c r="D577" s="43" t="str">
        <f t="shared" si="68"/>
        <v>HMO</v>
      </c>
      <c r="E577" s="100"/>
      <c r="F577" s="101"/>
      <c r="G577" s="100"/>
      <c r="H577" s="101"/>
      <c r="I577" s="100"/>
      <c r="J577" s="101"/>
      <c r="K577" s="100"/>
      <c r="L577" s="101"/>
      <c r="M577" s="100"/>
      <c r="N577" s="101"/>
      <c r="O577" s="100"/>
      <c r="P577" s="101"/>
      <c r="Q577" s="100"/>
      <c r="R577" s="101"/>
      <c r="S577" s="100"/>
      <c r="T577" s="101"/>
      <c r="U577" s="118"/>
      <c r="V577" s="118"/>
      <c r="W577" s="100"/>
      <c r="X577" s="100"/>
      <c r="Y577" s="100"/>
      <c r="Z577" s="100"/>
      <c r="AA577" s="132"/>
      <c r="AB577" s="101"/>
      <c r="AC577" s="101"/>
      <c r="AD577" s="101"/>
      <c r="AE577" s="100"/>
      <c r="AF577" s="101"/>
      <c r="AG577" s="100"/>
      <c r="AH577" s="101"/>
      <c r="AI577" s="100"/>
      <c r="AJ577" s="101"/>
      <c r="AK577" s="100"/>
      <c r="AL577" s="101"/>
      <c r="AM577" s="101"/>
      <c r="AN577" s="8"/>
      <c r="AO577" s="147">
        <f>IFERROR(VLOOKUP(B577,'A2. Rate Change &amp; Enrollment'!$C$20:$K$769,3,FALSE),0)</f>
        <v>0</v>
      </c>
      <c r="AP577" s="147">
        <f>IFERROR(VLOOKUP(B577,'A2. Rate Change &amp; Enrollment'!$C$20:$K$769,7,FALSE),0)</f>
        <v>0</v>
      </c>
      <c r="AQ577" s="150" t="e">
        <f t="shared" si="73"/>
        <v>#DIV/0!</v>
      </c>
      <c r="AS577" s="177"/>
      <c r="AT577" s="177"/>
      <c r="AV577" s="153" t="e">
        <f t="shared" si="71"/>
        <v>#DIV/0!</v>
      </c>
      <c r="AW577" s="101"/>
      <c r="AY577" s="132"/>
      <c r="AZ577" s="101"/>
      <c r="BA577" s="94"/>
      <c r="BB577" s="94"/>
      <c r="BC577" s="94"/>
      <c r="BD577" s="94"/>
      <c r="BE577" s="101"/>
      <c r="BF577" s="132"/>
      <c r="BG577" s="98"/>
      <c r="BH577" s="74" t="str">
        <f t="shared" si="69"/>
        <v>N</v>
      </c>
      <c r="BI577" t="e">
        <f t="shared" si="70"/>
        <v>#DIV/0!</v>
      </c>
      <c r="BK577" s="283">
        <f>IFERROR(VLOOKUP($B577, 'A2. Rate Change &amp; Enrollment'!$C$14:$BY$769, 75, FALSE), 0)</f>
        <v>0</v>
      </c>
      <c r="BL577" s="283" t="e">
        <f t="shared" si="66"/>
        <v>#DIV/0!</v>
      </c>
      <c r="BM577" s="283" t="e">
        <f t="shared" si="67"/>
        <v>#DIV/0!</v>
      </c>
      <c r="BN577" t="e">
        <f t="shared" si="72"/>
        <v>#DIV/0!</v>
      </c>
    </row>
    <row r="578" spans="1:66" x14ac:dyDescent="0.35">
      <c r="A578" t="s">
        <v>881</v>
      </c>
      <c r="B578" s="144"/>
      <c r="C578" s="98"/>
      <c r="D578" s="43" t="str">
        <f t="shared" si="68"/>
        <v>HMO</v>
      </c>
      <c r="E578" s="100"/>
      <c r="F578" s="101"/>
      <c r="G578" s="100"/>
      <c r="H578" s="101"/>
      <c r="I578" s="100"/>
      <c r="J578" s="101"/>
      <c r="K578" s="100"/>
      <c r="L578" s="101"/>
      <c r="M578" s="100"/>
      <c r="N578" s="101"/>
      <c r="O578" s="100"/>
      <c r="P578" s="101"/>
      <c r="Q578" s="100"/>
      <c r="R578" s="101"/>
      <c r="S578" s="100"/>
      <c r="T578" s="101"/>
      <c r="U578" s="118"/>
      <c r="V578" s="118"/>
      <c r="W578" s="100"/>
      <c r="X578" s="100"/>
      <c r="Y578" s="100"/>
      <c r="Z578" s="100"/>
      <c r="AA578" s="132"/>
      <c r="AB578" s="101"/>
      <c r="AC578" s="101"/>
      <c r="AD578" s="101"/>
      <c r="AE578" s="100"/>
      <c r="AF578" s="101"/>
      <c r="AG578" s="100"/>
      <c r="AH578" s="101"/>
      <c r="AI578" s="100"/>
      <c r="AJ578" s="101"/>
      <c r="AK578" s="100"/>
      <c r="AL578" s="101"/>
      <c r="AM578" s="101"/>
      <c r="AN578" s="8"/>
      <c r="AO578" s="147">
        <f>IFERROR(VLOOKUP(B578,'A2. Rate Change &amp; Enrollment'!$C$20:$K$769,3,FALSE),0)</f>
        <v>0</v>
      </c>
      <c r="AP578" s="147">
        <f>IFERROR(VLOOKUP(B578,'A2. Rate Change &amp; Enrollment'!$C$20:$K$769,7,FALSE),0)</f>
        <v>0</v>
      </c>
      <c r="AQ578" s="150" t="e">
        <f t="shared" si="73"/>
        <v>#DIV/0!</v>
      </c>
      <c r="AS578" s="177"/>
      <c r="AT578" s="177"/>
      <c r="AV578" s="153" t="e">
        <f t="shared" si="71"/>
        <v>#DIV/0!</v>
      </c>
      <c r="AW578" s="101"/>
      <c r="AY578" s="132"/>
      <c r="AZ578" s="101"/>
      <c r="BA578" s="94"/>
      <c r="BB578" s="94"/>
      <c r="BC578" s="94"/>
      <c r="BD578" s="94"/>
      <c r="BE578" s="101"/>
      <c r="BF578" s="132"/>
      <c r="BG578" s="98"/>
      <c r="BH578" s="74" t="str">
        <f t="shared" si="69"/>
        <v>N</v>
      </c>
      <c r="BI578" t="e">
        <f t="shared" si="70"/>
        <v>#DIV/0!</v>
      </c>
      <c r="BK578" s="283">
        <f>IFERROR(VLOOKUP($B578, 'A2. Rate Change &amp; Enrollment'!$C$14:$BY$769, 75, FALSE), 0)</f>
        <v>0</v>
      </c>
      <c r="BL578" s="283" t="e">
        <f t="shared" si="66"/>
        <v>#DIV/0!</v>
      </c>
      <c r="BM578" s="283" t="e">
        <f t="shared" si="67"/>
        <v>#DIV/0!</v>
      </c>
      <c r="BN578" t="e">
        <f t="shared" si="72"/>
        <v>#DIV/0!</v>
      </c>
    </row>
    <row r="579" spans="1:66" x14ac:dyDescent="0.35">
      <c r="A579" t="s">
        <v>882</v>
      </c>
      <c r="B579" s="144"/>
      <c r="C579" s="98"/>
      <c r="D579" s="43" t="str">
        <f t="shared" si="68"/>
        <v>HMO</v>
      </c>
      <c r="E579" s="100"/>
      <c r="F579" s="101"/>
      <c r="G579" s="100"/>
      <c r="H579" s="101"/>
      <c r="I579" s="100"/>
      <c r="J579" s="101"/>
      <c r="K579" s="100"/>
      <c r="L579" s="101"/>
      <c r="M579" s="100"/>
      <c r="N579" s="101"/>
      <c r="O579" s="100"/>
      <c r="P579" s="101"/>
      <c r="Q579" s="100"/>
      <c r="R579" s="101"/>
      <c r="S579" s="100"/>
      <c r="T579" s="101"/>
      <c r="U579" s="118"/>
      <c r="V579" s="118"/>
      <c r="W579" s="100"/>
      <c r="X579" s="100"/>
      <c r="Y579" s="100"/>
      <c r="Z579" s="100"/>
      <c r="AA579" s="132"/>
      <c r="AB579" s="101"/>
      <c r="AC579" s="101"/>
      <c r="AD579" s="101"/>
      <c r="AE579" s="100"/>
      <c r="AF579" s="101"/>
      <c r="AG579" s="100"/>
      <c r="AH579" s="101"/>
      <c r="AI579" s="100"/>
      <c r="AJ579" s="101"/>
      <c r="AK579" s="100"/>
      <c r="AL579" s="101"/>
      <c r="AM579" s="101"/>
      <c r="AN579" s="8"/>
      <c r="AO579" s="147">
        <f>IFERROR(VLOOKUP(B579,'A2. Rate Change &amp; Enrollment'!$C$20:$K$769,3,FALSE),0)</f>
        <v>0</v>
      </c>
      <c r="AP579" s="147">
        <f>IFERROR(VLOOKUP(B579,'A2. Rate Change &amp; Enrollment'!$C$20:$K$769,7,FALSE),0)</f>
        <v>0</v>
      </c>
      <c r="AQ579" s="150" t="e">
        <f t="shared" si="73"/>
        <v>#DIV/0!</v>
      </c>
      <c r="AS579" s="177"/>
      <c r="AT579" s="177"/>
      <c r="AV579" s="153" t="e">
        <f t="shared" si="71"/>
        <v>#DIV/0!</v>
      </c>
      <c r="AW579" s="101"/>
      <c r="AY579" s="132"/>
      <c r="AZ579" s="101"/>
      <c r="BA579" s="94"/>
      <c r="BB579" s="94"/>
      <c r="BC579" s="94"/>
      <c r="BD579" s="94"/>
      <c r="BE579" s="101"/>
      <c r="BF579" s="132"/>
      <c r="BG579" s="98"/>
      <c r="BH579" s="74" t="str">
        <f t="shared" si="69"/>
        <v>N</v>
      </c>
      <c r="BI579" t="e">
        <f t="shared" si="70"/>
        <v>#DIV/0!</v>
      </c>
      <c r="BK579" s="283">
        <f>IFERROR(VLOOKUP($B579, 'A2. Rate Change &amp; Enrollment'!$C$14:$BY$769, 75, FALSE), 0)</f>
        <v>0</v>
      </c>
      <c r="BL579" s="283" t="e">
        <f t="shared" si="66"/>
        <v>#DIV/0!</v>
      </c>
      <c r="BM579" s="283" t="e">
        <f t="shared" si="67"/>
        <v>#DIV/0!</v>
      </c>
      <c r="BN579" t="e">
        <f t="shared" si="72"/>
        <v>#DIV/0!</v>
      </c>
    </row>
    <row r="580" spans="1:66" x14ac:dyDescent="0.35">
      <c r="A580" t="s">
        <v>883</v>
      </c>
      <c r="B580" s="144"/>
      <c r="C580" s="98"/>
      <c r="D580" s="43" t="str">
        <f t="shared" si="68"/>
        <v>HMO</v>
      </c>
      <c r="E580" s="100"/>
      <c r="F580" s="101"/>
      <c r="G580" s="100"/>
      <c r="H580" s="101"/>
      <c r="I580" s="100"/>
      <c r="J580" s="101"/>
      <c r="K580" s="100"/>
      <c r="L580" s="101"/>
      <c r="M580" s="100"/>
      <c r="N580" s="101"/>
      <c r="O580" s="100"/>
      <c r="P580" s="101"/>
      <c r="Q580" s="100"/>
      <c r="R580" s="101"/>
      <c r="S580" s="100"/>
      <c r="T580" s="101"/>
      <c r="U580" s="118"/>
      <c r="V580" s="118"/>
      <c r="W580" s="100"/>
      <c r="X580" s="100"/>
      <c r="Y580" s="100"/>
      <c r="Z580" s="100"/>
      <c r="AA580" s="132"/>
      <c r="AB580" s="101"/>
      <c r="AC580" s="101"/>
      <c r="AD580" s="101"/>
      <c r="AE580" s="100"/>
      <c r="AF580" s="101"/>
      <c r="AG580" s="100"/>
      <c r="AH580" s="101"/>
      <c r="AI580" s="100"/>
      <c r="AJ580" s="101"/>
      <c r="AK580" s="100"/>
      <c r="AL580" s="101"/>
      <c r="AM580" s="101"/>
      <c r="AN580" s="8"/>
      <c r="AO580" s="147">
        <f>IFERROR(VLOOKUP(B580,'A2. Rate Change &amp; Enrollment'!$C$20:$K$769,3,FALSE),0)</f>
        <v>0</v>
      </c>
      <c r="AP580" s="147">
        <f>IFERROR(VLOOKUP(B580,'A2. Rate Change &amp; Enrollment'!$C$20:$K$769,7,FALSE),0)</f>
        <v>0</v>
      </c>
      <c r="AQ580" s="150" t="e">
        <f t="shared" si="73"/>
        <v>#DIV/0!</v>
      </c>
      <c r="AS580" s="177"/>
      <c r="AT580" s="177"/>
      <c r="AV580" s="153" t="e">
        <f t="shared" si="71"/>
        <v>#DIV/0!</v>
      </c>
      <c r="AW580" s="101"/>
      <c r="AY580" s="132"/>
      <c r="AZ580" s="101"/>
      <c r="BA580" s="94"/>
      <c r="BB580" s="94"/>
      <c r="BC580" s="94"/>
      <c r="BD580" s="94"/>
      <c r="BE580" s="101"/>
      <c r="BF580" s="132"/>
      <c r="BG580" s="98"/>
      <c r="BH580" s="74" t="str">
        <f t="shared" si="69"/>
        <v>N</v>
      </c>
      <c r="BI580" t="e">
        <f t="shared" si="70"/>
        <v>#DIV/0!</v>
      </c>
      <c r="BK580" s="283">
        <f>IFERROR(VLOOKUP($B580, 'A2. Rate Change &amp; Enrollment'!$C$14:$BY$769, 75, FALSE), 0)</f>
        <v>0</v>
      </c>
      <c r="BL580" s="283" t="e">
        <f t="shared" si="66"/>
        <v>#DIV/0!</v>
      </c>
      <c r="BM580" s="283" t="e">
        <f t="shared" si="67"/>
        <v>#DIV/0!</v>
      </c>
      <c r="BN580" t="e">
        <f t="shared" si="72"/>
        <v>#DIV/0!</v>
      </c>
    </row>
    <row r="581" spans="1:66" x14ac:dyDescent="0.35">
      <c r="A581" t="s">
        <v>884</v>
      </c>
      <c r="B581" s="144"/>
      <c r="C581" s="98"/>
      <c r="D581" s="43" t="str">
        <f t="shared" si="68"/>
        <v>HMO</v>
      </c>
      <c r="E581" s="100"/>
      <c r="F581" s="101"/>
      <c r="G581" s="100"/>
      <c r="H581" s="101"/>
      <c r="I581" s="100"/>
      <c r="J581" s="101"/>
      <c r="K581" s="100"/>
      <c r="L581" s="101"/>
      <c r="M581" s="100"/>
      <c r="N581" s="101"/>
      <c r="O581" s="100"/>
      <c r="P581" s="101"/>
      <c r="Q581" s="100"/>
      <c r="R581" s="101"/>
      <c r="S581" s="100"/>
      <c r="T581" s="101"/>
      <c r="U581" s="118"/>
      <c r="V581" s="118"/>
      <c r="W581" s="100"/>
      <c r="X581" s="100"/>
      <c r="Y581" s="100"/>
      <c r="Z581" s="100"/>
      <c r="AA581" s="132"/>
      <c r="AB581" s="101"/>
      <c r="AC581" s="101"/>
      <c r="AD581" s="101"/>
      <c r="AE581" s="100"/>
      <c r="AF581" s="101"/>
      <c r="AG581" s="100"/>
      <c r="AH581" s="101"/>
      <c r="AI581" s="100"/>
      <c r="AJ581" s="101"/>
      <c r="AK581" s="100"/>
      <c r="AL581" s="101"/>
      <c r="AM581" s="101"/>
      <c r="AN581" s="8"/>
      <c r="AO581" s="147">
        <f>IFERROR(VLOOKUP(B581,'A2. Rate Change &amp; Enrollment'!$C$20:$K$769,3,FALSE),0)</f>
        <v>0</v>
      </c>
      <c r="AP581" s="147">
        <f>IFERROR(VLOOKUP(B581,'A2. Rate Change &amp; Enrollment'!$C$20:$K$769,7,FALSE),0)</f>
        <v>0</v>
      </c>
      <c r="AQ581" s="150" t="e">
        <f t="shared" si="73"/>
        <v>#DIV/0!</v>
      </c>
      <c r="AS581" s="177"/>
      <c r="AT581" s="177"/>
      <c r="AV581" s="153" t="e">
        <f t="shared" si="71"/>
        <v>#DIV/0!</v>
      </c>
      <c r="AW581" s="101"/>
      <c r="AY581" s="132"/>
      <c r="AZ581" s="101"/>
      <c r="BA581" s="94"/>
      <c r="BB581" s="94"/>
      <c r="BC581" s="94"/>
      <c r="BD581" s="94"/>
      <c r="BE581" s="101"/>
      <c r="BF581" s="132"/>
      <c r="BG581" s="98"/>
      <c r="BH581" s="74" t="str">
        <f t="shared" si="69"/>
        <v>N</v>
      </c>
      <c r="BI581" t="e">
        <f t="shared" si="70"/>
        <v>#DIV/0!</v>
      </c>
      <c r="BK581" s="283">
        <f>IFERROR(VLOOKUP($B581, 'A2. Rate Change &amp; Enrollment'!$C$14:$BY$769, 75, FALSE), 0)</f>
        <v>0</v>
      </c>
      <c r="BL581" s="283" t="e">
        <f t="shared" si="66"/>
        <v>#DIV/0!</v>
      </c>
      <c r="BM581" s="283" t="e">
        <f t="shared" si="67"/>
        <v>#DIV/0!</v>
      </c>
      <c r="BN581" t="e">
        <f t="shared" si="72"/>
        <v>#DIV/0!</v>
      </c>
    </row>
    <row r="582" spans="1:66" x14ac:dyDescent="0.35">
      <c r="A582" t="s">
        <v>885</v>
      </c>
      <c r="B582" s="144"/>
      <c r="C582" s="98"/>
      <c r="D582" s="43" t="str">
        <f t="shared" si="68"/>
        <v>HMO</v>
      </c>
      <c r="E582" s="100"/>
      <c r="F582" s="101"/>
      <c r="G582" s="100"/>
      <c r="H582" s="101"/>
      <c r="I582" s="100"/>
      <c r="J582" s="101"/>
      <c r="K582" s="100"/>
      <c r="L582" s="101"/>
      <c r="M582" s="100"/>
      <c r="N582" s="101"/>
      <c r="O582" s="100"/>
      <c r="P582" s="101"/>
      <c r="Q582" s="100"/>
      <c r="R582" s="101"/>
      <c r="S582" s="100"/>
      <c r="T582" s="101"/>
      <c r="U582" s="118"/>
      <c r="V582" s="118"/>
      <c r="W582" s="100"/>
      <c r="X582" s="100"/>
      <c r="Y582" s="100"/>
      <c r="Z582" s="100"/>
      <c r="AA582" s="132"/>
      <c r="AB582" s="101"/>
      <c r="AC582" s="101"/>
      <c r="AD582" s="101"/>
      <c r="AE582" s="100"/>
      <c r="AF582" s="101"/>
      <c r="AG582" s="100"/>
      <c r="AH582" s="101"/>
      <c r="AI582" s="100"/>
      <c r="AJ582" s="101"/>
      <c r="AK582" s="100"/>
      <c r="AL582" s="101"/>
      <c r="AM582" s="101"/>
      <c r="AN582" s="8"/>
      <c r="AO582" s="147">
        <f>IFERROR(VLOOKUP(B582,'A2. Rate Change &amp; Enrollment'!$C$20:$K$769,3,FALSE),0)</f>
        <v>0</v>
      </c>
      <c r="AP582" s="147">
        <f>IFERROR(VLOOKUP(B582,'A2. Rate Change &amp; Enrollment'!$C$20:$K$769,7,FALSE),0)</f>
        <v>0</v>
      </c>
      <c r="AQ582" s="150" t="e">
        <f t="shared" si="73"/>
        <v>#DIV/0!</v>
      </c>
      <c r="AS582" s="177"/>
      <c r="AT582" s="177"/>
      <c r="AV582" s="153" t="e">
        <f t="shared" si="71"/>
        <v>#DIV/0!</v>
      </c>
      <c r="AW582" s="101"/>
      <c r="AY582" s="132"/>
      <c r="AZ582" s="101"/>
      <c r="BA582" s="94"/>
      <c r="BB582" s="94"/>
      <c r="BC582" s="94"/>
      <c r="BD582" s="94"/>
      <c r="BE582" s="101"/>
      <c r="BF582" s="132"/>
      <c r="BG582" s="98"/>
      <c r="BH582" s="74" t="str">
        <f t="shared" si="69"/>
        <v>N</v>
      </c>
      <c r="BI582" t="e">
        <f t="shared" si="70"/>
        <v>#DIV/0!</v>
      </c>
      <c r="BK582" s="283">
        <f>IFERROR(VLOOKUP($B582, 'A2. Rate Change &amp; Enrollment'!$C$14:$BY$769, 75, FALSE), 0)</f>
        <v>0</v>
      </c>
      <c r="BL582" s="283" t="e">
        <f t="shared" si="66"/>
        <v>#DIV/0!</v>
      </c>
      <c r="BM582" s="283" t="e">
        <f t="shared" si="67"/>
        <v>#DIV/0!</v>
      </c>
      <c r="BN582" t="e">
        <f t="shared" si="72"/>
        <v>#DIV/0!</v>
      </c>
    </row>
    <row r="583" spans="1:66" x14ac:dyDescent="0.35">
      <c r="A583" t="s">
        <v>886</v>
      </c>
      <c r="B583" s="144"/>
      <c r="C583" s="98"/>
      <c r="D583" s="43" t="str">
        <f t="shared" si="68"/>
        <v>HMO</v>
      </c>
      <c r="E583" s="100"/>
      <c r="F583" s="101"/>
      <c r="G583" s="100"/>
      <c r="H583" s="101"/>
      <c r="I583" s="100"/>
      <c r="J583" s="101"/>
      <c r="K583" s="100"/>
      <c r="L583" s="101"/>
      <c r="M583" s="100"/>
      <c r="N583" s="101"/>
      <c r="O583" s="100"/>
      <c r="P583" s="101"/>
      <c r="Q583" s="100"/>
      <c r="R583" s="101"/>
      <c r="S583" s="100"/>
      <c r="T583" s="101"/>
      <c r="U583" s="118"/>
      <c r="V583" s="118"/>
      <c r="W583" s="100"/>
      <c r="X583" s="100"/>
      <c r="Y583" s="100"/>
      <c r="Z583" s="100"/>
      <c r="AA583" s="132"/>
      <c r="AB583" s="101"/>
      <c r="AC583" s="101"/>
      <c r="AD583" s="101"/>
      <c r="AE583" s="100"/>
      <c r="AF583" s="101"/>
      <c r="AG583" s="100"/>
      <c r="AH583" s="101"/>
      <c r="AI583" s="100"/>
      <c r="AJ583" s="101"/>
      <c r="AK583" s="100"/>
      <c r="AL583" s="101"/>
      <c r="AM583" s="101"/>
      <c r="AN583" s="8"/>
      <c r="AO583" s="147">
        <f>IFERROR(VLOOKUP(B583,'A2. Rate Change &amp; Enrollment'!$C$20:$K$769,3,FALSE),0)</f>
        <v>0</v>
      </c>
      <c r="AP583" s="147">
        <f>IFERROR(VLOOKUP(B583,'A2. Rate Change &amp; Enrollment'!$C$20:$K$769,7,FALSE),0)</f>
        <v>0</v>
      </c>
      <c r="AQ583" s="150" t="e">
        <f t="shared" si="73"/>
        <v>#DIV/0!</v>
      </c>
      <c r="AS583" s="177"/>
      <c r="AT583" s="177"/>
      <c r="AV583" s="153" t="e">
        <f t="shared" si="71"/>
        <v>#DIV/0!</v>
      </c>
      <c r="AW583" s="101"/>
      <c r="AY583" s="132"/>
      <c r="AZ583" s="101"/>
      <c r="BA583" s="94"/>
      <c r="BB583" s="94"/>
      <c r="BC583" s="94"/>
      <c r="BD583" s="94"/>
      <c r="BE583" s="101"/>
      <c r="BF583" s="132"/>
      <c r="BG583" s="98"/>
      <c r="BH583" s="74" t="str">
        <f t="shared" si="69"/>
        <v>N</v>
      </c>
      <c r="BI583" t="e">
        <f t="shared" si="70"/>
        <v>#DIV/0!</v>
      </c>
      <c r="BK583" s="283">
        <f>IFERROR(VLOOKUP($B583, 'A2. Rate Change &amp; Enrollment'!$C$14:$BY$769, 75, FALSE), 0)</f>
        <v>0</v>
      </c>
      <c r="BL583" s="283" t="e">
        <f t="shared" si="66"/>
        <v>#DIV/0!</v>
      </c>
      <c r="BM583" s="283" t="e">
        <f t="shared" si="67"/>
        <v>#DIV/0!</v>
      </c>
      <c r="BN583" t="e">
        <f t="shared" si="72"/>
        <v>#DIV/0!</v>
      </c>
    </row>
    <row r="584" spans="1:66" x14ac:dyDescent="0.35">
      <c r="A584" t="s">
        <v>887</v>
      </c>
      <c r="B584" s="144"/>
      <c r="C584" s="98"/>
      <c r="D584" s="43" t="str">
        <f t="shared" si="68"/>
        <v>HMO</v>
      </c>
      <c r="E584" s="100"/>
      <c r="F584" s="101"/>
      <c r="G584" s="100"/>
      <c r="H584" s="101"/>
      <c r="I584" s="100"/>
      <c r="J584" s="101"/>
      <c r="K584" s="100"/>
      <c r="L584" s="101"/>
      <c r="M584" s="100"/>
      <c r="N584" s="101"/>
      <c r="O584" s="100"/>
      <c r="P584" s="101"/>
      <c r="Q584" s="100"/>
      <c r="R584" s="101"/>
      <c r="S584" s="100"/>
      <c r="T584" s="101"/>
      <c r="U584" s="118"/>
      <c r="V584" s="118"/>
      <c r="W584" s="100"/>
      <c r="X584" s="100"/>
      <c r="Y584" s="100"/>
      <c r="Z584" s="100"/>
      <c r="AA584" s="132"/>
      <c r="AB584" s="101"/>
      <c r="AC584" s="101"/>
      <c r="AD584" s="101"/>
      <c r="AE584" s="100"/>
      <c r="AF584" s="101"/>
      <c r="AG584" s="100"/>
      <c r="AH584" s="101"/>
      <c r="AI584" s="100"/>
      <c r="AJ584" s="101"/>
      <c r="AK584" s="100"/>
      <c r="AL584" s="101"/>
      <c r="AM584" s="101"/>
      <c r="AN584" s="8"/>
      <c r="AO584" s="147">
        <f>IFERROR(VLOOKUP(B584,'A2. Rate Change &amp; Enrollment'!$C$20:$K$769,3,FALSE),0)</f>
        <v>0</v>
      </c>
      <c r="AP584" s="147">
        <f>IFERROR(VLOOKUP(B584,'A2. Rate Change &amp; Enrollment'!$C$20:$K$769,7,FALSE),0)</f>
        <v>0</v>
      </c>
      <c r="AQ584" s="150" t="e">
        <f t="shared" si="73"/>
        <v>#DIV/0!</v>
      </c>
      <c r="AS584" s="177"/>
      <c r="AT584" s="177"/>
      <c r="AV584" s="153" t="e">
        <f t="shared" si="71"/>
        <v>#DIV/0!</v>
      </c>
      <c r="AW584" s="101"/>
      <c r="AY584" s="132"/>
      <c r="AZ584" s="101"/>
      <c r="BA584" s="94"/>
      <c r="BB584" s="94"/>
      <c r="BC584" s="94"/>
      <c r="BD584" s="94"/>
      <c r="BE584" s="101"/>
      <c r="BF584" s="132"/>
      <c r="BG584" s="98"/>
      <c r="BH584" s="74" t="str">
        <f t="shared" si="69"/>
        <v>N</v>
      </c>
      <c r="BI584" t="e">
        <f t="shared" si="70"/>
        <v>#DIV/0!</v>
      </c>
      <c r="BK584" s="283">
        <f>IFERROR(VLOOKUP($B584, 'A2. Rate Change &amp; Enrollment'!$C$14:$BY$769, 75, FALSE), 0)</f>
        <v>0</v>
      </c>
      <c r="BL584" s="283" t="e">
        <f t="shared" si="66"/>
        <v>#DIV/0!</v>
      </c>
      <c r="BM584" s="283" t="e">
        <f t="shared" si="67"/>
        <v>#DIV/0!</v>
      </c>
      <c r="BN584" t="e">
        <f t="shared" si="72"/>
        <v>#DIV/0!</v>
      </c>
    </row>
    <row r="585" spans="1:66" x14ac:dyDescent="0.35">
      <c r="A585" t="s">
        <v>888</v>
      </c>
      <c r="B585" s="144"/>
      <c r="C585" s="98"/>
      <c r="D585" s="43" t="str">
        <f t="shared" si="68"/>
        <v>HMO</v>
      </c>
      <c r="E585" s="100"/>
      <c r="F585" s="101"/>
      <c r="G585" s="100"/>
      <c r="H585" s="101"/>
      <c r="I585" s="100"/>
      <c r="J585" s="101"/>
      <c r="K585" s="100"/>
      <c r="L585" s="101"/>
      <c r="M585" s="100"/>
      <c r="N585" s="101"/>
      <c r="O585" s="100"/>
      <c r="P585" s="101"/>
      <c r="Q585" s="100"/>
      <c r="R585" s="101"/>
      <c r="S585" s="100"/>
      <c r="T585" s="101"/>
      <c r="U585" s="118"/>
      <c r="V585" s="118"/>
      <c r="W585" s="100"/>
      <c r="X585" s="100"/>
      <c r="Y585" s="100"/>
      <c r="Z585" s="100"/>
      <c r="AA585" s="132"/>
      <c r="AB585" s="101"/>
      <c r="AC585" s="101"/>
      <c r="AD585" s="101"/>
      <c r="AE585" s="100"/>
      <c r="AF585" s="101"/>
      <c r="AG585" s="100"/>
      <c r="AH585" s="101"/>
      <c r="AI585" s="100"/>
      <c r="AJ585" s="101"/>
      <c r="AK585" s="100"/>
      <c r="AL585" s="101"/>
      <c r="AM585" s="101"/>
      <c r="AN585" s="8"/>
      <c r="AO585" s="147">
        <f>IFERROR(VLOOKUP(B585,'A2. Rate Change &amp; Enrollment'!$C$20:$K$769,3,FALSE),0)</f>
        <v>0</v>
      </c>
      <c r="AP585" s="147">
        <f>IFERROR(VLOOKUP(B585,'A2. Rate Change &amp; Enrollment'!$C$20:$K$769,7,FALSE),0)</f>
        <v>0</v>
      </c>
      <c r="AQ585" s="150" t="e">
        <f t="shared" si="73"/>
        <v>#DIV/0!</v>
      </c>
      <c r="AS585" s="177"/>
      <c r="AT585" s="177"/>
      <c r="AV585" s="153" t="e">
        <f t="shared" si="71"/>
        <v>#DIV/0!</v>
      </c>
      <c r="AW585" s="101"/>
      <c r="AY585" s="132"/>
      <c r="AZ585" s="101"/>
      <c r="BA585" s="94"/>
      <c r="BB585" s="94"/>
      <c r="BC585" s="94"/>
      <c r="BD585" s="94"/>
      <c r="BE585" s="101"/>
      <c r="BF585" s="132"/>
      <c r="BG585" s="98"/>
      <c r="BH585" s="74" t="str">
        <f t="shared" si="69"/>
        <v>N</v>
      </c>
      <c r="BI585" t="e">
        <f t="shared" si="70"/>
        <v>#DIV/0!</v>
      </c>
      <c r="BK585" s="283">
        <f>IFERROR(VLOOKUP($B585, 'A2. Rate Change &amp; Enrollment'!$C$14:$BY$769, 75, FALSE), 0)</f>
        <v>0</v>
      </c>
      <c r="BL585" s="283" t="e">
        <f t="shared" si="66"/>
        <v>#DIV/0!</v>
      </c>
      <c r="BM585" s="283" t="e">
        <f t="shared" si="67"/>
        <v>#DIV/0!</v>
      </c>
      <c r="BN585" t="e">
        <f t="shared" si="72"/>
        <v>#DIV/0!</v>
      </c>
    </row>
    <row r="586" spans="1:66" x14ac:dyDescent="0.35">
      <c r="A586" t="s">
        <v>889</v>
      </c>
      <c r="B586" s="144"/>
      <c r="C586" s="98"/>
      <c r="D586" s="43" t="str">
        <f t="shared" si="68"/>
        <v>HMO</v>
      </c>
      <c r="E586" s="100"/>
      <c r="F586" s="101"/>
      <c r="G586" s="100"/>
      <c r="H586" s="101"/>
      <c r="I586" s="100"/>
      <c r="J586" s="101"/>
      <c r="K586" s="100"/>
      <c r="L586" s="101"/>
      <c r="M586" s="100"/>
      <c r="N586" s="101"/>
      <c r="O586" s="100"/>
      <c r="P586" s="101"/>
      <c r="Q586" s="100"/>
      <c r="R586" s="101"/>
      <c r="S586" s="100"/>
      <c r="T586" s="101"/>
      <c r="U586" s="118"/>
      <c r="V586" s="118"/>
      <c r="W586" s="100"/>
      <c r="X586" s="100"/>
      <c r="Y586" s="100"/>
      <c r="Z586" s="100"/>
      <c r="AA586" s="132"/>
      <c r="AB586" s="101"/>
      <c r="AC586" s="101"/>
      <c r="AD586" s="101"/>
      <c r="AE586" s="100"/>
      <c r="AF586" s="101"/>
      <c r="AG586" s="100"/>
      <c r="AH586" s="101"/>
      <c r="AI586" s="100"/>
      <c r="AJ586" s="101"/>
      <c r="AK586" s="100"/>
      <c r="AL586" s="101"/>
      <c r="AM586" s="101"/>
      <c r="AN586" s="8"/>
      <c r="AO586" s="147">
        <f>IFERROR(VLOOKUP(B586,'A2. Rate Change &amp; Enrollment'!$C$20:$K$769,3,FALSE),0)</f>
        <v>0</v>
      </c>
      <c r="AP586" s="147">
        <f>IFERROR(VLOOKUP(B586,'A2. Rate Change &amp; Enrollment'!$C$20:$K$769,7,FALSE),0)</f>
        <v>0</v>
      </c>
      <c r="AQ586" s="150" t="e">
        <f t="shared" si="73"/>
        <v>#DIV/0!</v>
      </c>
      <c r="AS586" s="177"/>
      <c r="AT586" s="177"/>
      <c r="AV586" s="153" t="e">
        <f t="shared" si="71"/>
        <v>#DIV/0!</v>
      </c>
      <c r="AW586" s="101"/>
      <c r="AY586" s="132"/>
      <c r="AZ586" s="101"/>
      <c r="BA586" s="94"/>
      <c r="BB586" s="94"/>
      <c r="BC586" s="94"/>
      <c r="BD586" s="94"/>
      <c r="BE586" s="101"/>
      <c r="BF586" s="132"/>
      <c r="BG586" s="98"/>
      <c r="BH586" s="74" t="str">
        <f t="shared" si="69"/>
        <v>N</v>
      </c>
      <c r="BI586" t="e">
        <f t="shared" si="70"/>
        <v>#DIV/0!</v>
      </c>
      <c r="BK586" s="283">
        <f>IFERROR(VLOOKUP($B586, 'A2. Rate Change &amp; Enrollment'!$C$14:$BY$769, 75, FALSE), 0)</f>
        <v>0</v>
      </c>
      <c r="BL586" s="283" t="e">
        <f t="shared" si="66"/>
        <v>#DIV/0!</v>
      </c>
      <c r="BM586" s="283" t="e">
        <f t="shared" si="67"/>
        <v>#DIV/0!</v>
      </c>
      <c r="BN586" t="e">
        <f t="shared" si="72"/>
        <v>#DIV/0!</v>
      </c>
    </row>
    <row r="587" spans="1:66" x14ac:dyDescent="0.35">
      <c r="A587" t="s">
        <v>890</v>
      </c>
      <c r="B587" s="144"/>
      <c r="C587" s="98"/>
      <c r="D587" s="43" t="str">
        <f t="shared" si="68"/>
        <v>HMO</v>
      </c>
      <c r="E587" s="100"/>
      <c r="F587" s="101"/>
      <c r="G587" s="100"/>
      <c r="H587" s="101"/>
      <c r="I587" s="100"/>
      <c r="J587" s="101"/>
      <c r="K587" s="100"/>
      <c r="L587" s="101"/>
      <c r="M587" s="100"/>
      <c r="N587" s="101"/>
      <c r="O587" s="100"/>
      <c r="P587" s="101"/>
      <c r="Q587" s="100"/>
      <c r="R587" s="101"/>
      <c r="S587" s="100"/>
      <c r="T587" s="101"/>
      <c r="U587" s="118"/>
      <c r="V587" s="118"/>
      <c r="W587" s="100"/>
      <c r="X587" s="100"/>
      <c r="Y587" s="100"/>
      <c r="Z587" s="100"/>
      <c r="AA587" s="132"/>
      <c r="AB587" s="101"/>
      <c r="AC587" s="101"/>
      <c r="AD587" s="101"/>
      <c r="AE587" s="100"/>
      <c r="AF587" s="101"/>
      <c r="AG587" s="100"/>
      <c r="AH587" s="101"/>
      <c r="AI587" s="100"/>
      <c r="AJ587" s="101"/>
      <c r="AK587" s="100"/>
      <c r="AL587" s="101"/>
      <c r="AM587" s="101"/>
      <c r="AN587" s="8"/>
      <c r="AO587" s="147">
        <f>IFERROR(VLOOKUP(B587,'A2. Rate Change &amp; Enrollment'!$C$20:$K$769,3,FALSE),0)</f>
        <v>0</v>
      </c>
      <c r="AP587" s="147">
        <f>IFERROR(VLOOKUP(B587,'A2. Rate Change &amp; Enrollment'!$C$20:$K$769,7,FALSE),0)</f>
        <v>0</v>
      </c>
      <c r="AQ587" s="150" t="e">
        <f t="shared" si="73"/>
        <v>#DIV/0!</v>
      </c>
      <c r="AS587" s="177"/>
      <c r="AT587" s="177"/>
      <c r="AV587" s="153" t="e">
        <f t="shared" si="71"/>
        <v>#DIV/0!</v>
      </c>
      <c r="AW587" s="101"/>
      <c r="AY587" s="132"/>
      <c r="AZ587" s="101"/>
      <c r="BA587" s="94"/>
      <c r="BB587" s="94"/>
      <c r="BC587" s="94"/>
      <c r="BD587" s="94"/>
      <c r="BE587" s="101"/>
      <c r="BF587" s="132"/>
      <c r="BG587" s="98"/>
      <c r="BH587" s="74" t="str">
        <f t="shared" si="69"/>
        <v>N</v>
      </c>
      <c r="BI587" t="e">
        <f t="shared" si="70"/>
        <v>#DIV/0!</v>
      </c>
      <c r="BK587" s="283">
        <f>IFERROR(VLOOKUP($B587, 'A2. Rate Change &amp; Enrollment'!$C$14:$BY$769, 75, FALSE), 0)</f>
        <v>0</v>
      </c>
      <c r="BL587" s="283" t="e">
        <f t="shared" si="66"/>
        <v>#DIV/0!</v>
      </c>
      <c r="BM587" s="283" t="e">
        <f t="shared" si="67"/>
        <v>#DIV/0!</v>
      </c>
      <c r="BN587" t="e">
        <f t="shared" si="72"/>
        <v>#DIV/0!</v>
      </c>
    </row>
    <row r="588" spans="1:66" x14ac:dyDescent="0.35">
      <c r="A588" t="s">
        <v>891</v>
      </c>
      <c r="B588" s="144"/>
      <c r="C588" s="98"/>
      <c r="D588" s="43" t="str">
        <f t="shared" si="68"/>
        <v>HMO</v>
      </c>
      <c r="E588" s="100"/>
      <c r="F588" s="101"/>
      <c r="G588" s="100"/>
      <c r="H588" s="101"/>
      <c r="I588" s="100"/>
      <c r="J588" s="101"/>
      <c r="K588" s="100"/>
      <c r="L588" s="101"/>
      <c r="M588" s="100"/>
      <c r="N588" s="101"/>
      <c r="O588" s="100"/>
      <c r="P588" s="101"/>
      <c r="Q588" s="100"/>
      <c r="R588" s="101"/>
      <c r="S588" s="100"/>
      <c r="T588" s="101"/>
      <c r="U588" s="118"/>
      <c r="V588" s="118"/>
      <c r="W588" s="100"/>
      <c r="X588" s="100"/>
      <c r="Y588" s="100"/>
      <c r="Z588" s="100"/>
      <c r="AA588" s="132"/>
      <c r="AB588" s="101"/>
      <c r="AC588" s="101"/>
      <c r="AD588" s="101"/>
      <c r="AE588" s="100"/>
      <c r="AF588" s="101"/>
      <c r="AG588" s="100"/>
      <c r="AH588" s="101"/>
      <c r="AI588" s="100"/>
      <c r="AJ588" s="101"/>
      <c r="AK588" s="100"/>
      <c r="AL588" s="101"/>
      <c r="AM588" s="101"/>
      <c r="AN588" s="8"/>
      <c r="AO588" s="147">
        <f>IFERROR(VLOOKUP(B588,'A2. Rate Change &amp; Enrollment'!$C$20:$K$769,3,FALSE),0)</f>
        <v>0</v>
      </c>
      <c r="AP588" s="147">
        <f>IFERROR(VLOOKUP(B588,'A2. Rate Change &amp; Enrollment'!$C$20:$K$769,7,FALSE),0)</f>
        <v>0</v>
      </c>
      <c r="AQ588" s="150" t="e">
        <f t="shared" si="73"/>
        <v>#DIV/0!</v>
      </c>
      <c r="AS588" s="177"/>
      <c r="AT588" s="177"/>
      <c r="AV588" s="153" t="e">
        <f t="shared" si="71"/>
        <v>#DIV/0!</v>
      </c>
      <c r="AW588" s="101"/>
      <c r="AY588" s="132"/>
      <c r="AZ588" s="101"/>
      <c r="BA588" s="94"/>
      <c r="BB588" s="94"/>
      <c r="BC588" s="94"/>
      <c r="BD588" s="94"/>
      <c r="BE588" s="101"/>
      <c r="BF588" s="132"/>
      <c r="BG588" s="98"/>
      <c r="BH588" s="74" t="str">
        <f t="shared" si="69"/>
        <v>N</v>
      </c>
      <c r="BI588" t="e">
        <f t="shared" si="70"/>
        <v>#DIV/0!</v>
      </c>
      <c r="BK588" s="283">
        <f>IFERROR(VLOOKUP($B588, 'A2. Rate Change &amp; Enrollment'!$C$14:$BY$769, 75, FALSE), 0)</f>
        <v>0</v>
      </c>
      <c r="BL588" s="283" t="e">
        <f t="shared" si="66"/>
        <v>#DIV/0!</v>
      </c>
      <c r="BM588" s="283" t="e">
        <f t="shared" si="67"/>
        <v>#DIV/0!</v>
      </c>
      <c r="BN588" t="e">
        <f t="shared" si="72"/>
        <v>#DIV/0!</v>
      </c>
    </row>
    <row r="589" spans="1:66" x14ac:dyDescent="0.35">
      <c r="A589" t="s">
        <v>892</v>
      </c>
      <c r="B589" s="144"/>
      <c r="C589" s="98"/>
      <c r="D589" s="43" t="str">
        <f t="shared" si="68"/>
        <v>HMO</v>
      </c>
      <c r="E589" s="100"/>
      <c r="F589" s="101"/>
      <c r="G589" s="100"/>
      <c r="H589" s="101"/>
      <c r="I589" s="100"/>
      <c r="J589" s="101"/>
      <c r="K589" s="100"/>
      <c r="L589" s="101"/>
      <c r="M589" s="100"/>
      <c r="N589" s="101"/>
      <c r="O589" s="100"/>
      <c r="P589" s="101"/>
      <c r="Q589" s="100"/>
      <c r="R589" s="101"/>
      <c r="S589" s="100"/>
      <c r="T589" s="101"/>
      <c r="U589" s="118"/>
      <c r="V589" s="118"/>
      <c r="W589" s="100"/>
      <c r="X589" s="100"/>
      <c r="Y589" s="100"/>
      <c r="Z589" s="100"/>
      <c r="AA589" s="132"/>
      <c r="AB589" s="101"/>
      <c r="AC589" s="101"/>
      <c r="AD589" s="101"/>
      <c r="AE589" s="100"/>
      <c r="AF589" s="101"/>
      <c r="AG589" s="100"/>
      <c r="AH589" s="101"/>
      <c r="AI589" s="100"/>
      <c r="AJ589" s="101"/>
      <c r="AK589" s="100"/>
      <c r="AL589" s="101"/>
      <c r="AM589" s="101"/>
      <c r="AN589" s="8"/>
      <c r="AO589" s="147">
        <f>IFERROR(VLOOKUP(B589,'A2. Rate Change &amp; Enrollment'!$C$20:$K$769,3,FALSE),0)</f>
        <v>0</v>
      </c>
      <c r="AP589" s="147">
        <f>IFERROR(VLOOKUP(B589,'A2. Rate Change &amp; Enrollment'!$C$20:$K$769,7,FALSE),0)</f>
        <v>0</v>
      </c>
      <c r="AQ589" s="150" t="e">
        <f t="shared" si="73"/>
        <v>#DIV/0!</v>
      </c>
      <c r="AS589" s="177"/>
      <c r="AT589" s="177"/>
      <c r="AV589" s="153" t="e">
        <f t="shared" si="71"/>
        <v>#DIV/0!</v>
      </c>
      <c r="AW589" s="101"/>
      <c r="AY589" s="132"/>
      <c r="AZ589" s="101"/>
      <c r="BA589" s="94"/>
      <c r="BB589" s="94"/>
      <c r="BC589" s="94"/>
      <c r="BD589" s="94"/>
      <c r="BE589" s="101"/>
      <c r="BF589" s="132"/>
      <c r="BG589" s="98"/>
      <c r="BH589" s="74" t="str">
        <f t="shared" si="69"/>
        <v>N</v>
      </c>
      <c r="BI589" t="e">
        <f t="shared" si="70"/>
        <v>#DIV/0!</v>
      </c>
      <c r="BK589" s="283">
        <f>IFERROR(VLOOKUP($B589, 'A2. Rate Change &amp; Enrollment'!$C$14:$BY$769, 75, FALSE), 0)</f>
        <v>0</v>
      </c>
      <c r="BL589" s="283" t="e">
        <f t="shared" si="66"/>
        <v>#DIV/0!</v>
      </c>
      <c r="BM589" s="283" t="e">
        <f t="shared" si="67"/>
        <v>#DIV/0!</v>
      </c>
      <c r="BN589" t="e">
        <f t="shared" si="72"/>
        <v>#DIV/0!</v>
      </c>
    </row>
    <row r="590" spans="1:66" x14ac:dyDescent="0.35">
      <c r="A590" t="s">
        <v>893</v>
      </c>
      <c r="B590" s="144"/>
      <c r="C590" s="98"/>
      <c r="D590" s="43" t="str">
        <f t="shared" si="68"/>
        <v>HMO</v>
      </c>
      <c r="E590" s="100"/>
      <c r="F590" s="101"/>
      <c r="G590" s="100"/>
      <c r="H590" s="101"/>
      <c r="I590" s="100"/>
      <c r="J590" s="101"/>
      <c r="K590" s="100"/>
      <c r="L590" s="101"/>
      <c r="M590" s="100"/>
      <c r="N590" s="101"/>
      <c r="O590" s="100"/>
      <c r="P590" s="101"/>
      <c r="Q590" s="100"/>
      <c r="R590" s="101"/>
      <c r="S590" s="100"/>
      <c r="T590" s="101"/>
      <c r="U590" s="118"/>
      <c r="V590" s="118"/>
      <c r="W590" s="100"/>
      <c r="X590" s="100"/>
      <c r="Y590" s="100"/>
      <c r="Z590" s="100"/>
      <c r="AA590" s="132"/>
      <c r="AB590" s="101"/>
      <c r="AC590" s="101"/>
      <c r="AD590" s="101"/>
      <c r="AE590" s="100"/>
      <c r="AF590" s="101"/>
      <c r="AG590" s="100"/>
      <c r="AH590" s="101"/>
      <c r="AI590" s="100"/>
      <c r="AJ590" s="101"/>
      <c r="AK590" s="100"/>
      <c r="AL590" s="101"/>
      <c r="AM590" s="101"/>
      <c r="AN590" s="8"/>
      <c r="AO590" s="147">
        <f>IFERROR(VLOOKUP(B590,'A2. Rate Change &amp; Enrollment'!$C$20:$K$769,3,FALSE),0)</f>
        <v>0</v>
      </c>
      <c r="AP590" s="147">
        <f>IFERROR(VLOOKUP(B590,'A2. Rate Change &amp; Enrollment'!$C$20:$K$769,7,FALSE),0)</f>
        <v>0</v>
      </c>
      <c r="AQ590" s="150" t="e">
        <f t="shared" si="73"/>
        <v>#DIV/0!</v>
      </c>
      <c r="AS590" s="177"/>
      <c r="AT590" s="177"/>
      <c r="AV590" s="153" t="e">
        <f t="shared" si="71"/>
        <v>#DIV/0!</v>
      </c>
      <c r="AW590" s="101"/>
      <c r="AY590" s="132"/>
      <c r="AZ590" s="101"/>
      <c r="BA590" s="94"/>
      <c r="BB590" s="94"/>
      <c r="BC590" s="94"/>
      <c r="BD590" s="94"/>
      <c r="BE590" s="101"/>
      <c r="BF590" s="132"/>
      <c r="BG590" s="98"/>
      <c r="BH590" s="74" t="str">
        <f t="shared" si="69"/>
        <v>N</v>
      </c>
      <c r="BI590" t="e">
        <f t="shared" si="70"/>
        <v>#DIV/0!</v>
      </c>
      <c r="BK590" s="283">
        <f>IFERROR(VLOOKUP($B590, 'A2. Rate Change &amp; Enrollment'!$C$14:$BY$769, 75, FALSE), 0)</f>
        <v>0</v>
      </c>
      <c r="BL590" s="283" t="e">
        <f t="shared" si="66"/>
        <v>#DIV/0!</v>
      </c>
      <c r="BM590" s="283" t="e">
        <f t="shared" si="67"/>
        <v>#DIV/0!</v>
      </c>
      <c r="BN590" t="e">
        <f t="shared" si="72"/>
        <v>#DIV/0!</v>
      </c>
    </row>
    <row r="591" spans="1:66" x14ac:dyDescent="0.35">
      <c r="A591" t="s">
        <v>894</v>
      </c>
      <c r="B591" s="144"/>
      <c r="C591" s="98"/>
      <c r="D591" s="43" t="str">
        <f t="shared" si="68"/>
        <v>HMO</v>
      </c>
      <c r="E591" s="100"/>
      <c r="F591" s="101"/>
      <c r="G591" s="100"/>
      <c r="H591" s="101"/>
      <c r="I591" s="100"/>
      <c r="J591" s="101"/>
      <c r="K591" s="100"/>
      <c r="L591" s="101"/>
      <c r="M591" s="100"/>
      <c r="N591" s="101"/>
      <c r="O591" s="100"/>
      <c r="P591" s="101"/>
      <c r="Q591" s="100"/>
      <c r="R591" s="101"/>
      <c r="S591" s="100"/>
      <c r="T591" s="101"/>
      <c r="U591" s="118"/>
      <c r="V591" s="118"/>
      <c r="W591" s="100"/>
      <c r="X591" s="100"/>
      <c r="Y591" s="100"/>
      <c r="Z591" s="100"/>
      <c r="AA591" s="132"/>
      <c r="AB591" s="101"/>
      <c r="AC591" s="101"/>
      <c r="AD591" s="101"/>
      <c r="AE591" s="100"/>
      <c r="AF591" s="101"/>
      <c r="AG591" s="100"/>
      <c r="AH591" s="101"/>
      <c r="AI591" s="100"/>
      <c r="AJ591" s="101"/>
      <c r="AK591" s="100"/>
      <c r="AL591" s="101"/>
      <c r="AM591" s="101"/>
      <c r="AN591" s="8"/>
      <c r="AO591" s="147">
        <f>IFERROR(VLOOKUP(B591,'A2. Rate Change &amp; Enrollment'!$C$20:$K$769,3,FALSE),0)</f>
        <v>0</v>
      </c>
      <c r="AP591" s="147">
        <f>IFERROR(VLOOKUP(B591,'A2. Rate Change &amp; Enrollment'!$C$20:$K$769,7,FALSE),0)</f>
        <v>0</v>
      </c>
      <c r="AQ591" s="150" t="e">
        <f t="shared" si="73"/>
        <v>#DIV/0!</v>
      </c>
      <c r="AS591" s="177"/>
      <c r="AT591" s="177"/>
      <c r="AV591" s="153" t="e">
        <f t="shared" si="71"/>
        <v>#DIV/0!</v>
      </c>
      <c r="AW591" s="101"/>
      <c r="AY591" s="132"/>
      <c r="AZ591" s="101"/>
      <c r="BA591" s="94"/>
      <c r="BB591" s="94"/>
      <c r="BC591" s="94"/>
      <c r="BD591" s="94"/>
      <c r="BE591" s="101"/>
      <c r="BF591" s="132"/>
      <c r="BG591" s="98"/>
      <c r="BH591" s="74" t="str">
        <f t="shared" si="69"/>
        <v>N</v>
      </c>
      <c r="BI591" t="e">
        <f t="shared" si="70"/>
        <v>#DIV/0!</v>
      </c>
      <c r="BK591" s="283">
        <f>IFERROR(VLOOKUP($B591, 'A2. Rate Change &amp; Enrollment'!$C$14:$BY$769, 75, FALSE), 0)</f>
        <v>0</v>
      </c>
      <c r="BL591" s="283" t="e">
        <f t="shared" ref="BL591:BL654" si="74">BK591/$BK$14</f>
        <v>#DIV/0!</v>
      </c>
      <c r="BM591" s="283" t="e">
        <f t="shared" ref="BM591:BM654" si="75">AS591/$AS$14</f>
        <v>#DIV/0!</v>
      </c>
      <c r="BN591" t="e">
        <f t="shared" si="72"/>
        <v>#DIV/0!</v>
      </c>
    </row>
    <row r="592" spans="1:66" x14ac:dyDescent="0.35">
      <c r="A592" t="s">
        <v>895</v>
      </c>
      <c r="B592" s="144"/>
      <c r="C592" s="98"/>
      <c r="D592" s="43" t="str">
        <f t="shared" ref="D592:D655" si="76">$B$4</f>
        <v>HMO</v>
      </c>
      <c r="E592" s="100"/>
      <c r="F592" s="101"/>
      <c r="G592" s="100"/>
      <c r="H592" s="101"/>
      <c r="I592" s="100"/>
      <c r="J592" s="101"/>
      <c r="K592" s="100"/>
      <c r="L592" s="101"/>
      <c r="M592" s="100"/>
      <c r="N592" s="101"/>
      <c r="O592" s="100"/>
      <c r="P592" s="101"/>
      <c r="Q592" s="100"/>
      <c r="R592" s="101"/>
      <c r="S592" s="100"/>
      <c r="T592" s="101"/>
      <c r="U592" s="118"/>
      <c r="V592" s="118"/>
      <c r="W592" s="100"/>
      <c r="X592" s="100"/>
      <c r="Y592" s="100"/>
      <c r="Z592" s="100"/>
      <c r="AA592" s="132"/>
      <c r="AB592" s="101"/>
      <c r="AC592" s="101"/>
      <c r="AD592" s="101"/>
      <c r="AE592" s="100"/>
      <c r="AF592" s="101"/>
      <c r="AG592" s="100"/>
      <c r="AH592" s="101"/>
      <c r="AI592" s="100"/>
      <c r="AJ592" s="101"/>
      <c r="AK592" s="100"/>
      <c r="AL592" s="101"/>
      <c r="AM592" s="101"/>
      <c r="AN592" s="8"/>
      <c r="AO592" s="147">
        <f>IFERROR(VLOOKUP(B592,'A2. Rate Change &amp; Enrollment'!$C$20:$K$769,3,FALSE),0)</f>
        <v>0</v>
      </c>
      <c r="AP592" s="147">
        <f>IFERROR(VLOOKUP(B592,'A2. Rate Change &amp; Enrollment'!$C$20:$K$769,7,FALSE),0)</f>
        <v>0</v>
      </c>
      <c r="AQ592" s="150" t="e">
        <f t="shared" si="73"/>
        <v>#DIV/0!</v>
      </c>
      <c r="AS592" s="177"/>
      <c r="AT592" s="177"/>
      <c r="AV592" s="153" t="e">
        <f t="shared" si="71"/>
        <v>#DIV/0!</v>
      </c>
      <c r="AW592" s="101"/>
      <c r="AY592" s="132"/>
      <c r="AZ592" s="101"/>
      <c r="BA592" s="94"/>
      <c r="BB592" s="94"/>
      <c r="BC592" s="94"/>
      <c r="BD592" s="94"/>
      <c r="BE592" s="101"/>
      <c r="BF592" s="132"/>
      <c r="BG592" s="98"/>
      <c r="BH592" s="74" t="str">
        <f t="shared" ref="BH592:BH655" si="77">IF(OR(AS592-AT592&gt;5%, AT592-AS592&gt;5%), "Y", "N")</f>
        <v>N</v>
      </c>
      <c r="BI592" t="e">
        <f t="shared" ref="BI592:BI655" si="78">IF(AND(AQ592&gt;5%, BH592="Y"), "Y", "N")</f>
        <v>#DIV/0!</v>
      </c>
      <c r="BK592" s="283">
        <f>IFERROR(VLOOKUP($B592, 'A2. Rate Change &amp; Enrollment'!$C$14:$BY$769, 75, FALSE), 0)</f>
        <v>0</v>
      </c>
      <c r="BL592" s="283" t="e">
        <f t="shared" si="74"/>
        <v>#DIV/0!</v>
      </c>
      <c r="BM592" s="283" t="e">
        <f t="shared" si="75"/>
        <v>#DIV/0!</v>
      </c>
      <c r="BN592" t="e">
        <f t="shared" si="72"/>
        <v>#DIV/0!</v>
      </c>
    </row>
    <row r="593" spans="1:66" x14ac:dyDescent="0.35">
      <c r="A593" t="s">
        <v>896</v>
      </c>
      <c r="B593" s="144"/>
      <c r="C593" s="98"/>
      <c r="D593" s="43" t="str">
        <f t="shared" si="76"/>
        <v>HMO</v>
      </c>
      <c r="E593" s="100"/>
      <c r="F593" s="101"/>
      <c r="G593" s="100"/>
      <c r="H593" s="101"/>
      <c r="I593" s="100"/>
      <c r="J593" s="101"/>
      <c r="K593" s="100"/>
      <c r="L593" s="101"/>
      <c r="M593" s="100"/>
      <c r="N593" s="101"/>
      <c r="O593" s="100"/>
      <c r="P593" s="101"/>
      <c r="Q593" s="100"/>
      <c r="R593" s="101"/>
      <c r="S593" s="100"/>
      <c r="T593" s="101"/>
      <c r="U593" s="118"/>
      <c r="V593" s="118"/>
      <c r="W593" s="100"/>
      <c r="X593" s="100"/>
      <c r="Y593" s="100"/>
      <c r="Z593" s="100"/>
      <c r="AA593" s="132"/>
      <c r="AB593" s="101"/>
      <c r="AC593" s="101"/>
      <c r="AD593" s="101"/>
      <c r="AE593" s="100"/>
      <c r="AF593" s="101"/>
      <c r="AG593" s="100"/>
      <c r="AH593" s="101"/>
      <c r="AI593" s="100"/>
      <c r="AJ593" s="101"/>
      <c r="AK593" s="100"/>
      <c r="AL593" s="101"/>
      <c r="AM593" s="101"/>
      <c r="AN593" s="8"/>
      <c r="AO593" s="147">
        <f>IFERROR(VLOOKUP(B593,'A2. Rate Change &amp; Enrollment'!$C$20:$K$769,3,FALSE),0)</f>
        <v>0</v>
      </c>
      <c r="AP593" s="147">
        <f>IFERROR(VLOOKUP(B593,'A2. Rate Change &amp; Enrollment'!$C$20:$K$769,7,FALSE),0)</f>
        <v>0</v>
      </c>
      <c r="AQ593" s="150" t="e">
        <f t="shared" si="73"/>
        <v>#DIV/0!</v>
      </c>
      <c r="AS593" s="177"/>
      <c r="AT593" s="177"/>
      <c r="AV593" s="153" t="e">
        <f t="shared" ref="AV593:AV656" si="79">AS593/AT593-1</f>
        <v>#DIV/0!</v>
      </c>
      <c r="AW593" s="101"/>
      <c r="AY593" s="132"/>
      <c r="AZ593" s="101"/>
      <c r="BA593" s="94"/>
      <c r="BB593" s="94"/>
      <c r="BC593" s="94"/>
      <c r="BD593" s="94"/>
      <c r="BE593" s="101"/>
      <c r="BF593" s="132"/>
      <c r="BG593" s="98"/>
      <c r="BH593" s="74" t="str">
        <f t="shared" si="77"/>
        <v>N</v>
      </c>
      <c r="BI593" t="e">
        <f t="shared" si="78"/>
        <v>#DIV/0!</v>
      </c>
      <c r="BK593" s="283">
        <f>IFERROR(VLOOKUP($B593, 'A2. Rate Change &amp; Enrollment'!$C$14:$BY$769, 75, FALSE), 0)</f>
        <v>0</v>
      </c>
      <c r="BL593" s="283" t="e">
        <f t="shared" si="74"/>
        <v>#DIV/0!</v>
      </c>
      <c r="BM593" s="283" t="e">
        <f t="shared" si="75"/>
        <v>#DIV/0!</v>
      </c>
      <c r="BN593" t="e">
        <f t="shared" ref="BN593:BN656" si="80">IF(ABS(BM593-BL593)&lt;0.001, "N", "Y")</f>
        <v>#DIV/0!</v>
      </c>
    </row>
    <row r="594" spans="1:66" x14ac:dyDescent="0.35">
      <c r="A594" t="s">
        <v>897</v>
      </c>
      <c r="B594" s="144"/>
      <c r="C594" s="98"/>
      <c r="D594" s="43" t="str">
        <f t="shared" si="76"/>
        <v>HMO</v>
      </c>
      <c r="E594" s="100"/>
      <c r="F594" s="101"/>
      <c r="G594" s="100"/>
      <c r="H594" s="101"/>
      <c r="I594" s="100"/>
      <c r="J594" s="101"/>
      <c r="K594" s="100"/>
      <c r="L594" s="101"/>
      <c r="M594" s="100"/>
      <c r="N594" s="101"/>
      <c r="O594" s="100"/>
      <c r="P594" s="101"/>
      <c r="Q594" s="100"/>
      <c r="R594" s="101"/>
      <c r="S594" s="100"/>
      <c r="T594" s="101"/>
      <c r="U594" s="118"/>
      <c r="V594" s="118"/>
      <c r="W594" s="100"/>
      <c r="X594" s="100"/>
      <c r="Y594" s="100"/>
      <c r="Z594" s="100"/>
      <c r="AA594" s="132"/>
      <c r="AB594" s="101"/>
      <c r="AC594" s="101"/>
      <c r="AD594" s="101"/>
      <c r="AE594" s="100"/>
      <c r="AF594" s="101"/>
      <c r="AG594" s="100"/>
      <c r="AH594" s="101"/>
      <c r="AI594" s="100"/>
      <c r="AJ594" s="101"/>
      <c r="AK594" s="100"/>
      <c r="AL594" s="101"/>
      <c r="AM594" s="101"/>
      <c r="AN594" s="8"/>
      <c r="AO594" s="147">
        <f>IFERROR(VLOOKUP(B594,'A2. Rate Change &amp; Enrollment'!$C$20:$K$769,3,FALSE),0)</f>
        <v>0</v>
      </c>
      <c r="AP594" s="147">
        <f>IFERROR(VLOOKUP(B594,'A2. Rate Change &amp; Enrollment'!$C$20:$K$769,7,FALSE),0)</f>
        <v>0</v>
      </c>
      <c r="AQ594" s="150" t="e">
        <f t="shared" si="73"/>
        <v>#DIV/0!</v>
      </c>
      <c r="AS594" s="177"/>
      <c r="AT594" s="177"/>
      <c r="AV594" s="153" t="e">
        <f t="shared" si="79"/>
        <v>#DIV/0!</v>
      </c>
      <c r="AW594" s="101"/>
      <c r="AY594" s="132"/>
      <c r="AZ594" s="101"/>
      <c r="BA594" s="94"/>
      <c r="BB594" s="94"/>
      <c r="BC594" s="94"/>
      <c r="BD594" s="94"/>
      <c r="BE594" s="101"/>
      <c r="BF594" s="132"/>
      <c r="BG594" s="98"/>
      <c r="BH594" s="74" t="str">
        <f t="shared" si="77"/>
        <v>N</v>
      </c>
      <c r="BI594" t="e">
        <f t="shared" si="78"/>
        <v>#DIV/0!</v>
      </c>
      <c r="BK594" s="283">
        <f>IFERROR(VLOOKUP($B594, 'A2. Rate Change &amp; Enrollment'!$C$14:$BY$769, 75, FALSE), 0)</f>
        <v>0</v>
      </c>
      <c r="BL594" s="283" t="e">
        <f t="shared" si="74"/>
        <v>#DIV/0!</v>
      </c>
      <c r="BM594" s="283" t="e">
        <f t="shared" si="75"/>
        <v>#DIV/0!</v>
      </c>
      <c r="BN594" t="e">
        <f t="shared" si="80"/>
        <v>#DIV/0!</v>
      </c>
    </row>
    <row r="595" spans="1:66" x14ac:dyDescent="0.35">
      <c r="A595" t="s">
        <v>898</v>
      </c>
      <c r="B595" s="144"/>
      <c r="C595" s="98"/>
      <c r="D595" s="43" t="str">
        <f t="shared" si="76"/>
        <v>HMO</v>
      </c>
      <c r="E595" s="100"/>
      <c r="F595" s="101"/>
      <c r="G595" s="100"/>
      <c r="H595" s="101"/>
      <c r="I595" s="100"/>
      <c r="J595" s="101"/>
      <c r="K595" s="100"/>
      <c r="L595" s="101"/>
      <c r="M595" s="100"/>
      <c r="N595" s="101"/>
      <c r="O595" s="100"/>
      <c r="P595" s="101"/>
      <c r="Q595" s="100"/>
      <c r="R595" s="101"/>
      <c r="S595" s="100"/>
      <c r="T595" s="101"/>
      <c r="U595" s="118"/>
      <c r="V595" s="118"/>
      <c r="W595" s="100"/>
      <c r="X595" s="100"/>
      <c r="Y595" s="100"/>
      <c r="Z595" s="100"/>
      <c r="AA595" s="132"/>
      <c r="AB595" s="101"/>
      <c r="AC595" s="101"/>
      <c r="AD595" s="101"/>
      <c r="AE595" s="100"/>
      <c r="AF595" s="101"/>
      <c r="AG595" s="100"/>
      <c r="AH595" s="101"/>
      <c r="AI595" s="100"/>
      <c r="AJ595" s="101"/>
      <c r="AK595" s="100"/>
      <c r="AL595" s="101"/>
      <c r="AM595" s="101"/>
      <c r="AN595" s="8"/>
      <c r="AO595" s="147">
        <f>IFERROR(VLOOKUP(B595,'A2. Rate Change &amp; Enrollment'!$C$20:$K$769,3,FALSE),0)</f>
        <v>0</v>
      </c>
      <c r="AP595" s="147">
        <f>IFERROR(VLOOKUP(B595,'A2. Rate Change &amp; Enrollment'!$C$20:$K$769,7,FALSE),0)</f>
        <v>0</v>
      </c>
      <c r="AQ595" s="150" t="e">
        <f t="shared" si="73"/>
        <v>#DIV/0!</v>
      </c>
      <c r="AS595" s="177"/>
      <c r="AT595" s="177"/>
      <c r="AV595" s="153" t="e">
        <f t="shared" si="79"/>
        <v>#DIV/0!</v>
      </c>
      <c r="AW595" s="101"/>
      <c r="AY595" s="132"/>
      <c r="AZ595" s="101"/>
      <c r="BA595" s="94"/>
      <c r="BB595" s="94"/>
      <c r="BC595" s="94"/>
      <c r="BD595" s="94"/>
      <c r="BE595" s="101"/>
      <c r="BF595" s="132"/>
      <c r="BG595" s="98"/>
      <c r="BH595" s="74" t="str">
        <f t="shared" si="77"/>
        <v>N</v>
      </c>
      <c r="BI595" t="e">
        <f t="shared" si="78"/>
        <v>#DIV/0!</v>
      </c>
      <c r="BK595" s="283">
        <f>IFERROR(VLOOKUP($B595, 'A2. Rate Change &amp; Enrollment'!$C$14:$BY$769, 75, FALSE), 0)</f>
        <v>0</v>
      </c>
      <c r="BL595" s="283" t="e">
        <f t="shared" si="74"/>
        <v>#DIV/0!</v>
      </c>
      <c r="BM595" s="283" t="e">
        <f t="shared" si="75"/>
        <v>#DIV/0!</v>
      </c>
      <c r="BN595" t="e">
        <f t="shared" si="80"/>
        <v>#DIV/0!</v>
      </c>
    </row>
    <row r="596" spans="1:66" x14ac:dyDescent="0.35">
      <c r="A596" t="s">
        <v>899</v>
      </c>
      <c r="B596" s="144"/>
      <c r="C596" s="98"/>
      <c r="D596" s="43" t="str">
        <f t="shared" si="76"/>
        <v>HMO</v>
      </c>
      <c r="E596" s="100"/>
      <c r="F596" s="101"/>
      <c r="G596" s="100"/>
      <c r="H596" s="101"/>
      <c r="I596" s="100"/>
      <c r="J596" s="101"/>
      <c r="K596" s="100"/>
      <c r="L596" s="101"/>
      <c r="M596" s="100"/>
      <c r="N596" s="101"/>
      <c r="O596" s="100"/>
      <c r="P596" s="101"/>
      <c r="Q596" s="100"/>
      <c r="R596" s="101"/>
      <c r="S596" s="100"/>
      <c r="T596" s="101"/>
      <c r="U596" s="118"/>
      <c r="V596" s="118"/>
      <c r="W596" s="100"/>
      <c r="X596" s="100"/>
      <c r="Y596" s="100"/>
      <c r="Z596" s="100"/>
      <c r="AA596" s="132"/>
      <c r="AB596" s="101"/>
      <c r="AC596" s="101"/>
      <c r="AD596" s="101"/>
      <c r="AE596" s="100"/>
      <c r="AF596" s="101"/>
      <c r="AG596" s="100"/>
      <c r="AH596" s="101"/>
      <c r="AI596" s="100"/>
      <c r="AJ596" s="101"/>
      <c r="AK596" s="100"/>
      <c r="AL596" s="101"/>
      <c r="AM596" s="101"/>
      <c r="AN596" s="8"/>
      <c r="AO596" s="147">
        <f>IFERROR(VLOOKUP(B596,'A2. Rate Change &amp; Enrollment'!$C$20:$K$769,3,FALSE),0)</f>
        <v>0</v>
      </c>
      <c r="AP596" s="147">
        <f>IFERROR(VLOOKUP(B596,'A2. Rate Change &amp; Enrollment'!$C$20:$K$769,7,FALSE),0)</f>
        <v>0</v>
      </c>
      <c r="AQ596" s="150" t="e">
        <f t="shared" si="73"/>
        <v>#DIV/0!</v>
      </c>
      <c r="AS596" s="177"/>
      <c r="AT596" s="177"/>
      <c r="AV596" s="153" t="e">
        <f t="shared" si="79"/>
        <v>#DIV/0!</v>
      </c>
      <c r="AW596" s="101"/>
      <c r="AY596" s="132"/>
      <c r="AZ596" s="101"/>
      <c r="BA596" s="94"/>
      <c r="BB596" s="94"/>
      <c r="BC596" s="94"/>
      <c r="BD596" s="94"/>
      <c r="BE596" s="101"/>
      <c r="BF596" s="132"/>
      <c r="BG596" s="98"/>
      <c r="BH596" s="74" t="str">
        <f t="shared" si="77"/>
        <v>N</v>
      </c>
      <c r="BI596" t="e">
        <f t="shared" si="78"/>
        <v>#DIV/0!</v>
      </c>
      <c r="BK596" s="283">
        <f>IFERROR(VLOOKUP($B596, 'A2. Rate Change &amp; Enrollment'!$C$14:$BY$769, 75, FALSE), 0)</f>
        <v>0</v>
      </c>
      <c r="BL596" s="283" t="e">
        <f t="shared" si="74"/>
        <v>#DIV/0!</v>
      </c>
      <c r="BM596" s="283" t="e">
        <f t="shared" si="75"/>
        <v>#DIV/0!</v>
      </c>
      <c r="BN596" t="e">
        <f t="shared" si="80"/>
        <v>#DIV/0!</v>
      </c>
    </row>
    <row r="597" spans="1:66" x14ac:dyDescent="0.35">
      <c r="A597" t="s">
        <v>900</v>
      </c>
      <c r="B597" s="144"/>
      <c r="C597" s="98"/>
      <c r="D597" s="43" t="str">
        <f t="shared" si="76"/>
        <v>HMO</v>
      </c>
      <c r="E597" s="100"/>
      <c r="F597" s="101"/>
      <c r="G597" s="100"/>
      <c r="H597" s="101"/>
      <c r="I597" s="100"/>
      <c r="J597" s="101"/>
      <c r="K597" s="100"/>
      <c r="L597" s="101"/>
      <c r="M597" s="100"/>
      <c r="N597" s="101"/>
      <c r="O597" s="100"/>
      <c r="P597" s="101"/>
      <c r="Q597" s="100"/>
      <c r="R597" s="101"/>
      <c r="S597" s="100"/>
      <c r="T597" s="101"/>
      <c r="U597" s="118"/>
      <c r="V597" s="118"/>
      <c r="W597" s="100"/>
      <c r="X597" s="100"/>
      <c r="Y597" s="100"/>
      <c r="Z597" s="100"/>
      <c r="AA597" s="132"/>
      <c r="AB597" s="101"/>
      <c r="AC597" s="101"/>
      <c r="AD597" s="101"/>
      <c r="AE597" s="100"/>
      <c r="AF597" s="101"/>
      <c r="AG597" s="100"/>
      <c r="AH597" s="101"/>
      <c r="AI597" s="100"/>
      <c r="AJ597" s="101"/>
      <c r="AK597" s="100"/>
      <c r="AL597" s="101"/>
      <c r="AM597" s="101"/>
      <c r="AN597" s="8"/>
      <c r="AO597" s="147">
        <f>IFERROR(VLOOKUP(B597,'A2. Rate Change &amp; Enrollment'!$C$20:$K$769,3,FALSE),0)</f>
        <v>0</v>
      </c>
      <c r="AP597" s="147">
        <f>IFERROR(VLOOKUP(B597,'A2. Rate Change &amp; Enrollment'!$C$20:$K$769,7,FALSE),0)</f>
        <v>0</v>
      </c>
      <c r="AQ597" s="150" t="e">
        <f t="shared" si="73"/>
        <v>#DIV/0!</v>
      </c>
      <c r="AS597" s="177"/>
      <c r="AT597" s="177"/>
      <c r="AV597" s="153" t="e">
        <f t="shared" si="79"/>
        <v>#DIV/0!</v>
      </c>
      <c r="AW597" s="101"/>
      <c r="AY597" s="132"/>
      <c r="AZ597" s="101"/>
      <c r="BA597" s="94"/>
      <c r="BB597" s="94"/>
      <c r="BC597" s="94"/>
      <c r="BD597" s="94"/>
      <c r="BE597" s="101"/>
      <c r="BF597" s="132"/>
      <c r="BG597" s="98"/>
      <c r="BH597" s="74" t="str">
        <f t="shared" si="77"/>
        <v>N</v>
      </c>
      <c r="BI597" t="e">
        <f t="shared" si="78"/>
        <v>#DIV/0!</v>
      </c>
      <c r="BK597" s="283">
        <f>IFERROR(VLOOKUP($B597, 'A2. Rate Change &amp; Enrollment'!$C$14:$BY$769, 75, FALSE), 0)</f>
        <v>0</v>
      </c>
      <c r="BL597" s="283" t="e">
        <f t="shared" si="74"/>
        <v>#DIV/0!</v>
      </c>
      <c r="BM597" s="283" t="e">
        <f t="shared" si="75"/>
        <v>#DIV/0!</v>
      </c>
      <c r="BN597" t="e">
        <f t="shared" si="80"/>
        <v>#DIV/0!</v>
      </c>
    </row>
    <row r="598" spans="1:66" x14ac:dyDescent="0.35">
      <c r="A598" t="s">
        <v>901</v>
      </c>
      <c r="B598" s="144"/>
      <c r="C598" s="98"/>
      <c r="D598" s="43" t="str">
        <f t="shared" si="76"/>
        <v>HMO</v>
      </c>
      <c r="E598" s="100"/>
      <c r="F598" s="101"/>
      <c r="G598" s="100"/>
      <c r="H598" s="101"/>
      <c r="I598" s="100"/>
      <c r="J598" s="101"/>
      <c r="K598" s="100"/>
      <c r="L598" s="101"/>
      <c r="M598" s="100"/>
      <c r="N598" s="101"/>
      <c r="O598" s="100"/>
      <c r="P598" s="101"/>
      <c r="Q598" s="100"/>
      <c r="R598" s="101"/>
      <c r="S598" s="100"/>
      <c r="T598" s="101"/>
      <c r="U598" s="118"/>
      <c r="V598" s="118"/>
      <c r="W598" s="100"/>
      <c r="X598" s="100"/>
      <c r="Y598" s="100"/>
      <c r="Z598" s="100"/>
      <c r="AA598" s="132"/>
      <c r="AB598" s="101"/>
      <c r="AC598" s="101"/>
      <c r="AD598" s="101"/>
      <c r="AE598" s="100"/>
      <c r="AF598" s="101"/>
      <c r="AG598" s="100"/>
      <c r="AH598" s="101"/>
      <c r="AI598" s="100"/>
      <c r="AJ598" s="101"/>
      <c r="AK598" s="100"/>
      <c r="AL598" s="101"/>
      <c r="AM598" s="101"/>
      <c r="AN598" s="8"/>
      <c r="AO598" s="147">
        <f>IFERROR(VLOOKUP(B598,'A2. Rate Change &amp; Enrollment'!$C$20:$K$769,3,FALSE),0)</f>
        <v>0</v>
      </c>
      <c r="AP598" s="147">
        <f>IFERROR(VLOOKUP(B598,'A2. Rate Change &amp; Enrollment'!$C$20:$K$769,7,FALSE),0)</f>
        <v>0</v>
      </c>
      <c r="AQ598" s="150" t="e">
        <f t="shared" si="73"/>
        <v>#DIV/0!</v>
      </c>
      <c r="AS598" s="177"/>
      <c r="AT598" s="177"/>
      <c r="AV598" s="153" t="e">
        <f t="shared" si="79"/>
        <v>#DIV/0!</v>
      </c>
      <c r="AW598" s="101"/>
      <c r="AY598" s="132"/>
      <c r="AZ598" s="101"/>
      <c r="BA598" s="94"/>
      <c r="BB598" s="94"/>
      <c r="BC598" s="94"/>
      <c r="BD598" s="94"/>
      <c r="BE598" s="101"/>
      <c r="BF598" s="132"/>
      <c r="BG598" s="98"/>
      <c r="BH598" s="74" t="str">
        <f t="shared" si="77"/>
        <v>N</v>
      </c>
      <c r="BI598" t="e">
        <f t="shared" si="78"/>
        <v>#DIV/0!</v>
      </c>
      <c r="BK598" s="283">
        <f>IFERROR(VLOOKUP($B598, 'A2. Rate Change &amp; Enrollment'!$C$14:$BY$769, 75, FALSE), 0)</f>
        <v>0</v>
      </c>
      <c r="BL598" s="283" t="e">
        <f t="shared" si="74"/>
        <v>#DIV/0!</v>
      </c>
      <c r="BM598" s="283" t="e">
        <f t="shared" si="75"/>
        <v>#DIV/0!</v>
      </c>
      <c r="BN598" t="e">
        <f t="shared" si="80"/>
        <v>#DIV/0!</v>
      </c>
    </row>
    <row r="599" spans="1:66" x14ac:dyDescent="0.35">
      <c r="A599" t="s">
        <v>902</v>
      </c>
      <c r="B599" s="144"/>
      <c r="C599" s="98"/>
      <c r="D599" s="43" t="str">
        <f t="shared" si="76"/>
        <v>HMO</v>
      </c>
      <c r="E599" s="100"/>
      <c r="F599" s="101"/>
      <c r="G599" s="100"/>
      <c r="H599" s="101"/>
      <c r="I599" s="100"/>
      <c r="J599" s="101"/>
      <c r="K599" s="100"/>
      <c r="L599" s="101"/>
      <c r="M599" s="100"/>
      <c r="N599" s="101"/>
      <c r="O599" s="100"/>
      <c r="P599" s="101"/>
      <c r="Q599" s="100"/>
      <c r="R599" s="101"/>
      <c r="S599" s="100"/>
      <c r="T599" s="101"/>
      <c r="U599" s="118"/>
      <c r="V599" s="118"/>
      <c r="W599" s="100"/>
      <c r="X599" s="100"/>
      <c r="Y599" s="100"/>
      <c r="Z599" s="100"/>
      <c r="AA599" s="132"/>
      <c r="AB599" s="101"/>
      <c r="AC599" s="101"/>
      <c r="AD599" s="101"/>
      <c r="AE599" s="100"/>
      <c r="AF599" s="101"/>
      <c r="AG599" s="100"/>
      <c r="AH599" s="101"/>
      <c r="AI599" s="100"/>
      <c r="AJ599" s="101"/>
      <c r="AK599" s="100"/>
      <c r="AL599" s="101"/>
      <c r="AM599" s="101"/>
      <c r="AN599" s="8"/>
      <c r="AO599" s="147">
        <f>IFERROR(VLOOKUP(B599,'A2. Rate Change &amp; Enrollment'!$C$20:$K$769,3,FALSE),0)</f>
        <v>0</v>
      </c>
      <c r="AP599" s="147">
        <f>IFERROR(VLOOKUP(B599,'A2. Rate Change &amp; Enrollment'!$C$20:$K$769,7,FALSE),0)</f>
        <v>0</v>
      </c>
      <c r="AQ599" s="150" t="e">
        <f t="shared" si="73"/>
        <v>#DIV/0!</v>
      </c>
      <c r="AS599" s="177"/>
      <c r="AT599" s="177"/>
      <c r="AV599" s="153" t="e">
        <f t="shared" si="79"/>
        <v>#DIV/0!</v>
      </c>
      <c r="AW599" s="101"/>
      <c r="AY599" s="132"/>
      <c r="AZ599" s="101"/>
      <c r="BA599" s="94"/>
      <c r="BB599" s="94"/>
      <c r="BC599" s="94"/>
      <c r="BD599" s="94"/>
      <c r="BE599" s="101"/>
      <c r="BF599" s="132"/>
      <c r="BG599" s="98"/>
      <c r="BH599" s="74" t="str">
        <f t="shared" si="77"/>
        <v>N</v>
      </c>
      <c r="BI599" t="e">
        <f t="shared" si="78"/>
        <v>#DIV/0!</v>
      </c>
      <c r="BK599" s="283">
        <f>IFERROR(VLOOKUP($B599, 'A2. Rate Change &amp; Enrollment'!$C$14:$BY$769, 75, FALSE), 0)</f>
        <v>0</v>
      </c>
      <c r="BL599" s="283" t="e">
        <f t="shared" si="74"/>
        <v>#DIV/0!</v>
      </c>
      <c r="BM599" s="283" t="e">
        <f t="shared" si="75"/>
        <v>#DIV/0!</v>
      </c>
      <c r="BN599" t="e">
        <f t="shared" si="80"/>
        <v>#DIV/0!</v>
      </c>
    </row>
    <row r="600" spans="1:66" x14ac:dyDescent="0.35">
      <c r="A600" t="s">
        <v>903</v>
      </c>
      <c r="B600" s="144"/>
      <c r="C600" s="98"/>
      <c r="D600" s="43" t="str">
        <f t="shared" si="76"/>
        <v>HMO</v>
      </c>
      <c r="E600" s="100"/>
      <c r="F600" s="101"/>
      <c r="G600" s="100"/>
      <c r="H600" s="101"/>
      <c r="I600" s="100"/>
      <c r="J600" s="101"/>
      <c r="K600" s="100"/>
      <c r="L600" s="101"/>
      <c r="M600" s="100"/>
      <c r="N600" s="101"/>
      <c r="O600" s="100"/>
      <c r="P600" s="101"/>
      <c r="Q600" s="100"/>
      <c r="R600" s="101"/>
      <c r="S600" s="100"/>
      <c r="T600" s="101"/>
      <c r="U600" s="118"/>
      <c r="V600" s="118"/>
      <c r="W600" s="100"/>
      <c r="X600" s="100"/>
      <c r="Y600" s="100"/>
      <c r="Z600" s="100"/>
      <c r="AA600" s="132"/>
      <c r="AB600" s="101"/>
      <c r="AC600" s="101"/>
      <c r="AD600" s="101"/>
      <c r="AE600" s="100"/>
      <c r="AF600" s="101"/>
      <c r="AG600" s="100"/>
      <c r="AH600" s="101"/>
      <c r="AI600" s="100"/>
      <c r="AJ600" s="101"/>
      <c r="AK600" s="100"/>
      <c r="AL600" s="101"/>
      <c r="AM600" s="101"/>
      <c r="AN600" s="8"/>
      <c r="AO600" s="147">
        <f>IFERROR(VLOOKUP(B600,'A2. Rate Change &amp; Enrollment'!$C$20:$K$769,3,FALSE),0)</f>
        <v>0</v>
      </c>
      <c r="AP600" s="147">
        <f>IFERROR(VLOOKUP(B600,'A2. Rate Change &amp; Enrollment'!$C$20:$K$769,7,FALSE),0)</f>
        <v>0</v>
      </c>
      <c r="AQ600" s="150" t="e">
        <f t="shared" si="73"/>
        <v>#DIV/0!</v>
      </c>
      <c r="AS600" s="177"/>
      <c r="AT600" s="177"/>
      <c r="AV600" s="153" t="e">
        <f t="shared" si="79"/>
        <v>#DIV/0!</v>
      </c>
      <c r="AW600" s="101"/>
      <c r="AY600" s="132"/>
      <c r="AZ600" s="101"/>
      <c r="BA600" s="94"/>
      <c r="BB600" s="94"/>
      <c r="BC600" s="94"/>
      <c r="BD600" s="94"/>
      <c r="BE600" s="101"/>
      <c r="BF600" s="132"/>
      <c r="BG600" s="98"/>
      <c r="BH600" s="74" t="str">
        <f t="shared" si="77"/>
        <v>N</v>
      </c>
      <c r="BI600" t="e">
        <f t="shared" si="78"/>
        <v>#DIV/0!</v>
      </c>
      <c r="BK600" s="283">
        <f>IFERROR(VLOOKUP($B600, 'A2. Rate Change &amp; Enrollment'!$C$14:$BY$769, 75, FALSE), 0)</f>
        <v>0</v>
      </c>
      <c r="BL600" s="283" t="e">
        <f t="shared" si="74"/>
        <v>#DIV/0!</v>
      </c>
      <c r="BM600" s="283" t="e">
        <f t="shared" si="75"/>
        <v>#DIV/0!</v>
      </c>
      <c r="BN600" t="e">
        <f t="shared" si="80"/>
        <v>#DIV/0!</v>
      </c>
    </row>
    <row r="601" spans="1:66" x14ac:dyDescent="0.35">
      <c r="A601" t="s">
        <v>904</v>
      </c>
      <c r="B601" s="144"/>
      <c r="C601" s="98"/>
      <c r="D601" s="43" t="str">
        <f t="shared" si="76"/>
        <v>HMO</v>
      </c>
      <c r="E601" s="100"/>
      <c r="F601" s="101"/>
      <c r="G601" s="100"/>
      <c r="H601" s="101"/>
      <c r="I601" s="100"/>
      <c r="J601" s="101"/>
      <c r="K601" s="100"/>
      <c r="L601" s="101"/>
      <c r="M601" s="100"/>
      <c r="N601" s="101"/>
      <c r="O601" s="100"/>
      <c r="P601" s="101"/>
      <c r="Q601" s="100"/>
      <c r="R601" s="101"/>
      <c r="S601" s="100"/>
      <c r="T601" s="101"/>
      <c r="U601" s="118"/>
      <c r="V601" s="118"/>
      <c r="W601" s="100"/>
      <c r="X601" s="100"/>
      <c r="Y601" s="100"/>
      <c r="Z601" s="100"/>
      <c r="AA601" s="132"/>
      <c r="AB601" s="101"/>
      <c r="AC601" s="101"/>
      <c r="AD601" s="101"/>
      <c r="AE601" s="100"/>
      <c r="AF601" s="101"/>
      <c r="AG601" s="100"/>
      <c r="AH601" s="101"/>
      <c r="AI601" s="100"/>
      <c r="AJ601" s="101"/>
      <c r="AK601" s="100"/>
      <c r="AL601" s="101"/>
      <c r="AM601" s="101"/>
      <c r="AN601" s="8"/>
      <c r="AO601" s="147">
        <f>IFERROR(VLOOKUP(B601,'A2. Rate Change &amp; Enrollment'!$C$20:$K$769,3,FALSE),0)</f>
        <v>0</v>
      </c>
      <c r="AP601" s="147">
        <f>IFERROR(VLOOKUP(B601,'A2. Rate Change &amp; Enrollment'!$C$20:$K$769,7,FALSE),0)</f>
        <v>0</v>
      </c>
      <c r="AQ601" s="150" t="e">
        <f t="shared" si="73"/>
        <v>#DIV/0!</v>
      </c>
      <c r="AS601" s="177"/>
      <c r="AT601" s="177"/>
      <c r="AV601" s="153" t="e">
        <f t="shared" si="79"/>
        <v>#DIV/0!</v>
      </c>
      <c r="AW601" s="101"/>
      <c r="AY601" s="132"/>
      <c r="AZ601" s="101"/>
      <c r="BA601" s="94"/>
      <c r="BB601" s="94"/>
      <c r="BC601" s="94"/>
      <c r="BD601" s="94"/>
      <c r="BE601" s="101"/>
      <c r="BF601" s="132"/>
      <c r="BG601" s="98"/>
      <c r="BH601" s="74" t="str">
        <f t="shared" si="77"/>
        <v>N</v>
      </c>
      <c r="BI601" t="e">
        <f t="shared" si="78"/>
        <v>#DIV/0!</v>
      </c>
      <c r="BK601" s="283">
        <f>IFERROR(VLOOKUP($B601, 'A2. Rate Change &amp; Enrollment'!$C$14:$BY$769, 75, FALSE), 0)</f>
        <v>0</v>
      </c>
      <c r="BL601" s="283" t="e">
        <f t="shared" si="74"/>
        <v>#DIV/0!</v>
      </c>
      <c r="BM601" s="283" t="e">
        <f t="shared" si="75"/>
        <v>#DIV/0!</v>
      </c>
      <c r="BN601" t="e">
        <f t="shared" si="80"/>
        <v>#DIV/0!</v>
      </c>
    </row>
    <row r="602" spans="1:66" x14ac:dyDescent="0.35">
      <c r="A602" t="s">
        <v>905</v>
      </c>
      <c r="B602" s="144"/>
      <c r="C602" s="98"/>
      <c r="D602" s="43" t="str">
        <f t="shared" si="76"/>
        <v>HMO</v>
      </c>
      <c r="E602" s="100"/>
      <c r="F602" s="101"/>
      <c r="G602" s="100"/>
      <c r="H602" s="101"/>
      <c r="I602" s="100"/>
      <c r="J602" s="101"/>
      <c r="K602" s="100"/>
      <c r="L602" s="101"/>
      <c r="M602" s="100"/>
      <c r="N602" s="101"/>
      <c r="O602" s="100"/>
      <c r="P602" s="101"/>
      <c r="Q602" s="100"/>
      <c r="R602" s="101"/>
      <c r="S602" s="100"/>
      <c r="T602" s="101"/>
      <c r="U602" s="118"/>
      <c r="V602" s="118"/>
      <c r="W602" s="100"/>
      <c r="X602" s="100"/>
      <c r="Y602" s="100"/>
      <c r="Z602" s="100"/>
      <c r="AA602" s="132"/>
      <c r="AB602" s="101"/>
      <c r="AC602" s="101"/>
      <c r="AD602" s="101"/>
      <c r="AE602" s="100"/>
      <c r="AF602" s="101"/>
      <c r="AG602" s="100"/>
      <c r="AH602" s="101"/>
      <c r="AI602" s="100"/>
      <c r="AJ602" s="101"/>
      <c r="AK602" s="100"/>
      <c r="AL602" s="101"/>
      <c r="AM602" s="101"/>
      <c r="AN602" s="8"/>
      <c r="AO602" s="147">
        <f>IFERROR(VLOOKUP(B602,'A2. Rate Change &amp; Enrollment'!$C$20:$K$769,3,FALSE),0)</f>
        <v>0</v>
      </c>
      <c r="AP602" s="147">
        <f>IFERROR(VLOOKUP(B602,'A2. Rate Change &amp; Enrollment'!$C$20:$K$769,7,FALSE),0)</f>
        <v>0</v>
      </c>
      <c r="AQ602" s="150" t="e">
        <f t="shared" si="73"/>
        <v>#DIV/0!</v>
      </c>
      <c r="AS602" s="177"/>
      <c r="AT602" s="177"/>
      <c r="AV602" s="153" t="e">
        <f t="shared" si="79"/>
        <v>#DIV/0!</v>
      </c>
      <c r="AW602" s="101"/>
      <c r="AY602" s="132"/>
      <c r="AZ602" s="101"/>
      <c r="BA602" s="94"/>
      <c r="BB602" s="94"/>
      <c r="BC602" s="94"/>
      <c r="BD602" s="94"/>
      <c r="BE602" s="101"/>
      <c r="BF602" s="132"/>
      <c r="BG602" s="98"/>
      <c r="BH602" s="74" t="str">
        <f t="shared" si="77"/>
        <v>N</v>
      </c>
      <c r="BI602" t="e">
        <f t="shared" si="78"/>
        <v>#DIV/0!</v>
      </c>
      <c r="BK602" s="283">
        <f>IFERROR(VLOOKUP($B602, 'A2. Rate Change &amp; Enrollment'!$C$14:$BY$769, 75, FALSE), 0)</f>
        <v>0</v>
      </c>
      <c r="BL602" s="283" t="e">
        <f t="shared" si="74"/>
        <v>#DIV/0!</v>
      </c>
      <c r="BM602" s="283" t="e">
        <f t="shared" si="75"/>
        <v>#DIV/0!</v>
      </c>
      <c r="BN602" t="e">
        <f t="shared" si="80"/>
        <v>#DIV/0!</v>
      </c>
    </row>
    <row r="603" spans="1:66" x14ac:dyDescent="0.35">
      <c r="A603" t="s">
        <v>906</v>
      </c>
      <c r="B603" s="144"/>
      <c r="C603" s="98"/>
      <c r="D603" s="43" t="str">
        <f t="shared" si="76"/>
        <v>HMO</v>
      </c>
      <c r="E603" s="100"/>
      <c r="F603" s="101"/>
      <c r="G603" s="100"/>
      <c r="H603" s="101"/>
      <c r="I603" s="100"/>
      <c r="J603" s="101"/>
      <c r="K603" s="100"/>
      <c r="L603" s="101"/>
      <c r="M603" s="100"/>
      <c r="N603" s="101"/>
      <c r="O603" s="100"/>
      <c r="P603" s="101"/>
      <c r="Q603" s="100"/>
      <c r="R603" s="101"/>
      <c r="S603" s="100"/>
      <c r="T603" s="101"/>
      <c r="U603" s="118"/>
      <c r="V603" s="118"/>
      <c r="W603" s="100"/>
      <c r="X603" s="100"/>
      <c r="Y603" s="100"/>
      <c r="Z603" s="100"/>
      <c r="AA603" s="132"/>
      <c r="AB603" s="101"/>
      <c r="AC603" s="101"/>
      <c r="AD603" s="101"/>
      <c r="AE603" s="100"/>
      <c r="AF603" s="101"/>
      <c r="AG603" s="100"/>
      <c r="AH603" s="101"/>
      <c r="AI603" s="100"/>
      <c r="AJ603" s="101"/>
      <c r="AK603" s="100"/>
      <c r="AL603" s="101"/>
      <c r="AM603" s="101"/>
      <c r="AN603" s="8"/>
      <c r="AO603" s="147">
        <f>IFERROR(VLOOKUP(B603,'A2. Rate Change &amp; Enrollment'!$C$20:$K$769,3,FALSE),0)</f>
        <v>0</v>
      </c>
      <c r="AP603" s="147">
        <f>IFERROR(VLOOKUP(B603,'A2. Rate Change &amp; Enrollment'!$C$20:$K$769,7,FALSE),0)</f>
        <v>0</v>
      </c>
      <c r="AQ603" s="150" t="e">
        <f t="shared" si="73"/>
        <v>#DIV/0!</v>
      </c>
      <c r="AS603" s="177"/>
      <c r="AT603" s="177"/>
      <c r="AV603" s="153" t="e">
        <f t="shared" si="79"/>
        <v>#DIV/0!</v>
      </c>
      <c r="AW603" s="101"/>
      <c r="AY603" s="132"/>
      <c r="AZ603" s="101"/>
      <c r="BA603" s="94"/>
      <c r="BB603" s="94"/>
      <c r="BC603" s="94"/>
      <c r="BD603" s="94"/>
      <c r="BE603" s="101"/>
      <c r="BF603" s="132"/>
      <c r="BG603" s="98"/>
      <c r="BH603" s="74" t="str">
        <f t="shared" si="77"/>
        <v>N</v>
      </c>
      <c r="BI603" t="e">
        <f t="shared" si="78"/>
        <v>#DIV/0!</v>
      </c>
      <c r="BK603" s="283">
        <f>IFERROR(VLOOKUP($B603, 'A2. Rate Change &amp; Enrollment'!$C$14:$BY$769, 75, FALSE), 0)</f>
        <v>0</v>
      </c>
      <c r="BL603" s="283" t="e">
        <f t="shared" si="74"/>
        <v>#DIV/0!</v>
      </c>
      <c r="BM603" s="283" t="e">
        <f t="shared" si="75"/>
        <v>#DIV/0!</v>
      </c>
      <c r="BN603" t="e">
        <f t="shared" si="80"/>
        <v>#DIV/0!</v>
      </c>
    </row>
    <row r="604" spans="1:66" x14ac:dyDescent="0.35">
      <c r="A604" t="s">
        <v>907</v>
      </c>
      <c r="B604" s="144"/>
      <c r="C604" s="98"/>
      <c r="D604" s="43" t="str">
        <f t="shared" si="76"/>
        <v>HMO</v>
      </c>
      <c r="E604" s="100"/>
      <c r="F604" s="101"/>
      <c r="G604" s="100"/>
      <c r="H604" s="101"/>
      <c r="I604" s="100"/>
      <c r="J604" s="101"/>
      <c r="K604" s="100"/>
      <c r="L604" s="101"/>
      <c r="M604" s="100"/>
      <c r="N604" s="101"/>
      <c r="O604" s="100"/>
      <c r="P604" s="101"/>
      <c r="Q604" s="100"/>
      <c r="R604" s="101"/>
      <c r="S604" s="100"/>
      <c r="T604" s="101"/>
      <c r="U604" s="118"/>
      <c r="V604" s="118"/>
      <c r="W604" s="100"/>
      <c r="X604" s="100"/>
      <c r="Y604" s="100"/>
      <c r="Z604" s="100"/>
      <c r="AA604" s="132"/>
      <c r="AB604" s="101"/>
      <c r="AC604" s="101"/>
      <c r="AD604" s="101"/>
      <c r="AE604" s="100"/>
      <c r="AF604" s="101"/>
      <c r="AG604" s="100"/>
      <c r="AH604" s="101"/>
      <c r="AI604" s="100"/>
      <c r="AJ604" s="101"/>
      <c r="AK604" s="100"/>
      <c r="AL604" s="101"/>
      <c r="AM604" s="101"/>
      <c r="AN604" s="8"/>
      <c r="AO604" s="147">
        <f>IFERROR(VLOOKUP(B604,'A2. Rate Change &amp; Enrollment'!$C$20:$K$769,3,FALSE),0)</f>
        <v>0</v>
      </c>
      <c r="AP604" s="147">
        <f>IFERROR(VLOOKUP(B604,'A2. Rate Change &amp; Enrollment'!$C$20:$K$769,7,FALSE),0)</f>
        <v>0</v>
      </c>
      <c r="AQ604" s="150" t="e">
        <f t="shared" si="73"/>
        <v>#DIV/0!</v>
      </c>
      <c r="AS604" s="177"/>
      <c r="AT604" s="177"/>
      <c r="AV604" s="153" t="e">
        <f t="shared" si="79"/>
        <v>#DIV/0!</v>
      </c>
      <c r="AW604" s="101"/>
      <c r="AY604" s="132"/>
      <c r="AZ604" s="101"/>
      <c r="BA604" s="94"/>
      <c r="BB604" s="94"/>
      <c r="BC604" s="94"/>
      <c r="BD604" s="94"/>
      <c r="BE604" s="101"/>
      <c r="BF604" s="132"/>
      <c r="BG604" s="98"/>
      <c r="BH604" s="74" t="str">
        <f t="shared" si="77"/>
        <v>N</v>
      </c>
      <c r="BI604" t="e">
        <f t="shared" si="78"/>
        <v>#DIV/0!</v>
      </c>
      <c r="BK604" s="283">
        <f>IFERROR(VLOOKUP($B604, 'A2. Rate Change &amp; Enrollment'!$C$14:$BY$769, 75, FALSE), 0)</f>
        <v>0</v>
      </c>
      <c r="BL604" s="283" t="e">
        <f t="shared" si="74"/>
        <v>#DIV/0!</v>
      </c>
      <c r="BM604" s="283" t="e">
        <f t="shared" si="75"/>
        <v>#DIV/0!</v>
      </c>
      <c r="BN604" t="e">
        <f t="shared" si="80"/>
        <v>#DIV/0!</v>
      </c>
    </row>
    <row r="605" spans="1:66" x14ac:dyDescent="0.35">
      <c r="A605" t="s">
        <v>908</v>
      </c>
      <c r="B605" s="144"/>
      <c r="C605" s="98"/>
      <c r="D605" s="43" t="str">
        <f t="shared" si="76"/>
        <v>HMO</v>
      </c>
      <c r="E605" s="100"/>
      <c r="F605" s="101"/>
      <c r="G605" s="100"/>
      <c r="H605" s="101"/>
      <c r="I605" s="100"/>
      <c r="J605" s="101"/>
      <c r="K605" s="100"/>
      <c r="L605" s="101"/>
      <c r="M605" s="100"/>
      <c r="N605" s="101"/>
      <c r="O605" s="100"/>
      <c r="P605" s="101"/>
      <c r="Q605" s="100"/>
      <c r="R605" s="101"/>
      <c r="S605" s="100"/>
      <c r="T605" s="101"/>
      <c r="U605" s="118"/>
      <c r="V605" s="118"/>
      <c r="W605" s="100"/>
      <c r="X605" s="100"/>
      <c r="Y605" s="100"/>
      <c r="Z605" s="100"/>
      <c r="AA605" s="132"/>
      <c r="AB605" s="101"/>
      <c r="AC605" s="101"/>
      <c r="AD605" s="101"/>
      <c r="AE605" s="100"/>
      <c r="AF605" s="101"/>
      <c r="AG605" s="100"/>
      <c r="AH605" s="101"/>
      <c r="AI605" s="100"/>
      <c r="AJ605" s="101"/>
      <c r="AK605" s="100"/>
      <c r="AL605" s="101"/>
      <c r="AM605" s="101"/>
      <c r="AN605" s="8"/>
      <c r="AO605" s="147">
        <f>IFERROR(VLOOKUP(B605,'A2. Rate Change &amp; Enrollment'!$C$20:$K$769,3,FALSE),0)</f>
        <v>0</v>
      </c>
      <c r="AP605" s="147">
        <f>IFERROR(VLOOKUP(B605,'A2. Rate Change &amp; Enrollment'!$C$20:$K$769,7,FALSE),0)</f>
        <v>0</v>
      </c>
      <c r="AQ605" s="150" t="e">
        <f t="shared" si="73"/>
        <v>#DIV/0!</v>
      </c>
      <c r="AS605" s="177"/>
      <c r="AT605" s="177"/>
      <c r="AV605" s="153" t="e">
        <f t="shared" si="79"/>
        <v>#DIV/0!</v>
      </c>
      <c r="AW605" s="101"/>
      <c r="AY605" s="132"/>
      <c r="AZ605" s="101"/>
      <c r="BA605" s="94"/>
      <c r="BB605" s="94"/>
      <c r="BC605" s="94"/>
      <c r="BD605" s="94"/>
      <c r="BE605" s="101"/>
      <c r="BF605" s="132"/>
      <c r="BG605" s="98"/>
      <c r="BH605" s="74" t="str">
        <f t="shared" si="77"/>
        <v>N</v>
      </c>
      <c r="BI605" t="e">
        <f t="shared" si="78"/>
        <v>#DIV/0!</v>
      </c>
      <c r="BK605" s="283">
        <f>IFERROR(VLOOKUP($B605, 'A2. Rate Change &amp; Enrollment'!$C$14:$BY$769, 75, FALSE), 0)</f>
        <v>0</v>
      </c>
      <c r="BL605" s="283" t="e">
        <f t="shared" si="74"/>
        <v>#DIV/0!</v>
      </c>
      <c r="BM605" s="283" t="e">
        <f t="shared" si="75"/>
        <v>#DIV/0!</v>
      </c>
      <c r="BN605" t="e">
        <f t="shared" si="80"/>
        <v>#DIV/0!</v>
      </c>
    </row>
    <row r="606" spans="1:66" x14ac:dyDescent="0.35">
      <c r="A606" t="s">
        <v>909</v>
      </c>
      <c r="B606" s="144"/>
      <c r="C606" s="98"/>
      <c r="D606" s="43" t="str">
        <f t="shared" si="76"/>
        <v>HMO</v>
      </c>
      <c r="E606" s="100"/>
      <c r="F606" s="101"/>
      <c r="G606" s="100"/>
      <c r="H606" s="101"/>
      <c r="I606" s="100"/>
      <c r="J606" s="101"/>
      <c r="K606" s="100"/>
      <c r="L606" s="101"/>
      <c r="M606" s="100"/>
      <c r="N606" s="101"/>
      <c r="O606" s="100"/>
      <c r="P606" s="101"/>
      <c r="Q606" s="100"/>
      <c r="R606" s="101"/>
      <c r="S606" s="100"/>
      <c r="T606" s="101"/>
      <c r="U606" s="118"/>
      <c r="V606" s="118"/>
      <c r="W606" s="100"/>
      <c r="X606" s="100"/>
      <c r="Y606" s="100"/>
      <c r="Z606" s="100"/>
      <c r="AA606" s="132"/>
      <c r="AB606" s="101"/>
      <c r="AC606" s="101"/>
      <c r="AD606" s="101"/>
      <c r="AE606" s="100"/>
      <c r="AF606" s="101"/>
      <c r="AG606" s="100"/>
      <c r="AH606" s="101"/>
      <c r="AI606" s="100"/>
      <c r="AJ606" s="101"/>
      <c r="AK606" s="100"/>
      <c r="AL606" s="101"/>
      <c r="AM606" s="101"/>
      <c r="AN606" s="8"/>
      <c r="AO606" s="147">
        <f>IFERROR(VLOOKUP(B606,'A2. Rate Change &amp; Enrollment'!$C$20:$K$769,3,FALSE),0)</f>
        <v>0</v>
      </c>
      <c r="AP606" s="147">
        <f>IFERROR(VLOOKUP(B606,'A2. Rate Change &amp; Enrollment'!$C$20:$K$769,7,FALSE),0)</f>
        <v>0</v>
      </c>
      <c r="AQ606" s="150" t="e">
        <f t="shared" si="73"/>
        <v>#DIV/0!</v>
      </c>
      <c r="AS606" s="177"/>
      <c r="AT606" s="177"/>
      <c r="AV606" s="153" t="e">
        <f t="shared" si="79"/>
        <v>#DIV/0!</v>
      </c>
      <c r="AW606" s="101"/>
      <c r="AY606" s="132"/>
      <c r="AZ606" s="101"/>
      <c r="BA606" s="94"/>
      <c r="BB606" s="94"/>
      <c r="BC606" s="94"/>
      <c r="BD606" s="94"/>
      <c r="BE606" s="101"/>
      <c r="BF606" s="132"/>
      <c r="BG606" s="98"/>
      <c r="BH606" s="74" t="str">
        <f t="shared" si="77"/>
        <v>N</v>
      </c>
      <c r="BI606" t="e">
        <f t="shared" si="78"/>
        <v>#DIV/0!</v>
      </c>
      <c r="BK606" s="283">
        <f>IFERROR(VLOOKUP($B606, 'A2. Rate Change &amp; Enrollment'!$C$14:$BY$769, 75, FALSE), 0)</f>
        <v>0</v>
      </c>
      <c r="BL606" s="283" t="e">
        <f t="shared" si="74"/>
        <v>#DIV/0!</v>
      </c>
      <c r="BM606" s="283" t="e">
        <f t="shared" si="75"/>
        <v>#DIV/0!</v>
      </c>
      <c r="BN606" t="e">
        <f t="shared" si="80"/>
        <v>#DIV/0!</v>
      </c>
    </row>
    <row r="607" spans="1:66" x14ac:dyDescent="0.35">
      <c r="A607" t="s">
        <v>910</v>
      </c>
      <c r="B607" s="144"/>
      <c r="C607" s="98"/>
      <c r="D607" s="43" t="str">
        <f t="shared" si="76"/>
        <v>HMO</v>
      </c>
      <c r="E607" s="100"/>
      <c r="F607" s="101"/>
      <c r="G607" s="100"/>
      <c r="H607" s="101"/>
      <c r="I607" s="100"/>
      <c r="J607" s="101"/>
      <c r="K607" s="100"/>
      <c r="L607" s="101"/>
      <c r="M607" s="100"/>
      <c r="N607" s="101"/>
      <c r="O607" s="100"/>
      <c r="P607" s="101"/>
      <c r="Q607" s="100"/>
      <c r="R607" s="101"/>
      <c r="S607" s="100"/>
      <c r="T607" s="101"/>
      <c r="U607" s="118"/>
      <c r="V607" s="118"/>
      <c r="W607" s="100"/>
      <c r="X607" s="100"/>
      <c r="Y607" s="100"/>
      <c r="Z607" s="100"/>
      <c r="AA607" s="132"/>
      <c r="AB607" s="101"/>
      <c r="AC607" s="101"/>
      <c r="AD607" s="101"/>
      <c r="AE607" s="100"/>
      <c r="AF607" s="101"/>
      <c r="AG607" s="100"/>
      <c r="AH607" s="101"/>
      <c r="AI607" s="100"/>
      <c r="AJ607" s="101"/>
      <c r="AK607" s="100"/>
      <c r="AL607" s="101"/>
      <c r="AM607" s="101"/>
      <c r="AN607" s="8"/>
      <c r="AO607" s="147">
        <f>IFERROR(VLOOKUP(B607,'A2. Rate Change &amp; Enrollment'!$C$20:$K$769,3,FALSE),0)</f>
        <v>0</v>
      </c>
      <c r="AP607" s="147">
        <f>IFERROR(VLOOKUP(B607,'A2. Rate Change &amp; Enrollment'!$C$20:$K$769,7,FALSE),0)</f>
        <v>0</v>
      </c>
      <c r="AQ607" s="150" t="e">
        <f t="shared" si="73"/>
        <v>#DIV/0!</v>
      </c>
      <c r="AS607" s="177"/>
      <c r="AT607" s="177"/>
      <c r="AV607" s="153" t="e">
        <f t="shared" si="79"/>
        <v>#DIV/0!</v>
      </c>
      <c r="AW607" s="101"/>
      <c r="AY607" s="132"/>
      <c r="AZ607" s="101"/>
      <c r="BA607" s="94"/>
      <c r="BB607" s="94"/>
      <c r="BC607" s="94"/>
      <c r="BD607" s="94"/>
      <c r="BE607" s="101"/>
      <c r="BF607" s="132"/>
      <c r="BG607" s="98"/>
      <c r="BH607" s="74" t="str">
        <f t="shared" si="77"/>
        <v>N</v>
      </c>
      <c r="BI607" t="e">
        <f t="shared" si="78"/>
        <v>#DIV/0!</v>
      </c>
      <c r="BK607" s="283">
        <f>IFERROR(VLOOKUP($B607, 'A2. Rate Change &amp; Enrollment'!$C$14:$BY$769, 75, FALSE), 0)</f>
        <v>0</v>
      </c>
      <c r="BL607" s="283" t="e">
        <f t="shared" si="74"/>
        <v>#DIV/0!</v>
      </c>
      <c r="BM607" s="283" t="e">
        <f t="shared" si="75"/>
        <v>#DIV/0!</v>
      </c>
      <c r="BN607" t="e">
        <f t="shared" si="80"/>
        <v>#DIV/0!</v>
      </c>
    </row>
    <row r="608" spans="1:66" x14ac:dyDescent="0.35">
      <c r="A608" t="s">
        <v>911</v>
      </c>
      <c r="B608" s="144"/>
      <c r="C608" s="98"/>
      <c r="D608" s="43" t="str">
        <f t="shared" si="76"/>
        <v>HMO</v>
      </c>
      <c r="E608" s="100"/>
      <c r="F608" s="101"/>
      <c r="G608" s="100"/>
      <c r="H608" s="101"/>
      <c r="I608" s="100"/>
      <c r="J608" s="101"/>
      <c r="K608" s="100"/>
      <c r="L608" s="101"/>
      <c r="M608" s="100"/>
      <c r="N608" s="101"/>
      <c r="O608" s="100"/>
      <c r="P608" s="101"/>
      <c r="Q608" s="100"/>
      <c r="R608" s="101"/>
      <c r="S608" s="100"/>
      <c r="T608" s="101"/>
      <c r="U608" s="118"/>
      <c r="V608" s="118"/>
      <c r="W608" s="100"/>
      <c r="X608" s="100"/>
      <c r="Y608" s="100"/>
      <c r="Z608" s="100"/>
      <c r="AA608" s="132"/>
      <c r="AB608" s="101"/>
      <c r="AC608" s="101"/>
      <c r="AD608" s="101"/>
      <c r="AE608" s="100"/>
      <c r="AF608" s="101"/>
      <c r="AG608" s="100"/>
      <c r="AH608" s="101"/>
      <c r="AI608" s="100"/>
      <c r="AJ608" s="101"/>
      <c r="AK608" s="100"/>
      <c r="AL608" s="101"/>
      <c r="AM608" s="101"/>
      <c r="AN608" s="8"/>
      <c r="AO608" s="147">
        <f>IFERROR(VLOOKUP(B608,'A2. Rate Change &amp; Enrollment'!$C$20:$K$769,3,FALSE),0)</f>
        <v>0</v>
      </c>
      <c r="AP608" s="147">
        <f>IFERROR(VLOOKUP(B608,'A2. Rate Change &amp; Enrollment'!$C$20:$K$769,7,FALSE),0)</f>
        <v>0</v>
      </c>
      <c r="AQ608" s="150" t="e">
        <f t="shared" si="73"/>
        <v>#DIV/0!</v>
      </c>
      <c r="AS608" s="177"/>
      <c r="AT608" s="177"/>
      <c r="AV608" s="153" t="e">
        <f t="shared" si="79"/>
        <v>#DIV/0!</v>
      </c>
      <c r="AW608" s="101"/>
      <c r="AY608" s="132"/>
      <c r="AZ608" s="101"/>
      <c r="BA608" s="94"/>
      <c r="BB608" s="94"/>
      <c r="BC608" s="94"/>
      <c r="BD608" s="94"/>
      <c r="BE608" s="101"/>
      <c r="BF608" s="132"/>
      <c r="BG608" s="98"/>
      <c r="BH608" s="74" t="str">
        <f t="shared" si="77"/>
        <v>N</v>
      </c>
      <c r="BI608" t="e">
        <f t="shared" si="78"/>
        <v>#DIV/0!</v>
      </c>
      <c r="BK608" s="283">
        <f>IFERROR(VLOOKUP($B608, 'A2. Rate Change &amp; Enrollment'!$C$14:$BY$769, 75, FALSE), 0)</f>
        <v>0</v>
      </c>
      <c r="BL608" s="283" t="e">
        <f t="shared" si="74"/>
        <v>#DIV/0!</v>
      </c>
      <c r="BM608" s="283" t="e">
        <f t="shared" si="75"/>
        <v>#DIV/0!</v>
      </c>
      <c r="BN608" t="e">
        <f t="shared" si="80"/>
        <v>#DIV/0!</v>
      </c>
    </row>
    <row r="609" spans="1:66" x14ac:dyDescent="0.35">
      <c r="A609" t="s">
        <v>912</v>
      </c>
      <c r="B609" s="144"/>
      <c r="C609" s="98"/>
      <c r="D609" s="43" t="str">
        <f t="shared" si="76"/>
        <v>HMO</v>
      </c>
      <c r="E609" s="100"/>
      <c r="F609" s="101"/>
      <c r="G609" s="100"/>
      <c r="H609" s="101"/>
      <c r="I609" s="100"/>
      <c r="J609" s="101"/>
      <c r="K609" s="100"/>
      <c r="L609" s="101"/>
      <c r="M609" s="100"/>
      <c r="N609" s="101"/>
      <c r="O609" s="100"/>
      <c r="P609" s="101"/>
      <c r="Q609" s="100"/>
      <c r="R609" s="101"/>
      <c r="S609" s="100"/>
      <c r="T609" s="101"/>
      <c r="U609" s="118"/>
      <c r="V609" s="118"/>
      <c r="W609" s="100"/>
      <c r="X609" s="100"/>
      <c r="Y609" s="100"/>
      <c r="Z609" s="100"/>
      <c r="AA609" s="132"/>
      <c r="AB609" s="101"/>
      <c r="AC609" s="101"/>
      <c r="AD609" s="101"/>
      <c r="AE609" s="100"/>
      <c r="AF609" s="101"/>
      <c r="AG609" s="100"/>
      <c r="AH609" s="101"/>
      <c r="AI609" s="100"/>
      <c r="AJ609" s="101"/>
      <c r="AK609" s="100"/>
      <c r="AL609" s="101"/>
      <c r="AM609" s="101"/>
      <c r="AN609" s="8"/>
      <c r="AO609" s="147">
        <f>IFERROR(VLOOKUP(B609,'A2. Rate Change &amp; Enrollment'!$C$20:$K$769,3,FALSE),0)</f>
        <v>0</v>
      </c>
      <c r="AP609" s="147">
        <f>IFERROR(VLOOKUP(B609,'A2. Rate Change &amp; Enrollment'!$C$20:$K$769,7,FALSE),0)</f>
        <v>0</v>
      </c>
      <c r="AQ609" s="150" t="e">
        <f t="shared" si="73"/>
        <v>#DIV/0!</v>
      </c>
      <c r="AS609" s="177"/>
      <c r="AT609" s="177"/>
      <c r="AV609" s="153" t="e">
        <f t="shared" si="79"/>
        <v>#DIV/0!</v>
      </c>
      <c r="AW609" s="101"/>
      <c r="AY609" s="132"/>
      <c r="AZ609" s="101"/>
      <c r="BA609" s="94"/>
      <c r="BB609" s="94"/>
      <c r="BC609" s="94"/>
      <c r="BD609" s="94"/>
      <c r="BE609" s="101"/>
      <c r="BF609" s="132"/>
      <c r="BG609" s="98"/>
      <c r="BH609" s="74" t="str">
        <f t="shared" si="77"/>
        <v>N</v>
      </c>
      <c r="BI609" t="e">
        <f t="shared" si="78"/>
        <v>#DIV/0!</v>
      </c>
      <c r="BK609" s="283">
        <f>IFERROR(VLOOKUP($B609, 'A2. Rate Change &amp; Enrollment'!$C$14:$BY$769, 75, FALSE), 0)</f>
        <v>0</v>
      </c>
      <c r="BL609" s="283" t="e">
        <f t="shared" si="74"/>
        <v>#DIV/0!</v>
      </c>
      <c r="BM609" s="283" t="e">
        <f t="shared" si="75"/>
        <v>#DIV/0!</v>
      </c>
      <c r="BN609" t="e">
        <f t="shared" si="80"/>
        <v>#DIV/0!</v>
      </c>
    </row>
    <row r="610" spans="1:66" x14ac:dyDescent="0.35">
      <c r="A610" t="s">
        <v>913</v>
      </c>
      <c r="B610" s="144"/>
      <c r="C610" s="98"/>
      <c r="D610" s="43" t="str">
        <f t="shared" si="76"/>
        <v>HMO</v>
      </c>
      <c r="E610" s="100"/>
      <c r="F610" s="101"/>
      <c r="G610" s="100"/>
      <c r="H610" s="101"/>
      <c r="I610" s="100"/>
      <c r="J610" s="101"/>
      <c r="K610" s="100"/>
      <c r="L610" s="101"/>
      <c r="M610" s="100"/>
      <c r="N610" s="101"/>
      <c r="O610" s="100"/>
      <c r="P610" s="101"/>
      <c r="Q610" s="100"/>
      <c r="R610" s="101"/>
      <c r="S610" s="100"/>
      <c r="T610" s="101"/>
      <c r="U610" s="118"/>
      <c r="V610" s="118"/>
      <c r="W610" s="100"/>
      <c r="X610" s="100"/>
      <c r="Y610" s="100"/>
      <c r="Z610" s="100"/>
      <c r="AA610" s="132"/>
      <c r="AB610" s="101"/>
      <c r="AC610" s="101"/>
      <c r="AD610" s="101"/>
      <c r="AE610" s="100"/>
      <c r="AF610" s="101"/>
      <c r="AG610" s="100"/>
      <c r="AH610" s="101"/>
      <c r="AI610" s="100"/>
      <c r="AJ610" s="101"/>
      <c r="AK610" s="100"/>
      <c r="AL610" s="101"/>
      <c r="AM610" s="101"/>
      <c r="AN610" s="8"/>
      <c r="AO610" s="147">
        <f>IFERROR(VLOOKUP(B610,'A2. Rate Change &amp; Enrollment'!$C$20:$K$769,3,FALSE),0)</f>
        <v>0</v>
      </c>
      <c r="AP610" s="147">
        <f>IFERROR(VLOOKUP(B610,'A2. Rate Change &amp; Enrollment'!$C$20:$K$769,7,FALSE),0)</f>
        <v>0</v>
      </c>
      <c r="AQ610" s="150" t="e">
        <f t="shared" si="73"/>
        <v>#DIV/0!</v>
      </c>
      <c r="AS610" s="177"/>
      <c r="AT610" s="177"/>
      <c r="AV610" s="153" t="e">
        <f t="shared" si="79"/>
        <v>#DIV/0!</v>
      </c>
      <c r="AW610" s="101"/>
      <c r="AY610" s="132"/>
      <c r="AZ610" s="101"/>
      <c r="BA610" s="94"/>
      <c r="BB610" s="94"/>
      <c r="BC610" s="94"/>
      <c r="BD610" s="94"/>
      <c r="BE610" s="101"/>
      <c r="BF610" s="132"/>
      <c r="BG610" s="98"/>
      <c r="BH610" s="74" t="str">
        <f t="shared" si="77"/>
        <v>N</v>
      </c>
      <c r="BI610" t="e">
        <f t="shared" si="78"/>
        <v>#DIV/0!</v>
      </c>
      <c r="BK610" s="283">
        <f>IFERROR(VLOOKUP($B610, 'A2. Rate Change &amp; Enrollment'!$C$14:$BY$769, 75, FALSE), 0)</f>
        <v>0</v>
      </c>
      <c r="BL610" s="283" t="e">
        <f t="shared" si="74"/>
        <v>#DIV/0!</v>
      </c>
      <c r="BM610" s="283" t="e">
        <f t="shared" si="75"/>
        <v>#DIV/0!</v>
      </c>
      <c r="BN610" t="e">
        <f t="shared" si="80"/>
        <v>#DIV/0!</v>
      </c>
    </row>
    <row r="611" spans="1:66" x14ac:dyDescent="0.35">
      <c r="A611" t="s">
        <v>914</v>
      </c>
      <c r="B611" s="144"/>
      <c r="C611" s="98"/>
      <c r="D611" s="43" t="str">
        <f t="shared" si="76"/>
        <v>HMO</v>
      </c>
      <c r="E611" s="100"/>
      <c r="F611" s="101"/>
      <c r="G611" s="100"/>
      <c r="H611" s="101"/>
      <c r="I611" s="100"/>
      <c r="J611" s="101"/>
      <c r="K611" s="100"/>
      <c r="L611" s="101"/>
      <c r="M611" s="100"/>
      <c r="N611" s="101"/>
      <c r="O611" s="100"/>
      <c r="P611" s="101"/>
      <c r="Q611" s="100"/>
      <c r="R611" s="101"/>
      <c r="S611" s="100"/>
      <c r="T611" s="101"/>
      <c r="U611" s="118"/>
      <c r="V611" s="118"/>
      <c r="W611" s="100"/>
      <c r="X611" s="100"/>
      <c r="Y611" s="100"/>
      <c r="Z611" s="100"/>
      <c r="AA611" s="132"/>
      <c r="AB611" s="101"/>
      <c r="AC611" s="101"/>
      <c r="AD611" s="101"/>
      <c r="AE611" s="100"/>
      <c r="AF611" s="101"/>
      <c r="AG611" s="100"/>
      <c r="AH611" s="101"/>
      <c r="AI611" s="100"/>
      <c r="AJ611" s="101"/>
      <c r="AK611" s="100"/>
      <c r="AL611" s="101"/>
      <c r="AM611" s="101"/>
      <c r="AN611" s="8"/>
      <c r="AO611" s="147">
        <f>IFERROR(VLOOKUP(B611,'A2. Rate Change &amp; Enrollment'!$C$20:$K$769,3,FALSE),0)</f>
        <v>0</v>
      </c>
      <c r="AP611" s="147">
        <f>IFERROR(VLOOKUP(B611,'A2. Rate Change &amp; Enrollment'!$C$20:$K$769,7,FALSE),0)</f>
        <v>0</v>
      </c>
      <c r="AQ611" s="150" t="e">
        <f t="shared" si="73"/>
        <v>#DIV/0!</v>
      </c>
      <c r="AS611" s="177"/>
      <c r="AT611" s="177"/>
      <c r="AV611" s="153" t="e">
        <f t="shared" si="79"/>
        <v>#DIV/0!</v>
      </c>
      <c r="AW611" s="101"/>
      <c r="AY611" s="132"/>
      <c r="AZ611" s="101"/>
      <c r="BA611" s="94"/>
      <c r="BB611" s="94"/>
      <c r="BC611" s="94"/>
      <c r="BD611" s="94"/>
      <c r="BE611" s="101"/>
      <c r="BF611" s="132"/>
      <c r="BG611" s="98"/>
      <c r="BH611" s="74" t="str">
        <f t="shared" si="77"/>
        <v>N</v>
      </c>
      <c r="BI611" t="e">
        <f t="shared" si="78"/>
        <v>#DIV/0!</v>
      </c>
      <c r="BK611" s="283">
        <f>IFERROR(VLOOKUP($B611, 'A2. Rate Change &amp; Enrollment'!$C$14:$BY$769, 75, FALSE), 0)</f>
        <v>0</v>
      </c>
      <c r="BL611" s="283" t="e">
        <f t="shared" si="74"/>
        <v>#DIV/0!</v>
      </c>
      <c r="BM611" s="283" t="e">
        <f t="shared" si="75"/>
        <v>#DIV/0!</v>
      </c>
      <c r="BN611" t="e">
        <f t="shared" si="80"/>
        <v>#DIV/0!</v>
      </c>
    </row>
    <row r="612" spans="1:66" x14ac:dyDescent="0.35">
      <c r="A612" t="s">
        <v>915</v>
      </c>
      <c r="B612" s="144"/>
      <c r="C612" s="98"/>
      <c r="D612" s="43" t="str">
        <f t="shared" si="76"/>
        <v>HMO</v>
      </c>
      <c r="E612" s="100"/>
      <c r="F612" s="101"/>
      <c r="G612" s="100"/>
      <c r="H612" s="101"/>
      <c r="I612" s="100"/>
      <c r="J612" s="101"/>
      <c r="K612" s="100"/>
      <c r="L612" s="101"/>
      <c r="M612" s="100"/>
      <c r="N612" s="101"/>
      <c r="O612" s="100"/>
      <c r="P612" s="101"/>
      <c r="Q612" s="100"/>
      <c r="R612" s="101"/>
      <c r="S612" s="100"/>
      <c r="T612" s="101"/>
      <c r="U612" s="118"/>
      <c r="V612" s="118"/>
      <c r="W612" s="100"/>
      <c r="X612" s="100"/>
      <c r="Y612" s="100"/>
      <c r="Z612" s="100"/>
      <c r="AA612" s="132"/>
      <c r="AB612" s="101"/>
      <c r="AC612" s="101"/>
      <c r="AD612" s="101"/>
      <c r="AE612" s="100"/>
      <c r="AF612" s="101"/>
      <c r="AG612" s="100"/>
      <c r="AH612" s="101"/>
      <c r="AI612" s="100"/>
      <c r="AJ612" s="101"/>
      <c r="AK612" s="100"/>
      <c r="AL612" s="101"/>
      <c r="AM612" s="101"/>
      <c r="AN612" s="8"/>
      <c r="AO612" s="147">
        <f>IFERROR(VLOOKUP(B612,'A2. Rate Change &amp; Enrollment'!$C$20:$K$769,3,FALSE),0)</f>
        <v>0</v>
      </c>
      <c r="AP612" s="147">
        <f>IFERROR(VLOOKUP(B612,'A2. Rate Change &amp; Enrollment'!$C$20:$K$769,7,FALSE),0)</f>
        <v>0</v>
      </c>
      <c r="AQ612" s="150" t="e">
        <f t="shared" si="73"/>
        <v>#DIV/0!</v>
      </c>
      <c r="AS612" s="177"/>
      <c r="AT612" s="177"/>
      <c r="AV612" s="153" t="e">
        <f t="shared" si="79"/>
        <v>#DIV/0!</v>
      </c>
      <c r="AW612" s="101"/>
      <c r="AY612" s="132"/>
      <c r="AZ612" s="101"/>
      <c r="BA612" s="94"/>
      <c r="BB612" s="94"/>
      <c r="BC612" s="94"/>
      <c r="BD612" s="94"/>
      <c r="BE612" s="101"/>
      <c r="BF612" s="132"/>
      <c r="BG612" s="98"/>
      <c r="BH612" s="74" t="str">
        <f t="shared" si="77"/>
        <v>N</v>
      </c>
      <c r="BI612" t="e">
        <f t="shared" si="78"/>
        <v>#DIV/0!</v>
      </c>
      <c r="BK612" s="283">
        <f>IFERROR(VLOOKUP($B612, 'A2. Rate Change &amp; Enrollment'!$C$14:$BY$769, 75, FALSE), 0)</f>
        <v>0</v>
      </c>
      <c r="BL612" s="283" t="e">
        <f t="shared" si="74"/>
        <v>#DIV/0!</v>
      </c>
      <c r="BM612" s="283" t="e">
        <f t="shared" si="75"/>
        <v>#DIV/0!</v>
      </c>
      <c r="BN612" t="e">
        <f t="shared" si="80"/>
        <v>#DIV/0!</v>
      </c>
    </row>
    <row r="613" spans="1:66" x14ac:dyDescent="0.35">
      <c r="A613" t="s">
        <v>916</v>
      </c>
      <c r="B613" s="144"/>
      <c r="C613" s="98"/>
      <c r="D613" s="43" t="str">
        <f t="shared" si="76"/>
        <v>HMO</v>
      </c>
      <c r="E613" s="100"/>
      <c r="F613" s="101"/>
      <c r="G613" s="100"/>
      <c r="H613" s="101"/>
      <c r="I613" s="100"/>
      <c r="J613" s="101"/>
      <c r="K613" s="100"/>
      <c r="L613" s="101"/>
      <c r="M613" s="100"/>
      <c r="N613" s="101"/>
      <c r="O613" s="100"/>
      <c r="P613" s="101"/>
      <c r="Q613" s="100"/>
      <c r="R613" s="101"/>
      <c r="S613" s="100"/>
      <c r="T613" s="101"/>
      <c r="U613" s="118"/>
      <c r="V613" s="118"/>
      <c r="W613" s="100"/>
      <c r="X613" s="100"/>
      <c r="Y613" s="100"/>
      <c r="Z613" s="100"/>
      <c r="AA613" s="132"/>
      <c r="AB613" s="101"/>
      <c r="AC613" s="101"/>
      <c r="AD613" s="101"/>
      <c r="AE613" s="100"/>
      <c r="AF613" s="101"/>
      <c r="AG613" s="100"/>
      <c r="AH613" s="101"/>
      <c r="AI613" s="100"/>
      <c r="AJ613" s="101"/>
      <c r="AK613" s="100"/>
      <c r="AL613" s="101"/>
      <c r="AM613" s="101"/>
      <c r="AN613" s="8"/>
      <c r="AO613" s="147">
        <f>IFERROR(VLOOKUP(B613,'A2. Rate Change &amp; Enrollment'!$C$20:$K$769,3,FALSE),0)</f>
        <v>0</v>
      </c>
      <c r="AP613" s="147">
        <f>IFERROR(VLOOKUP(B613,'A2. Rate Change &amp; Enrollment'!$C$20:$K$769,7,FALSE),0)</f>
        <v>0</v>
      </c>
      <c r="AQ613" s="150" t="e">
        <f t="shared" si="73"/>
        <v>#DIV/0!</v>
      </c>
      <c r="AS613" s="177"/>
      <c r="AT613" s="177"/>
      <c r="AV613" s="153" t="e">
        <f t="shared" si="79"/>
        <v>#DIV/0!</v>
      </c>
      <c r="AW613" s="101"/>
      <c r="AY613" s="132"/>
      <c r="AZ613" s="101"/>
      <c r="BA613" s="94"/>
      <c r="BB613" s="94"/>
      <c r="BC613" s="94"/>
      <c r="BD613" s="94"/>
      <c r="BE613" s="101"/>
      <c r="BF613" s="132"/>
      <c r="BG613" s="98"/>
      <c r="BH613" s="74" t="str">
        <f t="shared" si="77"/>
        <v>N</v>
      </c>
      <c r="BI613" t="e">
        <f t="shared" si="78"/>
        <v>#DIV/0!</v>
      </c>
      <c r="BK613" s="283">
        <f>IFERROR(VLOOKUP($B613, 'A2. Rate Change &amp; Enrollment'!$C$14:$BY$769, 75, FALSE), 0)</f>
        <v>0</v>
      </c>
      <c r="BL613" s="283" t="e">
        <f t="shared" si="74"/>
        <v>#DIV/0!</v>
      </c>
      <c r="BM613" s="283" t="e">
        <f t="shared" si="75"/>
        <v>#DIV/0!</v>
      </c>
      <c r="BN613" t="e">
        <f t="shared" si="80"/>
        <v>#DIV/0!</v>
      </c>
    </row>
    <row r="614" spans="1:66" x14ac:dyDescent="0.35">
      <c r="A614" t="s">
        <v>917</v>
      </c>
      <c r="B614" s="144"/>
      <c r="C614" s="98"/>
      <c r="D614" s="43" t="str">
        <f t="shared" si="76"/>
        <v>HMO</v>
      </c>
      <c r="E614" s="100"/>
      <c r="F614" s="101"/>
      <c r="G614" s="100"/>
      <c r="H614" s="101"/>
      <c r="I614" s="100"/>
      <c r="J614" s="101"/>
      <c r="K614" s="100"/>
      <c r="L614" s="101"/>
      <c r="M614" s="100"/>
      <c r="N614" s="101"/>
      <c r="O614" s="100"/>
      <c r="P614" s="101"/>
      <c r="Q614" s="100"/>
      <c r="R614" s="101"/>
      <c r="S614" s="100"/>
      <c r="T614" s="101"/>
      <c r="U614" s="118"/>
      <c r="V614" s="118"/>
      <c r="W614" s="100"/>
      <c r="X614" s="100"/>
      <c r="Y614" s="100"/>
      <c r="Z614" s="100"/>
      <c r="AA614" s="132"/>
      <c r="AB614" s="101"/>
      <c r="AC614" s="101"/>
      <c r="AD614" s="101"/>
      <c r="AE614" s="100"/>
      <c r="AF614" s="101"/>
      <c r="AG614" s="100"/>
      <c r="AH614" s="101"/>
      <c r="AI614" s="100"/>
      <c r="AJ614" s="101"/>
      <c r="AK614" s="100"/>
      <c r="AL614" s="101"/>
      <c r="AM614" s="101"/>
      <c r="AN614" s="8"/>
      <c r="AO614" s="147">
        <f>IFERROR(VLOOKUP(B614,'A2. Rate Change &amp; Enrollment'!$C$20:$K$769,3,FALSE),0)</f>
        <v>0</v>
      </c>
      <c r="AP614" s="147">
        <f>IFERROR(VLOOKUP(B614,'A2. Rate Change &amp; Enrollment'!$C$20:$K$769,7,FALSE),0)</f>
        <v>0</v>
      </c>
      <c r="AQ614" s="150" t="e">
        <f t="shared" si="73"/>
        <v>#DIV/0!</v>
      </c>
      <c r="AS614" s="177"/>
      <c r="AT614" s="177"/>
      <c r="AV614" s="153" t="e">
        <f t="shared" si="79"/>
        <v>#DIV/0!</v>
      </c>
      <c r="AW614" s="101"/>
      <c r="AY614" s="132"/>
      <c r="AZ614" s="101"/>
      <c r="BA614" s="94"/>
      <c r="BB614" s="94"/>
      <c r="BC614" s="94"/>
      <c r="BD614" s="94"/>
      <c r="BE614" s="101"/>
      <c r="BF614" s="132"/>
      <c r="BG614" s="98"/>
      <c r="BH614" s="74" t="str">
        <f t="shared" si="77"/>
        <v>N</v>
      </c>
      <c r="BI614" t="e">
        <f t="shared" si="78"/>
        <v>#DIV/0!</v>
      </c>
      <c r="BK614" s="283">
        <f>IFERROR(VLOOKUP($B614, 'A2. Rate Change &amp; Enrollment'!$C$14:$BY$769, 75, FALSE), 0)</f>
        <v>0</v>
      </c>
      <c r="BL614" s="283" t="e">
        <f t="shared" si="74"/>
        <v>#DIV/0!</v>
      </c>
      <c r="BM614" s="283" t="e">
        <f t="shared" si="75"/>
        <v>#DIV/0!</v>
      </c>
      <c r="BN614" t="e">
        <f t="shared" si="80"/>
        <v>#DIV/0!</v>
      </c>
    </row>
    <row r="615" spans="1:66" x14ac:dyDescent="0.35">
      <c r="A615" t="s">
        <v>918</v>
      </c>
      <c r="B615" s="144"/>
      <c r="C615" s="98"/>
      <c r="D615" s="43" t="str">
        <f t="shared" si="76"/>
        <v>HMO</v>
      </c>
      <c r="E615" s="100"/>
      <c r="F615" s="101"/>
      <c r="G615" s="100"/>
      <c r="H615" s="101"/>
      <c r="I615" s="100"/>
      <c r="J615" s="101"/>
      <c r="K615" s="100"/>
      <c r="L615" s="101"/>
      <c r="M615" s="100"/>
      <c r="N615" s="101"/>
      <c r="O615" s="100"/>
      <c r="P615" s="101"/>
      <c r="Q615" s="100"/>
      <c r="R615" s="101"/>
      <c r="S615" s="100"/>
      <c r="T615" s="101"/>
      <c r="U615" s="118"/>
      <c r="V615" s="118"/>
      <c r="W615" s="100"/>
      <c r="X615" s="100"/>
      <c r="Y615" s="100"/>
      <c r="Z615" s="100"/>
      <c r="AA615" s="132"/>
      <c r="AB615" s="101"/>
      <c r="AC615" s="101"/>
      <c r="AD615" s="101"/>
      <c r="AE615" s="100"/>
      <c r="AF615" s="101"/>
      <c r="AG615" s="100"/>
      <c r="AH615" s="101"/>
      <c r="AI615" s="100"/>
      <c r="AJ615" s="101"/>
      <c r="AK615" s="100"/>
      <c r="AL615" s="101"/>
      <c r="AM615" s="101"/>
      <c r="AN615" s="8"/>
      <c r="AO615" s="147">
        <f>IFERROR(VLOOKUP(B615,'A2. Rate Change &amp; Enrollment'!$C$20:$K$769,3,FALSE),0)</f>
        <v>0</v>
      </c>
      <c r="AP615" s="147">
        <f>IFERROR(VLOOKUP(B615,'A2. Rate Change &amp; Enrollment'!$C$20:$K$769,7,FALSE),0)</f>
        <v>0</v>
      </c>
      <c r="AQ615" s="150" t="e">
        <f t="shared" si="73"/>
        <v>#DIV/0!</v>
      </c>
      <c r="AS615" s="177"/>
      <c r="AT615" s="177"/>
      <c r="AV615" s="153" t="e">
        <f t="shared" si="79"/>
        <v>#DIV/0!</v>
      </c>
      <c r="AW615" s="101"/>
      <c r="AY615" s="132"/>
      <c r="AZ615" s="101"/>
      <c r="BA615" s="94"/>
      <c r="BB615" s="94"/>
      <c r="BC615" s="94"/>
      <c r="BD615" s="94"/>
      <c r="BE615" s="101"/>
      <c r="BF615" s="132"/>
      <c r="BG615" s="98"/>
      <c r="BH615" s="74" t="str">
        <f t="shared" si="77"/>
        <v>N</v>
      </c>
      <c r="BI615" t="e">
        <f t="shared" si="78"/>
        <v>#DIV/0!</v>
      </c>
      <c r="BK615" s="283">
        <f>IFERROR(VLOOKUP($B615, 'A2. Rate Change &amp; Enrollment'!$C$14:$BY$769, 75, FALSE), 0)</f>
        <v>0</v>
      </c>
      <c r="BL615" s="283" t="e">
        <f t="shared" si="74"/>
        <v>#DIV/0!</v>
      </c>
      <c r="BM615" s="283" t="e">
        <f t="shared" si="75"/>
        <v>#DIV/0!</v>
      </c>
      <c r="BN615" t="e">
        <f t="shared" si="80"/>
        <v>#DIV/0!</v>
      </c>
    </row>
    <row r="616" spans="1:66" x14ac:dyDescent="0.35">
      <c r="A616" t="s">
        <v>919</v>
      </c>
      <c r="B616" s="144"/>
      <c r="C616" s="98"/>
      <c r="D616" s="43" t="str">
        <f t="shared" si="76"/>
        <v>HMO</v>
      </c>
      <c r="E616" s="100"/>
      <c r="F616" s="101"/>
      <c r="G616" s="100"/>
      <c r="H616" s="101"/>
      <c r="I616" s="100"/>
      <c r="J616" s="101"/>
      <c r="K616" s="100"/>
      <c r="L616" s="101"/>
      <c r="M616" s="100"/>
      <c r="N616" s="101"/>
      <c r="O616" s="100"/>
      <c r="P616" s="101"/>
      <c r="Q616" s="100"/>
      <c r="R616" s="101"/>
      <c r="S616" s="100"/>
      <c r="T616" s="101"/>
      <c r="U616" s="118"/>
      <c r="V616" s="118"/>
      <c r="W616" s="100"/>
      <c r="X616" s="100"/>
      <c r="Y616" s="100"/>
      <c r="Z616" s="100"/>
      <c r="AA616" s="132"/>
      <c r="AB616" s="101"/>
      <c r="AC616" s="101"/>
      <c r="AD616" s="101"/>
      <c r="AE616" s="100"/>
      <c r="AF616" s="101"/>
      <c r="AG616" s="100"/>
      <c r="AH616" s="101"/>
      <c r="AI616" s="100"/>
      <c r="AJ616" s="101"/>
      <c r="AK616" s="100"/>
      <c r="AL616" s="101"/>
      <c r="AM616" s="101"/>
      <c r="AN616" s="8"/>
      <c r="AO616" s="147">
        <f>IFERROR(VLOOKUP(B616,'A2. Rate Change &amp; Enrollment'!$C$20:$K$769,3,FALSE),0)</f>
        <v>0</v>
      </c>
      <c r="AP616" s="147">
        <f>IFERROR(VLOOKUP(B616,'A2. Rate Change &amp; Enrollment'!$C$20:$K$769,7,FALSE),0)</f>
        <v>0</v>
      </c>
      <c r="AQ616" s="150" t="e">
        <f t="shared" si="73"/>
        <v>#DIV/0!</v>
      </c>
      <c r="AS616" s="177"/>
      <c r="AT616" s="177"/>
      <c r="AV616" s="153" t="e">
        <f t="shared" si="79"/>
        <v>#DIV/0!</v>
      </c>
      <c r="AW616" s="101"/>
      <c r="AY616" s="132"/>
      <c r="AZ616" s="101"/>
      <c r="BA616" s="94"/>
      <c r="BB616" s="94"/>
      <c r="BC616" s="94"/>
      <c r="BD616" s="94"/>
      <c r="BE616" s="101"/>
      <c r="BF616" s="132"/>
      <c r="BG616" s="98"/>
      <c r="BH616" s="74" t="str">
        <f t="shared" si="77"/>
        <v>N</v>
      </c>
      <c r="BI616" t="e">
        <f t="shared" si="78"/>
        <v>#DIV/0!</v>
      </c>
      <c r="BK616" s="283">
        <f>IFERROR(VLOOKUP($B616, 'A2. Rate Change &amp; Enrollment'!$C$14:$BY$769, 75, FALSE), 0)</f>
        <v>0</v>
      </c>
      <c r="BL616" s="283" t="e">
        <f t="shared" si="74"/>
        <v>#DIV/0!</v>
      </c>
      <c r="BM616" s="283" t="e">
        <f t="shared" si="75"/>
        <v>#DIV/0!</v>
      </c>
      <c r="BN616" t="e">
        <f t="shared" si="80"/>
        <v>#DIV/0!</v>
      </c>
    </row>
    <row r="617" spans="1:66" x14ac:dyDescent="0.35">
      <c r="A617" t="s">
        <v>920</v>
      </c>
      <c r="B617" s="144"/>
      <c r="C617" s="98"/>
      <c r="D617" s="43" t="str">
        <f t="shared" si="76"/>
        <v>HMO</v>
      </c>
      <c r="E617" s="100"/>
      <c r="F617" s="101"/>
      <c r="G617" s="100"/>
      <c r="H617" s="101"/>
      <c r="I617" s="100"/>
      <c r="J617" s="101"/>
      <c r="K617" s="100"/>
      <c r="L617" s="101"/>
      <c r="M617" s="100"/>
      <c r="N617" s="101"/>
      <c r="O617" s="100"/>
      <c r="P617" s="101"/>
      <c r="Q617" s="100"/>
      <c r="R617" s="101"/>
      <c r="S617" s="100"/>
      <c r="T617" s="101"/>
      <c r="U617" s="118"/>
      <c r="V617" s="118"/>
      <c r="W617" s="100"/>
      <c r="X617" s="100"/>
      <c r="Y617" s="100"/>
      <c r="Z617" s="100"/>
      <c r="AA617" s="132"/>
      <c r="AB617" s="101"/>
      <c r="AC617" s="101"/>
      <c r="AD617" s="101"/>
      <c r="AE617" s="100"/>
      <c r="AF617" s="101"/>
      <c r="AG617" s="100"/>
      <c r="AH617" s="101"/>
      <c r="AI617" s="100"/>
      <c r="AJ617" s="101"/>
      <c r="AK617" s="100"/>
      <c r="AL617" s="101"/>
      <c r="AM617" s="101"/>
      <c r="AN617" s="8"/>
      <c r="AO617" s="147">
        <f>IFERROR(VLOOKUP(B617,'A2. Rate Change &amp; Enrollment'!$C$20:$K$769,3,FALSE),0)</f>
        <v>0</v>
      </c>
      <c r="AP617" s="147">
        <f>IFERROR(VLOOKUP(B617,'A2. Rate Change &amp; Enrollment'!$C$20:$K$769,7,FALSE),0)</f>
        <v>0</v>
      </c>
      <c r="AQ617" s="150" t="e">
        <f t="shared" si="73"/>
        <v>#DIV/0!</v>
      </c>
      <c r="AS617" s="177"/>
      <c r="AT617" s="177"/>
      <c r="AV617" s="153" t="e">
        <f t="shared" si="79"/>
        <v>#DIV/0!</v>
      </c>
      <c r="AW617" s="101"/>
      <c r="AY617" s="132"/>
      <c r="AZ617" s="101"/>
      <c r="BA617" s="94"/>
      <c r="BB617" s="94"/>
      <c r="BC617" s="94"/>
      <c r="BD617" s="94"/>
      <c r="BE617" s="101"/>
      <c r="BF617" s="132"/>
      <c r="BG617" s="98"/>
      <c r="BH617" s="74" t="str">
        <f t="shared" si="77"/>
        <v>N</v>
      </c>
      <c r="BI617" t="e">
        <f t="shared" si="78"/>
        <v>#DIV/0!</v>
      </c>
      <c r="BK617" s="283">
        <f>IFERROR(VLOOKUP($B617, 'A2. Rate Change &amp; Enrollment'!$C$14:$BY$769, 75, FALSE), 0)</f>
        <v>0</v>
      </c>
      <c r="BL617" s="283" t="e">
        <f t="shared" si="74"/>
        <v>#DIV/0!</v>
      </c>
      <c r="BM617" s="283" t="e">
        <f t="shared" si="75"/>
        <v>#DIV/0!</v>
      </c>
      <c r="BN617" t="e">
        <f t="shared" si="80"/>
        <v>#DIV/0!</v>
      </c>
    </row>
    <row r="618" spans="1:66" x14ac:dyDescent="0.35">
      <c r="A618" t="s">
        <v>921</v>
      </c>
      <c r="B618" s="144"/>
      <c r="C618" s="98"/>
      <c r="D618" s="43" t="str">
        <f t="shared" si="76"/>
        <v>HMO</v>
      </c>
      <c r="E618" s="100"/>
      <c r="F618" s="101"/>
      <c r="G618" s="100"/>
      <c r="H618" s="101"/>
      <c r="I618" s="100"/>
      <c r="J618" s="101"/>
      <c r="K618" s="100"/>
      <c r="L618" s="101"/>
      <c r="M618" s="100"/>
      <c r="N618" s="101"/>
      <c r="O618" s="100"/>
      <c r="P618" s="101"/>
      <c r="Q618" s="100"/>
      <c r="R618" s="101"/>
      <c r="S618" s="100"/>
      <c r="T618" s="101"/>
      <c r="U618" s="118"/>
      <c r="V618" s="118"/>
      <c r="W618" s="100"/>
      <c r="X618" s="100"/>
      <c r="Y618" s="100"/>
      <c r="Z618" s="100"/>
      <c r="AA618" s="132"/>
      <c r="AB618" s="101"/>
      <c r="AC618" s="101"/>
      <c r="AD618" s="101"/>
      <c r="AE618" s="100"/>
      <c r="AF618" s="101"/>
      <c r="AG618" s="100"/>
      <c r="AH618" s="101"/>
      <c r="AI618" s="100"/>
      <c r="AJ618" s="101"/>
      <c r="AK618" s="100"/>
      <c r="AL618" s="101"/>
      <c r="AM618" s="101"/>
      <c r="AN618" s="8"/>
      <c r="AO618" s="147">
        <f>IFERROR(VLOOKUP(B618,'A2. Rate Change &amp; Enrollment'!$C$20:$K$769,3,FALSE),0)</f>
        <v>0</v>
      </c>
      <c r="AP618" s="147">
        <f>IFERROR(VLOOKUP(B618,'A2. Rate Change &amp; Enrollment'!$C$20:$K$769,7,FALSE),0)</f>
        <v>0</v>
      </c>
      <c r="AQ618" s="150" t="e">
        <f t="shared" si="73"/>
        <v>#DIV/0!</v>
      </c>
      <c r="AS618" s="177"/>
      <c r="AT618" s="177"/>
      <c r="AV618" s="153" t="e">
        <f t="shared" si="79"/>
        <v>#DIV/0!</v>
      </c>
      <c r="AW618" s="101"/>
      <c r="AY618" s="132"/>
      <c r="AZ618" s="101"/>
      <c r="BA618" s="94"/>
      <c r="BB618" s="94"/>
      <c r="BC618" s="94"/>
      <c r="BD618" s="94"/>
      <c r="BE618" s="101"/>
      <c r="BF618" s="132"/>
      <c r="BG618" s="98"/>
      <c r="BH618" s="74" t="str">
        <f t="shared" si="77"/>
        <v>N</v>
      </c>
      <c r="BI618" t="e">
        <f t="shared" si="78"/>
        <v>#DIV/0!</v>
      </c>
      <c r="BK618" s="283">
        <f>IFERROR(VLOOKUP($B618, 'A2. Rate Change &amp; Enrollment'!$C$14:$BY$769, 75, FALSE), 0)</f>
        <v>0</v>
      </c>
      <c r="BL618" s="283" t="e">
        <f t="shared" si="74"/>
        <v>#DIV/0!</v>
      </c>
      <c r="BM618" s="283" t="e">
        <f t="shared" si="75"/>
        <v>#DIV/0!</v>
      </c>
      <c r="BN618" t="e">
        <f t="shared" si="80"/>
        <v>#DIV/0!</v>
      </c>
    </row>
    <row r="619" spans="1:66" x14ac:dyDescent="0.35">
      <c r="A619" t="s">
        <v>922</v>
      </c>
      <c r="B619" s="144"/>
      <c r="C619" s="98"/>
      <c r="D619" s="43" t="str">
        <f t="shared" si="76"/>
        <v>HMO</v>
      </c>
      <c r="E619" s="100"/>
      <c r="F619" s="101"/>
      <c r="G619" s="100"/>
      <c r="H619" s="101"/>
      <c r="I619" s="100"/>
      <c r="J619" s="101"/>
      <c r="K619" s="100"/>
      <c r="L619" s="101"/>
      <c r="M619" s="100"/>
      <c r="N619" s="101"/>
      <c r="O619" s="100"/>
      <c r="P619" s="101"/>
      <c r="Q619" s="100"/>
      <c r="R619" s="101"/>
      <c r="S619" s="100"/>
      <c r="T619" s="101"/>
      <c r="U619" s="118"/>
      <c r="V619" s="118"/>
      <c r="W619" s="100"/>
      <c r="X619" s="100"/>
      <c r="Y619" s="100"/>
      <c r="Z619" s="100"/>
      <c r="AA619" s="132"/>
      <c r="AB619" s="101"/>
      <c r="AC619" s="101"/>
      <c r="AD619" s="101"/>
      <c r="AE619" s="100"/>
      <c r="AF619" s="101"/>
      <c r="AG619" s="100"/>
      <c r="AH619" s="101"/>
      <c r="AI619" s="100"/>
      <c r="AJ619" s="101"/>
      <c r="AK619" s="100"/>
      <c r="AL619" s="101"/>
      <c r="AM619" s="101"/>
      <c r="AN619" s="8"/>
      <c r="AO619" s="147">
        <f>IFERROR(VLOOKUP(B619,'A2. Rate Change &amp; Enrollment'!$C$20:$K$769,3,FALSE),0)</f>
        <v>0</v>
      </c>
      <c r="AP619" s="147">
        <f>IFERROR(VLOOKUP(B619,'A2. Rate Change &amp; Enrollment'!$C$20:$K$769,7,FALSE),0)</f>
        <v>0</v>
      </c>
      <c r="AQ619" s="150" t="e">
        <f t="shared" si="73"/>
        <v>#DIV/0!</v>
      </c>
      <c r="AS619" s="177"/>
      <c r="AT619" s="177"/>
      <c r="AV619" s="153" t="e">
        <f t="shared" si="79"/>
        <v>#DIV/0!</v>
      </c>
      <c r="AW619" s="101"/>
      <c r="AY619" s="132"/>
      <c r="AZ619" s="101"/>
      <c r="BA619" s="94"/>
      <c r="BB619" s="94"/>
      <c r="BC619" s="94"/>
      <c r="BD619" s="94"/>
      <c r="BE619" s="101"/>
      <c r="BF619" s="132"/>
      <c r="BG619" s="98"/>
      <c r="BH619" s="74" t="str">
        <f t="shared" si="77"/>
        <v>N</v>
      </c>
      <c r="BI619" t="e">
        <f t="shared" si="78"/>
        <v>#DIV/0!</v>
      </c>
      <c r="BK619" s="283">
        <f>IFERROR(VLOOKUP($B619, 'A2. Rate Change &amp; Enrollment'!$C$14:$BY$769, 75, FALSE), 0)</f>
        <v>0</v>
      </c>
      <c r="BL619" s="283" t="e">
        <f t="shared" si="74"/>
        <v>#DIV/0!</v>
      </c>
      <c r="BM619" s="283" t="e">
        <f t="shared" si="75"/>
        <v>#DIV/0!</v>
      </c>
      <c r="BN619" t="e">
        <f t="shared" si="80"/>
        <v>#DIV/0!</v>
      </c>
    </row>
    <row r="620" spans="1:66" x14ac:dyDescent="0.35">
      <c r="A620" t="s">
        <v>923</v>
      </c>
      <c r="B620" s="144"/>
      <c r="C620" s="98"/>
      <c r="D620" s="43" t="str">
        <f t="shared" si="76"/>
        <v>HMO</v>
      </c>
      <c r="E620" s="100"/>
      <c r="F620" s="101"/>
      <c r="G620" s="100"/>
      <c r="H620" s="101"/>
      <c r="I620" s="100"/>
      <c r="J620" s="101"/>
      <c r="K620" s="100"/>
      <c r="L620" s="101"/>
      <c r="M620" s="100"/>
      <c r="N620" s="101"/>
      <c r="O620" s="100"/>
      <c r="P620" s="101"/>
      <c r="Q620" s="100"/>
      <c r="R620" s="101"/>
      <c r="S620" s="100"/>
      <c r="T620" s="101"/>
      <c r="U620" s="118"/>
      <c r="V620" s="118"/>
      <c r="W620" s="100"/>
      <c r="X620" s="100"/>
      <c r="Y620" s="100"/>
      <c r="Z620" s="100"/>
      <c r="AA620" s="132"/>
      <c r="AB620" s="101"/>
      <c r="AC620" s="101"/>
      <c r="AD620" s="101"/>
      <c r="AE620" s="100"/>
      <c r="AF620" s="101"/>
      <c r="AG620" s="100"/>
      <c r="AH620" s="101"/>
      <c r="AI620" s="100"/>
      <c r="AJ620" s="101"/>
      <c r="AK620" s="100"/>
      <c r="AL620" s="101"/>
      <c r="AM620" s="101"/>
      <c r="AN620" s="8"/>
      <c r="AO620" s="147">
        <f>IFERROR(VLOOKUP(B620,'A2. Rate Change &amp; Enrollment'!$C$20:$K$769,3,FALSE),0)</f>
        <v>0</v>
      </c>
      <c r="AP620" s="147">
        <f>IFERROR(VLOOKUP(B620,'A2. Rate Change &amp; Enrollment'!$C$20:$K$769,7,FALSE),0)</f>
        <v>0</v>
      </c>
      <c r="AQ620" s="150" t="e">
        <f t="shared" si="73"/>
        <v>#DIV/0!</v>
      </c>
      <c r="AS620" s="177"/>
      <c r="AT620" s="177"/>
      <c r="AV620" s="153" t="e">
        <f t="shared" si="79"/>
        <v>#DIV/0!</v>
      </c>
      <c r="AW620" s="101"/>
      <c r="AY620" s="132"/>
      <c r="AZ620" s="101"/>
      <c r="BA620" s="94"/>
      <c r="BB620" s="94"/>
      <c r="BC620" s="94"/>
      <c r="BD620" s="94"/>
      <c r="BE620" s="101"/>
      <c r="BF620" s="132"/>
      <c r="BG620" s="98"/>
      <c r="BH620" s="74" t="str">
        <f t="shared" si="77"/>
        <v>N</v>
      </c>
      <c r="BI620" t="e">
        <f t="shared" si="78"/>
        <v>#DIV/0!</v>
      </c>
      <c r="BK620" s="283">
        <f>IFERROR(VLOOKUP($B620, 'A2. Rate Change &amp; Enrollment'!$C$14:$BY$769, 75, FALSE), 0)</f>
        <v>0</v>
      </c>
      <c r="BL620" s="283" t="e">
        <f t="shared" si="74"/>
        <v>#DIV/0!</v>
      </c>
      <c r="BM620" s="283" t="e">
        <f t="shared" si="75"/>
        <v>#DIV/0!</v>
      </c>
      <c r="BN620" t="e">
        <f t="shared" si="80"/>
        <v>#DIV/0!</v>
      </c>
    </row>
    <row r="621" spans="1:66" x14ac:dyDescent="0.35">
      <c r="A621" t="s">
        <v>924</v>
      </c>
      <c r="B621" s="144"/>
      <c r="C621" s="98"/>
      <c r="D621" s="43" t="str">
        <f t="shared" si="76"/>
        <v>HMO</v>
      </c>
      <c r="E621" s="100"/>
      <c r="F621" s="101"/>
      <c r="G621" s="100"/>
      <c r="H621" s="101"/>
      <c r="I621" s="100"/>
      <c r="J621" s="101"/>
      <c r="K621" s="100"/>
      <c r="L621" s="101"/>
      <c r="M621" s="100"/>
      <c r="N621" s="101"/>
      <c r="O621" s="100"/>
      <c r="P621" s="101"/>
      <c r="Q621" s="100"/>
      <c r="R621" s="101"/>
      <c r="S621" s="100"/>
      <c r="T621" s="101"/>
      <c r="U621" s="118"/>
      <c r="V621" s="118"/>
      <c r="W621" s="100"/>
      <c r="X621" s="100"/>
      <c r="Y621" s="100"/>
      <c r="Z621" s="100"/>
      <c r="AA621" s="132"/>
      <c r="AB621" s="101"/>
      <c r="AC621" s="101"/>
      <c r="AD621" s="101"/>
      <c r="AE621" s="100"/>
      <c r="AF621" s="101"/>
      <c r="AG621" s="100"/>
      <c r="AH621" s="101"/>
      <c r="AI621" s="100"/>
      <c r="AJ621" s="101"/>
      <c r="AK621" s="100"/>
      <c r="AL621" s="101"/>
      <c r="AM621" s="101"/>
      <c r="AN621" s="8"/>
      <c r="AO621" s="147">
        <f>IFERROR(VLOOKUP(B621,'A2. Rate Change &amp; Enrollment'!$C$20:$K$769,3,FALSE),0)</f>
        <v>0</v>
      </c>
      <c r="AP621" s="147">
        <f>IFERROR(VLOOKUP(B621,'A2. Rate Change &amp; Enrollment'!$C$20:$K$769,7,FALSE),0)</f>
        <v>0</v>
      </c>
      <c r="AQ621" s="150" t="e">
        <f t="shared" si="73"/>
        <v>#DIV/0!</v>
      </c>
      <c r="AS621" s="177"/>
      <c r="AT621" s="177"/>
      <c r="AV621" s="153" t="e">
        <f t="shared" si="79"/>
        <v>#DIV/0!</v>
      </c>
      <c r="AW621" s="101"/>
      <c r="AY621" s="132"/>
      <c r="AZ621" s="101"/>
      <c r="BA621" s="94"/>
      <c r="BB621" s="94"/>
      <c r="BC621" s="94"/>
      <c r="BD621" s="94"/>
      <c r="BE621" s="101"/>
      <c r="BF621" s="132"/>
      <c r="BG621" s="98"/>
      <c r="BH621" s="74" t="str">
        <f t="shared" si="77"/>
        <v>N</v>
      </c>
      <c r="BI621" t="e">
        <f t="shared" si="78"/>
        <v>#DIV/0!</v>
      </c>
      <c r="BK621" s="283">
        <f>IFERROR(VLOOKUP($B621, 'A2. Rate Change &amp; Enrollment'!$C$14:$BY$769, 75, FALSE), 0)</f>
        <v>0</v>
      </c>
      <c r="BL621" s="283" t="e">
        <f t="shared" si="74"/>
        <v>#DIV/0!</v>
      </c>
      <c r="BM621" s="283" t="e">
        <f t="shared" si="75"/>
        <v>#DIV/0!</v>
      </c>
      <c r="BN621" t="e">
        <f t="shared" si="80"/>
        <v>#DIV/0!</v>
      </c>
    </row>
    <row r="622" spans="1:66" x14ac:dyDescent="0.35">
      <c r="A622" t="s">
        <v>925</v>
      </c>
      <c r="B622" s="144"/>
      <c r="C622" s="98"/>
      <c r="D622" s="43" t="str">
        <f t="shared" si="76"/>
        <v>HMO</v>
      </c>
      <c r="E622" s="100"/>
      <c r="F622" s="101"/>
      <c r="G622" s="100"/>
      <c r="H622" s="101"/>
      <c r="I622" s="100"/>
      <c r="J622" s="101"/>
      <c r="K622" s="100"/>
      <c r="L622" s="101"/>
      <c r="M622" s="100"/>
      <c r="N622" s="101"/>
      <c r="O622" s="100"/>
      <c r="P622" s="101"/>
      <c r="Q622" s="100"/>
      <c r="R622" s="101"/>
      <c r="S622" s="100"/>
      <c r="T622" s="101"/>
      <c r="U622" s="118"/>
      <c r="V622" s="118"/>
      <c r="W622" s="100"/>
      <c r="X622" s="100"/>
      <c r="Y622" s="100"/>
      <c r="Z622" s="100"/>
      <c r="AA622" s="132"/>
      <c r="AB622" s="101"/>
      <c r="AC622" s="101"/>
      <c r="AD622" s="101"/>
      <c r="AE622" s="100"/>
      <c r="AF622" s="101"/>
      <c r="AG622" s="100"/>
      <c r="AH622" s="101"/>
      <c r="AI622" s="100"/>
      <c r="AJ622" s="101"/>
      <c r="AK622" s="100"/>
      <c r="AL622" s="101"/>
      <c r="AM622" s="101"/>
      <c r="AN622" s="8"/>
      <c r="AO622" s="147">
        <f>IFERROR(VLOOKUP(B622,'A2. Rate Change &amp; Enrollment'!$C$20:$K$769,3,FALSE),0)</f>
        <v>0</v>
      </c>
      <c r="AP622" s="147">
        <f>IFERROR(VLOOKUP(B622,'A2. Rate Change &amp; Enrollment'!$C$20:$K$769,7,FALSE),0)</f>
        <v>0</v>
      </c>
      <c r="AQ622" s="150" t="e">
        <f t="shared" si="73"/>
        <v>#DIV/0!</v>
      </c>
      <c r="AS622" s="177"/>
      <c r="AT622" s="177"/>
      <c r="AV622" s="153" t="e">
        <f t="shared" si="79"/>
        <v>#DIV/0!</v>
      </c>
      <c r="AW622" s="101"/>
      <c r="AY622" s="132"/>
      <c r="AZ622" s="101"/>
      <c r="BA622" s="94"/>
      <c r="BB622" s="94"/>
      <c r="BC622" s="94"/>
      <c r="BD622" s="94"/>
      <c r="BE622" s="101"/>
      <c r="BF622" s="132"/>
      <c r="BG622" s="98"/>
      <c r="BH622" s="74" t="str">
        <f t="shared" si="77"/>
        <v>N</v>
      </c>
      <c r="BI622" t="e">
        <f t="shared" si="78"/>
        <v>#DIV/0!</v>
      </c>
      <c r="BK622" s="283">
        <f>IFERROR(VLOOKUP($B622, 'A2. Rate Change &amp; Enrollment'!$C$14:$BY$769, 75, FALSE), 0)</f>
        <v>0</v>
      </c>
      <c r="BL622" s="283" t="e">
        <f t="shared" si="74"/>
        <v>#DIV/0!</v>
      </c>
      <c r="BM622" s="283" t="e">
        <f t="shared" si="75"/>
        <v>#DIV/0!</v>
      </c>
      <c r="BN622" t="e">
        <f t="shared" si="80"/>
        <v>#DIV/0!</v>
      </c>
    </row>
    <row r="623" spans="1:66" x14ac:dyDescent="0.35">
      <c r="A623" t="s">
        <v>926</v>
      </c>
      <c r="B623" s="144"/>
      <c r="C623" s="98"/>
      <c r="D623" s="43" t="str">
        <f t="shared" si="76"/>
        <v>HMO</v>
      </c>
      <c r="E623" s="100"/>
      <c r="F623" s="101"/>
      <c r="G623" s="100"/>
      <c r="H623" s="101"/>
      <c r="I623" s="100"/>
      <c r="J623" s="101"/>
      <c r="K623" s="100"/>
      <c r="L623" s="101"/>
      <c r="M623" s="100"/>
      <c r="N623" s="101"/>
      <c r="O623" s="100"/>
      <c r="P623" s="101"/>
      <c r="Q623" s="100"/>
      <c r="R623" s="101"/>
      <c r="S623" s="100"/>
      <c r="T623" s="101"/>
      <c r="U623" s="118"/>
      <c r="V623" s="118"/>
      <c r="W623" s="100"/>
      <c r="X623" s="100"/>
      <c r="Y623" s="100"/>
      <c r="Z623" s="100"/>
      <c r="AA623" s="132"/>
      <c r="AB623" s="101"/>
      <c r="AC623" s="101"/>
      <c r="AD623" s="101"/>
      <c r="AE623" s="100"/>
      <c r="AF623" s="101"/>
      <c r="AG623" s="100"/>
      <c r="AH623" s="101"/>
      <c r="AI623" s="100"/>
      <c r="AJ623" s="101"/>
      <c r="AK623" s="100"/>
      <c r="AL623" s="101"/>
      <c r="AM623" s="101"/>
      <c r="AN623" s="8"/>
      <c r="AO623" s="147">
        <f>IFERROR(VLOOKUP(B623,'A2. Rate Change &amp; Enrollment'!$C$20:$K$769,3,FALSE),0)</f>
        <v>0</v>
      </c>
      <c r="AP623" s="147">
        <f>IFERROR(VLOOKUP(B623,'A2. Rate Change &amp; Enrollment'!$C$20:$K$769,7,FALSE),0)</f>
        <v>0</v>
      </c>
      <c r="AQ623" s="150" t="e">
        <f t="shared" si="73"/>
        <v>#DIV/0!</v>
      </c>
      <c r="AS623" s="177"/>
      <c r="AT623" s="177"/>
      <c r="AV623" s="153" t="e">
        <f t="shared" si="79"/>
        <v>#DIV/0!</v>
      </c>
      <c r="AW623" s="101"/>
      <c r="AY623" s="132"/>
      <c r="AZ623" s="101"/>
      <c r="BA623" s="94"/>
      <c r="BB623" s="94"/>
      <c r="BC623" s="94"/>
      <c r="BD623" s="94"/>
      <c r="BE623" s="101"/>
      <c r="BF623" s="132"/>
      <c r="BG623" s="98"/>
      <c r="BH623" s="74" t="str">
        <f t="shared" si="77"/>
        <v>N</v>
      </c>
      <c r="BI623" t="e">
        <f t="shared" si="78"/>
        <v>#DIV/0!</v>
      </c>
      <c r="BK623" s="283">
        <f>IFERROR(VLOOKUP($B623, 'A2. Rate Change &amp; Enrollment'!$C$14:$BY$769, 75, FALSE), 0)</f>
        <v>0</v>
      </c>
      <c r="BL623" s="283" t="e">
        <f t="shared" si="74"/>
        <v>#DIV/0!</v>
      </c>
      <c r="BM623" s="283" t="e">
        <f t="shared" si="75"/>
        <v>#DIV/0!</v>
      </c>
      <c r="BN623" t="e">
        <f t="shared" si="80"/>
        <v>#DIV/0!</v>
      </c>
    </row>
    <row r="624" spans="1:66" x14ac:dyDescent="0.35">
      <c r="A624" t="s">
        <v>927</v>
      </c>
      <c r="B624" s="144"/>
      <c r="C624" s="98"/>
      <c r="D624" s="43" t="str">
        <f t="shared" si="76"/>
        <v>HMO</v>
      </c>
      <c r="E624" s="100"/>
      <c r="F624" s="101"/>
      <c r="G624" s="100"/>
      <c r="H624" s="101"/>
      <c r="I624" s="100"/>
      <c r="J624" s="101"/>
      <c r="K624" s="100"/>
      <c r="L624" s="101"/>
      <c r="M624" s="100"/>
      <c r="N624" s="101"/>
      <c r="O624" s="100"/>
      <c r="P624" s="101"/>
      <c r="Q624" s="100"/>
      <c r="R624" s="101"/>
      <c r="S624" s="100"/>
      <c r="T624" s="101"/>
      <c r="U624" s="118"/>
      <c r="V624" s="118"/>
      <c r="W624" s="100"/>
      <c r="X624" s="100"/>
      <c r="Y624" s="100"/>
      <c r="Z624" s="100"/>
      <c r="AA624" s="132"/>
      <c r="AB624" s="101"/>
      <c r="AC624" s="101"/>
      <c r="AD624" s="101"/>
      <c r="AE624" s="100"/>
      <c r="AF624" s="101"/>
      <c r="AG624" s="100"/>
      <c r="AH624" s="101"/>
      <c r="AI624" s="100"/>
      <c r="AJ624" s="101"/>
      <c r="AK624" s="100"/>
      <c r="AL624" s="101"/>
      <c r="AM624" s="101"/>
      <c r="AN624" s="8"/>
      <c r="AO624" s="147">
        <f>IFERROR(VLOOKUP(B624,'A2. Rate Change &amp; Enrollment'!$C$20:$K$769,3,FALSE),0)</f>
        <v>0</v>
      </c>
      <c r="AP624" s="147">
        <f>IFERROR(VLOOKUP(B624,'A2. Rate Change &amp; Enrollment'!$C$20:$K$769,7,FALSE),0)</f>
        <v>0</v>
      </c>
      <c r="AQ624" s="150" t="e">
        <f t="shared" si="73"/>
        <v>#DIV/0!</v>
      </c>
      <c r="AS624" s="177"/>
      <c r="AT624" s="177"/>
      <c r="AV624" s="153" t="e">
        <f t="shared" si="79"/>
        <v>#DIV/0!</v>
      </c>
      <c r="AW624" s="101"/>
      <c r="AY624" s="132"/>
      <c r="AZ624" s="101"/>
      <c r="BA624" s="94"/>
      <c r="BB624" s="94"/>
      <c r="BC624" s="94"/>
      <c r="BD624" s="94"/>
      <c r="BE624" s="101"/>
      <c r="BF624" s="132"/>
      <c r="BG624" s="98"/>
      <c r="BH624" s="74" t="str">
        <f t="shared" si="77"/>
        <v>N</v>
      </c>
      <c r="BI624" t="e">
        <f t="shared" si="78"/>
        <v>#DIV/0!</v>
      </c>
      <c r="BK624" s="283">
        <f>IFERROR(VLOOKUP($B624, 'A2. Rate Change &amp; Enrollment'!$C$14:$BY$769, 75, FALSE), 0)</f>
        <v>0</v>
      </c>
      <c r="BL624" s="283" t="e">
        <f t="shared" si="74"/>
        <v>#DIV/0!</v>
      </c>
      <c r="BM624" s="283" t="e">
        <f t="shared" si="75"/>
        <v>#DIV/0!</v>
      </c>
      <c r="BN624" t="e">
        <f t="shared" si="80"/>
        <v>#DIV/0!</v>
      </c>
    </row>
    <row r="625" spans="1:66" x14ac:dyDescent="0.35">
      <c r="A625" t="s">
        <v>928</v>
      </c>
      <c r="B625" s="144"/>
      <c r="C625" s="98"/>
      <c r="D625" s="43" t="str">
        <f t="shared" si="76"/>
        <v>HMO</v>
      </c>
      <c r="E625" s="100"/>
      <c r="F625" s="101"/>
      <c r="G625" s="100"/>
      <c r="H625" s="101"/>
      <c r="I625" s="100"/>
      <c r="J625" s="101"/>
      <c r="K625" s="100"/>
      <c r="L625" s="101"/>
      <c r="M625" s="100"/>
      <c r="N625" s="101"/>
      <c r="O625" s="100"/>
      <c r="P625" s="101"/>
      <c r="Q625" s="100"/>
      <c r="R625" s="101"/>
      <c r="S625" s="100"/>
      <c r="T625" s="101"/>
      <c r="U625" s="118"/>
      <c r="V625" s="118"/>
      <c r="W625" s="100"/>
      <c r="X625" s="100"/>
      <c r="Y625" s="100"/>
      <c r="Z625" s="100"/>
      <c r="AA625" s="132"/>
      <c r="AB625" s="101"/>
      <c r="AC625" s="101"/>
      <c r="AD625" s="101"/>
      <c r="AE625" s="100"/>
      <c r="AF625" s="101"/>
      <c r="AG625" s="100"/>
      <c r="AH625" s="101"/>
      <c r="AI625" s="100"/>
      <c r="AJ625" s="101"/>
      <c r="AK625" s="100"/>
      <c r="AL625" s="101"/>
      <c r="AM625" s="101"/>
      <c r="AN625" s="8"/>
      <c r="AO625" s="147">
        <f>IFERROR(VLOOKUP(B625,'A2. Rate Change &amp; Enrollment'!$C$20:$K$769,3,FALSE),0)</f>
        <v>0</v>
      </c>
      <c r="AP625" s="147">
        <f>IFERROR(VLOOKUP(B625,'A2. Rate Change &amp; Enrollment'!$C$20:$K$769,7,FALSE),0)</f>
        <v>0</v>
      </c>
      <c r="AQ625" s="150" t="e">
        <f t="shared" si="73"/>
        <v>#DIV/0!</v>
      </c>
      <c r="AS625" s="177"/>
      <c r="AT625" s="177"/>
      <c r="AV625" s="153" t="e">
        <f t="shared" si="79"/>
        <v>#DIV/0!</v>
      </c>
      <c r="AW625" s="101"/>
      <c r="AY625" s="132"/>
      <c r="AZ625" s="101"/>
      <c r="BA625" s="94"/>
      <c r="BB625" s="94"/>
      <c r="BC625" s="94"/>
      <c r="BD625" s="94"/>
      <c r="BE625" s="101"/>
      <c r="BF625" s="132"/>
      <c r="BG625" s="98"/>
      <c r="BH625" s="74" t="str">
        <f t="shared" si="77"/>
        <v>N</v>
      </c>
      <c r="BI625" t="e">
        <f t="shared" si="78"/>
        <v>#DIV/0!</v>
      </c>
      <c r="BK625" s="283">
        <f>IFERROR(VLOOKUP($B625, 'A2. Rate Change &amp; Enrollment'!$C$14:$BY$769, 75, FALSE), 0)</f>
        <v>0</v>
      </c>
      <c r="BL625" s="283" t="e">
        <f t="shared" si="74"/>
        <v>#DIV/0!</v>
      </c>
      <c r="BM625" s="283" t="e">
        <f t="shared" si="75"/>
        <v>#DIV/0!</v>
      </c>
      <c r="BN625" t="e">
        <f t="shared" si="80"/>
        <v>#DIV/0!</v>
      </c>
    </row>
    <row r="626" spans="1:66" x14ac:dyDescent="0.35">
      <c r="A626" t="s">
        <v>929</v>
      </c>
      <c r="B626" s="144"/>
      <c r="C626" s="98"/>
      <c r="D626" s="43" t="str">
        <f t="shared" si="76"/>
        <v>HMO</v>
      </c>
      <c r="E626" s="100"/>
      <c r="F626" s="101"/>
      <c r="G626" s="100"/>
      <c r="H626" s="101"/>
      <c r="I626" s="100"/>
      <c r="J626" s="101"/>
      <c r="K626" s="100"/>
      <c r="L626" s="101"/>
      <c r="M626" s="100"/>
      <c r="N626" s="101"/>
      <c r="O626" s="100"/>
      <c r="P626" s="101"/>
      <c r="Q626" s="100"/>
      <c r="R626" s="101"/>
      <c r="S626" s="100"/>
      <c r="T626" s="101"/>
      <c r="U626" s="118"/>
      <c r="V626" s="118"/>
      <c r="W626" s="100"/>
      <c r="X626" s="100"/>
      <c r="Y626" s="100"/>
      <c r="Z626" s="100"/>
      <c r="AA626" s="132"/>
      <c r="AB626" s="101"/>
      <c r="AC626" s="101"/>
      <c r="AD626" s="101"/>
      <c r="AE626" s="100"/>
      <c r="AF626" s="101"/>
      <c r="AG626" s="100"/>
      <c r="AH626" s="101"/>
      <c r="AI626" s="100"/>
      <c r="AJ626" s="101"/>
      <c r="AK626" s="100"/>
      <c r="AL626" s="101"/>
      <c r="AM626" s="101"/>
      <c r="AN626" s="8"/>
      <c r="AO626" s="147">
        <f>IFERROR(VLOOKUP(B626,'A2. Rate Change &amp; Enrollment'!$C$20:$K$769,3,FALSE),0)</f>
        <v>0</v>
      </c>
      <c r="AP626" s="147">
        <f>IFERROR(VLOOKUP(B626,'A2. Rate Change &amp; Enrollment'!$C$20:$K$769,7,FALSE),0)</f>
        <v>0</v>
      </c>
      <c r="AQ626" s="150" t="e">
        <f t="shared" si="73"/>
        <v>#DIV/0!</v>
      </c>
      <c r="AS626" s="177"/>
      <c r="AT626" s="177"/>
      <c r="AV626" s="153" t="e">
        <f t="shared" si="79"/>
        <v>#DIV/0!</v>
      </c>
      <c r="AW626" s="101"/>
      <c r="AY626" s="132"/>
      <c r="AZ626" s="101"/>
      <c r="BA626" s="94"/>
      <c r="BB626" s="94"/>
      <c r="BC626" s="94"/>
      <c r="BD626" s="94"/>
      <c r="BE626" s="101"/>
      <c r="BF626" s="132"/>
      <c r="BG626" s="98"/>
      <c r="BH626" s="74" t="str">
        <f t="shared" si="77"/>
        <v>N</v>
      </c>
      <c r="BI626" t="e">
        <f t="shared" si="78"/>
        <v>#DIV/0!</v>
      </c>
      <c r="BK626" s="283">
        <f>IFERROR(VLOOKUP($B626, 'A2. Rate Change &amp; Enrollment'!$C$14:$BY$769, 75, FALSE), 0)</f>
        <v>0</v>
      </c>
      <c r="BL626" s="283" t="e">
        <f t="shared" si="74"/>
        <v>#DIV/0!</v>
      </c>
      <c r="BM626" s="283" t="e">
        <f t="shared" si="75"/>
        <v>#DIV/0!</v>
      </c>
      <c r="BN626" t="e">
        <f t="shared" si="80"/>
        <v>#DIV/0!</v>
      </c>
    </row>
    <row r="627" spans="1:66" x14ac:dyDescent="0.35">
      <c r="A627" t="s">
        <v>930</v>
      </c>
      <c r="B627" s="144"/>
      <c r="C627" s="98"/>
      <c r="D627" s="43" t="str">
        <f t="shared" si="76"/>
        <v>HMO</v>
      </c>
      <c r="E627" s="100"/>
      <c r="F627" s="101"/>
      <c r="G627" s="100"/>
      <c r="H627" s="101"/>
      <c r="I627" s="100"/>
      <c r="J627" s="101"/>
      <c r="K627" s="100"/>
      <c r="L627" s="101"/>
      <c r="M627" s="100"/>
      <c r="N627" s="101"/>
      <c r="O627" s="100"/>
      <c r="P627" s="101"/>
      <c r="Q627" s="100"/>
      <c r="R627" s="101"/>
      <c r="S627" s="100"/>
      <c r="T627" s="101"/>
      <c r="U627" s="118"/>
      <c r="V627" s="118"/>
      <c r="W627" s="100"/>
      <c r="X627" s="100"/>
      <c r="Y627" s="100"/>
      <c r="Z627" s="100"/>
      <c r="AA627" s="132"/>
      <c r="AB627" s="101"/>
      <c r="AC627" s="101"/>
      <c r="AD627" s="101"/>
      <c r="AE627" s="100"/>
      <c r="AF627" s="101"/>
      <c r="AG627" s="100"/>
      <c r="AH627" s="101"/>
      <c r="AI627" s="100"/>
      <c r="AJ627" s="101"/>
      <c r="AK627" s="100"/>
      <c r="AL627" s="101"/>
      <c r="AM627" s="101"/>
      <c r="AN627" s="8"/>
      <c r="AO627" s="147">
        <f>IFERROR(VLOOKUP(B627,'A2. Rate Change &amp; Enrollment'!$C$20:$K$769,3,FALSE),0)</f>
        <v>0</v>
      </c>
      <c r="AP627" s="147">
        <f>IFERROR(VLOOKUP(B627,'A2. Rate Change &amp; Enrollment'!$C$20:$K$769,7,FALSE),0)</f>
        <v>0</v>
      </c>
      <c r="AQ627" s="150" t="e">
        <f t="shared" si="73"/>
        <v>#DIV/0!</v>
      </c>
      <c r="AS627" s="177"/>
      <c r="AT627" s="177"/>
      <c r="AV627" s="153" t="e">
        <f t="shared" si="79"/>
        <v>#DIV/0!</v>
      </c>
      <c r="AW627" s="101"/>
      <c r="AY627" s="132"/>
      <c r="AZ627" s="101"/>
      <c r="BA627" s="94"/>
      <c r="BB627" s="94"/>
      <c r="BC627" s="94"/>
      <c r="BD627" s="94"/>
      <c r="BE627" s="101"/>
      <c r="BF627" s="132"/>
      <c r="BG627" s="98"/>
      <c r="BH627" s="74" t="str">
        <f t="shared" si="77"/>
        <v>N</v>
      </c>
      <c r="BI627" t="e">
        <f t="shared" si="78"/>
        <v>#DIV/0!</v>
      </c>
      <c r="BK627" s="283">
        <f>IFERROR(VLOOKUP($B627, 'A2. Rate Change &amp; Enrollment'!$C$14:$BY$769, 75, FALSE), 0)</f>
        <v>0</v>
      </c>
      <c r="BL627" s="283" t="e">
        <f t="shared" si="74"/>
        <v>#DIV/0!</v>
      </c>
      <c r="BM627" s="283" t="e">
        <f t="shared" si="75"/>
        <v>#DIV/0!</v>
      </c>
      <c r="BN627" t="e">
        <f t="shared" si="80"/>
        <v>#DIV/0!</v>
      </c>
    </row>
    <row r="628" spans="1:66" x14ac:dyDescent="0.35">
      <c r="A628" t="s">
        <v>931</v>
      </c>
      <c r="B628" s="144"/>
      <c r="C628" s="98"/>
      <c r="D628" s="43" t="str">
        <f t="shared" si="76"/>
        <v>HMO</v>
      </c>
      <c r="E628" s="100"/>
      <c r="F628" s="101"/>
      <c r="G628" s="100"/>
      <c r="H628" s="101"/>
      <c r="I628" s="100"/>
      <c r="J628" s="101"/>
      <c r="K628" s="100"/>
      <c r="L628" s="101"/>
      <c r="M628" s="100"/>
      <c r="N628" s="101"/>
      <c r="O628" s="100"/>
      <c r="P628" s="101"/>
      <c r="Q628" s="100"/>
      <c r="R628" s="101"/>
      <c r="S628" s="100"/>
      <c r="T628" s="101"/>
      <c r="U628" s="118"/>
      <c r="V628" s="118"/>
      <c r="W628" s="100"/>
      <c r="X628" s="100"/>
      <c r="Y628" s="100"/>
      <c r="Z628" s="100"/>
      <c r="AA628" s="132"/>
      <c r="AB628" s="101"/>
      <c r="AC628" s="101"/>
      <c r="AD628" s="101"/>
      <c r="AE628" s="100"/>
      <c r="AF628" s="101"/>
      <c r="AG628" s="100"/>
      <c r="AH628" s="101"/>
      <c r="AI628" s="100"/>
      <c r="AJ628" s="101"/>
      <c r="AK628" s="100"/>
      <c r="AL628" s="101"/>
      <c r="AM628" s="101"/>
      <c r="AN628" s="8"/>
      <c r="AO628" s="147">
        <f>IFERROR(VLOOKUP(B628,'A2. Rate Change &amp; Enrollment'!$C$20:$K$769,3,FALSE),0)</f>
        <v>0</v>
      </c>
      <c r="AP628" s="147">
        <f>IFERROR(VLOOKUP(B628,'A2. Rate Change &amp; Enrollment'!$C$20:$K$769,7,FALSE),0)</f>
        <v>0</v>
      </c>
      <c r="AQ628" s="150" t="e">
        <f t="shared" si="73"/>
        <v>#DIV/0!</v>
      </c>
      <c r="AS628" s="177"/>
      <c r="AT628" s="177"/>
      <c r="AV628" s="153" t="e">
        <f t="shared" si="79"/>
        <v>#DIV/0!</v>
      </c>
      <c r="AW628" s="101"/>
      <c r="AY628" s="132"/>
      <c r="AZ628" s="101"/>
      <c r="BA628" s="94"/>
      <c r="BB628" s="94"/>
      <c r="BC628" s="94"/>
      <c r="BD628" s="94"/>
      <c r="BE628" s="101"/>
      <c r="BF628" s="132"/>
      <c r="BG628" s="98"/>
      <c r="BH628" s="74" t="str">
        <f t="shared" si="77"/>
        <v>N</v>
      </c>
      <c r="BI628" t="e">
        <f t="shared" si="78"/>
        <v>#DIV/0!</v>
      </c>
      <c r="BK628" s="283">
        <f>IFERROR(VLOOKUP($B628, 'A2. Rate Change &amp; Enrollment'!$C$14:$BY$769, 75, FALSE), 0)</f>
        <v>0</v>
      </c>
      <c r="BL628" s="283" t="e">
        <f t="shared" si="74"/>
        <v>#DIV/0!</v>
      </c>
      <c r="BM628" s="283" t="e">
        <f t="shared" si="75"/>
        <v>#DIV/0!</v>
      </c>
      <c r="BN628" t="e">
        <f t="shared" si="80"/>
        <v>#DIV/0!</v>
      </c>
    </row>
    <row r="629" spans="1:66" x14ac:dyDescent="0.35">
      <c r="A629" t="s">
        <v>932</v>
      </c>
      <c r="B629" s="144"/>
      <c r="C629" s="98"/>
      <c r="D629" s="43" t="str">
        <f t="shared" si="76"/>
        <v>HMO</v>
      </c>
      <c r="E629" s="100"/>
      <c r="F629" s="101"/>
      <c r="G629" s="100"/>
      <c r="H629" s="101"/>
      <c r="I629" s="100"/>
      <c r="J629" s="101"/>
      <c r="K629" s="100"/>
      <c r="L629" s="101"/>
      <c r="M629" s="100"/>
      <c r="N629" s="101"/>
      <c r="O629" s="100"/>
      <c r="P629" s="101"/>
      <c r="Q629" s="100"/>
      <c r="R629" s="101"/>
      <c r="S629" s="100"/>
      <c r="T629" s="101"/>
      <c r="U629" s="118"/>
      <c r="V629" s="118"/>
      <c r="W629" s="100"/>
      <c r="X629" s="100"/>
      <c r="Y629" s="100"/>
      <c r="Z629" s="100"/>
      <c r="AA629" s="132"/>
      <c r="AB629" s="101"/>
      <c r="AC629" s="101"/>
      <c r="AD629" s="101"/>
      <c r="AE629" s="100"/>
      <c r="AF629" s="101"/>
      <c r="AG629" s="100"/>
      <c r="AH629" s="101"/>
      <c r="AI629" s="100"/>
      <c r="AJ629" s="101"/>
      <c r="AK629" s="100"/>
      <c r="AL629" s="101"/>
      <c r="AM629" s="101"/>
      <c r="AN629" s="8"/>
      <c r="AO629" s="147">
        <f>IFERROR(VLOOKUP(B629,'A2. Rate Change &amp; Enrollment'!$C$20:$K$769,3,FALSE),0)</f>
        <v>0</v>
      </c>
      <c r="AP629" s="147">
        <f>IFERROR(VLOOKUP(B629,'A2. Rate Change &amp; Enrollment'!$C$20:$K$769,7,FALSE),0)</f>
        <v>0</v>
      </c>
      <c r="AQ629" s="150" t="e">
        <f t="shared" si="73"/>
        <v>#DIV/0!</v>
      </c>
      <c r="AS629" s="177"/>
      <c r="AT629" s="177"/>
      <c r="AV629" s="153" t="e">
        <f t="shared" si="79"/>
        <v>#DIV/0!</v>
      </c>
      <c r="AW629" s="101"/>
      <c r="AY629" s="132"/>
      <c r="AZ629" s="101"/>
      <c r="BA629" s="94"/>
      <c r="BB629" s="94"/>
      <c r="BC629" s="94"/>
      <c r="BD629" s="94"/>
      <c r="BE629" s="101"/>
      <c r="BF629" s="132"/>
      <c r="BG629" s="98"/>
      <c r="BH629" s="74" t="str">
        <f t="shared" si="77"/>
        <v>N</v>
      </c>
      <c r="BI629" t="e">
        <f t="shared" si="78"/>
        <v>#DIV/0!</v>
      </c>
      <c r="BK629" s="283">
        <f>IFERROR(VLOOKUP($B629, 'A2. Rate Change &amp; Enrollment'!$C$14:$BY$769, 75, FALSE), 0)</f>
        <v>0</v>
      </c>
      <c r="BL629" s="283" t="e">
        <f t="shared" si="74"/>
        <v>#DIV/0!</v>
      </c>
      <c r="BM629" s="283" t="e">
        <f t="shared" si="75"/>
        <v>#DIV/0!</v>
      </c>
      <c r="BN629" t="e">
        <f t="shared" si="80"/>
        <v>#DIV/0!</v>
      </c>
    </row>
    <row r="630" spans="1:66" x14ac:dyDescent="0.35">
      <c r="A630" t="s">
        <v>933</v>
      </c>
      <c r="B630" s="144"/>
      <c r="C630" s="98"/>
      <c r="D630" s="43" t="str">
        <f t="shared" si="76"/>
        <v>HMO</v>
      </c>
      <c r="E630" s="100"/>
      <c r="F630" s="101"/>
      <c r="G630" s="100"/>
      <c r="H630" s="101"/>
      <c r="I630" s="100"/>
      <c r="J630" s="101"/>
      <c r="K630" s="100"/>
      <c r="L630" s="101"/>
      <c r="M630" s="100"/>
      <c r="N630" s="101"/>
      <c r="O630" s="100"/>
      <c r="P630" s="101"/>
      <c r="Q630" s="100"/>
      <c r="R630" s="101"/>
      <c r="S630" s="100"/>
      <c r="T630" s="101"/>
      <c r="U630" s="118"/>
      <c r="V630" s="118"/>
      <c r="W630" s="100"/>
      <c r="X630" s="100"/>
      <c r="Y630" s="100"/>
      <c r="Z630" s="100"/>
      <c r="AA630" s="132"/>
      <c r="AB630" s="101"/>
      <c r="AC630" s="101"/>
      <c r="AD630" s="101"/>
      <c r="AE630" s="100"/>
      <c r="AF630" s="101"/>
      <c r="AG630" s="100"/>
      <c r="AH630" s="101"/>
      <c r="AI630" s="100"/>
      <c r="AJ630" s="101"/>
      <c r="AK630" s="100"/>
      <c r="AL630" s="101"/>
      <c r="AM630" s="101"/>
      <c r="AN630" s="8"/>
      <c r="AO630" s="147">
        <f>IFERROR(VLOOKUP(B630,'A2. Rate Change &amp; Enrollment'!$C$20:$K$769,3,FALSE),0)</f>
        <v>0</v>
      </c>
      <c r="AP630" s="147">
        <f>IFERROR(VLOOKUP(B630,'A2. Rate Change &amp; Enrollment'!$C$20:$K$769,7,FALSE),0)</f>
        <v>0</v>
      </c>
      <c r="AQ630" s="150" t="e">
        <f t="shared" si="73"/>
        <v>#DIV/0!</v>
      </c>
      <c r="AS630" s="177"/>
      <c r="AT630" s="177"/>
      <c r="AV630" s="153" t="e">
        <f t="shared" si="79"/>
        <v>#DIV/0!</v>
      </c>
      <c r="AW630" s="101"/>
      <c r="AY630" s="132"/>
      <c r="AZ630" s="101"/>
      <c r="BA630" s="94"/>
      <c r="BB630" s="94"/>
      <c r="BC630" s="94"/>
      <c r="BD630" s="94"/>
      <c r="BE630" s="101"/>
      <c r="BF630" s="132"/>
      <c r="BG630" s="98"/>
      <c r="BH630" s="74" t="str">
        <f t="shared" si="77"/>
        <v>N</v>
      </c>
      <c r="BI630" t="e">
        <f t="shared" si="78"/>
        <v>#DIV/0!</v>
      </c>
      <c r="BK630" s="283">
        <f>IFERROR(VLOOKUP($B630, 'A2. Rate Change &amp; Enrollment'!$C$14:$BY$769, 75, FALSE), 0)</f>
        <v>0</v>
      </c>
      <c r="BL630" s="283" t="e">
        <f t="shared" si="74"/>
        <v>#DIV/0!</v>
      </c>
      <c r="BM630" s="283" t="e">
        <f t="shared" si="75"/>
        <v>#DIV/0!</v>
      </c>
      <c r="BN630" t="e">
        <f t="shared" si="80"/>
        <v>#DIV/0!</v>
      </c>
    </row>
    <row r="631" spans="1:66" x14ac:dyDescent="0.35">
      <c r="A631" t="s">
        <v>934</v>
      </c>
      <c r="B631" s="144"/>
      <c r="C631" s="98"/>
      <c r="D631" s="43" t="str">
        <f t="shared" si="76"/>
        <v>HMO</v>
      </c>
      <c r="E631" s="100"/>
      <c r="F631" s="101"/>
      <c r="G631" s="100"/>
      <c r="H631" s="101"/>
      <c r="I631" s="100"/>
      <c r="J631" s="101"/>
      <c r="K631" s="100"/>
      <c r="L631" s="101"/>
      <c r="M631" s="100"/>
      <c r="N631" s="101"/>
      <c r="O631" s="100"/>
      <c r="P631" s="101"/>
      <c r="Q631" s="100"/>
      <c r="R631" s="101"/>
      <c r="S631" s="100"/>
      <c r="T631" s="101"/>
      <c r="U631" s="118"/>
      <c r="V631" s="118"/>
      <c r="W631" s="100"/>
      <c r="X631" s="100"/>
      <c r="Y631" s="100"/>
      <c r="Z631" s="100"/>
      <c r="AA631" s="132"/>
      <c r="AB631" s="101"/>
      <c r="AC631" s="101"/>
      <c r="AD631" s="101"/>
      <c r="AE631" s="100"/>
      <c r="AF631" s="101"/>
      <c r="AG631" s="100"/>
      <c r="AH631" s="101"/>
      <c r="AI631" s="100"/>
      <c r="AJ631" s="101"/>
      <c r="AK631" s="100"/>
      <c r="AL631" s="101"/>
      <c r="AM631" s="101"/>
      <c r="AN631" s="8"/>
      <c r="AO631" s="147">
        <f>IFERROR(VLOOKUP(B631,'A2. Rate Change &amp; Enrollment'!$C$20:$K$769,3,FALSE),0)</f>
        <v>0</v>
      </c>
      <c r="AP631" s="147">
        <f>IFERROR(VLOOKUP(B631,'A2. Rate Change &amp; Enrollment'!$C$20:$K$769,7,FALSE),0)</f>
        <v>0</v>
      </c>
      <c r="AQ631" s="150" t="e">
        <f t="shared" ref="AQ631:AQ694" si="81">AP631/$AP$11</f>
        <v>#DIV/0!</v>
      </c>
      <c r="AS631" s="177"/>
      <c r="AT631" s="177"/>
      <c r="AV631" s="153" t="e">
        <f t="shared" si="79"/>
        <v>#DIV/0!</v>
      </c>
      <c r="AW631" s="101"/>
      <c r="AY631" s="132"/>
      <c r="AZ631" s="101"/>
      <c r="BA631" s="94"/>
      <c r="BB631" s="94"/>
      <c r="BC631" s="94"/>
      <c r="BD631" s="94"/>
      <c r="BE631" s="101"/>
      <c r="BF631" s="132"/>
      <c r="BG631" s="98"/>
      <c r="BH631" s="74" t="str">
        <f t="shared" si="77"/>
        <v>N</v>
      </c>
      <c r="BI631" t="e">
        <f t="shared" si="78"/>
        <v>#DIV/0!</v>
      </c>
      <c r="BK631" s="283">
        <f>IFERROR(VLOOKUP($B631, 'A2. Rate Change &amp; Enrollment'!$C$14:$BY$769, 75, FALSE), 0)</f>
        <v>0</v>
      </c>
      <c r="BL631" s="283" t="e">
        <f t="shared" si="74"/>
        <v>#DIV/0!</v>
      </c>
      <c r="BM631" s="283" t="e">
        <f t="shared" si="75"/>
        <v>#DIV/0!</v>
      </c>
      <c r="BN631" t="e">
        <f t="shared" si="80"/>
        <v>#DIV/0!</v>
      </c>
    </row>
    <row r="632" spans="1:66" x14ac:dyDescent="0.35">
      <c r="A632" t="s">
        <v>935</v>
      </c>
      <c r="B632" s="144"/>
      <c r="C632" s="98"/>
      <c r="D632" s="43" t="str">
        <f t="shared" si="76"/>
        <v>HMO</v>
      </c>
      <c r="E632" s="100"/>
      <c r="F632" s="101"/>
      <c r="G632" s="100"/>
      <c r="H632" s="101"/>
      <c r="I632" s="100"/>
      <c r="J632" s="101"/>
      <c r="K632" s="100"/>
      <c r="L632" s="101"/>
      <c r="M632" s="100"/>
      <c r="N632" s="101"/>
      <c r="O632" s="100"/>
      <c r="P632" s="101"/>
      <c r="Q632" s="100"/>
      <c r="R632" s="101"/>
      <c r="S632" s="100"/>
      <c r="T632" s="101"/>
      <c r="U632" s="118"/>
      <c r="V632" s="118"/>
      <c r="W632" s="100"/>
      <c r="X632" s="100"/>
      <c r="Y632" s="100"/>
      <c r="Z632" s="100"/>
      <c r="AA632" s="132"/>
      <c r="AB632" s="101"/>
      <c r="AC632" s="101"/>
      <c r="AD632" s="101"/>
      <c r="AE632" s="100"/>
      <c r="AF632" s="101"/>
      <c r="AG632" s="100"/>
      <c r="AH632" s="101"/>
      <c r="AI632" s="100"/>
      <c r="AJ632" s="101"/>
      <c r="AK632" s="100"/>
      <c r="AL632" s="101"/>
      <c r="AM632" s="101"/>
      <c r="AN632" s="8"/>
      <c r="AO632" s="147">
        <f>IFERROR(VLOOKUP(B632,'A2. Rate Change &amp; Enrollment'!$C$20:$K$769,3,FALSE),0)</f>
        <v>0</v>
      </c>
      <c r="AP632" s="147">
        <f>IFERROR(VLOOKUP(B632,'A2. Rate Change &amp; Enrollment'!$C$20:$K$769,7,FALSE),0)</f>
        <v>0</v>
      </c>
      <c r="AQ632" s="150" t="e">
        <f t="shared" si="81"/>
        <v>#DIV/0!</v>
      </c>
      <c r="AS632" s="177"/>
      <c r="AT632" s="177"/>
      <c r="AV632" s="153" t="e">
        <f t="shared" si="79"/>
        <v>#DIV/0!</v>
      </c>
      <c r="AW632" s="101"/>
      <c r="AY632" s="132"/>
      <c r="AZ632" s="101"/>
      <c r="BA632" s="94"/>
      <c r="BB632" s="94"/>
      <c r="BC632" s="94"/>
      <c r="BD632" s="94"/>
      <c r="BE632" s="101"/>
      <c r="BF632" s="132"/>
      <c r="BG632" s="98"/>
      <c r="BH632" s="74" t="str">
        <f t="shared" si="77"/>
        <v>N</v>
      </c>
      <c r="BI632" t="e">
        <f t="shared" si="78"/>
        <v>#DIV/0!</v>
      </c>
      <c r="BK632" s="283">
        <f>IFERROR(VLOOKUP($B632, 'A2. Rate Change &amp; Enrollment'!$C$14:$BY$769, 75, FALSE), 0)</f>
        <v>0</v>
      </c>
      <c r="BL632" s="283" t="e">
        <f t="shared" si="74"/>
        <v>#DIV/0!</v>
      </c>
      <c r="BM632" s="283" t="e">
        <f t="shared" si="75"/>
        <v>#DIV/0!</v>
      </c>
      <c r="BN632" t="e">
        <f t="shared" si="80"/>
        <v>#DIV/0!</v>
      </c>
    </row>
    <row r="633" spans="1:66" x14ac:dyDescent="0.35">
      <c r="A633" t="s">
        <v>936</v>
      </c>
      <c r="B633" s="144"/>
      <c r="C633" s="98"/>
      <c r="D633" s="43" t="str">
        <f t="shared" si="76"/>
        <v>HMO</v>
      </c>
      <c r="E633" s="100"/>
      <c r="F633" s="101"/>
      <c r="G633" s="100"/>
      <c r="H633" s="101"/>
      <c r="I633" s="100"/>
      <c r="J633" s="101"/>
      <c r="K633" s="100"/>
      <c r="L633" s="101"/>
      <c r="M633" s="100"/>
      <c r="N633" s="101"/>
      <c r="O633" s="100"/>
      <c r="P633" s="101"/>
      <c r="Q633" s="100"/>
      <c r="R633" s="101"/>
      <c r="S633" s="100"/>
      <c r="T633" s="101"/>
      <c r="U633" s="118"/>
      <c r="V633" s="118"/>
      <c r="W633" s="100"/>
      <c r="X633" s="100"/>
      <c r="Y633" s="100"/>
      <c r="Z633" s="100"/>
      <c r="AA633" s="132"/>
      <c r="AB633" s="101"/>
      <c r="AC633" s="101"/>
      <c r="AD633" s="101"/>
      <c r="AE633" s="100"/>
      <c r="AF633" s="101"/>
      <c r="AG633" s="100"/>
      <c r="AH633" s="101"/>
      <c r="AI633" s="100"/>
      <c r="AJ633" s="101"/>
      <c r="AK633" s="100"/>
      <c r="AL633" s="101"/>
      <c r="AM633" s="101"/>
      <c r="AN633" s="8"/>
      <c r="AO633" s="147">
        <f>IFERROR(VLOOKUP(B633,'A2. Rate Change &amp; Enrollment'!$C$20:$K$769,3,FALSE),0)</f>
        <v>0</v>
      </c>
      <c r="AP633" s="147">
        <f>IFERROR(VLOOKUP(B633,'A2. Rate Change &amp; Enrollment'!$C$20:$K$769,7,FALSE),0)</f>
        <v>0</v>
      </c>
      <c r="AQ633" s="150" t="e">
        <f t="shared" si="81"/>
        <v>#DIV/0!</v>
      </c>
      <c r="AS633" s="177"/>
      <c r="AT633" s="177"/>
      <c r="AV633" s="153" t="e">
        <f t="shared" si="79"/>
        <v>#DIV/0!</v>
      </c>
      <c r="AW633" s="101"/>
      <c r="AY633" s="132"/>
      <c r="AZ633" s="101"/>
      <c r="BA633" s="94"/>
      <c r="BB633" s="94"/>
      <c r="BC633" s="94"/>
      <c r="BD633" s="94"/>
      <c r="BE633" s="101"/>
      <c r="BF633" s="132"/>
      <c r="BG633" s="98"/>
      <c r="BH633" s="74" t="str">
        <f t="shared" si="77"/>
        <v>N</v>
      </c>
      <c r="BI633" t="e">
        <f t="shared" si="78"/>
        <v>#DIV/0!</v>
      </c>
      <c r="BK633" s="283">
        <f>IFERROR(VLOOKUP($B633, 'A2. Rate Change &amp; Enrollment'!$C$14:$BY$769, 75, FALSE), 0)</f>
        <v>0</v>
      </c>
      <c r="BL633" s="283" t="e">
        <f t="shared" si="74"/>
        <v>#DIV/0!</v>
      </c>
      <c r="BM633" s="283" t="e">
        <f t="shared" si="75"/>
        <v>#DIV/0!</v>
      </c>
      <c r="BN633" t="e">
        <f t="shared" si="80"/>
        <v>#DIV/0!</v>
      </c>
    </row>
    <row r="634" spans="1:66" x14ac:dyDescent="0.35">
      <c r="A634" t="s">
        <v>937</v>
      </c>
      <c r="B634" s="144"/>
      <c r="C634" s="98"/>
      <c r="D634" s="43" t="str">
        <f t="shared" si="76"/>
        <v>HMO</v>
      </c>
      <c r="E634" s="100"/>
      <c r="F634" s="101"/>
      <c r="G634" s="100"/>
      <c r="H634" s="101"/>
      <c r="I634" s="100"/>
      <c r="J634" s="101"/>
      <c r="K634" s="100"/>
      <c r="L634" s="101"/>
      <c r="M634" s="100"/>
      <c r="N634" s="101"/>
      <c r="O634" s="100"/>
      <c r="P634" s="101"/>
      <c r="Q634" s="100"/>
      <c r="R634" s="101"/>
      <c r="S634" s="100"/>
      <c r="T634" s="101"/>
      <c r="U634" s="118"/>
      <c r="V634" s="118"/>
      <c r="W634" s="100"/>
      <c r="X634" s="100"/>
      <c r="Y634" s="100"/>
      <c r="Z634" s="100"/>
      <c r="AA634" s="132"/>
      <c r="AB634" s="101"/>
      <c r="AC634" s="101"/>
      <c r="AD634" s="101"/>
      <c r="AE634" s="100"/>
      <c r="AF634" s="101"/>
      <c r="AG634" s="100"/>
      <c r="AH634" s="101"/>
      <c r="AI634" s="100"/>
      <c r="AJ634" s="101"/>
      <c r="AK634" s="100"/>
      <c r="AL634" s="101"/>
      <c r="AM634" s="101"/>
      <c r="AN634" s="8"/>
      <c r="AO634" s="147">
        <f>IFERROR(VLOOKUP(B634,'A2. Rate Change &amp; Enrollment'!$C$20:$K$769,3,FALSE),0)</f>
        <v>0</v>
      </c>
      <c r="AP634" s="147">
        <f>IFERROR(VLOOKUP(B634,'A2. Rate Change &amp; Enrollment'!$C$20:$K$769,7,FALSE),0)</f>
        <v>0</v>
      </c>
      <c r="AQ634" s="150" t="e">
        <f t="shared" si="81"/>
        <v>#DIV/0!</v>
      </c>
      <c r="AS634" s="177"/>
      <c r="AT634" s="177"/>
      <c r="AV634" s="153" t="e">
        <f t="shared" si="79"/>
        <v>#DIV/0!</v>
      </c>
      <c r="AW634" s="101"/>
      <c r="AY634" s="132"/>
      <c r="AZ634" s="101"/>
      <c r="BA634" s="94"/>
      <c r="BB634" s="94"/>
      <c r="BC634" s="94"/>
      <c r="BD634" s="94"/>
      <c r="BE634" s="101"/>
      <c r="BF634" s="132"/>
      <c r="BG634" s="98"/>
      <c r="BH634" s="74" t="str">
        <f t="shared" si="77"/>
        <v>N</v>
      </c>
      <c r="BI634" t="e">
        <f t="shared" si="78"/>
        <v>#DIV/0!</v>
      </c>
      <c r="BK634" s="283">
        <f>IFERROR(VLOOKUP($B634, 'A2. Rate Change &amp; Enrollment'!$C$14:$BY$769, 75, FALSE), 0)</f>
        <v>0</v>
      </c>
      <c r="BL634" s="283" t="e">
        <f t="shared" si="74"/>
        <v>#DIV/0!</v>
      </c>
      <c r="BM634" s="283" t="e">
        <f t="shared" si="75"/>
        <v>#DIV/0!</v>
      </c>
      <c r="BN634" t="e">
        <f t="shared" si="80"/>
        <v>#DIV/0!</v>
      </c>
    </row>
    <row r="635" spans="1:66" x14ac:dyDescent="0.35">
      <c r="A635" t="s">
        <v>938</v>
      </c>
      <c r="B635" s="144"/>
      <c r="C635" s="98"/>
      <c r="D635" s="43" t="str">
        <f t="shared" si="76"/>
        <v>HMO</v>
      </c>
      <c r="E635" s="100"/>
      <c r="F635" s="101"/>
      <c r="G635" s="100"/>
      <c r="H635" s="101"/>
      <c r="I635" s="100"/>
      <c r="J635" s="101"/>
      <c r="K635" s="100"/>
      <c r="L635" s="101"/>
      <c r="M635" s="100"/>
      <c r="N635" s="101"/>
      <c r="O635" s="100"/>
      <c r="P635" s="101"/>
      <c r="Q635" s="100"/>
      <c r="R635" s="101"/>
      <c r="S635" s="100"/>
      <c r="T635" s="101"/>
      <c r="U635" s="118"/>
      <c r="V635" s="118"/>
      <c r="W635" s="100"/>
      <c r="X635" s="100"/>
      <c r="Y635" s="100"/>
      <c r="Z635" s="100"/>
      <c r="AA635" s="132"/>
      <c r="AB635" s="101"/>
      <c r="AC635" s="101"/>
      <c r="AD635" s="101"/>
      <c r="AE635" s="100"/>
      <c r="AF635" s="101"/>
      <c r="AG635" s="100"/>
      <c r="AH635" s="101"/>
      <c r="AI635" s="100"/>
      <c r="AJ635" s="101"/>
      <c r="AK635" s="100"/>
      <c r="AL635" s="101"/>
      <c r="AM635" s="101"/>
      <c r="AN635" s="8"/>
      <c r="AO635" s="147">
        <f>IFERROR(VLOOKUP(B635,'A2. Rate Change &amp; Enrollment'!$C$20:$K$769,3,FALSE),0)</f>
        <v>0</v>
      </c>
      <c r="AP635" s="147">
        <f>IFERROR(VLOOKUP(B635,'A2. Rate Change &amp; Enrollment'!$C$20:$K$769,7,FALSE),0)</f>
        <v>0</v>
      </c>
      <c r="AQ635" s="150" t="e">
        <f t="shared" si="81"/>
        <v>#DIV/0!</v>
      </c>
      <c r="AS635" s="177"/>
      <c r="AT635" s="177"/>
      <c r="AV635" s="153" t="e">
        <f t="shared" si="79"/>
        <v>#DIV/0!</v>
      </c>
      <c r="AW635" s="101"/>
      <c r="AY635" s="132"/>
      <c r="AZ635" s="101"/>
      <c r="BA635" s="94"/>
      <c r="BB635" s="94"/>
      <c r="BC635" s="94"/>
      <c r="BD635" s="94"/>
      <c r="BE635" s="101"/>
      <c r="BF635" s="132"/>
      <c r="BG635" s="98"/>
      <c r="BH635" s="74" t="str">
        <f t="shared" si="77"/>
        <v>N</v>
      </c>
      <c r="BI635" t="e">
        <f t="shared" si="78"/>
        <v>#DIV/0!</v>
      </c>
      <c r="BK635" s="283">
        <f>IFERROR(VLOOKUP($B635, 'A2. Rate Change &amp; Enrollment'!$C$14:$BY$769, 75, FALSE), 0)</f>
        <v>0</v>
      </c>
      <c r="BL635" s="283" t="e">
        <f t="shared" si="74"/>
        <v>#DIV/0!</v>
      </c>
      <c r="BM635" s="283" t="e">
        <f t="shared" si="75"/>
        <v>#DIV/0!</v>
      </c>
      <c r="BN635" t="e">
        <f t="shared" si="80"/>
        <v>#DIV/0!</v>
      </c>
    </row>
    <row r="636" spans="1:66" x14ac:dyDescent="0.35">
      <c r="A636" t="s">
        <v>939</v>
      </c>
      <c r="B636" s="144"/>
      <c r="C636" s="98"/>
      <c r="D636" s="43" t="str">
        <f t="shared" si="76"/>
        <v>HMO</v>
      </c>
      <c r="E636" s="100"/>
      <c r="F636" s="101"/>
      <c r="G636" s="100"/>
      <c r="H636" s="101"/>
      <c r="I636" s="100"/>
      <c r="J636" s="101"/>
      <c r="K636" s="100"/>
      <c r="L636" s="101"/>
      <c r="M636" s="100"/>
      <c r="N636" s="101"/>
      <c r="O636" s="100"/>
      <c r="P636" s="101"/>
      <c r="Q636" s="100"/>
      <c r="R636" s="101"/>
      <c r="S636" s="100"/>
      <c r="T636" s="101"/>
      <c r="U636" s="118"/>
      <c r="V636" s="118"/>
      <c r="W636" s="100"/>
      <c r="X636" s="100"/>
      <c r="Y636" s="100"/>
      <c r="Z636" s="100"/>
      <c r="AA636" s="132"/>
      <c r="AB636" s="101"/>
      <c r="AC636" s="101"/>
      <c r="AD636" s="101"/>
      <c r="AE636" s="100"/>
      <c r="AF636" s="101"/>
      <c r="AG636" s="100"/>
      <c r="AH636" s="101"/>
      <c r="AI636" s="100"/>
      <c r="AJ636" s="101"/>
      <c r="AK636" s="100"/>
      <c r="AL636" s="101"/>
      <c r="AM636" s="101"/>
      <c r="AN636" s="8"/>
      <c r="AO636" s="147">
        <f>IFERROR(VLOOKUP(B636,'A2. Rate Change &amp; Enrollment'!$C$20:$K$769,3,FALSE),0)</f>
        <v>0</v>
      </c>
      <c r="AP636" s="147">
        <f>IFERROR(VLOOKUP(B636,'A2. Rate Change &amp; Enrollment'!$C$20:$K$769,7,FALSE),0)</f>
        <v>0</v>
      </c>
      <c r="AQ636" s="150" t="e">
        <f t="shared" si="81"/>
        <v>#DIV/0!</v>
      </c>
      <c r="AS636" s="177"/>
      <c r="AT636" s="177"/>
      <c r="AV636" s="153" t="e">
        <f t="shared" si="79"/>
        <v>#DIV/0!</v>
      </c>
      <c r="AW636" s="101"/>
      <c r="AY636" s="132"/>
      <c r="AZ636" s="101"/>
      <c r="BA636" s="94"/>
      <c r="BB636" s="94"/>
      <c r="BC636" s="94"/>
      <c r="BD636" s="94"/>
      <c r="BE636" s="101"/>
      <c r="BF636" s="132"/>
      <c r="BG636" s="98"/>
      <c r="BH636" s="74" t="str">
        <f t="shared" si="77"/>
        <v>N</v>
      </c>
      <c r="BI636" t="e">
        <f t="shared" si="78"/>
        <v>#DIV/0!</v>
      </c>
      <c r="BK636" s="283">
        <f>IFERROR(VLOOKUP($B636, 'A2. Rate Change &amp; Enrollment'!$C$14:$BY$769, 75, FALSE), 0)</f>
        <v>0</v>
      </c>
      <c r="BL636" s="283" t="e">
        <f t="shared" si="74"/>
        <v>#DIV/0!</v>
      </c>
      <c r="BM636" s="283" t="e">
        <f t="shared" si="75"/>
        <v>#DIV/0!</v>
      </c>
      <c r="BN636" t="e">
        <f t="shared" si="80"/>
        <v>#DIV/0!</v>
      </c>
    </row>
    <row r="637" spans="1:66" x14ac:dyDescent="0.35">
      <c r="A637" t="s">
        <v>940</v>
      </c>
      <c r="B637" s="144"/>
      <c r="C637" s="98"/>
      <c r="D637" s="43" t="str">
        <f t="shared" si="76"/>
        <v>HMO</v>
      </c>
      <c r="E637" s="100"/>
      <c r="F637" s="101"/>
      <c r="G637" s="100"/>
      <c r="H637" s="101"/>
      <c r="I637" s="100"/>
      <c r="J637" s="101"/>
      <c r="K637" s="100"/>
      <c r="L637" s="101"/>
      <c r="M637" s="100"/>
      <c r="N637" s="101"/>
      <c r="O637" s="100"/>
      <c r="P637" s="101"/>
      <c r="Q637" s="100"/>
      <c r="R637" s="101"/>
      <c r="S637" s="100"/>
      <c r="T637" s="101"/>
      <c r="U637" s="118"/>
      <c r="V637" s="118"/>
      <c r="W637" s="100"/>
      <c r="X637" s="100"/>
      <c r="Y637" s="100"/>
      <c r="Z637" s="100"/>
      <c r="AA637" s="132"/>
      <c r="AB637" s="101"/>
      <c r="AC637" s="101"/>
      <c r="AD637" s="101"/>
      <c r="AE637" s="100"/>
      <c r="AF637" s="101"/>
      <c r="AG637" s="100"/>
      <c r="AH637" s="101"/>
      <c r="AI637" s="100"/>
      <c r="AJ637" s="101"/>
      <c r="AK637" s="100"/>
      <c r="AL637" s="101"/>
      <c r="AM637" s="101"/>
      <c r="AN637" s="8"/>
      <c r="AO637" s="147">
        <f>IFERROR(VLOOKUP(B637,'A2. Rate Change &amp; Enrollment'!$C$20:$K$769,3,FALSE),0)</f>
        <v>0</v>
      </c>
      <c r="AP637" s="147">
        <f>IFERROR(VLOOKUP(B637,'A2. Rate Change &amp; Enrollment'!$C$20:$K$769,7,FALSE),0)</f>
        <v>0</v>
      </c>
      <c r="AQ637" s="150" t="e">
        <f t="shared" si="81"/>
        <v>#DIV/0!</v>
      </c>
      <c r="AS637" s="177"/>
      <c r="AT637" s="177"/>
      <c r="AV637" s="153" t="e">
        <f t="shared" si="79"/>
        <v>#DIV/0!</v>
      </c>
      <c r="AW637" s="101"/>
      <c r="AY637" s="132"/>
      <c r="AZ637" s="101"/>
      <c r="BA637" s="94"/>
      <c r="BB637" s="94"/>
      <c r="BC637" s="94"/>
      <c r="BD637" s="94"/>
      <c r="BE637" s="101"/>
      <c r="BF637" s="132"/>
      <c r="BG637" s="98"/>
      <c r="BH637" s="74" t="str">
        <f t="shared" si="77"/>
        <v>N</v>
      </c>
      <c r="BI637" t="e">
        <f t="shared" si="78"/>
        <v>#DIV/0!</v>
      </c>
      <c r="BK637" s="283">
        <f>IFERROR(VLOOKUP($B637, 'A2. Rate Change &amp; Enrollment'!$C$14:$BY$769, 75, FALSE), 0)</f>
        <v>0</v>
      </c>
      <c r="BL637" s="283" t="e">
        <f t="shared" si="74"/>
        <v>#DIV/0!</v>
      </c>
      <c r="BM637" s="283" t="e">
        <f t="shared" si="75"/>
        <v>#DIV/0!</v>
      </c>
      <c r="BN637" t="e">
        <f t="shared" si="80"/>
        <v>#DIV/0!</v>
      </c>
    </row>
    <row r="638" spans="1:66" x14ac:dyDescent="0.35">
      <c r="A638" t="s">
        <v>941</v>
      </c>
      <c r="B638" s="144"/>
      <c r="C638" s="98"/>
      <c r="D638" s="43" t="str">
        <f t="shared" si="76"/>
        <v>HMO</v>
      </c>
      <c r="E638" s="100"/>
      <c r="F638" s="101"/>
      <c r="G638" s="100"/>
      <c r="H638" s="101"/>
      <c r="I638" s="100"/>
      <c r="J638" s="101"/>
      <c r="K638" s="100"/>
      <c r="L638" s="101"/>
      <c r="M638" s="100"/>
      <c r="N638" s="101"/>
      <c r="O638" s="100"/>
      <c r="P638" s="101"/>
      <c r="Q638" s="100"/>
      <c r="R638" s="101"/>
      <c r="S638" s="100"/>
      <c r="T638" s="101"/>
      <c r="U638" s="118"/>
      <c r="V638" s="118"/>
      <c r="W638" s="100"/>
      <c r="X638" s="100"/>
      <c r="Y638" s="100"/>
      <c r="Z638" s="100"/>
      <c r="AA638" s="132"/>
      <c r="AB638" s="101"/>
      <c r="AC638" s="101"/>
      <c r="AD638" s="101"/>
      <c r="AE638" s="100"/>
      <c r="AF638" s="101"/>
      <c r="AG638" s="100"/>
      <c r="AH638" s="101"/>
      <c r="AI638" s="100"/>
      <c r="AJ638" s="101"/>
      <c r="AK638" s="100"/>
      <c r="AL638" s="101"/>
      <c r="AM638" s="101"/>
      <c r="AN638" s="8"/>
      <c r="AO638" s="147">
        <f>IFERROR(VLOOKUP(B638,'A2. Rate Change &amp; Enrollment'!$C$20:$K$769,3,FALSE),0)</f>
        <v>0</v>
      </c>
      <c r="AP638" s="147">
        <f>IFERROR(VLOOKUP(B638,'A2. Rate Change &amp; Enrollment'!$C$20:$K$769,7,FALSE),0)</f>
        <v>0</v>
      </c>
      <c r="AQ638" s="150" t="e">
        <f t="shared" si="81"/>
        <v>#DIV/0!</v>
      </c>
      <c r="AS638" s="177"/>
      <c r="AT638" s="177"/>
      <c r="AV638" s="153" t="e">
        <f t="shared" si="79"/>
        <v>#DIV/0!</v>
      </c>
      <c r="AW638" s="101"/>
      <c r="AY638" s="132"/>
      <c r="AZ638" s="101"/>
      <c r="BA638" s="94"/>
      <c r="BB638" s="94"/>
      <c r="BC638" s="94"/>
      <c r="BD638" s="94"/>
      <c r="BE638" s="101"/>
      <c r="BF638" s="132"/>
      <c r="BG638" s="98"/>
      <c r="BH638" s="74" t="str">
        <f t="shared" si="77"/>
        <v>N</v>
      </c>
      <c r="BI638" t="e">
        <f t="shared" si="78"/>
        <v>#DIV/0!</v>
      </c>
      <c r="BK638" s="283">
        <f>IFERROR(VLOOKUP($B638, 'A2. Rate Change &amp; Enrollment'!$C$14:$BY$769, 75, FALSE), 0)</f>
        <v>0</v>
      </c>
      <c r="BL638" s="283" t="e">
        <f t="shared" si="74"/>
        <v>#DIV/0!</v>
      </c>
      <c r="BM638" s="283" t="e">
        <f t="shared" si="75"/>
        <v>#DIV/0!</v>
      </c>
      <c r="BN638" t="e">
        <f t="shared" si="80"/>
        <v>#DIV/0!</v>
      </c>
    </row>
    <row r="639" spans="1:66" x14ac:dyDescent="0.35">
      <c r="A639" t="s">
        <v>942</v>
      </c>
      <c r="B639" s="144"/>
      <c r="C639" s="98"/>
      <c r="D639" s="43" t="str">
        <f t="shared" si="76"/>
        <v>HMO</v>
      </c>
      <c r="E639" s="100"/>
      <c r="F639" s="101"/>
      <c r="G639" s="100"/>
      <c r="H639" s="101"/>
      <c r="I639" s="100"/>
      <c r="J639" s="101"/>
      <c r="K639" s="100"/>
      <c r="L639" s="101"/>
      <c r="M639" s="100"/>
      <c r="N639" s="101"/>
      <c r="O639" s="100"/>
      <c r="P639" s="101"/>
      <c r="Q639" s="100"/>
      <c r="R639" s="101"/>
      <c r="S639" s="100"/>
      <c r="T639" s="101"/>
      <c r="U639" s="118"/>
      <c r="V639" s="118"/>
      <c r="W639" s="100"/>
      <c r="X639" s="100"/>
      <c r="Y639" s="100"/>
      <c r="Z639" s="100"/>
      <c r="AA639" s="132"/>
      <c r="AB639" s="101"/>
      <c r="AC639" s="101"/>
      <c r="AD639" s="101"/>
      <c r="AE639" s="100"/>
      <c r="AF639" s="101"/>
      <c r="AG639" s="100"/>
      <c r="AH639" s="101"/>
      <c r="AI639" s="100"/>
      <c r="AJ639" s="101"/>
      <c r="AK639" s="100"/>
      <c r="AL639" s="101"/>
      <c r="AM639" s="101"/>
      <c r="AN639" s="8"/>
      <c r="AO639" s="147">
        <f>IFERROR(VLOOKUP(B639,'A2. Rate Change &amp; Enrollment'!$C$20:$K$769,3,FALSE),0)</f>
        <v>0</v>
      </c>
      <c r="AP639" s="147">
        <f>IFERROR(VLOOKUP(B639,'A2. Rate Change &amp; Enrollment'!$C$20:$K$769,7,FALSE),0)</f>
        <v>0</v>
      </c>
      <c r="AQ639" s="150" t="e">
        <f t="shared" si="81"/>
        <v>#DIV/0!</v>
      </c>
      <c r="AS639" s="177"/>
      <c r="AT639" s="177"/>
      <c r="AV639" s="153" t="e">
        <f t="shared" si="79"/>
        <v>#DIV/0!</v>
      </c>
      <c r="AW639" s="101"/>
      <c r="AY639" s="132"/>
      <c r="AZ639" s="101"/>
      <c r="BA639" s="94"/>
      <c r="BB639" s="94"/>
      <c r="BC639" s="94"/>
      <c r="BD639" s="94"/>
      <c r="BE639" s="101"/>
      <c r="BF639" s="132"/>
      <c r="BG639" s="98"/>
      <c r="BH639" s="74" t="str">
        <f t="shared" si="77"/>
        <v>N</v>
      </c>
      <c r="BI639" t="e">
        <f t="shared" si="78"/>
        <v>#DIV/0!</v>
      </c>
      <c r="BK639" s="283">
        <f>IFERROR(VLOOKUP($B639, 'A2. Rate Change &amp; Enrollment'!$C$14:$BY$769, 75, FALSE), 0)</f>
        <v>0</v>
      </c>
      <c r="BL639" s="283" t="e">
        <f t="shared" si="74"/>
        <v>#DIV/0!</v>
      </c>
      <c r="BM639" s="283" t="e">
        <f t="shared" si="75"/>
        <v>#DIV/0!</v>
      </c>
      <c r="BN639" t="e">
        <f t="shared" si="80"/>
        <v>#DIV/0!</v>
      </c>
    </row>
    <row r="640" spans="1:66" x14ac:dyDescent="0.35">
      <c r="A640" t="s">
        <v>943</v>
      </c>
      <c r="B640" s="144"/>
      <c r="C640" s="98"/>
      <c r="D640" s="43" t="str">
        <f t="shared" si="76"/>
        <v>HMO</v>
      </c>
      <c r="E640" s="100"/>
      <c r="F640" s="101"/>
      <c r="G640" s="100"/>
      <c r="H640" s="101"/>
      <c r="I640" s="100"/>
      <c r="J640" s="101"/>
      <c r="K640" s="100"/>
      <c r="L640" s="101"/>
      <c r="M640" s="100"/>
      <c r="N640" s="101"/>
      <c r="O640" s="100"/>
      <c r="P640" s="101"/>
      <c r="Q640" s="100"/>
      <c r="R640" s="101"/>
      <c r="S640" s="100"/>
      <c r="T640" s="101"/>
      <c r="U640" s="118"/>
      <c r="V640" s="118"/>
      <c r="W640" s="100"/>
      <c r="X640" s="100"/>
      <c r="Y640" s="100"/>
      <c r="Z640" s="100"/>
      <c r="AA640" s="132"/>
      <c r="AB640" s="101"/>
      <c r="AC640" s="101"/>
      <c r="AD640" s="101"/>
      <c r="AE640" s="100"/>
      <c r="AF640" s="101"/>
      <c r="AG640" s="100"/>
      <c r="AH640" s="101"/>
      <c r="AI640" s="100"/>
      <c r="AJ640" s="101"/>
      <c r="AK640" s="100"/>
      <c r="AL640" s="101"/>
      <c r="AM640" s="101"/>
      <c r="AN640" s="8"/>
      <c r="AO640" s="147">
        <f>IFERROR(VLOOKUP(B640,'A2. Rate Change &amp; Enrollment'!$C$20:$K$769,3,FALSE),0)</f>
        <v>0</v>
      </c>
      <c r="AP640" s="147">
        <f>IFERROR(VLOOKUP(B640,'A2. Rate Change &amp; Enrollment'!$C$20:$K$769,7,FALSE),0)</f>
        <v>0</v>
      </c>
      <c r="AQ640" s="150" t="e">
        <f t="shared" si="81"/>
        <v>#DIV/0!</v>
      </c>
      <c r="AS640" s="177"/>
      <c r="AT640" s="177"/>
      <c r="AV640" s="153" t="e">
        <f t="shared" si="79"/>
        <v>#DIV/0!</v>
      </c>
      <c r="AW640" s="101"/>
      <c r="AY640" s="132"/>
      <c r="AZ640" s="101"/>
      <c r="BA640" s="94"/>
      <c r="BB640" s="94"/>
      <c r="BC640" s="94"/>
      <c r="BD640" s="94"/>
      <c r="BE640" s="101"/>
      <c r="BF640" s="132"/>
      <c r="BG640" s="98"/>
      <c r="BH640" s="74" t="str">
        <f t="shared" si="77"/>
        <v>N</v>
      </c>
      <c r="BI640" t="e">
        <f t="shared" si="78"/>
        <v>#DIV/0!</v>
      </c>
      <c r="BK640" s="283">
        <f>IFERROR(VLOOKUP($B640, 'A2. Rate Change &amp; Enrollment'!$C$14:$BY$769, 75, FALSE), 0)</f>
        <v>0</v>
      </c>
      <c r="BL640" s="283" t="e">
        <f t="shared" si="74"/>
        <v>#DIV/0!</v>
      </c>
      <c r="BM640" s="283" t="e">
        <f t="shared" si="75"/>
        <v>#DIV/0!</v>
      </c>
      <c r="BN640" t="e">
        <f t="shared" si="80"/>
        <v>#DIV/0!</v>
      </c>
    </row>
    <row r="641" spans="1:66" x14ac:dyDescent="0.35">
      <c r="A641" t="s">
        <v>944</v>
      </c>
      <c r="B641" s="144"/>
      <c r="C641" s="98"/>
      <c r="D641" s="43" t="str">
        <f t="shared" si="76"/>
        <v>HMO</v>
      </c>
      <c r="E641" s="100"/>
      <c r="F641" s="101"/>
      <c r="G641" s="100"/>
      <c r="H641" s="101"/>
      <c r="I641" s="100"/>
      <c r="J641" s="101"/>
      <c r="K641" s="100"/>
      <c r="L641" s="101"/>
      <c r="M641" s="100"/>
      <c r="N641" s="101"/>
      <c r="O641" s="100"/>
      <c r="P641" s="101"/>
      <c r="Q641" s="100"/>
      <c r="R641" s="101"/>
      <c r="S641" s="100"/>
      <c r="T641" s="101"/>
      <c r="U641" s="118"/>
      <c r="V641" s="118"/>
      <c r="W641" s="100"/>
      <c r="X641" s="100"/>
      <c r="Y641" s="100"/>
      <c r="Z641" s="100"/>
      <c r="AA641" s="132"/>
      <c r="AB641" s="101"/>
      <c r="AC641" s="101"/>
      <c r="AD641" s="101"/>
      <c r="AE641" s="100"/>
      <c r="AF641" s="101"/>
      <c r="AG641" s="100"/>
      <c r="AH641" s="101"/>
      <c r="AI641" s="100"/>
      <c r="AJ641" s="101"/>
      <c r="AK641" s="100"/>
      <c r="AL641" s="101"/>
      <c r="AM641" s="101"/>
      <c r="AN641" s="8"/>
      <c r="AO641" s="147">
        <f>IFERROR(VLOOKUP(B641,'A2. Rate Change &amp; Enrollment'!$C$20:$K$769,3,FALSE),0)</f>
        <v>0</v>
      </c>
      <c r="AP641" s="147">
        <f>IFERROR(VLOOKUP(B641,'A2. Rate Change &amp; Enrollment'!$C$20:$K$769,7,FALSE),0)</f>
        <v>0</v>
      </c>
      <c r="AQ641" s="150" t="e">
        <f t="shared" si="81"/>
        <v>#DIV/0!</v>
      </c>
      <c r="AS641" s="177"/>
      <c r="AT641" s="177"/>
      <c r="AV641" s="153" t="e">
        <f t="shared" si="79"/>
        <v>#DIV/0!</v>
      </c>
      <c r="AW641" s="101"/>
      <c r="AY641" s="132"/>
      <c r="AZ641" s="101"/>
      <c r="BA641" s="94"/>
      <c r="BB641" s="94"/>
      <c r="BC641" s="94"/>
      <c r="BD641" s="94"/>
      <c r="BE641" s="101"/>
      <c r="BF641" s="132"/>
      <c r="BG641" s="98"/>
      <c r="BH641" s="74" t="str">
        <f t="shared" si="77"/>
        <v>N</v>
      </c>
      <c r="BI641" t="e">
        <f t="shared" si="78"/>
        <v>#DIV/0!</v>
      </c>
      <c r="BK641" s="283">
        <f>IFERROR(VLOOKUP($B641, 'A2. Rate Change &amp; Enrollment'!$C$14:$BY$769, 75, FALSE), 0)</f>
        <v>0</v>
      </c>
      <c r="BL641" s="283" t="e">
        <f t="shared" si="74"/>
        <v>#DIV/0!</v>
      </c>
      <c r="BM641" s="283" t="e">
        <f t="shared" si="75"/>
        <v>#DIV/0!</v>
      </c>
      <c r="BN641" t="e">
        <f t="shared" si="80"/>
        <v>#DIV/0!</v>
      </c>
    </row>
    <row r="642" spans="1:66" x14ac:dyDescent="0.35">
      <c r="A642" t="s">
        <v>945</v>
      </c>
      <c r="B642" s="144"/>
      <c r="C642" s="98"/>
      <c r="D642" s="43" t="str">
        <f t="shared" si="76"/>
        <v>HMO</v>
      </c>
      <c r="E642" s="100"/>
      <c r="F642" s="101"/>
      <c r="G642" s="100"/>
      <c r="H642" s="101"/>
      <c r="I642" s="100"/>
      <c r="J642" s="101"/>
      <c r="K642" s="100"/>
      <c r="L642" s="101"/>
      <c r="M642" s="100"/>
      <c r="N642" s="101"/>
      <c r="O642" s="100"/>
      <c r="P642" s="101"/>
      <c r="Q642" s="100"/>
      <c r="R642" s="101"/>
      <c r="S642" s="100"/>
      <c r="T642" s="101"/>
      <c r="U642" s="118"/>
      <c r="V642" s="118"/>
      <c r="W642" s="100"/>
      <c r="X642" s="100"/>
      <c r="Y642" s="100"/>
      <c r="Z642" s="100"/>
      <c r="AA642" s="132"/>
      <c r="AB642" s="101"/>
      <c r="AC642" s="101"/>
      <c r="AD642" s="101"/>
      <c r="AE642" s="100"/>
      <c r="AF642" s="101"/>
      <c r="AG642" s="100"/>
      <c r="AH642" s="101"/>
      <c r="AI642" s="100"/>
      <c r="AJ642" s="101"/>
      <c r="AK642" s="100"/>
      <c r="AL642" s="101"/>
      <c r="AM642" s="101"/>
      <c r="AN642" s="8"/>
      <c r="AO642" s="147">
        <f>IFERROR(VLOOKUP(B642,'A2. Rate Change &amp; Enrollment'!$C$20:$K$769,3,FALSE),0)</f>
        <v>0</v>
      </c>
      <c r="AP642" s="147">
        <f>IFERROR(VLOOKUP(B642,'A2. Rate Change &amp; Enrollment'!$C$20:$K$769,7,FALSE),0)</f>
        <v>0</v>
      </c>
      <c r="AQ642" s="150" t="e">
        <f t="shared" si="81"/>
        <v>#DIV/0!</v>
      </c>
      <c r="AS642" s="177"/>
      <c r="AT642" s="177"/>
      <c r="AV642" s="153" t="e">
        <f t="shared" si="79"/>
        <v>#DIV/0!</v>
      </c>
      <c r="AW642" s="101"/>
      <c r="AY642" s="132"/>
      <c r="AZ642" s="101"/>
      <c r="BA642" s="94"/>
      <c r="BB642" s="94"/>
      <c r="BC642" s="94"/>
      <c r="BD642" s="94"/>
      <c r="BE642" s="101"/>
      <c r="BF642" s="132"/>
      <c r="BG642" s="98"/>
      <c r="BH642" s="74" t="str">
        <f t="shared" si="77"/>
        <v>N</v>
      </c>
      <c r="BI642" t="e">
        <f t="shared" si="78"/>
        <v>#DIV/0!</v>
      </c>
      <c r="BK642" s="283">
        <f>IFERROR(VLOOKUP($B642, 'A2. Rate Change &amp; Enrollment'!$C$14:$BY$769, 75, FALSE), 0)</f>
        <v>0</v>
      </c>
      <c r="BL642" s="283" t="e">
        <f t="shared" si="74"/>
        <v>#DIV/0!</v>
      </c>
      <c r="BM642" s="283" t="e">
        <f t="shared" si="75"/>
        <v>#DIV/0!</v>
      </c>
      <c r="BN642" t="e">
        <f t="shared" si="80"/>
        <v>#DIV/0!</v>
      </c>
    </row>
    <row r="643" spans="1:66" x14ac:dyDescent="0.35">
      <c r="A643" t="s">
        <v>946</v>
      </c>
      <c r="B643" s="144"/>
      <c r="C643" s="98"/>
      <c r="D643" s="43" t="str">
        <f t="shared" si="76"/>
        <v>HMO</v>
      </c>
      <c r="E643" s="100"/>
      <c r="F643" s="101"/>
      <c r="G643" s="100"/>
      <c r="H643" s="101"/>
      <c r="I643" s="100"/>
      <c r="J643" s="101"/>
      <c r="K643" s="100"/>
      <c r="L643" s="101"/>
      <c r="M643" s="100"/>
      <c r="N643" s="101"/>
      <c r="O643" s="100"/>
      <c r="P643" s="101"/>
      <c r="Q643" s="100"/>
      <c r="R643" s="101"/>
      <c r="S643" s="100"/>
      <c r="T643" s="101"/>
      <c r="U643" s="118"/>
      <c r="V643" s="118"/>
      <c r="W643" s="100"/>
      <c r="X643" s="100"/>
      <c r="Y643" s="100"/>
      <c r="Z643" s="100"/>
      <c r="AA643" s="132"/>
      <c r="AB643" s="101"/>
      <c r="AC643" s="101"/>
      <c r="AD643" s="101"/>
      <c r="AE643" s="100"/>
      <c r="AF643" s="101"/>
      <c r="AG643" s="100"/>
      <c r="AH643" s="101"/>
      <c r="AI643" s="100"/>
      <c r="AJ643" s="101"/>
      <c r="AK643" s="100"/>
      <c r="AL643" s="101"/>
      <c r="AM643" s="101"/>
      <c r="AN643" s="8"/>
      <c r="AO643" s="147">
        <f>IFERROR(VLOOKUP(B643,'A2. Rate Change &amp; Enrollment'!$C$20:$K$769,3,FALSE),0)</f>
        <v>0</v>
      </c>
      <c r="AP643" s="147">
        <f>IFERROR(VLOOKUP(B643,'A2. Rate Change &amp; Enrollment'!$C$20:$K$769,7,FALSE),0)</f>
        <v>0</v>
      </c>
      <c r="AQ643" s="150" t="e">
        <f t="shared" si="81"/>
        <v>#DIV/0!</v>
      </c>
      <c r="AS643" s="177"/>
      <c r="AT643" s="177"/>
      <c r="AV643" s="153" t="e">
        <f t="shared" si="79"/>
        <v>#DIV/0!</v>
      </c>
      <c r="AW643" s="101"/>
      <c r="AY643" s="132"/>
      <c r="AZ643" s="101"/>
      <c r="BA643" s="94"/>
      <c r="BB643" s="94"/>
      <c r="BC643" s="94"/>
      <c r="BD643" s="94"/>
      <c r="BE643" s="101"/>
      <c r="BF643" s="132"/>
      <c r="BG643" s="98"/>
      <c r="BH643" s="74" t="str">
        <f t="shared" si="77"/>
        <v>N</v>
      </c>
      <c r="BI643" t="e">
        <f t="shared" si="78"/>
        <v>#DIV/0!</v>
      </c>
      <c r="BK643" s="283">
        <f>IFERROR(VLOOKUP($B643, 'A2. Rate Change &amp; Enrollment'!$C$14:$BY$769, 75, FALSE), 0)</f>
        <v>0</v>
      </c>
      <c r="BL643" s="283" t="e">
        <f t="shared" si="74"/>
        <v>#DIV/0!</v>
      </c>
      <c r="BM643" s="283" t="e">
        <f t="shared" si="75"/>
        <v>#DIV/0!</v>
      </c>
      <c r="BN643" t="e">
        <f t="shared" si="80"/>
        <v>#DIV/0!</v>
      </c>
    </row>
    <row r="644" spans="1:66" x14ac:dyDescent="0.35">
      <c r="A644" t="s">
        <v>947</v>
      </c>
      <c r="B644" s="144"/>
      <c r="C644" s="98"/>
      <c r="D644" s="43" t="str">
        <f t="shared" si="76"/>
        <v>HMO</v>
      </c>
      <c r="E644" s="100"/>
      <c r="F644" s="101"/>
      <c r="G644" s="100"/>
      <c r="H644" s="101"/>
      <c r="I644" s="100"/>
      <c r="J644" s="101"/>
      <c r="K644" s="100"/>
      <c r="L644" s="101"/>
      <c r="M644" s="100"/>
      <c r="N644" s="101"/>
      <c r="O644" s="100"/>
      <c r="P644" s="101"/>
      <c r="Q644" s="100"/>
      <c r="R644" s="101"/>
      <c r="S644" s="100"/>
      <c r="T644" s="101"/>
      <c r="U644" s="118"/>
      <c r="V644" s="118"/>
      <c r="W644" s="100"/>
      <c r="X644" s="100"/>
      <c r="Y644" s="100"/>
      <c r="Z644" s="100"/>
      <c r="AA644" s="132"/>
      <c r="AB644" s="101"/>
      <c r="AC644" s="101"/>
      <c r="AD644" s="101"/>
      <c r="AE644" s="100"/>
      <c r="AF644" s="101"/>
      <c r="AG644" s="100"/>
      <c r="AH644" s="101"/>
      <c r="AI644" s="100"/>
      <c r="AJ644" s="101"/>
      <c r="AK644" s="100"/>
      <c r="AL644" s="101"/>
      <c r="AM644" s="101"/>
      <c r="AN644" s="8"/>
      <c r="AO644" s="147">
        <f>IFERROR(VLOOKUP(B644,'A2. Rate Change &amp; Enrollment'!$C$20:$K$769,3,FALSE),0)</f>
        <v>0</v>
      </c>
      <c r="AP644" s="147">
        <f>IFERROR(VLOOKUP(B644,'A2. Rate Change &amp; Enrollment'!$C$20:$K$769,7,FALSE),0)</f>
        <v>0</v>
      </c>
      <c r="AQ644" s="150" t="e">
        <f t="shared" si="81"/>
        <v>#DIV/0!</v>
      </c>
      <c r="AS644" s="177"/>
      <c r="AT644" s="177"/>
      <c r="AV644" s="153" t="e">
        <f t="shared" si="79"/>
        <v>#DIV/0!</v>
      </c>
      <c r="AW644" s="101"/>
      <c r="AY644" s="132"/>
      <c r="AZ644" s="101"/>
      <c r="BA644" s="94"/>
      <c r="BB644" s="94"/>
      <c r="BC644" s="94"/>
      <c r="BD644" s="94"/>
      <c r="BE644" s="101"/>
      <c r="BF644" s="132"/>
      <c r="BG644" s="98"/>
      <c r="BH644" s="74" t="str">
        <f t="shared" si="77"/>
        <v>N</v>
      </c>
      <c r="BI644" t="e">
        <f t="shared" si="78"/>
        <v>#DIV/0!</v>
      </c>
      <c r="BK644" s="283">
        <f>IFERROR(VLOOKUP($B644, 'A2. Rate Change &amp; Enrollment'!$C$14:$BY$769, 75, FALSE), 0)</f>
        <v>0</v>
      </c>
      <c r="BL644" s="283" t="e">
        <f t="shared" si="74"/>
        <v>#DIV/0!</v>
      </c>
      <c r="BM644" s="283" t="e">
        <f t="shared" si="75"/>
        <v>#DIV/0!</v>
      </c>
      <c r="BN644" t="e">
        <f t="shared" si="80"/>
        <v>#DIV/0!</v>
      </c>
    </row>
    <row r="645" spans="1:66" x14ac:dyDescent="0.35">
      <c r="A645" t="s">
        <v>948</v>
      </c>
      <c r="B645" s="144"/>
      <c r="C645" s="98"/>
      <c r="D645" s="43" t="str">
        <f t="shared" si="76"/>
        <v>HMO</v>
      </c>
      <c r="E645" s="100"/>
      <c r="F645" s="101"/>
      <c r="G645" s="100"/>
      <c r="H645" s="101"/>
      <c r="I645" s="100"/>
      <c r="J645" s="101"/>
      <c r="K645" s="100"/>
      <c r="L645" s="101"/>
      <c r="M645" s="100"/>
      <c r="N645" s="101"/>
      <c r="O645" s="100"/>
      <c r="P645" s="101"/>
      <c r="Q645" s="100"/>
      <c r="R645" s="101"/>
      <c r="S645" s="100"/>
      <c r="T645" s="101"/>
      <c r="U645" s="118"/>
      <c r="V645" s="118"/>
      <c r="W645" s="100"/>
      <c r="X645" s="100"/>
      <c r="Y645" s="100"/>
      <c r="Z645" s="100"/>
      <c r="AA645" s="132"/>
      <c r="AB645" s="101"/>
      <c r="AC645" s="101"/>
      <c r="AD645" s="101"/>
      <c r="AE645" s="100"/>
      <c r="AF645" s="101"/>
      <c r="AG645" s="100"/>
      <c r="AH645" s="101"/>
      <c r="AI645" s="100"/>
      <c r="AJ645" s="101"/>
      <c r="AK645" s="100"/>
      <c r="AL645" s="101"/>
      <c r="AM645" s="101"/>
      <c r="AN645" s="8"/>
      <c r="AO645" s="147">
        <f>IFERROR(VLOOKUP(B645,'A2. Rate Change &amp; Enrollment'!$C$20:$K$769,3,FALSE),0)</f>
        <v>0</v>
      </c>
      <c r="AP645" s="147">
        <f>IFERROR(VLOOKUP(B645,'A2. Rate Change &amp; Enrollment'!$C$20:$K$769,7,FALSE),0)</f>
        <v>0</v>
      </c>
      <c r="AQ645" s="150" t="e">
        <f t="shared" si="81"/>
        <v>#DIV/0!</v>
      </c>
      <c r="AS645" s="177"/>
      <c r="AT645" s="177"/>
      <c r="AV645" s="153" t="e">
        <f t="shared" si="79"/>
        <v>#DIV/0!</v>
      </c>
      <c r="AW645" s="101"/>
      <c r="AY645" s="132"/>
      <c r="AZ645" s="101"/>
      <c r="BA645" s="94"/>
      <c r="BB645" s="94"/>
      <c r="BC645" s="94"/>
      <c r="BD645" s="94"/>
      <c r="BE645" s="101"/>
      <c r="BF645" s="132"/>
      <c r="BG645" s="98"/>
      <c r="BH645" s="74" t="str">
        <f t="shared" si="77"/>
        <v>N</v>
      </c>
      <c r="BI645" t="e">
        <f t="shared" si="78"/>
        <v>#DIV/0!</v>
      </c>
      <c r="BK645" s="283">
        <f>IFERROR(VLOOKUP($B645, 'A2. Rate Change &amp; Enrollment'!$C$14:$BY$769, 75, FALSE), 0)</f>
        <v>0</v>
      </c>
      <c r="BL645" s="283" t="e">
        <f t="shared" si="74"/>
        <v>#DIV/0!</v>
      </c>
      <c r="BM645" s="283" t="e">
        <f t="shared" si="75"/>
        <v>#DIV/0!</v>
      </c>
      <c r="BN645" t="e">
        <f t="shared" si="80"/>
        <v>#DIV/0!</v>
      </c>
    </row>
    <row r="646" spans="1:66" x14ac:dyDescent="0.35">
      <c r="A646" t="s">
        <v>949</v>
      </c>
      <c r="B646" s="144"/>
      <c r="C646" s="98"/>
      <c r="D646" s="43" t="str">
        <f t="shared" si="76"/>
        <v>HMO</v>
      </c>
      <c r="E646" s="100"/>
      <c r="F646" s="101"/>
      <c r="G646" s="100"/>
      <c r="H646" s="101"/>
      <c r="I646" s="100"/>
      <c r="J646" s="101"/>
      <c r="K646" s="100"/>
      <c r="L646" s="101"/>
      <c r="M646" s="100"/>
      <c r="N646" s="101"/>
      <c r="O646" s="100"/>
      <c r="P646" s="101"/>
      <c r="Q646" s="100"/>
      <c r="R646" s="101"/>
      <c r="S646" s="100"/>
      <c r="T646" s="101"/>
      <c r="U646" s="118"/>
      <c r="V646" s="118"/>
      <c r="W646" s="100"/>
      <c r="X646" s="100"/>
      <c r="Y646" s="100"/>
      <c r="Z646" s="100"/>
      <c r="AA646" s="132"/>
      <c r="AB646" s="101"/>
      <c r="AC646" s="101"/>
      <c r="AD646" s="101"/>
      <c r="AE646" s="100"/>
      <c r="AF646" s="101"/>
      <c r="AG646" s="100"/>
      <c r="AH646" s="101"/>
      <c r="AI646" s="100"/>
      <c r="AJ646" s="101"/>
      <c r="AK646" s="100"/>
      <c r="AL646" s="101"/>
      <c r="AM646" s="101"/>
      <c r="AN646" s="8"/>
      <c r="AO646" s="147">
        <f>IFERROR(VLOOKUP(B646,'A2. Rate Change &amp; Enrollment'!$C$20:$K$769,3,FALSE),0)</f>
        <v>0</v>
      </c>
      <c r="AP646" s="147">
        <f>IFERROR(VLOOKUP(B646,'A2. Rate Change &amp; Enrollment'!$C$20:$K$769,7,FALSE),0)</f>
        <v>0</v>
      </c>
      <c r="AQ646" s="150" t="e">
        <f t="shared" si="81"/>
        <v>#DIV/0!</v>
      </c>
      <c r="AS646" s="177"/>
      <c r="AT646" s="177"/>
      <c r="AV646" s="153" t="e">
        <f t="shared" si="79"/>
        <v>#DIV/0!</v>
      </c>
      <c r="AW646" s="101"/>
      <c r="AY646" s="132"/>
      <c r="AZ646" s="101"/>
      <c r="BA646" s="94"/>
      <c r="BB646" s="94"/>
      <c r="BC646" s="94"/>
      <c r="BD646" s="94"/>
      <c r="BE646" s="101"/>
      <c r="BF646" s="132"/>
      <c r="BG646" s="98"/>
      <c r="BH646" s="74" t="str">
        <f t="shared" si="77"/>
        <v>N</v>
      </c>
      <c r="BI646" t="e">
        <f t="shared" si="78"/>
        <v>#DIV/0!</v>
      </c>
      <c r="BK646" s="283">
        <f>IFERROR(VLOOKUP($B646, 'A2. Rate Change &amp; Enrollment'!$C$14:$BY$769, 75, FALSE), 0)</f>
        <v>0</v>
      </c>
      <c r="BL646" s="283" t="e">
        <f t="shared" si="74"/>
        <v>#DIV/0!</v>
      </c>
      <c r="BM646" s="283" t="e">
        <f t="shared" si="75"/>
        <v>#DIV/0!</v>
      </c>
      <c r="BN646" t="e">
        <f t="shared" si="80"/>
        <v>#DIV/0!</v>
      </c>
    </row>
    <row r="647" spans="1:66" x14ac:dyDescent="0.35">
      <c r="A647" t="s">
        <v>950</v>
      </c>
      <c r="B647" s="144"/>
      <c r="C647" s="98"/>
      <c r="D647" s="43" t="str">
        <f t="shared" si="76"/>
        <v>HMO</v>
      </c>
      <c r="E647" s="100"/>
      <c r="F647" s="101"/>
      <c r="G647" s="100"/>
      <c r="H647" s="101"/>
      <c r="I647" s="100"/>
      <c r="J647" s="101"/>
      <c r="K647" s="100"/>
      <c r="L647" s="101"/>
      <c r="M647" s="100"/>
      <c r="N647" s="101"/>
      <c r="O647" s="100"/>
      <c r="P647" s="101"/>
      <c r="Q647" s="100"/>
      <c r="R647" s="101"/>
      <c r="S647" s="100"/>
      <c r="T647" s="101"/>
      <c r="U647" s="118"/>
      <c r="V647" s="118"/>
      <c r="W647" s="100"/>
      <c r="X647" s="100"/>
      <c r="Y647" s="100"/>
      <c r="Z647" s="100"/>
      <c r="AA647" s="132"/>
      <c r="AB647" s="101"/>
      <c r="AC647" s="101"/>
      <c r="AD647" s="101"/>
      <c r="AE647" s="100"/>
      <c r="AF647" s="101"/>
      <c r="AG647" s="100"/>
      <c r="AH647" s="101"/>
      <c r="AI647" s="100"/>
      <c r="AJ647" s="101"/>
      <c r="AK647" s="100"/>
      <c r="AL647" s="101"/>
      <c r="AM647" s="101"/>
      <c r="AN647" s="8"/>
      <c r="AO647" s="147">
        <f>IFERROR(VLOOKUP(B647,'A2. Rate Change &amp; Enrollment'!$C$20:$K$769,3,FALSE),0)</f>
        <v>0</v>
      </c>
      <c r="AP647" s="147">
        <f>IFERROR(VLOOKUP(B647,'A2. Rate Change &amp; Enrollment'!$C$20:$K$769,7,FALSE),0)</f>
        <v>0</v>
      </c>
      <c r="AQ647" s="150" t="e">
        <f t="shared" si="81"/>
        <v>#DIV/0!</v>
      </c>
      <c r="AS647" s="177"/>
      <c r="AT647" s="177"/>
      <c r="AV647" s="153" t="e">
        <f t="shared" si="79"/>
        <v>#DIV/0!</v>
      </c>
      <c r="AW647" s="101"/>
      <c r="AY647" s="132"/>
      <c r="AZ647" s="101"/>
      <c r="BA647" s="94"/>
      <c r="BB647" s="94"/>
      <c r="BC647" s="94"/>
      <c r="BD647" s="94"/>
      <c r="BE647" s="101"/>
      <c r="BF647" s="132"/>
      <c r="BG647" s="98"/>
      <c r="BH647" s="74" t="str">
        <f t="shared" si="77"/>
        <v>N</v>
      </c>
      <c r="BI647" t="e">
        <f t="shared" si="78"/>
        <v>#DIV/0!</v>
      </c>
      <c r="BK647" s="283">
        <f>IFERROR(VLOOKUP($B647, 'A2. Rate Change &amp; Enrollment'!$C$14:$BY$769, 75, FALSE), 0)</f>
        <v>0</v>
      </c>
      <c r="BL647" s="283" t="e">
        <f t="shared" si="74"/>
        <v>#DIV/0!</v>
      </c>
      <c r="BM647" s="283" t="e">
        <f t="shared" si="75"/>
        <v>#DIV/0!</v>
      </c>
      <c r="BN647" t="e">
        <f t="shared" si="80"/>
        <v>#DIV/0!</v>
      </c>
    </row>
    <row r="648" spans="1:66" x14ac:dyDescent="0.35">
      <c r="A648" t="s">
        <v>951</v>
      </c>
      <c r="B648" s="144"/>
      <c r="C648" s="98"/>
      <c r="D648" s="43" t="str">
        <f t="shared" si="76"/>
        <v>HMO</v>
      </c>
      <c r="E648" s="100"/>
      <c r="F648" s="101"/>
      <c r="G648" s="100"/>
      <c r="H648" s="101"/>
      <c r="I648" s="100"/>
      <c r="J648" s="101"/>
      <c r="K648" s="100"/>
      <c r="L648" s="101"/>
      <c r="M648" s="100"/>
      <c r="N648" s="101"/>
      <c r="O648" s="100"/>
      <c r="P648" s="101"/>
      <c r="Q648" s="100"/>
      <c r="R648" s="101"/>
      <c r="S648" s="100"/>
      <c r="T648" s="101"/>
      <c r="U648" s="118"/>
      <c r="V648" s="118"/>
      <c r="W648" s="100"/>
      <c r="X648" s="100"/>
      <c r="Y648" s="100"/>
      <c r="Z648" s="100"/>
      <c r="AA648" s="132"/>
      <c r="AB648" s="101"/>
      <c r="AC648" s="101"/>
      <c r="AD648" s="101"/>
      <c r="AE648" s="100"/>
      <c r="AF648" s="101"/>
      <c r="AG648" s="100"/>
      <c r="AH648" s="101"/>
      <c r="AI648" s="100"/>
      <c r="AJ648" s="101"/>
      <c r="AK648" s="100"/>
      <c r="AL648" s="101"/>
      <c r="AM648" s="101"/>
      <c r="AN648" s="8"/>
      <c r="AO648" s="147">
        <f>IFERROR(VLOOKUP(B648,'A2. Rate Change &amp; Enrollment'!$C$20:$K$769,3,FALSE),0)</f>
        <v>0</v>
      </c>
      <c r="AP648" s="147">
        <f>IFERROR(VLOOKUP(B648,'A2. Rate Change &amp; Enrollment'!$C$20:$K$769,7,FALSE),0)</f>
        <v>0</v>
      </c>
      <c r="AQ648" s="150" t="e">
        <f t="shared" si="81"/>
        <v>#DIV/0!</v>
      </c>
      <c r="AS648" s="177"/>
      <c r="AT648" s="177"/>
      <c r="AV648" s="153" t="e">
        <f t="shared" si="79"/>
        <v>#DIV/0!</v>
      </c>
      <c r="AW648" s="101"/>
      <c r="AY648" s="132"/>
      <c r="AZ648" s="101"/>
      <c r="BA648" s="94"/>
      <c r="BB648" s="94"/>
      <c r="BC648" s="94"/>
      <c r="BD648" s="94"/>
      <c r="BE648" s="101"/>
      <c r="BF648" s="132"/>
      <c r="BG648" s="98"/>
      <c r="BH648" s="74" t="str">
        <f t="shared" si="77"/>
        <v>N</v>
      </c>
      <c r="BI648" t="e">
        <f t="shared" si="78"/>
        <v>#DIV/0!</v>
      </c>
      <c r="BK648" s="283">
        <f>IFERROR(VLOOKUP($B648, 'A2. Rate Change &amp; Enrollment'!$C$14:$BY$769, 75, FALSE), 0)</f>
        <v>0</v>
      </c>
      <c r="BL648" s="283" t="e">
        <f t="shared" si="74"/>
        <v>#DIV/0!</v>
      </c>
      <c r="BM648" s="283" t="e">
        <f t="shared" si="75"/>
        <v>#DIV/0!</v>
      </c>
      <c r="BN648" t="e">
        <f t="shared" si="80"/>
        <v>#DIV/0!</v>
      </c>
    </row>
    <row r="649" spans="1:66" x14ac:dyDescent="0.35">
      <c r="A649" t="s">
        <v>952</v>
      </c>
      <c r="B649" s="144"/>
      <c r="C649" s="98"/>
      <c r="D649" s="43" t="str">
        <f t="shared" si="76"/>
        <v>HMO</v>
      </c>
      <c r="E649" s="100"/>
      <c r="F649" s="101"/>
      <c r="G649" s="100"/>
      <c r="H649" s="101"/>
      <c r="I649" s="100"/>
      <c r="J649" s="101"/>
      <c r="K649" s="100"/>
      <c r="L649" s="101"/>
      <c r="M649" s="100"/>
      <c r="N649" s="101"/>
      <c r="O649" s="100"/>
      <c r="P649" s="101"/>
      <c r="Q649" s="100"/>
      <c r="R649" s="101"/>
      <c r="S649" s="100"/>
      <c r="T649" s="101"/>
      <c r="U649" s="118"/>
      <c r="V649" s="118"/>
      <c r="W649" s="100"/>
      <c r="X649" s="100"/>
      <c r="Y649" s="100"/>
      <c r="Z649" s="100"/>
      <c r="AA649" s="132"/>
      <c r="AB649" s="101"/>
      <c r="AC649" s="101"/>
      <c r="AD649" s="101"/>
      <c r="AE649" s="100"/>
      <c r="AF649" s="101"/>
      <c r="AG649" s="100"/>
      <c r="AH649" s="101"/>
      <c r="AI649" s="100"/>
      <c r="AJ649" s="101"/>
      <c r="AK649" s="100"/>
      <c r="AL649" s="101"/>
      <c r="AM649" s="101"/>
      <c r="AN649" s="8"/>
      <c r="AO649" s="147">
        <f>IFERROR(VLOOKUP(B649,'A2. Rate Change &amp; Enrollment'!$C$20:$K$769,3,FALSE),0)</f>
        <v>0</v>
      </c>
      <c r="AP649" s="147">
        <f>IFERROR(VLOOKUP(B649,'A2. Rate Change &amp; Enrollment'!$C$20:$K$769,7,FALSE),0)</f>
        <v>0</v>
      </c>
      <c r="AQ649" s="150" t="e">
        <f t="shared" si="81"/>
        <v>#DIV/0!</v>
      </c>
      <c r="AS649" s="177"/>
      <c r="AT649" s="177"/>
      <c r="AV649" s="153" t="e">
        <f t="shared" si="79"/>
        <v>#DIV/0!</v>
      </c>
      <c r="AW649" s="101"/>
      <c r="AY649" s="132"/>
      <c r="AZ649" s="101"/>
      <c r="BA649" s="94"/>
      <c r="BB649" s="94"/>
      <c r="BC649" s="94"/>
      <c r="BD649" s="94"/>
      <c r="BE649" s="101"/>
      <c r="BF649" s="132"/>
      <c r="BG649" s="98"/>
      <c r="BH649" s="74" t="str">
        <f t="shared" si="77"/>
        <v>N</v>
      </c>
      <c r="BI649" t="e">
        <f t="shared" si="78"/>
        <v>#DIV/0!</v>
      </c>
      <c r="BK649" s="283">
        <f>IFERROR(VLOOKUP($B649, 'A2. Rate Change &amp; Enrollment'!$C$14:$BY$769, 75, FALSE), 0)</f>
        <v>0</v>
      </c>
      <c r="BL649" s="283" t="e">
        <f t="shared" si="74"/>
        <v>#DIV/0!</v>
      </c>
      <c r="BM649" s="283" t="e">
        <f t="shared" si="75"/>
        <v>#DIV/0!</v>
      </c>
      <c r="BN649" t="e">
        <f t="shared" si="80"/>
        <v>#DIV/0!</v>
      </c>
    </row>
    <row r="650" spans="1:66" x14ac:dyDescent="0.35">
      <c r="A650" t="s">
        <v>953</v>
      </c>
      <c r="B650" s="144"/>
      <c r="C650" s="98"/>
      <c r="D650" s="43" t="str">
        <f t="shared" si="76"/>
        <v>HMO</v>
      </c>
      <c r="E650" s="100"/>
      <c r="F650" s="101"/>
      <c r="G650" s="100"/>
      <c r="H650" s="101"/>
      <c r="I650" s="100"/>
      <c r="J650" s="101"/>
      <c r="K650" s="100"/>
      <c r="L650" s="101"/>
      <c r="M650" s="100"/>
      <c r="N650" s="101"/>
      <c r="O650" s="100"/>
      <c r="P650" s="101"/>
      <c r="Q650" s="100"/>
      <c r="R650" s="101"/>
      <c r="S650" s="100"/>
      <c r="T650" s="101"/>
      <c r="U650" s="118"/>
      <c r="V650" s="118"/>
      <c r="W650" s="100"/>
      <c r="X650" s="100"/>
      <c r="Y650" s="100"/>
      <c r="Z650" s="100"/>
      <c r="AA650" s="132"/>
      <c r="AB650" s="101"/>
      <c r="AC650" s="101"/>
      <c r="AD650" s="101"/>
      <c r="AE650" s="100"/>
      <c r="AF650" s="101"/>
      <c r="AG650" s="100"/>
      <c r="AH650" s="101"/>
      <c r="AI650" s="100"/>
      <c r="AJ650" s="101"/>
      <c r="AK650" s="100"/>
      <c r="AL650" s="101"/>
      <c r="AM650" s="101"/>
      <c r="AN650" s="8"/>
      <c r="AO650" s="147">
        <f>IFERROR(VLOOKUP(B650,'A2. Rate Change &amp; Enrollment'!$C$20:$K$769,3,FALSE),0)</f>
        <v>0</v>
      </c>
      <c r="AP650" s="147">
        <f>IFERROR(VLOOKUP(B650,'A2. Rate Change &amp; Enrollment'!$C$20:$K$769,7,FALSE),0)</f>
        <v>0</v>
      </c>
      <c r="AQ650" s="150" t="e">
        <f t="shared" si="81"/>
        <v>#DIV/0!</v>
      </c>
      <c r="AS650" s="177"/>
      <c r="AT650" s="177"/>
      <c r="AV650" s="153" t="e">
        <f t="shared" si="79"/>
        <v>#DIV/0!</v>
      </c>
      <c r="AW650" s="101"/>
      <c r="AY650" s="132"/>
      <c r="AZ650" s="101"/>
      <c r="BA650" s="94"/>
      <c r="BB650" s="94"/>
      <c r="BC650" s="94"/>
      <c r="BD650" s="94"/>
      <c r="BE650" s="101"/>
      <c r="BF650" s="132"/>
      <c r="BG650" s="98"/>
      <c r="BH650" s="74" t="str">
        <f t="shared" si="77"/>
        <v>N</v>
      </c>
      <c r="BI650" t="e">
        <f t="shared" si="78"/>
        <v>#DIV/0!</v>
      </c>
      <c r="BK650" s="283">
        <f>IFERROR(VLOOKUP($B650, 'A2. Rate Change &amp; Enrollment'!$C$14:$BY$769, 75, FALSE), 0)</f>
        <v>0</v>
      </c>
      <c r="BL650" s="283" t="e">
        <f t="shared" si="74"/>
        <v>#DIV/0!</v>
      </c>
      <c r="BM650" s="283" t="e">
        <f t="shared" si="75"/>
        <v>#DIV/0!</v>
      </c>
      <c r="BN650" t="e">
        <f t="shared" si="80"/>
        <v>#DIV/0!</v>
      </c>
    </row>
    <row r="651" spans="1:66" x14ac:dyDescent="0.35">
      <c r="A651" t="s">
        <v>954</v>
      </c>
      <c r="B651" s="144"/>
      <c r="C651" s="98"/>
      <c r="D651" s="43" t="str">
        <f t="shared" si="76"/>
        <v>HMO</v>
      </c>
      <c r="E651" s="100"/>
      <c r="F651" s="101"/>
      <c r="G651" s="100"/>
      <c r="H651" s="101"/>
      <c r="I651" s="100"/>
      <c r="J651" s="101"/>
      <c r="K651" s="100"/>
      <c r="L651" s="101"/>
      <c r="M651" s="100"/>
      <c r="N651" s="101"/>
      <c r="O651" s="100"/>
      <c r="P651" s="101"/>
      <c r="Q651" s="100"/>
      <c r="R651" s="101"/>
      <c r="S651" s="100"/>
      <c r="T651" s="101"/>
      <c r="U651" s="118"/>
      <c r="V651" s="118"/>
      <c r="W651" s="100"/>
      <c r="X651" s="100"/>
      <c r="Y651" s="100"/>
      <c r="Z651" s="100"/>
      <c r="AA651" s="132"/>
      <c r="AB651" s="101"/>
      <c r="AC651" s="101"/>
      <c r="AD651" s="101"/>
      <c r="AE651" s="100"/>
      <c r="AF651" s="101"/>
      <c r="AG651" s="100"/>
      <c r="AH651" s="101"/>
      <c r="AI651" s="100"/>
      <c r="AJ651" s="101"/>
      <c r="AK651" s="100"/>
      <c r="AL651" s="101"/>
      <c r="AM651" s="101"/>
      <c r="AN651" s="8"/>
      <c r="AO651" s="147">
        <f>IFERROR(VLOOKUP(B651,'A2. Rate Change &amp; Enrollment'!$C$20:$K$769,3,FALSE),0)</f>
        <v>0</v>
      </c>
      <c r="AP651" s="147">
        <f>IFERROR(VLOOKUP(B651,'A2. Rate Change &amp; Enrollment'!$C$20:$K$769,7,FALSE),0)</f>
        <v>0</v>
      </c>
      <c r="AQ651" s="150" t="e">
        <f t="shared" si="81"/>
        <v>#DIV/0!</v>
      </c>
      <c r="AS651" s="177"/>
      <c r="AT651" s="177"/>
      <c r="AV651" s="153" t="e">
        <f t="shared" si="79"/>
        <v>#DIV/0!</v>
      </c>
      <c r="AW651" s="101"/>
      <c r="AY651" s="132"/>
      <c r="AZ651" s="101"/>
      <c r="BA651" s="94"/>
      <c r="BB651" s="94"/>
      <c r="BC651" s="94"/>
      <c r="BD651" s="94"/>
      <c r="BE651" s="101"/>
      <c r="BF651" s="132"/>
      <c r="BG651" s="98"/>
      <c r="BH651" s="74" t="str">
        <f t="shared" si="77"/>
        <v>N</v>
      </c>
      <c r="BI651" t="e">
        <f t="shared" si="78"/>
        <v>#DIV/0!</v>
      </c>
      <c r="BK651" s="283">
        <f>IFERROR(VLOOKUP($B651, 'A2. Rate Change &amp; Enrollment'!$C$14:$BY$769, 75, FALSE), 0)</f>
        <v>0</v>
      </c>
      <c r="BL651" s="283" t="e">
        <f t="shared" si="74"/>
        <v>#DIV/0!</v>
      </c>
      <c r="BM651" s="283" t="e">
        <f t="shared" si="75"/>
        <v>#DIV/0!</v>
      </c>
      <c r="BN651" t="e">
        <f t="shared" si="80"/>
        <v>#DIV/0!</v>
      </c>
    </row>
    <row r="652" spans="1:66" x14ac:dyDescent="0.35">
      <c r="A652" t="s">
        <v>955</v>
      </c>
      <c r="B652" s="144"/>
      <c r="C652" s="98"/>
      <c r="D652" s="43" t="str">
        <f t="shared" si="76"/>
        <v>HMO</v>
      </c>
      <c r="E652" s="100"/>
      <c r="F652" s="101"/>
      <c r="G652" s="100"/>
      <c r="H652" s="101"/>
      <c r="I652" s="100"/>
      <c r="J652" s="101"/>
      <c r="K652" s="100"/>
      <c r="L652" s="101"/>
      <c r="M652" s="100"/>
      <c r="N652" s="101"/>
      <c r="O652" s="100"/>
      <c r="P652" s="101"/>
      <c r="Q652" s="100"/>
      <c r="R652" s="101"/>
      <c r="S652" s="100"/>
      <c r="T652" s="101"/>
      <c r="U652" s="118"/>
      <c r="V652" s="118"/>
      <c r="W652" s="100"/>
      <c r="X652" s="100"/>
      <c r="Y652" s="100"/>
      <c r="Z652" s="100"/>
      <c r="AA652" s="132"/>
      <c r="AB652" s="101"/>
      <c r="AC652" s="101"/>
      <c r="AD652" s="101"/>
      <c r="AE652" s="100"/>
      <c r="AF652" s="101"/>
      <c r="AG652" s="100"/>
      <c r="AH652" s="101"/>
      <c r="AI652" s="100"/>
      <c r="AJ652" s="101"/>
      <c r="AK652" s="100"/>
      <c r="AL652" s="101"/>
      <c r="AM652" s="101"/>
      <c r="AN652" s="8"/>
      <c r="AO652" s="147">
        <f>IFERROR(VLOOKUP(B652,'A2. Rate Change &amp; Enrollment'!$C$20:$K$769,3,FALSE),0)</f>
        <v>0</v>
      </c>
      <c r="AP652" s="147">
        <f>IFERROR(VLOOKUP(B652,'A2. Rate Change &amp; Enrollment'!$C$20:$K$769,7,FALSE),0)</f>
        <v>0</v>
      </c>
      <c r="AQ652" s="150" t="e">
        <f t="shared" si="81"/>
        <v>#DIV/0!</v>
      </c>
      <c r="AS652" s="177"/>
      <c r="AT652" s="177"/>
      <c r="AV652" s="153" t="e">
        <f t="shared" si="79"/>
        <v>#DIV/0!</v>
      </c>
      <c r="AW652" s="101"/>
      <c r="AY652" s="132"/>
      <c r="AZ652" s="101"/>
      <c r="BA652" s="94"/>
      <c r="BB652" s="94"/>
      <c r="BC652" s="94"/>
      <c r="BD652" s="94"/>
      <c r="BE652" s="101"/>
      <c r="BF652" s="132"/>
      <c r="BG652" s="98"/>
      <c r="BH652" s="74" t="str">
        <f t="shared" si="77"/>
        <v>N</v>
      </c>
      <c r="BI652" t="e">
        <f t="shared" si="78"/>
        <v>#DIV/0!</v>
      </c>
      <c r="BK652" s="283">
        <f>IFERROR(VLOOKUP($B652, 'A2. Rate Change &amp; Enrollment'!$C$14:$BY$769, 75, FALSE), 0)</f>
        <v>0</v>
      </c>
      <c r="BL652" s="283" t="e">
        <f t="shared" si="74"/>
        <v>#DIV/0!</v>
      </c>
      <c r="BM652" s="283" t="e">
        <f t="shared" si="75"/>
        <v>#DIV/0!</v>
      </c>
      <c r="BN652" t="e">
        <f t="shared" si="80"/>
        <v>#DIV/0!</v>
      </c>
    </row>
    <row r="653" spans="1:66" x14ac:dyDescent="0.35">
      <c r="A653" t="s">
        <v>956</v>
      </c>
      <c r="B653" s="144"/>
      <c r="C653" s="98"/>
      <c r="D653" s="43" t="str">
        <f t="shared" si="76"/>
        <v>HMO</v>
      </c>
      <c r="E653" s="100"/>
      <c r="F653" s="101"/>
      <c r="G653" s="100"/>
      <c r="H653" s="101"/>
      <c r="I653" s="100"/>
      <c r="J653" s="101"/>
      <c r="K653" s="100"/>
      <c r="L653" s="101"/>
      <c r="M653" s="100"/>
      <c r="N653" s="101"/>
      <c r="O653" s="100"/>
      <c r="P653" s="101"/>
      <c r="Q653" s="100"/>
      <c r="R653" s="101"/>
      <c r="S653" s="100"/>
      <c r="T653" s="101"/>
      <c r="U653" s="118"/>
      <c r="V653" s="118"/>
      <c r="W653" s="100"/>
      <c r="X653" s="100"/>
      <c r="Y653" s="100"/>
      <c r="Z653" s="100"/>
      <c r="AA653" s="132"/>
      <c r="AB653" s="101"/>
      <c r="AC653" s="101"/>
      <c r="AD653" s="101"/>
      <c r="AE653" s="100"/>
      <c r="AF653" s="101"/>
      <c r="AG653" s="100"/>
      <c r="AH653" s="101"/>
      <c r="AI653" s="100"/>
      <c r="AJ653" s="101"/>
      <c r="AK653" s="100"/>
      <c r="AL653" s="101"/>
      <c r="AM653" s="101"/>
      <c r="AN653" s="8"/>
      <c r="AO653" s="147">
        <f>IFERROR(VLOOKUP(B653,'A2. Rate Change &amp; Enrollment'!$C$20:$K$769,3,FALSE),0)</f>
        <v>0</v>
      </c>
      <c r="AP653" s="147">
        <f>IFERROR(VLOOKUP(B653,'A2. Rate Change &amp; Enrollment'!$C$20:$K$769,7,FALSE),0)</f>
        <v>0</v>
      </c>
      <c r="AQ653" s="150" t="e">
        <f t="shared" si="81"/>
        <v>#DIV/0!</v>
      </c>
      <c r="AS653" s="177"/>
      <c r="AT653" s="177"/>
      <c r="AV653" s="153" t="e">
        <f t="shared" si="79"/>
        <v>#DIV/0!</v>
      </c>
      <c r="AW653" s="101"/>
      <c r="AY653" s="132"/>
      <c r="AZ653" s="101"/>
      <c r="BA653" s="94"/>
      <c r="BB653" s="94"/>
      <c r="BC653" s="94"/>
      <c r="BD653" s="94"/>
      <c r="BE653" s="101"/>
      <c r="BF653" s="132"/>
      <c r="BG653" s="98"/>
      <c r="BH653" s="74" t="str">
        <f t="shared" si="77"/>
        <v>N</v>
      </c>
      <c r="BI653" t="e">
        <f t="shared" si="78"/>
        <v>#DIV/0!</v>
      </c>
      <c r="BK653" s="283">
        <f>IFERROR(VLOOKUP($B653, 'A2. Rate Change &amp; Enrollment'!$C$14:$BY$769, 75, FALSE), 0)</f>
        <v>0</v>
      </c>
      <c r="BL653" s="283" t="e">
        <f t="shared" si="74"/>
        <v>#DIV/0!</v>
      </c>
      <c r="BM653" s="283" t="e">
        <f t="shared" si="75"/>
        <v>#DIV/0!</v>
      </c>
      <c r="BN653" t="e">
        <f t="shared" si="80"/>
        <v>#DIV/0!</v>
      </c>
    </row>
    <row r="654" spans="1:66" x14ac:dyDescent="0.35">
      <c r="A654" t="s">
        <v>957</v>
      </c>
      <c r="B654" s="144"/>
      <c r="C654" s="98"/>
      <c r="D654" s="43" t="str">
        <f t="shared" si="76"/>
        <v>HMO</v>
      </c>
      <c r="E654" s="100"/>
      <c r="F654" s="101"/>
      <c r="G654" s="100"/>
      <c r="H654" s="101"/>
      <c r="I654" s="100"/>
      <c r="J654" s="101"/>
      <c r="K654" s="100"/>
      <c r="L654" s="101"/>
      <c r="M654" s="100"/>
      <c r="N654" s="101"/>
      <c r="O654" s="100"/>
      <c r="P654" s="101"/>
      <c r="Q654" s="100"/>
      <c r="R654" s="101"/>
      <c r="S654" s="100"/>
      <c r="T654" s="101"/>
      <c r="U654" s="118"/>
      <c r="V654" s="118"/>
      <c r="W654" s="100"/>
      <c r="X654" s="100"/>
      <c r="Y654" s="100"/>
      <c r="Z654" s="100"/>
      <c r="AA654" s="132"/>
      <c r="AB654" s="101"/>
      <c r="AC654" s="101"/>
      <c r="AD654" s="101"/>
      <c r="AE654" s="100"/>
      <c r="AF654" s="101"/>
      <c r="AG654" s="100"/>
      <c r="AH654" s="101"/>
      <c r="AI654" s="100"/>
      <c r="AJ654" s="101"/>
      <c r="AK654" s="100"/>
      <c r="AL654" s="101"/>
      <c r="AM654" s="101"/>
      <c r="AN654" s="8"/>
      <c r="AO654" s="147">
        <f>IFERROR(VLOOKUP(B654,'A2. Rate Change &amp; Enrollment'!$C$20:$K$769,3,FALSE),0)</f>
        <v>0</v>
      </c>
      <c r="AP654" s="147">
        <f>IFERROR(VLOOKUP(B654,'A2. Rate Change &amp; Enrollment'!$C$20:$K$769,7,FALSE),0)</f>
        <v>0</v>
      </c>
      <c r="AQ654" s="150" t="e">
        <f t="shared" si="81"/>
        <v>#DIV/0!</v>
      </c>
      <c r="AS654" s="177"/>
      <c r="AT654" s="177"/>
      <c r="AV654" s="153" t="e">
        <f t="shared" si="79"/>
        <v>#DIV/0!</v>
      </c>
      <c r="AW654" s="101"/>
      <c r="AY654" s="132"/>
      <c r="AZ654" s="101"/>
      <c r="BA654" s="94"/>
      <c r="BB654" s="94"/>
      <c r="BC654" s="94"/>
      <c r="BD654" s="94"/>
      <c r="BE654" s="101"/>
      <c r="BF654" s="132"/>
      <c r="BG654" s="98"/>
      <c r="BH654" s="74" t="str">
        <f t="shared" si="77"/>
        <v>N</v>
      </c>
      <c r="BI654" t="e">
        <f t="shared" si="78"/>
        <v>#DIV/0!</v>
      </c>
      <c r="BK654" s="283">
        <f>IFERROR(VLOOKUP($B654, 'A2. Rate Change &amp; Enrollment'!$C$14:$BY$769, 75, FALSE), 0)</f>
        <v>0</v>
      </c>
      <c r="BL654" s="283" t="e">
        <f t="shared" si="74"/>
        <v>#DIV/0!</v>
      </c>
      <c r="BM654" s="283" t="e">
        <f t="shared" si="75"/>
        <v>#DIV/0!</v>
      </c>
      <c r="BN654" t="e">
        <f t="shared" si="80"/>
        <v>#DIV/0!</v>
      </c>
    </row>
    <row r="655" spans="1:66" x14ac:dyDescent="0.35">
      <c r="A655" t="s">
        <v>958</v>
      </c>
      <c r="B655" s="144"/>
      <c r="C655" s="98"/>
      <c r="D655" s="43" t="str">
        <f t="shared" si="76"/>
        <v>HMO</v>
      </c>
      <c r="E655" s="100"/>
      <c r="F655" s="101"/>
      <c r="G655" s="100"/>
      <c r="H655" s="101"/>
      <c r="I655" s="100"/>
      <c r="J655" s="101"/>
      <c r="K655" s="100"/>
      <c r="L655" s="101"/>
      <c r="M655" s="100"/>
      <c r="N655" s="101"/>
      <c r="O655" s="100"/>
      <c r="P655" s="101"/>
      <c r="Q655" s="100"/>
      <c r="R655" s="101"/>
      <c r="S655" s="100"/>
      <c r="T655" s="101"/>
      <c r="U655" s="118"/>
      <c r="V655" s="118"/>
      <c r="W655" s="100"/>
      <c r="X655" s="100"/>
      <c r="Y655" s="100"/>
      <c r="Z655" s="100"/>
      <c r="AA655" s="132"/>
      <c r="AB655" s="101"/>
      <c r="AC655" s="101"/>
      <c r="AD655" s="101"/>
      <c r="AE655" s="100"/>
      <c r="AF655" s="101"/>
      <c r="AG655" s="100"/>
      <c r="AH655" s="101"/>
      <c r="AI655" s="100"/>
      <c r="AJ655" s="101"/>
      <c r="AK655" s="100"/>
      <c r="AL655" s="101"/>
      <c r="AM655" s="101"/>
      <c r="AN655" s="8"/>
      <c r="AO655" s="147">
        <f>IFERROR(VLOOKUP(B655,'A2. Rate Change &amp; Enrollment'!$C$20:$K$769,3,FALSE),0)</f>
        <v>0</v>
      </c>
      <c r="AP655" s="147">
        <f>IFERROR(VLOOKUP(B655,'A2. Rate Change &amp; Enrollment'!$C$20:$K$769,7,FALSE),0)</f>
        <v>0</v>
      </c>
      <c r="AQ655" s="150" t="e">
        <f t="shared" si="81"/>
        <v>#DIV/0!</v>
      </c>
      <c r="AS655" s="177"/>
      <c r="AT655" s="177"/>
      <c r="AV655" s="153" t="e">
        <f t="shared" si="79"/>
        <v>#DIV/0!</v>
      </c>
      <c r="AW655" s="101"/>
      <c r="AY655" s="132"/>
      <c r="AZ655" s="101"/>
      <c r="BA655" s="94"/>
      <c r="BB655" s="94"/>
      <c r="BC655" s="94"/>
      <c r="BD655" s="94"/>
      <c r="BE655" s="101"/>
      <c r="BF655" s="132"/>
      <c r="BG655" s="98"/>
      <c r="BH655" s="74" t="str">
        <f t="shared" si="77"/>
        <v>N</v>
      </c>
      <c r="BI655" t="e">
        <f t="shared" si="78"/>
        <v>#DIV/0!</v>
      </c>
      <c r="BK655" s="283">
        <f>IFERROR(VLOOKUP($B655, 'A2. Rate Change &amp; Enrollment'!$C$14:$BY$769, 75, FALSE), 0)</f>
        <v>0</v>
      </c>
      <c r="BL655" s="283" t="e">
        <f t="shared" ref="BL655:BL718" si="82">BK655/$BK$14</f>
        <v>#DIV/0!</v>
      </c>
      <c r="BM655" s="283" t="e">
        <f t="shared" ref="BM655:BM718" si="83">AS655/$AS$14</f>
        <v>#DIV/0!</v>
      </c>
      <c r="BN655" t="e">
        <f t="shared" si="80"/>
        <v>#DIV/0!</v>
      </c>
    </row>
    <row r="656" spans="1:66" x14ac:dyDescent="0.35">
      <c r="A656" t="s">
        <v>959</v>
      </c>
      <c r="B656" s="144"/>
      <c r="C656" s="98"/>
      <c r="D656" s="43" t="str">
        <f t="shared" ref="D656:D719" si="84">$B$4</f>
        <v>HMO</v>
      </c>
      <c r="E656" s="100"/>
      <c r="F656" s="101"/>
      <c r="G656" s="100"/>
      <c r="H656" s="101"/>
      <c r="I656" s="100"/>
      <c r="J656" s="101"/>
      <c r="K656" s="100"/>
      <c r="L656" s="101"/>
      <c r="M656" s="100"/>
      <c r="N656" s="101"/>
      <c r="O656" s="100"/>
      <c r="P656" s="101"/>
      <c r="Q656" s="100"/>
      <c r="R656" s="101"/>
      <c r="S656" s="100"/>
      <c r="T656" s="101"/>
      <c r="U656" s="118"/>
      <c r="V656" s="118"/>
      <c r="W656" s="100"/>
      <c r="X656" s="100"/>
      <c r="Y656" s="100"/>
      <c r="Z656" s="100"/>
      <c r="AA656" s="132"/>
      <c r="AB656" s="101"/>
      <c r="AC656" s="101"/>
      <c r="AD656" s="101"/>
      <c r="AE656" s="100"/>
      <c r="AF656" s="101"/>
      <c r="AG656" s="100"/>
      <c r="AH656" s="101"/>
      <c r="AI656" s="100"/>
      <c r="AJ656" s="101"/>
      <c r="AK656" s="100"/>
      <c r="AL656" s="101"/>
      <c r="AM656" s="101"/>
      <c r="AN656" s="8"/>
      <c r="AO656" s="147">
        <f>IFERROR(VLOOKUP(B656,'A2. Rate Change &amp; Enrollment'!$C$20:$K$769,3,FALSE),0)</f>
        <v>0</v>
      </c>
      <c r="AP656" s="147">
        <f>IFERROR(VLOOKUP(B656,'A2. Rate Change &amp; Enrollment'!$C$20:$K$769,7,FALSE),0)</f>
        <v>0</v>
      </c>
      <c r="AQ656" s="150" t="e">
        <f t="shared" si="81"/>
        <v>#DIV/0!</v>
      </c>
      <c r="AS656" s="177"/>
      <c r="AT656" s="177"/>
      <c r="AV656" s="153" t="e">
        <f t="shared" si="79"/>
        <v>#DIV/0!</v>
      </c>
      <c r="AW656" s="101"/>
      <c r="AY656" s="132"/>
      <c r="AZ656" s="101"/>
      <c r="BA656" s="94"/>
      <c r="BB656" s="94"/>
      <c r="BC656" s="94"/>
      <c r="BD656" s="94"/>
      <c r="BE656" s="101"/>
      <c r="BF656" s="132"/>
      <c r="BG656" s="98"/>
      <c r="BH656" s="74" t="str">
        <f t="shared" ref="BH656:BH719" si="85">IF(OR(AS656-AT656&gt;5%, AT656-AS656&gt;5%), "Y", "N")</f>
        <v>N</v>
      </c>
      <c r="BI656" t="e">
        <f t="shared" ref="BI656:BI719" si="86">IF(AND(AQ656&gt;5%, BH656="Y"), "Y", "N")</f>
        <v>#DIV/0!</v>
      </c>
      <c r="BK656" s="283">
        <f>IFERROR(VLOOKUP($B656, 'A2. Rate Change &amp; Enrollment'!$C$14:$BY$769, 75, FALSE), 0)</f>
        <v>0</v>
      </c>
      <c r="BL656" s="283" t="e">
        <f t="shared" si="82"/>
        <v>#DIV/0!</v>
      </c>
      <c r="BM656" s="283" t="e">
        <f t="shared" si="83"/>
        <v>#DIV/0!</v>
      </c>
      <c r="BN656" t="e">
        <f t="shared" si="80"/>
        <v>#DIV/0!</v>
      </c>
    </row>
    <row r="657" spans="1:66" x14ac:dyDescent="0.35">
      <c r="A657" t="s">
        <v>960</v>
      </c>
      <c r="B657" s="144"/>
      <c r="C657" s="98"/>
      <c r="D657" s="43" t="str">
        <f t="shared" si="84"/>
        <v>HMO</v>
      </c>
      <c r="E657" s="100"/>
      <c r="F657" s="101"/>
      <c r="G657" s="100"/>
      <c r="H657" s="101"/>
      <c r="I657" s="100"/>
      <c r="J657" s="101"/>
      <c r="K657" s="100"/>
      <c r="L657" s="101"/>
      <c r="M657" s="100"/>
      <c r="N657" s="101"/>
      <c r="O657" s="100"/>
      <c r="P657" s="101"/>
      <c r="Q657" s="100"/>
      <c r="R657" s="101"/>
      <c r="S657" s="100"/>
      <c r="T657" s="101"/>
      <c r="U657" s="118"/>
      <c r="V657" s="118"/>
      <c r="W657" s="100"/>
      <c r="X657" s="100"/>
      <c r="Y657" s="100"/>
      <c r="Z657" s="100"/>
      <c r="AA657" s="132"/>
      <c r="AB657" s="101"/>
      <c r="AC657" s="101"/>
      <c r="AD657" s="101"/>
      <c r="AE657" s="100"/>
      <c r="AF657" s="101"/>
      <c r="AG657" s="100"/>
      <c r="AH657" s="101"/>
      <c r="AI657" s="100"/>
      <c r="AJ657" s="101"/>
      <c r="AK657" s="100"/>
      <c r="AL657" s="101"/>
      <c r="AM657" s="101"/>
      <c r="AN657" s="8"/>
      <c r="AO657" s="147">
        <f>IFERROR(VLOOKUP(B657,'A2. Rate Change &amp; Enrollment'!$C$20:$K$769,3,FALSE),0)</f>
        <v>0</v>
      </c>
      <c r="AP657" s="147">
        <f>IFERROR(VLOOKUP(B657,'A2. Rate Change &amp; Enrollment'!$C$20:$K$769,7,FALSE),0)</f>
        <v>0</v>
      </c>
      <c r="AQ657" s="150" t="e">
        <f t="shared" si="81"/>
        <v>#DIV/0!</v>
      </c>
      <c r="AS657" s="177"/>
      <c r="AT657" s="177"/>
      <c r="AV657" s="153" t="e">
        <f t="shared" ref="AV657:AV720" si="87">AS657/AT657-1</f>
        <v>#DIV/0!</v>
      </c>
      <c r="AW657" s="101"/>
      <c r="AY657" s="132"/>
      <c r="AZ657" s="101"/>
      <c r="BA657" s="94"/>
      <c r="BB657" s="94"/>
      <c r="BC657" s="94"/>
      <c r="BD657" s="94"/>
      <c r="BE657" s="101"/>
      <c r="BF657" s="132"/>
      <c r="BG657" s="98"/>
      <c r="BH657" s="74" t="str">
        <f t="shared" si="85"/>
        <v>N</v>
      </c>
      <c r="BI657" t="e">
        <f t="shared" si="86"/>
        <v>#DIV/0!</v>
      </c>
      <c r="BK657" s="283">
        <f>IFERROR(VLOOKUP($B657, 'A2. Rate Change &amp; Enrollment'!$C$14:$BY$769, 75, FALSE), 0)</f>
        <v>0</v>
      </c>
      <c r="BL657" s="283" t="e">
        <f t="shared" si="82"/>
        <v>#DIV/0!</v>
      </c>
      <c r="BM657" s="283" t="e">
        <f t="shared" si="83"/>
        <v>#DIV/0!</v>
      </c>
      <c r="BN657" t="e">
        <f t="shared" ref="BN657:BN720" si="88">IF(ABS(BM657-BL657)&lt;0.001, "N", "Y")</f>
        <v>#DIV/0!</v>
      </c>
    </row>
    <row r="658" spans="1:66" x14ac:dyDescent="0.35">
      <c r="A658" t="s">
        <v>961</v>
      </c>
      <c r="B658" s="144"/>
      <c r="C658" s="98"/>
      <c r="D658" s="43" t="str">
        <f t="shared" si="84"/>
        <v>HMO</v>
      </c>
      <c r="E658" s="100"/>
      <c r="F658" s="101"/>
      <c r="G658" s="100"/>
      <c r="H658" s="101"/>
      <c r="I658" s="100"/>
      <c r="J658" s="101"/>
      <c r="K658" s="100"/>
      <c r="L658" s="101"/>
      <c r="M658" s="100"/>
      <c r="N658" s="101"/>
      <c r="O658" s="100"/>
      <c r="P658" s="101"/>
      <c r="Q658" s="100"/>
      <c r="R658" s="101"/>
      <c r="S658" s="100"/>
      <c r="T658" s="101"/>
      <c r="U658" s="118"/>
      <c r="V658" s="118"/>
      <c r="W658" s="100"/>
      <c r="X658" s="100"/>
      <c r="Y658" s="100"/>
      <c r="Z658" s="100"/>
      <c r="AA658" s="132"/>
      <c r="AB658" s="101"/>
      <c r="AC658" s="101"/>
      <c r="AD658" s="101"/>
      <c r="AE658" s="100"/>
      <c r="AF658" s="101"/>
      <c r="AG658" s="100"/>
      <c r="AH658" s="101"/>
      <c r="AI658" s="100"/>
      <c r="AJ658" s="101"/>
      <c r="AK658" s="100"/>
      <c r="AL658" s="101"/>
      <c r="AM658" s="101"/>
      <c r="AN658" s="8"/>
      <c r="AO658" s="147">
        <f>IFERROR(VLOOKUP(B658,'A2. Rate Change &amp; Enrollment'!$C$20:$K$769,3,FALSE),0)</f>
        <v>0</v>
      </c>
      <c r="AP658" s="147">
        <f>IFERROR(VLOOKUP(B658,'A2. Rate Change &amp; Enrollment'!$C$20:$K$769,7,FALSE),0)</f>
        <v>0</v>
      </c>
      <c r="AQ658" s="150" t="e">
        <f t="shared" si="81"/>
        <v>#DIV/0!</v>
      </c>
      <c r="AS658" s="177"/>
      <c r="AT658" s="177"/>
      <c r="AV658" s="153" t="e">
        <f t="shared" si="87"/>
        <v>#DIV/0!</v>
      </c>
      <c r="AW658" s="101"/>
      <c r="AY658" s="132"/>
      <c r="AZ658" s="101"/>
      <c r="BA658" s="94"/>
      <c r="BB658" s="94"/>
      <c r="BC658" s="94"/>
      <c r="BD658" s="94"/>
      <c r="BE658" s="101"/>
      <c r="BF658" s="132"/>
      <c r="BG658" s="98"/>
      <c r="BH658" s="74" t="str">
        <f t="shared" si="85"/>
        <v>N</v>
      </c>
      <c r="BI658" t="e">
        <f t="shared" si="86"/>
        <v>#DIV/0!</v>
      </c>
      <c r="BK658" s="283">
        <f>IFERROR(VLOOKUP($B658, 'A2. Rate Change &amp; Enrollment'!$C$14:$BY$769, 75, FALSE), 0)</f>
        <v>0</v>
      </c>
      <c r="BL658" s="283" t="e">
        <f t="shared" si="82"/>
        <v>#DIV/0!</v>
      </c>
      <c r="BM658" s="283" t="e">
        <f t="shared" si="83"/>
        <v>#DIV/0!</v>
      </c>
      <c r="BN658" t="e">
        <f t="shared" si="88"/>
        <v>#DIV/0!</v>
      </c>
    </row>
    <row r="659" spans="1:66" x14ac:dyDescent="0.35">
      <c r="A659" t="s">
        <v>962</v>
      </c>
      <c r="B659" s="144"/>
      <c r="C659" s="98"/>
      <c r="D659" s="43" t="str">
        <f t="shared" si="84"/>
        <v>HMO</v>
      </c>
      <c r="E659" s="100"/>
      <c r="F659" s="101"/>
      <c r="G659" s="100"/>
      <c r="H659" s="101"/>
      <c r="I659" s="100"/>
      <c r="J659" s="101"/>
      <c r="K659" s="100"/>
      <c r="L659" s="101"/>
      <c r="M659" s="100"/>
      <c r="N659" s="101"/>
      <c r="O659" s="100"/>
      <c r="P659" s="101"/>
      <c r="Q659" s="100"/>
      <c r="R659" s="101"/>
      <c r="S659" s="100"/>
      <c r="T659" s="101"/>
      <c r="U659" s="118"/>
      <c r="V659" s="118"/>
      <c r="W659" s="100"/>
      <c r="X659" s="100"/>
      <c r="Y659" s="100"/>
      <c r="Z659" s="100"/>
      <c r="AA659" s="132"/>
      <c r="AB659" s="101"/>
      <c r="AC659" s="101"/>
      <c r="AD659" s="101"/>
      <c r="AE659" s="100"/>
      <c r="AF659" s="101"/>
      <c r="AG659" s="100"/>
      <c r="AH659" s="101"/>
      <c r="AI659" s="100"/>
      <c r="AJ659" s="101"/>
      <c r="AK659" s="100"/>
      <c r="AL659" s="101"/>
      <c r="AM659" s="101"/>
      <c r="AN659" s="8"/>
      <c r="AO659" s="147">
        <f>IFERROR(VLOOKUP(B659,'A2. Rate Change &amp; Enrollment'!$C$20:$K$769,3,FALSE),0)</f>
        <v>0</v>
      </c>
      <c r="AP659" s="147">
        <f>IFERROR(VLOOKUP(B659,'A2. Rate Change &amp; Enrollment'!$C$20:$K$769,7,FALSE),0)</f>
        <v>0</v>
      </c>
      <c r="AQ659" s="150" t="e">
        <f t="shared" si="81"/>
        <v>#DIV/0!</v>
      </c>
      <c r="AS659" s="177"/>
      <c r="AT659" s="177"/>
      <c r="AV659" s="153" t="e">
        <f t="shared" si="87"/>
        <v>#DIV/0!</v>
      </c>
      <c r="AW659" s="101"/>
      <c r="AY659" s="132"/>
      <c r="AZ659" s="101"/>
      <c r="BA659" s="94"/>
      <c r="BB659" s="94"/>
      <c r="BC659" s="94"/>
      <c r="BD659" s="94"/>
      <c r="BE659" s="101"/>
      <c r="BF659" s="132"/>
      <c r="BG659" s="98"/>
      <c r="BH659" s="74" t="str">
        <f t="shared" si="85"/>
        <v>N</v>
      </c>
      <c r="BI659" t="e">
        <f t="shared" si="86"/>
        <v>#DIV/0!</v>
      </c>
      <c r="BK659" s="283">
        <f>IFERROR(VLOOKUP($B659, 'A2. Rate Change &amp; Enrollment'!$C$14:$BY$769, 75, FALSE), 0)</f>
        <v>0</v>
      </c>
      <c r="BL659" s="283" t="e">
        <f t="shared" si="82"/>
        <v>#DIV/0!</v>
      </c>
      <c r="BM659" s="283" t="e">
        <f t="shared" si="83"/>
        <v>#DIV/0!</v>
      </c>
      <c r="BN659" t="e">
        <f t="shared" si="88"/>
        <v>#DIV/0!</v>
      </c>
    </row>
    <row r="660" spans="1:66" x14ac:dyDescent="0.35">
      <c r="A660" t="s">
        <v>963</v>
      </c>
      <c r="B660" s="144"/>
      <c r="C660" s="98"/>
      <c r="D660" s="43" t="str">
        <f t="shared" si="84"/>
        <v>HMO</v>
      </c>
      <c r="E660" s="100"/>
      <c r="F660" s="101"/>
      <c r="G660" s="100"/>
      <c r="H660" s="101"/>
      <c r="I660" s="100"/>
      <c r="J660" s="101"/>
      <c r="K660" s="100"/>
      <c r="L660" s="101"/>
      <c r="M660" s="100"/>
      <c r="N660" s="101"/>
      <c r="O660" s="100"/>
      <c r="P660" s="101"/>
      <c r="Q660" s="100"/>
      <c r="R660" s="101"/>
      <c r="S660" s="100"/>
      <c r="T660" s="101"/>
      <c r="U660" s="118"/>
      <c r="V660" s="118"/>
      <c r="W660" s="100"/>
      <c r="X660" s="100"/>
      <c r="Y660" s="100"/>
      <c r="Z660" s="100"/>
      <c r="AA660" s="132"/>
      <c r="AB660" s="101"/>
      <c r="AC660" s="101"/>
      <c r="AD660" s="101"/>
      <c r="AE660" s="100"/>
      <c r="AF660" s="101"/>
      <c r="AG660" s="100"/>
      <c r="AH660" s="101"/>
      <c r="AI660" s="100"/>
      <c r="AJ660" s="101"/>
      <c r="AK660" s="100"/>
      <c r="AL660" s="101"/>
      <c r="AM660" s="101"/>
      <c r="AN660" s="8"/>
      <c r="AO660" s="147">
        <f>IFERROR(VLOOKUP(B660,'A2. Rate Change &amp; Enrollment'!$C$20:$K$769,3,FALSE),0)</f>
        <v>0</v>
      </c>
      <c r="AP660" s="147">
        <f>IFERROR(VLOOKUP(B660,'A2. Rate Change &amp; Enrollment'!$C$20:$K$769,7,FALSE),0)</f>
        <v>0</v>
      </c>
      <c r="AQ660" s="150" t="e">
        <f t="shared" si="81"/>
        <v>#DIV/0!</v>
      </c>
      <c r="AS660" s="177"/>
      <c r="AT660" s="177"/>
      <c r="AV660" s="153" t="e">
        <f t="shared" si="87"/>
        <v>#DIV/0!</v>
      </c>
      <c r="AW660" s="101"/>
      <c r="AY660" s="132"/>
      <c r="AZ660" s="101"/>
      <c r="BA660" s="94"/>
      <c r="BB660" s="94"/>
      <c r="BC660" s="94"/>
      <c r="BD660" s="94"/>
      <c r="BE660" s="101"/>
      <c r="BF660" s="132"/>
      <c r="BG660" s="98"/>
      <c r="BH660" s="74" t="str">
        <f t="shared" si="85"/>
        <v>N</v>
      </c>
      <c r="BI660" t="e">
        <f t="shared" si="86"/>
        <v>#DIV/0!</v>
      </c>
      <c r="BK660" s="283">
        <f>IFERROR(VLOOKUP($B660, 'A2. Rate Change &amp; Enrollment'!$C$14:$BY$769, 75, FALSE), 0)</f>
        <v>0</v>
      </c>
      <c r="BL660" s="283" t="e">
        <f t="shared" si="82"/>
        <v>#DIV/0!</v>
      </c>
      <c r="BM660" s="283" t="e">
        <f t="shared" si="83"/>
        <v>#DIV/0!</v>
      </c>
      <c r="BN660" t="e">
        <f t="shared" si="88"/>
        <v>#DIV/0!</v>
      </c>
    </row>
    <row r="661" spans="1:66" x14ac:dyDescent="0.35">
      <c r="A661" t="s">
        <v>964</v>
      </c>
      <c r="B661" s="144"/>
      <c r="C661" s="98"/>
      <c r="D661" s="43" t="str">
        <f t="shared" si="84"/>
        <v>HMO</v>
      </c>
      <c r="E661" s="100"/>
      <c r="F661" s="101"/>
      <c r="G661" s="100"/>
      <c r="H661" s="101"/>
      <c r="I661" s="100"/>
      <c r="J661" s="101"/>
      <c r="K661" s="100"/>
      <c r="L661" s="101"/>
      <c r="M661" s="100"/>
      <c r="N661" s="101"/>
      <c r="O661" s="100"/>
      <c r="P661" s="101"/>
      <c r="Q661" s="100"/>
      <c r="R661" s="101"/>
      <c r="S661" s="100"/>
      <c r="T661" s="101"/>
      <c r="U661" s="118"/>
      <c r="V661" s="118"/>
      <c r="W661" s="100"/>
      <c r="X661" s="100"/>
      <c r="Y661" s="100"/>
      <c r="Z661" s="100"/>
      <c r="AA661" s="132"/>
      <c r="AB661" s="101"/>
      <c r="AC661" s="101"/>
      <c r="AD661" s="101"/>
      <c r="AE661" s="100"/>
      <c r="AF661" s="101"/>
      <c r="AG661" s="100"/>
      <c r="AH661" s="101"/>
      <c r="AI661" s="100"/>
      <c r="AJ661" s="101"/>
      <c r="AK661" s="100"/>
      <c r="AL661" s="101"/>
      <c r="AM661" s="101"/>
      <c r="AN661" s="8"/>
      <c r="AO661" s="147">
        <f>IFERROR(VLOOKUP(B661,'A2. Rate Change &amp; Enrollment'!$C$20:$K$769,3,FALSE),0)</f>
        <v>0</v>
      </c>
      <c r="AP661" s="147">
        <f>IFERROR(VLOOKUP(B661,'A2. Rate Change &amp; Enrollment'!$C$20:$K$769,7,FALSE),0)</f>
        <v>0</v>
      </c>
      <c r="AQ661" s="150" t="e">
        <f t="shared" si="81"/>
        <v>#DIV/0!</v>
      </c>
      <c r="AS661" s="177"/>
      <c r="AT661" s="177"/>
      <c r="AV661" s="153" t="e">
        <f t="shared" si="87"/>
        <v>#DIV/0!</v>
      </c>
      <c r="AW661" s="101"/>
      <c r="AY661" s="132"/>
      <c r="AZ661" s="101"/>
      <c r="BA661" s="94"/>
      <c r="BB661" s="94"/>
      <c r="BC661" s="94"/>
      <c r="BD661" s="94"/>
      <c r="BE661" s="101"/>
      <c r="BF661" s="132"/>
      <c r="BG661" s="98"/>
      <c r="BH661" s="74" t="str">
        <f t="shared" si="85"/>
        <v>N</v>
      </c>
      <c r="BI661" t="e">
        <f t="shared" si="86"/>
        <v>#DIV/0!</v>
      </c>
      <c r="BK661" s="283">
        <f>IFERROR(VLOOKUP($B661, 'A2. Rate Change &amp; Enrollment'!$C$14:$BY$769, 75, FALSE), 0)</f>
        <v>0</v>
      </c>
      <c r="BL661" s="283" t="e">
        <f t="shared" si="82"/>
        <v>#DIV/0!</v>
      </c>
      <c r="BM661" s="283" t="e">
        <f t="shared" si="83"/>
        <v>#DIV/0!</v>
      </c>
      <c r="BN661" t="e">
        <f t="shared" si="88"/>
        <v>#DIV/0!</v>
      </c>
    </row>
    <row r="662" spans="1:66" x14ac:dyDescent="0.35">
      <c r="A662" t="s">
        <v>965</v>
      </c>
      <c r="B662" s="144"/>
      <c r="C662" s="98"/>
      <c r="D662" s="43" t="str">
        <f t="shared" si="84"/>
        <v>HMO</v>
      </c>
      <c r="E662" s="100"/>
      <c r="F662" s="101"/>
      <c r="G662" s="100"/>
      <c r="H662" s="101"/>
      <c r="I662" s="100"/>
      <c r="J662" s="101"/>
      <c r="K662" s="100"/>
      <c r="L662" s="101"/>
      <c r="M662" s="100"/>
      <c r="N662" s="101"/>
      <c r="O662" s="100"/>
      <c r="P662" s="101"/>
      <c r="Q662" s="100"/>
      <c r="R662" s="101"/>
      <c r="S662" s="100"/>
      <c r="T662" s="101"/>
      <c r="U662" s="118"/>
      <c r="V662" s="118"/>
      <c r="W662" s="100"/>
      <c r="X662" s="100"/>
      <c r="Y662" s="100"/>
      <c r="Z662" s="100"/>
      <c r="AA662" s="132"/>
      <c r="AB662" s="101"/>
      <c r="AC662" s="101"/>
      <c r="AD662" s="101"/>
      <c r="AE662" s="100"/>
      <c r="AF662" s="101"/>
      <c r="AG662" s="100"/>
      <c r="AH662" s="101"/>
      <c r="AI662" s="100"/>
      <c r="AJ662" s="101"/>
      <c r="AK662" s="100"/>
      <c r="AL662" s="101"/>
      <c r="AM662" s="101"/>
      <c r="AN662" s="8"/>
      <c r="AO662" s="147">
        <f>IFERROR(VLOOKUP(B662,'A2. Rate Change &amp; Enrollment'!$C$20:$K$769,3,FALSE),0)</f>
        <v>0</v>
      </c>
      <c r="AP662" s="147">
        <f>IFERROR(VLOOKUP(B662,'A2. Rate Change &amp; Enrollment'!$C$20:$K$769,7,FALSE),0)</f>
        <v>0</v>
      </c>
      <c r="AQ662" s="150" t="e">
        <f t="shared" si="81"/>
        <v>#DIV/0!</v>
      </c>
      <c r="AS662" s="177"/>
      <c r="AT662" s="177"/>
      <c r="AV662" s="153" t="e">
        <f t="shared" si="87"/>
        <v>#DIV/0!</v>
      </c>
      <c r="AW662" s="101"/>
      <c r="AY662" s="132"/>
      <c r="AZ662" s="101"/>
      <c r="BA662" s="94"/>
      <c r="BB662" s="94"/>
      <c r="BC662" s="94"/>
      <c r="BD662" s="94"/>
      <c r="BE662" s="101"/>
      <c r="BF662" s="132"/>
      <c r="BG662" s="98"/>
      <c r="BH662" s="74" t="str">
        <f t="shared" si="85"/>
        <v>N</v>
      </c>
      <c r="BI662" t="e">
        <f t="shared" si="86"/>
        <v>#DIV/0!</v>
      </c>
      <c r="BK662" s="283">
        <f>IFERROR(VLOOKUP($B662, 'A2. Rate Change &amp; Enrollment'!$C$14:$BY$769, 75, FALSE), 0)</f>
        <v>0</v>
      </c>
      <c r="BL662" s="283" t="e">
        <f t="shared" si="82"/>
        <v>#DIV/0!</v>
      </c>
      <c r="BM662" s="283" t="e">
        <f t="shared" si="83"/>
        <v>#DIV/0!</v>
      </c>
      <c r="BN662" t="e">
        <f t="shared" si="88"/>
        <v>#DIV/0!</v>
      </c>
    </row>
    <row r="663" spans="1:66" x14ac:dyDescent="0.35">
      <c r="A663" t="s">
        <v>966</v>
      </c>
      <c r="B663" s="144"/>
      <c r="C663" s="98"/>
      <c r="D663" s="43" t="str">
        <f t="shared" si="84"/>
        <v>HMO</v>
      </c>
      <c r="E663" s="100"/>
      <c r="F663" s="101"/>
      <c r="G663" s="100"/>
      <c r="H663" s="101"/>
      <c r="I663" s="100"/>
      <c r="J663" s="101"/>
      <c r="K663" s="100"/>
      <c r="L663" s="101"/>
      <c r="M663" s="100"/>
      <c r="N663" s="101"/>
      <c r="O663" s="100"/>
      <c r="P663" s="101"/>
      <c r="Q663" s="100"/>
      <c r="R663" s="101"/>
      <c r="S663" s="100"/>
      <c r="T663" s="101"/>
      <c r="U663" s="118"/>
      <c r="V663" s="118"/>
      <c r="W663" s="100"/>
      <c r="X663" s="100"/>
      <c r="Y663" s="100"/>
      <c r="Z663" s="100"/>
      <c r="AA663" s="132"/>
      <c r="AB663" s="101"/>
      <c r="AC663" s="101"/>
      <c r="AD663" s="101"/>
      <c r="AE663" s="100"/>
      <c r="AF663" s="101"/>
      <c r="AG663" s="100"/>
      <c r="AH663" s="101"/>
      <c r="AI663" s="100"/>
      <c r="AJ663" s="101"/>
      <c r="AK663" s="100"/>
      <c r="AL663" s="101"/>
      <c r="AM663" s="101"/>
      <c r="AN663" s="8"/>
      <c r="AO663" s="147">
        <f>IFERROR(VLOOKUP(B663,'A2. Rate Change &amp; Enrollment'!$C$20:$K$769,3,FALSE),0)</f>
        <v>0</v>
      </c>
      <c r="AP663" s="147">
        <f>IFERROR(VLOOKUP(B663,'A2. Rate Change &amp; Enrollment'!$C$20:$K$769,7,FALSE),0)</f>
        <v>0</v>
      </c>
      <c r="AQ663" s="150" t="e">
        <f t="shared" si="81"/>
        <v>#DIV/0!</v>
      </c>
      <c r="AS663" s="177"/>
      <c r="AT663" s="177"/>
      <c r="AV663" s="153" t="e">
        <f t="shared" si="87"/>
        <v>#DIV/0!</v>
      </c>
      <c r="AW663" s="101"/>
      <c r="AY663" s="132"/>
      <c r="AZ663" s="101"/>
      <c r="BA663" s="94"/>
      <c r="BB663" s="94"/>
      <c r="BC663" s="94"/>
      <c r="BD663" s="94"/>
      <c r="BE663" s="101"/>
      <c r="BF663" s="132"/>
      <c r="BG663" s="98"/>
      <c r="BH663" s="74" t="str">
        <f t="shared" si="85"/>
        <v>N</v>
      </c>
      <c r="BI663" t="e">
        <f t="shared" si="86"/>
        <v>#DIV/0!</v>
      </c>
      <c r="BK663" s="283">
        <f>IFERROR(VLOOKUP($B663, 'A2. Rate Change &amp; Enrollment'!$C$14:$BY$769, 75, FALSE), 0)</f>
        <v>0</v>
      </c>
      <c r="BL663" s="283" t="e">
        <f t="shared" si="82"/>
        <v>#DIV/0!</v>
      </c>
      <c r="BM663" s="283" t="e">
        <f t="shared" si="83"/>
        <v>#DIV/0!</v>
      </c>
      <c r="BN663" t="e">
        <f t="shared" si="88"/>
        <v>#DIV/0!</v>
      </c>
    </row>
    <row r="664" spans="1:66" x14ac:dyDescent="0.35">
      <c r="A664" t="s">
        <v>967</v>
      </c>
      <c r="B664" s="144"/>
      <c r="C664" s="98"/>
      <c r="D664" s="43" t="str">
        <f t="shared" si="84"/>
        <v>HMO</v>
      </c>
      <c r="E664" s="100"/>
      <c r="F664" s="101"/>
      <c r="G664" s="100"/>
      <c r="H664" s="101"/>
      <c r="I664" s="100"/>
      <c r="J664" s="101"/>
      <c r="K664" s="100"/>
      <c r="L664" s="101"/>
      <c r="M664" s="100"/>
      <c r="N664" s="101"/>
      <c r="O664" s="100"/>
      <c r="P664" s="101"/>
      <c r="Q664" s="100"/>
      <c r="R664" s="101"/>
      <c r="S664" s="100"/>
      <c r="T664" s="101"/>
      <c r="U664" s="118"/>
      <c r="V664" s="118"/>
      <c r="W664" s="100"/>
      <c r="X664" s="100"/>
      <c r="Y664" s="100"/>
      <c r="Z664" s="100"/>
      <c r="AA664" s="132"/>
      <c r="AB664" s="101"/>
      <c r="AC664" s="101"/>
      <c r="AD664" s="101"/>
      <c r="AE664" s="100"/>
      <c r="AF664" s="101"/>
      <c r="AG664" s="100"/>
      <c r="AH664" s="101"/>
      <c r="AI664" s="100"/>
      <c r="AJ664" s="101"/>
      <c r="AK664" s="100"/>
      <c r="AL664" s="101"/>
      <c r="AM664" s="101"/>
      <c r="AN664" s="8"/>
      <c r="AO664" s="147">
        <f>IFERROR(VLOOKUP(B664,'A2. Rate Change &amp; Enrollment'!$C$20:$K$769,3,FALSE),0)</f>
        <v>0</v>
      </c>
      <c r="AP664" s="147">
        <f>IFERROR(VLOOKUP(B664,'A2. Rate Change &amp; Enrollment'!$C$20:$K$769,7,FALSE),0)</f>
        <v>0</v>
      </c>
      <c r="AQ664" s="150" t="e">
        <f t="shared" si="81"/>
        <v>#DIV/0!</v>
      </c>
      <c r="AS664" s="177"/>
      <c r="AT664" s="177"/>
      <c r="AV664" s="153" t="e">
        <f t="shared" si="87"/>
        <v>#DIV/0!</v>
      </c>
      <c r="AW664" s="101"/>
      <c r="AY664" s="132"/>
      <c r="AZ664" s="101"/>
      <c r="BA664" s="94"/>
      <c r="BB664" s="94"/>
      <c r="BC664" s="94"/>
      <c r="BD664" s="94"/>
      <c r="BE664" s="101"/>
      <c r="BF664" s="132"/>
      <c r="BG664" s="98"/>
      <c r="BH664" s="74" t="str">
        <f t="shared" si="85"/>
        <v>N</v>
      </c>
      <c r="BI664" t="e">
        <f t="shared" si="86"/>
        <v>#DIV/0!</v>
      </c>
      <c r="BK664" s="283">
        <f>IFERROR(VLOOKUP($B664, 'A2. Rate Change &amp; Enrollment'!$C$14:$BY$769, 75, FALSE), 0)</f>
        <v>0</v>
      </c>
      <c r="BL664" s="283" t="e">
        <f t="shared" si="82"/>
        <v>#DIV/0!</v>
      </c>
      <c r="BM664" s="283" t="e">
        <f t="shared" si="83"/>
        <v>#DIV/0!</v>
      </c>
      <c r="BN664" t="e">
        <f t="shared" si="88"/>
        <v>#DIV/0!</v>
      </c>
    </row>
    <row r="665" spans="1:66" x14ac:dyDescent="0.35">
      <c r="A665" t="s">
        <v>968</v>
      </c>
      <c r="B665" s="144"/>
      <c r="C665" s="98"/>
      <c r="D665" s="43" t="str">
        <f t="shared" si="84"/>
        <v>HMO</v>
      </c>
      <c r="E665" s="100"/>
      <c r="F665" s="101"/>
      <c r="G665" s="100"/>
      <c r="H665" s="101"/>
      <c r="I665" s="100"/>
      <c r="J665" s="101"/>
      <c r="K665" s="100"/>
      <c r="L665" s="101"/>
      <c r="M665" s="100"/>
      <c r="N665" s="101"/>
      <c r="O665" s="100"/>
      <c r="P665" s="101"/>
      <c r="Q665" s="100"/>
      <c r="R665" s="101"/>
      <c r="S665" s="100"/>
      <c r="T665" s="101"/>
      <c r="U665" s="118"/>
      <c r="V665" s="118"/>
      <c r="W665" s="100"/>
      <c r="X665" s="100"/>
      <c r="Y665" s="100"/>
      <c r="Z665" s="100"/>
      <c r="AA665" s="132"/>
      <c r="AB665" s="101"/>
      <c r="AC665" s="101"/>
      <c r="AD665" s="101"/>
      <c r="AE665" s="100"/>
      <c r="AF665" s="101"/>
      <c r="AG665" s="100"/>
      <c r="AH665" s="101"/>
      <c r="AI665" s="100"/>
      <c r="AJ665" s="101"/>
      <c r="AK665" s="100"/>
      <c r="AL665" s="101"/>
      <c r="AM665" s="101"/>
      <c r="AN665" s="8"/>
      <c r="AO665" s="147">
        <f>IFERROR(VLOOKUP(B665,'A2. Rate Change &amp; Enrollment'!$C$20:$K$769,3,FALSE),0)</f>
        <v>0</v>
      </c>
      <c r="AP665" s="147">
        <f>IFERROR(VLOOKUP(B665,'A2. Rate Change &amp; Enrollment'!$C$20:$K$769,7,FALSE),0)</f>
        <v>0</v>
      </c>
      <c r="AQ665" s="150" t="e">
        <f t="shared" si="81"/>
        <v>#DIV/0!</v>
      </c>
      <c r="AS665" s="177"/>
      <c r="AT665" s="177"/>
      <c r="AV665" s="153" t="e">
        <f t="shared" si="87"/>
        <v>#DIV/0!</v>
      </c>
      <c r="AW665" s="101"/>
      <c r="AY665" s="132"/>
      <c r="AZ665" s="101"/>
      <c r="BA665" s="94"/>
      <c r="BB665" s="94"/>
      <c r="BC665" s="94"/>
      <c r="BD665" s="94"/>
      <c r="BE665" s="101"/>
      <c r="BF665" s="132"/>
      <c r="BG665" s="98"/>
      <c r="BH665" s="74" t="str">
        <f t="shared" si="85"/>
        <v>N</v>
      </c>
      <c r="BI665" t="e">
        <f t="shared" si="86"/>
        <v>#DIV/0!</v>
      </c>
      <c r="BK665" s="283">
        <f>IFERROR(VLOOKUP($B665, 'A2. Rate Change &amp; Enrollment'!$C$14:$BY$769, 75, FALSE), 0)</f>
        <v>0</v>
      </c>
      <c r="BL665" s="283" t="e">
        <f t="shared" si="82"/>
        <v>#DIV/0!</v>
      </c>
      <c r="BM665" s="283" t="e">
        <f t="shared" si="83"/>
        <v>#DIV/0!</v>
      </c>
      <c r="BN665" t="e">
        <f t="shared" si="88"/>
        <v>#DIV/0!</v>
      </c>
    </row>
    <row r="666" spans="1:66" x14ac:dyDescent="0.35">
      <c r="A666" t="s">
        <v>969</v>
      </c>
      <c r="B666" s="144"/>
      <c r="C666" s="98"/>
      <c r="D666" s="43" t="str">
        <f t="shared" si="84"/>
        <v>HMO</v>
      </c>
      <c r="E666" s="100"/>
      <c r="F666" s="101"/>
      <c r="G666" s="100"/>
      <c r="H666" s="101"/>
      <c r="I666" s="100"/>
      <c r="J666" s="101"/>
      <c r="K666" s="100"/>
      <c r="L666" s="101"/>
      <c r="M666" s="100"/>
      <c r="N666" s="101"/>
      <c r="O666" s="100"/>
      <c r="P666" s="101"/>
      <c r="Q666" s="100"/>
      <c r="R666" s="101"/>
      <c r="S666" s="100"/>
      <c r="T666" s="101"/>
      <c r="U666" s="118"/>
      <c r="V666" s="118"/>
      <c r="W666" s="100"/>
      <c r="X666" s="100"/>
      <c r="Y666" s="100"/>
      <c r="Z666" s="100"/>
      <c r="AA666" s="132"/>
      <c r="AB666" s="101"/>
      <c r="AC666" s="101"/>
      <c r="AD666" s="101"/>
      <c r="AE666" s="100"/>
      <c r="AF666" s="101"/>
      <c r="AG666" s="100"/>
      <c r="AH666" s="101"/>
      <c r="AI666" s="100"/>
      <c r="AJ666" s="101"/>
      <c r="AK666" s="100"/>
      <c r="AL666" s="101"/>
      <c r="AM666" s="101"/>
      <c r="AN666" s="8"/>
      <c r="AO666" s="147">
        <f>IFERROR(VLOOKUP(B666,'A2. Rate Change &amp; Enrollment'!$C$20:$K$769,3,FALSE),0)</f>
        <v>0</v>
      </c>
      <c r="AP666" s="147">
        <f>IFERROR(VLOOKUP(B666,'A2. Rate Change &amp; Enrollment'!$C$20:$K$769,7,FALSE),0)</f>
        <v>0</v>
      </c>
      <c r="AQ666" s="150" t="e">
        <f t="shared" si="81"/>
        <v>#DIV/0!</v>
      </c>
      <c r="AS666" s="177"/>
      <c r="AT666" s="177"/>
      <c r="AV666" s="153" t="e">
        <f t="shared" si="87"/>
        <v>#DIV/0!</v>
      </c>
      <c r="AW666" s="101"/>
      <c r="AY666" s="132"/>
      <c r="AZ666" s="101"/>
      <c r="BA666" s="94"/>
      <c r="BB666" s="94"/>
      <c r="BC666" s="94"/>
      <c r="BD666" s="94"/>
      <c r="BE666" s="101"/>
      <c r="BF666" s="132"/>
      <c r="BG666" s="98"/>
      <c r="BH666" s="74" t="str">
        <f t="shared" si="85"/>
        <v>N</v>
      </c>
      <c r="BI666" t="e">
        <f t="shared" si="86"/>
        <v>#DIV/0!</v>
      </c>
      <c r="BK666" s="283">
        <f>IFERROR(VLOOKUP($B666, 'A2. Rate Change &amp; Enrollment'!$C$14:$BY$769, 75, FALSE), 0)</f>
        <v>0</v>
      </c>
      <c r="BL666" s="283" t="e">
        <f t="shared" si="82"/>
        <v>#DIV/0!</v>
      </c>
      <c r="BM666" s="283" t="e">
        <f t="shared" si="83"/>
        <v>#DIV/0!</v>
      </c>
      <c r="BN666" t="e">
        <f t="shared" si="88"/>
        <v>#DIV/0!</v>
      </c>
    </row>
    <row r="667" spans="1:66" x14ac:dyDescent="0.35">
      <c r="A667" t="s">
        <v>970</v>
      </c>
      <c r="B667" s="144"/>
      <c r="C667" s="98"/>
      <c r="D667" s="43" t="str">
        <f t="shared" si="84"/>
        <v>HMO</v>
      </c>
      <c r="E667" s="100"/>
      <c r="F667" s="101"/>
      <c r="G667" s="100"/>
      <c r="H667" s="101"/>
      <c r="I667" s="100"/>
      <c r="J667" s="101"/>
      <c r="K667" s="100"/>
      <c r="L667" s="101"/>
      <c r="M667" s="100"/>
      <c r="N667" s="101"/>
      <c r="O667" s="100"/>
      <c r="P667" s="101"/>
      <c r="Q667" s="100"/>
      <c r="R667" s="101"/>
      <c r="S667" s="100"/>
      <c r="T667" s="101"/>
      <c r="U667" s="118"/>
      <c r="V667" s="118"/>
      <c r="W667" s="100"/>
      <c r="X667" s="100"/>
      <c r="Y667" s="100"/>
      <c r="Z667" s="100"/>
      <c r="AA667" s="132"/>
      <c r="AB667" s="101"/>
      <c r="AC667" s="101"/>
      <c r="AD667" s="101"/>
      <c r="AE667" s="100"/>
      <c r="AF667" s="101"/>
      <c r="AG667" s="100"/>
      <c r="AH667" s="101"/>
      <c r="AI667" s="100"/>
      <c r="AJ667" s="101"/>
      <c r="AK667" s="100"/>
      <c r="AL667" s="101"/>
      <c r="AM667" s="101"/>
      <c r="AN667" s="8"/>
      <c r="AO667" s="147">
        <f>IFERROR(VLOOKUP(B667,'A2. Rate Change &amp; Enrollment'!$C$20:$K$769,3,FALSE),0)</f>
        <v>0</v>
      </c>
      <c r="AP667" s="147">
        <f>IFERROR(VLOOKUP(B667,'A2. Rate Change &amp; Enrollment'!$C$20:$K$769,7,FALSE),0)</f>
        <v>0</v>
      </c>
      <c r="AQ667" s="150" t="e">
        <f t="shared" si="81"/>
        <v>#DIV/0!</v>
      </c>
      <c r="AS667" s="177"/>
      <c r="AT667" s="177"/>
      <c r="AV667" s="153" t="e">
        <f t="shared" si="87"/>
        <v>#DIV/0!</v>
      </c>
      <c r="AW667" s="101"/>
      <c r="AY667" s="132"/>
      <c r="AZ667" s="101"/>
      <c r="BA667" s="94"/>
      <c r="BB667" s="94"/>
      <c r="BC667" s="94"/>
      <c r="BD667" s="94"/>
      <c r="BE667" s="101"/>
      <c r="BF667" s="132"/>
      <c r="BG667" s="98"/>
      <c r="BH667" s="74" t="str">
        <f t="shared" si="85"/>
        <v>N</v>
      </c>
      <c r="BI667" t="e">
        <f t="shared" si="86"/>
        <v>#DIV/0!</v>
      </c>
      <c r="BK667" s="283">
        <f>IFERROR(VLOOKUP($B667, 'A2. Rate Change &amp; Enrollment'!$C$14:$BY$769, 75, FALSE), 0)</f>
        <v>0</v>
      </c>
      <c r="BL667" s="283" t="e">
        <f t="shared" si="82"/>
        <v>#DIV/0!</v>
      </c>
      <c r="BM667" s="283" t="e">
        <f t="shared" si="83"/>
        <v>#DIV/0!</v>
      </c>
      <c r="BN667" t="e">
        <f t="shared" si="88"/>
        <v>#DIV/0!</v>
      </c>
    </row>
    <row r="668" spans="1:66" x14ac:dyDescent="0.35">
      <c r="A668" t="s">
        <v>971</v>
      </c>
      <c r="B668" s="144"/>
      <c r="C668" s="98"/>
      <c r="D668" s="43" t="str">
        <f t="shared" si="84"/>
        <v>HMO</v>
      </c>
      <c r="E668" s="100"/>
      <c r="F668" s="101"/>
      <c r="G668" s="100"/>
      <c r="H668" s="101"/>
      <c r="I668" s="100"/>
      <c r="J668" s="101"/>
      <c r="K668" s="100"/>
      <c r="L668" s="101"/>
      <c r="M668" s="100"/>
      <c r="N668" s="101"/>
      <c r="O668" s="100"/>
      <c r="P668" s="101"/>
      <c r="Q668" s="100"/>
      <c r="R668" s="101"/>
      <c r="S668" s="100"/>
      <c r="T668" s="101"/>
      <c r="U668" s="118"/>
      <c r="V668" s="118"/>
      <c r="W668" s="100"/>
      <c r="X668" s="100"/>
      <c r="Y668" s="100"/>
      <c r="Z668" s="100"/>
      <c r="AA668" s="132"/>
      <c r="AB668" s="101"/>
      <c r="AC668" s="101"/>
      <c r="AD668" s="101"/>
      <c r="AE668" s="100"/>
      <c r="AF668" s="101"/>
      <c r="AG668" s="100"/>
      <c r="AH668" s="101"/>
      <c r="AI668" s="100"/>
      <c r="AJ668" s="101"/>
      <c r="AK668" s="100"/>
      <c r="AL668" s="101"/>
      <c r="AM668" s="101"/>
      <c r="AN668" s="8"/>
      <c r="AO668" s="147">
        <f>IFERROR(VLOOKUP(B668,'A2. Rate Change &amp; Enrollment'!$C$20:$K$769,3,FALSE),0)</f>
        <v>0</v>
      </c>
      <c r="AP668" s="147">
        <f>IFERROR(VLOOKUP(B668,'A2. Rate Change &amp; Enrollment'!$C$20:$K$769,7,FALSE),0)</f>
        <v>0</v>
      </c>
      <c r="AQ668" s="150" t="e">
        <f t="shared" si="81"/>
        <v>#DIV/0!</v>
      </c>
      <c r="AS668" s="177"/>
      <c r="AT668" s="177"/>
      <c r="AV668" s="153" t="e">
        <f t="shared" si="87"/>
        <v>#DIV/0!</v>
      </c>
      <c r="AW668" s="101"/>
      <c r="AY668" s="132"/>
      <c r="AZ668" s="101"/>
      <c r="BA668" s="94"/>
      <c r="BB668" s="94"/>
      <c r="BC668" s="94"/>
      <c r="BD668" s="94"/>
      <c r="BE668" s="101"/>
      <c r="BF668" s="132"/>
      <c r="BG668" s="98"/>
      <c r="BH668" s="74" t="str">
        <f t="shared" si="85"/>
        <v>N</v>
      </c>
      <c r="BI668" t="e">
        <f t="shared" si="86"/>
        <v>#DIV/0!</v>
      </c>
      <c r="BK668" s="283">
        <f>IFERROR(VLOOKUP($B668, 'A2. Rate Change &amp; Enrollment'!$C$14:$BY$769, 75, FALSE), 0)</f>
        <v>0</v>
      </c>
      <c r="BL668" s="283" t="e">
        <f t="shared" si="82"/>
        <v>#DIV/0!</v>
      </c>
      <c r="BM668" s="283" t="e">
        <f t="shared" si="83"/>
        <v>#DIV/0!</v>
      </c>
      <c r="BN668" t="e">
        <f t="shared" si="88"/>
        <v>#DIV/0!</v>
      </c>
    </row>
    <row r="669" spans="1:66" x14ac:dyDescent="0.35">
      <c r="A669" t="s">
        <v>972</v>
      </c>
      <c r="B669" s="144"/>
      <c r="C669" s="98"/>
      <c r="D669" s="43" t="str">
        <f t="shared" si="84"/>
        <v>HMO</v>
      </c>
      <c r="E669" s="100"/>
      <c r="F669" s="101"/>
      <c r="G669" s="100"/>
      <c r="H669" s="101"/>
      <c r="I669" s="100"/>
      <c r="J669" s="101"/>
      <c r="K669" s="100"/>
      <c r="L669" s="101"/>
      <c r="M669" s="100"/>
      <c r="N669" s="101"/>
      <c r="O669" s="100"/>
      <c r="P669" s="101"/>
      <c r="Q669" s="100"/>
      <c r="R669" s="101"/>
      <c r="S669" s="100"/>
      <c r="T669" s="101"/>
      <c r="U669" s="118"/>
      <c r="V669" s="118"/>
      <c r="W669" s="100"/>
      <c r="X669" s="100"/>
      <c r="Y669" s="100"/>
      <c r="Z669" s="100"/>
      <c r="AA669" s="132"/>
      <c r="AB669" s="101"/>
      <c r="AC669" s="101"/>
      <c r="AD669" s="101"/>
      <c r="AE669" s="100"/>
      <c r="AF669" s="101"/>
      <c r="AG669" s="100"/>
      <c r="AH669" s="101"/>
      <c r="AI669" s="100"/>
      <c r="AJ669" s="101"/>
      <c r="AK669" s="100"/>
      <c r="AL669" s="101"/>
      <c r="AM669" s="101"/>
      <c r="AN669" s="8"/>
      <c r="AO669" s="147">
        <f>IFERROR(VLOOKUP(B669,'A2. Rate Change &amp; Enrollment'!$C$20:$K$769,3,FALSE),0)</f>
        <v>0</v>
      </c>
      <c r="AP669" s="147">
        <f>IFERROR(VLOOKUP(B669,'A2. Rate Change &amp; Enrollment'!$C$20:$K$769,7,FALSE),0)</f>
        <v>0</v>
      </c>
      <c r="AQ669" s="150" t="e">
        <f t="shared" si="81"/>
        <v>#DIV/0!</v>
      </c>
      <c r="AS669" s="177"/>
      <c r="AT669" s="177"/>
      <c r="AV669" s="153" t="e">
        <f t="shared" si="87"/>
        <v>#DIV/0!</v>
      </c>
      <c r="AW669" s="101"/>
      <c r="AY669" s="132"/>
      <c r="AZ669" s="101"/>
      <c r="BA669" s="94"/>
      <c r="BB669" s="94"/>
      <c r="BC669" s="94"/>
      <c r="BD669" s="94"/>
      <c r="BE669" s="101"/>
      <c r="BF669" s="132"/>
      <c r="BG669" s="98"/>
      <c r="BH669" s="74" t="str">
        <f t="shared" si="85"/>
        <v>N</v>
      </c>
      <c r="BI669" t="e">
        <f t="shared" si="86"/>
        <v>#DIV/0!</v>
      </c>
      <c r="BK669" s="283">
        <f>IFERROR(VLOOKUP($B669, 'A2. Rate Change &amp; Enrollment'!$C$14:$BY$769, 75, FALSE), 0)</f>
        <v>0</v>
      </c>
      <c r="BL669" s="283" t="e">
        <f t="shared" si="82"/>
        <v>#DIV/0!</v>
      </c>
      <c r="BM669" s="283" t="e">
        <f t="shared" si="83"/>
        <v>#DIV/0!</v>
      </c>
      <c r="BN669" t="e">
        <f t="shared" si="88"/>
        <v>#DIV/0!</v>
      </c>
    </row>
    <row r="670" spans="1:66" x14ac:dyDescent="0.35">
      <c r="A670" t="s">
        <v>973</v>
      </c>
      <c r="B670" s="144"/>
      <c r="C670" s="98"/>
      <c r="D670" s="43" t="str">
        <f t="shared" si="84"/>
        <v>HMO</v>
      </c>
      <c r="E670" s="100"/>
      <c r="F670" s="101"/>
      <c r="G670" s="100"/>
      <c r="H670" s="101"/>
      <c r="I670" s="100"/>
      <c r="J670" s="101"/>
      <c r="K670" s="100"/>
      <c r="L670" s="101"/>
      <c r="M670" s="100"/>
      <c r="N670" s="101"/>
      <c r="O670" s="100"/>
      <c r="P670" s="101"/>
      <c r="Q670" s="100"/>
      <c r="R670" s="101"/>
      <c r="S670" s="100"/>
      <c r="T670" s="101"/>
      <c r="U670" s="118"/>
      <c r="V670" s="118"/>
      <c r="W670" s="100"/>
      <c r="X670" s="100"/>
      <c r="Y670" s="100"/>
      <c r="Z670" s="100"/>
      <c r="AA670" s="132"/>
      <c r="AB670" s="101"/>
      <c r="AC670" s="101"/>
      <c r="AD670" s="101"/>
      <c r="AE670" s="100"/>
      <c r="AF670" s="101"/>
      <c r="AG670" s="100"/>
      <c r="AH670" s="101"/>
      <c r="AI670" s="100"/>
      <c r="AJ670" s="101"/>
      <c r="AK670" s="100"/>
      <c r="AL670" s="101"/>
      <c r="AM670" s="101"/>
      <c r="AN670" s="8"/>
      <c r="AO670" s="147">
        <f>IFERROR(VLOOKUP(B670,'A2. Rate Change &amp; Enrollment'!$C$20:$K$769,3,FALSE),0)</f>
        <v>0</v>
      </c>
      <c r="AP670" s="147">
        <f>IFERROR(VLOOKUP(B670,'A2. Rate Change &amp; Enrollment'!$C$20:$K$769,7,FALSE),0)</f>
        <v>0</v>
      </c>
      <c r="AQ670" s="150" t="e">
        <f t="shared" si="81"/>
        <v>#DIV/0!</v>
      </c>
      <c r="AS670" s="177"/>
      <c r="AT670" s="177"/>
      <c r="AV670" s="153" t="e">
        <f t="shared" si="87"/>
        <v>#DIV/0!</v>
      </c>
      <c r="AW670" s="101"/>
      <c r="AY670" s="132"/>
      <c r="AZ670" s="101"/>
      <c r="BA670" s="94"/>
      <c r="BB670" s="94"/>
      <c r="BC670" s="94"/>
      <c r="BD670" s="94"/>
      <c r="BE670" s="101"/>
      <c r="BF670" s="132"/>
      <c r="BG670" s="98"/>
      <c r="BH670" s="74" t="str">
        <f t="shared" si="85"/>
        <v>N</v>
      </c>
      <c r="BI670" t="e">
        <f t="shared" si="86"/>
        <v>#DIV/0!</v>
      </c>
      <c r="BK670" s="283">
        <f>IFERROR(VLOOKUP($B670, 'A2. Rate Change &amp; Enrollment'!$C$14:$BY$769, 75, FALSE), 0)</f>
        <v>0</v>
      </c>
      <c r="BL670" s="283" t="e">
        <f t="shared" si="82"/>
        <v>#DIV/0!</v>
      </c>
      <c r="BM670" s="283" t="e">
        <f t="shared" si="83"/>
        <v>#DIV/0!</v>
      </c>
      <c r="BN670" t="e">
        <f t="shared" si="88"/>
        <v>#DIV/0!</v>
      </c>
    </row>
    <row r="671" spans="1:66" x14ac:dyDescent="0.35">
      <c r="A671" t="s">
        <v>974</v>
      </c>
      <c r="B671" s="144"/>
      <c r="C671" s="98"/>
      <c r="D671" s="43" t="str">
        <f t="shared" si="84"/>
        <v>HMO</v>
      </c>
      <c r="E671" s="100"/>
      <c r="F671" s="101"/>
      <c r="G671" s="100"/>
      <c r="H671" s="101"/>
      <c r="I671" s="100"/>
      <c r="J671" s="101"/>
      <c r="K671" s="100"/>
      <c r="L671" s="101"/>
      <c r="M671" s="100"/>
      <c r="N671" s="101"/>
      <c r="O671" s="100"/>
      <c r="P671" s="101"/>
      <c r="Q671" s="100"/>
      <c r="R671" s="101"/>
      <c r="S671" s="100"/>
      <c r="T671" s="101"/>
      <c r="U671" s="118"/>
      <c r="V671" s="118"/>
      <c r="W671" s="100"/>
      <c r="X671" s="100"/>
      <c r="Y671" s="100"/>
      <c r="Z671" s="100"/>
      <c r="AA671" s="132"/>
      <c r="AB671" s="101"/>
      <c r="AC671" s="101"/>
      <c r="AD671" s="101"/>
      <c r="AE671" s="100"/>
      <c r="AF671" s="101"/>
      <c r="AG671" s="100"/>
      <c r="AH671" s="101"/>
      <c r="AI671" s="100"/>
      <c r="AJ671" s="101"/>
      <c r="AK671" s="100"/>
      <c r="AL671" s="101"/>
      <c r="AM671" s="101"/>
      <c r="AN671" s="8"/>
      <c r="AO671" s="147">
        <f>IFERROR(VLOOKUP(B671,'A2. Rate Change &amp; Enrollment'!$C$20:$K$769,3,FALSE),0)</f>
        <v>0</v>
      </c>
      <c r="AP671" s="147">
        <f>IFERROR(VLOOKUP(B671,'A2. Rate Change &amp; Enrollment'!$C$20:$K$769,7,FALSE),0)</f>
        <v>0</v>
      </c>
      <c r="AQ671" s="150" t="e">
        <f t="shared" si="81"/>
        <v>#DIV/0!</v>
      </c>
      <c r="AS671" s="177"/>
      <c r="AT671" s="177"/>
      <c r="AV671" s="153" t="e">
        <f t="shared" si="87"/>
        <v>#DIV/0!</v>
      </c>
      <c r="AW671" s="101"/>
      <c r="AY671" s="132"/>
      <c r="AZ671" s="101"/>
      <c r="BA671" s="94"/>
      <c r="BB671" s="94"/>
      <c r="BC671" s="94"/>
      <c r="BD671" s="94"/>
      <c r="BE671" s="101"/>
      <c r="BF671" s="132"/>
      <c r="BG671" s="98"/>
      <c r="BH671" s="74" t="str">
        <f t="shared" si="85"/>
        <v>N</v>
      </c>
      <c r="BI671" t="e">
        <f t="shared" si="86"/>
        <v>#DIV/0!</v>
      </c>
      <c r="BK671" s="283">
        <f>IFERROR(VLOOKUP($B671, 'A2. Rate Change &amp; Enrollment'!$C$14:$BY$769, 75, FALSE), 0)</f>
        <v>0</v>
      </c>
      <c r="BL671" s="283" t="e">
        <f t="shared" si="82"/>
        <v>#DIV/0!</v>
      </c>
      <c r="BM671" s="283" t="e">
        <f t="shared" si="83"/>
        <v>#DIV/0!</v>
      </c>
      <c r="BN671" t="e">
        <f t="shared" si="88"/>
        <v>#DIV/0!</v>
      </c>
    </row>
    <row r="672" spans="1:66" x14ac:dyDescent="0.35">
      <c r="A672" t="s">
        <v>975</v>
      </c>
      <c r="B672" s="144"/>
      <c r="C672" s="98"/>
      <c r="D672" s="43" t="str">
        <f t="shared" si="84"/>
        <v>HMO</v>
      </c>
      <c r="E672" s="100"/>
      <c r="F672" s="101"/>
      <c r="G672" s="100"/>
      <c r="H672" s="101"/>
      <c r="I672" s="100"/>
      <c r="J672" s="101"/>
      <c r="K672" s="100"/>
      <c r="L672" s="101"/>
      <c r="M672" s="100"/>
      <c r="N672" s="101"/>
      <c r="O672" s="100"/>
      <c r="P672" s="101"/>
      <c r="Q672" s="100"/>
      <c r="R672" s="101"/>
      <c r="S672" s="100"/>
      <c r="T672" s="101"/>
      <c r="U672" s="118"/>
      <c r="V672" s="118"/>
      <c r="W672" s="100"/>
      <c r="X672" s="100"/>
      <c r="Y672" s="100"/>
      <c r="Z672" s="100"/>
      <c r="AA672" s="132"/>
      <c r="AB672" s="101"/>
      <c r="AC672" s="101"/>
      <c r="AD672" s="101"/>
      <c r="AE672" s="100"/>
      <c r="AF672" s="101"/>
      <c r="AG672" s="100"/>
      <c r="AH672" s="101"/>
      <c r="AI672" s="100"/>
      <c r="AJ672" s="101"/>
      <c r="AK672" s="100"/>
      <c r="AL672" s="101"/>
      <c r="AM672" s="101"/>
      <c r="AN672" s="8"/>
      <c r="AO672" s="147">
        <f>IFERROR(VLOOKUP(B672,'A2. Rate Change &amp; Enrollment'!$C$20:$K$769,3,FALSE),0)</f>
        <v>0</v>
      </c>
      <c r="AP672" s="147">
        <f>IFERROR(VLOOKUP(B672,'A2. Rate Change &amp; Enrollment'!$C$20:$K$769,7,FALSE),0)</f>
        <v>0</v>
      </c>
      <c r="AQ672" s="150" t="e">
        <f t="shared" si="81"/>
        <v>#DIV/0!</v>
      </c>
      <c r="AS672" s="177"/>
      <c r="AT672" s="177"/>
      <c r="AV672" s="153" t="e">
        <f t="shared" si="87"/>
        <v>#DIV/0!</v>
      </c>
      <c r="AW672" s="101"/>
      <c r="AY672" s="132"/>
      <c r="AZ672" s="101"/>
      <c r="BA672" s="94"/>
      <c r="BB672" s="94"/>
      <c r="BC672" s="94"/>
      <c r="BD672" s="94"/>
      <c r="BE672" s="101"/>
      <c r="BF672" s="132"/>
      <c r="BG672" s="98"/>
      <c r="BH672" s="74" t="str">
        <f t="shared" si="85"/>
        <v>N</v>
      </c>
      <c r="BI672" t="e">
        <f t="shared" si="86"/>
        <v>#DIV/0!</v>
      </c>
      <c r="BK672" s="283">
        <f>IFERROR(VLOOKUP($B672, 'A2. Rate Change &amp; Enrollment'!$C$14:$BY$769, 75, FALSE), 0)</f>
        <v>0</v>
      </c>
      <c r="BL672" s="283" t="e">
        <f t="shared" si="82"/>
        <v>#DIV/0!</v>
      </c>
      <c r="BM672" s="283" t="e">
        <f t="shared" si="83"/>
        <v>#DIV/0!</v>
      </c>
      <c r="BN672" t="e">
        <f t="shared" si="88"/>
        <v>#DIV/0!</v>
      </c>
    </row>
    <row r="673" spans="1:66" x14ac:dyDescent="0.35">
      <c r="A673" t="s">
        <v>976</v>
      </c>
      <c r="B673" s="144"/>
      <c r="C673" s="98"/>
      <c r="D673" s="43" t="str">
        <f t="shared" si="84"/>
        <v>HMO</v>
      </c>
      <c r="E673" s="100"/>
      <c r="F673" s="101"/>
      <c r="G673" s="100"/>
      <c r="H673" s="101"/>
      <c r="I673" s="100"/>
      <c r="J673" s="101"/>
      <c r="K673" s="100"/>
      <c r="L673" s="101"/>
      <c r="M673" s="100"/>
      <c r="N673" s="101"/>
      <c r="O673" s="100"/>
      <c r="P673" s="101"/>
      <c r="Q673" s="100"/>
      <c r="R673" s="101"/>
      <c r="S673" s="100"/>
      <c r="T673" s="101"/>
      <c r="U673" s="118"/>
      <c r="V673" s="118"/>
      <c r="W673" s="100"/>
      <c r="X673" s="100"/>
      <c r="Y673" s="100"/>
      <c r="Z673" s="100"/>
      <c r="AA673" s="132"/>
      <c r="AB673" s="101"/>
      <c r="AC673" s="101"/>
      <c r="AD673" s="101"/>
      <c r="AE673" s="100"/>
      <c r="AF673" s="101"/>
      <c r="AG673" s="100"/>
      <c r="AH673" s="101"/>
      <c r="AI673" s="100"/>
      <c r="AJ673" s="101"/>
      <c r="AK673" s="100"/>
      <c r="AL673" s="101"/>
      <c r="AM673" s="101"/>
      <c r="AN673" s="8"/>
      <c r="AO673" s="147">
        <f>IFERROR(VLOOKUP(B673,'A2. Rate Change &amp; Enrollment'!$C$20:$K$769,3,FALSE),0)</f>
        <v>0</v>
      </c>
      <c r="AP673" s="147">
        <f>IFERROR(VLOOKUP(B673,'A2. Rate Change &amp; Enrollment'!$C$20:$K$769,7,FALSE),0)</f>
        <v>0</v>
      </c>
      <c r="AQ673" s="150" t="e">
        <f t="shared" si="81"/>
        <v>#DIV/0!</v>
      </c>
      <c r="AS673" s="177"/>
      <c r="AT673" s="177"/>
      <c r="AV673" s="153" t="e">
        <f t="shared" si="87"/>
        <v>#DIV/0!</v>
      </c>
      <c r="AW673" s="101"/>
      <c r="AY673" s="132"/>
      <c r="AZ673" s="101"/>
      <c r="BA673" s="94"/>
      <c r="BB673" s="94"/>
      <c r="BC673" s="94"/>
      <c r="BD673" s="94"/>
      <c r="BE673" s="101"/>
      <c r="BF673" s="132"/>
      <c r="BG673" s="98"/>
      <c r="BH673" s="74" t="str">
        <f t="shared" si="85"/>
        <v>N</v>
      </c>
      <c r="BI673" t="e">
        <f t="shared" si="86"/>
        <v>#DIV/0!</v>
      </c>
      <c r="BK673" s="283">
        <f>IFERROR(VLOOKUP($B673, 'A2. Rate Change &amp; Enrollment'!$C$14:$BY$769, 75, FALSE), 0)</f>
        <v>0</v>
      </c>
      <c r="BL673" s="283" t="e">
        <f t="shared" si="82"/>
        <v>#DIV/0!</v>
      </c>
      <c r="BM673" s="283" t="e">
        <f t="shared" si="83"/>
        <v>#DIV/0!</v>
      </c>
      <c r="BN673" t="e">
        <f t="shared" si="88"/>
        <v>#DIV/0!</v>
      </c>
    </row>
    <row r="674" spans="1:66" x14ac:dyDescent="0.35">
      <c r="A674" t="s">
        <v>977</v>
      </c>
      <c r="B674" s="144"/>
      <c r="C674" s="98"/>
      <c r="D674" s="43" t="str">
        <f t="shared" si="84"/>
        <v>HMO</v>
      </c>
      <c r="E674" s="100"/>
      <c r="F674" s="101"/>
      <c r="G674" s="100"/>
      <c r="H674" s="101"/>
      <c r="I674" s="100"/>
      <c r="J674" s="101"/>
      <c r="K674" s="100"/>
      <c r="L674" s="101"/>
      <c r="M674" s="100"/>
      <c r="N674" s="101"/>
      <c r="O674" s="100"/>
      <c r="P674" s="101"/>
      <c r="Q674" s="100"/>
      <c r="R674" s="101"/>
      <c r="S674" s="100"/>
      <c r="T674" s="101"/>
      <c r="U674" s="118"/>
      <c r="V674" s="118"/>
      <c r="W674" s="100"/>
      <c r="X674" s="100"/>
      <c r="Y674" s="100"/>
      <c r="Z674" s="100"/>
      <c r="AA674" s="132"/>
      <c r="AB674" s="101"/>
      <c r="AC674" s="101"/>
      <c r="AD674" s="101"/>
      <c r="AE674" s="100"/>
      <c r="AF674" s="101"/>
      <c r="AG674" s="100"/>
      <c r="AH674" s="101"/>
      <c r="AI674" s="100"/>
      <c r="AJ674" s="101"/>
      <c r="AK674" s="100"/>
      <c r="AL674" s="101"/>
      <c r="AM674" s="101"/>
      <c r="AN674" s="8"/>
      <c r="AO674" s="147">
        <f>IFERROR(VLOOKUP(B674,'A2. Rate Change &amp; Enrollment'!$C$20:$K$769,3,FALSE),0)</f>
        <v>0</v>
      </c>
      <c r="AP674" s="147">
        <f>IFERROR(VLOOKUP(B674,'A2. Rate Change &amp; Enrollment'!$C$20:$K$769,7,FALSE),0)</f>
        <v>0</v>
      </c>
      <c r="AQ674" s="150" t="e">
        <f t="shared" si="81"/>
        <v>#DIV/0!</v>
      </c>
      <c r="AS674" s="177"/>
      <c r="AT674" s="177"/>
      <c r="AV674" s="153" t="e">
        <f t="shared" si="87"/>
        <v>#DIV/0!</v>
      </c>
      <c r="AW674" s="101"/>
      <c r="AY674" s="132"/>
      <c r="AZ674" s="101"/>
      <c r="BA674" s="94"/>
      <c r="BB674" s="94"/>
      <c r="BC674" s="94"/>
      <c r="BD674" s="94"/>
      <c r="BE674" s="101"/>
      <c r="BF674" s="132"/>
      <c r="BG674" s="98"/>
      <c r="BH674" s="74" t="str">
        <f t="shared" si="85"/>
        <v>N</v>
      </c>
      <c r="BI674" t="e">
        <f t="shared" si="86"/>
        <v>#DIV/0!</v>
      </c>
      <c r="BK674" s="283">
        <f>IFERROR(VLOOKUP($B674, 'A2. Rate Change &amp; Enrollment'!$C$14:$BY$769, 75, FALSE), 0)</f>
        <v>0</v>
      </c>
      <c r="BL674" s="283" t="e">
        <f t="shared" si="82"/>
        <v>#DIV/0!</v>
      </c>
      <c r="BM674" s="283" t="e">
        <f t="shared" si="83"/>
        <v>#DIV/0!</v>
      </c>
      <c r="BN674" t="e">
        <f t="shared" si="88"/>
        <v>#DIV/0!</v>
      </c>
    </row>
    <row r="675" spans="1:66" x14ac:dyDescent="0.35">
      <c r="A675" t="s">
        <v>978</v>
      </c>
      <c r="B675" s="144"/>
      <c r="C675" s="98"/>
      <c r="D675" s="43" t="str">
        <f t="shared" si="84"/>
        <v>HMO</v>
      </c>
      <c r="E675" s="100"/>
      <c r="F675" s="101"/>
      <c r="G675" s="100"/>
      <c r="H675" s="101"/>
      <c r="I675" s="100"/>
      <c r="J675" s="101"/>
      <c r="K675" s="100"/>
      <c r="L675" s="101"/>
      <c r="M675" s="100"/>
      <c r="N675" s="101"/>
      <c r="O675" s="100"/>
      <c r="P675" s="101"/>
      <c r="Q675" s="100"/>
      <c r="R675" s="101"/>
      <c r="S675" s="100"/>
      <c r="T675" s="101"/>
      <c r="U675" s="118"/>
      <c r="V675" s="118"/>
      <c r="W675" s="100"/>
      <c r="X675" s="100"/>
      <c r="Y675" s="100"/>
      <c r="Z675" s="100"/>
      <c r="AA675" s="132"/>
      <c r="AB675" s="101"/>
      <c r="AC675" s="101"/>
      <c r="AD675" s="101"/>
      <c r="AE675" s="100"/>
      <c r="AF675" s="101"/>
      <c r="AG675" s="100"/>
      <c r="AH675" s="101"/>
      <c r="AI675" s="100"/>
      <c r="AJ675" s="101"/>
      <c r="AK675" s="100"/>
      <c r="AL675" s="101"/>
      <c r="AM675" s="101"/>
      <c r="AN675" s="8"/>
      <c r="AO675" s="147">
        <f>IFERROR(VLOOKUP(B675,'A2. Rate Change &amp; Enrollment'!$C$20:$K$769,3,FALSE),0)</f>
        <v>0</v>
      </c>
      <c r="AP675" s="147">
        <f>IFERROR(VLOOKUP(B675,'A2. Rate Change &amp; Enrollment'!$C$20:$K$769,7,FALSE),0)</f>
        <v>0</v>
      </c>
      <c r="AQ675" s="150" t="e">
        <f t="shared" si="81"/>
        <v>#DIV/0!</v>
      </c>
      <c r="AS675" s="177"/>
      <c r="AT675" s="177"/>
      <c r="AV675" s="153" t="e">
        <f t="shared" si="87"/>
        <v>#DIV/0!</v>
      </c>
      <c r="AW675" s="101"/>
      <c r="AY675" s="132"/>
      <c r="AZ675" s="101"/>
      <c r="BA675" s="94"/>
      <c r="BB675" s="94"/>
      <c r="BC675" s="94"/>
      <c r="BD675" s="94"/>
      <c r="BE675" s="101"/>
      <c r="BF675" s="132"/>
      <c r="BG675" s="98"/>
      <c r="BH675" s="74" t="str">
        <f t="shared" si="85"/>
        <v>N</v>
      </c>
      <c r="BI675" t="e">
        <f t="shared" si="86"/>
        <v>#DIV/0!</v>
      </c>
      <c r="BK675" s="283">
        <f>IFERROR(VLOOKUP($B675, 'A2. Rate Change &amp; Enrollment'!$C$14:$BY$769, 75, FALSE), 0)</f>
        <v>0</v>
      </c>
      <c r="BL675" s="283" t="e">
        <f t="shared" si="82"/>
        <v>#DIV/0!</v>
      </c>
      <c r="BM675" s="283" t="e">
        <f t="shared" si="83"/>
        <v>#DIV/0!</v>
      </c>
      <c r="BN675" t="e">
        <f t="shared" si="88"/>
        <v>#DIV/0!</v>
      </c>
    </row>
    <row r="676" spans="1:66" x14ac:dyDescent="0.35">
      <c r="A676" t="s">
        <v>979</v>
      </c>
      <c r="B676" s="144"/>
      <c r="C676" s="98"/>
      <c r="D676" s="43" t="str">
        <f t="shared" si="84"/>
        <v>HMO</v>
      </c>
      <c r="E676" s="100"/>
      <c r="F676" s="101"/>
      <c r="G676" s="100"/>
      <c r="H676" s="101"/>
      <c r="I676" s="100"/>
      <c r="J676" s="101"/>
      <c r="K676" s="100"/>
      <c r="L676" s="101"/>
      <c r="M676" s="100"/>
      <c r="N676" s="101"/>
      <c r="O676" s="100"/>
      <c r="P676" s="101"/>
      <c r="Q676" s="100"/>
      <c r="R676" s="101"/>
      <c r="S676" s="100"/>
      <c r="T676" s="101"/>
      <c r="U676" s="118"/>
      <c r="V676" s="118"/>
      <c r="W676" s="100"/>
      <c r="X676" s="100"/>
      <c r="Y676" s="100"/>
      <c r="Z676" s="100"/>
      <c r="AA676" s="132"/>
      <c r="AB676" s="101"/>
      <c r="AC676" s="101"/>
      <c r="AD676" s="101"/>
      <c r="AE676" s="100"/>
      <c r="AF676" s="101"/>
      <c r="AG676" s="100"/>
      <c r="AH676" s="101"/>
      <c r="AI676" s="100"/>
      <c r="AJ676" s="101"/>
      <c r="AK676" s="100"/>
      <c r="AL676" s="101"/>
      <c r="AM676" s="101"/>
      <c r="AN676" s="8"/>
      <c r="AO676" s="147">
        <f>IFERROR(VLOOKUP(B676,'A2. Rate Change &amp; Enrollment'!$C$20:$K$769,3,FALSE),0)</f>
        <v>0</v>
      </c>
      <c r="AP676" s="147">
        <f>IFERROR(VLOOKUP(B676,'A2. Rate Change &amp; Enrollment'!$C$20:$K$769,7,FALSE),0)</f>
        <v>0</v>
      </c>
      <c r="AQ676" s="150" t="e">
        <f t="shared" si="81"/>
        <v>#DIV/0!</v>
      </c>
      <c r="AS676" s="177"/>
      <c r="AT676" s="177"/>
      <c r="AV676" s="153" t="e">
        <f t="shared" si="87"/>
        <v>#DIV/0!</v>
      </c>
      <c r="AW676" s="101"/>
      <c r="AY676" s="132"/>
      <c r="AZ676" s="101"/>
      <c r="BA676" s="94"/>
      <c r="BB676" s="94"/>
      <c r="BC676" s="94"/>
      <c r="BD676" s="94"/>
      <c r="BE676" s="101"/>
      <c r="BF676" s="132"/>
      <c r="BG676" s="98"/>
      <c r="BH676" s="74" t="str">
        <f t="shared" si="85"/>
        <v>N</v>
      </c>
      <c r="BI676" t="e">
        <f t="shared" si="86"/>
        <v>#DIV/0!</v>
      </c>
      <c r="BK676" s="283">
        <f>IFERROR(VLOOKUP($B676, 'A2. Rate Change &amp; Enrollment'!$C$14:$BY$769, 75, FALSE), 0)</f>
        <v>0</v>
      </c>
      <c r="BL676" s="283" t="e">
        <f t="shared" si="82"/>
        <v>#DIV/0!</v>
      </c>
      <c r="BM676" s="283" t="e">
        <f t="shared" si="83"/>
        <v>#DIV/0!</v>
      </c>
      <c r="BN676" t="e">
        <f t="shared" si="88"/>
        <v>#DIV/0!</v>
      </c>
    </row>
    <row r="677" spans="1:66" x14ac:dyDescent="0.35">
      <c r="A677" t="s">
        <v>980</v>
      </c>
      <c r="B677" s="144"/>
      <c r="C677" s="98"/>
      <c r="D677" s="43" t="str">
        <f t="shared" si="84"/>
        <v>HMO</v>
      </c>
      <c r="E677" s="100"/>
      <c r="F677" s="101"/>
      <c r="G677" s="100"/>
      <c r="H677" s="101"/>
      <c r="I677" s="100"/>
      <c r="J677" s="101"/>
      <c r="K677" s="100"/>
      <c r="L677" s="101"/>
      <c r="M677" s="100"/>
      <c r="N677" s="101"/>
      <c r="O677" s="100"/>
      <c r="P677" s="101"/>
      <c r="Q677" s="100"/>
      <c r="R677" s="101"/>
      <c r="S677" s="100"/>
      <c r="T677" s="101"/>
      <c r="U677" s="118"/>
      <c r="V677" s="118"/>
      <c r="W677" s="100"/>
      <c r="X677" s="100"/>
      <c r="Y677" s="100"/>
      <c r="Z677" s="100"/>
      <c r="AA677" s="132"/>
      <c r="AB677" s="101"/>
      <c r="AC677" s="101"/>
      <c r="AD677" s="101"/>
      <c r="AE677" s="100"/>
      <c r="AF677" s="101"/>
      <c r="AG677" s="100"/>
      <c r="AH677" s="101"/>
      <c r="AI677" s="100"/>
      <c r="AJ677" s="101"/>
      <c r="AK677" s="100"/>
      <c r="AL677" s="101"/>
      <c r="AM677" s="101"/>
      <c r="AN677" s="8"/>
      <c r="AO677" s="147">
        <f>IFERROR(VLOOKUP(B677,'A2. Rate Change &amp; Enrollment'!$C$20:$K$769,3,FALSE),0)</f>
        <v>0</v>
      </c>
      <c r="AP677" s="147">
        <f>IFERROR(VLOOKUP(B677,'A2. Rate Change &amp; Enrollment'!$C$20:$K$769,7,FALSE),0)</f>
        <v>0</v>
      </c>
      <c r="AQ677" s="150" t="e">
        <f t="shared" si="81"/>
        <v>#DIV/0!</v>
      </c>
      <c r="AS677" s="177"/>
      <c r="AT677" s="177"/>
      <c r="AV677" s="153" t="e">
        <f t="shared" si="87"/>
        <v>#DIV/0!</v>
      </c>
      <c r="AW677" s="101"/>
      <c r="AY677" s="132"/>
      <c r="AZ677" s="101"/>
      <c r="BA677" s="94"/>
      <c r="BB677" s="94"/>
      <c r="BC677" s="94"/>
      <c r="BD677" s="94"/>
      <c r="BE677" s="101"/>
      <c r="BF677" s="132"/>
      <c r="BG677" s="98"/>
      <c r="BH677" s="74" t="str">
        <f t="shared" si="85"/>
        <v>N</v>
      </c>
      <c r="BI677" t="e">
        <f t="shared" si="86"/>
        <v>#DIV/0!</v>
      </c>
      <c r="BK677" s="283">
        <f>IFERROR(VLOOKUP($B677, 'A2. Rate Change &amp; Enrollment'!$C$14:$BY$769, 75, FALSE), 0)</f>
        <v>0</v>
      </c>
      <c r="BL677" s="283" t="e">
        <f t="shared" si="82"/>
        <v>#DIV/0!</v>
      </c>
      <c r="BM677" s="283" t="e">
        <f t="shared" si="83"/>
        <v>#DIV/0!</v>
      </c>
      <c r="BN677" t="e">
        <f t="shared" si="88"/>
        <v>#DIV/0!</v>
      </c>
    </row>
    <row r="678" spans="1:66" x14ac:dyDescent="0.35">
      <c r="A678" t="s">
        <v>981</v>
      </c>
      <c r="B678" s="144"/>
      <c r="C678" s="98"/>
      <c r="D678" s="43" t="str">
        <f t="shared" si="84"/>
        <v>HMO</v>
      </c>
      <c r="E678" s="100"/>
      <c r="F678" s="101"/>
      <c r="G678" s="100"/>
      <c r="H678" s="101"/>
      <c r="I678" s="100"/>
      <c r="J678" s="101"/>
      <c r="K678" s="100"/>
      <c r="L678" s="101"/>
      <c r="M678" s="100"/>
      <c r="N678" s="101"/>
      <c r="O678" s="100"/>
      <c r="P678" s="101"/>
      <c r="Q678" s="100"/>
      <c r="R678" s="101"/>
      <c r="S678" s="100"/>
      <c r="T678" s="101"/>
      <c r="U678" s="118"/>
      <c r="V678" s="118"/>
      <c r="W678" s="100"/>
      <c r="X678" s="100"/>
      <c r="Y678" s="100"/>
      <c r="Z678" s="100"/>
      <c r="AA678" s="132"/>
      <c r="AB678" s="101"/>
      <c r="AC678" s="101"/>
      <c r="AD678" s="101"/>
      <c r="AE678" s="100"/>
      <c r="AF678" s="101"/>
      <c r="AG678" s="100"/>
      <c r="AH678" s="101"/>
      <c r="AI678" s="100"/>
      <c r="AJ678" s="101"/>
      <c r="AK678" s="100"/>
      <c r="AL678" s="101"/>
      <c r="AM678" s="101"/>
      <c r="AN678" s="8"/>
      <c r="AO678" s="147">
        <f>IFERROR(VLOOKUP(B678,'A2. Rate Change &amp; Enrollment'!$C$20:$K$769,3,FALSE),0)</f>
        <v>0</v>
      </c>
      <c r="AP678" s="147">
        <f>IFERROR(VLOOKUP(B678,'A2. Rate Change &amp; Enrollment'!$C$20:$K$769,7,FALSE),0)</f>
        <v>0</v>
      </c>
      <c r="AQ678" s="150" t="e">
        <f t="shared" si="81"/>
        <v>#DIV/0!</v>
      </c>
      <c r="AS678" s="177"/>
      <c r="AT678" s="177"/>
      <c r="AV678" s="153" t="e">
        <f t="shared" si="87"/>
        <v>#DIV/0!</v>
      </c>
      <c r="AW678" s="101"/>
      <c r="AY678" s="132"/>
      <c r="AZ678" s="101"/>
      <c r="BA678" s="94"/>
      <c r="BB678" s="94"/>
      <c r="BC678" s="94"/>
      <c r="BD678" s="94"/>
      <c r="BE678" s="101"/>
      <c r="BF678" s="132"/>
      <c r="BG678" s="98"/>
      <c r="BH678" s="74" t="str">
        <f t="shared" si="85"/>
        <v>N</v>
      </c>
      <c r="BI678" t="e">
        <f t="shared" si="86"/>
        <v>#DIV/0!</v>
      </c>
      <c r="BK678" s="283">
        <f>IFERROR(VLOOKUP($B678, 'A2. Rate Change &amp; Enrollment'!$C$14:$BY$769, 75, FALSE), 0)</f>
        <v>0</v>
      </c>
      <c r="BL678" s="283" t="e">
        <f t="shared" si="82"/>
        <v>#DIV/0!</v>
      </c>
      <c r="BM678" s="283" t="e">
        <f t="shared" si="83"/>
        <v>#DIV/0!</v>
      </c>
      <c r="BN678" t="e">
        <f t="shared" si="88"/>
        <v>#DIV/0!</v>
      </c>
    </row>
    <row r="679" spans="1:66" x14ac:dyDescent="0.35">
      <c r="A679" t="s">
        <v>982</v>
      </c>
      <c r="B679" s="144"/>
      <c r="C679" s="98"/>
      <c r="D679" s="43" t="str">
        <f t="shared" si="84"/>
        <v>HMO</v>
      </c>
      <c r="E679" s="100"/>
      <c r="F679" s="101"/>
      <c r="G679" s="100"/>
      <c r="H679" s="101"/>
      <c r="I679" s="100"/>
      <c r="J679" s="101"/>
      <c r="K679" s="100"/>
      <c r="L679" s="101"/>
      <c r="M679" s="100"/>
      <c r="N679" s="101"/>
      <c r="O679" s="100"/>
      <c r="P679" s="101"/>
      <c r="Q679" s="100"/>
      <c r="R679" s="101"/>
      <c r="S679" s="100"/>
      <c r="T679" s="101"/>
      <c r="U679" s="118"/>
      <c r="V679" s="118"/>
      <c r="W679" s="100"/>
      <c r="X679" s="100"/>
      <c r="Y679" s="100"/>
      <c r="Z679" s="100"/>
      <c r="AA679" s="132"/>
      <c r="AB679" s="101"/>
      <c r="AC679" s="101"/>
      <c r="AD679" s="101"/>
      <c r="AE679" s="100"/>
      <c r="AF679" s="101"/>
      <c r="AG679" s="100"/>
      <c r="AH679" s="101"/>
      <c r="AI679" s="100"/>
      <c r="AJ679" s="101"/>
      <c r="AK679" s="100"/>
      <c r="AL679" s="101"/>
      <c r="AM679" s="101"/>
      <c r="AN679" s="8"/>
      <c r="AO679" s="147">
        <f>IFERROR(VLOOKUP(B679,'A2. Rate Change &amp; Enrollment'!$C$20:$K$769,3,FALSE),0)</f>
        <v>0</v>
      </c>
      <c r="AP679" s="147">
        <f>IFERROR(VLOOKUP(B679,'A2. Rate Change &amp; Enrollment'!$C$20:$K$769,7,FALSE),0)</f>
        <v>0</v>
      </c>
      <c r="AQ679" s="150" t="e">
        <f t="shared" si="81"/>
        <v>#DIV/0!</v>
      </c>
      <c r="AS679" s="177"/>
      <c r="AT679" s="177"/>
      <c r="AV679" s="153" t="e">
        <f t="shared" si="87"/>
        <v>#DIV/0!</v>
      </c>
      <c r="AW679" s="101"/>
      <c r="AY679" s="132"/>
      <c r="AZ679" s="101"/>
      <c r="BA679" s="94"/>
      <c r="BB679" s="94"/>
      <c r="BC679" s="94"/>
      <c r="BD679" s="94"/>
      <c r="BE679" s="101"/>
      <c r="BF679" s="132"/>
      <c r="BG679" s="98"/>
      <c r="BH679" s="74" t="str">
        <f t="shared" si="85"/>
        <v>N</v>
      </c>
      <c r="BI679" t="e">
        <f t="shared" si="86"/>
        <v>#DIV/0!</v>
      </c>
      <c r="BK679" s="283">
        <f>IFERROR(VLOOKUP($B679, 'A2. Rate Change &amp; Enrollment'!$C$14:$BY$769, 75, FALSE), 0)</f>
        <v>0</v>
      </c>
      <c r="BL679" s="283" t="e">
        <f t="shared" si="82"/>
        <v>#DIV/0!</v>
      </c>
      <c r="BM679" s="283" t="e">
        <f t="shared" si="83"/>
        <v>#DIV/0!</v>
      </c>
      <c r="BN679" t="e">
        <f t="shared" si="88"/>
        <v>#DIV/0!</v>
      </c>
    </row>
    <row r="680" spans="1:66" x14ac:dyDescent="0.35">
      <c r="A680" t="s">
        <v>983</v>
      </c>
      <c r="B680" s="144"/>
      <c r="C680" s="98"/>
      <c r="D680" s="43" t="str">
        <f t="shared" si="84"/>
        <v>HMO</v>
      </c>
      <c r="E680" s="100"/>
      <c r="F680" s="101"/>
      <c r="G680" s="100"/>
      <c r="H680" s="101"/>
      <c r="I680" s="100"/>
      <c r="J680" s="101"/>
      <c r="K680" s="100"/>
      <c r="L680" s="101"/>
      <c r="M680" s="100"/>
      <c r="N680" s="101"/>
      <c r="O680" s="100"/>
      <c r="P680" s="101"/>
      <c r="Q680" s="100"/>
      <c r="R680" s="101"/>
      <c r="S680" s="100"/>
      <c r="T680" s="101"/>
      <c r="U680" s="118"/>
      <c r="V680" s="118"/>
      <c r="W680" s="100"/>
      <c r="X680" s="100"/>
      <c r="Y680" s="100"/>
      <c r="Z680" s="100"/>
      <c r="AA680" s="132"/>
      <c r="AB680" s="101"/>
      <c r="AC680" s="101"/>
      <c r="AD680" s="101"/>
      <c r="AE680" s="100"/>
      <c r="AF680" s="101"/>
      <c r="AG680" s="100"/>
      <c r="AH680" s="101"/>
      <c r="AI680" s="100"/>
      <c r="AJ680" s="101"/>
      <c r="AK680" s="100"/>
      <c r="AL680" s="101"/>
      <c r="AM680" s="101"/>
      <c r="AN680" s="8"/>
      <c r="AO680" s="147">
        <f>IFERROR(VLOOKUP(B680,'A2. Rate Change &amp; Enrollment'!$C$20:$K$769,3,FALSE),0)</f>
        <v>0</v>
      </c>
      <c r="AP680" s="147">
        <f>IFERROR(VLOOKUP(B680,'A2. Rate Change &amp; Enrollment'!$C$20:$K$769,7,FALSE),0)</f>
        <v>0</v>
      </c>
      <c r="AQ680" s="150" t="e">
        <f t="shared" si="81"/>
        <v>#DIV/0!</v>
      </c>
      <c r="AS680" s="177"/>
      <c r="AT680" s="177"/>
      <c r="AV680" s="153" t="e">
        <f t="shared" si="87"/>
        <v>#DIV/0!</v>
      </c>
      <c r="AW680" s="101"/>
      <c r="AY680" s="132"/>
      <c r="AZ680" s="101"/>
      <c r="BA680" s="94"/>
      <c r="BB680" s="94"/>
      <c r="BC680" s="94"/>
      <c r="BD680" s="94"/>
      <c r="BE680" s="101"/>
      <c r="BF680" s="132"/>
      <c r="BG680" s="98"/>
      <c r="BH680" s="74" t="str">
        <f t="shared" si="85"/>
        <v>N</v>
      </c>
      <c r="BI680" t="e">
        <f t="shared" si="86"/>
        <v>#DIV/0!</v>
      </c>
      <c r="BK680" s="283">
        <f>IFERROR(VLOOKUP($B680, 'A2. Rate Change &amp; Enrollment'!$C$14:$BY$769, 75, FALSE), 0)</f>
        <v>0</v>
      </c>
      <c r="BL680" s="283" t="e">
        <f t="shared" si="82"/>
        <v>#DIV/0!</v>
      </c>
      <c r="BM680" s="283" t="e">
        <f t="shared" si="83"/>
        <v>#DIV/0!</v>
      </c>
      <c r="BN680" t="e">
        <f t="shared" si="88"/>
        <v>#DIV/0!</v>
      </c>
    </row>
    <row r="681" spans="1:66" x14ac:dyDescent="0.35">
      <c r="A681" t="s">
        <v>984</v>
      </c>
      <c r="B681" s="144"/>
      <c r="C681" s="98"/>
      <c r="D681" s="43" t="str">
        <f t="shared" si="84"/>
        <v>HMO</v>
      </c>
      <c r="E681" s="100"/>
      <c r="F681" s="101"/>
      <c r="G681" s="100"/>
      <c r="H681" s="101"/>
      <c r="I681" s="100"/>
      <c r="J681" s="101"/>
      <c r="K681" s="100"/>
      <c r="L681" s="101"/>
      <c r="M681" s="100"/>
      <c r="N681" s="101"/>
      <c r="O681" s="100"/>
      <c r="P681" s="101"/>
      <c r="Q681" s="100"/>
      <c r="R681" s="101"/>
      <c r="S681" s="100"/>
      <c r="T681" s="101"/>
      <c r="U681" s="118"/>
      <c r="V681" s="118"/>
      <c r="W681" s="100"/>
      <c r="X681" s="100"/>
      <c r="Y681" s="100"/>
      <c r="Z681" s="100"/>
      <c r="AA681" s="132"/>
      <c r="AB681" s="101"/>
      <c r="AC681" s="101"/>
      <c r="AD681" s="101"/>
      <c r="AE681" s="100"/>
      <c r="AF681" s="101"/>
      <c r="AG681" s="100"/>
      <c r="AH681" s="101"/>
      <c r="AI681" s="100"/>
      <c r="AJ681" s="101"/>
      <c r="AK681" s="100"/>
      <c r="AL681" s="101"/>
      <c r="AM681" s="101"/>
      <c r="AN681" s="8"/>
      <c r="AO681" s="147">
        <f>IFERROR(VLOOKUP(B681,'A2. Rate Change &amp; Enrollment'!$C$20:$K$769,3,FALSE),0)</f>
        <v>0</v>
      </c>
      <c r="AP681" s="147">
        <f>IFERROR(VLOOKUP(B681,'A2. Rate Change &amp; Enrollment'!$C$20:$K$769,7,FALSE),0)</f>
        <v>0</v>
      </c>
      <c r="AQ681" s="150" t="e">
        <f t="shared" si="81"/>
        <v>#DIV/0!</v>
      </c>
      <c r="AS681" s="177"/>
      <c r="AT681" s="177"/>
      <c r="AV681" s="153" t="e">
        <f t="shared" si="87"/>
        <v>#DIV/0!</v>
      </c>
      <c r="AW681" s="101"/>
      <c r="AY681" s="132"/>
      <c r="AZ681" s="101"/>
      <c r="BA681" s="94"/>
      <c r="BB681" s="94"/>
      <c r="BC681" s="94"/>
      <c r="BD681" s="94"/>
      <c r="BE681" s="101"/>
      <c r="BF681" s="132"/>
      <c r="BG681" s="98"/>
      <c r="BH681" s="74" t="str">
        <f t="shared" si="85"/>
        <v>N</v>
      </c>
      <c r="BI681" t="e">
        <f t="shared" si="86"/>
        <v>#DIV/0!</v>
      </c>
      <c r="BK681" s="283">
        <f>IFERROR(VLOOKUP($B681, 'A2. Rate Change &amp; Enrollment'!$C$14:$BY$769, 75, FALSE), 0)</f>
        <v>0</v>
      </c>
      <c r="BL681" s="283" t="e">
        <f t="shared" si="82"/>
        <v>#DIV/0!</v>
      </c>
      <c r="BM681" s="283" t="e">
        <f t="shared" si="83"/>
        <v>#DIV/0!</v>
      </c>
      <c r="BN681" t="e">
        <f t="shared" si="88"/>
        <v>#DIV/0!</v>
      </c>
    </row>
    <row r="682" spans="1:66" x14ac:dyDescent="0.35">
      <c r="A682" t="s">
        <v>985</v>
      </c>
      <c r="B682" s="144"/>
      <c r="C682" s="98"/>
      <c r="D682" s="43" t="str">
        <f t="shared" si="84"/>
        <v>HMO</v>
      </c>
      <c r="E682" s="100"/>
      <c r="F682" s="101"/>
      <c r="G682" s="100"/>
      <c r="H682" s="101"/>
      <c r="I682" s="100"/>
      <c r="J682" s="101"/>
      <c r="K682" s="100"/>
      <c r="L682" s="101"/>
      <c r="M682" s="100"/>
      <c r="N682" s="101"/>
      <c r="O682" s="100"/>
      <c r="P682" s="101"/>
      <c r="Q682" s="100"/>
      <c r="R682" s="101"/>
      <c r="S682" s="100"/>
      <c r="T682" s="101"/>
      <c r="U682" s="118"/>
      <c r="V682" s="118"/>
      <c r="W682" s="100"/>
      <c r="X682" s="100"/>
      <c r="Y682" s="100"/>
      <c r="Z682" s="100"/>
      <c r="AA682" s="132"/>
      <c r="AB682" s="101"/>
      <c r="AC682" s="101"/>
      <c r="AD682" s="101"/>
      <c r="AE682" s="100"/>
      <c r="AF682" s="101"/>
      <c r="AG682" s="100"/>
      <c r="AH682" s="101"/>
      <c r="AI682" s="100"/>
      <c r="AJ682" s="101"/>
      <c r="AK682" s="100"/>
      <c r="AL682" s="101"/>
      <c r="AM682" s="101"/>
      <c r="AN682" s="8"/>
      <c r="AO682" s="147">
        <f>IFERROR(VLOOKUP(B682,'A2. Rate Change &amp; Enrollment'!$C$20:$K$769,3,FALSE),0)</f>
        <v>0</v>
      </c>
      <c r="AP682" s="147">
        <f>IFERROR(VLOOKUP(B682,'A2. Rate Change &amp; Enrollment'!$C$20:$K$769,7,FALSE),0)</f>
        <v>0</v>
      </c>
      <c r="AQ682" s="150" t="e">
        <f t="shared" si="81"/>
        <v>#DIV/0!</v>
      </c>
      <c r="AS682" s="177"/>
      <c r="AT682" s="177"/>
      <c r="AV682" s="153" t="e">
        <f t="shared" si="87"/>
        <v>#DIV/0!</v>
      </c>
      <c r="AW682" s="101"/>
      <c r="AY682" s="132"/>
      <c r="AZ682" s="101"/>
      <c r="BA682" s="94"/>
      <c r="BB682" s="94"/>
      <c r="BC682" s="94"/>
      <c r="BD682" s="94"/>
      <c r="BE682" s="101"/>
      <c r="BF682" s="132"/>
      <c r="BG682" s="98"/>
      <c r="BH682" s="74" t="str">
        <f t="shared" si="85"/>
        <v>N</v>
      </c>
      <c r="BI682" t="e">
        <f t="shared" si="86"/>
        <v>#DIV/0!</v>
      </c>
      <c r="BK682" s="283">
        <f>IFERROR(VLOOKUP($B682, 'A2. Rate Change &amp; Enrollment'!$C$14:$BY$769, 75, FALSE), 0)</f>
        <v>0</v>
      </c>
      <c r="BL682" s="283" t="e">
        <f t="shared" si="82"/>
        <v>#DIV/0!</v>
      </c>
      <c r="BM682" s="283" t="e">
        <f t="shared" si="83"/>
        <v>#DIV/0!</v>
      </c>
      <c r="BN682" t="e">
        <f t="shared" si="88"/>
        <v>#DIV/0!</v>
      </c>
    </row>
    <row r="683" spans="1:66" x14ac:dyDescent="0.35">
      <c r="A683" t="s">
        <v>986</v>
      </c>
      <c r="B683" s="144"/>
      <c r="C683" s="98"/>
      <c r="D683" s="43" t="str">
        <f t="shared" si="84"/>
        <v>HMO</v>
      </c>
      <c r="E683" s="100"/>
      <c r="F683" s="101"/>
      <c r="G683" s="100"/>
      <c r="H683" s="101"/>
      <c r="I683" s="100"/>
      <c r="J683" s="101"/>
      <c r="K683" s="100"/>
      <c r="L683" s="101"/>
      <c r="M683" s="100"/>
      <c r="N683" s="101"/>
      <c r="O683" s="100"/>
      <c r="P683" s="101"/>
      <c r="Q683" s="100"/>
      <c r="R683" s="101"/>
      <c r="S683" s="100"/>
      <c r="T683" s="101"/>
      <c r="U683" s="118"/>
      <c r="V683" s="118"/>
      <c r="W683" s="100"/>
      <c r="X683" s="100"/>
      <c r="Y683" s="100"/>
      <c r="Z683" s="100"/>
      <c r="AA683" s="132"/>
      <c r="AB683" s="101"/>
      <c r="AC683" s="101"/>
      <c r="AD683" s="101"/>
      <c r="AE683" s="100"/>
      <c r="AF683" s="101"/>
      <c r="AG683" s="100"/>
      <c r="AH683" s="101"/>
      <c r="AI683" s="100"/>
      <c r="AJ683" s="101"/>
      <c r="AK683" s="100"/>
      <c r="AL683" s="101"/>
      <c r="AM683" s="101"/>
      <c r="AN683" s="8"/>
      <c r="AO683" s="147">
        <f>IFERROR(VLOOKUP(B683,'A2. Rate Change &amp; Enrollment'!$C$20:$K$769,3,FALSE),0)</f>
        <v>0</v>
      </c>
      <c r="AP683" s="147">
        <f>IFERROR(VLOOKUP(B683,'A2. Rate Change &amp; Enrollment'!$C$20:$K$769,7,FALSE),0)</f>
        <v>0</v>
      </c>
      <c r="AQ683" s="150" t="e">
        <f t="shared" si="81"/>
        <v>#DIV/0!</v>
      </c>
      <c r="AS683" s="177"/>
      <c r="AT683" s="177"/>
      <c r="AV683" s="153" t="e">
        <f t="shared" si="87"/>
        <v>#DIV/0!</v>
      </c>
      <c r="AW683" s="101"/>
      <c r="AY683" s="132"/>
      <c r="AZ683" s="101"/>
      <c r="BA683" s="94"/>
      <c r="BB683" s="94"/>
      <c r="BC683" s="94"/>
      <c r="BD683" s="94"/>
      <c r="BE683" s="101"/>
      <c r="BF683" s="132"/>
      <c r="BG683" s="98"/>
      <c r="BH683" s="74" t="str">
        <f t="shared" si="85"/>
        <v>N</v>
      </c>
      <c r="BI683" t="e">
        <f t="shared" si="86"/>
        <v>#DIV/0!</v>
      </c>
      <c r="BK683" s="283">
        <f>IFERROR(VLOOKUP($B683, 'A2. Rate Change &amp; Enrollment'!$C$14:$BY$769, 75, FALSE), 0)</f>
        <v>0</v>
      </c>
      <c r="BL683" s="283" t="e">
        <f t="shared" si="82"/>
        <v>#DIV/0!</v>
      </c>
      <c r="BM683" s="283" t="e">
        <f t="shared" si="83"/>
        <v>#DIV/0!</v>
      </c>
      <c r="BN683" t="e">
        <f t="shared" si="88"/>
        <v>#DIV/0!</v>
      </c>
    </row>
    <row r="684" spans="1:66" x14ac:dyDescent="0.35">
      <c r="A684" t="s">
        <v>987</v>
      </c>
      <c r="B684" s="144"/>
      <c r="C684" s="98"/>
      <c r="D684" s="43" t="str">
        <f t="shared" si="84"/>
        <v>HMO</v>
      </c>
      <c r="E684" s="100"/>
      <c r="F684" s="101"/>
      <c r="G684" s="100"/>
      <c r="H684" s="101"/>
      <c r="I684" s="100"/>
      <c r="J684" s="101"/>
      <c r="K684" s="100"/>
      <c r="L684" s="101"/>
      <c r="M684" s="100"/>
      <c r="N684" s="101"/>
      <c r="O684" s="100"/>
      <c r="P684" s="101"/>
      <c r="Q684" s="100"/>
      <c r="R684" s="101"/>
      <c r="S684" s="100"/>
      <c r="T684" s="101"/>
      <c r="U684" s="118"/>
      <c r="V684" s="118"/>
      <c r="W684" s="100"/>
      <c r="X684" s="100"/>
      <c r="Y684" s="100"/>
      <c r="Z684" s="100"/>
      <c r="AA684" s="132"/>
      <c r="AB684" s="101"/>
      <c r="AC684" s="101"/>
      <c r="AD684" s="101"/>
      <c r="AE684" s="100"/>
      <c r="AF684" s="101"/>
      <c r="AG684" s="100"/>
      <c r="AH684" s="101"/>
      <c r="AI684" s="100"/>
      <c r="AJ684" s="101"/>
      <c r="AK684" s="100"/>
      <c r="AL684" s="101"/>
      <c r="AM684" s="101"/>
      <c r="AN684" s="8"/>
      <c r="AO684" s="147">
        <f>IFERROR(VLOOKUP(B684,'A2. Rate Change &amp; Enrollment'!$C$20:$K$769,3,FALSE),0)</f>
        <v>0</v>
      </c>
      <c r="AP684" s="147">
        <f>IFERROR(VLOOKUP(B684,'A2. Rate Change &amp; Enrollment'!$C$20:$K$769,7,FALSE),0)</f>
        <v>0</v>
      </c>
      <c r="AQ684" s="150" t="e">
        <f t="shared" si="81"/>
        <v>#DIV/0!</v>
      </c>
      <c r="AS684" s="177"/>
      <c r="AT684" s="177"/>
      <c r="AV684" s="153" t="e">
        <f t="shared" si="87"/>
        <v>#DIV/0!</v>
      </c>
      <c r="AW684" s="101"/>
      <c r="AY684" s="132"/>
      <c r="AZ684" s="101"/>
      <c r="BA684" s="94"/>
      <c r="BB684" s="94"/>
      <c r="BC684" s="94"/>
      <c r="BD684" s="94"/>
      <c r="BE684" s="101"/>
      <c r="BF684" s="132"/>
      <c r="BG684" s="98"/>
      <c r="BH684" s="74" t="str">
        <f t="shared" si="85"/>
        <v>N</v>
      </c>
      <c r="BI684" t="e">
        <f t="shared" si="86"/>
        <v>#DIV/0!</v>
      </c>
      <c r="BK684" s="283">
        <f>IFERROR(VLOOKUP($B684, 'A2. Rate Change &amp; Enrollment'!$C$14:$BY$769, 75, FALSE), 0)</f>
        <v>0</v>
      </c>
      <c r="BL684" s="283" t="e">
        <f t="shared" si="82"/>
        <v>#DIV/0!</v>
      </c>
      <c r="BM684" s="283" t="e">
        <f t="shared" si="83"/>
        <v>#DIV/0!</v>
      </c>
      <c r="BN684" t="e">
        <f t="shared" si="88"/>
        <v>#DIV/0!</v>
      </c>
    </row>
    <row r="685" spans="1:66" x14ac:dyDescent="0.35">
      <c r="A685" t="s">
        <v>988</v>
      </c>
      <c r="B685" s="144"/>
      <c r="C685" s="98"/>
      <c r="D685" s="43" t="str">
        <f t="shared" si="84"/>
        <v>HMO</v>
      </c>
      <c r="E685" s="100"/>
      <c r="F685" s="101"/>
      <c r="G685" s="100"/>
      <c r="H685" s="101"/>
      <c r="I685" s="100"/>
      <c r="J685" s="101"/>
      <c r="K685" s="100"/>
      <c r="L685" s="101"/>
      <c r="M685" s="100"/>
      <c r="N685" s="101"/>
      <c r="O685" s="100"/>
      <c r="P685" s="101"/>
      <c r="Q685" s="100"/>
      <c r="R685" s="101"/>
      <c r="S685" s="100"/>
      <c r="T685" s="101"/>
      <c r="U685" s="118"/>
      <c r="V685" s="118"/>
      <c r="W685" s="100"/>
      <c r="X685" s="100"/>
      <c r="Y685" s="100"/>
      <c r="Z685" s="100"/>
      <c r="AA685" s="132"/>
      <c r="AB685" s="101"/>
      <c r="AC685" s="101"/>
      <c r="AD685" s="101"/>
      <c r="AE685" s="100"/>
      <c r="AF685" s="101"/>
      <c r="AG685" s="100"/>
      <c r="AH685" s="101"/>
      <c r="AI685" s="100"/>
      <c r="AJ685" s="101"/>
      <c r="AK685" s="100"/>
      <c r="AL685" s="101"/>
      <c r="AM685" s="101"/>
      <c r="AN685" s="8"/>
      <c r="AO685" s="147">
        <f>IFERROR(VLOOKUP(B685,'A2. Rate Change &amp; Enrollment'!$C$20:$K$769,3,FALSE),0)</f>
        <v>0</v>
      </c>
      <c r="AP685" s="147">
        <f>IFERROR(VLOOKUP(B685,'A2. Rate Change &amp; Enrollment'!$C$20:$K$769,7,FALSE),0)</f>
        <v>0</v>
      </c>
      <c r="AQ685" s="150" t="e">
        <f t="shared" si="81"/>
        <v>#DIV/0!</v>
      </c>
      <c r="AS685" s="177"/>
      <c r="AT685" s="177"/>
      <c r="AV685" s="153" t="e">
        <f t="shared" si="87"/>
        <v>#DIV/0!</v>
      </c>
      <c r="AW685" s="101"/>
      <c r="AY685" s="132"/>
      <c r="AZ685" s="101"/>
      <c r="BA685" s="94"/>
      <c r="BB685" s="94"/>
      <c r="BC685" s="94"/>
      <c r="BD685" s="94"/>
      <c r="BE685" s="101"/>
      <c r="BF685" s="132"/>
      <c r="BG685" s="98"/>
      <c r="BH685" s="74" t="str">
        <f t="shared" si="85"/>
        <v>N</v>
      </c>
      <c r="BI685" t="e">
        <f t="shared" si="86"/>
        <v>#DIV/0!</v>
      </c>
      <c r="BK685" s="283">
        <f>IFERROR(VLOOKUP($B685, 'A2. Rate Change &amp; Enrollment'!$C$14:$BY$769, 75, FALSE), 0)</f>
        <v>0</v>
      </c>
      <c r="BL685" s="283" t="e">
        <f t="shared" si="82"/>
        <v>#DIV/0!</v>
      </c>
      <c r="BM685" s="283" t="e">
        <f t="shared" si="83"/>
        <v>#DIV/0!</v>
      </c>
      <c r="BN685" t="e">
        <f t="shared" si="88"/>
        <v>#DIV/0!</v>
      </c>
    </row>
    <row r="686" spans="1:66" x14ac:dyDescent="0.35">
      <c r="A686" t="s">
        <v>989</v>
      </c>
      <c r="B686" s="144"/>
      <c r="C686" s="98"/>
      <c r="D686" s="43" t="str">
        <f t="shared" si="84"/>
        <v>HMO</v>
      </c>
      <c r="E686" s="100"/>
      <c r="F686" s="101"/>
      <c r="G686" s="100"/>
      <c r="H686" s="101"/>
      <c r="I686" s="100"/>
      <c r="J686" s="101"/>
      <c r="K686" s="100"/>
      <c r="L686" s="101"/>
      <c r="M686" s="100"/>
      <c r="N686" s="101"/>
      <c r="O686" s="100"/>
      <c r="P686" s="101"/>
      <c r="Q686" s="100"/>
      <c r="R686" s="101"/>
      <c r="S686" s="100"/>
      <c r="T686" s="101"/>
      <c r="U686" s="118"/>
      <c r="V686" s="118"/>
      <c r="W686" s="100"/>
      <c r="X686" s="100"/>
      <c r="Y686" s="100"/>
      <c r="Z686" s="100"/>
      <c r="AA686" s="132"/>
      <c r="AB686" s="101"/>
      <c r="AC686" s="101"/>
      <c r="AD686" s="101"/>
      <c r="AE686" s="100"/>
      <c r="AF686" s="101"/>
      <c r="AG686" s="100"/>
      <c r="AH686" s="101"/>
      <c r="AI686" s="100"/>
      <c r="AJ686" s="101"/>
      <c r="AK686" s="100"/>
      <c r="AL686" s="101"/>
      <c r="AM686" s="101"/>
      <c r="AN686" s="8"/>
      <c r="AO686" s="147">
        <f>IFERROR(VLOOKUP(B686,'A2. Rate Change &amp; Enrollment'!$C$20:$K$769,3,FALSE),0)</f>
        <v>0</v>
      </c>
      <c r="AP686" s="147">
        <f>IFERROR(VLOOKUP(B686,'A2. Rate Change &amp; Enrollment'!$C$20:$K$769,7,FALSE),0)</f>
        <v>0</v>
      </c>
      <c r="AQ686" s="150" t="e">
        <f t="shared" si="81"/>
        <v>#DIV/0!</v>
      </c>
      <c r="AS686" s="177"/>
      <c r="AT686" s="177"/>
      <c r="AV686" s="153" t="e">
        <f t="shared" si="87"/>
        <v>#DIV/0!</v>
      </c>
      <c r="AW686" s="101"/>
      <c r="AY686" s="132"/>
      <c r="AZ686" s="101"/>
      <c r="BA686" s="94"/>
      <c r="BB686" s="94"/>
      <c r="BC686" s="94"/>
      <c r="BD686" s="94"/>
      <c r="BE686" s="101"/>
      <c r="BF686" s="132"/>
      <c r="BG686" s="98"/>
      <c r="BH686" s="74" t="str">
        <f t="shared" si="85"/>
        <v>N</v>
      </c>
      <c r="BI686" t="e">
        <f t="shared" si="86"/>
        <v>#DIV/0!</v>
      </c>
      <c r="BK686" s="283">
        <f>IFERROR(VLOOKUP($B686, 'A2. Rate Change &amp; Enrollment'!$C$14:$BY$769, 75, FALSE), 0)</f>
        <v>0</v>
      </c>
      <c r="BL686" s="283" t="e">
        <f t="shared" si="82"/>
        <v>#DIV/0!</v>
      </c>
      <c r="BM686" s="283" t="e">
        <f t="shared" si="83"/>
        <v>#DIV/0!</v>
      </c>
      <c r="BN686" t="e">
        <f t="shared" si="88"/>
        <v>#DIV/0!</v>
      </c>
    </row>
    <row r="687" spans="1:66" x14ac:dyDescent="0.35">
      <c r="A687" t="s">
        <v>990</v>
      </c>
      <c r="B687" s="144"/>
      <c r="C687" s="98"/>
      <c r="D687" s="43" t="str">
        <f t="shared" si="84"/>
        <v>HMO</v>
      </c>
      <c r="E687" s="100"/>
      <c r="F687" s="101"/>
      <c r="G687" s="100"/>
      <c r="H687" s="101"/>
      <c r="I687" s="100"/>
      <c r="J687" s="101"/>
      <c r="K687" s="100"/>
      <c r="L687" s="101"/>
      <c r="M687" s="100"/>
      <c r="N687" s="101"/>
      <c r="O687" s="100"/>
      <c r="P687" s="101"/>
      <c r="Q687" s="100"/>
      <c r="R687" s="101"/>
      <c r="S687" s="100"/>
      <c r="T687" s="101"/>
      <c r="U687" s="118"/>
      <c r="V687" s="118"/>
      <c r="W687" s="100"/>
      <c r="X687" s="100"/>
      <c r="Y687" s="100"/>
      <c r="Z687" s="100"/>
      <c r="AA687" s="132"/>
      <c r="AB687" s="101"/>
      <c r="AC687" s="101"/>
      <c r="AD687" s="101"/>
      <c r="AE687" s="100"/>
      <c r="AF687" s="101"/>
      <c r="AG687" s="100"/>
      <c r="AH687" s="101"/>
      <c r="AI687" s="100"/>
      <c r="AJ687" s="101"/>
      <c r="AK687" s="100"/>
      <c r="AL687" s="101"/>
      <c r="AM687" s="101"/>
      <c r="AN687" s="8"/>
      <c r="AO687" s="147">
        <f>IFERROR(VLOOKUP(B687,'A2. Rate Change &amp; Enrollment'!$C$20:$K$769,3,FALSE),0)</f>
        <v>0</v>
      </c>
      <c r="AP687" s="147">
        <f>IFERROR(VLOOKUP(B687,'A2. Rate Change &amp; Enrollment'!$C$20:$K$769,7,FALSE),0)</f>
        <v>0</v>
      </c>
      <c r="AQ687" s="150" t="e">
        <f t="shared" si="81"/>
        <v>#DIV/0!</v>
      </c>
      <c r="AS687" s="177"/>
      <c r="AT687" s="177"/>
      <c r="AV687" s="153" t="e">
        <f t="shared" si="87"/>
        <v>#DIV/0!</v>
      </c>
      <c r="AW687" s="101"/>
      <c r="AY687" s="132"/>
      <c r="AZ687" s="101"/>
      <c r="BA687" s="94"/>
      <c r="BB687" s="94"/>
      <c r="BC687" s="94"/>
      <c r="BD687" s="94"/>
      <c r="BE687" s="101"/>
      <c r="BF687" s="132"/>
      <c r="BG687" s="98"/>
      <c r="BH687" s="74" t="str">
        <f t="shared" si="85"/>
        <v>N</v>
      </c>
      <c r="BI687" t="e">
        <f t="shared" si="86"/>
        <v>#DIV/0!</v>
      </c>
      <c r="BK687" s="283">
        <f>IFERROR(VLOOKUP($B687, 'A2. Rate Change &amp; Enrollment'!$C$14:$BY$769, 75, FALSE), 0)</f>
        <v>0</v>
      </c>
      <c r="BL687" s="283" t="e">
        <f t="shared" si="82"/>
        <v>#DIV/0!</v>
      </c>
      <c r="BM687" s="283" t="e">
        <f t="shared" si="83"/>
        <v>#DIV/0!</v>
      </c>
      <c r="BN687" t="e">
        <f t="shared" si="88"/>
        <v>#DIV/0!</v>
      </c>
    </row>
    <row r="688" spans="1:66" x14ac:dyDescent="0.35">
      <c r="A688" t="s">
        <v>991</v>
      </c>
      <c r="B688" s="144"/>
      <c r="C688" s="98"/>
      <c r="D688" s="43" t="str">
        <f t="shared" si="84"/>
        <v>HMO</v>
      </c>
      <c r="E688" s="100"/>
      <c r="F688" s="101"/>
      <c r="G688" s="100"/>
      <c r="H688" s="101"/>
      <c r="I688" s="100"/>
      <c r="J688" s="101"/>
      <c r="K688" s="100"/>
      <c r="L688" s="101"/>
      <c r="M688" s="100"/>
      <c r="N688" s="101"/>
      <c r="O688" s="100"/>
      <c r="P688" s="101"/>
      <c r="Q688" s="100"/>
      <c r="R688" s="101"/>
      <c r="S688" s="100"/>
      <c r="T688" s="101"/>
      <c r="U688" s="118"/>
      <c r="V688" s="118"/>
      <c r="W688" s="100"/>
      <c r="X688" s="100"/>
      <c r="Y688" s="100"/>
      <c r="Z688" s="100"/>
      <c r="AA688" s="132"/>
      <c r="AB688" s="101"/>
      <c r="AC688" s="101"/>
      <c r="AD688" s="101"/>
      <c r="AE688" s="100"/>
      <c r="AF688" s="101"/>
      <c r="AG688" s="100"/>
      <c r="AH688" s="101"/>
      <c r="AI688" s="100"/>
      <c r="AJ688" s="101"/>
      <c r="AK688" s="100"/>
      <c r="AL688" s="101"/>
      <c r="AM688" s="101"/>
      <c r="AN688" s="8"/>
      <c r="AO688" s="147">
        <f>IFERROR(VLOOKUP(B688,'A2. Rate Change &amp; Enrollment'!$C$20:$K$769,3,FALSE),0)</f>
        <v>0</v>
      </c>
      <c r="AP688" s="147">
        <f>IFERROR(VLOOKUP(B688,'A2. Rate Change &amp; Enrollment'!$C$20:$K$769,7,FALSE),0)</f>
        <v>0</v>
      </c>
      <c r="AQ688" s="150" t="e">
        <f t="shared" si="81"/>
        <v>#DIV/0!</v>
      </c>
      <c r="AS688" s="177"/>
      <c r="AT688" s="177"/>
      <c r="AV688" s="153" t="e">
        <f t="shared" si="87"/>
        <v>#DIV/0!</v>
      </c>
      <c r="AW688" s="101"/>
      <c r="AY688" s="132"/>
      <c r="AZ688" s="101"/>
      <c r="BA688" s="94"/>
      <c r="BB688" s="94"/>
      <c r="BC688" s="94"/>
      <c r="BD688" s="94"/>
      <c r="BE688" s="101"/>
      <c r="BF688" s="132"/>
      <c r="BG688" s="98"/>
      <c r="BH688" s="74" t="str">
        <f t="shared" si="85"/>
        <v>N</v>
      </c>
      <c r="BI688" t="e">
        <f t="shared" si="86"/>
        <v>#DIV/0!</v>
      </c>
      <c r="BK688" s="283">
        <f>IFERROR(VLOOKUP($B688, 'A2. Rate Change &amp; Enrollment'!$C$14:$BY$769, 75, FALSE), 0)</f>
        <v>0</v>
      </c>
      <c r="BL688" s="283" t="e">
        <f t="shared" si="82"/>
        <v>#DIV/0!</v>
      </c>
      <c r="BM688" s="283" t="e">
        <f t="shared" si="83"/>
        <v>#DIV/0!</v>
      </c>
      <c r="BN688" t="e">
        <f t="shared" si="88"/>
        <v>#DIV/0!</v>
      </c>
    </row>
    <row r="689" spans="1:66" x14ac:dyDescent="0.35">
      <c r="A689" t="s">
        <v>992</v>
      </c>
      <c r="B689" s="144"/>
      <c r="C689" s="98"/>
      <c r="D689" s="43" t="str">
        <f t="shared" si="84"/>
        <v>HMO</v>
      </c>
      <c r="E689" s="100"/>
      <c r="F689" s="101"/>
      <c r="G689" s="100"/>
      <c r="H689" s="101"/>
      <c r="I689" s="100"/>
      <c r="J689" s="101"/>
      <c r="K689" s="100"/>
      <c r="L689" s="101"/>
      <c r="M689" s="100"/>
      <c r="N689" s="101"/>
      <c r="O689" s="100"/>
      <c r="P689" s="101"/>
      <c r="Q689" s="100"/>
      <c r="R689" s="101"/>
      <c r="S689" s="100"/>
      <c r="T689" s="101"/>
      <c r="U689" s="118"/>
      <c r="V689" s="118"/>
      <c r="W689" s="100"/>
      <c r="X689" s="100"/>
      <c r="Y689" s="100"/>
      <c r="Z689" s="100"/>
      <c r="AA689" s="132"/>
      <c r="AB689" s="101"/>
      <c r="AC689" s="101"/>
      <c r="AD689" s="101"/>
      <c r="AE689" s="100"/>
      <c r="AF689" s="101"/>
      <c r="AG689" s="100"/>
      <c r="AH689" s="101"/>
      <c r="AI689" s="100"/>
      <c r="AJ689" s="101"/>
      <c r="AK689" s="100"/>
      <c r="AL689" s="101"/>
      <c r="AM689" s="101"/>
      <c r="AN689" s="8"/>
      <c r="AO689" s="147">
        <f>IFERROR(VLOOKUP(B689,'A2. Rate Change &amp; Enrollment'!$C$20:$K$769,3,FALSE),0)</f>
        <v>0</v>
      </c>
      <c r="AP689" s="147">
        <f>IFERROR(VLOOKUP(B689,'A2. Rate Change &amp; Enrollment'!$C$20:$K$769,7,FALSE),0)</f>
        <v>0</v>
      </c>
      <c r="AQ689" s="150" t="e">
        <f t="shared" si="81"/>
        <v>#DIV/0!</v>
      </c>
      <c r="AS689" s="177"/>
      <c r="AT689" s="177"/>
      <c r="AV689" s="153" t="e">
        <f t="shared" si="87"/>
        <v>#DIV/0!</v>
      </c>
      <c r="AW689" s="101"/>
      <c r="AY689" s="132"/>
      <c r="AZ689" s="101"/>
      <c r="BA689" s="94"/>
      <c r="BB689" s="94"/>
      <c r="BC689" s="94"/>
      <c r="BD689" s="94"/>
      <c r="BE689" s="101"/>
      <c r="BF689" s="132"/>
      <c r="BG689" s="98"/>
      <c r="BH689" s="74" t="str">
        <f t="shared" si="85"/>
        <v>N</v>
      </c>
      <c r="BI689" t="e">
        <f t="shared" si="86"/>
        <v>#DIV/0!</v>
      </c>
      <c r="BK689" s="283">
        <f>IFERROR(VLOOKUP($B689, 'A2. Rate Change &amp; Enrollment'!$C$14:$BY$769, 75, FALSE), 0)</f>
        <v>0</v>
      </c>
      <c r="BL689" s="283" t="e">
        <f t="shared" si="82"/>
        <v>#DIV/0!</v>
      </c>
      <c r="BM689" s="283" t="e">
        <f t="shared" si="83"/>
        <v>#DIV/0!</v>
      </c>
      <c r="BN689" t="e">
        <f t="shared" si="88"/>
        <v>#DIV/0!</v>
      </c>
    </row>
    <row r="690" spans="1:66" x14ac:dyDescent="0.35">
      <c r="A690" t="s">
        <v>993</v>
      </c>
      <c r="B690" s="144"/>
      <c r="C690" s="98"/>
      <c r="D690" s="43" t="str">
        <f t="shared" si="84"/>
        <v>HMO</v>
      </c>
      <c r="E690" s="100"/>
      <c r="F690" s="101"/>
      <c r="G690" s="100"/>
      <c r="H690" s="101"/>
      <c r="I690" s="100"/>
      <c r="J690" s="101"/>
      <c r="K690" s="100"/>
      <c r="L690" s="101"/>
      <c r="M690" s="100"/>
      <c r="N690" s="101"/>
      <c r="O690" s="100"/>
      <c r="P690" s="101"/>
      <c r="Q690" s="100"/>
      <c r="R690" s="101"/>
      <c r="S690" s="100"/>
      <c r="T690" s="101"/>
      <c r="U690" s="118"/>
      <c r="V690" s="118"/>
      <c r="W690" s="100"/>
      <c r="X690" s="100"/>
      <c r="Y690" s="100"/>
      <c r="Z690" s="100"/>
      <c r="AA690" s="132"/>
      <c r="AB690" s="101"/>
      <c r="AC690" s="101"/>
      <c r="AD690" s="101"/>
      <c r="AE690" s="100"/>
      <c r="AF690" s="101"/>
      <c r="AG690" s="100"/>
      <c r="AH690" s="101"/>
      <c r="AI690" s="100"/>
      <c r="AJ690" s="101"/>
      <c r="AK690" s="100"/>
      <c r="AL690" s="101"/>
      <c r="AM690" s="101"/>
      <c r="AN690" s="8"/>
      <c r="AO690" s="147">
        <f>IFERROR(VLOOKUP(B690,'A2. Rate Change &amp; Enrollment'!$C$20:$K$769,3,FALSE),0)</f>
        <v>0</v>
      </c>
      <c r="AP690" s="147">
        <f>IFERROR(VLOOKUP(B690,'A2. Rate Change &amp; Enrollment'!$C$20:$K$769,7,FALSE),0)</f>
        <v>0</v>
      </c>
      <c r="AQ690" s="150" t="e">
        <f t="shared" si="81"/>
        <v>#DIV/0!</v>
      </c>
      <c r="AS690" s="177"/>
      <c r="AT690" s="177"/>
      <c r="AV690" s="153" t="e">
        <f t="shared" si="87"/>
        <v>#DIV/0!</v>
      </c>
      <c r="AW690" s="101"/>
      <c r="AY690" s="132"/>
      <c r="AZ690" s="101"/>
      <c r="BA690" s="94"/>
      <c r="BB690" s="94"/>
      <c r="BC690" s="94"/>
      <c r="BD690" s="94"/>
      <c r="BE690" s="101"/>
      <c r="BF690" s="132"/>
      <c r="BG690" s="98"/>
      <c r="BH690" s="74" t="str">
        <f t="shared" si="85"/>
        <v>N</v>
      </c>
      <c r="BI690" t="e">
        <f t="shared" si="86"/>
        <v>#DIV/0!</v>
      </c>
      <c r="BK690" s="283">
        <f>IFERROR(VLOOKUP($B690, 'A2. Rate Change &amp; Enrollment'!$C$14:$BY$769, 75, FALSE), 0)</f>
        <v>0</v>
      </c>
      <c r="BL690" s="283" t="e">
        <f t="shared" si="82"/>
        <v>#DIV/0!</v>
      </c>
      <c r="BM690" s="283" t="e">
        <f t="shared" si="83"/>
        <v>#DIV/0!</v>
      </c>
      <c r="BN690" t="e">
        <f t="shared" si="88"/>
        <v>#DIV/0!</v>
      </c>
    </row>
    <row r="691" spans="1:66" x14ac:dyDescent="0.35">
      <c r="A691" t="s">
        <v>994</v>
      </c>
      <c r="B691" s="144"/>
      <c r="C691" s="98"/>
      <c r="D691" s="43" t="str">
        <f t="shared" si="84"/>
        <v>HMO</v>
      </c>
      <c r="E691" s="100"/>
      <c r="F691" s="101"/>
      <c r="G691" s="100"/>
      <c r="H691" s="101"/>
      <c r="I691" s="100"/>
      <c r="J691" s="101"/>
      <c r="K691" s="100"/>
      <c r="L691" s="101"/>
      <c r="M691" s="100"/>
      <c r="N691" s="101"/>
      <c r="O691" s="100"/>
      <c r="P691" s="101"/>
      <c r="Q691" s="100"/>
      <c r="R691" s="101"/>
      <c r="S691" s="100"/>
      <c r="T691" s="101"/>
      <c r="U691" s="118"/>
      <c r="V691" s="118"/>
      <c r="W691" s="100"/>
      <c r="X691" s="100"/>
      <c r="Y691" s="100"/>
      <c r="Z691" s="100"/>
      <c r="AA691" s="132"/>
      <c r="AB691" s="101"/>
      <c r="AC691" s="101"/>
      <c r="AD691" s="101"/>
      <c r="AE691" s="100"/>
      <c r="AF691" s="101"/>
      <c r="AG691" s="100"/>
      <c r="AH691" s="101"/>
      <c r="AI691" s="100"/>
      <c r="AJ691" s="101"/>
      <c r="AK691" s="100"/>
      <c r="AL691" s="101"/>
      <c r="AM691" s="101"/>
      <c r="AN691" s="8"/>
      <c r="AO691" s="147">
        <f>IFERROR(VLOOKUP(B691,'A2. Rate Change &amp; Enrollment'!$C$20:$K$769,3,FALSE),0)</f>
        <v>0</v>
      </c>
      <c r="AP691" s="147">
        <f>IFERROR(VLOOKUP(B691,'A2. Rate Change &amp; Enrollment'!$C$20:$K$769,7,FALSE),0)</f>
        <v>0</v>
      </c>
      <c r="AQ691" s="150" t="e">
        <f t="shared" si="81"/>
        <v>#DIV/0!</v>
      </c>
      <c r="AS691" s="177"/>
      <c r="AT691" s="177"/>
      <c r="AV691" s="153" t="e">
        <f t="shared" si="87"/>
        <v>#DIV/0!</v>
      </c>
      <c r="AW691" s="101"/>
      <c r="AY691" s="132"/>
      <c r="AZ691" s="101"/>
      <c r="BA691" s="94"/>
      <c r="BB691" s="94"/>
      <c r="BC691" s="94"/>
      <c r="BD691" s="94"/>
      <c r="BE691" s="101"/>
      <c r="BF691" s="132"/>
      <c r="BG691" s="98"/>
      <c r="BH691" s="74" t="str">
        <f t="shared" si="85"/>
        <v>N</v>
      </c>
      <c r="BI691" t="e">
        <f t="shared" si="86"/>
        <v>#DIV/0!</v>
      </c>
      <c r="BK691" s="283">
        <f>IFERROR(VLOOKUP($B691, 'A2. Rate Change &amp; Enrollment'!$C$14:$BY$769, 75, FALSE), 0)</f>
        <v>0</v>
      </c>
      <c r="BL691" s="283" t="e">
        <f t="shared" si="82"/>
        <v>#DIV/0!</v>
      </c>
      <c r="BM691" s="283" t="e">
        <f t="shared" si="83"/>
        <v>#DIV/0!</v>
      </c>
      <c r="BN691" t="e">
        <f t="shared" si="88"/>
        <v>#DIV/0!</v>
      </c>
    </row>
    <row r="692" spans="1:66" x14ac:dyDescent="0.35">
      <c r="A692" t="s">
        <v>995</v>
      </c>
      <c r="B692" s="144"/>
      <c r="C692" s="98"/>
      <c r="D692" s="43" t="str">
        <f t="shared" si="84"/>
        <v>HMO</v>
      </c>
      <c r="E692" s="100"/>
      <c r="F692" s="101"/>
      <c r="G692" s="100"/>
      <c r="H692" s="101"/>
      <c r="I692" s="100"/>
      <c r="J692" s="101"/>
      <c r="K692" s="100"/>
      <c r="L692" s="101"/>
      <c r="M692" s="100"/>
      <c r="N692" s="101"/>
      <c r="O692" s="100"/>
      <c r="P692" s="101"/>
      <c r="Q692" s="100"/>
      <c r="R692" s="101"/>
      <c r="S692" s="100"/>
      <c r="T692" s="101"/>
      <c r="U692" s="118"/>
      <c r="V692" s="118"/>
      <c r="W692" s="100"/>
      <c r="X692" s="100"/>
      <c r="Y692" s="100"/>
      <c r="Z692" s="100"/>
      <c r="AA692" s="132"/>
      <c r="AB692" s="101"/>
      <c r="AC692" s="101"/>
      <c r="AD692" s="101"/>
      <c r="AE692" s="100"/>
      <c r="AF692" s="101"/>
      <c r="AG692" s="100"/>
      <c r="AH692" s="101"/>
      <c r="AI692" s="100"/>
      <c r="AJ692" s="101"/>
      <c r="AK692" s="100"/>
      <c r="AL692" s="101"/>
      <c r="AM692" s="101"/>
      <c r="AN692" s="8"/>
      <c r="AO692" s="147">
        <f>IFERROR(VLOOKUP(B692,'A2. Rate Change &amp; Enrollment'!$C$20:$K$769,3,FALSE),0)</f>
        <v>0</v>
      </c>
      <c r="AP692" s="147">
        <f>IFERROR(VLOOKUP(B692,'A2. Rate Change &amp; Enrollment'!$C$20:$K$769,7,FALSE),0)</f>
        <v>0</v>
      </c>
      <c r="AQ692" s="150" t="e">
        <f t="shared" si="81"/>
        <v>#DIV/0!</v>
      </c>
      <c r="AS692" s="177"/>
      <c r="AT692" s="177"/>
      <c r="AV692" s="153" t="e">
        <f t="shared" si="87"/>
        <v>#DIV/0!</v>
      </c>
      <c r="AW692" s="101"/>
      <c r="AY692" s="132"/>
      <c r="AZ692" s="101"/>
      <c r="BA692" s="94"/>
      <c r="BB692" s="94"/>
      <c r="BC692" s="94"/>
      <c r="BD692" s="94"/>
      <c r="BE692" s="101"/>
      <c r="BF692" s="132"/>
      <c r="BG692" s="98"/>
      <c r="BH692" s="74" t="str">
        <f t="shared" si="85"/>
        <v>N</v>
      </c>
      <c r="BI692" t="e">
        <f t="shared" si="86"/>
        <v>#DIV/0!</v>
      </c>
      <c r="BK692" s="283">
        <f>IFERROR(VLOOKUP($B692, 'A2. Rate Change &amp; Enrollment'!$C$14:$BY$769, 75, FALSE), 0)</f>
        <v>0</v>
      </c>
      <c r="BL692" s="283" t="e">
        <f t="shared" si="82"/>
        <v>#DIV/0!</v>
      </c>
      <c r="BM692" s="283" t="e">
        <f t="shared" si="83"/>
        <v>#DIV/0!</v>
      </c>
      <c r="BN692" t="e">
        <f t="shared" si="88"/>
        <v>#DIV/0!</v>
      </c>
    </row>
    <row r="693" spans="1:66" x14ac:dyDescent="0.35">
      <c r="A693" t="s">
        <v>996</v>
      </c>
      <c r="B693" s="144"/>
      <c r="C693" s="98"/>
      <c r="D693" s="43" t="str">
        <f t="shared" si="84"/>
        <v>HMO</v>
      </c>
      <c r="E693" s="100"/>
      <c r="F693" s="101"/>
      <c r="G693" s="100"/>
      <c r="H693" s="101"/>
      <c r="I693" s="100"/>
      <c r="J693" s="101"/>
      <c r="K693" s="100"/>
      <c r="L693" s="101"/>
      <c r="M693" s="100"/>
      <c r="N693" s="101"/>
      <c r="O693" s="100"/>
      <c r="P693" s="101"/>
      <c r="Q693" s="100"/>
      <c r="R693" s="101"/>
      <c r="S693" s="100"/>
      <c r="T693" s="101"/>
      <c r="U693" s="118"/>
      <c r="V693" s="118"/>
      <c r="W693" s="100"/>
      <c r="X693" s="100"/>
      <c r="Y693" s="100"/>
      <c r="Z693" s="100"/>
      <c r="AA693" s="132"/>
      <c r="AB693" s="101"/>
      <c r="AC693" s="101"/>
      <c r="AD693" s="101"/>
      <c r="AE693" s="100"/>
      <c r="AF693" s="101"/>
      <c r="AG693" s="100"/>
      <c r="AH693" s="101"/>
      <c r="AI693" s="100"/>
      <c r="AJ693" s="101"/>
      <c r="AK693" s="100"/>
      <c r="AL693" s="101"/>
      <c r="AM693" s="101"/>
      <c r="AN693" s="8"/>
      <c r="AO693" s="147">
        <f>IFERROR(VLOOKUP(B693,'A2. Rate Change &amp; Enrollment'!$C$20:$K$769,3,FALSE),0)</f>
        <v>0</v>
      </c>
      <c r="AP693" s="147">
        <f>IFERROR(VLOOKUP(B693,'A2. Rate Change &amp; Enrollment'!$C$20:$K$769,7,FALSE),0)</f>
        <v>0</v>
      </c>
      <c r="AQ693" s="150" t="e">
        <f t="shared" si="81"/>
        <v>#DIV/0!</v>
      </c>
      <c r="AS693" s="177"/>
      <c r="AT693" s="177"/>
      <c r="AV693" s="153" t="e">
        <f t="shared" si="87"/>
        <v>#DIV/0!</v>
      </c>
      <c r="AW693" s="101"/>
      <c r="AY693" s="132"/>
      <c r="AZ693" s="101"/>
      <c r="BA693" s="94"/>
      <c r="BB693" s="94"/>
      <c r="BC693" s="94"/>
      <c r="BD693" s="94"/>
      <c r="BE693" s="101"/>
      <c r="BF693" s="132"/>
      <c r="BG693" s="98"/>
      <c r="BH693" s="74" t="str">
        <f t="shared" si="85"/>
        <v>N</v>
      </c>
      <c r="BI693" t="e">
        <f t="shared" si="86"/>
        <v>#DIV/0!</v>
      </c>
      <c r="BK693" s="283">
        <f>IFERROR(VLOOKUP($B693, 'A2. Rate Change &amp; Enrollment'!$C$14:$BY$769, 75, FALSE), 0)</f>
        <v>0</v>
      </c>
      <c r="BL693" s="283" t="e">
        <f t="shared" si="82"/>
        <v>#DIV/0!</v>
      </c>
      <c r="BM693" s="283" t="e">
        <f t="shared" si="83"/>
        <v>#DIV/0!</v>
      </c>
      <c r="BN693" t="e">
        <f t="shared" si="88"/>
        <v>#DIV/0!</v>
      </c>
    </row>
    <row r="694" spans="1:66" x14ac:dyDescent="0.35">
      <c r="A694" t="s">
        <v>997</v>
      </c>
      <c r="B694" s="144"/>
      <c r="C694" s="98"/>
      <c r="D694" s="43" t="str">
        <f t="shared" si="84"/>
        <v>HMO</v>
      </c>
      <c r="E694" s="100"/>
      <c r="F694" s="101"/>
      <c r="G694" s="100"/>
      <c r="H694" s="101"/>
      <c r="I694" s="100"/>
      <c r="J694" s="101"/>
      <c r="K694" s="100"/>
      <c r="L694" s="101"/>
      <c r="M694" s="100"/>
      <c r="N694" s="101"/>
      <c r="O694" s="100"/>
      <c r="P694" s="101"/>
      <c r="Q694" s="100"/>
      <c r="R694" s="101"/>
      <c r="S694" s="100"/>
      <c r="T694" s="101"/>
      <c r="U694" s="118"/>
      <c r="V694" s="118"/>
      <c r="W694" s="100"/>
      <c r="X694" s="100"/>
      <c r="Y694" s="100"/>
      <c r="Z694" s="100"/>
      <c r="AA694" s="132"/>
      <c r="AB694" s="101"/>
      <c r="AC694" s="101"/>
      <c r="AD694" s="101"/>
      <c r="AE694" s="100"/>
      <c r="AF694" s="101"/>
      <c r="AG694" s="100"/>
      <c r="AH694" s="101"/>
      <c r="AI694" s="100"/>
      <c r="AJ694" s="101"/>
      <c r="AK694" s="100"/>
      <c r="AL694" s="101"/>
      <c r="AM694" s="101"/>
      <c r="AN694" s="8"/>
      <c r="AO694" s="147">
        <f>IFERROR(VLOOKUP(B694,'A2. Rate Change &amp; Enrollment'!$C$20:$K$769,3,FALSE),0)</f>
        <v>0</v>
      </c>
      <c r="AP694" s="147">
        <f>IFERROR(VLOOKUP(B694,'A2. Rate Change &amp; Enrollment'!$C$20:$K$769,7,FALSE),0)</f>
        <v>0</v>
      </c>
      <c r="AQ694" s="150" t="e">
        <f t="shared" si="81"/>
        <v>#DIV/0!</v>
      </c>
      <c r="AS694" s="177"/>
      <c r="AT694" s="177"/>
      <c r="AV694" s="153" t="e">
        <f t="shared" si="87"/>
        <v>#DIV/0!</v>
      </c>
      <c r="AW694" s="101"/>
      <c r="AY694" s="132"/>
      <c r="AZ694" s="101"/>
      <c r="BA694" s="94"/>
      <c r="BB694" s="94"/>
      <c r="BC694" s="94"/>
      <c r="BD694" s="94"/>
      <c r="BE694" s="101"/>
      <c r="BF694" s="132"/>
      <c r="BG694" s="98"/>
      <c r="BH694" s="74" t="str">
        <f t="shared" si="85"/>
        <v>N</v>
      </c>
      <c r="BI694" t="e">
        <f t="shared" si="86"/>
        <v>#DIV/0!</v>
      </c>
      <c r="BK694" s="283">
        <f>IFERROR(VLOOKUP($B694, 'A2. Rate Change &amp; Enrollment'!$C$14:$BY$769, 75, FALSE), 0)</f>
        <v>0</v>
      </c>
      <c r="BL694" s="283" t="e">
        <f t="shared" si="82"/>
        <v>#DIV/0!</v>
      </c>
      <c r="BM694" s="283" t="e">
        <f t="shared" si="83"/>
        <v>#DIV/0!</v>
      </c>
      <c r="BN694" t="e">
        <f t="shared" si="88"/>
        <v>#DIV/0!</v>
      </c>
    </row>
    <row r="695" spans="1:66" x14ac:dyDescent="0.35">
      <c r="A695" t="s">
        <v>998</v>
      </c>
      <c r="B695" s="144"/>
      <c r="C695" s="98"/>
      <c r="D695" s="43" t="str">
        <f t="shared" si="84"/>
        <v>HMO</v>
      </c>
      <c r="E695" s="100"/>
      <c r="F695" s="101"/>
      <c r="G695" s="100"/>
      <c r="H695" s="101"/>
      <c r="I695" s="100"/>
      <c r="J695" s="101"/>
      <c r="K695" s="100"/>
      <c r="L695" s="101"/>
      <c r="M695" s="100"/>
      <c r="N695" s="101"/>
      <c r="O695" s="100"/>
      <c r="P695" s="101"/>
      <c r="Q695" s="100"/>
      <c r="R695" s="101"/>
      <c r="S695" s="100"/>
      <c r="T695" s="101"/>
      <c r="U695" s="118"/>
      <c r="V695" s="118"/>
      <c r="W695" s="100"/>
      <c r="X695" s="100"/>
      <c r="Y695" s="100"/>
      <c r="Z695" s="100"/>
      <c r="AA695" s="132"/>
      <c r="AB695" s="101"/>
      <c r="AC695" s="101"/>
      <c r="AD695" s="101"/>
      <c r="AE695" s="100"/>
      <c r="AF695" s="101"/>
      <c r="AG695" s="100"/>
      <c r="AH695" s="101"/>
      <c r="AI695" s="100"/>
      <c r="AJ695" s="101"/>
      <c r="AK695" s="100"/>
      <c r="AL695" s="101"/>
      <c r="AM695" s="101"/>
      <c r="AN695" s="8"/>
      <c r="AO695" s="147">
        <f>IFERROR(VLOOKUP(B695,'A2. Rate Change &amp; Enrollment'!$C$20:$K$769,3,FALSE),0)</f>
        <v>0</v>
      </c>
      <c r="AP695" s="147">
        <f>IFERROR(VLOOKUP(B695,'A2. Rate Change &amp; Enrollment'!$C$20:$K$769,7,FALSE),0)</f>
        <v>0</v>
      </c>
      <c r="AQ695" s="150" t="e">
        <f t="shared" ref="AQ695:AQ758" si="89">AP695/$AP$11</f>
        <v>#DIV/0!</v>
      </c>
      <c r="AS695" s="177"/>
      <c r="AT695" s="177"/>
      <c r="AV695" s="153" t="e">
        <f t="shared" si="87"/>
        <v>#DIV/0!</v>
      </c>
      <c r="AW695" s="101"/>
      <c r="AY695" s="132"/>
      <c r="AZ695" s="101"/>
      <c r="BA695" s="94"/>
      <c r="BB695" s="94"/>
      <c r="BC695" s="94"/>
      <c r="BD695" s="94"/>
      <c r="BE695" s="101"/>
      <c r="BF695" s="132"/>
      <c r="BG695" s="98"/>
      <c r="BH695" s="74" t="str">
        <f t="shared" si="85"/>
        <v>N</v>
      </c>
      <c r="BI695" t="e">
        <f t="shared" si="86"/>
        <v>#DIV/0!</v>
      </c>
      <c r="BK695" s="283">
        <f>IFERROR(VLOOKUP($B695, 'A2. Rate Change &amp; Enrollment'!$C$14:$BY$769, 75, FALSE), 0)</f>
        <v>0</v>
      </c>
      <c r="BL695" s="283" t="e">
        <f t="shared" si="82"/>
        <v>#DIV/0!</v>
      </c>
      <c r="BM695" s="283" t="e">
        <f t="shared" si="83"/>
        <v>#DIV/0!</v>
      </c>
      <c r="BN695" t="e">
        <f t="shared" si="88"/>
        <v>#DIV/0!</v>
      </c>
    </row>
    <row r="696" spans="1:66" x14ac:dyDescent="0.35">
      <c r="A696" t="s">
        <v>999</v>
      </c>
      <c r="B696" s="144"/>
      <c r="C696" s="98"/>
      <c r="D696" s="43" t="str">
        <f t="shared" si="84"/>
        <v>HMO</v>
      </c>
      <c r="E696" s="100"/>
      <c r="F696" s="101"/>
      <c r="G696" s="100"/>
      <c r="H696" s="101"/>
      <c r="I696" s="100"/>
      <c r="J696" s="101"/>
      <c r="K696" s="100"/>
      <c r="L696" s="101"/>
      <c r="M696" s="100"/>
      <c r="N696" s="101"/>
      <c r="O696" s="100"/>
      <c r="P696" s="101"/>
      <c r="Q696" s="100"/>
      <c r="R696" s="101"/>
      <c r="S696" s="100"/>
      <c r="T696" s="101"/>
      <c r="U696" s="118"/>
      <c r="V696" s="118"/>
      <c r="W696" s="100"/>
      <c r="X696" s="100"/>
      <c r="Y696" s="100"/>
      <c r="Z696" s="100"/>
      <c r="AA696" s="132"/>
      <c r="AB696" s="101"/>
      <c r="AC696" s="101"/>
      <c r="AD696" s="101"/>
      <c r="AE696" s="100"/>
      <c r="AF696" s="101"/>
      <c r="AG696" s="100"/>
      <c r="AH696" s="101"/>
      <c r="AI696" s="100"/>
      <c r="AJ696" s="101"/>
      <c r="AK696" s="100"/>
      <c r="AL696" s="101"/>
      <c r="AM696" s="101"/>
      <c r="AN696" s="8"/>
      <c r="AO696" s="147">
        <f>IFERROR(VLOOKUP(B696,'A2. Rate Change &amp; Enrollment'!$C$20:$K$769,3,FALSE),0)</f>
        <v>0</v>
      </c>
      <c r="AP696" s="147">
        <f>IFERROR(VLOOKUP(B696,'A2. Rate Change &amp; Enrollment'!$C$20:$K$769,7,FALSE),0)</f>
        <v>0</v>
      </c>
      <c r="AQ696" s="150" t="e">
        <f t="shared" si="89"/>
        <v>#DIV/0!</v>
      </c>
      <c r="AS696" s="177"/>
      <c r="AT696" s="177"/>
      <c r="AV696" s="153" t="e">
        <f t="shared" si="87"/>
        <v>#DIV/0!</v>
      </c>
      <c r="AW696" s="101"/>
      <c r="AY696" s="132"/>
      <c r="AZ696" s="101"/>
      <c r="BA696" s="94"/>
      <c r="BB696" s="94"/>
      <c r="BC696" s="94"/>
      <c r="BD696" s="94"/>
      <c r="BE696" s="101"/>
      <c r="BF696" s="132"/>
      <c r="BG696" s="98"/>
      <c r="BH696" s="74" t="str">
        <f t="shared" si="85"/>
        <v>N</v>
      </c>
      <c r="BI696" t="e">
        <f t="shared" si="86"/>
        <v>#DIV/0!</v>
      </c>
      <c r="BK696" s="283">
        <f>IFERROR(VLOOKUP($B696, 'A2. Rate Change &amp; Enrollment'!$C$14:$BY$769, 75, FALSE), 0)</f>
        <v>0</v>
      </c>
      <c r="BL696" s="283" t="e">
        <f t="shared" si="82"/>
        <v>#DIV/0!</v>
      </c>
      <c r="BM696" s="283" t="e">
        <f t="shared" si="83"/>
        <v>#DIV/0!</v>
      </c>
      <c r="BN696" t="e">
        <f t="shared" si="88"/>
        <v>#DIV/0!</v>
      </c>
    </row>
    <row r="697" spans="1:66" x14ac:dyDescent="0.35">
      <c r="A697" t="s">
        <v>1000</v>
      </c>
      <c r="B697" s="144"/>
      <c r="C697" s="98"/>
      <c r="D697" s="43" t="str">
        <f t="shared" si="84"/>
        <v>HMO</v>
      </c>
      <c r="E697" s="100"/>
      <c r="F697" s="101"/>
      <c r="G697" s="100"/>
      <c r="H697" s="101"/>
      <c r="I697" s="100"/>
      <c r="J697" s="101"/>
      <c r="K697" s="100"/>
      <c r="L697" s="101"/>
      <c r="M697" s="100"/>
      <c r="N697" s="101"/>
      <c r="O697" s="100"/>
      <c r="P697" s="101"/>
      <c r="Q697" s="100"/>
      <c r="R697" s="101"/>
      <c r="S697" s="100"/>
      <c r="T697" s="101"/>
      <c r="U697" s="118"/>
      <c r="V697" s="118"/>
      <c r="W697" s="100"/>
      <c r="X697" s="100"/>
      <c r="Y697" s="100"/>
      <c r="Z697" s="100"/>
      <c r="AA697" s="132"/>
      <c r="AB697" s="101"/>
      <c r="AC697" s="101"/>
      <c r="AD697" s="101"/>
      <c r="AE697" s="100"/>
      <c r="AF697" s="101"/>
      <c r="AG697" s="100"/>
      <c r="AH697" s="101"/>
      <c r="AI697" s="100"/>
      <c r="AJ697" s="101"/>
      <c r="AK697" s="100"/>
      <c r="AL697" s="101"/>
      <c r="AM697" s="101"/>
      <c r="AN697" s="8"/>
      <c r="AO697" s="147">
        <f>IFERROR(VLOOKUP(B697,'A2. Rate Change &amp; Enrollment'!$C$20:$K$769,3,FALSE),0)</f>
        <v>0</v>
      </c>
      <c r="AP697" s="147">
        <f>IFERROR(VLOOKUP(B697,'A2. Rate Change &amp; Enrollment'!$C$20:$K$769,7,FALSE),0)</f>
        <v>0</v>
      </c>
      <c r="AQ697" s="150" t="e">
        <f t="shared" si="89"/>
        <v>#DIV/0!</v>
      </c>
      <c r="AS697" s="177"/>
      <c r="AT697" s="177"/>
      <c r="AV697" s="153" t="e">
        <f t="shared" si="87"/>
        <v>#DIV/0!</v>
      </c>
      <c r="AW697" s="101"/>
      <c r="AY697" s="132"/>
      <c r="AZ697" s="101"/>
      <c r="BA697" s="94"/>
      <c r="BB697" s="94"/>
      <c r="BC697" s="94"/>
      <c r="BD697" s="94"/>
      <c r="BE697" s="101"/>
      <c r="BF697" s="132"/>
      <c r="BG697" s="98"/>
      <c r="BH697" s="74" t="str">
        <f t="shared" si="85"/>
        <v>N</v>
      </c>
      <c r="BI697" t="e">
        <f t="shared" si="86"/>
        <v>#DIV/0!</v>
      </c>
      <c r="BK697" s="283">
        <f>IFERROR(VLOOKUP($B697, 'A2. Rate Change &amp; Enrollment'!$C$14:$BY$769, 75, FALSE), 0)</f>
        <v>0</v>
      </c>
      <c r="BL697" s="283" t="e">
        <f t="shared" si="82"/>
        <v>#DIV/0!</v>
      </c>
      <c r="BM697" s="283" t="e">
        <f t="shared" si="83"/>
        <v>#DIV/0!</v>
      </c>
      <c r="BN697" t="e">
        <f t="shared" si="88"/>
        <v>#DIV/0!</v>
      </c>
    </row>
    <row r="698" spans="1:66" x14ac:dyDescent="0.35">
      <c r="A698" t="s">
        <v>1001</v>
      </c>
      <c r="B698" s="144"/>
      <c r="C698" s="98"/>
      <c r="D698" s="43" t="str">
        <f t="shared" si="84"/>
        <v>HMO</v>
      </c>
      <c r="E698" s="100"/>
      <c r="F698" s="101"/>
      <c r="G698" s="100"/>
      <c r="H698" s="101"/>
      <c r="I698" s="100"/>
      <c r="J698" s="101"/>
      <c r="K698" s="100"/>
      <c r="L698" s="101"/>
      <c r="M698" s="100"/>
      <c r="N698" s="101"/>
      <c r="O698" s="100"/>
      <c r="P698" s="101"/>
      <c r="Q698" s="100"/>
      <c r="R698" s="101"/>
      <c r="S698" s="100"/>
      <c r="T698" s="101"/>
      <c r="U698" s="118"/>
      <c r="V698" s="118"/>
      <c r="W698" s="100"/>
      <c r="X698" s="100"/>
      <c r="Y698" s="100"/>
      <c r="Z698" s="100"/>
      <c r="AA698" s="132"/>
      <c r="AB698" s="101"/>
      <c r="AC698" s="101"/>
      <c r="AD698" s="101"/>
      <c r="AE698" s="100"/>
      <c r="AF698" s="101"/>
      <c r="AG698" s="100"/>
      <c r="AH698" s="101"/>
      <c r="AI698" s="100"/>
      <c r="AJ698" s="101"/>
      <c r="AK698" s="100"/>
      <c r="AL698" s="101"/>
      <c r="AM698" s="101"/>
      <c r="AN698" s="8"/>
      <c r="AO698" s="147">
        <f>IFERROR(VLOOKUP(B698,'A2. Rate Change &amp; Enrollment'!$C$20:$K$769,3,FALSE),0)</f>
        <v>0</v>
      </c>
      <c r="AP698" s="147">
        <f>IFERROR(VLOOKUP(B698,'A2. Rate Change &amp; Enrollment'!$C$20:$K$769,7,FALSE),0)</f>
        <v>0</v>
      </c>
      <c r="AQ698" s="150" t="e">
        <f t="shared" si="89"/>
        <v>#DIV/0!</v>
      </c>
      <c r="AS698" s="177"/>
      <c r="AT698" s="177"/>
      <c r="AV698" s="153" t="e">
        <f t="shared" si="87"/>
        <v>#DIV/0!</v>
      </c>
      <c r="AW698" s="101"/>
      <c r="AY698" s="132"/>
      <c r="AZ698" s="101"/>
      <c r="BA698" s="94"/>
      <c r="BB698" s="94"/>
      <c r="BC698" s="94"/>
      <c r="BD698" s="94"/>
      <c r="BE698" s="101"/>
      <c r="BF698" s="132"/>
      <c r="BG698" s="98"/>
      <c r="BH698" s="74" t="str">
        <f t="shared" si="85"/>
        <v>N</v>
      </c>
      <c r="BI698" t="e">
        <f t="shared" si="86"/>
        <v>#DIV/0!</v>
      </c>
      <c r="BK698" s="283">
        <f>IFERROR(VLOOKUP($B698, 'A2. Rate Change &amp; Enrollment'!$C$14:$BY$769, 75, FALSE), 0)</f>
        <v>0</v>
      </c>
      <c r="BL698" s="283" t="e">
        <f t="shared" si="82"/>
        <v>#DIV/0!</v>
      </c>
      <c r="BM698" s="283" t="e">
        <f t="shared" si="83"/>
        <v>#DIV/0!</v>
      </c>
      <c r="BN698" t="e">
        <f t="shared" si="88"/>
        <v>#DIV/0!</v>
      </c>
    </row>
    <row r="699" spans="1:66" x14ac:dyDescent="0.35">
      <c r="A699" t="s">
        <v>1002</v>
      </c>
      <c r="B699" s="144"/>
      <c r="C699" s="98"/>
      <c r="D699" s="43" t="str">
        <f t="shared" si="84"/>
        <v>HMO</v>
      </c>
      <c r="E699" s="100"/>
      <c r="F699" s="101"/>
      <c r="G699" s="100"/>
      <c r="H699" s="101"/>
      <c r="I699" s="100"/>
      <c r="J699" s="101"/>
      <c r="K699" s="100"/>
      <c r="L699" s="101"/>
      <c r="M699" s="100"/>
      <c r="N699" s="101"/>
      <c r="O699" s="100"/>
      <c r="P699" s="101"/>
      <c r="Q699" s="100"/>
      <c r="R699" s="101"/>
      <c r="S699" s="100"/>
      <c r="T699" s="101"/>
      <c r="U699" s="118"/>
      <c r="V699" s="118"/>
      <c r="W699" s="100"/>
      <c r="X699" s="100"/>
      <c r="Y699" s="100"/>
      <c r="Z699" s="100"/>
      <c r="AA699" s="132"/>
      <c r="AB699" s="101"/>
      <c r="AC699" s="101"/>
      <c r="AD699" s="101"/>
      <c r="AE699" s="100"/>
      <c r="AF699" s="101"/>
      <c r="AG699" s="100"/>
      <c r="AH699" s="101"/>
      <c r="AI699" s="100"/>
      <c r="AJ699" s="101"/>
      <c r="AK699" s="100"/>
      <c r="AL699" s="101"/>
      <c r="AM699" s="101"/>
      <c r="AN699" s="8"/>
      <c r="AO699" s="147">
        <f>IFERROR(VLOOKUP(B699,'A2. Rate Change &amp; Enrollment'!$C$20:$K$769,3,FALSE),0)</f>
        <v>0</v>
      </c>
      <c r="AP699" s="147">
        <f>IFERROR(VLOOKUP(B699,'A2. Rate Change &amp; Enrollment'!$C$20:$K$769,7,FALSE),0)</f>
        <v>0</v>
      </c>
      <c r="AQ699" s="150" t="e">
        <f t="shared" si="89"/>
        <v>#DIV/0!</v>
      </c>
      <c r="AS699" s="177"/>
      <c r="AT699" s="177"/>
      <c r="AV699" s="153" t="e">
        <f t="shared" si="87"/>
        <v>#DIV/0!</v>
      </c>
      <c r="AW699" s="101"/>
      <c r="AY699" s="132"/>
      <c r="AZ699" s="101"/>
      <c r="BA699" s="94"/>
      <c r="BB699" s="94"/>
      <c r="BC699" s="94"/>
      <c r="BD699" s="94"/>
      <c r="BE699" s="101"/>
      <c r="BF699" s="132"/>
      <c r="BG699" s="98"/>
      <c r="BH699" s="74" t="str">
        <f t="shared" si="85"/>
        <v>N</v>
      </c>
      <c r="BI699" t="e">
        <f t="shared" si="86"/>
        <v>#DIV/0!</v>
      </c>
      <c r="BK699" s="283">
        <f>IFERROR(VLOOKUP($B699, 'A2. Rate Change &amp; Enrollment'!$C$14:$BY$769, 75, FALSE), 0)</f>
        <v>0</v>
      </c>
      <c r="BL699" s="283" t="e">
        <f t="shared" si="82"/>
        <v>#DIV/0!</v>
      </c>
      <c r="BM699" s="283" t="e">
        <f t="shared" si="83"/>
        <v>#DIV/0!</v>
      </c>
      <c r="BN699" t="e">
        <f t="shared" si="88"/>
        <v>#DIV/0!</v>
      </c>
    </row>
    <row r="700" spans="1:66" x14ac:dyDescent="0.35">
      <c r="A700" t="s">
        <v>1003</v>
      </c>
      <c r="B700" s="144"/>
      <c r="C700" s="98"/>
      <c r="D700" s="43" t="str">
        <f t="shared" si="84"/>
        <v>HMO</v>
      </c>
      <c r="E700" s="100"/>
      <c r="F700" s="101"/>
      <c r="G700" s="100"/>
      <c r="H700" s="101"/>
      <c r="I700" s="100"/>
      <c r="J700" s="101"/>
      <c r="K700" s="100"/>
      <c r="L700" s="101"/>
      <c r="M700" s="100"/>
      <c r="N700" s="101"/>
      <c r="O700" s="100"/>
      <c r="P700" s="101"/>
      <c r="Q700" s="100"/>
      <c r="R700" s="101"/>
      <c r="S700" s="100"/>
      <c r="T700" s="101"/>
      <c r="U700" s="118"/>
      <c r="V700" s="118"/>
      <c r="W700" s="100"/>
      <c r="X700" s="100"/>
      <c r="Y700" s="100"/>
      <c r="Z700" s="100"/>
      <c r="AA700" s="132"/>
      <c r="AB700" s="101"/>
      <c r="AC700" s="101"/>
      <c r="AD700" s="101"/>
      <c r="AE700" s="100"/>
      <c r="AF700" s="101"/>
      <c r="AG700" s="100"/>
      <c r="AH700" s="101"/>
      <c r="AI700" s="100"/>
      <c r="AJ700" s="101"/>
      <c r="AK700" s="100"/>
      <c r="AL700" s="101"/>
      <c r="AM700" s="101"/>
      <c r="AN700" s="8"/>
      <c r="AO700" s="147">
        <f>IFERROR(VLOOKUP(B700,'A2. Rate Change &amp; Enrollment'!$C$20:$K$769,3,FALSE),0)</f>
        <v>0</v>
      </c>
      <c r="AP700" s="147">
        <f>IFERROR(VLOOKUP(B700,'A2. Rate Change &amp; Enrollment'!$C$20:$K$769,7,FALSE),0)</f>
        <v>0</v>
      </c>
      <c r="AQ700" s="150" t="e">
        <f t="shared" si="89"/>
        <v>#DIV/0!</v>
      </c>
      <c r="AS700" s="177"/>
      <c r="AT700" s="177"/>
      <c r="AV700" s="153" t="e">
        <f t="shared" si="87"/>
        <v>#DIV/0!</v>
      </c>
      <c r="AW700" s="101"/>
      <c r="AY700" s="132"/>
      <c r="AZ700" s="101"/>
      <c r="BA700" s="94"/>
      <c r="BB700" s="94"/>
      <c r="BC700" s="94"/>
      <c r="BD700" s="94"/>
      <c r="BE700" s="101"/>
      <c r="BF700" s="132"/>
      <c r="BG700" s="98"/>
      <c r="BH700" s="74" t="str">
        <f t="shared" si="85"/>
        <v>N</v>
      </c>
      <c r="BI700" t="e">
        <f t="shared" si="86"/>
        <v>#DIV/0!</v>
      </c>
      <c r="BK700" s="283">
        <f>IFERROR(VLOOKUP($B700, 'A2. Rate Change &amp; Enrollment'!$C$14:$BY$769, 75, FALSE), 0)</f>
        <v>0</v>
      </c>
      <c r="BL700" s="283" t="e">
        <f t="shared" si="82"/>
        <v>#DIV/0!</v>
      </c>
      <c r="BM700" s="283" t="e">
        <f t="shared" si="83"/>
        <v>#DIV/0!</v>
      </c>
      <c r="BN700" t="e">
        <f t="shared" si="88"/>
        <v>#DIV/0!</v>
      </c>
    </row>
    <row r="701" spans="1:66" x14ac:dyDescent="0.35">
      <c r="A701" t="s">
        <v>1004</v>
      </c>
      <c r="B701" s="144"/>
      <c r="C701" s="98"/>
      <c r="D701" s="43" t="str">
        <f t="shared" si="84"/>
        <v>HMO</v>
      </c>
      <c r="E701" s="100"/>
      <c r="F701" s="101"/>
      <c r="G701" s="100"/>
      <c r="H701" s="101"/>
      <c r="I701" s="100"/>
      <c r="J701" s="101"/>
      <c r="K701" s="100"/>
      <c r="L701" s="101"/>
      <c r="M701" s="100"/>
      <c r="N701" s="101"/>
      <c r="O701" s="100"/>
      <c r="P701" s="101"/>
      <c r="Q701" s="100"/>
      <c r="R701" s="101"/>
      <c r="S701" s="100"/>
      <c r="T701" s="101"/>
      <c r="U701" s="118"/>
      <c r="V701" s="118"/>
      <c r="W701" s="100"/>
      <c r="X701" s="100"/>
      <c r="Y701" s="100"/>
      <c r="Z701" s="100"/>
      <c r="AA701" s="132"/>
      <c r="AB701" s="101"/>
      <c r="AC701" s="101"/>
      <c r="AD701" s="101"/>
      <c r="AE701" s="100"/>
      <c r="AF701" s="101"/>
      <c r="AG701" s="100"/>
      <c r="AH701" s="101"/>
      <c r="AI701" s="100"/>
      <c r="AJ701" s="101"/>
      <c r="AK701" s="100"/>
      <c r="AL701" s="101"/>
      <c r="AM701" s="101"/>
      <c r="AN701" s="8"/>
      <c r="AO701" s="147">
        <f>IFERROR(VLOOKUP(B701,'A2. Rate Change &amp; Enrollment'!$C$20:$K$769,3,FALSE),0)</f>
        <v>0</v>
      </c>
      <c r="AP701" s="147">
        <f>IFERROR(VLOOKUP(B701,'A2. Rate Change &amp; Enrollment'!$C$20:$K$769,7,FALSE),0)</f>
        <v>0</v>
      </c>
      <c r="AQ701" s="150" t="e">
        <f t="shared" si="89"/>
        <v>#DIV/0!</v>
      </c>
      <c r="AS701" s="177"/>
      <c r="AT701" s="177"/>
      <c r="AV701" s="153" t="e">
        <f t="shared" si="87"/>
        <v>#DIV/0!</v>
      </c>
      <c r="AW701" s="101"/>
      <c r="AY701" s="132"/>
      <c r="AZ701" s="101"/>
      <c r="BA701" s="94"/>
      <c r="BB701" s="94"/>
      <c r="BC701" s="94"/>
      <c r="BD701" s="94"/>
      <c r="BE701" s="101"/>
      <c r="BF701" s="132"/>
      <c r="BG701" s="98"/>
      <c r="BH701" s="74" t="str">
        <f t="shared" si="85"/>
        <v>N</v>
      </c>
      <c r="BI701" t="e">
        <f t="shared" si="86"/>
        <v>#DIV/0!</v>
      </c>
      <c r="BK701" s="283">
        <f>IFERROR(VLOOKUP($B701, 'A2. Rate Change &amp; Enrollment'!$C$14:$BY$769, 75, FALSE), 0)</f>
        <v>0</v>
      </c>
      <c r="BL701" s="283" t="e">
        <f t="shared" si="82"/>
        <v>#DIV/0!</v>
      </c>
      <c r="BM701" s="283" t="e">
        <f t="shared" si="83"/>
        <v>#DIV/0!</v>
      </c>
      <c r="BN701" t="e">
        <f t="shared" si="88"/>
        <v>#DIV/0!</v>
      </c>
    </row>
    <row r="702" spans="1:66" x14ac:dyDescent="0.35">
      <c r="A702" t="s">
        <v>1005</v>
      </c>
      <c r="B702" s="144"/>
      <c r="C702" s="98"/>
      <c r="D702" s="43" t="str">
        <f t="shared" si="84"/>
        <v>HMO</v>
      </c>
      <c r="E702" s="100"/>
      <c r="F702" s="101"/>
      <c r="G702" s="100"/>
      <c r="H702" s="101"/>
      <c r="I702" s="100"/>
      <c r="J702" s="101"/>
      <c r="K702" s="100"/>
      <c r="L702" s="101"/>
      <c r="M702" s="100"/>
      <c r="N702" s="101"/>
      <c r="O702" s="100"/>
      <c r="P702" s="101"/>
      <c r="Q702" s="100"/>
      <c r="R702" s="101"/>
      <c r="S702" s="100"/>
      <c r="T702" s="101"/>
      <c r="U702" s="118"/>
      <c r="V702" s="118"/>
      <c r="W702" s="100"/>
      <c r="X702" s="100"/>
      <c r="Y702" s="100"/>
      <c r="Z702" s="100"/>
      <c r="AA702" s="132"/>
      <c r="AB702" s="101"/>
      <c r="AC702" s="101"/>
      <c r="AD702" s="101"/>
      <c r="AE702" s="100"/>
      <c r="AF702" s="101"/>
      <c r="AG702" s="100"/>
      <c r="AH702" s="101"/>
      <c r="AI702" s="100"/>
      <c r="AJ702" s="101"/>
      <c r="AK702" s="100"/>
      <c r="AL702" s="101"/>
      <c r="AM702" s="101"/>
      <c r="AN702" s="8"/>
      <c r="AO702" s="147">
        <f>IFERROR(VLOOKUP(B702,'A2. Rate Change &amp; Enrollment'!$C$20:$K$769,3,FALSE),0)</f>
        <v>0</v>
      </c>
      <c r="AP702" s="147">
        <f>IFERROR(VLOOKUP(B702,'A2. Rate Change &amp; Enrollment'!$C$20:$K$769,7,FALSE),0)</f>
        <v>0</v>
      </c>
      <c r="AQ702" s="150" t="e">
        <f t="shared" si="89"/>
        <v>#DIV/0!</v>
      </c>
      <c r="AS702" s="177"/>
      <c r="AT702" s="177"/>
      <c r="AV702" s="153" t="e">
        <f t="shared" si="87"/>
        <v>#DIV/0!</v>
      </c>
      <c r="AW702" s="101"/>
      <c r="AY702" s="132"/>
      <c r="AZ702" s="101"/>
      <c r="BA702" s="94"/>
      <c r="BB702" s="94"/>
      <c r="BC702" s="94"/>
      <c r="BD702" s="94"/>
      <c r="BE702" s="101"/>
      <c r="BF702" s="132"/>
      <c r="BG702" s="98"/>
      <c r="BH702" s="74" t="str">
        <f t="shared" si="85"/>
        <v>N</v>
      </c>
      <c r="BI702" t="e">
        <f t="shared" si="86"/>
        <v>#DIV/0!</v>
      </c>
      <c r="BK702" s="283">
        <f>IFERROR(VLOOKUP($B702, 'A2. Rate Change &amp; Enrollment'!$C$14:$BY$769, 75, FALSE), 0)</f>
        <v>0</v>
      </c>
      <c r="BL702" s="283" t="e">
        <f t="shared" si="82"/>
        <v>#DIV/0!</v>
      </c>
      <c r="BM702" s="283" t="e">
        <f t="shared" si="83"/>
        <v>#DIV/0!</v>
      </c>
      <c r="BN702" t="e">
        <f t="shared" si="88"/>
        <v>#DIV/0!</v>
      </c>
    </row>
    <row r="703" spans="1:66" x14ac:dyDescent="0.35">
      <c r="A703" t="s">
        <v>1006</v>
      </c>
      <c r="B703" s="144"/>
      <c r="C703" s="98"/>
      <c r="D703" s="43" t="str">
        <f t="shared" si="84"/>
        <v>HMO</v>
      </c>
      <c r="E703" s="100"/>
      <c r="F703" s="101"/>
      <c r="G703" s="100"/>
      <c r="H703" s="101"/>
      <c r="I703" s="100"/>
      <c r="J703" s="101"/>
      <c r="K703" s="100"/>
      <c r="L703" s="101"/>
      <c r="M703" s="100"/>
      <c r="N703" s="101"/>
      <c r="O703" s="100"/>
      <c r="P703" s="101"/>
      <c r="Q703" s="100"/>
      <c r="R703" s="101"/>
      <c r="S703" s="100"/>
      <c r="T703" s="101"/>
      <c r="U703" s="118"/>
      <c r="V703" s="118"/>
      <c r="W703" s="100"/>
      <c r="X703" s="100"/>
      <c r="Y703" s="100"/>
      <c r="Z703" s="100"/>
      <c r="AA703" s="132"/>
      <c r="AB703" s="101"/>
      <c r="AC703" s="101"/>
      <c r="AD703" s="101"/>
      <c r="AE703" s="100"/>
      <c r="AF703" s="101"/>
      <c r="AG703" s="100"/>
      <c r="AH703" s="101"/>
      <c r="AI703" s="100"/>
      <c r="AJ703" s="101"/>
      <c r="AK703" s="100"/>
      <c r="AL703" s="101"/>
      <c r="AM703" s="101"/>
      <c r="AN703" s="8"/>
      <c r="AO703" s="147">
        <f>IFERROR(VLOOKUP(B703,'A2. Rate Change &amp; Enrollment'!$C$20:$K$769,3,FALSE),0)</f>
        <v>0</v>
      </c>
      <c r="AP703" s="147">
        <f>IFERROR(VLOOKUP(B703,'A2. Rate Change &amp; Enrollment'!$C$20:$K$769,7,FALSE),0)</f>
        <v>0</v>
      </c>
      <c r="AQ703" s="150" t="e">
        <f t="shared" si="89"/>
        <v>#DIV/0!</v>
      </c>
      <c r="AS703" s="177"/>
      <c r="AT703" s="177"/>
      <c r="AV703" s="153" t="e">
        <f t="shared" si="87"/>
        <v>#DIV/0!</v>
      </c>
      <c r="AW703" s="101"/>
      <c r="AY703" s="132"/>
      <c r="AZ703" s="101"/>
      <c r="BA703" s="94"/>
      <c r="BB703" s="94"/>
      <c r="BC703" s="94"/>
      <c r="BD703" s="94"/>
      <c r="BE703" s="101"/>
      <c r="BF703" s="132"/>
      <c r="BG703" s="98"/>
      <c r="BH703" s="74" t="str">
        <f t="shared" si="85"/>
        <v>N</v>
      </c>
      <c r="BI703" t="e">
        <f t="shared" si="86"/>
        <v>#DIV/0!</v>
      </c>
      <c r="BK703" s="283">
        <f>IFERROR(VLOOKUP($B703, 'A2. Rate Change &amp; Enrollment'!$C$14:$BY$769, 75, FALSE), 0)</f>
        <v>0</v>
      </c>
      <c r="BL703" s="283" t="e">
        <f t="shared" si="82"/>
        <v>#DIV/0!</v>
      </c>
      <c r="BM703" s="283" t="e">
        <f t="shared" si="83"/>
        <v>#DIV/0!</v>
      </c>
      <c r="BN703" t="e">
        <f t="shared" si="88"/>
        <v>#DIV/0!</v>
      </c>
    </row>
    <row r="704" spans="1:66" x14ac:dyDescent="0.35">
      <c r="A704" t="s">
        <v>1007</v>
      </c>
      <c r="B704" s="144"/>
      <c r="C704" s="98"/>
      <c r="D704" s="43" t="str">
        <f t="shared" si="84"/>
        <v>HMO</v>
      </c>
      <c r="E704" s="100"/>
      <c r="F704" s="101"/>
      <c r="G704" s="100"/>
      <c r="H704" s="101"/>
      <c r="I704" s="100"/>
      <c r="J704" s="101"/>
      <c r="K704" s="100"/>
      <c r="L704" s="101"/>
      <c r="M704" s="100"/>
      <c r="N704" s="101"/>
      <c r="O704" s="100"/>
      <c r="P704" s="101"/>
      <c r="Q704" s="100"/>
      <c r="R704" s="101"/>
      <c r="S704" s="100"/>
      <c r="T704" s="101"/>
      <c r="U704" s="118"/>
      <c r="V704" s="118"/>
      <c r="W704" s="100"/>
      <c r="X704" s="100"/>
      <c r="Y704" s="100"/>
      <c r="Z704" s="100"/>
      <c r="AA704" s="132"/>
      <c r="AB704" s="101"/>
      <c r="AC704" s="101"/>
      <c r="AD704" s="101"/>
      <c r="AE704" s="100"/>
      <c r="AF704" s="101"/>
      <c r="AG704" s="100"/>
      <c r="AH704" s="101"/>
      <c r="AI704" s="100"/>
      <c r="AJ704" s="101"/>
      <c r="AK704" s="100"/>
      <c r="AL704" s="101"/>
      <c r="AM704" s="101"/>
      <c r="AN704" s="8"/>
      <c r="AO704" s="147">
        <f>IFERROR(VLOOKUP(B704,'A2. Rate Change &amp; Enrollment'!$C$20:$K$769,3,FALSE),0)</f>
        <v>0</v>
      </c>
      <c r="AP704" s="147">
        <f>IFERROR(VLOOKUP(B704,'A2. Rate Change &amp; Enrollment'!$C$20:$K$769,7,FALSE),0)</f>
        <v>0</v>
      </c>
      <c r="AQ704" s="150" t="e">
        <f t="shared" si="89"/>
        <v>#DIV/0!</v>
      </c>
      <c r="AS704" s="177"/>
      <c r="AT704" s="177"/>
      <c r="AV704" s="153" t="e">
        <f t="shared" si="87"/>
        <v>#DIV/0!</v>
      </c>
      <c r="AW704" s="101"/>
      <c r="AY704" s="132"/>
      <c r="AZ704" s="101"/>
      <c r="BA704" s="94"/>
      <c r="BB704" s="94"/>
      <c r="BC704" s="94"/>
      <c r="BD704" s="94"/>
      <c r="BE704" s="101"/>
      <c r="BF704" s="132"/>
      <c r="BG704" s="98"/>
      <c r="BH704" s="74" t="str">
        <f t="shared" si="85"/>
        <v>N</v>
      </c>
      <c r="BI704" t="e">
        <f t="shared" si="86"/>
        <v>#DIV/0!</v>
      </c>
      <c r="BK704" s="283">
        <f>IFERROR(VLOOKUP($B704, 'A2. Rate Change &amp; Enrollment'!$C$14:$BY$769, 75, FALSE), 0)</f>
        <v>0</v>
      </c>
      <c r="BL704" s="283" t="e">
        <f t="shared" si="82"/>
        <v>#DIV/0!</v>
      </c>
      <c r="BM704" s="283" t="e">
        <f t="shared" si="83"/>
        <v>#DIV/0!</v>
      </c>
      <c r="BN704" t="e">
        <f t="shared" si="88"/>
        <v>#DIV/0!</v>
      </c>
    </row>
    <row r="705" spans="1:66" x14ac:dyDescent="0.35">
      <c r="A705" t="s">
        <v>1008</v>
      </c>
      <c r="B705" s="144"/>
      <c r="C705" s="98"/>
      <c r="D705" s="43" t="str">
        <f t="shared" si="84"/>
        <v>HMO</v>
      </c>
      <c r="E705" s="100"/>
      <c r="F705" s="101"/>
      <c r="G705" s="100"/>
      <c r="H705" s="101"/>
      <c r="I705" s="100"/>
      <c r="J705" s="101"/>
      <c r="K705" s="100"/>
      <c r="L705" s="101"/>
      <c r="M705" s="100"/>
      <c r="N705" s="101"/>
      <c r="O705" s="100"/>
      <c r="P705" s="101"/>
      <c r="Q705" s="100"/>
      <c r="R705" s="101"/>
      <c r="S705" s="100"/>
      <c r="T705" s="101"/>
      <c r="U705" s="118"/>
      <c r="V705" s="118"/>
      <c r="W705" s="100"/>
      <c r="X705" s="100"/>
      <c r="Y705" s="100"/>
      <c r="Z705" s="100"/>
      <c r="AA705" s="132"/>
      <c r="AB705" s="101"/>
      <c r="AC705" s="101"/>
      <c r="AD705" s="101"/>
      <c r="AE705" s="100"/>
      <c r="AF705" s="101"/>
      <c r="AG705" s="100"/>
      <c r="AH705" s="101"/>
      <c r="AI705" s="100"/>
      <c r="AJ705" s="101"/>
      <c r="AK705" s="100"/>
      <c r="AL705" s="101"/>
      <c r="AM705" s="101"/>
      <c r="AN705" s="8"/>
      <c r="AO705" s="147">
        <f>IFERROR(VLOOKUP(B705,'A2. Rate Change &amp; Enrollment'!$C$20:$K$769,3,FALSE),0)</f>
        <v>0</v>
      </c>
      <c r="AP705" s="147">
        <f>IFERROR(VLOOKUP(B705,'A2. Rate Change &amp; Enrollment'!$C$20:$K$769,7,FALSE),0)</f>
        <v>0</v>
      </c>
      <c r="AQ705" s="150" t="e">
        <f t="shared" si="89"/>
        <v>#DIV/0!</v>
      </c>
      <c r="AS705" s="177"/>
      <c r="AT705" s="177"/>
      <c r="AV705" s="153" t="e">
        <f t="shared" si="87"/>
        <v>#DIV/0!</v>
      </c>
      <c r="AW705" s="101"/>
      <c r="AY705" s="132"/>
      <c r="AZ705" s="101"/>
      <c r="BA705" s="94"/>
      <c r="BB705" s="94"/>
      <c r="BC705" s="94"/>
      <c r="BD705" s="94"/>
      <c r="BE705" s="101"/>
      <c r="BF705" s="132"/>
      <c r="BG705" s="98"/>
      <c r="BH705" s="74" t="str">
        <f t="shared" si="85"/>
        <v>N</v>
      </c>
      <c r="BI705" t="e">
        <f t="shared" si="86"/>
        <v>#DIV/0!</v>
      </c>
      <c r="BK705" s="283">
        <f>IFERROR(VLOOKUP($B705, 'A2. Rate Change &amp; Enrollment'!$C$14:$BY$769, 75, FALSE), 0)</f>
        <v>0</v>
      </c>
      <c r="BL705" s="283" t="e">
        <f t="shared" si="82"/>
        <v>#DIV/0!</v>
      </c>
      <c r="BM705" s="283" t="e">
        <f t="shared" si="83"/>
        <v>#DIV/0!</v>
      </c>
      <c r="BN705" t="e">
        <f t="shared" si="88"/>
        <v>#DIV/0!</v>
      </c>
    </row>
    <row r="706" spans="1:66" x14ac:dyDescent="0.35">
      <c r="A706" t="s">
        <v>1009</v>
      </c>
      <c r="B706" s="144"/>
      <c r="C706" s="98"/>
      <c r="D706" s="43" t="str">
        <f t="shared" si="84"/>
        <v>HMO</v>
      </c>
      <c r="E706" s="100"/>
      <c r="F706" s="101"/>
      <c r="G706" s="100"/>
      <c r="H706" s="101"/>
      <c r="I706" s="100"/>
      <c r="J706" s="101"/>
      <c r="K706" s="100"/>
      <c r="L706" s="101"/>
      <c r="M706" s="100"/>
      <c r="N706" s="101"/>
      <c r="O706" s="100"/>
      <c r="P706" s="101"/>
      <c r="Q706" s="100"/>
      <c r="R706" s="101"/>
      <c r="S706" s="100"/>
      <c r="T706" s="101"/>
      <c r="U706" s="118"/>
      <c r="V706" s="118"/>
      <c r="W706" s="100"/>
      <c r="X706" s="100"/>
      <c r="Y706" s="100"/>
      <c r="Z706" s="100"/>
      <c r="AA706" s="132"/>
      <c r="AB706" s="101"/>
      <c r="AC706" s="101"/>
      <c r="AD706" s="101"/>
      <c r="AE706" s="100"/>
      <c r="AF706" s="101"/>
      <c r="AG706" s="100"/>
      <c r="AH706" s="101"/>
      <c r="AI706" s="100"/>
      <c r="AJ706" s="101"/>
      <c r="AK706" s="100"/>
      <c r="AL706" s="101"/>
      <c r="AM706" s="101"/>
      <c r="AN706" s="8"/>
      <c r="AO706" s="147">
        <f>IFERROR(VLOOKUP(B706,'A2. Rate Change &amp; Enrollment'!$C$20:$K$769,3,FALSE),0)</f>
        <v>0</v>
      </c>
      <c r="AP706" s="147">
        <f>IFERROR(VLOOKUP(B706,'A2. Rate Change &amp; Enrollment'!$C$20:$K$769,7,FALSE),0)</f>
        <v>0</v>
      </c>
      <c r="AQ706" s="150" t="e">
        <f t="shared" si="89"/>
        <v>#DIV/0!</v>
      </c>
      <c r="AS706" s="177"/>
      <c r="AT706" s="177"/>
      <c r="AV706" s="153" t="e">
        <f t="shared" si="87"/>
        <v>#DIV/0!</v>
      </c>
      <c r="AW706" s="101"/>
      <c r="AY706" s="132"/>
      <c r="AZ706" s="101"/>
      <c r="BA706" s="94"/>
      <c r="BB706" s="94"/>
      <c r="BC706" s="94"/>
      <c r="BD706" s="94"/>
      <c r="BE706" s="101"/>
      <c r="BF706" s="132"/>
      <c r="BG706" s="98"/>
      <c r="BH706" s="74" t="str">
        <f t="shared" si="85"/>
        <v>N</v>
      </c>
      <c r="BI706" t="e">
        <f t="shared" si="86"/>
        <v>#DIV/0!</v>
      </c>
      <c r="BK706" s="283">
        <f>IFERROR(VLOOKUP($B706, 'A2. Rate Change &amp; Enrollment'!$C$14:$BY$769, 75, FALSE), 0)</f>
        <v>0</v>
      </c>
      <c r="BL706" s="283" t="e">
        <f t="shared" si="82"/>
        <v>#DIV/0!</v>
      </c>
      <c r="BM706" s="283" t="e">
        <f t="shared" si="83"/>
        <v>#DIV/0!</v>
      </c>
      <c r="BN706" t="e">
        <f t="shared" si="88"/>
        <v>#DIV/0!</v>
      </c>
    </row>
    <row r="707" spans="1:66" x14ac:dyDescent="0.35">
      <c r="A707" t="s">
        <v>1010</v>
      </c>
      <c r="B707" s="144"/>
      <c r="C707" s="98"/>
      <c r="D707" s="43" t="str">
        <f t="shared" si="84"/>
        <v>HMO</v>
      </c>
      <c r="E707" s="100"/>
      <c r="F707" s="101"/>
      <c r="G707" s="100"/>
      <c r="H707" s="101"/>
      <c r="I707" s="100"/>
      <c r="J707" s="101"/>
      <c r="K707" s="100"/>
      <c r="L707" s="101"/>
      <c r="M707" s="100"/>
      <c r="N707" s="101"/>
      <c r="O707" s="100"/>
      <c r="P707" s="101"/>
      <c r="Q707" s="100"/>
      <c r="R707" s="101"/>
      <c r="S707" s="100"/>
      <c r="T707" s="101"/>
      <c r="U707" s="118"/>
      <c r="V707" s="118"/>
      <c r="W707" s="100"/>
      <c r="X707" s="100"/>
      <c r="Y707" s="100"/>
      <c r="Z707" s="100"/>
      <c r="AA707" s="132"/>
      <c r="AB707" s="101"/>
      <c r="AC707" s="101"/>
      <c r="AD707" s="101"/>
      <c r="AE707" s="100"/>
      <c r="AF707" s="101"/>
      <c r="AG707" s="100"/>
      <c r="AH707" s="101"/>
      <c r="AI707" s="100"/>
      <c r="AJ707" s="101"/>
      <c r="AK707" s="100"/>
      <c r="AL707" s="101"/>
      <c r="AM707" s="101"/>
      <c r="AN707" s="8"/>
      <c r="AO707" s="147">
        <f>IFERROR(VLOOKUP(B707,'A2. Rate Change &amp; Enrollment'!$C$20:$K$769,3,FALSE),0)</f>
        <v>0</v>
      </c>
      <c r="AP707" s="147">
        <f>IFERROR(VLOOKUP(B707,'A2. Rate Change &amp; Enrollment'!$C$20:$K$769,7,FALSE),0)</f>
        <v>0</v>
      </c>
      <c r="AQ707" s="150" t="e">
        <f t="shared" si="89"/>
        <v>#DIV/0!</v>
      </c>
      <c r="AS707" s="177"/>
      <c r="AT707" s="177"/>
      <c r="AV707" s="153" t="e">
        <f t="shared" si="87"/>
        <v>#DIV/0!</v>
      </c>
      <c r="AW707" s="101"/>
      <c r="AY707" s="132"/>
      <c r="AZ707" s="101"/>
      <c r="BA707" s="94"/>
      <c r="BB707" s="94"/>
      <c r="BC707" s="94"/>
      <c r="BD707" s="94"/>
      <c r="BE707" s="101"/>
      <c r="BF707" s="132"/>
      <c r="BG707" s="98"/>
      <c r="BH707" s="74" t="str">
        <f t="shared" si="85"/>
        <v>N</v>
      </c>
      <c r="BI707" t="e">
        <f t="shared" si="86"/>
        <v>#DIV/0!</v>
      </c>
      <c r="BK707" s="283">
        <f>IFERROR(VLOOKUP($B707, 'A2. Rate Change &amp; Enrollment'!$C$14:$BY$769, 75, FALSE), 0)</f>
        <v>0</v>
      </c>
      <c r="BL707" s="283" t="e">
        <f t="shared" si="82"/>
        <v>#DIV/0!</v>
      </c>
      <c r="BM707" s="283" t="e">
        <f t="shared" si="83"/>
        <v>#DIV/0!</v>
      </c>
      <c r="BN707" t="e">
        <f t="shared" si="88"/>
        <v>#DIV/0!</v>
      </c>
    </row>
    <row r="708" spans="1:66" x14ac:dyDescent="0.35">
      <c r="A708" t="s">
        <v>1011</v>
      </c>
      <c r="B708" s="144"/>
      <c r="C708" s="98"/>
      <c r="D708" s="43" t="str">
        <f t="shared" si="84"/>
        <v>HMO</v>
      </c>
      <c r="E708" s="100"/>
      <c r="F708" s="101"/>
      <c r="G708" s="100"/>
      <c r="H708" s="101"/>
      <c r="I708" s="100"/>
      <c r="J708" s="101"/>
      <c r="K708" s="100"/>
      <c r="L708" s="101"/>
      <c r="M708" s="100"/>
      <c r="N708" s="101"/>
      <c r="O708" s="100"/>
      <c r="P708" s="101"/>
      <c r="Q708" s="100"/>
      <c r="R708" s="101"/>
      <c r="S708" s="100"/>
      <c r="T708" s="101"/>
      <c r="U708" s="118"/>
      <c r="V708" s="118"/>
      <c r="W708" s="100"/>
      <c r="X708" s="100"/>
      <c r="Y708" s="100"/>
      <c r="Z708" s="100"/>
      <c r="AA708" s="132"/>
      <c r="AB708" s="101"/>
      <c r="AC708" s="101"/>
      <c r="AD708" s="101"/>
      <c r="AE708" s="100"/>
      <c r="AF708" s="101"/>
      <c r="AG708" s="100"/>
      <c r="AH708" s="101"/>
      <c r="AI708" s="100"/>
      <c r="AJ708" s="101"/>
      <c r="AK708" s="100"/>
      <c r="AL708" s="101"/>
      <c r="AM708" s="101"/>
      <c r="AN708" s="8"/>
      <c r="AO708" s="147">
        <f>IFERROR(VLOOKUP(B708,'A2. Rate Change &amp; Enrollment'!$C$20:$K$769,3,FALSE),0)</f>
        <v>0</v>
      </c>
      <c r="AP708" s="147">
        <f>IFERROR(VLOOKUP(B708,'A2. Rate Change &amp; Enrollment'!$C$20:$K$769,7,FALSE),0)</f>
        <v>0</v>
      </c>
      <c r="AQ708" s="150" t="e">
        <f t="shared" si="89"/>
        <v>#DIV/0!</v>
      </c>
      <c r="AS708" s="177"/>
      <c r="AT708" s="177"/>
      <c r="AV708" s="153" t="e">
        <f t="shared" si="87"/>
        <v>#DIV/0!</v>
      </c>
      <c r="AW708" s="101"/>
      <c r="AY708" s="132"/>
      <c r="AZ708" s="101"/>
      <c r="BA708" s="94"/>
      <c r="BB708" s="94"/>
      <c r="BC708" s="94"/>
      <c r="BD708" s="94"/>
      <c r="BE708" s="101"/>
      <c r="BF708" s="132"/>
      <c r="BG708" s="98"/>
      <c r="BH708" s="74" t="str">
        <f t="shared" si="85"/>
        <v>N</v>
      </c>
      <c r="BI708" t="e">
        <f t="shared" si="86"/>
        <v>#DIV/0!</v>
      </c>
      <c r="BK708" s="283">
        <f>IFERROR(VLOOKUP($B708, 'A2. Rate Change &amp; Enrollment'!$C$14:$BY$769, 75, FALSE), 0)</f>
        <v>0</v>
      </c>
      <c r="BL708" s="283" t="e">
        <f t="shared" si="82"/>
        <v>#DIV/0!</v>
      </c>
      <c r="BM708" s="283" t="e">
        <f t="shared" si="83"/>
        <v>#DIV/0!</v>
      </c>
      <c r="BN708" t="e">
        <f t="shared" si="88"/>
        <v>#DIV/0!</v>
      </c>
    </row>
    <row r="709" spans="1:66" x14ac:dyDescent="0.35">
      <c r="A709" t="s">
        <v>1012</v>
      </c>
      <c r="B709" s="144"/>
      <c r="C709" s="98"/>
      <c r="D709" s="43" t="str">
        <f t="shared" si="84"/>
        <v>HMO</v>
      </c>
      <c r="E709" s="100"/>
      <c r="F709" s="101"/>
      <c r="G709" s="100"/>
      <c r="H709" s="101"/>
      <c r="I709" s="100"/>
      <c r="J709" s="101"/>
      <c r="K709" s="100"/>
      <c r="L709" s="101"/>
      <c r="M709" s="100"/>
      <c r="N709" s="101"/>
      <c r="O709" s="100"/>
      <c r="P709" s="101"/>
      <c r="Q709" s="100"/>
      <c r="R709" s="101"/>
      <c r="S709" s="100"/>
      <c r="T709" s="101"/>
      <c r="U709" s="118"/>
      <c r="V709" s="118"/>
      <c r="W709" s="100"/>
      <c r="X709" s="100"/>
      <c r="Y709" s="100"/>
      <c r="Z709" s="100"/>
      <c r="AA709" s="132"/>
      <c r="AB709" s="101"/>
      <c r="AC709" s="101"/>
      <c r="AD709" s="101"/>
      <c r="AE709" s="100"/>
      <c r="AF709" s="101"/>
      <c r="AG709" s="100"/>
      <c r="AH709" s="101"/>
      <c r="AI709" s="100"/>
      <c r="AJ709" s="101"/>
      <c r="AK709" s="100"/>
      <c r="AL709" s="101"/>
      <c r="AM709" s="101"/>
      <c r="AN709" s="8"/>
      <c r="AO709" s="147">
        <f>IFERROR(VLOOKUP(B709,'A2. Rate Change &amp; Enrollment'!$C$20:$K$769,3,FALSE),0)</f>
        <v>0</v>
      </c>
      <c r="AP709" s="147">
        <f>IFERROR(VLOOKUP(B709,'A2. Rate Change &amp; Enrollment'!$C$20:$K$769,7,FALSE),0)</f>
        <v>0</v>
      </c>
      <c r="AQ709" s="150" t="e">
        <f t="shared" si="89"/>
        <v>#DIV/0!</v>
      </c>
      <c r="AS709" s="177"/>
      <c r="AT709" s="177"/>
      <c r="AV709" s="153" t="e">
        <f t="shared" si="87"/>
        <v>#DIV/0!</v>
      </c>
      <c r="AW709" s="101"/>
      <c r="AY709" s="132"/>
      <c r="AZ709" s="101"/>
      <c r="BA709" s="94"/>
      <c r="BB709" s="94"/>
      <c r="BC709" s="94"/>
      <c r="BD709" s="94"/>
      <c r="BE709" s="101"/>
      <c r="BF709" s="132"/>
      <c r="BG709" s="98"/>
      <c r="BH709" s="74" t="str">
        <f t="shared" si="85"/>
        <v>N</v>
      </c>
      <c r="BI709" t="e">
        <f t="shared" si="86"/>
        <v>#DIV/0!</v>
      </c>
      <c r="BK709" s="283">
        <f>IFERROR(VLOOKUP($B709, 'A2. Rate Change &amp; Enrollment'!$C$14:$BY$769, 75, FALSE), 0)</f>
        <v>0</v>
      </c>
      <c r="BL709" s="283" t="e">
        <f t="shared" si="82"/>
        <v>#DIV/0!</v>
      </c>
      <c r="BM709" s="283" t="e">
        <f t="shared" si="83"/>
        <v>#DIV/0!</v>
      </c>
      <c r="BN709" t="e">
        <f t="shared" si="88"/>
        <v>#DIV/0!</v>
      </c>
    </row>
    <row r="710" spans="1:66" x14ac:dyDescent="0.35">
      <c r="A710" t="s">
        <v>1013</v>
      </c>
      <c r="B710" s="144"/>
      <c r="C710" s="98"/>
      <c r="D710" s="43" t="str">
        <f t="shared" si="84"/>
        <v>HMO</v>
      </c>
      <c r="E710" s="100"/>
      <c r="F710" s="101"/>
      <c r="G710" s="100"/>
      <c r="H710" s="101"/>
      <c r="I710" s="100"/>
      <c r="J710" s="101"/>
      <c r="K710" s="100"/>
      <c r="L710" s="101"/>
      <c r="M710" s="100"/>
      <c r="N710" s="101"/>
      <c r="O710" s="100"/>
      <c r="P710" s="101"/>
      <c r="Q710" s="100"/>
      <c r="R710" s="101"/>
      <c r="S710" s="100"/>
      <c r="T710" s="101"/>
      <c r="U710" s="118"/>
      <c r="V710" s="118"/>
      <c r="W710" s="100"/>
      <c r="X710" s="100"/>
      <c r="Y710" s="100"/>
      <c r="Z710" s="100"/>
      <c r="AA710" s="132"/>
      <c r="AB710" s="101"/>
      <c r="AC710" s="101"/>
      <c r="AD710" s="101"/>
      <c r="AE710" s="100"/>
      <c r="AF710" s="101"/>
      <c r="AG710" s="100"/>
      <c r="AH710" s="101"/>
      <c r="AI710" s="100"/>
      <c r="AJ710" s="101"/>
      <c r="AK710" s="100"/>
      <c r="AL710" s="101"/>
      <c r="AM710" s="101"/>
      <c r="AN710" s="8"/>
      <c r="AO710" s="147">
        <f>IFERROR(VLOOKUP(B710,'A2. Rate Change &amp; Enrollment'!$C$20:$K$769,3,FALSE),0)</f>
        <v>0</v>
      </c>
      <c r="AP710" s="147">
        <f>IFERROR(VLOOKUP(B710,'A2. Rate Change &amp; Enrollment'!$C$20:$K$769,7,FALSE),0)</f>
        <v>0</v>
      </c>
      <c r="AQ710" s="150" t="e">
        <f t="shared" si="89"/>
        <v>#DIV/0!</v>
      </c>
      <c r="AS710" s="177"/>
      <c r="AT710" s="177"/>
      <c r="AV710" s="153" t="e">
        <f t="shared" si="87"/>
        <v>#DIV/0!</v>
      </c>
      <c r="AW710" s="101"/>
      <c r="AY710" s="132"/>
      <c r="AZ710" s="101"/>
      <c r="BA710" s="94"/>
      <c r="BB710" s="94"/>
      <c r="BC710" s="94"/>
      <c r="BD710" s="94"/>
      <c r="BE710" s="101"/>
      <c r="BF710" s="132"/>
      <c r="BG710" s="98"/>
      <c r="BH710" s="74" t="str">
        <f t="shared" si="85"/>
        <v>N</v>
      </c>
      <c r="BI710" t="e">
        <f t="shared" si="86"/>
        <v>#DIV/0!</v>
      </c>
      <c r="BK710" s="283">
        <f>IFERROR(VLOOKUP($B710, 'A2. Rate Change &amp; Enrollment'!$C$14:$BY$769, 75, FALSE), 0)</f>
        <v>0</v>
      </c>
      <c r="BL710" s="283" t="e">
        <f t="shared" si="82"/>
        <v>#DIV/0!</v>
      </c>
      <c r="BM710" s="283" t="e">
        <f t="shared" si="83"/>
        <v>#DIV/0!</v>
      </c>
      <c r="BN710" t="e">
        <f t="shared" si="88"/>
        <v>#DIV/0!</v>
      </c>
    </row>
    <row r="711" spans="1:66" x14ac:dyDescent="0.35">
      <c r="A711" t="s">
        <v>1014</v>
      </c>
      <c r="B711" s="144"/>
      <c r="C711" s="98"/>
      <c r="D711" s="43" t="str">
        <f t="shared" si="84"/>
        <v>HMO</v>
      </c>
      <c r="E711" s="100"/>
      <c r="F711" s="101"/>
      <c r="G711" s="100"/>
      <c r="H711" s="101"/>
      <c r="I711" s="100"/>
      <c r="J711" s="101"/>
      <c r="K711" s="100"/>
      <c r="L711" s="101"/>
      <c r="M711" s="100"/>
      <c r="N711" s="101"/>
      <c r="O711" s="100"/>
      <c r="P711" s="101"/>
      <c r="Q711" s="100"/>
      <c r="R711" s="101"/>
      <c r="S711" s="100"/>
      <c r="T711" s="101"/>
      <c r="U711" s="118"/>
      <c r="V711" s="118"/>
      <c r="W711" s="100"/>
      <c r="X711" s="100"/>
      <c r="Y711" s="100"/>
      <c r="Z711" s="100"/>
      <c r="AA711" s="132"/>
      <c r="AB711" s="101"/>
      <c r="AC711" s="101"/>
      <c r="AD711" s="101"/>
      <c r="AE711" s="100"/>
      <c r="AF711" s="101"/>
      <c r="AG711" s="100"/>
      <c r="AH711" s="101"/>
      <c r="AI711" s="100"/>
      <c r="AJ711" s="101"/>
      <c r="AK711" s="100"/>
      <c r="AL711" s="101"/>
      <c r="AM711" s="101"/>
      <c r="AN711" s="8"/>
      <c r="AO711" s="147">
        <f>IFERROR(VLOOKUP(B711,'A2. Rate Change &amp; Enrollment'!$C$20:$K$769,3,FALSE),0)</f>
        <v>0</v>
      </c>
      <c r="AP711" s="147">
        <f>IFERROR(VLOOKUP(B711,'A2. Rate Change &amp; Enrollment'!$C$20:$K$769,7,FALSE),0)</f>
        <v>0</v>
      </c>
      <c r="AQ711" s="150" t="e">
        <f t="shared" si="89"/>
        <v>#DIV/0!</v>
      </c>
      <c r="AS711" s="177"/>
      <c r="AT711" s="177"/>
      <c r="AV711" s="153" t="e">
        <f t="shared" si="87"/>
        <v>#DIV/0!</v>
      </c>
      <c r="AW711" s="101"/>
      <c r="AY711" s="132"/>
      <c r="AZ711" s="101"/>
      <c r="BA711" s="94"/>
      <c r="BB711" s="94"/>
      <c r="BC711" s="94"/>
      <c r="BD711" s="94"/>
      <c r="BE711" s="101"/>
      <c r="BF711" s="132"/>
      <c r="BG711" s="98"/>
      <c r="BH711" s="74" t="str">
        <f t="shared" si="85"/>
        <v>N</v>
      </c>
      <c r="BI711" t="e">
        <f t="shared" si="86"/>
        <v>#DIV/0!</v>
      </c>
      <c r="BK711" s="283">
        <f>IFERROR(VLOOKUP($B711, 'A2. Rate Change &amp; Enrollment'!$C$14:$BY$769, 75, FALSE), 0)</f>
        <v>0</v>
      </c>
      <c r="BL711" s="283" t="e">
        <f t="shared" si="82"/>
        <v>#DIV/0!</v>
      </c>
      <c r="BM711" s="283" t="e">
        <f t="shared" si="83"/>
        <v>#DIV/0!</v>
      </c>
      <c r="BN711" t="e">
        <f t="shared" si="88"/>
        <v>#DIV/0!</v>
      </c>
    </row>
    <row r="712" spans="1:66" x14ac:dyDescent="0.35">
      <c r="A712" t="s">
        <v>1015</v>
      </c>
      <c r="B712" s="144"/>
      <c r="C712" s="98"/>
      <c r="D712" s="43" t="str">
        <f t="shared" si="84"/>
        <v>HMO</v>
      </c>
      <c r="E712" s="100"/>
      <c r="F712" s="101"/>
      <c r="G712" s="100"/>
      <c r="H712" s="101"/>
      <c r="I712" s="100"/>
      <c r="J712" s="101"/>
      <c r="K712" s="100"/>
      <c r="L712" s="101"/>
      <c r="M712" s="100"/>
      <c r="N712" s="101"/>
      <c r="O712" s="100"/>
      <c r="P712" s="101"/>
      <c r="Q712" s="100"/>
      <c r="R712" s="101"/>
      <c r="S712" s="100"/>
      <c r="T712" s="101"/>
      <c r="U712" s="118"/>
      <c r="V712" s="118"/>
      <c r="W712" s="100"/>
      <c r="X712" s="100"/>
      <c r="Y712" s="100"/>
      <c r="Z712" s="100"/>
      <c r="AA712" s="132"/>
      <c r="AB712" s="101"/>
      <c r="AC712" s="101"/>
      <c r="AD712" s="101"/>
      <c r="AE712" s="100"/>
      <c r="AF712" s="101"/>
      <c r="AG712" s="100"/>
      <c r="AH712" s="101"/>
      <c r="AI712" s="100"/>
      <c r="AJ712" s="101"/>
      <c r="AK712" s="100"/>
      <c r="AL712" s="101"/>
      <c r="AM712" s="101"/>
      <c r="AN712" s="8"/>
      <c r="AO712" s="147">
        <f>IFERROR(VLOOKUP(B712,'A2. Rate Change &amp; Enrollment'!$C$20:$K$769,3,FALSE),0)</f>
        <v>0</v>
      </c>
      <c r="AP712" s="147">
        <f>IFERROR(VLOOKUP(B712,'A2. Rate Change &amp; Enrollment'!$C$20:$K$769,7,FALSE),0)</f>
        <v>0</v>
      </c>
      <c r="AQ712" s="150" t="e">
        <f t="shared" si="89"/>
        <v>#DIV/0!</v>
      </c>
      <c r="AS712" s="177"/>
      <c r="AT712" s="177"/>
      <c r="AV712" s="153" t="e">
        <f t="shared" si="87"/>
        <v>#DIV/0!</v>
      </c>
      <c r="AW712" s="101"/>
      <c r="AY712" s="132"/>
      <c r="AZ712" s="101"/>
      <c r="BA712" s="94"/>
      <c r="BB712" s="94"/>
      <c r="BC712" s="94"/>
      <c r="BD712" s="94"/>
      <c r="BE712" s="101"/>
      <c r="BF712" s="132"/>
      <c r="BG712" s="98"/>
      <c r="BH712" s="74" t="str">
        <f t="shared" si="85"/>
        <v>N</v>
      </c>
      <c r="BI712" t="e">
        <f t="shared" si="86"/>
        <v>#DIV/0!</v>
      </c>
      <c r="BK712" s="283">
        <f>IFERROR(VLOOKUP($B712, 'A2. Rate Change &amp; Enrollment'!$C$14:$BY$769, 75, FALSE), 0)</f>
        <v>0</v>
      </c>
      <c r="BL712" s="283" t="e">
        <f t="shared" si="82"/>
        <v>#DIV/0!</v>
      </c>
      <c r="BM712" s="283" t="e">
        <f t="shared" si="83"/>
        <v>#DIV/0!</v>
      </c>
      <c r="BN712" t="e">
        <f t="shared" si="88"/>
        <v>#DIV/0!</v>
      </c>
    </row>
    <row r="713" spans="1:66" x14ac:dyDescent="0.35">
      <c r="A713" t="s">
        <v>1016</v>
      </c>
      <c r="B713" s="144"/>
      <c r="C713" s="98"/>
      <c r="D713" s="43" t="str">
        <f t="shared" si="84"/>
        <v>HMO</v>
      </c>
      <c r="E713" s="100"/>
      <c r="F713" s="101"/>
      <c r="G713" s="100"/>
      <c r="H713" s="101"/>
      <c r="I713" s="100"/>
      <c r="J713" s="101"/>
      <c r="K713" s="100"/>
      <c r="L713" s="101"/>
      <c r="M713" s="100"/>
      <c r="N713" s="101"/>
      <c r="O713" s="100"/>
      <c r="P713" s="101"/>
      <c r="Q713" s="100"/>
      <c r="R713" s="101"/>
      <c r="S713" s="100"/>
      <c r="T713" s="101"/>
      <c r="U713" s="118"/>
      <c r="V713" s="118"/>
      <c r="W713" s="100"/>
      <c r="X713" s="100"/>
      <c r="Y713" s="100"/>
      <c r="Z713" s="100"/>
      <c r="AA713" s="132"/>
      <c r="AB713" s="101"/>
      <c r="AC713" s="101"/>
      <c r="AD713" s="101"/>
      <c r="AE713" s="100"/>
      <c r="AF713" s="101"/>
      <c r="AG713" s="100"/>
      <c r="AH713" s="101"/>
      <c r="AI713" s="100"/>
      <c r="AJ713" s="101"/>
      <c r="AK713" s="100"/>
      <c r="AL713" s="101"/>
      <c r="AM713" s="101"/>
      <c r="AN713" s="8"/>
      <c r="AO713" s="147">
        <f>IFERROR(VLOOKUP(B713,'A2. Rate Change &amp; Enrollment'!$C$20:$K$769,3,FALSE),0)</f>
        <v>0</v>
      </c>
      <c r="AP713" s="147">
        <f>IFERROR(VLOOKUP(B713,'A2. Rate Change &amp; Enrollment'!$C$20:$K$769,7,FALSE),0)</f>
        <v>0</v>
      </c>
      <c r="AQ713" s="150" t="e">
        <f t="shared" si="89"/>
        <v>#DIV/0!</v>
      </c>
      <c r="AS713" s="177"/>
      <c r="AT713" s="177"/>
      <c r="AV713" s="153" t="e">
        <f t="shared" si="87"/>
        <v>#DIV/0!</v>
      </c>
      <c r="AW713" s="101"/>
      <c r="AY713" s="132"/>
      <c r="AZ713" s="101"/>
      <c r="BA713" s="94"/>
      <c r="BB713" s="94"/>
      <c r="BC713" s="94"/>
      <c r="BD713" s="94"/>
      <c r="BE713" s="101"/>
      <c r="BF713" s="132"/>
      <c r="BG713" s="98"/>
      <c r="BH713" s="74" t="str">
        <f t="shared" si="85"/>
        <v>N</v>
      </c>
      <c r="BI713" t="e">
        <f t="shared" si="86"/>
        <v>#DIV/0!</v>
      </c>
      <c r="BK713" s="283">
        <f>IFERROR(VLOOKUP($B713, 'A2. Rate Change &amp; Enrollment'!$C$14:$BY$769, 75, FALSE), 0)</f>
        <v>0</v>
      </c>
      <c r="BL713" s="283" t="e">
        <f t="shared" si="82"/>
        <v>#DIV/0!</v>
      </c>
      <c r="BM713" s="283" t="e">
        <f t="shared" si="83"/>
        <v>#DIV/0!</v>
      </c>
      <c r="BN713" t="e">
        <f t="shared" si="88"/>
        <v>#DIV/0!</v>
      </c>
    </row>
    <row r="714" spans="1:66" x14ac:dyDescent="0.35">
      <c r="A714" t="s">
        <v>1017</v>
      </c>
      <c r="B714" s="144"/>
      <c r="C714" s="98"/>
      <c r="D714" s="43" t="str">
        <f t="shared" si="84"/>
        <v>HMO</v>
      </c>
      <c r="E714" s="100"/>
      <c r="F714" s="101"/>
      <c r="G714" s="100"/>
      <c r="H714" s="101"/>
      <c r="I714" s="100"/>
      <c r="J714" s="101"/>
      <c r="K714" s="100"/>
      <c r="L714" s="101"/>
      <c r="M714" s="100"/>
      <c r="N714" s="101"/>
      <c r="O714" s="100"/>
      <c r="P714" s="101"/>
      <c r="Q714" s="100"/>
      <c r="R714" s="101"/>
      <c r="S714" s="100"/>
      <c r="T714" s="101"/>
      <c r="U714" s="118"/>
      <c r="V714" s="118"/>
      <c r="W714" s="100"/>
      <c r="X714" s="100"/>
      <c r="Y714" s="100"/>
      <c r="Z714" s="100"/>
      <c r="AA714" s="132"/>
      <c r="AB714" s="101"/>
      <c r="AC714" s="101"/>
      <c r="AD714" s="101"/>
      <c r="AE714" s="100"/>
      <c r="AF714" s="101"/>
      <c r="AG714" s="100"/>
      <c r="AH714" s="101"/>
      <c r="AI714" s="100"/>
      <c r="AJ714" s="101"/>
      <c r="AK714" s="100"/>
      <c r="AL714" s="101"/>
      <c r="AM714" s="101"/>
      <c r="AN714" s="8"/>
      <c r="AO714" s="147">
        <f>IFERROR(VLOOKUP(B714,'A2. Rate Change &amp; Enrollment'!$C$20:$K$769,3,FALSE),0)</f>
        <v>0</v>
      </c>
      <c r="AP714" s="147">
        <f>IFERROR(VLOOKUP(B714,'A2. Rate Change &amp; Enrollment'!$C$20:$K$769,7,FALSE),0)</f>
        <v>0</v>
      </c>
      <c r="AQ714" s="150" t="e">
        <f t="shared" si="89"/>
        <v>#DIV/0!</v>
      </c>
      <c r="AS714" s="177"/>
      <c r="AT714" s="177"/>
      <c r="AV714" s="153" t="e">
        <f t="shared" si="87"/>
        <v>#DIV/0!</v>
      </c>
      <c r="AW714" s="101"/>
      <c r="AY714" s="132"/>
      <c r="AZ714" s="101"/>
      <c r="BA714" s="94"/>
      <c r="BB714" s="94"/>
      <c r="BC714" s="94"/>
      <c r="BD714" s="94"/>
      <c r="BE714" s="101"/>
      <c r="BF714" s="132"/>
      <c r="BG714" s="98"/>
      <c r="BH714" s="74" t="str">
        <f t="shared" si="85"/>
        <v>N</v>
      </c>
      <c r="BI714" t="e">
        <f t="shared" si="86"/>
        <v>#DIV/0!</v>
      </c>
      <c r="BK714" s="283">
        <f>IFERROR(VLOOKUP($B714, 'A2. Rate Change &amp; Enrollment'!$C$14:$BY$769, 75, FALSE), 0)</f>
        <v>0</v>
      </c>
      <c r="BL714" s="283" t="e">
        <f t="shared" si="82"/>
        <v>#DIV/0!</v>
      </c>
      <c r="BM714" s="283" t="e">
        <f t="shared" si="83"/>
        <v>#DIV/0!</v>
      </c>
      <c r="BN714" t="e">
        <f t="shared" si="88"/>
        <v>#DIV/0!</v>
      </c>
    </row>
    <row r="715" spans="1:66" x14ac:dyDescent="0.35">
      <c r="A715" t="s">
        <v>1018</v>
      </c>
      <c r="B715" s="144"/>
      <c r="C715" s="98"/>
      <c r="D715" s="43" t="str">
        <f t="shared" si="84"/>
        <v>HMO</v>
      </c>
      <c r="E715" s="100"/>
      <c r="F715" s="101"/>
      <c r="G715" s="100"/>
      <c r="H715" s="101"/>
      <c r="I715" s="100"/>
      <c r="J715" s="101"/>
      <c r="K715" s="100"/>
      <c r="L715" s="101"/>
      <c r="M715" s="100"/>
      <c r="N715" s="101"/>
      <c r="O715" s="100"/>
      <c r="P715" s="101"/>
      <c r="Q715" s="100"/>
      <c r="R715" s="101"/>
      <c r="S715" s="100"/>
      <c r="T715" s="101"/>
      <c r="U715" s="118"/>
      <c r="V715" s="118"/>
      <c r="W715" s="100"/>
      <c r="X715" s="100"/>
      <c r="Y715" s="100"/>
      <c r="Z715" s="100"/>
      <c r="AA715" s="132"/>
      <c r="AB715" s="101"/>
      <c r="AC715" s="101"/>
      <c r="AD715" s="101"/>
      <c r="AE715" s="100"/>
      <c r="AF715" s="101"/>
      <c r="AG715" s="100"/>
      <c r="AH715" s="101"/>
      <c r="AI715" s="100"/>
      <c r="AJ715" s="101"/>
      <c r="AK715" s="100"/>
      <c r="AL715" s="101"/>
      <c r="AM715" s="101"/>
      <c r="AN715" s="8"/>
      <c r="AO715" s="147">
        <f>IFERROR(VLOOKUP(B715,'A2. Rate Change &amp; Enrollment'!$C$20:$K$769,3,FALSE),0)</f>
        <v>0</v>
      </c>
      <c r="AP715" s="147">
        <f>IFERROR(VLOOKUP(B715,'A2. Rate Change &amp; Enrollment'!$C$20:$K$769,7,FALSE),0)</f>
        <v>0</v>
      </c>
      <c r="AQ715" s="150" t="e">
        <f t="shared" si="89"/>
        <v>#DIV/0!</v>
      </c>
      <c r="AS715" s="177"/>
      <c r="AT715" s="177"/>
      <c r="AV715" s="153" t="e">
        <f t="shared" si="87"/>
        <v>#DIV/0!</v>
      </c>
      <c r="AW715" s="101"/>
      <c r="AY715" s="132"/>
      <c r="AZ715" s="101"/>
      <c r="BA715" s="94"/>
      <c r="BB715" s="94"/>
      <c r="BC715" s="94"/>
      <c r="BD715" s="94"/>
      <c r="BE715" s="101"/>
      <c r="BF715" s="132"/>
      <c r="BG715" s="98"/>
      <c r="BH715" s="74" t="str">
        <f t="shared" si="85"/>
        <v>N</v>
      </c>
      <c r="BI715" t="e">
        <f t="shared" si="86"/>
        <v>#DIV/0!</v>
      </c>
      <c r="BK715" s="283">
        <f>IFERROR(VLOOKUP($B715, 'A2. Rate Change &amp; Enrollment'!$C$14:$BY$769, 75, FALSE), 0)</f>
        <v>0</v>
      </c>
      <c r="BL715" s="283" t="e">
        <f t="shared" si="82"/>
        <v>#DIV/0!</v>
      </c>
      <c r="BM715" s="283" t="e">
        <f t="shared" si="83"/>
        <v>#DIV/0!</v>
      </c>
      <c r="BN715" t="e">
        <f t="shared" si="88"/>
        <v>#DIV/0!</v>
      </c>
    </row>
    <row r="716" spans="1:66" x14ac:dyDescent="0.35">
      <c r="A716" t="s">
        <v>1019</v>
      </c>
      <c r="B716" s="144"/>
      <c r="C716" s="98"/>
      <c r="D716" s="43" t="str">
        <f t="shared" si="84"/>
        <v>HMO</v>
      </c>
      <c r="E716" s="100"/>
      <c r="F716" s="101"/>
      <c r="G716" s="100"/>
      <c r="H716" s="101"/>
      <c r="I716" s="100"/>
      <c r="J716" s="101"/>
      <c r="K716" s="100"/>
      <c r="L716" s="101"/>
      <c r="M716" s="100"/>
      <c r="N716" s="101"/>
      <c r="O716" s="100"/>
      <c r="P716" s="101"/>
      <c r="Q716" s="100"/>
      <c r="R716" s="101"/>
      <c r="S716" s="100"/>
      <c r="T716" s="101"/>
      <c r="U716" s="118"/>
      <c r="V716" s="118"/>
      <c r="W716" s="100"/>
      <c r="X716" s="100"/>
      <c r="Y716" s="100"/>
      <c r="Z716" s="100"/>
      <c r="AA716" s="132"/>
      <c r="AB716" s="101"/>
      <c r="AC716" s="101"/>
      <c r="AD716" s="101"/>
      <c r="AE716" s="100"/>
      <c r="AF716" s="101"/>
      <c r="AG716" s="100"/>
      <c r="AH716" s="101"/>
      <c r="AI716" s="100"/>
      <c r="AJ716" s="101"/>
      <c r="AK716" s="100"/>
      <c r="AL716" s="101"/>
      <c r="AM716" s="101"/>
      <c r="AN716" s="8"/>
      <c r="AO716" s="147">
        <f>IFERROR(VLOOKUP(B716,'A2. Rate Change &amp; Enrollment'!$C$20:$K$769,3,FALSE),0)</f>
        <v>0</v>
      </c>
      <c r="AP716" s="147">
        <f>IFERROR(VLOOKUP(B716,'A2. Rate Change &amp; Enrollment'!$C$20:$K$769,7,FALSE),0)</f>
        <v>0</v>
      </c>
      <c r="AQ716" s="150" t="e">
        <f t="shared" si="89"/>
        <v>#DIV/0!</v>
      </c>
      <c r="AS716" s="177"/>
      <c r="AT716" s="177"/>
      <c r="AV716" s="153" t="e">
        <f t="shared" si="87"/>
        <v>#DIV/0!</v>
      </c>
      <c r="AW716" s="101"/>
      <c r="AY716" s="132"/>
      <c r="AZ716" s="101"/>
      <c r="BA716" s="94"/>
      <c r="BB716" s="94"/>
      <c r="BC716" s="94"/>
      <c r="BD716" s="94"/>
      <c r="BE716" s="101"/>
      <c r="BF716" s="132"/>
      <c r="BG716" s="98"/>
      <c r="BH716" s="74" t="str">
        <f t="shared" si="85"/>
        <v>N</v>
      </c>
      <c r="BI716" t="e">
        <f t="shared" si="86"/>
        <v>#DIV/0!</v>
      </c>
      <c r="BK716" s="283">
        <f>IFERROR(VLOOKUP($B716, 'A2. Rate Change &amp; Enrollment'!$C$14:$BY$769, 75, FALSE), 0)</f>
        <v>0</v>
      </c>
      <c r="BL716" s="283" t="e">
        <f t="shared" si="82"/>
        <v>#DIV/0!</v>
      </c>
      <c r="BM716" s="283" t="e">
        <f t="shared" si="83"/>
        <v>#DIV/0!</v>
      </c>
      <c r="BN716" t="e">
        <f t="shared" si="88"/>
        <v>#DIV/0!</v>
      </c>
    </row>
    <row r="717" spans="1:66" x14ac:dyDescent="0.35">
      <c r="A717" t="s">
        <v>1020</v>
      </c>
      <c r="B717" s="144"/>
      <c r="C717" s="98"/>
      <c r="D717" s="43" t="str">
        <f t="shared" si="84"/>
        <v>HMO</v>
      </c>
      <c r="E717" s="100"/>
      <c r="F717" s="101"/>
      <c r="G717" s="100"/>
      <c r="H717" s="101"/>
      <c r="I717" s="100"/>
      <c r="J717" s="101"/>
      <c r="K717" s="100"/>
      <c r="L717" s="101"/>
      <c r="M717" s="100"/>
      <c r="N717" s="101"/>
      <c r="O717" s="100"/>
      <c r="P717" s="101"/>
      <c r="Q717" s="100"/>
      <c r="R717" s="101"/>
      <c r="S717" s="100"/>
      <c r="T717" s="101"/>
      <c r="U717" s="118"/>
      <c r="V717" s="118"/>
      <c r="W717" s="100"/>
      <c r="X717" s="100"/>
      <c r="Y717" s="100"/>
      <c r="Z717" s="100"/>
      <c r="AA717" s="132"/>
      <c r="AB717" s="101"/>
      <c r="AC717" s="101"/>
      <c r="AD717" s="101"/>
      <c r="AE717" s="100"/>
      <c r="AF717" s="101"/>
      <c r="AG717" s="100"/>
      <c r="AH717" s="101"/>
      <c r="AI717" s="100"/>
      <c r="AJ717" s="101"/>
      <c r="AK717" s="100"/>
      <c r="AL717" s="101"/>
      <c r="AM717" s="101"/>
      <c r="AN717" s="8"/>
      <c r="AO717" s="147">
        <f>IFERROR(VLOOKUP(B717,'A2. Rate Change &amp; Enrollment'!$C$20:$K$769,3,FALSE),0)</f>
        <v>0</v>
      </c>
      <c r="AP717" s="147">
        <f>IFERROR(VLOOKUP(B717,'A2. Rate Change &amp; Enrollment'!$C$20:$K$769,7,FALSE),0)</f>
        <v>0</v>
      </c>
      <c r="AQ717" s="150" t="e">
        <f t="shared" si="89"/>
        <v>#DIV/0!</v>
      </c>
      <c r="AS717" s="177"/>
      <c r="AT717" s="177"/>
      <c r="AV717" s="153" t="e">
        <f t="shared" si="87"/>
        <v>#DIV/0!</v>
      </c>
      <c r="AW717" s="101"/>
      <c r="AY717" s="132"/>
      <c r="AZ717" s="101"/>
      <c r="BA717" s="94"/>
      <c r="BB717" s="94"/>
      <c r="BC717" s="94"/>
      <c r="BD717" s="94"/>
      <c r="BE717" s="101"/>
      <c r="BF717" s="132"/>
      <c r="BG717" s="98"/>
      <c r="BH717" s="74" t="str">
        <f t="shared" si="85"/>
        <v>N</v>
      </c>
      <c r="BI717" t="e">
        <f t="shared" si="86"/>
        <v>#DIV/0!</v>
      </c>
      <c r="BK717" s="283">
        <f>IFERROR(VLOOKUP($B717, 'A2. Rate Change &amp; Enrollment'!$C$14:$BY$769, 75, FALSE), 0)</f>
        <v>0</v>
      </c>
      <c r="BL717" s="283" t="e">
        <f t="shared" si="82"/>
        <v>#DIV/0!</v>
      </c>
      <c r="BM717" s="283" t="e">
        <f t="shared" si="83"/>
        <v>#DIV/0!</v>
      </c>
      <c r="BN717" t="e">
        <f t="shared" si="88"/>
        <v>#DIV/0!</v>
      </c>
    </row>
    <row r="718" spans="1:66" x14ac:dyDescent="0.35">
      <c r="A718" t="s">
        <v>1021</v>
      </c>
      <c r="B718" s="144"/>
      <c r="C718" s="98"/>
      <c r="D718" s="43" t="str">
        <f t="shared" si="84"/>
        <v>HMO</v>
      </c>
      <c r="E718" s="100"/>
      <c r="F718" s="101"/>
      <c r="G718" s="100"/>
      <c r="H718" s="101"/>
      <c r="I718" s="100"/>
      <c r="J718" s="101"/>
      <c r="K718" s="100"/>
      <c r="L718" s="101"/>
      <c r="M718" s="100"/>
      <c r="N718" s="101"/>
      <c r="O718" s="100"/>
      <c r="P718" s="101"/>
      <c r="Q718" s="100"/>
      <c r="R718" s="101"/>
      <c r="S718" s="100"/>
      <c r="T718" s="101"/>
      <c r="U718" s="118"/>
      <c r="V718" s="118"/>
      <c r="W718" s="100"/>
      <c r="X718" s="100"/>
      <c r="Y718" s="100"/>
      <c r="Z718" s="100"/>
      <c r="AA718" s="132"/>
      <c r="AB718" s="101"/>
      <c r="AC718" s="101"/>
      <c r="AD718" s="101"/>
      <c r="AE718" s="100"/>
      <c r="AF718" s="101"/>
      <c r="AG718" s="100"/>
      <c r="AH718" s="101"/>
      <c r="AI718" s="100"/>
      <c r="AJ718" s="101"/>
      <c r="AK718" s="100"/>
      <c r="AL718" s="101"/>
      <c r="AM718" s="101"/>
      <c r="AN718" s="8"/>
      <c r="AO718" s="147">
        <f>IFERROR(VLOOKUP(B718,'A2. Rate Change &amp; Enrollment'!$C$20:$K$769,3,FALSE),0)</f>
        <v>0</v>
      </c>
      <c r="AP718" s="147">
        <f>IFERROR(VLOOKUP(B718,'A2. Rate Change &amp; Enrollment'!$C$20:$K$769,7,FALSE),0)</f>
        <v>0</v>
      </c>
      <c r="AQ718" s="150" t="e">
        <f t="shared" si="89"/>
        <v>#DIV/0!</v>
      </c>
      <c r="AS718" s="177"/>
      <c r="AT718" s="177"/>
      <c r="AV718" s="153" t="e">
        <f t="shared" si="87"/>
        <v>#DIV/0!</v>
      </c>
      <c r="AW718" s="101"/>
      <c r="AY718" s="132"/>
      <c r="AZ718" s="101"/>
      <c r="BA718" s="94"/>
      <c r="BB718" s="94"/>
      <c r="BC718" s="94"/>
      <c r="BD718" s="94"/>
      <c r="BE718" s="101"/>
      <c r="BF718" s="132"/>
      <c r="BG718" s="98"/>
      <c r="BH718" s="74" t="str">
        <f t="shared" si="85"/>
        <v>N</v>
      </c>
      <c r="BI718" t="e">
        <f t="shared" si="86"/>
        <v>#DIV/0!</v>
      </c>
      <c r="BK718" s="283">
        <f>IFERROR(VLOOKUP($B718, 'A2. Rate Change &amp; Enrollment'!$C$14:$BY$769, 75, FALSE), 0)</f>
        <v>0</v>
      </c>
      <c r="BL718" s="283" t="e">
        <f t="shared" si="82"/>
        <v>#DIV/0!</v>
      </c>
      <c r="BM718" s="283" t="e">
        <f t="shared" si="83"/>
        <v>#DIV/0!</v>
      </c>
      <c r="BN718" t="e">
        <f t="shared" si="88"/>
        <v>#DIV/0!</v>
      </c>
    </row>
    <row r="719" spans="1:66" x14ac:dyDescent="0.35">
      <c r="A719" t="s">
        <v>1022</v>
      </c>
      <c r="B719" s="144"/>
      <c r="C719" s="98"/>
      <c r="D719" s="43" t="str">
        <f t="shared" si="84"/>
        <v>HMO</v>
      </c>
      <c r="E719" s="100"/>
      <c r="F719" s="101"/>
      <c r="G719" s="100"/>
      <c r="H719" s="101"/>
      <c r="I719" s="100"/>
      <c r="J719" s="101"/>
      <c r="K719" s="100"/>
      <c r="L719" s="101"/>
      <c r="M719" s="100"/>
      <c r="N719" s="101"/>
      <c r="O719" s="100"/>
      <c r="P719" s="101"/>
      <c r="Q719" s="100"/>
      <c r="R719" s="101"/>
      <c r="S719" s="100"/>
      <c r="T719" s="101"/>
      <c r="U719" s="118"/>
      <c r="V719" s="118"/>
      <c r="W719" s="100"/>
      <c r="X719" s="100"/>
      <c r="Y719" s="100"/>
      <c r="Z719" s="100"/>
      <c r="AA719" s="132"/>
      <c r="AB719" s="101"/>
      <c r="AC719" s="101"/>
      <c r="AD719" s="101"/>
      <c r="AE719" s="100"/>
      <c r="AF719" s="101"/>
      <c r="AG719" s="100"/>
      <c r="AH719" s="101"/>
      <c r="AI719" s="100"/>
      <c r="AJ719" s="101"/>
      <c r="AK719" s="100"/>
      <c r="AL719" s="101"/>
      <c r="AM719" s="101"/>
      <c r="AN719" s="8"/>
      <c r="AO719" s="147">
        <f>IFERROR(VLOOKUP(B719,'A2. Rate Change &amp; Enrollment'!$C$20:$K$769,3,FALSE),0)</f>
        <v>0</v>
      </c>
      <c r="AP719" s="147">
        <f>IFERROR(VLOOKUP(B719,'A2. Rate Change &amp; Enrollment'!$C$20:$K$769,7,FALSE),0)</f>
        <v>0</v>
      </c>
      <c r="AQ719" s="150" t="e">
        <f t="shared" si="89"/>
        <v>#DIV/0!</v>
      </c>
      <c r="AS719" s="177"/>
      <c r="AT719" s="177"/>
      <c r="AV719" s="153" t="e">
        <f t="shared" si="87"/>
        <v>#DIV/0!</v>
      </c>
      <c r="AW719" s="101"/>
      <c r="AY719" s="132"/>
      <c r="AZ719" s="101"/>
      <c r="BA719" s="94"/>
      <c r="BB719" s="94"/>
      <c r="BC719" s="94"/>
      <c r="BD719" s="94"/>
      <c r="BE719" s="101"/>
      <c r="BF719" s="132"/>
      <c r="BG719" s="98"/>
      <c r="BH719" s="74" t="str">
        <f t="shared" si="85"/>
        <v>N</v>
      </c>
      <c r="BI719" t="e">
        <f t="shared" si="86"/>
        <v>#DIV/0!</v>
      </c>
      <c r="BK719" s="283">
        <f>IFERROR(VLOOKUP($B719, 'A2. Rate Change &amp; Enrollment'!$C$14:$BY$769, 75, FALSE), 0)</f>
        <v>0</v>
      </c>
      <c r="BL719" s="283" t="e">
        <f t="shared" ref="BL719:BL765" si="90">BK719/$BK$14</f>
        <v>#DIV/0!</v>
      </c>
      <c r="BM719" s="283" t="e">
        <f t="shared" ref="BM719:BM765" si="91">AS719/$AS$14</f>
        <v>#DIV/0!</v>
      </c>
      <c r="BN719" t="e">
        <f t="shared" si="88"/>
        <v>#DIV/0!</v>
      </c>
    </row>
    <row r="720" spans="1:66" x14ac:dyDescent="0.35">
      <c r="A720" t="s">
        <v>1023</v>
      </c>
      <c r="B720" s="144"/>
      <c r="C720" s="98"/>
      <c r="D720" s="43" t="str">
        <f t="shared" ref="D720:D765" si="92">$B$4</f>
        <v>HMO</v>
      </c>
      <c r="E720" s="100"/>
      <c r="F720" s="101"/>
      <c r="G720" s="100"/>
      <c r="H720" s="101"/>
      <c r="I720" s="100"/>
      <c r="J720" s="101"/>
      <c r="K720" s="100"/>
      <c r="L720" s="101"/>
      <c r="M720" s="100"/>
      <c r="N720" s="101"/>
      <c r="O720" s="100"/>
      <c r="P720" s="101"/>
      <c r="Q720" s="100"/>
      <c r="R720" s="101"/>
      <c r="S720" s="100"/>
      <c r="T720" s="101"/>
      <c r="U720" s="118"/>
      <c r="V720" s="118"/>
      <c r="W720" s="100"/>
      <c r="X720" s="100"/>
      <c r="Y720" s="100"/>
      <c r="Z720" s="100"/>
      <c r="AA720" s="132"/>
      <c r="AB720" s="101"/>
      <c r="AC720" s="101"/>
      <c r="AD720" s="101"/>
      <c r="AE720" s="100"/>
      <c r="AF720" s="101"/>
      <c r="AG720" s="100"/>
      <c r="AH720" s="101"/>
      <c r="AI720" s="100"/>
      <c r="AJ720" s="101"/>
      <c r="AK720" s="100"/>
      <c r="AL720" s="101"/>
      <c r="AM720" s="101"/>
      <c r="AN720" s="8"/>
      <c r="AO720" s="147">
        <f>IFERROR(VLOOKUP(B720,'A2. Rate Change &amp; Enrollment'!$C$20:$K$769,3,FALSE),0)</f>
        <v>0</v>
      </c>
      <c r="AP720" s="147">
        <f>IFERROR(VLOOKUP(B720,'A2. Rate Change &amp; Enrollment'!$C$20:$K$769,7,FALSE),0)</f>
        <v>0</v>
      </c>
      <c r="AQ720" s="150" t="e">
        <f t="shared" si="89"/>
        <v>#DIV/0!</v>
      </c>
      <c r="AS720" s="177"/>
      <c r="AT720" s="177"/>
      <c r="AV720" s="153" t="e">
        <f t="shared" si="87"/>
        <v>#DIV/0!</v>
      </c>
      <c r="AW720" s="101"/>
      <c r="AY720" s="132"/>
      <c r="AZ720" s="101"/>
      <c r="BA720" s="94"/>
      <c r="BB720" s="94"/>
      <c r="BC720" s="94"/>
      <c r="BD720" s="94"/>
      <c r="BE720" s="101"/>
      <c r="BF720" s="132"/>
      <c r="BG720" s="98"/>
      <c r="BH720" s="74" t="str">
        <f t="shared" ref="BH720:BH765" si="93">IF(OR(AS720-AT720&gt;5%, AT720-AS720&gt;5%), "Y", "N")</f>
        <v>N</v>
      </c>
      <c r="BI720" t="e">
        <f t="shared" ref="BI720:BI765" si="94">IF(AND(AQ720&gt;5%, BH720="Y"), "Y", "N")</f>
        <v>#DIV/0!</v>
      </c>
      <c r="BK720" s="283">
        <f>IFERROR(VLOOKUP($B720, 'A2. Rate Change &amp; Enrollment'!$C$14:$BY$769, 75, FALSE), 0)</f>
        <v>0</v>
      </c>
      <c r="BL720" s="283" t="e">
        <f t="shared" si="90"/>
        <v>#DIV/0!</v>
      </c>
      <c r="BM720" s="283" t="e">
        <f t="shared" si="91"/>
        <v>#DIV/0!</v>
      </c>
      <c r="BN720" t="e">
        <f t="shared" si="88"/>
        <v>#DIV/0!</v>
      </c>
    </row>
    <row r="721" spans="1:66" x14ac:dyDescent="0.35">
      <c r="A721" t="s">
        <v>1024</v>
      </c>
      <c r="B721" s="144"/>
      <c r="C721" s="98"/>
      <c r="D721" s="43" t="str">
        <f t="shared" si="92"/>
        <v>HMO</v>
      </c>
      <c r="E721" s="100"/>
      <c r="F721" s="101"/>
      <c r="G721" s="100"/>
      <c r="H721" s="101"/>
      <c r="I721" s="100"/>
      <c r="J721" s="101"/>
      <c r="K721" s="100"/>
      <c r="L721" s="101"/>
      <c r="M721" s="100"/>
      <c r="N721" s="101"/>
      <c r="O721" s="100"/>
      <c r="P721" s="101"/>
      <c r="Q721" s="100"/>
      <c r="R721" s="101"/>
      <c r="S721" s="100"/>
      <c r="T721" s="101"/>
      <c r="U721" s="118"/>
      <c r="V721" s="118"/>
      <c r="W721" s="100"/>
      <c r="X721" s="100"/>
      <c r="Y721" s="100"/>
      <c r="Z721" s="100"/>
      <c r="AA721" s="132"/>
      <c r="AB721" s="101"/>
      <c r="AC721" s="101"/>
      <c r="AD721" s="101"/>
      <c r="AE721" s="100"/>
      <c r="AF721" s="101"/>
      <c r="AG721" s="100"/>
      <c r="AH721" s="101"/>
      <c r="AI721" s="100"/>
      <c r="AJ721" s="101"/>
      <c r="AK721" s="100"/>
      <c r="AL721" s="101"/>
      <c r="AM721" s="101"/>
      <c r="AN721" s="8"/>
      <c r="AO721" s="147">
        <f>IFERROR(VLOOKUP(B721,'A2. Rate Change &amp; Enrollment'!$C$20:$K$769,3,FALSE),0)</f>
        <v>0</v>
      </c>
      <c r="AP721" s="147">
        <f>IFERROR(VLOOKUP(B721,'A2. Rate Change &amp; Enrollment'!$C$20:$K$769,7,FALSE),0)</f>
        <v>0</v>
      </c>
      <c r="AQ721" s="150" t="e">
        <f t="shared" si="89"/>
        <v>#DIV/0!</v>
      </c>
      <c r="AS721" s="177"/>
      <c r="AT721" s="177"/>
      <c r="AV721" s="153" t="e">
        <f t="shared" ref="AV721:AV765" si="95">AS721/AT721-1</f>
        <v>#DIV/0!</v>
      </c>
      <c r="AW721" s="101"/>
      <c r="AY721" s="132"/>
      <c r="AZ721" s="101"/>
      <c r="BA721" s="94"/>
      <c r="BB721" s="94"/>
      <c r="BC721" s="94"/>
      <c r="BD721" s="94"/>
      <c r="BE721" s="101"/>
      <c r="BF721" s="132"/>
      <c r="BG721" s="98"/>
      <c r="BH721" s="74" t="str">
        <f t="shared" si="93"/>
        <v>N</v>
      </c>
      <c r="BI721" t="e">
        <f t="shared" si="94"/>
        <v>#DIV/0!</v>
      </c>
      <c r="BK721" s="283">
        <f>IFERROR(VLOOKUP($B721, 'A2. Rate Change &amp; Enrollment'!$C$14:$BY$769, 75, FALSE), 0)</f>
        <v>0</v>
      </c>
      <c r="BL721" s="283" t="e">
        <f t="shared" si="90"/>
        <v>#DIV/0!</v>
      </c>
      <c r="BM721" s="283" t="e">
        <f t="shared" si="91"/>
        <v>#DIV/0!</v>
      </c>
      <c r="BN721" t="e">
        <f t="shared" ref="BN721:BN765" si="96">IF(ABS(BM721-BL721)&lt;0.001, "N", "Y")</f>
        <v>#DIV/0!</v>
      </c>
    </row>
    <row r="722" spans="1:66" x14ac:dyDescent="0.35">
      <c r="A722" t="s">
        <v>1025</v>
      </c>
      <c r="B722" s="144"/>
      <c r="C722" s="98"/>
      <c r="D722" s="43" t="str">
        <f t="shared" si="92"/>
        <v>HMO</v>
      </c>
      <c r="E722" s="100"/>
      <c r="F722" s="101"/>
      <c r="G722" s="100"/>
      <c r="H722" s="101"/>
      <c r="I722" s="100"/>
      <c r="J722" s="101"/>
      <c r="K722" s="100"/>
      <c r="L722" s="101"/>
      <c r="M722" s="100"/>
      <c r="N722" s="101"/>
      <c r="O722" s="100"/>
      <c r="P722" s="101"/>
      <c r="Q722" s="100"/>
      <c r="R722" s="101"/>
      <c r="S722" s="100"/>
      <c r="T722" s="101"/>
      <c r="U722" s="118"/>
      <c r="V722" s="118"/>
      <c r="W722" s="100"/>
      <c r="X722" s="100"/>
      <c r="Y722" s="100"/>
      <c r="Z722" s="100"/>
      <c r="AA722" s="132"/>
      <c r="AB722" s="101"/>
      <c r="AC722" s="101"/>
      <c r="AD722" s="101"/>
      <c r="AE722" s="100"/>
      <c r="AF722" s="101"/>
      <c r="AG722" s="100"/>
      <c r="AH722" s="101"/>
      <c r="AI722" s="100"/>
      <c r="AJ722" s="101"/>
      <c r="AK722" s="100"/>
      <c r="AL722" s="101"/>
      <c r="AM722" s="101"/>
      <c r="AN722" s="8"/>
      <c r="AO722" s="147">
        <f>IFERROR(VLOOKUP(B722,'A2. Rate Change &amp; Enrollment'!$C$20:$K$769,3,FALSE),0)</f>
        <v>0</v>
      </c>
      <c r="AP722" s="147">
        <f>IFERROR(VLOOKUP(B722,'A2. Rate Change &amp; Enrollment'!$C$20:$K$769,7,FALSE),0)</f>
        <v>0</v>
      </c>
      <c r="AQ722" s="150" t="e">
        <f t="shared" si="89"/>
        <v>#DIV/0!</v>
      </c>
      <c r="AS722" s="177"/>
      <c r="AT722" s="177"/>
      <c r="AV722" s="153" t="e">
        <f t="shared" si="95"/>
        <v>#DIV/0!</v>
      </c>
      <c r="AW722" s="101"/>
      <c r="AY722" s="132"/>
      <c r="AZ722" s="101"/>
      <c r="BA722" s="94"/>
      <c r="BB722" s="94"/>
      <c r="BC722" s="94"/>
      <c r="BD722" s="94"/>
      <c r="BE722" s="101"/>
      <c r="BF722" s="132"/>
      <c r="BG722" s="98"/>
      <c r="BH722" s="74" t="str">
        <f t="shared" si="93"/>
        <v>N</v>
      </c>
      <c r="BI722" t="e">
        <f t="shared" si="94"/>
        <v>#DIV/0!</v>
      </c>
      <c r="BK722" s="283">
        <f>IFERROR(VLOOKUP($B722, 'A2. Rate Change &amp; Enrollment'!$C$14:$BY$769, 75, FALSE), 0)</f>
        <v>0</v>
      </c>
      <c r="BL722" s="283" t="e">
        <f t="shared" si="90"/>
        <v>#DIV/0!</v>
      </c>
      <c r="BM722" s="283" t="e">
        <f t="shared" si="91"/>
        <v>#DIV/0!</v>
      </c>
      <c r="BN722" t="e">
        <f t="shared" si="96"/>
        <v>#DIV/0!</v>
      </c>
    </row>
    <row r="723" spans="1:66" x14ac:dyDescent="0.35">
      <c r="A723" t="s">
        <v>1026</v>
      </c>
      <c r="B723" s="144"/>
      <c r="C723" s="98"/>
      <c r="D723" s="43" t="str">
        <f t="shared" si="92"/>
        <v>HMO</v>
      </c>
      <c r="E723" s="100"/>
      <c r="F723" s="101"/>
      <c r="G723" s="100"/>
      <c r="H723" s="101"/>
      <c r="I723" s="100"/>
      <c r="J723" s="101"/>
      <c r="K723" s="100"/>
      <c r="L723" s="101"/>
      <c r="M723" s="100"/>
      <c r="N723" s="101"/>
      <c r="O723" s="100"/>
      <c r="P723" s="101"/>
      <c r="Q723" s="100"/>
      <c r="R723" s="101"/>
      <c r="S723" s="100"/>
      <c r="T723" s="101"/>
      <c r="U723" s="118"/>
      <c r="V723" s="118"/>
      <c r="W723" s="100"/>
      <c r="X723" s="100"/>
      <c r="Y723" s="100"/>
      <c r="Z723" s="100"/>
      <c r="AA723" s="132"/>
      <c r="AB723" s="101"/>
      <c r="AC723" s="101"/>
      <c r="AD723" s="101"/>
      <c r="AE723" s="100"/>
      <c r="AF723" s="101"/>
      <c r="AG723" s="100"/>
      <c r="AH723" s="101"/>
      <c r="AI723" s="100"/>
      <c r="AJ723" s="101"/>
      <c r="AK723" s="100"/>
      <c r="AL723" s="101"/>
      <c r="AM723" s="101"/>
      <c r="AN723" s="8"/>
      <c r="AO723" s="147">
        <f>IFERROR(VLOOKUP(B723,'A2. Rate Change &amp; Enrollment'!$C$20:$K$769,3,FALSE),0)</f>
        <v>0</v>
      </c>
      <c r="AP723" s="147">
        <f>IFERROR(VLOOKUP(B723,'A2. Rate Change &amp; Enrollment'!$C$20:$K$769,7,FALSE),0)</f>
        <v>0</v>
      </c>
      <c r="AQ723" s="150" t="e">
        <f t="shared" si="89"/>
        <v>#DIV/0!</v>
      </c>
      <c r="AS723" s="177"/>
      <c r="AT723" s="177"/>
      <c r="AV723" s="153" t="e">
        <f t="shared" si="95"/>
        <v>#DIV/0!</v>
      </c>
      <c r="AW723" s="101"/>
      <c r="AY723" s="132"/>
      <c r="AZ723" s="101"/>
      <c r="BA723" s="94"/>
      <c r="BB723" s="94"/>
      <c r="BC723" s="94"/>
      <c r="BD723" s="94"/>
      <c r="BE723" s="101"/>
      <c r="BF723" s="132"/>
      <c r="BG723" s="98"/>
      <c r="BH723" s="74" t="str">
        <f t="shared" si="93"/>
        <v>N</v>
      </c>
      <c r="BI723" t="e">
        <f t="shared" si="94"/>
        <v>#DIV/0!</v>
      </c>
      <c r="BK723" s="283">
        <f>IFERROR(VLOOKUP($B723, 'A2. Rate Change &amp; Enrollment'!$C$14:$BY$769, 75, FALSE), 0)</f>
        <v>0</v>
      </c>
      <c r="BL723" s="283" t="e">
        <f t="shared" si="90"/>
        <v>#DIV/0!</v>
      </c>
      <c r="BM723" s="283" t="e">
        <f t="shared" si="91"/>
        <v>#DIV/0!</v>
      </c>
      <c r="BN723" t="e">
        <f t="shared" si="96"/>
        <v>#DIV/0!</v>
      </c>
    </row>
    <row r="724" spans="1:66" x14ac:dyDescent="0.35">
      <c r="A724" t="s">
        <v>1027</v>
      </c>
      <c r="B724" s="144"/>
      <c r="C724" s="98"/>
      <c r="D724" s="43" t="str">
        <f t="shared" si="92"/>
        <v>HMO</v>
      </c>
      <c r="E724" s="100"/>
      <c r="F724" s="101"/>
      <c r="G724" s="100"/>
      <c r="H724" s="101"/>
      <c r="I724" s="100"/>
      <c r="J724" s="101"/>
      <c r="K724" s="100"/>
      <c r="L724" s="101"/>
      <c r="M724" s="100"/>
      <c r="N724" s="101"/>
      <c r="O724" s="100"/>
      <c r="P724" s="101"/>
      <c r="Q724" s="100"/>
      <c r="R724" s="101"/>
      <c r="S724" s="100"/>
      <c r="T724" s="101"/>
      <c r="U724" s="118"/>
      <c r="V724" s="118"/>
      <c r="W724" s="100"/>
      <c r="X724" s="100"/>
      <c r="Y724" s="100"/>
      <c r="Z724" s="100"/>
      <c r="AA724" s="132"/>
      <c r="AB724" s="101"/>
      <c r="AC724" s="101"/>
      <c r="AD724" s="101"/>
      <c r="AE724" s="100"/>
      <c r="AF724" s="101"/>
      <c r="AG724" s="100"/>
      <c r="AH724" s="101"/>
      <c r="AI724" s="100"/>
      <c r="AJ724" s="101"/>
      <c r="AK724" s="100"/>
      <c r="AL724" s="101"/>
      <c r="AM724" s="101"/>
      <c r="AN724" s="8"/>
      <c r="AO724" s="147">
        <f>IFERROR(VLOOKUP(B724,'A2. Rate Change &amp; Enrollment'!$C$20:$K$769,3,FALSE),0)</f>
        <v>0</v>
      </c>
      <c r="AP724" s="147">
        <f>IFERROR(VLOOKUP(B724,'A2. Rate Change &amp; Enrollment'!$C$20:$K$769,7,FALSE),0)</f>
        <v>0</v>
      </c>
      <c r="AQ724" s="150" t="e">
        <f t="shared" si="89"/>
        <v>#DIV/0!</v>
      </c>
      <c r="AS724" s="177"/>
      <c r="AT724" s="177"/>
      <c r="AV724" s="153" t="e">
        <f t="shared" si="95"/>
        <v>#DIV/0!</v>
      </c>
      <c r="AW724" s="101"/>
      <c r="AY724" s="132"/>
      <c r="AZ724" s="101"/>
      <c r="BA724" s="94"/>
      <c r="BB724" s="94"/>
      <c r="BC724" s="94"/>
      <c r="BD724" s="94"/>
      <c r="BE724" s="101"/>
      <c r="BF724" s="132"/>
      <c r="BG724" s="98"/>
      <c r="BH724" s="74" t="str">
        <f t="shared" si="93"/>
        <v>N</v>
      </c>
      <c r="BI724" t="e">
        <f t="shared" si="94"/>
        <v>#DIV/0!</v>
      </c>
      <c r="BK724" s="283">
        <f>IFERROR(VLOOKUP($B724, 'A2. Rate Change &amp; Enrollment'!$C$14:$BY$769, 75, FALSE), 0)</f>
        <v>0</v>
      </c>
      <c r="BL724" s="283" t="e">
        <f t="shared" si="90"/>
        <v>#DIV/0!</v>
      </c>
      <c r="BM724" s="283" t="e">
        <f t="shared" si="91"/>
        <v>#DIV/0!</v>
      </c>
      <c r="BN724" t="e">
        <f t="shared" si="96"/>
        <v>#DIV/0!</v>
      </c>
    </row>
    <row r="725" spans="1:66" x14ac:dyDescent="0.35">
      <c r="A725" t="s">
        <v>1028</v>
      </c>
      <c r="B725" s="144"/>
      <c r="C725" s="98"/>
      <c r="D725" s="43" t="str">
        <f t="shared" si="92"/>
        <v>HMO</v>
      </c>
      <c r="E725" s="100"/>
      <c r="F725" s="101"/>
      <c r="G725" s="100"/>
      <c r="H725" s="101"/>
      <c r="I725" s="100"/>
      <c r="J725" s="101"/>
      <c r="K725" s="100"/>
      <c r="L725" s="101"/>
      <c r="M725" s="100"/>
      <c r="N725" s="101"/>
      <c r="O725" s="100"/>
      <c r="P725" s="101"/>
      <c r="Q725" s="100"/>
      <c r="R725" s="101"/>
      <c r="S725" s="100"/>
      <c r="T725" s="101"/>
      <c r="U725" s="118"/>
      <c r="V725" s="118"/>
      <c r="W725" s="100"/>
      <c r="X725" s="100"/>
      <c r="Y725" s="100"/>
      <c r="Z725" s="100"/>
      <c r="AA725" s="132"/>
      <c r="AB725" s="101"/>
      <c r="AC725" s="101"/>
      <c r="AD725" s="101"/>
      <c r="AE725" s="100"/>
      <c r="AF725" s="101"/>
      <c r="AG725" s="100"/>
      <c r="AH725" s="101"/>
      <c r="AI725" s="100"/>
      <c r="AJ725" s="101"/>
      <c r="AK725" s="100"/>
      <c r="AL725" s="101"/>
      <c r="AM725" s="101"/>
      <c r="AN725" s="8"/>
      <c r="AO725" s="147">
        <f>IFERROR(VLOOKUP(B725,'A2. Rate Change &amp; Enrollment'!$C$20:$K$769,3,FALSE),0)</f>
        <v>0</v>
      </c>
      <c r="AP725" s="147">
        <f>IFERROR(VLOOKUP(B725,'A2. Rate Change &amp; Enrollment'!$C$20:$K$769,7,FALSE),0)</f>
        <v>0</v>
      </c>
      <c r="AQ725" s="150" t="e">
        <f t="shared" si="89"/>
        <v>#DIV/0!</v>
      </c>
      <c r="AS725" s="177"/>
      <c r="AT725" s="177"/>
      <c r="AV725" s="153" t="e">
        <f t="shared" si="95"/>
        <v>#DIV/0!</v>
      </c>
      <c r="AW725" s="101"/>
      <c r="AY725" s="132"/>
      <c r="AZ725" s="101"/>
      <c r="BA725" s="94"/>
      <c r="BB725" s="94"/>
      <c r="BC725" s="94"/>
      <c r="BD725" s="94"/>
      <c r="BE725" s="101"/>
      <c r="BF725" s="132"/>
      <c r="BG725" s="98"/>
      <c r="BH725" s="74" t="str">
        <f t="shared" si="93"/>
        <v>N</v>
      </c>
      <c r="BI725" t="e">
        <f t="shared" si="94"/>
        <v>#DIV/0!</v>
      </c>
      <c r="BK725" s="283">
        <f>IFERROR(VLOOKUP($B725, 'A2. Rate Change &amp; Enrollment'!$C$14:$BY$769, 75, FALSE), 0)</f>
        <v>0</v>
      </c>
      <c r="BL725" s="283" t="e">
        <f t="shared" si="90"/>
        <v>#DIV/0!</v>
      </c>
      <c r="BM725" s="283" t="e">
        <f t="shared" si="91"/>
        <v>#DIV/0!</v>
      </c>
      <c r="BN725" t="e">
        <f t="shared" si="96"/>
        <v>#DIV/0!</v>
      </c>
    </row>
    <row r="726" spans="1:66" x14ac:dyDescent="0.35">
      <c r="A726" t="s">
        <v>1029</v>
      </c>
      <c r="B726" s="144"/>
      <c r="C726" s="98"/>
      <c r="D726" s="43" t="str">
        <f t="shared" si="92"/>
        <v>HMO</v>
      </c>
      <c r="E726" s="100"/>
      <c r="F726" s="101"/>
      <c r="G726" s="100"/>
      <c r="H726" s="101"/>
      <c r="I726" s="100"/>
      <c r="J726" s="101"/>
      <c r="K726" s="100"/>
      <c r="L726" s="101"/>
      <c r="M726" s="100"/>
      <c r="N726" s="101"/>
      <c r="O726" s="100"/>
      <c r="P726" s="101"/>
      <c r="Q726" s="100"/>
      <c r="R726" s="101"/>
      <c r="S726" s="100"/>
      <c r="T726" s="101"/>
      <c r="U726" s="118"/>
      <c r="V726" s="118"/>
      <c r="W726" s="100"/>
      <c r="X726" s="100"/>
      <c r="Y726" s="100"/>
      <c r="Z726" s="100"/>
      <c r="AA726" s="132"/>
      <c r="AB726" s="101"/>
      <c r="AC726" s="101"/>
      <c r="AD726" s="101"/>
      <c r="AE726" s="100"/>
      <c r="AF726" s="101"/>
      <c r="AG726" s="100"/>
      <c r="AH726" s="101"/>
      <c r="AI726" s="100"/>
      <c r="AJ726" s="101"/>
      <c r="AK726" s="100"/>
      <c r="AL726" s="101"/>
      <c r="AM726" s="101"/>
      <c r="AN726" s="8"/>
      <c r="AO726" s="147">
        <f>IFERROR(VLOOKUP(B726,'A2. Rate Change &amp; Enrollment'!$C$20:$K$769,3,FALSE),0)</f>
        <v>0</v>
      </c>
      <c r="AP726" s="147">
        <f>IFERROR(VLOOKUP(B726,'A2. Rate Change &amp; Enrollment'!$C$20:$K$769,7,FALSE),0)</f>
        <v>0</v>
      </c>
      <c r="AQ726" s="150" t="e">
        <f t="shared" si="89"/>
        <v>#DIV/0!</v>
      </c>
      <c r="AS726" s="177"/>
      <c r="AT726" s="177"/>
      <c r="AV726" s="153" t="e">
        <f t="shared" si="95"/>
        <v>#DIV/0!</v>
      </c>
      <c r="AW726" s="101"/>
      <c r="AY726" s="132"/>
      <c r="AZ726" s="101"/>
      <c r="BA726" s="94"/>
      <c r="BB726" s="94"/>
      <c r="BC726" s="94"/>
      <c r="BD726" s="94"/>
      <c r="BE726" s="101"/>
      <c r="BF726" s="132"/>
      <c r="BG726" s="98"/>
      <c r="BH726" s="74" t="str">
        <f t="shared" si="93"/>
        <v>N</v>
      </c>
      <c r="BI726" t="e">
        <f t="shared" si="94"/>
        <v>#DIV/0!</v>
      </c>
      <c r="BK726" s="283">
        <f>IFERROR(VLOOKUP($B726, 'A2. Rate Change &amp; Enrollment'!$C$14:$BY$769, 75, FALSE), 0)</f>
        <v>0</v>
      </c>
      <c r="BL726" s="283" t="e">
        <f t="shared" si="90"/>
        <v>#DIV/0!</v>
      </c>
      <c r="BM726" s="283" t="e">
        <f t="shared" si="91"/>
        <v>#DIV/0!</v>
      </c>
      <c r="BN726" t="e">
        <f t="shared" si="96"/>
        <v>#DIV/0!</v>
      </c>
    </row>
    <row r="727" spans="1:66" x14ac:dyDescent="0.35">
      <c r="A727" t="s">
        <v>1030</v>
      </c>
      <c r="B727" s="144"/>
      <c r="C727" s="98"/>
      <c r="D727" s="43" t="str">
        <f t="shared" si="92"/>
        <v>HMO</v>
      </c>
      <c r="E727" s="100"/>
      <c r="F727" s="101"/>
      <c r="G727" s="100"/>
      <c r="H727" s="101"/>
      <c r="I727" s="100"/>
      <c r="J727" s="101"/>
      <c r="K727" s="100"/>
      <c r="L727" s="101"/>
      <c r="M727" s="100"/>
      <c r="N727" s="101"/>
      <c r="O727" s="100"/>
      <c r="P727" s="101"/>
      <c r="Q727" s="100"/>
      <c r="R727" s="101"/>
      <c r="S727" s="100"/>
      <c r="T727" s="101"/>
      <c r="U727" s="118"/>
      <c r="V727" s="118"/>
      <c r="W727" s="100"/>
      <c r="X727" s="100"/>
      <c r="Y727" s="100"/>
      <c r="Z727" s="100"/>
      <c r="AA727" s="132"/>
      <c r="AB727" s="101"/>
      <c r="AC727" s="101"/>
      <c r="AD727" s="101"/>
      <c r="AE727" s="100"/>
      <c r="AF727" s="101"/>
      <c r="AG727" s="100"/>
      <c r="AH727" s="101"/>
      <c r="AI727" s="100"/>
      <c r="AJ727" s="101"/>
      <c r="AK727" s="100"/>
      <c r="AL727" s="101"/>
      <c r="AM727" s="101"/>
      <c r="AN727" s="8"/>
      <c r="AO727" s="147">
        <f>IFERROR(VLOOKUP(B727,'A2. Rate Change &amp; Enrollment'!$C$20:$K$769,3,FALSE),0)</f>
        <v>0</v>
      </c>
      <c r="AP727" s="147">
        <f>IFERROR(VLOOKUP(B727,'A2. Rate Change &amp; Enrollment'!$C$20:$K$769,7,FALSE),0)</f>
        <v>0</v>
      </c>
      <c r="AQ727" s="150" t="e">
        <f t="shared" si="89"/>
        <v>#DIV/0!</v>
      </c>
      <c r="AS727" s="177"/>
      <c r="AT727" s="177"/>
      <c r="AV727" s="153" t="e">
        <f t="shared" si="95"/>
        <v>#DIV/0!</v>
      </c>
      <c r="AW727" s="101"/>
      <c r="AY727" s="132"/>
      <c r="AZ727" s="101"/>
      <c r="BA727" s="94"/>
      <c r="BB727" s="94"/>
      <c r="BC727" s="94"/>
      <c r="BD727" s="94"/>
      <c r="BE727" s="101"/>
      <c r="BF727" s="132"/>
      <c r="BG727" s="98"/>
      <c r="BH727" s="74" t="str">
        <f t="shared" si="93"/>
        <v>N</v>
      </c>
      <c r="BI727" t="e">
        <f t="shared" si="94"/>
        <v>#DIV/0!</v>
      </c>
      <c r="BK727" s="283">
        <f>IFERROR(VLOOKUP($B727, 'A2. Rate Change &amp; Enrollment'!$C$14:$BY$769, 75, FALSE), 0)</f>
        <v>0</v>
      </c>
      <c r="BL727" s="283" t="e">
        <f t="shared" si="90"/>
        <v>#DIV/0!</v>
      </c>
      <c r="BM727" s="283" t="e">
        <f t="shared" si="91"/>
        <v>#DIV/0!</v>
      </c>
      <c r="BN727" t="e">
        <f t="shared" si="96"/>
        <v>#DIV/0!</v>
      </c>
    </row>
    <row r="728" spans="1:66" x14ac:dyDescent="0.35">
      <c r="A728" t="s">
        <v>1031</v>
      </c>
      <c r="B728" s="144"/>
      <c r="C728" s="98"/>
      <c r="D728" s="43" t="str">
        <f t="shared" si="92"/>
        <v>HMO</v>
      </c>
      <c r="E728" s="100"/>
      <c r="F728" s="101"/>
      <c r="G728" s="100"/>
      <c r="H728" s="101"/>
      <c r="I728" s="100"/>
      <c r="J728" s="101"/>
      <c r="K728" s="100"/>
      <c r="L728" s="101"/>
      <c r="M728" s="100"/>
      <c r="N728" s="101"/>
      <c r="O728" s="100"/>
      <c r="P728" s="101"/>
      <c r="Q728" s="100"/>
      <c r="R728" s="101"/>
      <c r="S728" s="100"/>
      <c r="T728" s="101"/>
      <c r="U728" s="118"/>
      <c r="V728" s="118"/>
      <c r="W728" s="100"/>
      <c r="X728" s="100"/>
      <c r="Y728" s="100"/>
      <c r="Z728" s="100"/>
      <c r="AA728" s="132"/>
      <c r="AB728" s="101"/>
      <c r="AC728" s="101"/>
      <c r="AD728" s="101"/>
      <c r="AE728" s="100"/>
      <c r="AF728" s="101"/>
      <c r="AG728" s="100"/>
      <c r="AH728" s="101"/>
      <c r="AI728" s="100"/>
      <c r="AJ728" s="101"/>
      <c r="AK728" s="100"/>
      <c r="AL728" s="101"/>
      <c r="AM728" s="101"/>
      <c r="AN728" s="8"/>
      <c r="AO728" s="147">
        <f>IFERROR(VLOOKUP(B728,'A2. Rate Change &amp; Enrollment'!$C$20:$K$769,3,FALSE),0)</f>
        <v>0</v>
      </c>
      <c r="AP728" s="147">
        <f>IFERROR(VLOOKUP(B728,'A2. Rate Change &amp; Enrollment'!$C$20:$K$769,7,FALSE),0)</f>
        <v>0</v>
      </c>
      <c r="AQ728" s="150" t="e">
        <f t="shared" si="89"/>
        <v>#DIV/0!</v>
      </c>
      <c r="AS728" s="177"/>
      <c r="AT728" s="177"/>
      <c r="AV728" s="153" t="e">
        <f t="shared" si="95"/>
        <v>#DIV/0!</v>
      </c>
      <c r="AW728" s="101"/>
      <c r="AY728" s="132"/>
      <c r="AZ728" s="101"/>
      <c r="BA728" s="94"/>
      <c r="BB728" s="94"/>
      <c r="BC728" s="94"/>
      <c r="BD728" s="94"/>
      <c r="BE728" s="101"/>
      <c r="BF728" s="132"/>
      <c r="BG728" s="98"/>
      <c r="BH728" s="74" t="str">
        <f t="shared" si="93"/>
        <v>N</v>
      </c>
      <c r="BI728" t="e">
        <f t="shared" si="94"/>
        <v>#DIV/0!</v>
      </c>
      <c r="BK728" s="283">
        <f>IFERROR(VLOOKUP($B728, 'A2. Rate Change &amp; Enrollment'!$C$14:$BY$769, 75, FALSE), 0)</f>
        <v>0</v>
      </c>
      <c r="BL728" s="283" t="e">
        <f t="shared" si="90"/>
        <v>#DIV/0!</v>
      </c>
      <c r="BM728" s="283" t="e">
        <f t="shared" si="91"/>
        <v>#DIV/0!</v>
      </c>
      <c r="BN728" t="e">
        <f t="shared" si="96"/>
        <v>#DIV/0!</v>
      </c>
    </row>
    <row r="729" spans="1:66" x14ac:dyDescent="0.35">
      <c r="A729" t="s">
        <v>1032</v>
      </c>
      <c r="B729" s="144"/>
      <c r="C729" s="98"/>
      <c r="D729" s="43" t="str">
        <f t="shared" si="92"/>
        <v>HMO</v>
      </c>
      <c r="E729" s="100"/>
      <c r="F729" s="101"/>
      <c r="G729" s="100"/>
      <c r="H729" s="101"/>
      <c r="I729" s="100"/>
      <c r="J729" s="101"/>
      <c r="K729" s="100"/>
      <c r="L729" s="101"/>
      <c r="M729" s="100"/>
      <c r="N729" s="101"/>
      <c r="O729" s="100"/>
      <c r="P729" s="101"/>
      <c r="Q729" s="100"/>
      <c r="R729" s="101"/>
      <c r="S729" s="100"/>
      <c r="T729" s="101"/>
      <c r="U729" s="118"/>
      <c r="V729" s="118"/>
      <c r="W729" s="100"/>
      <c r="X729" s="100"/>
      <c r="Y729" s="100"/>
      <c r="Z729" s="100"/>
      <c r="AA729" s="132"/>
      <c r="AB729" s="101"/>
      <c r="AC729" s="101"/>
      <c r="AD729" s="101"/>
      <c r="AE729" s="100"/>
      <c r="AF729" s="101"/>
      <c r="AG729" s="100"/>
      <c r="AH729" s="101"/>
      <c r="AI729" s="100"/>
      <c r="AJ729" s="101"/>
      <c r="AK729" s="100"/>
      <c r="AL729" s="101"/>
      <c r="AM729" s="101"/>
      <c r="AN729" s="8"/>
      <c r="AO729" s="147">
        <f>IFERROR(VLOOKUP(B729,'A2. Rate Change &amp; Enrollment'!$C$20:$K$769,3,FALSE),0)</f>
        <v>0</v>
      </c>
      <c r="AP729" s="147">
        <f>IFERROR(VLOOKUP(B729,'A2. Rate Change &amp; Enrollment'!$C$20:$K$769,7,FALSE),0)</f>
        <v>0</v>
      </c>
      <c r="AQ729" s="150" t="e">
        <f t="shared" si="89"/>
        <v>#DIV/0!</v>
      </c>
      <c r="AS729" s="177"/>
      <c r="AT729" s="177"/>
      <c r="AV729" s="153" t="e">
        <f t="shared" si="95"/>
        <v>#DIV/0!</v>
      </c>
      <c r="AW729" s="101"/>
      <c r="AY729" s="132"/>
      <c r="AZ729" s="101"/>
      <c r="BA729" s="94"/>
      <c r="BB729" s="94"/>
      <c r="BC729" s="94"/>
      <c r="BD729" s="94"/>
      <c r="BE729" s="101"/>
      <c r="BF729" s="132"/>
      <c r="BG729" s="98"/>
      <c r="BH729" s="74" t="str">
        <f t="shared" si="93"/>
        <v>N</v>
      </c>
      <c r="BI729" t="e">
        <f t="shared" si="94"/>
        <v>#DIV/0!</v>
      </c>
      <c r="BK729" s="283">
        <f>IFERROR(VLOOKUP($B729, 'A2. Rate Change &amp; Enrollment'!$C$14:$BY$769, 75, FALSE), 0)</f>
        <v>0</v>
      </c>
      <c r="BL729" s="283" t="e">
        <f t="shared" si="90"/>
        <v>#DIV/0!</v>
      </c>
      <c r="BM729" s="283" t="e">
        <f t="shared" si="91"/>
        <v>#DIV/0!</v>
      </c>
      <c r="BN729" t="e">
        <f t="shared" si="96"/>
        <v>#DIV/0!</v>
      </c>
    </row>
    <row r="730" spans="1:66" x14ac:dyDescent="0.35">
      <c r="A730" t="s">
        <v>1033</v>
      </c>
      <c r="B730" s="144"/>
      <c r="C730" s="98"/>
      <c r="D730" s="43" t="str">
        <f t="shared" si="92"/>
        <v>HMO</v>
      </c>
      <c r="E730" s="100"/>
      <c r="F730" s="101"/>
      <c r="G730" s="100"/>
      <c r="H730" s="101"/>
      <c r="I730" s="100"/>
      <c r="J730" s="101"/>
      <c r="K730" s="100"/>
      <c r="L730" s="101"/>
      <c r="M730" s="100"/>
      <c r="N730" s="101"/>
      <c r="O730" s="100"/>
      <c r="P730" s="101"/>
      <c r="Q730" s="100"/>
      <c r="R730" s="101"/>
      <c r="S730" s="100"/>
      <c r="T730" s="101"/>
      <c r="U730" s="118"/>
      <c r="V730" s="118"/>
      <c r="W730" s="100"/>
      <c r="X730" s="100"/>
      <c r="Y730" s="100"/>
      <c r="Z730" s="100"/>
      <c r="AA730" s="132"/>
      <c r="AB730" s="101"/>
      <c r="AC730" s="101"/>
      <c r="AD730" s="101"/>
      <c r="AE730" s="100"/>
      <c r="AF730" s="101"/>
      <c r="AG730" s="100"/>
      <c r="AH730" s="101"/>
      <c r="AI730" s="100"/>
      <c r="AJ730" s="101"/>
      <c r="AK730" s="100"/>
      <c r="AL730" s="101"/>
      <c r="AM730" s="101"/>
      <c r="AN730" s="8"/>
      <c r="AO730" s="147">
        <f>IFERROR(VLOOKUP(B730,'A2. Rate Change &amp; Enrollment'!$C$20:$K$769,3,FALSE),0)</f>
        <v>0</v>
      </c>
      <c r="AP730" s="147">
        <f>IFERROR(VLOOKUP(B730,'A2. Rate Change &amp; Enrollment'!$C$20:$K$769,7,FALSE),0)</f>
        <v>0</v>
      </c>
      <c r="AQ730" s="150" t="e">
        <f t="shared" si="89"/>
        <v>#DIV/0!</v>
      </c>
      <c r="AS730" s="177"/>
      <c r="AT730" s="177"/>
      <c r="AV730" s="153" t="e">
        <f t="shared" si="95"/>
        <v>#DIV/0!</v>
      </c>
      <c r="AW730" s="101"/>
      <c r="AY730" s="132"/>
      <c r="AZ730" s="101"/>
      <c r="BA730" s="94"/>
      <c r="BB730" s="94"/>
      <c r="BC730" s="94"/>
      <c r="BD730" s="94"/>
      <c r="BE730" s="101"/>
      <c r="BF730" s="132"/>
      <c r="BG730" s="98"/>
      <c r="BH730" s="74" t="str">
        <f t="shared" si="93"/>
        <v>N</v>
      </c>
      <c r="BI730" t="e">
        <f t="shared" si="94"/>
        <v>#DIV/0!</v>
      </c>
      <c r="BK730" s="283">
        <f>IFERROR(VLOOKUP($B730, 'A2. Rate Change &amp; Enrollment'!$C$14:$BY$769, 75, FALSE), 0)</f>
        <v>0</v>
      </c>
      <c r="BL730" s="283" t="e">
        <f t="shared" si="90"/>
        <v>#DIV/0!</v>
      </c>
      <c r="BM730" s="283" t="e">
        <f t="shared" si="91"/>
        <v>#DIV/0!</v>
      </c>
      <c r="BN730" t="e">
        <f t="shared" si="96"/>
        <v>#DIV/0!</v>
      </c>
    </row>
    <row r="731" spans="1:66" x14ac:dyDescent="0.35">
      <c r="A731" t="s">
        <v>1034</v>
      </c>
      <c r="B731" s="144"/>
      <c r="C731" s="98"/>
      <c r="D731" s="43" t="str">
        <f t="shared" si="92"/>
        <v>HMO</v>
      </c>
      <c r="E731" s="100"/>
      <c r="F731" s="101"/>
      <c r="G731" s="100"/>
      <c r="H731" s="101"/>
      <c r="I731" s="100"/>
      <c r="J731" s="101"/>
      <c r="K731" s="100"/>
      <c r="L731" s="101"/>
      <c r="M731" s="100"/>
      <c r="N731" s="101"/>
      <c r="O731" s="100"/>
      <c r="P731" s="101"/>
      <c r="Q731" s="100"/>
      <c r="R731" s="101"/>
      <c r="S731" s="100"/>
      <c r="T731" s="101"/>
      <c r="U731" s="118"/>
      <c r="V731" s="118"/>
      <c r="W731" s="100"/>
      <c r="X731" s="100"/>
      <c r="Y731" s="100"/>
      <c r="Z731" s="100"/>
      <c r="AA731" s="132"/>
      <c r="AB731" s="101"/>
      <c r="AC731" s="101"/>
      <c r="AD731" s="101"/>
      <c r="AE731" s="100"/>
      <c r="AF731" s="101"/>
      <c r="AG731" s="100"/>
      <c r="AH731" s="101"/>
      <c r="AI731" s="100"/>
      <c r="AJ731" s="101"/>
      <c r="AK731" s="100"/>
      <c r="AL731" s="101"/>
      <c r="AM731" s="101"/>
      <c r="AN731" s="8"/>
      <c r="AO731" s="147">
        <f>IFERROR(VLOOKUP(B731,'A2. Rate Change &amp; Enrollment'!$C$20:$K$769,3,FALSE),0)</f>
        <v>0</v>
      </c>
      <c r="AP731" s="147">
        <f>IFERROR(VLOOKUP(B731,'A2. Rate Change &amp; Enrollment'!$C$20:$K$769,7,FALSE),0)</f>
        <v>0</v>
      </c>
      <c r="AQ731" s="150" t="e">
        <f t="shared" si="89"/>
        <v>#DIV/0!</v>
      </c>
      <c r="AS731" s="177"/>
      <c r="AT731" s="177"/>
      <c r="AV731" s="153" t="e">
        <f t="shared" si="95"/>
        <v>#DIV/0!</v>
      </c>
      <c r="AW731" s="101"/>
      <c r="AY731" s="132"/>
      <c r="AZ731" s="101"/>
      <c r="BA731" s="94"/>
      <c r="BB731" s="94"/>
      <c r="BC731" s="94"/>
      <c r="BD731" s="94"/>
      <c r="BE731" s="101"/>
      <c r="BF731" s="132"/>
      <c r="BG731" s="98"/>
      <c r="BH731" s="74" t="str">
        <f t="shared" si="93"/>
        <v>N</v>
      </c>
      <c r="BI731" t="e">
        <f t="shared" si="94"/>
        <v>#DIV/0!</v>
      </c>
      <c r="BK731" s="283">
        <f>IFERROR(VLOOKUP($B731, 'A2. Rate Change &amp; Enrollment'!$C$14:$BY$769, 75, FALSE), 0)</f>
        <v>0</v>
      </c>
      <c r="BL731" s="283" t="e">
        <f t="shared" si="90"/>
        <v>#DIV/0!</v>
      </c>
      <c r="BM731" s="283" t="e">
        <f t="shared" si="91"/>
        <v>#DIV/0!</v>
      </c>
      <c r="BN731" t="e">
        <f t="shared" si="96"/>
        <v>#DIV/0!</v>
      </c>
    </row>
    <row r="732" spans="1:66" x14ac:dyDescent="0.35">
      <c r="A732" t="s">
        <v>1035</v>
      </c>
      <c r="B732" s="144"/>
      <c r="C732" s="98"/>
      <c r="D732" s="43" t="str">
        <f t="shared" si="92"/>
        <v>HMO</v>
      </c>
      <c r="E732" s="100"/>
      <c r="F732" s="101"/>
      <c r="G732" s="100"/>
      <c r="H732" s="101"/>
      <c r="I732" s="100"/>
      <c r="J732" s="101"/>
      <c r="K732" s="100"/>
      <c r="L732" s="101"/>
      <c r="M732" s="100"/>
      <c r="N732" s="101"/>
      <c r="O732" s="100"/>
      <c r="P732" s="101"/>
      <c r="Q732" s="100"/>
      <c r="R732" s="101"/>
      <c r="S732" s="100"/>
      <c r="T732" s="101"/>
      <c r="U732" s="118"/>
      <c r="V732" s="118"/>
      <c r="W732" s="100"/>
      <c r="X732" s="100"/>
      <c r="Y732" s="100"/>
      <c r="Z732" s="100"/>
      <c r="AA732" s="132"/>
      <c r="AB732" s="101"/>
      <c r="AC732" s="101"/>
      <c r="AD732" s="101"/>
      <c r="AE732" s="100"/>
      <c r="AF732" s="101"/>
      <c r="AG732" s="100"/>
      <c r="AH732" s="101"/>
      <c r="AI732" s="100"/>
      <c r="AJ732" s="101"/>
      <c r="AK732" s="100"/>
      <c r="AL732" s="101"/>
      <c r="AM732" s="101"/>
      <c r="AN732" s="8"/>
      <c r="AO732" s="147">
        <f>IFERROR(VLOOKUP(B732,'A2. Rate Change &amp; Enrollment'!$C$20:$K$769,3,FALSE),0)</f>
        <v>0</v>
      </c>
      <c r="AP732" s="147">
        <f>IFERROR(VLOOKUP(B732,'A2. Rate Change &amp; Enrollment'!$C$20:$K$769,7,FALSE),0)</f>
        <v>0</v>
      </c>
      <c r="AQ732" s="150" t="e">
        <f t="shared" si="89"/>
        <v>#DIV/0!</v>
      </c>
      <c r="AS732" s="177"/>
      <c r="AT732" s="177"/>
      <c r="AV732" s="153" t="e">
        <f t="shared" si="95"/>
        <v>#DIV/0!</v>
      </c>
      <c r="AW732" s="101"/>
      <c r="AY732" s="132"/>
      <c r="AZ732" s="101"/>
      <c r="BA732" s="94"/>
      <c r="BB732" s="94"/>
      <c r="BC732" s="94"/>
      <c r="BD732" s="94"/>
      <c r="BE732" s="101"/>
      <c r="BF732" s="132"/>
      <c r="BG732" s="98"/>
      <c r="BH732" s="74" t="str">
        <f t="shared" si="93"/>
        <v>N</v>
      </c>
      <c r="BI732" t="e">
        <f t="shared" si="94"/>
        <v>#DIV/0!</v>
      </c>
      <c r="BK732" s="283">
        <f>IFERROR(VLOOKUP($B732, 'A2. Rate Change &amp; Enrollment'!$C$14:$BY$769, 75, FALSE), 0)</f>
        <v>0</v>
      </c>
      <c r="BL732" s="283" t="e">
        <f t="shared" si="90"/>
        <v>#DIV/0!</v>
      </c>
      <c r="BM732" s="283" t="e">
        <f t="shared" si="91"/>
        <v>#DIV/0!</v>
      </c>
      <c r="BN732" t="e">
        <f t="shared" si="96"/>
        <v>#DIV/0!</v>
      </c>
    </row>
    <row r="733" spans="1:66" x14ac:dyDescent="0.35">
      <c r="A733" t="s">
        <v>1036</v>
      </c>
      <c r="B733" s="144"/>
      <c r="C733" s="98"/>
      <c r="D733" s="43" t="str">
        <f t="shared" si="92"/>
        <v>HMO</v>
      </c>
      <c r="E733" s="100"/>
      <c r="F733" s="101"/>
      <c r="G733" s="100"/>
      <c r="H733" s="101"/>
      <c r="I733" s="100"/>
      <c r="J733" s="101"/>
      <c r="K733" s="100"/>
      <c r="L733" s="101"/>
      <c r="M733" s="100"/>
      <c r="N733" s="101"/>
      <c r="O733" s="100"/>
      <c r="P733" s="101"/>
      <c r="Q733" s="100"/>
      <c r="R733" s="101"/>
      <c r="S733" s="100"/>
      <c r="T733" s="101"/>
      <c r="U733" s="118"/>
      <c r="V733" s="118"/>
      <c r="W733" s="100"/>
      <c r="X733" s="100"/>
      <c r="Y733" s="100"/>
      <c r="Z733" s="100"/>
      <c r="AA733" s="132"/>
      <c r="AB733" s="101"/>
      <c r="AC733" s="101"/>
      <c r="AD733" s="101"/>
      <c r="AE733" s="100"/>
      <c r="AF733" s="101"/>
      <c r="AG733" s="100"/>
      <c r="AH733" s="101"/>
      <c r="AI733" s="100"/>
      <c r="AJ733" s="101"/>
      <c r="AK733" s="100"/>
      <c r="AL733" s="101"/>
      <c r="AM733" s="101"/>
      <c r="AN733" s="8"/>
      <c r="AO733" s="147">
        <f>IFERROR(VLOOKUP(B733,'A2. Rate Change &amp; Enrollment'!$C$20:$K$769,3,FALSE),0)</f>
        <v>0</v>
      </c>
      <c r="AP733" s="147">
        <f>IFERROR(VLOOKUP(B733,'A2. Rate Change &amp; Enrollment'!$C$20:$K$769,7,FALSE),0)</f>
        <v>0</v>
      </c>
      <c r="AQ733" s="150" t="e">
        <f t="shared" si="89"/>
        <v>#DIV/0!</v>
      </c>
      <c r="AS733" s="177"/>
      <c r="AT733" s="177"/>
      <c r="AV733" s="153" t="e">
        <f t="shared" si="95"/>
        <v>#DIV/0!</v>
      </c>
      <c r="AW733" s="101"/>
      <c r="AY733" s="132"/>
      <c r="AZ733" s="101"/>
      <c r="BA733" s="94"/>
      <c r="BB733" s="94"/>
      <c r="BC733" s="94"/>
      <c r="BD733" s="94"/>
      <c r="BE733" s="101"/>
      <c r="BF733" s="132"/>
      <c r="BG733" s="98"/>
      <c r="BH733" s="74" t="str">
        <f t="shared" si="93"/>
        <v>N</v>
      </c>
      <c r="BI733" t="e">
        <f t="shared" si="94"/>
        <v>#DIV/0!</v>
      </c>
      <c r="BK733" s="283">
        <f>IFERROR(VLOOKUP($B733, 'A2. Rate Change &amp; Enrollment'!$C$14:$BY$769, 75, FALSE), 0)</f>
        <v>0</v>
      </c>
      <c r="BL733" s="283" t="e">
        <f t="shared" si="90"/>
        <v>#DIV/0!</v>
      </c>
      <c r="BM733" s="283" t="e">
        <f t="shared" si="91"/>
        <v>#DIV/0!</v>
      </c>
      <c r="BN733" t="e">
        <f t="shared" si="96"/>
        <v>#DIV/0!</v>
      </c>
    </row>
    <row r="734" spans="1:66" x14ac:dyDescent="0.35">
      <c r="A734" t="s">
        <v>1037</v>
      </c>
      <c r="B734" s="144"/>
      <c r="C734" s="98"/>
      <c r="D734" s="43" t="str">
        <f t="shared" si="92"/>
        <v>HMO</v>
      </c>
      <c r="E734" s="100"/>
      <c r="F734" s="101"/>
      <c r="G734" s="100"/>
      <c r="H734" s="101"/>
      <c r="I734" s="100"/>
      <c r="J734" s="101"/>
      <c r="K734" s="100"/>
      <c r="L734" s="101"/>
      <c r="M734" s="100"/>
      <c r="N734" s="101"/>
      <c r="O734" s="100"/>
      <c r="P734" s="101"/>
      <c r="Q734" s="100"/>
      <c r="R734" s="101"/>
      <c r="S734" s="100"/>
      <c r="T734" s="101"/>
      <c r="U734" s="118"/>
      <c r="V734" s="118"/>
      <c r="W734" s="100"/>
      <c r="X734" s="100"/>
      <c r="Y734" s="100"/>
      <c r="Z734" s="100"/>
      <c r="AA734" s="132"/>
      <c r="AB734" s="101"/>
      <c r="AC734" s="101"/>
      <c r="AD734" s="101"/>
      <c r="AE734" s="100"/>
      <c r="AF734" s="101"/>
      <c r="AG734" s="100"/>
      <c r="AH734" s="101"/>
      <c r="AI734" s="100"/>
      <c r="AJ734" s="101"/>
      <c r="AK734" s="100"/>
      <c r="AL734" s="101"/>
      <c r="AM734" s="101"/>
      <c r="AN734" s="8"/>
      <c r="AO734" s="147">
        <f>IFERROR(VLOOKUP(B734,'A2. Rate Change &amp; Enrollment'!$C$20:$K$769,3,FALSE),0)</f>
        <v>0</v>
      </c>
      <c r="AP734" s="147">
        <f>IFERROR(VLOOKUP(B734,'A2. Rate Change &amp; Enrollment'!$C$20:$K$769,7,FALSE),0)</f>
        <v>0</v>
      </c>
      <c r="AQ734" s="150" t="e">
        <f t="shared" si="89"/>
        <v>#DIV/0!</v>
      </c>
      <c r="AS734" s="177"/>
      <c r="AT734" s="177"/>
      <c r="AV734" s="153" t="e">
        <f t="shared" si="95"/>
        <v>#DIV/0!</v>
      </c>
      <c r="AW734" s="101"/>
      <c r="AY734" s="132"/>
      <c r="AZ734" s="101"/>
      <c r="BA734" s="94"/>
      <c r="BB734" s="94"/>
      <c r="BC734" s="94"/>
      <c r="BD734" s="94"/>
      <c r="BE734" s="101"/>
      <c r="BF734" s="132"/>
      <c r="BG734" s="98"/>
      <c r="BH734" s="74" t="str">
        <f t="shared" si="93"/>
        <v>N</v>
      </c>
      <c r="BI734" t="e">
        <f t="shared" si="94"/>
        <v>#DIV/0!</v>
      </c>
      <c r="BK734" s="283">
        <f>IFERROR(VLOOKUP($B734, 'A2. Rate Change &amp; Enrollment'!$C$14:$BY$769, 75, FALSE), 0)</f>
        <v>0</v>
      </c>
      <c r="BL734" s="283" t="e">
        <f t="shared" si="90"/>
        <v>#DIV/0!</v>
      </c>
      <c r="BM734" s="283" t="e">
        <f t="shared" si="91"/>
        <v>#DIV/0!</v>
      </c>
      <c r="BN734" t="e">
        <f t="shared" si="96"/>
        <v>#DIV/0!</v>
      </c>
    </row>
    <row r="735" spans="1:66" x14ac:dyDescent="0.35">
      <c r="A735" t="s">
        <v>1038</v>
      </c>
      <c r="B735" s="144"/>
      <c r="C735" s="98"/>
      <c r="D735" s="43" t="str">
        <f t="shared" si="92"/>
        <v>HMO</v>
      </c>
      <c r="E735" s="100"/>
      <c r="F735" s="101"/>
      <c r="G735" s="100"/>
      <c r="H735" s="101"/>
      <c r="I735" s="100"/>
      <c r="J735" s="101"/>
      <c r="K735" s="100"/>
      <c r="L735" s="101"/>
      <c r="M735" s="100"/>
      <c r="N735" s="101"/>
      <c r="O735" s="100"/>
      <c r="P735" s="101"/>
      <c r="Q735" s="100"/>
      <c r="R735" s="101"/>
      <c r="S735" s="100"/>
      <c r="T735" s="101"/>
      <c r="U735" s="118"/>
      <c r="V735" s="118"/>
      <c r="W735" s="100"/>
      <c r="X735" s="100"/>
      <c r="Y735" s="100"/>
      <c r="Z735" s="100"/>
      <c r="AA735" s="132"/>
      <c r="AB735" s="101"/>
      <c r="AC735" s="101"/>
      <c r="AD735" s="101"/>
      <c r="AE735" s="100"/>
      <c r="AF735" s="101"/>
      <c r="AG735" s="100"/>
      <c r="AH735" s="101"/>
      <c r="AI735" s="100"/>
      <c r="AJ735" s="101"/>
      <c r="AK735" s="100"/>
      <c r="AL735" s="101"/>
      <c r="AM735" s="101"/>
      <c r="AN735" s="8"/>
      <c r="AO735" s="147">
        <f>IFERROR(VLOOKUP(B735,'A2. Rate Change &amp; Enrollment'!$C$20:$K$769,3,FALSE),0)</f>
        <v>0</v>
      </c>
      <c r="AP735" s="147">
        <f>IFERROR(VLOOKUP(B735,'A2. Rate Change &amp; Enrollment'!$C$20:$K$769,7,FALSE),0)</f>
        <v>0</v>
      </c>
      <c r="AQ735" s="150" t="e">
        <f t="shared" si="89"/>
        <v>#DIV/0!</v>
      </c>
      <c r="AS735" s="177"/>
      <c r="AT735" s="177"/>
      <c r="AV735" s="153" t="e">
        <f t="shared" si="95"/>
        <v>#DIV/0!</v>
      </c>
      <c r="AW735" s="101"/>
      <c r="AY735" s="132"/>
      <c r="AZ735" s="101"/>
      <c r="BA735" s="94"/>
      <c r="BB735" s="94"/>
      <c r="BC735" s="94"/>
      <c r="BD735" s="94"/>
      <c r="BE735" s="101"/>
      <c r="BF735" s="132"/>
      <c r="BG735" s="98"/>
      <c r="BH735" s="74" t="str">
        <f t="shared" si="93"/>
        <v>N</v>
      </c>
      <c r="BI735" t="e">
        <f t="shared" si="94"/>
        <v>#DIV/0!</v>
      </c>
      <c r="BK735" s="283">
        <f>IFERROR(VLOOKUP($B735, 'A2. Rate Change &amp; Enrollment'!$C$14:$BY$769, 75, FALSE), 0)</f>
        <v>0</v>
      </c>
      <c r="BL735" s="283" t="e">
        <f t="shared" si="90"/>
        <v>#DIV/0!</v>
      </c>
      <c r="BM735" s="283" t="e">
        <f t="shared" si="91"/>
        <v>#DIV/0!</v>
      </c>
      <c r="BN735" t="e">
        <f t="shared" si="96"/>
        <v>#DIV/0!</v>
      </c>
    </row>
    <row r="736" spans="1:66" x14ac:dyDescent="0.35">
      <c r="A736" t="s">
        <v>1039</v>
      </c>
      <c r="B736" s="144"/>
      <c r="C736" s="98"/>
      <c r="D736" s="43" t="str">
        <f t="shared" si="92"/>
        <v>HMO</v>
      </c>
      <c r="E736" s="100"/>
      <c r="F736" s="101"/>
      <c r="G736" s="100"/>
      <c r="H736" s="101"/>
      <c r="I736" s="100"/>
      <c r="J736" s="101"/>
      <c r="K736" s="100"/>
      <c r="L736" s="101"/>
      <c r="M736" s="100"/>
      <c r="N736" s="101"/>
      <c r="O736" s="100"/>
      <c r="P736" s="101"/>
      <c r="Q736" s="100"/>
      <c r="R736" s="101"/>
      <c r="S736" s="100"/>
      <c r="T736" s="101"/>
      <c r="U736" s="118"/>
      <c r="V736" s="118"/>
      <c r="W736" s="100"/>
      <c r="X736" s="100"/>
      <c r="Y736" s="100"/>
      <c r="Z736" s="100"/>
      <c r="AA736" s="132"/>
      <c r="AB736" s="101"/>
      <c r="AC736" s="101"/>
      <c r="AD736" s="101"/>
      <c r="AE736" s="100"/>
      <c r="AF736" s="101"/>
      <c r="AG736" s="100"/>
      <c r="AH736" s="101"/>
      <c r="AI736" s="100"/>
      <c r="AJ736" s="101"/>
      <c r="AK736" s="100"/>
      <c r="AL736" s="101"/>
      <c r="AM736" s="101"/>
      <c r="AN736" s="8"/>
      <c r="AO736" s="147">
        <f>IFERROR(VLOOKUP(B736,'A2. Rate Change &amp; Enrollment'!$C$20:$K$769,3,FALSE),0)</f>
        <v>0</v>
      </c>
      <c r="AP736" s="147">
        <f>IFERROR(VLOOKUP(B736,'A2. Rate Change &amp; Enrollment'!$C$20:$K$769,7,FALSE),0)</f>
        <v>0</v>
      </c>
      <c r="AQ736" s="150" t="e">
        <f t="shared" si="89"/>
        <v>#DIV/0!</v>
      </c>
      <c r="AS736" s="177"/>
      <c r="AT736" s="177"/>
      <c r="AV736" s="153" t="e">
        <f t="shared" si="95"/>
        <v>#DIV/0!</v>
      </c>
      <c r="AW736" s="101"/>
      <c r="AY736" s="132"/>
      <c r="AZ736" s="101"/>
      <c r="BA736" s="94"/>
      <c r="BB736" s="94"/>
      <c r="BC736" s="94"/>
      <c r="BD736" s="94"/>
      <c r="BE736" s="101"/>
      <c r="BF736" s="132"/>
      <c r="BG736" s="98"/>
      <c r="BH736" s="74" t="str">
        <f t="shared" si="93"/>
        <v>N</v>
      </c>
      <c r="BI736" t="e">
        <f t="shared" si="94"/>
        <v>#DIV/0!</v>
      </c>
      <c r="BK736" s="283">
        <f>IFERROR(VLOOKUP($B736, 'A2. Rate Change &amp; Enrollment'!$C$14:$BY$769, 75, FALSE), 0)</f>
        <v>0</v>
      </c>
      <c r="BL736" s="283" t="e">
        <f t="shared" si="90"/>
        <v>#DIV/0!</v>
      </c>
      <c r="BM736" s="283" t="e">
        <f t="shared" si="91"/>
        <v>#DIV/0!</v>
      </c>
      <c r="BN736" t="e">
        <f t="shared" si="96"/>
        <v>#DIV/0!</v>
      </c>
    </row>
    <row r="737" spans="1:66" x14ac:dyDescent="0.35">
      <c r="A737" t="s">
        <v>1040</v>
      </c>
      <c r="B737" s="144"/>
      <c r="C737" s="98"/>
      <c r="D737" s="43" t="str">
        <f t="shared" si="92"/>
        <v>HMO</v>
      </c>
      <c r="E737" s="100"/>
      <c r="F737" s="101"/>
      <c r="G737" s="100"/>
      <c r="H737" s="101"/>
      <c r="I737" s="100"/>
      <c r="J737" s="101"/>
      <c r="K737" s="100"/>
      <c r="L737" s="101"/>
      <c r="M737" s="100"/>
      <c r="N737" s="101"/>
      <c r="O737" s="100"/>
      <c r="P737" s="101"/>
      <c r="Q737" s="100"/>
      <c r="R737" s="101"/>
      <c r="S737" s="100"/>
      <c r="T737" s="101"/>
      <c r="U737" s="118"/>
      <c r="V737" s="118"/>
      <c r="W737" s="100"/>
      <c r="X737" s="100"/>
      <c r="Y737" s="100"/>
      <c r="Z737" s="100"/>
      <c r="AA737" s="132"/>
      <c r="AB737" s="101"/>
      <c r="AC737" s="101"/>
      <c r="AD737" s="101"/>
      <c r="AE737" s="100"/>
      <c r="AF737" s="101"/>
      <c r="AG737" s="100"/>
      <c r="AH737" s="101"/>
      <c r="AI737" s="100"/>
      <c r="AJ737" s="101"/>
      <c r="AK737" s="100"/>
      <c r="AL737" s="101"/>
      <c r="AM737" s="101"/>
      <c r="AN737" s="8"/>
      <c r="AO737" s="147">
        <f>IFERROR(VLOOKUP(B737,'A2. Rate Change &amp; Enrollment'!$C$20:$K$769,3,FALSE),0)</f>
        <v>0</v>
      </c>
      <c r="AP737" s="147">
        <f>IFERROR(VLOOKUP(B737,'A2. Rate Change &amp; Enrollment'!$C$20:$K$769,7,FALSE),0)</f>
        <v>0</v>
      </c>
      <c r="AQ737" s="150" t="e">
        <f t="shared" si="89"/>
        <v>#DIV/0!</v>
      </c>
      <c r="AS737" s="177"/>
      <c r="AT737" s="177"/>
      <c r="AV737" s="153" t="e">
        <f t="shared" si="95"/>
        <v>#DIV/0!</v>
      </c>
      <c r="AW737" s="101"/>
      <c r="AY737" s="132"/>
      <c r="AZ737" s="101"/>
      <c r="BA737" s="94"/>
      <c r="BB737" s="94"/>
      <c r="BC737" s="94"/>
      <c r="BD737" s="94"/>
      <c r="BE737" s="101"/>
      <c r="BF737" s="132"/>
      <c r="BG737" s="98"/>
      <c r="BH737" s="74" t="str">
        <f t="shared" si="93"/>
        <v>N</v>
      </c>
      <c r="BI737" t="e">
        <f t="shared" si="94"/>
        <v>#DIV/0!</v>
      </c>
      <c r="BK737" s="283">
        <f>IFERROR(VLOOKUP($B737, 'A2. Rate Change &amp; Enrollment'!$C$14:$BY$769, 75, FALSE), 0)</f>
        <v>0</v>
      </c>
      <c r="BL737" s="283" t="e">
        <f t="shared" si="90"/>
        <v>#DIV/0!</v>
      </c>
      <c r="BM737" s="283" t="e">
        <f t="shared" si="91"/>
        <v>#DIV/0!</v>
      </c>
      <c r="BN737" t="e">
        <f t="shared" si="96"/>
        <v>#DIV/0!</v>
      </c>
    </row>
    <row r="738" spans="1:66" x14ac:dyDescent="0.35">
      <c r="A738" t="s">
        <v>1041</v>
      </c>
      <c r="B738" s="144"/>
      <c r="C738" s="98"/>
      <c r="D738" s="43" t="str">
        <f t="shared" si="92"/>
        <v>HMO</v>
      </c>
      <c r="E738" s="100"/>
      <c r="F738" s="101"/>
      <c r="G738" s="100"/>
      <c r="H738" s="101"/>
      <c r="I738" s="100"/>
      <c r="J738" s="101"/>
      <c r="K738" s="100"/>
      <c r="L738" s="101"/>
      <c r="M738" s="100"/>
      <c r="N738" s="101"/>
      <c r="O738" s="100"/>
      <c r="P738" s="101"/>
      <c r="Q738" s="100"/>
      <c r="R738" s="101"/>
      <c r="S738" s="100"/>
      <c r="T738" s="101"/>
      <c r="U738" s="118"/>
      <c r="V738" s="118"/>
      <c r="W738" s="100"/>
      <c r="X738" s="100"/>
      <c r="Y738" s="100"/>
      <c r="Z738" s="100"/>
      <c r="AA738" s="132"/>
      <c r="AB738" s="101"/>
      <c r="AC738" s="101"/>
      <c r="AD738" s="101"/>
      <c r="AE738" s="100"/>
      <c r="AF738" s="101"/>
      <c r="AG738" s="100"/>
      <c r="AH738" s="101"/>
      <c r="AI738" s="100"/>
      <c r="AJ738" s="101"/>
      <c r="AK738" s="100"/>
      <c r="AL738" s="101"/>
      <c r="AM738" s="101"/>
      <c r="AN738" s="8"/>
      <c r="AO738" s="147">
        <f>IFERROR(VLOOKUP(B738,'A2. Rate Change &amp; Enrollment'!$C$20:$K$769,3,FALSE),0)</f>
        <v>0</v>
      </c>
      <c r="AP738" s="147">
        <f>IFERROR(VLOOKUP(B738,'A2. Rate Change &amp; Enrollment'!$C$20:$K$769,7,FALSE),0)</f>
        <v>0</v>
      </c>
      <c r="AQ738" s="150" t="e">
        <f t="shared" si="89"/>
        <v>#DIV/0!</v>
      </c>
      <c r="AS738" s="177"/>
      <c r="AT738" s="177"/>
      <c r="AV738" s="153" t="e">
        <f t="shared" si="95"/>
        <v>#DIV/0!</v>
      </c>
      <c r="AW738" s="101"/>
      <c r="AY738" s="132"/>
      <c r="AZ738" s="101"/>
      <c r="BA738" s="94"/>
      <c r="BB738" s="94"/>
      <c r="BC738" s="94"/>
      <c r="BD738" s="94"/>
      <c r="BE738" s="101"/>
      <c r="BF738" s="132"/>
      <c r="BG738" s="98"/>
      <c r="BH738" s="74" t="str">
        <f t="shared" si="93"/>
        <v>N</v>
      </c>
      <c r="BI738" t="e">
        <f t="shared" si="94"/>
        <v>#DIV/0!</v>
      </c>
      <c r="BK738" s="283">
        <f>IFERROR(VLOOKUP($B738, 'A2. Rate Change &amp; Enrollment'!$C$14:$BY$769, 75, FALSE), 0)</f>
        <v>0</v>
      </c>
      <c r="BL738" s="283" t="e">
        <f t="shared" si="90"/>
        <v>#DIV/0!</v>
      </c>
      <c r="BM738" s="283" t="e">
        <f t="shared" si="91"/>
        <v>#DIV/0!</v>
      </c>
      <c r="BN738" t="e">
        <f t="shared" si="96"/>
        <v>#DIV/0!</v>
      </c>
    </row>
    <row r="739" spans="1:66" x14ac:dyDescent="0.35">
      <c r="A739" t="s">
        <v>1042</v>
      </c>
      <c r="B739" s="144"/>
      <c r="C739" s="98"/>
      <c r="D739" s="43" t="str">
        <f t="shared" si="92"/>
        <v>HMO</v>
      </c>
      <c r="E739" s="100"/>
      <c r="F739" s="101"/>
      <c r="G739" s="100"/>
      <c r="H739" s="101"/>
      <c r="I739" s="100"/>
      <c r="J739" s="101"/>
      <c r="K739" s="100"/>
      <c r="L739" s="101"/>
      <c r="M739" s="100"/>
      <c r="N739" s="101"/>
      <c r="O739" s="100"/>
      <c r="P739" s="101"/>
      <c r="Q739" s="100"/>
      <c r="R739" s="101"/>
      <c r="S739" s="100"/>
      <c r="T739" s="101"/>
      <c r="U739" s="118"/>
      <c r="V739" s="118"/>
      <c r="W739" s="100"/>
      <c r="X739" s="100"/>
      <c r="Y739" s="100"/>
      <c r="Z739" s="100"/>
      <c r="AA739" s="132"/>
      <c r="AB739" s="101"/>
      <c r="AC739" s="101"/>
      <c r="AD739" s="101"/>
      <c r="AE739" s="100"/>
      <c r="AF739" s="101"/>
      <c r="AG739" s="100"/>
      <c r="AH739" s="101"/>
      <c r="AI739" s="100"/>
      <c r="AJ739" s="101"/>
      <c r="AK739" s="100"/>
      <c r="AL739" s="101"/>
      <c r="AM739" s="101"/>
      <c r="AN739" s="8"/>
      <c r="AO739" s="147">
        <f>IFERROR(VLOOKUP(B739,'A2. Rate Change &amp; Enrollment'!$C$20:$K$769,3,FALSE),0)</f>
        <v>0</v>
      </c>
      <c r="AP739" s="147">
        <f>IFERROR(VLOOKUP(B739,'A2. Rate Change &amp; Enrollment'!$C$20:$K$769,7,FALSE),0)</f>
        <v>0</v>
      </c>
      <c r="AQ739" s="150" t="e">
        <f t="shared" si="89"/>
        <v>#DIV/0!</v>
      </c>
      <c r="AS739" s="177"/>
      <c r="AT739" s="177"/>
      <c r="AV739" s="153" t="e">
        <f t="shared" si="95"/>
        <v>#DIV/0!</v>
      </c>
      <c r="AW739" s="101"/>
      <c r="AY739" s="132"/>
      <c r="AZ739" s="101"/>
      <c r="BA739" s="94"/>
      <c r="BB739" s="94"/>
      <c r="BC739" s="94"/>
      <c r="BD739" s="94"/>
      <c r="BE739" s="101"/>
      <c r="BF739" s="132"/>
      <c r="BG739" s="98"/>
      <c r="BH739" s="74" t="str">
        <f t="shared" si="93"/>
        <v>N</v>
      </c>
      <c r="BI739" t="e">
        <f t="shared" si="94"/>
        <v>#DIV/0!</v>
      </c>
      <c r="BK739" s="283">
        <f>IFERROR(VLOOKUP($B739, 'A2. Rate Change &amp; Enrollment'!$C$14:$BY$769, 75, FALSE), 0)</f>
        <v>0</v>
      </c>
      <c r="BL739" s="283" t="e">
        <f t="shared" si="90"/>
        <v>#DIV/0!</v>
      </c>
      <c r="BM739" s="283" t="e">
        <f t="shared" si="91"/>
        <v>#DIV/0!</v>
      </c>
      <c r="BN739" t="e">
        <f t="shared" si="96"/>
        <v>#DIV/0!</v>
      </c>
    </row>
    <row r="740" spans="1:66" x14ac:dyDescent="0.35">
      <c r="A740" t="s">
        <v>1043</v>
      </c>
      <c r="B740" s="144"/>
      <c r="C740" s="98"/>
      <c r="D740" s="43" t="str">
        <f t="shared" si="92"/>
        <v>HMO</v>
      </c>
      <c r="E740" s="100"/>
      <c r="F740" s="101"/>
      <c r="G740" s="100"/>
      <c r="H740" s="101"/>
      <c r="I740" s="100"/>
      <c r="J740" s="101"/>
      <c r="K740" s="100"/>
      <c r="L740" s="101"/>
      <c r="M740" s="100"/>
      <c r="N740" s="101"/>
      <c r="O740" s="100"/>
      <c r="P740" s="101"/>
      <c r="Q740" s="100"/>
      <c r="R740" s="101"/>
      <c r="S740" s="100"/>
      <c r="T740" s="101"/>
      <c r="U740" s="118"/>
      <c r="V740" s="118"/>
      <c r="W740" s="100"/>
      <c r="X740" s="100"/>
      <c r="Y740" s="100"/>
      <c r="Z740" s="100"/>
      <c r="AA740" s="132"/>
      <c r="AB740" s="101"/>
      <c r="AC740" s="101"/>
      <c r="AD740" s="101"/>
      <c r="AE740" s="100"/>
      <c r="AF740" s="101"/>
      <c r="AG740" s="100"/>
      <c r="AH740" s="101"/>
      <c r="AI740" s="100"/>
      <c r="AJ740" s="101"/>
      <c r="AK740" s="100"/>
      <c r="AL740" s="101"/>
      <c r="AM740" s="101"/>
      <c r="AN740" s="8"/>
      <c r="AO740" s="147">
        <f>IFERROR(VLOOKUP(B740,'A2. Rate Change &amp; Enrollment'!$C$20:$K$769,3,FALSE),0)</f>
        <v>0</v>
      </c>
      <c r="AP740" s="147">
        <f>IFERROR(VLOOKUP(B740,'A2. Rate Change &amp; Enrollment'!$C$20:$K$769,7,FALSE),0)</f>
        <v>0</v>
      </c>
      <c r="AQ740" s="150" t="e">
        <f t="shared" si="89"/>
        <v>#DIV/0!</v>
      </c>
      <c r="AS740" s="177"/>
      <c r="AT740" s="177"/>
      <c r="AV740" s="153" t="e">
        <f t="shared" si="95"/>
        <v>#DIV/0!</v>
      </c>
      <c r="AW740" s="101"/>
      <c r="AY740" s="132"/>
      <c r="AZ740" s="101"/>
      <c r="BA740" s="94"/>
      <c r="BB740" s="94"/>
      <c r="BC740" s="94"/>
      <c r="BD740" s="94"/>
      <c r="BE740" s="101"/>
      <c r="BF740" s="132"/>
      <c r="BG740" s="98"/>
      <c r="BH740" s="74" t="str">
        <f t="shared" si="93"/>
        <v>N</v>
      </c>
      <c r="BI740" t="e">
        <f t="shared" si="94"/>
        <v>#DIV/0!</v>
      </c>
      <c r="BK740" s="283">
        <f>IFERROR(VLOOKUP($B740, 'A2. Rate Change &amp; Enrollment'!$C$14:$BY$769, 75, FALSE), 0)</f>
        <v>0</v>
      </c>
      <c r="BL740" s="283" t="e">
        <f t="shared" si="90"/>
        <v>#DIV/0!</v>
      </c>
      <c r="BM740" s="283" t="e">
        <f t="shared" si="91"/>
        <v>#DIV/0!</v>
      </c>
      <c r="BN740" t="e">
        <f t="shared" si="96"/>
        <v>#DIV/0!</v>
      </c>
    </row>
    <row r="741" spans="1:66" x14ac:dyDescent="0.35">
      <c r="A741" t="s">
        <v>1044</v>
      </c>
      <c r="B741" s="144"/>
      <c r="C741" s="98"/>
      <c r="D741" s="43" t="str">
        <f t="shared" si="92"/>
        <v>HMO</v>
      </c>
      <c r="E741" s="100"/>
      <c r="F741" s="101"/>
      <c r="G741" s="100"/>
      <c r="H741" s="101"/>
      <c r="I741" s="100"/>
      <c r="J741" s="101"/>
      <c r="K741" s="100"/>
      <c r="L741" s="101"/>
      <c r="M741" s="100"/>
      <c r="N741" s="101"/>
      <c r="O741" s="100"/>
      <c r="P741" s="101"/>
      <c r="Q741" s="100"/>
      <c r="R741" s="101"/>
      <c r="S741" s="100"/>
      <c r="T741" s="101"/>
      <c r="U741" s="118"/>
      <c r="V741" s="118"/>
      <c r="W741" s="100"/>
      <c r="X741" s="100"/>
      <c r="Y741" s="100"/>
      <c r="Z741" s="100"/>
      <c r="AA741" s="132"/>
      <c r="AB741" s="101"/>
      <c r="AC741" s="101"/>
      <c r="AD741" s="101"/>
      <c r="AE741" s="100"/>
      <c r="AF741" s="101"/>
      <c r="AG741" s="100"/>
      <c r="AH741" s="101"/>
      <c r="AI741" s="100"/>
      <c r="AJ741" s="101"/>
      <c r="AK741" s="100"/>
      <c r="AL741" s="101"/>
      <c r="AM741" s="101"/>
      <c r="AN741" s="8"/>
      <c r="AO741" s="147">
        <f>IFERROR(VLOOKUP(B741,'A2. Rate Change &amp; Enrollment'!$C$20:$K$769,3,FALSE),0)</f>
        <v>0</v>
      </c>
      <c r="AP741" s="147">
        <f>IFERROR(VLOOKUP(B741,'A2. Rate Change &amp; Enrollment'!$C$20:$K$769,7,FALSE),0)</f>
        <v>0</v>
      </c>
      <c r="AQ741" s="150" t="e">
        <f t="shared" si="89"/>
        <v>#DIV/0!</v>
      </c>
      <c r="AS741" s="177"/>
      <c r="AT741" s="177"/>
      <c r="AV741" s="153" t="e">
        <f t="shared" si="95"/>
        <v>#DIV/0!</v>
      </c>
      <c r="AW741" s="101"/>
      <c r="AY741" s="132"/>
      <c r="AZ741" s="101"/>
      <c r="BA741" s="94"/>
      <c r="BB741" s="94"/>
      <c r="BC741" s="94"/>
      <c r="BD741" s="94"/>
      <c r="BE741" s="101"/>
      <c r="BF741" s="132"/>
      <c r="BG741" s="98"/>
      <c r="BH741" s="74" t="str">
        <f t="shared" si="93"/>
        <v>N</v>
      </c>
      <c r="BI741" t="e">
        <f t="shared" si="94"/>
        <v>#DIV/0!</v>
      </c>
      <c r="BK741" s="283">
        <f>IFERROR(VLOOKUP($B741, 'A2. Rate Change &amp; Enrollment'!$C$14:$BY$769, 75, FALSE), 0)</f>
        <v>0</v>
      </c>
      <c r="BL741" s="283" t="e">
        <f t="shared" si="90"/>
        <v>#DIV/0!</v>
      </c>
      <c r="BM741" s="283" t="e">
        <f t="shared" si="91"/>
        <v>#DIV/0!</v>
      </c>
      <c r="BN741" t="e">
        <f t="shared" si="96"/>
        <v>#DIV/0!</v>
      </c>
    </row>
    <row r="742" spans="1:66" x14ac:dyDescent="0.35">
      <c r="A742" t="s">
        <v>1045</v>
      </c>
      <c r="B742" s="144"/>
      <c r="C742" s="98"/>
      <c r="D742" s="43" t="str">
        <f t="shared" si="92"/>
        <v>HMO</v>
      </c>
      <c r="E742" s="100"/>
      <c r="F742" s="101"/>
      <c r="G742" s="100"/>
      <c r="H742" s="101"/>
      <c r="I742" s="100"/>
      <c r="J742" s="101"/>
      <c r="K742" s="100"/>
      <c r="L742" s="101"/>
      <c r="M742" s="100"/>
      <c r="N742" s="101"/>
      <c r="O742" s="100"/>
      <c r="P742" s="101"/>
      <c r="Q742" s="100"/>
      <c r="R742" s="101"/>
      <c r="S742" s="100"/>
      <c r="T742" s="101"/>
      <c r="U742" s="118"/>
      <c r="V742" s="118"/>
      <c r="W742" s="100"/>
      <c r="X742" s="100"/>
      <c r="Y742" s="100"/>
      <c r="Z742" s="100"/>
      <c r="AA742" s="132"/>
      <c r="AB742" s="101"/>
      <c r="AC742" s="101"/>
      <c r="AD742" s="101"/>
      <c r="AE742" s="100"/>
      <c r="AF742" s="101"/>
      <c r="AG742" s="100"/>
      <c r="AH742" s="101"/>
      <c r="AI742" s="100"/>
      <c r="AJ742" s="101"/>
      <c r="AK742" s="100"/>
      <c r="AL742" s="101"/>
      <c r="AM742" s="101"/>
      <c r="AN742" s="8"/>
      <c r="AO742" s="147">
        <f>IFERROR(VLOOKUP(B742,'A2. Rate Change &amp; Enrollment'!$C$20:$K$769,3,FALSE),0)</f>
        <v>0</v>
      </c>
      <c r="AP742" s="147">
        <f>IFERROR(VLOOKUP(B742,'A2. Rate Change &amp; Enrollment'!$C$20:$K$769,7,FALSE),0)</f>
        <v>0</v>
      </c>
      <c r="AQ742" s="150" t="e">
        <f t="shared" si="89"/>
        <v>#DIV/0!</v>
      </c>
      <c r="AS742" s="177"/>
      <c r="AT742" s="177"/>
      <c r="AV742" s="153" t="e">
        <f t="shared" si="95"/>
        <v>#DIV/0!</v>
      </c>
      <c r="AW742" s="101"/>
      <c r="AY742" s="132"/>
      <c r="AZ742" s="101"/>
      <c r="BA742" s="94"/>
      <c r="BB742" s="94"/>
      <c r="BC742" s="94"/>
      <c r="BD742" s="94"/>
      <c r="BE742" s="101"/>
      <c r="BF742" s="132"/>
      <c r="BG742" s="98"/>
      <c r="BH742" s="74" t="str">
        <f t="shared" si="93"/>
        <v>N</v>
      </c>
      <c r="BI742" t="e">
        <f t="shared" si="94"/>
        <v>#DIV/0!</v>
      </c>
      <c r="BK742" s="283">
        <f>IFERROR(VLOOKUP($B742, 'A2. Rate Change &amp; Enrollment'!$C$14:$BY$769, 75, FALSE), 0)</f>
        <v>0</v>
      </c>
      <c r="BL742" s="283" t="e">
        <f t="shared" si="90"/>
        <v>#DIV/0!</v>
      </c>
      <c r="BM742" s="283" t="e">
        <f t="shared" si="91"/>
        <v>#DIV/0!</v>
      </c>
      <c r="BN742" t="e">
        <f t="shared" si="96"/>
        <v>#DIV/0!</v>
      </c>
    </row>
    <row r="743" spans="1:66" x14ac:dyDescent="0.35">
      <c r="A743" t="s">
        <v>1046</v>
      </c>
      <c r="B743" s="144"/>
      <c r="C743" s="98"/>
      <c r="D743" s="43" t="str">
        <f t="shared" si="92"/>
        <v>HMO</v>
      </c>
      <c r="E743" s="100"/>
      <c r="F743" s="101"/>
      <c r="G743" s="100"/>
      <c r="H743" s="101"/>
      <c r="I743" s="100"/>
      <c r="J743" s="101"/>
      <c r="K743" s="100"/>
      <c r="L743" s="101"/>
      <c r="M743" s="100"/>
      <c r="N743" s="101"/>
      <c r="O743" s="100"/>
      <c r="P743" s="101"/>
      <c r="Q743" s="100"/>
      <c r="R743" s="101"/>
      <c r="S743" s="100"/>
      <c r="T743" s="101"/>
      <c r="U743" s="118"/>
      <c r="V743" s="118"/>
      <c r="W743" s="100"/>
      <c r="X743" s="100"/>
      <c r="Y743" s="100"/>
      <c r="Z743" s="100"/>
      <c r="AA743" s="132"/>
      <c r="AB743" s="101"/>
      <c r="AC743" s="101"/>
      <c r="AD743" s="101"/>
      <c r="AE743" s="100"/>
      <c r="AF743" s="101"/>
      <c r="AG743" s="100"/>
      <c r="AH743" s="101"/>
      <c r="AI743" s="100"/>
      <c r="AJ743" s="101"/>
      <c r="AK743" s="100"/>
      <c r="AL743" s="101"/>
      <c r="AM743" s="101"/>
      <c r="AN743" s="8"/>
      <c r="AO743" s="147">
        <f>IFERROR(VLOOKUP(B743,'A2. Rate Change &amp; Enrollment'!$C$20:$K$769,3,FALSE),0)</f>
        <v>0</v>
      </c>
      <c r="AP743" s="147">
        <f>IFERROR(VLOOKUP(B743,'A2. Rate Change &amp; Enrollment'!$C$20:$K$769,7,FALSE),0)</f>
        <v>0</v>
      </c>
      <c r="AQ743" s="150" t="e">
        <f t="shared" si="89"/>
        <v>#DIV/0!</v>
      </c>
      <c r="AS743" s="177"/>
      <c r="AT743" s="177"/>
      <c r="AV743" s="153" t="e">
        <f t="shared" si="95"/>
        <v>#DIV/0!</v>
      </c>
      <c r="AW743" s="101"/>
      <c r="AY743" s="132"/>
      <c r="AZ743" s="101"/>
      <c r="BA743" s="94"/>
      <c r="BB743" s="94"/>
      <c r="BC743" s="94"/>
      <c r="BD743" s="94"/>
      <c r="BE743" s="101"/>
      <c r="BF743" s="132"/>
      <c r="BG743" s="98"/>
      <c r="BH743" s="74" t="str">
        <f t="shared" si="93"/>
        <v>N</v>
      </c>
      <c r="BI743" t="e">
        <f t="shared" si="94"/>
        <v>#DIV/0!</v>
      </c>
      <c r="BK743" s="283">
        <f>IFERROR(VLOOKUP($B743, 'A2. Rate Change &amp; Enrollment'!$C$14:$BY$769, 75, FALSE), 0)</f>
        <v>0</v>
      </c>
      <c r="BL743" s="283" t="e">
        <f t="shared" si="90"/>
        <v>#DIV/0!</v>
      </c>
      <c r="BM743" s="283" t="e">
        <f t="shared" si="91"/>
        <v>#DIV/0!</v>
      </c>
      <c r="BN743" t="e">
        <f t="shared" si="96"/>
        <v>#DIV/0!</v>
      </c>
    </row>
    <row r="744" spans="1:66" x14ac:dyDescent="0.35">
      <c r="A744" t="s">
        <v>1047</v>
      </c>
      <c r="B744" s="144"/>
      <c r="C744" s="98"/>
      <c r="D744" s="43" t="str">
        <f t="shared" si="92"/>
        <v>HMO</v>
      </c>
      <c r="E744" s="100"/>
      <c r="F744" s="101"/>
      <c r="G744" s="100"/>
      <c r="H744" s="101"/>
      <c r="I744" s="100"/>
      <c r="J744" s="101"/>
      <c r="K744" s="100"/>
      <c r="L744" s="101"/>
      <c r="M744" s="100"/>
      <c r="N744" s="101"/>
      <c r="O744" s="100"/>
      <c r="P744" s="101"/>
      <c r="Q744" s="100"/>
      <c r="R744" s="101"/>
      <c r="S744" s="100"/>
      <c r="T744" s="101"/>
      <c r="U744" s="118"/>
      <c r="V744" s="118"/>
      <c r="W744" s="100"/>
      <c r="X744" s="100"/>
      <c r="Y744" s="100"/>
      <c r="Z744" s="100"/>
      <c r="AA744" s="132"/>
      <c r="AB744" s="101"/>
      <c r="AC744" s="101"/>
      <c r="AD744" s="101"/>
      <c r="AE744" s="100"/>
      <c r="AF744" s="101"/>
      <c r="AG744" s="100"/>
      <c r="AH744" s="101"/>
      <c r="AI744" s="100"/>
      <c r="AJ744" s="101"/>
      <c r="AK744" s="100"/>
      <c r="AL744" s="101"/>
      <c r="AM744" s="101"/>
      <c r="AN744" s="8"/>
      <c r="AO744" s="147">
        <f>IFERROR(VLOOKUP(B744,'A2. Rate Change &amp; Enrollment'!$C$20:$K$769,3,FALSE),0)</f>
        <v>0</v>
      </c>
      <c r="AP744" s="147">
        <f>IFERROR(VLOOKUP(B744,'A2. Rate Change &amp; Enrollment'!$C$20:$K$769,7,FALSE),0)</f>
        <v>0</v>
      </c>
      <c r="AQ744" s="150" t="e">
        <f t="shared" si="89"/>
        <v>#DIV/0!</v>
      </c>
      <c r="AS744" s="177"/>
      <c r="AT744" s="177"/>
      <c r="AV744" s="153" t="e">
        <f t="shared" si="95"/>
        <v>#DIV/0!</v>
      </c>
      <c r="AW744" s="101"/>
      <c r="AY744" s="132"/>
      <c r="AZ744" s="101"/>
      <c r="BA744" s="94"/>
      <c r="BB744" s="94"/>
      <c r="BC744" s="94"/>
      <c r="BD744" s="94"/>
      <c r="BE744" s="101"/>
      <c r="BF744" s="132"/>
      <c r="BG744" s="98"/>
      <c r="BH744" s="74" t="str">
        <f t="shared" si="93"/>
        <v>N</v>
      </c>
      <c r="BI744" t="e">
        <f t="shared" si="94"/>
        <v>#DIV/0!</v>
      </c>
      <c r="BK744" s="283">
        <f>IFERROR(VLOOKUP($B744, 'A2. Rate Change &amp; Enrollment'!$C$14:$BY$769, 75, FALSE), 0)</f>
        <v>0</v>
      </c>
      <c r="BL744" s="283" t="e">
        <f t="shared" si="90"/>
        <v>#DIV/0!</v>
      </c>
      <c r="BM744" s="283" t="e">
        <f t="shared" si="91"/>
        <v>#DIV/0!</v>
      </c>
      <c r="BN744" t="e">
        <f t="shared" si="96"/>
        <v>#DIV/0!</v>
      </c>
    </row>
    <row r="745" spans="1:66" x14ac:dyDescent="0.35">
      <c r="A745" t="s">
        <v>1048</v>
      </c>
      <c r="B745" s="144"/>
      <c r="C745" s="98"/>
      <c r="D745" s="43" t="str">
        <f t="shared" si="92"/>
        <v>HMO</v>
      </c>
      <c r="E745" s="100"/>
      <c r="F745" s="101"/>
      <c r="G745" s="100"/>
      <c r="H745" s="101"/>
      <c r="I745" s="100"/>
      <c r="J745" s="101"/>
      <c r="K745" s="100"/>
      <c r="L745" s="101"/>
      <c r="M745" s="100"/>
      <c r="N745" s="101"/>
      <c r="O745" s="100"/>
      <c r="P745" s="101"/>
      <c r="Q745" s="100"/>
      <c r="R745" s="101"/>
      <c r="S745" s="100"/>
      <c r="T745" s="101"/>
      <c r="U745" s="118"/>
      <c r="V745" s="118"/>
      <c r="W745" s="100"/>
      <c r="X745" s="100"/>
      <c r="Y745" s="100"/>
      <c r="Z745" s="100"/>
      <c r="AA745" s="132"/>
      <c r="AB745" s="101"/>
      <c r="AC745" s="101"/>
      <c r="AD745" s="101"/>
      <c r="AE745" s="100"/>
      <c r="AF745" s="101"/>
      <c r="AG745" s="100"/>
      <c r="AH745" s="101"/>
      <c r="AI745" s="100"/>
      <c r="AJ745" s="101"/>
      <c r="AK745" s="100"/>
      <c r="AL745" s="101"/>
      <c r="AM745" s="101"/>
      <c r="AN745" s="8"/>
      <c r="AO745" s="147">
        <f>IFERROR(VLOOKUP(B745,'A2. Rate Change &amp; Enrollment'!$C$20:$K$769,3,FALSE),0)</f>
        <v>0</v>
      </c>
      <c r="AP745" s="147">
        <f>IFERROR(VLOOKUP(B745,'A2. Rate Change &amp; Enrollment'!$C$20:$K$769,7,FALSE),0)</f>
        <v>0</v>
      </c>
      <c r="AQ745" s="150" t="e">
        <f t="shared" si="89"/>
        <v>#DIV/0!</v>
      </c>
      <c r="AS745" s="177"/>
      <c r="AT745" s="177"/>
      <c r="AV745" s="153" t="e">
        <f t="shared" si="95"/>
        <v>#DIV/0!</v>
      </c>
      <c r="AW745" s="101"/>
      <c r="AY745" s="132"/>
      <c r="AZ745" s="101"/>
      <c r="BA745" s="94"/>
      <c r="BB745" s="94"/>
      <c r="BC745" s="94"/>
      <c r="BD745" s="94"/>
      <c r="BE745" s="101"/>
      <c r="BF745" s="132"/>
      <c r="BG745" s="98"/>
      <c r="BH745" s="74" t="str">
        <f t="shared" si="93"/>
        <v>N</v>
      </c>
      <c r="BI745" t="e">
        <f t="shared" si="94"/>
        <v>#DIV/0!</v>
      </c>
      <c r="BK745" s="283">
        <f>IFERROR(VLOOKUP($B745, 'A2. Rate Change &amp; Enrollment'!$C$14:$BY$769, 75, FALSE), 0)</f>
        <v>0</v>
      </c>
      <c r="BL745" s="283" t="e">
        <f t="shared" si="90"/>
        <v>#DIV/0!</v>
      </c>
      <c r="BM745" s="283" t="e">
        <f t="shared" si="91"/>
        <v>#DIV/0!</v>
      </c>
      <c r="BN745" t="e">
        <f t="shared" si="96"/>
        <v>#DIV/0!</v>
      </c>
    </row>
    <row r="746" spans="1:66" x14ac:dyDescent="0.35">
      <c r="A746" t="s">
        <v>1049</v>
      </c>
      <c r="B746" s="144"/>
      <c r="C746" s="98"/>
      <c r="D746" s="43" t="str">
        <f t="shared" si="92"/>
        <v>HMO</v>
      </c>
      <c r="E746" s="100"/>
      <c r="F746" s="101"/>
      <c r="G746" s="100"/>
      <c r="H746" s="101"/>
      <c r="I746" s="100"/>
      <c r="J746" s="101"/>
      <c r="K746" s="100"/>
      <c r="L746" s="101"/>
      <c r="M746" s="100"/>
      <c r="N746" s="101"/>
      <c r="O746" s="100"/>
      <c r="P746" s="101"/>
      <c r="Q746" s="100"/>
      <c r="R746" s="101"/>
      <c r="S746" s="100"/>
      <c r="T746" s="101"/>
      <c r="U746" s="118"/>
      <c r="V746" s="118"/>
      <c r="W746" s="100"/>
      <c r="X746" s="100"/>
      <c r="Y746" s="100"/>
      <c r="Z746" s="100"/>
      <c r="AA746" s="132"/>
      <c r="AB746" s="101"/>
      <c r="AC746" s="101"/>
      <c r="AD746" s="101"/>
      <c r="AE746" s="100"/>
      <c r="AF746" s="101"/>
      <c r="AG746" s="100"/>
      <c r="AH746" s="101"/>
      <c r="AI746" s="100"/>
      <c r="AJ746" s="101"/>
      <c r="AK746" s="100"/>
      <c r="AL746" s="101"/>
      <c r="AM746" s="101"/>
      <c r="AN746" s="8"/>
      <c r="AO746" s="147">
        <f>IFERROR(VLOOKUP(B746,'A2. Rate Change &amp; Enrollment'!$C$20:$K$769,3,FALSE),0)</f>
        <v>0</v>
      </c>
      <c r="AP746" s="147">
        <f>IFERROR(VLOOKUP(B746,'A2. Rate Change &amp; Enrollment'!$C$20:$K$769,7,FALSE),0)</f>
        <v>0</v>
      </c>
      <c r="AQ746" s="150" t="e">
        <f t="shared" si="89"/>
        <v>#DIV/0!</v>
      </c>
      <c r="AS746" s="177"/>
      <c r="AT746" s="177"/>
      <c r="AV746" s="153" t="e">
        <f t="shared" si="95"/>
        <v>#DIV/0!</v>
      </c>
      <c r="AW746" s="101"/>
      <c r="AY746" s="132"/>
      <c r="AZ746" s="101"/>
      <c r="BA746" s="94"/>
      <c r="BB746" s="94"/>
      <c r="BC746" s="94"/>
      <c r="BD746" s="94"/>
      <c r="BE746" s="101"/>
      <c r="BF746" s="132"/>
      <c r="BG746" s="98"/>
      <c r="BH746" s="74" t="str">
        <f t="shared" si="93"/>
        <v>N</v>
      </c>
      <c r="BI746" t="e">
        <f t="shared" si="94"/>
        <v>#DIV/0!</v>
      </c>
      <c r="BK746" s="283">
        <f>IFERROR(VLOOKUP($B746, 'A2. Rate Change &amp; Enrollment'!$C$14:$BY$769, 75, FALSE), 0)</f>
        <v>0</v>
      </c>
      <c r="BL746" s="283" t="e">
        <f t="shared" si="90"/>
        <v>#DIV/0!</v>
      </c>
      <c r="BM746" s="283" t="e">
        <f t="shared" si="91"/>
        <v>#DIV/0!</v>
      </c>
      <c r="BN746" t="e">
        <f t="shared" si="96"/>
        <v>#DIV/0!</v>
      </c>
    </row>
    <row r="747" spans="1:66" x14ac:dyDescent="0.35">
      <c r="A747" t="s">
        <v>1050</v>
      </c>
      <c r="B747" s="144"/>
      <c r="C747" s="98"/>
      <c r="D747" s="43" t="str">
        <f t="shared" si="92"/>
        <v>HMO</v>
      </c>
      <c r="E747" s="100"/>
      <c r="F747" s="101"/>
      <c r="G747" s="100"/>
      <c r="H747" s="101"/>
      <c r="I747" s="100"/>
      <c r="J747" s="101"/>
      <c r="K747" s="100"/>
      <c r="L747" s="101"/>
      <c r="M747" s="100"/>
      <c r="N747" s="101"/>
      <c r="O747" s="100"/>
      <c r="P747" s="101"/>
      <c r="Q747" s="100"/>
      <c r="R747" s="101"/>
      <c r="S747" s="100"/>
      <c r="T747" s="101"/>
      <c r="U747" s="118"/>
      <c r="V747" s="118"/>
      <c r="W747" s="100"/>
      <c r="X747" s="100"/>
      <c r="Y747" s="100"/>
      <c r="Z747" s="100"/>
      <c r="AA747" s="132"/>
      <c r="AB747" s="101"/>
      <c r="AC747" s="101"/>
      <c r="AD747" s="101"/>
      <c r="AE747" s="100"/>
      <c r="AF747" s="101"/>
      <c r="AG747" s="100"/>
      <c r="AH747" s="101"/>
      <c r="AI747" s="100"/>
      <c r="AJ747" s="101"/>
      <c r="AK747" s="100"/>
      <c r="AL747" s="101"/>
      <c r="AM747" s="101"/>
      <c r="AN747" s="8"/>
      <c r="AO747" s="147">
        <f>IFERROR(VLOOKUP(B747,'A2. Rate Change &amp; Enrollment'!$C$20:$K$769,3,FALSE),0)</f>
        <v>0</v>
      </c>
      <c r="AP747" s="147">
        <f>IFERROR(VLOOKUP(B747,'A2. Rate Change &amp; Enrollment'!$C$20:$K$769,7,FALSE),0)</f>
        <v>0</v>
      </c>
      <c r="AQ747" s="150" t="e">
        <f t="shared" si="89"/>
        <v>#DIV/0!</v>
      </c>
      <c r="AS747" s="177"/>
      <c r="AT747" s="177"/>
      <c r="AV747" s="153" t="e">
        <f t="shared" si="95"/>
        <v>#DIV/0!</v>
      </c>
      <c r="AW747" s="101"/>
      <c r="AY747" s="132"/>
      <c r="AZ747" s="101"/>
      <c r="BA747" s="94"/>
      <c r="BB747" s="94"/>
      <c r="BC747" s="94"/>
      <c r="BD747" s="94"/>
      <c r="BE747" s="101"/>
      <c r="BF747" s="132"/>
      <c r="BG747" s="98"/>
      <c r="BH747" s="74" t="str">
        <f t="shared" si="93"/>
        <v>N</v>
      </c>
      <c r="BI747" t="e">
        <f t="shared" si="94"/>
        <v>#DIV/0!</v>
      </c>
      <c r="BK747" s="283">
        <f>IFERROR(VLOOKUP($B747, 'A2. Rate Change &amp; Enrollment'!$C$14:$BY$769, 75, FALSE), 0)</f>
        <v>0</v>
      </c>
      <c r="BL747" s="283" t="e">
        <f t="shared" si="90"/>
        <v>#DIV/0!</v>
      </c>
      <c r="BM747" s="283" t="e">
        <f t="shared" si="91"/>
        <v>#DIV/0!</v>
      </c>
      <c r="BN747" t="e">
        <f t="shared" si="96"/>
        <v>#DIV/0!</v>
      </c>
    </row>
    <row r="748" spans="1:66" x14ac:dyDescent="0.35">
      <c r="A748" t="s">
        <v>1051</v>
      </c>
      <c r="B748" s="144"/>
      <c r="C748" s="98"/>
      <c r="D748" s="43" t="str">
        <f t="shared" si="92"/>
        <v>HMO</v>
      </c>
      <c r="E748" s="100"/>
      <c r="F748" s="101"/>
      <c r="G748" s="100"/>
      <c r="H748" s="101"/>
      <c r="I748" s="100"/>
      <c r="J748" s="101"/>
      <c r="K748" s="100"/>
      <c r="L748" s="101"/>
      <c r="M748" s="100"/>
      <c r="N748" s="101"/>
      <c r="O748" s="100"/>
      <c r="P748" s="101"/>
      <c r="Q748" s="100"/>
      <c r="R748" s="101"/>
      <c r="S748" s="100"/>
      <c r="T748" s="101"/>
      <c r="U748" s="118"/>
      <c r="V748" s="118"/>
      <c r="W748" s="100"/>
      <c r="X748" s="100"/>
      <c r="Y748" s="100"/>
      <c r="Z748" s="100"/>
      <c r="AA748" s="132"/>
      <c r="AB748" s="101"/>
      <c r="AC748" s="101"/>
      <c r="AD748" s="101"/>
      <c r="AE748" s="100"/>
      <c r="AF748" s="101"/>
      <c r="AG748" s="100"/>
      <c r="AH748" s="101"/>
      <c r="AI748" s="100"/>
      <c r="AJ748" s="101"/>
      <c r="AK748" s="100"/>
      <c r="AL748" s="101"/>
      <c r="AM748" s="101"/>
      <c r="AN748" s="8"/>
      <c r="AO748" s="147">
        <f>IFERROR(VLOOKUP(B748,'A2. Rate Change &amp; Enrollment'!$C$20:$K$769,3,FALSE),0)</f>
        <v>0</v>
      </c>
      <c r="AP748" s="147">
        <f>IFERROR(VLOOKUP(B748,'A2. Rate Change &amp; Enrollment'!$C$20:$K$769,7,FALSE),0)</f>
        <v>0</v>
      </c>
      <c r="AQ748" s="150" t="e">
        <f t="shared" si="89"/>
        <v>#DIV/0!</v>
      </c>
      <c r="AS748" s="177"/>
      <c r="AT748" s="177"/>
      <c r="AV748" s="153" t="e">
        <f t="shared" si="95"/>
        <v>#DIV/0!</v>
      </c>
      <c r="AW748" s="101"/>
      <c r="AY748" s="132"/>
      <c r="AZ748" s="101"/>
      <c r="BA748" s="94"/>
      <c r="BB748" s="94"/>
      <c r="BC748" s="94"/>
      <c r="BD748" s="94"/>
      <c r="BE748" s="101"/>
      <c r="BF748" s="132"/>
      <c r="BG748" s="98"/>
      <c r="BH748" s="74" t="str">
        <f t="shared" si="93"/>
        <v>N</v>
      </c>
      <c r="BI748" t="e">
        <f t="shared" si="94"/>
        <v>#DIV/0!</v>
      </c>
      <c r="BK748" s="283">
        <f>IFERROR(VLOOKUP($B748, 'A2. Rate Change &amp; Enrollment'!$C$14:$BY$769, 75, FALSE), 0)</f>
        <v>0</v>
      </c>
      <c r="BL748" s="283" t="e">
        <f t="shared" si="90"/>
        <v>#DIV/0!</v>
      </c>
      <c r="BM748" s="283" t="e">
        <f t="shared" si="91"/>
        <v>#DIV/0!</v>
      </c>
      <c r="BN748" t="e">
        <f t="shared" si="96"/>
        <v>#DIV/0!</v>
      </c>
    </row>
    <row r="749" spans="1:66" x14ac:dyDescent="0.35">
      <c r="A749" t="s">
        <v>1052</v>
      </c>
      <c r="B749" s="144"/>
      <c r="C749" s="98"/>
      <c r="D749" s="43" t="str">
        <f t="shared" si="92"/>
        <v>HMO</v>
      </c>
      <c r="E749" s="100"/>
      <c r="F749" s="101"/>
      <c r="G749" s="100"/>
      <c r="H749" s="101"/>
      <c r="I749" s="100"/>
      <c r="J749" s="101"/>
      <c r="K749" s="100"/>
      <c r="L749" s="101"/>
      <c r="M749" s="100"/>
      <c r="N749" s="101"/>
      <c r="O749" s="100"/>
      <c r="P749" s="101"/>
      <c r="Q749" s="100"/>
      <c r="R749" s="101"/>
      <c r="S749" s="100"/>
      <c r="T749" s="101"/>
      <c r="U749" s="118"/>
      <c r="V749" s="118"/>
      <c r="W749" s="100"/>
      <c r="X749" s="100"/>
      <c r="Y749" s="100"/>
      <c r="Z749" s="100"/>
      <c r="AA749" s="132"/>
      <c r="AB749" s="101"/>
      <c r="AC749" s="101"/>
      <c r="AD749" s="101"/>
      <c r="AE749" s="100"/>
      <c r="AF749" s="101"/>
      <c r="AG749" s="100"/>
      <c r="AH749" s="101"/>
      <c r="AI749" s="100"/>
      <c r="AJ749" s="101"/>
      <c r="AK749" s="100"/>
      <c r="AL749" s="101"/>
      <c r="AM749" s="101"/>
      <c r="AN749" s="8"/>
      <c r="AO749" s="147">
        <f>IFERROR(VLOOKUP(B749,'A2. Rate Change &amp; Enrollment'!$C$20:$K$769,3,FALSE),0)</f>
        <v>0</v>
      </c>
      <c r="AP749" s="147">
        <f>IFERROR(VLOOKUP(B749,'A2. Rate Change &amp; Enrollment'!$C$20:$K$769,7,FALSE),0)</f>
        <v>0</v>
      </c>
      <c r="AQ749" s="150" t="e">
        <f t="shared" si="89"/>
        <v>#DIV/0!</v>
      </c>
      <c r="AS749" s="177"/>
      <c r="AT749" s="177"/>
      <c r="AV749" s="153" t="e">
        <f t="shared" si="95"/>
        <v>#DIV/0!</v>
      </c>
      <c r="AW749" s="101"/>
      <c r="AY749" s="132"/>
      <c r="AZ749" s="101"/>
      <c r="BA749" s="94"/>
      <c r="BB749" s="94"/>
      <c r="BC749" s="94"/>
      <c r="BD749" s="94"/>
      <c r="BE749" s="101"/>
      <c r="BF749" s="132"/>
      <c r="BG749" s="98"/>
      <c r="BH749" s="74" t="str">
        <f t="shared" si="93"/>
        <v>N</v>
      </c>
      <c r="BI749" t="e">
        <f t="shared" si="94"/>
        <v>#DIV/0!</v>
      </c>
      <c r="BK749" s="283">
        <f>IFERROR(VLOOKUP($B749, 'A2. Rate Change &amp; Enrollment'!$C$14:$BY$769, 75, FALSE), 0)</f>
        <v>0</v>
      </c>
      <c r="BL749" s="283" t="e">
        <f t="shared" si="90"/>
        <v>#DIV/0!</v>
      </c>
      <c r="BM749" s="283" t="e">
        <f t="shared" si="91"/>
        <v>#DIV/0!</v>
      </c>
      <c r="BN749" t="e">
        <f t="shared" si="96"/>
        <v>#DIV/0!</v>
      </c>
    </row>
    <row r="750" spans="1:66" x14ac:dyDescent="0.35">
      <c r="A750" t="s">
        <v>1053</v>
      </c>
      <c r="B750" s="144"/>
      <c r="C750" s="98"/>
      <c r="D750" s="43" t="str">
        <f t="shared" si="92"/>
        <v>HMO</v>
      </c>
      <c r="E750" s="100"/>
      <c r="F750" s="101"/>
      <c r="G750" s="100"/>
      <c r="H750" s="101"/>
      <c r="I750" s="100"/>
      <c r="J750" s="101"/>
      <c r="K750" s="100"/>
      <c r="L750" s="101"/>
      <c r="M750" s="100"/>
      <c r="N750" s="101"/>
      <c r="O750" s="100"/>
      <c r="P750" s="101"/>
      <c r="Q750" s="100"/>
      <c r="R750" s="101"/>
      <c r="S750" s="100"/>
      <c r="T750" s="101"/>
      <c r="U750" s="118"/>
      <c r="V750" s="118"/>
      <c r="W750" s="100"/>
      <c r="X750" s="100"/>
      <c r="Y750" s="100"/>
      <c r="Z750" s="100"/>
      <c r="AA750" s="132"/>
      <c r="AB750" s="101"/>
      <c r="AC750" s="101"/>
      <c r="AD750" s="101"/>
      <c r="AE750" s="100"/>
      <c r="AF750" s="101"/>
      <c r="AG750" s="100"/>
      <c r="AH750" s="101"/>
      <c r="AI750" s="100"/>
      <c r="AJ750" s="101"/>
      <c r="AK750" s="100"/>
      <c r="AL750" s="101"/>
      <c r="AM750" s="101"/>
      <c r="AN750" s="8"/>
      <c r="AO750" s="147">
        <f>IFERROR(VLOOKUP(B750,'A2. Rate Change &amp; Enrollment'!$C$20:$K$769,3,FALSE),0)</f>
        <v>0</v>
      </c>
      <c r="AP750" s="147">
        <f>IFERROR(VLOOKUP(B750,'A2. Rate Change &amp; Enrollment'!$C$20:$K$769,7,FALSE),0)</f>
        <v>0</v>
      </c>
      <c r="AQ750" s="150" t="e">
        <f t="shared" si="89"/>
        <v>#DIV/0!</v>
      </c>
      <c r="AS750" s="177"/>
      <c r="AT750" s="177"/>
      <c r="AV750" s="153" t="e">
        <f t="shared" si="95"/>
        <v>#DIV/0!</v>
      </c>
      <c r="AW750" s="101"/>
      <c r="AY750" s="132"/>
      <c r="AZ750" s="101"/>
      <c r="BA750" s="94"/>
      <c r="BB750" s="94"/>
      <c r="BC750" s="94"/>
      <c r="BD750" s="94"/>
      <c r="BE750" s="101"/>
      <c r="BF750" s="132"/>
      <c r="BG750" s="98"/>
      <c r="BH750" s="74" t="str">
        <f t="shared" si="93"/>
        <v>N</v>
      </c>
      <c r="BI750" t="e">
        <f t="shared" si="94"/>
        <v>#DIV/0!</v>
      </c>
      <c r="BK750" s="283">
        <f>IFERROR(VLOOKUP($B750, 'A2. Rate Change &amp; Enrollment'!$C$14:$BY$769, 75, FALSE), 0)</f>
        <v>0</v>
      </c>
      <c r="BL750" s="283" t="e">
        <f t="shared" si="90"/>
        <v>#DIV/0!</v>
      </c>
      <c r="BM750" s="283" t="e">
        <f t="shared" si="91"/>
        <v>#DIV/0!</v>
      </c>
      <c r="BN750" t="e">
        <f t="shared" si="96"/>
        <v>#DIV/0!</v>
      </c>
    </row>
    <row r="751" spans="1:66" x14ac:dyDescent="0.35">
      <c r="A751" t="s">
        <v>1054</v>
      </c>
      <c r="B751" s="144"/>
      <c r="C751" s="98"/>
      <c r="D751" s="43" t="str">
        <f t="shared" si="92"/>
        <v>HMO</v>
      </c>
      <c r="E751" s="100"/>
      <c r="F751" s="101"/>
      <c r="G751" s="100"/>
      <c r="H751" s="101"/>
      <c r="I751" s="100"/>
      <c r="J751" s="101"/>
      <c r="K751" s="100"/>
      <c r="L751" s="101"/>
      <c r="M751" s="100"/>
      <c r="N751" s="101"/>
      <c r="O751" s="100"/>
      <c r="P751" s="101"/>
      <c r="Q751" s="100"/>
      <c r="R751" s="101"/>
      <c r="S751" s="100"/>
      <c r="T751" s="101"/>
      <c r="U751" s="118"/>
      <c r="V751" s="118"/>
      <c r="W751" s="100"/>
      <c r="X751" s="100"/>
      <c r="Y751" s="100"/>
      <c r="Z751" s="100"/>
      <c r="AA751" s="132"/>
      <c r="AB751" s="101"/>
      <c r="AC751" s="101"/>
      <c r="AD751" s="101"/>
      <c r="AE751" s="100"/>
      <c r="AF751" s="101"/>
      <c r="AG751" s="100"/>
      <c r="AH751" s="101"/>
      <c r="AI751" s="100"/>
      <c r="AJ751" s="101"/>
      <c r="AK751" s="100"/>
      <c r="AL751" s="101"/>
      <c r="AM751" s="101"/>
      <c r="AN751" s="8"/>
      <c r="AO751" s="147">
        <f>IFERROR(VLOOKUP(B751,'A2. Rate Change &amp; Enrollment'!$C$20:$K$769,3,FALSE),0)</f>
        <v>0</v>
      </c>
      <c r="AP751" s="147">
        <f>IFERROR(VLOOKUP(B751,'A2. Rate Change &amp; Enrollment'!$C$20:$K$769,7,FALSE),0)</f>
        <v>0</v>
      </c>
      <c r="AQ751" s="150" t="e">
        <f t="shared" si="89"/>
        <v>#DIV/0!</v>
      </c>
      <c r="AS751" s="177"/>
      <c r="AT751" s="177"/>
      <c r="AV751" s="153" t="e">
        <f t="shared" si="95"/>
        <v>#DIV/0!</v>
      </c>
      <c r="AW751" s="101"/>
      <c r="AY751" s="132"/>
      <c r="AZ751" s="101"/>
      <c r="BA751" s="94"/>
      <c r="BB751" s="94"/>
      <c r="BC751" s="94"/>
      <c r="BD751" s="94"/>
      <c r="BE751" s="101"/>
      <c r="BF751" s="132"/>
      <c r="BG751" s="98"/>
      <c r="BH751" s="74" t="str">
        <f t="shared" si="93"/>
        <v>N</v>
      </c>
      <c r="BI751" t="e">
        <f t="shared" si="94"/>
        <v>#DIV/0!</v>
      </c>
      <c r="BK751" s="283">
        <f>IFERROR(VLOOKUP($B751, 'A2. Rate Change &amp; Enrollment'!$C$14:$BY$769, 75, FALSE), 0)</f>
        <v>0</v>
      </c>
      <c r="BL751" s="283" t="e">
        <f t="shared" si="90"/>
        <v>#DIV/0!</v>
      </c>
      <c r="BM751" s="283" t="e">
        <f t="shared" si="91"/>
        <v>#DIV/0!</v>
      </c>
      <c r="BN751" t="e">
        <f t="shared" si="96"/>
        <v>#DIV/0!</v>
      </c>
    </row>
    <row r="752" spans="1:66" x14ac:dyDescent="0.35">
      <c r="A752" t="s">
        <v>1055</v>
      </c>
      <c r="B752" s="144"/>
      <c r="C752" s="98"/>
      <c r="D752" s="43" t="str">
        <f t="shared" si="92"/>
        <v>HMO</v>
      </c>
      <c r="E752" s="100"/>
      <c r="F752" s="101"/>
      <c r="G752" s="100"/>
      <c r="H752" s="101"/>
      <c r="I752" s="100"/>
      <c r="J752" s="101"/>
      <c r="K752" s="100"/>
      <c r="L752" s="101"/>
      <c r="M752" s="100"/>
      <c r="N752" s="101"/>
      <c r="O752" s="100"/>
      <c r="P752" s="101"/>
      <c r="Q752" s="100"/>
      <c r="R752" s="101"/>
      <c r="S752" s="100"/>
      <c r="T752" s="101"/>
      <c r="U752" s="118"/>
      <c r="V752" s="118"/>
      <c r="W752" s="100"/>
      <c r="X752" s="100"/>
      <c r="Y752" s="100"/>
      <c r="Z752" s="100"/>
      <c r="AA752" s="132"/>
      <c r="AB752" s="101"/>
      <c r="AC752" s="101"/>
      <c r="AD752" s="101"/>
      <c r="AE752" s="100"/>
      <c r="AF752" s="101"/>
      <c r="AG752" s="100"/>
      <c r="AH752" s="101"/>
      <c r="AI752" s="100"/>
      <c r="AJ752" s="101"/>
      <c r="AK752" s="100"/>
      <c r="AL752" s="101"/>
      <c r="AM752" s="101"/>
      <c r="AN752" s="8"/>
      <c r="AO752" s="147">
        <f>IFERROR(VLOOKUP(B752,'A2. Rate Change &amp; Enrollment'!$C$20:$K$769,3,FALSE),0)</f>
        <v>0</v>
      </c>
      <c r="AP752" s="147">
        <f>IFERROR(VLOOKUP(B752,'A2. Rate Change &amp; Enrollment'!$C$20:$K$769,7,FALSE),0)</f>
        <v>0</v>
      </c>
      <c r="AQ752" s="150" t="e">
        <f t="shared" si="89"/>
        <v>#DIV/0!</v>
      </c>
      <c r="AS752" s="177"/>
      <c r="AT752" s="177"/>
      <c r="AV752" s="153" t="e">
        <f t="shared" si="95"/>
        <v>#DIV/0!</v>
      </c>
      <c r="AW752" s="101"/>
      <c r="AY752" s="132"/>
      <c r="AZ752" s="101"/>
      <c r="BA752" s="94"/>
      <c r="BB752" s="94"/>
      <c r="BC752" s="94"/>
      <c r="BD752" s="94"/>
      <c r="BE752" s="101"/>
      <c r="BF752" s="132"/>
      <c r="BG752" s="98"/>
      <c r="BH752" s="74" t="str">
        <f t="shared" si="93"/>
        <v>N</v>
      </c>
      <c r="BI752" t="e">
        <f t="shared" si="94"/>
        <v>#DIV/0!</v>
      </c>
      <c r="BK752" s="283">
        <f>IFERROR(VLOOKUP($B752, 'A2. Rate Change &amp; Enrollment'!$C$14:$BY$769, 75, FALSE), 0)</f>
        <v>0</v>
      </c>
      <c r="BL752" s="283" t="e">
        <f t="shared" si="90"/>
        <v>#DIV/0!</v>
      </c>
      <c r="BM752" s="283" t="e">
        <f t="shared" si="91"/>
        <v>#DIV/0!</v>
      </c>
      <c r="BN752" t="e">
        <f t="shared" si="96"/>
        <v>#DIV/0!</v>
      </c>
    </row>
    <row r="753" spans="1:66" x14ac:dyDescent="0.35">
      <c r="A753" t="s">
        <v>1056</v>
      </c>
      <c r="B753" s="144"/>
      <c r="C753" s="98"/>
      <c r="D753" s="43" t="str">
        <f t="shared" si="92"/>
        <v>HMO</v>
      </c>
      <c r="E753" s="100"/>
      <c r="F753" s="101"/>
      <c r="G753" s="100"/>
      <c r="H753" s="101"/>
      <c r="I753" s="100"/>
      <c r="J753" s="101"/>
      <c r="K753" s="100"/>
      <c r="L753" s="101"/>
      <c r="M753" s="100"/>
      <c r="N753" s="101"/>
      <c r="O753" s="100"/>
      <c r="P753" s="101"/>
      <c r="Q753" s="100"/>
      <c r="R753" s="101"/>
      <c r="S753" s="100"/>
      <c r="T753" s="101"/>
      <c r="U753" s="118"/>
      <c r="V753" s="118"/>
      <c r="W753" s="100"/>
      <c r="X753" s="100"/>
      <c r="Y753" s="100"/>
      <c r="Z753" s="100"/>
      <c r="AA753" s="132"/>
      <c r="AB753" s="101"/>
      <c r="AC753" s="101"/>
      <c r="AD753" s="101"/>
      <c r="AE753" s="100"/>
      <c r="AF753" s="101"/>
      <c r="AG753" s="100"/>
      <c r="AH753" s="101"/>
      <c r="AI753" s="100"/>
      <c r="AJ753" s="101"/>
      <c r="AK753" s="100"/>
      <c r="AL753" s="101"/>
      <c r="AM753" s="101"/>
      <c r="AN753" s="8"/>
      <c r="AO753" s="147">
        <f>IFERROR(VLOOKUP(B753,'A2. Rate Change &amp; Enrollment'!$C$20:$K$769,3,FALSE),0)</f>
        <v>0</v>
      </c>
      <c r="AP753" s="147">
        <f>IFERROR(VLOOKUP(B753,'A2. Rate Change &amp; Enrollment'!$C$20:$K$769,7,FALSE),0)</f>
        <v>0</v>
      </c>
      <c r="AQ753" s="150" t="e">
        <f t="shared" si="89"/>
        <v>#DIV/0!</v>
      </c>
      <c r="AS753" s="177"/>
      <c r="AT753" s="177"/>
      <c r="AV753" s="153" t="e">
        <f t="shared" si="95"/>
        <v>#DIV/0!</v>
      </c>
      <c r="AW753" s="101"/>
      <c r="AY753" s="132"/>
      <c r="AZ753" s="101"/>
      <c r="BA753" s="94"/>
      <c r="BB753" s="94"/>
      <c r="BC753" s="94"/>
      <c r="BD753" s="94"/>
      <c r="BE753" s="101"/>
      <c r="BF753" s="132"/>
      <c r="BG753" s="98"/>
      <c r="BH753" s="74" t="str">
        <f t="shared" si="93"/>
        <v>N</v>
      </c>
      <c r="BI753" t="e">
        <f t="shared" si="94"/>
        <v>#DIV/0!</v>
      </c>
      <c r="BK753" s="283">
        <f>IFERROR(VLOOKUP($B753, 'A2. Rate Change &amp; Enrollment'!$C$14:$BY$769, 75, FALSE), 0)</f>
        <v>0</v>
      </c>
      <c r="BL753" s="283" t="e">
        <f t="shared" si="90"/>
        <v>#DIV/0!</v>
      </c>
      <c r="BM753" s="283" t="e">
        <f t="shared" si="91"/>
        <v>#DIV/0!</v>
      </c>
      <c r="BN753" t="e">
        <f t="shared" si="96"/>
        <v>#DIV/0!</v>
      </c>
    </row>
    <row r="754" spans="1:66" x14ac:dyDescent="0.35">
      <c r="A754" t="s">
        <v>1057</v>
      </c>
      <c r="B754" s="144"/>
      <c r="C754" s="98"/>
      <c r="D754" s="43" t="str">
        <f t="shared" si="92"/>
        <v>HMO</v>
      </c>
      <c r="E754" s="100"/>
      <c r="F754" s="101"/>
      <c r="G754" s="100"/>
      <c r="H754" s="101"/>
      <c r="I754" s="100"/>
      <c r="J754" s="101"/>
      <c r="K754" s="100"/>
      <c r="L754" s="101"/>
      <c r="M754" s="100"/>
      <c r="N754" s="101"/>
      <c r="O754" s="100"/>
      <c r="P754" s="101"/>
      <c r="Q754" s="100"/>
      <c r="R754" s="101"/>
      <c r="S754" s="100"/>
      <c r="T754" s="101"/>
      <c r="U754" s="118"/>
      <c r="V754" s="118"/>
      <c r="W754" s="100"/>
      <c r="X754" s="100"/>
      <c r="Y754" s="100"/>
      <c r="Z754" s="100"/>
      <c r="AA754" s="132"/>
      <c r="AB754" s="101"/>
      <c r="AC754" s="101"/>
      <c r="AD754" s="101"/>
      <c r="AE754" s="100"/>
      <c r="AF754" s="101"/>
      <c r="AG754" s="100"/>
      <c r="AH754" s="101"/>
      <c r="AI754" s="100"/>
      <c r="AJ754" s="101"/>
      <c r="AK754" s="100"/>
      <c r="AL754" s="101"/>
      <c r="AM754" s="101"/>
      <c r="AN754" s="8"/>
      <c r="AO754" s="147">
        <f>IFERROR(VLOOKUP(B754,'A2. Rate Change &amp; Enrollment'!$C$20:$K$769,3,FALSE),0)</f>
        <v>0</v>
      </c>
      <c r="AP754" s="147">
        <f>IFERROR(VLOOKUP(B754,'A2. Rate Change &amp; Enrollment'!$C$20:$K$769,7,FALSE),0)</f>
        <v>0</v>
      </c>
      <c r="AQ754" s="150" t="e">
        <f t="shared" si="89"/>
        <v>#DIV/0!</v>
      </c>
      <c r="AS754" s="177"/>
      <c r="AT754" s="177"/>
      <c r="AV754" s="153" t="e">
        <f t="shared" si="95"/>
        <v>#DIV/0!</v>
      </c>
      <c r="AW754" s="101"/>
      <c r="AY754" s="132"/>
      <c r="AZ754" s="101"/>
      <c r="BA754" s="94"/>
      <c r="BB754" s="94"/>
      <c r="BC754" s="94"/>
      <c r="BD754" s="94"/>
      <c r="BE754" s="101"/>
      <c r="BF754" s="132"/>
      <c r="BG754" s="98"/>
      <c r="BH754" s="74" t="str">
        <f t="shared" si="93"/>
        <v>N</v>
      </c>
      <c r="BI754" t="e">
        <f t="shared" si="94"/>
        <v>#DIV/0!</v>
      </c>
      <c r="BK754" s="283">
        <f>IFERROR(VLOOKUP($B754, 'A2. Rate Change &amp; Enrollment'!$C$14:$BY$769, 75, FALSE), 0)</f>
        <v>0</v>
      </c>
      <c r="BL754" s="283" t="e">
        <f t="shared" si="90"/>
        <v>#DIV/0!</v>
      </c>
      <c r="BM754" s="283" t="e">
        <f t="shared" si="91"/>
        <v>#DIV/0!</v>
      </c>
      <c r="BN754" t="e">
        <f t="shared" si="96"/>
        <v>#DIV/0!</v>
      </c>
    </row>
    <row r="755" spans="1:66" x14ac:dyDescent="0.35">
      <c r="A755" t="s">
        <v>1058</v>
      </c>
      <c r="B755" s="144"/>
      <c r="C755" s="98"/>
      <c r="D755" s="43" t="str">
        <f t="shared" si="92"/>
        <v>HMO</v>
      </c>
      <c r="E755" s="100"/>
      <c r="F755" s="101"/>
      <c r="G755" s="100"/>
      <c r="H755" s="101"/>
      <c r="I755" s="100"/>
      <c r="J755" s="101"/>
      <c r="K755" s="100"/>
      <c r="L755" s="101"/>
      <c r="M755" s="100"/>
      <c r="N755" s="101"/>
      <c r="O755" s="100"/>
      <c r="P755" s="101"/>
      <c r="Q755" s="100"/>
      <c r="R755" s="101"/>
      <c r="S755" s="100"/>
      <c r="T755" s="101"/>
      <c r="U755" s="118"/>
      <c r="V755" s="118"/>
      <c r="W755" s="100"/>
      <c r="X755" s="100"/>
      <c r="Y755" s="100"/>
      <c r="Z755" s="100"/>
      <c r="AA755" s="132"/>
      <c r="AB755" s="101"/>
      <c r="AC755" s="101"/>
      <c r="AD755" s="101"/>
      <c r="AE755" s="100"/>
      <c r="AF755" s="101"/>
      <c r="AG755" s="100"/>
      <c r="AH755" s="101"/>
      <c r="AI755" s="100"/>
      <c r="AJ755" s="101"/>
      <c r="AK755" s="100"/>
      <c r="AL755" s="101"/>
      <c r="AM755" s="101"/>
      <c r="AN755" s="8"/>
      <c r="AO755" s="147">
        <f>IFERROR(VLOOKUP(B755,'A2. Rate Change &amp; Enrollment'!$C$20:$K$769,3,FALSE),0)</f>
        <v>0</v>
      </c>
      <c r="AP755" s="147">
        <f>IFERROR(VLOOKUP(B755,'A2. Rate Change &amp; Enrollment'!$C$20:$K$769,7,FALSE),0)</f>
        <v>0</v>
      </c>
      <c r="AQ755" s="150" t="e">
        <f t="shared" si="89"/>
        <v>#DIV/0!</v>
      </c>
      <c r="AS755" s="177"/>
      <c r="AT755" s="177"/>
      <c r="AV755" s="153" t="e">
        <f t="shared" si="95"/>
        <v>#DIV/0!</v>
      </c>
      <c r="AW755" s="101"/>
      <c r="AY755" s="132"/>
      <c r="AZ755" s="101"/>
      <c r="BA755" s="94"/>
      <c r="BB755" s="94"/>
      <c r="BC755" s="94"/>
      <c r="BD755" s="94"/>
      <c r="BE755" s="101"/>
      <c r="BF755" s="132"/>
      <c r="BG755" s="98"/>
      <c r="BH755" s="74" t="str">
        <f t="shared" si="93"/>
        <v>N</v>
      </c>
      <c r="BI755" t="e">
        <f t="shared" si="94"/>
        <v>#DIV/0!</v>
      </c>
      <c r="BK755" s="283">
        <f>IFERROR(VLOOKUP($B755, 'A2. Rate Change &amp; Enrollment'!$C$14:$BY$769, 75, FALSE), 0)</f>
        <v>0</v>
      </c>
      <c r="BL755" s="283" t="e">
        <f t="shared" si="90"/>
        <v>#DIV/0!</v>
      </c>
      <c r="BM755" s="283" t="e">
        <f t="shared" si="91"/>
        <v>#DIV/0!</v>
      </c>
      <c r="BN755" t="e">
        <f t="shared" si="96"/>
        <v>#DIV/0!</v>
      </c>
    </row>
    <row r="756" spans="1:66" x14ac:dyDescent="0.35">
      <c r="A756" t="s">
        <v>1059</v>
      </c>
      <c r="B756" s="144"/>
      <c r="C756" s="98"/>
      <c r="D756" s="43" t="str">
        <f t="shared" si="92"/>
        <v>HMO</v>
      </c>
      <c r="E756" s="100"/>
      <c r="F756" s="101"/>
      <c r="G756" s="100"/>
      <c r="H756" s="101"/>
      <c r="I756" s="100"/>
      <c r="J756" s="101"/>
      <c r="K756" s="100"/>
      <c r="L756" s="101"/>
      <c r="M756" s="100"/>
      <c r="N756" s="101"/>
      <c r="O756" s="100"/>
      <c r="P756" s="101"/>
      <c r="Q756" s="100"/>
      <c r="R756" s="101"/>
      <c r="S756" s="100"/>
      <c r="T756" s="101"/>
      <c r="U756" s="118"/>
      <c r="V756" s="118"/>
      <c r="W756" s="100"/>
      <c r="X756" s="100"/>
      <c r="Y756" s="100"/>
      <c r="Z756" s="100"/>
      <c r="AA756" s="132"/>
      <c r="AB756" s="101"/>
      <c r="AC756" s="101"/>
      <c r="AD756" s="101"/>
      <c r="AE756" s="100"/>
      <c r="AF756" s="101"/>
      <c r="AG756" s="100"/>
      <c r="AH756" s="101"/>
      <c r="AI756" s="100"/>
      <c r="AJ756" s="101"/>
      <c r="AK756" s="100"/>
      <c r="AL756" s="101"/>
      <c r="AM756" s="101"/>
      <c r="AN756" s="8"/>
      <c r="AO756" s="147">
        <f>IFERROR(VLOOKUP(B756,'A2. Rate Change &amp; Enrollment'!$C$20:$K$769,3,FALSE),0)</f>
        <v>0</v>
      </c>
      <c r="AP756" s="147">
        <f>IFERROR(VLOOKUP(B756,'A2. Rate Change &amp; Enrollment'!$C$20:$K$769,7,FALSE),0)</f>
        <v>0</v>
      </c>
      <c r="AQ756" s="150" t="e">
        <f t="shared" si="89"/>
        <v>#DIV/0!</v>
      </c>
      <c r="AS756" s="177"/>
      <c r="AT756" s="177"/>
      <c r="AV756" s="153" t="e">
        <f t="shared" si="95"/>
        <v>#DIV/0!</v>
      </c>
      <c r="AW756" s="101"/>
      <c r="AY756" s="132"/>
      <c r="AZ756" s="101"/>
      <c r="BA756" s="94"/>
      <c r="BB756" s="94"/>
      <c r="BC756" s="94"/>
      <c r="BD756" s="94"/>
      <c r="BE756" s="101"/>
      <c r="BF756" s="132"/>
      <c r="BG756" s="98"/>
      <c r="BH756" s="74" t="str">
        <f t="shared" si="93"/>
        <v>N</v>
      </c>
      <c r="BI756" t="e">
        <f t="shared" si="94"/>
        <v>#DIV/0!</v>
      </c>
      <c r="BK756" s="283">
        <f>IFERROR(VLOOKUP($B756, 'A2. Rate Change &amp; Enrollment'!$C$14:$BY$769, 75, FALSE), 0)</f>
        <v>0</v>
      </c>
      <c r="BL756" s="283" t="e">
        <f t="shared" si="90"/>
        <v>#DIV/0!</v>
      </c>
      <c r="BM756" s="283" t="e">
        <f t="shared" si="91"/>
        <v>#DIV/0!</v>
      </c>
      <c r="BN756" t="e">
        <f t="shared" si="96"/>
        <v>#DIV/0!</v>
      </c>
    </row>
    <row r="757" spans="1:66" x14ac:dyDescent="0.35">
      <c r="A757" t="s">
        <v>1060</v>
      </c>
      <c r="B757" s="144"/>
      <c r="C757" s="98"/>
      <c r="D757" s="43" t="str">
        <f t="shared" si="92"/>
        <v>HMO</v>
      </c>
      <c r="E757" s="100"/>
      <c r="F757" s="101"/>
      <c r="G757" s="100"/>
      <c r="H757" s="101"/>
      <c r="I757" s="100"/>
      <c r="J757" s="101"/>
      <c r="K757" s="100"/>
      <c r="L757" s="101"/>
      <c r="M757" s="100"/>
      <c r="N757" s="101"/>
      <c r="O757" s="100"/>
      <c r="P757" s="101"/>
      <c r="Q757" s="100"/>
      <c r="R757" s="101"/>
      <c r="S757" s="100"/>
      <c r="T757" s="101"/>
      <c r="U757" s="118"/>
      <c r="V757" s="118"/>
      <c r="W757" s="100"/>
      <c r="X757" s="100"/>
      <c r="Y757" s="100"/>
      <c r="Z757" s="100"/>
      <c r="AA757" s="132"/>
      <c r="AB757" s="101"/>
      <c r="AC757" s="101"/>
      <c r="AD757" s="101"/>
      <c r="AE757" s="100"/>
      <c r="AF757" s="101"/>
      <c r="AG757" s="100"/>
      <c r="AH757" s="101"/>
      <c r="AI757" s="100"/>
      <c r="AJ757" s="101"/>
      <c r="AK757" s="100"/>
      <c r="AL757" s="101"/>
      <c r="AM757" s="101"/>
      <c r="AN757" s="8"/>
      <c r="AO757" s="147">
        <f>IFERROR(VLOOKUP(B757,'A2. Rate Change &amp; Enrollment'!$C$20:$K$769,3,FALSE),0)</f>
        <v>0</v>
      </c>
      <c r="AP757" s="147">
        <f>IFERROR(VLOOKUP(B757,'A2. Rate Change &amp; Enrollment'!$C$20:$K$769,7,FALSE),0)</f>
        <v>0</v>
      </c>
      <c r="AQ757" s="150" t="e">
        <f t="shared" si="89"/>
        <v>#DIV/0!</v>
      </c>
      <c r="AS757" s="177"/>
      <c r="AT757" s="177"/>
      <c r="AV757" s="153" t="e">
        <f t="shared" si="95"/>
        <v>#DIV/0!</v>
      </c>
      <c r="AW757" s="101"/>
      <c r="AY757" s="132"/>
      <c r="AZ757" s="101"/>
      <c r="BA757" s="94"/>
      <c r="BB757" s="94"/>
      <c r="BC757" s="94"/>
      <c r="BD757" s="94"/>
      <c r="BE757" s="101"/>
      <c r="BF757" s="132"/>
      <c r="BG757" s="98"/>
      <c r="BH757" s="74" t="str">
        <f t="shared" si="93"/>
        <v>N</v>
      </c>
      <c r="BI757" t="e">
        <f t="shared" si="94"/>
        <v>#DIV/0!</v>
      </c>
      <c r="BK757" s="283">
        <f>IFERROR(VLOOKUP($B757, 'A2. Rate Change &amp; Enrollment'!$C$14:$BY$769, 75, FALSE), 0)</f>
        <v>0</v>
      </c>
      <c r="BL757" s="283" t="e">
        <f t="shared" si="90"/>
        <v>#DIV/0!</v>
      </c>
      <c r="BM757" s="283" t="e">
        <f t="shared" si="91"/>
        <v>#DIV/0!</v>
      </c>
      <c r="BN757" t="e">
        <f t="shared" si="96"/>
        <v>#DIV/0!</v>
      </c>
    </row>
    <row r="758" spans="1:66" x14ac:dyDescent="0.35">
      <c r="A758" t="s">
        <v>1061</v>
      </c>
      <c r="B758" s="144"/>
      <c r="C758" s="98"/>
      <c r="D758" s="43" t="str">
        <f t="shared" si="92"/>
        <v>HMO</v>
      </c>
      <c r="E758" s="100"/>
      <c r="F758" s="101"/>
      <c r="G758" s="100"/>
      <c r="H758" s="101"/>
      <c r="I758" s="100"/>
      <c r="J758" s="101"/>
      <c r="K758" s="100"/>
      <c r="L758" s="101"/>
      <c r="M758" s="100"/>
      <c r="N758" s="101"/>
      <c r="O758" s="100"/>
      <c r="P758" s="101"/>
      <c r="Q758" s="100"/>
      <c r="R758" s="101"/>
      <c r="S758" s="100"/>
      <c r="T758" s="101"/>
      <c r="U758" s="118"/>
      <c r="V758" s="118"/>
      <c r="W758" s="100"/>
      <c r="X758" s="100"/>
      <c r="Y758" s="100"/>
      <c r="Z758" s="100"/>
      <c r="AA758" s="132"/>
      <c r="AB758" s="101"/>
      <c r="AC758" s="101"/>
      <c r="AD758" s="101"/>
      <c r="AE758" s="100"/>
      <c r="AF758" s="101"/>
      <c r="AG758" s="100"/>
      <c r="AH758" s="101"/>
      <c r="AI758" s="100"/>
      <c r="AJ758" s="101"/>
      <c r="AK758" s="100"/>
      <c r="AL758" s="101"/>
      <c r="AM758" s="101"/>
      <c r="AN758" s="8"/>
      <c r="AO758" s="147">
        <f>IFERROR(VLOOKUP(B758,'A2. Rate Change &amp; Enrollment'!$C$20:$K$769,3,FALSE),0)</f>
        <v>0</v>
      </c>
      <c r="AP758" s="147">
        <f>IFERROR(VLOOKUP(B758,'A2. Rate Change &amp; Enrollment'!$C$20:$K$769,7,FALSE),0)</f>
        <v>0</v>
      </c>
      <c r="AQ758" s="150" t="e">
        <f t="shared" si="89"/>
        <v>#DIV/0!</v>
      </c>
      <c r="AS758" s="177"/>
      <c r="AT758" s="177"/>
      <c r="AV758" s="153" t="e">
        <f t="shared" si="95"/>
        <v>#DIV/0!</v>
      </c>
      <c r="AW758" s="101"/>
      <c r="AY758" s="132"/>
      <c r="AZ758" s="101"/>
      <c r="BA758" s="94"/>
      <c r="BB758" s="94"/>
      <c r="BC758" s="94"/>
      <c r="BD758" s="94"/>
      <c r="BE758" s="101"/>
      <c r="BF758" s="132"/>
      <c r="BG758" s="98"/>
      <c r="BH758" s="74" t="str">
        <f t="shared" si="93"/>
        <v>N</v>
      </c>
      <c r="BI758" t="e">
        <f t="shared" si="94"/>
        <v>#DIV/0!</v>
      </c>
      <c r="BK758" s="283">
        <f>IFERROR(VLOOKUP($B758, 'A2. Rate Change &amp; Enrollment'!$C$14:$BY$769, 75, FALSE), 0)</f>
        <v>0</v>
      </c>
      <c r="BL758" s="283" t="e">
        <f t="shared" si="90"/>
        <v>#DIV/0!</v>
      </c>
      <c r="BM758" s="283" t="e">
        <f t="shared" si="91"/>
        <v>#DIV/0!</v>
      </c>
      <c r="BN758" t="e">
        <f t="shared" si="96"/>
        <v>#DIV/0!</v>
      </c>
    </row>
    <row r="759" spans="1:66" x14ac:dyDescent="0.35">
      <c r="A759" t="s">
        <v>1062</v>
      </c>
      <c r="B759" s="144"/>
      <c r="C759" s="98"/>
      <c r="D759" s="43" t="str">
        <f t="shared" si="92"/>
        <v>HMO</v>
      </c>
      <c r="E759" s="100"/>
      <c r="F759" s="101"/>
      <c r="G759" s="100"/>
      <c r="H759" s="101"/>
      <c r="I759" s="100"/>
      <c r="J759" s="101"/>
      <c r="K759" s="100"/>
      <c r="L759" s="101"/>
      <c r="M759" s="100"/>
      <c r="N759" s="101"/>
      <c r="O759" s="100"/>
      <c r="P759" s="101"/>
      <c r="Q759" s="100"/>
      <c r="R759" s="101"/>
      <c r="S759" s="100"/>
      <c r="T759" s="101"/>
      <c r="U759" s="118"/>
      <c r="V759" s="118"/>
      <c r="W759" s="100"/>
      <c r="X759" s="100"/>
      <c r="Y759" s="100"/>
      <c r="Z759" s="100"/>
      <c r="AA759" s="132"/>
      <c r="AB759" s="101"/>
      <c r="AC759" s="101"/>
      <c r="AD759" s="101"/>
      <c r="AE759" s="100"/>
      <c r="AF759" s="101"/>
      <c r="AG759" s="100"/>
      <c r="AH759" s="101"/>
      <c r="AI759" s="100"/>
      <c r="AJ759" s="101"/>
      <c r="AK759" s="100"/>
      <c r="AL759" s="101"/>
      <c r="AM759" s="101"/>
      <c r="AN759" s="8"/>
      <c r="AO759" s="147">
        <f>IFERROR(VLOOKUP(B759,'A2. Rate Change &amp; Enrollment'!$C$20:$K$769,3,FALSE),0)</f>
        <v>0</v>
      </c>
      <c r="AP759" s="147">
        <f>IFERROR(VLOOKUP(B759,'A2. Rate Change &amp; Enrollment'!$C$20:$K$769,7,FALSE),0)</f>
        <v>0</v>
      </c>
      <c r="AQ759" s="150" t="e">
        <f t="shared" ref="AQ759:AQ765" si="97">AP759/$AP$11</f>
        <v>#DIV/0!</v>
      </c>
      <c r="AS759" s="177"/>
      <c r="AT759" s="177"/>
      <c r="AV759" s="153" t="e">
        <f t="shared" si="95"/>
        <v>#DIV/0!</v>
      </c>
      <c r="AW759" s="101"/>
      <c r="AY759" s="132"/>
      <c r="AZ759" s="101"/>
      <c r="BA759" s="94"/>
      <c r="BB759" s="94"/>
      <c r="BC759" s="94"/>
      <c r="BD759" s="94"/>
      <c r="BE759" s="101"/>
      <c r="BF759" s="132"/>
      <c r="BG759" s="98"/>
      <c r="BH759" s="74" t="str">
        <f t="shared" si="93"/>
        <v>N</v>
      </c>
      <c r="BI759" t="e">
        <f t="shared" si="94"/>
        <v>#DIV/0!</v>
      </c>
      <c r="BK759" s="283">
        <f>IFERROR(VLOOKUP($B759, 'A2. Rate Change &amp; Enrollment'!$C$14:$BY$769, 75, FALSE), 0)</f>
        <v>0</v>
      </c>
      <c r="BL759" s="283" t="e">
        <f t="shared" si="90"/>
        <v>#DIV/0!</v>
      </c>
      <c r="BM759" s="283" t="e">
        <f t="shared" si="91"/>
        <v>#DIV/0!</v>
      </c>
      <c r="BN759" t="e">
        <f t="shared" si="96"/>
        <v>#DIV/0!</v>
      </c>
    </row>
    <row r="760" spans="1:66" x14ac:dyDescent="0.35">
      <c r="A760" t="s">
        <v>1063</v>
      </c>
      <c r="B760" s="144"/>
      <c r="C760" s="98"/>
      <c r="D760" s="43" t="str">
        <f t="shared" si="92"/>
        <v>HMO</v>
      </c>
      <c r="E760" s="100"/>
      <c r="F760" s="101"/>
      <c r="G760" s="100"/>
      <c r="H760" s="101"/>
      <c r="I760" s="100"/>
      <c r="J760" s="101"/>
      <c r="K760" s="100"/>
      <c r="L760" s="101"/>
      <c r="M760" s="100"/>
      <c r="N760" s="101"/>
      <c r="O760" s="100"/>
      <c r="P760" s="101"/>
      <c r="Q760" s="100"/>
      <c r="R760" s="101"/>
      <c r="S760" s="100"/>
      <c r="T760" s="101"/>
      <c r="U760" s="118"/>
      <c r="V760" s="118"/>
      <c r="W760" s="100"/>
      <c r="X760" s="100"/>
      <c r="Y760" s="100"/>
      <c r="Z760" s="100"/>
      <c r="AA760" s="132"/>
      <c r="AB760" s="101"/>
      <c r="AC760" s="101"/>
      <c r="AD760" s="101"/>
      <c r="AE760" s="100"/>
      <c r="AF760" s="101"/>
      <c r="AG760" s="100"/>
      <c r="AH760" s="101"/>
      <c r="AI760" s="100"/>
      <c r="AJ760" s="101"/>
      <c r="AK760" s="100"/>
      <c r="AL760" s="101"/>
      <c r="AM760" s="101"/>
      <c r="AN760" s="8"/>
      <c r="AO760" s="147">
        <f>IFERROR(VLOOKUP(B760,'A2. Rate Change &amp; Enrollment'!$C$20:$K$769,3,FALSE),0)</f>
        <v>0</v>
      </c>
      <c r="AP760" s="147">
        <f>IFERROR(VLOOKUP(B760,'A2. Rate Change &amp; Enrollment'!$C$20:$K$769,7,FALSE),0)</f>
        <v>0</v>
      </c>
      <c r="AQ760" s="150" t="e">
        <f t="shared" si="97"/>
        <v>#DIV/0!</v>
      </c>
      <c r="AS760" s="177"/>
      <c r="AT760" s="177"/>
      <c r="AV760" s="153" t="e">
        <f t="shared" si="95"/>
        <v>#DIV/0!</v>
      </c>
      <c r="AW760" s="101"/>
      <c r="AY760" s="132"/>
      <c r="AZ760" s="101"/>
      <c r="BA760" s="94"/>
      <c r="BB760" s="94"/>
      <c r="BC760" s="94"/>
      <c r="BD760" s="94"/>
      <c r="BE760" s="101"/>
      <c r="BF760" s="132"/>
      <c r="BG760" s="98"/>
      <c r="BH760" s="74" t="str">
        <f t="shared" si="93"/>
        <v>N</v>
      </c>
      <c r="BI760" t="e">
        <f t="shared" si="94"/>
        <v>#DIV/0!</v>
      </c>
      <c r="BK760" s="283">
        <f>IFERROR(VLOOKUP($B760, 'A2. Rate Change &amp; Enrollment'!$C$14:$BY$769, 75, FALSE), 0)</f>
        <v>0</v>
      </c>
      <c r="BL760" s="283" t="e">
        <f t="shared" si="90"/>
        <v>#DIV/0!</v>
      </c>
      <c r="BM760" s="283" t="e">
        <f t="shared" si="91"/>
        <v>#DIV/0!</v>
      </c>
      <c r="BN760" t="e">
        <f t="shared" si="96"/>
        <v>#DIV/0!</v>
      </c>
    </row>
    <row r="761" spans="1:66" x14ac:dyDescent="0.35">
      <c r="A761" t="s">
        <v>1064</v>
      </c>
      <c r="B761" s="144"/>
      <c r="C761" s="98"/>
      <c r="D761" s="43" t="str">
        <f t="shared" si="92"/>
        <v>HMO</v>
      </c>
      <c r="E761" s="100"/>
      <c r="F761" s="101"/>
      <c r="G761" s="100"/>
      <c r="H761" s="101"/>
      <c r="I761" s="100"/>
      <c r="J761" s="101"/>
      <c r="K761" s="100"/>
      <c r="L761" s="101"/>
      <c r="M761" s="100"/>
      <c r="N761" s="101"/>
      <c r="O761" s="100"/>
      <c r="P761" s="101"/>
      <c r="Q761" s="100"/>
      <c r="R761" s="101"/>
      <c r="S761" s="100"/>
      <c r="T761" s="101"/>
      <c r="U761" s="118"/>
      <c r="V761" s="118"/>
      <c r="W761" s="100"/>
      <c r="X761" s="100"/>
      <c r="Y761" s="100"/>
      <c r="Z761" s="100"/>
      <c r="AA761" s="132"/>
      <c r="AB761" s="101"/>
      <c r="AC761" s="101"/>
      <c r="AD761" s="101"/>
      <c r="AE761" s="100"/>
      <c r="AF761" s="101"/>
      <c r="AG761" s="100"/>
      <c r="AH761" s="101"/>
      <c r="AI761" s="100"/>
      <c r="AJ761" s="101"/>
      <c r="AK761" s="100"/>
      <c r="AL761" s="101"/>
      <c r="AM761" s="101"/>
      <c r="AN761" s="8"/>
      <c r="AO761" s="147">
        <f>IFERROR(VLOOKUP(B761,'A2. Rate Change &amp; Enrollment'!$C$20:$K$769,3,FALSE),0)</f>
        <v>0</v>
      </c>
      <c r="AP761" s="147">
        <f>IFERROR(VLOOKUP(B761,'A2. Rate Change &amp; Enrollment'!$C$20:$K$769,7,FALSE),0)</f>
        <v>0</v>
      </c>
      <c r="AQ761" s="150" t="e">
        <f t="shared" si="97"/>
        <v>#DIV/0!</v>
      </c>
      <c r="AS761" s="177"/>
      <c r="AT761" s="177"/>
      <c r="AV761" s="153" t="e">
        <f t="shared" si="95"/>
        <v>#DIV/0!</v>
      </c>
      <c r="AW761" s="101"/>
      <c r="AY761" s="132"/>
      <c r="AZ761" s="101"/>
      <c r="BA761" s="94"/>
      <c r="BB761" s="94"/>
      <c r="BC761" s="94"/>
      <c r="BD761" s="94"/>
      <c r="BE761" s="101"/>
      <c r="BF761" s="132"/>
      <c r="BG761" s="98"/>
      <c r="BH761" s="74" t="str">
        <f t="shared" si="93"/>
        <v>N</v>
      </c>
      <c r="BI761" t="e">
        <f t="shared" si="94"/>
        <v>#DIV/0!</v>
      </c>
      <c r="BK761" s="283">
        <f>IFERROR(VLOOKUP($B761, 'A2. Rate Change &amp; Enrollment'!$C$14:$BY$769, 75, FALSE), 0)</f>
        <v>0</v>
      </c>
      <c r="BL761" s="283" t="e">
        <f t="shared" si="90"/>
        <v>#DIV/0!</v>
      </c>
      <c r="BM761" s="283" t="e">
        <f t="shared" si="91"/>
        <v>#DIV/0!</v>
      </c>
      <c r="BN761" t="e">
        <f t="shared" si="96"/>
        <v>#DIV/0!</v>
      </c>
    </row>
    <row r="762" spans="1:66" x14ac:dyDescent="0.35">
      <c r="A762" t="s">
        <v>1065</v>
      </c>
      <c r="B762" s="144"/>
      <c r="C762" s="98"/>
      <c r="D762" s="43" t="str">
        <f t="shared" si="92"/>
        <v>HMO</v>
      </c>
      <c r="E762" s="100"/>
      <c r="F762" s="101"/>
      <c r="G762" s="100"/>
      <c r="H762" s="101"/>
      <c r="I762" s="100"/>
      <c r="J762" s="101"/>
      <c r="K762" s="100"/>
      <c r="L762" s="101"/>
      <c r="M762" s="100"/>
      <c r="N762" s="101"/>
      <c r="O762" s="100"/>
      <c r="P762" s="101"/>
      <c r="Q762" s="100"/>
      <c r="R762" s="101"/>
      <c r="S762" s="100"/>
      <c r="T762" s="101"/>
      <c r="U762" s="118"/>
      <c r="V762" s="118"/>
      <c r="W762" s="100"/>
      <c r="X762" s="100"/>
      <c r="Y762" s="100"/>
      <c r="Z762" s="100"/>
      <c r="AA762" s="132"/>
      <c r="AB762" s="101"/>
      <c r="AC762" s="101"/>
      <c r="AD762" s="101"/>
      <c r="AE762" s="100"/>
      <c r="AF762" s="101"/>
      <c r="AG762" s="100"/>
      <c r="AH762" s="101"/>
      <c r="AI762" s="100"/>
      <c r="AJ762" s="101"/>
      <c r="AK762" s="100"/>
      <c r="AL762" s="101"/>
      <c r="AM762" s="101"/>
      <c r="AN762" s="8"/>
      <c r="AO762" s="147">
        <f>IFERROR(VLOOKUP(B762,'A2. Rate Change &amp; Enrollment'!$C$20:$K$769,3,FALSE),0)</f>
        <v>0</v>
      </c>
      <c r="AP762" s="147">
        <f>IFERROR(VLOOKUP(B762,'A2. Rate Change &amp; Enrollment'!$C$20:$K$769,7,FALSE),0)</f>
        <v>0</v>
      </c>
      <c r="AQ762" s="150" t="e">
        <f t="shared" si="97"/>
        <v>#DIV/0!</v>
      </c>
      <c r="AS762" s="177"/>
      <c r="AT762" s="177"/>
      <c r="AV762" s="153" t="e">
        <f t="shared" si="95"/>
        <v>#DIV/0!</v>
      </c>
      <c r="AW762" s="101"/>
      <c r="AY762" s="132"/>
      <c r="AZ762" s="101"/>
      <c r="BA762" s="94"/>
      <c r="BB762" s="94"/>
      <c r="BC762" s="94"/>
      <c r="BD762" s="94"/>
      <c r="BE762" s="101"/>
      <c r="BF762" s="132"/>
      <c r="BG762" s="98"/>
      <c r="BH762" s="74" t="str">
        <f t="shared" si="93"/>
        <v>N</v>
      </c>
      <c r="BI762" t="e">
        <f t="shared" si="94"/>
        <v>#DIV/0!</v>
      </c>
      <c r="BK762" s="283">
        <f>IFERROR(VLOOKUP($B762, 'A2. Rate Change &amp; Enrollment'!$C$14:$BY$769, 75, FALSE), 0)</f>
        <v>0</v>
      </c>
      <c r="BL762" s="283" t="e">
        <f t="shared" si="90"/>
        <v>#DIV/0!</v>
      </c>
      <c r="BM762" s="283" t="e">
        <f t="shared" si="91"/>
        <v>#DIV/0!</v>
      </c>
      <c r="BN762" t="e">
        <f t="shared" si="96"/>
        <v>#DIV/0!</v>
      </c>
    </row>
    <row r="763" spans="1:66" x14ac:dyDescent="0.35">
      <c r="A763" t="s">
        <v>1066</v>
      </c>
      <c r="B763" s="144"/>
      <c r="C763" s="98"/>
      <c r="D763" s="43" t="str">
        <f t="shared" si="92"/>
        <v>HMO</v>
      </c>
      <c r="E763" s="100"/>
      <c r="F763" s="101"/>
      <c r="G763" s="100"/>
      <c r="H763" s="101"/>
      <c r="I763" s="100"/>
      <c r="J763" s="101"/>
      <c r="K763" s="100"/>
      <c r="L763" s="101"/>
      <c r="M763" s="100"/>
      <c r="N763" s="101"/>
      <c r="O763" s="100"/>
      <c r="P763" s="101"/>
      <c r="Q763" s="100"/>
      <c r="R763" s="101"/>
      <c r="S763" s="100"/>
      <c r="T763" s="101"/>
      <c r="U763" s="118"/>
      <c r="V763" s="118"/>
      <c r="W763" s="100"/>
      <c r="X763" s="100"/>
      <c r="Y763" s="100"/>
      <c r="Z763" s="100"/>
      <c r="AA763" s="132"/>
      <c r="AB763" s="101"/>
      <c r="AC763" s="101"/>
      <c r="AD763" s="101"/>
      <c r="AE763" s="100"/>
      <c r="AF763" s="101"/>
      <c r="AG763" s="100"/>
      <c r="AH763" s="101"/>
      <c r="AI763" s="100"/>
      <c r="AJ763" s="101"/>
      <c r="AK763" s="100"/>
      <c r="AL763" s="101"/>
      <c r="AM763" s="101"/>
      <c r="AN763" s="8"/>
      <c r="AO763" s="147">
        <f>IFERROR(VLOOKUP(B763,'A2. Rate Change &amp; Enrollment'!$C$20:$K$769,3,FALSE),0)</f>
        <v>0</v>
      </c>
      <c r="AP763" s="147">
        <f>IFERROR(VLOOKUP(B763,'A2. Rate Change &amp; Enrollment'!$C$20:$K$769,7,FALSE),0)</f>
        <v>0</v>
      </c>
      <c r="AQ763" s="150" t="e">
        <f t="shared" si="97"/>
        <v>#DIV/0!</v>
      </c>
      <c r="AS763" s="177"/>
      <c r="AT763" s="177"/>
      <c r="AV763" s="153" t="e">
        <f t="shared" si="95"/>
        <v>#DIV/0!</v>
      </c>
      <c r="AW763" s="101"/>
      <c r="AY763" s="132"/>
      <c r="AZ763" s="101"/>
      <c r="BA763" s="94"/>
      <c r="BB763" s="94"/>
      <c r="BC763" s="94"/>
      <c r="BD763" s="94"/>
      <c r="BE763" s="101"/>
      <c r="BF763" s="132"/>
      <c r="BG763" s="98"/>
      <c r="BH763" s="74" t="str">
        <f t="shared" si="93"/>
        <v>N</v>
      </c>
      <c r="BI763" t="e">
        <f t="shared" si="94"/>
        <v>#DIV/0!</v>
      </c>
      <c r="BK763" s="283">
        <f>IFERROR(VLOOKUP($B763, 'A2. Rate Change &amp; Enrollment'!$C$14:$BY$769, 75, FALSE), 0)</f>
        <v>0</v>
      </c>
      <c r="BL763" s="283" t="e">
        <f t="shared" si="90"/>
        <v>#DIV/0!</v>
      </c>
      <c r="BM763" s="283" t="e">
        <f t="shared" si="91"/>
        <v>#DIV/0!</v>
      </c>
      <c r="BN763" t="e">
        <f t="shared" si="96"/>
        <v>#DIV/0!</v>
      </c>
    </row>
    <row r="764" spans="1:66" x14ac:dyDescent="0.35">
      <c r="A764" t="s">
        <v>1067</v>
      </c>
      <c r="B764" s="144"/>
      <c r="C764" s="98"/>
      <c r="D764" s="43" t="str">
        <f t="shared" si="92"/>
        <v>HMO</v>
      </c>
      <c r="E764" s="100"/>
      <c r="F764" s="101"/>
      <c r="G764" s="100"/>
      <c r="H764" s="101"/>
      <c r="I764" s="100"/>
      <c r="J764" s="101"/>
      <c r="K764" s="100"/>
      <c r="L764" s="101"/>
      <c r="M764" s="100"/>
      <c r="N764" s="101"/>
      <c r="O764" s="100"/>
      <c r="P764" s="101"/>
      <c r="Q764" s="100"/>
      <c r="R764" s="101"/>
      <c r="S764" s="100"/>
      <c r="T764" s="101"/>
      <c r="U764" s="118"/>
      <c r="V764" s="118"/>
      <c r="W764" s="100"/>
      <c r="X764" s="100"/>
      <c r="Y764" s="100"/>
      <c r="Z764" s="100"/>
      <c r="AA764" s="132"/>
      <c r="AB764" s="101"/>
      <c r="AC764" s="101"/>
      <c r="AD764" s="101"/>
      <c r="AE764" s="100"/>
      <c r="AF764" s="101"/>
      <c r="AG764" s="100"/>
      <c r="AH764" s="101"/>
      <c r="AI764" s="100"/>
      <c r="AJ764" s="101"/>
      <c r="AK764" s="100"/>
      <c r="AL764" s="101"/>
      <c r="AM764" s="101"/>
      <c r="AN764" s="8"/>
      <c r="AO764" s="147">
        <f>IFERROR(VLOOKUP(B764,'A2. Rate Change &amp; Enrollment'!$C$20:$K$769,3,FALSE),0)</f>
        <v>0</v>
      </c>
      <c r="AP764" s="147">
        <f>IFERROR(VLOOKUP(B764,'A2. Rate Change &amp; Enrollment'!$C$20:$K$769,7,FALSE),0)</f>
        <v>0</v>
      </c>
      <c r="AQ764" s="150" t="e">
        <f t="shared" si="97"/>
        <v>#DIV/0!</v>
      </c>
      <c r="AS764" s="177"/>
      <c r="AT764" s="177"/>
      <c r="AV764" s="153" t="e">
        <f t="shared" si="95"/>
        <v>#DIV/0!</v>
      </c>
      <c r="AW764" s="101"/>
      <c r="AY764" s="132"/>
      <c r="AZ764" s="101"/>
      <c r="BA764" s="94"/>
      <c r="BB764" s="94"/>
      <c r="BC764" s="94"/>
      <c r="BD764" s="94"/>
      <c r="BE764" s="101"/>
      <c r="BF764" s="132"/>
      <c r="BG764" s="98"/>
      <c r="BH764" s="74" t="str">
        <f t="shared" si="93"/>
        <v>N</v>
      </c>
      <c r="BI764" t="e">
        <f t="shared" si="94"/>
        <v>#DIV/0!</v>
      </c>
      <c r="BK764" s="283">
        <f>IFERROR(VLOOKUP($B764, 'A2. Rate Change &amp; Enrollment'!$C$14:$BY$769, 75, FALSE), 0)</f>
        <v>0</v>
      </c>
      <c r="BL764" s="283" t="e">
        <f t="shared" si="90"/>
        <v>#DIV/0!</v>
      </c>
      <c r="BM764" s="283" t="e">
        <f t="shared" si="91"/>
        <v>#DIV/0!</v>
      </c>
      <c r="BN764" t="e">
        <f t="shared" si="96"/>
        <v>#DIV/0!</v>
      </c>
    </row>
    <row r="765" spans="1:66" x14ac:dyDescent="0.35">
      <c r="A765" t="s">
        <v>1068</v>
      </c>
      <c r="B765" s="144"/>
      <c r="C765" s="98"/>
      <c r="D765" s="43" t="str">
        <f t="shared" si="92"/>
        <v>HMO</v>
      </c>
      <c r="E765" s="100"/>
      <c r="F765" s="101"/>
      <c r="G765" s="100"/>
      <c r="H765" s="101"/>
      <c r="I765" s="100"/>
      <c r="J765" s="101"/>
      <c r="K765" s="100"/>
      <c r="L765" s="101"/>
      <c r="M765" s="100"/>
      <c r="N765" s="101"/>
      <c r="O765" s="100"/>
      <c r="P765" s="101"/>
      <c r="Q765" s="100"/>
      <c r="R765" s="101"/>
      <c r="S765" s="100"/>
      <c r="T765" s="101"/>
      <c r="U765" s="118"/>
      <c r="V765" s="118"/>
      <c r="W765" s="100"/>
      <c r="X765" s="100"/>
      <c r="Y765" s="100"/>
      <c r="Z765" s="100"/>
      <c r="AA765" s="132"/>
      <c r="AB765" s="101"/>
      <c r="AC765" s="101"/>
      <c r="AD765" s="101"/>
      <c r="AE765" s="100"/>
      <c r="AF765" s="101"/>
      <c r="AG765" s="100"/>
      <c r="AH765" s="101"/>
      <c r="AI765" s="100"/>
      <c r="AJ765" s="101"/>
      <c r="AK765" s="100"/>
      <c r="AL765" s="101"/>
      <c r="AM765" s="101"/>
      <c r="AN765" s="8"/>
      <c r="AO765" s="147">
        <f>IFERROR(VLOOKUP(B765,'A2. Rate Change &amp; Enrollment'!$C$20:$K$769,3,FALSE),0)</f>
        <v>0</v>
      </c>
      <c r="AP765" s="147">
        <f>IFERROR(VLOOKUP(B765,'A2. Rate Change &amp; Enrollment'!$C$20:$K$769,7,FALSE),0)</f>
        <v>0</v>
      </c>
      <c r="AQ765" s="150" t="e">
        <f t="shared" si="97"/>
        <v>#DIV/0!</v>
      </c>
      <c r="AS765" s="177"/>
      <c r="AT765" s="177"/>
      <c r="AV765" s="153" t="e">
        <f t="shared" si="95"/>
        <v>#DIV/0!</v>
      </c>
      <c r="AW765" s="101"/>
      <c r="AY765" s="132"/>
      <c r="AZ765" s="101"/>
      <c r="BA765" s="94"/>
      <c r="BB765" s="94"/>
      <c r="BC765" s="94"/>
      <c r="BD765" s="94"/>
      <c r="BE765" s="101"/>
      <c r="BF765" s="132"/>
      <c r="BG765" s="98"/>
      <c r="BH765" s="74" t="str">
        <f t="shared" si="93"/>
        <v>N</v>
      </c>
      <c r="BI765" t="e">
        <f t="shared" si="94"/>
        <v>#DIV/0!</v>
      </c>
      <c r="BK765" s="283">
        <f>IFERROR(VLOOKUP($B765, 'A2. Rate Change &amp; Enrollment'!$C$14:$BY$769, 75, FALSE), 0)</f>
        <v>0</v>
      </c>
      <c r="BL765" s="283" t="e">
        <f t="shared" si="90"/>
        <v>#DIV/0!</v>
      </c>
      <c r="BM765" s="283" t="e">
        <f t="shared" si="91"/>
        <v>#DIV/0!</v>
      </c>
      <c r="BN765" t="e">
        <f t="shared" si="96"/>
        <v>#DIV/0!</v>
      </c>
    </row>
    <row r="766" spans="1:66" x14ac:dyDescent="0.35">
      <c r="A766" s="15"/>
      <c r="B766" s="15"/>
      <c r="C766" s="15"/>
    </row>
    <row r="767" spans="1:66" x14ac:dyDescent="0.35">
      <c r="D767" s="10" t="s">
        <v>5</v>
      </c>
      <c r="AA767" s="10"/>
      <c r="AO767" s="10"/>
      <c r="AP767" s="6"/>
      <c r="AQ767" s="6"/>
      <c r="AR767" s="6"/>
      <c r="AS767" s="6"/>
      <c r="AT767" s="6"/>
      <c r="AU767" s="6"/>
      <c r="AV767" s="6"/>
      <c r="AW767" s="6"/>
    </row>
    <row r="768" spans="1:66" x14ac:dyDescent="0.35">
      <c r="D768" s="76" t="s">
        <v>1437</v>
      </c>
      <c r="E768" s="75"/>
      <c r="F768" s="75"/>
      <c r="G768" s="75"/>
      <c r="H768" s="75"/>
      <c r="I768" s="75"/>
      <c r="J768" s="75"/>
      <c r="K768" s="75"/>
      <c r="L768" s="75"/>
      <c r="M768" s="75"/>
      <c r="N768" s="75"/>
      <c r="O768" s="75"/>
      <c r="P768" s="75"/>
      <c r="Q768" s="75"/>
      <c r="R768" s="75"/>
      <c r="S768" s="75"/>
      <c r="T768" s="75"/>
      <c r="U768" s="75"/>
      <c r="V768" s="75"/>
      <c r="W768" s="75"/>
      <c r="X768" s="75"/>
      <c r="Y768" s="75"/>
      <c r="Z768" s="75"/>
      <c r="AA768"/>
      <c r="AO768" s="76"/>
      <c r="AP768" s="6"/>
      <c r="AQ768" s="6"/>
      <c r="AR768" s="6"/>
      <c r="AS768" s="6"/>
      <c r="AT768" s="6"/>
      <c r="AU768" s="6"/>
      <c r="AV768" s="6"/>
      <c r="AW768" s="6"/>
    </row>
    <row r="769" spans="1:49" x14ac:dyDescent="0.35">
      <c r="D769" s="76" t="s">
        <v>37</v>
      </c>
      <c r="E769" s="75"/>
      <c r="F769" s="75"/>
      <c r="G769" s="75"/>
      <c r="H769" s="75"/>
      <c r="I769" s="75"/>
      <c r="J769" s="75"/>
      <c r="K769" s="75"/>
      <c r="L769" s="75"/>
      <c r="M769" s="75"/>
      <c r="N769" s="75"/>
      <c r="O769" s="75"/>
      <c r="P769" s="75"/>
      <c r="Q769" s="75"/>
      <c r="R769" s="75"/>
      <c r="S769" s="75"/>
      <c r="T769" s="75"/>
      <c r="U769" s="75"/>
      <c r="V769" s="75"/>
      <c r="W769" s="75"/>
      <c r="X769" s="75"/>
      <c r="Y769" s="75"/>
      <c r="Z769" s="75"/>
      <c r="AA769"/>
      <c r="AO769" s="76"/>
      <c r="AP769" s="6"/>
      <c r="AQ769" s="6"/>
      <c r="AR769" s="6"/>
      <c r="AS769" s="6"/>
      <c r="AT769" s="6"/>
      <c r="AU769" s="6"/>
      <c r="AV769" s="6"/>
      <c r="AW769" s="6"/>
    </row>
    <row r="770" spans="1:49" x14ac:dyDescent="0.35">
      <c r="D770" s="76" t="s">
        <v>39</v>
      </c>
      <c r="E770" s="75"/>
      <c r="F770" s="75"/>
      <c r="G770" s="75"/>
      <c r="H770" s="75"/>
      <c r="I770" s="75"/>
      <c r="J770" s="75"/>
      <c r="K770" s="75"/>
      <c r="L770" s="75"/>
      <c r="M770" s="75"/>
      <c r="N770" s="75"/>
      <c r="O770" s="75"/>
      <c r="P770" s="75"/>
      <c r="Q770" s="75"/>
      <c r="R770" s="75"/>
      <c r="S770" s="75"/>
      <c r="T770" s="75"/>
      <c r="U770" s="75"/>
      <c r="V770" s="75"/>
      <c r="W770" s="75"/>
      <c r="X770" s="75"/>
      <c r="Y770" s="75"/>
      <c r="Z770" s="75"/>
      <c r="AA770"/>
      <c r="AO770" s="76"/>
      <c r="AP770" s="6"/>
      <c r="AQ770" s="6"/>
      <c r="AR770" s="6"/>
      <c r="AS770" s="6"/>
      <c r="AT770" s="6"/>
      <c r="AU770" s="6"/>
      <c r="AV770" s="6"/>
      <c r="AW770" s="6"/>
    </row>
    <row r="771" spans="1:49" x14ac:dyDescent="0.35">
      <c r="D771" s="76" t="s">
        <v>1464</v>
      </c>
      <c r="E771" s="75"/>
      <c r="F771" s="75"/>
      <c r="G771" s="75"/>
      <c r="H771" s="75"/>
      <c r="I771" s="75"/>
      <c r="J771" s="75"/>
      <c r="K771" s="75"/>
      <c r="L771" s="75"/>
      <c r="M771" s="75"/>
      <c r="N771" s="75"/>
      <c r="O771" s="75"/>
      <c r="P771" s="75"/>
      <c r="Q771" s="75"/>
      <c r="R771" s="75"/>
      <c r="S771" s="75"/>
      <c r="T771" s="75"/>
      <c r="U771" s="75"/>
      <c r="V771" s="75"/>
      <c r="W771" s="75"/>
      <c r="X771" s="75"/>
      <c r="Y771" s="75"/>
      <c r="Z771" s="75"/>
      <c r="AA771"/>
      <c r="AO771" s="76"/>
      <c r="AP771" s="75"/>
      <c r="AQ771" s="75"/>
      <c r="AR771" s="75"/>
      <c r="AS771" s="75"/>
      <c r="AT771" s="75"/>
      <c r="AU771" s="75"/>
      <c r="AV771" s="75"/>
      <c r="AW771" s="75"/>
    </row>
    <row r="772" spans="1:49" ht="15" customHeight="1" x14ac:dyDescent="0.35">
      <c r="D772" s="455" t="s">
        <v>1475</v>
      </c>
      <c r="E772" s="455"/>
      <c r="F772" s="455"/>
      <c r="G772" s="455"/>
      <c r="H772" s="455"/>
      <c r="I772" s="455"/>
      <c r="J772" s="455"/>
      <c r="K772" s="455"/>
      <c r="L772" s="455"/>
      <c r="M772" s="455"/>
      <c r="N772" s="455"/>
      <c r="O772" s="455"/>
      <c r="P772" s="455"/>
      <c r="Q772" s="455"/>
      <c r="R772" s="455"/>
      <c r="S772" s="455"/>
      <c r="T772" s="455"/>
      <c r="U772" s="455"/>
      <c r="V772" s="455"/>
      <c r="W772" s="455"/>
      <c r="X772" s="455"/>
      <c r="Y772" s="96"/>
      <c r="Z772" s="96"/>
      <c r="AA772"/>
      <c r="AO772" s="96"/>
      <c r="AP772" s="96"/>
      <c r="AQ772" s="96"/>
      <c r="AR772" s="96"/>
      <c r="AS772" s="96"/>
      <c r="AT772" s="96"/>
      <c r="AU772" s="96"/>
      <c r="AV772" s="96"/>
      <c r="AW772" s="96"/>
    </row>
    <row r="773" spans="1:49" x14ac:dyDescent="0.35">
      <c r="A773" s="11"/>
      <c r="B773" s="11"/>
      <c r="C773" s="11"/>
      <c r="D773" s="77" t="s">
        <v>529</v>
      </c>
      <c r="AO773" s="77"/>
    </row>
  </sheetData>
  <sheetProtection algorithmName="SHA-512" hashValue="UD4IQB9SVgilSJ3PZh9BE/8xoxt6SpiNWZUCADqGgvtn52mZVHSeSt7IHemQlBnV61aAXYM82Kl3S1aEgASeMw==" saltValue="bcHQ1dbHWa6bJs6atgBE9A==" spinCount="100000" sheet="1" objects="1" scenarios="1"/>
  <mergeCells count="30">
    <mergeCell ref="AE1:BG1"/>
    <mergeCell ref="D772:X772"/>
    <mergeCell ref="E9:F9"/>
    <mergeCell ref="G9:H9"/>
    <mergeCell ref="I9:J9"/>
    <mergeCell ref="K9:L9"/>
    <mergeCell ref="M9:N9"/>
    <mergeCell ref="U9:U10"/>
    <mergeCell ref="W9:W10"/>
    <mergeCell ref="V9:V10"/>
    <mergeCell ref="X9:X10"/>
    <mergeCell ref="AA9:AA10"/>
    <mergeCell ref="AB9:AB10"/>
    <mergeCell ref="D1:AD1"/>
    <mergeCell ref="BK6:BN6"/>
    <mergeCell ref="BH7:BI7"/>
    <mergeCell ref="B9:B10"/>
    <mergeCell ref="C9:C10"/>
    <mergeCell ref="O9:P9"/>
    <mergeCell ref="Q9:R9"/>
    <mergeCell ref="S9:T9"/>
    <mergeCell ref="AC9:AC10"/>
    <mergeCell ref="AE9:AF9"/>
    <mergeCell ref="AD9:AD10"/>
    <mergeCell ref="AG9:AH9"/>
    <mergeCell ref="AI9:AJ9"/>
    <mergeCell ref="AK9:AL9"/>
    <mergeCell ref="Y9:Y10"/>
    <mergeCell ref="Z9:Z10"/>
    <mergeCell ref="AM9:AM10"/>
  </mergeCells>
  <conditionalFormatting sqref="BI16:BI765">
    <cfRule type="cellIs" dxfId="13" priority="1" operator="equal">
      <formula>"Y"</formula>
    </cfRule>
  </conditionalFormatting>
  <conditionalFormatting sqref="BN16:BN765">
    <cfRule type="cellIs" dxfId="12" priority="2" operator="equal">
      <formula>"Y"</formula>
    </cfRule>
  </conditionalFormatting>
  <dataValidations count="7">
    <dataValidation type="list" allowBlank="1" showInputMessage="1" showErrorMessage="1" sqref="BE16:BE765 AM16:AM765 AW16:AW765 AZ16:AZ765 AZ14 AW14 BE14" xr:uid="{00000000-0002-0000-0600-000000000000}">
      <formula1>"Y,N"</formula1>
    </dataValidation>
    <dataValidation type="list" allowBlank="1" showInputMessage="1" showErrorMessage="1" sqref="BA16:BA765 BA14" xr:uid="{00000000-0002-0000-0600-000001000000}">
      <formula1>"Grandfathered,Non-grandfathered"</formula1>
    </dataValidation>
    <dataValidation type="list" allowBlank="1" showInputMessage="1" showErrorMessage="1" errorTitle="Invalid" error="Select from list" sqref="U16:V765" xr:uid="{00000000-0002-0000-0600-000002000000}">
      <formula1>YesNona</formula1>
    </dataValidation>
    <dataValidation type="textLength" operator="equal" allowBlank="1" showInputMessage="1" showErrorMessage="1" errorTitle="Invalid" error="Enter a 14-character Plan ID" promptTitle="Required:" prompt="Enter the 14-character HIOS Plan ID (Standard Component)" sqref="C14 C16:C765" xr:uid="{00000000-0002-0000-0600-000003000000}">
      <formula1>14</formula1>
    </dataValidation>
    <dataValidation type="list" allowBlank="1" showInputMessage="1" showErrorMessage="1" sqref="AB16:AD765" xr:uid="{00000000-0002-0000-0600-000004000000}">
      <formula1>YesNo</formula1>
    </dataValidation>
    <dataValidation type="decimal" errorStyle="information" allowBlank="1" showInputMessage="1" showErrorMessage="1" error="Please enter the member's coinsurance amount." sqref="F16:F765 H16:H765 J16:J765 L16:L765 N16:N765 P16:P765 R16:R765 T16:T765 AF16:AF765 AH16:AH765 AJ16:AJ765 AL16:AL765" xr:uid="{00000000-0002-0000-0600-000005000000}">
      <formula1>0</formula1>
      <formula2>0.5</formula2>
    </dataValidation>
    <dataValidation type="textLength" operator="lessThan" allowBlank="1" showInputMessage="1" showErrorMessage="1" errorTitle="Text too long" error="Please restrict the response to 254 characters.  If a wordier response is required, include the expanded response in the actuarial memorandum, and include a reference in this cell." sqref="AA16:AA765 BF16:BF765" xr:uid="{00000000-0002-0000-0600-000006000000}">
      <formula1>254</formula1>
    </dataValidation>
  </dataValidations>
  <printOptions horizontalCentered="1"/>
  <pageMargins left="0.25" right="0.25" top="0.75" bottom="0.75" header="0.3" footer="0.3"/>
  <pageSetup scale="30" orientation="landscape" errors="blank" r:id="rId1"/>
  <headerFooter>
    <oddFooter>&amp;C&amp;P&amp;R&amp;D</oddFooter>
  </headerFooter>
  <colBreaks count="1" manualBreakCount="1">
    <brk id="30" min="1" max="77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N774"/>
  <sheetViews>
    <sheetView topLeftCell="AP3" zoomScale="90" zoomScaleNormal="90" workbookViewId="0">
      <selection activeCell="AW7" sqref="AW7"/>
    </sheetView>
  </sheetViews>
  <sheetFormatPr defaultRowHeight="14.5" x14ac:dyDescent="0.35"/>
  <cols>
    <col min="1" max="1" width="26" customWidth="1"/>
    <col min="2" max="2" width="32.7265625" customWidth="1"/>
    <col min="3" max="3" width="18.81640625" customWidth="1"/>
    <col min="4" max="4" width="11.453125" style="6" customWidth="1"/>
    <col min="5" max="5" width="10.7265625" style="6" customWidth="1"/>
    <col min="6" max="6" width="13" style="6" customWidth="1"/>
    <col min="7" max="8" width="12.81640625" style="6" customWidth="1"/>
    <col min="9" max="10" width="16.453125" style="6" customWidth="1"/>
    <col min="11" max="12" width="13.7265625" style="6" customWidth="1"/>
    <col min="13" max="20" width="13.54296875" style="6" customWidth="1"/>
    <col min="21" max="22" width="16.453125" style="6" customWidth="1"/>
    <col min="23" max="23" width="17.1796875" style="6" customWidth="1"/>
    <col min="24" max="24" width="16.7265625" style="6" customWidth="1"/>
    <col min="25" max="25" width="17.1796875" style="6" customWidth="1"/>
    <col min="26" max="26" width="16.7265625" style="6" customWidth="1"/>
    <col min="27" max="27" width="16.453125" style="6" customWidth="1"/>
    <col min="28" max="29" width="15.7265625" style="6" customWidth="1"/>
    <col min="30" max="30" width="15.81640625" style="6" customWidth="1"/>
    <col min="31" max="31" width="10.26953125" style="6" customWidth="1"/>
    <col min="32" max="32" width="12.453125" style="6" customWidth="1"/>
    <col min="33" max="33" width="10.26953125" style="6" customWidth="1"/>
    <col min="34" max="34" width="16.26953125" style="6" customWidth="1"/>
    <col min="35" max="35" width="10.26953125" style="8" customWidth="1"/>
    <col min="36" max="36" width="13.81640625" style="8" customWidth="1"/>
    <col min="37" max="37" width="10.26953125" style="8" customWidth="1"/>
    <col min="38" max="39" width="13.81640625" style="8" customWidth="1"/>
    <col min="40" max="40" width="2.7265625" style="6" customWidth="1"/>
    <col min="41" max="41" width="13.26953125" style="6" customWidth="1"/>
    <col min="42" max="43" width="12.54296875" customWidth="1"/>
    <col min="44" max="44" width="3.7265625" customWidth="1"/>
    <col min="45" max="45" width="15.1796875" customWidth="1"/>
    <col min="46" max="46" width="17.453125" customWidth="1"/>
    <col min="47" max="47" width="1.81640625" customWidth="1"/>
    <col min="48" max="48" width="15" customWidth="1"/>
    <col min="49" max="49" width="21.1796875" customWidth="1"/>
    <col min="50" max="50" width="1.7265625" customWidth="1"/>
    <col min="51" max="51" width="10.7265625" customWidth="1"/>
    <col min="52" max="52" width="17.453125" customWidth="1"/>
    <col min="53" max="53" width="19.453125" customWidth="1"/>
    <col min="55" max="55" width="12.26953125" customWidth="1"/>
    <col min="57" max="57" width="9.1796875" style="6"/>
    <col min="58" max="58" width="38.453125" customWidth="1"/>
    <col min="59" max="59" width="29.453125" customWidth="1"/>
    <col min="60" max="60" width="17.54296875" hidden="1" customWidth="1"/>
    <col min="61" max="61" width="24.26953125" hidden="1" customWidth="1"/>
    <col min="62" max="62" width="8.81640625" hidden="1" customWidth="1"/>
    <col min="63" max="63" width="27.26953125" hidden="1" customWidth="1"/>
    <col min="64" max="64" width="21.54296875" hidden="1" customWidth="1"/>
    <col min="65" max="65" width="20" hidden="1" customWidth="1"/>
    <col min="66" max="66" width="18.1796875" hidden="1" customWidth="1"/>
  </cols>
  <sheetData>
    <row r="1" spans="1:66" s="1" customFormat="1" ht="24" thickBot="1" x14ac:dyDescent="0.6">
      <c r="D1" s="456" t="s">
        <v>1228</v>
      </c>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t="str">
        <f>D1</f>
        <v>Exhibit B1:  Plan Design and Plan Relativity Factors (POS)</v>
      </c>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row>
    <row r="2" spans="1:66" s="1" customFormat="1" ht="21" x14ac:dyDescent="0.5">
      <c r="A2" s="2"/>
      <c r="B2" s="2"/>
      <c r="C2" s="2"/>
      <c r="D2" s="33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2"/>
      <c r="AQ2" s="2"/>
      <c r="AR2" s="2"/>
      <c r="AS2" s="2"/>
      <c r="AT2" s="2"/>
      <c r="AU2" s="2"/>
      <c r="AV2" s="2"/>
      <c r="AW2" s="2"/>
      <c r="BF2" s="4"/>
    </row>
    <row r="3" spans="1:66" x14ac:dyDescent="0.35">
      <c r="A3" s="5" t="s">
        <v>506</v>
      </c>
      <c r="B3" s="106">
        <f>'A1.  Cover Sheet'!$B$5</f>
        <v>0</v>
      </c>
      <c r="C3" s="106"/>
      <c r="D3" s="72"/>
      <c r="E3"/>
      <c r="F3"/>
      <c r="K3"/>
      <c r="L3"/>
      <c r="M3"/>
      <c r="N3"/>
      <c r="O3"/>
      <c r="P3"/>
      <c r="Q3"/>
      <c r="R3"/>
      <c r="S3"/>
      <c r="T3"/>
      <c r="U3"/>
      <c r="V3"/>
      <c r="W3"/>
      <c r="X3"/>
      <c r="Y3"/>
      <c r="Z3"/>
      <c r="AA3"/>
      <c r="AB3"/>
      <c r="AC3"/>
      <c r="AD3"/>
      <c r="AE3"/>
      <c r="AF3"/>
      <c r="AG3"/>
      <c r="AH3"/>
      <c r="AI3"/>
      <c r="AJ3"/>
      <c r="AK3"/>
      <c r="AL3"/>
      <c r="AM3"/>
      <c r="AN3"/>
      <c r="AO3"/>
      <c r="AP3" s="28"/>
      <c r="BE3"/>
    </row>
    <row r="4" spans="1:66" ht="16.5" x14ac:dyDescent="0.35">
      <c r="A4" s="5" t="s">
        <v>528</v>
      </c>
      <c r="B4" s="16" t="s">
        <v>98</v>
      </c>
      <c r="C4" s="16"/>
      <c r="D4"/>
      <c r="E4"/>
      <c r="F4"/>
      <c r="K4" s="7"/>
      <c r="L4" s="7"/>
      <c r="M4"/>
      <c r="N4"/>
      <c r="O4"/>
      <c r="P4"/>
      <c r="Q4"/>
      <c r="R4"/>
      <c r="S4"/>
      <c r="T4"/>
      <c r="U4"/>
      <c r="V4"/>
      <c r="W4"/>
      <c r="X4"/>
      <c r="Y4"/>
      <c r="Z4"/>
      <c r="AA4"/>
      <c r="AB4"/>
      <c r="AC4"/>
      <c r="AD4"/>
      <c r="AE4"/>
      <c r="AF4"/>
      <c r="AG4"/>
      <c r="AH4"/>
      <c r="AI4"/>
      <c r="AJ4"/>
      <c r="AK4"/>
      <c r="AL4"/>
      <c r="AM4"/>
      <c r="AN4"/>
      <c r="AO4"/>
      <c r="AP4" s="28"/>
      <c r="BE4"/>
    </row>
    <row r="5" spans="1:66" x14ac:dyDescent="0.35">
      <c r="A5" s="5" t="s">
        <v>0</v>
      </c>
      <c r="B5" s="16">
        <f>'A1.  Cover Sheet'!$B$10</f>
        <v>0</v>
      </c>
      <c r="C5" s="16"/>
      <c r="D5"/>
      <c r="E5"/>
      <c r="F5"/>
      <c r="K5"/>
      <c r="L5"/>
      <c r="M5"/>
      <c r="N5" s="203"/>
      <c r="O5" s="203"/>
      <c r="P5" s="203"/>
      <c r="Q5" s="203"/>
      <c r="R5" s="203"/>
      <c r="S5" s="203"/>
      <c r="T5" s="203"/>
      <c r="U5" s="203"/>
      <c r="V5" s="203"/>
      <c r="W5"/>
      <c r="X5"/>
      <c r="Y5"/>
      <c r="Z5"/>
      <c r="AA5"/>
      <c r="AB5"/>
      <c r="AC5"/>
      <c r="AD5"/>
      <c r="AE5"/>
      <c r="AF5"/>
      <c r="AG5"/>
      <c r="AH5"/>
      <c r="AN5"/>
      <c r="AP5" s="28"/>
      <c r="AS5" s="72"/>
      <c r="BE5"/>
    </row>
    <row r="6" spans="1:66" ht="15" customHeight="1" x14ac:dyDescent="0.35">
      <c r="A6" s="5" t="s">
        <v>6</v>
      </c>
      <c r="B6" s="17">
        <f>'A1.  Cover Sheet'!$B$11</f>
        <v>0</v>
      </c>
      <c r="C6" s="17"/>
      <c r="I6" s="203"/>
      <c r="J6" s="203"/>
      <c r="K6"/>
      <c r="L6"/>
      <c r="M6"/>
      <c r="N6"/>
      <c r="O6"/>
      <c r="P6"/>
      <c r="Q6"/>
      <c r="R6"/>
      <c r="S6"/>
      <c r="T6"/>
      <c r="U6"/>
      <c r="V6"/>
      <c r="W6" s="72"/>
      <c r="X6" s="72"/>
      <c r="Y6" s="72"/>
      <c r="Z6" s="72"/>
      <c r="AA6"/>
      <c r="AB6"/>
      <c r="AC6"/>
      <c r="AD6"/>
      <c r="AE6"/>
      <c r="AF6"/>
      <c r="AG6"/>
      <c r="AH6"/>
      <c r="AI6" s="72"/>
      <c r="AJ6" s="72"/>
      <c r="AK6" s="72"/>
      <c r="AL6" s="72"/>
      <c r="AM6" s="72"/>
      <c r="AN6"/>
      <c r="AO6"/>
      <c r="AP6" s="38"/>
      <c r="AS6" s="334"/>
      <c r="BE6"/>
      <c r="BK6" s="457" t="s">
        <v>1131</v>
      </c>
      <c r="BL6" s="457"/>
      <c r="BM6" s="457"/>
      <c r="BN6" s="457"/>
    </row>
    <row r="7" spans="1:66" ht="14.5" customHeight="1" x14ac:dyDescent="0.35">
      <c r="A7" s="5"/>
      <c r="B7" s="119"/>
      <c r="C7" s="119"/>
      <c r="E7" s="119"/>
      <c r="F7" s="119"/>
      <c r="K7" s="203"/>
      <c r="L7" s="203"/>
      <c r="M7"/>
      <c r="N7"/>
      <c r="O7"/>
      <c r="P7"/>
      <c r="Q7"/>
      <c r="R7"/>
      <c r="S7"/>
      <c r="T7"/>
      <c r="U7"/>
      <c r="V7"/>
      <c r="W7"/>
      <c r="X7"/>
      <c r="Y7"/>
      <c r="Z7"/>
      <c r="AA7"/>
      <c r="AB7" s="72"/>
      <c r="AC7" s="203"/>
      <c r="AD7" s="203"/>
      <c r="AE7"/>
      <c r="AF7"/>
      <c r="AG7"/>
      <c r="AH7"/>
      <c r="AI7" s="72"/>
      <c r="AJ7" s="72"/>
      <c r="AK7" s="72"/>
      <c r="AL7" s="72"/>
      <c r="AM7" s="72"/>
      <c r="AN7"/>
      <c r="BE7"/>
      <c r="BH7" s="457" t="s">
        <v>1131</v>
      </c>
      <c r="BI7" s="457"/>
    </row>
    <row r="8" spans="1:66" x14ac:dyDescent="0.35">
      <c r="A8" s="13" t="s">
        <v>23</v>
      </c>
      <c r="B8" s="13" t="s">
        <v>24</v>
      </c>
      <c r="C8" s="13" t="s">
        <v>25</v>
      </c>
      <c r="D8" s="13" t="s">
        <v>26</v>
      </c>
      <c r="E8" s="13" t="s">
        <v>27</v>
      </c>
      <c r="F8" s="13" t="s">
        <v>28</v>
      </c>
      <c r="G8" s="13" t="s">
        <v>29</v>
      </c>
      <c r="H8" s="13" t="s">
        <v>30</v>
      </c>
      <c r="I8" s="13" t="s">
        <v>31</v>
      </c>
      <c r="J8" s="13" t="s">
        <v>32</v>
      </c>
      <c r="K8" s="13" t="s">
        <v>33</v>
      </c>
      <c r="L8" s="13" t="s">
        <v>117</v>
      </c>
      <c r="M8" s="13" t="s">
        <v>118</v>
      </c>
      <c r="N8" s="13" t="s">
        <v>101</v>
      </c>
      <c r="O8" s="13" t="s">
        <v>123</v>
      </c>
      <c r="P8" s="13" t="s">
        <v>124</v>
      </c>
      <c r="Q8" s="13" t="s">
        <v>125</v>
      </c>
      <c r="R8" s="13" t="s">
        <v>126</v>
      </c>
      <c r="S8" s="13" t="s">
        <v>127</v>
      </c>
      <c r="T8" s="13" t="s">
        <v>128</v>
      </c>
      <c r="U8" s="13" t="s">
        <v>129</v>
      </c>
      <c r="V8" s="13" t="s">
        <v>130</v>
      </c>
      <c r="W8" s="13" t="s">
        <v>131</v>
      </c>
      <c r="X8" s="13" t="s">
        <v>132</v>
      </c>
      <c r="Y8" s="13" t="s">
        <v>102</v>
      </c>
      <c r="Z8" s="13" t="s">
        <v>133</v>
      </c>
      <c r="AA8" s="13" t="s">
        <v>134</v>
      </c>
      <c r="AB8" s="13" t="s">
        <v>135</v>
      </c>
      <c r="AC8" s="13" t="s">
        <v>136</v>
      </c>
      <c r="AD8" s="13" t="s">
        <v>137</v>
      </c>
      <c r="AE8" s="13" t="s">
        <v>138</v>
      </c>
      <c r="AF8" s="13" t="s">
        <v>139</v>
      </c>
      <c r="AG8" s="13" t="s">
        <v>140</v>
      </c>
      <c r="AH8" s="13" t="s">
        <v>141</v>
      </c>
      <c r="AI8" s="13" t="s">
        <v>142</v>
      </c>
      <c r="AJ8" s="13" t="s">
        <v>143</v>
      </c>
      <c r="AK8" s="13" t="s">
        <v>144</v>
      </c>
      <c r="AL8" s="13" t="s">
        <v>145</v>
      </c>
      <c r="AM8" s="13" t="s">
        <v>1129</v>
      </c>
      <c r="AN8"/>
      <c r="AO8" s="13" t="s">
        <v>1211</v>
      </c>
      <c r="AP8" s="13" t="s">
        <v>1212</v>
      </c>
      <c r="AQ8" s="13" t="s">
        <v>1213</v>
      </c>
      <c r="AS8" s="13" t="s">
        <v>1214</v>
      </c>
      <c r="AT8" s="13" t="s">
        <v>1215</v>
      </c>
      <c r="AV8" s="13" t="s">
        <v>1216</v>
      </c>
      <c r="AW8" s="13" t="s">
        <v>1217</v>
      </c>
      <c r="AY8" s="13" t="s">
        <v>1218</v>
      </c>
      <c r="AZ8" s="71" t="s">
        <v>1219</v>
      </c>
      <c r="BA8" s="13" t="s">
        <v>1220</v>
      </c>
      <c r="BB8" s="13" t="s">
        <v>1221</v>
      </c>
      <c r="BC8" s="13" t="s">
        <v>1222</v>
      </c>
      <c r="BD8" s="13" t="s">
        <v>1223</v>
      </c>
      <c r="BE8" s="13" t="s">
        <v>1224</v>
      </c>
      <c r="BF8" s="13" t="s">
        <v>1225</v>
      </c>
      <c r="BG8" s="13" t="s">
        <v>1276</v>
      </c>
    </row>
    <row r="9" spans="1:66" s="5" customFormat="1" ht="135" customHeight="1" x14ac:dyDescent="0.35">
      <c r="A9" s="51"/>
      <c r="B9" s="461" t="s">
        <v>1198</v>
      </c>
      <c r="C9" s="461" t="s">
        <v>1144</v>
      </c>
      <c r="E9" s="462" t="s">
        <v>1226</v>
      </c>
      <c r="F9" s="462"/>
      <c r="G9" s="462" t="s">
        <v>1227</v>
      </c>
      <c r="H9" s="462"/>
      <c r="I9" s="462" t="s">
        <v>1150</v>
      </c>
      <c r="J9" s="462"/>
      <c r="K9" s="462" t="s">
        <v>1206</v>
      </c>
      <c r="L9" s="462"/>
      <c r="M9" s="462" t="s">
        <v>1207</v>
      </c>
      <c r="N9" s="462"/>
      <c r="O9" s="462" t="s">
        <v>1208</v>
      </c>
      <c r="P9" s="462"/>
      <c r="Q9" s="462" t="s">
        <v>1209</v>
      </c>
      <c r="R9" s="462"/>
      <c r="S9" s="462" t="s">
        <v>1210</v>
      </c>
      <c r="T9" s="462"/>
      <c r="U9" s="462" t="s">
        <v>1438</v>
      </c>
      <c r="V9" s="462" t="s">
        <v>1151</v>
      </c>
      <c r="W9" s="462" t="s">
        <v>1439</v>
      </c>
      <c r="X9" s="462" t="s">
        <v>1204</v>
      </c>
      <c r="Y9" s="462" t="s">
        <v>1158</v>
      </c>
      <c r="Z9" s="462" t="s">
        <v>1205</v>
      </c>
      <c r="AA9" s="462" t="s">
        <v>1159</v>
      </c>
      <c r="AB9" s="462" t="s">
        <v>1152</v>
      </c>
      <c r="AC9" s="462" t="s">
        <v>1160</v>
      </c>
      <c r="AD9" s="462" t="s">
        <v>1181</v>
      </c>
      <c r="AE9" s="462" t="s">
        <v>1153</v>
      </c>
      <c r="AF9" s="462"/>
      <c r="AG9" s="462" t="s">
        <v>1155</v>
      </c>
      <c r="AH9" s="462"/>
      <c r="AI9" s="462" t="s">
        <v>1156</v>
      </c>
      <c r="AJ9" s="462"/>
      <c r="AK9" s="462" t="s">
        <v>1157</v>
      </c>
      <c r="AL9" s="462"/>
      <c r="AM9" s="462" t="s">
        <v>1301</v>
      </c>
      <c r="AN9" s="85"/>
      <c r="AO9" s="83" t="s">
        <v>59</v>
      </c>
      <c r="AP9" s="83" t="s">
        <v>58</v>
      </c>
      <c r="AQ9" s="34" t="s">
        <v>116</v>
      </c>
      <c r="AR9" s="84"/>
      <c r="AS9" s="228" t="s">
        <v>1456</v>
      </c>
      <c r="AT9" s="228" t="s">
        <v>1457</v>
      </c>
      <c r="AU9" s="84"/>
      <c r="AV9" s="83" t="s">
        <v>1458</v>
      </c>
      <c r="AW9" s="34" t="s">
        <v>146</v>
      </c>
      <c r="AY9" s="34" t="s">
        <v>92</v>
      </c>
      <c r="AZ9" s="34" t="s">
        <v>1069</v>
      </c>
      <c r="BA9" s="34" t="s">
        <v>563</v>
      </c>
      <c r="BB9" s="34" t="s">
        <v>41</v>
      </c>
      <c r="BC9" s="34" t="s">
        <v>42</v>
      </c>
      <c r="BD9" s="34" t="s">
        <v>43</v>
      </c>
      <c r="BE9" s="34" t="s">
        <v>564</v>
      </c>
      <c r="BF9" s="51" t="s">
        <v>1459</v>
      </c>
      <c r="BG9" s="85" t="s">
        <v>1130</v>
      </c>
      <c r="BH9" s="34" t="s">
        <v>1460</v>
      </c>
      <c r="BI9" s="34" t="s">
        <v>1461</v>
      </c>
      <c r="BK9" s="34" t="s">
        <v>1406</v>
      </c>
      <c r="BL9" s="34" t="s">
        <v>1407</v>
      </c>
      <c r="BM9" s="34" t="s">
        <v>1462</v>
      </c>
      <c r="BN9" s="34" t="s">
        <v>1463</v>
      </c>
    </row>
    <row r="10" spans="1:66" s="5" customFormat="1" ht="31" x14ac:dyDescent="0.35">
      <c r="A10" s="51" t="s">
        <v>159</v>
      </c>
      <c r="B10" s="461"/>
      <c r="C10" s="461"/>
      <c r="D10" s="83" t="s">
        <v>1071</v>
      </c>
      <c r="E10" s="83" t="s">
        <v>1149</v>
      </c>
      <c r="F10" s="83" t="s">
        <v>1435</v>
      </c>
      <c r="G10" s="83" t="s">
        <v>1149</v>
      </c>
      <c r="H10" s="83" t="s">
        <v>1435</v>
      </c>
      <c r="I10" s="83" t="s">
        <v>1154</v>
      </c>
      <c r="J10" s="83" t="s">
        <v>1436</v>
      </c>
      <c r="K10" s="83" t="s">
        <v>1149</v>
      </c>
      <c r="L10" s="83" t="s">
        <v>1435</v>
      </c>
      <c r="M10" s="83" t="s">
        <v>1149</v>
      </c>
      <c r="N10" s="83" t="s">
        <v>1435</v>
      </c>
      <c r="O10" s="83" t="s">
        <v>1149</v>
      </c>
      <c r="P10" s="83" t="s">
        <v>1435</v>
      </c>
      <c r="Q10" s="83" t="s">
        <v>1149</v>
      </c>
      <c r="R10" s="83" t="s">
        <v>1435</v>
      </c>
      <c r="S10" s="83" t="s">
        <v>1149</v>
      </c>
      <c r="T10" s="83" t="s">
        <v>1435</v>
      </c>
      <c r="U10" s="462"/>
      <c r="V10" s="462"/>
      <c r="W10" s="462"/>
      <c r="X10" s="462"/>
      <c r="Y10" s="462"/>
      <c r="Z10" s="462"/>
      <c r="AA10" s="462"/>
      <c r="AB10" s="462"/>
      <c r="AC10" s="462"/>
      <c r="AD10" s="462"/>
      <c r="AE10" s="83" t="s">
        <v>1154</v>
      </c>
      <c r="AF10" s="83" t="s">
        <v>1436</v>
      </c>
      <c r="AG10" s="83" t="s">
        <v>1154</v>
      </c>
      <c r="AH10" s="83" t="s">
        <v>1436</v>
      </c>
      <c r="AI10" s="83" t="s">
        <v>1154</v>
      </c>
      <c r="AJ10" s="83" t="s">
        <v>1436</v>
      </c>
      <c r="AK10" s="83" t="s">
        <v>1154</v>
      </c>
      <c r="AL10" s="83" t="s">
        <v>1436</v>
      </c>
      <c r="AM10" s="462"/>
      <c r="AN10" s="85"/>
      <c r="AO10" s="83"/>
      <c r="AP10" s="83"/>
      <c r="AQ10" s="34"/>
      <c r="AR10" s="84"/>
      <c r="AS10" s="34"/>
      <c r="AT10" s="34"/>
      <c r="AU10" s="84"/>
      <c r="AV10" s="34"/>
      <c r="AW10" s="34"/>
      <c r="AY10" s="34"/>
      <c r="AZ10" s="34"/>
      <c r="BA10" s="34"/>
      <c r="BB10" s="34"/>
      <c r="BC10" s="34"/>
      <c r="BD10" s="34"/>
      <c r="BE10" s="34"/>
      <c r="BF10" s="85"/>
      <c r="BG10" s="85"/>
      <c r="BH10" s="34"/>
      <c r="BI10" s="34"/>
      <c r="BL10" s="204"/>
    </row>
    <row r="11" spans="1:66" x14ac:dyDescent="0.35">
      <c r="A11" s="5" t="s">
        <v>8</v>
      </c>
      <c r="B11" s="119"/>
      <c r="C11" s="119"/>
      <c r="AO11" s="145">
        <f>SUM(AO14:AO765)</f>
        <v>0</v>
      </c>
      <c r="AP11" s="145">
        <f>SUM(AP14:AP765)</f>
        <v>0</v>
      </c>
      <c r="AQ11" s="148" t="e">
        <f>SUM(AQ14:AQ765)</f>
        <v>#DIV/0!</v>
      </c>
      <c r="AS11" s="151" t="e">
        <f>SUMPRODUCT(AS14:AS765, $AP$14:$AP$765)/$AP$11</f>
        <v>#DIV/0!</v>
      </c>
      <c r="AT11" s="151" t="e">
        <f>SUMPRODUCT(AT14:AT765, $AP$14:$AP$765)/$AP$11</f>
        <v>#DIV/0!</v>
      </c>
      <c r="AV11" s="153" t="e">
        <f>1-AT11/AS11</f>
        <v>#DIV/0!</v>
      </c>
      <c r="BE11"/>
    </row>
    <row r="12" spans="1:66" ht="7.5" customHeight="1" x14ac:dyDescent="0.35">
      <c r="D12" s="21"/>
      <c r="E12" s="29"/>
      <c r="F12" s="29"/>
      <c r="G12" s="29"/>
      <c r="H12" s="29"/>
      <c r="I12" s="29"/>
      <c r="J12" s="29"/>
      <c r="K12" s="30"/>
      <c r="L12" s="30"/>
      <c r="M12" s="30"/>
      <c r="N12" s="30"/>
      <c r="O12" s="30"/>
      <c r="P12" s="30"/>
      <c r="Q12" s="30"/>
      <c r="R12" s="30"/>
      <c r="S12" s="30"/>
      <c r="T12" s="30"/>
      <c r="U12" s="30"/>
      <c r="V12" s="30"/>
      <c r="W12" s="29"/>
      <c r="X12" s="29"/>
      <c r="Y12" s="29"/>
      <c r="Z12" s="29"/>
      <c r="AB12" s="29"/>
      <c r="AC12" s="29"/>
      <c r="AD12" s="29"/>
      <c r="AI12" s="6"/>
      <c r="AJ12" s="6"/>
      <c r="AK12" s="6"/>
      <c r="AL12" s="6"/>
      <c r="AM12" s="6"/>
      <c r="AN12" s="8"/>
      <c r="AO12" s="146"/>
      <c r="AP12" s="146"/>
      <c r="AQ12" s="149"/>
      <c r="AS12" s="152"/>
      <c r="AT12" s="152"/>
      <c r="AV12" s="154"/>
      <c r="AW12" s="5"/>
      <c r="BE12"/>
    </row>
    <row r="13" spans="1:66" ht="7.5" customHeight="1" x14ac:dyDescent="0.35">
      <c r="D13" s="21"/>
      <c r="E13" s="29"/>
      <c r="F13" s="29"/>
      <c r="G13" s="29"/>
      <c r="H13" s="29"/>
      <c r="I13" s="29"/>
      <c r="J13" s="29"/>
      <c r="K13" s="30"/>
      <c r="L13" s="30"/>
      <c r="M13" s="30"/>
      <c r="N13" s="30"/>
      <c r="O13" s="30"/>
      <c r="P13" s="30"/>
      <c r="Q13" s="30"/>
      <c r="R13" s="30"/>
      <c r="S13" s="30"/>
      <c r="T13" s="30"/>
      <c r="U13" s="30"/>
      <c r="V13" s="30"/>
      <c r="W13" s="29"/>
      <c r="X13" s="29"/>
      <c r="Y13" s="29"/>
      <c r="Z13" s="29"/>
      <c r="AB13" s="29"/>
      <c r="AC13" s="29"/>
      <c r="AD13" s="29"/>
      <c r="AI13" s="6"/>
      <c r="AJ13" s="6"/>
      <c r="AK13" s="6"/>
      <c r="AL13" s="6"/>
      <c r="AM13" s="6"/>
      <c r="AN13" s="8"/>
      <c r="AO13" s="146"/>
      <c r="AP13" s="146"/>
      <c r="AQ13" s="149"/>
      <c r="AS13" s="152"/>
      <c r="AT13" s="152"/>
      <c r="AV13" s="154"/>
      <c r="AW13" s="5"/>
      <c r="BE13"/>
    </row>
    <row r="14" spans="1:66" s="35" customFormat="1" ht="29" x14ac:dyDescent="0.35">
      <c r="A14" s="35" t="s">
        <v>530</v>
      </c>
      <c r="B14" s="70"/>
      <c r="C14" s="98"/>
      <c r="D14" s="43" t="str">
        <f>$B$4</f>
        <v>POS</v>
      </c>
      <c r="E14" s="352">
        <v>10</v>
      </c>
      <c r="F14" s="231"/>
      <c r="G14" s="352">
        <v>10</v>
      </c>
      <c r="H14" s="231"/>
      <c r="I14" s="352">
        <v>50</v>
      </c>
      <c r="J14" s="231"/>
      <c r="K14" s="352">
        <v>0</v>
      </c>
      <c r="L14" s="231"/>
      <c r="M14" s="352">
        <v>0</v>
      </c>
      <c r="N14" s="231"/>
      <c r="O14" s="230"/>
      <c r="P14" s="231"/>
      <c r="Q14" s="230"/>
      <c r="R14" s="231"/>
      <c r="S14" s="230"/>
      <c r="T14" s="231"/>
      <c r="U14" s="158" t="s">
        <v>56</v>
      </c>
      <c r="V14" s="158" t="s">
        <v>56</v>
      </c>
      <c r="W14" s="158" t="s">
        <v>56</v>
      </c>
      <c r="X14" s="158" t="s">
        <v>56</v>
      </c>
      <c r="Y14" s="158" t="s">
        <v>56</v>
      </c>
      <c r="Z14" s="158" t="s">
        <v>56</v>
      </c>
      <c r="AA14" s="52"/>
      <c r="AB14" s="52"/>
      <c r="AC14" s="52"/>
      <c r="AD14" s="52"/>
      <c r="AE14" s="352">
        <v>5</v>
      </c>
      <c r="AF14" s="353"/>
      <c r="AG14" s="352">
        <v>10</v>
      </c>
      <c r="AH14" s="353"/>
      <c r="AI14" s="352">
        <v>25</v>
      </c>
      <c r="AJ14" s="231"/>
      <c r="AK14" s="230"/>
      <c r="AL14" s="231"/>
      <c r="AM14" s="231"/>
      <c r="AN14" s="42"/>
      <c r="AO14" s="156">
        <f>VLOOKUP(D14,'A2. Rate Change &amp; Enrollment'!$B$14:$K$18,4,FALSE)</f>
        <v>0</v>
      </c>
      <c r="AP14" s="156">
        <f>VLOOKUP(D14,'A2. Rate Change &amp; Enrollment'!$B$14:$K$18,8,FALSE)</f>
        <v>0</v>
      </c>
      <c r="AQ14" s="157" t="e">
        <f>AP14/$AP$11</f>
        <v>#DIV/0!</v>
      </c>
      <c r="AS14" s="176"/>
      <c r="AT14" s="176"/>
      <c r="AV14" s="155" t="e">
        <f t="shared" ref="AV14" si="0">AS14/AT14-1</f>
        <v>#DIV/0!</v>
      </c>
      <c r="AW14" s="178"/>
      <c r="AY14" s="160"/>
      <c r="AZ14" s="172"/>
      <c r="BA14" s="133"/>
      <c r="BB14" s="133"/>
      <c r="BC14" s="133"/>
      <c r="BD14" s="133"/>
      <c r="BE14" s="172"/>
      <c r="BF14" s="159"/>
      <c r="BG14" s="159"/>
      <c r="BH14" s="74" t="str">
        <f>IF(OR(AS14-AT14&gt;5%, AT14-AS14&gt;5%), "Y", "N")</f>
        <v>N</v>
      </c>
      <c r="BI14" s="82" t="e">
        <f>IF(AND(AQ14&gt;5%, BH14="Y"), "Y", "N")</f>
        <v>#DIV/0!</v>
      </c>
      <c r="BK14" s="283">
        <f>'A2. Rate Change &amp; Enrollment'!$BY$15</f>
        <v>0</v>
      </c>
      <c r="BL14" s="283" t="e">
        <f>BK14/$BK$14</f>
        <v>#DIV/0!</v>
      </c>
      <c r="BM14" s="283" t="e">
        <f>AS14/$AS$14</f>
        <v>#DIV/0!</v>
      </c>
    </row>
    <row r="15" spans="1:66" ht="7.5" customHeight="1" x14ac:dyDescent="0.35">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8"/>
      <c r="AO15" s="146"/>
      <c r="AP15" s="146"/>
      <c r="AQ15" s="149"/>
      <c r="AS15" s="152"/>
      <c r="AT15" s="152"/>
      <c r="AV15" s="154"/>
      <c r="AW15" s="5"/>
      <c r="AY15" s="6"/>
      <c r="AZ15" s="6"/>
      <c r="BA15" s="8"/>
      <c r="BB15" s="8"/>
      <c r="BC15" s="8"/>
      <c r="BD15" s="8"/>
      <c r="BL15" s="283"/>
      <c r="BM15" s="283"/>
    </row>
    <row r="16" spans="1:66" x14ac:dyDescent="0.35">
      <c r="A16" t="s">
        <v>1</v>
      </c>
      <c r="B16" s="144"/>
      <c r="C16" s="98"/>
      <c r="D16" s="43" t="str">
        <f t="shared" ref="D16:D79" si="1">$B$4</f>
        <v>POS</v>
      </c>
      <c r="E16" s="100"/>
      <c r="F16" s="101"/>
      <c r="G16" s="100"/>
      <c r="H16" s="101"/>
      <c r="I16" s="100"/>
      <c r="J16" s="101"/>
      <c r="K16" s="100"/>
      <c r="L16" s="101"/>
      <c r="M16" s="100"/>
      <c r="N16" s="101"/>
      <c r="O16" s="100"/>
      <c r="P16" s="101"/>
      <c r="Q16" s="100"/>
      <c r="R16" s="101"/>
      <c r="S16" s="100"/>
      <c r="T16" s="101"/>
      <c r="U16" s="118"/>
      <c r="V16" s="118"/>
      <c r="W16" s="100"/>
      <c r="X16" s="100"/>
      <c r="Y16" s="100"/>
      <c r="Z16" s="100"/>
      <c r="AA16" s="132"/>
      <c r="AB16" s="101"/>
      <c r="AC16" s="101"/>
      <c r="AD16" s="101"/>
      <c r="AE16" s="100"/>
      <c r="AF16" s="101"/>
      <c r="AG16" s="100"/>
      <c r="AH16" s="101"/>
      <c r="AI16" s="100"/>
      <c r="AJ16" s="101"/>
      <c r="AK16" s="100"/>
      <c r="AL16" s="101"/>
      <c r="AM16" s="101"/>
      <c r="AN16" s="8"/>
      <c r="AO16" s="147">
        <f>IFERROR(VLOOKUP(B16,'A2. Rate Change &amp; Enrollment'!$C$20:$K$769,3,FALSE),0)</f>
        <v>0</v>
      </c>
      <c r="AP16" s="147">
        <f>IFERROR(VLOOKUP(B16,'A2. Rate Change &amp; Enrollment'!$C$20:$K$769,7,FALSE),0)</f>
        <v>0</v>
      </c>
      <c r="AQ16" s="150" t="e">
        <f>AP16/$AP$11</f>
        <v>#DIV/0!</v>
      </c>
      <c r="AS16" s="177"/>
      <c r="AT16" s="177"/>
      <c r="AV16" s="153" t="e">
        <f>AS16/AT16-1</f>
        <v>#DIV/0!</v>
      </c>
      <c r="AW16" s="101"/>
      <c r="AY16" s="132"/>
      <c r="AZ16" s="101"/>
      <c r="BA16" s="94"/>
      <c r="BB16" s="94"/>
      <c r="BC16" s="94"/>
      <c r="BD16" s="94"/>
      <c r="BE16" s="101"/>
      <c r="BF16" s="132"/>
      <c r="BG16" s="98"/>
      <c r="BH16" s="74" t="str">
        <f t="shared" ref="BH16:BH79" si="2">IF(OR(AS16-AT16&gt;5%, AT16-AS16&gt;5%), "Y", "N")</f>
        <v>N</v>
      </c>
      <c r="BI16" t="e">
        <f t="shared" ref="BI16:BI79" si="3">IF(AND(AQ16&gt;5%, BH16="Y"), "Y", "N")</f>
        <v>#DIV/0!</v>
      </c>
      <c r="BJ16" s="124"/>
      <c r="BK16" s="283">
        <f>IFERROR(VLOOKUP($B16, 'A2. Rate Change &amp; Enrollment'!$C$14:$BY$769, 75, FALSE), 0)</f>
        <v>0</v>
      </c>
      <c r="BL16" s="283" t="e">
        <f t="shared" ref="BL16:BL79" si="4">BK16/$BK$14</f>
        <v>#DIV/0!</v>
      </c>
      <c r="BM16" s="283" t="e">
        <f t="shared" ref="BM16:BM79" si="5">AS16/$AS$14</f>
        <v>#DIV/0!</v>
      </c>
      <c r="BN16" t="e">
        <f>IF(ABS(BM16-BL16)&lt;0.001, "N", "Y")</f>
        <v>#DIV/0!</v>
      </c>
    </row>
    <row r="17" spans="1:66" x14ac:dyDescent="0.35">
      <c r="A17" t="s">
        <v>2</v>
      </c>
      <c r="B17" s="144"/>
      <c r="C17" s="98"/>
      <c r="D17" s="43" t="str">
        <f t="shared" si="1"/>
        <v>POS</v>
      </c>
      <c r="E17" s="100"/>
      <c r="F17" s="101"/>
      <c r="G17" s="100"/>
      <c r="H17" s="101"/>
      <c r="I17" s="100"/>
      <c r="J17" s="101"/>
      <c r="K17" s="100"/>
      <c r="L17" s="101"/>
      <c r="M17" s="100"/>
      <c r="N17" s="101"/>
      <c r="O17" s="100"/>
      <c r="P17" s="101"/>
      <c r="Q17" s="100"/>
      <c r="R17" s="101"/>
      <c r="S17" s="100"/>
      <c r="T17" s="101"/>
      <c r="U17" s="118"/>
      <c r="V17" s="118"/>
      <c r="W17" s="100"/>
      <c r="X17" s="100"/>
      <c r="Y17" s="100"/>
      <c r="Z17" s="100"/>
      <c r="AA17" s="132"/>
      <c r="AB17" s="101"/>
      <c r="AC17" s="101"/>
      <c r="AD17" s="101"/>
      <c r="AE17" s="100"/>
      <c r="AF17" s="101"/>
      <c r="AG17" s="100"/>
      <c r="AH17" s="101"/>
      <c r="AI17" s="100"/>
      <c r="AJ17" s="101"/>
      <c r="AK17" s="100"/>
      <c r="AL17" s="101"/>
      <c r="AM17" s="101"/>
      <c r="AN17" s="8"/>
      <c r="AO17" s="147">
        <f>IFERROR(VLOOKUP(B17,'A2. Rate Change &amp; Enrollment'!$C$20:$K$769,3,FALSE),0)</f>
        <v>0</v>
      </c>
      <c r="AP17" s="147">
        <f>IFERROR(VLOOKUP(B17,'A2. Rate Change &amp; Enrollment'!$C$20:$K$769,7,FALSE),0)</f>
        <v>0</v>
      </c>
      <c r="AQ17" s="150" t="e">
        <f t="shared" ref="AQ17:AQ80" si="6">AP17/$AP$11</f>
        <v>#DIV/0!</v>
      </c>
      <c r="AS17" s="177"/>
      <c r="AT17" s="177"/>
      <c r="AV17" s="153" t="e">
        <f t="shared" ref="AV17:AV80" si="7">AS17/AT17-1</f>
        <v>#DIV/0!</v>
      </c>
      <c r="AW17" s="101"/>
      <c r="AY17" s="132"/>
      <c r="AZ17" s="101"/>
      <c r="BA17" s="94"/>
      <c r="BB17" s="94"/>
      <c r="BC17" s="94"/>
      <c r="BD17" s="94"/>
      <c r="BE17" s="101"/>
      <c r="BF17" s="132"/>
      <c r="BG17" s="98"/>
      <c r="BH17" s="74" t="str">
        <f t="shared" si="2"/>
        <v>N</v>
      </c>
      <c r="BI17" t="e">
        <f t="shared" si="3"/>
        <v>#DIV/0!</v>
      </c>
      <c r="BK17" s="283">
        <f>IFERROR(VLOOKUP($B17, 'A2. Rate Change &amp; Enrollment'!$C$14:$BY$769, 75, FALSE), 0)</f>
        <v>0</v>
      </c>
      <c r="BL17" s="283" t="e">
        <f t="shared" si="4"/>
        <v>#DIV/0!</v>
      </c>
      <c r="BM17" s="283" t="e">
        <f t="shared" si="5"/>
        <v>#DIV/0!</v>
      </c>
      <c r="BN17" t="e">
        <f t="shared" ref="BN17:BN80" si="8">IF(ABS(BM17-BL17)&lt;0.001, "N", "Y")</f>
        <v>#DIV/0!</v>
      </c>
    </row>
    <row r="18" spans="1:66" x14ac:dyDescent="0.35">
      <c r="A18" t="s">
        <v>3</v>
      </c>
      <c r="B18" s="144"/>
      <c r="C18" s="98"/>
      <c r="D18" s="43" t="str">
        <f t="shared" si="1"/>
        <v>POS</v>
      </c>
      <c r="E18" s="100"/>
      <c r="F18" s="101"/>
      <c r="G18" s="100"/>
      <c r="H18" s="101"/>
      <c r="I18" s="100"/>
      <c r="J18" s="101"/>
      <c r="K18" s="100"/>
      <c r="L18" s="101"/>
      <c r="M18" s="100"/>
      <c r="N18" s="101"/>
      <c r="O18" s="100"/>
      <c r="P18" s="101"/>
      <c r="Q18" s="100"/>
      <c r="R18" s="101"/>
      <c r="S18" s="100"/>
      <c r="T18" s="101"/>
      <c r="U18" s="118"/>
      <c r="V18" s="118"/>
      <c r="W18" s="100"/>
      <c r="X18" s="100"/>
      <c r="Y18" s="100"/>
      <c r="Z18" s="100"/>
      <c r="AA18" s="132"/>
      <c r="AB18" s="101"/>
      <c r="AC18" s="101"/>
      <c r="AD18" s="101"/>
      <c r="AE18" s="100"/>
      <c r="AF18" s="101"/>
      <c r="AG18" s="100"/>
      <c r="AH18" s="101"/>
      <c r="AI18" s="100"/>
      <c r="AJ18" s="101"/>
      <c r="AK18" s="100"/>
      <c r="AL18" s="101"/>
      <c r="AM18" s="101"/>
      <c r="AN18" s="8"/>
      <c r="AO18" s="147">
        <f>IFERROR(VLOOKUP(B18,'A2. Rate Change &amp; Enrollment'!$C$20:$K$769,3,FALSE),0)</f>
        <v>0</v>
      </c>
      <c r="AP18" s="147">
        <f>IFERROR(VLOOKUP(B18,'A2. Rate Change &amp; Enrollment'!$C$20:$K$769,7,FALSE),0)</f>
        <v>0</v>
      </c>
      <c r="AQ18" s="150" t="e">
        <f t="shared" si="6"/>
        <v>#DIV/0!</v>
      </c>
      <c r="AS18" s="177"/>
      <c r="AT18" s="177"/>
      <c r="AV18" s="153" t="e">
        <f t="shared" si="7"/>
        <v>#DIV/0!</v>
      </c>
      <c r="AW18" s="101"/>
      <c r="AY18" s="132"/>
      <c r="AZ18" s="101"/>
      <c r="BA18" s="94"/>
      <c r="BB18" s="94"/>
      <c r="BC18" s="94"/>
      <c r="BD18" s="94"/>
      <c r="BE18" s="101"/>
      <c r="BF18" s="132"/>
      <c r="BG18" s="98"/>
      <c r="BH18" s="74" t="str">
        <f t="shared" si="2"/>
        <v>N</v>
      </c>
      <c r="BI18" t="e">
        <f t="shared" si="3"/>
        <v>#DIV/0!</v>
      </c>
      <c r="BK18" s="283">
        <f>IFERROR(VLOOKUP($B18, 'A2. Rate Change &amp; Enrollment'!$C$14:$BY$769, 75, FALSE), 0)</f>
        <v>0</v>
      </c>
      <c r="BL18" s="283" t="e">
        <f t="shared" si="4"/>
        <v>#DIV/0!</v>
      </c>
      <c r="BM18" s="283" t="e">
        <f t="shared" si="5"/>
        <v>#DIV/0!</v>
      </c>
      <c r="BN18" t="e">
        <f t="shared" si="8"/>
        <v>#DIV/0!</v>
      </c>
    </row>
    <row r="19" spans="1:66" x14ac:dyDescent="0.35">
      <c r="A19" t="s">
        <v>4</v>
      </c>
      <c r="B19" s="144"/>
      <c r="C19" s="98"/>
      <c r="D19" s="43" t="str">
        <f t="shared" si="1"/>
        <v>POS</v>
      </c>
      <c r="E19" s="100"/>
      <c r="F19" s="101"/>
      <c r="G19" s="100"/>
      <c r="H19" s="101"/>
      <c r="I19" s="100"/>
      <c r="J19" s="101"/>
      <c r="K19" s="100"/>
      <c r="L19" s="101"/>
      <c r="M19" s="100"/>
      <c r="N19" s="101"/>
      <c r="O19" s="100"/>
      <c r="P19" s="101"/>
      <c r="Q19" s="100"/>
      <c r="R19" s="101"/>
      <c r="S19" s="100"/>
      <c r="T19" s="101"/>
      <c r="U19" s="118"/>
      <c r="V19" s="118"/>
      <c r="W19" s="100"/>
      <c r="X19" s="100"/>
      <c r="Y19" s="100"/>
      <c r="Z19" s="100"/>
      <c r="AA19" s="132"/>
      <c r="AB19" s="101"/>
      <c r="AC19" s="101"/>
      <c r="AD19" s="101"/>
      <c r="AE19" s="100"/>
      <c r="AF19" s="101"/>
      <c r="AG19" s="100"/>
      <c r="AH19" s="101"/>
      <c r="AI19" s="100"/>
      <c r="AJ19" s="101"/>
      <c r="AK19" s="100"/>
      <c r="AL19" s="101"/>
      <c r="AM19" s="101"/>
      <c r="AN19" s="8"/>
      <c r="AO19" s="147">
        <f>IFERROR(VLOOKUP(B19,'A2. Rate Change &amp; Enrollment'!$C$20:$K$769,3,FALSE),0)</f>
        <v>0</v>
      </c>
      <c r="AP19" s="147">
        <f>IFERROR(VLOOKUP(B19,'A2. Rate Change &amp; Enrollment'!$C$20:$K$769,7,FALSE),0)</f>
        <v>0</v>
      </c>
      <c r="AQ19" s="150" t="e">
        <f t="shared" si="6"/>
        <v>#DIV/0!</v>
      </c>
      <c r="AS19" s="177"/>
      <c r="AT19" s="177"/>
      <c r="AV19" s="153" t="e">
        <f t="shared" si="7"/>
        <v>#DIV/0!</v>
      </c>
      <c r="AW19" s="101"/>
      <c r="AY19" s="132"/>
      <c r="AZ19" s="101"/>
      <c r="BA19" s="94"/>
      <c r="BB19" s="94"/>
      <c r="BC19" s="94"/>
      <c r="BD19" s="94"/>
      <c r="BE19" s="101"/>
      <c r="BF19" s="132"/>
      <c r="BG19" s="98"/>
      <c r="BH19" s="74" t="str">
        <f t="shared" si="2"/>
        <v>N</v>
      </c>
      <c r="BI19" t="e">
        <f t="shared" si="3"/>
        <v>#DIV/0!</v>
      </c>
      <c r="BK19" s="283">
        <f>IFERROR(VLOOKUP($B19, 'A2. Rate Change &amp; Enrollment'!$C$14:$BY$769, 75, FALSE), 0)</f>
        <v>0</v>
      </c>
      <c r="BL19" s="283" t="e">
        <f t="shared" si="4"/>
        <v>#DIV/0!</v>
      </c>
      <c r="BM19" s="283" t="e">
        <f t="shared" si="5"/>
        <v>#DIV/0!</v>
      </c>
      <c r="BN19" t="e">
        <f t="shared" si="8"/>
        <v>#DIV/0!</v>
      </c>
    </row>
    <row r="20" spans="1:66" x14ac:dyDescent="0.35">
      <c r="A20" t="s">
        <v>214</v>
      </c>
      <c r="B20" s="144"/>
      <c r="C20" s="98"/>
      <c r="D20" s="43" t="str">
        <f t="shared" si="1"/>
        <v>POS</v>
      </c>
      <c r="E20" s="100"/>
      <c r="F20" s="101"/>
      <c r="G20" s="100"/>
      <c r="H20" s="101"/>
      <c r="I20" s="100"/>
      <c r="J20" s="101"/>
      <c r="K20" s="100"/>
      <c r="L20" s="101"/>
      <c r="M20" s="100"/>
      <c r="N20" s="101"/>
      <c r="O20" s="100"/>
      <c r="P20" s="101"/>
      <c r="Q20" s="100"/>
      <c r="R20" s="101"/>
      <c r="S20" s="100"/>
      <c r="T20" s="101"/>
      <c r="U20" s="118"/>
      <c r="V20" s="118"/>
      <c r="W20" s="100"/>
      <c r="X20" s="100"/>
      <c r="Y20" s="100"/>
      <c r="Z20" s="100"/>
      <c r="AA20" s="132"/>
      <c r="AB20" s="101"/>
      <c r="AC20" s="101"/>
      <c r="AD20" s="101"/>
      <c r="AE20" s="100"/>
      <c r="AF20" s="101"/>
      <c r="AG20" s="100"/>
      <c r="AH20" s="101"/>
      <c r="AI20" s="100"/>
      <c r="AJ20" s="101"/>
      <c r="AK20" s="100"/>
      <c r="AL20" s="101"/>
      <c r="AM20" s="101"/>
      <c r="AN20" s="8"/>
      <c r="AO20" s="147">
        <f>IFERROR(VLOOKUP(B20,'A2. Rate Change &amp; Enrollment'!$C$20:$K$769,3,FALSE),0)</f>
        <v>0</v>
      </c>
      <c r="AP20" s="147">
        <f>IFERROR(VLOOKUP(B20,'A2. Rate Change &amp; Enrollment'!$C$20:$K$769,7,FALSE),0)</f>
        <v>0</v>
      </c>
      <c r="AQ20" s="150" t="e">
        <f t="shared" si="6"/>
        <v>#DIV/0!</v>
      </c>
      <c r="AS20" s="177"/>
      <c r="AT20" s="177"/>
      <c r="AV20" s="153" t="e">
        <f t="shared" si="7"/>
        <v>#DIV/0!</v>
      </c>
      <c r="AW20" s="101"/>
      <c r="AY20" s="132"/>
      <c r="AZ20" s="101"/>
      <c r="BA20" s="94"/>
      <c r="BB20" s="94"/>
      <c r="BC20" s="94"/>
      <c r="BD20" s="94"/>
      <c r="BE20" s="101"/>
      <c r="BF20" s="132"/>
      <c r="BG20" s="98"/>
      <c r="BH20" s="74" t="str">
        <f t="shared" si="2"/>
        <v>N</v>
      </c>
      <c r="BI20" t="e">
        <f t="shared" si="3"/>
        <v>#DIV/0!</v>
      </c>
      <c r="BK20" s="283">
        <f>IFERROR(VLOOKUP($B20, 'A2. Rate Change &amp; Enrollment'!$C$14:$BY$769, 75, FALSE), 0)</f>
        <v>0</v>
      </c>
      <c r="BL20" s="283" t="e">
        <f t="shared" si="4"/>
        <v>#DIV/0!</v>
      </c>
      <c r="BM20" s="283" t="e">
        <f t="shared" si="5"/>
        <v>#DIV/0!</v>
      </c>
      <c r="BN20" t="e">
        <f t="shared" si="8"/>
        <v>#DIV/0!</v>
      </c>
    </row>
    <row r="21" spans="1:66" x14ac:dyDescent="0.35">
      <c r="A21" t="s">
        <v>215</v>
      </c>
      <c r="B21" s="144"/>
      <c r="C21" s="98"/>
      <c r="D21" s="43" t="str">
        <f t="shared" si="1"/>
        <v>POS</v>
      </c>
      <c r="E21" s="100"/>
      <c r="F21" s="101"/>
      <c r="G21" s="100"/>
      <c r="H21" s="101"/>
      <c r="I21" s="100"/>
      <c r="J21" s="101"/>
      <c r="K21" s="100"/>
      <c r="L21" s="101"/>
      <c r="M21" s="100"/>
      <c r="N21" s="101"/>
      <c r="O21" s="100"/>
      <c r="P21" s="101"/>
      <c r="Q21" s="100"/>
      <c r="R21" s="101"/>
      <c r="S21" s="100"/>
      <c r="T21" s="101"/>
      <c r="U21" s="118"/>
      <c r="V21" s="118"/>
      <c r="W21" s="100"/>
      <c r="X21" s="100"/>
      <c r="Y21" s="100"/>
      <c r="Z21" s="100"/>
      <c r="AA21" s="132"/>
      <c r="AB21" s="101"/>
      <c r="AC21" s="101"/>
      <c r="AD21" s="101"/>
      <c r="AE21" s="100"/>
      <c r="AF21" s="101"/>
      <c r="AG21" s="100"/>
      <c r="AH21" s="101"/>
      <c r="AI21" s="100"/>
      <c r="AJ21" s="101"/>
      <c r="AK21" s="100"/>
      <c r="AL21" s="101"/>
      <c r="AM21" s="101"/>
      <c r="AN21" s="8"/>
      <c r="AO21" s="147">
        <f>IFERROR(VLOOKUP(B21,'A2. Rate Change &amp; Enrollment'!$C$20:$K$769,3,FALSE),0)</f>
        <v>0</v>
      </c>
      <c r="AP21" s="147">
        <f>IFERROR(VLOOKUP(B21,'A2. Rate Change &amp; Enrollment'!$C$20:$K$769,7,FALSE),0)</f>
        <v>0</v>
      </c>
      <c r="AQ21" s="150" t="e">
        <f t="shared" si="6"/>
        <v>#DIV/0!</v>
      </c>
      <c r="AS21" s="177"/>
      <c r="AT21" s="177"/>
      <c r="AV21" s="153" t="e">
        <f t="shared" si="7"/>
        <v>#DIV/0!</v>
      </c>
      <c r="AW21" s="101"/>
      <c r="AY21" s="132"/>
      <c r="AZ21" s="101"/>
      <c r="BA21" s="94"/>
      <c r="BB21" s="94"/>
      <c r="BC21" s="94"/>
      <c r="BD21" s="94"/>
      <c r="BE21" s="101"/>
      <c r="BF21" s="132"/>
      <c r="BG21" s="98"/>
      <c r="BH21" s="74" t="str">
        <f t="shared" si="2"/>
        <v>N</v>
      </c>
      <c r="BI21" t="e">
        <f t="shared" si="3"/>
        <v>#DIV/0!</v>
      </c>
      <c r="BK21" s="283">
        <f>IFERROR(VLOOKUP($B21, 'A2. Rate Change &amp; Enrollment'!$C$14:$BY$769, 75, FALSE), 0)</f>
        <v>0</v>
      </c>
      <c r="BL21" s="283" t="e">
        <f t="shared" si="4"/>
        <v>#DIV/0!</v>
      </c>
      <c r="BM21" s="283" t="e">
        <f t="shared" si="5"/>
        <v>#DIV/0!</v>
      </c>
      <c r="BN21" t="e">
        <f t="shared" si="8"/>
        <v>#DIV/0!</v>
      </c>
    </row>
    <row r="22" spans="1:66" x14ac:dyDescent="0.35">
      <c r="A22" t="s">
        <v>216</v>
      </c>
      <c r="B22" s="144"/>
      <c r="C22" s="98"/>
      <c r="D22" s="43" t="str">
        <f t="shared" si="1"/>
        <v>POS</v>
      </c>
      <c r="E22" s="100"/>
      <c r="F22" s="101"/>
      <c r="G22" s="100"/>
      <c r="H22" s="101"/>
      <c r="I22" s="100"/>
      <c r="J22" s="101"/>
      <c r="K22" s="100"/>
      <c r="L22" s="101"/>
      <c r="M22" s="100"/>
      <c r="N22" s="101"/>
      <c r="O22" s="100"/>
      <c r="P22" s="101"/>
      <c r="Q22" s="100"/>
      <c r="R22" s="101"/>
      <c r="S22" s="100"/>
      <c r="T22" s="101"/>
      <c r="U22" s="118"/>
      <c r="V22" s="118"/>
      <c r="W22" s="100"/>
      <c r="X22" s="100"/>
      <c r="Y22" s="100"/>
      <c r="Z22" s="100"/>
      <c r="AA22" s="132"/>
      <c r="AB22" s="101"/>
      <c r="AC22" s="101"/>
      <c r="AD22" s="101"/>
      <c r="AE22" s="100"/>
      <c r="AF22" s="101"/>
      <c r="AG22" s="100"/>
      <c r="AH22" s="101"/>
      <c r="AI22" s="100"/>
      <c r="AJ22" s="101"/>
      <c r="AK22" s="100"/>
      <c r="AL22" s="101"/>
      <c r="AM22" s="101"/>
      <c r="AN22" s="8"/>
      <c r="AO22" s="147">
        <f>IFERROR(VLOOKUP(B22,'A2. Rate Change &amp; Enrollment'!$C$20:$K$769,3,FALSE),0)</f>
        <v>0</v>
      </c>
      <c r="AP22" s="147">
        <f>IFERROR(VLOOKUP(B22,'A2. Rate Change &amp; Enrollment'!$C$20:$K$769,7,FALSE),0)</f>
        <v>0</v>
      </c>
      <c r="AQ22" s="150" t="e">
        <f t="shared" si="6"/>
        <v>#DIV/0!</v>
      </c>
      <c r="AS22" s="177"/>
      <c r="AT22" s="177"/>
      <c r="AV22" s="153" t="e">
        <f t="shared" si="7"/>
        <v>#DIV/0!</v>
      </c>
      <c r="AW22" s="101"/>
      <c r="AY22" s="132"/>
      <c r="AZ22" s="101"/>
      <c r="BA22" s="94"/>
      <c r="BB22" s="94"/>
      <c r="BC22" s="94"/>
      <c r="BD22" s="94"/>
      <c r="BE22" s="101"/>
      <c r="BF22" s="132"/>
      <c r="BG22" s="98"/>
      <c r="BH22" s="74" t="str">
        <f t="shared" si="2"/>
        <v>N</v>
      </c>
      <c r="BI22" t="e">
        <f t="shared" si="3"/>
        <v>#DIV/0!</v>
      </c>
      <c r="BK22" s="283">
        <f>IFERROR(VLOOKUP($B22, 'A2. Rate Change &amp; Enrollment'!$C$14:$BY$769, 75, FALSE), 0)</f>
        <v>0</v>
      </c>
      <c r="BL22" s="283" t="e">
        <f t="shared" si="4"/>
        <v>#DIV/0!</v>
      </c>
      <c r="BM22" s="283" t="e">
        <f t="shared" si="5"/>
        <v>#DIV/0!</v>
      </c>
      <c r="BN22" t="e">
        <f t="shared" si="8"/>
        <v>#DIV/0!</v>
      </c>
    </row>
    <row r="23" spans="1:66" x14ac:dyDescent="0.35">
      <c r="A23" t="s">
        <v>217</v>
      </c>
      <c r="B23" s="144"/>
      <c r="C23" s="98"/>
      <c r="D23" s="43" t="str">
        <f t="shared" si="1"/>
        <v>POS</v>
      </c>
      <c r="E23" s="100"/>
      <c r="F23" s="101"/>
      <c r="G23" s="100"/>
      <c r="H23" s="101"/>
      <c r="I23" s="100"/>
      <c r="J23" s="101"/>
      <c r="K23" s="100"/>
      <c r="L23" s="101"/>
      <c r="M23" s="100"/>
      <c r="N23" s="101"/>
      <c r="O23" s="100"/>
      <c r="P23" s="101"/>
      <c r="Q23" s="100"/>
      <c r="R23" s="101"/>
      <c r="S23" s="100"/>
      <c r="T23" s="101"/>
      <c r="U23" s="118"/>
      <c r="V23" s="118"/>
      <c r="W23" s="100"/>
      <c r="X23" s="100"/>
      <c r="Y23" s="100"/>
      <c r="Z23" s="100"/>
      <c r="AA23" s="132"/>
      <c r="AB23" s="101"/>
      <c r="AC23" s="101"/>
      <c r="AD23" s="101"/>
      <c r="AE23" s="100"/>
      <c r="AF23" s="101"/>
      <c r="AG23" s="100"/>
      <c r="AH23" s="101"/>
      <c r="AI23" s="100"/>
      <c r="AJ23" s="101"/>
      <c r="AK23" s="100"/>
      <c r="AL23" s="101"/>
      <c r="AM23" s="101"/>
      <c r="AN23" s="8"/>
      <c r="AO23" s="147">
        <f>IFERROR(VLOOKUP(B23,'A2. Rate Change &amp; Enrollment'!$C$20:$K$769,3,FALSE),0)</f>
        <v>0</v>
      </c>
      <c r="AP23" s="147">
        <f>IFERROR(VLOOKUP(B23,'A2. Rate Change &amp; Enrollment'!$C$20:$K$769,7,FALSE),0)</f>
        <v>0</v>
      </c>
      <c r="AQ23" s="150" t="e">
        <f t="shared" si="6"/>
        <v>#DIV/0!</v>
      </c>
      <c r="AS23" s="177"/>
      <c r="AT23" s="177"/>
      <c r="AV23" s="153" t="e">
        <f t="shared" si="7"/>
        <v>#DIV/0!</v>
      </c>
      <c r="AW23" s="101"/>
      <c r="AY23" s="132"/>
      <c r="AZ23" s="101"/>
      <c r="BA23" s="94"/>
      <c r="BB23" s="94"/>
      <c r="BC23" s="94"/>
      <c r="BD23" s="94"/>
      <c r="BE23" s="101"/>
      <c r="BF23" s="132"/>
      <c r="BG23" s="98"/>
      <c r="BH23" s="74" t="str">
        <f t="shared" si="2"/>
        <v>N</v>
      </c>
      <c r="BI23" t="e">
        <f t="shared" si="3"/>
        <v>#DIV/0!</v>
      </c>
      <c r="BK23" s="283">
        <f>IFERROR(VLOOKUP($B23, 'A2. Rate Change &amp; Enrollment'!$C$14:$BY$769, 75, FALSE), 0)</f>
        <v>0</v>
      </c>
      <c r="BL23" s="283" t="e">
        <f t="shared" si="4"/>
        <v>#DIV/0!</v>
      </c>
      <c r="BM23" s="283" t="e">
        <f t="shared" si="5"/>
        <v>#DIV/0!</v>
      </c>
      <c r="BN23" t="e">
        <f t="shared" si="8"/>
        <v>#DIV/0!</v>
      </c>
    </row>
    <row r="24" spans="1:66" x14ac:dyDescent="0.35">
      <c r="A24" t="s">
        <v>218</v>
      </c>
      <c r="B24" s="144"/>
      <c r="C24" s="98"/>
      <c r="D24" s="43" t="str">
        <f t="shared" si="1"/>
        <v>POS</v>
      </c>
      <c r="E24" s="100"/>
      <c r="F24" s="101"/>
      <c r="G24" s="100"/>
      <c r="H24" s="101"/>
      <c r="I24" s="100"/>
      <c r="J24" s="101"/>
      <c r="K24" s="100"/>
      <c r="L24" s="101"/>
      <c r="M24" s="100"/>
      <c r="N24" s="101"/>
      <c r="O24" s="100"/>
      <c r="P24" s="101"/>
      <c r="Q24" s="100"/>
      <c r="R24" s="101"/>
      <c r="S24" s="100"/>
      <c r="T24" s="101"/>
      <c r="U24" s="118"/>
      <c r="V24" s="118"/>
      <c r="W24" s="100"/>
      <c r="X24" s="100"/>
      <c r="Y24" s="100"/>
      <c r="Z24" s="100"/>
      <c r="AA24" s="132"/>
      <c r="AB24" s="101"/>
      <c r="AC24" s="101"/>
      <c r="AD24" s="101"/>
      <c r="AE24" s="100"/>
      <c r="AF24" s="101"/>
      <c r="AG24" s="100"/>
      <c r="AH24" s="101"/>
      <c r="AI24" s="100"/>
      <c r="AJ24" s="101"/>
      <c r="AK24" s="100"/>
      <c r="AL24" s="101"/>
      <c r="AM24" s="101"/>
      <c r="AN24" s="8"/>
      <c r="AO24" s="147">
        <f>IFERROR(VLOOKUP(B24,'A2. Rate Change &amp; Enrollment'!$C$20:$K$769,3,FALSE),0)</f>
        <v>0</v>
      </c>
      <c r="AP24" s="147">
        <f>IFERROR(VLOOKUP(B24,'A2. Rate Change &amp; Enrollment'!$C$20:$K$769,7,FALSE),0)</f>
        <v>0</v>
      </c>
      <c r="AQ24" s="150" t="e">
        <f t="shared" si="6"/>
        <v>#DIV/0!</v>
      </c>
      <c r="AS24" s="177"/>
      <c r="AT24" s="177"/>
      <c r="AV24" s="153" t="e">
        <f t="shared" si="7"/>
        <v>#DIV/0!</v>
      </c>
      <c r="AW24" s="101"/>
      <c r="AY24" s="132"/>
      <c r="AZ24" s="101"/>
      <c r="BA24" s="94"/>
      <c r="BB24" s="94"/>
      <c r="BC24" s="94"/>
      <c r="BD24" s="94"/>
      <c r="BE24" s="101"/>
      <c r="BF24" s="132"/>
      <c r="BG24" s="98"/>
      <c r="BH24" s="74" t="str">
        <f t="shared" si="2"/>
        <v>N</v>
      </c>
      <c r="BI24" t="e">
        <f t="shared" si="3"/>
        <v>#DIV/0!</v>
      </c>
      <c r="BK24" s="283">
        <f>IFERROR(VLOOKUP($B24, 'A2. Rate Change &amp; Enrollment'!$C$14:$BY$769, 75, FALSE), 0)</f>
        <v>0</v>
      </c>
      <c r="BL24" s="283" t="e">
        <f t="shared" si="4"/>
        <v>#DIV/0!</v>
      </c>
      <c r="BM24" s="283" t="e">
        <f t="shared" si="5"/>
        <v>#DIV/0!</v>
      </c>
      <c r="BN24" t="e">
        <f t="shared" si="8"/>
        <v>#DIV/0!</v>
      </c>
    </row>
    <row r="25" spans="1:66" x14ac:dyDescent="0.35">
      <c r="A25" t="s">
        <v>219</v>
      </c>
      <c r="B25" s="144"/>
      <c r="C25" s="98"/>
      <c r="D25" s="43" t="str">
        <f t="shared" si="1"/>
        <v>POS</v>
      </c>
      <c r="E25" s="100"/>
      <c r="F25" s="101"/>
      <c r="G25" s="100"/>
      <c r="H25" s="101"/>
      <c r="I25" s="100"/>
      <c r="J25" s="101"/>
      <c r="K25" s="100"/>
      <c r="L25" s="101"/>
      <c r="M25" s="100"/>
      <c r="N25" s="101"/>
      <c r="O25" s="100"/>
      <c r="P25" s="101"/>
      <c r="Q25" s="100"/>
      <c r="R25" s="101"/>
      <c r="S25" s="100"/>
      <c r="T25" s="101"/>
      <c r="U25" s="118"/>
      <c r="V25" s="118"/>
      <c r="W25" s="100"/>
      <c r="X25" s="100"/>
      <c r="Y25" s="100"/>
      <c r="Z25" s="100"/>
      <c r="AA25" s="132"/>
      <c r="AB25" s="101"/>
      <c r="AC25" s="101"/>
      <c r="AD25" s="101"/>
      <c r="AE25" s="100"/>
      <c r="AF25" s="101"/>
      <c r="AG25" s="100"/>
      <c r="AH25" s="101"/>
      <c r="AI25" s="100"/>
      <c r="AJ25" s="101"/>
      <c r="AK25" s="100"/>
      <c r="AL25" s="101"/>
      <c r="AM25" s="101"/>
      <c r="AN25" s="8"/>
      <c r="AO25" s="147">
        <f>IFERROR(VLOOKUP(B25,'A2. Rate Change &amp; Enrollment'!$C$20:$K$769,3,FALSE),0)</f>
        <v>0</v>
      </c>
      <c r="AP25" s="147">
        <f>IFERROR(VLOOKUP(B25,'A2. Rate Change &amp; Enrollment'!$C$20:$K$769,7,FALSE),0)</f>
        <v>0</v>
      </c>
      <c r="AQ25" s="150" t="e">
        <f t="shared" si="6"/>
        <v>#DIV/0!</v>
      </c>
      <c r="AS25" s="177"/>
      <c r="AT25" s="177"/>
      <c r="AV25" s="153" t="e">
        <f t="shared" si="7"/>
        <v>#DIV/0!</v>
      </c>
      <c r="AW25" s="101"/>
      <c r="AY25" s="132"/>
      <c r="AZ25" s="101"/>
      <c r="BA25" s="94"/>
      <c r="BB25" s="94"/>
      <c r="BC25" s="94"/>
      <c r="BD25" s="94"/>
      <c r="BE25" s="101"/>
      <c r="BF25" s="132"/>
      <c r="BG25" s="98"/>
      <c r="BH25" s="74" t="str">
        <f t="shared" si="2"/>
        <v>N</v>
      </c>
      <c r="BI25" t="e">
        <f t="shared" si="3"/>
        <v>#DIV/0!</v>
      </c>
      <c r="BK25" s="283">
        <f>IFERROR(VLOOKUP($B25, 'A2. Rate Change &amp; Enrollment'!$C$14:$BY$769, 75, FALSE), 0)</f>
        <v>0</v>
      </c>
      <c r="BL25" s="283" t="e">
        <f t="shared" si="4"/>
        <v>#DIV/0!</v>
      </c>
      <c r="BM25" s="283" t="e">
        <f t="shared" si="5"/>
        <v>#DIV/0!</v>
      </c>
      <c r="BN25" t="e">
        <f t="shared" si="8"/>
        <v>#DIV/0!</v>
      </c>
    </row>
    <row r="26" spans="1:66" x14ac:dyDescent="0.35">
      <c r="A26" t="s">
        <v>220</v>
      </c>
      <c r="B26" s="144"/>
      <c r="C26" s="98"/>
      <c r="D26" s="43" t="str">
        <f t="shared" si="1"/>
        <v>POS</v>
      </c>
      <c r="E26" s="100"/>
      <c r="F26" s="101"/>
      <c r="G26" s="100"/>
      <c r="H26" s="101"/>
      <c r="I26" s="100"/>
      <c r="J26" s="101"/>
      <c r="K26" s="100"/>
      <c r="L26" s="101"/>
      <c r="M26" s="100"/>
      <c r="N26" s="101"/>
      <c r="O26" s="100"/>
      <c r="P26" s="101"/>
      <c r="Q26" s="100"/>
      <c r="R26" s="101"/>
      <c r="S26" s="100"/>
      <c r="T26" s="101"/>
      <c r="U26" s="118"/>
      <c r="V26" s="118"/>
      <c r="W26" s="100"/>
      <c r="X26" s="100"/>
      <c r="Y26" s="100"/>
      <c r="Z26" s="100"/>
      <c r="AA26" s="132"/>
      <c r="AB26" s="101"/>
      <c r="AC26" s="101"/>
      <c r="AD26" s="101"/>
      <c r="AE26" s="100"/>
      <c r="AF26" s="101"/>
      <c r="AG26" s="100"/>
      <c r="AH26" s="101"/>
      <c r="AI26" s="100"/>
      <c r="AJ26" s="101"/>
      <c r="AK26" s="100"/>
      <c r="AL26" s="101"/>
      <c r="AM26" s="101"/>
      <c r="AN26" s="8"/>
      <c r="AO26" s="147">
        <f>IFERROR(VLOOKUP(B26,'A2. Rate Change &amp; Enrollment'!$C$20:$K$769,3,FALSE),0)</f>
        <v>0</v>
      </c>
      <c r="AP26" s="147">
        <f>IFERROR(VLOOKUP(B26,'A2. Rate Change &amp; Enrollment'!$C$20:$K$769,7,FALSE),0)</f>
        <v>0</v>
      </c>
      <c r="AQ26" s="150" t="e">
        <f t="shared" si="6"/>
        <v>#DIV/0!</v>
      </c>
      <c r="AS26" s="177"/>
      <c r="AT26" s="177"/>
      <c r="AV26" s="153" t="e">
        <f t="shared" si="7"/>
        <v>#DIV/0!</v>
      </c>
      <c r="AW26" s="101"/>
      <c r="AY26" s="132"/>
      <c r="AZ26" s="101"/>
      <c r="BA26" s="94"/>
      <c r="BB26" s="94"/>
      <c r="BC26" s="94"/>
      <c r="BD26" s="94"/>
      <c r="BE26" s="101"/>
      <c r="BF26" s="132"/>
      <c r="BG26" s="98"/>
      <c r="BH26" s="74" t="str">
        <f t="shared" si="2"/>
        <v>N</v>
      </c>
      <c r="BI26" t="e">
        <f t="shared" si="3"/>
        <v>#DIV/0!</v>
      </c>
      <c r="BK26" s="283">
        <f>IFERROR(VLOOKUP($B26, 'A2. Rate Change &amp; Enrollment'!$C$14:$BY$769, 75, FALSE), 0)</f>
        <v>0</v>
      </c>
      <c r="BL26" s="283" t="e">
        <f t="shared" si="4"/>
        <v>#DIV/0!</v>
      </c>
      <c r="BM26" s="283" t="e">
        <f t="shared" si="5"/>
        <v>#DIV/0!</v>
      </c>
      <c r="BN26" t="e">
        <f t="shared" si="8"/>
        <v>#DIV/0!</v>
      </c>
    </row>
    <row r="27" spans="1:66" x14ac:dyDescent="0.35">
      <c r="A27" t="s">
        <v>221</v>
      </c>
      <c r="B27" s="144"/>
      <c r="C27" s="98"/>
      <c r="D27" s="43" t="str">
        <f t="shared" si="1"/>
        <v>POS</v>
      </c>
      <c r="E27" s="100"/>
      <c r="F27" s="101"/>
      <c r="G27" s="100"/>
      <c r="H27" s="101"/>
      <c r="I27" s="100"/>
      <c r="J27" s="101"/>
      <c r="K27" s="100"/>
      <c r="L27" s="101"/>
      <c r="M27" s="100"/>
      <c r="N27" s="101"/>
      <c r="O27" s="100"/>
      <c r="P27" s="101"/>
      <c r="Q27" s="100"/>
      <c r="R27" s="101"/>
      <c r="S27" s="100"/>
      <c r="T27" s="101"/>
      <c r="U27" s="118"/>
      <c r="V27" s="118"/>
      <c r="W27" s="100"/>
      <c r="X27" s="100"/>
      <c r="Y27" s="100"/>
      <c r="Z27" s="100"/>
      <c r="AA27" s="132"/>
      <c r="AB27" s="101"/>
      <c r="AC27" s="101"/>
      <c r="AD27" s="101"/>
      <c r="AE27" s="100"/>
      <c r="AF27" s="101"/>
      <c r="AG27" s="100"/>
      <c r="AH27" s="101"/>
      <c r="AI27" s="100"/>
      <c r="AJ27" s="101"/>
      <c r="AK27" s="100"/>
      <c r="AL27" s="101"/>
      <c r="AM27" s="101"/>
      <c r="AN27" s="8"/>
      <c r="AO27" s="147">
        <f>IFERROR(VLOOKUP(B27,'A2. Rate Change &amp; Enrollment'!$C$20:$K$769,3,FALSE),0)</f>
        <v>0</v>
      </c>
      <c r="AP27" s="147">
        <f>IFERROR(VLOOKUP(B27,'A2. Rate Change &amp; Enrollment'!$C$20:$K$769,7,FALSE),0)</f>
        <v>0</v>
      </c>
      <c r="AQ27" s="150" t="e">
        <f t="shared" si="6"/>
        <v>#DIV/0!</v>
      </c>
      <c r="AS27" s="177"/>
      <c r="AT27" s="177"/>
      <c r="AV27" s="153" t="e">
        <f t="shared" si="7"/>
        <v>#DIV/0!</v>
      </c>
      <c r="AW27" s="101"/>
      <c r="AY27" s="132"/>
      <c r="AZ27" s="101"/>
      <c r="BA27" s="94"/>
      <c r="BB27" s="94"/>
      <c r="BC27" s="94"/>
      <c r="BD27" s="94"/>
      <c r="BE27" s="101"/>
      <c r="BF27" s="132"/>
      <c r="BG27" s="98"/>
      <c r="BH27" s="74" t="str">
        <f t="shared" si="2"/>
        <v>N</v>
      </c>
      <c r="BI27" t="e">
        <f t="shared" si="3"/>
        <v>#DIV/0!</v>
      </c>
      <c r="BK27" s="283">
        <f>IFERROR(VLOOKUP($B27, 'A2. Rate Change &amp; Enrollment'!$C$14:$BY$769, 75, FALSE), 0)</f>
        <v>0</v>
      </c>
      <c r="BL27" s="283" t="e">
        <f t="shared" si="4"/>
        <v>#DIV/0!</v>
      </c>
      <c r="BM27" s="283" t="e">
        <f t="shared" si="5"/>
        <v>#DIV/0!</v>
      </c>
      <c r="BN27" t="e">
        <f t="shared" si="8"/>
        <v>#DIV/0!</v>
      </c>
    </row>
    <row r="28" spans="1:66" x14ac:dyDescent="0.35">
      <c r="A28" t="s">
        <v>222</v>
      </c>
      <c r="B28" s="144"/>
      <c r="C28" s="98"/>
      <c r="D28" s="43" t="str">
        <f t="shared" si="1"/>
        <v>POS</v>
      </c>
      <c r="E28" s="100"/>
      <c r="F28" s="101"/>
      <c r="G28" s="100"/>
      <c r="H28" s="101"/>
      <c r="I28" s="100"/>
      <c r="J28" s="101"/>
      <c r="K28" s="100"/>
      <c r="L28" s="101"/>
      <c r="M28" s="100"/>
      <c r="N28" s="101"/>
      <c r="O28" s="100"/>
      <c r="P28" s="101"/>
      <c r="Q28" s="100"/>
      <c r="R28" s="101"/>
      <c r="S28" s="100"/>
      <c r="T28" s="101"/>
      <c r="U28" s="118"/>
      <c r="V28" s="118"/>
      <c r="W28" s="100"/>
      <c r="X28" s="100"/>
      <c r="Y28" s="100"/>
      <c r="Z28" s="100"/>
      <c r="AA28" s="132"/>
      <c r="AB28" s="101"/>
      <c r="AC28" s="101"/>
      <c r="AD28" s="101"/>
      <c r="AE28" s="100"/>
      <c r="AF28" s="101"/>
      <c r="AG28" s="100"/>
      <c r="AH28" s="101"/>
      <c r="AI28" s="100"/>
      <c r="AJ28" s="101"/>
      <c r="AK28" s="100"/>
      <c r="AL28" s="101"/>
      <c r="AM28" s="101"/>
      <c r="AN28" s="8"/>
      <c r="AO28" s="147">
        <f>IFERROR(VLOOKUP(B28,'A2. Rate Change &amp; Enrollment'!$C$20:$K$769,3,FALSE),0)</f>
        <v>0</v>
      </c>
      <c r="AP28" s="147">
        <f>IFERROR(VLOOKUP(B28,'A2. Rate Change &amp; Enrollment'!$C$20:$K$769,7,FALSE),0)</f>
        <v>0</v>
      </c>
      <c r="AQ28" s="150" t="e">
        <f t="shared" si="6"/>
        <v>#DIV/0!</v>
      </c>
      <c r="AS28" s="177"/>
      <c r="AT28" s="177"/>
      <c r="AV28" s="153" t="e">
        <f t="shared" si="7"/>
        <v>#DIV/0!</v>
      </c>
      <c r="AW28" s="101"/>
      <c r="AY28" s="132"/>
      <c r="AZ28" s="101"/>
      <c r="BA28" s="94"/>
      <c r="BB28" s="94"/>
      <c r="BC28" s="94"/>
      <c r="BD28" s="94"/>
      <c r="BE28" s="101"/>
      <c r="BF28" s="132"/>
      <c r="BG28" s="98"/>
      <c r="BH28" s="74" t="str">
        <f t="shared" si="2"/>
        <v>N</v>
      </c>
      <c r="BI28" t="e">
        <f t="shared" si="3"/>
        <v>#DIV/0!</v>
      </c>
      <c r="BK28" s="283">
        <f>IFERROR(VLOOKUP($B28, 'A2. Rate Change &amp; Enrollment'!$C$14:$BY$769, 75, FALSE), 0)</f>
        <v>0</v>
      </c>
      <c r="BL28" s="283" t="e">
        <f t="shared" si="4"/>
        <v>#DIV/0!</v>
      </c>
      <c r="BM28" s="283" t="e">
        <f t="shared" si="5"/>
        <v>#DIV/0!</v>
      </c>
      <c r="BN28" t="e">
        <f t="shared" si="8"/>
        <v>#DIV/0!</v>
      </c>
    </row>
    <row r="29" spans="1:66" x14ac:dyDescent="0.35">
      <c r="A29" t="s">
        <v>223</v>
      </c>
      <c r="B29" s="144"/>
      <c r="C29" s="98"/>
      <c r="D29" s="43" t="str">
        <f t="shared" si="1"/>
        <v>POS</v>
      </c>
      <c r="E29" s="100"/>
      <c r="F29" s="101"/>
      <c r="G29" s="100"/>
      <c r="H29" s="101"/>
      <c r="I29" s="100"/>
      <c r="J29" s="101"/>
      <c r="K29" s="100"/>
      <c r="L29" s="101"/>
      <c r="M29" s="100"/>
      <c r="N29" s="101"/>
      <c r="O29" s="100"/>
      <c r="P29" s="101"/>
      <c r="Q29" s="100"/>
      <c r="R29" s="101"/>
      <c r="S29" s="100"/>
      <c r="T29" s="101"/>
      <c r="U29" s="118"/>
      <c r="V29" s="118"/>
      <c r="W29" s="100"/>
      <c r="X29" s="100"/>
      <c r="Y29" s="100"/>
      <c r="Z29" s="100"/>
      <c r="AA29" s="132"/>
      <c r="AB29" s="101"/>
      <c r="AC29" s="101"/>
      <c r="AD29" s="101"/>
      <c r="AE29" s="100"/>
      <c r="AF29" s="101"/>
      <c r="AG29" s="100"/>
      <c r="AH29" s="101"/>
      <c r="AI29" s="100"/>
      <c r="AJ29" s="101"/>
      <c r="AK29" s="100"/>
      <c r="AL29" s="101"/>
      <c r="AM29" s="101"/>
      <c r="AN29" s="8"/>
      <c r="AO29" s="147">
        <f>IFERROR(VLOOKUP(B29,'A2. Rate Change &amp; Enrollment'!$C$20:$K$769,3,FALSE),0)</f>
        <v>0</v>
      </c>
      <c r="AP29" s="147">
        <f>IFERROR(VLOOKUP(B29,'A2. Rate Change &amp; Enrollment'!$C$20:$K$769,7,FALSE),0)</f>
        <v>0</v>
      </c>
      <c r="AQ29" s="150" t="e">
        <f t="shared" si="6"/>
        <v>#DIV/0!</v>
      </c>
      <c r="AS29" s="177"/>
      <c r="AT29" s="177"/>
      <c r="AV29" s="153" t="e">
        <f t="shared" si="7"/>
        <v>#DIV/0!</v>
      </c>
      <c r="AW29" s="101"/>
      <c r="AY29" s="132"/>
      <c r="AZ29" s="101"/>
      <c r="BA29" s="94"/>
      <c r="BB29" s="94"/>
      <c r="BC29" s="94"/>
      <c r="BD29" s="94"/>
      <c r="BE29" s="101"/>
      <c r="BF29" s="132"/>
      <c r="BG29" s="98"/>
      <c r="BH29" s="74" t="str">
        <f t="shared" si="2"/>
        <v>N</v>
      </c>
      <c r="BI29" t="e">
        <f t="shared" si="3"/>
        <v>#DIV/0!</v>
      </c>
      <c r="BK29" s="283">
        <f>IFERROR(VLOOKUP($B29, 'A2. Rate Change &amp; Enrollment'!$C$14:$BY$769, 75, FALSE), 0)</f>
        <v>0</v>
      </c>
      <c r="BL29" s="283" t="e">
        <f t="shared" si="4"/>
        <v>#DIV/0!</v>
      </c>
      <c r="BM29" s="283" t="e">
        <f t="shared" si="5"/>
        <v>#DIV/0!</v>
      </c>
      <c r="BN29" t="e">
        <f t="shared" si="8"/>
        <v>#DIV/0!</v>
      </c>
    </row>
    <row r="30" spans="1:66" x14ac:dyDescent="0.35">
      <c r="A30" t="s">
        <v>224</v>
      </c>
      <c r="B30" s="144"/>
      <c r="C30" s="98"/>
      <c r="D30" s="43" t="str">
        <f t="shared" si="1"/>
        <v>POS</v>
      </c>
      <c r="E30" s="100"/>
      <c r="F30" s="101"/>
      <c r="G30" s="100"/>
      <c r="H30" s="101"/>
      <c r="I30" s="100"/>
      <c r="J30" s="101"/>
      <c r="K30" s="100"/>
      <c r="L30" s="101"/>
      <c r="M30" s="100"/>
      <c r="N30" s="101"/>
      <c r="O30" s="100"/>
      <c r="P30" s="101"/>
      <c r="Q30" s="100"/>
      <c r="R30" s="101"/>
      <c r="S30" s="100"/>
      <c r="T30" s="101"/>
      <c r="U30" s="118"/>
      <c r="V30" s="118"/>
      <c r="W30" s="100"/>
      <c r="X30" s="100"/>
      <c r="Y30" s="100"/>
      <c r="Z30" s="100"/>
      <c r="AA30" s="132"/>
      <c r="AB30" s="101"/>
      <c r="AC30" s="101"/>
      <c r="AD30" s="101"/>
      <c r="AE30" s="100"/>
      <c r="AF30" s="101"/>
      <c r="AG30" s="100"/>
      <c r="AH30" s="101"/>
      <c r="AI30" s="100"/>
      <c r="AJ30" s="101"/>
      <c r="AK30" s="100"/>
      <c r="AL30" s="101"/>
      <c r="AM30" s="101"/>
      <c r="AN30" s="8"/>
      <c r="AO30" s="147">
        <f>IFERROR(VLOOKUP(B30,'A2. Rate Change &amp; Enrollment'!$C$20:$K$769,3,FALSE),0)</f>
        <v>0</v>
      </c>
      <c r="AP30" s="147">
        <f>IFERROR(VLOOKUP(B30,'A2. Rate Change &amp; Enrollment'!$C$20:$K$769,7,FALSE),0)</f>
        <v>0</v>
      </c>
      <c r="AQ30" s="150" t="e">
        <f t="shared" si="6"/>
        <v>#DIV/0!</v>
      </c>
      <c r="AS30" s="177"/>
      <c r="AT30" s="177"/>
      <c r="AV30" s="153" t="e">
        <f t="shared" si="7"/>
        <v>#DIV/0!</v>
      </c>
      <c r="AW30" s="101"/>
      <c r="AY30" s="132"/>
      <c r="AZ30" s="101"/>
      <c r="BA30" s="94"/>
      <c r="BB30" s="94"/>
      <c r="BC30" s="94"/>
      <c r="BD30" s="94"/>
      <c r="BE30" s="101"/>
      <c r="BF30" s="132"/>
      <c r="BG30" s="98"/>
      <c r="BH30" s="74" t="str">
        <f t="shared" si="2"/>
        <v>N</v>
      </c>
      <c r="BI30" t="e">
        <f t="shared" si="3"/>
        <v>#DIV/0!</v>
      </c>
      <c r="BK30" s="283">
        <f>IFERROR(VLOOKUP($B30, 'A2. Rate Change &amp; Enrollment'!$C$14:$BY$769, 75, FALSE), 0)</f>
        <v>0</v>
      </c>
      <c r="BL30" s="283" t="e">
        <f t="shared" si="4"/>
        <v>#DIV/0!</v>
      </c>
      <c r="BM30" s="283" t="e">
        <f t="shared" si="5"/>
        <v>#DIV/0!</v>
      </c>
      <c r="BN30" t="e">
        <f t="shared" si="8"/>
        <v>#DIV/0!</v>
      </c>
    </row>
    <row r="31" spans="1:66" x14ac:dyDescent="0.35">
      <c r="A31" t="s">
        <v>225</v>
      </c>
      <c r="B31" s="144"/>
      <c r="C31" s="98"/>
      <c r="D31" s="43" t="str">
        <f t="shared" si="1"/>
        <v>POS</v>
      </c>
      <c r="E31" s="100"/>
      <c r="F31" s="101"/>
      <c r="G31" s="100"/>
      <c r="H31" s="101"/>
      <c r="I31" s="100"/>
      <c r="J31" s="101"/>
      <c r="K31" s="100"/>
      <c r="L31" s="101"/>
      <c r="M31" s="100"/>
      <c r="N31" s="101"/>
      <c r="O31" s="100"/>
      <c r="P31" s="101"/>
      <c r="Q31" s="100"/>
      <c r="R31" s="101"/>
      <c r="S31" s="100"/>
      <c r="T31" s="101"/>
      <c r="U31" s="118"/>
      <c r="V31" s="118"/>
      <c r="W31" s="100"/>
      <c r="X31" s="100"/>
      <c r="Y31" s="100"/>
      <c r="Z31" s="100"/>
      <c r="AA31" s="132"/>
      <c r="AB31" s="101"/>
      <c r="AC31" s="101"/>
      <c r="AD31" s="101"/>
      <c r="AE31" s="100"/>
      <c r="AF31" s="101"/>
      <c r="AG31" s="100"/>
      <c r="AH31" s="101"/>
      <c r="AI31" s="100"/>
      <c r="AJ31" s="101"/>
      <c r="AK31" s="100"/>
      <c r="AL31" s="101"/>
      <c r="AM31" s="101"/>
      <c r="AN31" s="8"/>
      <c r="AO31" s="147">
        <f>IFERROR(VLOOKUP(B31,'A2. Rate Change &amp; Enrollment'!$C$20:$K$769,3,FALSE),0)</f>
        <v>0</v>
      </c>
      <c r="AP31" s="147">
        <f>IFERROR(VLOOKUP(B31,'A2. Rate Change &amp; Enrollment'!$C$20:$K$769,7,FALSE),0)</f>
        <v>0</v>
      </c>
      <c r="AQ31" s="150" t="e">
        <f t="shared" si="6"/>
        <v>#DIV/0!</v>
      </c>
      <c r="AS31" s="177"/>
      <c r="AT31" s="177"/>
      <c r="AV31" s="153" t="e">
        <f t="shared" si="7"/>
        <v>#DIV/0!</v>
      </c>
      <c r="AW31" s="101"/>
      <c r="AY31" s="132"/>
      <c r="AZ31" s="101"/>
      <c r="BA31" s="94"/>
      <c r="BB31" s="94"/>
      <c r="BC31" s="94"/>
      <c r="BD31" s="94"/>
      <c r="BE31" s="101"/>
      <c r="BF31" s="132"/>
      <c r="BG31" s="98"/>
      <c r="BH31" s="74" t="str">
        <f t="shared" si="2"/>
        <v>N</v>
      </c>
      <c r="BI31" t="e">
        <f t="shared" si="3"/>
        <v>#DIV/0!</v>
      </c>
      <c r="BK31" s="283">
        <f>IFERROR(VLOOKUP($B31, 'A2. Rate Change &amp; Enrollment'!$C$14:$BY$769, 75, FALSE), 0)</f>
        <v>0</v>
      </c>
      <c r="BL31" s="283" t="e">
        <f t="shared" si="4"/>
        <v>#DIV/0!</v>
      </c>
      <c r="BM31" s="283" t="e">
        <f t="shared" si="5"/>
        <v>#DIV/0!</v>
      </c>
      <c r="BN31" t="e">
        <f t="shared" si="8"/>
        <v>#DIV/0!</v>
      </c>
    </row>
    <row r="32" spans="1:66" x14ac:dyDescent="0.35">
      <c r="A32" t="s">
        <v>226</v>
      </c>
      <c r="B32" s="144"/>
      <c r="C32" s="98"/>
      <c r="D32" s="43" t="str">
        <f t="shared" si="1"/>
        <v>POS</v>
      </c>
      <c r="E32" s="100"/>
      <c r="F32" s="101"/>
      <c r="G32" s="100"/>
      <c r="H32" s="101"/>
      <c r="I32" s="100"/>
      <c r="J32" s="101"/>
      <c r="K32" s="100"/>
      <c r="L32" s="101"/>
      <c r="M32" s="100"/>
      <c r="N32" s="101"/>
      <c r="O32" s="100"/>
      <c r="P32" s="101"/>
      <c r="Q32" s="100"/>
      <c r="R32" s="101"/>
      <c r="S32" s="100"/>
      <c r="T32" s="101"/>
      <c r="U32" s="118"/>
      <c r="V32" s="118"/>
      <c r="W32" s="100"/>
      <c r="X32" s="100"/>
      <c r="Y32" s="100"/>
      <c r="Z32" s="100"/>
      <c r="AA32" s="132"/>
      <c r="AB32" s="101"/>
      <c r="AC32" s="101"/>
      <c r="AD32" s="101"/>
      <c r="AE32" s="100"/>
      <c r="AF32" s="101"/>
      <c r="AG32" s="100"/>
      <c r="AH32" s="101"/>
      <c r="AI32" s="100"/>
      <c r="AJ32" s="101"/>
      <c r="AK32" s="100"/>
      <c r="AL32" s="101"/>
      <c r="AM32" s="101"/>
      <c r="AN32" s="8"/>
      <c r="AO32" s="147">
        <f>IFERROR(VLOOKUP(B32,'A2. Rate Change &amp; Enrollment'!$C$20:$K$769,3,FALSE),0)</f>
        <v>0</v>
      </c>
      <c r="AP32" s="147">
        <f>IFERROR(VLOOKUP(B32,'A2. Rate Change &amp; Enrollment'!$C$20:$K$769,7,FALSE),0)</f>
        <v>0</v>
      </c>
      <c r="AQ32" s="150" t="e">
        <f t="shared" si="6"/>
        <v>#DIV/0!</v>
      </c>
      <c r="AS32" s="177"/>
      <c r="AT32" s="177"/>
      <c r="AV32" s="153" t="e">
        <f t="shared" si="7"/>
        <v>#DIV/0!</v>
      </c>
      <c r="AW32" s="101"/>
      <c r="AY32" s="132"/>
      <c r="AZ32" s="101"/>
      <c r="BA32" s="94"/>
      <c r="BB32" s="94"/>
      <c r="BC32" s="94"/>
      <c r="BD32" s="94"/>
      <c r="BE32" s="101"/>
      <c r="BF32" s="132"/>
      <c r="BG32" s="98"/>
      <c r="BH32" s="74" t="str">
        <f t="shared" si="2"/>
        <v>N</v>
      </c>
      <c r="BI32" t="e">
        <f t="shared" si="3"/>
        <v>#DIV/0!</v>
      </c>
      <c r="BK32" s="283">
        <f>IFERROR(VLOOKUP($B32, 'A2. Rate Change &amp; Enrollment'!$C$14:$BY$769, 75, FALSE), 0)</f>
        <v>0</v>
      </c>
      <c r="BL32" s="283" t="e">
        <f t="shared" si="4"/>
        <v>#DIV/0!</v>
      </c>
      <c r="BM32" s="283" t="e">
        <f t="shared" si="5"/>
        <v>#DIV/0!</v>
      </c>
      <c r="BN32" t="e">
        <f t="shared" si="8"/>
        <v>#DIV/0!</v>
      </c>
    </row>
    <row r="33" spans="1:66" x14ac:dyDescent="0.35">
      <c r="A33" t="s">
        <v>227</v>
      </c>
      <c r="B33" s="144"/>
      <c r="C33" s="98"/>
      <c r="D33" s="43" t="str">
        <f t="shared" si="1"/>
        <v>POS</v>
      </c>
      <c r="E33" s="100"/>
      <c r="F33" s="101"/>
      <c r="G33" s="100"/>
      <c r="H33" s="101"/>
      <c r="I33" s="100"/>
      <c r="J33" s="101"/>
      <c r="K33" s="100"/>
      <c r="L33" s="101"/>
      <c r="M33" s="100"/>
      <c r="N33" s="101"/>
      <c r="O33" s="100"/>
      <c r="P33" s="101"/>
      <c r="Q33" s="100"/>
      <c r="R33" s="101"/>
      <c r="S33" s="100"/>
      <c r="T33" s="101"/>
      <c r="U33" s="118"/>
      <c r="V33" s="118"/>
      <c r="W33" s="100"/>
      <c r="X33" s="100"/>
      <c r="Y33" s="100"/>
      <c r="Z33" s="100"/>
      <c r="AA33" s="132"/>
      <c r="AB33" s="101"/>
      <c r="AC33" s="101"/>
      <c r="AD33" s="101"/>
      <c r="AE33" s="100"/>
      <c r="AF33" s="101"/>
      <c r="AG33" s="100"/>
      <c r="AH33" s="101"/>
      <c r="AI33" s="100"/>
      <c r="AJ33" s="101"/>
      <c r="AK33" s="100"/>
      <c r="AL33" s="101"/>
      <c r="AM33" s="101"/>
      <c r="AN33" s="8"/>
      <c r="AO33" s="147">
        <f>IFERROR(VLOOKUP(B33,'A2. Rate Change &amp; Enrollment'!$C$20:$K$769,3,FALSE),0)</f>
        <v>0</v>
      </c>
      <c r="AP33" s="147">
        <f>IFERROR(VLOOKUP(B33,'A2. Rate Change &amp; Enrollment'!$C$20:$K$769,7,FALSE),0)</f>
        <v>0</v>
      </c>
      <c r="AQ33" s="150" t="e">
        <f t="shared" si="6"/>
        <v>#DIV/0!</v>
      </c>
      <c r="AS33" s="177"/>
      <c r="AT33" s="177"/>
      <c r="AV33" s="153" t="e">
        <f t="shared" si="7"/>
        <v>#DIV/0!</v>
      </c>
      <c r="AW33" s="101"/>
      <c r="AY33" s="132"/>
      <c r="AZ33" s="101"/>
      <c r="BA33" s="94"/>
      <c r="BB33" s="94"/>
      <c r="BC33" s="94"/>
      <c r="BD33" s="94"/>
      <c r="BE33" s="101"/>
      <c r="BF33" s="132"/>
      <c r="BG33" s="98"/>
      <c r="BH33" s="74" t="str">
        <f t="shared" si="2"/>
        <v>N</v>
      </c>
      <c r="BI33" t="e">
        <f t="shared" si="3"/>
        <v>#DIV/0!</v>
      </c>
      <c r="BK33" s="283">
        <f>IFERROR(VLOOKUP($B33, 'A2. Rate Change &amp; Enrollment'!$C$14:$BY$769, 75, FALSE), 0)</f>
        <v>0</v>
      </c>
      <c r="BL33" s="283" t="e">
        <f t="shared" si="4"/>
        <v>#DIV/0!</v>
      </c>
      <c r="BM33" s="283" t="e">
        <f t="shared" si="5"/>
        <v>#DIV/0!</v>
      </c>
      <c r="BN33" t="e">
        <f t="shared" si="8"/>
        <v>#DIV/0!</v>
      </c>
    </row>
    <row r="34" spans="1:66" x14ac:dyDescent="0.35">
      <c r="A34" t="s">
        <v>228</v>
      </c>
      <c r="B34" s="144"/>
      <c r="C34" s="98"/>
      <c r="D34" s="43" t="str">
        <f t="shared" si="1"/>
        <v>POS</v>
      </c>
      <c r="E34" s="100"/>
      <c r="F34" s="101"/>
      <c r="G34" s="100"/>
      <c r="H34" s="101"/>
      <c r="I34" s="100"/>
      <c r="J34" s="101"/>
      <c r="K34" s="100"/>
      <c r="L34" s="101"/>
      <c r="M34" s="100"/>
      <c r="N34" s="101"/>
      <c r="O34" s="100"/>
      <c r="P34" s="101"/>
      <c r="Q34" s="100"/>
      <c r="R34" s="101"/>
      <c r="S34" s="100"/>
      <c r="T34" s="101"/>
      <c r="U34" s="118"/>
      <c r="V34" s="118"/>
      <c r="W34" s="100"/>
      <c r="X34" s="100"/>
      <c r="Y34" s="100"/>
      <c r="Z34" s="100"/>
      <c r="AA34" s="132"/>
      <c r="AB34" s="101"/>
      <c r="AC34" s="101"/>
      <c r="AD34" s="101"/>
      <c r="AE34" s="100"/>
      <c r="AF34" s="101"/>
      <c r="AG34" s="100"/>
      <c r="AH34" s="101"/>
      <c r="AI34" s="100"/>
      <c r="AJ34" s="101"/>
      <c r="AK34" s="100"/>
      <c r="AL34" s="101"/>
      <c r="AM34" s="101"/>
      <c r="AN34" s="8"/>
      <c r="AO34" s="147">
        <f>IFERROR(VLOOKUP(B34,'A2. Rate Change &amp; Enrollment'!$C$20:$K$769,3,FALSE),0)</f>
        <v>0</v>
      </c>
      <c r="AP34" s="147">
        <f>IFERROR(VLOOKUP(B34,'A2. Rate Change &amp; Enrollment'!$C$20:$K$769,7,FALSE),0)</f>
        <v>0</v>
      </c>
      <c r="AQ34" s="150" t="e">
        <f t="shared" si="6"/>
        <v>#DIV/0!</v>
      </c>
      <c r="AS34" s="177"/>
      <c r="AT34" s="177"/>
      <c r="AV34" s="153" t="e">
        <f t="shared" si="7"/>
        <v>#DIV/0!</v>
      </c>
      <c r="AW34" s="101"/>
      <c r="AY34" s="132"/>
      <c r="AZ34" s="101"/>
      <c r="BA34" s="94"/>
      <c r="BB34" s="94"/>
      <c r="BC34" s="94"/>
      <c r="BD34" s="94"/>
      <c r="BE34" s="101"/>
      <c r="BF34" s="132"/>
      <c r="BG34" s="98"/>
      <c r="BH34" s="74" t="str">
        <f t="shared" si="2"/>
        <v>N</v>
      </c>
      <c r="BI34" t="e">
        <f t="shared" si="3"/>
        <v>#DIV/0!</v>
      </c>
      <c r="BK34" s="283">
        <f>IFERROR(VLOOKUP($B34, 'A2. Rate Change &amp; Enrollment'!$C$14:$BY$769, 75, FALSE), 0)</f>
        <v>0</v>
      </c>
      <c r="BL34" s="283" t="e">
        <f t="shared" si="4"/>
        <v>#DIV/0!</v>
      </c>
      <c r="BM34" s="283" t="e">
        <f t="shared" si="5"/>
        <v>#DIV/0!</v>
      </c>
      <c r="BN34" t="e">
        <f t="shared" si="8"/>
        <v>#DIV/0!</v>
      </c>
    </row>
    <row r="35" spans="1:66" x14ac:dyDescent="0.35">
      <c r="A35" t="s">
        <v>229</v>
      </c>
      <c r="B35" s="144"/>
      <c r="C35" s="98"/>
      <c r="D35" s="43" t="str">
        <f t="shared" si="1"/>
        <v>POS</v>
      </c>
      <c r="E35" s="100"/>
      <c r="F35" s="101"/>
      <c r="G35" s="100"/>
      <c r="H35" s="101"/>
      <c r="I35" s="100"/>
      <c r="J35" s="101"/>
      <c r="K35" s="100"/>
      <c r="L35" s="101"/>
      <c r="M35" s="100"/>
      <c r="N35" s="101"/>
      <c r="O35" s="100"/>
      <c r="P35" s="101"/>
      <c r="Q35" s="100"/>
      <c r="R35" s="101"/>
      <c r="S35" s="100"/>
      <c r="T35" s="101"/>
      <c r="U35" s="118"/>
      <c r="V35" s="118"/>
      <c r="W35" s="100"/>
      <c r="X35" s="100"/>
      <c r="Y35" s="100"/>
      <c r="Z35" s="100"/>
      <c r="AA35" s="132"/>
      <c r="AB35" s="101"/>
      <c r="AC35" s="101"/>
      <c r="AD35" s="101"/>
      <c r="AE35" s="100"/>
      <c r="AF35" s="101"/>
      <c r="AG35" s="100"/>
      <c r="AH35" s="101"/>
      <c r="AI35" s="100"/>
      <c r="AJ35" s="101"/>
      <c r="AK35" s="100"/>
      <c r="AL35" s="101"/>
      <c r="AM35" s="101"/>
      <c r="AN35" s="8"/>
      <c r="AO35" s="147">
        <f>IFERROR(VLOOKUP(B35,'A2. Rate Change &amp; Enrollment'!$C$20:$K$769,3,FALSE),0)</f>
        <v>0</v>
      </c>
      <c r="AP35" s="147">
        <f>IFERROR(VLOOKUP(B35,'A2. Rate Change &amp; Enrollment'!$C$20:$K$769,7,FALSE),0)</f>
        <v>0</v>
      </c>
      <c r="AQ35" s="150" t="e">
        <f t="shared" si="6"/>
        <v>#DIV/0!</v>
      </c>
      <c r="AS35" s="177"/>
      <c r="AT35" s="177"/>
      <c r="AV35" s="153" t="e">
        <f t="shared" si="7"/>
        <v>#DIV/0!</v>
      </c>
      <c r="AW35" s="101"/>
      <c r="AY35" s="132"/>
      <c r="AZ35" s="101"/>
      <c r="BA35" s="94"/>
      <c r="BB35" s="94"/>
      <c r="BC35" s="94"/>
      <c r="BD35" s="94"/>
      <c r="BE35" s="101"/>
      <c r="BF35" s="132"/>
      <c r="BG35" s="98"/>
      <c r="BH35" s="74" t="str">
        <f t="shared" si="2"/>
        <v>N</v>
      </c>
      <c r="BI35" t="e">
        <f t="shared" si="3"/>
        <v>#DIV/0!</v>
      </c>
      <c r="BK35" s="283">
        <f>IFERROR(VLOOKUP($B35, 'A2. Rate Change &amp; Enrollment'!$C$14:$BY$769, 75, FALSE), 0)</f>
        <v>0</v>
      </c>
      <c r="BL35" s="283" t="e">
        <f t="shared" si="4"/>
        <v>#DIV/0!</v>
      </c>
      <c r="BM35" s="283" t="e">
        <f t="shared" si="5"/>
        <v>#DIV/0!</v>
      </c>
      <c r="BN35" t="e">
        <f t="shared" si="8"/>
        <v>#DIV/0!</v>
      </c>
    </row>
    <row r="36" spans="1:66" x14ac:dyDescent="0.35">
      <c r="A36" t="s">
        <v>230</v>
      </c>
      <c r="B36" s="144"/>
      <c r="C36" s="98"/>
      <c r="D36" s="43" t="str">
        <f t="shared" si="1"/>
        <v>POS</v>
      </c>
      <c r="E36" s="100"/>
      <c r="F36" s="101"/>
      <c r="G36" s="100"/>
      <c r="H36" s="101"/>
      <c r="I36" s="100"/>
      <c r="J36" s="101"/>
      <c r="K36" s="100"/>
      <c r="L36" s="101"/>
      <c r="M36" s="100"/>
      <c r="N36" s="101"/>
      <c r="O36" s="100"/>
      <c r="P36" s="101"/>
      <c r="Q36" s="100"/>
      <c r="R36" s="101"/>
      <c r="S36" s="100"/>
      <c r="T36" s="101"/>
      <c r="U36" s="118"/>
      <c r="V36" s="118"/>
      <c r="W36" s="100"/>
      <c r="X36" s="100"/>
      <c r="Y36" s="100"/>
      <c r="Z36" s="100"/>
      <c r="AA36" s="132"/>
      <c r="AB36" s="101"/>
      <c r="AC36" s="101"/>
      <c r="AD36" s="101"/>
      <c r="AE36" s="100"/>
      <c r="AF36" s="101"/>
      <c r="AG36" s="100"/>
      <c r="AH36" s="101"/>
      <c r="AI36" s="100"/>
      <c r="AJ36" s="101"/>
      <c r="AK36" s="100"/>
      <c r="AL36" s="101"/>
      <c r="AM36" s="101"/>
      <c r="AN36" s="8"/>
      <c r="AO36" s="147">
        <f>IFERROR(VLOOKUP(B36,'A2. Rate Change &amp; Enrollment'!$C$20:$K$769,3,FALSE),0)</f>
        <v>0</v>
      </c>
      <c r="AP36" s="147">
        <f>IFERROR(VLOOKUP(B36,'A2. Rate Change &amp; Enrollment'!$C$20:$K$769,7,FALSE),0)</f>
        <v>0</v>
      </c>
      <c r="AQ36" s="150" t="e">
        <f t="shared" si="6"/>
        <v>#DIV/0!</v>
      </c>
      <c r="AS36" s="177"/>
      <c r="AT36" s="177"/>
      <c r="AV36" s="153" t="e">
        <f t="shared" si="7"/>
        <v>#DIV/0!</v>
      </c>
      <c r="AW36" s="101"/>
      <c r="AY36" s="132"/>
      <c r="AZ36" s="101"/>
      <c r="BA36" s="94"/>
      <c r="BB36" s="94"/>
      <c r="BC36" s="94"/>
      <c r="BD36" s="94"/>
      <c r="BE36" s="101"/>
      <c r="BF36" s="132"/>
      <c r="BG36" s="98"/>
      <c r="BH36" s="74" t="str">
        <f t="shared" si="2"/>
        <v>N</v>
      </c>
      <c r="BI36" t="e">
        <f t="shared" si="3"/>
        <v>#DIV/0!</v>
      </c>
      <c r="BK36" s="283">
        <f>IFERROR(VLOOKUP($B36, 'A2. Rate Change &amp; Enrollment'!$C$14:$BY$769, 75, FALSE), 0)</f>
        <v>0</v>
      </c>
      <c r="BL36" s="283" t="e">
        <f t="shared" si="4"/>
        <v>#DIV/0!</v>
      </c>
      <c r="BM36" s="283" t="e">
        <f t="shared" si="5"/>
        <v>#DIV/0!</v>
      </c>
      <c r="BN36" t="e">
        <f t="shared" si="8"/>
        <v>#DIV/0!</v>
      </c>
    </row>
    <row r="37" spans="1:66" x14ac:dyDescent="0.35">
      <c r="A37" t="s">
        <v>231</v>
      </c>
      <c r="B37" s="144"/>
      <c r="C37" s="98"/>
      <c r="D37" s="43" t="str">
        <f t="shared" si="1"/>
        <v>POS</v>
      </c>
      <c r="E37" s="100"/>
      <c r="F37" s="101"/>
      <c r="G37" s="100"/>
      <c r="H37" s="101"/>
      <c r="I37" s="100"/>
      <c r="J37" s="101"/>
      <c r="K37" s="100"/>
      <c r="L37" s="101"/>
      <c r="M37" s="100"/>
      <c r="N37" s="101"/>
      <c r="O37" s="100"/>
      <c r="P37" s="101"/>
      <c r="Q37" s="100"/>
      <c r="R37" s="101"/>
      <c r="S37" s="100"/>
      <c r="T37" s="101"/>
      <c r="U37" s="118"/>
      <c r="V37" s="118"/>
      <c r="W37" s="100"/>
      <c r="X37" s="100"/>
      <c r="Y37" s="100"/>
      <c r="Z37" s="100"/>
      <c r="AA37" s="132"/>
      <c r="AB37" s="101"/>
      <c r="AC37" s="101"/>
      <c r="AD37" s="101"/>
      <c r="AE37" s="100"/>
      <c r="AF37" s="101"/>
      <c r="AG37" s="100"/>
      <c r="AH37" s="101"/>
      <c r="AI37" s="100"/>
      <c r="AJ37" s="101"/>
      <c r="AK37" s="100"/>
      <c r="AL37" s="101"/>
      <c r="AM37" s="101"/>
      <c r="AN37" s="8"/>
      <c r="AO37" s="147">
        <f>IFERROR(VLOOKUP(B37,'A2. Rate Change &amp; Enrollment'!$C$20:$K$769,3,FALSE),0)</f>
        <v>0</v>
      </c>
      <c r="AP37" s="147">
        <f>IFERROR(VLOOKUP(B37,'A2. Rate Change &amp; Enrollment'!$C$20:$K$769,7,FALSE),0)</f>
        <v>0</v>
      </c>
      <c r="AQ37" s="150" t="e">
        <f t="shared" si="6"/>
        <v>#DIV/0!</v>
      </c>
      <c r="AS37" s="177"/>
      <c r="AT37" s="177"/>
      <c r="AV37" s="153" t="e">
        <f t="shared" si="7"/>
        <v>#DIV/0!</v>
      </c>
      <c r="AW37" s="101"/>
      <c r="AY37" s="132"/>
      <c r="AZ37" s="101"/>
      <c r="BA37" s="94"/>
      <c r="BB37" s="94"/>
      <c r="BC37" s="94"/>
      <c r="BD37" s="94"/>
      <c r="BE37" s="101"/>
      <c r="BF37" s="132"/>
      <c r="BG37" s="98"/>
      <c r="BH37" s="74" t="str">
        <f t="shared" si="2"/>
        <v>N</v>
      </c>
      <c r="BI37" t="e">
        <f t="shared" si="3"/>
        <v>#DIV/0!</v>
      </c>
      <c r="BK37" s="283">
        <f>IFERROR(VLOOKUP($B37, 'A2. Rate Change &amp; Enrollment'!$C$14:$BY$769, 75, FALSE), 0)</f>
        <v>0</v>
      </c>
      <c r="BL37" s="283" t="e">
        <f t="shared" si="4"/>
        <v>#DIV/0!</v>
      </c>
      <c r="BM37" s="283" t="e">
        <f t="shared" si="5"/>
        <v>#DIV/0!</v>
      </c>
      <c r="BN37" t="e">
        <f t="shared" si="8"/>
        <v>#DIV/0!</v>
      </c>
    </row>
    <row r="38" spans="1:66" x14ac:dyDescent="0.35">
      <c r="A38" t="s">
        <v>232</v>
      </c>
      <c r="B38" s="144"/>
      <c r="C38" s="98"/>
      <c r="D38" s="43" t="str">
        <f t="shared" si="1"/>
        <v>POS</v>
      </c>
      <c r="E38" s="100"/>
      <c r="F38" s="101"/>
      <c r="G38" s="100"/>
      <c r="H38" s="101"/>
      <c r="I38" s="100"/>
      <c r="J38" s="101"/>
      <c r="K38" s="100"/>
      <c r="L38" s="101"/>
      <c r="M38" s="100"/>
      <c r="N38" s="101"/>
      <c r="O38" s="100"/>
      <c r="P38" s="101"/>
      <c r="Q38" s="100"/>
      <c r="R38" s="101"/>
      <c r="S38" s="100"/>
      <c r="T38" s="101"/>
      <c r="U38" s="118"/>
      <c r="V38" s="118"/>
      <c r="W38" s="100"/>
      <c r="X38" s="100"/>
      <c r="Y38" s="100"/>
      <c r="Z38" s="100"/>
      <c r="AA38" s="132"/>
      <c r="AB38" s="101"/>
      <c r="AC38" s="101"/>
      <c r="AD38" s="101"/>
      <c r="AE38" s="100"/>
      <c r="AF38" s="101"/>
      <c r="AG38" s="100"/>
      <c r="AH38" s="101"/>
      <c r="AI38" s="100"/>
      <c r="AJ38" s="101"/>
      <c r="AK38" s="100"/>
      <c r="AL38" s="101"/>
      <c r="AM38" s="101"/>
      <c r="AN38" s="8"/>
      <c r="AO38" s="147">
        <f>IFERROR(VLOOKUP(B38,'A2. Rate Change &amp; Enrollment'!$C$20:$K$769,3,FALSE),0)</f>
        <v>0</v>
      </c>
      <c r="AP38" s="147">
        <f>IFERROR(VLOOKUP(B38,'A2. Rate Change &amp; Enrollment'!$C$20:$K$769,7,FALSE),0)</f>
        <v>0</v>
      </c>
      <c r="AQ38" s="150" t="e">
        <f t="shared" si="6"/>
        <v>#DIV/0!</v>
      </c>
      <c r="AS38" s="177"/>
      <c r="AT38" s="177"/>
      <c r="AV38" s="153" t="e">
        <f t="shared" si="7"/>
        <v>#DIV/0!</v>
      </c>
      <c r="AW38" s="101"/>
      <c r="AY38" s="132"/>
      <c r="AZ38" s="101"/>
      <c r="BA38" s="94"/>
      <c r="BB38" s="94"/>
      <c r="BC38" s="94"/>
      <c r="BD38" s="94"/>
      <c r="BE38" s="101"/>
      <c r="BF38" s="132"/>
      <c r="BG38" s="98"/>
      <c r="BH38" s="74" t="str">
        <f t="shared" si="2"/>
        <v>N</v>
      </c>
      <c r="BI38" t="e">
        <f t="shared" si="3"/>
        <v>#DIV/0!</v>
      </c>
      <c r="BK38" s="283">
        <f>IFERROR(VLOOKUP($B38, 'A2. Rate Change &amp; Enrollment'!$C$14:$BY$769, 75, FALSE), 0)</f>
        <v>0</v>
      </c>
      <c r="BL38" s="283" t="e">
        <f t="shared" si="4"/>
        <v>#DIV/0!</v>
      </c>
      <c r="BM38" s="283" t="e">
        <f t="shared" si="5"/>
        <v>#DIV/0!</v>
      </c>
      <c r="BN38" t="e">
        <f t="shared" si="8"/>
        <v>#DIV/0!</v>
      </c>
    </row>
    <row r="39" spans="1:66" x14ac:dyDescent="0.35">
      <c r="A39" t="s">
        <v>233</v>
      </c>
      <c r="B39" s="144"/>
      <c r="C39" s="98"/>
      <c r="D39" s="43" t="str">
        <f t="shared" si="1"/>
        <v>POS</v>
      </c>
      <c r="E39" s="100"/>
      <c r="F39" s="101"/>
      <c r="G39" s="100"/>
      <c r="H39" s="101"/>
      <c r="I39" s="100"/>
      <c r="J39" s="101"/>
      <c r="K39" s="100"/>
      <c r="L39" s="101"/>
      <c r="M39" s="100"/>
      <c r="N39" s="101"/>
      <c r="O39" s="100"/>
      <c r="P39" s="101"/>
      <c r="Q39" s="100"/>
      <c r="R39" s="101"/>
      <c r="S39" s="100"/>
      <c r="T39" s="101"/>
      <c r="U39" s="118"/>
      <c r="V39" s="118"/>
      <c r="W39" s="100"/>
      <c r="X39" s="100"/>
      <c r="Y39" s="100"/>
      <c r="Z39" s="100"/>
      <c r="AA39" s="132"/>
      <c r="AB39" s="101"/>
      <c r="AC39" s="101"/>
      <c r="AD39" s="101"/>
      <c r="AE39" s="100"/>
      <c r="AF39" s="101"/>
      <c r="AG39" s="100"/>
      <c r="AH39" s="101"/>
      <c r="AI39" s="100"/>
      <c r="AJ39" s="101"/>
      <c r="AK39" s="100"/>
      <c r="AL39" s="101"/>
      <c r="AM39" s="101"/>
      <c r="AN39" s="8"/>
      <c r="AO39" s="147">
        <f>IFERROR(VLOOKUP(B39,'A2. Rate Change &amp; Enrollment'!$C$20:$K$769,3,FALSE),0)</f>
        <v>0</v>
      </c>
      <c r="AP39" s="147">
        <f>IFERROR(VLOOKUP(B39,'A2. Rate Change &amp; Enrollment'!$C$20:$K$769,7,FALSE),0)</f>
        <v>0</v>
      </c>
      <c r="AQ39" s="150" t="e">
        <f t="shared" si="6"/>
        <v>#DIV/0!</v>
      </c>
      <c r="AS39" s="177"/>
      <c r="AT39" s="177"/>
      <c r="AV39" s="153" t="e">
        <f t="shared" si="7"/>
        <v>#DIV/0!</v>
      </c>
      <c r="AW39" s="101"/>
      <c r="AY39" s="132"/>
      <c r="AZ39" s="101"/>
      <c r="BA39" s="94"/>
      <c r="BB39" s="94"/>
      <c r="BC39" s="94"/>
      <c r="BD39" s="94"/>
      <c r="BE39" s="101"/>
      <c r="BF39" s="132"/>
      <c r="BG39" s="98"/>
      <c r="BH39" s="74" t="str">
        <f t="shared" si="2"/>
        <v>N</v>
      </c>
      <c r="BI39" t="e">
        <f t="shared" si="3"/>
        <v>#DIV/0!</v>
      </c>
      <c r="BK39" s="283">
        <f>IFERROR(VLOOKUP($B39, 'A2. Rate Change &amp; Enrollment'!$C$14:$BY$769, 75, FALSE), 0)</f>
        <v>0</v>
      </c>
      <c r="BL39" s="283" t="e">
        <f t="shared" si="4"/>
        <v>#DIV/0!</v>
      </c>
      <c r="BM39" s="283" t="e">
        <f t="shared" si="5"/>
        <v>#DIV/0!</v>
      </c>
      <c r="BN39" t="e">
        <f t="shared" si="8"/>
        <v>#DIV/0!</v>
      </c>
    </row>
    <row r="40" spans="1:66" x14ac:dyDescent="0.35">
      <c r="A40" t="s">
        <v>234</v>
      </c>
      <c r="B40" s="144"/>
      <c r="C40" s="98"/>
      <c r="D40" s="43" t="str">
        <f t="shared" si="1"/>
        <v>POS</v>
      </c>
      <c r="E40" s="100"/>
      <c r="F40" s="101"/>
      <c r="G40" s="100"/>
      <c r="H40" s="101"/>
      <c r="I40" s="100"/>
      <c r="J40" s="101"/>
      <c r="K40" s="100"/>
      <c r="L40" s="101"/>
      <c r="M40" s="100"/>
      <c r="N40" s="101"/>
      <c r="O40" s="100"/>
      <c r="P40" s="101"/>
      <c r="Q40" s="100"/>
      <c r="R40" s="101"/>
      <c r="S40" s="100"/>
      <c r="T40" s="101"/>
      <c r="U40" s="118"/>
      <c r="V40" s="118"/>
      <c r="W40" s="100"/>
      <c r="X40" s="100"/>
      <c r="Y40" s="100"/>
      <c r="Z40" s="100"/>
      <c r="AA40" s="132"/>
      <c r="AB40" s="101"/>
      <c r="AC40" s="101"/>
      <c r="AD40" s="101"/>
      <c r="AE40" s="100"/>
      <c r="AF40" s="101"/>
      <c r="AG40" s="100"/>
      <c r="AH40" s="101"/>
      <c r="AI40" s="100"/>
      <c r="AJ40" s="101"/>
      <c r="AK40" s="100"/>
      <c r="AL40" s="101"/>
      <c r="AM40" s="101"/>
      <c r="AN40" s="8"/>
      <c r="AO40" s="147">
        <f>IFERROR(VLOOKUP(B40,'A2. Rate Change &amp; Enrollment'!$C$20:$K$769,3,FALSE),0)</f>
        <v>0</v>
      </c>
      <c r="AP40" s="147">
        <f>IFERROR(VLOOKUP(B40,'A2. Rate Change &amp; Enrollment'!$C$20:$K$769,7,FALSE),0)</f>
        <v>0</v>
      </c>
      <c r="AQ40" s="150" t="e">
        <f t="shared" si="6"/>
        <v>#DIV/0!</v>
      </c>
      <c r="AS40" s="177"/>
      <c r="AT40" s="177"/>
      <c r="AV40" s="153" t="e">
        <f t="shared" si="7"/>
        <v>#DIV/0!</v>
      </c>
      <c r="AW40" s="101"/>
      <c r="AY40" s="132"/>
      <c r="AZ40" s="101"/>
      <c r="BA40" s="94"/>
      <c r="BB40" s="94"/>
      <c r="BC40" s="94"/>
      <c r="BD40" s="94"/>
      <c r="BE40" s="101"/>
      <c r="BF40" s="132"/>
      <c r="BG40" s="98"/>
      <c r="BH40" s="74" t="str">
        <f t="shared" si="2"/>
        <v>N</v>
      </c>
      <c r="BI40" t="e">
        <f t="shared" si="3"/>
        <v>#DIV/0!</v>
      </c>
      <c r="BK40" s="283">
        <f>IFERROR(VLOOKUP($B40, 'A2. Rate Change &amp; Enrollment'!$C$14:$BY$769, 75, FALSE), 0)</f>
        <v>0</v>
      </c>
      <c r="BL40" s="283" t="e">
        <f t="shared" si="4"/>
        <v>#DIV/0!</v>
      </c>
      <c r="BM40" s="283" t="e">
        <f t="shared" si="5"/>
        <v>#DIV/0!</v>
      </c>
      <c r="BN40" t="e">
        <f t="shared" si="8"/>
        <v>#DIV/0!</v>
      </c>
    </row>
    <row r="41" spans="1:66" x14ac:dyDescent="0.35">
      <c r="A41" t="s">
        <v>235</v>
      </c>
      <c r="B41" s="144"/>
      <c r="C41" s="98"/>
      <c r="D41" s="43" t="str">
        <f t="shared" si="1"/>
        <v>POS</v>
      </c>
      <c r="E41" s="100"/>
      <c r="F41" s="101"/>
      <c r="G41" s="100"/>
      <c r="H41" s="101"/>
      <c r="I41" s="100"/>
      <c r="J41" s="101"/>
      <c r="K41" s="100"/>
      <c r="L41" s="101"/>
      <c r="M41" s="100"/>
      <c r="N41" s="101"/>
      <c r="O41" s="100"/>
      <c r="P41" s="101"/>
      <c r="Q41" s="100"/>
      <c r="R41" s="101"/>
      <c r="S41" s="100"/>
      <c r="T41" s="101"/>
      <c r="U41" s="118"/>
      <c r="V41" s="118"/>
      <c r="W41" s="100"/>
      <c r="X41" s="100"/>
      <c r="Y41" s="100"/>
      <c r="Z41" s="100"/>
      <c r="AA41" s="132"/>
      <c r="AB41" s="101"/>
      <c r="AC41" s="101"/>
      <c r="AD41" s="101"/>
      <c r="AE41" s="100"/>
      <c r="AF41" s="101"/>
      <c r="AG41" s="100"/>
      <c r="AH41" s="101"/>
      <c r="AI41" s="100"/>
      <c r="AJ41" s="101"/>
      <c r="AK41" s="100"/>
      <c r="AL41" s="101"/>
      <c r="AM41" s="101"/>
      <c r="AN41" s="8"/>
      <c r="AO41" s="147">
        <f>IFERROR(VLOOKUP(B41,'A2. Rate Change &amp; Enrollment'!$C$20:$K$769,3,FALSE),0)</f>
        <v>0</v>
      </c>
      <c r="AP41" s="147">
        <f>IFERROR(VLOOKUP(B41,'A2. Rate Change &amp; Enrollment'!$C$20:$K$769,7,FALSE),0)</f>
        <v>0</v>
      </c>
      <c r="AQ41" s="150" t="e">
        <f t="shared" si="6"/>
        <v>#DIV/0!</v>
      </c>
      <c r="AS41" s="177"/>
      <c r="AT41" s="177"/>
      <c r="AV41" s="153" t="e">
        <f t="shared" si="7"/>
        <v>#DIV/0!</v>
      </c>
      <c r="AW41" s="101"/>
      <c r="AY41" s="132"/>
      <c r="AZ41" s="101"/>
      <c r="BA41" s="94"/>
      <c r="BB41" s="94"/>
      <c r="BC41" s="94"/>
      <c r="BD41" s="94"/>
      <c r="BE41" s="101"/>
      <c r="BF41" s="132"/>
      <c r="BG41" s="98"/>
      <c r="BH41" s="74" t="str">
        <f t="shared" si="2"/>
        <v>N</v>
      </c>
      <c r="BI41" t="e">
        <f t="shared" si="3"/>
        <v>#DIV/0!</v>
      </c>
      <c r="BK41" s="283">
        <f>IFERROR(VLOOKUP($B41, 'A2. Rate Change &amp; Enrollment'!$C$14:$BY$769, 75, FALSE), 0)</f>
        <v>0</v>
      </c>
      <c r="BL41" s="283" t="e">
        <f t="shared" si="4"/>
        <v>#DIV/0!</v>
      </c>
      <c r="BM41" s="283" t="e">
        <f t="shared" si="5"/>
        <v>#DIV/0!</v>
      </c>
      <c r="BN41" t="e">
        <f t="shared" si="8"/>
        <v>#DIV/0!</v>
      </c>
    </row>
    <row r="42" spans="1:66" x14ac:dyDescent="0.35">
      <c r="A42" t="s">
        <v>236</v>
      </c>
      <c r="B42" s="144"/>
      <c r="C42" s="98"/>
      <c r="D42" s="43" t="str">
        <f t="shared" si="1"/>
        <v>POS</v>
      </c>
      <c r="E42" s="100"/>
      <c r="F42" s="101"/>
      <c r="G42" s="100"/>
      <c r="H42" s="101"/>
      <c r="I42" s="100"/>
      <c r="J42" s="101"/>
      <c r="K42" s="100"/>
      <c r="L42" s="101"/>
      <c r="M42" s="100"/>
      <c r="N42" s="101"/>
      <c r="O42" s="100"/>
      <c r="P42" s="101"/>
      <c r="Q42" s="100"/>
      <c r="R42" s="101"/>
      <c r="S42" s="100"/>
      <c r="T42" s="101"/>
      <c r="U42" s="118"/>
      <c r="V42" s="118"/>
      <c r="W42" s="100"/>
      <c r="X42" s="100"/>
      <c r="Y42" s="100"/>
      <c r="Z42" s="100"/>
      <c r="AA42" s="132"/>
      <c r="AB42" s="101"/>
      <c r="AC42" s="101"/>
      <c r="AD42" s="101"/>
      <c r="AE42" s="100"/>
      <c r="AF42" s="101"/>
      <c r="AG42" s="100"/>
      <c r="AH42" s="101"/>
      <c r="AI42" s="100"/>
      <c r="AJ42" s="101"/>
      <c r="AK42" s="100"/>
      <c r="AL42" s="101"/>
      <c r="AM42" s="101"/>
      <c r="AN42" s="8"/>
      <c r="AO42" s="147">
        <f>IFERROR(VLOOKUP(B42,'A2. Rate Change &amp; Enrollment'!$C$20:$K$769,3,FALSE),0)</f>
        <v>0</v>
      </c>
      <c r="AP42" s="147">
        <f>IFERROR(VLOOKUP(B42,'A2. Rate Change &amp; Enrollment'!$C$20:$K$769,7,FALSE),0)</f>
        <v>0</v>
      </c>
      <c r="AQ42" s="150" t="e">
        <f t="shared" si="6"/>
        <v>#DIV/0!</v>
      </c>
      <c r="AS42" s="177"/>
      <c r="AT42" s="177"/>
      <c r="AV42" s="153" t="e">
        <f t="shared" si="7"/>
        <v>#DIV/0!</v>
      </c>
      <c r="AW42" s="101"/>
      <c r="AY42" s="132"/>
      <c r="AZ42" s="101"/>
      <c r="BA42" s="94"/>
      <c r="BB42" s="94"/>
      <c r="BC42" s="94"/>
      <c r="BD42" s="94"/>
      <c r="BE42" s="101"/>
      <c r="BF42" s="132"/>
      <c r="BG42" s="98"/>
      <c r="BH42" s="74" t="str">
        <f t="shared" si="2"/>
        <v>N</v>
      </c>
      <c r="BI42" t="e">
        <f t="shared" si="3"/>
        <v>#DIV/0!</v>
      </c>
      <c r="BK42" s="283">
        <f>IFERROR(VLOOKUP($B42, 'A2. Rate Change &amp; Enrollment'!$C$14:$BY$769, 75, FALSE), 0)</f>
        <v>0</v>
      </c>
      <c r="BL42" s="283" t="e">
        <f t="shared" si="4"/>
        <v>#DIV/0!</v>
      </c>
      <c r="BM42" s="283" t="e">
        <f t="shared" si="5"/>
        <v>#DIV/0!</v>
      </c>
      <c r="BN42" t="e">
        <f t="shared" si="8"/>
        <v>#DIV/0!</v>
      </c>
    </row>
    <row r="43" spans="1:66" x14ac:dyDescent="0.35">
      <c r="A43" t="s">
        <v>237</v>
      </c>
      <c r="B43" s="144"/>
      <c r="C43" s="98"/>
      <c r="D43" s="43" t="str">
        <f t="shared" si="1"/>
        <v>POS</v>
      </c>
      <c r="E43" s="100"/>
      <c r="F43" s="101"/>
      <c r="G43" s="100"/>
      <c r="H43" s="101"/>
      <c r="I43" s="100"/>
      <c r="J43" s="101"/>
      <c r="K43" s="100"/>
      <c r="L43" s="101"/>
      <c r="M43" s="100"/>
      <c r="N43" s="101"/>
      <c r="O43" s="100"/>
      <c r="P43" s="101"/>
      <c r="Q43" s="100"/>
      <c r="R43" s="101"/>
      <c r="S43" s="100"/>
      <c r="T43" s="101"/>
      <c r="U43" s="118"/>
      <c r="V43" s="118"/>
      <c r="W43" s="100"/>
      <c r="X43" s="100"/>
      <c r="Y43" s="100"/>
      <c r="Z43" s="100"/>
      <c r="AA43" s="132"/>
      <c r="AB43" s="101"/>
      <c r="AC43" s="101"/>
      <c r="AD43" s="101"/>
      <c r="AE43" s="100"/>
      <c r="AF43" s="101"/>
      <c r="AG43" s="100"/>
      <c r="AH43" s="101"/>
      <c r="AI43" s="100"/>
      <c r="AJ43" s="101"/>
      <c r="AK43" s="100"/>
      <c r="AL43" s="101"/>
      <c r="AM43" s="101"/>
      <c r="AN43" s="8"/>
      <c r="AO43" s="147">
        <f>IFERROR(VLOOKUP(B43,'A2. Rate Change &amp; Enrollment'!$C$20:$K$769,3,FALSE),0)</f>
        <v>0</v>
      </c>
      <c r="AP43" s="147">
        <f>IFERROR(VLOOKUP(B43,'A2. Rate Change &amp; Enrollment'!$C$20:$K$769,7,FALSE),0)</f>
        <v>0</v>
      </c>
      <c r="AQ43" s="150" t="e">
        <f t="shared" si="6"/>
        <v>#DIV/0!</v>
      </c>
      <c r="AS43" s="177"/>
      <c r="AT43" s="177"/>
      <c r="AV43" s="153" t="e">
        <f t="shared" si="7"/>
        <v>#DIV/0!</v>
      </c>
      <c r="AW43" s="101"/>
      <c r="AY43" s="132"/>
      <c r="AZ43" s="101"/>
      <c r="BA43" s="94"/>
      <c r="BB43" s="94"/>
      <c r="BC43" s="94"/>
      <c r="BD43" s="94"/>
      <c r="BE43" s="101"/>
      <c r="BF43" s="132"/>
      <c r="BG43" s="98"/>
      <c r="BH43" s="74" t="str">
        <f t="shared" si="2"/>
        <v>N</v>
      </c>
      <c r="BI43" t="e">
        <f t="shared" si="3"/>
        <v>#DIV/0!</v>
      </c>
      <c r="BK43" s="283">
        <f>IFERROR(VLOOKUP($B43, 'A2. Rate Change &amp; Enrollment'!$C$14:$BY$769, 75, FALSE), 0)</f>
        <v>0</v>
      </c>
      <c r="BL43" s="283" t="e">
        <f t="shared" si="4"/>
        <v>#DIV/0!</v>
      </c>
      <c r="BM43" s="283" t="e">
        <f t="shared" si="5"/>
        <v>#DIV/0!</v>
      </c>
      <c r="BN43" t="e">
        <f t="shared" si="8"/>
        <v>#DIV/0!</v>
      </c>
    </row>
    <row r="44" spans="1:66" x14ac:dyDescent="0.35">
      <c r="A44" t="s">
        <v>238</v>
      </c>
      <c r="B44" s="144"/>
      <c r="C44" s="98"/>
      <c r="D44" s="43" t="str">
        <f t="shared" si="1"/>
        <v>POS</v>
      </c>
      <c r="E44" s="100"/>
      <c r="F44" s="101"/>
      <c r="G44" s="100"/>
      <c r="H44" s="101"/>
      <c r="I44" s="100"/>
      <c r="J44" s="101"/>
      <c r="K44" s="100"/>
      <c r="L44" s="101"/>
      <c r="M44" s="100"/>
      <c r="N44" s="101"/>
      <c r="O44" s="100"/>
      <c r="P44" s="101"/>
      <c r="Q44" s="100"/>
      <c r="R44" s="101"/>
      <c r="S44" s="100"/>
      <c r="T44" s="101"/>
      <c r="U44" s="118"/>
      <c r="V44" s="118"/>
      <c r="W44" s="100"/>
      <c r="X44" s="100"/>
      <c r="Y44" s="100"/>
      <c r="Z44" s="100"/>
      <c r="AA44" s="132"/>
      <c r="AB44" s="101"/>
      <c r="AC44" s="101"/>
      <c r="AD44" s="101"/>
      <c r="AE44" s="100"/>
      <c r="AF44" s="101"/>
      <c r="AG44" s="100"/>
      <c r="AH44" s="101"/>
      <c r="AI44" s="100"/>
      <c r="AJ44" s="101"/>
      <c r="AK44" s="100"/>
      <c r="AL44" s="101"/>
      <c r="AM44" s="101"/>
      <c r="AN44" s="8"/>
      <c r="AO44" s="147">
        <f>IFERROR(VLOOKUP(B44,'A2. Rate Change &amp; Enrollment'!$C$20:$K$769,3,FALSE),0)</f>
        <v>0</v>
      </c>
      <c r="AP44" s="147">
        <f>IFERROR(VLOOKUP(B44,'A2. Rate Change &amp; Enrollment'!$C$20:$K$769,7,FALSE),0)</f>
        <v>0</v>
      </c>
      <c r="AQ44" s="150" t="e">
        <f t="shared" si="6"/>
        <v>#DIV/0!</v>
      </c>
      <c r="AS44" s="177"/>
      <c r="AT44" s="177"/>
      <c r="AV44" s="153" t="e">
        <f t="shared" si="7"/>
        <v>#DIV/0!</v>
      </c>
      <c r="AW44" s="101"/>
      <c r="AY44" s="132"/>
      <c r="AZ44" s="101"/>
      <c r="BA44" s="94"/>
      <c r="BB44" s="94"/>
      <c r="BC44" s="94"/>
      <c r="BD44" s="94"/>
      <c r="BE44" s="101"/>
      <c r="BF44" s="132"/>
      <c r="BG44" s="98"/>
      <c r="BH44" s="74" t="str">
        <f t="shared" si="2"/>
        <v>N</v>
      </c>
      <c r="BI44" t="e">
        <f t="shared" si="3"/>
        <v>#DIV/0!</v>
      </c>
      <c r="BK44" s="283">
        <f>IFERROR(VLOOKUP($B44, 'A2. Rate Change &amp; Enrollment'!$C$14:$BY$769, 75, FALSE), 0)</f>
        <v>0</v>
      </c>
      <c r="BL44" s="283" t="e">
        <f t="shared" si="4"/>
        <v>#DIV/0!</v>
      </c>
      <c r="BM44" s="283" t="e">
        <f t="shared" si="5"/>
        <v>#DIV/0!</v>
      </c>
      <c r="BN44" t="e">
        <f t="shared" si="8"/>
        <v>#DIV/0!</v>
      </c>
    </row>
    <row r="45" spans="1:66" x14ac:dyDescent="0.35">
      <c r="A45" t="s">
        <v>239</v>
      </c>
      <c r="B45" s="144"/>
      <c r="C45" s="98"/>
      <c r="D45" s="43" t="str">
        <f t="shared" si="1"/>
        <v>POS</v>
      </c>
      <c r="E45" s="100"/>
      <c r="F45" s="101"/>
      <c r="G45" s="100"/>
      <c r="H45" s="101"/>
      <c r="I45" s="100"/>
      <c r="J45" s="101"/>
      <c r="K45" s="100"/>
      <c r="L45" s="101"/>
      <c r="M45" s="100"/>
      <c r="N45" s="101"/>
      <c r="O45" s="100"/>
      <c r="P45" s="101"/>
      <c r="Q45" s="100"/>
      <c r="R45" s="101"/>
      <c r="S45" s="100"/>
      <c r="T45" s="101"/>
      <c r="U45" s="118"/>
      <c r="V45" s="118"/>
      <c r="W45" s="100"/>
      <c r="X45" s="100"/>
      <c r="Y45" s="100"/>
      <c r="Z45" s="100"/>
      <c r="AA45" s="132"/>
      <c r="AB45" s="101"/>
      <c r="AC45" s="101"/>
      <c r="AD45" s="101"/>
      <c r="AE45" s="100"/>
      <c r="AF45" s="101"/>
      <c r="AG45" s="100"/>
      <c r="AH45" s="101"/>
      <c r="AI45" s="100"/>
      <c r="AJ45" s="101"/>
      <c r="AK45" s="100"/>
      <c r="AL45" s="101"/>
      <c r="AM45" s="101"/>
      <c r="AN45" s="8"/>
      <c r="AO45" s="147">
        <f>IFERROR(VLOOKUP(B45,'A2. Rate Change &amp; Enrollment'!$C$20:$K$769,3,FALSE),0)</f>
        <v>0</v>
      </c>
      <c r="AP45" s="147">
        <f>IFERROR(VLOOKUP(B45,'A2. Rate Change &amp; Enrollment'!$C$20:$K$769,7,FALSE),0)</f>
        <v>0</v>
      </c>
      <c r="AQ45" s="150" t="e">
        <f t="shared" si="6"/>
        <v>#DIV/0!</v>
      </c>
      <c r="AS45" s="177"/>
      <c r="AT45" s="177"/>
      <c r="AV45" s="153" t="e">
        <f t="shared" si="7"/>
        <v>#DIV/0!</v>
      </c>
      <c r="AW45" s="101"/>
      <c r="AY45" s="132"/>
      <c r="AZ45" s="101"/>
      <c r="BA45" s="94"/>
      <c r="BB45" s="94"/>
      <c r="BC45" s="94"/>
      <c r="BD45" s="94"/>
      <c r="BE45" s="101"/>
      <c r="BF45" s="132"/>
      <c r="BG45" s="98"/>
      <c r="BH45" s="74" t="str">
        <f t="shared" si="2"/>
        <v>N</v>
      </c>
      <c r="BI45" t="e">
        <f t="shared" si="3"/>
        <v>#DIV/0!</v>
      </c>
      <c r="BK45" s="283">
        <f>IFERROR(VLOOKUP($B45, 'A2. Rate Change &amp; Enrollment'!$C$14:$BY$769, 75, FALSE), 0)</f>
        <v>0</v>
      </c>
      <c r="BL45" s="283" t="e">
        <f t="shared" si="4"/>
        <v>#DIV/0!</v>
      </c>
      <c r="BM45" s="283" t="e">
        <f t="shared" si="5"/>
        <v>#DIV/0!</v>
      </c>
      <c r="BN45" t="e">
        <f t="shared" si="8"/>
        <v>#DIV/0!</v>
      </c>
    </row>
    <row r="46" spans="1:66" x14ac:dyDescent="0.35">
      <c r="A46" t="s">
        <v>240</v>
      </c>
      <c r="B46" s="144"/>
      <c r="C46" s="98"/>
      <c r="D46" s="43" t="str">
        <f t="shared" si="1"/>
        <v>POS</v>
      </c>
      <c r="E46" s="100"/>
      <c r="F46" s="101"/>
      <c r="G46" s="100"/>
      <c r="H46" s="101"/>
      <c r="I46" s="100"/>
      <c r="J46" s="101"/>
      <c r="K46" s="100"/>
      <c r="L46" s="101"/>
      <c r="M46" s="100"/>
      <c r="N46" s="101"/>
      <c r="O46" s="100"/>
      <c r="P46" s="101"/>
      <c r="Q46" s="100"/>
      <c r="R46" s="101"/>
      <c r="S46" s="100"/>
      <c r="T46" s="101"/>
      <c r="U46" s="118"/>
      <c r="V46" s="118"/>
      <c r="W46" s="100"/>
      <c r="X46" s="100"/>
      <c r="Y46" s="100"/>
      <c r="Z46" s="100"/>
      <c r="AA46" s="132"/>
      <c r="AB46" s="101"/>
      <c r="AC46" s="101"/>
      <c r="AD46" s="101"/>
      <c r="AE46" s="100"/>
      <c r="AF46" s="101"/>
      <c r="AG46" s="100"/>
      <c r="AH46" s="101"/>
      <c r="AI46" s="100"/>
      <c r="AJ46" s="101"/>
      <c r="AK46" s="100"/>
      <c r="AL46" s="101"/>
      <c r="AM46" s="101"/>
      <c r="AN46" s="8"/>
      <c r="AO46" s="147">
        <f>IFERROR(VLOOKUP(B46,'A2. Rate Change &amp; Enrollment'!$C$20:$K$769,3,FALSE),0)</f>
        <v>0</v>
      </c>
      <c r="AP46" s="147">
        <f>IFERROR(VLOOKUP(B46,'A2. Rate Change &amp; Enrollment'!$C$20:$K$769,7,FALSE),0)</f>
        <v>0</v>
      </c>
      <c r="AQ46" s="150" t="e">
        <f t="shared" si="6"/>
        <v>#DIV/0!</v>
      </c>
      <c r="AS46" s="177"/>
      <c r="AT46" s="177"/>
      <c r="AV46" s="153" t="e">
        <f t="shared" si="7"/>
        <v>#DIV/0!</v>
      </c>
      <c r="AW46" s="101"/>
      <c r="AY46" s="132"/>
      <c r="AZ46" s="101"/>
      <c r="BA46" s="94"/>
      <c r="BB46" s="94"/>
      <c r="BC46" s="94"/>
      <c r="BD46" s="94"/>
      <c r="BE46" s="101"/>
      <c r="BF46" s="132"/>
      <c r="BG46" s="98"/>
      <c r="BH46" s="74" t="str">
        <f t="shared" si="2"/>
        <v>N</v>
      </c>
      <c r="BI46" t="e">
        <f t="shared" si="3"/>
        <v>#DIV/0!</v>
      </c>
      <c r="BK46" s="283">
        <f>IFERROR(VLOOKUP($B46, 'A2. Rate Change &amp; Enrollment'!$C$14:$BY$769, 75, FALSE), 0)</f>
        <v>0</v>
      </c>
      <c r="BL46" s="283" t="e">
        <f t="shared" si="4"/>
        <v>#DIV/0!</v>
      </c>
      <c r="BM46" s="283" t="e">
        <f t="shared" si="5"/>
        <v>#DIV/0!</v>
      </c>
      <c r="BN46" t="e">
        <f t="shared" si="8"/>
        <v>#DIV/0!</v>
      </c>
    </row>
    <row r="47" spans="1:66" x14ac:dyDescent="0.35">
      <c r="A47" t="s">
        <v>241</v>
      </c>
      <c r="B47" s="144"/>
      <c r="C47" s="98"/>
      <c r="D47" s="43" t="str">
        <f t="shared" si="1"/>
        <v>POS</v>
      </c>
      <c r="E47" s="100"/>
      <c r="F47" s="101"/>
      <c r="G47" s="100"/>
      <c r="H47" s="101"/>
      <c r="I47" s="100"/>
      <c r="J47" s="101"/>
      <c r="K47" s="100"/>
      <c r="L47" s="101"/>
      <c r="M47" s="100"/>
      <c r="N47" s="101"/>
      <c r="O47" s="100"/>
      <c r="P47" s="101"/>
      <c r="Q47" s="100"/>
      <c r="R47" s="101"/>
      <c r="S47" s="100"/>
      <c r="T47" s="101"/>
      <c r="U47" s="118"/>
      <c r="V47" s="118"/>
      <c r="W47" s="100"/>
      <c r="X47" s="100"/>
      <c r="Y47" s="100"/>
      <c r="Z47" s="100"/>
      <c r="AA47" s="132"/>
      <c r="AB47" s="101"/>
      <c r="AC47" s="101"/>
      <c r="AD47" s="101"/>
      <c r="AE47" s="100"/>
      <c r="AF47" s="101"/>
      <c r="AG47" s="100"/>
      <c r="AH47" s="101"/>
      <c r="AI47" s="100"/>
      <c r="AJ47" s="101"/>
      <c r="AK47" s="100"/>
      <c r="AL47" s="101"/>
      <c r="AM47" s="101"/>
      <c r="AN47" s="8"/>
      <c r="AO47" s="147">
        <f>IFERROR(VLOOKUP(B47,'A2. Rate Change &amp; Enrollment'!$C$20:$K$769,3,FALSE),0)</f>
        <v>0</v>
      </c>
      <c r="AP47" s="147">
        <f>IFERROR(VLOOKUP(B47,'A2. Rate Change &amp; Enrollment'!$C$20:$K$769,7,FALSE),0)</f>
        <v>0</v>
      </c>
      <c r="AQ47" s="150" t="e">
        <f t="shared" si="6"/>
        <v>#DIV/0!</v>
      </c>
      <c r="AS47" s="177"/>
      <c r="AT47" s="177"/>
      <c r="AV47" s="153" t="e">
        <f t="shared" si="7"/>
        <v>#DIV/0!</v>
      </c>
      <c r="AW47" s="101"/>
      <c r="AY47" s="132"/>
      <c r="AZ47" s="101"/>
      <c r="BA47" s="94"/>
      <c r="BB47" s="94"/>
      <c r="BC47" s="94"/>
      <c r="BD47" s="94"/>
      <c r="BE47" s="101"/>
      <c r="BF47" s="132"/>
      <c r="BG47" s="98"/>
      <c r="BH47" s="74" t="str">
        <f t="shared" si="2"/>
        <v>N</v>
      </c>
      <c r="BI47" t="e">
        <f t="shared" si="3"/>
        <v>#DIV/0!</v>
      </c>
      <c r="BK47" s="283">
        <f>IFERROR(VLOOKUP($B47, 'A2. Rate Change &amp; Enrollment'!$C$14:$BY$769, 75, FALSE), 0)</f>
        <v>0</v>
      </c>
      <c r="BL47" s="283" t="e">
        <f t="shared" si="4"/>
        <v>#DIV/0!</v>
      </c>
      <c r="BM47" s="283" t="e">
        <f t="shared" si="5"/>
        <v>#DIV/0!</v>
      </c>
      <c r="BN47" t="e">
        <f t="shared" si="8"/>
        <v>#DIV/0!</v>
      </c>
    </row>
    <row r="48" spans="1:66" x14ac:dyDescent="0.35">
      <c r="A48" t="s">
        <v>242</v>
      </c>
      <c r="B48" s="144"/>
      <c r="C48" s="98"/>
      <c r="D48" s="43" t="str">
        <f t="shared" si="1"/>
        <v>POS</v>
      </c>
      <c r="E48" s="100"/>
      <c r="F48" s="101"/>
      <c r="G48" s="100"/>
      <c r="H48" s="101"/>
      <c r="I48" s="100"/>
      <c r="J48" s="101"/>
      <c r="K48" s="100"/>
      <c r="L48" s="101"/>
      <c r="M48" s="100"/>
      <c r="N48" s="101"/>
      <c r="O48" s="100"/>
      <c r="P48" s="101"/>
      <c r="Q48" s="100"/>
      <c r="R48" s="101"/>
      <c r="S48" s="100"/>
      <c r="T48" s="101"/>
      <c r="U48" s="118"/>
      <c r="V48" s="118"/>
      <c r="W48" s="100"/>
      <c r="X48" s="100"/>
      <c r="Y48" s="100"/>
      <c r="Z48" s="100"/>
      <c r="AA48" s="132"/>
      <c r="AB48" s="101"/>
      <c r="AC48" s="101"/>
      <c r="AD48" s="101"/>
      <c r="AE48" s="100"/>
      <c r="AF48" s="101"/>
      <c r="AG48" s="100"/>
      <c r="AH48" s="101"/>
      <c r="AI48" s="100"/>
      <c r="AJ48" s="101"/>
      <c r="AK48" s="100"/>
      <c r="AL48" s="101"/>
      <c r="AM48" s="101"/>
      <c r="AN48" s="8"/>
      <c r="AO48" s="147">
        <f>IFERROR(VLOOKUP(B48,'A2. Rate Change &amp; Enrollment'!$C$20:$K$769,3,FALSE),0)</f>
        <v>0</v>
      </c>
      <c r="AP48" s="147">
        <f>IFERROR(VLOOKUP(B48,'A2. Rate Change &amp; Enrollment'!$C$20:$K$769,7,FALSE),0)</f>
        <v>0</v>
      </c>
      <c r="AQ48" s="150" t="e">
        <f t="shared" si="6"/>
        <v>#DIV/0!</v>
      </c>
      <c r="AS48" s="177"/>
      <c r="AT48" s="177"/>
      <c r="AV48" s="153" t="e">
        <f t="shared" si="7"/>
        <v>#DIV/0!</v>
      </c>
      <c r="AW48" s="101"/>
      <c r="AY48" s="132"/>
      <c r="AZ48" s="101"/>
      <c r="BA48" s="94"/>
      <c r="BB48" s="94"/>
      <c r="BC48" s="94"/>
      <c r="BD48" s="94"/>
      <c r="BE48" s="101"/>
      <c r="BF48" s="132"/>
      <c r="BG48" s="98"/>
      <c r="BH48" s="74" t="str">
        <f t="shared" si="2"/>
        <v>N</v>
      </c>
      <c r="BI48" t="e">
        <f t="shared" si="3"/>
        <v>#DIV/0!</v>
      </c>
      <c r="BK48" s="283">
        <f>IFERROR(VLOOKUP($B48, 'A2. Rate Change &amp; Enrollment'!$C$14:$BY$769, 75, FALSE), 0)</f>
        <v>0</v>
      </c>
      <c r="BL48" s="283" t="e">
        <f t="shared" si="4"/>
        <v>#DIV/0!</v>
      </c>
      <c r="BM48" s="283" t="e">
        <f t="shared" si="5"/>
        <v>#DIV/0!</v>
      </c>
      <c r="BN48" t="e">
        <f t="shared" si="8"/>
        <v>#DIV/0!</v>
      </c>
    </row>
    <row r="49" spans="1:66" x14ac:dyDescent="0.35">
      <c r="A49" t="s">
        <v>243</v>
      </c>
      <c r="B49" s="144"/>
      <c r="C49" s="98"/>
      <c r="D49" s="43" t="str">
        <f t="shared" si="1"/>
        <v>POS</v>
      </c>
      <c r="E49" s="100"/>
      <c r="F49" s="101"/>
      <c r="G49" s="100"/>
      <c r="H49" s="101"/>
      <c r="I49" s="100"/>
      <c r="J49" s="101"/>
      <c r="K49" s="100"/>
      <c r="L49" s="101"/>
      <c r="M49" s="100"/>
      <c r="N49" s="101"/>
      <c r="O49" s="100"/>
      <c r="P49" s="101"/>
      <c r="Q49" s="100"/>
      <c r="R49" s="101"/>
      <c r="S49" s="100"/>
      <c r="T49" s="101"/>
      <c r="U49" s="118"/>
      <c r="V49" s="118"/>
      <c r="W49" s="100"/>
      <c r="X49" s="100"/>
      <c r="Y49" s="100"/>
      <c r="Z49" s="100"/>
      <c r="AA49" s="132"/>
      <c r="AB49" s="101"/>
      <c r="AC49" s="101"/>
      <c r="AD49" s="101"/>
      <c r="AE49" s="100"/>
      <c r="AF49" s="101"/>
      <c r="AG49" s="100"/>
      <c r="AH49" s="101"/>
      <c r="AI49" s="100"/>
      <c r="AJ49" s="101"/>
      <c r="AK49" s="100"/>
      <c r="AL49" s="101"/>
      <c r="AM49" s="101"/>
      <c r="AN49" s="8"/>
      <c r="AO49" s="147">
        <f>IFERROR(VLOOKUP(B49,'A2. Rate Change &amp; Enrollment'!$C$20:$K$769,3,FALSE),0)</f>
        <v>0</v>
      </c>
      <c r="AP49" s="147">
        <f>IFERROR(VLOOKUP(B49,'A2. Rate Change &amp; Enrollment'!$C$20:$K$769,7,FALSE),0)</f>
        <v>0</v>
      </c>
      <c r="AQ49" s="150" t="e">
        <f t="shared" si="6"/>
        <v>#DIV/0!</v>
      </c>
      <c r="AS49" s="177"/>
      <c r="AT49" s="177"/>
      <c r="AV49" s="153" t="e">
        <f t="shared" si="7"/>
        <v>#DIV/0!</v>
      </c>
      <c r="AW49" s="101"/>
      <c r="AY49" s="132"/>
      <c r="AZ49" s="101"/>
      <c r="BA49" s="94"/>
      <c r="BB49" s="94"/>
      <c r="BC49" s="94"/>
      <c r="BD49" s="94"/>
      <c r="BE49" s="101"/>
      <c r="BF49" s="132"/>
      <c r="BG49" s="98"/>
      <c r="BH49" s="74" t="str">
        <f t="shared" si="2"/>
        <v>N</v>
      </c>
      <c r="BI49" t="e">
        <f t="shared" si="3"/>
        <v>#DIV/0!</v>
      </c>
      <c r="BK49" s="283">
        <f>IFERROR(VLOOKUP($B49, 'A2. Rate Change &amp; Enrollment'!$C$14:$BY$769, 75, FALSE), 0)</f>
        <v>0</v>
      </c>
      <c r="BL49" s="283" t="e">
        <f t="shared" si="4"/>
        <v>#DIV/0!</v>
      </c>
      <c r="BM49" s="283" t="e">
        <f t="shared" si="5"/>
        <v>#DIV/0!</v>
      </c>
      <c r="BN49" t="e">
        <f t="shared" si="8"/>
        <v>#DIV/0!</v>
      </c>
    </row>
    <row r="50" spans="1:66" x14ac:dyDescent="0.35">
      <c r="A50" t="s">
        <v>244</v>
      </c>
      <c r="B50" s="144"/>
      <c r="C50" s="98"/>
      <c r="D50" s="43" t="str">
        <f t="shared" si="1"/>
        <v>POS</v>
      </c>
      <c r="E50" s="100"/>
      <c r="F50" s="101"/>
      <c r="G50" s="100"/>
      <c r="H50" s="101"/>
      <c r="I50" s="100"/>
      <c r="J50" s="101"/>
      <c r="K50" s="100"/>
      <c r="L50" s="101"/>
      <c r="M50" s="100"/>
      <c r="N50" s="101"/>
      <c r="O50" s="100"/>
      <c r="P50" s="101"/>
      <c r="Q50" s="100"/>
      <c r="R50" s="101"/>
      <c r="S50" s="100"/>
      <c r="T50" s="101"/>
      <c r="U50" s="118"/>
      <c r="V50" s="118"/>
      <c r="W50" s="100"/>
      <c r="X50" s="100"/>
      <c r="Y50" s="100"/>
      <c r="Z50" s="100"/>
      <c r="AA50" s="132"/>
      <c r="AB50" s="101"/>
      <c r="AC50" s="101"/>
      <c r="AD50" s="101"/>
      <c r="AE50" s="100"/>
      <c r="AF50" s="101"/>
      <c r="AG50" s="100"/>
      <c r="AH50" s="101"/>
      <c r="AI50" s="100"/>
      <c r="AJ50" s="101"/>
      <c r="AK50" s="100"/>
      <c r="AL50" s="101"/>
      <c r="AM50" s="101"/>
      <c r="AN50" s="8"/>
      <c r="AO50" s="147">
        <f>IFERROR(VLOOKUP(B50,'A2. Rate Change &amp; Enrollment'!$C$20:$K$769,3,FALSE),0)</f>
        <v>0</v>
      </c>
      <c r="AP50" s="147">
        <f>IFERROR(VLOOKUP(B50,'A2. Rate Change &amp; Enrollment'!$C$20:$K$769,7,FALSE),0)</f>
        <v>0</v>
      </c>
      <c r="AQ50" s="150" t="e">
        <f t="shared" si="6"/>
        <v>#DIV/0!</v>
      </c>
      <c r="AS50" s="177"/>
      <c r="AT50" s="177"/>
      <c r="AV50" s="153" t="e">
        <f t="shared" si="7"/>
        <v>#DIV/0!</v>
      </c>
      <c r="AW50" s="101"/>
      <c r="AY50" s="132"/>
      <c r="AZ50" s="101"/>
      <c r="BA50" s="94"/>
      <c r="BB50" s="94"/>
      <c r="BC50" s="94"/>
      <c r="BD50" s="94"/>
      <c r="BE50" s="101"/>
      <c r="BF50" s="132"/>
      <c r="BG50" s="98"/>
      <c r="BH50" s="74" t="str">
        <f t="shared" si="2"/>
        <v>N</v>
      </c>
      <c r="BI50" t="e">
        <f t="shared" si="3"/>
        <v>#DIV/0!</v>
      </c>
      <c r="BK50" s="283">
        <f>IFERROR(VLOOKUP($B50, 'A2. Rate Change &amp; Enrollment'!$C$14:$BY$769, 75, FALSE), 0)</f>
        <v>0</v>
      </c>
      <c r="BL50" s="283" t="e">
        <f t="shared" si="4"/>
        <v>#DIV/0!</v>
      </c>
      <c r="BM50" s="283" t="e">
        <f t="shared" si="5"/>
        <v>#DIV/0!</v>
      </c>
      <c r="BN50" t="e">
        <f t="shared" si="8"/>
        <v>#DIV/0!</v>
      </c>
    </row>
    <row r="51" spans="1:66" x14ac:dyDescent="0.35">
      <c r="A51" t="s">
        <v>245</v>
      </c>
      <c r="B51" s="144"/>
      <c r="C51" s="98"/>
      <c r="D51" s="43" t="str">
        <f t="shared" si="1"/>
        <v>POS</v>
      </c>
      <c r="E51" s="100"/>
      <c r="F51" s="101"/>
      <c r="G51" s="100"/>
      <c r="H51" s="101"/>
      <c r="I51" s="100"/>
      <c r="J51" s="101"/>
      <c r="K51" s="100"/>
      <c r="L51" s="101"/>
      <c r="M51" s="100"/>
      <c r="N51" s="101"/>
      <c r="O51" s="100"/>
      <c r="P51" s="101"/>
      <c r="Q51" s="100"/>
      <c r="R51" s="101"/>
      <c r="S51" s="100"/>
      <c r="T51" s="101"/>
      <c r="U51" s="118"/>
      <c r="V51" s="118"/>
      <c r="W51" s="100"/>
      <c r="X51" s="100"/>
      <c r="Y51" s="100"/>
      <c r="Z51" s="100"/>
      <c r="AA51" s="132"/>
      <c r="AB51" s="101"/>
      <c r="AC51" s="101"/>
      <c r="AD51" s="101"/>
      <c r="AE51" s="100"/>
      <c r="AF51" s="101"/>
      <c r="AG51" s="100"/>
      <c r="AH51" s="101"/>
      <c r="AI51" s="100"/>
      <c r="AJ51" s="101"/>
      <c r="AK51" s="100"/>
      <c r="AL51" s="101"/>
      <c r="AM51" s="101"/>
      <c r="AN51" s="8"/>
      <c r="AO51" s="147">
        <f>IFERROR(VLOOKUP(B51,'A2. Rate Change &amp; Enrollment'!$C$20:$K$769,3,FALSE),0)</f>
        <v>0</v>
      </c>
      <c r="AP51" s="147">
        <f>IFERROR(VLOOKUP(B51,'A2. Rate Change &amp; Enrollment'!$C$20:$K$769,7,FALSE),0)</f>
        <v>0</v>
      </c>
      <c r="AQ51" s="150" t="e">
        <f t="shared" si="6"/>
        <v>#DIV/0!</v>
      </c>
      <c r="AS51" s="177"/>
      <c r="AT51" s="177"/>
      <c r="AV51" s="153" t="e">
        <f t="shared" si="7"/>
        <v>#DIV/0!</v>
      </c>
      <c r="AW51" s="101"/>
      <c r="AY51" s="132"/>
      <c r="AZ51" s="101"/>
      <c r="BA51" s="94"/>
      <c r="BB51" s="94"/>
      <c r="BC51" s="94"/>
      <c r="BD51" s="94"/>
      <c r="BE51" s="101"/>
      <c r="BF51" s="132"/>
      <c r="BG51" s="98"/>
      <c r="BH51" s="74" t="str">
        <f t="shared" si="2"/>
        <v>N</v>
      </c>
      <c r="BI51" t="e">
        <f t="shared" si="3"/>
        <v>#DIV/0!</v>
      </c>
      <c r="BK51" s="283">
        <f>IFERROR(VLOOKUP($B51, 'A2. Rate Change &amp; Enrollment'!$C$14:$BY$769, 75, FALSE), 0)</f>
        <v>0</v>
      </c>
      <c r="BL51" s="283" t="e">
        <f t="shared" si="4"/>
        <v>#DIV/0!</v>
      </c>
      <c r="BM51" s="283" t="e">
        <f t="shared" si="5"/>
        <v>#DIV/0!</v>
      </c>
      <c r="BN51" t="e">
        <f t="shared" si="8"/>
        <v>#DIV/0!</v>
      </c>
    </row>
    <row r="52" spans="1:66" x14ac:dyDescent="0.35">
      <c r="A52" t="s">
        <v>246</v>
      </c>
      <c r="B52" s="144"/>
      <c r="C52" s="98"/>
      <c r="D52" s="43" t="str">
        <f t="shared" si="1"/>
        <v>POS</v>
      </c>
      <c r="E52" s="100"/>
      <c r="F52" s="101"/>
      <c r="G52" s="100"/>
      <c r="H52" s="101"/>
      <c r="I52" s="100"/>
      <c r="J52" s="101"/>
      <c r="K52" s="100"/>
      <c r="L52" s="101"/>
      <c r="M52" s="100"/>
      <c r="N52" s="101"/>
      <c r="O52" s="100"/>
      <c r="P52" s="101"/>
      <c r="Q52" s="100"/>
      <c r="R52" s="101"/>
      <c r="S52" s="100"/>
      <c r="T52" s="101"/>
      <c r="U52" s="118"/>
      <c r="V52" s="118"/>
      <c r="W52" s="100"/>
      <c r="X52" s="100"/>
      <c r="Y52" s="100"/>
      <c r="Z52" s="100"/>
      <c r="AA52" s="132"/>
      <c r="AB52" s="101"/>
      <c r="AC52" s="101"/>
      <c r="AD52" s="101"/>
      <c r="AE52" s="100"/>
      <c r="AF52" s="101"/>
      <c r="AG52" s="100"/>
      <c r="AH52" s="101"/>
      <c r="AI52" s="100"/>
      <c r="AJ52" s="101"/>
      <c r="AK52" s="100"/>
      <c r="AL52" s="101"/>
      <c r="AM52" s="101"/>
      <c r="AN52" s="8"/>
      <c r="AO52" s="147">
        <f>IFERROR(VLOOKUP(B52,'A2. Rate Change &amp; Enrollment'!$C$20:$K$769,3,FALSE),0)</f>
        <v>0</v>
      </c>
      <c r="AP52" s="147">
        <f>IFERROR(VLOOKUP(B52,'A2. Rate Change &amp; Enrollment'!$C$20:$K$769,7,FALSE),0)</f>
        <v>0</v>
      </c>
      <c r="AQ52" s="150" t="e">
        <f t="shared" si="6"/>
        <v>#DIV/0!</v>
      </c>
      <c r="AS52" s="177"/>
      <c r="AT52" s="177"/>
      <c r="AV52" s="153" t="e">
        <f t="shared" si="7"/>
        <v>#DIV/0!</v>
      </c>
      <c r="AW52" s="101"/>
      <c r="AY52" s="132"/>
      <c r="AZ52" s="101"/>
      <c r="BA52" s="94"/>
      <c r="BB52" s="94"/>
      <c r="BC52" s="94"/>
      <c r="BD52" s="94"/>
      <c r="BE52" s="101"/>
      <c r="BF52" s="132"/>
      <c r="BG52" s="98"/>
      <c r="BH52" s="74" t="str">
        <f t="shared" si="2"/>
        <v>N</v>
      </c>
      <c r="BI52" t="e">
        <f t="shared" si="3"/>
        <v>#DIV/0!</v>
      </c>
      <c r="BK52" s="283">
        <f>IFERROR(VLOOKUP($B52, 'A2. Rate Change &amp; Enrollment'!$C$14:$BY$769, 75, FALSE), 0)</f>
        <v>0</v>
      </c>
      <c r="BL52" s="283" t="e">
        <f t="shared" si="4"/>
        <v>#DIV/0!</v>
      </c>
      <c r="BM52" s="283" t="e">
        <f t="shared" si="5"/>
        <v>#DIV/0!</v>
      </c>
      <c r="BN52" t="e">
        <f t="shared" si="8"/>
        <v>#DIV/0!</v>
      </c>
    </row>
    <row r="53" spans="1:66" x14ac:dyDescent="0.35">
      <c r="A53" t="s">
        <v>247</v>
      </c>
      <c r="B53" s="144"/>
      <c r="C53" s="98"/>
      <c r="D53" s="43" t="str">
        <f t="shared" si="1"/>
        <v>POS</v>
      </c>
      <c r="E53" s="100"/>
      <c r="F53" s="101"/>
      <c r="G53" s="100"/>
      <c r="H53" s="101"/>
      <c r="I53" s="100"/>
      <c r="J53" s="101"/>
      <c r="K53" s="100"/>
      <c r="L53" s="101"/>
      <c r="M53" s="100"/>
      <c r="N53" s="101"/>
      <c r="O53" s="100"/>
      <c r="P53" s="101"/>
      <c r="Q53" s="100"/>
      <c r="R53" s="101"/>
      <c r="S53" s="100"/>
      <c r="T53" s="101"/>
      <c r="U53" s="118"/>
      <c r="V53" s="118"/>
      <c r="W53" s="100"/>
      <c r="X53" s="100"/>
      <c r="Y53" s="100"/>
      <c r="Z53" s="100"/>
      <c r="AA53" s="132"/>
      <c r="AB53" s="101"/>
      <c r="AC53" s="101"/>
      <c r="AD53" s="101"/>
      <c r="AE53" s="100"/>
      <c r="AF53" s="101"/>
      <c r="AG53" s="100"/>
      <c r="AH53" s="101"/>
      <c r="AI53" s="100"/>
      <c r="AJ53" s="101"/>
      <c r="AK53" s="100"/>
      <c r="AL53" s="101"/>
      <c r="AM53" s="101"/>
      <c r="AN53" s="8"/>
      <c r="AO53" s="147">
        <f>IFERROR(VLOOKUP(B53,'A2. Rate Change &amp; Enrollment'!$C$20:$K$769,3,FALSE),0)</f>
        <v>0</v>
      </c>
      <c r="AP53" s="147">
        <f>IFERROR(VLOOKUP(B53,'A2. Rate Change &amp; Enrollment'!$C$20:$K$769,7,FALSE),0)</f>
        <v>0</v>
      </c>
      <c r="AQ53" s="150" t="e">
        <f t="shared" si="6"/>
        <v>#DIV/0!</v>
      </c>
      <c r="AS53" s="177"/>
      <c r="AT53" s="177"/>
      <c r="AV53" s="153" t="e">
        <f t="shared" si="7"/>
        <v>#DIV/0!</v>
      </c>
      <c r="AW53" s="101"/>
      <c r="AY53" s="132"/>
      <c r="AZ53" s="101"/>
      <c r="BA53" s="94"/>
      <c r="BB53" s="94"/>
      <c r="BC53" s="94"/>
      <c r="BD53" s="94"/>
      <c r="BE53" s="101"/>
      <c r="BF53" s="132"/>
      <c r="BG53" s="98"/>
      <c r="BH53" s="74" t="str">
        <f t="shared" si="2"/>
        <v>N</v>
      </c>
      <c r="BI53" t="e">
        <f t="shared" si="3"/>
        <v>#DIV/0!</v>
      </c>
      <c r="BK53" s="283">
        <f>IFERROR(VLOOKUP($B53, 'A2. Rate Change &amp; Enrollment'!$C$14:$BY$769, 75, FALSE), 0)</f>
        <v>0</v>
      </c>
      <c r="BL53" s="283" t="e">
        <f t="shared" si="4"/>
        <v>#DIV/0!</v>
      </c>
      <c r="BM53" s="283" t="e">
        <f t="shared" si="5"/>
        <v>#DIV/0!</v>
      </c>
      <c r="BN53" t="e">
        <f t="shared" si="8"/>
        <v>#DIV/0!</v>
      </c>
    </row>
    <row r="54" spans="1:66" x14ac:dyDescent="0.35">
      <c r="A54" t="s">
        <v>248</v>
      </c>
      <c r="B54" s="144"/>
      <c r="C54" s="98"/>
      <c r="D54" s="43" t="str">
        <f t="shared" si="1"/>
        <v>POS</v>
      </c>
      <c r="E54" s="100"/>
      <c r="F54" s="101"/>
      <c r="G54" s="100"/>
      <c r="H54" s="101"/>
      <c r="I54" s="100"/>
      <c r="J54" s="101"/>
      <c r="K54" s="100"/>
      <c r="L54" s="101"/>
      <c r="M54" s="100"/>
      <c r="N54" s="101"/>
      <c r="O54" s="100"/>
      <c r="P54" s="101"/>
      <c r="Q54" s="100"/>
      <c r="R54" s="101"/>
      <c r="S54" s="100"/>
      <c r="T54" s="101"/>
      <c r="U54" s="118"/>
      <c r="V54" s="118"/>
      <c r="W54" s="100"/>
      <c r="X54" s="100"/>
      <c r="Y54" s="100"/>
      <c r="Z54" s="100"/>
      <c r="AA54" s="132"/>
      <c r="AB54" s="101"/>
      <c r="AC54" s="101"/>
      <c r="AD54" s="101"/>
      <c r="AE54" s="100"/>
      <c r="AF54" s="101"/>
      <c r="AG54" s="100"/>
      <c r="AH54" s="101"/>
      <c r="AI54" s="100"/>
      <c r="AJ54" s="101"/>
      <c r="AK54" s="100"/>
      <c r="AL54" s="101"/>
      <c r="AM54" s="101"/>
      <c r="AN54" s="8"/>
      <c r="AO54" s="147">
        <f>IFERROR(VLOOKUP(B54,'A2. Rate Change &amp; Enrollment'!$C$20:$K$769,3,FALSE),0)</f>
        <v>0</v>
      </c>
      <c r="AP54" s="147">
        <f>IFERROR(VLOOKUP(B54,'A2. Rate Change &amp; Enrollment'!$C$20:$K$769,7,FALSE),0)</f>
        <v>0</v>
      </c>
      <c r="AQ54" s="150" t="e">
        <f t="shared" si="6"/>
        <v>#DIV/0!</v>
      </c>
      <c r="AS54" s="177"/>
      <c r="AT54" s="177"/>
      <c r="AV54" s="153" t="e">
        <f t="shared" si="7"/>
        <v>#DIV/0!</v>
      </c>
      <c r="AW54" s="101"/>
      <c r="AY54" s="132"/>
      <c r="AZ54" s="101"/>
      <c r="BA54" s="94"/>
      <c r="BB54" s="94"/>
      <c r="BC54" s="94"/>
      <c r="BD54" s="94"/>
      <c r="BE54" s="101"/>
      <c r="BF54" s="132"/>
      <c r="BG54" s="98"/>
      <c r="BH54" s="74" t="str">
        <f t="shared" si="2"/>
        <v>N</v>
      </c>
      <c r="BI54" t="e">
        <f t="shared" si="3"/>
        <v>#DIV/0!</v>
      </c>
      <c r="BK54" s="283">
        <f>IFERROR(VLOOKUP($B54, 'A2. Rate Change &amp; Enrollment'!$C$14:$BY$769, 75, FALSE), 0)</f>
        <v>0</v>
      </c>
      <c r="BL54" s="283" t="e">
        <f t="shared" si="4"/>
        <v>#DIV/0!</v>
      </c>
      <c r="BM54" s="283" t="e">
        <f t="shared" si="5"/>
        <v>#DIV/0!</v>
      </c>
      <c r="BN54" t="e">
        <f t="shared" si="8"/>
        <v>#DIV/0!</v>
      </c>
    </row>
    <row r="55" spans="1:66" x14ac:dyDescent="0.35">
      <c r="A55" t="s">
        <v>249</v>
      </c>
      <c r="B55" s="144"/>
      <c r="C55" s="98"/>
      <c r="D55" s="43" t="str">
        <f t="shared" si="1"/>
        <v>POS</v>
      </c>
      <c r="E55" s="100"/>
      <c r="F55" s="101"/>
      <c r="G55" s="100"/>
      <c r="H55" s="101"/>
      <c r="I55" s="100"/>
      <c r="J55" s="101"/>
      <c r="K55" s="100"/>
      <c r="L55" s="101"/>
      <c r="M55" s="100"/>
      <c r="N55" s="101"/>
      <c r="O55" s="100"/>
      <c r="P55" s="101"/>
      <c r="Q55" s="100"/>
      <c r="R55" s="101"/>
      <c r="S55" s="100"/>
      <c r="T55" s="101"/>
      <c r="U55" s="118"/>
      <c r="V55" s="118"/>
      <c r="W55" s="100"/>
      <c r="X55" s="100"/>
      <c r="Y55" s="100"/>
      <c r="Z55" s="100"/>
      <c r="AA55" s="132"/>
      <c r="AB55" s="101"/>
      <c r="AC55" s="101"/>
      <c r="AD55" s="101"/>
      <c r="AE55" s="100"/>
      <c r="AF55" s="101"/>
      <c r="AG55" s="100"/>
      <c r="AH55" s="101"/>
      <c r="AI55" s="100"/>
      <c r="AJ55" s="101"/>
      <c r="AK55" s="100"/>
      <c r="AL55" s="101"/>
      <c r="AM55" s="101"/>
      <c r="AN55" s="8"/>
      <c r="AO55" s="147">
        <f>IFERROR(VLOOKUP(B55,'A2. Rate Change &amp; Enrollment'!$C$20:$K$769,3,FALSE),0)</f>
        <v>0</v>
      </c>
      <c r="AP55" s="147">
        <f>IFERROR(VLOOKUP(B55,'A2. Rate Change &amp; Enrollment'!$C$20:$K$769,7,FALSE),0)</f>
        <v>0</v>
      </c>
      <c r="AQ55" s="150" t="e">
        <f t="shared" si="6"/>
        <v>#DIV/0!</v>
      </c>
      <c r="AS55" s="177"/>
      <c r="AT55" s="177"/>
      <c r="AV55" s="153" t="e">
        <f t="shared" si="7"/>
        <v>#DIV/0!</v>
      </c>
      <c r="AW55" s="101"/>
      <c r="AY55" s="132"/>
      <c r="AZ55" s="101"/>
      <c r="BA55" s="94"/>
      <c r="BB55" s="94"/>
      <c r="BC55" s="94"/>
      <c r="BD55" s="94"/>
      <c r="BE55" s="101"/>
      <c r="BF55" s="132"/>
      <c r="BG55" s="98"/>
      <c r="BH55" s="74" t="str">
        <f t="shared" si="2"/>
        <v>N</v>
      </c>
      <c r="BI55" t="e">
        <f t="shared" si="3"/>
        <v>#DIV/0!</v>
      </c>
      <c r="BK55" s="283">
        <f>IFERROR(VLOOKUP($B55, 'A2. Rate Change &amp; Enrollment'!$C$14:$BY$769, 75, FALSE), 0)</f>
        <v>0</v>
      </c>
      <c r="BL55" s="283" t="e">
        <f t="shared" si="4"/>
        <v>#DIV/0!</v>
      </c>
      <c r="BM55" s="283" t="e">
        <f t="shared" si="5"/>
        <v>#DIV/0!</v>
      </c>
      <c r="BN55" t="e">
        <f t="shared" si="8"/>
        <v>#DIV/0!</v>
      </c>
    </row>
    <row r="56" spans="1:66" x14ac:dyDescent="0.35">
      <c r="A56" t="s">
        <v>250</v>
      </c>
      <c r="B56" s="144"/>
      <c r="C56" s="98"/>
      <c r="D56" s="43" t="str">
        <f t="shared" si="1"/>
        <v>POS</v>
      </c>
      <c r="E56" s="100"/>
      <c r="F56" s="101"/>
      <c r="G56" s="100"/>
      <c r="H56" s="101"/>
      <c r="I56" s="100"/>
      <c r="J56" s="101"/>
      <c r="K56" s="100"/>
      <c r="L56" s="101"/>
      <c r="M56" s="100"/>
      <c r="N56" s="101"/>
      <c r="O56" s="100"/>
      <c r="P56" s="101"/>
      <c r="Q56" s="100"/>
      <c r="R56" s="101"/>
      <c r="S56" s="100"/>
      <c r="T56" s="101"/>
      <c r="U56" s="118"/>
      <c r="V56" s="118"/>
      <c r="W56" s="100"/>
      <c r="X56" s="100"/>
      <c r="Y56" s="100"/>
      <c r="Z56" s="100"/>
      <c r="AA56" s="132"/>
      <c r="AB56" s="101"/>
      <c r="AC56" s="101"/>
      <c r="AD56" s="101"/>
      <c r="AE56" s="100"/>
      <c r="AF56" s="101"/>
      <c r="AG56" s="100"/>
      <c r="AH56" s="101"/>
      <c r="AI56" s="100"/>
      <c r="AJ56" s="101"/>
      <c r="AK56" s="100"/>
      <c r="AL56" s="101"/>
      <c r="AM56" s="101"/>
      <c r="AN56" s="8"/>
      <c r="AO56" s="147">
        <f>IFERROR(VLOOKUP(B56,'A2. Rate Change &amp; Enrollment'!$C$20:$K$769,3,FALSE),0)</f>
        <v>0</v>
      </c>
      <c r="AP56" s="147">
        <f>IFERROR(VLOOKUP(B56,'A2. Rate Change &amp; Enrollment'!$C$20:$K$769,7,FALSE),0)</f>
        <v>0</v>
      </c>
      <c r="AQ56" s="150" t="e">
        <f t="shared" si="6"/>
        <v>#DIV/0!</v>
      </c>
      <c r="AS56" s="177"/>
      <c r="AT56" s="177"/>
      <c r="AV56" s="153" t="e">
        <f t="shared" si="7"/>
        <v>#DIV/0!</v>
      </c>
      <c r="AW56" s="101"/>
      <c r="AY56" s="132"/>
      <c r="AZ56" s="101"/>
      <c r="BA56" s="94"/>
      <c r="BB56" s="94"/>
      <c r="BC56" s="94"/>
      <c r="BD56" s="94"/>
      <c r="BE56" s="101"/>
      <c r="BF56" s="132"/>
      <c r="BG56" s="98"/>
      <c r="BH56" s="74" t="str">
        <f t="shared" si="2"/>
        <v>N</v>
      </c>
      <c r="BI56" t="e">
        <f t="shared" si="3"/>
        <v>#DIV/0!</v>
      </c>
      <c r="BK56" s="283">
        <f>IFERROR(VLOOKUP($B56, 'A2. Rate Change &amp; Enrollment'!$C$14:$BY$769, 75, FALSE), 0)</f>
        <v>0</v>
      </c>
      <c r="BL56" s="283" t="e">
        <f t="shared" si="4"/>
        <v>#DIV/0!</v>
      </c>
      <c r="BM56" s="283" t="e">
        <f t="shared" si="5"/>
        <v>#DIV/0!</v>
      </c>
      <c r="BN56" t="e">
        <f t="shared" si="8"/>
        <v>#DIV/0!</v>
      </c>
    </row>
    <row r="57" spans="1:66" x14ac:dyDescent="0.35">
      <c r="A57" t="s">
        <v>251</v>
      </c>
      <c r="B57" s="144"/>
      <c r="C57" s="98"/>
      <c r="D57" s="43" t="str">
        <f t="shared" si="1"/>
        <v>POS</v>
      </c>
      <c r="E57" s="100"/>
      <c r="F57" s="101"/>
      <c r="G57" s="100"/>
      <c r="H57" s="101"/>
      <c r="I57" s="100"/>
      <c r="J57" s="101"/>
      <c r="K57" s="100"/>
      <c r="L57" s="101"/>
      <c r="M57" s="100"/>
      <c r="N57" s="101"/>
      <c r="O57" s="100"/>
      <c r="P57" s="101"/>
      <c r="Q57" s="100"/>
      <c r="R57" s="101"/>
      <c r="S57" s="100"/>
      <c r="T57" s="101"/>
      <c r="U57" s="118"/>
      <c r="V57" s="118"/>
      <c r="W57" s="100"/>
      <c r="X57" s="100"/>
      <c r="Y57" s="100"/>
      <c r="Z57" s="100"/>
      <c r="AA57" s="132"/>
      <c r="AB57" s="101"/>
      <c r="AC57" s="101"/>
      <c r="AD57" s="101"/>
      <c r="AE57" s="100"/>
      <c r="AF57" s="101"/>
      <c r="AG57" s="100"/>
      <c r="AH57" s="101"/>
      <c r="AI57" s="100"/>
      <c r="AJ57" s="101"/>
      <c r="AK57" s="100"/>
      <c r="AL57" s="101"/>
      <c r="AM57" s="101"/>
      <c r="AN57" s="8"/>
      <c r="AO57" s="147">
        <f>IFERROR(VLOOKUP(B57,'A2. Rate Change &amp; Enrollment'!$C$20:$K$769,3,FALSE),0)</f>
        <v>0</v>
      </c>
      <c r="AP57" s="147">
        <f>IFERROR(VLOOKUP(B57,'A2. Rate Change &amp; Enrollment'!$C$20:$K$769,7,FALSE),0)</f>
        <v>0</v>
      </c>
      <c r="AQ57" s="150" t="e">
        <f t="shared" si="6"/>
        <v>#DIV/0!</v>
      </c>
      <c r="AS57" s="177"/>
      <c r="AT57" s="177"/>
      <c r="AV57" s="153" t="e">
        <f t="shared" si="7"/>
        <v>#DIV/0!</v>
      </c>
      <c r="AW57" s="101"/>
      <c r="AY57" s="132"/>
      <c r="AZ57" s="101"/>
      <c r="BA57" s="94"/>
      <c r="BB57" s="94"/>
      <c r="BC57" s="94"/>
      <c r="BD57" s="94"/>
      <c r="BE57" s="101"/>
      <c r="BF57" s="132"/>
      <c r="BG57" s="98"/>
      <c r="BH57" s="74" t="str">
        <f t="shared" si="2"/>
        <v>N</v>
      </c>
      <c r="BI57" t="e">
        <f t="shared" si="3"/>
        <v>#DIV/0!</v>
      </c>
      <c r="BK57" s="283">
        <f>IFERROR(VLOOKUP($B57, 'A2. Rate Change &amp; Enrollment'!$C$14:$BY$769, 75, FALSE), 0)</f>
        <v>0</v>
      </c>
      <c r="BL57" s="283" t="e">
        <f t="shared" si="4"/>
        <v>#DIV/0!</v>
      </c>
      <c r="BM57" s="283" t="e">
        <f t="shared" si="5"/>
        <v>#DIV/0!</v>
      </c>
      <c r="BN57" t="e">
        <f t="shared" si="8"/>
        <v>#DIV/0!</v>
      </c>
    </row>
    <row r="58" spans="1:66" x14ac:dyDescent="0.35">
      <c r="A58" t="s">
        <v>252</v>
      </c>
      <c r="B58" s="144"/>
      <c r="C58" s="98"/>
      <c r="D58" s="43" t="str">
        <f t="shared" si="1"/>
        <v>POS</v>
      </c>
      <c r="E58" s="100"/>
      <c r="F58" s="101"/>
      <c r="G58" s="100"/>
      <c r="H58" s="101"/>
      <c r="I58" s="100"/>
      <c r="J58" s="101"/>
      <c r="K58" s="100"/>
      <c r="L58" s="101"/>
      <c r="M58" s="100"/>
      <c r="N58" s="101"/>
      <c r="O58" s="100"/>
      <c r="P58" s="101"/>
      <c r="Q58" s="100"/>
      <c r="R58" s="101"/>
      <c r="S58" s="100"/>
      <c r="T58" s="101"/>
      <c r="U58" s="118"/>
      <c r="V58" s="118"/>
      <c r="W58" s="100"/>
      <c r="X58" s="100"/>
      <c r="Y58" s="100"/>
      <c r="Z58" s="100"/>
      <c r="AA58" s="132"/>
      <c r="AB58" s="101"/>
      <c r="AC58" s="101"/>
      <c r="AD58" s="101"/>
      <c r="AE58" s="100"/>
      <c r="AF58" s="101"/>
      <c r="AG58" s="100"/>
      <c r="AH58" s="101"/>
      <c r="AI58" s="100"/>
      <c r="AJ58" s="101"/>
      <c r="AK58" s="100"/>
      <c r="AL58" s="101"/>
      <c r="AM58" s="101"/>
      <c r="AN58" s="8"/>
      <c r="AO58" s="147">
        <f>IFERROR(VLOOKUP(B58,'A2. Rate Change &amp; Enrollment'!$C$20:$K$769,3,FALSE),0)</f>
        <v>0</v>
      </c>
      <c r="AP58" s="147">
        <f>IFERROR(VLOOKUP(B58,'A2. Rate Change &amp; Enrollment'!$C$20:$K$769,7,FALSE),0)</f>
        <v>0</v>
      </c>
      <c r="AQ58" s="150" t="e">
        <f t="shared" si="6"/>
        <v>#DIV/0!</v>
      </c>
      <c r="AS58" s="177"/>
      <c r="AT58" s="177"/>
      <c r="AV58" s="153" t="e">
        <f t="shared" si="7"/>
        <v>#DIV/0!</v>
      </c>
      <c r="AW58" s="101"/>
      <c r="AY58" s="132"/>
      <c r="AZ58" s="101"/>
      <c r="BA58" s="94"/>
      <c r="BB58" s="94"/>
      <c r="BC58" s="94"/>
      <c r="BD58" s="94"/>
      <c r="BE58" s="101"/>
      <c r="BF58" s="132"/>
      <c r="BG58" s="98"/>
      <c r="BH58" s="74" t="str">
        <f t="shared" si="2"/>
        <v>N</v>
      </c>
      <c r="BI58" t="e">
        <f t="shared" si="3"/>
        <v>#DIV/0!</v>
      </c>
      <c r="BK58" s="283">
        <f>IFERROR(VLOOKUP($B58, 'A2. Rate Change &amp; Enrollment'!$C$14:$BY$769, 75, FALSE), 0)</f>
        <v>0</v>
      </c>
      <c r="BL58" s="283" t="e">
        <f t="shared" si="4"/>
        <v>#DIV/0!</v>
      </c>
      <c r="BM58" s="283" t="e">
        <f t="shared" si="5"/>
        <v>#DIV/0!</v>
      </c>
      <c r="BN58" t="e">
        <f t="shared" si="8"/>
        <v>#DIV/0!</v>
      </c>
    </row>
    <row r="59" spans="1:66" x14ac:dyDescent="0.35">
      <c r="A59" t="s">
        <v>253</v>
      </c>
      <c r="B59" s="144"/>
      <c r="C59" s="98"/>
      <c r="D59" s="43" t="str">
        <f t="shared" si="1"/>
        <v>POS</v>
      </c>
      <c r="E59" s="100"/>
      <c r="F59" s="101"/>
      <c r="G59" s="100"/>
      <c r="H59" s="101"/>
      <c r="I59" s="100"/>
      <c r="J59" s="101"/>
      <c r="K59" s="100"/>
      <c r="L59" s="101"/>
      <c r="M59" s="100"/>
      <c r="N59" s="101"/>
      <c r="O59" s="100"/>
      <c r="P59" s="101"/>
      <c r="Q59" s="100"/>
      <c r="R59" s="101"/>
      <c r="S59" s="100"/>
      <c r="T59" s="101"/>
      <c r="U59" s="118"/>
      <c r="V59" s="118"/>
      <c r="W59" s="100"/>
      <c r="X59" s="100"/>
      <c r="Y59" s="100"/>
      <c r="Z59" s="100"/>
      <c r="AA59" s="132"/>
      <c r="AB59" s="101"/>
      <c r="AC59" s="101"/>
      <c r="AD59" s="101"/>
      <c r="AE59" s="100"/>
      <c r="AF59" s="101"/>
      <c r="AG59" s="100"/>
      <c r="AH59" s="101"/>
      <c r="AI59" s="100"/>
      <c r="AJ59" s="101"/>
      <c r="AK59" s="100"/>
      <c r="AL59" s="101"/>
      <c r="AM59" s="101"/>
      <c r="AN59" s="8"/>
      <c r="AO59" s="147">
        <f>IFERROR(VLOOKUP(B59,'A2. Rate Change &amp; Enrollment'!$C$20:$K$769,3,FALSE),0)</f>
        <v>0</v>
      </c>
      <c r="AP59" s="147">
        <f>IFERROR(VLOOKUP(B59,'A2. Rate Change &amp; Enrollment'!$C$20:$K$769,7,FALSE),0)</f>
        <v>0</v>
      </c>
      <c r="AQ59" s="150" t="e">
        <f t="shared" si="6"/>
        <v>#DIV/0!</v>
      </c>
      <c r="AS59" s="177"/>
      <c r="AT59" s="177"/>
      <c r="AV59" s="153" t="e">
        <f t="shared" si="7"/>
        <v>#DIV/0!</v>
      </c>
      <c r="AW59" s="101"/>
      <c r="AY59" s="132"/>
      <c r="AZ59" s="101"/>
      <c r="BA59" s="94"/>
      <c r="BB59" s="94"/>
      <c r="BC59" s="94"/>
      <c r="BD59" s="94"/>
      <c r="BE59" s="101"/>
      <c r="BF59" s="132"/>
      <c r="BG59" s="98"/>
      <c r="BH59" s="74" t="str">
        <f t="shared" si="2"/>
        <v>N</v>
      </c>
      <c r="BI59" t="e">
        <f t="shared" si="3"/>
        <v>#DIV/0!</v>
      </c>
      <c r="BK59" s="283">
        <f>IFERROR(VLOOKUP($B59, 'A2. Rate Change &amp; Enrollment'!$C$14:$BY$769, 75, FALSE), 0)</f>
        <v>0</v>
      </c>
      <c r="BL59" s="283" t="e">
        <f t="shared" si="4"/>
        <v>#DIV/0!</v>
      </c>
      <c r="BM59" s="283" t="e">
        <f t="shared" si="5"/>
        <v>#DIV/0!</v>
      </c>
      <c r="BN59" t="e">
        <f t="shared" si="8"/>
        <v>#DIV/0!</v>
      </c>
    </row>
    <row r="60" spans="1:66" x14ac:dyDescent="0.35">
      <c r="A60" t="s">
        <v>254</v>
      </c>
      <c r="B60" s="144"/>
      <c r="C60" s="98"/>
      <c r="D60" s="43" t="str">
        <f t="shared" si="1"/>
        <v>POS</v>
      </c>
      <c r="E60" s="100"/>
      <c r="F60" s="101"/>
      <c r="G60" s="100"/>
      <c r="H60" s="101"/>
      <c r="I60" s="100"/>
      <c r="J60" s="101"/>
      <c r="K60" s="100"/>
      <c r="L60" s="101"/>
      <c r="M60" s="100"/>
      <c r="N60" s="101"/>
      <c r="O60" s="100"/>
      <c r="P60" s="101"/>
      <c r="Q60" s="100"/>
      <c r="R60" s="101"/>
      <c r="S60" s="100"/>
      <c r="T60" s="101"/>
      <c r="U60" s="118"/>
      <c r="V60" s="118"/>
      <c r="W60" s="100"/>
      <c r="X60" s="100"/>
      <c r="Y60" s="100"/>
      <c r="Z60" s="100"/>
      <c r="AA60" s="132"/>
      <c r="AB60" s="101"/>
      <c r="AC60" s="101"/>
      <c r="AD60" s="101"/>
      <c r="AE60" s="100"/>
      <c r="AF60" s="101"/>
      <c r="AG60" s="100"/>
      <c r="AH60" s="101"/>
      <c r="AI60" s="100"/>
      <c r="AJ60" s="101"/>
      <c r="AK60" s="100"/>
      <c r="AL60" s="101"/>
      <c r="AM60" s="101"/>
      <c r="AN60" s="8"/>
      <c r="AO60" s="147">
        <f>IFERROR(VLOOKUP(B60,'A2. Rate Change &amp; Enrollment'!$C$20:$K$769,3,FALSE),0)</f>
        <v>0</v>
      </c>
      <c r="AP60" s="147">
        <f>IFERROR(VLOOKUP(B60,'A2. Rate Change &amp; Enrollment'!$C$20:$K$769,7,FALSE),0)</f>
        <v>0</v>
      </c>
      <c r="AQ60" s="150" t="e">
        <f t="shared" si="6"/>
        <v>#DIV/0!</v>
      </c>
      <c r="AS60" s="177"/>
      <c r="AT60" s="177"/>
      <c r="AV60" s="153" t="e">
        <f t="shared" si="7"/>
        <v>#DIV/0!</v>
      </c>
      <c r="AW60" s="101"/>
      <c r="AY60" s="132"/>
      <c r="AZ60" s="101"/>
      <c r="BA60" s="94"/>
      <c r="BB60" s="94"/>
      <c r="BC60" s="94"/>
      <c r="BD60" s="94"/>
      <c r="BE60" s="101"/>
      <c r="BF60" s="132"/>
      <c r="BG60" s="98"/>
      <c r="BH60" s="74" t="str">
        <f t="shared" si="2"/>
        <v>N</v>
      </c>
      <c r="BI60" t="e">
        <f t="shared" si="3"/>
        <v>#DIV/0!</v>
      </c>
      <c r="BK60" s="283">
        <f>IFERROR(VLOOKUP($B60, 'A2. Rate Change &amp; Enrollment'!$C$14:$BY$769, 75, FALSE), 0)</f>
        <v>0</v>
      </c>
      <c r="BL60" s="283" t="e">
        <f t="shared" si="4"/>
        <v>#DIV/0!</v>
      </c>
      <c r="BM60" s="283" t="e">
        <f t="shared" si="5"/>
        <v>#DIV/0!</v>
      </c>
      <c r="BN60" t="e">
        <f t="shared" si="8"/>
        <v>#DIV/0!</v>
      </c>
    </row>
    <row r="61" spans="1:66" x14ac:dyDescent="0.35">
      <c r="A61" t="s">
        <v>255</v>
      </c>
      <c r="B61" s="144"/>
      <c r="C61" s="98"/>
      <c r="D61" s="43" t="str">
        <f t="shared" si="1"/>
        <v>POS</v>
      </c>
      <c r="E61" s="100"/>
      <c r="F61" s="101"/>
      <c r="G61" s="100"/>
      <c r="H61" s="101"/>
      <c r="I61" s="100"/>
      <c r="J61" s="101"/>
      <c r="K61" s="100"/>
      <c r="L61" s="101"/>
      <c r="M61" s="100"/>
      <c r="N61" s="101"/>
      <c r="O61" s="100"/>
      <c r="P61" s="101"/>
      <c r="Q61" s="100"/>
      <c r="R61" s="101"/>
      <c r="S61" s="100"/>
      <c r="T61" s="101"/>
      <c r="U61" s="118"/>
      <c r="V61" s="118"/>
      <c r="W61" s="100"/>
      <c r="X61" s="100"/>
      <c r="Y61" s="100"/>
      <c r="Z61" s="100"/>
      <c r="AA61" s="132"/>
      <c r="AB61" s="101"/>
      <c r="AC61" s="101"/>
      <c r="AD61" s="101"/>
      <c r="AE61" s="100"/>
      <c r="AF61" s="101"/>
      <c r="AG61" s="100"/>
      <c r="AH61" s="101"/>
      <c r="AI61" s="100"/>
      <c r="AJ61" s="101"/>
      <c r="AK61" s="100"/>
      <c r="AL61" s="101"/>
      <c r="AM61" s="101"/>
      <c r="AN61" s="8"/>
      <c r="AO61" s="147">
        <f>IFERROR(VLOOKUP(B61,'A2. Rate Change &amp; Enrollment'!$C$20:$K$769,3,FALSE),0)</f>
        <v>0</v>
      </c>
      <c r="AP61" s="147">
        <f>IFERROR(VLOOKUP(B61,'A2. Rate Change &amp; Enrollment'!$C$20:$K$769,7,FALSE),0)</f>
        <v>0</v>
      </c>
      <c r="AQ61" s="150" t="e">
        <f t="shared" si="6"/>
        <v>#DIV/0!</v>
      </c>
      <c r="AS61" s="177"/>
      <c r="AT61" s="177"/>
      <c r="AV61" s="153" t="e">
        <f t="shared" si="7"/>
        <v>#DIV/0!</v>
      </c>
      <c r="AW61" s="101"/>
      <c r="AY61" s="132"/>
      <c r="AZ61" s="101"/>
      <c r="BA61" s="94"/>
      <c r="BB61" s="94"/>
      <c r="BC61" s="94"/>
      <c r="BD61" s="94"/>
      <c r="BE61" s="101"/>
      <c r="BF61" s="132"/>
      <c r="BG61" s="98"/>
      <c r="BH61" s="74" t="str">
        <f t="shared" si="2"/>
        <v>N</v>
      </c>
      <c r="BI61" t="e">
        <f t="shared" si="3"/>
        <v>#DIV/0!</v>
      </c>
      <c r="BK61" s="283">
        <f>IFERROR(VLOOKUP($B61, 'A2. Rate Change &amp; Enrollment'!$C$14:$BY$769, 75, FALSE), 0)</f>
        <v>0</v>
      </c>
      <c r="BL61" s="283" t="e">
        <f t="shared" si="4"/>
        <v>#DIV/0!</v>
      </c>
      <c r="BM61" s="283" t="e">
        <f t="shared" si="5"/>
        <v>#DIV/0!</v>
      </c>
      <c r="BN61" t="e">
        <f>IF(ABS(BM61-BL61)&lt;0.001, "N", "Y")</f>
        <v>#DIV/0!</v>
      </c>
    </row>
    <row r="62" spans="1:66" x14ac:dyDescent="0.35">
      <c r="A62" t="s">
        <v>256</v>
      </c>
      <c r="B62" s="144"/>
      <c r="C62" s="98"/>
      <c r="D62" s="43" t="str">
        <f t="shared" si="1"/>
        <v>POS</v>
      </c>
      <c r="E62" s="100"/>
      <c r="F62" s="101"/>
      <c r="G62" s="100"/>
      <c r="H62" s="101"/>
      <c r="I62" s="100"/>
      <c r="J62" s="101"/>
      <c r="K62" s="100"/>
      <c r="L62" s="101"/>
      <c r="M62" s="100"/>
      <c r="N62" s="101"/>
      <c r="O62" s="100"/>
      <c r="P62" s="101"/>
      <c r="Q62" s="100"/>
      <c r="R62" s="101"/>
      <c r="S62" s="100"/>
      <c r="T62" s="101"/>
      <c r="U62" s="118"/>
      <c r="V62" s="118"/>
      <c r="W62" s="100"/>
      <c r="X62" s="100"/>
      <c r="Y62" s="100"/>
      <c r="Z62" s="100"/>
      <c r="AA62" s="132"/>
      <c r="AB62" s="101"/>
      <c r="AC62" s="101"/>
      <c r="AD62" s="101"/>
      <c r="AE62" s="100"/>
      <c r="AF62" s="101"/>
      <c r="AG62" s="100"/>
      <c r="AH62" s="101"/>
      <c r="AI62" s="100"/>
      <c r="AJ62" s="101"/>
      <c r="AK62" s="100"/>
      <c r="AL62" s="101"/>
      <c r="AM62" s="101"/>
      <c r="AN62" s="8"/>
      <c r="AO62" s="147">
        <f>IFERROR(VLOOKUP(B62,'A2. Rate Change &amp; Enrollment'!$C$20:$K$769,3,FALSE),0)</f>
        <v>0</v>
      </c>
      <c r="AP62" s="147">
        <f>IFERROR(VLOOKUP(B62,'A2. Rate Change &amp; Enrollment'!$C$20:$K$769,7,FALSE),0)</f>
        <v>0</v>
      </c>
      <c r="AQ62" s="150" t="e">
        <f t="shared" si="6"/>
        <v>#DIV/0!</v>
      </c>
      <c r="AS62" s="177"/>
      <c r="AT62" s="177"/>
      <c r="AV62" s="153" t="e">
        <f t="shared" si="7"/>
        <v>#DIV/0!</v>
      </c>
      <c r="AW62" s="101"/>
      <c r="AY62" s="132"/>
      <c r="AZ62" s="101"/>
      <c r="BA62" s="94"/>
      <c r="BB62" s="94"/>
      <c r="BC62" s="94"/>
      <c r="BD62" s="94"/>
      <c r="BE62" s="101"/>
      <c r="BF62" s="132"/>
      <c r="BG62" s="98"/>
      <c r="BH62" s="74" t="str">
        <f t="shared" si="2"/>
        <v>N</v>
      </c>
      <c r="BI62" t="e">
        <f t="shared" si="3"/>
        <v>#DIV/0!</v>
      </c>
      <c r="BK62" s="283">
        <f>IFERROR(VLOOKUP($B62, 'A2. Rate Change &amp; Enrollment'!$C$14:$BY$769, 75, FALSE), 0)</f>
        <v>0</v>
      </c>
      <c r="BL62" s="283" t="e">
        <f t="shared" si="4"/>
        <v>#DIV/0!</v>
      </c>
      <c r="BM62" s="283" t="e">
        <f t="shared" si="5"/>
        <v>#DIV/0!</v>
      </c>
      <c r="BN62" t="e">
        <f t="shared" si="8"/>
        <v>#DIV/0!</v>
      </c>
    </row>
    <row r="63" spans="1:66" x14ac:dyDescent="0.35">
      <c r="A63" t="s">
        <v>257</v>
      </c>
      <c r="B63" s="144"/>
      <c r="C63" s="98"/>
      <c r="D63" s="43" t="str">
        <f t="shared" si="1"/>
        <v>POS</v>
      </c>
      <c r="E63" s="100"/>
      <c r="F63" s="101"/>
      <c r="G63" s="100"/>
      <c r="H63" s="101"/>
      <c r="I63" s="100"/>
      <c r="J63" s="101"/>
      <c r="K63" s="100"/>
      <c r="L63" s="101"/>
      <c r="M63" s="100"/>
      <c r="N63" s="101"/>
      <c r="O63" s="100"/>
      <c r="P63" s="101"/>
      <c r="Q63" s="100"/>
      <c r="R63" s="101"/>
      <c r="S63" s="100"/>
      <c r="T63" s="101"/>
      <c r="U63" s="118"/>
      <c r="V63" s="118"/>
      <c r="W63" s="100"/>
      <c r="X63" s="100"/>
      <c r="Y63" s="100"/>
      <c r="Z63" s="100"/>
      <c r="AA63" s="132"/>
      <c r="AB63" s="101"/>
      <c r="AC63" s="101"/>
      <c r="AD63" s="101"/>
      <c r="AE63" s="100"/>
      <c r="AF63" s="101"/>
      <c r="AG63" s="100"/>
      <c r="AH63" s="101"/>
      <c r="AI63" s="100"/>
      <c r="AJ63" s="101"/>
      <c r="AK63" s="100"/>
      <c r="AL63" s="101"/>
      <c r="AM63" s="101"/>
      <c r="AN63" s="8"/>
      <c r="AO63" s="147">
        <f>IFERROR(VLOOKUP(B63,'A2. Rate Change &amp; Enrollment'!$C$20:$K$769,3,FALSE),0)</f>
        <v>0</v>
      </c>
      <c r="AP63" s="147">
        <f>IFERROR(VLOOKUP(B63,'A2. Rate Change &amp; Enrollment'!$C$20:$K$769,7,FALSE),0)</f>
        <v>0</v>
      </c>
      <c r="AQ63" s="150" t="e">
        <f t="shared" si="6"/>
        <v>#DIV/0!</v>
      </c>
      <c r="AS63" s="177"/>
      <c r="AT63" s="177"/>
      <c r="AV63" s="153" t="e">
        <f t="shared" si="7"/>
        <v>#DIV/0!</v>
      </c>
      <c r="AW63" s="101"/>
      <c r="AY63" s="132"/>
      <c r="AZ63" s="101"/>
      <c r="BA63" s="94"/>
      <c r="BB63" s="94"/>
      <c r="BC63" s="94"/>
      <c r="BD63" s="94"/>
      <c r="BE63" s="101"/>
      <c r="BF63" s="132"/>
      <c r="BG63" s="98"/>
      <c r="BH63" s="74" t="str">
        <f t="shared" si="2"/>
        <v>N</v>
      </c>
      <c r="BI63" t="e">
        <f t="shared" si="3"/>
        <v>#DIV/0!</v>
      </c>
      <c r="BK63" s="283">
        <f>IFERROR(VLOOKUP($B63, 'A2. Rate Change &amp; Enrollment'!$C$14:$BY$769, 75, FALSE), 0)</f>
        <v>0</v>
      </c>
      <c r="BL63" s="283" t="e">
        <f t="shared" si="4"/>
        <v>#DIV/0!</v>
      </c>
      <c r="BM63" s="283" t="e">
        <f t="shared" si="5"/>
        <v>#DIV/0!</v>
      </c>
      <c r="BN63" t="e">
        <f t="shared" si="8"/>
        <v>#DIV/0!</v>
      </c>
    </row>
    <row r="64" spans="1:66" x14ac:dyDescent="0.35">
      <c r="A64" t="s">
        <v>258</v>
      </c>
      <c r="B64" s="144"/>
      <c r="C64" s="98"/>
      <c r="D64" s="43" t="str">
        <f t="shared" si="1"/>
        <v>POS</v>
      </c>
      <c r="E64" s="100"/>
      <c r="F64" s="101"/>
      <c r="G64" s="100"/>
      <c r="H64" s="101"/>
      <c r="I64" s="100"/>
      <c r="J64" s="101"/>
      <c r="K64" s="100"/>
      <c r="L64" s="101"/>
      <c r="M64" s="100"/>
      <c r="N64" s="101"/>
      <c r="O64" s="100"/>
      <c r="P64" s="101"/>
      <c r="Q64" s="100"/>
      <c r="R64" s="101"/>
      <c r="S64" s="100"/>
      <c r="T64" s="101"/>
      <c r="U64" s="118"/>
      <c r="V64" s="118"/>
      <c r="W64" s="100"/>
      <c r="X64" s="100"/>
      <c r="Y64" s="100"/>
      <c r="Z64" s="100"/>
      <c r="AA64" s="132"/>
      <c r="AB64" s="101"/>
      <c r="AC64" s="101"/>
      <c r="AD64" s="101"/>
      <c r="AE64" s="100"/>
      <c r="AF64" s="101"/>
      <c r="AG64" s="100"/>
      <c r="AH64" s="101"/>
      <c r="AI64" s="100"/>
      <c r="AJ64" s="101"/>
      <c r="AK64" s="100"/>
      <c r="AL64" s="101"/>
      <c r="AM64" s="101"/>
      <c r="AN64" s="8"/>
      <c r="AO64" s="147">
        <f>IFERROR(VLOOKUP(B64,'A2. Rate Change &amp; Enrollment'!$C$20:$K$769,3,FALSE),0)</f>
        <v>0</v>
      </c>
      <c r="AP64" s="147">
        <f>IFERROR(VLOOKUP(B64,'A2. Rate Change &amp; Enrollment'!$C$20:$K$769,7,FALSE),0)</f>
        <v>0</v>
      </c>
      <c r="AQ64" s="150" t="e">
        <f t="shared" si="6"/>
        <v>#DIV/0!</v>
      </c>
      <c r="AS64" s="177"/>
      <c r="AT64" s="177"/>
      <c r="AV64" s="153" t="e">
        <f t="shared" si="7"/>
        <v>#DIV/0!</v>
      </c>
      <c r="AW64" s="101"/>
      <c r="AY64" s="132"/>
      <c r="AZ64" s="101"/>
      <c r="BA64" s="94"/>
      <c r="BB64" s="94"/>
      <c r="BC64" s="94"/>
      <c r="BD64" s="94"/>
      <c r="BE64" s="101"/>
      <c r="BF64" s="132"/>
      <c r="BG64" s="98"/>
      <c r="BH64" s="74" t="str">
        <f t="shared" si="2"/>
        <v>N</v>
      </c>
      <c r="BI64" t="e">
        <f t="shared" si="3"/>
        <v>#DIV/0!</v>
      </c>
      <c r="BK64" s="283">
        <f>IFERROR(VLOOKUP($B64, 'A2. Rate Change &amp; Enrollment'!$C$14:$BY$769, 75, FALSE), 0)</f>
        <v>0</v>
      </c>
      <c r="BL64" s="283" t="e">
        <f t="shared" si="4"/>
        <v>#DIV/0!</v>
      </c>
      <c r="BM64" s="283" t="e">
        <f t="shared" si="5"/>
        <v>#DIV/0!</v>
      </c>
      <c r="BN64" t="e">
        <f t="shared" si="8"/>
        <v>#DIV/0!</v>
      </c>
    </row>
    <row r="65" spans="1:66" x14ac:dyDescent="0.35">
      <c r="A65" t="s">
        <v>259</v>
      </c>
      <c r="B65" s="144"/>
      <c r="C65" s="98"/>
      <c r="D65" s="43" t="str">
        <f t="shared" si="1"/>
        <v>POS</v>
      </c>
      <c r="E65" s="100"/>
      <c r="F65" s="101"/>
      <c r="G65" s="100"/>
      <c r="H65" s="101"/>
      <c r="I65" s="100"/>
      <c r="J65" s="101"/>
      <c r="K65" s="100"/>
      <c r="L65" s="101"/>
      <c r="M65" s="100"/>
      <c r="N65" s="101"/>
      <c r="O65" s="100"/>
      <c r="P65" s="101"/>
      <c r="Q65" s="100"/>
      <c r="R65" s="101"/>
      <c r="S65" s="100"/>
      <c r="T65" s="101"/>
      <c r="U65" s="118"/>
      <c r="V65" s="118"/>
      <c r="W65" s="100"/>
      <c r="X65" s="100"/>
      <c r="Y65" s="100"/>
      <c r="Z65" s="100"/>
      <c r="AA65" s="132"/>
      <c r="AB65" s="101"/>
      <c r="AC65" s="101"/>
      <c r="AD65" s="101"/>
      <c r="AE65" s="100"/>
      <c r="AF65" s="101"/>
      <c r="AG65" s="100"/>
      <c r="AH65" s="101"/>
      <c r="AI65" s="100"/>
      <c r="AJ65" s="101"/>
      <c r="AK65" s="100"/>
      <c r="AL65" s="101"/>
      <c r="AM65" s="101"/>
      <c r="AN65" s="8"/>
      <c r="AO65" s="147">
        <f>IFERROR(VLOOKUP(B65,'A2. Rate Change &amp; Enrollment'!$C$20:$K$769,3,FALSE),0)</f>
        <v>0</v>
      </c>
      <c r="AP65" s="147">
        <f>IFERROR(VLOOKUP(B65,'A2. Rate Change &amp; Enrollment'!$C$20:$K$769,7,FALSE),0)</f>
        <v>0</v>
      </c>
      <c r="AQ65" s="150" t="e">
        <f t="shared" si="6"/>
        <v>#DIV/0!</v>
      </c>
      <c r="AS65" s="177"/>
      <c r="AT65" s="177"/>
      <c r="AV65" s="153" t="e">
        <f t="shared" si="7"/>
        <v>#DIV/0!</v>
      </c>
      <c r="AW65" s="101"/>
      <c r="AY65" s="132"/>
      <c r="AZ65" s="101"/>
      <c r="BA65" s="94"/>
      <c r="BB65" s="94"/>
      <c r="BC65" s="94"/>
      <c r="BD65" s="94"/>
      <c r="BE65" s="101"/>
      <c r="BF65" s="132"/>
      <c r="BG65" s="98"/>
      <c r="BH65" s="74" t="str">
        <f t="shared" si="2"/>
        <v>N</v>
      </c>
      <c r="BI65" t="e">
        <f t="shared" si="3"/>
        <v>#DIV/0!</v>
      </c>
      <c r="BK65" s="283">
        <f>IFERROR(VLOOKUP($B65, 'A2. Rate Change &amp; Enrollment'!$C$14:$BY$769, 75, FALSE), 0)</f>
        <v>0</v>
      </c>
      <c r="BL65" s="283" t="e">
        <f t="shared" si="4"/>
        <v>#DIV/0!</v>
      </c>
      <c r="BM65" s="283" t="e">
        <f t="shared" si="5"/>
        <v>#DIV/0!</v>
      </c>
      <c r="BN65" t="e">
        <f t="shared" si="8"/>
        <v>#DIV/0!</v>
      </c>
    </row>
    <row r="66" spans="1:66" x14ac:dyDescent="0.35">
      <c r="A66" t="s">
        <v>260</v>
      </c>
      <c r="B66" s="144"/>
      <c r="C66" s="98"/>
      <c r="D66" s="43" t="str">
        <f t="shared" si="1"/>
        <v>POS</v>
      </c>
      <c r="E66" s="100"/>
      <c r="F66" s="101"/>
      <c r="G66" s="100"/>
      <c r="H66" s="101"/>
      <c r="I66" s="100"/>
      <c r="J66" s="101"/>
      <c r="K66" s="100"/>
      <c r="L66" s="101"/>
      <c r="M66" s="100"/>
      <c r="N66" s="101"/>
      <c r="O66" s="100"/>
      <c r="P66" s="101"/>
      <c r="Q66" s="100"/>
      <c r="R66" s="101"/>
      <c r="S66" s="100"/>
      <c r="T66" s="101"/>
      <c r="U66" s="118"/>
      <c r="V66" s="118"/>
      <c r="W66" s="100"/>
      <c r="X66" s="100"/>
      <c r="Y66" s="100"/>
      <c r="Z66" s="100"/>
      <c r="AA66" s="132"/>
      <c r="AB66" s="101"/>
      <c r="AC66" s="101"/>
      <c r="AD66" s="101"/>
      <c r="AE66" s="100"/>
      <c r="AF66" s="101"/>
      <c r="AG66" s="100"/>
      <c r="AH66" s="101"/>
      <c r="AI66" s="100"/>
      <c r="AJ66" s="101"/>
      <c r="AK66" s="100"/>
      <c r="AL66" s="101"/>
      <c r="AM66" s="101"/>
      <c r="AN66" s="8"/>
      <c r="AO66" s="147">
        <f>IFERROR(VLOOKUP(B66,'A2. Rate Change &amp; Enrollment'!$C$20:$K$769,3,FALSE),0)</f>
        <v>0</v>
      </c>
      <c r="AP66" s="147">
        <f>IFERROR(VLOOKUP(B66,'A2. Rate Change &amp; Enrollment'!$C$20:$K$769,7,FALSE),0)</f>
        <v>0</v>
      </c>
      <c r="AQ66" s="150" t="e">
        <f t="shared" si="6"/>
        <v>#DIV/0!</v>
      </c>
      <c r="AS66" s="177"/>
      <c r="AT66" s="177"/>
      <c r="AV66" s="153" t="e">
        <f t="shared" si="7"/>
        <v>#DIV/0!</v>
      </c>
      <c r="AW66" s="101"/>
      <c r="AY66" s="132"/>
      <c r="AZ66" s="101"/>
      <c r="BA66" s="94"/>
      <c r="BB66" s="94"/>
      <c r="BC66" s="94"/>
      <c r="BD66" s="94"/>
      <c r="BE66" s="101"/>
      <c r="BF66" s="132"/>
      <c r="BG66" s="98"/>
      <c r="BH66" s="74" t="str">
        <f t="shared" si="2"/>
        <v>N</v>
      </c>
      <c r="BI66" t="e">
        <f t="shared" si="3"/>
        <v>#DIV/0!</v>
      </c>
      <c r="BK66" s="283">
        <f>IFERROR(VLOOKUP($B66, 'A2. Rate Change &amp; Enrollment'!$C$14:$BY$769, 75, FALSE), 0)</f>
        <v>0</v>
      </c>
      <c r="BL66" s="283" t="e">
        <f t="shared" si="4"/>
        <v>#DIV/0!</v>
      </c>
      <c r="BM66" s="283" t="e">
        <f t="shared" si="5"/>
        <v>#DIV/0!</v>
      </c>
      <c r="BN66" t="e">
        <f t="shared" si="8"/>
        <v>#DIV/0!</v>
      </c>
    </row>
    <row r="67" spans="1:66" x14ac:dyDescent="0.35">
      <c r="A67" t="s">
        <v>261</v>
      </c>
      <c r="B67" s="144"/>
      <c r="C67" s="98"/>
      <c r="D67" s="43" t="str">
        <f t="shared" si="1"/>
        <v>POS</v>
      </c>
      <c r="E67" s="100"/>
      <c r="F67" s="101"/>
      <c r="G67" s="100"/>
      <c r="H67" s="101"/>
      <c r="I67" s="100"/>
      <c r="J67" s="101"/>
      <c r="K67" s="100"/>
      <c r="L67" s="101"/>
      <c r="M67" s="100"/>
      <c r="N67" s="101"/>
      <c r="O67" s="100"/>
      <c r="P67" s="101"/>
      <c r="Q67" s="100"/>
      <c r="R67" s="101"/>
      <c r="S67" s="100"/>
      <c r="T67" s="101"/>
      <c r="U67" s="118"/>
      <c r="V67" s="118"/>
      <c r="W67" s="100"/>
      <c r="X67" s="100"/>
      <c r="Y67" s="100"/>
      <c r="Z67" s="100"/>
      <c r="AA67" s="132"/>
      <c r="AB67" s="101"/>
      <c r="AC67" s="101"/>
      <c r="AD67" s="101"/>
      <c r="AE67" s="100"/>
      <c r="AF67" s="101"/>
      <c r="AG67" s="100"/>
      <c r="AH67" s="101"/>
      <c r="AI67" s="100"/>
      <c r="AJ67" s="101"/>
      <c r="AK67" s="100"/>
      <c r="AL67" s="101"/>
      <c r="AM67" s="101"/>
      <c r="AN67" s="8"/>
      <c r="AO67" s="147">
        <f>IFERROR(VLOOKUP(B67,'A2. Rate Change &amp; Enrollment'!$C$20:$K$769,3,FALSE),0)</f>
        <v>0</v>
      </c>
      <c r="AP67" s="147">
        <f>IFERROR(VLOOKUP(B67,'A2. Rate Change &amp; Enrollment'!$C$20:$K$769,7,FALSE),0)</f>
        <v>0</v>
      </c>
      <c r="AQ67" s="150" t="e">
        <f t="shared" si="6"/>
        <v>#DIV/0!</v>
      </c>
      <c r="AS67" s="177"/>
      <c r="AT67" s="177"/>
      <c r="AV67" s="153" t="e">
        <f t="shared" si="7"/>
        <v>#DIV/0!</v>
      </c>
      <c r="AW67" s="101"/>
      <c r="AY67" s="132"/>
      <c r="AZ67" s="101"/>
      <c r="BA67" s="94"/>
      <c r="BB67" s="94"/>
      <c r="BC67" s="94"/>
      <c r="BD67" s="94"/>
      <c r="BE67" s="101"/>
      <c r="BF67" s="132"/>
      <c r="BG67" s="98"/>
      <c r="BH67" s="74" t="str">
        <f t="shared" si="2"/>
        <v>N</v>
      </c>
      <c r="BI67" t="e">
        <f t="shared" si="3"/>
        <v>#DIV/0!</v>
      </c>
      <c r="BK67" s="283">
        <f>IFERROR(VLOOKUP($B67, 'A2. Rate Change &amp; Enrollment'!$C$14:$BY$769, 75, FALSE), 0)</f>
        <v>0</v>
      </c>
      <c r="BL67" s="283" t="e">
        <f t="shared" si="4"/>
        <v>#DIV/0!</v>
      </c>
      <c r="BM67" s="283" t="e">
        <f t="shared" si="5"/>
        <v>#DIV/0!</v>
      </c>
      <c r="BN67" t="e">
        <f t="shared" si="8"/>
        <v>#DIV/0!</v>
      </c>
    </row>
    <row r="68" spans="1:66" x14ac:dyDescent="0.35">
      <c r="A68" t="s">
        <v>262</v>
      </c>
      <c r="B68" s="144"/>
      <c r="C68" s="98"/>
      <c r="D68" s="43" t="str">
        <f t="shared" si="1"/>
        <v>POS</v>
      </c>
      <c r="E68" s="100"/>
      <c r="F68" s="101"/>
      <c r="G68" s="100"/>
      <c r="H68" s="101"/>
      <c r="I68" s="100"/>
      <c r="J68" s="101"/>
      <c r="K68" s="100"/>
      <c r="L68" s="101"/>
      <c r="M68" s="100"/>
      <c r="N68" s="101"/>
      <c r="O68" s="100"/>
      <c r="P68" s="101"/>
      <c r="Q68" s="100"/>
      <c r="R68" s="101"/>
      <c r="S68" s="100"/>
      <c r="T68" s="101"/>
      <c r="U68" s="118"/>
      <c r="V68" s="118"/>
      <c r="W68" s="100"/>
      <c r="X68" s="100"/>
      <c r="Y68" s="100"/>
      <c r="Z68" s="100"/>
      <c r="AA68" s="132"/>
      <c r="AB68" s="101"/>
      <c r="AC68" s="101"/>
      <c r="AD68" s="101"/>
      <c r="AE68" s="100"/>
      <c r="AF68" s="101"/>
      <c r="AG68" s="100"/>
      <c r="AH68" s="101"/>
      <c r="AI68" s="100"/>
      <c r="AJ68" s="101"/>
      <c r="AK68" s="100"/>
      <c r="AL68" s="101"/>
      <c r="AM68" s="101"/>
      <c r="AN68" s="8"/>
      <c r="AO68" s="147">
        <f>IFERROR(VLOOKUP(B68,'A2. Rate Change &amp; Enrollment'!$C$20:$K$769,3,FALSE),0)</f>
        <v>0</v>
      </c>
      <c r="AP68" s="147">
        <f>IFERROR(VLOOKUP(B68,'A2. Rate Change &amp; Enrollment'!$C$20:$K$769,7,FALSE),0)</f>
        <v>0</v>
      </c>
      <c r="AQ68" s="150" t="e">
        <f t="shared" si="6"/>
        <v>#DIV/0!</v>
      </c>
      <c r="AS68" s="177"/>
      <c r="AT68" s="177"/>
      <c r="AV68" s="153" t="e">
        <f t="shared" si="7"/>
        <v>#DIV/0!</v>
      </c>
      <c r="AW68" s="101"/>
      <c r="AY68" s="132"/>
      <c r="AZ68" s="101"/>
      <c r="BA68" s="94"/>
      <c r="BB68" s="94"/>
      <c r="BC68" s="94"/>
      <c r="BD68" s="94"/>
      <c r="BE68" s="101"/>
      <c r="BF68" s="132"/>
      <c r="BG68" s="98"/>
      <c r="BH68" s="74" t="str">
        <f t="shared" si="2"/>
        <v>N</v>
      </c>
      <c r="BI68" t="e">
        <f t="shared" si="3"/>
        <v>#DIV/0!</v>
      </c>
      <c r="BK68" s="283">
        <f>IFERROR(VLOOKUP($B68, 'A2. Rate Change &amp; Enrollment'!$C$14:$BY$769, 75, FALSE), 0)</f>
        <v>0</v>
      </c>
      <c r="BL68" s="283" t="e">
        <f t="shared" si="4"/>
        <v>#DIV/0!</v>
      </c>
      <c r="BM68" s="283" t="e">
        <f t="shared" si="5"/>
        <v>#DIV/0!</v>
      </c>
      <c r="BN68" t="e">
        <f t="shared" si="8"/>
        <v>#DIV/0!</v>
      </c>
    </row>
    <row r="69" spans="1:66" x14ac:dyDescent="0.35">
      <c r="A69" t="s">
        <v>263</v>
      </c>
      <c r="B69" s="144"/>
      <c r="C69" s="98"/>
      <c r="D69" s="43" t="str">
        <f t="shared" si="1"/>
        <v>POS</v>
      </c>
      <c r="E69" s="100"/>
      <c r="F69" s="101"/>
      <c r="G69" s="100"/>
      <c r="H69" s="101"/>
      <c r="I69" s="100"/>
      <c r="J69" s="101"/>
      <c r="K69" s="100"/>
      <c r="L69" s="101"/>
      <c r="M69" s="100"/>
      <c r="N69" s="101"/>
      <c r="O69" s="100"/>
      <c r="P69" s="101"/>
      <c r="Q69" s="100"/>
      <c r="R69" s="101"/>
      <c r="S69" s="100"/>
      <c r="T69" s="101"/>
      <c r="U69" s="118"/>
      <c r="V69" s="118"/>
      <c r="W69" s="100"/>
      <c r="X69" s="100"/>
      <c r="Y69" s="100"/>
      <c r="Z69" s="100"/>
      <c r="AA69" s="132"/>
      <c r="AB69" s="101"/>
      <c r="AC69" s="101"/>
      <c r="AD69" s="101"/>
      <c r="AE69" s="100"/>
      <c r="AF69" s="101"/>
      <c r="AG69" s="100"/>
      <c r="AH69" s="101"/>
      <c r="AI69" s="100"/>
      <c r="AJ69" s="101"/>
      <c r="AK69" s="100"/>
      <c r="AL69" s="101"/>
      <c r="AM69" s="101"/>
      <c r="AN69" s="8"/>
      <c r="AO69" s="147">
        <f>IFERROR(VLOOKUP(B69,'A2. Rate Change &amp; Enrollment'!$C$20:$K$769,3,FALSE),0)</f>
        <v>0</v>
      </c>
      <c r="AP69" s="147">
        <f>IFERROR(VLOOKUP(B69,'A2. Rate Change &amp; Enrollment'!$C$20:$K$769,7,FALSE),0)</f>
        <v>0</v>
      </c>
      <c r="AQ69" s="150" t="e">
        <f t="shared" si="6"/>
        <v>#DIV/0!</v>
      </c>
      <c r="AS69" s="177"/>
      <c r="AT69" s="177"/>
      <c r="AV69" s="153" t="e">
        <f t="shared" si="7"/>
        <v>#DIV/0!</v>
      </c>
      <c r="AW69" s="101"/>
      <c r="AY69" s="132"/>
      <c r="AZ69" s="101"/>
      <c r="BA69" s="94"/>
      <c r="BB69" s="94"/>
      <c r="BC69" s="94"/>
      <c r="BD69" s="94"/>
      <c r="BE69" s="101"/>
      <c r="BF69" s="132"/>
      <c r="BG69" s="98"/>
      <c r="BH69" s="74" t="str">
        <f t="shared" si="2"/>
        <v>N</v>
      </c>
      <c r="BI69" t="e">
        <f t="shared" si="3"/>
        <v>#DIV/0!</v>
      </c>
      <c r="BK69" s="283">
        <f>IFERROR(VLOOKUP($B69, 'A2. Rate Change &amp; Enrollment'!$C$14:$BY$769, 75, FALSE), 0)</f>
        <v>0</v>
      </c>
      <c r="BL69" s="283" t="e">
        <f t="shared" si="4"/>
        <v>#DIV/0!</v>
      </c>
      <c r="BM69" s="283" t="e">
        <f t="shared" si="5"/>
        <v>#DIV/0!</v>
      </c>
      <c r="BN69" t="e">
        <f t="shared" si="8"/>
        <v>#DIV/0!</v>
      </c>
    </row>
    <row r="70" spans="1:66" x14ac:dyDescent="0.35">
      <c r="A70" t="s">
        <v>264</v>
      </c>
      <c r="B70" s="144"/>
      <c r="C70" s="98"/>
      <c r="D70" s="43" t="str">
        <f t="shared" si="1"/>
        <v>POS</v>
      </c>
      <c r="E70" s="100"/>
      <c r="F70" s="101"/>
      <c r="G70" s="100"/>
      <c r="H70" s="101"/>
      <c r="I70" s="100"/>
      <c r="J70" s="101"/>
      <c r="K70" s="100"/>
      <c r="L70" s="101"/>
      <c r="M70" s="100"/>
      <c r="N70" s="101"/>
      <c r="O70" s="100"/>
      <c r="P70" s="101"/>
      <c r="Q70" s="100"/>
      <c r="R70" s="101"/>
      <c r="S70" s="100"/>
      <c r="T70" s="101"/>
      <c r="U70" s="118"/>
      <c r="V70" s="118"/>
      <c r="W70" s="100"/>
      <c r="X70" s="100"/>
      <c r="Y70" s="100"/>
      <c r="Z70" s="100"/>
      <c r="AA70" s="132"/>
      <c r="AB70" s="101"/>
      <c r="AC70" s="101"/>
      <c r="AD70" s="101"/>
      <c r="AE70" s="100"/>
      <c r="AF70" s="101"/>
      <c r="AG70" s="100"/>
      <c r="AH70" s="101"/>
      <c r="AI70" s="100"/>
      <c r="AJ70" s="101"/>
      <c r="AK70" s="100"/>
      <c r="AL70" s="101"/>
      <c r="AM70" s="101"/>
      <c r="AN70" s="8"/>
      <c r="AO70" s="147">
        <f>IFERROR(VLOOKUP(B70,'A2. Rate Change &amp; Enrollment'!$C$20:$K$769,3,FALSE),0)</f>
        <v>0</v>
      </c>
      <c r="AP70" s="147">
        <f>IFERROR(VLOOKUP(B70,'A2. Rate Change &amp; Enrollment'!$C$20:$K$769,7,FALSE),0)</f>
        <v>0</v>
      </c>
      <c r="AQ70" s="150" t="e">
        <f t="shared" si="6"/>
        <v>#DIV/0!</v>
      </c>
      <c r="AS70" s="177"/>
      <c r="AT70" s="177"/>
      <c r="AV70" s="153" t="e">
        <f t="shared" si="7"/>
        <v>#DIV/0!</v>
      </c>
      <c r="AW70" s="101"/>
      <c r="AY70" s="132"/>
      <c r="AZ70" s="101"/>
      <c r="BA70" s="94"/>
      <c r="BB70" s="94"/>
      <c r="BC70" s="94"/>
      <c r="BD70" s="94"/>
      <c r="BE70" s="101"/>
      <c r="BF70" s="132"/>
      <c r="BG70" s="98"/>
      <c r="BH70" s="74" t="str">
        <f t="shared" si="2"/>
        <v>N</v>
      </c>
      <c r="BI70" t="e">
        <f t="shared" si="3"/>
        <v>#DIV/0!</v>
      </c>
      <c r="BK70" s="283">
        <f>IFERROR(VLOOKUP($B70, 'A2. Rate Change &amp; Enrollment'!$C$14:$BY$769, 75, FALSE), 0)</f>
        <v>0</v>
      </c>
      <c r="BL70" s="283" t="e">
        <f t="shared" si="4"/>
        <v>#DIV/0!</v>
      </c>
      <c r="BM70" s="283" t="e">
        <f t="shared" si="5"/>
        <v>#DIV/0!</v>
      </c>
      <c r="BN70" t="e">
        <f t="shared" si="8"/>
        <v>#DIV/0!</v>
      </c>
    </row>
    <row r="71" spans="1:66" x14ac:dyDescent="0.35">
      <c r="A71" t="s">
        <v>265</v>
      </c>
      <c r="B71" s="144"/>
      <c r="C71" s="98"/>
      <c r="D71" s="43" t="str">
        <f t="shared" si="1"/>
        <v>POS</v>
      </c>
      <c r="E71" s="100"/>
      <c r="F71" s="101"/>
      <c r="G71" s="100"/>
      <c r="H71" s="101"/>
      <c r="I71" s="100"/>
      <c r="J71" s="101"/>
      <c r="K71" s="100"/>
      <c r="L71" s="101"/>
      <c r="M71" s="100"/>
      <c r="N71" s="101"/>
      <c r="O71" s="100"/>
      <c r="P71" s="101"/>
      <c r="Q71" s="100"/>
      <c r="R71" s="101"/>
      <c r="S71" s="100"/>
      <c r="T71" s="101"/>
      <c r="U71" s="118"/>
      <c r="V71" s="118"/>
      <c r="W71" s="100"/>
      <c r="X71" s="100"/>
      <c r="Y71" s="100"/>
      <c r="Z71" s="100"/>
      <c r="AA71" s="132"/>
      <c r="AB71" s="101"/>
      <c r="AC71" s="101"/>
      <c r="AD71" s="101"/>
      <c r="AE71" s="100"/>
      <c r="AF71" s="101"/>
      <c r="AG71" s="100"/>
      <c r="AH71" s="101"/>
      <c r="AI71" s="100"/>
      <c r="AJ71" s="101"/>
      <c r="AK71" s="100"/>
      <c r="AL71" s="101"/>
      <c r="AM71" s="101"/>
      <c r="AN71" s="8"/>
      <c r="AO71" s="147">
        <f>IFERROR(VLOOKUP(B71,'A2. Rate Change &amp; Enrollment'!$C$20:$K$769,3,FALSE),0)</f>
        <v>0</v>
      </c>
      <c r="AP71" s="147">
        <f>IFERROR(VLOOKUP(B71,'A2. Rate Change &amp; Enrollment'!$C$20:$K$769,7,FALSE),0)</f>
        <v>0</v>
      </c>
      <c r="AQ71" s="150" t="e">
        <f t="shared" si="6"/>
        <v>#DIV/0!</v>
      </c>
      <c r="AS71" s="177"/>
      <c r="AT71" s="177"/>
      <c r="AV71" s="153" t="e">
        <f t="shared" si="7"/>
        <v>#DIV/0!</v>
      </c>
      <c r="AW71" s="101"/>
      <c r="AY71" s="132"/>
      <c r="AZ71" s="101"/>
      <c r="BA71" s="94"/>
      <c r="BB71" s="94"/>
      <c r="BC71" s="94"/>
      <c r="BD71" s="94"/>
      <c r="BE71" s="101"/>
      <c r="BF71" s="132"/>
      <c r="BG71" s="98"/>
      <c r="BH71" s="74" t="str">
        <f t="shared" si="2"/>
        <v>N</v>
      </c>
      <c r="BI71" t="e">
        <f t="shared" si="3"/>
        <v>#DIV/0!</v>
      </c>
      <c r="BK71" s="283">
        <f>IFERROR(VLOOKUP($B71, 'A2. Rate Change &amp; Enrollment'!$C$14:$BY$769, 75, FALSE), 0)</f>
        <v>0</v>
      </c>
      <c r="BL71" s="283" t="e">
        <f t="shared" si="4"/>
        <v>#DIV/0!</v>
      </c>
      <c r="BM71" s="283" t="e">
        <f t="shared" si="5"/>
        <v>#DIV/0!</v>
      </c>
      <c r="BN71" t="e">
        <f t="shared" si="8"/>
        <v>#DIV/0!</v>
      </c>
    </row>
    <row r="72" spans="1:66" x14ac:dyDescent="0.35">
      <c r="A72" t="s">
        <v>266</v>
      </c>
      <c r="B72" s="144"/>
      <c r="C72" s="98"/>
      <c r="D72" s="43" t="str">
        <f t="shared" si="1"/>
        <v>POS</v>
      </c>
      <c r="E72" s="100"/>
      <c r="F72" s="101"/>
      <c r="G72" s="100"/>
      <c r="H72" s="101"/>
      <c r="I72" s="100"/>
      <c r="J72" s="101"/>
      <c r="K72" s="100"/>
      <c r="L72" s="101"/>
      <c r="M72" s="100"/>
      <c r="N72" s="101"/>
      <c r="O72" s="100"/>
      <c r="P72" s="101"/>
      <c r="Q72" s="100"/>
      <c r="R72" s="101"/>
      <c r="S72" s="100"/>
      <c r="T72" s="101"/>
      <c r="U72" s="118"/>
      <c r="V72" s="118"/>
      <c r="W72" s="100"/>
      <c r="X72" s="100"/>
      <c r="Y72" s="100"/>
      <c r="Z72" s="100"/>
      <c r="AA72" s="132"/>
      <c r="AB72" s="101"/>
      <c r="AC72" s="101"/>
      <c r="AD72" s="101"/>
      <c r="AE72" s="100"/>
      <c r="AF72" s="101"/>
      <c r="AG72" s="100"/>
      <c r="AH72" s="101"/>
      <c r="AI72" s="100"/>
      <c r="AJ72" s="101"/>
      <c r="AK72" s="100"/>
      <c r="AL72" s="101"/>
      <c r="AM72" s="101"/>
      <c r="AN72" s="8"/>
      <c r="AO72" s="147">
        <f>IFERROR(VLOOKUP(B72,'A2. Rate Change &amp; Enrollment'!$C$20:$K$769,3,FALSE),0)</f>
        <v>0</v>
      </c>
      <c r="AP72" s="147">
        <f>IFERROR(VLOOKUP(B72,'A2. Rate Change &amp; Enrollment'!$C$20:$K$769,7,FALSE),0)</f>
        <v>0</v>
      </c>
      <c r="AQ72" s="150" t="e">
        <f t="shared" si="6"/>
        <v>#DIV/0!</v>
      </c>
      <c r="AS72" s="177"/>
      <c r="AT72" s="177"/>
      <c r="AV72" s="153" t="e">
        <f t="shared" si="7"/>
        <v>#DIV/0!</v>
      </c>
      <c r="AW72" s="101"/>
      <c r="AY72" s="132"/>
      <c r="AZ72" s="101"/>
      <c r="BA72" s="94"/>
      <c r="BB72" s="94"/>
      <c r="BC72" s="94"/>
      <c r="BD72" s="94"/>
      <c r="BE72" s="101"/>
      <c r="BF72" s="132"/>
      <c r="BG72" s="98"/>
      <c r="BH72" s="74" t="str">
        <f t="shared" si="2"/>
        <v>N</v>
      </c>
      <c r="BI72" t="e">
        <f t="shared" si="3"/>
        <v>#DIV/0!</v>
      </c>
      <c r="BK72" s="283">
        <f>IFERROR(VLOOKUP($B72, 'A2. Rate Change &amp; Enrollment'!$C$14:$BY$769, 75, FALSE), 0)</f>
        <v>0</v>
      </c>
      <c r="BL72" s="283" t="e">
        <f t="shared" si="4"/>
        <v>#DIV/0!</v>
      </c>
      <c r="BM72" s="283" t="e">
        <f t="shared" si="5"/>
        <v>#DIV/0!</v>
      </c>
      <c r="BN72" t="e">
        <f t="shared" si="8"/>
        <v>#DIV/0!</v>
      </c>
    </row>
    <row r="73" spans="1:66" x14ac:dyDescent="0.35">
      <c r="A73" t="s">
        <v>267</v>
      </c>
      <c r="B73" s="144"/>
      <c r="C73" s="98"/>
      <c r="D73" s="43" t="str">
        <f t="shared" si="1"/>
        <v>POS</v>
      </c>
      <c r="E73" s="100"/>
      <c r="F73" s="101"/>
      <c r="G73" s="100"/>
      <c r="H73" s="101"/>
      <c r="I73" s="100"/>
      <c r="J73" s="101"/>
      <c r="K73" s="100"/>
      <c r="L73" s="101"/>
      <c r="M73" s="100"/>
      <c r="N73" s="101"/>
      <c r="O73" s="100"/>
      <c r="P73" s="101"/>
      <c r="Q73" s="100"/>
      <c r="R73" s="101"/>
      <c r="S73" s="100"/>
      <c r="T73" s="101"/>
      <c r="U73" s="118"/>
      <c r="V73" s="118"/>
      <c r="W73" s="100"/>
      <c r="X73" s="100"/>
      <c r="Y73" s="100"/>
      <c r="Z73" s="100"/>
      <c r="AA73" s="132"/>
      <c r="AB73" s="101"/>
      <c r="AC73" s="101"/>
      <c r="AD73" s="101"/>
      <c r="AE73" s="100"/>
      <c r="AF73" s="101"/>
      <c r="AG73" s="100"/>
      <c r="AH73" s="101"/>
      <c r="AI73" s="100"/>
      <c r="AJ73" s="101"/>
      <c r="AK73" s="100"/>
      <c r="AL73" s="101"/>
      <c r="AM73" s="101"/>
      <c r="AN73" s="8"/>
      <c r="AO73" s="147">
        <f>IFERROR(VLOOKUP(B73,'A2. Rate Change &amp; Enrollment'!$C$20:$K$769,3,FALSE),0)</f>
        <v>0</v>
      </c>
      <c r="AP73" s="147">
        <f>IFERROR(VLOOKUP(B73,'A2. Rate Change &amp; Enrollment'!$C$20:$K$769,7,FALSE),0)</f>
        <v>0</v>
      </c>
      <c r="AQ73" s="150" t="e">
        <f t="shared" si="6"/>
        <v>#DIV/0!</v>
      </c>
      <c r="AS73" s="177"/>
      <c r="AT73" s="177"/>
      <c r="AV73" s="153" t="e">
        <f t="shared" si="7"/>
        <v>#DIV/0!</v>
      </c>
      <c r="AW73" s="101"/>
      <c r="AY73" s="132"/>
      <c r="AZ73" s="101"/>
      <c r="BA73" s="94"/>
      <c r="BB73" s="94"/>
      <c r="BC73" s="94"/>
      <c r="BD73" s="94"/>
      <c r="BE73" s="101"/>
      <c r="BF73" s="132"/>
      <c r="BG73" s="98"/>
      <c r="BH73" s="74" t="str">
        <f t="shared" si="2"/>
        <v>N</v>
      </c>
      <c r="BI73" t="e">
        <f t="shared" si="3"/>
        <v>#DIV/0!</v>
      </c>
      <c r="BK73" s="283">
        <f>IFERROR(VLOOKUP($B73, 'A2. Rate Change &amp; Enrollment'!$C$14:$BY$769, 75, FALSE), 0)</f>
        <v>0</v>
      </c>
      <c r="BL73" s="283" t="e">
        <f t="shared" si="4"/>
        <v>#DIV/0!</v>
      </c>
      <c r="BM73" s="283" t="e">
        <f t="shared" si="5"/>
        <v>#DIV/0!</v>
      </c>
      <c r="BN73" t="e">
        <f t="shared" si="8"/>
        <v>#DIV/0!</v>
      </c>
    </row>
    <row r="74" spans="1:66" x14ac:dyDescent="0.35">
      <c r="A74" t="s">
        <v>268</v>
      </c>
      <c r="B74" s="144"/>
      <c r="C74" s="98"/>
      <c r="D74" s="43" t="str">
        <f t="shared" si="1"/>
        <v>POS</v>
      </c>
      <c r="E74" s="100"/>
      <c r="F74" s="101"/>
      <c r="G74" s="100"/>
      <c r="H74" s="101"/>
      <c r="I74" s="100"/>
      <c r="J74" s="101"/>
      <c r="K74" s="100"/>
      <c r="L74" s="101"/>
      <c r="M74" s="100"/>
      <c r="N74" s="101"/>
      <c r="O74" s="100"/>
      <c r="P74" s="101"/>
      <c r="Q74" s="100"/>
      <c r="R74" s="101"/>
      <c r="S74" s="100"/>
      <c r="T74" s="101"/>
      <c r="U74" s="118"/>
      <c r="V74" s="118"/>
      <c r="W74" s="100"/>
      <c r="X74" s="100"/>
      <c r="Y74" s="100"/>
      <c r="Z74" s="100"/>
      <c r="AA74" s="132"/>
      <c r="AB74" s="101"/>
      <c r="AC74" s="101"/>
      <c r="AD74" s="101"/>
      <c r="AE74" s="100"/>
      <c r="AF74" s="101"/>
      <c r="AG74" s="100"/>
      <c r="AH74" s="101"/>
      <c r="AI74" s="100"/>
      <c r="AJ74" s="101"/>
      <c r="AK74" s="100"/>
      <c r="AL74" s="101"/>
      <c r="AM74" s="101"/>
      <c r="AN74" s="8"/>
      <c r="AO74" s="147">
        <f>IFERROR(VLOOKUP(B74,'A2. Rate Change &amp; Enrollment'!$C$20:$K$769,3,FALSE),0)</f>
        <v>0</v>
      </c>
      <c r="AP74" s="147">
        <f>IFERROR(VLOOKUP(B74,'A2. Rate Change &amp; Enrollment'!$C$20:$K$769,7,FALSE),0)</f>
        <v>0</v>
      </c>
      <c r="AQ74" s="150" t="e">
        <f t="shared" si="6"/>
        <v>#DIV/0!</v>
      </c>
      <c r="AS74" s="177"/>
      <c r="AT74" s="177"/>
      <c r="AV74" s="153" t="e">
        <f t="shared" si="7"/>
        <v>#DIV/0!</v>
      </c>
      <c r="AW74" s="101"/>
      <c r="AY74" s="132"/>
      <c r="AZ74" s="101"/>
      <c r="BA74" s="94"/>
      <c r="BB74" s="94"/>
      <c r="BC74" s="94"/>
      <c r="BD74" s="94"/>
      <c r="BE74" s="101"/>
      <c r="BF74" s="132"/>
      <c r="BG74" s="98"/>
      <c r="BH74" s="74" t="str">
        <f t="shared" si="2"/>
        <v>N</v>
      </c>
      <c r="BI74" t="e">
        <f t="shared" si="3"/>
        <v>#DIV/0!</v>
      </c>
      <c r="BK74" s="283">
        <f>IFERROR(VLOOKUP($B74, 'A2. Rate Change &amp; Enrollment'!$C$14:$BY$769, 75, FALSE), 0)</f>
        <v>0</v>
      </c>
      <c r="BL74" s="283" t="e">
        <f t="shared" si="4"/>
        <v>#DIV/0!</v>
      </c>
      <c r="BM74" s="283" t="e">
        <f t="shared" si="5"/>
        <v>#DIV/0!</v>
      </c>
      <c r="BN74" t="e">
        <f t="shared" si="8"/>
        <v>#DIV/0!</v>
      </c>
    </row>
    <row r="75" spans="1:66" x14ac:dyDescent="0.35">
      <c r="A75" t="s">
        <v>269</v>
      </c>
      <c r="B75" s="144"/>
      <c r="C75" s="98"/>
      <c r="D75" s="43" t="str">
        <f t="shared" si="1"/>
        <v>POS</v>
      </c>
      <c r="E75" s="100"/>
      <c r="F75" s="101"/>
      <c r="G75" s="100"/>
      <c r="H75" s="101"/>
      <c r="I75" s="100"/>
      <c r="J75" s="101"/>
      <c r="K75" s="100"/>
      <c r="L75" s="101"/>
      <c r="M75" s="100"/>
      <c r="N75" s="101"/>
      <c r="O75" s="100"/>
      <c r="P75" s="101"/>
      <c r="Q75" s="100"/>
      <c r="R75" s="101"/>
      <c r="S75" s="100"/>
      <c r="T75" s="101"/>
      <c r="U75" s="118"/>
      <c r="V75" s="118"/>
      <c r="W75" s="100"/>
      <c r="X75" s="100"/>
      <c r="Y75" s="100"/>
      <c r="Z75" s="100"/>
      <c r="AA75" s="132"/>
      <c r="AB75" s="101"/>
      <c r="AC75" s="101"/>
      <c r="AD75" s="101"/>
      <c r="AE75" s="100"/>
      <c r="AF75" s="101"/>
      <c r="AG75" s="100"/>
      <c r="AH75" s="101"/>
      <c r="AI75" s="100"/>
      <c r="AJ75" s="101"/>
      <c r="AK75" s="100"/>
      <c r="AL75" s="101"/>
      <c r="AM75" s="101"/>
      <c r="AN75" s="8"/>
      <c r="AO75" s="147">
        <f>IFERROR(VLOOKUP(B75,'A2. Rate Change &amp; Enrollment'!$C$20:$K$769,3,FALSE),0)</f>
        <v>0</v>
      </c>
      <c r="AP75" s="147">
        <f>IFERROR(VLOOKUP(B75,'A2. Rate Change &amp; Enrollment'!$C$20:$K$769,7,FALSE),0)</f>
        <v>0</v>
      </c>
      <c r="AQ75" s="150" t="e">
        <f t="shared" si="6"/>
        <v>#DIV/0!</v>
      </c>
      <c r="AS75" s="177"/>
      <c r="AT75" s="177"/>
      <c r="AV75" s="153" t="e">
        <f t="shared" si="7"/>
        <v>#DIV/0!</v>
      </c>
      <c r="AW75" s="101"/>
      <c r="AY75" s="132"/>
      <c r="AZ75" s="101"/>
      <c r="BA75" s="94"/>
      <c r="BB75" s="94"/>
      <c r="BC75" s="94"/>
      <c r="BD75" s="94"/>
      <c r="BE75" s="101"/>
      <c r="BF75" s="132"/>
      <c r="BG75" s="98"/>
      <c r="BH75" s="74" t="str">
        <f t="shared" si="2"/>
        <v>N</v>
      </c>
      <c r="BI75" t="e">
        <f t="shared" si="3"/>
        <v>#DIV/0!</v>
      </c>
      <c r="BK75" s="283">
        <f>IFERROR(VLOOKUP($B75, 'A2. Rate Change &amp; Enrollment'!$C$14:$BY$769, 75, FALSE), 0)</f>
        <v>0</v>
      </c>
      <c r="BL75" s="283" t="e">
        <f t="shared" si="4"/>
        <v>#DIV/0!</v>
      </c>
      <c r="BM75" s="283" t="e">
        <f t="shared" si="5"/>
        <v>#DIV/0!</v>
      </c>
      <c r="BN75" t="e">
        <f t="shared" si="8"/>
        <v>#DIV/0!</v>
      </c>
    </row>
    <row r="76" spans="1:66" x14ac:dyDescent="0.35">
      <c r="A76" t="s">
        <v>270</v>
      </c>
      <c r="B76" s="144"/>
      <c r="C76" s="98"/>
      <c r="D76" s="43" t="str">
        <f t="shared" si="1"/>
        <v>POS</v>
      </c>
      <c r="E76" s="100"/>
      <c r="F76" s="101"/>
      <c r="G76" s="100"/>
      <c r="H76" s="101"/>
      <c r="I76" s="100"/>
      <c r="J76" s="101"/>
      <c r="K76" s="100"/>
      <c r="L76" s="101"/>
      <c r="M76" s="100"/>
      <c r="N76" s="101"/>
      <c r="O76" s="100"/>
      <c r="P76" s="101"/>
      <c r="Q76" s="100"/>
      <c r="R76" s="101"/>
      <c r="S76" s="100"/>
      <c r="T76" s="101"/>
      <c r="U76" s="118"/>
      <c r="V76" s="118"/>
      <c r="W76" s="100"/>
      <c r="X76" s="100"/>
      <c r="Y76" s="100"/>
      <c r="Z76" s="100"/>
      <c r="AA76" s="132"/>
      <c r="AB76" s="101"/>
      <c r="AC76" s="101"/>
      <c r="AD76" s="101"/>
      <c r="AE76" s="100"/>
      <c r="AF76" s="101"/>
      <c r="AG76" s="100"/>
      <c r="AH76" s="101"/>
      <c r="AI76" s="100"/>
      <c r="AJ76" s="101"/>
      <c r="AK76" s="100"/>
      <c r="AL76" s="101"/>
      <c r="AM76" s="101"/>
      <c r="AN76" s="8"/>
      <c r="AO76" s="147">
        <f>IFERROR(VLOOKUP(B76,'A2. Rate Change &amp; Enrollment'!$C$20:$K$769,3,FALSE),0)</f>
        <v>0</v>
      </c>
      <c r="AP76" s="147">
        <f>IFERROR(VLOOKUP(B76,'A2. Rate Change &amp; Enrollment'!$C$20:$K$769,7,FALSE),0)</f>
        <v>0</v>
      </c>
      <c r="AQ76" s="150" t="e">
        <f t="shared" si="6"/>
        <v>#DIV/0!</v>
      </c>
      <c r="AS76" s="177"/>
      <c r="AT76" s="177"/>
      <c r="AV76" s="153" t="e">
        <f t="shared" si="7"/>
        <v>#DIV/0!</v>
      </c>
      <c r="AW76" s="101"/>
      <c r="AY76" s="132"/>
      <c r="AZ76" s="101"/>
      <c r="BA76" s="94"/>
      <c r="BB76" s="94"/>
      <c r="BC76" s="94"/>
      <c r="BD76" s="94"/>
      <c r="BE76" s="101"/>
      <c r="BF76" s="132"/>
      <c r="BG76" s="98"/>
      <c r="BH76" s="74" t="str">
        <f t="shared" si="2"/>
        <v>N</v>
      </c>
      <c r="BI76" t="e">
        <f t="shared" si="3"/>
        <v>#DIV/0!</v>
      </c>
      <c r="BK76" s="283">
        <f>IFERROR(VLOOKUP($B76, 'A2. Rate Change &amp; Enrollment'!$C$14:$BY$769, 75, FALSE), 0)</f>
        <v>0</v>
      </c>
      <c r="BL76" s="283" t="e">
        <f t="shared" si="4"/>
        <v>#DIV/0!</v>
      </c>
      <c r="BM76" s="283" t="e">
        <f t="shared" si="5"/>
        <v>#DIV/0!</v>
      </c>
      <c r="BN76" t="e">
        <f t="shared" si="8"/>
        <v>#DIV/0!</v>
      </c>
    </row>
    <row r="77" spans="1:66" x14ac:dyDescent="0.35">
      <c r="A77" t="s">
        <v>271</v>
      </c>
      <c r="B77" s="144"/>
      <c r="C77" s="98"/>
      <c r="D77" s="43" t="str">
        <f t="shared" si="1"/>
        <v>POS</v>
      </c>
      <c r="E77" s="100"/>
      <c r="F77" s="101"/>
      <c r="G77" s="100"/>
      <c r="H77" s="101"/>
      <c r="I77" s="100"/>
      <c r="J77" s="101"/>
      <c r="K77" s="100"/>
      <c r="L77" s="101"/>
      <c r="M77" s="100"/>
      <c r="N77" s="101"/>
      <c r="O77" s="100"/>
      <c r="P77" s="101"/>
      <c r="Q77" s="100"/>
      <c r="R77" s="101"/>
      <c r="S77" s="100"/>
      <c r="T77" s="101"/>
      <c r="U77" s="118"/>
      <c r="V77" s="118"/>
      <c r="W77" s="100"/>
      <c r="X77" s="100"/>
      <c r="Y77" s="100"/>
      <c r="Z77" s="100"/>
      <c r="AA77" s="132"/>
      <c r="AB77" s="101"/>
      <c r="AC77" s="101"/>
      <c r="AD77" s="101"/>
      <c r="AE77" s="100"/>
      <c r="AF77" s="101"/>
      <c r="AG77" s="100"/>
      <c r="AH77" s="101"/>
      <c r="AI77" s="100"/>
      <c r="AJ77" s="101"/>
      <c r="AK77" s="100"/>
      <c r="AL77" s="101"/>
      <c r="AM77" s="101"/>
      <c r="AN77" s="8"/>
      <c r="AO77" s="147">
        <f>IFERROR(VLOOKUP(B77,'A2. Rate Change &amp; Enrollment'!$C$20:$K$769,3,FALSE),0)</f>
        <v>0</v>
      </c>
      <c r="AP77" s="147">
        <f>IFERROR(VLOOKUP(B77,'A2. Rate Change &amp; Enrollment'!$C$20:$K$769,7,FALSE),0)</f>
        <v>0</v>
      </c>
      <c r="AQ77" s="150" t="e">
        <f t="shared" si="6"/>
        <v>#DIV/0!</v>
      </c>
      <c r="AS77" s="177"/>
      <c r="AT77" s="177"/>
      <c r="AV77" s="153" t="e">
        <f t="shared" si="7"/>
        <v>#DIV/0!</v>
      </c>
      <c r="AW77" s="101"/>
      <c r="AY77" s="132"/>
      <c r="AZ77" s="101"/>
      <c r="BA77" s="94"/>
      <c r="BB77" s="94"/>
      <c r="BC77" s="94"/>
      <c r="BD77" s="94"/>
      <c r="BE77" s="101"/>
      <c r="BF77" s="132"/>
      <c r="BG77" s="98"/>
      <c r="BH77" s="74" t="str">
        <f t="shared" si="2"/>
        <v>N</v>
      </c>
      <c r="BI77" t="e">
        <f t="shared" si="3"/>
        <v>#DIV/0!</v>
      </c>
      <c r="BK77" s="283">
        <f>IFERROR(VLOOKUP($B77, 'A2. Rate Change &amp; Enrollment'!$C$14:$BY$769, 75, FALSE), 0)</f>
        <v>0</v>
      </c>
      <c r="BL77" s="283" t="e">
        <f t="shared" si="4"/>
        <v>#DIV/0!</v>
      </c>
      <c r="BM77" s="283" t="e">
        <f t="shared" si="5"/>
        <v>#DIV/0!</v>
      </c>
      <c r="BN77" t="e">
        <f t="shared" si="8"/>
        <v>#DIV/0!</v>
      </c>
    </row>
    <row r="78" spans="1:66" x14ac:dyDescent="0.35">
      <c r="A78" t="s">
        <v>272</v>
      </c>
      <c r="B78" s="144"/>
      <c r="C78" s="98"/>
      <c r="D78" s="43" t="str">
        <f t="shared" si="1"/>
        <v>POS</v>
      </c>
      <c r="E78" s="100"/>
      <c r="F78" s="101"/>
      <c r="G78" s="100"/>
      <c r="H78" s="101"/>
      <c r="I78" s="100"/>
      <c r="J78" s="101"/>
      <c r="K78" s="100"/>
      <c r="L78" s="101"/>
      <c r="M78" s="100"/>
      <c r="N78" s="101"/>
      <c r="O78" s="100"/>
      <c r="P78" s="101"/>
      <c r="Q78" s="100"/>
      <c r="R78" s="101"/>
      <c r="S78" s="100"/>
      <c r="T78" s="101"/>
      <c r="U78" s="118"/>
      <c r="V78" s="118"/>
      <c r="W78" s="100"/>
      <c r="X78" s="100"/>
      <c r="Y78" s="100"/>
      <c r="Z78" s="100"/>
      <c r="AA78" s="132"/>
      <c r="AB78" s="101"/>
      <c r="AC78" s="101"/>
      <c r="AD78" s="101"/>
      <c r="AE78" s="100"/>
      <c r="AF78" s="101"/>
      <c r="AG78" s="100"/>
      <c r="AH78" s="101"/>
      <c r="AI78" s="100"/>
      <c r="AJ78" s="101"/>
      <c r="AK78" s="100"/>
      <c r="AL78" s="101"/>
      <c r="AM78" s="101"/>
      <c r="AN78" s="8"/>
      <c r="AO78" s="147">
        <f>IFERROR(VLOOKUP(B78,'A2. Rate Change &amp; Enrollment'!$C$20:$K$769,3,FALSE),0)</f>
        <v>0</v>
      </c>
      <c r="AP78" s="147">
        <f>IFERROR(VLOOKUP(B78,'A2. Rate Change &amp; Enrollment'!$C$20:$K$769,7,FALSE),0)</f>
        <v>0</v>
      </c>
      <c r="AQ78" s="150" t="e">
        <f t="shared" si="6"/>
        <v>#DIV/0!</v>
      </c>
      <c r="AS78" s="177"/>
      <c r="AT78" s="177"/>
      <c r="AV78" s="153" t="e">
        <f t="shared" si="7"/>
        <v>#DIV/0!</v>
      </c>
      <c r="AW78" s="101"/>
      <c r="AY78" s="132"/>
      <c r="AZ78" s="101"/>
      <c r="BA78" s="94"/>
      <c r="BB78" s="94"/>
      <c r="BC78" s="94"/>
      <c r="BD78" s="94"/>
      <c r="BE78" s="101"/>
      <c r="BF78" s="132"/>
      <c r="BG78" s="98"/>
      <c r="BH78" s="74" t="str">
        <f t="shared" si="2"/>
        <v>N</v>
      </c>
      <c r="BI78" t="e">
        <f t="shared" si="3"/>
        <v>#DIV/0!</v>
      </c>
      <c r="BK78" s="283">
        <f>IFERROR(VLOOKUP($B78, 'A2. Rate Change &amp; Enrollment'!$C$14:$BY$769, 75, FALSE), 0)</f>
        <v>0</v>
      </c>
      <c r="BL78" s="283" t="e">
        <f t="shared" si="4"/>
        <v>#DIV/0!</v>
      </c>
      <c r="BM78" s="283" t="e">
        <f t="shared" si="5"/>
        <v>#DIV/0!</v>
      </c>
      <c r="BN78" t="e">
        <f t="shared" si="8"/>
        <v>#DIV/0!</v>
      </c>
    </row>
    <row r="79" spans="1:66" x14ac:dyDescent="0.35">
      <c r="A79" t="s">
        <v>273</v>
      </c>
      <c r="B79" s="144"/>
      <c r="C79" s="98"/>
      <c r="D79" s="43" t="str">
        <f t="shared" si="1"/>
        <v>POS</v>
      </c>
      <c r="E79" s="100"/>
      <c r="F79" s="101"/>
      <c r="G79" s="100"/>
      <c r="H79" s="101"/>
      <c r="I79" s="100"/>
      <c r="J79" s="101"/>
      <c r="K79" s="100"/>
      <c r="L79" s="101"/>
      <c r="M79" s="100"/>
      <c r="N79" s="101"/>
      <c r="O79" s="100"/>
      <c r="P79" s="101"/>
      <c r="Q79" s="100"/>
      <c r="R79" s="101"/>
      <c r="S79" s="100"/>
      <c r="T79" s="101"/>
      <c r="U79" s="118"/>
      <c r="V79" s="118"/>
      <c r="W79" s="100"/>
      <c r="X79" s="100"/>
      <c r="Y79" s="100"/>
      <c r="Z79" s="100"/>
      <c r="AA79" s="132"/>
      <c r="AB79" s="101"/>
      <c r="AC79" s="101"/>
      <c r="AD79" s="101"/>
      <c r="AE79" s="100"/>
      <c r="AF79" s="101"/>
      <c r="AG79" s="100"/>
      <c r="AH79" s="101"/>
      <c r="AI79" s="100"/>
      <c r="AJ79" s="101"/>
      <c r="AK79" s="100"/>
      <c r="AL79" s="101"/>
      <c r="AM79" s="101"/>
      <c r="AN79" s="8"/>
      <c r="AO79" s="147">
        <f>IFERROR(VLOOKUP(B79,'A2. Rate Change &amp; Enrollment'!$C$20:$K$769,3,FALSE),0)</f>
        <v>0</v>
      </c>
      <c r="AP79" s="147">
        <f>IFERROR(VLOOKUP(B79,'A2. Rate Change &amp; Enrollment'!$C$20:$K$769,7,FALSE),0)</f>
        <v>0</v>
      </c>
      <c r="AQ79" s="150" t="e">
        <f t="shared" si="6"/>
        <v>#DIV/0!</v>
      </c>
      <c r="AS79" s="177"/>
      <c r="AT79" s="177"/>
      <c r="AV79" s="153" t="e">
        <f t="shared" si="7"/>
        <v>#DIV/0!</v>
      </c>
      <c r="AW79" s="101"/>
      <c r="AY79" s="132"/>
      <c r="AZ79" s="101"/>
      <c r="BA79" s="94"/>
      <c r="BB79" s="94"/>
      <c r="BC79" s="94"/>
      <c r="BD79" s="94"/>
      <c r="BE79" s="101"/>
      <c r="BF79" s="132"/>
      <c r="BG79" s="98"/>
      <c r="BH79" s="74" t="str">
        <f t="shared" si="2"/>
        <v>N</v>
      </c>
      <c r="BI79" t="e">
        <f t="shared" si="3"/>
        <v>#DIV/0!</v>
      </c>
      <c r="BK79" s="283">
        <f>IFERROR(VLOOKUP($B79, 'A2. Rate Change &amp; Enrollment'!$C$14:$BY$769, 75, FALSE), 0)</f>
        <v>0</v>
      </c>
      <c r="BL79" s="283" t="e">
        <f t="shared" si="4"/>
        <v>#DIV/0!</v>
      </c>
      <c r="BM79" s="283" t="e">
        <f t="shared" si="5"/>
        <v>#DIV/0!</v>
      </c>
      <c r="BN79" t="e">
        <f t="shared" si="8"/>
        <v>#DIV/0!</v>
      </c>
    </row>
    <row r="80" spans="1:66" x14ac:dyDescent="0.35">
      <c r="A80" t="s">
        <v>274</v>
      </c>
      <c r="B80" s="144"/>
      <c r="C80" s="98"/>
      <c r="D80" s="43" t="str">
        <f t="shared" ref="D80:D143" si="9">$B$4</f>
        <v>POS</v>
      </c>
      <c r="E80" s="100"/>
      <c r="F80" s="101"/>
      <c r="G80" s="100"/>
      <c r="H80" s="101"/>
      <c r="I80" s="100"/>
      <c r="J80" s="101"/>
      <c r="K80" s="100"/>
      <c r="L80" s="101"/>
      <c r="M80" s="100"/>
      <c r="N80" s="101"/>
      <c r="O80" s="100"/>
      <c r="P80" s="101"/>
      <c r="Q80" s="100"/>
      <c r="R80" s="101"/>
      <c r="S80" s="100"/>
      <c r="T80" s="101"/>
      <c r="U80" s="118"/>
      <c r="V80" s="118"/>
      <c r="W80" s="100"/>
      <c r="X80" s="100"/>
      <c r="Y80" s="100"/>
      <c r="Z80" s="100"/>
      <c r="AA80" s="132"/>
      <c r="AB80" s="101"/>
      <c r="AC80" s="101"/>
      <c r="AD80" s="101"/>
      <c r="AE80" s="100"/>
      <c r="AF80" s="101"/>
      <c r="AG80" s="100"/>
      <c r="AH80" s="101"/>
      <c r="AI80" s="100"/>
      <c r="AJ80" s="101"/>
      <c r="AK80" s="100"/>
      <c r="AL80" s="101"/>
      <c r="AM80" s="101"/>
      <c r="AN80" s="8"/>
      <c r="AO80" s="147">
        <f>IFERROR(VLOOKUP(B80,'A2. Rate Change &amp; Enrollment'!$C$20:$K$769,3,FALSE),0)</f>
        <v>0</v>
      </c>
      <c r="AP80" s="147">
        <f>IFERROR(VLOOKUP(B80,'A2. Rate Change &amp; Enrollment'!$C$20:$K$769,7,FALSE),0)</f>
        <v>0</v>
      </c>
      <c r="AQ80" s="150" t="e">
        <f t="shared" si="6"/>
        <v>#DIV/0!</v>
      </c>
      <c r="AS80" s="177"/>
      <c r="AT80" s="177"/>
      <c r="AV80" s="153" t="e">
        <f t="shared" si="7"/>
        <v>#DIV/0!</v>
      </c>
      <c r="AW80" s="101"/>
      <c r="AY80" s="132"/>
      <c r="AZ80" s="101"/>
      <c r="BA80" s="94"/>
      <c r="BB80" s="94"/>
      <c r="BC80" s="94"/>
      <c r="BD80" s="94"/>
      <c r="BE80" s="101"/>
      <c r="BF80" s="132"/>
      <c r="BG80" s="98"/>
      <c r="BH80" s="74" t="str">
        <f t="shared" ref="BH80:BH143" si="10">IF(OR(AS80-AT80&gt;5%, AT80-AS80&gt;5%), "Y", "N")</f>
        <v>N</v>
      </c>
      <c r="BI80" t="e">
        <f t="shared" ref="BI80:BI143" si="11">IF(AND(AQ80&gt;5%, BH80="Y"), "Y", "N")</f>
        <v>#DIV/0!</v>
      </c>
      <c r="BK80" s="283">
        <f>IFERROR(VLOOKUP($B80, 'A2. Rate Change &amp; Enrollment'!$C$14:$BY$769, 75, FALSE), 0)</f>
        <v>0</v>
      </c>
      <c r="BL80" s="283" t="e">
        <f t="shared" ref="BL80:BL143" si="12">BK80/$BK$14</f>
        <v>#DIV/0!</v>
      </c>
      <c r="BM80" s="283" t="e">
        <f t="shared" ref="BM80:BM143" si="13">AS80/$AS$14</f>
        <v>#DIV/0!</v>
      </c>
      <c r="BN80" t="e">
        <f t="shared" si="8"/>
        <v>#DIV/0!</v>
      </c>
    </row>
    <row r="81" spans="1:66" x14ac:dyDescent="0.35">
      <c r="A81" t="s">
        <v>275</v>
      </c>
      <c r="B81" s="144"/>
      <c r="C81" s="98"/>
      <c r="D81" s="43" t="str">
        <f t="shared" si="9"/>
        <v>POS</v>
      </c>
      <c r="E81" s="100"/>
      <c r="F81" s="101"/>
      <c r="G81" s="100"/>
      <c r="H81" s="101"/>
      <c r="I81" s="100"/>
      <c r="J81" s="101"/>
      <c r="K81" s="100"/>
      <c r="L81" s="101"/>
      <c r="M81" s="100"/>
      <c r="N81" s="101"/>
      <c r="O81" s="100"/>
      <c r="P81" s="101"/>
      <c r="Q81" s="100"/>
      <c r="R81" s="101"/>
      <c r="S81" s="100"/>
      <c r="T81" s="101"/>
      <c r="U81" s="118"/>
      <c r="V81" s="118"/>
      <c r="W81" s="100"/>
      <c r="X81" s="100"/>
      <c r="Y81" s="100"/>
      <c r="Z81" s="100"/>
      <c r="AA81" s="132"/>
      <c r="AB81" s="101"/>
      <c r="AC81" s="101"/>
      <c r="AD81" s="101"/>
      <c r="AE81" s="100"/>
      <c r="AF81" s="101"/>
      <c r="AG81" s="100"/>
      <c r="AH81" s="101"/>
      <c r="AI81" s="100"/>
      <c r="AJ81" s="101"/>
      <c r="AK81" s="100"/>
      <c r="AL81" s="101"/>
      <c r="AM81" s="101"/>
      <c r="AN81" s="8"/>
      <c r="AO81" s="147">
        <f>IFERROR(VLOOKUP(B81,'A2. Rate Change &amp; Enrollment'!$C$20:$K$769,3,FALSE),0)</f>
        <v>0</v>
      </c>
      <c r="AP81" s="147">
        <f>IFERROR(VLOOKUP(B81,'A2. Rate Change &amp; Enrollment'!$C$20:$K$769,7,FALSE),0)</f>
        <v>0</v>
      </c>
      <c r="AQ81" s="150" t="e">
        <f t="shared" ref="AQ81:AQ144" si="14">AP81/$AP$11</f>
        <v>#DIV/0!</v>
      </c>
      <c r="AS81" s="177"/>
      <c r="AT81" s="177"/>
      <c r="AV81" s="153" t="e">
        <f t="shared" ref="AV81:AV144" si="15">AS81/AT81-1</f>
        <v>#DIV/0!</v>
      </c>
      <c r="AW81" s="101"/>
      <c r="AY81" s="132"/>
      <c r="AZ81" s="101"/>
      <c r="BA81" s="94"/>
      <c r="BB81" s="94"/>
      <c r="BC81" s="94"/>
      <c r="BD81" s="94"/>
      <c r="BE81" s="101"/>
      <c r="BF81" s="132"/>
      <c r="BG81" s="98"/>
      <c r="BH81" s="74" t="str">
        <f t="shared" si="10"/>
        <v>N</v>
      </c>
      <c r="BI81" t="e">
        <f t="shared" si="11"/>
        <v>#DIV/0!</v>
      </c>
      <c r="BK81" s="283">
        <f>IFERROR(VLOOKUP($B81, 'A2. Rate Change &amp; Enrollment'!$C$14:$BY$769, 75, FALSE), 0)</f>
        <v>0</v>
      </c>
      <c r="BL81" s="283" t="e">
        <f t="shared" si="12"/>
        <v>#DIV/0!</v>
      </c>
      <c r="BM81" s="283" t="e">
        <f t="shared" si="13"/>
        <v>#DIV/0!</v>
      </c>
      <c r="BN81" t="e">
        <f t="shared" ref="BN81:BN144" si="16">IF(ABS(BM81-BL81)&lt;0.001, "N", "Y")</f>
        <v>#DIV/0!</v>
      </c>
    </row>
    <row r="82" spans="1:66" x14ac:dyDescent="0.35">
      <c r="A82" t="s">
        <v>276</v>
      </c>
      <c r="B82" s="144"/>
      <c r="C82" s="98"/>
      <c r="D82" s="43" t="str">
        <f t="shared" si="9"/>
        <v>POS</v>
      </c>
      <c r="E82" s="100"/>
      <c r="F82" s="101"/>
      <c r="G82" s="100"/>
      <c r="H82" s="101"/>
      <c r="I82" s="100"/>
      <c r="J82" s="101"/>
      <c r="K82" s="100"/>
      <c r="L82" s="101"/>
      <c r="M82" s="100"/>
      <c r="N82" s="101"/>
      <c r="O82" s="100"/>
      <c r="P82" s="101"/>
      <c r="Q82" s="100"/>
      <c r="R82" s="101"/>
      <c r="S82" s="100"/>
      <c r="T82" s="101"/>
      <c r="U82" s="118"/>
      <c r="V82" s="118"/>
      <c r="W82" s="100"/>
      <c r="X82" s="100"/>
      <c r="Y82" s="100"/>
      <c r="Z82" s="100"/>
      <c r="AA82" s="132"/>
      <c r="AB82" s="101"/>
      <c r="AC82" s="101"/>
      <c r="AD82" s="101"/>
      <c r="AE82" s="100"/>
      <c r="AF82" s="101"/>
      <c r="AG82" s="100"/>
      <c r="AH82" s="101"/>
      <c r="AI82" s="100"/>
      <c r="AJ82" s="101"/>
      <c r="AK82" s="100"/>
      <c r="AL82" s="101"/>
      <c r="AM82" s="101"/>
      <c r="AN82" s="8"/>
      <c r="AO82" s="147">
        <f>IFERROR(VLOOKUP(B82,'A2. Rate Change &amp; Enrollment'!$C$20:$K$769,3,FALSE),0)</f>
        <v>0</v>
      </c>
      <c r="AP82" s="147">
        <f>IFERROR(VLOOKUP(B82,'A2. Rate Change &amp; Enrollment'!$C$20:$K$769,7,FALSE),0)</f>
        <v>0</v>
      </c>
      <c r="AQ82" s="150" t="e">
        <f t="shared" si="14"/>
        <v>#DIV/0!</v>
      </c>
      <c r="AS82" s="177"/>
      <c r="AT82" s="177"/>
      <c r="AV82" s="153" t="e">
        <f t="shared" si="15"/>
        <v>#DIV/0!</v>
      </c>
      <c r="AW82" s="101"/>
      <c r="AY82" s="132"/>
      <c r="AZ82" s="101"/>
      <c r="BA82" s="94"/>
      <c r="BB82" s="94"/>
      <c r="BC82" s="94"/>
      <c r="BD82" s="94"/>
      <c r="BE82" s="101"/>
      <c r="BF82" s="132"/>
      <c r="BG82" s="98"/>
      <c r="BH82" s="74" t="str">
        <f t="shared" si="10"/>
        <v>N</v>
      </c>
      <c r="BI82" t="e">
        <f t="shared" si="11"/>
        <v>#DIV/0!</v>
      </c>
      <c r="BK82" s="283">
        <f>IFERROR(VLOOKUP($B82, 'A2. Rate Change &amp; Enrollment'!$C$14:$BY$769, 75, FALSE), 0)</f>
        <v>0</v>
      </c>
      <c r="BL82" s="283" t="e">
        <f t="shared" si="12"/>
        <v>#DIV/0!</v>
      </c>
      <c r="BM82" s="283" t="e">
        <f t="shared" si="13"/>
        <v>#DIV/0!</v>
      </c>
      <c r="BN82" t="e">
        <f t="shared" si="16"/>
        <v>#DIV/0!</v>
      </c>
    </row>
    <row r="83" spans="1:66" x14ac:dyDescent="0.35">
      <c r="A83" t="s">
        <v>277</v>
      </c>
      <c r="B83" s="144"/>
      <c r="C83" s="98"/>
      <c r="D83" s="43" t="str">
        <f t="shared" si="9"/>
        <v>POS</v>
      </c>
      <c r="E83" s="100"/>
      <c r="F83" s="101"/>
      <c r="G83" s="100"/>
      <c r="H83" s="101"/>
      <c r="I83" s="100"/>
      <c r="J83" s="101"/>
      <c r="K83" s="100"/>
      <c r="L83" s="101"/>
      <c r="M83" s="100"/>
      <c r="N83" s="101"/>
      <c r="O83" s="100"/>
      <c r="P83" s="101"/>
      <c r="Q83" s="100"/>
      <c r="R83" s="101"/>
      <c r="S83" s="100"/>
      <c r="T83" s="101"/>
      <c r="U83" s="118"/>
      <c r="V83" s="118"/>
      <c r="W83" s="100"/>
      <c r="X83" s="100"/>
      <c r="Y83" s="100"/>
      <c r="Z83" s="100"/>
      <c r="AA83" s="132"/>
      <c r="AB83" s="101"/>
      <c r="AC83" s="101"/>
      <c r="AD83" s="101"/>
      <c r="AE83" s="100"/>
      <c r="AF83" s="101"/>
      <c r="AG83" s="100"/>
      <c r="AH83" s="101"/>
      <c r="AI83" s="100"/>
      <c r="AJ83" s="101"/>
      <c r="AK83" s="100"/>
      <c r="AL83" s="101"/>
      <c r="AM83" s="101"/>
      <c r="AN83" s="8"/>
      <c r="AO83" s="147">
        <f>IFERROR(VLOOKUP(B83,'A2. Rate Change &amp; Enrollment'!$C$20:$K$769,3,FALSE),0)</f>
        <v>0</v>
      </c>
      <c r="AP83" s="147">
        <f>IFERROR(VLOOKUP(B83,'A2. Rate Change &amp; Enrollment'!$C$20:$K$769,7,FALSE),0)</f>
        <v>0</v>
      </c>
      <c r="AQ83" s="150" t="e">
        <f t="shared" si="14"/>
        <v>#DIV/0!</v>
      </c>
      <c r="AS83" s="177"/>
      <c r="AT83" s="177"/>
      <c r="AV83" s="153" t="e">
        <f t="shared" si="15"/>
        <v>#DIV/0!</v>
      </c>
      <c r="AW83" s="101"/>
      <c r="AY83" s="132"/>
      <c r="AZ83" s="101"/>
      <c r="BA83" s="94"/>
      <c r="BB83" s="94"/>
      <c r="BC83" s="94"/>
      <c r="BD83" s="94"/>
      <c r="BE83" s="101"/>
      <c r="BF83" s="132"/>
      <c r="BG83" s="98"/>
      <c r="BH83" s="74" t="str">
        <f t="shared" si="10"/>
        <v>N</v>
      </c>
      <c r="BI83" t="e">
        <f t="shared" si="11"/>
        <v>#DIV/0!</v>
      </c>
      <c r="BK83" s="283">
        <f>IFERROR(VLOOKUP($B83, 'A2. Rate Change &amp; Enrollment'!$C$14:$BY$769, 75, FALSE), 0)</f>
        <v>0</v>
      </c>
      <c r="BL83" s="283" t="e">
        <f t="shared" si="12"/>
        <v>#DIV/0!</v>
      </c>
      <c r="BM83" s="283" t="e">
        <f t="shared" si="13"/>
        <v>#DIV/0!</v>
      </c>
      <c r="BN83" t="e">
        <f t="shared" si="16"/>
        <v>#DIV/0!</v>
      </c>
    </row>
    <row r="84" spans="1:66" x14ac:dyDescent="0.35">
      <c r="A84" t="s">
        <v>278</v>
      </c>
      <c r="B84" s="144"/>
      <c r="C84" s="98"/>
      <c r="D84" s="43" t="str">
        <f t="shared" si="9"/>
        <v>POS</v>
      </c>
      <c r="E84" s="100"/>
      <c r="F84" s="101"/>
      <c r="G84" s="100"/>
      <c r="H84" s="101"/>
      <c r="I84" s="100"/>
      <c r="J84" s="101"/>
      <c r="K84" s="100"/>
      <c r="L84" s="101"/>
      <c r="M84" s="100"/>
      <c r="N84" s="101"/>
      <c r="O84" s="100"/>
      <c r="P84" s="101"/>
      <c r="Q84" s="100"/>
      <c r="R84" s="101"/>
      <c r="S84" s="100"/>
      <c r="T84" s="101"/>
      <c r="U84" s="118"/>
      <c r="V84" s="118"/>
      <c r="W84" s="100"/>
      <c r="X84" s="100"/>
      <c r="Y84" s="100"/>
      <c r="Z84" s="100"/>
      <c r="AA84" s="132"/>
      <c r="AB84" s="101"/>
      <c r="AC84" s="101"/>
      <c r="AD84" s="101"/>
      <c r="AE84" s="100"/>
      <c r="AF84" s="101"/>
      <c r="AG84" s="100"/>
      <c r="AH84" s="101"/>
      <c r="AI84" s="100"/>
      <c r="AJ84" s="101"/>
      <c r="AK84" s="100"/>
      <c r="AL84" s="101"/>
      <c r="AM84" s="101"/>
      <c r="AN84" s="8"/>
      <c r="AO84" s="147">
        <f>IFERROR(VLOOKUP(B84,'A2. Rate Change &amp; Enrollment'!$C$20:$K$769,3,FALSE),0)</f>
        <v>0</v>
      </c>
      <c r="AP84" s="147">
        <f>IFERROR(VLOOKUP(B84,'A2. Rate Change &amp; Enrollment'!$C$20:$K$769,7,FALSE),0)</f>
        <v>0</v>
      </c>
      <c r="AQ84" s="150" t="e">
        <f t="shared" si="14"/>
        <v>#DIV/0!</v>
      </c>
      <c r="AS84" s="177"/>
      <c r="AT84" s="177"/>
      <c r="AV84" s="153" t="e">
        <f t="shared" si="15"/>
        <v>#DIV/0!</v>
      </c>
      <c r="AW84" s="101"/>
      <c r="AY84" s="132"/>
      <c r="AZ84" s="101"/>
      <c r="BA84" s="94"/>
      <c r="BB84" s="94"/>
      <c r="BC84" s="94"/>
      <c r="BD84" s="94"/>
      <c r="BE84" s="101"/>
      <c r="BF84" s="132"/>
      <c r="BG84" s="98"/>
      <c r="BH84" s="74" t="str">
        <f t="shared" si="10"/>
        <v>N</v>
      </c>
      <c r="BI84" t="e">
        <f t="shared" si="11"/>
        <v>#DIV/0!</v>
      </c>
      <c r="BK84" s="283">
        <f>IFERROR(VLOOKUP($B84, 'A2. Rate Change &amp; Enrollment'!$C$14:$BY$769, 75, FALSE), 0)</f>
        <v>0</v>
      </c>
      <c r="BL84" s="283" t="e">
        <f t="shared" si="12"/>
        <v>#DIV/0!</v>
      </c>
      <c r="BM84" s="283" t="e">
        <f t="shared" si="13"/>
        <v>#DIV/0!</v>
      </c>
      <c r="BN84" t="e">
        <f t="shared" si="16"/>
        <v>#DIV/0!</v>
      </c>
    </row>
    <row r="85" spans="1:66" x14ac:dyDescent="0.35">
      <c r="A85" t="s">
        <v>279</v>
      </c>
      <c r="B85" s="144"/>
      <c r="C85" s="98"/>
      <c r="D85" s="43" t="str">
        <f t="shared" si="9"/>
        <v>POS</v>
      </c>
      <c r="E85" s="100"/>
      <c r="F85" s="101"/>
      <c r="G85" s="100"/>
      <c r="H85" s="101"/>
      <c r="I85" s="100"/>
      <c r="J85" s="101"/>
      <c r="K85" s="100"/>
      <c r="L85" s="101"/>
      <c r="M85" s="100"/>
      <c r="N85" s="101"/>
      <c r="O85" s="100"/>
      <c r="P85" s="101"/>
      <c r="Q85" s="100"/>
      <c r="R85" s="101"/>
      <c r="S85" s="100"/>
      <c r="T85" s="101"/>
      <c r="U85" s="118"/>
      <c r="V85" s="118"/>
      <c r="W85" s="100"/>
      <c r="X85" s="100"/>
      <c r="Y85" s="100"/>
      <c r="Z85" s="100"/>
      <c r="AA85" s="132"/>
      <c r="AB85" s="101"/>
      <c r="AC85" s="101"/>
      <c r="AD85" s="101"/>
      <c r="AE85" s="100"/>
      <c r="AF85" s="101"/>
      <c r="AG85" s="100"/>
      <c r="AH85" s="101"/>
      <c r="AI85" s="100"/>
      <c r="AJ85" s="101"/>
      <c r="AK85" s="100"/>
      <c r="AL85" s="101"/>
      <c r="AM85" s="101"/>
      <c r="AN85" s="8"/>
      <c r="AO85" s="147">
        <f>IFERROR(VLOOKUP(B85,'A2. Rate Change &amp; Enrollment'!$C$20:$K$769,3,FALSE),0)</f>
        <v>0</v>
      </c>
      <c r="AP85" s="147">
        <f>IFERROR(VLOOKUP(B85,'A2. Rate Change &amp; Enrollment'!$C$20:$K$769,7,FALSE),0)</f>
        <v>0</v>
      </c>
      <c r="AQ85" s="150" t="e">
        <f t="shared" si="14"/>
        <v>#DIV/0!</v>
      </c>
      <c r="AS85" s="177"/>
      <c r="AT85" s="177"/>
      <c r="AV85" s="153" t="e">
        <f t="shared" si="15"/>
        <v>#DIV/0!</v>
      </c>
      <c r="AW85" s="101"/>
      <c r="AY85" s="132"/>
      <c r="AZ85" s="101"/>
      <c r="BA85" s="94"/>
      <c r="BB85" s="94"/>
      <c r="BC85" s="94"/>
      <c r="BD85" s="94"/>
      <c r="BE85" s="101"/>
      <c r="BF85" s="132"/>
      <c r="BG85" s="98"/>
      <c r="BH85" s="74" t="str">
        <f t="shared" si="10"/>
        <v>N</v>
      </c>
      <c r="BI85" t="e">
        <f t="shared" si="11"/>
        <v>#DIV/0!</v>
      </c>
      <c r="BK85" s="283">
        <f>IFERROR(VLOOKUP($B85, 'A2. Rate Change &amp; Enrollment'!$C$14:$BY$769, 75, FALSE), 0)</f>
        <v>0</v>
      </c>
      <c r="BL85" s="283" t="e">
        <f t="shared" si="12"/>
        <v>#DIV/0!</v>
      </c>
      <c r="BM85" s="283" t="e">
        <f t="shared" si="13"/>
        <v>#DIV/0!</v>
      </c>
      <c r="BN85" t="e">
        <f t="shared" si="16"/>
        <v>#DIV/0!</v>
      </c>
    </row>
    <row r="86" spans="1:66" x14ac:dyDescent="0.35">
      <c r="A86" t="s">
        <v>280</v>
      </c>
      <c r="B86" s="144"/>
      <c r="C86" s="98"/>
      <c r="D86" s="43" t="str">
        <f t="shared" si="9"/>
        <v>POS</v>
      </c>
      <c r="E86" s="100"/>
      <c r="F86" s="101"/>
      <c r="G86" s="100"/>
      <c r="H86" s="101"/>
      <c r="I86" s="100"/>
      <c r="J86" s="101"/>
      <c r="K86" s="100"/>
      <c r="L86" s="101"/>
      <c r="M86" s="100"/>
      <c r="N86" s="101"/>
      <c r="O86" s="100"/>
      <c r="P86" s="101"/>
      <c r="Q86" s="100"/>
      <c r="R86" s="101"/>
      <c r="S86" s="100"/>
      <c r="T86" s="101"/>
      <c r="U86" s="118"/>
      <c r="V86" s="118"/>
      <c r="W86" s="100"/>
      <c r="X86" s="100"/>
      <c r="Y86" s="100"/>
      <c r="Z86" s="100"/>
      <c r="AA86" s="132"/>
      <c r="AB86" s="101"/>
      <c r="AC86" s="101"/>
      <c r="AD86" s="101"/>
      <c r="AE86" s="100"/>
      <c r="AF86" s="101"/>
      <c r="AG86" s="100"/>
      <c r="AH86" s="101"/>
      <c r="AI86" s="100"/>
      <c r="AJ86" s="101"/>
      <c r="AK86" s="100"/>
      <c r="AL86" s="101"/>
      <c r="AM86" s="101"/>
      <c r="AN86" s="8"/>
      <c r="AO86" s="147">
        <f>IFERROR(VLOOKUP(B86,'A2. Rate Change &amp; Enrollment'!$C$20:$K$769,3,FALSE),0)</f>
        <v>0</v>
      </c>
      <c r="AP86" s="147">
        <f>IFERROR(VLOOKUP(B86,'A2. Rate Change &amp; Enrollment'!$C$20:$K$769,7,FALSE),0)</f>
        <v>0</v>
      </c>
      <c r="AQ86" s="150" t="e">
        <f t="shared" si="14"/>
        <v>#DIV/0!</v>
      </c>
      <c r="AS86" s="177"/>
      <c r="AT86" s="177"/>
      <c r="AV86" s="153" t="e">
        <f t="shared" si="15"/>
        <v>#DIV/0!</v>
      </c>
      <c r="AW86" s="101"/>
      <c r="AY86" s="132"/>
      <c r="AZ86" s="101"/>
      <c r="BA86" s="94"/>
      <c r="BB86" s="94"/>
      <c r="BC86" s="94"/>
      <c r="BD86" s="94"/>
      <c r="BE86" s="101"/>
      <c r="BF86" s="132"/>
      <c r="BG86" s="98"/>
      <c r="BH86" s="74" t="str">
        <f t="shared" si="10"/>
        <v>N</v>
      </c>
      <c r="BI86" t="e">
        <f t="shared" si="11"/>
        <v>#DIV/0!</v>
      </c>
      <c r="BK86" s="283">
        <f>IFERROR(VLOOKUP($B86, 'A2. Rate Change &amp; Enrollment'!$C$14:$BY$769, 75, FALSE), 0)</f>
        <v>0</v>
      </c>
      <c r="BL86" s="283" t="e">
        <f t="shared" si="12"/>
        <v>#DIV/0!</v>
      </c>
      <c r="BM86" s="283" t="e">
        <f t="shared" si="13"/>
        <v>#DIV/0!</v>
      </c>
      <c r="BN86" t="e">
        <f t="shared" si="16"/>
        <v>#DIV/0!</v>
      </c>
    </row>
    <row r="87" spans="1:66" x14ac:dyDescent="0.35">
      <c r="A87" t="s">
        <v>281</v>
      </c>
      <c r="B87" s="144"/>
      <c r="C87" s="98"/>
      <c r="D87" s="43" t="str">
        <f t="shared" si="9"/>
        <v>POS</v>
      </c>
      <c r="E87" s="100"/>
      <c r="F87" s="101"/>
      <c r="G87" s="100"/>
      <c r="H87" s="101"/>
      <c r="I87" s="100"/>
      <c r="J87" s="101"/>
      <c r="K87" s="100"/>
      <c r="L87" s="101"/>
      <c r="M87" s="100"/>
      <c r="N87" s="101"/>
      <c r="O87" s="100"/>
      <c r="P87" s="101"/>
      <c r="Q87" s="100"/>
      <c r="R87" s="101"/>
      <c r="S87" s="100"/>
      <c r="T87" s="101"/>
      <c r="U87" s="118"/>
      <c r="V87" s="118"/>
      <c r="W87" s="100"/>
      <c r="X87" s="100"/>
      <c r="Y87" s="100"/>
      <c r="Z87" s="100"/>
      <c r="AA87" s="132"/>
      <c r="AB87" s="101"/>
      <c r="AC87" s="101"/>
      <c r="AD87" s="101"/>
      <c r="AE87" s="100"/>
      <c r="AF87" s="101"/>
      <c r="AG87" s="100"/>
      <c r="AH87" s="101"/>
      <c r="AI87" s="100"/>
      <c r="AJ87" s="101"/>
      <c r="AK87" s="100"/>
      <c r="AL87" s="101"/>
      <c r="AM87" s="101"/>
      <c r="AN87" s="8"/>
      <c r="AO87" s="147">
        <f>IFERROR(VLOOKUP(B87,'A2. Rate Change &amp; Enrollment'!$C$20:$K$769,3,FALSE),0)</f>
        <v>0</v>
      </c>
      <c r="AP87" s="147">
        <f>IFERROR(VLOOKUP(B87,'A2. Rate Change &amp; Enrollment'!$C$20:$K$769,7,FALSE),0)</f>
        <v>0</v>
      </c>
      <c r="AQ87" s="150" t="e">
        <f t="shared" si="14"/>
        <v>#DIV/0!</v>
      </c>
      <c r="AS87" s="177"/>
      <c r="AT87" s="177"/>
      <c r="AV87" s="153" t="e">
        <f t="shared" si="15"/>
        <v>#DIV/0!</v>
      </c>
      <c r="AW87" s="101"/>
      <c r="AY87" s="132"/>
      <c r="AZ87" s="101"/>
      <c r="BA87" s="94"/>
      <c r="BB87" s="94"/>
      <c r="BC87" s="94"/>
      <c r="BD87" s="94"/>
      <c r="BE87" s="101"/>
      <c r="BF87" s="132"/>
      <c r="BG87" s="98"/>
      <c r="BH87" s="74" t="str">
        <f t="shared" si="10"/>
        <v>N</v>
      </c>
      <c r="BI87" t="e">
        <f t="shared" si="11"/>
        <v>#DIV/0!</v>
      </c>
      <c r="BK87" s="283">
        <f>IFERROR(VLOOKUP($B87, 'A2. Rate Change &amp; Enrollment'!$C$14:$BY$769, 75, FALSE), 0)</f>
        <v>0</v>
      </c>
      <c r="BL87" s="283" t="e">
        <f t="shared" si="12"/>
        <v>#DIV/0!</v>
      </c>
      <c r="BM87" s="283" t="e">
        <f t="shared" si="13"/>
        <v>#DIV/0!</v>
      </c>
      <c r="BN87" t="e">
        <f t="shared" si="16"/>
        <v>#DIV/0!</v>
      </c>
    </row>
    <row r="88" spans="1:66" x14ac:dyDescent="0.35">
      <c r="A88" t="s">
        <v>282</v>
      </c>
      <c r="B88" s="144"/>
      <c r="C88" s="98"/>
      <c r="D88" s="43" t="str">
        <f t="shared" si="9"/>
        <v>POS</v>
      </c>
      <c r="E88" s="100"/>
      <c r="F88" s="101"/>
      <c r="G88" s="100"/>
      <c r="H88" s="101"/>
      <c r="I88" s="100"/>
      <c r="J88" s="101"/>
      <c r="K88" s="100"/>
      <c r="L88" s="101"/>
      <c r="M88" s="100"/>
      <c r="N88" s="101"/>
      <c r="O88" s="100"/>
      <c r="P88" s="101"/>
      <c r="Q88" s="100"/>
      <c r="R88" s="101"/>
      <c r="S88" s="100"/>
      <c r="T88" s="101"/>
      <c r="U88" s="118"/>
      <c r="V88" s="118"/>
      <c r="W88" s="100"/>
      <c r="X88" s="100"/>
      <c r="Y88" s="100"/>
      <c r="Z88" s="100"/>
      <c r="AA88" s="132"/>
      <c r="AB88" s="101"/>
      <c r="AC88" s="101"/>
      <c r="AD88" s="101"/>
      <c r="AE88" s="100"/>
      <c r="AF88" s="101"/>
      <c r="AG88" s="100"/>
      <c r="AH88" s="101"/>
      <c r="AI88" s="100"/>
      <c r="AJ88" s="101"/>
      <c r="AK88" s="100"/>
      <c r="AL88" s="101"/>
      <c r="AM88" s="101"/>
      <c r="AN88" s="8"/>
      <c r="AO88" s="147">
        <f>IFERROR(VLOOKUP(B88,'A2. Rate Change &amp; Enrollment'!$C$20:$K$769,3,FALSE),0)</f>
        <v>0</v>
      </c>
      <c r="AP88" s="147">
        <f>IFERROR(VLOOKUP(B88,'A2. Rate Change &amp; Enrollment'!$C$20:$K$769,7,FALSE),0)</f>
        <v>0</v>
      </c>
      <c r="AQ88" s="150" t="e">
        <f t="shared" si="14"/>
        <v>#DIV/0!</v>
      </c>
      <c r="AS88" s="177"/>
      <c r="AT88" s="177"/>
      <c r="AV88" s="153" t="e">
        <f t="shared" si="15"/>
        <v>#DIV/0!</v>
      </c>
      <c r="AW88" s="101"/>
      <c r="AY88" s="132"/>
      <c r="AZ88" s="101"/>
      <c r="BA88" s="94"/>
      <c r="BB88" s="94"/>
      <c r="BC88" s="94"/>
      <c r="BD88" s="94"/>
      <c r="BE88" s="101"/>
      <c r="BF88" s="132"/>
      <c r="BG88" s="98"/>
      <c r="BH88" s="74" t="str">
        <f t="shared" si="10"/>
        <v>N</v>
      </c>
      <c r="BI88" t="e">
        <f t="shared" si="11"/>
        <v>#DIV/0!</v>
      </c>
      <c r="BK88" s="283">
        <f>IFERROR(VLOOKUP($B88, 'A2. Rate Change &amp; Enrollment'!$C$14:$BY$769, 75, FALSE), 0)</f>
        <v>0</v>
      </c>
      <c r="BL88" s="283" t="e">
        <f t="shared" si="12"/>
        <v>#DIV/0!</v>
      </c>
      <c r="BM88" s="283" t="e">
        <f t="shared" si="13"/>
        <v>#DIV/0!</v>
      </c>
      <c r="BN88" t="e">
        <f t="shared" si="16"/>
        <v>#DIV/0!</v>
      </c>
    </row>
    <row r="89" spans="1:66" x14ac:dyDescent="0.35">
      <c r="A89" t="s">
        <v>283</v>
      </c>
      <c r="B89" s="144"/>
      <c r="C89" s="98"/>
      <c r="D89" s="43" t="str">
        <f t="shared" si="9"/>
        <v>POS</v>
      </c>
      <c r="E89" s="100"/>
      <c r="F89" s="101"/>
      <c r="G89" s="100"/>
      <c r="H89" s="101"/>
      <c r="I89" s="100"/>
      <c r="J89" s="101"/>
      <c r="K89" s="100"/>
      <c r="L89" s="101"/>
      <c r="M89" s="100"/>
      <c r="N89" s="101"/>
      <c r="O89" s="100"/>
      <c r="P89" s="101"/>
      <c r="Q89" s="100"/>
      <c r="R89" s="101"/>
      <c r="S89" s="100"/>
      <c r="T89" s="101"/>
      <c r="U89" s="118"/>
      <c r="V89" s="118"/>
      <c r="W89" s="100"/>
      <c r="X89" s="100"/>
      <c r="Y89" s="100"/>
      <c r="Z89" s="100"/>
      <c r="AA89" s="132"/>
      <c r="AB89" s="101"/>
      <c r="AC89" s="101"/>
      <c r="AD89" s="101"/>
      <c r="AE89" s="100"/>
      <c r="AF89" s="101"/>
      <c r="AG89" s="100"/>
      <c r="AH89" s="101"/>
      <c r="AI89" s="100"/>
      <c r="AJ89" s="101"/>
      <c r="AK89" s="100"/>
      <c r="AL89" s="101"/>
      <c r="AM89" s="101"/>
      <c r="AN89" s="8"/>
      <c r="AO89" s="147">
        <f>IFERROR(VLOOKUP(B89,'A2. Rate Change &amp; Enrollment'!$C$20:$K$769,3,FALSE),0)</f>
        <v>0</v>
      </c>
      <c r="AP89" s="147">
        <f>IFERROR(VLOOKUP(B89,'A2. Rate Change &amp; Enrollment'!$C$20:$K$769,7,FALSE),0)</f>
        <v>0</v>
      </c>
      <c r="AQ89" s="150" t="e">
        <f t="shared" si="14"/>
        <v>#DIV/0!</v>
      </c>
      <c r="AS89" s="177"/>
      <c r="AT89" s="177"/>
      <c r="AV89" s="153" t="e">
        <f t="shared" si="15"/>
        <v>#DIV/0!</v>
      </c>
      <c r="AW89" s="101"/>
      <c r="AY89" s="132"/>
      <c r="AZ89" s="101"/>
      <c r="BA89" s="94"/>
      <c r="BB89" s="94"/>
      <c r="BC89" s="94"/>
      <c r="BD89" s="94"/>
      <c r="BE89" s="101"/>
      <c r="BF89" s="132"/>
      <c r="BG89" s="98"/>
      <c r="BH89" s="74" t="str">
        <f t="shared" si="10"/>
        <v>N</v>
      </c>
      <c r="BI89" t="e">
        <f t="shared" si="11"/>
        <v>#DIV/0!</v>
      </c>
      <c r="BK89" s="283">
        <f>IFERROR(VLOOKUP($B89, 'A2. Rate Change &amp; Enrollment'!$C$14:$BY$769, 75, FALSE), 0)</f>
        <v>0</v>
      </c>
      <c r="BL89" s="283" t="e">
        <f t="shared" si="12"/>
        <v>#DIV/0!</v>
      </c>
      <c r="BM89" s="283" t="e">
        <f t="shared" si="13"/>
        <v>#DIV/0!</v>
      </c>
      <c r="BN89" t="e">
        <f t="shared" si="16"/>
        <v>#DIV/0!</v>
      </c>
    </row>
    <row r="90" spans="1:66" x14ac:dyDescent="0.35">
      <c r="A90" t="s">
        <v>284</v>
      </c>
      <c r="B90" s="144"/>
      <c r="C90" s="98"/>
      <c r="D90" s="43" t="str">
        <f t="shared" si="9"/>
        <v>POS</v>
      </c>
      <c r="E90" s="100"/>
      <c r="F90" s="101"/>
      <c r="G90" s="100"/>
      <c r="H90" s="101"/>
      <c r="I90" s="100"/>
      <c r="J90" s="101"/>
      <c r="K90" s="100"/>
      <c r="L90" s="101"/>
      <c r="M90" s="100"/>
      <c r="N90" s="101"/>
      <c r="O90" s="100"/>
      <c r="P90" s="101"/>
      <c r="Q90" s="100"/>
      <c r="R90" s="101"/>
      <c r="S90" s="100"/>
      <c r="T90" s="101"/>
      <c r="U90" s="118"/>
      <c r="V90" s="118"/>
      <c r="W90" s="100"/>
      <c r="X90" s="100"/>
      <c r="Y90" s="100"/>
      <c r="Z90" s="100"/>
      <c r="AA90" s="132"/>
      <c r="AB90" s="101"/>
      <c r="AC90" s="101"/>
      <c r="AD90" s="101"/>
      <c r="AE90" s="100"/>
      <c r="AF90" s="101"/>
      <c r="AG90" s="100"/>
      <c r="AH90" s="101"/>
      <c r="AI90" s="100"/>
      <c r="AJ90" s="101"/>
      <c r="AK90" s="100"/>
      <c r="AL90" s="101"/>
      <c r="AM90" s="101"/>
      <c r="AN90" s="8"/>
      <c r="AO90" s="147">
        <f>IFERROR(VLOOKUP(B90,'A2. Rate Change &amp; Enrollment'!$C$20:$K$769,3,FALSE),0)</f>
        <v>0</v>
      </c>
      <c r="AP90" s="147">
        <f>IFERROR(VLOOKUP(B90,'A2. Rate Change &amp; Enrollment'!$C$20:$K$769,7,FALSE),0)</f>
        <v>0</v>
      </c>
      <c r="AQ90" s="150" t="e">
        <f t="shared" si="14"/>
        <v>#DIV/0!</v>
      </c>
      <c r="AS90" s="177"/>
      <c r="AT90" s="177"/>
      <c r="AV90" s="153" t="e">
        <f t="shared" si="15"/>
        <v>#DIV/0!</v>
      </c>
      <c r="AW90" s="101"/>
      <c r="AY90" s="132"/>
      <c r="AZ90" s="101"/>
      <c r="BA90" s="94"/>
      <c r="BB90" s="94"/>
      <c r="BC90" s="94"/>
      <c r="BD90" s="94"/>
      <c r="BE90" s="101"/>
      <c r="BF90" s="132"/>
      <c r="BG90" s="98"/>
      <c r="BH90" s="74" t="str">
        <f t="shared" si="10"/>
        <v>N</v>
      </c>
      <c r="BI90" t="e">
        <f t="shared" si="11"/>
        <v>#DIV/0!</v>
      </c>
      <c r="BK90" s="283">
        <f>IFERROR(VLOOKUP($B90, 'A2. Rate Change &amp; Enrollment'!$C$14:$BY$769, 75, FALSE), 0)</f>
        <v>0</v>
      </c>
      <c r="BL90" s="283" t="e">
        <f t="shared" si="12"/>
        <v>#DIV/0!</v>
      </c>
      <c r="BM90" s="283" t="e">
        <f t="shared" si="13"/>
        <v>#DIV/0!</v>
      </c>
      <c r="BN90" t="e">
        <f t="shared" si="16"/>
        <v>#DIV/0!</v>
      </c>
    </row>
    <row r="91" spans="1:66" x14ac:dyDescent="0.35">
      <c r="A91" t="s">
        <v>285</v>
      </c>
      <c r="B91" s="144"/>
      <c r="C91" s="98"/>
      <c r="D91" s="43" t="str">
        <f t="shared" si="9"/>
        <v>POS</v>
      </c>
      <c r="E91" s="100"/>
      <c r="F91" s="101"/>
      <c r="G91" s="100"/>
      <c r="H91" s="101"/>
      <c r="I91" s="100"/>
      <c r="J91" s="101"/>
      <c r="K91" s="100"/>
      <c r="L91" s="101"/>
      <c r="M91" s="100"/>
      <c r="N91" s="101"/>
      <c r="O91" s="100"/>
      <c r="P91" s="101"/>
      <c r="Q91" s="100"/>
      <c r="R91" s="101"/>
      <c r="S91" s="100"/>
      <c r="T91" s="101"/>
      <c r="U91" s="118"/>
      <c r="V91" s="118"/>
      <c r="W91" s="100"/>
      <c r="X91" s="100"/>
      <c r="Y91" s="100"/>
      <c r="Z91" s="100"/>
      <c r="AA91" s="132"/>
      <c r="AB91" s="101"/>
      <c r="AC91" s="101"/>
      <c r="AD91" s="101"/>
      <c r="AE91" s="100"/>
      <c r="AF91" s="101"/>
      <c r="AG91" s="100"/>
      <c r="AH91" s="101"/>
      <c r="AI91" s="100"/>
      <c r="AJ91" s="101"/>
      <c r="AK91" s="100"/>
      <c r="AL91" s="101"/>
      <c r="AM91" s="101"/>
      <c r="AN91" s="8"/>
      <c r="AO91" s="147">
        <f>IFERROR(VLOOKUP(B91,'A2. Rate Change &amp; Enrollment'!$C$20:$K$769,3,FALSE),0)</f>
        <v>0</v>
      </c>
      <c r="AP91" s="147">
        <f>IFERROR(VLOOKUP(B91,'A2. Rate Change &amp; Enrollment'!$C$20:$K$769,7,FALSE),0)</f>
        <v>0</v>
      </c>
      <c r="AQ91" s="150" t="e">
        <f t="shared" si="14"/>
        <v>#DIV/0!</v>
      </c>
      <c r="AS91" s="177"/>
      <c r="AT91" s="177"/>
      <c r="AV91" s="153" t="e">
        <f t="shared" si="15"/>
        <v>#DIV/0!</v>
      </c>
      <c r="AW91" s="101"/>
      <c r="AY91" s="132"/>
      <c r="AZ91" s="101"/>
      <c r="BA91" s="94"/>
      <c r="BB91" s="94"/>
      <c r="BC91" s="94"/>
      <c r="BD91" s="94"/>
      <c r="BE91" s="101"/>
      <c r="BF91" s="132"/>
      <c r="BG91" s="98"/>
      <c r="BH91" s="74" t="str">
        <f t="shared" si="10"/>
        <v>N</v>
      </c>
      <c r="BI91" t="e">
        <f t="shared" si="11"/>
        <v>#DIV/0!</v>
      </c>
      <c r="BK91" s="283">
        <f>IFERROR(VLOOKUP($B91, 'A2. Rate Change &amp; Enrollment'!$C$14:$BY$769, 75, FALSE), 0)</f>
        <v>0</v>
      </c>
      <c r="BL91" s="283" t="e">
        <f t="shared" si="12"/>
        <v>#DIV/0!</v>
      </c>
      <c r="BM91" s="283" t="e">
        <f t="shared" si="13"/>
        <v>#DIV/0!</v>
      </c>
      <c r="BN91" t="e">
        <f t="shared" si="16"/>
        <v>#DIV/0!</v>
      </c>
    </row>
    <row r="92" spans="1:66" x14ac:dyDescent="0.35">
      <c r="A92" t="s">
        <v>286</v>
      </c>
      <c r="B92" s="144"/>
      <c r="C92" s="98"/>
      <c r="D92" s="43" t="str">
        <f t="shared" si="9"/>
        <v>POS</v>
      </c>
      <c r="E92" s="100"/>
      <c r="F92" s="101"/>
      <c r="G92" s="100"/>
      <c r="H92" s="101"/>
      <c r="I92" s="100"/>
      <c r="J92" s="101"/>
      <c r="K92" s="100"/>
      <c r="L92" s="101"/>
      <c r="M92" s="100"/>
      <c r="N92" s="101"/>
      <c r="O92" s="100"/>
      <c r="P92" s="101"/>
      <c r="Q92" s="100"/>
      <c r="R92" s="101"/>
      <c r="S92" s="100"/>
      <c r="T92" s="101"/>
      <c r="U92" s="118"/>
      <c r="V92" s="118"/>
      <c r="W92" s="100"/>
      <c r="X92" s="100"/>
      <c r="Y92" s="100"/>
      <c r="Z92" s="100"/>
      <c r="AA92" s="132"/>
      <c r="AB92" s="101"/>
      <c r="AC92" s="101"/>
      <c r="AD92" s="101"/>
      <c r="AE92" s="100"/>
      <c r="AF92" s="101"/>
      <c r="AG92" s="100"/>
      <c r="AH92" s="101"/>
      <c r="AI92" s="100"/>
      <c r="AJ92" s="101"/>
      <c r="AK92" s="100"/>
      <c r="AL92" s="101"/>
      <c r="AM92" s="101"/>
      <c r="AN92" s="8"/>
      <c r="AO92" s="147">
        <f>IFERROR(VLOOKUP(B92,'A2. Rate Change &amp; Enrollment'!$C$20:$K$769,3,FALSE),0)</f>
        <v>0</v>
      </c>
      <c r="AP92" s="147">
        <f>IFERROR(VLOOKUP(B92,'A2. Rate Change &amp; Enrollment'!$C$20:$K$769,7,FALSE),0)</f>
        <v>0</v>
      </c>
      <c r="AQ92" s="150" t="e">
        <f t="shared" si="14"/>
        <v>#DIV/0!</v>
      </c>
      <c r="AS92" s="177"/>
      <c r="AT92" s="177"/>
      <c r="AV92" s="153" t="e">
        <f t="shared" si="15"/>
        <v>#DIV/0!</v>
      </c>
      <c r="AW92" s="101"/>
      <c r="AY92" s="132"/>
      <c r="AZ92" s="101"/>
      <c r="BA92" s="94"/>
      <c r="BB92" s="94"/>
      <c r="BC92" s="94"/>
      <c r="BD92" s="94"/>
      <c r="BE92" s="101"/>
      <c r="BF92" s="132"/>
      <c r="BG92" s="98"/>
      <c r="BH92" s="74" t="str">
        <f t="shared" si="10"/>
        <v>N</v>
      </c>
      <c r="BI92" t="e">
        <f t="shared" si="11"/>
        <v>#DIV/0!</v>
      </c>
      <c r="BK92" s="283">
        <f>IFERROR(VLOOKUP($B92, 'A2. Rate Change &amp; Enrollment'!$C$14:$BY$769, 75, FALSE), 0)</f>
        <v>0</v>
      </c>
      <c r="BL92" s="283" t="e">
        <f t="shared" si="12"/>
        <v>#DIV/0!</v>
      </c>
      <c r="BM92" s="283" t="e">
        <f t="shared" si="13"/>
        <v>#DIV/0!</v>
      </c>
      <c r="BN92" t="e">
        <f t="shared" si="16"/>
        <v>#DIV/0!</v>
      </c>
    </row>
    <row r="93" spans="1:66" x14ac:dyDescent="0.35">
      <c r="A93" t="s">
        <v>287</v>
      </c>
      <c r="B93" s="144"/>
      <c r="C93" s="98"/>
      <c r="D93" s="43" t="str">
        <f t="shared" si="9"/>
        <v>POS</v>
      </c>
      <c r="E93" s="100"/>
      <c r="F93" s="101"/>
      <c r="G93" s="100"/>
      <c r="H93" s="101"/>
      <c r="I93" s="100"/>
      <c r="J93" s="101"/>
      <c r="K93" s="100"/>
      <c r="L93" s="101"/>
      <c r="M93" s="100"/>
      <c r="N93" s="101"/>
      <c r="O93" s="100"/>
      <c r="P93" s="101"/>
      <c r="Q93" s="100"/>
      <c r="R93" s="101"/>
      <c r="S93" s="100"/>
      <c r="T93" s="101"/>
      <c r="U93" s="118"/>
      <c r="V93" s="118"/>
      <c r="W93" s="100"/>
      <c r="X93" s="100"/>
      <c r="Y93" s="100"/>
      <c r="Z93" s="100"/>
      <c r="AA93" s="132"/>
      <c r="AB93" s="101"/>
      <c r="AC93" s="101"/>
      <c r="AD93" s="101"/>
      <c r="AE93" s="100"/>
      <c r="AF93" s="101"/>
      <c r="AG93" s="100"/>
      <c r="AH93" s="101"/>
      <c r="AI93" s="100"/>
      <c r="AJ93" s="101"/>
      <c r="AK93" s="100"/>
      <c r="AL93" s="101"/>
      <c r="AM93" s="101"/>
      <c r="AN93" s="8"/>
      <c r="AO93" s="147">
        <f>IFERROR(VLOOKUP(B93,'A2. Rate Change &amp; Enrollment'!$C$20:$K$769,3,FALSE),0)</f>
        <v>0</v>
      </c>
      <c r="AP93" s="147">
        <f>IFERROR(VLOOKUP(B93,'A2. Rate Change &amp; Enrollment'!$C$20:$K$769,7,FALSE),0)</f>
        <v>0</v>
      </c>
      <c r="AQ93" s="150" t="e">
        <f t="shared" si="14"/>
        <v>#DIV/0!</v>
      </c>
      <c r="AS93" s="177"/>
      <c r="AT93" s="177"/>
      <c r="AV93" s="153" t="e">
        <f t="shared" si="15"/>
        <v>#DIV/0!</v>
      </c>
      <c r="AW93" s="101"/>
      <c r="AY93" s="132"/>
      <c r="AZ93" s="101"/>
      <c r="BA93" s="94"/>
      <c r="BB93" s="94"/>
      <c r="BC93" s="94"/>
      <c r="BD93" s="94"/>
      <c r="BE93" s="101"/>
      <c r="BF93" s="132"/>
      <c r="BG93" s="98"/>
      <c r="BH93" s="74" t="str">
        <f t="shared" si="10"/>
        <v>N</v>
      </c>
      <c r="BI93" t="e">
        <f t="shared" si="11"/>
        <v>#DIV/0!</v>
      </c>
      <c r="BK93" s="283">
        <f>IFERROR(VLOOKUP($B93, 'A2. Rate Change &amp; Enrollment'!$C$14:$BY$769, 75, FALSE), 0)</f>
        <v>0</v>
      </c>
      <c r="BL93" s="283" t="e">
        <f t="shared" si="12"/>
        <v>#DIV/0!</v>
      </c>
      <c r="BM93" s="283" t="e">
        <f t="shared" si="13"/>
        <v>#DIV/0!</v>
      </c>
      <c r="BN93" t="e">
        <f t="shared" si="16"/>
        <v>#DIV/0!</v>
      </c>
    </row>
    <row r="94" spans="1:66" x14ac:dyDescent="0.35">
      <c r="A94" t="s">
        <v>288</v>
      </c>
      <c r="B94" s="144"/>
      <c r="C94" s="98"/>
      <c r="D94" s="43" t="str">
        <f t="shared" si="9"/>
        <v>POS</v>
      </c>
      <c r="E94" s="100"/>
      <c r="F94" s="101"/>
      <c r="G94" s="100"/>
      <c r="H94" s="101"/>
      <c r="I94" s="100"/>
      <c r="J94" s="101"/>
      <c r="K94" s="100"/>
      <c r="L94" s="101"/>
      <c r="M94" s="100"/>
      <c r="N94" s="101"/>
      <c r="O94" s="100"/>
      <c r="P94" s="101"/>
      <c r="Q94" s="100"/>
      <c r="R94" s="101"/>
      <c r="S94" s="100"/>
      <c r="T94" s="101"/>
      <c r="U94" s="118"/>
      <c r="V94" s="118"/>
      <c r="W94" s="100"/>
      <c r="X94" s="100"/>
      <c r="Y94" s="100"/>
      <c r="Z94" s="100"/>
      <c r="AA94" s="132"/>
      <c r="AB94" s="101"/>
      <c r="AC94" s="101"/>
      <c r="AD94" s="101"/>
      <c r="AE94" s="100"/>
      <c r="AF94" s="101"/>
      <c r="AG94" s="100"/>
      <c r="AH94" s="101"/>
      <c r="AI94" s="100"/>
      <c r="AJ94" s="101"/>
      <c r="AK94" s="100"/>
      <c r="AL94" s="101"/>
      <c r="AM94" s="101"/>
      <c r="AN94" s="8"/>
      <c r="AO94" s="147">
        <f>IFERROR(VLOOKUP(B94,'A2. Rate Change &amp; Enrollment'!$C$20:$K$769,3,FALSE),0)</f>
        <v>0</v>
      </c>
      <c r="AP94" s="147">
        <f>IFERROR(VLOOKUP(B94,'A2. Rate Change &amp; Enrollment'!$C$20:$K$769,7,FALSE),0)</f>
        <v>0</v>
      </c>
      <c r="AQ94" s="150" t="e">
        <f t="shared" si="14"/>
        <v>#DIV/0!</v>
      </c>
      <c r="AS94" s="177"/>
      <c r="AT94" s="177"/>
      <c r="AV94" s="153" t="e">
        <f t="shared" si="15"/>
        <v>#DIV/0!</v>
      </c>
      <c r="AW94" s="101"/>
      <c r="AY94" s="132"/>
      <c r="AZ94" s="101"/>
      <c r="BA94" s="94"/>
      <c r="BB94" s="94"/>
      <c r="BC94" s="94"/>
      <c r="BD94" s="94"/>
      <c r="BE94" s="101"/>
      <c r="BF94" s="132"/>
      <c r="BG94" s="98"/>
      <c r="BH94" s="74" t="str">
        <f t="shared" si="10"/>
        <v>N</v>
      </c>
      <c r="BI94" t="e">
        <f t="shared" si="11"/>
        <v>#DIV/0!</v>
      </c>
      <c r="BK94" s="283">
        <f>IFERROR(VLOOKUP($B94, 'A2. Rate Change &amp; Enrollment'!$C$14:$BY$769, 75, FALSE), 0)</f>
        <v>0</v>
      </c>
      <c r="BL94" s="283" t="e">
        <f t="shared" si="12"/>
        <v>#DIV/0!</v>
      </c>
      <c r="BM94" s="283" t="e">
        <f t="shared" si="13"/>
        <v>#DIV/0!</v>
      </c>
      <c r="BN94" t="e">
        <f t="shared" si="16"/>
        <v>#DIV/0!</v>
      </c>
    </row>
    <row r="95" spans="1:66" x14ac:dyDescent="0.35">
      <c r="A95" t="s">
        <v>289</v>
      </c>
      <c r="B95" s="144"/>
      <c r="C95" s="98"/>
      <c r="D95" s="43" t="str">
        <f t="shared" si="9"/>
        <v>POS</v>
      </c>
      <c r="E95" s="100"/>
      <c r="F95" s="101"/>
      <c r="G95" s="100"/>
      <c r="H95" s="101"/>
      <c r="I95" s="100"/>
      <c r="J95" s="101"/>
      <c r="K95" s="100"/>
      <c r="L95" s="101"/>
      <c r="M95" s="100"/>
      <c r="N95" s="101"/>
      <c r="O95" s="100"/>
      <c r="P95" s="101"/>
      <c r="Q95" s="100"/>
      <c r="R95" s="101"/>
      <c r="S95" s="100"/>
      <c r="T95" s="101"/>
      <c r="U95" s="118"/>
      <c r="V95" s="118"/>
      <c r="W95" s="100"/>
      <c r="X95" s="100"/>
      <c r="Y95" s="100"/>
      <c r="Z95" s="100"/>
      <c r="AA95" s="132"/>
      <c r="AB95" s="101"/>
      <c r="AC95" s="101"/>
      <c r="AD95" s="101"/>
      <c r="AE95" s="100"/>
      <c r="AF95" s="101"/>
      <c r="AG95" s="100"/>
      <c r="AH95" s="101"/>
      <c r="AI95" s="100"/>
      <c r="AJ95" s="101"/>
      <c r="AK95" s="100"/>
      <c r="AL95" s="101"/>
      <c r="AM95" s="101"/>
      <c r="AN95" s="8"/>
      <c r="AO95" s="147">
        <f>IFERROR(VLOOKUP(B95,'A2. Rate Change &amp; Enrollment'!$C$20:$K$769,3,FALSE),0)</f>
        <v>0</v>
      </c>
      <c r="AP95" s="147">
        <f>IFERROR(VLOOKUP(B95,'A2. Rate Change &amp; Enrollment'!$C$20:$K$769,7,FALSE),0)</f>
        <v>0</v>
      </c>
      <c r="AQ95" s="150" t="e">
        <f t="shared" si="14"/>
        <v>#DIV/0!</v>
      </c>
      <c r="AS95" s="177"/>
      <c r="AT95" s="177"/>
      <c r="AV95" s="153" t="e">
        <f t="shared" si="15"/>
        <v>#DIV/0!</v>
      </c>
      <c r="AW95" s="101"/>
      <c r="AY95" s="132"/>
      <c r="AZ95" s="101"/>
      <c r="BA95" s="94"/>
      <c r="BB95" s="94"/>
      <c r="BC95" s="94"/>
      <c r="BD95" s="94"/>
      <c r="BE95" s="101"/>
      <c r="BF95" s="132"/>
      <c r="BG95" s="98"/>
      <c r="BH95" s="74" t="str">
        <f t="shared" si="10"/>
        <v>N</v>
      </c>
      <c r="BI95" t="e">
        <f t="shared" si="11"/>
        <v>#DIV/0!</v>
      </c>
      <c r="BK95" s="283">
        <f>IFERROR(VLOOKUP($B95, 'A2. Rate Change &amp; Enrollment'!$C$14:$BY$769, 75, FALSE), 0)</f>
        <v>0</v>
      </c>
      <c r="BL95" s="283" t="e">
        <f t="shared" si="12"/>
        <v>#DIV/0!</v>
      </c>
      <c r="BM95" s="283" t="e">
        <f t="shared" si="13"/>
        <v>#DIV/0!</v>
      </c>
      <c r="BN95" t="e">
        <f t="shared" si="16"/>
        <v>#DIV/0!</v>
      </c>
    </row>
    <row r="96" spans="1:66" x14ac:dyDescent="0.35">
      <c r="A96" t="s">
        <v>290</v>
      </c>
      <c r="B96" s="144"/>
      <c r="C96" s="98"/>
      <c r="D96" s="43" t="str">
        <f t="shared" si="9"/>
        <v>POS</v>
      </c>
      <c r="E96" s="100"/>
      <c r="F96" s="101"/>
      <c r="G96" s="100"/>
      <c r="H96" s="101"/>
      <c r="I96" s="100"/>
      <c r="J96" s="101"/>
      <c r="K96" s="100"/>
      <c r="L96" s="101"/>
      <c r="M96" s="100"/>
      <c r="N96" s="101"/>
      <c r="O96" s="100"/>
      <c r="P96" s="101"/>
      <c r="Q96" s="100"/>
      <c r="R96" s="101"/>
      <c r="S96" s="100"/>
      <c r="T96" s="101"/>
      <c r="U96" s="118"/>
      <c r="V96" s="118"/>
      <c r="W96" s="100"/>
      <c r="X96" s="100"/>
      <c r="Y96" s="100"/>
      <c r="Z96" s="100"/>
      <c r="AA96" s="132"/>
      <c r="AB96" s="101"/>
      <c r="AC96" s="101"/>
      <c r="AD96" s="101"/>
      <c r="AE96" s="100"/>
      <c r="AF96" s="101"/>
      <c r="AG96" s="100"/>
      <c r="AH96" s="101"/>
      <c r="AI96" s="100"/>
      <c r="AJ96" s="101"/>
      <c r="AK96" s="100"/>
      <c r="AL96" s="101"/>
      <c r="AM96" s="101"/>
      <c r="AN96" s="8"/>
      <c r="AO96" s="147">
        <f>IFERROR(VLOOKUP(B96,'A2. Rate Change &amp; Enrollment'!$C$20:$K$769,3,FALSE),0)</f>
        <v>0</v>
      </c>
      <c r="AP96" s="147">
        <f>IFERROR(VLOOKUP(B96,'A2. Rate Change &amp; Enrollment'!$C$20:$K$769,7,FALSE),0)</f>
        <v>0</v>
      </c>
      <c r="AQ96" s="150" t="e">
        <f t="shared" si="14"/>
        <v>#DIV/0!</v>
      </c>
      <c r="AS96" s="177"/>
      <c r="AT96" s="177"/>
      <c r="AV96" s="153" t="e">
        <f t="shared" si="15"/>
        <v>#DIV/0!</v>
      </c>
      <c r="AW96" s="101"/>
      <c r="AY96" s="132"/>
      <c r="AZ96" s="101"/>
      <c r="BA96" s="94"/>
      <c r="BB96" s="94"/>
      <c r="BC96" s="94"/>
      <c r="BD96" s="94"/>
      <c r="BE96" s="101"/>
      <c r="BF96" s="132"/>
      <c r="BG96" s="98"/>
      <c r="BH96" s="74" t="str">
        <f t="shared" si="10"/>
        <v>N</v>
      </c>
      <c r="BI96" t="e">
        <f t="shared" si="11"/>
        <v>#DIV/0!</v>
      </c>
      <c r="BK96" s="283">
        <f>IFERROR(VLOOKUP($B96, 'A2. Rate Change &amp; Enrollment'!$C$14:$BY$769, 75, FALSE), 0)</f>
        <v>0</v>
      </c>
      <c r="BL96" s="283" t="e">
        <f t="shared" si="12"/>
        <v>#DIV/0!</v>
      </c>
      <c r="BM96" s="283" t="e">
        <f t="shared" si="13"/>
        <v>#DIV/0!</v>
      </c>
      <c r="BN96" t="e">
        <f t="shared" si="16"/>
        <v>#DIV/0!</v>
      </c>
    </row>
    <row r="97" spans="1:66" x14ac:dyDescent="0.35">
      <c r="A97" t="s">
        <v>291</v>
      </c>
      <c r="B97" s="144"/>
      <c r="C97" s="98"/>
      <c r="D97" s="43" t="str">
        <f t="shared" si="9"/>
        <v>POS</v>
      </c>
      <c r="E97" s="100"/>
      <c r="F97" s="101"/>
      <c r="G97" s="100"/>
      <c r="H97" s="101"/>
      <c r="I97" s="100"/>
      <c r="J97" s="101"/>
      <c r="K97" s="100"/>
      <c r="L97" s="101"/>
      <c r="M97" s="100"/>
      <c r="N97" s="101"/>
      <c r="O97" s="100"/>
      <c r="P97" s="101"/>
      <c r="Q97" s="100"/>
      <c r="R97" s="101"/>
      <c r="S97" s="100"/>
      <c r="T97" s="101"/>
      <c r="U97" s="118"/>
      <c r="V97" s="118"/>
      <c r="W97" s="100"/>
      <c r="X97" s="100"/>
      <c r="Y97" s="100"/>
      <c r="Z97" s="100"/>
      <c r="AA97" s="132"/>
      <c r="AB97" s="101"/>
      <c r="AC97" s="101"/>
      <c r="AD97" s="101"/>
      <c r="AE97" s="100"/>
      <c r="AF97" s="101"/>
      <c r="AG97" s="100"/>
      <c r="AH97" s="101"/>
      <c r="AI97" s="100"/>
      <c r="AJ97" s="101"/>
      <c r="AK97" s="100"/>
      <c r="AL97" s="101"/>
      <c r="AM97" s="101"/>
      <c r="AN97" s="8"/>
      <c r="AO97" s="147">
        <f>IFERROR(VLOOKUP(B97,'A2. Rate Change &amp; Enrollment'!$C$20:$K$769,3,FALSE),0)</f>
        <v>0</v>
      </c>
      <c r="AP97" s="147">
        <f>IFERROR(VLOOKUP(B97,'A2. Rate Change &amp; Enrollment'!$C$20:$K$769,7,FALSE),0)</f>
        <v>0</v>
      </c>
      <c r="AQ97" s="150" t="e">
        <f t="shared" si="14"/>
        <v>#DIV/0!</v>
      </c>
      <c r="AS97" s="177"/>
      <c r="AT97" s="177"/>
      <c r="AV97" s="153" t="e">
        <f t="shared" si="15"/>
        <v>#DIV/0!</v>
      </c>
      <c r="AW97" s="101"/>
      <c r="AY97" s="132"/>
      <c r="AZ97" s="101"/>
      <c r="BA97" s="94"/>
      <c r="BB97" s="94"/>
      <c r="BC97" s="94"/>
      <c r="BD97" s="94"/>
      <c r="BE97" s="101"/>
      <c r="BF97" s="132"/>
      <c r="BG97" s="98"/>
      <c r="BH97" s="74" t="str">
        <f t="shared" si="10"/>
        <v>N</v>
      </c>
      <c r="BI97" t="e">
        <f t="shared" si="11"/>
        <v>#DIV/0!</v>
      </c>
      <c r="BK97" s="283">
        <f>IFERROR(VLOOKUP($B97, 'A2. Rate Change &amp; Enrollment'!$C$14:$BY$769, 75, FALSE), 0)</f>
        <v>0</v>
      </c>
      <c r="BL97" s="283" t="e">
        <f t="shared" si="12"/>
        <v>#DIV/0!</v>
      </c>
      <c r="BM97" s="283" t="e">
        <f t="shared" si="13"/>
        <v>#DIV/0!</v>
      </c>
      <c r="BN97" t="e">
        <f t="shared" si="16"/>
        <v>#DIV/0!</v>
      </c>
    </row>
    <row r="98" spans="1:66" x14ac:dyDescent="0.35">
      <c r="A98" t="s">
        <v>292</v>
      </c>
      <c r="B98" s="144"/>
      <c r="C98" s="98"/>
      <c r="D98" s="43" t="str">
        <f t="shared" si="9"/>
        <v>POS</v>
      </c>
      <c r="E98" s="100"/>
      <c r="F98" s="101"/>
      <c r="G98" s="100"/>
      <c r="H98" s="101"/>
      <c r="I98" s="100"/>
      <c r="J98" s="101"/>
      <c r="K98" s="100"/>
      <c r="L98" s="101"/>
      <c r="M98" s="100"/>
      <c r="N98" s="101"/>
      <c r="O98" s="100"/>
      <c r="P98" s="101"/>
      <c r="Q98" s="100"/>
      <c r="R98" s="101"/>
      <c r="S98" s="100"/>
      <c r="T98" s="101"/>
      <c r="U98" s="118"/>
      <c r="V98" s="118"/>
      <c r="W98" s="100"/>
      <c r="X98" s="100"/>
      <c r="Y98" s="100"/>
      <c r="Z98" s="100"/>
      <c r="AA98" s="132"/>
      <c r="AB98" s="101"/>
      <c r="AC98" s="101"/>
      <c r="AD98" s="101"/>
      <c r="AE98" s="100"/>
      <c r="AF98" s="101"/>
      <c r="AG98" s="100"/>
      <c r="AH98" s="101"/>
      <c r="AI98" s="100"/>
      <c r="AJ98" s="101"/>
      <c r="AK98" s="100"/>
      <c r="AL98" s="101"/>
      <c r="AM98" s="101"/>
      <c r="AN98" s="8"/>
      <c r="AO98" s="147">
        <f>IFERROR(VLOOKUP(B98,'A2. Rate Change &amp; Enrollment'!$C$20:$K$769,3,FALSE),0)</f>
        <v>0</v>
      </c>
      <c r="AP98" s="147">
        <f>IFERROR(VLOOKUP(B98,'A2. Rate Change &amp; Enrollment'!$C$20:$K$769,7,FALSE),0)</f>
        <v>0</v>
      </c>
      <c r="AQ98" s="150" t="e">
        <f t="shared" si="14"/>
        <v>#DIV/0!</v>
      </c>
      <c r="AS98" s="177"/>
      <c r="AT98" s="177"/>
      <c r="AV98" s="153" t="e">
        <f t="shared" si="15"/>
        <v>#DIV/0!</v>
      </c>
      <c r="AW98" s="101"/>
      <c r="AY98" s="132"/>
      <c r="AZ98" s="101"/>
      <c r="BA98" s="94"/>
      <c r="BB98" s="94"/>
      <c r="BC98" s="94"/>
      <c r="BD98" s="94"/>
      <c r="BE98" s="101"/>
      <c r="BF98" s="132"/>
      <c r="BG98" s="98"/>
      <c r="BH98" s="74" t="str">
        <f t="shared" si="10"/>
        <v>N</v>
      </c>
      <c r="BI98" t="e">
        <f t="shared" si="11"/>
        <v>#DIV/0!</v>
      </c>
      <c r="BK98" s="283">
        <f>IFERROR(VLOOKUP($B98, 'A2. Rate Change &amp; Enrollment'!$C$14:$BY$769, 75, FALSE), 0)</f>
        <v>0</v>
      </c>
      <c r="BL98" s="283" t="e">
        <f t="shared" si="12"/>
        <v>#DIV/0!</v>
      </c>
      <c r="BM98" s="283" t="e">
        <f t="shared" si="13"/>
        <v>#DIV/0!</v>
      </c>
      <c r="BN98" t="e">
        <f t="shared" si="16"/>
        <v>#DIV/0!</v>
      </c>
    </row>
    <row r="99" spans="1:66" x14ac:dyDescent="0.35">
      <c r="A99" t="s">
        <v>293</v>
      </c>
      <c r="B99" s="144"/>
      <c r="C99" s="98"/>
      <c r="D99" s="43" t="str">
        <f t="shared" si="9"/>
        <v>POS</v>
      </c>
      <c r="E99" s="100"/>
      <c r="F99" s="101"/>
      <c r="G99" s="100"/>
      <c r="H99" s="101"/>
      <c r="I99" s="100"/>
      <c r="J99" s="101"/>
      <c r="K99" s="100"/>
      <c r="L99" s="101"/>
      <c r="M99" s="100"/>
      <c r="N99" s="101"/>
      <c r="O99" s="100"/>
      <c r="P99" s="101"/>
      <c r="Q99" s="100"/>
      <c r="R99" s="101"/>
      <c r="S99" s="100"/>
      <c r="T99" s="101"/>
      <c r="U99" s="118"/>
      <c r="V99" s="118"/>
      <c r="W99" s="100"/>
      <c r="X99" s="100"/>
      <c r="Y99" s="100"/>
      <c r="Z99" s="100"/>
      <c r="AA99" s="132"/>
      <c r="AB99" s="101"/>
      <c r="AC99" s="101"/>
      <c r="AD99" s="101"/>
      <c r="AE99" s="100"/>
      <c r="AF99" s="101"/>
      <c r="AG99" s="100"/>
      <c r="AH99" s="101"/>
      <c r="AI99" s="100"/>
      <c r="AJ99" s="101"/>
      <c r="AK99" s="100"/>
      <c r="AL99" s="101"/>
      <c r="AM99" s="101"/>
      <c r="AN99" s="8"/>
      <c r="AO99" s="147">
        <f>IFERROR(VLOOKUP(B99,'A2. Rate Change &amp; Enrollment'!$C$20:$K$769,3,FALSE),0)</f>
        <v>0</v>
      </c>
      <c r="AP99" s="147">
        <f>IFERROR(VLOOKUP(B99,'A2. Rate Change &amp; Enrollment'!$C$20:$K$769,7,FALSE),0)</f>
        <v>0</v>
      </c>
      <c r="AQ99" s="150" t="e">
        <f t="shared" si="14"/>
        <v>#DIV/0!</v>
      </c>
      <c r="AS99" s="177"/>
      <c r="AT99" s="177"/>
      <c r="AV99" s="153" t="e">
        <f t="shared" si="15"/>
        <v>#DIV/0!</v>
      </c>
      <c r="AW99" s="101"/>
      <c r="AY99" s="132"/>
      <c r="AZ99" s="101"/>
      <c r="BA99" s="94"/>
      <c r="BB99" s="94"/>
      <c r="BC99" s="94"/>
      <c r="BD99" s="94"/>
      <c r="BE99" s="101"/>
      <c r="BF99" s="132"/>
      <c r="BG99" s="98"/>
      <c r="BH99" s="74" t="str">
        <f t="shared" si="10"/>
        <v>N</v>
      </c>
      <c r="BI99" t="e">
        <f t="shared" si="11"/>
        <v>#DIV/0!</v>
      </c>
      <c r="BK99" s="283">
        <f>IFERROR(VLOOKUP($B99, 'A2. Rate Change &amp; Enrollment'!$C$14:$BY$769, 75, FALSE), 0)</f>
        <v>0</v>
      </c>
      <c r="BL99" s="283" t="e">
        <f t="shared" si="12"/>
        <v>#DIV/0!</v>
      </c>
      <c r="BM99" s="283" t="e">
        <f t="shared" si="13"/>
        <v>#DIV/0!</v>
      </c>
      <c r="BN99" t="e">
        <f t="shared" si="16"/>
        <v>#DIV/0!</v>
      </c>
    </row>
    <row r="100" spans="1:66" x14ac:dyDescent="0.35">
      <c r="A100" t="s">
        <v>294</v>
      </c>
      <c r="B100" s="144"/>
      <c r="C100" s="98"/>
      <c r="D100" s="43" t="str">
        <f t="shared" si="9"/>
        <v>POS</v>
      </c>
      <c r="E100" s="100"/>
      <c r="F100" s="101"/>
      <c r="G100" s="100"/>
      <c r="H100" s="101"/>
      <c r="I100" s="100"/>
      <c r="J100" s="101"/>
      <c r="K100" s="100"/>
      <c r="L100" s="101"/>
      <c r="M100" s="100"/>
      <c r="N100" s="101"/>
      <c r="O100" s="100"/>
      <c r="P100" s="101"/>
      <c r="Q100" s="100"/>
      <c r="R100" s="101"/>
      <c r="S100" s="100"/>
      <c r="T100" s="101"/>
      <c r="U100" s="118"/>
      <c r="V100" s="118"/>
      <c r="W100" s="100"/>
      <c r="X100" s="100"/>
      <c r="Y100" s="100"/>
      <c r="Z100" s="100"/>
      <c r="AA100" s="132"/>
      <c r="AB100" s="101"/>
      <c r="AC100" s="101"/>
      <c r="AD100" s="101"/>
      <c r="AE100" s="100"/>
      <c r="AF100" s="101"/>
      <c r="AG100" s="100"/>
      <c r="AH100" s="101"/>
      <c r="AI100" s="100"/>
      <c r="AJ100" s="101"/>
      <c r="AK100" s="100"/>
      <c r="AL100" s="101"/>
      <c r="AM100" s="101"/>
      <c r="AN100" s="8"/>
      <c r="AO100" s="147">
        <f>IFERROR(VLOOKUP(B100,'A2. Rate Change &amp; Enrollment'!$C$20:$K$769,3,FALSE),0)</f>
        <v>0</v>
      </c>
      <c r="AP100" s="147">
        <f>IFERROR(VLOOKUP(B100,'A2. Rate Change &amp; Enrollment'!$C$20:$K$769,7,FALSE),0)</f>
        <v>0</v>
      </c>
      <c r="AQ100" s="150" t="e">
        <f t="shared" si="14"/>
        <v>#DIV/0!</v>
      </c>
      <c r="AS100" s="177"/>
      <c r="AT100" s="177"/>
      <c r="AV100" s="153" t="e">
        <f t="shared" si="15"/>
        <v>#DIV/0!</v>
      </c>
      <c r="AW100" s="101"/>
      <c r="AY100" s="132"/>
      <c r="AZ100" s="101"/>
      <c r="BA100" s="94"/>
      <c r="BB100" s="94"/>
      <c r="BC100" s="94"/>
      <c r="BD100" s="94"/>
      <c r="BE100" s="101"/>
      <c r="BF100" s="132"/>
      <c r="BG100" s="98"/>
      <c r="BH100" s="74" t="str">
        <f t="shared" si="10"/>
        <v>N</v>
      </c>
      <c r="BI100" t="e">
        <f t="shared" si="11"/>
        <v>#DIV/0!</v>
      </c>
      <c r="BK100" s="283">
        <f>IFERROR(VLOOKUP($B100, 'A2. Rate Change &amp; Enrollment'!$C$14:$BY$769, 75, FALSE), 0)</f>
        <v>0</v>
      </c>
      <c r="BL100" s="283" t="e">
        <f t="shared" si="12"/>
        <v>#DIV/0!</v>
      </c>
      <c r="BM100" s="283" t="e">
        <f t="shared" si="13"/>
        <v>#DIV/0!</v>
      </c>
      <c r="BN100" t="e">
        <f t="shared" si="16"/>
        <v>#DIV/0!</v>
      </c>
    </row>
    <row r="101" spans="1:66" x14ac:dyDescent="0.35">
      <c r="A101" t="s">
        <v>295</v>
      </c>
      <c r="B101" s="144"/>
      <c r="C101" s="98"/>
      <c r="D101" s="43" t="str">
        <f t="shared" si="9"/>
        <v>POS</v>
      </c>
      <c r="E101" s="100"/>
      <c r="F101" s="101"/>
      <c r="G101" s="100"/>
      <c r="H101" s="101"/>
      <c r="I101" s="100"/>
      <c r="J101" s="101"/>
      <c r="K101" s="100"/>
      <c r="L101" s="101"/>
      <c r="M101" s="100"/>
      <c r="N101" s="101"/>
      <c r="O101" s="100"/>
      <c r="P101" s="101"/>
      <c r="Q101" s="100"/>
      <c r="R101" s="101"/>
      <c r="S101" s="100"/>
      <c r="T101" s="101"/>
      <c r="U101" s="118"/>
      <c r="V101" s="118"/>
      <c r="W101" s="100"/>
      <c r="X101" s="100"/>
      <c r="Y101" s="100"/>
      <c r="Z101" s="100"/>
      <c r="AA101" s="132"/>
      <c r="AB101" s="101"/>
      <c r="AC101" s="101"/>
      <c r="AD101" s="101"/>
      <c r="AE101" s="100"/>
      <c r="AF101" s="101"/>
      <c r="AG101" s="100"/>
      <c r="AH101" s="101"/>
      <c r="AI101" s="100"/>
      <c r="AJ101" s="101"/>
      <c r="AK101" s="100"/>
      <c r="AL101" s="101"/>
      <c r="AM101" s="101"/>
      <c r="AN101" s="8"/>
      <c r="AO101" s="147">
        <f>IFERROR(VLOOKUP(B101,'A2. Rate Change &amp; Enrollment'!$C$20:$K$769,3,FALSE),0)</f>
        <v>0</v>
      </c>
      <c r="AP101" s="147">
        <f>IFERROR(VLOOKUP(B101,'A2. Rate Change &amp; Enrollment'!$C$20:$K$769,7,FALSE),0)</f>
        <v>0</v>
      </c>
      <c r="AQ101" s="150" t="e">
        <f t="shared" si="14"/>
        <v>#DIV/0!</v>
      </c>
      <c r="AS101" s="177"/>
      <c r="AT101" s="177"/>
      <c r="AV101" s="153" t="e">
        <f t="shared" si="15"/>
        <v>#DIV/0!</v>
      </c>
      <c r="AW101" s="101"/>
      <c r="AY101" s="132"/>
      <c r="AZ101" s="101"/>
      <c r="BA101" s="94"/>
      <c r="BB101" s="94"/>
      <c r="BC101" s="94"/>
      <c r="BD101" s="94"/>
      <c r="BE101" s="101"/>
      <c r="BF101" s="132"/>
      <c r="BG101" s="98"/>
      <c r="BH101" s="74" t="str">
        <f t="shared" si="10"/>
        <v>N</v>
      </c>
      <c r="BI101" t="e">
        <f t="shared" si="11"/>
        <v>#DIV/0!</v>
      </c>
      <c r="BK101" s="283">
        <f>IFERROR(VLOOKUP($B101, 'A2. Rate Change &amp; Enrollment'!$C$14:$BY$769, 75, FALSE), 0)</f>
        <v>0</v>
      </c>
      <c r="BL101" s="283" t="e">
        <f t="shared" si="12"/>
        <v>#DIV/0!</v>
      </c>
      <c r="BM101" s="283" t="e">
        <f t="shared" si="13"/>
        <v>#DIV/0!</v>
      </c>
      <c r="BN101" t="e">
        <f t="shared" si="16"/>
        <v>#DIV/0!</v>
      </c>
    </row>
    <row r="102" spans="1:66" x14ac:dyDescent="0.35">
      <c r="A102" t="s">
        <v>296</v>
      </c>
      <c r="B102" s="144"/>
      <c r="C102" s="98"/>
      <c r="D102" s="43" t="str">
        <f t="shared" si="9"/>
        <v>POS</v>
      </c>
      <c r="E102" s="100"/>
      <c r="F102" s="101"/>
      <c r="G102" s="100"/>
      <c r="H102" s="101"/>
      <c r="I102" s="100"/>
      <c r="J102" s="101"/>
      <c r="K102" s="100"/>
      <c r="L102" s="101"/>
      <c r="M102" s="100"/>
      <c r="N102" s="101"/>
      <c r="O102" s="100"/>
      <c r="P102" s="101"/>
      <c r="Q102" s="100"/>
      <c r="R102" s="101"/>
      <c r="S102" s="100"/>
      <c r="T102" s="101"/>
      <c r="U102" s="118"/>
      <c r="V102" s="118"/>
      <c r="W102" s="100"/>
      <c r="X102" s="100"/>
      <c r="Y102" s="100"/>
      <c r="Z102" s="100"/>
      <c r="AA102" s="132"/>
      <c r="AB102" s="101"/>
      <c r="AC102" s="101"/>
      <c r="AD102" s="101"/>
      <c r="AE102" s="100"/>
      <c r="AF102" s="101"/>
      <c r="AG102" s="100"/>
      <c r="AH102" s="101"/>
      <c r="AI102" s="100"/>
      <c r="AJ102" s="101"/>
      <c r="AK102" s="100"/>
      <c r="AL102" s="101"/>
      <c r="AM102" s="101"/>
      <c r="AN102" s="8"/>
      <c r="AO102" s="147">
        <f>IFERROR(VLOOKUP(B102,'A2. Rate Change &amp; Enrollment'!$C$20:$K$769,3,FALSE),0)</f>
        <v>0</v>
      </c>
      <c r="AP102" s="147">
        <f>IFERROR(VLOOKUP(B102,'A2. Rate Change &amp; Enrollment'!$C$20:$K$769,7,FALSE),0)</f>
        <v>0</v>
      </c>
      <c r="AQ102" s="150" t="e">
        <f t="shared" si="14"/>
        <v>#DIV/0!</v>
      </c>
      <c r="AS102" s="177"/>
      <c r="AT102" s="177"/>
      <c r="AV102" s="153" t="e">
        <f t="shared" si="15"/>
        <v>#DIV/0!</v>
      </c>
      <c r="AW102" s="101"/>
      <c r="AY102" s="132"/>
      <c r="AZ102" s="101"/>
      <c r="BA102" s="94"/>
      <c r="BB102" s="94"/>
      <c r="BC102" s="94"/>
      <c r="BD102" s="94"/>
      <c r="BE102" s="101"/>
      <c r="BF102" s="132"/>
      <c r="BG102" s="98"/>
      <c r="BH102" s="74" t="str">
        <f t="shared" si="10"/>
        <v>N</v>
      </c>
      <c r="BI102" t="e">
        <f t="shared" si="11"/>
        <v>#DIV/0!</v>
      </c>
      <c r="BK102" s="283">
        <f>IFERROR(VLOOKUP($B102, 'A2. Rate Change &amp; Enrollment'!$C$14:$BY$769, 75, FALSE), 0)</f>
        <v>0</v>
      </c>
      <c r="BL102" s="283" t="e">
        <f t="shared" si="12"/>
        <v>#DIV/0!</v>
      </c>
      <c r="BM102" s="283" t="e">
        <f t="shared" si="13"/>
        <v>#DIV/0!</v>
      </c>
      <c r="BN102" t="e">
        <f t="shared" si="16"/>
        <v>#DIV/0!</v>
      </c>
    </row>
    <row r="103" spans="1:66" x14ac:dyDescent="0.35">
      <c r="A103" t="s">
        <v>297</v>
      </c>
      <c r="B103" s="144"/>
      <c r="C103" s="98"/>
      <c r="D103" s="43" t="str">
        <f t="shared" si="9"/>
        <v>POS</v>
      </c>
      <c r="E103" s="100"/>
      <c r="F103" s="101"/>
      <c r="G103" s="100"/>
      <c r="H103" s="101"/>
      <c r="I103" s="100"/>
      <c r="J103" s="101"/>
      <c r="K103" s="100"/>
      <c r="L103" s="101"/>
      <c r="M103" s="100"/>
      <c r="N103" s="101"/>
      <c r="O103" s="100"/>
      <c r="P103" s="101"/>
      <c r="Q103" s="100"/>
      <c r="R103" s="101"/>
      <c r="S103" s="100"/>
      <c r="T103" s="101"/>
      <c r="U103" s="118"/>
      <c r="V103" s="118"/>
      <c r="W103" s="100"/>
      <c r="X103" s="100"/>
      <c r="Y103" s="100"/>
      <c r="Z103" s="100"/>
      <c r="AA103" s="132"/>
      <c r="AB103" s="101"/>
      <c r="AC103" s="101"/>
      <c r="AD103" s="101"/>
      <c r="AE103" s="100"/>
      <c r="AF103" s="101"/>
      <c r="AG103" s="100"/>
      <c r="AH103" s="101"/>
      <c r="AI103" s="100"/>
      <c r="AJ103" s="101"/>
      <c r="AK103" s="100"/>
      <c r="AL103" s="101"/>
      <c r="AM103" s="101"/>
      <c r="AN103" s="8"/>
      <c r="AO103" s="147">
        <f>IFERROR(VLOOKUP(B103,'A2. Rate Change &amp; Enrollment'!$C$20:$K$769,3,FALSE),0)</f>
        <v>0</v>
      </c>
      <c r="AP103" s="147">
        <f>IFERROR(VLOOKUP(B103,'A2. Rate Change &amp; Enrollment'!$C$20:$K$769,7,FALSE),0)</f>
        <v>0</v>
      </c>
      <c r="AQ103" s="150" t="e">
        <f t="shared" si="14"/>
        <v>#DIV/0!</v>
      </c>
      <c r="AS103" s="177"/>
      <c r="AT103" s="177"/>
      <c r="AV103" s="153" t="e">
        <f t="shared" si="15"/>
        <v>#DIV/0!</v>
      </c>
      <c r="AW103" s="101"/>
      <c r="AY103" s="132"/>
      <c r="AZ103" s="101"/>
      <c r="BA103" s="94"/>
      <c r="BB103" s="94"/>
      <c r="BC103" s="94"/>
      <c r="BD103" s="94"/>
      <c r="BE103" s="101"/>
      <c r="BF103" s="132"/>
      <c r="BG103" s="98"/>
      <c r="BH103" s="74" t="str">
        <f t="shared" si="10"/>
        <v>N</v>
      </c>
      <c r="BI103" t="e">
        <f t="shared" si="11"/>
        <v>#DIV/0!</v>
      </c>
      <c r="BK103" s="283">
        <f>IFERROR(VLOOKUP($B103, 'A2. Rate Change &amp; Enrollment'!$C$14:$BY$769, 75, FALSE), 0)</f>
        <v>0</v>
      </c>
      <c r="BL103" s="283" t="e">
        <f t="shared" si="12"/>
        <v>#DIV/0!</v>
      </c>
      <c r="BM103" s="283" t="e">
        <f t="shared" si="13"/>
        <v>#DIV/0!</v>
      </c>
      <c r="BN103" t="e">
        <f t="shared" si="16"/>
        <v>#DIV/0!</v>
      </c>
    </row>
    <row r="104" spans="1:66" x14ac:dyDescent="0.35">
      <c r="A104" t="s">
        <v>298</v>
      </c>
      <c r="B104" s="144"/>
      <c r="C104" s="98"/>
      <c r="D104" s="43" t="str">
        <f t="shared" si="9"/>
        <v>POS</v>
      </c>
      <c r="E104" s="100"/>
      <c r="F104" s="101"/>
      <c r="G104" s="100"/>
      <c r="H104" s="101"/>
      <c r="I104" s="100"/>
      <c r="J104" s="101"/>
      <c r="K104" s="100"/>
      <c r="L104" s="101"/>
      <c r="M104" s="100"/>
      <c r="N104" s="101"/>
      <c r="O104" s="100"/>
      <c r="P104" s="101"/>
      <c r="Q104" s="100"/>
      <c r="R104" s="101"/>
      <c r="S104" s="100"/>
      <c r="T104" s="101"/>
      <c r="U104" s="118"/>
      <c r="V104" s="118"/>
      <c r="W104" s="100"/>
      <c r="X104" s="100"/>
      <c r="Y104" s="100"/>
      <c r="Z104" s="100"/>
      <c r="AA104" s="132"/>
      <c r="AB104" s="101"/>
      <c r="AC104" s="101"/>
      <c r="AD104" s="101"/>
      <c r="AE104" s="100"/>
      <c r="AF104" s="101"/>
      <c r="AG104" s="100"/>
      <c r="AH104" s="101"/>
      <c r="AI104" s="100"/>
      <c r="AJ104" s="101"/>
      <c r="AK104" s="100"/>
      <c r="AL104" s="101"/>
      <c r="AM104" s="101"/>
      <c r="AN104" s="8"/>
      <c r="AO104" s="147">
        <f>IFERROR(VLOOKUP(B104,'A2. Rate Change &amp; Enrollment'!$C$20:$K$769,3,FALSE),0)</f>
        <v>0</v>
      </c>
      <c r="AP104" s="147">
        <f>IFERROR(VLOOKUP(B104,'A2. Rate Change &amp; Enrollment'!$C$20:$K$769,7,FALSE),0)</f>
        <v>0</v>
      </c>
      <c r="AQ104" s="150" t="e">
        <f t="shared" si="14"/>
        <v>#DIV/0!</v>
      </c>
      <c r="AS104" s="177"/>
      <c r="AT104" s="177"/>
      <c r="AV104" s="153" t="e">
        <f t="shared" si="15"/>
        <v>#DIV/0!</v>
      </c>
      <c r="AW104" s="101"/>
      <c r="AY104" s="132"/>
      <c r="AZ104" s="101"/>
      <c r="BA104" s="94"/>
      <c r="BB104" s="94"/>
      <c r="BC104" s="94"/>
      <c r="BD104" s="94"/>
      <c r="BE104" s="101"/>
      <c r="BF104" s="132"/>
      <c r="BG104" s="98"/>
      <c r="BH104" s="74" t="str">
        <f t="shared" si="10"/>
        <v>N</v>
      </c>
      <c r="BI104" t="e">
        <f t="shared" si="11"/>
        <v>#DIV/0!</v>
      </c>
      <c r="BK104" s="283">
        <f>IFERROR(VLOOKUP($B104, 'A2. Rate Change &amp; Enrollment'!$C$14:$BY$769, 75, FALSE), 0)</f>
        <v>0</v>
      </c>
      <c r="BL104" s="283" t="e">
        <f t="shared" si="12"/>
        <v>#DIV/0!</v>
      </c>
      <c r="BM104" s="283" t="e">
        <f t="shared" si="13"/>
        <v>#DIV/0!</v>
      </c>
      <c r="BN104" t="e">
        <f t="shared" si="16"/>
        <v>#DIV/0!</v>
      </c>
    </row>
    <row r="105" spans="1:66" x14ac:dyDescent="0.35">
      <c r="A105" t="s">
        <v>299</v>
      </c>
      <c r="B105" s="144"/>
      <c r="C105" s="98"/>
      <c r="D105" s="43" t="str">
        <f t="shared" si="9"/>
        <v>POS</v>
      </c>
      <c r="E105" s="100"/>
      <c r="F105" s="101"/>
      <c r="G105" s="100"/>
      <c r="H105" s="101"/>
      <c r="I105" s="100"/>
      <c r="J105" s="101"/>
      <c r="K105" s="100"/>
      <c r="L105" s="101"/>
      <c r="M105" s="100"/>
      <c r="N105" s="101"/>
      <c r="O105" s="100"/>
      <c r="P105" s="101"/>
      <c r="Q105" s="100"/>
      <c r="R105" s="101"/>
      <c r="S105" s="100"/>
      <c r="T105" s="101"/>
      <c r="U105" s="118"/>
      <c r="V105" s="118"/>
      <c r="W105" s="100"/>
      <c r="X105" s="100"/>
      <c r="Y105" s="100"/>
      <c r="Z105" s="100"/>
      <c r="AA105" s="132"/>
      <c r="AB105" s="101"/>
      <c r="AC105" s="101"/>
      <c r="AD105" s="101"/>
      <c r="AE105" s="100"/>
      <c r="AF105" s="101"/>
      <c r="AG105" s="100"/>
      <c r="AH105" s="101"/>
      <c r="AI105" s="100"/>
      <c r="AJ105" s="101"/>
      <c r="AK105" s="100"/>
      <c r="AL105" s="101"/>
      <c r="AM105" s="101"/>
      <c r="AN105" s="8"/>
      <c r="AO105" s="147">
        <f>IFERROR(VLOOKUP(B105,'A2. Rate Change &amp; Enrollment'!$C$20:$K$769,3,FALSE),0)</f>
        <v>0</v>
      </c>
      <c r="AP105" s="147">
        <f>IFERROR(VLOOKUP(B105,'A2. Rate Change &amp; Enrollment'!$C$20:$K$769,7,FALSE),0)</f>
        <v>0</v>
      </c>
      <c r="AQ105" s="150" t="e">
        <f t="shared" si="14"/>
        <v>#DIV/0!</v>
      </c>
      <c r="AS105" s="177"/>
      <c r="AT105" s="177"/>
      <c r="AV105" s="153" t="e">
        <f t="shared" si="15"/>
        <v>#DIV/0!</v>
      </c>
      <c r="AW105" s="101"/>
      <c r="AY105" s="132"/>
      <c r="AZ105" s="101"/>
      <c r="BA105" s="94"/>
      <c r="BB105" s="94"/>
      <c r="BC105" s="94"/>
      <c r="BD105" s="94"/>
      <c r="BE105" s="101"/>
      <c r="BF105" s="132"/>
      <c r="BG105" s="98"/>
      <c r="BH105" s="74" t="str">
        <f t="shared" si="10"/>
        <v>N</v>
      </c>
      <c r="BI105" t="e">
        <f t="shared" si="11"/>
        <v>#DIV/0!</v>
      </c>
      <c r="BK105" s="283">
        <f>IFERROR(VLOOKUP($B105, 'A2. Rate Change &amp; Enrollment'!$C$14:$BY$769, 75, FALSE), 0)</f>
        <v>0</v>
      </c>
      <c r="BL105" s="283" t="e">
        <f t="shared" si="12"/>
        <v>#DIV/0!</v>
      </c>
      <c r="BM105" s="283" t="e">
        <f t="shared" si="13"/>
        <v>#DIV/0!</v>
      </c>
      <c r="BN105" t="e">
        <f t="shared" si="16"/>
        <v>#DIV/0!</v>
      </c>
    </row>
    <row r="106" spans="1:66" x14ac:dyDescent="0.35">
      <c r="A106" t="s">
        <v>300</v>
      </c>
      <c r="B106" s="144"/>
      <c r="C106" s="98"/>
      <c r="D106" s="43" t="str">
        <f t="shared" si="9"/>
        <v>POS</v>
      </c>
      <c r="E106" s="100"/>
      <c r="F106" s="101"/>
      <c r="G106" s="100"/>
      <c r="H106" s="101"/>
      <c r="I106" s="100"/>
      <c r="J106" s="101"/>
      <c r="K106" s="100"/>
      <c r="L106" s="101"/>
      <c r="M106" s="100"/>
      <c r="N106" s="101"/>
      <c r="O106" s="100"/>
      <c r="P106" s="101"/>
      <c r="Q106" s="100"/>
      <c r="R106" s="101"/>
      <c r="S106" s="100"/>
      <c r="T106" s="101"/>
      <c r="U106" s="118"/>
      <c r="V106" s="118"/>
      <c r="W106" s="100"/>
      <c r="X106" s="100"/>
      <c r="Y106" s="100"/>
      <c r="Z106" s="100"/>
      <c r="AA106" s="132"/>
      <c r="AB106" s="101"/>
      <c r="AC106" s="101"/>
      <c r="AD106" s="101"/>
      <c r="AE106" s="100"/>
      <c r="AF106" s="101"/>
      <c r="AG106" s="100"/>
      <c r="AH106" s="101"/>
      <c r="AI106" s="100"/>
      <c r="AJ106" s="101"/>
      <c r="AK106" s="100"/>
      <c r="AL106" s="101"/>
      <c r="AM106" s="101"/>
      <c r="AN106" s="8"/>
      <c r="AO106" s="147">
        <f>IFERROR(VLOOKUP(B106,'A2. Rate Change &amp; Enrollment'!$C$20:$K$769,3,FALSE),0)</f>
        <v>0</v>
      </c>
      <c r="AP106" s="147">
        <f>IFERROR(VLOOKUP(B106,'A2. Rate Change &amp; Enrollment'!$C$20:$K$769,7,FALSE),0)</f>
        <v>0</v>
      </c>
      <c r="AQ106" s="150" t="e">
        <f t="shared" si="14"/>
        <v>#DIV/0!</v>
      </c>
      <c r="AS106" s="177"/>
      <c r="AT106" s="177"/>
      <c r="AV106" s="153" t="e">
        <f t="shared" si="15"/>
        <v>#DIV/0!</v>
      </c>
      <c r="AW106" s="101"/>
      <c r="AY106" s="132"/>
      <c r="AZ106" s="101"/>
      <c r="BA106" s="94"/>
      <c r="BB106" s="94"/>
      <c r="BC106" s="94"/>
      <c r="BD106" s="94"/>
      <c r="BE106" s="101"/>
      <c r="BF106" s="132"/>
      <c r="BG106" s="98"/>
      <c r="BH106" s="74" t="str">
        <f t="shared" si="10"/>
        <v>N</v>
      </c>
      <c r="BI106" t="e">
        <f t="shared" si="11"/>
        <v>#DIV/0!</v>
      </c>
      <c r="BK106" s="283">
        <f>IFERROR(VLOOKUP($B106, 'A2. Rate Change &amp; Enrollment'!$C$14:$BY$769, 75, FALSE), 0)</f>
        <v>0</v>
      </c>
      <c r="BL106" s="283" t="e">
        <f t="shared" si="12"/>
        <v>#DIV/0!</v>
      </c>
      <c r="BM106" s="283" t="e">
        <f t="shared" si="13"/>
        <v>#DIV/0!</v>
      </c>
      <c r="BN106" t="e">
        <f t="shared" si="16"/>
        <v>#DIV/0!</v>
      </c>
    </row>
    <row r="107" spans="1:66" x14ac:dyDescent="0.35">
      <c r="A107" t="s">
        <v>301</v>
      </c>
      <c r="B107" s="144"/>
      <c r="C107" s="98"/>
      <c r="D107" s="43" t="str">
        <f t="shared" si="9"/>
        <v>POS</v>
      </c>
      <c r="E107" s="100"/>
      <c r="F107" s="101"/>
      <c r="G107" s="100"/>
      <c r="H107" s="101"/>
      <c r="I107" s="100"/>
      <c r="J107" s="101"/>
      <c r="K107" s="100"/>
      <c r="L107" s="101"/>
      <c r="M107" s="100"/>
      <c r="N107" s="101"/>
      <c r="O107" s="100"/>
      <c r="P107" s="101"/>
      <c r="Q107" s="100"/>
      <c r="R107" s="101"/>
      <c r="S107" s="100"/>
      <c r="T107" s="101"/>
      <c r="U107" s="118"/>
      <c r="V107" s="118"/>
      <c r="W107" s="100"/>
      <c r="X107" s="100"/>
      <c r="Y107" s="100"/>
      <c r="Z107" s="100"/>
      <c r="AA107" s="132"/>
      <c r="AB107" s="101"/>
      <c r="AC107" s="101"/>
      <c r="AD107" s="101"/>
      <c r="AE107" s="100"/>
      <c r="AF107" s="101"/>
      <c r="AG107" s="100"/>
      <c r="AH107" s="101"/>
      <c r="AI107" s="100"/>
      <c r="AJ107" s="101"/>
      <c r="AK107" s="100"/>
      <c r="AL107" s="101"/>
      <c r="AM107" s="101"/>
      <c r="AN107" s="8"/>
      <c r="AO107" s="147">
        <f>IFERROR(VLOOKUP(B107,'A2. Rate Change &amp; Enrollment'!$C$20:$K$769,3,FALSE),0)</f>
        <v>0</v>
      </c>
      <c r="AP107" s="147">
        <f>IFERROR(VLOOKUP(B107,'A2. Rate Change &amp; Enrollment'!$C$20:$K$769,7,FALSE),0)</f>
        <v>0</v>
      </c>
      <c r="AQ107" s="150" t="e">
        <f t="shared" si="14"/>
        <v>#DIV/0!</v>
      </c>
      <c r="AS107" s="177"/>
      <c r="AT107" s="177"/>
      <c r="AV107" s="153" t="e">
        <f t="shared" si="15"/>
        <v>#DIV/0!</v>
      </c>
      <c r="AW107" s="101"/>
      <c r="AY107" s="132"/>
      <c r="AZ107" s="101"/>
      <c r="BA107" s="94"/>
      <c r="BB107" s="94"/>
      <c r="BC107" s="94"/>
      <c r="BD107" s="94"/>
      <c r="BE107" s="101"/>
      <c r="BF107" s="132"/>
      <c r="BG107" s="98"/>
      <c r="BH107" s="74" t="str">
        <f t="shared" si="10"/>
        <v>N</v>
      </c>
      <c r="BI107" t="e">
        <f t="shared" si="11"/>
        <v>#DIV/0!</v>
      </c>
      <c r="BK107" s="283">
        <f>IFERROR(VLOOKUP($B107, 'A2. Rate Change &amp; Enrollment'!$C$14:$BY$769, 75, FALSE), 0)</f>
        <v>0</v>
      </c>
      <c r="BL107" s="283" t="e">
        <f t="shared" si="12"/>
        <v>#DIV/0!</v>
      </c>
      <c r="BM107" s="283" t="e">
        <f t="shared" si="13"/>
        <v>#DIV/0!</v>
      </c>
      <c r="BN107" t="e">
        <f t="shared" si="16"/>
        <v>#DIV/0!</v>
      </c>
    </row>
    <row r="108" spans="1:66" x14ac:dyDescent="0.35">
      <c r="A108" t="s">
        <v>302</v>
      </c>
      <c r="B108" s="144"/>
      <c r="C108" s="98"/>
      <c r="D108" s="43" t="str">
        <f t="shared" si="9"/>
        <v>POS</v>
      </c>
      <c r="E108" s="100"/>
      <c r="F108" s="101"/>
      <c r="G108" s="100"/>
      <c r="H108" s="101"/>
      <c r="I108" s="100"/>
      <c r="J108" s="101"/>
      <c r="K108" s="100"/>
      <c r="L108" s="101"/>
      <c r="M108" s="100"/>
      <c r="N108" s="101"/>
      <c r="O108" s="100"/>
      <c r="P108" s="101"/>
      <c r="Q108" s="100"/>
      <c r="R108" s="101"/>
      <c r="S108" s="100"/>
      <c r="T108" s="101"/>
      <c r="U108" s="118"/>
      <c r="V108" s="118"/>
      <c r="W108" s="100"/>
      <c r="X108" s="100"/>
      <c r="Y108" s="100"/>
      <c r="Z108" s="100"/>
      <c r="AA108" s="132"/>
      <c r="AB108" s="101"/>
      <c r="AC108" s="101"/>
      <c r="AD108" s="101"/>
      <c r="AE108" s="100"/>
      <c r="AF108" s="101"/>
      <c r="AG108" s="100"/>
      <c r="AH108" s="101"/>
      <c r="AI108" s="100"/>
      <c r="AJ108" s="101"/>
      <c r="AK108" s="100"/>
      <c r="AL108" s="101"/>
      <c r="AM108" s="101"/>
      <c r="AN108" s="8"/>
      <c r="AO108" s="147">
        <f>IFERROR(VLOOKUP(B108,'A2. Rate Change &amp; Enrollment'!$C$20:$K$769,3,FALSE),0)</f>
        <v>0</v>
      </c>
      <c r="AP108" s="147">
        <f>IFERROR(VLOOKUP(B108,'A2. Rate Change &amp; Enrollment'!$C$20:$K$769,7,FALSE),0)</f>
        <v>0</v>
      </c>
      <c r="AQ108" s="150" t="e">
        <f t="shared" si="14"/>
        <v>#DIV/0!</v>
      </c>
      <c r="AS108" s="177"/>
      <c r="AT108" s="177"/>
      <c r="AV108" s="153" t="e">
        <f t="shared" si="15"/>
        <v>#DIV/0!</v>
      </c>
      <c r="AW108" s="101"/>
      <c r="AY108" s="132"/>
      <c r="AZ108" s="101"/>
      <c r="BA108" s="94"/>
      <c r="BB108" s="94"/>
      <c r="BC108" s="94"/>
      <c r="BD108" s="94"/>
      <c r="BE108" s="101"/>
      <c r="BF108" s="132"/>
      <c r="BG108" s="98"/>
      <c r="BH108" s="74" t="str">
        <f t="shared" si="10"/>
        <v>N</v>
      </c>
      <c r="BI108" t="e">
        <f t="shared" si="11"/>
        <v>#DIV/0!</v>
      </c>
      <c r="BK108" s="283">
        <f>IFERROR(VLOOKUP($B108, 'A2. Rate Change &amp; Enrollment'!$C$14:$BY$769, 75, FALSE), 0)</f>
        <v>0</v>
      </c>
      <c r="BL108" s="283" t="e">
        <f t="shared" si="12"/>
        <v>#DIV/0!</v>
      </c>
      <c r="BM108" s="283" t="e">
        <f t="shared" si="13"/>
        <v>#DIV/0!</v>
      </c>
      <c r="BN108" t="e">
        <f t="shared" si="16"/>
        <v>#DIV/0!</v>
      </c>
    </row>
    <row r="109" spans="1:66" x14ac:dyDescent="0.35">
      <c r="A109" t="s">
        <v>303</v>
      </c>
      <c r="B109" s="144"/>
      <c r="C109" s="98"/>
      <c r="D109" s="43" t="str">
        <f t="shared" si="9"/>
        <v>POS</v>
      </c>
      <c r="E109" s="100"/>
      <c r="F109" s="101"/>
      <c r="G109" s="100"/>
      <c r="H109" s="101"/>
      <c r="I109" s="100"/>
      <c r="J109" s="101"/>
      <c r="K109" s="100"/>
      <c r="L109" s="101"/>
      <c r="M109" s="100"/>
      <c r="N109" s="101"/>
      <c r="O109" s="100"/>
      <c r="P109" s="101"/>
      <c r="Q109" s="100"/>
      <c r="R109" s="101"/>
      <c r="S109" s="100"/>
      <c r="T109" s="101"/>
      <c r="U109" s="118"/>
      <c r="V109" s="118"/>
      <c r="W109" s="100"/>
      <c r="X109" s="100"/>
      <c r="Y109" s="100"/>
      <c r="Z109" s="100"/>
      <c r="AA109" s="132"/>
      <c r="AB109" s="101"/>
      <c r="AC109" s="101"/>
      <c r="AD109" s="101"/>
      <c r="AE109" s="100"/>
      <c r="AF109" s="101"/>
      <c r="AG109" s="100"/>
      <c r="AH109" s="101"/>
      <c r="AI109" s="100"/>
      <c r="AJ109" s="101"/>
      <c r="AK109" s="100"/>
      <c r="AL109" s="101"/>
      <c r="AM109" s="101"/>
      <c r="AN109" s="8"/>
      <c r="AO109" s="147">
        <f>IFERROR(VLOOKUP(B109,'A2. Rate Change &amp; Enrollment'!$C$20:$K$769,3,FALSE),0)</f>
        <v>0</v>
      </c>
      <c r="AP109" s="147">
        <f>IFERROR(VLOOKUP(B109,'A2. Rate Change &amp; Enrollment'!$C$20:$K$769,7,FALSE),0)</f>
        <v>0</v>
      </c>
      <c r="AQ109" s="150" t="e">
        <f t="shared" si="14"/>
        <v>#DIV/0!</v>
      </c>
      <c r="AS109" s="177"/>
      <c r="AT109" s="177"/>
      <c r="AV109" s="153" t="e">
        <f t="shared" si="15"/>
        <v>#DIV/0!</v>
      </c>
      <c r="AW109" s="101"/>
      <c r="AY109" s="132"/>
      <c r="AZ109" s="101"/>
      <c r="BA109" s="94"/>
      <c r="BB109" s="94"/>
      <c r="BC109" s="94"/>
      <c r="BD109" s="94"/>
      <c r="BE109" s="101"/>
      <c r="BF109" s="132"/>
      <c r="BG109" s="98"/>
      <c r="BH109" s="74" t="str">
        <f t="shared" si="10"/>
        <v>N</v>
      </c>
      <c r="BI109" t="e">
        <f t="shared" si="11"/>
        <v>#DIV/0!</v>
      </c>
      <c r="BK109" s="283">
        <f>IFERROR(VLOOKUP($B109, 'A2. Rate Change &amp; Enrollment'!$C$14:$BY$769, 75, FALSE), 0)</f>
        <v>0</v>
      </c>
      <c r="BL109" s="283" t="e">
        <f t="shared" si="12"/>
        <v>#DIV/0!</v>
      </c>
      <c r="BM109" s="283" t="e">
        <f t="shared" si="13"/>
        <v>#DIV/0!</v>
      </c>
      <c r="BN109" t="e">
        <f t="shared" si="16"/>
        <v>#DIV/0!</v>
      </c>
    </row>
    <row r="110" spans="1:66" x14ac:dyDescent="0.35">
      <c r="A110" t="s">
        <v>304</v>
      </c>
      <c r="B110" s="144"/>
      <c r="C110" s="98"/>
      <c r="D110" s="43" t="str">
        <f t="shared" si="9"/>
        <v>POS</v>
      </c>
      <c r="E110" s="100"/>
      <c r="F110" s="101"/>
      <c r="G110" s="100"/>
      <c r="H110" s="101"/>
      <c r="I110" s="100"/>
      <c r="J110" s="101"/>
      <c r="K110" s="100"/>
      <c r="L110" s="101"/>
      <c r="M110" s="100"/>
      <c r="N110" s="101"/>
      <c r="O110" s="100"/>
      <c r="P110" s="101"/>
      <c r="Q110" s="100"/>
      <c r="R110" s="101"/>
      <c r="S110" s="100"/>
      <c r="T110" s="101"/>
      <c r="U110" s="118"/>
      <c r="V110" s="118"/>
      <c r="W110" s="100"/>
      <c r="X110" s="100"/>
      <c r="Y110" s="100"/>
      <c r="Z110" s="100"/>
      <c r="AA110" s="132"/>
      <c r="AB110" s="101"/>
      <c r="AC110" s="101"/>
      <c r="AD110" s="101"/>
      <c r="AE110" s="100"/>
      <c r="AF110" s="101"/>
      <c r="AG110" s="100"/>
      <c r="AH110" s="101"/>
      <c r="AI110" s="100"/>
      <c r="AJ110" s="101"/>
      <c r="AK110" s="100"/>
      <c r="AL110" s="101"/>
      <c r="AM110" s="101"/>
      <c r="AN110" s="8"/>
      <c r="AO110" s="147">
        <f>IFERROR(VLOOKUP(B110,'A2. Rate Change &amp; Enrollment'!$C$20:$K$769,3,FALSE),0)</f>
        <v>0</v>
      </c>
      <c r="AP110" s="147">
        <f>IFERROR(VLOOKUP(B110,'A2. Rate Change &amp; Enrollment'!$C$20:$K$769,7,FALSE),0)</f>
        <v>0</v>
      </c>
      <c r="AQ110" s="150" t="e">
        <f t="shared" si="14"/>
        <v>#DIV/0!</v>
      </c>
      <c r="AS110" s="177"/>
      <c r="AT110" s="177"/>
      <c r="AV110" s="153" t="e">
        <f t="shared" si="15"/>
        <v>#DIV/0!</v>
      </c>
      <c r="AW110" s="101"/>
      <c r="AY110" s="132"/>
      <c r="AZ110" s="101"/>
      <c r="BA110" s="94"/>
      <c r="BB110" s="94"/>
      <c r="BC110" s="94"/>
      <c r="BD110" s="94"/>
      <c r="BE110" s="101"/>
      <c r="BF110" s="132"/>
      <c r="BG110" s="98"/>
      <c r="BH110" s="74" t="str">
        <f t="shared" si="10"/>
        <v>N</v>
      </c>
      <c r="BI110" t="e">
        <f t="shared" si="11"/>
        <v>#DIV/0!</v>
      </c>
      <c r="BK110" s="283">
        <f>IFERROR(VLOOKUP($B110, 'A2. Rate Change &amp; Enrollment'!$C$14:$BY$769, 75, FALSE), 0)</f>
        <v>0</v>
      </c>
      <c r="BL110" s="283" t="e">
        <f t="shared" si="12"/>
        <v>#DIV/0!</v>
      </c>
      <c r="BM110" s="283" t="e">
        <f t="shared" si="13"/>
        <v>#DIV/0!</v>
      </c>
      <c r="BN110" t="e">
        <f t="shared" si="16"/>
        <v>#DIV/0!</v>
      </c>
    </row>
    <row r="111" spans="1:66" x14ac:dyDescent="0.35">
      <c r="A111" t="s">
        <v>305</v>
      </c>
      <c r="B111" s="144"/>
      <c r="C111" s="98"/>
      <c r="D111" s="43" t="str">
        <f t="shared" si="9"/>
        <v>POS</v>
      </c>
      <c r="E111" s="100"/>
      <c r="F111" s="101"/>
      <c r="G111" s="100"/>
      <c r="H111" s="101"/>
      <c r="I111" s="100"/>
      <c r="J111" s="101"/>
      <c r="K111" s="100"/>
      <c r="L111" s="101"/>
      <c r="M111" s="100"/>
      <c r="N111" s="101"/>
      <c r="O111" s="100"/>
      <c r="P111" s="101"/>
      <c r="Q111" s="100"/>
      <c r="R111" s="101"/>
      <c r="S111" s="100"/>
      <c r="T111" s="101"/>
      <c r="U111" s="118"/>
      <c r="V111" s="118"/>
      <c r="W111" s="100"/>
      <c r="X111" s="100"/>
      <c r="Y111" s="100"/>
      <c r="Z111" s="100"/>
      <c r="AA111" s="132"/>
      <c r="AB111" s="101"/>
      <c r="AC111" s="101"/>
      <c r="AD111" s="101"/>
      <c r="AE111" s="100"/>
      <c r="AF111" s="101"/>
      <c r="AG111" s="100"/>
      <c r="AH111" s="101"/>
      <c r="AI111" s="100"/>
      <c r="AJ111" s="101"/>
      <c r="AK111" s="100"/>
      <c r="AL111" s="101"/>
      <c r="AM111" s="101"/>
      <c r="AN111" s="8"/>
      <c r="AO111" s="147">
        <f>IFERROR(VLOOKUP(B111,'A2. Rate Change &amp; Enrollment'!$C$20:$K$769,3,FALSE),0)</f>
        <v>0</v>
      </c>
      <c r="AP111" s="147">
        <f>IFERROR(VLOOKUP(B111,'A2. Rate Change &amp; Enrollment'!$C$20:$K$769,7,FALSE),0)</f>
        <v>0</v>
      </c>
      <c r="AQ111" s="150" t="e">
        <f t="shared" si="14"/>
        <v>#DIV/0!</v>
      </c>
      <c r="AS111" s="177"/>
      <c r="AT111" s="177"/>
      <c r="AV111" s="153" t="e">
        <f t="shared" si="15"/>
        <v>#DIV/0!</v>
      </c>
      <c r="AW111" s="101"/>
      <c r="AY111" s="132"/>
      <c r="AZ111" s="101"/>
      <c r="BA111" s="94"/>
      <c r="BB111" s="94"/>
      <c r="BC111" s="94"/>
      <c r="BD111" s="94"/>
      <c r="BE111" s="101"/>
      <c r="BF111" s="132"/>
      <c r="BG111" s="98"/>
      <c r="BH111" s="74" t="str">
        <f t="shared" si="10"/>
        <v>N</v>
      </c>
      <c r="BI111" t="e">
        <f t="shared" si="11"/>
        <v>#DIV/0!</v>
      </c>
      <c r="BK111" s="283">
        <f>IFERROR(VLOOKUP($B111, 'A2. Rate Change &amp; Enrollment'!$C$14:$BY$769, 75, FALSE), 0)</f>
        <v>0</v>
      </c>
      <c r="BL111" s="283" t="e">
        <f t="shared" si="12"/>
        <v>#DIV/0!</v>
      </c>
      <c r="BM111" s="283" t="e">
        <f t="shared" si="13"/>
        <v>#DIV/0!</v>
      </c>
      <c r="BN111" t="e">
        <f t="shared" si="16"/>
        <v>#DIV/0!</v>
      </c>
    </row>
    <row r="112" spans="1:66" x14ac:dyDescent="0.35">
      <c r="A112" t="s">
        <v>306</v>
      </c>
      <c r="B112" s="144"/>
      <c r="C112" s="98"/>
      <c r="D112" s="43" t="str">
        <f t="shared" si="9"/>
        <v>POS</v>
      </c>
      <c r="E112" s="100"/>
      <c r="F112" s="101"/>
      <c r="G112" s="100"/>
      <c r="H112" s="101"/>
      <c r="I112" s="100"/>
      <c r="J112" s="101"/>
      <c r="K112" s="100"/>
      <c r="L112" s="101"/>
      <c r="M112" s="100"/>
      <c r="N112" s="101"/>
      <c r="O112" s="100"/>
      <c r="P112" s="101"/>
      <c r="Q112" s="100"/>
      <c r="R112" s="101"/>
      <c r="S112" s="100"/>
      <c r="T112" s="101"/>
      <c r="U112" s="118"/>
      <c r="V112" s="118"/>
      <c r="W112" s="100"/>
      <c r="X112" s="100"/>
      <c r="Y112" s="100"/>
      <c r="Z112" s="100"/>
      <c r="AA112" s="132"/>
      <c r="AB112" s="101"/>
      <c r="AC112" s="101"/>
      <c r="AD112" s="101"/>
      <c r="AE112" s="100"/>
      <c r="AF112" s="101"/>
      <c r="AG112" s="100"/>
      <c r="AH112" s="101"/>
      <c r="AI112" s="100"/>
      <c r="AJ112" s="101"/>
      <c r="AK112" s="100"/>
      <c r="AL112" s="101"/>
      <c r="AM112" s="101"/>
      <c r="AN112" s="8"/>
      <c r="AO112" s="147">
        <f>IFERROR(VLOOKUP(B112,'A2. Rate Change &amp; Enrollment'!$C$20:$K$769,3,FALSE),0)</f>
        <v>0</v>
      </c>
      <c r="AP112" s="147">
        <f>IFERROR(VLOOKUP(B112,'A2. Rate Change &amp; Enrollment'!$C$20:$K$769,7,FALSE),0)</f>
        <v>0</v>
      </c>
      <c r="AQ112" s="150" t="e">
        <f t="shared" si="14"/>
        <v>#DIV/0!</v>
      </c>
      <c r="AS112" s="177"/>
      <c r="AT112" s="177"/>
      <c r="AV112" s="153" t="e">
        <f t="shared" si="15"/>
        <v>#DIV/0!</v>
      </c>
      <c r="AW112" s="101"/>
      <c r="AY112" s="132"/>
      <c r="AZ112" s="101"/>
      <c r="BA112" s="94"/>
      <c r="BB112" s="94"/>
      <c r="BC112" s="94"/>
      <c r="BD112" s="94"/>
      <c r="BE112" s="101"/>
      <c r="BF112" s="132"/>
      <c r="BG112" s="98"/>
      <c r="BH112" s="74" t="str">
        <f t="shared" si="10"/>
        <v>N</v>
      </c>
      <c r="BI112" t="e">
        <f t="shared" si="11"/>
        <v>#DIV/0!</v>
      </c>
      <c r="BK112" s="283">
        <f>IFERROR(VLOOKUP($B112, 'A2. Rate Change &amp; Enrollment'!$C$14:$BY$769, 75, FALSE), 0)</f>
        <v>0</v>
      </c>
      <c r="BL112" s="283" t="e">
        <f t="shared" si="12"/>
        <v>#DIV/0!</v>
      </c>
      <c r="BM112" s="283" t="e">
        <f t="shared" si="13"/>
        <v>#DIV/0!</v>
      </c>
      <c r="BN112" t="e">
        <f t="shared" si="16"/>
        <v>#DIV/0!</v>
      </c>
    </row>
    <row r="113" spans="1:66" x14ac:dyDescent="0.35">
      <c r="A113" t="s">
        <v>307</v>
      </c>
      <c r="B113" s="144"/>
      <c r="C113" s="98"/>
      <c r="D113" s="43" t="str">
        <f t="shared" si="9"/>
        <v>POS</v>
      </c>
      <c r="E113" s="100"/>
      <c r="F113" s="101"/>
      <c r="G113" s="100"/>
      <c r="H113" s="101"/>
      <c r="I113" s="100"/>
      <c r="J113" s="101"/>
      <c r="K113" s="100"/>
      <c r="L113" s="101"/>
      <c r="M113" s="100"/>
      <c r="N113" s="101"/>
      <c r="O113" s="100"/>
      <c r="P113" s="101"/>
      <c r="Q113" s="100"/>
      <c r="R113" s="101"/>
      <c r="S113" s="100"/>
      <c r="T113" s="101"/>
      <c r="U113" s="118"/>
      <c r="V113" s="118"/>
      <c r="W113" s="100"/>
      <c r="X113" s="100"/>
      <c r="Y113" s="100"/>
      <c r="Z113" s="100"/>
      <c r="AA113" s="132"/>
      <c r="AB113" s="101"/>
      <c r="AC113" s="101"/>
      <c r="AD113" s="101"/>
      <c r="AE113" s="100"/>
      <c r="AF113" s="101"/>
      <c r="AG113" s="100"/>
      <c r="AH113" s="101"/>
      <c r="AI113" s="100"/>
      <c r="AJ113" s="101"/>
      <c r="AK113" s="100"/>
      <c r="AL113" s="101"/>
      <c r="AM113" s="101"/>
      <c r="AN113" s="8"/>
      <c r="AO113" s="147">
        <f>IFERROR(VLOOKUP(B113,'A2. Rate Change &amp; Enrollment'!$C$20:$K$769,3,FALSE),0)</f>
        <v>0</v>
      </c>
      <c r="AP113" s="147">
        <f>IFERROR(VLOOKUP(B113,'A2. Rate Change &amp; Enrollment'!$C$20:$K$769,7,FALSE),0)</f>
        <v>0</v>
      </c>
      <c r="AQ113" s="150" t="e">
        <f t="shared" si="14"/>
        <v>#DIV/0!</v>
      </c>
      <c r="AS113" s="177"/>
      <c r="AT113" s="177"/>
      <c r="AV113" s="153" t="e">
        <f t="shared" si="15"/>
        <v>#DIV/0!</v>
      </c>
      <c r="AW113" s="101"/>
      <c r="AY113" s="132"/>
      <c r="AZ113" s="101"/>
      <c r="BA113" s="94"/>
      <c r="BB113" s="94"/>
      <c r="BC113" s="94"/>
      <c r="BD113" s="94"/>
      <c r="BE113" s="101"/>
      <c r="BF113" s="132"/>
      <c r="BG113" s="98"/>
      <c r="BH113" s="74" t="str">
        <f t="shared" si="10"/>
        <v>N</v>
      </c>
      <c r="BI113" t="e">
        <f t="shared" si="11"/>
        <v>#DIV/0!</v>
      </c>
      <c r="BK113" s="283">
        <f>IFERROR(VLOOKUP($B113, 'A2. Rate Change &amp; Enrollment'!$C$14:$BY$769, 75, FALSE), 0)</f>
        <v>0</v>
      </c>
      <c r="BL113" s="283" t="e">
        <f t="shared" si="12"/>
        <v>#DIV/0!</v>
      </c>
      <c r="BM113" s="283" t="e">
        <f t="shared" si="13"/>
        <v>#DIV/0!</v>
      </c>
      <c r="BN113" t="e">
        <f t="shared" si="16"/>
        <v>#DIV/0!</v>
      </c>
    </row>
    <row r="114" spans="1:66" x14ac:dyDescent="0.35">
      <c r="A114" t="s">
        <v>308</v>
      </c>
      <c r="B114" s="144"/>
      <c r="C114" s="98"/>
      <c r="D114" s="43" t="str">
        <f t="shared" si="9"/>
        <v>POS</v>
      </c>
      <c r="E114" s="100"/>
      <c r="F114" s="101"/>
      <c r="G114" s="100"/>
      <c r="H114" s="101"/>
      <c r="I114" s="100"/>
      <c r="J114" s="101"/>
      <c r="K114" s="100"/>
      <c r="L114" s="101"/>
      <c r="M114" s="100"/>
      <c r="N114" s="101"/>
      <c r="O114" s="100"/>
      <c r="P114" s="101"/>
      <c r="Q114" s="100"/>
      <c r="R114" s="101"/>
      <c r="S114" s="100"/>
      <c r="T114" s="101"/>
      <c r="U114" s="118"/>
      <c r="V114" s="118"/>
      <c r="W114" s="100"/>
      <c r="X114" s="100"/>
      <c r="Y114" s="100"/>
      <c r="Z114" s="100"/>
      <c r="AA114" s="132"/>
      <c r="AB114" s="101"/>
      <c r="AC114" s="101"/>
      <c r="AD114" s="101"/>
      <c r="AE114" s="100"/>
      <c r="AF114" s="101"/>
      <c r="AG114" s="100"/>
      <c r="AH114" s="101"/>
      <c r="AI114" s="100"/>
      <c r="AJ114" s="101"/>
      <c r="AK114" s="100"/>
      <c r="AL114" s="101"/>
      <c r="AM114" s="101"/>
      <c r="AN114" s="8"/>
      <c r="AO114" s="147">
        <f>IFERROR(VLOOKUP(B114,'A2. Rate Change &amp; Enrollment'!$C$20:$K$769,3,FALSE),0)</f>
        <v>0</v>
      </c>
      <c r="AP114" s="147">
        <f>IFERROR(VLOOKUP(B114,'A2. Rate Change &amp; Enrollment'!$C$20:$K$769,7,FALSE),0)</f>
        <v>0</v>
      </c>
      <c r="AQ114" s="150" t="e">
        <f t="shared" si="14"/>
        <v>#DIV/0!</v>
      </c>
      <c r="AS114" s="177"/>
      <c r="AT114" s="177"/>
      <c r="AV114" s="153" t="e">
        <f t="shared" si="15"/>
        <v>#DIV/0!</v>
      </c>
      <c r="AW114" s="101"/>
      <c r="AY114" s="132"/>
      <c r="AZ114" s="101"/>
      <c r="BA114" s="94"/>
      <c r="BB114" s="94"/>
      <c r="BC114" s="94"/>
      <c r="BD114" s="94"/>
      <c r="BE114" s="101"/>
      <c r="BF114" s="132"/>
      <c r="BG114" s="98"/>
      <c r="BH114" s="74" t="str">
        <f t="shared" si="10"/>
        <v>N</v>
      </c>
      <c r="BI114" t="e">
        <f t="shared" si="11"/>
        <v>#DIV/0!</v>
      </c>
      <c r="BK114" s="283">
        <f>IFERROR(VLOOKUP($B114, 'A2. Rate Change &amp; Enrollment'!$C$14:$BY$769, 75, FALSE), 0)</f>
        <v>0</v>
      </c>
      <c r="BL114" s="283" t="e">
        <f t="shared" si="12"/>
        <v>#DIV/0!</v>
      </c>
      <c r="BM114" s="283" t="e">
        <f t="shared" si="13"/>
        <v>#DIV/0!</v>
      </c>
      <c r="BN114" t="e">
        <f t="shared" si="16"/>
        <v>#DIV/0!</v>
      </c>
    </row>
    <row r="115" spans="1:66" x14ac:dyDescent="0.35">
      <c r="A115" t="s">
        <v>309</v>
      </c>
      <c r="B115" s="144"/>
      <c r="C115" s="98"/>
      <c r="D115" s="43" t="str">
        <f t="shared" si="9"/>
        <v>POS</v>
      </c>
      <c r="E115" s="100"/>
      <c r="F115" s="101"/>
      <c r="G115" s="100"/>
      <c r="H115" s="101"/>
      <c r="I115" s="100"/>
      <c r="J115" s="101"/>
      <c r="K115" s="100"/>
      <c r="L115" s="101"/>
      <c r="M115" s="100"/>
      <c r="N115" s="101"/>
      <c r="O115" s="100"/>
      <c r="P115" s="101"/>
      <c r="Q115" s="100"/>
      <c r="R115" s="101"/>
      <c r="S115" s="100"/>
      <c r="T115" s="101"/>
      <c r="U115" s="118"/>
      <c r="V115" s="118"/>
      <c r="W115" s="100"/>
      <c r="X115" s="100"/>
      <c r="Y115" s="100"/>
      <c r="Z115" s="100"/>
      <c r="AA115" s="132"/>
      <c r="AB115" s="101"/>
      <c r="AC115" s="101"/>
      <c r="AD115" s="101"/>
      <c r="AE115" s="100"/>
      <c r="AF115" s="101"/>
      <c r="AG115" s="100"/>
      <c r="AH115" s="101"/>
      <c r="AI115" s="100"/>
      <c r="AJ115" s="101"/>
      <c r="AK115" s="100"/>
      <c r="AL115" s="101"/>
      <c r="AM115" s="101"/>
      <c r="AN115" s="8"/>
      <c r="AO115" s="147">
        <f>IFERROR(VLOOKUP(B115,'A2. Rate Change &amp; Enrollment'!$C$20:$K$769,3,FALSE),0)</f>
        <v>0</v>
      </c>
      <c r="AP115" s="147">
        <f>IFERROR(VLOOKUP(B115,'A2. Rate Change &amp; Enrollment'!$C$20:$K$769,7,FALSE),0)</f>
        <v>0</v>
      </c>
      <c r="AQ115" s="150" t="e">
        <f t="shared" si="14"/>
        <v>#DIV/0!</v>
      </c>
      <c r="AS115" s="177"/>
      <c r="AT115" s="177"/>
      <c r="AV115" s="153" t="e">
        <f t="shared" si="15"/>
        <v>#DIV/0!</v>
      </c>
      <c r="AW115" s="101"/>
      <c r="AY115" s="132"/>
      <c r="AZ115" s="101"/>
      <c r="BA115" s="94"/>
      <c r="BB115" s="94"/>
      <c r="BC115" s="94"/>
      <c r="BD115" s="94"/>
      <c r="BE115" s="101"/>
      <c r="BF115" s="132"/>
      <c r="BG115" s="98"/>
      <c r="BH115" s="74" t="str">
        <f t="shared" si="10"/>
        <v>N</v>
      </c>
      <c r="BI115" t="e">
        <f t="shared" si="11"/>
        <v>#DIV/0!</v>
      </c>
      <c r="BK115" s="283">
        <f>IFERROR(VLOOKUP($B115, 'A2. Rate Change &amp; Enrollment'!$C$14:$BY$769, 75, FALSE), 0)</f>
        <v>0</v>
      </c>
      <c r="BL115" s="283" t="e">
        <f t="shared" si="12"/>
        <v>#DIV/0!</v>
      </c>
      <c r="BM115" s="283" t="e">
        <f t="shared" si="13"/>
        <v>#DIV/0!</v>
      </c>
      <c r="BN115" t="e">
        <f t="shared" si="16"/>
        <v>#DIV/0!</v>
      </c>
    </row>
    <row r="116" spans="1:66" x14ac:dyDescent="0.35">
      <c r="A116" t="s">
        <v>310</v>
      </c>
      <c r="B116" s="144"/>
      <c r="C116" s="98"/>
      <c r="D116" s="43" t="str">
        <f t="shared" si="9"/>
        <v>POS</v>
      </c>
      <c r="E116" s="100"/>
      <c r="F116" s="101"/>
      <c r="G116" s="100"/>
      <c r="H116" s="101"/>
      <c r="I116" s="100"/>
      <c r="J116" s="101"/>
      <c r="K116" s="100"/>
      <c r="L116" s="101"/>
      <c r="M116" s="100"/>
      <c r="N116" s="101"/>
      <c r="O116" s="100"/>
      <c r="P116" s="101"/>
      <c r="Q116" s="100"/>
      <c r="R116" s="101"/>
      <c r="S116" s="100"/>
      <c r="T116" s="101"/>
      <c r="U116" s="118"/>
      <c r="V116" s="118"/>
      <c r="W116" s="100"/>
      <c r="X116" s="100"/>
      <c r="Y116" s="100"/>
      <c r="Z116" s="100"/>
      <c r="AA116" s="132"/>
      <c r="AB116" s="101"/>
      <c r="AC116" s="101"/>
      <c r="AD116" s="101"/>
      <c r="AE116" s="100"/>
      <c r="AF116" s="101"/>
      <c r="AG116" s="100"/>
      <c r="AH116" s="101"/>
      <c r="AI116" s="100"/>
      <c r="AJ116" s="101"/>
      <c r="AK116" s="100"/>
      <c r="AL116" s="101"/>
      <c r="AM116" s="101"/>
      <c r="AN116" s="8"/>
      <c r="AO116" s="147">
        <f>IFERROR(VLOOKUP(B116,'A2. Rate Change &amp; Enrollment'!$C$20:$K$769,3,FALSE),0)</f>
        <v>0</v>
      </c>
      <c r="AP116" s="147">
        <f>IFERROR(VLOOKUP(B116,'A2. Rate Change &amp; Enrollment'!$C$20:$K$769,7,FALSE),0)</f>
        <v>0</v>
      </c>
      <c r="AQ116" s="150" t="e">
        <f t="shared" si="14"/>
        <v>#DIV/0!</v>
      </c>
      <c r="AS116" s="177"/>
      <c r="AT116" s="177"/>
      <c r="AV116" s="153" t="e">
        <f t="shared" si="15"/>
        <v>#DIV/0!</v>
      </c>
      <c r="AW116" s="101"/>
      <c r="AY116" s="132"/>
      <c r="AZ116" s="101"/>
      <c r="BA116" s="94"/>
      <c r="BB116" s="94"/>
      <c r="BC116" s="94"/>
      <c r="BD116" s="94"/>
      <c r="BE116" s="101"/>
      <c r="BF116" s="132"/>
      <c r="BG116" s="98"/>
      <c r="BH116" s="74" t="str">
        <f t="shared" si="10"/>
        <v>N</v>
      </c>
      <c r="BI116" t="e">
        <f t="shared" si="11"/>
        <v>#DIV/0!</v>
      </c>
      <c r="BK116" s="283">
        <f>IFERROR(VLOOKUP($B116, 'A2. Rate Change &amp; Enrollment'!$C$14:$BY$769, 75, FALSE), 0)</f>
        <v>0</v>
      </c>
      <c r="BL116" s="283" t="e">
        <f t="shared" si="12"/>
        <v>#DIV/0!</v>
      </c>
      <c r="BM116" s="283" t="e">
        <f t="shared" si="13"/>
        <v>#DIV/0!</v>
      </c>
      <c r="BN116" t="e">
        <f t="shared" si="16"/>
        <v>#DIV/0!</v>
      </c>
    </row>
    <row r="117" spans="1:66" x14ac:dyDescent="0.35">
      <c r="A117" t="s">
        <v>311</v>
      </c>
      <c r="B117" s="144"/>
      <c r="C117" s="98"/>
      <c r="D117" s="43" t="str">
        <f t="shared" si="9"/>
        <v>POS</v>
      </c>
      <c r="E117" s="100"/>
      <c r="F117" s="101"/>
      <c r="G117" s="100"/>
      <c r="H117" s="101"/>
      <c r="I117" s="100"/>
      <c r="J117" s="101"/>
      <c r="K117" s="100"/>
      <c r="L117" s="101"/>
      <c r="M117" s="100"/>
      <c r="N117" s="101"/>
      <c r="O117" s="100"/>
      <c r="P117" s="101"/>
      <c r="Q117" s="100"/>
      <c r="R117" s="101"/>
      <c r="S117" s="100"/>
      <c r="T117" s="101"/>
      <c r="U117" s="118"/>
      <c r="V117" s="118"/>
      <c r="W117" s="100"/>
      <c r="X117" s="100"/>
      <c r="Y117" s="100"/>
      <c r="Z117" s="100"/>
      <c r="AA117" s="132"/>
      <c r="AB117" s="101"/>
      <c r="AC117" s="101"/>
      <c r="AD117" s="101"/>
      <c r="AE117" s="100"/>
      <c r="AF117" s="101"/>
      <c r="AG117" s="100"/>
      <c r="AH117" s="101"/>
      <c r="AI117" s="100"/>
      <c r="AJ117" s="101"/>
      <c r="AK117" s="100"/>
      <c r="AL117" s="101"/>
      <c r="AM117" s="101"/>
      <c r="AN117" s="8"/>
      <c r="AO117" s="147">
        <f>IFERROR(VLOOKUP(B117,'A2. Rate Change &amp; Enrollment'!$C$20:$K$769,3,FALSE),0)</f>
        <v>0</v>
      </c>
      <c r="AP117" s="147">
        <f>IFERROR(VLOOKUP(B117,'A2. Rate Change &amp; Enrollment'!$C$20:$K$769,7,FALSE),0)</f>
        <v>0</v>
      </c>
      <c r="AQ117" s="150" t="e">
        <f t="shared" si="14"/>
        <v>#DIV/0!</v>
      </c>
      <c r="AS117" s="177"/>
      <c r="AT117" s="177"/>
      <c r="AV117" s="153" t="e">
        <f t="shared" si="15"/>
        <v>#DIV/0!</v>
      </c>
      <c r="AW117" s="101"/>
      <c r="AY117" s="132"/>
      <c r="AZ117" s="101"/>
      <c r="BA117" s="94"/>
      <c r="BB117" s="94"/>
      <c r="BC117" s="94"/>
      <c r="BD117" s="94"/>
      <c r="BE117" s="101"/>
      <c r="BF117" s="132"/>
      <c r="BG117" s="98"/>
      <c r="BH117" s="74" t="str">
        <f t="shared" si="10"/>
        <v>N</v>
      </c>
      <c r="BI117" t="e">
        <f t="shared" si="11"/>
        <v>#DIV/0!</v>
      </c>
      <c r="BK117" s="283">
        <f>IFERROR(VLOOKUP($B117, 'A2. Rate Change &amp; Enrollment'!$C$14:$BY$769, 75, FALSE), 0)</f>
        <v>0</v>
      </c>
      <c r="BL117" s="283" t="e">
        <f t="shared" si="12"/>
        <v>#DIV/0!</v>
      </c>
      <c r="BM117" s="283" t="e">
        <f t="shared" si="13"/>
        <v>#DIV/0!</v>
      </c>
      <c r="BN117" t="e">
        <f t="shared" si="16"/>
        <v>#DIV/0!</v>
      </c>
    </row>
    <row r="118" spans="1:66" x14ac:dyDescent="0.35">
      <c r="A118" t="s">
        <v>312</v>
      </c>
      <c r="B118" s="144"/>
      <c r="C118" s="98"/>
      <c r="D118" s="43" t="str">
        <f t="shared" si="9"/>
        <v>POS</v>
      </c>
      <c r="E118" s="100"/>
      <c r="F118" s="101"/>
      <c r="G118" s="100"/>
      <c r="H118" s="101"/>
      <c r="I118" s="100"/>
      <c r="J118" s="101"/>
      <c r="K118" s="100"/>
      <c r="L118" s="101"/>
      <c r="M118" s="100"/>
      <c r="N118" s="101"/>
      <c r="O118" s="100"/>
      <c r="P118" s="101"/>
      <c r="Q118" s="100"/>
      <c r="R118" s="101"/>
      <c r="S118" s="100"/>
      <c r="T118" s="101"/>
      <c r="U118" s="118"/>
      <c r="V118" s="118"/>
      <c r="W118" s="100"/>
      <c r="X118" s="100"/>
      <c r="Y118" s="100"/>
      <c r="Z118" s="100"/>
      <c r="AA118" s="132"/>
      <c r="AB118" s="101"/>
      <c r="AC118" s="101"/>
      <c r="AD118" s="101"/>
      <c r="AE118" s="100"/>
      <c r="AF118" s="101"/>
      <c r="AG118" s="100"/>
      <c r="AH118" s="101"/>
      <c r="AI118" s="100"/>
      <c r="AJ118" s="101"/>
      <c r="AK118" s="100"/>
      <c r="AL118" s="101"/>
      <c r="AM118" s="101"/>
      <c r="AN118" s="8"/>
      <c r="AO118" s="147">
        <f>IFERROR(VLOOKUP(B118,'A2. Rate Change &amp; Enrollment'!$C$20:$K$769,3,FALSE),0)</f>
        <v>0</v>
      </c>
      <c r="AP118" s="147">
        <f>IFERROR(VLOOKUP(B118,'A2. Rate Change &amp; Enrollment'!$C$20:$K$769,7,FALSE),0)</f>
        <v>0</v>
      </c>
      <c r="AQ118" s="150" t="e">
        <f t="shared" si="14"/>
        <v>#DIV/0!</v>
      </c>
      <c r="AS118" s="177"/>
      <c r="AT118" s="177"/>
      <c r="AV118" s="153" t="e">
        <f t="shared" si="15"/>
        <v>#DIV/0!</v>
      </c>
      <c r="AW118" s="101"/>
      <c r="AY118" s="132"/>
      <c r="AZ118" s="101"/>
      <c r="BA118" s="94"/>
      <c r="BB118" s="94"/>
      <c r="BC118" s="94"/>
      <c r="BD118" s="94"/>
      <c r="BE118" s="101"/>
      <c r="BF118" s="132"/>
      <c r="BG118" s="98"/>
      <c r="BH118" s="74" t="str">
        <f t="shared" si="10"/>
        <v>N</v>
      </c>
      <c r="BI118" t="e">
        <f t="shared" si="11"/>
        <v>#DIV/0!</v>
      </c>
      <c r="BK118" s="283">
        <f>IFERROR(VLOOKUP($B118, 'A2. Rate Change &amp; Enrollment'!$C$14:$BY$769, 75, FALSE), 0)</f>
        <v>0</v>
      </c>
      <c r="BL118" s="283" t="e">
        <f t="shared" si="12"/>
        <v>#DIV/0!</v>
      </c>
      <c r="BM118" s="283" t="e">
        <f t="shared" si="13"/>
        <v>#DIV/0!</v>
      </c>
      <c r="BN118" t="e">
        <f t="shared" si="16"/>
        <v>#DIV/0!</v>
      </c>
    </row>
    <row r="119" spans="1:66" x14ac:dyDescent="0.35">
      <c r="A119" t="s">
        <v>313</v>
      </c>
      <c r="B119" s="144"/>
      <c r="C119" s="98"/>
      <c r="D119" s="43" t="str">
        <f t="shared" si="9"/>
        <v>POS</v>
      </c>
      <c r="E119" s="100"/>
      <c r="F119" s="101"/>
      <c r="G119" s="100"/>
      <c r="H119" s="101"/>
      <c r="I119" s="100"/>
      <c r="J119" s="101"/>
      <c r="K119" s="100"/>
      <c r="L119" s="101"/>
      <c r="M119" s="100"/>
      <c r="N119" s="101"/>
      <c r="O119" s="100"/>
      <c r="P119" s="101"/>
      <c r="Q119" s="100"/>
      <c r="R119" s="101"/>
      <c r="S119" s="100"/>
      <c r="T119" s="101"/>
      <c r="U119" s="118"/>
      <c r="V119" s="118"/>
      <c r="W119" s="100"/>
      <c r="X119" s="100"/>
      <c r="Y119" s="100"/>
      <c r="Z119" s="100"/>
      <c r="AA119" s="132"/>
      <c r="AB119" s="101"/>
      <c r="AC119" s="101"/>
      <c r="AD119" s="101"/>
      <c r="AE119" s="100"/>
      <c r="AF119" s="101"/>
      <c r="AG119" s="100"/>
      <c r="AH119" s="101"/>
      <c r="AI119" s="100"/>
      <c r="AJ119" s="101"/>
      <c r="AK119" s="100"/>
      <c r="AL119" s="101"/>
      <c r="AM119" s="101"/>
      <c r="AN119" s="8"/>
      <c r="AO119" s="147">
        <f>IFERROR(VLOOKUP(B119,'A2. Rate Change &amp; Enrollment'!$C$20:$K$769,3,FALSE),0)</f>
        <v>0</v>
      </c>
      <c r="AP119" s="147">
        <f>IFERROR(VLOOKUP(B119,'A2. Rate Change &amp; Enrollment'!$C$20:$K$769,7,FALSE),0)</f>
        <v>0</v>
      </c>
      <c r="AQ119" s="150" t="e">
        <f t="shared" si="14"/>
        <v>#DIV/0!</v>
      </c>
      <c r="AS119" s="177"/>
      <c r="AT119" s="177"/>
      <c r="AV119" s="153" t="e">
        <f t="shared" si="15"/>
        <v>#DIV/0!</v>
      </c>
      <c r="AW119" s="101"/>
      <c r="AY119" s="132"/>
      <c r="AZ119" s="101"/>
      <c r="BA119" s="94"/>
      <c r="BB119" s="94"/>
      <c r="BC119" s="94"/>
      <c r="BD119" s="94"/>
      <c r="BE119" s="101"/>
      <c r="BF119" s="132"/>
      <c r="BG119" s="98"/>
      <c r="BH119" s="74" t="str">
        <f t="shared" si="10"/>
        <v>N</v>
      </c>
      <c r="BI119" t="e">
        <f t="shared" si="11"/>
        <v>#DIV/0!</v>
      </c>
      <c r="BK119" s="283">
        <f>IFERROR(VLOOKUP($B119, 'A2. Rate Change &amp; Enrollment'!$C$14:$BY$769, 75, FALSE), 0)</f>
        <v>0</v>
      </c>
      <c r="BL119" s="283" t="e">
        <f t="shared" si="12"/>
        <v>#DIV/0!</v>
      </c>
      <c r="BM119" s="283" t="e">
        <f t="shared" si="13"/>
        <v>#DIV/0!</v>
      </c>
      <c r="BN119" t="e">
        <f t="shared" si="16"/>
        <v>#DIV/0!</v>
      </c>
    </row>
    <row r="120" spans="1:66" x14ac:dyDescent="0.35">
      <c r="A120" t="s">
        <v>314</v>
      </c>
      <c r="B120" s="144"/>
      <c r="C120" s="98"/>
      <c r="D120" s="43" t="str">
        <f t="shared" si="9"/>
        <v>POS</v>
      </c>
      <c r="E120" s="100"/>
      <c r="F120" s="101"/>
      <c r="G120" s="100"/>
      <c r="H120" s="101"/>
      <c r="I120" s="100"/>
      <c r="J120" s="101"/>
      <c r="K120" s="100"/>
      <c r="L120" s="101"/>
      <c r="M120" s="100"/>
      <c r="N120" s="101"/>
      <c r="O120" s="100"/>
      <c r="P120" s="101"/>
      <c r="Q120" s="100"/>
      <c r="R120" s="101"/>
      <c r="S120" s="100"/>
      <c r="T120" s="101"/>
      <c r="U120" s="118"/>
      <c r="V120" s="118"/>
      <c r="W120" s="100"/>
      <c r="X120" s="100"/>
      <c r="Y120" s="100"/>
      <c r="Z120" s="100"/>
      <c r="AA120" s="132"/>
      <c r="AB120" s="101"/>
      <c r="AC120" s="101"/>
      <c r="AD120" s="101"/>
      <c r="AE120" s="100"/>
      <c r="AF120" s="101"/>
      <c r="AG120" s="100"/>
      <c r="AH120" s="101"/>
      <c r="AI120" s="100"/>
      <c r="AJ120" s="101"/>
      <c r="AK120" s="100"/>
      <c r="AL120" s="101"/>
      <c r="AM120" s="101"/>
      <c r="AN120" s="8"/>
      <c r="AO120" s="147">
        <f>IFERROR(VLOOKUP(B120,'A2. Rate Change &amp; Enrollment'!$C$20:$K$769,3,FALSE),0)</f>
        <v>0</v>
      </c>
      <c r="AP120" s="147">
        <f>IFERROR(VLOOKUP(B120,'A2. Rate Change &amp; Enrollment'!$C$20:$K$769,7,FALSE),0)</f>
        <v>0</v>
      </c>
      <c r="AQ120" s="150" t="e">
        <f t="shared" si="14"/>
        <v>#DIV/0!</v>
      </c>
      <c r="AS120" s="177"/>
      <c r="AT120" s="177"/>
      <c r="AV120" s="153" t="e">
        <f t="shared" si="15"/>
        <v>#DIV/0!</v>
      </c>
      <c r="AW120" s="101"/>
      <c r="AY120" s="132"/>
      <c r="AZ120" s="101"/>
      <c r="BA120" s="94"/>
      <c r="BB120" s="94"/>
      <c r="BC120" s="94"/>
      <c r="BD120" s="94"/>
      <c r="BE120" s="101"/>
      <c r="BF120" s="132"/>
      <c r="BG120" s="98"/>
      <c r="BH120" s="74" t="str">
        <f t="shared" si="10"/>
        <v>N</v>
      </c>
      <c r="BI120" t="e">
        <f t="shared" si="11"/>
        <v>#DIV/0!</v>
      </c>
      <c r="BK120" s="283">
        <f>IFERROR(VLOOKUP($B120, 'A2. Rate Change &amp; Enrollment'!$C$14:$BY$769, 75, FALSE), 0)</f>
        <v>0</v>
      </c>
      <c r="BL120" s="283" t="e">
        <f t="shared" si="12"/>
        <v>#DIV/0!</v>
      </c>
      <c r="BM120" s="283" t="e">
        <f t="shared" si="13"/>
        <v>#DIV/0!</v>
      </c>
      <c r="BN120" t="e">
        <f t="shared" si="16"/>
        <v>#DIV/0!</v>
      </c>
    </row>
    <row r="121" spans="1:66" x14ac:dyDescent="0.35">
      <c r="A121" t="s">
        <v>315</v>
      </c>
      <c r="B121" s="144"/>
      <c r="C121" s="98"/>
      <c r="D121" s="43" t="str">
        <f t="shared" si="9"/>
        <v>POS</v>
      </c>
      <c r="E121" s="100"/>
      <c r="F121" s="101"/>
      <c r="G121" s="100"/>
      <c r="H121" s="101"/>
      <c r="I121" s="100"/>
      <c r="J121" s="101"/>
      <c r="K121" s="100"/>
      <c r="L121" s="101"/>
      <c r="M121" s="100"/>
      <c r="N121" s="101"/>
      <c r="O121" s="100"/>
      <c r="P121" s="101"/>
      <c r="Q121" s="100"/>
      <c r="R121" s="101"/>
      <c r="S121" s="100"/>
      <c r="T121" s="101"/>
      <c r="U121" s="118"/>
      <c r="V121" s="118"/>
      <c r="W121" s="100"/>
      <c r="X121" s="100"/>
      <c r="Y121" s="100"/>
      <c r="Z121" s="100"/>
      <c r="AA121" s="132"/>
      <c r="AB121" s="101"/>
      <c r="AC121" s="101"/>
      <c r="AD121" s="101"/>
      <c r="AE121" s="100"/>
      <c r="AF121" s="101"/>
      <c r="AG121" s="100"/>
      <c r="AH121" s="101"/>
      <c r="AI121" s="100"/>
      <c r="AJ121" s="101"/>
      <c r="AK121" s="100"/>
      <c r="AL121" s="101"/>
      <c r="AM121" s="101"/>
      <c r="AN121" s="8"/>
      <c r="AO121" s="147">
        <f>IFERROR(VLOOKUP(B121,'A2. Rate Change &amp; Enrollment'!$C$20:$K$769,3,FALSE),0)</f>
        <v>0</v>
      </c>
      <c r="AP121" s="147">
        <f>IFERROR(VLOOKUP(B121,'A2. Rate Change &amp; Enrollment'!$C$20:$K$769,7,FALSE),0)</f>
        <v>0</v>
      </c>
      <c r="AQ121" s="150" t="e">
        <f t="shared" si="14"/>
        <v>#DIV/0!</v>
      </c>
      <c r="AS121" s="177"/>
      <c r="AT121" s="177"/>
      <c r="AV121" s="153" t="e">
        <f t="shared" si="15"/>
        <v>#DIV/0!</v>
      </c>
      <c r="AW121" s="101"/>
      <c r="AY121" s="132"/>
      <c r="AZ121" s="101"/>
      <c r="BA121" s="94"/>
      <c r="BB121" s="94"/>
      <c r="BC121" s="94"/>
      <c r="BD121" s="94"/>
      <c r="BE121" s="101"/>
      <c r="BF121" s="132"/>
      <c r="BG121" s="98"/>
      <c r="BH121" s="74" t="str">
        <f t="shared" si="10"/>
        <v>N</v>
      </c>
      <c r="BI121" t="e">
        <f t="shared" si="11"/>
        <v>#DIV/0!</v>
      </c>
      <c r="BK121" s="283">
        <f>IFERROR(VLOOKUP($B121, 'A2. Rate Change &amp; Enrollment'!$C$14:$BY$769, 75, FALSE), 0)</f>
        <v>0</v>
      </c>
      <c r="BL121" s="283" t="e">
        <f t="shared" si="12"/>
        <v>#DIV/0!</v>
      </c>
      <c r="BM121" s="283" t="e">
        <f t="shared" si="13"/>
        <v>#DIV/0!</v>
      </c>
      <c r="BN121" t="e">
        <f t="shared" si="16"/>
        <v>#DIV/0!</v>
      </c>
    </row>
    <row r="122" spans="1:66" x14ac:dyDescent="0.35">
      <c r="A122" t="s">
        <v>316</v>
      </c>
      <c r="B122" s="144"/>
      <c r="C122" s="98"/>
      <c r="D122" s="43" t="str">
        <f t="shared" si="9"/>
        <v>POS</v>
      </c>
      <c r="E122" s="100"/>
      <c r="F122" s="101"/>
      <c r="G122" s="100"/>
      <c r="H122" s="101"/>
      <c r="I122" s="100"/>
      <c r="J122" s="101"/>
      <c r="K122" s="100"/>
      <c r="L122" s="101"/>
      <c r="M122" s="100"/>
      <c r="N122" s="101"/>
      <c r="O122" s="100"/>
      <c r="P122" s="101"/>
      <c r="Q122" s="100"/>
      <c r="R122" s="101"/>
      <c r="S122" s="100"/>
      <c r="T122" s="101"/>
      <c r="U122" s="118"/>
      <c r="V122" s="118"/>
      <c r="W122" s="100"/>
      <c r="X122" s="100"/>
      <c r="Y122" s="100"/>
      <c r="Z122" s="100"/>
      <c r="AA122" s="132"/>
      <c r="AB122" s="101"/>
      <c r="AC122" s="101"/>
      <c r="AD122" s="101"/>
      <c r="AE122" s="100"/>
      <c r="AF122" s="101"/>
      <c r="AG122" s="100"/>
      <c r="AH122" s="101"/>
      <c r="AI122" s="100"/>
      <c r="AJ122" s="101"/>
      <c r="AK122" s="100"/>
      <c r="AL122" s="101"/>
      <c r="AM122" s="101"/>
      <c r="AN122" s="8"/>
      <c r="AO122" s="147">
        <f>IFERROR(VLOOKUP(B122,'A2. Rate Change &amp; Enrollment'!$C$20:$K$769,3,FALSE),0)</f>
        <v>0</v>
      </c>
      <c r="AP122" s="147">
        <f>IFERROR(VLOOKUP(B122,'A2. Rate Change &amp; Enrollment'!$C$20:$K$769,7,FALSE),0)</f>
        <v>0</v>
      </c>
      <c r="AQ122" s="150" t="e">
        <f t="shared" si="14"/>
        <v>#DIV/0!</v>
      </c>
      <c r="AS122" s="177"/>
      <c r="AT122" s="177"/>
      <c r="AV122" s="153" t="e">
        <f t="shared" si="15"/>
        <v>#DIV/0!</v>
      </c>
      <c r="AW122" s="101"/>
      <c r="AY122" s="132"/>
      <c r="AZ122" s="101"/>
      <c r="BA122" s="94"/>
      <c r="BB122" s="94"/>
      <c r="BC122" s="94"/>
      <c r="BD122" s="94"/>
      <c r="BE122" s="101"/>
      <c r="BF122" s="132"/>
      <c r="BG122" s="98"/>
      <c r="BH122" s="74" t="str">
        <f t="shared" si="10"/>
        <v>N</v>
      </c>
      <c r="BI122" t="e">
        <f t="shared" si="11"/>
        <v>#DIV/0!</v>
      </c>
      <c r="BK122" s="283">
        <f>IFERROR(VLOOKUP($B122, 'A2. Rate Change &amp; Enrollment'!$C$14:$BY$769, 75, FALSE), 0)</f>
        <v>0</v>
      </c>
      <c r="BL122" s="283" t="e">
        <f t="shared" si="12"/>
        <v>#DIV/0!</v>
      </c>
      <c r="BM122" s="283" t="e">
        <f t="shared" si="13"/>
        <v>#DIV/0!</v>
      </c>
      <c r="BN122" t="e">
        <f t="shared" si="16"/>
        <v>#DIV/0!</v>
      </c>
    </row>
    <row r="123" spans="1:66" x14ac:dyDescent="0.35">
      <c r="A123" t="s">
        <v>317</v>
      </c>
      <c r="B123" s="144"/>
      <c r="C123" s="98"/>
      <c r="D123" s="43" t="str">
        <f t="shared" si="9"/>
        <v>POS</v>
      </c>
      <c r="E123" s="100"/>
      <c r="F123" s="101"/>
      <c r="G123" s="100"/>
      <c r="H123" s="101"/>
      <c r="I123" s="100"/>
      <c r="J123" s="101"/>
      <c r="K123" s="100"/>
      <c r="L123" s="101"/>
      <c r="M123" s="100"/>
      <c r="N123" s="101"/>
      <c r="O123" s="100"/>
      <c r="P123" s="101"/>
      <c r="Q123" s="100"/>
      <c r="R123" s="101"/>
      <c r="S123" s="100"/>
      <c r="T123" s="101"/>
      <c r="U123" s="118"/>
      <c r="V123" s="118"/>
      <c r="W123" s="100"/>
      <c r="X123" s="100"/>
      <c r="Y123" s="100"/>
      <c r="Z123" s="100"/>
      <c r="AA123" s="132"/>
      <c r="AB123" s="101"/>
      <c r="AC123" s="101"/>
      <c r="AD123" s="101"/>
      <c r="AE123" s="100"/>
      <c r="AF123" s="101"/>
      <c r="AG123" s="100"/>
      <c r="AH123" s="101"/>
      <c r="AI123" s="100"/>
      <c r="AJ123" s="101"/>
      <c r="AK123" s="100"/>
      <c r="AL123" s="101"/>
      <c r="AM123" s="101"/>
      <c r="AN123" s="8"/>
      <c r="AO123" s="147">
        <f>IFERROR(VLOOKUP(B123,'A2. Rate Change &amp; Enrollment'!$C$20:$K$769,3,FALSE),0)</f>
        <v>0</v>
      </c>
      <c r="AP123" s="147">
        <f>IFERROR(VLOOKUP(B123,'A2. Rate Change &amp; Enrollment'!$C$20:$K$769,7,FALSE),0)</f>
        <v>0</v>
      </c>
      <c r="AQ123" s="150" t="e">
        <f t="shared" si="14"/>
        <v>#DIV/0!</v>
      </c>
      <c r="AS123" s="177"/>
      <c r="AT123" s="177"/>
      <c r="AV123" s="153" t="e">
        <f t="shared" si="15"/>
        <v>#DIV/0!</v>
      </c>
      <c r="AW123" s="101"/>
      <c r="AY123" s="132"/>
      <c r="AZ123" s="101"/>
      <c r="BA123" s="94"/>
      <c r="BB123" s="94"/>
      <c r="BC123" s="94"/>
      <c r="BD123" s="94"/>
      <c r="BE123" s="101"/>
      <c r="BF123" s="132"/>
      <c r="BG123" s="98"/>
      <c r="BH123" s="74" t="str">
        <f t="shared" si="10"/>
        <v>N</v>
      </c>
      <c r="BI123" t="e">
        <f t="shared" si="11"/>
        <v>#DIV/0!</v>
      </c>
      <c r="BK123" s="283">
        <f>IFERROR(VLOOKUP($B123, 'A2. Rate Change &amp; Enrollment'!$C$14:$BY$769, 75, FALSE), 0)</f>
        <v>0</v>
      </c>
      <c r="BL123" s="283" t="e">
        <f t="shared" si="12"/>
        <v>#DIV/0!</v>
      </c>
      <c r="BM123" s="283" t="e">
        <f t="shared" si="13"/>
        <v>#DIV/0!</v>
      </c>
      <c r="BN123" t="e">
        <f t="shared" si="16"/>
        <v>#DIV/0!</v>
      </c>
    </row>
    <row r="124" spans="1:66" x14ac:dyDescent="0.35">
      <c r="A124" t="s">
        <v>318</v>
      </c>
      <c r="B124" s="144"/>
      <c r="C124" s="98"/>
      <c r="D124" s="43" t="str">
        <f t="shared" si="9"/>
        <v>POS</v>
      </c>
      <c r="E124" s="100"/>
      <c r="F124" s="101"/>
      <c r="G124" s="100"/>
      <c r="H124" s="101"/>
      <c r="I124" s="100"/>
      <c r="J124" s="101"/>
      <c r="K124" s="100"/>
      <c r="L124" s="101"/>
      <c r="M124" s="100"/>
      <c r="N124" s="101"/>
      <c r="O124" s="100"/>
      <c r="P124" s="101"/>
      <c r="Q124" s="100"/>
      <c r="R124" s="101"/>
      <c r="S124" s="100"/>
      <c r="T124" s="101"/>
      <c r="U124" s="118"/>
      <c r="V124" s="118"/>
      <c r="W124" s="100"/>
      <c r="X124" s="100"/>
      <c r="Y124" s="100"/>
      <c r="Z124" s="100"/>
      <c r="AA124" s="132"/>
      <c r="AB124" s="101"/>
      <c r="AC124" s="101"/>
      <c r="AD124" s="101"/>
      <c r="AE124" s="100"/>
      <c r="AF124" s="101"/>
      <c r="AG124" s="100"/>
      <c r="AH124" s="101"/>
      <c r="AI124" s="100"/>
      <c r="AJ124" s="101"/>
      <c r="AK124" s="100"/>
      <c r="AL124" s="101"/>
      <c r="AM124" s="101"/>
      <c r="AN124" s="8"/>
      <c r="AO124" s="147">
        <f>IFERROR(VLOOKUP(B124,'A2. Rate Change &amp; Enrollment'!$C$20:$K$769,3,FALSE),0)</f>
        <v>0</v>
      </c>
      <c r="AP124" s="147">
        <f>IFERROR(VLOOKUP(B124,'A2. Rate Change &amp; Enrollment'!$C$20:$K$769,7,FALSE),0)</f>
        <v>0</v>
      </c>
      <c r="AQ124" s="150" t="e">
        <f t="shared" si="14"/>
        <v>#DIV/0!</v>
      </c>
      <c r="AS124" s="177"/>
      <c r="AT124" s="177"/>
      <c r="AV124" s="153" t="e">
        <f t="shared" si="15"/>
        <v>#DIV/0!</v>
      </c>
      <c r="AW124" s="101"/>
      <c r="AY124" s="132"/>
      <c r="AZ124" s="101"/>
      <c r="BA124" s="94"/>
      <c r="BB124" s="94"/>
      <c r="BC124" s="94"/>
      <c r="BD124" s="94"/>
      <c r="BE124" s="101"/>
      <c r="BF124" s="132"/>
      <c r="BG124" s="98"/>
      <c r="BH124" s="74" t="str">
        <f t="shared" si="10"/>
        <v>N</v>
      </c>
      <c r="BI124" t="e">
        <f t="shared" si="11"/>
        <v>#DIV/0!</v>
      </c>
      <c r="BK124" s="283">
        <f>IFERROR(VLOOKUP($B124, 'A2. Rate Change &amp; Enrollment'!$C$14:$BY$769, 75, FALSE), 0)</f>
        <v>0</v>
      </c>
      <c r="BL124" s="283" t="e">
        <f t="shared" si="12"/>
        <v>#DIV/0!</v>
      </c>
      <c r="BM124" s="283" t="e">
        <f t="shared" si="13"/>
        <v>#DIV/0!</v>
      </c>
      <c r="BN124" t="e">
        <f t="shared" si="16"/>
        <v>#DIV/0!</v>
      </c>
    </row>
    <row r="125" spans="1:66" x14ac:dyDescent="0.35">
      <c r="A125" t="s">
        <v>319</v>
      </c>
      <c r="B125" s="144"/>
      <c r="C125" s="98"/>
      <c r="D125" s="43" t="str">
        <f t="shared" si="9"/>
        <v>POS</v>
      </c>
      <c r="E125" s="100"/>
      <c r="F125" s="101"/>
      <c r="G125" s="100"/>
      <c r="H125" s="101"/>
      <c r="I125" s="100"/>
      <c r="J125" s="101"/>
      <c r="K125" s="100"/>
      <c r="L125" s="101"/>
      <c r="M125" s="100"/>
      <c r="N125" s="101"/>
      <c r="O125" s="100"/>
      <c r="P125" s="101"/>
      <c r="Q125" s="100"/>
      <c r="R125" s="101"/>
      <c r="S125" s="100"/>
      <c r="T125" s="101"/>
      <c r="U125" s="118"/>
      <c r="V125" s="118"/>
      <c r="W125" s="100"/>
      <c r="X125" s="100"/>
      <c r="Y125" s="100"/>
      <c r="Z125" s="100"/>
      <c r="AA125" s="132"/>
      <c r="AB125" s="101"/>
      <c r="AC125" s="101"/>
      <c r="AD125" s="101"/>
      <c r="AE125" s="100"/>
      <c r="AF125" s="101"/>
      <c r="AG125" s="100"/>
      <c r="AH125" s="101"/>
      <c r="AI125" s="100"/>
      <c r="AJ125" s="101"/>
      <c r="AK125" s="100"/>
      <c r="AL125" s="101"/>
      <c r="AM125" s="101"/>
      <c r="AN125" s="8"/>
      <c r="AO125" s="147">
        <f>IFERROR(VLOOKUP(B125,'A2. Rate Change &amp; Enrollment'!$C$20:$K$769,3,FALSE),0)</f>
        <v>0</v>
      </c>
      <c r="AP125" s="147">
        <f>IFERROR(VLOOKUP(B125,'A2. Rate Change &amp; Enrollment'!$C$20:$K$769,7,FALSE),0)</f>
        <v>0</v>
      </c>
      <c r="AQ125" s="150" t="e">
        <f t="shared" si="14"/>
        <v>#DIV/0!</v>
      </c>
      <c r="AS125" s="177"/>
      <c r="AT125" s="177"/>
      <c r="AV125" s="153" t="e">
        <f t="shared" si="15"/>
        <v>#DIV/0!</v>
      </c>
      <c r="AW125" s="101"/>
      <c r="AY125" s="132"/>
      <c r="AZ125" s="101"/>
      <c r="BA125" s="94"/>
      <c r="BB125" s="94"/>
      <c r="BC125" s="94"/>
      <c r="BD125" s="94"/>
      <c r="BE125" s="101"/>
      <c r="BF125" s="132"/>
      <c r="BG125" s="98"/>
      <c r="BH125" s="74" t="str">
        <f t="shared" si="10"/>
        <v>N</v>
      </c>
      <c r="BI125" t="e">
        <f t="shared" si="11"/>
        <v>#DIV/0!</v>
      </c>
      <c r="BK125" s="283">
        <f>IFERROR(VLOOKUP($B125, 'A2. Rate Change &amp; Enrollment'!$C$14:$BY$769, 75, FALSE), 0)</f>
        <v>0</v>
      </c>
      <c r="BL125" s="283" t="e">
        <f t="shared" si="12"/>
        <v>#DIV/0!</v>
      </c>
      <c r="BM125" s="283" t="e">
        <f t="shared" si="13"/>
        <v>#DIV/0!</v>
      </c>
      <c r="BN125" t="e">
        <f t="shared" si="16"/>
        <v>#DIV/0!</v>
      </c>
    </row>
    <row r="126" spans="1:66" x14ac:dyDescent="0.35">
      <c r="A126" t="s">
        <v>320</v>
      </c>
      <c r="B126" s="144"/>
      <c r="C126" s="98"/>
      <c r="D126" s="43" t="str">
        <f t="shared" si="9"/>
        <v>POS</v>
      </c>
      <c r="E126" s="100"/>
      <c r="F126" s="101"/>
      <c r="G126" s="100"/>
      <c r="H126" s="101"/>
      <c r="I126" s="100"/>
      <c r="J126" s="101"/>
      <c r="K126" s="100"/>
      <c r="L126" s="101"/>
      <c r="M126" s="100"/>
      <c r="N126" s="101"/>
      <c r="O126" s="100"/>
      <c r="P126" s="101"/>
      <c r="Q126" s="100"/>
      <c r="R126" s="101"/>
      <c r="S126" s="100"/>
      <c r="T126" s="101"/>
      <c r="U126" s="118"/>
      <c r="V126" s="118"/>
      <c r="W126" s="100"/>
      <c r="X126" s="100"/>
      <c r="Y126" s="100"/>
      <c r="Z126" s="100"/>
      <c r="AA126" s="132"/>
      <c r="AB126" s="101"/>
      <c r="AC126" s="101"/>
      <c r="AD126" s="101"/>
      <c r="AE126" s="100"/>
      <c r="AF126" s="101"/>
      <c r="AG126" s="100"/>
      <c r="AH126" s="101"/>
      <c r="AI126" s="100"/>
      <c r="AJ126" s="101"/>
      <c r="AK126" s="100"/>
      <c r="AL126" s="101"/>
      <c r="AM126" s="101"/>
      <c r="AN126" s="8"/>
      <c r="AO126" s="147">
        <f>IFERROR(VLOOKUP(B126,'A2. Rate Change &amp; Enrollment'!$C$20:$K$769,3,FALSE),0)</f>
        <v>0</v>
      </c>
      <c r="AP126" s="147">
        <f>IFERROR(VLOOKUP(B126,'A2. Rate Change &amp; Enrollment'!$C$20:$K$769,7,FALSE),0)</f>
        <v>0</v>
      </c>
      <c r="AQ126" s="150" t="e">
        <f t="shared" si="14"/>
        <v>#DIV/0!</v>
      </c>
      <c r="AS126" s="177"/>
      <c r="AT126" s="177"/>
      <c r="AV126" s="153" t="e">
        <f t="shared" si="15"/>
        <v>#DIV/0!</v>
      </c>
      <c r="AW126" s="101"/>
      <c r="AY126" s="132"/>
      <c r="AZ126" s="101"/>
      <c r="BA126" s="94"/>
      <c r="BB126" s="94"/>
      <c r="BC126" s="94"/>
      <c r="BD126" s="94"/>
      <c r="BE126" s="101"/>
      <c r="BF126" s="132"/>
      <c r="BG126" s="98"/>
      <c r="BH126" s="74" t="str">
        <f t="shared" si="10"/>
        <v>N</v>
      </c>
      <c r="BI126" t="e">
        <f t="shared" si="11"/>
        <v>#DIV/0!</v>
      </c>
      <c r="BK126" s="283">
        <f>IFERROR(VLOOKUP($B126, 'A2. Rate Change &amp; Enrollment'!$C$14:$BY$769, 75, FALSE), 0)</f>
        <v>0</v>
      </c>
      <c r="BL126" s="283" t="e">
        <f t="shared" si="12"/>
        <v>#DIV/0!</v>
      </c>
      <c r="BM126" s="283" t="e">
        <f t="shared" si="13"/>
        <v>#DIV/0!</v>
      </c>
      <c r="BN126" t="e">
        <f t="shared" si="16"/>
        <v>#DIV/0!</v>
      </c>
    </row>
    <row r="127" spans="1:66" x14ac:dyDescent="0.35">
      <c r="A127" t="s">
        <v>321</v>
      </c>
      <c r="B127" s="144"/>
      <c r="C127" s="98"/>
      <c r="D127" s="43" t="str">
        <f t="shared" si="9"/>
        <v>POS</v>
      </c>
      <c r="E127" s="100"/>
      <c r="F127" s="101"/>
      <c r="G127" s="100"/>
      <c r="H127" s="101"/>
      <c r="I127" s="100"/>
      <c r="J127" s="101"/>
      <c r="K127" s="100"/>
      <c r="L127" s="101"/>
      <c r="M127" s="100"/>
      <c r="N127" s="101"/>
      <c r="O127" s="100"/>
      <c r="P127" s="101"/>
      <c r="Q127" s="100"/>
      <c r="R127" s="101"/>
      <c r="S127" s="100"/>
      <c r="T127" s="101"/>
      <c r="U127" s="118"/>
      <c r="V127" s="118"/>
      <c r="W127" s="100"/>
      <c r="X127" s="100"/>
      <c r="Y127" s="100"/>
      <c r="Z127" s="100"/>
      <c r="AA127" s="132"/>
      <c r="AB127" s="101"/>
      <c r="AC127" s="101"/>
      <c r="AD127" s="101"/>
      <c r="AE127" s="100"/>
      <c r="AF127" s="101"/>
      <c r="AG127" s="100"/>
      <c r="AH127" s="101"/>
      <c r="AI127" s="100"/>
      <c r="AJ127" s="101"/>
      <c r="AK127" s="100"/>
      <c r="AL127" s="101"/>
      <c r="AM127" s="101"/>
      <c r="AN127" s="8"/>
      <c r="AO127" s="147">
        <f>IFERROR(VLOOKUP(B127,'A2. Rate Change &amp; Enrollment'!$C$20:$K$769,3,FALSE),0)</f>
        <v>0</v>
      </c>
      <c r="AP127" s="147">
        <f>IFERROR(VLOOKUP(B127,'A2. Rate Change &amp; Enrollment'!$C$20:$K$769,7,FALSE),0)</f>
        <v>0</v>
      </c>
      <c r="AQ127" s="150" t="e">
        <f t="shared" si="14"/>
        <v>#DIV/0!</v>
      </c>
      <c r="AS127" s="177"/>
      <c r="AT127" s="177"/>
      <c r="AV127" s="153" t="e">
        <f t="shared" si="15"/>
        <v>#DIV/0!</v>
      </c>
      <c r="AW127" s="101"/>
      <c r="AY127" s="132"/>
      <c r="AZ127" s="101"/>
      <c r="BA127" s="94"/>
      <c r="BB127" s="94"/>
      <c r="BC127" s="94"/>
      <c r="BD127" s="94"/>
      <c r="BE127" s="101"/>
      <c r="BF127" s="132"/>
      <c r="BG127" s="98"/>
      <c r="BH127" s="74" t="str">
        <f t="shared" si="10"/>
        <v>N</v>
      </c>
      <c r="BI127" t="e">
        <f t="shared" si="11"/>
        <v>#DIV/0!</v>
      </c>
      <c r="BK127" s="283">
        <f>IFERROR(VLOOKUP($B127, 'A2. Rate Change &amp; Enrollment'!$C$14:$BY$769, 75, FALSE), 0)</f>
        <v>0</v>
      </c>
      <c r="BL127" s="283" t="e">
        <f t="shared" si="12"/>
        <v>#DIV/0!</v>
      </c>
      <c r="BM127" s="283" t="e">
        <f t="shared" si="13"/>
        <v>#DIV/0!</v>
      </c>
      <c r="BN127" t="e">
        <f t="shared" si="16"/>
        <v>#DIV/0!</v>
      </c>
    </row>
    <row r="128" spans="1:66" x14ac:dyDescent="0.35">
      <c r="A128" t="s">
        <v>322</v>
      </c>
      <c r="B128" s="144"/>
      <c r="C128" s="98"/>
      <c r="D128" s="43" t="str">
        <f t="shared" si="9"/>
        <v>POS</v>
      </c>
      <c r="E128" s="100"/>
      <c r="F128" s="101"/>
      <c r="G128" s="100"/>
      <c r="H128" s="101"/>
      <c r="I128" s="100"/>
      <c r="J128" s="101"/>
      <c r="K128" s="100"/>
      <c r="L128" s="101"/>
      <c r="M128" s="100"/>
      <c r="N128" s="101"/>
      <c r="O128" s="100"/>
      <c r="P128" s="101"/>
      <c r="Q128" s="100"/>
      <c r="R128" s="101"/>
      <c r="S128" s="100"/>
      <c r="T128" s="101"/>
      <c r="U128" s="118"/>
      <c r="V128" s="118"/>
      <c r="W128" s="100"/>
      <c r="X128" s="100"/>
      <c r="Y128" s="100"/>
      <c r="Z128" s="100"/>
      <c r="AA128" s="132"/>
      <c r="AB128" s="101"/>
      <c r="AC128" s="101"/>
      <c r="AD128" s="101"/>
      <c r="AE128" s="100"/>
      <c r="AF128" s="101"/>
      <c r="AG128" s="100"/>
      <c r="AH128" s="101"/>
      <c r="AI128" s="100"/>
      <c r="AJ128" s="101"/>
      <c r="AK128" s="100"/>
      <c r="AL128" s="101"/>
      <c r="AM128" s="101"/>
      <c r="AN128" s="8"/>
      <c r="AO128" s="147">
        <f>IFERROR(VLOOKUP(B128,'A2. Rate Change &amp; Enrollment'!$C$20:$K$769,3,FALSE),0)</f>
        <v>0</v>
      </c>
      <c r="AP128" s="147">
        <f>IFERROR(VLOOKUP(B128,'A2. Rate Change &amp; Enrollment'!$C$20:$K$769,7,FALSE),0)</f>
        <v>0</v>
      </c>
      <c r="AQ128" s="150" t="e">
        <f t="shared" si="14"/>
        <v>#DIV/0!</v>
      </c>
      <c r="AS128" s="177"/>
      <c r="AT128" s="177"/>
      <c r="AV128" s="153" t="e">
        <f t="shared" si="15"/>
        <v>#DIV/0!</v>
      </c>
      <c r="AW128" s="101"/>
      <c r="AY128" s="132"/>
      <c r="AZ128" s="101"/>
      <c r="BA128" s="94"/>
      <c r="BB128" s="94"/>
      <c r="BC128" s="94"/>
      <c r="BD128" s="94"/>
      <c r="BE128" s="101"/>
      <c r="BF128" s="132"/>
      <c r="BG128" s="98"/>
      <c r="BH128" s="74" t="str">
        <f t="shared" si="10"/>
        <v>N</v>
      </c>
      <c r="BI128" t="e">
        <f t="shared" si="11"/>
        <v>#DIV/0!</v>
      </c>
      <c r="BK128" s="283">
        <f>IFERROR(VLOOKUP($B128, 'A2. Rate Change &amp; Enrollment'!$C$14:$BY$769, 75, FALSE), 0)</f>
        <v>0</v>
      </c>
      <c r="BL128" s="283" t="e">
        <f t="shared" si="12"/>
        <v>#DIV/0!</v>
      </c>
      <c r="BM128" s="283" t="e">
        <f t="shared" si="13"/>
        <v>#DIV/0!</v>
      </c>
      <c r="BN128" t="e">
        <f t="shared" si="16"/>
        <v>#DIV/0!</v>
      </c>
    </row>
    <row r="129" spans="1:66" x14ac:dyDescent="0.35">
      <c r="A129" t="s">
        <v>323</v>
      </c>
      <c r="B129" s="144"/>
      <c r="C129" s="98"/>
      <c r="D129" s="43" t="str">
        <f t="shared" si="9"/>
        <v>POS</v>
      </c>
      <c r="E129" s="100"/>
      <c r="F129" s="101"/>
      <c r="G129" s="100"/>
      <c r="H129" s="101"/>
      <c r="I129" s="100"/>
      <c r="J129" s="101"/>
      <c r="K129" s="100"/>
      <c r="L129" s="101"/>
      <c r="M129" s="100"/>
      <c r="N129" s="101"/>
      <c r="O129" s="100"/>
      <c r="P129" s="101"/>
      <c r="Q129" s="100"/>
      <c r="R129" s="101"/>
      <c r="S129" s="100"/>
      <c r="T129" s="101"/>
      <c r="U129" s="118"/>
      <c r="V129" s="118"/>
      <c r="W129" s="100"/>
      <c r="X129" s="100"/>
      <c r="Y129" s="100"/>
      <c r="Z129" s="100"/>
      <c r="AA129" s="132"/>
      <c r="AB129" s="101"/>
      <c r="AC129" s="101"/>
      <c r="AD129" s="101"/>
      <c r="AE129" s="100"/>
      <c r="AF129" s="101"/>
      <c r="AG129" s="100"/>
      <c r="AH129" s="101"/>
      <c r="AI129" s="100"/>
      <c r="AJ129" s="101"/>
      <c r="AK129" s="100"/>
      <c r="AL129" s="101"/>
      <c r="AM129" s="101"/>
      <c r="AN129" s="8"/>
      <c r="AO129" s="147">
        <f>IFERROR(VLOOKUP(B129,'A2. Rate Change &amp; Enrollment'!$C$20:$K$769,3,FALSE),0)</f>
        <v>0</v>
      </c>
      <c r="AP129" s="147">
        <f>IFERROR(VLOOKUP(B129,'A2. Rate Change &amp; Enrollment'!$C$20:$K$769,7,FALSE),0)</f>
        <v>0</v>
      </c>
      <c r="AQ129" s="150" t="e">
        <f t="shared" si="14"/>
        <v>#DIV/0!</v>
      </c>
      <c r="AS129" s="177"/>
      <c r="AT129" s="177"/>
      <c r="AV129" s="153" t="e">
        <f t="shared" si="15"/>
        <v>#DIV/0!</v>
      </c>
      <c r="AW129" s="101"/>
      <c r="AY129" s="132"/>
      <c r="AZ129" s="101"/>
      <c r="BA129" s="94"/>
      <c r="BB129" s="94"/>
      <c r="BC129" s="94"/>
      <c r="BD129" s="94"/>
      <c r="BE129" s="101"/>
      <c r="BF129" s="132"/>
      <c r="BG129" s="98"/>
      <c r="BH129" s="74" t="str">
        <f t="shared" si="10"/>
        <v>N</v>
      </c>
      <c r="BI129" t="e">
        <f t="shared" si="11"/>
        <v>#DIV/0!</v>
      </c>
      <c r="BK129" s="283">
        <f>IFERROR(VLOOKUP($B129, 'A2. Rate Change &amp; Enrollment'!$C$14:$BY$769, 75, FALSE), 0)</f>
        <v>0</v>
      </c>
      <c r="BL129" s="283" t="e">
        <f t="shared" si="12"/>
        <v>#DIV/0!</v>
      </c>
      <c r="BM129" s="283" t="e">
        <f t="shared" si="13"/>
        <v>#DIV/0!</v>
      </c>
      <c r="BN129" t="e">
        <f t="shared" si="16"/>
        <v>#DIV/0!</v>
      </c>
    </row>
    <row r="130" spans="1:66" x14ac:dyDescent="0.35">
      <c r="A130" t="s">
        <v>324</v>
      </c>
      <c r="B130" s="144"/>
      <c r="C130" s="98"/>
      <c r="D130" s="43" t="str">
        <f t="shared" si="9"/>
        <v>POS</v>
      </c>
      <c r="E130" s="100"/>
      <c r="F130" s="101"/>
      <c r="G130" s="100"/>
      <c r="H130" s="101"/>
      <c r="I130" s="100"/>
      <c r="J130" s="101"/>
      <c r="K130" s="100"/>
      <c r="L130" s="101"/>
      <c r="M130" s="100"/>
      <c r="N130" s="101"/>
      <c r="O130" s="100"/>
      <c r="P130" s="101"/>
      <c r="Q130" s="100"/>
      <c r="R130" s="101"/>
      <c r="S130" s="100"/>
      <c r="T130" s="101"/>
      <c r="U130" s="118"/>
      <c r="V130" s="118"/>
      <c r="W130" s="100"/>
      <c r="X130" s="100"/>
      <c r="Y130" s="100"/>
      <c r="Z130" s="100"/>
      <c r="AA130" s="132"/>
      <c r="AB130" s="101"/>
      <c r="AC130" s="101"/>
      <c r="AD130" s="101"/>
      <c r="AE130" s="100"/>
      <c r="AF130" s="101"/>
      <c r="AG130" s="100"/>
      <c r="AH130" s="101"/>
      <c r="AI130" s="100"/>
      <c r="AJ130" s="101"/>
      <c r="AK130" s="100"/>
      <c r="AL130" s="101"/>
      <c r="AM130" s="101"/>
      <c r="AN130" s="8"/>
      <c r="AO130" s="147">
        <f>IFERROR(VLOOKUP(B130,'A2. Rate Change &amp; Enrollment'!$C$20:$K$769,3,FALSE),0)</f>
        <v>0</v>
      </c>
      <c r="AP130" s="147">
        <f>IFERROR(VLOOKUP(B130,'A2. Rate Change &amp; Enrollment'!$C$20:$K$769,7,FALSE),0)</f>
        <v>0</v>
      </c>
      <c r="AQ130" s="150" t="e">
        <f t="shared" si="14"/>
        <v>#DIV/0!</v>
      </c>
      <c r="AS130" s="177"/>
      <c r="AT130" s="177"/>
      <c r="AV130" s="153" t="e">
        <f t="shared" si="15"/>
        <v>#DIV/0!</v>
      </c>
      <c r="AW130" s="101"/>
      <c r="AY130" s="132"/>
      <c r="AZ130" s="101"/>
      <c r="BA130" s="94"/>
      <c r="BB130" s="94"/>
      <c r="BC130" s="94"/>
      <c r="BD130" s="94"/>
      <c r="BE130" s="101"/>
      <c r="BF130" s="132"/>
      <c r="BG130" s="98"/>
      <c r="BH130" s="74" t="str">
        <f t="shared" si="10"/>
        <v>N</v>
      </c>
      <c r="BI130" t="e">
        <f t="shared" si="11"/>
        <v>#DIV/0!</v>
      </c>
      <c r="BK130" s="283">
        <f>IFERROR(VLOOKUP($B130, 'A2. Rate Change &amp; Enrollment'!$C$14:$BY$769, 75, FALSE), 0)</f>
        <v>0</v>
      </c>
      <c r="BL130" s="283" t="e">
        <f t="shared" si="12"/>
        <v>#DIV/0!</v>
      </c>
      <c r="BM130" s="283" t="e">
        <f t="shared" si="13"/>
        <v>#DIV/0!</v>
      </c>
      <c r="BN130" t="e">
        <f t="shared" si="16"/>
        <v>#DIV/0!</v>
      </c>
    </row>
    <row r="131" spans="1:66" x14ac:dyDescent="0.35">
      <c r="A131" t="s">
        <v>325</v>
      </c>
      <c r="B131" s="144"/>
      <c r="C131" s="98"/>
      <c r="D131" s="43" t="str">
        <f t="shared" si="9"/>
        <v>POS</v>
      </c>
      <c r="E131" s="100"/>
      <c r="F131" s="101"/>
      <c r="G131" s="100"/>
      <c r="H131" s="101"/>
      <c r="I131" s="100"/>
      <c r="J131" s="101"/>
      <c r="K131" s="100"/>
      <c r="L131" s="101"/>
      <c r="M131" s="100"/>
      <c r="N131" s="101"/>
      <c r="O131" s="100"/>
      <c r="P131" s="101"/>
      <c r="Q131" s="100"/>
      <c r="R131" s="101"/>
      <c r="S131" s="100"/>
      <c r="T131" s="101"/>
      <c r="U131" s="118"/>
      <c r="V131" s="118"/>
      <c r="W131" s="100"/>
      <c r="X131" s="100"/>
      <c r="Y131" s="100"/>
      <c r="Z131" s="100"/>
      <c r="AA131" s="132"/>
      <c r="AB131" s="101"/>
      <c r="AC131" s="101"/>
      <c r="AD131" s="101"/>
      <c r="AE131" s="100"/>
      <c r="AF131" s="101"/>
      <c r="AG131" s="100"/>
      <c r="AH131" s="101"/>
      <c r="AI131" s="100"/>
      <c r="AJ131" s="101"/>
      <c r="AK131" s="100"/>
      <c r="AL131" s="101"/>
      <c r="AM131" s="101"/>
      <c r="AN131" s="8"/>
      <c r="AO131" s="147">
        <f>IFERROR(VLOOKUP(B131,'A2. Rate Change &amp; Enrollment'!$C$20:$K$769,3,FALSE),0)</f>
        <v>0</v>
      </c>
      <c r="AP131" s="147">
        <f>IFERROR(VLOOKUP(B131,'A2. Rate Change &amp; Enrollment'!$C$20:$K$769,7,FALSE),0)</f>
        <v>0</v>
      </c>
      <c r="AQ131" s="150" t="e">
        <f t="shared" si="14"/>
        <v>#DIV/0!</v>
      </c>
      <c r="AS131" s="177"/>
      <c r="AT131" s="177"/>
      <c r="AV131" s="153" t="e">
        <f t="shared" si="15"/>
        <v>#DIV/0!</v>
      </c>
      <c r="AW131" s="101"/>
      <c r="AY131" s="132"/>
      <c r="AZ131" s="101"/>
      <c r="BA131" s="94"/>
      <c r="BB131" s="94"/>
      <c r="BC131" s="94"/>
      <c r="BD131" s="94"/>
      <c r="BE131" s="101"/>
      <c r="BF131" s="132"/>
      <c r="BG131" s="98"/>
      <c r="BH131" s="74" t="str">
        <f t="shared" si="10"/>
        <v>N</v>
      </c>
      <c r="BI131" t="e">
        <f t="shared" si="11"/>
        <v>#DIV/0!</v>
      </c>
      <c r="BK131" s="283">
        <f>IFERROR(VLOOKUP($B131, 'A2. Rate Change &amp; Enrollment'!$C$14:$BY$769, 75, FALSE), 0)</f>
        <v>0</v>
      </c>
      <c r="BL131" s="283" t="e">
        <f t="shared" si="12"/>
        <v>#DIV/0!</v>
      </c>
      <c r="BM131" s="283" t="e">
        <f t="shared" si="13"/>
        <v>#DIV/0!</v>
      </c>
      <c r="BN131" t="e">
        <f t="shared" si="16"/>
        <v>#DIV/0!</v>
      </c>
    </row>
    <row r="132" spans="1:66" x14ac:dyDescent="0.35">
      <c r="A132" t="s">
        <v>326</v>
      </c>
      <c r="B132" s="144"/>
      <c r="C132" s="98"/>
      <c r="D132" s="43" t="str">
        <f t="shared" si="9"/>
        <v>POS</v>
      </c>
      <c r="E132" s="100"/>
      <c r="F132" s="101"/>
      <c r="G132" s="100"/>
      <c r="H132" s="101"/>
      <c r="I132" s="100"/>
      <c r="J132" s="101"/>
      <c r="K132" s="100"/>
      <c r="L132" s="101"/>
      <c r="M132" s="100"/>
      <c r="N132" s="101"/>
      <c r="O132" s="100"/>
      <c r="P132" s="101"/>
      <c r="Q132" s="100"/>
      <c r="R132" s="101"/>
      <c r="S132" s="100"/>
      <c r="T132" s="101"/>
      <c r="U132" s="118"/>
      <c r="V132" s="118"/>
      <c r="W132" s="100"/>
      <c r="X132" s="100"/>
      <c r="Y132" s="100"/>
      <c r="Z132" s="100"/>
      <c r="AA132" s="132"/>
      <c r="AB132" s="101"/>
      <c r="AC132" s="101"/>
      <c r="AD132" s="101"/>
      <c r="AE132" s="100"/>
      <c r="AF132" s="101"/>
      <c r="AG132" s="100"/>
      <c r="AH132" s="101"/>
      <c r="AI132" s="100"/>
      <c r="AJ132" s="101"/>
      <c r="AK132" s="100"/>
      <c r="AL132" s="101"/>
      <c r="AM132" s="101"/>
      <c r="AN132" s="8"/>
      <c r="AO132" s="147">
        <f>IFERROR(VLOOKUP(B132,'A2. Rate Change &amp; Enrollment'!$C$20:$K$769,3,FALSE),0)</f>
        <v>0</v>
      </c>
      <c r="AP132" s="147">
        <f>IFERROR(VLOOKUP(B132,'A2. Rate Change &amp; Enrollment'!$C$20:$K$769,7,FALSE),0)</f>
        <v>0</v>
      </c>
      <c r="AQ132" s="150" t="e">
        <f t="shared" si="14"/>
        <v>#DIV/0!</v>
      </c>
      <c r="AS132" s="177"/>
      <c r="AT132" s="177"/>
      <c r="AV132" s="153" t="e">
        <f t="shared" si="15"/>
        <v>#DIV/0!</v>
      </c>
      <c r="AW132" s="101"/>
      <c r="AY132" s="132"/>
      <c r="AZ132" s="101"/>
      <c r="BA132" s="94"/>
      <c r="BB132" s="94"/>
      <c r="BC132" s="94"/>
      <c r="BD132" s="94"/>
      <c r="BE132" s="101"/>
      <c r="BF132" s="132"/>
      <c r="BG132" s="98"/>
      <c r="BH132" s="74" t="str">
        <f t="shared" si="10"/>
        <v>N</v>
      </c>
      <c r="BI132" t="e">
        <f t="shared" si="11"/>
        <v>#DIV/0!</v>
      </c>
      <c r="BK132" s="283">
        <f>IFERROR(VLOOKUP($B132, 'A2. Rate Change &amp; Enrollment'!$C$14:$BY$769, 75, FALSE), 0)</f>
        <v>0</v>
      </c>
      <c r="BL132" s="283" t="e">
        <f t="shared" si="12"/>
        <v>#DIV/0!</v>
      </c>
      <c r="BM132" s="283" t="e">
        <f t="shared" si="13"/>
        <v>#DIV/0!</v>
      </c>
      <c r="BN132" t="e">
        <f t="shared" si="16"/>
        <v>#DIV/0!</v>
      </c>
    </row>
    <row r="133" spans="1:66" x14ac:dyDescent="0.35">
      <c r="A133" t="s">
        <v>327</v>
      </c>
      <c r="B133" s="144"/>
      <c r="C133" s="98"/>
      <c r="D133" s="43" t="str">
        <f t="shared" si="9"/>
        <v>POS</v>
      </c>
      <c r="E133" s="100"/>
      <c r="F133" s="101"/>
      <c r="G133" s="100"/>
      <c r="H133" s="101"/>
      <c r="I133" s="100"/>
      <c r="J133" s="101"/>
      <c r="K133" s="100"/>
      <c r="L133" s="101"/>
      <c r="M133" s="100"/>
      <c r="N133" s="101"/>
      <c r="O133" s="100"/>
      <c r="P133" s="101"/>
      <c r="Q133" s="100"/>
      <c r="R133" s="101"/>
      <c r="S133" s="100"/>
      <c r="T133" s="101"/>
      <c r="U133" s="118"/>
      <c r="V133" s="118"/>
      <c r="W133" s="100"/>
      <c r="X133" s="100"/>
      <c r="Y133" s="100"/>
      <c r="Z133" s="100"/>
      <c r="AA133" s="132"/>
      <c r="AB133" s="101"/>
      <c r="AC133" s="101"/>
      <c r="AD133" s="101"/>
      <c r="AE133" s="100"/>
      <c r="AF133" s="101"/>
      <c r="AG133" s="100"/>
      <c r="AH133" s="101"/>
      <c r="AI133" s="100"/>
      <c r="AJ133" s="101"/>
      <c r="AK133" s="100"/>
      <c r="AL133" s="101"/>
      <c r="AM133" s="101"/>
      <c r="AN133" s="8"/>
      <c r="AO133" s="147">
        <f>IFERROR(VLOOKUP(B133,'A2. Rate Change &amp; Enrollment'!$C$20:$K$769,3,FALSE),0)</f>
        <v>0</v>
      </c>
      <c r="AP133" s="147">
        <f>IFERROR(VLOOKUP(B133,'A2. Rate Change &amp; Enrollment'!$C$20:$K$769,7,FALSE),0)</f>
        <v>0</v>
      </c>
      <c r="AQ133" s="150" t="e">
        <f t="shared" si="14"/>
        <v>#DIV/0!</v>
      </c>
      <c r="AS133" s="177"/>
      <c r="AT133" s="177"/>
      <c r="AV133" s="153" t="e">
        <f t="shared" si="15"/>
        <v>#DIV/0!</v>
      </c>
      <c r="AW133" s="101"/>
      <c r="AY133" s="132"/>
      <c r="AZ133" s="101"/>
      <c r="BA133" s="94"/>
      <c r="BB133" s="94"/>
      <c r="BC133" s="94"/>
      <c r="BD133" s="94"/>
      <c r="BE133" s="101"/>
      <c r="BF133" s="132"/>
      <c r="BG133" s="98"/>
      <c r="BH133" s="74" t="str">
        <f t="shared" si="10"/>
        <v>N</v>
      </c>
      <c r="BI133" t="e">
        <f t="shared" si="11"/>
        <v>#DIV/0!</v>
      </c>
      <c r="BK133" s="283">
        <f>IFERROR(VLOOKUP($B133, 'A2. Rate Change &amp; Enrollment'!$C$14:$BY$769, 75, FALSE), 0)</f>
        <v>0</v>
      </c>
      <c r="BL133" s="283" t="e">
        <f t="shared" si="12"/>
        <v>#DIV/0!</v>
      </c>
      <c r="BM133" s="283" t="e">
        <f t="shared" si="13"/>
        <v>#DIV/0!</v>
      </c>
      <c r="BN133" t="e">
        <f t="shared" si="16"/>
        <v>#DIV/0!</v>
      </c>
    </row>
    <row r="134" spans="1:66" x14ac:dyDescent="0.35">
      <c r="A134" t="s">
        <v>328</v>
      </c>
      <c r="B134" s="144"/>
      <c r="C134" s="98"/>
      <c r="D134" s="43" t="str">
        <f t="shared" si="9"/>
        <v>POS</v>
      </c>
      <c r="E134" s="100"/>
      <c r="F134" s="101"/>
      <c r="G134" s="100"/>
      <c r="H134" s="101"/>
      <c r="I134" s="100"/>
      <c r="J134" s="101"/>
      <c r="K134" s="100"/>
      <c r="L134" s="101"/>
      <c r="M134" s="100"/>
      <c r="N134" s="101"/>
      <c r="O134" s="100"/>
      <c r="P134" s="101"/>
      <c r="Q134" s="100"/>
      <c r="R134" s="101"/>
      <c r="S134" s="100"/>
      <c r="T134" s="101"/>
      <c r="U134" s="118"/>
      <c r="V134" s="118"/>
      <c r="W134" s="100"/>
      <c r="X134" s="100"/>
      <c r="Y134" s="100"/>
      <c r="Z134" s="100"/>
      <c r="AA134" s="132"/>
      <c r="AB134" s="101"/>
      <c r="AC134" s="101"/>
      <c r="AD134" s="101"/>
      <c r="AE134" s="100"/>
      <c r="AF134" s="101"/>
      <c r="AG134" s="100"/>
      <c r="AH134" s="101"/>
      <c r="AI134" s="100"/>
      <c r="AJ134" s="101"/>
      <c r="AK134" s="100"/>
      <c r="AL134" s="101"/>
      <c r="AM134" s="101"/>
      <c r="AN134" s="8"/>
      <c r="AO134" s="147">
        <f>IFERROR(VLOOKUP(B134,'A2. Rate Change &amp; Enrollment'!$C$20:$K$769,3,FALSE),0)</f>
        <v>0</v>
      </c>
      <c r="AP134" s="147">
        <f>IFERROR(VLOOKUP(B134,'A2. Rate Change &amp; Enrollment'!$C$20:$K$769,7,FALSE),0)</f>
        <v>0</v>
      </c>
      <c r="AQ134" s="150" t="e">
        <f t="shared" si="14"/>
        <v>#DIV/0!</v>
      </c>
      <c r="AS134" s="177"/>
      <c r="AT134" s="177"/>
      <c r="AV134" s="153" t="e">
        <f t="shared" si="15"/>
        <v>#DIV/0!</v>
      </c>
      <c r="AW134" s="101"/>
      <c r="AY134" s="132"/>
      <c r="AZ134" s="101"/>
      <c r="BA134" s="94"/>
      <c r="BB134" s="94"/>
      <c r="BC134" s="94"/>
      <c r="BD134" s="94"/>
      <c r="BE134" s="101"/>
      <c r="BF134" s="132"/>
      <c r="BG134" s="98"/>
      <c r="BH134" s="74" t="str">
        <f t="shared" si="10"/>
        <v>N</v>
      </c>
      <c r="BI134" t="e">
        <f t="shared" si="11"/>
        <v>#DIV/0!</v>
      </c>
      <c r="BK134" s="283">
        <f>IFERROR(VLOOKUP($B134, 'A2. Rate Change &amp; Enrollment'!$C$14:$BY$769, 75, FALSE), 0)</f>
        <v>0</v>
      </c>
      <c r="BL134" s="283" t="e">
        <f t="shared" si="12"/>
        <v>#DIV/0!</v>
      </c>
      <c r="BM134" s="283" t="e">
        <f t="shared" si="13"/>
        <v>#DIV/0!</v>
      </c>
      <c r="BN134" t="e">
        <f t="shared" si="16"/>
        <v>#DIV/0!</v>
      </c>
    </row>
    <row r="135" spans="1:66" x14ac:dyDescent="0.35">
      <c r="A135" t="s">
        <v>329</v>
      </c>
      <c r="B135" s="144"/>
      <c r="C135" s="98"/>
      <c r="D135" s="43" t="str">
        <f t="shared" si="9"/>
        <v>POS</v>
      </c>
      <c r="E135" s="100"/>
      <c r="F135" s="101"/>
      <c r="G135" s="100"/>
      <c r="H135" s="101"/>
      <c r="I135" s="100"/>
      <c r="J135" s="101"/>
      <c r="K135" s="100"/>
      <c r="L135" s="101"/>
      <c r="M135" s="100"/>
      <c r="N135" s="101"/>
      <c r="O135" s="100"/>
      <c r="P135" s="101"/>
      <c r="Q135" s="100"/>
      <c r="R135" s="101"/>
      <c r="S135" s="100"/>
      <c r="T135" s="101"/>
      <c r="U135" s="118"/>
      <c r="V135" s="118"/>
      <c r="W135" s="100"/>
      <c r="X135" s="100"/>
      <c r="Y135" s="100"/>
      <c r="Z135" s="100"/>
      <c r="AA135" s="132"/>
      <c r="AB135" s="101"/>
      <c r="AC135" s="101"/>
      <c r="AD135" s="101"/>
      <c r="AE135" s="100"/>
      <c r="AF135" s="101"/>
      <c r="AG135" s="100"/>
      <c r="AH135" s="101"/>
      <c r="AI135" s="100"/>
      <c r="AJ135" s="101"/>
      <c r="AK135" s="100"/>
      <c r="AL135" s="101"/>
      <c r="AM135" s="101"/>
      <c r="AN135" s="8"/>
      <c r="AO135" s="147">
        <f>IFERROR(VLOOKUP(B135,'A2. Rate Change &amp; Enrollment'!$C$20:$K$769,3,FALSE),0)</f>
        <v>0</v>
      </c>
      <c r="AP135" s="147">
        <f>IFERROR(VLOOKUP(B135,'A2. Rate Change &amp; Enrollment'!$C$20:$K$769,7,FALSE),0)</f>
        <v>0</v>
      </c>
      <c r="AQ135" s="150" t="e">
        <f t="shared" si="14"/>
        <v>#DIV/0!</v>
      </c>
      <c r="AS135" s="177"/>
      <c r="AT135" s="177"/>
      <c r="AV135" s="153" t="e">
        <f t="shared" si="15"/>
        <v>#DIV/0!</v>
      </c>
      <c r="AW135" s="101"/>
      <c r="AY135" s="132"/>
      <c r="AZ135" s="101"/>
      <c r="BA135" s="94"/>
      <c r="BB135" s="94"/>
      <c r="BC135" s="94"/>
      <c r="BD135" s="94"/>
      <c r="BE135" s="101"/>
      <c r="BF135" s="132"/>
      <c r="BG135" s="98"/>
      <c r="BH135" s="74" t="str">
        <f t="shared" si="10"/>
        <v>N</v>
      </c>
      <c r="BI135" t="e">
        <f t="shared" si="11"/>
        <v>#DIV/0!</v>
      </c>
      <c r="BK135" s="283">
        <f>IFERROR(VLOOKUP($B135, 'A2. Rate Change &amp; Enrollment'!$C$14:$BY$769, 75, FALSE), 0)</f>
        <v>0</v>
      </c>
      <c r="BL135" s="283" t="e">
        <f t="shared" si="12"/>
        <v>#DIV/0!</v>
      </c>
      <c r="BM135" s="283" t="e">
        <f t="shared" si="13"/>
        <v>#DIV/0!</v>
      </c>
      <c r="BN135" t="e">
        <f t="shared" si="16"/>
        <v>#DIV/0!</v>
      </c>
    </row>
    <row r="136" spans="1:66" x14ac:dyDescent="0.35">
      <c r="A136" t="s">
        <v>330</v>
      </c>
      <c r="B136" s="144"/>
      <c r="C136" s="98"/>
      <c r="D136" s="43" t="str">
        <f t="shared" si="9"/>
        <v>POS</v>
      </c>
      <c r="E136" s="100"/>
      <c r="F136" s="101"/>
      <c r="G136" s="100"/>
      <c r="H136" s="101"/>
      <c r="I136" s="100"/>
      <c r="J136" s="101"/>
      <c r="K136" s="100"/>
      <c r="L136" s="101"/>
      <c r="M136" s="100"/>
      <c r="N136" s="101"/>
      <c r="O136" s="100"/>
      <c r="P136" s="101"/>
      <c r="Q136" s="100"/>
      <c r="R136" s="101"/>
      <c r="S136" s="100"/>
      <c r="T136" s="101"/>
      <c r="U136" s="118"/>
      <c r="V136" s="118"/>
      <c r="W136" s="100"/>
      <c r="X136" s="100"/>
      <c r="Y136" s="100"/>
      <c r="Z136" s="100"/>
      <c r="AA136" s="132"/>
      <c r="AB136" s="101"/>
      <c r="AC136" s="101"/>
      <c r="AD136" s="101"/>
      <c r="AE136" s="100"/>
      <c r="AF136" s="101"/>
      <c r="AG136" s="100"/>
      <c r="AH136" s="101"/>
      <c r="AI136" s="100"/>
      <c r="AJ136" s="101"/>
      <c r="AK136" s="100"/>
      <c r="AL136" s="101"/>
      <c r="AM136" s="101"/>
      <c r="AN136" s="8"/>
      <c r="AO136" s="147">
        <f>IFERROR(VLOOKUP(B136,'A2. Rate Change &amp; Enrollment'!$C$20:$K$769,3,FALSE),0)</f>
        <v>0</v>
      </c>
      <c r="AP136" s="147">
        <f>IFERROR(VLOOKUP(B136,'A2. Rate Change &amp; Enrollment'!$C$20:$K$769,7,FALSE),0)</f>
        <v>0</v>
      </c>
      <c r="AQ136" s="150" t="e">
        <f t="shared" si="14"/>
        <v>#DIV/0!</v>
      </c>
      <c r="AS136" s="177"/>
      <c r="AT136" s="177"/>
      <c r="AV136" s="153" t="e">
        <f t="shared" si="15"/>
        <v>#DIV/0!</v>
      </c>
      <c r="AW136" s="101"/>
      <c r="AY136" s="132"/>
      <c r="AZ136" s="101"/>
      <c r="BA136" s="94"/>
      <c r="BB136" s="94"/>
      <c r="BC136" s="94"/>
      <c r="BD136" s="94"/>
      <c r="BE136" s="101"/>
      <c r="BF136" s="132"/>
      <c r="BG136" s="98"/>
      <c r="BH136" s="74" t="str">
        <f t="shared" si="10"/>
        <v>N</v>
      </c>
      <c r="BI136" t="e">
        <f t="shared" si="11"/>
        <v>#DIV/0!</v>
      </c>
      <c r="BK136" s="283">
        <f>IFERROR(VLOOKUP($B136, 'A2. Rate Change &amp; Enrollment'!$C$14:$BY$769, 75, FALSE), 0)</f>
        <v>0</v>
      </c>
      <c r="BL136" s="283" t="e">
        <f t="shared" si="12"/>
        <v>#DIV/0!</v>
      </c>
      <c r="BM136" s="283" t="e">
        <f t="shared" si="13"/>
        <v>#DIV/0!</v>
      </c>
      <c r="BN136" t="e">
        <f t="shared" si="16"/>
        <v>#DIV/0!</v>
      </c>
    </row>
    <row r="137" spans="1:66" x14ac:dyDescent="0.35">
      <c r="A137" t="s">
        <v>331</v>
      </c>
      <c r="B137" s="144"/>
      <c r="C137" s="98"/>
      <c r="D137" s="43" t="str">
        <f t="shared" si="9"/>
        <v>POS</v>
      </c>
      <c r="E137" s="100"/>
      <c r="F137" s="101"/>
      <c r="G137" s="100"/>
      <c r="H137" s="101"/>
      <c r="I137" s="100"/>
      <c r="J137" s="101"/>
      <c r="K137" s="100"/>
      <c r="L137" s="101"/>
      <c r="M137" s="100"/>
      <c r="N137" s="101"/>
      <c r="O137" s="100"/>
      <c r="P137" s="101"/>
      <c r="Q137" s="100"/>
      <c r="R137" s="101"/>
      <c r="S137" s="100"/>
      <c r="T137" s="101"/>
      <c r="U137" s="118"/>
      <c r="V137" s="118"/>
      <c r="W137" s="100"/>
      <c r="X137" s="100"/>
      <c r="Y137" s="100"/>
      <c r="Z137" s="100"/>
      <c r="AA137" s="132"/>
      <c r="AB137" s="101"/>
      <c r="AC137" s="101"/>
      <c r="AD137" s="101"/>
      <c r="AE137" s="100"/>
      <c r="AF137" s="101"/>
      <c r="AG137" s="100"/>
      <c r="AH137" s="101"/>
      <c r="AI137" s="100"/>
      <c r="AJ137" s="101"/>
      <c r="AK137" s="100"/>
      <c r="AL137" s="101"/>
      <c r="AM137" s="101"/>
      <c r="AN137" s="8"/>
      <c r="AO137" s="147">
        <f>IFERROR(VLOOKUP(B137,'A2. Rate Change &amp; Enrollment'!$C$20:$K$769,3,FALSE),0)</f>
        <v>0</v>
      </c>
      <c r="AP137" s="147">
        <f>IFERROR(VLOOKUP(B137,'A2. Rate Change &amp; Enrollment'!$C$20:$K$769,7,FALSE),0)</f>
        <v>0</v>
      </c>
      <c r="AQ137" s="150" t="e">
        <f t="shared" si="14"/>
        <v>#DIV/0!</v>
      </c>
      <c r="AS137" s="177"/>
      <c r="AT137" s="177"/>
      <c r="AV137" s="153" t="e">
        <f t="shared" si="15"/>
        <v>#DIV/0!</v>
      </c>
      <c r="AW137" s="101"/>
      <c r="AY137" s="132"/>
      <c r="AZ137" s="101"/>
      <c r="BA137" s="94"/>
      <c r="BB137" s="94"/>
      <c r="BC137" s="94"/>
      <c r="BD137" s="94"/>
      <c r="BE137" s="101"/>
      <c r="BF137" s="132"/>
      <c r="BG137" s="98"/>
      <c r="BH137" s="74" t="str">
        <f t="shared" si="10"/>
        <v>N</v>
      </c>
      <c r="BI137" t="e">
        <f t="shared" si="11"/>
        <v>#DIV/0!</v>
      </c>
      <c r="BK137" s="283">
        <f>IFERROR(VLOOKUP($B137, 'A2. Rate Change &amp; Enrollment'!$C$14:$BY$769, 75, FALSE), 0)</f>
        <v>0</v>
      </c>
      <c r="BL137" s="283" t="e">
        <f t="shared" si="12"/>
        <v>#DIV/0!</v>
      </c>
      <c r="BM137" s="283" t="e">
        <f t="shared" si="13"/>
        <v>#DIV/0!</v>
      </c>
      <c r="BN137" t="e">
        <f t="shared" si="16"/>
        <v>#DIV/0!</v>
      </c>
    </row>
    <row r="138" spans="1:66" x14ac:dyDescent="0.35">
      <c r="A138" t="s">
        <v>332</v>
      </c>
      <c r="B138" s="144"/>
      <c r="C138" s="98"/>
      <c r="D138" s="43" t="str">
        <f t="shared" si="9"/>
        <v>POS</v>
      </c>
      <c r="E138" s="100"/>
      <c r="F138" s="101"/>
      <c r="G138" s="100"/>
      <c r="H138" s="101"/>
      <c r="I138" s="100"/>
      <c r="J138" s="101"/>
      <c r="K138" s="100"/>
      <c r="L138" s="101"/>
      <c r="M138" s="100"/>
      <c r="N138" s="101"/>
      <c r="O138" s="100"/>
      <c r="P138" s="101"/>
      <c r="Q138" s="100"/>
      <c r="R138" s="101"/>
      <c r="S138" s="100"/>
      <c r="T138" s="101"/>
      <c r="U138" s="118"/>
      <c r="V138" s="118"/>
      <c r="W138" s="100"/>
      <c r="X138" s="100"/>
      <c r="Y138" s="100"/>
      <c r="Z138" s="100"/>
      <c r="AA138" s="132"/>
      <c r="AB138" s="101"/>
      <c r="AC138" s="101"/>
      <c r="AD138" s="101"/>
      <c r="AE138" s="100"/>
      <c r="AF138" s="101"/>
      <c r="AG138" s="100"/>
      <c r="AH138" s="101"/>
      <c r="AI138" s="100"/>
      <c r="AJ138" s="101"/>
      <c r="AK138" s="100"/>
      <c r="AL138" s="101"/>
      <c r="AM138" s="101"/>
      <c r="AN138" s="8"/>
      <c r="AO138" s="147">
        <f>IFERROR(VLOOKUP(B138,'A2. Rate Change &amp; Enrollment'!$C$20:$K$769,3,FALSE),0)</f>
        <v>0</v>
      </c>
      <c r="AP138" s="147">
        <f>IFERROR(VLOOKUP(B138,'A2. Rate Change &amp; Enrollment'!$C$20:$K$769,7,FALSE),0)</f>
        <v>0</v>
      </c>
      <c r="AQ138" s="150" t="e">
        <f t="shared" si="14"/>
        <v>#DIV/0!</v>
      </c>
      <c r="AS138" s="177"/>
      <c r="AT138" s="177"/>
      <c r="AV138" s="153" t="e">
        <f t="shared" si="15"/>
        <v>#DIV/0!</v>
      </c>
      <c r="AW138" s="101"/>
      <c r="AY138" s="132"/>
      <c r="AZ138" s="101"/>
      <c r="BA138" s="94"/>
      <c r="BB138" s="94"/>
      <c r="BC138" s="94"/>
      <c r="BD138" s="94"/>
      <c r="BE138" s="101"/>
      <c r="BF138" s="132"/>
      <c r="BG138" s="98"/>
      <c r="BH138" s="74" t="str">
        <f t="shared" si="10"/>
        <v>N</v>
      </c>
      <c r="BI138" t="e">
        <f t="shared" si="11"/>
        <v>#DIV/0!</v>
      </c>
      <c r="BK138" s="283">
        <f>IFERROR(VLOOKUP($B138, 'A2. Rate Change &amp; Enrollment'!$C$14:$BY$769, 75, FALSE), 0)</f>
        <v>0</v>
      </c>
      <c r="BL138" s="283" t="e">
        <f t="shared" si="12"/>
        <v>#DIV/0!</v>
      </c>
      <c r="BM138" s="283" t="e">
        <f t="shared" si="13"/>
        <v>#DIV/0!</v>
      </c>
      <c r="BN138" t="e">
        <f t="shared" si="16"/>
        <v>#DIV/0!</v>
      </c>
    </row>
    <row r="139" spans="1:66" x14ac:dyDescent="0.35">
      <c r="A139" t="s">
        <v>333</v>
      </c>
      <c r="B139" s="144"/>
      <c r="C139" s="98"/>
      <c r="D139" s="43" t="str">
        <f t="shared" si="9"/>
        <v>POS</v>
      </c>
      <c r="E139" s="100"/>
      <c r="F139" s="101"/>
      <c r="G139" s="100"/>
      <c r="H139" s="101"/>
      <c r="I139" s="100"/>
      <c r="J139" s="101"/>
      <c r="K139" s="100"/>
      <c r="L139" s="101"/>
      <c r="M139" s="100"/>
      <c r="N139" s="101"/>
      <c r="O139" s="100"/>
      <c r="P139" s="101"/>
      <c r="Q139" s="100"/>
      <c r="R139" s="101"/>
      <c r="S139" s="100"/>
      <c r="T139" s="101"/>
      <c r="U139" s="118"/>
      <c r="V139" s="118"/>
      <c r="W139" s="100"/>
      <c r="X139" s="100"/>
      <c r="Y139" s="100"/>
      <c r="Z139" s="100"/>
      <c r="AA139" s="132"/>
      <c r="AB139" s="101"/>
      <c r="AC139" s="101"/>
      <c r="AD139" s="101"/>
      <c r="AE139" s="100"/>
      <c r="AF139" s="101"/>
      <c r="AG139" s="100"/>
      <c r="AH139" s="101"/>
      <c r="AI139" s="100"/>
      <c r="AJ139" s="101"/>
      <c r="AK139" s="100"/>
      <c r="AL139" s="101"/>
      <c r="AM139" s="101"/>
      <c r="AN139" s="8"/>
      <c r="AO139" s="147">
        <f>IFERROR(VLOOKUP(B139,'A2. Rate Change &amp; Enrollment'!$C$20:$K$769,3,FALSE),0)</f>
        <v>0</v>
      </c>
      <c r="AP139" s="147">
        <f>IFERROR(VLOOKUP(B139,'A2. Rate Change &amp; Enrollment'!$C$20:$K$769,7,FALSE),0)</f>
        <v>0</v>
      </c>
      <c r="AQ139" s="150" t="e">
        <f t="shared" si="14"/>
        <v>#DIV/0!</v>
      </c>
      <c r="AS139" s="177"/>
      <c r="AT139" s="177"/>
      <c r="AV139" s="153" t="e">
        <f t="shared" si="15"/>
        <v>#DIV/0!</v>
      </c>
      <c r="AW139" s="101"/>
      <c r="AY139" s="132"/>
      <c r="AZ139" s="101"/>
      <c r="BA139" s="94"/>
      <c r="BB139" s="94"/>
      <c r="BC139" s="94"/>
      <c r="BD139" s="94"/>
      <c r="BE139" s="101"/>
      <c r="BF139" s="132"/>
      <c r="BG139" s="98"/>
      <c r="BH139" s="74" t="str">
        <f t="shared" si="10"/>
        <v>N</v>
      </c>
      <c r="BI139" t="e">
        <f t="shared" si="11"/>
        <v>#DIV/0!</v>
      </c>
      <c r="BK139" s="283">
        <f>IFERROR(VLOOKUP($B139, 'A2. Rate Change &amp; Enrollment'!$C$14:$BY$769, 75, FALSE), 0)</f>
        <v>0</v>
      </c>
      <c r="BL139" s="283" t="e">
        <f t="shared" si="12"/>
        <v>#DIV/0!</v>
      </c>
      <c r="BM139" s="283" t="e">
        <f t="shared" si="13"/>
        <v>#DIV/0!</v>
      </c>
      <c r="BN139" t="e">
        <f t="shared" si="16"/>
        <v>#DIV/0!</v>
      </c>
    </row>
    <row r="140" spans="1:66" x14ac:dyDescent="0.35">
      <c r="A140" t="s">
        <v>334</v>
      </c>
      <c r="B140" s="144"/>
      <c r="C140" s="98"/>
      <c r="D140" s="43" t="str">
        <f t="shared" si="9"/>
        <v>POS</v>
      </c>
      <c r="E140" s="100"/>
      <c r="F140" s="101"/>
      <c r="G140" s="100"/>
      <c r="H140" s="101"/>
      <c r="I140" s="100"/>
      <c r="J140" s="101"/>
      <c r="K140" s="100"/>
      <c r="L140" s="101"/>
      <c r="M140" s="100"/>
      <c r="N140" s="101"/>
      <c r="O140" s="100"/>
      <c r="P140" s="101"/>
      <c r="Q140" s="100"/>
      <c r="R140" s="101"/>
      <c r="S140" s="100"/>
      <c r="T140" s="101"/>
      <c r="U140" s="118"/>
      <c r="V140" s="118"/>
      <c r="W140" s="100"/>
      <c r="X140" s="100"/>
      <c r="Y140" s="100"/>
      <c r="Z140" s="100"/>
      <c r="AA140" s="132"/>
      <c r="AB140" s="101"/>
      <c r="AC140" s="101"/>
      <c r="AD140" s="101"/>
      <c r="AE140" s="100"/>
      <c r="AF140" s="101"/>
      <c r="AG140" s="100"/>
      <c r="AH140" s="101"/>
      <c r="AI140" s="100"/>
      <c r="AJ140" s="101"/>
      <c r="AK140" s="100"/>
      <c r="AL140" s="101"/>
      <c r="AM140" s="101"/>
      <c r="AN140" s="8"/>
      <c r="AO140" s="147">
        <f>IFERROR(VLOOKUP(B140,'A2. Rate Change &amp; Enrollment'!$C$20:$K$769,3,FALSE),0)</f>
        <v>0</v>
      </c>
      <c r="AP140" s="147">
        <f>IFERROR(VLOOKUP(B140,'A2. Rate Change &amp; Enrollment'!$C$20:$K$769,7,FALSE),0)</f>
        <v>0</v>
      </c>
      <c r="AQ140" s="150" t="e">
        <f t="shared" si="14"/>
        <v>#DIV/0!</v>
      </c>
      <c r="AS140" s="177"/>
      <c r="AT140" s="177"/>
      <c r="AV140" s="153" t="e">
        <f t="shared" si="15"/>
        <v>#DIV/0!</v>
      </c>
      <c r="AW140" s="101"/>
      <c r="AY140" s="132"/>
      <c r="AZ140" s="101"/>
      <c r="BA140" s="94"/>
      <c r="BB140" s="94"/>
      <c r="BC140" s="94"/>
      <c r="BD140" s="94"/>
      <c r="BE140" s="101"/>
      <c r="BF140" s="132"/>
      <c r="BG140" s="98"/>
      <c r="BH140" s="74" t="str">
        <f t="shared" si="10"/>
        <v>N</v>
      </c>
      <c r="BI140" t="e">
        <f t="shared" si="11"/>
        <v>#DIV/0!</v>
      </c>
      <c r="BK140" s="283">
        <f>IFERROR(VLOOKUP($B140, 'A2. Rate Change &amp; Enrollment'!$C$14:$BY$769, 75, FALSE), 0)</f>
        <v>0</v>
      </c>
      <c r="BL140" s="283" t="e">
        <f t="shared" si="12"/>
        <v>#DIV/0!</v>
      </c>
      <c r="BM140" s="283" t="e">
        <f t="shared" si="13"/>
        <v>#DIV/0!</v>
      </c>
      <c r="BN140" t="e">
        <f t="shared" si="16"/>
        <v>#DIV/0!</v>
      </c>
    </row>
    <row r="141" spans="1:66" x14ac:dyDescent="0.35">
      <c r="A141" t="s">
        <v>335</v>
      </c>
      <c r="B141" s="144"/>
      <c r="C141" s="98"/>
      <c r="D141" s="43" t="str">
        <f t="shared" si="9"/>
        <v>POS</v>
      </c>
      <c r="E141" s="100"/>
      <c r="F141" s="101"/>
      <c r="G141" s="100"/>
      <c r="H141" s="101"/>
      <c r="I141" s="100"/>
      <c r="J141" s="101"/>
      <c r="K141" s="100"/>
      <c r="L141" s="101"/>
      <c r="M141" s="100"/>
      <c r="N141" s="101"/>
      <c r="O141" s="100"/>
      <c r="P141" s="101"/>
      <c r="Q141" s="100"/>
      <c r="R141" s="101"/>
      <c r="S141" s="100"/>
      <c r="T141" s="101"/>
      <c r="U141" s="118"/>
      <c r="V141" s="118"/>
      <c r="W141" s="100"/>
      <c r="X141" s="100"/>
      <c r="Y141" s="100"/>
      <c r="Z141" s="100"/>
      <c r="AA141" s="132"/>
      <c r="AB141" s="101"/>
      <c r="AC141" s="101"/>
      <c r="AD141" s="101"/>
      <c r="AE141" s="100"/>
      <c r="AF141" s="101"/>
      <c r="AG141" s="100"/>
      <c r="AH141" s="101"/>
      <c r="AI141" s="100"/>
      <c r="AJ141" s="101"/>
      <c r="AK141" s="100"/>
      <c r="AL141" s="101"/>
      <c r="AM141" s="101"/>
      <c r="AN141" s="8"/>
      <c r="AO141" s="147">
        <f>IFERROR(VLOOKUP(B141,'A2. Rate Change &amp; Enrollment'!$C$20:$K$769,3,FALSE),0)</f>
        <v>0</v>
      </c>
      <c r="AP141" s="147">
        <f>IFERROR(VLOOKUP(B141,'A2. Rate Change &amp; Enrollment'!$C$20:$K$769,7,FALSE),0)</f>
        <v>0</v>
      </c>
      <c r="AQ141" s="150" t="e">
        <f t="shared" si="14"/>
        <v>#DIV/0!</v>
      </c>
      <c r="AS141" s="177"/>
      <c r="AT141" s="177"/>
      <c r="AV141" s="153" t="e">
        <f t="shared" si="15"/>
        <v>#DIV/0!</v>
      </c>
      <c r="AW141" s="101"/>
      <c r="AY141" s="132"/>
      <c r="AZ141" s="101"/>
      <c r="BA141" s="94"/>
      <c r="BB141" s="94"/>
      <c r="BC141" s="94"/>
      <c r="BD141" s="94"/>
      <c r="BE141" s="101"/>
      <c r="BF141" s="132"/>
      <c r="BG141" s="98"/>
      <c r="BH141" s="74" t="str">
        <f t="shared" si="10"/>
        <v>N</v>
      </c>
      <c r="BI141" t="e">
        <f t="shared" si="11"/>
        <v>#DIV/0!</v>
      </c>
      <c r="BK141" s="283">
        <f>IFERROR(VLOOKUP($B141, 'A2. Rate Change &amp; Enrollment'!$C$14:$BY$769, 75, FALSE), 0)</f>
        <v>0</v>
      </c>
      <c r="BL141" s="283" t="e">
        <f t="shared" si="12"/>
        <v>#DIV/0!</v>
      </c>
      <c r="BM141" s="283" t="e">
        <f t="shared" si="13"/>
        <v>#DIV/0!</v>
      </c>
      <c r="BN141" t="e">
        <f t="shared" si="16"/>
        <v>#DIV/0!</v>
      </c>
    </row>
    <row r="142" spans="1:66" x14ac:dyDescent="0.35">
      <c r="A142" t="s">
        <v>336</v>
      </c>
      <c r="B142" s="144"/>
      <c r="C142" s="98"/>
      <c r="D142" s="43" t="str">
        <f t="shared" si="9"/>
        <v>POS</v>
      </c>
      <c r="E142" s="100"/>
      <c r="F142" s="101"/>
      <c r="G142" s="100"/>
      <c r="H142" s="101"/>
      <c r="I142" s="100"/>
      <c r="J142" s="101"/>
      <c r="K142" s="100"/>
      <c r="L142" s="101"/>
      <c r="M142" s="100"/>
      <c r="N142" s="101"/>
      <c r="O142" s="100"/>
      <c r="P142" s="101"/>
      <c r="Q142" s="100"/>
      <c r="R142" s="101"/>
      <c r="S142" s="100"/>
      <c r="T142" s="101"/>
      <c r="U142" s="118"/>
      <c r="V142" s="118"/>
      <c r="W142" s="100"/>
      <c r="X142" s="100"/>
      <c r="Y142" s="100"/>
      <c r="Z142" s="100"/>
      <c r="AA142" s="132"/>
      <c r="AB142" s="101"/>
      <c r="AC142" s="101"/>
      <c r="AD142" s="101"/>
      <c r="AE142" s="100"/>
      <c r="AF142" s="101"/>
      <c r="AG142" s="100"/>
      <c r="AH142" s="101"/>
      <c r="AI142" s="100"/>
      <c r="AJ142" s="101"/>
      <c r="AK142" s="100"/>
      <c r="AL142" s="101"/>
      <c r="AM142" s="101"/>
      <c r="AN142" s="8"/>
      <c r="AO142" s="147">
        <f>IFERROR(VLOOKUP(B142,'A2. Rate Change &amp; Enrollment'!$C$20:$K$769,3,FALSE),0)</f>
        <v>0</v>
      </c>
      <c r="AP142" s="147">
        <f>IFERROR(VLOOKUP(B142,'A2. Rate Change &amp; Enrollment'!$C$20:$K$769,7,FALSE),0)</f>
        <v>0</v>
      </c>
      <c r="AQ142" s="150" t="e">
        <f t="shared" si="14"/>
        <v>#DIV/0!</v>
      </c>
      <c r="AS142" s="177"/>
      <c r="AT142" s="177"/>
      <c r="AV142" s="153" t="e">
        <f t="shared" si="15"/>
        <v>#DIV/0!</v>
      </c>
      <c r="AW142" s="101"/>
      <c r="AY142" s="132"/>
      <c r="AZ142" s="101"/>
      <c r="BA142" s="94"/>
      <c r="BB142" s="94"/>
      <c r="BC142" s="94"/>
      <c r="BD142" s="94"/>
      <c r="BE142" s="101"/>
      <c r="BF142" s="132"/>
      <c r="BG142" s="98"/>
      <c r="BH142" s="74" t="str">
        <f t="shared" si="10"/>
        <v>N</v>
      </c>
      <c r="BI142" t="e">
        <f t="shared" si="11"/>
        <v>#DIV/0!</v>
      </c>
      <c r="BK142" s="283">
        <f>IFERROR(VLOOKUP($B142, 'A2. Rate Change &amp; Enrollment'!$C$14:$BY$769, 75, FALSE), 0)</f>
        <v>0</v>
      </c>
      <c r="BL142" s="283" t="e">
        <f t="shared" si="12"/>
        <v>#DIV/0!</v>
      </c>
      <c r="BM142" s="283" t="e">
        <f t="shared" si="13"/>
        <v>#DIV/0!</v>
      </c>
      <c r="BN142" t="e">
        <f t="shared" si="16"/>
        <v>#DIV/0!</v>
      </c>
    </row>
    <row r="143" spans="1:66" x14ac:dyDescent="0.35">
      <c r="A143" t="s">
        <v>337</v>
      </c>
      <c r="B143" s="144"/>
      <c r="C143" s="98"/>
      <c r="D143" s="43" t="str">
        <f t="shared" si="9"/>
        <v>POS</v>
      </c>
      <c r="E143" s="100"/>
      <c r="F143" s="101"/>
      <c r="G143" s="100"/>
      <c r="H143" s="101"/>
      <c r="I143" s="100"/>
      <c r="J143" s="101"/>
      <c r="K143" s="100"/>
      <c r="L143" s="101"/>
      <c r="M143" s="100"/>
      <c r="N143" s="101"/>
      <c r="O143" s="100"/>
      <c r="P143" s="101"/>
      <c r="Q143" s="100"/>
      <c r="R143" s="101"/>
      <c r="S143" s="100"/>
      <c r="T143" s="101"/>
      <c r="U143" s="118"/>
      <c r="V143" s="118"/>
      <c r="W143" s="100"/>
      <c r="X143" s="100"/>
      <c r="Y143" s="100"/>
      <c r="Z143" s="100"/>
      <c r="AA143" s="132"/>
      <c r="AB143" s="101"/>
      <c r="AC143" s="101"/>
      <c r="AD143" s="101"/>
      <c r="AE143" s="100"/>
      <c r="AF143" s="101"/>
      <c r="AG143" s="100"/>
      <c r="AH143" s="101"/>
      <c r="AI143" s="100"/>
      <c r="AJ143" s="101"/>
      <c r="AK143" s="100"/>
      <c r="AL143" s="101"/>
      <c r="AM143" s="101"/>
      <c r="AN143" s="8"/>
      <c r="AO143" s="147">
        <f>IFERROR(VLOOKUP(B143,'A2. Rate Change &amp; Enrollment'!$C$20:$K$769,3,FALSE),0)</f>
        <v>0</v>
      </c>
      <c r="AP143" s="147">
        <f>IFERROR(VLOOKUP(B143,'A2. Rate Change &amp; Enrollment'!$C$20:$K$769,7,FALSE),0)</f>
        <v>0</v>
      </c>
      <c r="AQ143" s="150" t="e">
        <f t="shared" si="14"/>
        <v>#DIV/0!</v>
      </c>
      <c r="AS143" s="177"/>
      <c r="AT143" s="177"/>
      <c r="AV143" s="153" t="e">
        <f t="shared" si="15"/>
        <v>#DIV/0!</v>
      </c>
      <c r="AW143" s="101"/>
      <c r="AY143" s="132"/>
      <c r="AZ143" s="101"/>
      <c r="BA143" s="94"/>
      <c r="BB143" s="94"/>
      <c r="BC143" s="94"/>
      <c r="BD143" s="94"/>
      <c r="BE143" s="101"/>
      <c r="BF143" s="132"/>
      <c r="BG143" s="98"/>
      <c r="BH143" s="74" t="str">
        <f t="shared" si="10"/>
        <v>N</v>
      </c>
      <c r="BI143" t="e">
        <f t="shared" si="11"/>
        <v>#DIV/0!</v>
      </c>
      <c r="BK143" s="283">
        <f>IFERROR(VLOOKUP($B143, 'A2. Rate Change &amp; Enrollment'!$C$14:$BY$769, 75, FALSE), 0)</f>
        <v>0</v>
      </c>
      <c r="BL143" s="283" t="e">
        <f t="shared" si="12"/>
        <v>#DIV/0!</v>
      </c>
      <c r="BM143" s="283" t="e">
        <f t="shared" si="13"/>
        <v>#DIV/0!</v>
      </c>
      <c r="BN143" t="e">
        <f t="shared" si="16"/>
        <v>#DIV/0!</v>
      </c>
    </row>
    <row r="144" spans="1:66" x14ac:dyDescent="0.35">
      <c r="A144" t="s">
        <v>338</v>
      </c>
      <c r="B144" s="144"/>
      <c r="C144" s="98"/>
      <c r="D144" s="43" t="str">
        <f t="shared" ref="D144:D207" si="17">$B$4</f>
        <v>POS</v>
      </c>
      <c r="E144" s="100"/>
      <c r="F144" s="101"/>
      <c r="G144" s="100"/>
      <c r="H144" s="101"/>
      <c r="I144" s="100"/>
      <c r="J144" s="101"/>
      <c r="K144" s="100"/>
      <c r="L144" s="101"/>
      <c r="M144" s="100"/>
      <c r="N144" s="101"/>
      <c r="O144" s="100"/>
      <c r="P144" s="101"/>
      <c r="Q144" s="100"/>
      <c r="R144" s="101"/>
      <c r="S144" s="100"/>
      <c r="T144" s="101"/>
      <c r="U144" s="118"/>
      <c r="V144" s="118"/>
      <c r="W144" s="100"/>
      <c r="X144" s="100"/>
      <c r="Y144" s="100"/>
      <c r="Z144" s="100"/>
      <c r="AA144" s="132"/>
      <c r="AB144" s="101"/>
      <c r="AC144" s="101"/>
      <c r="AD144" s="101"/>
      <c r="AE144" s="100"/>
      <c r="AF144" s="101"/>
      <c r="AG144" s="100"/>
      <c r="AH144" s="101"/>
      <c r="AI144" s="100"/>
      <c r="AJ144" s="101"/>
      <c r="AK144" s="100"/>
      <c r="AL144" s="101"/>
      <c r="AM144" s="101"/>
      <c r="AN144" s="8"/>
      <c r="AO144" s="147">
        <f>IFERROR(VLOOKUP(B144,'A2. Rate Change &amp; Enrollment'!$C$20:$K$769,3,FALSE),0)</f>
        <v>0</v>
      </c>
      <c r="AP144" s="147">
        <f>IFERROR(VLOOKUP(B144,'A2. Rate Change &amp; Enrollment'!$C$20:$K$769,7,FALSE),0)</f>
        <v>0</v>
      </c>
      <c r="AQ144" s="150" t="e">
        <f t="shared" si="14"/>
        <v>#DIV/0!</v>
      </c>
      <c r="AS144" s="177"/>
      <c r="AT144" s="177"/>
      <c r="AV144" s="153" t="e">
        <f t="shared" si="15"/>
        <v>#DIV/0!</v>
      </c>
      <c r="AW144" s="101"/>
      <c r="AY144" s="132"/>
      <c r="AZ144" s="101"/>
      <c r="BA144" s="94"/>
      <c r="BB144" s="94"/>
      <c r="BC144" s="94"/>
      <c r="BD144" s="94"/>
      <c r="BE144" s="101"/>
      <c r="BF144" s="132"/>
      <c r="BG144" s="98"/>
      <c r="BH144" s="74" t="str">
        <f t="shared" ref="BH144:BH207" si="18">IF(OR(AS144-AT144&gt;5%, AT144-AS144&gt;5%), "Y", "N")</f>
        <v>N</v>
      </c>
      <c r="BI144" t="e">
        <f t="shared" ref="BI144:BI207" si="19">IF(AND(AQ144&gt;5%, BH144="Y"), "Y", "N")</f>
        <v>#DIV/0!</v>
      </c>
      <c r="BK144" s="283">
        <f>IFERROR(VLOOKUP($B144, 'A2. Rate Change &amp; Enrollment'!$C$14:$BY$769, 75, FALSE), 0)</f>
        <v>0</v>
      </c>
      <c r="BL144" s="283" t="e">
        <f t="shared" ref="BL144:BL207" si="20">BK144/$BK$14</f>
        <v>#DIV/0!</v>
      </c>
      <c r="BM144" s="283" t="e">
        <f t="shared" ref="BM144:BM207" si="21">AS144/$AS$14</f>
        <v>#DIV/0!</v>
      </c>
      <c r="BN144" t="e">
        <f t="shared" si="16"/>
        <v>#DIV/0!</v>
      </c>
    </row>
    <row r="145" spans="1:66" x14ac:dyDescent="0.35">
      <c r="A145" t="s">
        <v>339</v>
      </c>
      <c r="B145" s="144"/>
      <c r="C145" s="98"/>
      <c r="D145" s="43" t="str">
        <f t="shared" si="17"/>
        <v>POS</v>
      </c>
      <c r="E145" s="100"/>
      <c r="F145" s="101"/>
      <c r="G145" s="100"/>
      <c r="H145" s="101"/>
      <c r="I145" s="100"/>
      <c r="J145" s="101"/>
      <c r="K145" s="100"/>
      <c r="L145" s="101"/>
      <c r="M145" s="100"/>
      <c r="N145" s="101"/>
      <c r="O145" s="100"/>
      <c r="P145" s="101"/>
      <c r="Q145" s="100"/>
      <c r="R145" s="101"/>
      <c r="S145" s="100"/>
      <c r="T145" s="101"/>
      <c r="U145" s="118"/>
      <c r="V145" s="118"/>
      <c r="W145" s="100"/>
      <c r="X145" s="100"/>
      <c r="Y145" s="100"/>
      <c r="Z145" s="100"/>
      <c r="AA145" s="132"/>
      <c r="AB145" s="101"/>
      <c r="AC145" s="101"/>
      <c r="AD145" s="101"/>
      <c r="AE145" s="100"/>
      <c r="AF145" s="101"/>
      <c r="AG145" s="100"/>
      <c r="AH145" s="101"/>
      <c r="AI145" s="100"/>
      <c r="AJ145" s="101"/>
      <c r="AK145" s="100"/>
      <c r="AL145" s="101"/>
      <c r="AM145" s="101"/>
      <c r="AN145" s="8"/>
      <c r="AO145" s="147">
        <f>IFERROR(VLOOKUP(B145,'A2. Rate Change &amp; Enrollment'!$C$20:$K$769,3,FALSE),0)</f>
        <v>0</v>
      </c>
      <c r="AP145" s="147">
        <f>IFERROR(VLOOKUP(B145,'A2. Rate Change &amp; Enrollment'!$C$20:$K$769,7,FALSE),0)</f>
        <v>0</v>
      </c>
      <c r="AQ145" s="150" t="e">
        <f t="shared" ref="AQ145:AQ208" si="22">AP145/$AP$11</f>
        <v>#DIV/0!</v>
      </c>
      <c r="AS145" s="177"/>
      <c r="AT145" s="177"/>
      <c r="AV145" s="153" t="e">
        <f t="shared" ref="AV145:AV208" si="23">AS145/AT145-1</f>
        <v>#DIV/0!</v>
      </c>
      <c r="AW145" s="101"/>
      <c r="AY145" s="132"/>
      <c r="AZ145" s="101"/>
      <c r="BA145" s="94"/>
      <c r="BB145" s="94"/>
      <c r="BC145" s="94"/>
      <c r="BD145" s="94"/>
      <c r="BE145" s="101"/>
      <c r="BF145" s="132"/>
      <c r="BG145" s="98"/>
      <c r="BH145" s="74" t="str">
        <f t="shared" si="18"/>
        <v>N</v>
      </c>
      <c r="BI145" t="e">
        <f t="shared" si="19"/>
        <v>#DIV/0!</v>
      </c>
      <c r="BK145" s="283">
        <f>IFERROR(VLOOKUP($B145, 'A2. Rate Change &amp; Enrollment'!$C$14:$BY$769, 75, FALSE), 0)</f>
        <v>0</v>
      </c>
      <c r="BL145" s="283" t="e">
        <f t="shared" si="20"/>
        <v>#DIV/0!</v>
      </c>
      <c r="BM145" s="283" t="e">
        <f t="shared" si="21"/>
        <v>#DIV/0!</v>
      </c>
      <c r="BN145" t="e">
        <f t="shared" ref="BN145:BN208" si="24">IF(ABS(BM145-BL145)&lt;0.001, "N", "Y")</f>
        <v>#DIV/0!</v>
      </c>
    </row>
    <row r="146" spans="1:66" x14ac:dyDescent="0.35">
      <c r="A146" t="s">
        <v>340</v>
      </c>
      <c r="B146" s="144"/>
      <c r="C146" s="98"/>
      <c r="D146" s="43" t="str">
        <f t="shared" si="17"/>
        <v>POS</v>
      </c>
      <c r="E146" s="100"/>
      <c r="F146" s="101"/>
      <c r="G146" s="100"/>
      <c r="H146" s="101"/>
      <c r="I146" s="100"/>
      <c r="J146" s="101"/>
      <c r="K146" s="100"/>
      <c r="L146" s="101"/>
      <c r="M146" s="100"/>
      <c r="N146" s="101"/>
      <c r="O146" s="100"/>
      <c r="P146" s="101"/>
      <c r="Q146" s="100"/>
      <c r="R146" s="101"/>
      <c r="S146" s="100"/>
      <c r="T146" s="101"/>
      <c r="U146" s="118"/>
      <c r="V146" s="118"/>
      <c r="W146" s="100"/>
      <c r="X146" s="100"/>
      <c r="Y146" s="100"/>
      <c r="Z146" s="100"/>
      <c r="AA146" s="132"/>
      <c r="AB146" s="101"/>
      <c r="AC146" s="101"/>
      <c r="AD146" s="101"/>
      <c r="AE146" s="100"/>
      <c r="AF146" s="101"/>
      <c r="AG146" s="100"/>
      <c r="AH146" s="101"/>
      <c r="AI146" s="100"/>
      <c r="AJ146" s="101"/>
      <c r="AK146" s="100"/>
      <c r="AL146" s="101"/>
      <c r="AM146" s="101"/>
      <c r="AN146" s="8"/>
      <c r="AO146" s="147">
        <f>IFERROR(VLOOKUP(B146,'A2. Rate Change &amp; Enrollment'!$C$20:$K$769,3,FALSE),0)</f>
        <v>0</v>
      </c>
      <c r="AP146" s="147">
        <f>IFERROR(VLOOKUP(B146,'A2. Rate Change &amp; Enrollment'!$C$20:$K$769,7,FALSE),0)</f>
        <v>0</v>
      </c>
      <c r="AQ146" s="150" t="e">
        <f t="shared" si="22"/>
        <v>#DIV/0!</v>
      </c>
      <c r="AS146" s="177"/>
      <c r="AT146" s="177"/>
      <c r="AV146" s="153" t="e">
        <f t="shared" si="23"/>
        <v>#DIV/0!</v>
      </c>
      <c r="AW146" s="101"/>
      <c r="AY146" s="132"/>
      <c r="AZ146" s="101"/>
      <c r="BA146" s="94"/>
      <c r="BB146" s="94"/>
      <c r="BC146" s="94"/>
      <c r="BD146" s="94"/>
      <c r="BE146" s="101"/>
      <c r="BF146" s="132"/>
      <c r="BG146" s="98"/>
      <c r="BH146" s="74" t="str">
        <f t="shared" si="18"/>
        <v>N</v>
      </c>
      <c r="BI146" t="e">
        <f t="shared" si="19"/>
        <v>#DIV/0!</v>
      </c>
      <c r="BK146" s="283">
        <f>IFERROR(VLOOKUP($B146, 'A2. Rate Change &amp; Enrollment'!$C$14:$BY$769, 75, FALSE), 0)</f>
        <v>0</v>
      </c>
      <c r="BL146" s="283" t="e">
        <f t="shared" si="20"/>
        <v>#DIV/0!</v>
      </c>
      <c r="BM146" s="283" t="e">
        <f t="shared" si="21"/>
        <v>#DIV/0!</v>
      </c>
      <c r="BN146" t="e">
        <f t="shared" si="24"/>
        <v>#DIV/0!</v>
      </c>
    </row>
    <row r="147" spans="1:66" x14ac:dyDescent="0.35">
      <c r="A147" t="s">
        <v>341</v>
      </c>
      <c r="B147" s="144"/>
      <c r="C147" s="98"/>
      <c r="D147" s="43" t="str">
        <f t="shared" si="17"/>
        <v>POS</v>
      </c>
      <c r="E147" s="100"/>
      <c r="F147" s="101"/>
      <c r="G147" s="100"/>
      <c r="H147" s="101"/>
      <c r="I147" s="100"/>
      <c r="J147" s="101"/>
      <c r="K147" s="100"/>
      <c r="L147" s="101"/>
      <c r="M147" s="100"/>
      <c r="N147" s="101"/>
      <c r="O147" s="100"/>
      <c r="P147" s="101"/>
      <c r="Q147" s="100"/>
      <c r="R147" s="101"/>
      <c r="S147" s="100"/>
      <c r="T147" s="101"/>
      <c r="U147" s="118"/>
      <c r="V147" s="118"/>
      <c r="W147" s="100"/>
      <c r="X147" s="100"/>
      <c r="Y147" s="100"/>
      <c r="Z147" s="100"/>
      <c r="AA147" s="132"/>
      <c r="AB147" s="101"/>
      <c r="AC147" s="101"/>
      <c r="AD147" s="101"/>
      <c r="AE147" s="100"/>
      <c r="AF147" s="101"/>
      <c r="AG147" s="100"/>
      <c r="AH147" s="101"/>
      <c r="AI147" s="100"/>
      <c r="AJ147" s="101"/>
      <c r="AK147" s="100"/>
      <c r="AL147" s="101"/>
      <c r="AM147" s="101"/>
      <c r="AN147" s="8"/>
      <c r="AO147" s="147">
        <f>IFERROR(VLOOKUP(B147,'A2. Rate Change &amp; Enrollment'!$C$20:$K$769,3,FALSE),0)</f>
        <v>0</v>
      </c>
      <c r="AP147" s="147">
        <f>IFERROR(VLOOKUP(B147,'A2. Rate Change &amp; Enrollment'!$C$20:$K$769,7,FALSE),0)</f>
        <v>0</v>
      </c>
      <c r="AQ147" s="150" t="e">
        <f t="shared" si="22"/>
        <v>#DIV/0!</v>
      </c>
      <c r="AS147" s="177"/>
      <c r="AT147" s="177"/>
      <c r="AV147" s="153" t="e">
        <f t="shared" si="23"/>
        <v>#DIV/0!</v>
      </c>
      <c r="AW147" s="101"/>
      <c r="AY147" s="132"/>
      <c r="AZ147" s="101"/>
      <c r="BA147" s="94"/>
      <c r="BB147" s="94"/>
      <c r="BC147" s="94"/>
      <c r="BD147" s="94"/>
      <c r="BE147" s="101"/>
      <c r="BF147" s="132"/>
      <c r="BG147" s="98"/>
      <c r="BH147" s="74" t="str">
        <f t="shared" si="18"/>
        <v>N</v>
      </c>
      <c r="BI147" t="e">
        <f t="shared" si="19"/>
        <v>#DIV/0!</v>
      </c>
      <c r="BK147" s="283">
        <f>IFERROR(VLOOKUP($B147, 'A2. Rate Change &amp; Enrollment'!$C$14:$BY$769, 75, FALSE), 0)</f>
        <v>0</v>
      </c>
      <c r="BL147" s="283" t="e">
        <f t="shared" si="20"/>
        <v>#DIV/0!</v>
      </c>
      <c r="BM147" s="283" t="e">
        <f t="shared" si="21"/>
        <v>#DIV/0!</v>
      </c>
      <c r="BN147" t="e">
        <f t="shared" si="24"/>
        <v>#DIV/0!</v>
      </c>
    </row>
    <row r="148" spans="1:66" x14ac:dyDescent="0.35">
      <c r="A148" t="s">
        <v>342</v>
      </c>
      <c r="B148" s="144"/>
      <c r="C148" s="98"/>
      <c r="D148" s="43" t="str">
        <f t="shared" si="17"/>
        <v>POS</v>
      </c>
      <c r="E148" s="100"/>
      <c r="F148" s="101"/>
      <c r="G148" s="100"/>
      <c r="H148" s="101"/>
      <c r="I148" s="100"/>
      <c r="J148" s="101"/>
      <c r="K148" s="100"/>
      <c r="L148" s="101"/>
      <c r="M148" s="100"/>
      <c r="N148" s="101"/>
      <c r="O148" s="100"/>
      <c r="P148" s="101"/>
      <c r="Q148" s="100"/>
      <c r="R148" s="101"/>
      <c r="S148" s="100"/>
      <c r="T148" s="101"/>
      <c r="U148" s="118"/>
      <c r="V148" s="118"/>
      <c r="W148" s="100"/>
      <c r="X148" s="100"/>
      <c r="Y148" s="100"/>
      <c r="Z148" s="100"/>
      <c r="AA148" s="132"/>
      <c r="AB148" s="101"/>
      <c r="AC148" s="101"/>
      <c r="AD148" s="101"/>
      <c r="AE148" s="100"/>
      <c r="AF148" s="101"/>
      <c r="AG148" s="100"/>
      <c r="AH148" s="101"/>
      <c r="AI148" s="100"/>
      <c r="AJ148" s="101"/>
      <c r="AK148" s="100"/>
      <c r="AL148" s="101"/>
      <c r="AM148" s="101"/>
      <c r="AN148" s="8"/>
      <c r="AO148" s="147">
        <f>IFERROR(VLOOKUP(B148,'A2. Rate Change &amp; Enrollment'!$C$20:$K$769,3,FALSE),0)</f>
        <v>0</v>
      </c>
      <c r="AP148" s="147">
        <f>IFERROR(VLOOKUP(B148,'A2. Rate Change &amp; Enrollment'!$C$20:$K$769,7,FALSE),0)</f>
        <v>0</v>
      </c>
      <c r="AQ148" s="150" t="e">
        <f t="shared" si="22"/>
        <v>#DIV/0!</v>
      </c>
      <c r="AS148" s="177"/>
      <c r="AT148" s="177"/>
      <c r="AV148" s="153" t="e">
        <f t="shared" si="23"/>
        <v>#DIV/0!</v>
      </c>
      <c r="AW148" s="101"/>
      <c r="AY148" s="132"/>
      <c r="AZ148" s="101"/>
      <c r="BA148" s="94"/>
      <c r="BB148" s="94"/>
      <c r="BC148" s="94"/>
      <c r="BD148" s="94"/>
      <c r="BE148" s="101"/>
      <c r="BF148" s="132"/>
      <c r="BG148" s="98"/>
      <c r="BH148" s="74" t="str">
        <f t="shared" si="18"/>
        <v>N</v>
      </c>
      <c r="BI148" t="e">
        <f t="shared" si="19"/>
        <v>#DIV/0!</v>
      </c>
      <c r="BK148" s="283">
        <f>IFERROR(VLOOKUP($B148, 'A2. Rate Change &amp; Enrollment'!$C$14:$BY$769, 75, FALSE), 0)</f>
        <v>0</v>
      </c>
      <c r="BL148" s="283" t="e">
        <f t="shared" si="20"/>
        <v>#DIV/0!</v>
      </c>
      <c r="BM148" s="283" t="e">
        <f t="shared" si="21"/>
        <v>#DIV/0!</v>
      </c>
      <c r="BN148" t="e">
        <f t="shared" si="24"/>
        <v>#DIV/0!</v>
      </c>
    </row>
    <row r="149" spans="1:66" x14ac:dyDescent="0.35">
      <c r="A149" t="s">
        <v>343</v>
      </c>
      <c r="B149" s="144"/>
      <c r="C149" s="98"/>
      <c r="D149" s="43" t="str">
        <f t="shared" si="17"/>
        <v>POS</v>
      </c>
      <c r="E149" s="100"/>
      <c r="F149" s="101"/>
      <c r="G149" s="100"/>
      <c r="H149" s="101"/>
      <c r="I149" s="100"/>
      <c r="J149" s="101"/>
      <c r="K149" s="100"/>
      <c r="L149" s="101"/>
      <c r="M149" s="100"/>
      <c r="N149" s="101"/>
      <c r="O149" s="100"/>
      <c r="P149" s="101"/>
      <c r="Q149" s="100"/>
      <c r="R149" s="101"/>
      <c r="S149" s="100"/>
      <c r="T149" s="101"/>
      <c r="U149" s="118"/>
      <c r="V149" s="118"/>
      <c r="W149" s="100"/>
      <c r="X149" s="100"/>
      <c r="Y149" s="100"/>
      <c r="Z149" s="100"/>
      <c r="AA149" s="132"/>
      <c r="AB149" s="101"/>
      <c r="AC149" s="101"/>
      <c r="AD149" s="101"/>
      <c r="AE149" s="100"/>
      <c r="AF149" s="101"/>
      <c r="AG149" s="100"/>
      <c r="AH149" s="101"/>
      <c r="AI149" s="100"/>
      <c r="AJ149" s="101"/>
      <c r="AK149" s="100"/>
      <c r="AL149" s="101"/>
      <c r="AM149" s="101"/>
      <c r="AN149" s="8"/>
      <c r="AO149" s="147">
        <f>IFERROR(VLOOKUP(B149,'A2. Rate Change &amp; Enrollment'!$C$20:$K$769,3,FALSE),0)</f>
        <v>0</v>
      </c>
      <c r="AP149" s="147">
        <f>IFERROR(VLOOKUP(B149,'A2. Rate Change &amp; Enrollment'!$C$20:$K$769,7,FALSE),0)</f>
        <v>0</v>
      </c>
      <c r="AQ149" s="150" t="e">
        <f t="shared" si="22"/>
        <v>#DIV/0!</v>
      </c>
      <c r="AS149" s="177"/>
      <c r="AT149" s="177"/>
      <c r="AV149" s="153" t="e">
        <f t="shared" si="23"/>
        <v>#DIV/0!</v>
      </c>
      <c r="AW149" s="101"/>
      <c r="AY149" s="132"/>
      <c r="AZ149" s="101"/>
      <c r="BA149" s="94"/>
      <c r="BB149" s="94"/>
      <c r="BC149" s="94"/>
      <c r="BD149" s="94"/>
      <c r="BE149" s="101"/>
      <c r="BF149" s="132"/>
      <c r="BG149" s="98"/>
      <c r="BH149" s="74" t="str">
        <f t="shared" si="18"/>
        <v>N</v>
      </c>
      <c r="BI149" t="e">
        <f t="shared" si="19"/>
        <v>#DIV/0!</v>
      </c>
      <c r="BK149" s="283">
        <f>IFERROR(VLOOKUP($B149, 'A2. Rate Change &amp; Enrollment'!$C$14:$BY$769, 75, FALSE), 0)</f>
        <v>0</v>
      </c>
      <c r="BL149" s="283" t="e">
        <f t="shared" si="20"/>
        <v>#DIV/0!</v>
      </c>
      <c r="BM149" s="283" t="e">
        <f t="shared" si="21"/>
        <v>#DIV/0!</v>
      </c>
      <c r="BN149" t="e">
        <f t="shared" si="24"/>
        <v>#DIV/0!</v>
      </c>
    </row>
    <row r="150" spans="1:66" x14ac:dyDescent="0.35">
      <c r="A150" t="s">
        <v>344</v>
      </c>
      <c r="B150" s="144"/>
      <c r="C150" s="98"/>
      <c r="D150" s="43" t="str">
        <f t="shared" si="17"/>
        <v>POS</v>
      </c>
      <c r="E150" s="100"/>
      <c r="F150" s="101"/>
      <c r="G150" s="100"/>
      <c r="H150" s="101"/>
      <c r="I150" s="100"/>
      <c r="J150" s="101"/>
      <c r="K150" s="100"/>
      <c r="L150" s="101"/>
      <c r="M150" s="100"/>
      <c r="N150" s="101"/>
      <c r="O150" s="100"/>
      <c r="P150" s="101"/>
      <c r="Q150" s="100"/>
      <c r="R150" s="101"/>
      <c r="S150" s="100"/>
      <c r="T150" s="101"/>
      <c r="U150" s="118"/>
      <c r="V150" s="118"/>
      <c r="W150" s="100"/>
      <c r="X150" s="100"/>
      <c r="Y150" s="100"/>
      <c r="Z150" s="100"/>
      <c r="AA150" s="132"/>
      <c r="AB150" s="101"/>
      <c r="AC150" s="101"/>
      <c r="AD150" s="101"/>
      <c r="AE150" s="100"/>
      <c r="AF150" s="101"/>
      <c r="AG150" s="100"/>
      <c r="AH150" s="101"/>
      <c r="AI150" s="100"/>
      <c r="AJ150" s="101"/>
      <c r="AK150" s="100"/>
      <c r="AL150" s="101"/>
      <c r="AM150" s="101"/>
      <c r="AN150" s="8"/>
      <c r="AO150" s="147">
        <f>IFERROR(VLOOKUP(B150,'A2. Rate Change &amp; Enrollment'!$C$20:$K$769,3,FALSE),0)</f>
        <v>0</v>
      </c>
      <c r="AP150" s="147">
        <f>IFERROR(VLOOKUP(B150,'A2. Rate Change &amp; Enrollment'!$C$20:$K$769,7,FALSE),0)</f>
        <v>0</v>
      </c>
      <c r="AQ150" s="150" t="e">
        <f t="shared" si="22"/>
        <v>#DIV/0!</v>
      </c>
      <c r="AS150" s="177"/>
      <c r="AT150" s="177"/>
      <c r="AV150" s="153" t="e">
        <f t="shared" si="23"/>
        <v>#DIV/0!</v>
      </c>
      <c r="AW150" s="101"/>
      <c r="AY150" s="132"/>
      <c r="AZ150" s="101"/>
      <c r="BA150" s="94"/>
      <c r="BB150" s="94"/>
      <c r="BC150" s="94"/>
      <c r="BD150" s="94"/>
      <c r="BE150" s="101"/>
      <c r="BF150" s="132"/>
      <c r="BG150" s="98"/>
      <c r="BH150" s="74" t="str">
        <f t="shared" si="18"/>
        <v>N</v>
      </c>
      <c r="BI150" t="e">
        <f t="shared" si="19"/>
        <v>#DIV/0!</v>
      </c>
      <c r="BK150" s="283">
        <f>IFERROR(VLOOKUP($B150, 'A2. Rate Change &amp; Enrollment'!$C$14:$BY$769, 75, FALSE), 0)</f>
        <v>0</v>
      </c>
      <c r="BL150" s="283" t="e">
        <f t="shared" si="20"/>
        <v>#DIV/0!</v>
      </c>
      <c r="BM150" s="283" t="e">
        <f t="shared" si="21"/>
        <v>#DIV/0!</v>
      </c>
      <c r="BN150" t="e">
        <f t="shared" si="24"/>
        <v>#DIV/0!</v>
      </c>
    </row>
    <row r="151" spans="1:66" x14ac:dyDescent="0.35">
      <c r="A151" t="s">
        <v>345</v>
      </c>
      <c r="B151" s="144"/>
      <c r="C151" s="98"/>
      <c r="D151" s="43" t="str">
        <f t="shared" si="17"/>
        <v>POS</v>
      </c>
      <c r="E151" s="100"/>
      <c r="F151" s="101"/>
      <c r="G151" s="100"/>
      <c r="H151" s="101"/>
      <c r="I151" s="100"/>
      <c r="J151" s="101"/>
      <c r="K151" s="100"/>
      <c r="L151" s="101"/>
      <c r="M151" s="100"/>
      <c r="N151" s="101"/>
      <c r="O151" s="100"/>
      <c r="P151" s="101"/>
      <c r="Q151" s="100"/>
      <c r="R151" s="101"/>
      <c r="S151" s="100"/>
      <c r="T151" s="101"/>
      <c r="U151" s="118"/>
      <c r="V151" s="118"/>
      <c r="W151" s="100"/>
      <c r="X151" s="100"/>
      <c r="Y151" s="100"/>
      <c r="Z151" s="100"/>
      <c r="AA151" s="132"/>
      <c r="AB151" s="101"/>
      <c r="AC151" s="101"/>
      <c r="AD151" s="101"/>
      <c r="AE151" s="100"/>
      <c r="AF151" s="101"/>
      <c r="AG151" s="100"/>
      <c r="AH151" s="101"/>
      <c r="AI151" s="100"/>
      <c r="AJ151" s="101"/>
      <c r="AK151" s="100"/>
      <c r="AL151" s="101"/>
      <c r="AM151" s="101"/>
      <c r="AN151" s="8"/>
      <c r="AO151" s="147">
        <f>IFERROR(VLOOKUP(B151,'A2. Rate Change &amp; Enrollment'!$C$20:$K$769,3,FALSE),0)</f>
        <v>0</v>
      </c>
      <c r="AP151" s="147">
        <f>IFERROR(VLOOKUP(B151,'A2. Rate Change &amp; Enrollment'!$C$20:$K$769,7,FALSE),0)</f>
        <v>0</v>
      </c>
      <c r="AQ151" s="150" t="e">
        <f t="shared" si="22"/>
        <v>#DIV/0!</v>
      </c>
      <c r="AS151" s="177"/>
      <c r="AT151" s="177"/>
      <c r="AV151" s="153" t="e">
        <f t="shared" si="23"/>
        <v>#DIV/0!</v>
      </c>
      <c r="AW151" s="101"/>
      <c r="AY151" s="132"/>
      <c r="AZ151" s="101"/>
      <c r="BA151" s="94"/>
      <c r="BB151" s="94"/>
      <c r="BC151" s="94"/>
      <c r="BD151" s="94"/>
      <c r="BE151" s="101"/>
      <c r="BF151" s="132"/>
      <c r="BG151" s="98"/>
      <c r="BH151" s="74" t="str">
        <f t="shared" si="18"/>
        <v>N</v>
      </c>
      <c r="BI151" t="e">
        <f t="shared" si="19"/>
        <v>#DIV/0!</v>
      </c>
      <c r="BK151" s="283">
        <f>IFERROR(VLOOKUP($B151, 'A2. Rate Change &amp; Enrollment'!$C$14:$BY$769, 75, FALSE), 0)</f>
        <v>0</v>
      </c>
      <c r="BL151" s="283" t="e">
        <f t="shared" si="20"/>
        <v>#DIV/0!</v>
      </c>
      <c r="BM151" s="283" t="e">
        <f t="shared" si="21"/>
        <v>#DIV/0!</v>
      </c>
      <c r="BN151" t="e">
        <f t="shared" si="24"/>
        <v>#DIV/0!</v>
      </c>
    </row>
    <row r="152" spans="1:66" x14ac:dyDescent="0.35">
      <c r="A152" t="s">
        <v>346</v>
      </c>
      <c r="B152" s="144"/>
      <c r="C152" s="98"/>
      <c r="D152" s="43" t="str">
        <f t="shared" si="17"/>
        <v>POS</v>
      </c>
      <c r="E152" s="100"/>
      <c r="F152" s="101"/>
      <c r="G152" s="100"/>
      <c r="H152" s="101"/>
      <c r="I152" s="100"/>
      <c r="J152" s="101"/>
      <c r="K152" s="100"/>
      <c r="L152" s="101"/>
      <c r="M152" s="100"/>
      <c r="N152" s="101"/>
      <c r="O152" s="100"/>
      <c r="P152" s="101"/>
      <c r="Q152" s="100"/>
      <c r="R152" s="101"/>
      <c r="S152" s="100"/>
      <c r="T152" s="101"/>
      <c r="U152" s="118"/>
      <c r="V152" s="118"/>
      <c r="W152" s="100"/>
      <c r="X152" s="100"/>
      <c r="Y152" s="100"/>
      <c r="Z152" s="100"/>
      <c r="AA152" s="132"/>
      <c r="AB152" s="101"/>
      <c r="AC152" s="101"/>
      <c r="AD152" s="101"/>
      <c r="AE152" s="100"/>
      <c r="AF152" s="101"/>
      <c r="AG152" s="100"/>
      <c r="AH152" s="101"/>
      <c r="AI152" s="100"/>
      <c r="AJ152" s="101"/>
      <c r="AK152" s="100"/>
      <c r="AL152" s="101"/>
      <c r="AM152" s="101"/>
      <c r="AN152" s="8"/>
      <c r="AO152" s="147">
        <f>IFERROR(VLOOKUP(B152,'A2. Rate Change &amp; Enrollment'!$C$20:$K$769,3,FALSE),0)</f>
        <v>0</v>
      </c>
      <c r="AP152" s="147">
        <f>IFERROR(VLOOKUP(B152,'A2. Rate Change &amp; Enrollment'!$C$20:$K$769,7,FALSE),0)</f>
        <v>0</v>
      </c>
      <c r="AQ152" s="150" t="e">
        <f t="shared" si="22"/>
        <v>#DIV/0!</v>
      </c>
      <c r="AS152" s="177"/>
      <c r="AT152" s="177"/>
      <c r="AV152" s="153" t="e">
        <f t="shared" si="23"/>
        <v>#DIV/0!</v>
      </c>
      <c r="AW152" s="101"/>
      <c r="AY152" s="132"/>
      <c r="AZ152" s="101"/>
      <c r="BA152" s="94"/>
      <c r="BB152" s="94"/>
      <c r="BC152" s="94"/>
      <c r="BD152" s="94"/>
      <c r="BE152" s="101"/>
      <c r="BF152" s="132"/>
      <c r="BG152" s="98"/>
      <c r="BH152" s="74" t="str">
        <f t="shared" si="18"/>
        <v>N</v>
      </c>
      <c r="BI152" t="e">
        <f t="shared" si="19"/>
        <v>#DIV/0!</v>
      </c>
      <c r="BK152" s="283">
        <f>IFERROR(VLOOKUP($B152, 'A2. Rate Change &amp; Enrollment'!$C$14:$BY$769, 75, FALSE), 0)</f>
        <v>0</v>
      </c>
      <c r="BL152" s="283" t="e">
        <f t="shared" si="20"/>
        <v>#DIV/0!</v>
      </c>
      <c r="BM152" s="283" t="e">
        <f t="shared" si="21"/>
        <v>#DIV/0!</v>
      </c>
      <c r="BN152" t="e">
        <f t="shared" si="24"/>
        <v>#DIV/0!</v>
      </c>
    </row>
    <row r="153" spans="1:66" x14ac:dyDescent="0.35">
      <c r="A153" t="s">
        <v>347</v>
      </c>
      <c r="B153" s="144"/>
      <c r="C153" s="98"/>
      <c r="D153" s="43" t="str">
        <f t="shared" si="17"/>
        <v>POS</v>
      </c>
      <c r="E153" s="100"/>
      <c r="F153" s="101"/>
      <c r="G153" s="100"/>
      <c r="H153" s="101"/>
      <c r="I153" s="100"/>
      <c r="J153" s="101"/>
      <c r="K153" s="100"/>
      <c r="L153" s="101"/>
      <c r="M153" s="100"/>
      <c r="N153" s="101"/>
      <c r="O153" s="100"/>
      <c r="P153" s="101"/>
      <c r="Q153" s="100"/>
      <c r="R153" s="101"/>
      <c r="S153" s="100"/>
      <c r="T153" s="101"/>
      <c r="U153" s="118"/>
      <c r="V153" s="118"/>
      <c r="W153" s="100"/>
      <c r="X153" s="100"/>
      <c r="Y153" s="100"/>
      <c r="Z153" s="100"/>
      <c r="AA153" s="132"/>
      <c r="AB153" s="101"/>
      <c r="AC153" s="101"/>
      <c r="AD153" s="101"/>
      <c r="AE153" s="100"/>
      <c r="AF153" s="101"/>
      <c r="AG153" s="100"/>
      <c r="AH153" s="101"/>
      <c r="AI153" s="100"/>
      <c r="AJ153" s="101"/>
      <c r="AK153" s="100"/>
      <c r="AL153" s="101"/>
      <c r="AM153" s="101"/>
      <c r="AN153" s="8"/>
      <c r="AO153" s="147">
        <f>IFERROR(VLOOKUP(B153,'A2. Rate Change &amp; Enrollment'!$C$20:$K$769,3,FALSE),0)</f>
        <v>0</v>
      </c>
      <c r="AP153" s="147">
        <f>IFERROR(VLOOKUP(B153,'A2. Rate Change &amp; Enrollment'!$C$20:$K$769,7,FALSE),0)</f>
        <v>0</v>
      </c>
      <c r="AQ153" s="150" t="e">
        <f t="shared" si="22"/>
        <v>#DIV/0!</v>
      </c>
      <c r="AS153" s="177"/>
      <c r="AT153" s="177"/>
      <c r="AV153" s="153" t="e">
        <f t="shared" si="23"/>
        <v>#DIV/0!</v>
      </c>
      <c r="AW153" s="101"/>
      <c r="AY153" s="132"/>
      <c r="AZ153" s="101"/>
      <c r="BA153" s="94"/>
      <c r="BB153" s="94"/>
      <c r="BC153" s="94"/>
      <c r="BD153" s="94"/>
      <c r="BE153" s="101"/>
      <c r="BF153" s="132"/>
      <c r="BG153" s="98"/>
      <c r="BH153" s="74" t="str">
        <f t="shared" si="18"/>
        <v>N</v>
      </c>
      <c r="BI153" t="e">
        <f t="shared" si="19"/>
        <v>#DIV/0!</v>
      </c>
      <c r="BK153" s="283">
        <f>IFERROR(VLOOKUP($B153, 'A2. Rate Change &amp; Enrollment'!$C$14:$BY$769, 75, FALSE), 0)</f>
        <v>0</v>
      </c>
      <c r="BL153" s="283" t="e">
        <f t="shared" si="20"/>
        <v>#DIV/0!</v>
      </c>
      <c r="BM153" s="283" t="e">
        <f t="shared" si="21"/>
        <v>#DIV/0!</v>
      </c>
      <c r="BN153" t="e">
        <f t="shared" si="24"/>
        <v>#DIV/0!</v>
      </c>
    </row>
    <row r="154" spans="1:66" x14ac:dyDescent="0.35">
      <c r="A154" t="s">
        <v>348</v>
      </c>
      <c r="B154" s="144"/>
      <c r="C154" s="98"/>
      <c r="D154" s="43" t="str">
        <f t="shared" si="17"/>
        <v>POS</v>
      </c>
      <c r="E154" s="100"/>
      <c r="F154" s="101"/>
      <c r="G154" s="100"/>
      <c r="H154" s="101"/>
      <c r="I154" s="100"/>
      <c r="J154" s="101"/>
      <c r="K154" s="100"/>
      <c r="L154" s="101"/>
      <c r="M154" s="100"/>
      <c r="N154" s="101"/>
      <c r="O154" s="100"/>
      <c r="P154" s="101"/>
      <c r="Q154" s="100"/>
      <c r="R154" s="101"/>
      <c r="S154" s="100"/>
      <c r="T154" s="101"/>
      <c r="U154" s="118"/>
      <c r="V154" s="118"/>
      <c r="W154" s="100"/>
      <c r="X154" s="100"/>
      <c r="Y154" s="100"/>
      <c r="Z154" s="100"/>
      <c r="AA154" s="132"/>
      <c r="AB154" s="101"/>
      <c r="AC154" s="101"/>
      <c r="AD154" s="101"/>
      <c r="AE154" s="100"/>
      <c r="AF154" s="101"/>
      <c r="AG154" s="100"/>
      <c r="AH154" s="101"/>
      <c r="AI154" s="100"/>
      <c r="AJ154" s="101"/>
      <c r="AK154" s="100"/>
      <c r="AL154" s="101"/>
      <c r="AM154" s="101"/>
      <c r="AN154" s="8"/>
      <c r="AO154" s="147">
        <f>IFERROR(VLOOKUP(B154,'A2. Rate Change &amp; Enrollment'!$C$20:$K$769,3,FALSE),0)</f>
        <v>0</v>
      </c>
      <c r="AP154" s="147">
        <f>IFERROR(VLOOKUP(B154,'A2. Rate Change &amp; Enrollment'!$C$20:$K$769,7,FALSE),0)</f>
        <v>0</v>
      </c>
      <c r="AQ154" s="150" t="e">
        <f t="shared" si="22"/>
        <v>#DIV/0!</v>
      </c>
      <c r="AS154" s="177"/>
      <c r="AT154" s="177"/>
      <c r="AV154" s="153" t="e">
        <f t="shared" si="23"/>
        <v>#DIV/0!</v>
      </c>
      <c r="AW154" s="101"/>
      <c r="AY154" s="132"/>
      <c r="AZ154" s="101"/>
      <c r="BA154" s="94"/>
      <c r="BB154" s="94"/>
      <c r="BC154" s="94"/>
      <c r="BD154" s="94"/>
      <c r="BE154" s="101"/>
      <c r="BF154" s="132"/>
      <c r="BG154" s="98"/>
      <c r="BH154" s="74" t="str">
        <f t="shared" si="18"/>
        <v>N</v>
      </c>
      <c r="BI154" t="e">
        <f t="shared" si="19"/>
        <v>#DIV/0!</v>
      </c>
      <c r="BK154" s="283">
        <f>IFERROR(VLOOKUP($B154, 'A2. Rate Change &amp; Enrollment'!$C$14:$BY$769, 75, FALSE), 0)</f>
        <v>0</v>
      </c>
      <c r="BL154" s="283" t="e">
        <f t="shared" si="20"/>
        <v>#DIV/0!</v>
      </c>
      <c r="BM154" s="283" t="e">
        <f t="shared" si="21"/>
        <v>#DIV/0!</v>
      </c>
      <c r="BN154" t="e">
        <f t="shared" si="24"/>
        <v>#DIV/0!</v>
      </c>
    </row>
    <row r="155" spans="1:66" x14ac:dyDescent="0.35">
      <c r="A155" t="s">
        <v>349</v>
      </c>
      <c r="B155" s="144"/>
      <c r="C155" s="98"/>
      <c r="D155" s="43" t="str">
        <f t="shared" si="17"/>
        <v>POS</v>
      </c>
      <c r="E155" s="100"/>
      <c r="F155" s="101"/>
      <c r="G155" s="100"/>
      <c r="H155" s="101"/>
      <c r="I155" s="100"/>
      <c r="J155" s="101"/>
      <c r="K155" s="100"/>
      <c r="L155" s="101"/>
      <c r="M155" s="100"/>
      <c r="N155" s="101"/>
      <c r="O155" s="100"/>
      <c r="P155" s="101"/>
      <c r="Q155" s="100"/>
      <c r="R155" s="101"/>
      <c r="S155" s="100"/>
      <c r="T155" s="101"/>
      <c r="U155" s="118"/>
      <c r="V155" s="118"/>
      <c r="W155" s="100"/>
      <c r="X155" s="100"/>
      <c r="Y155" s="100"/>
      <c r="Z155" s="100"/>
      <c r="AA155" s="132"/>
      <c r="AB155" s="101"/>
      <c r="AC155" s="101"/>
      <c r="AD155" s="101"/>
      <c r="AE155" s="100"/>
      <c r="AF155" s="101"/>
      <c r="AG155" s="100"/>
      <c r="AH155" s="101"/>
      <c r="AI155" s="100"/>
      <c r="AJ155" s="101"/>
      <c r="AK155" s="100"/>
      <c r="AL155" s="101"/>
      <c r="AM155" s="101"/>
      <c r="AN155" s="8"/>
      <c r="AO155" s="147">
        <f>IFERROR(VLOOKUP(B155,'A2. Rate Change &amp; Enrollment'!$C$20:$K$769,3,FALSE),0)</f>
        <v>0</v>
      </c>
      <c r="AP155" s="147">
        <f>IFERROR(VLOOKUP(B155,'A2. Rate Change &amp; Enrollment'!$C$20:$K$769,7,FALSE),0)</f>
        <v>0</v>
      </c>
      <c r="AQ155" s="150" t="e">
        <f t="shared" si="22"/>
        <v>#DIV/0!</v>
      </c>
      <c r="AS155" s="177"/>
      <c r="AT155" s="177"/>
      <c r="AV155" s="153" t="e">
        <f t="shared" si="23"/>
        <v>#DIV/0!</v>
      </c>
      <c r="AW155" s="101"/>
      <c r="AY155" s="132"/>
      <c r="AZ155" s="101"/>
      <c r="BA155" s="94"/>
      <c r="BB155" s="94"/>
      <c r="BC155" s="94"/>
      <c r="BD155" s="94"/>
      <c r="BE155" s="101"/>
      <c r="BF155" s="132"/>
      <c r="BG155" s="98"/>
      <c r="BH155" s="74" t="str">
        <f t="shared" si="18"/>
        <v>N</v>
      </c>
      <c r="BI155" t="e">
        <f t="shared" si="19"/>
        <v>#DIV/0!</v>
      </c>
      <c r="BK155" s="283">
        <f>IFERROR(VLOOKUP($B155, 'A2. Rate Change &amp; Enrollment'!$C$14:$BY$769, 75, FALSE), 0)</f>
        <v>0</v>
      </c>
      <c r="BL155" s="283" t="e">
        <f t="shared" si="20"/>
        <v>#DIV/0!</v>
      </c>
      <c r="BM155" s="283" t="e">
        <f t="shared" si="21"/>
        <v>#DIV/0!</v>
      </c>
      <c r="BN155" t="e">
        <f t="shared" si="24"/>
        <v>#DIV/0!</v>
      </c>
    </row>
    <row r="156" spans="1:66" x14ac:dyDescent="0.35">
      <c r="A156" t="s">
        <v>350</v>
      </c>
      <c r="B156" s="144"/>
      <c r="C156" s="98"/>
      <c r="D156" s="43" t="str">
        <f t="shared" si="17"/>
        <v>POS</v>
      </c>
      <c r="E156" s="100"/>
      <c r="F156" s="101"/>
      <c r="G156" s="100"/>
      <c r="H156" s="101"/>
      <c r="I156" s="100"/>
      <c r="J156" s="101"/>
      <c r="K156" s="100"/>
      <c r="L156" s="101"/>
      <c r="M156" s="100"/>
      <c r="N156" s="101"/>
      <c r="O156" s="100"/>
      <c r="P156" s="101"/>
      <c r="Q156" s="100"/>
      <c r="R156" s="101"/>
      <c r="S156" s="100"/>
      <c r="T156" s="101"/>
      <c r="U156" s="118"/>
      <c r="V156" s="118"/>
      <c r="W156" s="100"/>
      <c r="X156" s="100"/>
      <c r="Y156" s="100"/>
      <c r="Z156" s="100"/>
      <c r="AA156" s="132"/>
      <c r="AB156" s="101"/>
      <c r="AC156" s="101"/>
      <c r="AD156" s="101"/>
      <c r="AE156" s="100"/>
      <c r="AF156" s="101"/>
      <c r="AG156" s="100"/>
      <c r="AH156" s="101"/>
      <c r="AI156" s="100"/>
      <c r="AJ156" s="101"/>
      <c r="AK156" s="100"/>
      <c r="AL156" s="101"/>
      <c r="AM156" s="101"/>
      <c r="AN156" s="8"/>
      <c r="AO156" s="147">
        <f>IFERROR(VLOOKUP(B156,'A2. Rate Change &amp; Enrollment'!$C$20:$K$769,3,FALSE),0)</f>
        <v>0</v>
      </c>
      <c r="AP156" s="147">
        <f>IFERROR(VLOOKUP(B156,'A2. Rate Change &amp; Enrollment'!$C$20:$K$769,7,FALSE),0)</f>
        <v>0</v>
      </c>
      <c r="AQ156" s="150" t="e">
        <f t="shared" si="22"/>
        <v>#DIV/0!</v>
      </c>
      <c r="AS156" s="177"/>
      <c r="AT156" s="177"/>
      <c r="AV156" s="153" t="e">
        <f t="shared" si="23"/>
        <v>#DIV/0!</v>
      </c>
      <c r="AW156" s="101"/>
      <c r="AY156" s="132"/>
      <c r="AZ156" s="101"/>
      <c r="BA156" s="94"/>
      <c r="BB156" s="94"/>
      <c r="BC156" s="94"/>
      <c r="BD156" s="94"/>
      <c r="BE156" s="101"/>
      <c r="BF156" s="132"/>
      <c r="BG156" s="98"/>
      <c r="BH156" s="74" t="str">
        <f t="shared" si="18"/>
        <v>N</v>
      </c>
      <c r="BI156" t="e">
        <f t="shared" si="19"/>
        <v>#DIV/0!</v>
      </c>
      <c r="BK156" s="283">
        <f>IFERROR(VLOOKUP($B156, 'A2. Rate Change &amp; Enrollment'!$C$14:$BY$769, 75, FALSE), 0)</f>
        <v>0</v>
      </c>
      <c r="BL156" s="283" t="e">
        <f t="shared" si="20"/>
        <v>#DIV/0!</v>
      </c>
      <c r="BM156" s="283" t="e">
        <f t="shared" si="21"/>
        <v>#DIV/0!</v>
      </c>
      <c r="BN156" t="e">
        <f t="shared" si="24"/>
        <v>#DIV/0!</v>
      </c>
    </row>
    <row r="157" spans="1:66" x14ac:dyDescent="0.35">
      <c r="A157" t="s">
        <v>351</v>
      </c>
      <c r="B157" s="144"/>
      <c r="C157" s="98"/>
      <c r="D157" s="43" t="str">
        <f t="shared" si="17"/>
        <v>POS</v>
      </c>
      <c r="E157" s="100"/>
      <c r="F157" s="101"/>
      <c r="G157" s="100"/>
      <c r="H157" s="101"/>
      <c r="I157" s="100"/>
      <c r="J157" s="101"/>
      <c r="K157" s="100"/>
      <c r="L157" s="101"/>
      <c r="M157" s="100"/>
      <c r="N157" s="101"/>
      <c r="O157" s="100"/>
      <c r="P157" s="101"/>
      <c r="Q157" s="100"/>
      <c r="R157" s="101"/>
      <c r="S157" s="100"/>
      <c r="T157" s="101"/>
      <c r="U157" s="118"/>
      <c r="V157" s="118"/>
      <c r="W157" s="100"/>
      <c r="X157" s="100"/>
      <c r="Y157" s="100"/>
      <c r="Z157" s="100"/>
      <c r="AA157" s="132"/>
      <c r="AB157" s="101"/>
      <c r="AC157" s="101"/>
      <c r="AD157" s="101"/>
      <c r="AE157" s="100"/>
      <c r="AF157" s="101"/>
      <c r="AG157" s="100"/>
      <c r="AH157" s="101"/>
      <c r="AI157" s="100"/>
      <c r="AJ157" s="101"/>
      <c r="AK157" s="100"/>
      <c r="AL157" s="101"/>
      <c r="AM157" s="101"/>
      <c r="AN157" s="8"/>
      <c r="AO157" s="147">
        <f>IFERROR(VLOOKUP(B157,'A2. Rate Change &amp; Enrollment'!$C$20:$K$769,3,FALSE),0)</f>
        <v>0</v>
      </c>
      <c r="AP157" s="147">
        <f>IFERROR(VLOOKUP(B157,'A2. Rate Change &amp; Enrollment'!$C$20:$K$769,7,FALSE),0)</f>
        <v>0</v>
      </c>
      <c r="AQ157" s="150" t="e">
        <f t="shared" si="22"/>
        <v>#DIV/0!</v>
      </c>
      <c r="AS157" s="177"/>
      <c r="AT157" s="177"/>
      <c r="AV157" s="153" t="e">
        <f t="shared" si="23"/>
        <v>#DIV/0!</v>
      </c>
      <c r="AW157" s="101"/>
      <c r="AY157" s="132"/>
      <c r="AZ157" s="101"/>
      <c r="BA157" s="94"/>
      <c r="BB157" s="94"/>
      <c r="BC157" s="94"/>
      <c r="BD157" s="94"/>
      <c r="BE157" s="101"/>
      <c r="BF157" s="132"/>
      <c r="BG157" s="98"/>
      <c r="BH157" s="74" t="str">
        <f t="shared" si="18"/>
        <v>N</v>
      </c>
      <c r="BI157" t="e">
        <f t="shared" si="19"/>
        <v>#DIV/0!</v>
      </c>
      <c r="BK157" s="283">
        <f>IFERROR(VLOOKUP($B157, 'A2. Rate Change &amp; Enrollment'!$C$14:$BY$769, 75, FALSE), 0)</f>
        <v>0</v>
      </c>
      <c r="BL157" s="283" t="e">
        <f t="shared" si="20"/>
        <v>#DIV/0!</v>
      </c>
      <c r="BM157" s="283" t="e">
        <f t="shared" si="21"/>
        <v>#DIV/0!</v>
      </c>
      <c r="BN157" t="e">
        <f t="shared" si="24"/>
        <v>#DIV/0!</v>
      </c>
    </row>
    <row r="158" spans="1:66" x14ac:dyDescent="0.35">
      <c r="A158" t="s">
        <v>352</v>
      </c>
      <c r="B158" s="144"/>
      <c r="C158" s="98"/>
      <c r="D158" s="43" t="str">
        <f t="shared" si="17"/>
        <v>POS</v>
      </c>
      <c r="E158" s="100"/>
      <c r="F158" s="101"/>
      <c r="G158" s="100"/>
      <c r="H158" s="101"/>
      <c r="I158" s="100"/>
      <c r="J158" s="101"/>
      <c r="K158" s="100"/>
      <c r="L158" s="101"/>
      <c r="M158" s="100"/>
      <c r="N158" s="101"/>
      <c r="O158" s="100"/>
      <c r="P158" s="101"/>
      <c r="Q158" s="100"/>
      <c r="R158" s="101"/>
      <c r="S158" s="100"/>
      <c r="T158" s="101"/>
      <c r="U158" s="118"/>
      <c r="V158" s="118"/>
      <c r="W158" s="100"/>
      <c r="X158" s="100"/>
      <c r="Y158" s="100"/>
      <c r="Z158" s="100"/>
      <c r="AA158" s="132"/>
      <c r="AB158" s="101"/>
      <c r="AC158" s="101"/>
      <c r="AD158" s="101"/>
      <c r="AE158" s="100"/>
      <c r="AF158" s="101"/>
      <c r="AG158" s="100"/>
      <c r="AH158" s="101"/>
      <c r="AI158" s="100"/>
      <c r="AJ158" s="101"/>
      <c r="AK158" s="100"/>
      <c r="AL158" s="101"/>
      <c r="AM158" s="101"/>
      <c r="AN158" s="8"/>
      <c r="AO158" s="147">
        <f>IFERROR(VLOOKUP(B158,'A2. Rate Change &amp; Enrollment'!$C$20:$K$769,3,FALSE),0)</f>
        <v>0</v>
      </c>
      <c r="AP158" s="147">
        <f>IFERROR(VLOOKUP(B158,'A2. Rate Change &amp; Enrollment'!$C$20:$K$769,7,FALSE),0)</f>
        <v>0</v>
      </c>
      <c r="AQ158" s="150" t="e">
        <f t="shared" si="22"/>
        <v>#DIV/0!</v>
      </c>
      <c r="AS158" s="177"/>
      <c r="AT158" s="177"/>
      <c r="AV158" s="153" t="e">
        <f t="shared" si="23"/>
        <v>#DIV/0!</v>
      </c>
      <c r="AW158" s="101"/>
      <c r="AY158" s="132"/>
      <c r="AZ158" s="101"/>
      <c r="BA158" s="94"/>
      <c r="BB158" s="94"/>
      <c r="BC158" s="94"/>
      <c r="BD158" s="94"/>
      <c r="BE158" s="101"/>
      <c r="BF158" s="132"/>
      <c r="BG158" s="98"/>
      <c r="BH158" s="74" t="str">
        <f t="shared" si="18"/>
        <v>N</v>
      </c>
      <c r="BI158" t="e">
        <f t="shared" si="19"/>
        <v>#DIV/0!</v>
      </c>
      <c r="BK158" s="283">
        <f>IFERROR(VLOOKUP($B158, 'A2. Rate Change &amp; Enrollment'!$C$14:$BY$769, 75, FALSE), 0)</f>
        <v>0</v>
      </c>
      <c r="BL158" s="283" t="e">
        <f t="shared" si="20"/>
        <v>#DIV/0!</v>
      </c>
      <c r="BM158" s="283" t="e">
        <f t="shared" si="21"/>
        <v>#DIV/0!</v>
      </c>
      <c r="BN158" t="e">
        <f t="shared" si="24"/>
        <v>#DIV/0!</v>
      </c>
    </row>
    <row r="159" spans="1:66" x14ac:dyDescent="0.35">
      <c r="A159" t="s">
        <v>353</v>
      </c>
      <c r="B159" s="144"/>
      <c r="C159" s="98"/>
      <c r="D159" s="43" t="str">
        <f t="shared" si="17"/>
        <v>POS</v>
      </c>
      <c r="E159" s="100"/>
      <c r="F159" s="101"/>
      <c r="G159" s="100"/>
      <c r="H159" s="101"/>
      <c r="I159" s="100"/>
      <c r="J159" s="101"/>
      <c r="K159" s="100"/>
      <c r="L159" s="101"/>
      <c r="M159" s="100"/>
      <c r="N159" s="101"/>
      <c r="O159" s="100"/>
      <c r="P159" s="101"/>
      <c r="Q159" s="100"/>
      <c r="R159" s="101"/>
      <c r="S159" s="100"/>
      <c r="T159" s="101"/>
      <c r="U159" s="118"/>
      <c r="V159" s="118"/>
      <c r="W159" s="100"/>
      <c r="X159" s="100"/>
      <c r="Y159" s="100"/>
      <c r="Z159" s="100"/>
      <c r="AA159" s="132"/>
      <c r="AB159" s="101"/>
      <c r="AC159" s="101"/>
      <c r="AD159" s="101"/>
      <c r="AE159" s="100"/>
      <c r="AF159" s="101"/>
      <c r="AG159" s="100"/>
      <c r="AH159" s="101"/>
      <c r="AI159" s="100"/>
      <c r="AJ159" s="101"/>
      <c r="AK159" s="100"/>
      <c r="AL159" s="101"/>
      <c r="AM159" s="101"/>
      <c r="AN159" s="8"/>
      <c r="AO159" s="147">
        <f>IFERROR(VLOOKUP(B159,'A2. Rate Change &amp; Enrollment'!$C$20:$K$769,3,FALSE),0)</f>
        <v>0</v>
      </c>
      <c r="AP159" s="147">
        <f>IFERROR(VLOOKUP(B159,'A2. Rate Change &amp; Enrollment'!$C$20:$K$769,7,FALSE),0)</f>
        <v>0</v>
      </c>
      <c r="AQ159" s="150" t="e">
        <f t="shared" si="22"/>
        <v>#DIV/0!</v>
      </c>
      <c r="AS159" s="177"/>
      <c r="AT159" s="177"/>
      <c r="AV159" s="153" t="e">
        <f t="shared" si="23"/>
        <v>#DIV/0!</v>
      </c>
      <c r="AW159" s="101"/>
      <c r="AY159" s="132"/>
      <c r="AZ159" s="101"/>
      <c r="BA159" s="94"/>
      <c r="BB159" s="94"/>
      <c r="BC159" s="94"/>
      <c r="BD159" s="94"/>
      <c r="BE159" s="101"/>
      <c r="BF159" s="132"/>
      <c r="BG159" s="98"/>
      <c r="BH159" s="74" t="str">
        <f t="shared" si="18"/>
        <v>N</v>
      </c>
      <c r="BI159" t="e">
        <f t="shared" si="19"/>
        <v>#DIV/0!</v>
      </c>
      <c r="BK159" s="283">
        <f>IFERROR(VLOOKUP($B159, 'A2. Rate Change &amp; Enrollment'!$C$14:$BY$769, 75, FALSE), 0)</f>
        <v>0</v>
      </c>
      <c r="BL159" s="283" t="e">
        <f t="shared" si="20"/>
        <v>#DIV/0!</v>
      </c>
      <c r="BM159" s="283" t="e">
        <f t="shared" si="21"/>
        <v>#DIV/0!</v>
      </c>
      <c r="BN159" t="e">
        <f t="shared" si="24"/>
        <v>#DIV/0!</v>
      </c>
    </row>
    <row r="160" spans="1:66" x14ac:dyDescent="0.35">
      <c r="A160" t="s">
        <v>354</v>
      </c>
      <c r="B160" s="144"/>
      <c r="C160" s="98"/>
      <c r="D160" s="43" t="str">
        <f t="shared" si="17"/>
        <v>POS</v>
      </c>
      <c r="E160" s="100"/>
      <c r="F160" s="101"/>
      <c r="G160" s="100"/>
      <c r="H160" s="101"/>
      <c r="I160" s="100"/>
      <c r="J160" s="101"/>
      <c r="K160" s="100"/>
      <c r="L160" s="101"/>
      <c r="M160" s="100"/>
      <c r="N160" s="101"/>
      <c r="O160" s="100"/>
      <c r="P160" s="101"/>
      <c r="Q160" s="100"/>
      <c r="R160" s="101"/>
      <c r="S160" s="100"/>
      <c r="T160" s="101"/>
      <c r="U160" s="118"/>
      <c r="V160" s="118"/>
      <c r="W160" s="100"/>
      <c r="X160" s="100"/>
      <c r="Y160" s="100"/>
      <c r="Z160" s="100"/>
      <c r="AA160" s="132"/>
      <c r="AB160" s="101"/>
      <c r="AC160" s="101"/>
      <c r="AD160" s="101"/>
      <c r="AE160" s="100"/>
      <c r="AF160" s="101"/>
      <c r="AG160" s="100"/>
      <c r="AH160" s="101"/>
      <c r="AI160" s="100"/>
      <c r="AJ160" s="101"/>
      <c r="AK160" s="100"/>
      <c r="AL160" s="101"/>
      <c r="AM160" s="101"/>
      <c r="AN160" s="8"/>
      <c r="AO160" s="147">
        <f>IFERROR(VLOOKUP(B160,'A2. Rate Change &amp; Enrollment'!$C$20:$K$769,3,FALSE),0)</f>
        <v>0</v>
      </c>
      <c r="AP160" s="147">
        <f>IFERROR(VLOOKUP(B160,'A2. Rate Change &amp; Enrollment'!$C$20:$K$769,7,FALSE),0)</f>
        <v>0</v>
      </c>
      <c r="AQ160" s="150" t="e">
        <f t="shared" si="22"/>
        <v>#DIV/0!</v>
      </c>
      <c r="AS160" s="177"/>
      <c r="AT160" s="177"/>
      <c r="AV160" s="153" t="e">
        <f t="shared" si="23"/>
        <v>#DIV/0!</v>
      </c>
      <c r="AW160" s="101"/>
      <c r="AY160" s="132"/>
      <c r="AZ160" s="101"/>
      <c r="BA160" s="94"/>
      <c r="BB160" s="94"/>
      <c r="BC160" s="94"/>
      <c r="BD160" s="94"/>
      <c r="BE160" s="101"/>
      <c r="BF160" s="132"/>
      <c r="BG160" s="98"/>
      <c r="BH160" s="74" t="str">
        <f t="shared" si="18"/>
        <v>N</v>
      </c>
      <c r="BI160" t="e">
        <f t="shared" si="19"/>
        <v>#DIV/0!</v>
      </c>
      <c r="BK160" s="283">
        <f>IFERROR(VLOOKUP($B160, 'A2. Rate Change &amp; Enrollment'!$C$14:$BY$769, 75, FALSE), 0)</f>
        <v>0</v>
      </c>
      <c r="BL160" s="283" t="e">
        <f t="shared" si="20"/>
        <v>#DIV/0!</v>
      </c>
      <c r="BM160" s="283" t="e">
        <f t="shared" si="21"/>
        <v>#DIV/0!</v>
      </c>
      <c r="BN160" t="e">
        <f t="shared" si="24"/>
        <v>#DIV/0!</v>
      </c>
    </row>
    <row r="161" spans="1:66" x14ac:dyDescent="0.35">
      <c r="A161" t="s">
        <v>355</v>
      </c>
      <c r="B161" s="144"/>
      <c r="C161" s="98"/>
      <c r="D161" s="43" t="str">
        <f t="shared" si="17"/>
        <v>POS</v>
      </c>
      <c r="E161" s="100"/>
      <c r="F161" s="101"/>
      <c r="G161" s="100"/>
      <c r="H161" s="101"/>
      <c r="I161" s="100"/>
      <c r="J161" s="101"/>
      <c r="K161" s="100"/>
      <c r="L161" s="101"/>
      <c r="M161" s="100"/>
      <c r="N161" s="101"/>
      <c r="O161" s="100"/>
      <c r="P161" s="101"/>
      <c r="Q161" s="100"/>
      <c r="R161" s="101"/>
      <c r="S161" s="100"/>
      <c r="T161" s="101"/>
      <c r="U161" s="118"/>
      <c r="V161" s="118"/>
      <c r="W161" s="100"/>
      <c r="X161" s="100"/>
      <c r="Y161" s="100"/>
      <c r="Z161" s="100"/>
      <c r="AA161" s="132"/>
      <c r="AB161" s="101"/>
      <c r="AC161" s="101"/>
      <c r="AD161" s="101"/>
      <c r="AE161" s="100"/>
      <c r="AF161" s="101"/>
      <c r="AG161" s="100"/>
      <c r="AH161" s="101"/>
      <c r="AI161" s="100"/>
      <c r="AJ161" s="101"/>
      <c r="AK161" s="100"/>
      <c r="AL161" s="101"/>
      <c r="AM161" s="101"/>
      <c r="AN161" s="8"/>
      <c r="AO161" s="147">
        <f>IFERROR(VLOOKUP(B161,'A2. Rate Change &amp; Enrollment'!$C$20:$K$769,3,FALSE),0)</f>
        <v>0</v>
      </c>
      <c r="AP161" s="147">
        <f>IFERROR(VLOOKUP(B161,'A2. Rate Change &amp; Enrollment'!$C$20:$K$769,7,FALSE),0)</f>
        <v>0</v>
      </c>
      <c r="AQ161" s="150" t="e">
        <f t="shared" si="22"/>
        <v>#DIV/0!</v>
      </c>
      <c r="AS161" s="177"/>
      <c r="AT161" s="177"/>
      <c r="AV161" s="153" t="e">
        <f t="shared" si="23"/>
        <v>#DIV/0!</v>
      </c>
      <c r="AW161" s="101"/>
      <c r="AY161" s="132"/>
      <c r="AZ161" s="101"/>
      <c r="BA161" s="94"/>
      <c r="BB161" s="94"/>
      <c r="BC161" s="94"/>
      <c r="BD161" s="94"/>
      <c r="BE161" s="101"/>
      <c r="BF161" s="132"/>
      <c r="BG161" s="98"/>
      <c r="BH161" s="74" t="str">
        <f t="shared" si="18"/>
        <v>N</v>
      </c>
      <c r="BI161" t="e">
        <f t="shared" si="19"/>
        <v>#DIV/0!</v>
      </c>
      <c r="BK161" s="283">
        <f>IFERROR(VLOOKUP($B161, 'A2. Rate Change &amp; Enrollment'!$C$14:$BY$769, 75, FALSE), 0)</f>
        <v>0</v>
      </c>
      <c r="BL161" s="283" t="e">
        <f t="shared" si="20"/>
        <v>#DIV/0!</v>
      </c>
      <c r="BM161" s="283" t="e">
        <f t="shared" si="21"/>
        <v>#DIV/0!</v>
      </c>
      <c r="BN161" t="e">
        <f t="shared" si="24"/>
        <v>#DIV/0!</v>
      </c>
    </row>
    <row r="162" spans="1:66" x14ac:dyDescent="0.35">
      <c r="A162" t="s">
        <v>356</v>
      </c>
      <c r="B162" s="144"/>
      <c r="C162" s="98"/>
      <c r="D162" s="43" t="str">
        <f t="shared" si="17"/>
        <v>POS</v>
      </c>
      <c r="E162" s="100"/>
      <c r="F162" s="101"/>
      <c r="G162" s="100"/>
      <c r="H162" s="101"/>
      <c r="I162" s="100"/>
      <c r="J162" s="101"/>
      <c r="K162" s="100"/>
      <c r="L162" s="101"/>
      <c r="M162" s="100"/>
      <c r="N162" s="101"/>
      <c r="O162" s="100"/>
      <c r="P162" s="101"/>
      <c r="Q162" s="100"/>
      <c r="R162" s="101"/>
      <c r="S162" s="100"/>
      <c r="T162" s="101"/>
      <c r="U162" s="118"/>
      <c r="V162" s="118"/>
      <c r="W162" s="100"/>
      <c r="X162" s="100"/>
      <c r="Y162" s="100"/>
      <c r="Z162" s="100"/>
      <c r="AA162" s="132"/>
      <c r="AB162" s="101"/>
      <c r="AC162" s="101"/>
      <c r="AD162" s="101"/>
      <c r="AE162" s="100"/>
      <c r="AF162" s="101"/>
      <c r="AG162" s="100"/>
      <c r="AH162" s="101"/>
      <c r="AI162" s="100"/>
      <c r="AJ162" s="101"/>
      <c r="AK162" s="100"/>
      <c r="AL162" s="101"/>
      <c r="AM162" s="101"/>
      <c r="AN162" s="8"/>
      <c r="AO162" s="147">
        <f>IFERROR(VLOOKUP(B162,'A2. Rate Change &amp; Enrollment'!$C$20:$K$769,3,FALSE),0)</f>
        <v>0</v>
      </c>
      <c r="AP162" s="147">
        <f>IFERROR(VLOOKUP(B162,'A2. Rate Change &amp; Enrollment'!$C$20:$K$769,7,FALSE),0)</f>
        <v>0</v>
      </c>
      <c r="AQ162" s="150" t="e">
        <f t="shared" si="22"/>
        <v>#DIV/0!</v>
      </c>
      <c r="AS162" s="177"/>
      <c r="AT162" s="177"/>
      <c r="AV162" s="153" t="e">
        <f t="shared" si="23"/>
        <v>#DIV/0!</v>
      </c>
      <c r="AW162" s="101"/>
      <c r="AY162" s="132"/>
      <c r="AZ162" s="101"/>
      <c r="BA162" s="94"/>
      <c r="BB162" s="94"/>
      <c r="BC162" s="94"/>
      <c r="BD162" s="94"/>
      <c r="BE162" s="101"/>
      <c r="BF162" s="132"/>
      <c r="BG162" s="98"/>
      <c r="BH162" s="74" t="str">
        <f t="shared" si="18"/>
        <v>N</v>
      </c>
      <c r="BI162" t="e">
        <f t="shared" si="19"/>
        <v>#DIV/0!</v>
      </c>
      <c r="BK162" s="283">
        <f>IFERROR(VLOOKUP($B162, 'A2. Rate Change &amp; Enrollment'!$C$14:$BY$769, 75, FALSE), 0)</f>
        <v>0</v>
      </c>
      <c r="BL162" s="283" t="e">
        <f t="shared" si="20"/>
        <v>#DIV/0!</v>
      </c>
      <c r="BM162" s="283" t="e">
        <f t="shared" si="21"/>
        <v>#DIV/0!</v>
      </c>
      <c r="BN162" t="e">
        <f t="shared" si="24"/>
        <v>#DIV/0!</v>
      </c>
    </row>
    <row r="163" spans="1:66" x14ac:dyDescent="0.35">
      <c r="A163" t="s">
        <v>357</v>
      </c>
      <c r="B163" s="144"/>
      <c r="C163" s="98"/>
      <c r="D163" s="43" t="str">
        <f t="shared" si="17"/>
        <v>POS</v>
      </c>
      <c r="E163" s="100"/>
      <c r="F163" s="101"/>
      <c r="G163" s="100"/>
      <c r="H163" s="101"/>
      <c r="I163" s="100"/>
      <c r="J163" s="101"/>
      <c r="K163" s="100"/>
      <c r="L163" s="101"/>
      <c r="M163" s="100"/>
      <c r="N163" s="101"/>
      <c r="O163" s="100"/>
      <c r="P163" s="101"/>
      <c r="Q163" s="100"/>
      <c r="R163" s="101"/>
      <c r="S163" s="100"/>
      <c r="T163" s="101"/>
      <c r="U163" s="118"/>
      <c r="V163" s="118"/>
      <c r="W163" s="100"/>
      <c r="X163" s="100"/>
      <c r="Y163" s="100"/>
      <c r="Z163" s="100"/>
      <c r="AA163" s="132"/>
      <c r="AB163" s="101"/>
      <c r="AC163" s="101"/>
      <c r="AD163" s="101"/>
      <c r="AE163" s="100"/>
      <c r="AF163" s="101"/>
      <c r="AG163" s="100"/>
      <c r="AH163" s="101"/>
      <c r="AI163" s="100"/>
      <c r="AJ163" s="101"/>
      <c r="AK163" s="100"/>
      <c r="AL163" s="101"/>
      <c r="AM163" s="101"/>
      <c r="AN163" s="8"/>
      <c r="AO163" s="147">
        <f>IFERROR(VLOOKUP(B163,'A2. Rate Change &amp; Enrollment'!$C$20:$K$769,3,FALSE),0)</f>
        <v>0</v>
      </c>
      <c r="AP163" s="147">
        <f>IFERROR(VLOOKUP(B163,'A2. Rate Change &amp; Enrollment'!$C$20:$K$769,7,FALSE),0)</f>
        <v>0</v>
      </c>
      <c r="AQ163" s="150" t="e">
        <f t="shared" si="22"/>
        <v>#DIV/0!</v>
      </c>
      <c r="AS163" s="177"/>
      <c r="AT163" s="177"/>
      <c r="AV163" s="153" t="e">
        <f t="shared" si="23"/>
        <v>#DIV/0!</v>
      </c>
      <c r="AW163" s="101"/>
      <c r="AY163" s="132"/>
      <c r="AZ163" s="101"/>
      <c r="BA163" s="94"/>
      <c r="BB163" s="94"/>
      <c r="BC163" s="94"/>
      <c r="BD163" s="94"/>
      <c r="BE163" s="101"/>
      <c r="BF163" s="132"/>
      <c r="BG163" s="98"/>
      <c r="BH163" s="74" t="str">
        <f t="shared" si="18"/>
        <v>N</v>
      </c>
      <c r="BI163" t="e">
        <f t="shared" si="19"/>
        <v>#DIV/0!</v>
      </c>
      <c r="BK163" s="283">
        <f>IFERROR(VLOOKUP($B163, 'A2. Rate Change &amp; Enrollment'!$C$14:$BY$769, 75, FALSE), 0)</f>
        <v>0</v>
      </c>
      <c r="BL163" s="283" t="e">
        <f t="shared" si="20"/>
        <v>#DIV/0!</v>
      </c>
      <c r="BM163" s="283" t="e">
        <f t="shared" si="21"/>
        <v>#DIV/0!</v>
      </c>
      <c r="BN163" t="e">
        <f t="shared" si="24"/>
        <v>#DIV/0!</v>
      </c>
    </row>
    <row r="164" spans="1:66" x14ac:dyDescent="0.35">
      <c r="A164" t="s">
        <v>358</v>
      </c>
      <c r="B164" s="144"/>
      <c r="C164" s="98"/>
      <c r="D164" s="43" t="str">
        <f t="shared" si="17"/>
        <v>POS</v>
      </c>
      <c r="E164" s="100"/>
      <c r="F164" s="101"/>
      <c r="G164" s="100"/>
      <c r="H164" s="101"/>
      <c r="I164" s="100"/>
      <c r="J164" s="101"/>
      <c r="K164" s="100"/>
      <c r="L164" s="101"/>
      <c r="M164" s="100"/>
      <c r="N164" s="101"/>
      <c r="O164" s="100"/>
      <c r="P164" s="101"/>
      <c r="Q164" s="100"/>
      <c r="R164" s="101"/>
      <c r="S164" s="100"/>
      <c r="T164" s="101"/>
      <c r="U164" s="118"/>
      <c r="V164" s="118"/>
      <c r="W164" s="100"/>
      <c r="X164" s="100"/>
      <c r="Y164" s="100"/>
      <c r="Z164" s="100"/>
      <c r="AA164" s="132"/>
      <c r="AB164" s="101"/>
      <c r="AC164" s="101"/>
      <c r="AD164" s="101"/>
      <c r="AE164" s="100"/>
      <c r="AF164" s="101"/>
      <c r="AG164" s="100"/>
      <c r="AH164" s="101"/>
      <c r="AI164" s="100"/>
      <c r="AJ164" s="101"/>
      <c r="AK164" s="100"/>
      <c r="AL164" s="101"/>
      <c r="AM164" s="101"/>
      <c r="AN164" s="8"/>
      <c r="AO164" s="147">
        <f>IFERROR(VLOOKUP(B164,'A2. Rate Change &amp; Enrollment'!$C$20:$K$769,3,FALSE),0)</f>
        <v>0</v>
      </c>
      <c r="AP164" s="147">
        <f>IFERROR(VLOOKUP(B164,'A2. Rate Change &amp; Enrollment'!$C$20:$K$769,7,FALSE),0)</f>
        <v>0</v>
      </c>
      <c r="AQ164" s="150" t="e">
        <f t="shared" si="22"/>
        <v>#DIV/0!</v>
      </c>
      <c r="AS164" s="177"/>
      <c r="AT164" s="177"/>
      <c r="AV164" s="153" t="e">
        <f t="shared" si="23"/>
        <v>#DIV/0!</v>
      </c>
      <c r="AW164" s="101"/>
      <c r="AY164" s="132"/>
      <c r="AZ164" s="101"/>
      <c r="BA164" s="94"/>
      <c r="BB164" s="94"/>
      <c r="BC164" s="94"/>
      <c r="BD164" s="94"/>
      <c r="BE164" s="101"/>
      <c r="BF164" s="132"/>
      <c r="BG164" s="98"/>
      <c r="BH164" s="74" t="str">
        <f t="shared" si="18"/>
        <v>N</v>
      </c>
      <c r="BI164" t="e">
        <f t="shared" si="19"/>
        <v>#DIV/0!</v>
      </c>
      <c r="BK164" s="283">
        <f>IFERROR(VLOOKUP($B164, 'A2. Rate Change &amp; Enrollment'!$C$14:$BY$769, 75, FALSE), 0)</f>
        <v>0</v>
      </c>
      <c r="BL164" s="283" t="e">
        <f t="shared" si="20"/>
        <v>#DIV/0!</v>
      </c>
      <c r="BM164" s="283" t="e">
        <f t="shared" si="21"/>
        <v>#DIV/0!</v>
      </c>
      <c r="BN164" t="e">
        <f t="shared" si="24"/>
        <v>#DIV/0!</v>
      </c>
    </row>
    <row r="165" spans="1:66" x14ac:dyDescent="0.35">
      <c r="A165" t="s">
        <v>359</v>
      </c>
      <c r="B165" s="144"/>
      <c r="C165" s="98"/>
      <c r="D165" s="43" t="str">
        <f t="shared" si="17"/>
        <v>POS</v>
      </c>
      <c r="E165" s="100"/>
      <c r="F165" s="101"/>
      <c r="G165" s="100"/>
      <c r="H165" s="101"/>
      <c r="I165" s="100"/>
      <c r="J165" s="101"/>
      <c r="K165" s="100"/>
      <c r="L165" s="101"/>
      <c r="M165" s="100"/>
      <c r="N165" s="101"/>
      <c r="O165" s="100"/>
      <c r="P165" s="101"/>
      <c r="Q165" s="100"/>
      <c r="R165" s="101"/>
      <c r="S165" s="100"/>
      <c r="T165" s="101"/>
      <c r="U165" s="118"/>
      <c r="V165" s="118"/>
      <c r="W165" s="100"/>
      <c r="X165" s="100"/>
      <c r="Y165" s="100"/>
      <c r="Z165" s="100"/>
      <c r="AA165" s="132"/>
      <c r="AB165" s="101"/>
      <c r="AC165" s="101"/>
      <c r="AD165" s="101"/>
      <c r="AE165" s="100"/>
      <c r="AF165" s="101"/>
      <c r="AG165" s="100"/>
      <c r="AH165" s="101"/>
      <c r="AI165" s="100"/>
      <c r="AJ165" s="101"/>
      <c r="AK165" s="100"/>
      <c r="AL165" s="101"/>
      <c r="AM165" s="101"/>
      <c r="AN165" s="8"/>
      <c r="AO165" s="147">
        <f>IFERROR(VLOOKUP(B165,'A2. Rate Change &amp; Enrollment'!$C$20:$K$769,3,FALSE),0)</f>
        <v>0</v>
      </c>
      <c r="AP165" s="147">
        <f>IFERROR(VLOOKUP(B165,'A2. Rate Change &amp; Enrollment'!$C$20:$K$769,7,FALSE),0)</f>
        <v>0</v>
      </c>
      <c r="AQ165" s="150" t="e">
        <f t="shared" si="22"/>
        <v>#DIV/0!</v>
      </c>
      <c r="AS165" s="177"/>
      <c r="AT165" s="177"/>
      <c r="AV165" s="153" t="e">
        <f t="shared" si="23"/>
        <v>#DIV/0!</v>
      </c>
      <c r="AW165" s="101"/>
      <c r="AY165" s="132"/>
      <c r="AZ165" s="101"/>
      <c r="BA165" s="94"/>
      <c r="BB165" s="94"/>
      <c r="BC165" s="94"/>
      <c r="BD165" s="94"/>
      <c r="BE165" s="101"/>
      <c r="BF165" s="132"/>
      <c r="BG165" s="98"/>
      <c r="BH165" s="74" t="str">
        <f t="shared" si="18"/>
        <v>N</v>
      </c>
      <c r="BI165" t="e">
        <f t="shared" si="19"/>
        <v>#DIV/0!</v>
      </c>
      <c r="BK165" s="283">
        <f>IFERROR(VLOOKUP($B165, 'A2. Rate Change &amp; Enrollment'!$C$14:$BY$769, 75, FALSE), 0)</f>
        <v>0</v>
      </c>
      <c r="BL165" s="283" t="e">
        <f t="shared" si="20"/>
        <v>#DIV/0!</v>
      </c>
      <c r="BM165" s="283" t="e">
        <f t="shared" si="21"/>
        <v>#DIV/0!</v>
      </c>
      <c r="BN165" t="e">
        <f t="shared" si="24"/>
        <v>#DIV/0!</v>
      </c>
    </row>
    <row r="166" spans="1:66" x14ac:dyDescent="0.35">
      <c r="A166" t="s">
        <v>360</v>
      </c>
      <c r="B166" s="144"/>
      <c r="C166" s="98"/>
      <c r="D166" s="43" t="str">
        <f t="shared" si="17"/>
        <v>POS</v>
      </c>
      <c r="E166" s="100"/>
      <c r="F166" s="101"/>
      <c r="G166" s="100"/>
      <c r="H166" s="101"/>
      <c r="I166" s="100"/>
      <c r="J166" s="101"/>
      <c r="K166" s="100"/>
      <c r="L166" s="101"/>
      <c r="M166" s="100"/>
      <c r="N166" s="101"/>
      <c r="O166" s="100"/>
      <c r="P166" s="101"/>
      <c r="Q166" s="100"/>
      <c r="R166" s="101"/>
      <c r="S166" s="100"/>
      <c r="T166" s="101"/>
      <c r="U166" s="118"/>
      <c r="V166" s="118"/>
      <c r="W166" s="100"/>
      <c r="X166" s="100"/>
      <c r="Y166" s="100"/>
      <c r="Z166" s="100"/>
      <c r="AA166" s="132"/>
      <c r="AB166" s="101"/>
      <c r="AC166" s="101"/>
      <c r="AD166" s="101"/>
      <c r="AE166" s="100"/>
      <c r="AF166" s="101"/>
      <c r="AG166" s="100"/>
      <c r="AH166" s="101"/>
      <c r="AI166" s="100"/>
      <c r="AJ166" s="101"/>
      <c r="AK166" s="100"/>
      <c r="AL166" s="101"/>
      <c r="AM166" s="101"/>
      <c r="AN166" s="8"/>
      <c r="AO166" s="147">
        <f>IFERROR(VLOOKUP(B166,'A2. Rate Change &amp; Enrollment'!$C$20:$K$769,3,FALSE),0)</f>
        <v>0</v>
      </c>
      <c r="AP166" s="147">
        <f>IFERROR(VLOOKUP(B166,'A2. Rate Change &amp; Enrollment'!$C$20:$K$769,7,FALSE),0)</f>
        <v>0</v>
      </c>
      <c r="AQ166" s="150" t="e">
        <f t="shared" si="22"/>
        <v>#DIV/0!</v>
      </c>
      <c r="AS166" s="177"/>
      <c r="AT166" s="177"/>
      <c r="AV166" s="153" t="e">
        <f t="shared" si="23"/>
        <v>#DIV/0!</v>
      </c>
      <c r="AW166" s="101"/>
      <c r="AY166" s="132"/>
      <c r="AZ166" s="101"/>
      <c r="BA166" s="94"/>
      <c r="BB166" s="94"/>
      <c r="BC166" s="94"/>
      <c r="BD166" s="94"/>
      <c r="BE166" s="101"/>
      <c r="BF166" s="132"/>
      <c r="BG166" s="98"/>
      <c r="BH166" s="74" t="str">
        <f t="shared" si="18"/>
        <v>N</v>
      </c>
      <c r="BI166" t="e">
        <f t="shared" si="19"/>
        <v>#DIV/0!</v>
      </c>
      <c r="BK166" s="283">
        <f>IFERROR(VLOOKUP($B166, 'A2. Rate Change &amp; Enrollment'!$C$14:$BY$769, 75, FALSE), 0)</f>
        <v>0</v>
      </c>
      <c r="BL166" s="283" t="e">
        <f t="shared" si="20"/>
        <v>#DIV/0!</v>
      </c>
      <c r="BM166" s="283" t="e">
        <f t="shared" si="21"/>
        <v>#DIV/0!</v>
      </c>
      <c r="BN166" t="e">
        <f t="shared" si="24"/>
        <v>#DIV/0!</v>
      </c>
    </row>
    <row r="167" spans="1:66" x14ac:dyDescent="0.35">
      <c r="A167" t="s">
        <v>361</v>
      </c>
      <c r="B167" s="144"/>
      <c r="C167" s="98"/>
      <c r="D167" s="43" t="str">
        <f t="shared" si="17"/>
        <v>POS</v>
      </c>
      <c r="E167" s="100"/>
      <c r="F167" s="101"/>
      <c r="G167" s="100"/>
      <c r="H167" s="101"/>
      <c r="I167" s="100"/>
      <c r="J167" s="101"/>
      <c r="K167" s="100"/>
      <c r="L167" s="101"/>
      <c r="M167" s="100"/>
      <c r="N167" s="101"/>
      <c r="O167" s="100"/>
      <c r="P167" s="101"/>
      <c r="Q167" s="100"/>
      <c r="R167" s="101"/>
      <c r="S167" s="100"/>
      <c r="T167" s="101"/>
      <c r="U167" s="118"/>
      <c r="V167" s="118"/>
      <c r="W167" s="100"/>
      <c r="X167" s="100"/>
      <c r="Y167" s="100"/>
      <c r="Z167" s="100"/>
      <c r="AA167" s="132"/>
      <c r="AB167" s="101"/>
      <c r="AC167" s="101"/>
      <c r="AD167" s="101"/>
      <c r="AE167" s="100"/>
      <c r="AF167" s="101"/>
      <c r="AG167" s="100"/>
      <c r="AH167" s="101"/>
      <c r="AI167" s="100"/>
      <c r="AJ167" s="101"/>
      <c r="AK167" s="100"/>
      <c r="AL167" s="101"/>
      <c r="AM167" s="101"/>
      <c r="AN167" s="8"/>
      <c r="AO167" s="147">
        <f>IFERROR(VLOOKUP(B167,'A2. Rate Change &amp; Enrollment'!$C$20:$K$769,3,FALSE),0)</f>
        <v>0</v>
      </c>
      <c r="AP167" s="147">
        <f>IFERROR(VLOOKUP(B167,'A2. Rate Change &amp; Enrollment'!$C$20:$K$769,7,FALSE),0)</f>
        <v>0</v>
      </c>
      <c r="AQ167" s="150" t="e">
        <f t="shared" si="22"/>
        <v>#DIV/0!</v>
      </c>
      <c r="AS167" s="177"/>
      <c r="AT167" s="177"/>
      <c r="AV167" s="153" t="e">
        <f t="shared" si="23"/>
        <v>#DIV/0!</v>
      </c>
      <c r="AW167" s="101"/>
      <c r="AY167" s="132"/>
      <c r="AZ167" s="101"/>
      <c r="BA167" s="94"/>
      <c r="BB167" s="94"/>
      <c r="BC167" s="94"/>
      <c r="BD167" s="94"/>
      <c r="BE167" s="101"/>
      <c r="BF167" s="132"/>
      <c r="BG167" s="98"/>
      <c r="BH167" s="74" t="str">
        <f t="shared" si="18"/>
        <v>N</v>
      </c>
      <c r="BI167" t="e">
        <f t="shared" si="19"/>
        <v>#DIV/0!</v>
      </c>
      <c r="BK167" s="283">
        <f>IFERROR(VLOOKUP($B167, 'A2. Rate Change &amp; Enrollment'!$C$14:$BY$769, 75, FALSE), 0)</f>
        <v>0</v>
      </c>
      <c r="BL167" s="283" t="e">
        <f t="shared" si="20"/>
        <v>#DIV/0!</v>
      </c>
      <c r="BM167" s="283" t="e">
        <f t="shared" si="21"/>
        <v>#DIV/0!</v>
      </c>
      <c r="BN167" t="e">
        <f t="shared" si="24"/>
        <v>#DIV/0!</v>
      </c>
    </row>
    <row r="168" spans="1:66" x14ac:dyDescent="0.35">
      <c r="A168" t="s">
        <v>362</v>
      </c>
      <c r="B168" s="144"/>
      <c r="C168" s="98"/>
      <c r="D168" s="43" t="str">
        <f t="shared" si="17"/>
        <v>POS</v>
      </c>
      <c r="E168" s="100"/>
      <c r="F168" s="101"/>
      <c r="G168" s="100"/>
      <c r="H168" s="101"/>
      <c r="I168" s="100"/>
      <c r="J168" s="101"/>
      <c r="K168" s="100"/>
      <c r="L168" s="101"/>
      <c r="M168" s="100"/>
      <c r="N168" s="101"/>
      <c r="O168" s="100"/>
      <c r="P168" s="101"/>
      <c r="Q168" s="100"/>
      <c r="R168" s="101"/>
      <c r="S168" s="100"/>
      <c r="T168" s="101"/>
      <c r="U168" s="118"/>
      <c r="V168" s="118"/>
      <c r="W168" s="100"/>
      <c r="X168" s="100"/>
      <c r="Y168" s="100"/>
      <c r="Z168" s="100"/>
      <c r="AA168" s="132"/>
      <c r="AB168" s="101"/>
      <c r="AC168" s="101"/>
      <c r="AD168" s="101"/>
      <c r="AE168" s="100"/>
      <c r="AF168" s="101"/>
      <c r="AG168" s="100"/>
      <c r="AH168" s="101"/>
      <c r="AI168" s="100"/>
      <c r="AJ168" s="101"/>
      <c r="AK168" s="100"/>
      <c r="AL168" s="101"/>
      <c r="AM168" s="101"/>
      <c r="AN168" s="8"/>
      <c r="AO168" s="147">
        <f>IFERROR(VLOOKUP(B168,'A2. Rate Change &amp; Enrollment'!$C$20:$K$769,3,FALSE),0)</f>
        <v>0</v>
      </c>
      <c r="AP168" s="147">
        <f>IFERROR(VLOOKUP(B168,'A2. Rate Change &amp; Enrollment'!$C$20:$K$769,7,FALSE),0)</f>
        <v>0</v>
      </c>
      <c r="AQ168" s="150" t="e">
        <f t="shared" si="22"/>
        <v>#DIV/0!</v>
      </c>
      <c r="AS168" s="177"/>
      <c r="AT168" s="177"/>
      <c r="AV168" s="153" t="e">
        <f t="shared" si="23"/>
        <v>#DIV/0!</v>
      </c>
      <c r="AW168" s="101"/>
      <c r="AY168" s="132"/>
      <c r="AZ168" s="101"/>
      <c r="BA168" s="94"/>
      <c r="BB168" s="94"/>
      <c r="BC168" s="94"/>
      <c r="BD168" s="94"/>
      <c r="BE168" s="101"/>
      <c r="BF168" s="132"/>
      <c r="BG168" s="98"/>
      <c r="BH168" s="74" t="str">
        <f t="shared" si="18"/>
        <v>N</v>
      </c>
      <c r="BI168" t="e">
        <f t="shared" si="19"/>
        <v>#DIV/0!</v>
      </c>
      <c r="BK168" s="283">
        <f>IFERROR(VLOOKUP($B168, 'A2. Rate Change &amp; Enrollment'!$C$14:$BY$769, 75, FALSE), 0)</f>
        <v>0</v>
      </c>
      <c r="BL168" s="283" t="e">
        <f t="shared" si="20"/>
        <v>#DIV/0!</v>
      </c>
      <c r="BM168" s="283" t="e">
        <f t="shared" si="21"/>
        <v>#DIV/0!</v>
      </c>
      <c r="BN168" t="e">
        <f t="shared" si="24"/>
        <v>#DIV/0!</v>
      </c>
    </row>
    <row r="169" spans="1:66" x14ac:dyDescent="0.35">
      <c r="A169" t="s">
        <v>363</v>
      </c>
      <c r="B169" s="144"/>
      <c r="C169" s="98"/>
      <c r="D169" s="43" t="str">
        <f t="shared" si="17"/>
        <v>POS</v>
      </c>
      <c r="E169" s="100"/>
      <c r="F169" s="101"/>
      <c r="G169" s="100"/>
      <c r="H169" s="101"/>
      <c r="I169" s="100"/>
      <c r="J169" s="101"/>
      <c r="K169" s="100"/>
      <c r="L169" s="101"/>
      <c r="M169" s="100"/>
      <c r="N169" s="101"/>
      <c r="O169" s="100"/>
      <c r="P169" s="101"/>
      <c r="Q169" s="100"/>
      <c r="R169" s="101"/>
      <c r="S169" s="100"/>
      <c r="T169" s="101"/>
      <c r="U169" s="118"/>
      <c r="V169" s="118"/>
      <c r="W169" s="100"/>
      <c r="X169" s="100"/>
      <c r="Y169" s="100"/>
      <c r="Z169" s="100"/>
      <c r="AA169" s="132"/>
      <c r="AB169" s="101"/>
      <c r="AC169" s="101"/>
      <c r="AD169" s="101"/>
      <c r="AE169" s="100"/>
      <c r="AF169" s="101"/>
      <c r="AG169" s="100"/>
      <c r="AH169" s="101"/>
      <c r="AI169" s="100"/>
      <c r="AJ169" s="101"/>
      <c r="AK169" s="100"/>
      <c r="AL169" s="101"/>
      <c r="AM169" s="101"/>
      <c r="AN169" s="8"/>
      <c r="AO169" s="147">
        <f>IFERROR(VLOOKUP(B169,'A2. Rate Change &amp; Enrollment'!$C$20:$K$769,3,FALSE),0)</f>
        <v>0</v>
      </c>
      <c r="AP169" s="147">
        <f>IFERROR(VLOOKUP(B169,'A2. Rate Change &amp; Enrollment'!$C$20:$K$769,7,FALSE),0)</f>
        <v>0</v>
      </c>
      <c r="AQ169" s="150" t="e">
        <f t="shared" si="22"/>
        <v>#DIV/0!</v>
      </c>
      <c r="AS169" s="177"/>
      <c r="AT169" s="177"/>
      <c r="AV169" s="153" t="e">
        <f t="shared" si="23"/>
        <v>#DIV/0!</v>
      </c>
      <c r="AW169" s="101"/>
      <c r="AY169" s="132"/>
      <c r="AZ169" s="101"/>
      <c r="BA169" s="94"/>
      <c r="BB169" s="94"/>
      <c r="BC169" s="94"/>
      <c r="BD169" s="94"/>
      <c r="BE169" s="101"/>
      <c r="BF169" s="132"/>
      <c r="BG169" s="98"/>
      <c r="BH169" s="74" t="str">
        <f t="shared" si="18"/>
        <v>N</v>
      </c>
      <c r="BI169" t="e">
        <f t="shared" si="19"/>
        <v>#DIV/0!</v>
      </c>
      <c r="BK169" s="283">
        <f>IFERROR(VLOOKUP($B169, 'A2. Rate Change &amp; Enrollment'!$C$14:$BY$769, 75, FALSE), 0)</f>
        <v>0</v>
      </c>
      <c r="BL169" s="283" t="e">
        <f t="shared" si="20"/>
        <v>#DIV/0!</v>
      </c>
      <c r="BM169" s="283" t="e">
        <f t="shared" si="21"/>
        <v>#DIV/0!</v>
      </c>
      <c r="BN169" t="e">
        <f t="shared" si="24"/>
        <v>#DIV/0!</v>
      </c>
    </row>
    <row r="170" spans="1:66" x14ac:dyDescent="0.35">
      <c r="A170" t="s">
        <v>364</v>
      </c>
      <c r="B170" s="144"/>
      <c r="C170" s="98"/>
      <c r="D170" s="43" t="str">
        <f t="shared" si="17"/>
        <v>POS</v>
      </c>
      <c r="E170" s="100"/>
      <c r="F170" s="101"/>
      <c r="G170" s="100"/>
      <c r="H170" s="101"/>
      <c r="I170" s="100"/>
      <c r="J170" s="101"/>
      <c r="K170" s="100"/>
      <c r="L170" s="101"/>
      <c r="M170" s="100"/>
      <c r="N170" s="101"/>
      <c r="O170" s="100"/>
      <c r="P170" s="101"/>
      <c r="Q170" s="100"/>
      <c r="R170" s="101"/>
      <c r="S170" s="100"/>
      <c r="T170" s="101"/>
      <c r="U170" s="118"/>
      <c r="V170" s="118"/>
      <c r="W170" s="100"/>
      <c r="X170" s="100"/>
      <c r="Y170" s="100"/>
      <c r="Z170" s="100"/>
      <c r="AA170" s="132"/>
      <c r="AB170" s="101"/>
      <c r="AC170" s="101"/>
      <c r="AD170" s="101"/>
      <c r="AE170" s="100"/>
      <c r="AF170" s="101"/>
      <c r="AG170" s="100"/>
      <c r="AH170" s="101"/>
      <c r="AI170" s="100"/>
      <c r="AJ170" s="101"/>
      <c r="AK170" s="100"/>
      <c r="AL170" s="101"/>
      <c r="AM170" s="101"/>
      <c r="AN170" s="8"/>
      <c r="AO170" s="147">
        <f>IFERROR(VLOOKUP(B170,'A2. Rate Change &amp; Enrollment'!$C$20:$K$769,3,FALSE),0)</f>
        <v>0</v>
      </c>
      <c r="AP170" s="147">
        <f>IFERROR(VLOOKUP(B170,'A2. Rate Change &amp; Enrollment'!$C$20:$K$769,7,FALSE),0)</f>
        <v>0</v>
      </c>
      <c r="AQ170" s="150" t="e">
        <f t="shared" si="22"/>
        <v>#DIV/0!</v>
      </c>
      <c r="AS170" s="177"/>
      <c r="AT170" s="177"/>
      <c r="AV170" s="153" t="e">
        <f t="shared" si="23"/>
        <v>#DIV/0!</v>
      </c>
      <c r="AW170" s="101"/>
      <c r="AY170" s="132"/>
      <c r="AZ170" s="101"/>
      <c r="BA170" s="94"/>
      <c r="BB170" s="94"/>
      <c r="BC170" s="94"/>
      <c r="BD170" s="94"/>
      <c r="BE170" s="101"/>
      <c r="BF170" s="132"/>
      <c r="BG170" s="98"/>
      <c r="BH170" s="74" t="str">
        <f t="shared" si="18"/>
        <v>N</v>
      </c>
      <c r="BI170" t="e">
        <f t="shared" si="19"/>
        <v>#DIV/0!</v>
      </c>
      <c r="BK170" s="283">
        <f>IFERROR(VLOOKUP($B170, 'A2. Rate Change &amp; Enrollment'!$C$14:$BY$769, 75, FALSE), 0)</f>
        <v>0</v>
      </c>
      <c r="BL170" s="283" t="e">
        <f t="shared" si="20"/>
        <v>#DIV/0!</v>
      </c>
      <c r="BM170" s="283" t="e">
        <f t="shared" si="21"/>
        <v>#DIV/0!</v>
      </c>
      <c r="BN170" t="e">
        <f t="shared" si="24"/>
        <v>#DIV/0!</v>
      </c>
    </row>
    <row r="171" spans="1:66" x14ac:dyDescent="0.35">
      <c r="A171" t="s">
        <v>365</v>
      </c>
      <c r="B171" s="144"/>
      <c r="C171" s="98"/>
      <c r="D171" s="43" t="str">
        <f t="shared" si="17"/>
        <v>POS</v>
      </c>
      <c r="E171" s="100"/>
      <c r="F171" s="101"/>
      <c r="G171" s="100"/>
      <c r="H171" s="101"/>
      <c r="I171" s="100"/>
      <c r="J171" s="101"/>
      <c r="K171" s="100"/>
      <c r="L171" s="101"/>
      <c r="M171" s="100"/>
      <c r="N171" s="101"/>
      <c r="O171" s="100"/>
      <c r="P171" s="101"/>
      <c r="Q171" s="100"/>
      <c r="R171" s="101"/>
      <c r="S171" s="100"/>
      <c r="T171" s="101"/>
      <c r="U171" s="118"/>
      <c r="V171" s="118"/>
      <c r="W171" s="100"/>
      <c r="X171" s="100"/>
      <c r="Y171" s="100"/>
      <c r="Z171" s="100"/>
      <c r="AA171" s="132"/>
      <c r="AB171" s="101"/>
      <c r="AC171" s="101"/>
      <c r="AD171" s="101"/>
      <c r="AE171" s="100"/>
      <c r="AF171" s="101"/>
      <c r="AG171" s="100"/>
      <c r="AH171" s="101"/>
      <c r="AI171" s="100"/>
      <c r="AJ171" s="101"/>
      <c r="AK171" s="100"/>
      <c r="AL171" s="101"/>
      <c r="AM171" s="101"/>
      <c r="AN171" s="8"/>
      <c r="AO171" s="147">
        <f>IFERROR(VLOOKUP(B171,'A2. Rate Change &amp; Enrollment'!$C$20:$K$769,3,FALSE),0)</f>
        <v>0</v>
      </c>
      <c r="AP171" s="147">
        <f>IFERROR(VLOOKUP(B171,'A2. Rate Change &amp; Enrollment'!$C$20:$K$769,7,FALSE),0)</f>
        <v>0</v>
      </c>
      <c r="AQ171" s="150" t="e">
        <f t="shared" si="22"/>
        <v>#DIV/0!</v>
      </c>
      <c r="AS171" s="177"/>
      <c r="AT171" s="177"/>
      <c r="AV171" s="153" t="e">
        <f t="shared" si="23"/>
        <v>#DIV/0!</v>
      </c>
      <c r="AW171" s="101"/>
      <c r="AY171" s="132"/>
      <c r="AZ171" s="101"/>
      <c r="BA171" s="94"/>
      <c r="BB171" s="94"/>
      <c r="BC171" s="94"/>
      <c r="BD171" s="94"/>
      <c r="BE171" s="101"/>
      <c r="BF171" s="132"/>
      <c r="BG171" s="98"/>
      <c r="BH171" s="74" t="str">
        <f t="shared" si="18"/>
        <v>N</v>
      </c>
      <c r="BI171" t="e">
        <f t="shared" si="19"/>
        <v>#DIV/0!</v>
      </c>
      <c r="BK171" s="283">
        <f>IFERROR(VLOOKUP($B171, 'A2. Rate Change &amp; Enrollment'!$C$14:$BY$769, 75, FALSE), 0)</f>
        <v>0</v>
      </c>
      <c r="BL171" s="283" t="e">
        <f t="shared" si="20"/>
        <v>#DIV/0!</v>
      </c>
      <c r="BM171" s="283" t="e">
        <f t="shared" si="21"/>
        <v>#DIV/0!</v>
      </c>
      <c r="BN171" t="e">
        <f t="shared" si="24"/>
        <v>#DIV/0!</v>
      </c>
    </row>
    <row r="172" spans="1:66" x14ac:dyDescent="0.35">
      <c r="A172" t="s">
        <v>366</v>
      </c>
      <c r="B172" s="144"/>
      <c r="C172" s="98"/>
      <c r="D172" s="43" t="str">
        <f t="shared" si="17"/>
        <v>POS</v>
      </c>
      <c r="E172" s="100"/>
      <c r="F172" s="101"/>
      <c r="G172" s="100"/>
      <c r="H172" s="101"/>
      <c r="I172" s="100"/>
      <c r="J172" s="101"/>
      <c r="K172" s="100"/>
      <c r="L172" s="101"/>
      <c r="M172" s="100"/>
      <c r="N172" s="101"/>
      <c r="O172" s="100"/>
      <c r="P172" s="101"/>
      <c r="Q172" s="100"/>
      <c r="R172" s="101"/>
      <c r="S172" s="100"/>
      <c r="T172" s="101"/>
      <c r="U172" s="118"/>
      <c r="V172" s="118"/>
      <c r="W172" s="100"/>
      <c r="X172" s="100"/>
      <c r="Y172" s="100"/>
      <c r="Z172" s="100"/>
      <c r="AA172" s="132"/>
      <c r="AB172" s="101"/>
      <c r="AC172" s="101"/>
      <c r="AD172" s="101"/>
      <c r="AE172" s="100"/>
      <c r="AF172" s="101"/>
      <c r="AG172" s="100"/>
      <c r="AH172" s="101"/>
      <c r="AI172" s="100"/>
      <c r="AJ172" s="101"/>
      <c r="AK172" s="100"/>
      <c r="AL172" s="101"/>
      <c r="AM172" s="101"/>
      <c r="AN172" s="8"/>
      <c r="AO172" s="147">
        <f>IFERROR(VLOOKUP(B172,'A2. Rate Change &amp; Enrollment'!$C$20:$K$769,3,FALSE),0)</f>
        <v>0</v>
      </c>
      <c r="AP172" s="147">
        <f>IFERROR(VLOOKUP(B172,'A2. Rate Change &amp; Enrollment'!$C$20:$K$769,7,FALSE),0)</f>
        <v>0</v>
      </c>
      <c r="AQ172" s="150" t="e">
        <f t="shared" si="22"/>
        <v>#DIV/0!</v>
      </c>
      <c r="AS172" s="177"/>
      <c r="AT172" s="177"/>
      <c r="AV172" s="153" t="e">
        <f t="shared" si="23"/>
        <v>#DIV/0!</v>
      </c>
      <c r="AW172" s="101"/>
      <c r="AY172" s="132"/>
      <c r="AZ172" s="101"/>
      <c r="BA172" s="94"/>
      <c r="BB172" s="94"/>
      <c r="BC172" s="94"/>
      <c r="BD172" s="94"/>
      <c r="BE172" s="101"/>
      <c r="BF172" s="132"/>
      <c r="BG172" s="98"/>
      <c r="BH172" s="74" t="str">
        <f t="shared" si="18"/>
        <v>N</v>
      </c>
      <c r="BI172" t="e">
        <f t="shared" si="19"/>
        <v>#DIV/0!</v>
      </c>
      <c r="BK172" s="283">
        <f>IFERROR(VLOOKUP($B172, 'A2. Rate Change &amp; Enrollment'!$C$14:$BY$769, 75, FALSE), 0)</f>
        <v>0</v>
      </c>
      <c r="BL172" s="283" t="e">
        <f t="shared" si="20"/>
        <v>#DIV/0!</v>
      </c>
      <c r="BM172" s="283" t="e">
        <f t="shared" si="21"/>
        <v>#DIV/0!</v>
      </c>
      <c r="BN172" t="e">
        <f t="shared" si="24"/>
        <v>#DIV/0!</v>
      </c>
    </row>
    <row r="173" spans="1:66" x14ac:dyDescent="0.35">
      <c r="A173" t="s">
        <v>367</v>
      </c>
      <c r="B173" s="144"/>
      <c r="C173" s="98"/>
      <c r="D173" s="43" t="str">
        <f t="shared" si="17"/>
        <v>POS</v>
      </c>
      <c r="E173" s="100"/>
      <c r="F173" s="101"/>
      <c r="G173" s="100"/>
      <c r="H173" s="101"/>
      <c r="I173" s="100"/>
      <c r="J173" s="101"/>
      <c r="K173" s="100"/>
      <c r="L173" s="101"/>
      <c r="M173" s="100"/>
      <c r="N173" s="101"/>
      <c r="O173" s="100"/>
      <c r="P173" s="101"/>
      <c r="Q173" s="100"/>
      <c r="R173" s="101"/>
      <c r="S173" s="100"/>
      <c r="T173" s="101"/>
      <c r="U173" s="118"/>
      <c r="V173" s="118"/>
      <c r="W173" s="100"/>
      <c r="X173" s="100"/>
      <c r="Y173" s="100"/>
      <c r="Z173" s="100"/>
      <c r="AA173" s="132"/>
      <c r="AB173" s="101"/>
      <c r="AC173" s="101"/>
      <c r="AD173" s="101"/>
      <c r="AE173" s="100"/>
      <c r="AF173" s="101"/>
      <c r="AG173" s="100"/>
      <c r="AH173" s="101"/>
      <c r="AI173" s="100"/>
      <c r="AJ173" s="101"/>
      <c r="AK173" s="100"/>
      <c r="AL173" s="101"/>
      <c r="AM173" s="101"/>
      <c r="AN173" s="8"/>
      <c r="AO173" s="147">
        <f>IFERROR(VLOOKUP(B173,'A2. Rate Change &amp; Enrollment'!$C$20:$K$769,3,FALSE),0)</f>
        <v>0</v>
      </c>
      <c r="AP173" s="147">
        <f>IFERROR(VLOOKUP(B173,'A2. Rate Change &amp; Enrollment'!$C$20:$K$769,7,FALSE),0)</f>
        <v>0</v>
      </c>
      <c r="AQ173" s="150" t="e">
        <f t="shared" si="22"/>
        <v>#DIV/0!</v>
      </c>
      <c r="AS173" s="177"/>
      <c r="AT173" s="177"/>
      <c r="AV173" s="153" t="e">
        <f t="shared" si="23"/>
        <v>#DIV/0!</v>
      </c>
      <c r="AW173" s="101"/>
      <c r="AY173" s="132"/>
      <c r="AZ173" s="101"/>
      <c r="BA173" s="94"/>
      <c r="BB173" s="94"/>
      <c r="BC173" s="94"/>
      <c r="BD173" s="94"/>
      <c r="BE173" s="101"/>
      <c r="BF173" s="132"/>
      <c r="BG173" s="98"/>
      <c r="BH173" s="74" t="str">
        <f t="shared" si="18"/>
        <v>N</v>
      </c>
      <c r="BI173" t="e">
        <f t="shared" si="19"/>
        <v>#DIV/0!</v>
      </c>
      <c r="BK173" s="283">
        <f>IFERROR(VLOOKUP($B173, 'A2. Rate Change &amp; Enrollment'!$C$14:$BY$769, 75, FALSE), 0)</f>
        <v>0</v>
      </c>
      <c r="BL173" s="283" t="e">
        <f t="shared" si="20"/>
        <v>#DIV/0!</v>
      </c>
      <c r="BM173" s="283" t="e">
        <f t="shared" si="21"/>
        <v>#DIV/0!</v>
      </c>
      <c r="BN173" t="e">
        <f t="shared" si="24"/>
        <v>#DIV/0!</v>
      </c>
    </row>
    <row r="174" spans="1:66" x14ac:dyDescent="0.35">
      <c r="A174" t="s">
        <v>368</v>
      </c>
      <c r="B174" s="144"/>
      <c r="C174" s="98"/>
      <c r="D174" s="43" t="str">
        <f t="shared" si="17"/>
        <v>POS</v>
      </c>
      <c r="E174" s="100"/>
      <c r="F174" s="101"/>
      <c r="G174" s="100"/>
      <c r="H174" s="101"/>
      <c r="I174" s="100"/>
      <c r="J174" s="101"/>
      <c r="K174" s="100"/>
      <c r="L174" s="101"/>
      <c r="M174" s="100"/>
      <c r="N174" s="101"/>
      <c r="O174" s="100"/>
      <c r="P174" s="101"/>
      <c r="Q174" s="100"/>
      <c r="R174" s="101"/>
      <c r="S174" s="100"/>
      <c r="T174" s="101"/>
      <c r="U174" s="118"/>
      <c r="V174" s="118"/>
      <c r="W174" s="100"/>
      <c r="X174" s="100"/>
      <c r="Y174" s="100"/>
      <c r="Z174" s="100"/>
      <c r="AA174" s="132"/>
      <c r="AB174" s="101"/>
      <c r="AC174" s="101"/>
      <c r="AD174" s="101"/>
      <c r="AE174" s="100"/>
      <c r="AF174" s="101"/>
      <c r="AG174" s="100"/>
      <c r="AH174" s="101"/>
      <c r="AI174" s="100"/>
      <c r="AJ174" s="101"/>
      <c r="AK174" s="100"/>
      <c r="AL174" s="101"/>
      <c r="AM174" s="101"/>
      <c r="AN174" s="8"/>
      <c r="AO174" s="147">
        <f>IFERROR(VLOOKUP(B174,'A2. Rate Change &amp; Enrollment'!$C$20:$K$769,3,FALSE),0)</f>
        <v>0</v>
      </c>
      <c r="AP174" s="147">
        <f>IFERROR(VLOOKUP(B174,'A2. Rate Change &amp; Enrollment'!$C$20:$K$769,7,FALSE),0)</f>
        <v>0</v>
      </c>
      <c r="AQ174" s="150" t="e">
        <f t="shared" si="22"/>
        <v>#DIV/0!</v>
      </c>
      <c r="AS174" s="177"/>
      <c r="AT174" s="177"/>
      <c r="AV174" s="153" t="e">
        <f t="shared" si="23"/>
        <v>#DIV/0!</v>
      </c>
      <c r="AW174" s="101"/>
      <c r="AY174" s="132"/>
      <c r="AZ174" s="101"/>
      <c r="BA174" s="94"/>
      <c r="BB174" s="94"/>
      <c r="BC174" s="94"/>
      <c r="BD174" s="94"/>
      <c r="BE174" s="101"/>
      <c r="BF174" s="132"/>
      <c r="BG174" s="98"/>
      <c r="BH174" s="74" t="str">
        <f t="shared" si="18"/>
        <v>N</v>
      </c>
      <c r="BI174" t="e">
        <f t="shared" si="19"/>
        <v>#DIV/0!</v>
      </c>
      <c r="BK174" s="283">
        <f>IFERROR(VLOOKUP($B174, 'A2. Rate Change &amp; Enrollment'!$C$14:$BY$769, 75, FALSE), 0)</f>
        <v>0</v>
      </c>
      <c r="BL174" s="283" t="e">
        <f t="shared" si="20"/>
        <v>#DIV/0!</v>
      </c>
      <c r="BM174" s="283" t="e">
        <f t="shared" si="21"/>
        <v>#DIV/0!</v>
      </c>
      <c r="BN174" t="e">
        <f t="shared" si="24"/>
        <v>#DIV/0!</v>
      </c>
    </row>
    <row r="175" spans="1:66" x14ac:dyDescent="0.35">
      <c r="A175" t="s">
        <v>369</v>
      </c>
      <c r="B175" s="144"/>
      <c r="C175" s="98"/>
      <c r="D175" s="43" t="str">
        <f t="shared" si="17"/>
        <v>POS</v>
      </c>
      <c r="E175" s="100"/>
      <c r="F175" s="101"/>
      <c r="G175" s="100"/>
      <c r="H175" s="101"/>
      <c r="I175" s="100"/>
      <c r="J175" s="101"/>
      <c r="K175" s="100"/>
      <c r="L175" s="101"/>
      <c r="M175" s="100"/>
      <c r="N175" s="101"/>
      <c r="O175" s="100"/>
      <c r="P175" s="101"/>
      <c r="Q175" s="100"/>
      <c r="R175" s="101"/>
      <c r="S175" s="100"/>
      <c r="T175" s="101"/>
      <c r="U175" s="118"/>
      <c r="V175" s="118"/>
      <c r="W175" s="100"/>
      <c r="X175" s="100"/>
      <c r="Y175" s="100"/>
      <c r="Z175" s="100"/>
      <c r="AA175" s="132"/>
      <c r="AB175" s="101"/>
      <c r="AC175" s="101"/>
      <c r="AD175" s="101"/>
      <c r="AE175" s="100"/>
      <c r="AF175" s="101"/>
      <c r="AG175" s="100"/>
      <c r="AH175" s="101"/>
      <c r="AI175" s="100"/>
      <c r="AJ175" s="101"/>
      <c r="AK175" s="100"/>
      <c r="AL175" s="101"/>
      <c r="AM175" s="101"/>
      <c r="AN175" s="8"/>
      <c r="AO175" s="147">
        <f>IFERROR(VLOOKUP(B175,'A2. Rate Change &amp; Enrollment'!$C$20:$K$769,3,FALSE),0)</f>
        <v>0</v>
      </c>
      <c r="AP175" s="147">
        <f>IFERROR(VLOOKUP(B175,'A2. Rate Change &amp; Enrollment'!$C$20:$K$769,7,FALSE),0)</f>
        <v>0</v>
      </c>
      <c r="AQ175" s="150" t="e">
        <f t="shared" si="22"/>
        <v>#DIV/0!</v>
      </c>
      <c r="AS175" s="177"/>
      <c r="AT175" s="177"/>
      <c r="AV175" s="153" t="e">
        <f t="shared" si="23"/>
        <v>#DIV/0!</v>
      </c>
      <c r="AW175" s="101"/>
      <c r="AY175" s="132"/>
      <c r="AZ175" s="101"/>
      <c r="BA175" s="94"/>
      <c r="BB175" s="94"/>
      <c r="BC175" s="94"/>
      <c r="BD175" s="94"/>
      <c r="BE175" s="101"/>
      <c r="BF175" s="132"/>
      <c r="BG175" s="98"/>
      <c r="BH175" s="74" t="str">
        <f t="shared" si="18"/>
        <v>N</v>
      </c>
      <c r="BI175" t="e">
        <f t="shared" si="19"/>
        <v>#DIV/0!</v>
      </c>
      <c r="BK175" s="283">
        <f>IFERROR(VLOOKUP($B175, 'A2. Rate Change &amp; Enrollment'!$C$14:$BY$769, 75, FALSE), 0)</f>
        <v>0</v>
      </c>
      <c r="BL175" s="283" t="e">
        <f t="shared" si="20"/>
        <v>#DIV/0!</v>
      </c>
      <c r="BM175" s="283" t="e">
        <f t="shared" si="21"/>
        <v>#DIV/0!</v>
      </c>
      <c r="BN175" t="e">
        <f t="shared" si="24"/>
        <v>#DIV/0!</v>
      </c>
    </row>
    <row r="176" spans="1:66" x14ac:dyDescent="0.35">
      <c r="A176" t="s">
        <v>370</v>
      </c>
      <c r="B176" s="144"/>
      <c r="C176" s="98"/>
      <c r="D176" s="43" t="str">
        <f t="shared" si="17"/>
        <v>POS</v>
      </c>
      <c r="E176" s="100"/>
      <c r="F176" s="101"/>
      <c r="G176" s="100"/>
      <c r="H176" s="101"/>
      <c r="I176" s="100"/>
      <c r="J176" s="101"/>
      <c r="K176" s="100"/>
      <c r="L176" s="101"/>
      <c r="M176" s="100"/>
      <c r="N176" s="101"/>
      <c r="O176" s="100"/>
      <c r="P176" s="101"/>
      <c r="Q176" s="100"/>
      <c r="R176" s="101"/>
      <c r="S176" s="100"/>
      <c r="T176" s="101"/>
      <c r="U176" s="118"/>
      <c r="V176" s="118"/>
      <c r="W176" s="100"/>
      <c r="X176" s="100"/>
      <c r="Y176" s="100"/>
      <c r="Z176" s="100"/>
      <c r="AA176" s="132"/>
      <c r="AB176" s="101"/>
      <c r="AC176" s="101"/>
      <c r="AD176" s="101"/>
      <c r="AE176" s="100"/>
      <c r="AF176" s="101"/>
      <c r="AG176" s="100"/>
      <c r="AH176" s="101"/>
      <c r="AI176" s="100"/>
      <c r="AJ176" s="101"/>
      <c r="AK176" s="100"/>
      <c r="AL176" s="101"/>
      <c r="AM176" s="101"/>
      <c r="AN176" s="8"/>
      <c r="AO176" s="147">
        <f>IFERROR(VLOOKUP(B176,'A2. Rate Change &amp; Enrollment'!$C$20:$K$769,3,FALSE),0)</f>
        <v>0</v>
      </c>
      <c r="AP176" s="147">
        <f>IFERROR(VLOOKUP(B176,'A2. Rate Change &amp; Enrollment'!$C$20:$K$769,7,FALSE),0)</f>
        <v>0</v>
      </c>
      <c r="AQ176" s="150" t="e">
        <f t="shared" si="22"/>
        <v>#DIV/0!</v>
      </c>
      <c r="AS176" s="177"/>
      <c r="AT176" s="177"/>
      <c r="AV176" s="153" t="e">
        <f t="shared" si="23"/>
        <v>#DIV/0!</v>
      </c>
      <c r="AW176" s="101"/>
      <c r="AY176" s="132"/>
      <c r="AZ176" s="101"/>
      <c r="BA176" s="94"/>
      <c r="BB176" s="94"/>
      <c r="BC176" s="94"/>
      <c r="BD176" s="94"/>
      <c r="BE176" s="101"/>
      <c r="BF176" s="132"/>
      <c r="BG176" s="98"/>
      <c r="BH176" s="74" t="str">
        <f t="shared" si="18"/>
        <v>N</v>
      </c>
      <c r="BI176" t="e">
        <f t="shared" si="19"/>
        <v>#DIV/0!</v>
      </c>
      <c r="BK176" s="283">
        <f>IFERROR(VLOOKUP($B176, 'A2. Rate Change &amp; Enrollment'!$C$14:$BY$769, 75, FALSE), 0)</f>
        <v>0</v>
      </c>
      <c r="BL176" s="283" t="e">
        <f t="shared" si="20"/>
        <v>#DIV/0!</v>
      </c>
      <c r="BM176" s="283" t="e">
        <f t="shared" si="21"/>
        <v>#DIV/0!</v>
      </c>
      <c r="BN176" t="e">
        <f t="shared" si="24"/>
        <v>#DIV/0!</v>
      </c>
    </row>
    <row r="177" spans="1:66" x14ac:dyDescent="0.35">
      <c r="A177" t="s">
        <v>371</v>
      </c>
      <c r="B177" s="144"/>
      <c r="C177" s="98"/>
      <c r="D177" s="43" t="str">
        <f t="shared" si="17"/>
        <v>POS</v>
      </c>
      <c r="E177" s="100"/>
      <c r="F177" s="101"/>
      <c r="G177" s="100"/>
      <c r="H177" s="101"/>
      <c r="I177" s="100"/>
      <c r="J177" s="101"/>
      <c r="K177" s="100"/>
      <c r="L177" s="101"/>
      <c r="M177" s="100"/>
      <c r="N177" s="101"/>
      <c r="O177" s="100"/>
      <c r="P177" s="101"/>
      <c r="Q177" s="100"/>
      <c r="R177" s="101"/>
      <c r="S177" s="100"/>
      <c r="T177" s="101"/>
      <c r="U177" s="118"/>
      <c r="V177" s="118"/>
      <c r="W177" s="100"/>
      <c r="X177" s="100"/>
      <c r="Y177" s="100"/>
      <c r="Z177" s="100"/>
      <c r="AA177" s="132"/>
      <c r="AB177" s="101"/>
      <c r="AC177" s="101"/>
      <c r="AD177" s="101"/>
      <c r="AE177" s="100"/>
      <c r="AF177" s="101"/>
      <c r="AG177" s="100"/>
      <c r="AH177" s="101"/>
      <c r="AI177" s="100"/>
      <c r="AJ177" s="101"/>
      <c r="AK177" s="100"/>
      <c r="AL177" s="101"/>
      <c r="AM177" s="101"/>
      <c r="AN177" s="8"/>
      <c r="AO177" s="147">
        <f>IFERROR(VLOOKUP(B177,'A2. Rate Change &amp; Enrollment'!$C$20:$K$769,3,FALSE),0)</f>
        <v>0</v>
      </c>
      <c r="AP177" s="147">
        <f>IFERROR(VLOOKUP(B177,'A2. Rate Change &amp; Enrollment'!$C$20:$K$769,7,FALSE),0)</f>
        <v>0</v>
      </c>
      <c r="AQ177" s="150" t="e">
        <f t="shared" si="22"/>
        <v>#DIV/0!</v>
      </c>
      <c r="AS177" s="177"/>
      <c r="AT177" s="177"/>
      <c r="AV177" s="153" t="e">
        <f t="shared" si="23"/>
        <v>#DIV/0!</v>
      </c>
      <c r="AW177" s="101"/>
      <c r="AY177" s="132"/>
      <c r="AZ177" s="101"/>
      <c r="BA177" s="94"/>
      <c r="BB177" s="94"/>
      <c r="BC177" s="94"/>
      <c r="BD177" s="94"/>
      <c r="BE177" s="101"/>
      <c r="BF177" s="132"/>
      <c r="BG177" s="98"/>
      <c r="BH177" s="74" t="str">
        <f t="shared" si="18"/>
        <v>N</v>
      </c>
      <c r="BI177" t="e">
        <f t="shared" si="19"/>
        <v>#DIV/0!</v>
      </c>
      <c r="BK177" s="283">
        <f>IFERROR(VLOOKUP($B177, 'A2. Rate Change &amp; Enrollment'!$C$14:$BY$769, 75, FALSE), 0)</f>
        <v>0</v>
      </c>
      <c r="BL177" s="283" t="e">
        <f t="shared" si="20"/>
        <v>#DIV/0!</v>
      </c>
      <c r="BM177" s="283" t="e">
        <f t="shared" si="21"/>
        <v>#DIV/0!</v>
      </c>
      <c r="BN177" t="e">
        <f t="shared" si="24"/>
        <v>#DIV/0!</v>
      </c>
    </row>
    <row r="178" spans="1:66" x14ac:dyDescent="0.35">
      <c r="A178" t="s">
        <v>372</v>
      </c>
      <c r="B178" s="144"/>
      <c r="C178" s="98"/>
      <c r="D178" s="43" t="str">
        <f t="shared" si="17"/>
        <v>POS</v>
      </c>
      <c r="E178" s="100"/>
      <c r="F178" s="101"/>
      <c r="G178" s="100"/>
      <c r="H178" s="101"/>
      <c r="I178" s="100"/>
      <c r="J178" s="101"/>
      <c r="K178" s="100"/>
      <c r="L178" s="101"/>
      <c r="M178" s="100"/>
      <c r="N178" s="101"/>
      <c r="O178" s="100"/>
      <c r="P178" s="101"/>
      <c r="Q178" s="100"/>
      <c r="R178" s="101"/>
      <c r="S178" s="100"/>
      <c r="T178" s="101"/>
      <c r="U178" s="118"/>
      <c r="V178" s="118"/>
      <c r="W178" s="100"/>
      <c r="X178" s="100"/>
      <c r="Y178" s="100"/>
      <c r="Z178" s="100"/>
      <c r="AA178" s="132"/>
      <c r="AB178" s="101"/>
      <c r="AC178" s="101"/>
      <c r="AD178" s="101"/>
      <c r="AE178" s="100"/>
      <c r="AF178" s="101"/>
      <c r="AG178" s="100"/>
      <c r="AH178" s="101"/>
      <c r="AI178" s="100"/>
      <c r="AJ178" s="101"/>
      <c r="AK178" s="100"/>
      <c r="AL178" s="101"/>
      <c r="AM178" s="101"/>
      <c r="AN178" s="8"/>
      <c r="AO178" s="147">
        <f>IFERROR(VLOOKUP(B178,'A2. Rate Change &amp; Enrollment'!$C$20:$K$769,3,FALSE),0)</f>
        <v>0</v>
      </c>
      <c r="AP178" s="147">
        <f>IFERROR(VLOOKUP(B178,'A2. Rate Change &amp; Enrollment'!$C$20:$K$769,7,FALSE),0)</f>
        <v>0</v>
      </c>
      <c r="AQ178" s="150" t="e">
        <f t="shared" si="22"/>
        <v>#DIV/0!</v>
      </c>
      <c r="AS178" s="177"/>
      <c r="AT178" s="177"/>
      <c r="AV178" s="153" t="e">
        <f t="shared" si="23"/>
        <v>#DIV/0!</v>
      </c>
      <c r="AW178" s="101"/>
      <c r="AY178" s="132"/>
      <c r="AZ178" s="101"/>
      <c r="BA178" s="94"/>
      <c r="BB178" s="94"/>
      <c r="BC178" s="94"/>
      <c r="BD178" s="94"/>
      <c r="BE178" s="101"/>
      <c r="BF178" s="132"/>
      <c r="BG178" s="98"/>
      <c r="BH178" s="74" t="str">
        <f t="shared" si="18"/>
        <v>N</v>
      </c>
      <c r="BI178" t="e">
        <f t="shared" si="19"/>
        <v>#DIV/0!</v>
      </c>
      <c r="BK178" s="283">
        <f>IFERROR(VLOOKUP($B178, 'A2. Rate Change &amp; Enrollment'!$C$14:$BY$769, 75, FALSE), 0)</f>
        <v>0</v>
      </c>
      <c r="BL178" s="283" t="e">
        <f t="shared" si="20"/>
        <v>#DIV/0!</v>
      </c>
      <c r="BM178" s="283" t="e">
        <f t="shared" si="21"/>
        <v>#DIV/0!</v>
      </c>
      <c r="BN178" t="e">
        <f t="shared" si="24"/>
        <v>#DIV/0!</v>
      </c>
    </row>
    <row r="179" spans="1:66" x14ac:dyDescent="0.35">
      <c r="A179" t="s">
        <v>373</v>
      </c>
      <c r="B179" s="144"/>
      <c r="C179" s="98"/>
      <c r="D179" s="43" t="str">
        <f t="shared" si="17"/>
        <v>POS</v>
      </c>
      <c r="E179" s="100"/>
      <c r="F179" s="101"/>
      <c r="G179" s="100"/>
      <c r="H179" s="101"/>
      <c r="I179" s="100"/>
      <c r="J179" s="101"/>
      <c r="K179" s="100"/>
      <c r="L179" s="101"/>
      <c r="M179" s="100"/>
      <c r="N179" s="101"/>
      <c r="O179" s="100"/>
      <c r="P179" s="101"/>
      <c r="Q179" s="100"/>
      <c r="R179" s="101"/>
      <c r="S179" s="100"/>
      <c r="T179" s="101"/>
      <c r="U179" s="118"/>
      <c r="V179" s="118"/>
      <c r="W179" s="100"/>
      <c r="X179" s="100"/>
      <c r="Y179" s="100"/>
      <c r="Z179" s="100"/>
      <c r="AA179" s="132"/>
      <c r="AB179" s="101"/>
      <c r="AC179" s="101"/>
      <c r="AD179" s="101"/>
      <c r="AE179" s="100"/>
      <c r="AF179" s="101"/>
      <c r="AG179" s="100"/>
      <c r="AH179" s="101"/>
      <c r="AI179" s="100"/>
      <c r="AJ179" s="101"/>
      <c r="AK179" s="100"/>
      <c r="AL179" s="101"/>
      <c r="AM179" s="101"/>
      <c r="AN179" s="8"/>
      <c r="AO179" s="147">
        <f>IFERROR(VLOOKUP(B179,'A2. Rate Change &amp; Enrollment'!$C$20:$K$769,3,FALSE),0)</f>
        <v>0</v>
      </c>
      <c r="AP179" s="147">
        <f>IFERROR(VLOOKUP(B179,'A2. Rate Change &amp; Enrollment'!$C$20:$K$769,7,FALSE),0)</f>
        <v>0</v>
      </c>
      <c r="AQ179" s="150" t="e">
        <f t="shared" si="22"/>
        <v>#DIV/0!</v>
      </c>
      <c r="AS179" s="177"/>
      <c r="AT179" s="177"/>
      <c r="AV179" s="153" t="e">
        <f t="shared" si="23"/>
        <v>#DIV/0!</v>
      </c>
      <c r="AW179" s="101"/>
      <c r="AY179" s="132"/>
      <c r="AZ179" s="101"/>
      <c r="BA179" s="94"/>
      <c r="BB179" s="94"/>
      <c r="BC179" s="94"/>
      <c r="BD179" s="94"/>
      <c r="BE179" s="101"/>
      <c r="BF179" s="132"/>
      <c r="BG179" s="98"/>
      <c r="BH179" s="74" t="str">
        <f t="shared" si="18"/>
        <v>N</v>
      </c>
      <c r="BI179" t="e">
        <f t="shared" si="19"/>
        <v>#DIV/0!</v>
      </c>
      <c r="BK179" s="283">
        <f>IFERROR(VLOOKUP($B179, 'A2. Rate Change &amp; Enrollment'!$C$14:$BY$769, 75, FALSE), 0)</f>
        <v>0</v>
      </c>
      <c r="BL179" s="283" t="e">
        <f t="shared" si="20"/>
        <v>#DIV/0!</v>
      </c>
      <c r="BM179" s="283" t="e">
        <f t="shared" si="21"/>
        <v>#DIV/0!</v>
      </c>
      <c r="BN179" t="e">
        <f t="shared" si="24"/>
        <v>#DIV/0!</v>
      </c>
    </row>
    <row r="180" spans="1:66" x14ac:dyDescent="0.35">
      <c r="A180" t="s">
        <v>374</v>
      </c>
      <c r="B180" s="144"/>
      <c r="C180" s="98"/>
      <c r="D180" s="43" t="str">
        <f t="shared" si="17"/>
        <v>POS</v>
      </c>
      <c r="E180" s="100"/>
      <c r="F180" s="101"/>
      <c r="G180" s="100"/>
      <c r="H180" s="101"/>
      <c r="I180" s="100"/>
      <c r="J180" s="101"/>
      <c r="K180" s="100"/>
      <c r="L180" s="101"/>
      <c r="M180" s="100"/>
      <c r="N180" s="101"/>
      <c r="O180" s="100"/>
      <c r="P180" s="101"/>
      <c r="Q180" s="100"/>
      <c r="R180" s="101"/>
      <c r="S180" s="100"/>
      <c r="T180" s="101"/>
      <c r="U180" s="118"/>
      <c r="V180" s="118"/>
      <c r="W180" s="100"/>
      <c r="X180" s="100"/>
      <c r="Y180" s="100"/>
      <c r="Z180" s="100"/>
      <c r="AA180" s="132"/>
      <c r="AB180" s="101"/>
      <c r="AC180" s="101"/>
      <c r="AD180" s="101"/>
      <c r="AE180" s="100"/>
      <c r="AF180" s="101"/>
      <c r="AG180" s="100"/>
      <c r="AH180" s="101"/>
      <c r="AI180" s="100"/>
      <c r="AJ180" s="101"/>
      <c r="AK180" s="100"/>
      <c r="AL180" s="101"/>
      <c r="AM180" s="101"/>
      <c r="AN180" s="8"/>
      <c r="AO180" s="147">
        <f>IFERROR(VLOOKUP(B180,'A2. Rate Change &amp; Enrollment'!$C$20:$K$769,3,FALSE),0)</f>
        <v>0</v>
      </c>
      <c r="AP180" s="147">
        <f>IFERROR(VLOOKUP(B180,'A2. Rate Change &amp; Enrollment'!$C$20:$K$769,7,FALSE),0)</f>
        <v>0</v>
      </c>
      <c r="AQ180" s="150" t="e">
        <f t="shared" si="22"/>
        <v>#DIV/0!</v>
      </c>
      <c r="AS180" s="177"/>
      <c r="AT180" s="177"/>
      <c r="AV180" s="153" t="e">
        <f t="shared" si="23"/>
        <v>#DIV/0!</v>
      </c>
      <c r="AW180" s="101"/>
      <c r="AY180" s="132"/>
      <c r="AZ180" s="101"/>
      <c r="BA180" s="94"/>
      <c r="BB180" s="94"/>
      <c r="BC180" s="94"/>
      <c r="BD180" s="94"/>
      <c r="BE180" s="101"/>
      <c r="BF180" s="132"/>
      <c r="BG180" s="98"/>
      <c r="BH180" s="74" t="str">
        <f t="shared" si="18"/>
        <v>N</v>
      </c>
      <c r="BI180" t="e">
        <f t="shared" si="19"/>
        <v>#DIV/0!</v>
      </c>
      <c r="BK180" s="283">
        <f>IFERROR(VLOOKUP($B180, 'A2. Rate Change &amp; Enrollment'!$C$14:$BY$769, 75, FALSE), 0)</f>
        <v>0</v>
      </c>
      <c r="BL180" s="283" t="e">
        <f t="shared" si="20"/>
        <v>#DIV/0!</v>
      </c>
      <c r="BM180" s="283" t="e">
        <f t="shared" si="21"/>
        <v>#DIV/0!</v>
      </c>
      <c r="BN180" t="e">
        <f t="shared" si="24"/>
        <v>#DIV/0!</v>
      </c>
    </row>
    <row r="181" spans="1:66" x14ac:dyDescent="0.35">
      <c r="A181" t="s">
        <v>375</v>
      </c>
      <c r="B181" s="144"/>
      <c r="C181" s="98"/>
      <c r="D181" s="43" t="str">
        <f t="shared" si="17"/>
        <v>POS</v>
      </c>
      <c r="E181" s="100"/>
      <c r="F181" s="101"/>
      <c r="G181" s="100"/>
      <c r="H181" s="101"/>
      <c r="I181" s="100"/>
      <c r="J181" s="101"/>
      <c r="K181" s="100"/>
      <c r="L181" s="101"/>
      <c r="M181" s="100"/>
      <c r="N181" s="101"/>
      <c r="O181" s="100"/>
      <c r="P181" s="101"/>
      <c r="Q181" s="100"/>
      <c r="R181" s="101"/>
      <c r="S181" s="100"/>
      <c r="T181" s="101"/>
      <c r="U181" s="118"/>
      <c r="V181" s="118"/>
      <c r="W181" s="100"/>
      <c r="X181" s="100"/>
      <c r="Y181" s="100"/>
      <c r="Z181" s="100"/>
      <c r="AA181" s="132"/>
      <c r="AB181" s="101"/>
      <c r="AC181" s="101"/>
      <c r="AD181" s="101"/>
      <c r="AE181" s="100"/>
      <c r="AF181" s="101"/>
      <c r="AG181" s="100"/>
      <c r="AH181" s="101"/>
      <c r="AI181" s="100"/>
      <c r="AJ181" s="101"/>
      <c r="AK181" s="100"/>
      <c r="AL181" s="101"/>
      <c r="AM181" s="101"/>
      <c r="AN181" s="8"/>
      <c r="AO181" s="147">
        <f>IFERROR(VLOOKUP(B181,'A2. Rate Change &amp; Enrollment'!$C$20:$K$769,3,FALSE),0)</f>
        <v>0</v>
      </c>
      <c r="AP181" s="147">
        <f>IFERROR(VLOOKUP(B181,'A2. Rate Change &amp; Enrollment'!$C$20:$K$769,7,FALSE),0)</f>
        <v>0</v>
      </c>
      <c r="AQ181" s="150" t="e">
        <f t="shared" si="22"/>
        <v>#DIV/0!</v>
      </c>
      <c r="AS181" s="177"/>
      <c r="AT181" s="177"/>
      <c r="AV181" s="153" t="e">
        <f t="shared" si="23"/>
        <v>#DIV/0!</v>
      </c>
      <c r="AW181" s="101"/>
      <c r="AY181" s="132"/>
      <c r="AZ181" s="101"/>
      <c r="BA181" s="94"/>
      <c r="BB181" s="94"/>
      <c r="BC181" s="94"/>
      <c r="BD181" s="94"/>
      <c r="BE181" s="101"/>
      <c r="BF181" s="132"/>
      <c r="BG181" s="98"/>
      <c r="BH181" s="74" t="str">
        <f t="shared" si="18"/>
        <v>N</v>
      </c>
      <c r="BI181" t="e">
        <f t="shared" si="19"/>
        <v>#DIV/0!</v>
      </c>
      <c r="BK181" s="283">
        <f>IFERROR(VLOOKUP($B181, 'A2. Rate Change &amp; Enrollment'!$C$14:$BY$769, 75, FALSE), 0)</f>
        <v>0</v>
      </c>
      <c r="BL181" s="283" t="e">
        <f t="shared" si="20"/>
        <v>#DIV/0!</v>
      </c>
      <c r="BM181" s="283" t="e">
        <f t="shared" si="21"/>
        <v>#DIV/0!</v>
      </c>
      <c r="BN181" t="e">
        <f t="shared" si="24"/>
        <v>#DIV/0!</v>
      </c>
    </row>
    <row r="182" spans="1:66" x14ac:dyDescent="0.35">
      <c r="A182" t="s">
        <v>376</v>
      </c>
      <c r="B182" s="144"/>
      <c r="C182" s="98"/>
      <c r="D182" s="43" t="str">
        <f t="shared" si="17"/>
        <v>POS</v>
      </c>
      <c r="E182" s="100"/>
      <c r="F182" s="101"/>
      <c r="G182" s="100"/>
      <c r="H182" s="101"/>
      <c r="I182" s="100"/>
      <c r="J182" s="101"/>
      <c r="K182" s="100"/>
      <c r="L182" s="101"/>
      <c r="M182" s="100"/>
      <c r="N182" s="101"/>
      <c r="O182" s="100"/>
      <c r="P182" s="101"/>
      <c r="Q182" s="100"/>
      <c r="R182" s="101"/>
      <c r="S182" s="100"/>
      <c r="T182" s="101"/>
      <c r="U182" s="118"/>
      <c r="V182" s="118"/>
      <c r="W182" s="100"/>
      <c r="X182" s="100"/>
      <c r="Y182" s="100"/>
      <c r="Z182" s="100"/>
      <c r="AA182" s="132"/>
      <c r="AB182" s="101"/>
      <c r="AC182" s="101"/>
      <c r="AD182" s="101"/>
      <c r="AE182" s="100"/>
      <c r="AF182" s="101"/>
      <c r="AG182" s="100"/>
      <c r="AH182" s="101"/>
      <c r="AI182" s="100"/>
      <c r="AJ182" s="101"/>
      <c r="AK182" s="100"/>
      <c r="AL182" s="101"/>
      <c r="AM182" s="101"/>
      <c r="AN182" s="8"/>
      <c r="AO182" s="147">
        <f>IFERROR(VLOOKUP(B182,'A2. Rate Change &amp; Enrollment'!$C$20:$K$769,3,FALSE),0)</f>
        <v>0</v>
      </c>
      <c r="AP182" s="147">
        <f>IFERROR(VLOOKUP(B182,'A2. Rate Change &amp; Enrollment'!$C$20:$K$769,7,FALSE),0)</f>
        <v>0</v>
      </c>
      <c r="AQ182" s="150" t="e">
        <f t="shared" si="22"/>
        <v>#DIV/0!</v>
      </c>
      <c r="AS182" s="177"/>
      <c r="AT182" s="177"/>
      <c r="AV182" s="153" t="e">
        <f t="shared" si="23"/>
        <v>#DIV/0!</v>
      </c>
      <c r="AW182" s="101"/>
      <c r="AY182" s="132"/>
      <c r="AZ182" s="101"/>
      <c r="BA182" s="94"/>
      <c r="BB182" s="94"/>
      <c r="BC182" s="94"/>
      <c r="BD182" s="94"/>
      <c r="BE182" s="101"/>
      <c r="BF182" s="132"/>
      <c r="BG182" s="98"/>
      <c r="BH182" s="74" t="str">
        <f t="shared" si="18"/>
        <v>N</v>
      </c>
      <c r="BI182" t="e">
        <f t="shared" si="19"/>
        <v>#DIV/0!</v>
      </c>
      <c r="BK182" s="283">
        <f>IFERROR(VLOOKUP($B182, 'A2. Rate Change &amp; Enrollment'!$C$14:$BY$769, 75, FALSE), 0)</f>
        <v>0</v>
      </c>
      <c r="BL182" s="283" t="e">
        <f t="shared" si="20"/>
        <v>#DIV/0!</v>
      </c>
      <c r="BM182" s="283" t="e">
        <f t="shared" si="21"/>
        <v>#DIV/0!</v>
      </c>
      <c r="BN182" t="e">
        <f t="shared" si="24"/>
        <v>#DIV/0!</v>
      </c>
    </row>
    <row r="183" spans="1:66" x14ac:dyDescent="0.35">
      <c r="A183" t="s">
        <v>377</v>
      </c>
      <c r="B183" s="144"/>
      <c r="C183" s="98"/>
      <c r="D183" s="43" t="str">
        <f t="shared" si="17"/>
        <v>POS</v>
      </c>
      <c r="E183" s="100"/>
      <c r="F183" s="101"/>
      <c r="G183" s="100"/>
      <c r="H183" s="101"/>
      <c r="I183" s="100"/>
      <c r="J183" s="101"/>
      <c r="K183" s="100"/>
      <c r="L183" s="101"/>
      <c r="M183" s="100"/>
      <c r="N183" s="101"/>
      <c r="O183" s="100"/>
      <c r="P183" s="101"/>
      <c r="Q183" s="100"/>
      <c r="R183" s="101"/>
      <c r="S183" s="100"/>
      <c r="T183" s="101"/>
      <c r="U183" s="118"/>
      <c r="V183" s="118"/>
      <c r="W183" s="100"/>
      <c r="X183" s="100"/>
      <c r="Y183" s="100"/>
      <c r="Z183" s="100"/>
      <c r="AA183" s="132"/>
      <c r="AB183" s="101"/>
      <c r="AC183" s="101"/>
      <c r="AD183" s="101"/>
      <c r="AE183" s="100"/>
      <c r="AF183" s="101"/>
      <c r="AG183" s="100"/>
      <c r="AH183" s="101"/>
      <c r="AI183" s="100"/>
      <c r="AJ183" s="101"/>
      <c r="AK183" s="100"/>
      <c r="AL183" s="101"/>
      <c r="AM183" s="101"/>
      <c r="AN183" s="8"/>
      <c r="AO183" s="147">
        <f>IFERROR(VLOOKUP(B183,'A2. Rate Change &amp; Enrollment'!$C$20:$K$769,3,FALSE),0)</f>
        <v>0</v>
      </c>
      <c r="AP183" s="147">
        <f>IFERROR(VLOOKUP(B183,'A2. Rate Change &amp; Enrollment'!$C$20:$K$769,7,FALSE),0)</f>
        <v>0</v>
      </c>
      <c r="AQ183" s="150" t="e">
        <f t="shared" si="22"/>
        <v>#DIV/0!</v>
      </c>
      <c r="AS183" s="177"/>
      <c r="AT183" s="177"/>
      <c r="AV183" s="153" t="e">
        <f t="shared" si="23"/>
        <v>#DIV/0!</v>
      </c>
      <c r="AW183" s="101"/>
      <c r="AY183" s="132"/>
      <c r="AZ183" s="101"/>
      <c r="BA183" s="94"/>
      <c r="BB183" s="94"/>
      <c r="BC183" s="94"/>
      <c r="BD183" s="94"/>
      <c r="BE183" s="101"/>
      <c r="BF183" s="132"/>
      <c r="BG183" s="98"/>
      <c r="BH183" s="74" t="str">
        <f t="shared" si="18"/>
        <v>N</v>
      </c>
      <c r="BI183" t="e">
        <f t="shared" si="19"/>
        <v>#DIV/0!</v>
      </c>
      <c r="BK183" s="283">
        <f>IFERROR(VLOOKUP($B183, 'A2. Rate Change &amp; Enrollment'!$C$14:$BY$769, 75, FALSE), 0)</f>
        <v>0</v>
      </c>
      <c r="BL183" s="283" t="e">
        <f t="shared" si="20"/>
        <v>#DIV/0!</v>
      </c>
      <c r="BM183" s="283" t="e">
        <f t="shared" si="21"/>
        <v>#DIV/0!</v>
      </c>
      <c r="BN183" t="e">
        <f t="shared" si="24"/>
        <v>#DIV/0!</v>
      </c>
    </row>
    <row r="184" spans="1:66" x14ac:dyDescent="0.35">
      <c r="A184" t="s">
        <v>378</v>
      </c>
      <c r="B184" s="144"/>
      <c r="C184" s="98"/>
      <c r="D184" s="43" t="str">
        <f t="shared" si="17"/>
        <v>POS</v>
      </c>
      <c r="E184" s="100"/>
      <c r="F184" s="101"/>
      <c r="G184" s="100"/>
      <c r="H184" s="101"/>
      <c r="I184" s="100"/>
      <c r="J184" s="101"/>
      <c r="K184" s="100"/>
      <c r="L184" s="101"/>
      <c r="M184" s="100"/>
      <c r="N184" s="101"/>
      <c r="O184" s="100"/>
      <c r="P184" s="101"/>
      <c r="Q184" s="100"/>
      <c r="R184" s="101"/>
      <c r="S184" s="100"/>
      <c r="T184" s="101"/>
      <c r="U184" s="118"/>
      <c r="V184" s="118"/>
      <c r="W184" s="100"/>
      <c r="X184" s="100"/>
      <c r="Y184" s="100"/>
      <c r="Z184" s="100"/>
      <c r="AA184" s="132"/>
      <c r="AB184" s="101"/>
      <c r="AC184" s="101"/>
      <c r="AD184" s="101"/>
      <c r="AE184" s="100"/>
      <c r="AF184" s="101"/>
      <c r="AG184" s="100"/>
      <c r="AH184" s="101"/>
      <c r="AI184" s="100"/>
      <c r="AJ184" s="101"/>
      <c r="AK184" s="100"/>
      <c r="AL184" s="101"/>
      <c r="AM184" s="101"/>
      <c r="AN184" s="8"/>
      <c r="AO184" s="147">
        <f>IFERROR(VLOOKUP(B184,'A2. Rate Change &amp; Enrollment'!$C$20:$K$769,3,FALSE),0)</f>
        <v>0</v>
      </c>
      <c r="AP184" s="147">
        <f>IFERROR(VLOOKUP(B184,'A2. Rate Change &amp; Enrollment'!$C$20:$K$769,7,FALSE),0)</f>
        <v>0</v>
      </c>
      <c r="AQ184" s="150" t="e">
        <f t="shared" si="22"/>
        <v>#DIV/0!</v>
      </c>
      <c r="AS184" s="177"/>
      <c r="AT184" s="177"/>
      <c r="AV184" s="153" t="e">
        <f t="shared" si="23"/>
        <v>#DIV/0!</v>
      </c>
      <c r="AW184" s="101"/>
      <c r="AY184" s="132"/>
      <c r="AZ184" s="101"/>
      <c r="BA184" s="94"/>
      <c r="BB184" s="94"/>
      <c r="BC184" s="94"/>
      <c r="BD184" s="94"/>
      <c r="BE184" s="101"/>
      <c r="BF184" s="132"/>
      <c r="BG184" s="98"/>
      <c r="BH184" s="74" t="str">
        <f t="shared" si="18"/>
        <v>N</v>
      </c>
      <c r="BI184" t="e">
        <f t="shared" si="19"/>
        <v>#DIV/0!</v>
      </c>
      <c r="BK184" s="283">
        <f>IFERROR(VLOOKUP($B184, 'A2. Rate Change &amp; Enrollment'!$C$14:$BY$769, 75, FALSE), 0)</f>
        <v>0</v>
      </c>
      <c r="BL184" s="283" t="e">
        <f t="shared" si="20"/>
        <v>#DIV/0!</v>
      </c>
      <c r="BM184" s="283" t="e">
        <f t="shared" si="21"/>
        <v>#DIV/0!</v>
      </c>
      <c r="BN184" t="e">
        <f t="shared" si="24"/>
        <v>#DIV/0!</v>
      </c>
    </row>
    <row r="185" spans="1:66" x14ac:dyDescent="0.35">
      <c r="A185" t="s">
        <v>379</v>
      </c>
      <c r="B185" s="144"/>
      <c r="C185" s="98"/>
      <c r="D185" s="43" t="str">
        <f t="shared" si="17"/>
        <v>POS</v>
      </c>
      <c r="E185" s="100"/>
      <c r="F185" s="101"/>
      <c r="G185" s="100"/>
      <c r="H185" s="101"/>
      <c r="I185" s="100"/>
      <c r="J185" s="101"/>
      <c r="K185" s="100"/>
      <c r="L185" s="101"/>
      <c r="M185" s="100"/>
      <c r="N185" s="101"/>
      <c r="O185" s="100"/>
      <c r="P185" s="101"/>
      <c r="Q185" s="100"/>
      <c r="R185" s="101"/>
      <c r="S185" s="100"/>
      <c r="T185" s="101"/>
      <c r="U185" s="118"/>
      <c r="V185" s="118"/>
      <c r="W185" s="100"/>
      <c r="X185" s="100"/>
      <c r="Y185" s="100"/>
      <c r="Z185" s="100"/>
      <c r="AA185" s="132"/>
      <c r="AB185" s="101"/>
      <c r="AC185" s="101"/>
      <c r="AD185" s="101"/>
      <c r="AE185" s="100"/>
      <c r="AF185" s="101"/>
      <c r="AG185" s="100"/>
      <c r="AH185" s="101"/>
      <c r="AI185" s="100"/>
      <c r="AJ185" s="101"/>
      <c r="AK185" s="100"/>
      <c r="AL185" s="101"/>
      <c r="AM185" s="101"/>
      <c r="AN185" s="8"/>
      <c r="AO185" s="147">
        <f>IFERROR(VLOOKUP(B185,'A2. Rate Change &amp; Enrollment'!$C$20:$K$769,3,FALSE),0)</f>
        <v>0</v>
      </c>
      <c r="AP185" s="147">
        <f>IFERROR(VLOOKUP(B185,'A2. Rate Change &amp; Enrollment'!$C$20:$K$769,7,FALSE),0)</f>
        <v>0</v>
      </c>
      <c r="AQ185" s="150" t="e">
        <f t="shared" si="22"/>
        <v>#DIV/0!</v>
      </c>
      <c r="AS185" s="177"/>
      <c r="AT185" s="177"/>
      <c r="AV185" s="153" t="e">
        <f t="shared" si="23"/>
        <v>#DIV/0!</v>
      </c>
      <c r="AW185" s="101"/>
      <c r="AY185" s="132"/>
      <c r="AZ185" s="101"/>
      <c r="BA185" s="94"/>
      <c r="BB185" s="94"/>
      <c r="BC185" s="94"/>
      <c r="BD185" s="94"/>
      <c r="BE185" s="101"/>
      <c r="BF185" s="132"/>
      <c r="BG185" s="98"/>
      <c r="BH185" s="74" t="str">
        <f t="shared" si="18"/>
        <v>N</v>
      </c>
      <c r="BI185" t="e">
        <f t="shared" si="19"/>
        <v>#DIV/0!</v>
      </c>
      <c r="BK185" s="283">
        <f>IFERROR(VLOOKUP($B185, 'A2. Rate Change &amp; Enrollment'!$C$14:$BY$769, 75, FALSE), 0)</f>
        <v>0</v>
      </c>
      <c r="BL185" s="283" t="e">
        <f t="shared" si="20"/>
        <v>#DIV/0!</v>
      </c>
      <c r="BM185" s="283" t="e">
        <f t="shared" si="21"/>
        <v>#DIV/0!</v>
      </c>
      <c r="BN185" t="e">
        <f t="shared" si="24"/>
        <v>#DIV/0!</v>
      </c>
    </row>
    <row r="186" spans="1:66" x14ac:dyDescent="0.35">
      <c r="A186" t="s">
        <v>380</v>
      </c>
      <c r="B186" s="144"/>
      <c r="C186" s="98"/>
      <c r="D186" s="43" t="str">
        <f t="shared" si="17"/>
        <v>POS</v>
      </c>
      <c r="E186" s="100"/>
      <c r="F186" s="101"/>
      <c r="G186" s="100"/>
      <c r="H186" s="101"/>
      <c r="I186" s="100"/>
      <c r="J186" s="101"/>
      <c r="K186" s="100"/>
      <c r="L186" s="101"/>
      <c r="M186" s="100"/>
      <c r="N186" s="101"/>
      <c r="O186" s="100"/>
      <c r="P186" s="101"/>
      <c r="Q186" s="100"/>
      <c r="R186" s="101"/>
      <c r="S186" s="100"/>
      <c r="T186" s="101"/>
      <c r="U186" s="118"/>
      <c r="V186" s="118"/>
      <c r="W186" s="100"/>
      <c r="X186" s="100"/>
      <c r="Y186" s="100"/>
      <c r="Z186" s="100"/>
      <c r="AA186" s="132"/>
      <c r="AB186" s="101"/>
      <c r="AC186" s="101"/>
      <c r="AD186" s="101"/>
      <c r="AE186" s="100"/>
      <c r="AF186" s="101"/>
      <c r="AG186" s="100"/>
      <c r="AH186" s="101"/>
      <c r="AI186" s="100"/>
      <c r="AJ186" s="101"/>
      <c r="AK186" s="100"/>
      <c r="AL186" s="101"/>
      <c r="AM186" s="101"/>
      <c r="AN186" s="8"/>
      <c r="AO186" s="147">
        <f>IFERROR(VLOOKUP(B186,'A2. Rate Change &amp; Enrollment'!$C$20:$K$769,3,FALSE),0)</f>
        <v>0</v>
      </c>
      <c r="AP186" s="147">
        <f>IFERROR(VLOOKUP(B186,'A2. Rate Change &amp; Enrollment'!$C$20:$K$769,7,FALSE),0)</f>
        <v>0</v>
      </c>
      <c r="AQ186" s="150" t="e">
        <f t="shared" si="22"/>
        <v>#DIV/0!</v>
      </c>
      <c r="AS186" s="177"/>
      <c r="AT186" s="177"/>
      <c r="AV186" s="153" t="e">
        <f t="shared" si="23"/>
        <v>#DIV/0!</v>
      </c>
      <c r="AW186" s="101"/>
      <c r="AY186" s="132"/>
      <c r="AZ186" s="101"/>
      <c r="BA186" s="94"/>
      <c r="BB186" s="94"/>
      <c r="BC186" s="94"/>
      <c r="BD186" s="94"/>
      <c r="BE186" s="101"/>
      <c r="BF186" s="132"/>
      <c r="BG186" s="98"/>
      <c r="BH186" s="74" t="str">
        <f t="shared" si="18"/>
        <v>N</v>
      </c>
      <c r="BI186" t="e">
        <f t="shared" si="19"/>
        <v>#DIV/0!</v>
      </c>
      <c r="BK186" s="283">
        <f>IFERROR(VLOOKUP($B186, 'A2. Rate Change &amp; Enrollment'!$C$14:$BY$769, 75, FALSE), 0)</f>
        <v>0</v>
      </c>
      <c r="BL186" s="283" t="e">
        <f t="shared" si="20"/>
        <v>#DIV/0!</v>
      </c>
      <c r="BM186" s="283" t="e">
        <f t="shared" si="21"/>
        <v>#DIV/0!</v>
      </c>
      <c r="BN186" t="e">
        <f t="shared" si="24"/>
        <v>#DIV/0!</v>
      </c>
    </row>
    <row r="187" spans="1:66" x14ac:dyDescent="0.35">
      <c r="A187" t="s">
        <v>381</v>
      </c>
      <c r="B187" s="144"/>
      <c r="C187" s="98"/>
      <c r="D187" s="43" t="str">
        <f t="shared" si="17"/>
        <v>POS</v>
      </c>
      <c r="E187" s="100"/>
      <c r="F187" s="101"/>
      <c r="G187" s="100"/>
      <c r="H187" s="101"/>
      <c r="I187" s="100"/>
      <c r="J187" s="101"/>
      <c r="K187" s="100"/>
      <c r="L187" s="101"/>
      <c r="M187" s="100"/>
      <c r="N187" s="101"/>
      <c r="O187" s="100"/>
      <c r="P187" s="101"/>
      <c r="Q187" s="100"/>
      <c r="R187" s="101"/>
      <c r="S187" s="100"/>
      <c r="T187" s="101"/>
      <c r="U187" s="118"/>
      <c r="V187" s="118"/>
      <c r="W187" s="100"/>
      <c r="X187" s="100"/>
      <c r="Y187" s="100"/>
      <c r="Z187" s="100"/>
      <c r="AA187" s="132"/>
      <c r="AB187" s="101"/>
      <c r="AC187" s="101"/>
      <c r="AD187" s="101"/>
      <c r="AE187" s="100"/>
      <c r="AF187" s="101"/>
      <c r="AG187" s="100"/>
      <c r="AH187" s="101"/>
      <c r="AI187" s="100"/>
      <c r="AJ187" s="101"/>
      <c r="AK187" s="100"/>
      <c r="AL187" s="101"/>
      <c r="AM187" s="101"/>
      <c r="AN187" s="8"/>
      <c r="AO187" s="147">
        <f>IFERROR(VLOOKUP(B187,'A2. Rate Change &amp; Enrollment'!$C$20:$K$769,3,FALSE),0)</f>
        <v>0</v>
      </c>
      <c r="AP187" s="147">
        <f>IFERROR(VLOOKUP(B187,'A2. Rate Change &amp; Enrollment'!$C$20:$K$769,7,FALSE),0)</f>
        <v>0</v>
      </c>
      <c r="AQ187" s="150" t="e">
        <f t="shared" si="22"/>
        <v>#DIV/0!</v>
      </c>
      <c r="AS187" s="177"/>
      <c r="AT187" s="177"/>
      <c r="AV187" s="153" t="e">
        <f t="shared" si="23"/>
        <v>#DIV/0!</v>
      </c>
      <c r="AW187" s="101"/>
      <c r="AY187" s="132"/>
      <c r="AZ187" s="101"/>
      <c r="BA187" s="94"/>
      <c r="BB187" s="94"/>
      <c r="BC187" s="94"/>
      <c r="BD187" s="94"/>
      <c r="BE187" s="101"/>
      <c r="BF187" s="132"/>
      <c r="BG187" s="98"/>
      <c r="BH187" s="74" t="str">
        <f t="shared" si="18"/>
        <v>N</v>
      </c>
      <c r="BI187" t="e">
        <f t="shared" si="19"/>
        <v>#DIV/0!</v>
      </c>
      <c r="BK187" s="283">
        <f>IFERROR(VLOOKUP($B187, 'A2. Rate Change &amp; Enrollment'!$C$14:$BY$769, 75, FALSE), 0)</f>
        <v>0</v>
      </c>
      <c r="BL187" s="283" t="e">
        <f t="shared" si="20"/>
        <v>#DIV/0!</v>
      </c>
      <c r="BM187" s="283" t="e">
        <f t="shared" si="21"/>
        <v>#DIV/0!</v>
      </c>
      <c r="BN187" t="e">
        <f t="shared" si="24"/>
        <v>#DIV/0!</v>
      </c>
    </row>
    <row r="188" spans="1:66" x14ac:dyDescent="0.35">
      <c r="A188" t="s">
        <v>382</v>
      </c>
      <c r="B188" s="144"/>
      <c r="C188" s="98"/>
      <c r="D188" s="43" t="str">
        <f t="shared" si="17"/>
        <v>POS</v>
      </c>
      <c r="E188" s="100"/>
      <c r="F188" s="101"/>
      <c r="G188" s="100"/>
      <c r="H188" s="101"/>
      <c r="I188" s="100"/>
      <c r="J188" s="101"/>
      <c r="K188" s="100"/>
      <c r="L188" s="101"/>
      <c r="M188" s="100"/>
      <c r="N188" s="101"/>
      <c r="O188" s="100"/>
      <c r="P188" s="101"/>
      <c r="Q188" s="100"/>
      <c r="R188" s="101"/>
      <c r="S188" s="100"/>
      <c r="T188" s="101"/>
      <c r="U188" s="118"/>
      <c r="V188" s="118"/>
      <c r="W188" s="100"/>
      <c r="X188" s="100"/>
      <c r="Y188" s="100"/>
      <c r="Z188" s="100"/>
      <c r="AA188" s="132"/>
      <c r="AB188" s="101"/>
      <c r="AC188" s="101"/>
      <c r="AD188" s="101"/>
      <c r="AE188" s="100"/>
      <c r="AF188" s="101"/>
      <c r="AG188" s="100"/>
      <c r="AH188" s="101"/>
      <c r="AI188" s="100"/>
      <c r="AJ188" s="101"/>
      <c r="AK188" s="100"/>
      <c r="AL188" s="101"/>
      <c r="AM188" s="101"/>
      <c r="AN188" s="8"/>
      <c r="AO188" s="147">
        <f>IFERROR(VLOOKUP(B188,'A2. Rate Change &amp; Enrollment'!$C$20:$K$769,3,FALSE),0)</f>
        <v>0</v>
      </c>
      <c r="AP188" s="147">
        <f>IFERROR(VLOOKUP(B188,'A2. Rate Change &amp; Enrollment'!$C$20:$K$769,7,FALSE),0)</f>
        <v>0</v>
      </c>
      <c r="AQ188" s="150" t="e">
        <f t="shared" si="22"/>
        <v>#DIV/0!</v>
      </c>
      <c r="AS188" s="177"/>
      <c r="AT188" s="177"/>
      <c r="AV188" s="153" t="e">
        <f t="shared" si="23"/>
        <v>#DIV/0!</v>
      </c>
      <c r="AW188" s="101"/>
      <c r="AY188" s="132"/>
      <c r="AZ188" s="101"/>
      <c r="BA188" s="94"/>
      <c r="BB188" s="94"/>
      <c r="BC188" s="94"/>
      <c r="BD188" s="94"/>
      <c r="BE188" s="101"/>
      <c r="BF188" s="132"/>
      <c r="BG188" s="98"/>
      <c r="BH188" s="74" t="str">
        <f t="shared" si="18"/>
        <v>N</v>
      </c>
      <c r="BI188" t="e">
        <f t="shared" si="19"/>
        <v>#DIV/0!</v>
      </c>
      <c r="BK188" s="283">
        <f>IFERROR(VLOOKUP($B188, 'A2. Rate Change &amp; Enrollment'!$C$14:$BY$769, 75, FALSE), 0)</f>
        <v>0</v>
      </c>
      <c r="BL188" s="283" t="e">
        <f t="shared" si="20"/>
        <v>#DIV/0!</v>
      </c>
      <c r="BM188" s="283" t="e">
        <f t="shared" si="21"/>
        <v>#DIV/0!</v>
      </c>
      <c r="BN188" t="e">
        <f t="shared" si="24"/>
        <v>#DIV/0!</v>
      </c>
    </row>
    <row r="189" spans="1:66" x14ac:dyDescent="0.35">
      <c r="A189" t="s">
        <v>383</v>
      </c>
      <c r="B189" s="144"/>
      <c r="C189" s="98"/>
      <c r="D189" s="43" t="str">
        <f t="shared" si="17"/>
        <v>POS</v>
      </c>
      <c r="E189" s="100"/>
      <c r="F189" s="101"/>
      <c r="G189" s="100"/>
      <c r="H189" s="101"/>
      <c r="I189" s="100"/>
      <c r="J189" s="101"/>
      <c r="K189" s="100"/>
      <c r="L189" s="101"/>
      <c r="M189" s="100"/>
      <c r="N189" s="101"/>
      <c r="O189" s="100"/>
      <c r="P189" s="101"/>
      <c r="Q189" s="100"/>
      <c r="R189" s="101"/>
      <c r="S189" s="100"/>
      <c r="T189" s="101"/>
      <c r="U189" s="118"/>
      <c r="V189" s="118"/>
      <c r="W189" s="100"/>
      <c r="X189" s="100"/>
      <c r="Y189" s="100"/>
      <c r="Z189" s="100"/>
      <c r="AA189" s="132"/>
      <c r="AB189" s="101"/>
      <c r="AC189" s="101"/>
      <c r="AD189" s="101"/>
      <c r="AE189" s="100"/>
      <c r="AF189" s="101"/>
      <c r="AG189" s="100"/>
      <c r="AH189" s="101"/>
      <c r="AI189" s="100"/>
      <c r="AJ189" s="101"/>
      <c r="AK189" s="100"/>
      <c r="AL189" s="101"/>
      <c r="AM189" s="101"/>
      <c r="AN189" s="8"/>
      <c r="AO189" s="147">
        <f>IFERROR(VLOOKUP(B189,'A2. Rate Change &amp; Enrollment'!$C$20:$K$769,3,FALSE),0)</f>
        <v>0</v>
      </c>
      <c r="AP189" s="147">
        <f>IFERROR(VLOOKUP(B189,'A2. Rate Change &amp; Enrollment'!$C$20:$K$769,7,FALSE),0)</f>
        <v>0</v>
      </c>
      <c r="AQ189" s="150" t="e">
        <f t="shared" si="22"/>
        <v>#DIV/0!</v>
      </c>
      <c r="AS189" s="177"/>
      <c r="AT189" s="177"/>
      <c r="AV189" s="153" t="e">
        <f t="shared" si="23"/>
        <v>#DIV/0!</v>
      </c>
      <c r="AW189" s="101"/>
      <c r="AY189" s="132"/>
      <c r="AZ189" s="101"/>
      <c r="BA189" s="94"/>
      <c r="BB189" s="94"/>
      <c r="BC189" s="94"/>
      <c r="BD189" s="94"/>
      <c r="BE189" s="101"/>
      <c r="BF189" s="132"/>
      <c r="BG189" s="98"/>
      <c r="BH189" s="74" t="str">
        <f t="shared" si="18"/>
        <v>N</v>
      </c>
      <c r="BI189" t="e">
        <f t="shared" si="19"/>
        <v>#DIV/0!</v>
      </c>
      <c r="BK189" s="283">
        <f>IFERROR(VLOOKUP($B189, 'A2. Rate Change &amp; Enrollment'!$C$14:$BY$769, 75, FALSE), 0)</f>
        <v>0</v>
      </c>
      <c r="BL189" s="283" t="e">
        <f t="shared" si="20"/>
        <v>#DIV/0!</v>
      </c>
      <c r="BM189" s="283" t="e">
        <f t="shared" si="21"/>
        <v>#DIV/0!</v>
      </c>
      <c r="BN189" t="e">
        <f t="shared" si="24"/>
        <v>#DIV/0!</v>
      </c>
    </row>
    <row r="190" spans="1:66" x14ac:dyDescent="0.35">
      <c r="A190" t="s">
        <v>384</v>
      </c>
      <c r="B190" s="144"/>
      <c r="C190" s="98"/>
      <c r="D190" s="43" t="str">
        <f t="shared" si="17"/>
        <v>POS</v>
      </c>
      <c r="E190" s="100"/>
      <c r="F190" s="101"/>
      <c r="G190" s="100"/>
      <c r="H190" s="101"/>
      <c r="I190" s="100"/>
      <c r="J190" s="101"/>
      <c r="K190" s="100"/>
      <c r="L190" s="101"/>
      <c r="M190" s="100"/>
      <c r="N190" s="101"/>
      <c r="O190" s="100"/>
      <c r="P190" s="101"/>
      <c r="Q190" s="100"/>
      <c r="R190" s="101"/>
      <c r="S190" s="100"/>
      <c r="T190" s="101"/>
      <c r="U190" s="118"/>
      <c r="V190" s="118"/>
      <c r="W190" s="100"/>
      <c r="X190" s="100"/>
      <c r="Y190" s="100"/>
      <c r="Z190" s="100"/>
      <c r="AA190" s="132"/>
      <c r="AB190" s="101"/>
      <c r="AC190" s="101"/>
      <c r="AD190" s="101"/>
      <c r="AE190" s="100"/>
      <c r="AF190" s="101"/>
      <c r="AG190" s="100"/>
      <c r="AH190" s="101"/>
      <c r="AI190" s="100"/>
      <c r="AJ190" s="101"/>
      <c r="AK190" s="100"/>
      <c r="AL190" s="101"/>
      <c r="AM190" s="101"/>
      <c r="AN190" s="8"/>
      <c r="AO190" s="147">
        <f>IFERROR(VLOOKUP(B190,'A2. Rate Change &amp; Enrollment'!$C$20:$K$769,3,FALSE),0)</f>
        <v>0</v>
      </c>
      <c r="AP190" s="147">
        <f>IFERROR(VLOOKUP(B190,'A2. Rate Change &amp; Enrollment'!$C$20:$K$769,7,FALSE),0)</f>
        <v>0</v>
      </c>
      <c r="AQ190" s="150" t="e">
        <f t="shared" si="22"/>
        <v>#DIV/0!</v>
      </c>
      <c r="AS190" s="177"/>
      <c r="AT190" s="177"/>
      <c r="AV190" s="153" t="e">
        <f t="shared" si="23"/>
        <v>#DIV/0!</v>
      </c>
      <c r="AW190" s="101"/>
      <c r="AY190" s="132"/>
      <c r="AZ190" s="101"/>
      <c r="BA190" s="94"/>
      <c r="BB190" s="94"/>
      <c r="BC190" s="94"/>
      <c r="BD190" s="94"/>
      <c r="BE190" s="101"/>
      <c r="BF190" s="132"/>
      <c r="BG190" s="98"/>
      <c r="BH190" s="74" t="str">
        <f t="shared" si="18"/>
        <v>N</v>
      </c>
      <c r="BI190" t="e">
        <f t="shared" si="19"/>
        <v>#DIV/0!</v>
      </c>
      <c r="BK190" s="283">
        <f>IFERROR(VLOOKUP($B190, 'A2. Rate Change &amp; Enrollment'!$C$14:$BY$769, 75, FALSE), 0)</f>
        <v>0</v>
      </c>
      <c r="BL190" s="283" t="e">
        <f t="shared" si="20"/>
        <v>#DIV/0!</v>
      </c>
      <c r="BM190" s="283" t="e">
        <f t="shared" si="21"/>
        <v>#DIV/0!</v>
      </c>
      <c r="BN190" t="e">
        <f t="shared" si="24"/>
        <v>#DIV/0!</v>
      </c>
    </row>
    <row r="191" spans="1:66" x14ac:dyDescent="0.35">
      <c r="A191" t="s">
        <v>385</v>
      </c>
      <c r="B191" s="144"/>
      <c r="C191" s="98"/>
      <c r="D191" s="43" t="str">
        <f t="shared" si="17"/>
        <v>POS</v>
      </c>
      <c r="E191" s="100"/>
      <c r="F191" s="101"/>
      <c r="G191" s="100"/>
      <c r="H191" s="101"/>
      <c r="I191" s="100"/>
      <c r="J191" s="101"/>
      <c r="K191" s="100"/>
      <c r="L191" s="101"/>
      <c r="M191" s="100"/>
      <c r="N191" s="101"/>
      <c r="O191" s="100"/>
      <c r="P191" s="101"/>
      <c r="Q191" s="100"/>
      <c r="R191" s="101"/>
      <c r="S191" s="100"/>
      <c r="T191" s="101"/>
      <c r="U191" s="118"/>
      <c r="V191" s="118"/>
      <c r="W191" s="100"/>
      <c r="X191" s="100"/>
      <c r="Y191" s="100"/>
      <c r="Z191" s="100"/>
      <c r="AA191" s="132"/>
      <c r="AB191" s="101"/>
      <c r="AC191" s="101"/>
      <c r="AD191" s="101"/>
      <c r="AE191" s="100"/>
      <c r="AF191" s="101"/>
      <c r="AG191" s="100"/>
      <c r="AH191" s="101"/>
      <c r="AI191" s="100"/>
      <c r="AJ191" s="101"/>
      <c r="AK191" s="100"/>
      <c r="AL191" s="101"/>
      <c r="AM191" s="101"/>
      <c r="AN191" s="8"/>
      <c r="AO191" s="147">
        <f>IFERROR(VLOOKUP(B191,'A2. Rate Change &amp; Enrollment'!$C$20:$K$769,3,FALSE),0)</f>
        <v>0</v>
      </c>
      <c r="AP191" s="147">
        <f>IFERROR(VLOOKUP(B191,'A2. Rate Change &amp; Enrollment'!$C$20:$K$769,7,FALSE),0)</f>
        <v>0</v>
      </c>
      <c r="AQ191" s="150" t="e">
        <f t="shared" si="22"/>
        <v>#DIV/0!</v>
      </c>
      <c r="AS191" s="177"/>
      <c r="AT191" s="177"/>
      <c r="AV191" s="153" t="e">
        <f t="shared" si="23"/>
        <v>#DIV/0!</v>
      </c>
      <c r="AW191" s="101"/>
      <c r="AY191" s="132"/>
      <c r="AZ191" s="101"/>
      <c r="BA191" s="94"/>
      <c r="BB191" s="94"/>
      <c r="BC191" s="94"/>
      <c r="BD191" s="94"/>
      <c r="BE191" s="101"/>
      <c r="BF191" s="132"/>
      <c r="BG191" s="98"/>
      <c r="BH191" s="74" t="str">
        <f t="shared" si="18"/>
        <v>N</v>
      </c>
      <c r="BI191" t="e">
        <f t="shared" si="19"/>
        <v>#DIV/0!</v>
      </c>
      <c r="BK191" s="283">
        <f>IFERROR(VLOOKUP($B191, 'A2. Rate Change &amp; Enrollment'!$C$14:$BY$769, 75, FALSE), 0)</f>
        <v>0</v>
      </c>
      <c r="BL191" s="283" t="e">
        <f t="shared" si="20"/>
        <v>#DIV/0!</v>
      </c>
      <c r="BM191" s="283" t="e">
        <f t="shared" si="21"/>
        <v>#DIV/0!</v>
      </c>
      <c r="BN191" t="e">
        <f t="shared" si="24"/>
        <v>#DIV/0!</v>
      </c>
    </row>
    <row r="192" spans="1:66" x14ac:dyDescent="0.35">
      <c r="A192" t="s">
        <v>386</v>
      </c>
      <c r="B192" s="144"/>
      <c r="C192" s="98"/>
      <c r="D192" s="43" t="str">
        <f t="shared" si="17"/>
        <v>POS</v>
      </c>
      <c r="E192" s="100"/>
      <c r="F192" s="101"/>
      <c r="G192" s="100"/>
      <c r="H192" s="101"/>
      <c r="I192" s="100"/>
      <c r="J192" s="101"/>
      <c r="K192" s="100"/>
      <c r="L192" s="101"/>
      <c r="M192" s="100"/>
      <c r="N192" s="101"/>
      <c r="O192" s="100"/>
      <c r="P192" s="101"/>
      <c r="Q192" s="100"/>
      <c r="R192" s="101"/>
      <c r="S192" s="100"/>
      <c r="T192" s="101"/>
      <c r="U192" s="118"/>
      <c r="V192" s="118"/>
      <c r="W192" s="100"/>
      <c r="X192" s="100"/>
      <c r="Y192" s="100"/>
      <c r="Z192" s="100"/>
      <c r="AA192" s="132"/>
      <c r="AB192" s="101"/>
      <c r="AC192" s="101"/>
      <c r="AD192" s="101"/>
      <c r="AE192" s="100"/>
      <c r="AF192" s="101"/>
      <c r="AG192" s="100"/>
      <c r="AH192" s="101"/>
      <c r="AI192" s="100"/>
      <c r="AJ192" s="101"/>
      <c r="AK192" s="100"/>
      <c r="AL192" s="101"/>
      <c r="AM192" s="101"/>
      <c r="AN192" s="8"/>
      <c r="AO192" s="147">
        <f>IFERROR(VLOOKUP(B192,'A2. Rate Change &amp; Enrollment'!$C$20:$K$769,3,FALSE),0)</f>
        <v>0</v>
      </c>
      <c r="AP192" s="147">
        <f>IFERROR(VLOOKUP(B192,'A2. Rate Change &amp; Enrollment'!$C$20:$K$769,7,FALSE),0)</f>
        <v>0</v>
      </c>
      <c r="AQ192" s="150" t="e">
        <f t="shared" si="22"/>
        <v>#DIV/0!</v>
      </c>
      <c r="AS192" s="177"/>
      <c r="AT192" s="177"/>
      <c r="AV192" s="153" t="e">
        <f t="shared" si="23"/>
        <v>#DIV/0!</v>
      </c>
      <c r="AW192" s="101"/>
      <c r="AY192" s="132"/>
      <c r="AZ192" s="101"/>
      <c r="BA192" s="94"/>
      <c r="BB192" s="94"/>
      <c r="BC192" s="94"/>
      <c r="BD192" s="94"/>
      <c r="BE192" s="101"/>
      <c r="BF192" s="132"/>
      <c r="BG192" s="98"/>
      <c r="BH192" s="74" t="str">
        <f t="shared" si="18"/>
        <v>N</v>
      </c>
      <c r="BI192" t="e">
        <f t="shared" si="19"/>
        <v>#DIV/0!</v>
      </c>
      <c r="BK192" s="283">
        <f>IFERROR(VLOOKUP($B192, 'A2. Rate Change &amp; Enrollment'!$C$14:$BY$769, 75, FALSE), 0)</f>
        <v>0</v>
      </c>
      <c r="BL192" s="283" t="e">
        <f t="shared" si="20"/>
        <v>#DIV/0!</v>
      </c>
      <c r="BM192" s="283" t="e">
        <f t="shared" si="21"/>
        <v>#DIV/0!</v>
      </c>
      <c r="BN192" t="e">
        <f t="shared" si="24"/>
        <v>#DIV/0!</v>
      </c>
    </row>
    <row r="193" spans="1:66" x14ac:dyDescent="0.35">
      <c r="A193" t="s">
        <v>387</v>
      </c>
      <c r="B193" s="144"/>
      <c r="C193" s="98"/>
      <c r="D193" s="43" t="str">
        <f t="shared" si="17"/>
        <v>POS</v>
      </c>
      <c r="E193" s="100"/>
      <c r="F193" s="101"/>
      <c r="G193" s="100"/>
      <c r="H193" s="101"/>
      <c r="I193" s="100"/>
      <c r="J193" s="101"/>
      <c r="K193" s="100"/>
      <c r="L193" s="101"/>
      <c r="M193" s="100"/>
      <c r="N193" s="101"/>
      <c r="O193" s="100"/>
      <c r="P193" s="101"/>
      <c r="Q193" s="100"/>
      <c r="R193" s="101"/>
      <c r="S193" s="100"/>
      <c r="T193" s="101"/>
      <c r="U193" s="118"/>
      <c r="V193" s="118"/>
      <c r="W193" s="100"/>
      <c r="X193" s="100"/>
      <c r="Y193" s="100"/>
      <c r="Z193" s="100"/>
      <c r="AA193" s="132"/>
      <c r="AB193" s="101"/>
      <c r="AC193" s="101"/>
      <c r="AD193" s="101"/>
      <c r="AE193" s="100"/>
      <c r="AF193" s="101"/>
      <c r="AG193" s="100"/>
      <c r="AH193" s="101"/>
      <c r="AI193" s="100"/>
      <c r="AJ193" s="101"/>
      <c r="AK193" s="100"/>
      <c r="AL193" s="101"/>
      <c r="AM193" s="101"/>
      <c r="AN193" s="8"/>
      <c r="AO193" s="147">
        <f>IFERROR(VLOOKUP(B193,'A2. Rate Change &amp; Enrollment'!$C$20:$K$769,3,FALSE),0)</f>
        <v>0</v>
      </c>
      <c r="AP193" s="147">
        <f>IFERROR(VLOOKUP(B193,'A2. Rate Change &amp; Enrollment'!$C$20:$K$769,7,FALSE),0)</f>
        <v>0</v>
      </c>
      <c r="AQ193" s="150" t="e">
        <f t="shared" si="22"/>
        <v>#DIV/0!</v>
      </c>
      <c r="AS193" s="177"/>
      <c r="AT193" s="177"/>
      <c r="AV193" s="153" t="e">
        <f t="shared" si="23"/>
        <v>#DIV/0!</v>
      </c>
      <c r="AW193" s="101"/>
      <c r="AY193" s="132"/>
      <c r="AZ193" s="101"/>
      <c r="BA193" s="94"/>
      <c r="BB193" s="94"/>
      <c r="BC193" s="94"/>
      <c r="BD193" s="94"/>
      <c r="BE193" s="101"/>
      <c r="BF193" s="132"/>
      <c r="BG193" s="98"/>
      <c r="BH193" s="74" t="str">
        <f t="shared" si="18"/>
        <v>N</v>
      </c>
      <c r="BI193" t="e">
        <f t="shared" si="19"/>
        <v>#DIV/0!</v>
      </c>
      <c r="BK193" s="283">
        <f>IFERROR(VLOOKUP($B193, 'A2. Rate Change &amp; Enrollment'!$C$14:$BY$769, 75, FALSE), 0)</f>
        <v>0</v>
      </c>
      <c r="BL193" s="283" t="e">
        <f t="shared" si="20"/>
        <v>#DIV/0!</v>
      </c>
      <c r="BM193" s="283" t="e">
        <f t="shared" si="21"/>
        <v>#DIV/0!</v>
      </c>
      <c r="BN193" t="e">
        <f t="shared" si="24"/>
        <v>#DIV/0!</v>
      </c>
    </row>
    <row r="194" spans="1:66" x14ac:dyDescent="0.35">
      <c r="A194" t="s">
        <v>388</v>
      </c>
      <c r="B194" s="144"/>
      <c r="C194" s="98"/>
      <c r="D194" s="43" t="str">
        <f t="shared" si="17"/>
        <v>POS</v>
      </c>
      <c r="E194" s="100"/>
      <c r="F194" s="101"/>
      <c r="G194" s="100"/>
      <c r="H194" s="101"/>
      <c r="I194" s="100"/>
      <c r="J194" s="101"/>
      <c r="K194" s="100"/>
      <c r="L194" s="101"/>
      <c r="M194" s="100"/>
      <c r="N194" s="101"/>
      <c r="O194" s="100"/>
      <c r="P194" s="101"/>
      <c r="Q194" s="100"/>
      <c r="R194" s="101"/>
      <c r="S194" s="100"/>
      <c r="T194" s="101"/>
      <c r="U194" s="118"/>
      <c r="V194" s="118"/>
      <c r="W194" s="100"/>
      <c r="X194" s="100"/>
      <c r="Y194" s="100"/>
      <c r="Z194" s="100"/>
      <c r="AA194" s="132"/>
      <c r="AB194" s="101"/>
      <c r="AC194" s="101"/>
      <c r="AD194" s="101"/>
      <c r="AE194" s="100"/>
      <c r="AF194" s="101"/>
      <c r="AG194" s="100"/>
      <c r="AH194" s="101"/>
      <c r="AI194" s="100"/>
      <c r="AJ194" s="101"/>
      <c r="AK194" s="100"/>
      <c r="AL194" s="101"/>
      <c r="AM194" s="101"/>
      <c r="AN194" s="8"/>
      <c r="AO194" s="147">
        <f>IFERROR(VLOOKUP(B194,'A2. Rate Change &amp; Enrollment'!$C$20:$K$769,3,FALSE),0)</f>
        <v>0</v>
      </c>
      <c r="AP194" s="147">
        <f>IFERROR(VLOOKUP(B194,'A2. Rate Change &amp; Enrollment'!$C$20:$K$769,7,FALSE),0)</f>
        <v>0</v>
      </c>
      <c r="AQ194" s="150" t="e">
        <f t="shared" si="22"/>
        <v>#DIV/0!</v>
      </c>
      <c r="AS194" s="177"/>
      <c r="AT194" s="177"/>
      <c r="AV194" s="153" t="e">
        <f t="shared" si="23"/>
        <v>#DIV/0!</v>
      </c>
      <c r="AW194" s="101"/>
      <c r="AY194" s="132"/>
      <c r="AZ194" s="101"/>
      <c r="BA194" s="94"/>
      <c r="BB194" s="94"/>
      <c r="BC194" s="94"/>
      <c r="BD194" s="94"/>
      <c r="BE194" s="101"/>
      <c r="BF194" s="132"/>
      <c r="BG194" s="98"/>
      <c r="BH194" s="74" t="str">
        <f t="shared" si="18"/>
        <v>N</v>
      </c>
      <c r="BI194" t="e">
        <f t="shared" si="19"/>
        <v>#DIV/0!</v>
      </c>
      <c r="BK194" s="283">
        <f>IFERROR(VLOOKUP($B194, 'A2. Rate Change &amp; Enrollment'!$C$14:$BY$769, 75, FALSE), 0)</f>
        <v>0</v>
      </c>
      <c r="BL194" s="283" t="e">
        <f t="shared" si="20"/>
        <v>#DIV/0!</v>
      </c>
      <c r="BM194" s="283" t="e">
        <f t="shared" si="21"/>
        <v>#DIV/0!</v>
      </c>
      <c r="BN194" t="e">
        <f t="shared" si="24"/>
        <v>#DIV/0!</v>
      </c>
    </row>
    <row r="195" spans="1:66" x14ac:dyDescent="0.35">
      <c r="A195" t="s">
        <v>389</v>
      </c>
      <c r="B195" s="144"/>
      <c r="C195" s="98"/>
      <c r="D195" s="43" t="str">
        <f t="shared" si="17"/>
        <v>POS</v>
      </c>
      <c r="E195" s="100"/>
      <c r="F195" s="101"/>
      <c r="G195" s="100"/>
      <c r="H195" s="101"/>
      <c r="I195" s="100"/>
      <c r="J195" s="101"/>
      <c r="K195" s="100"/>
      <c r="L195" s="101"/>
      <c r="M195" s="100"/>
      <c r="N195" s="101"/>
      <c r="O195" s="100"/>
      <c r="P195" s="101"/>
      <c r="Q195" s="100"/>
      <c r="R195" s="101"/>
      <c r="S195" s="100"/>
      <c r="T195" s="101"/>
      <c r="U195" s="118"/>
      <c r="V195" s="118"/>
      <c r="W195" s="100"/>
      <c r="X195" s="100"/>
      <c r="Y195" s="100"/>
      <c r="Z195" s="100"/>
      <c r="AA195" s="132"/>
      <c r="AB195" s="101"/>
      <c r="AC195" s="101"/>
      <c r="AD195" s="101"/>
      <c r="AE195" s="100"/>
      <c r="AF195" s="101"/>
      <c r="AG195" s="100"/>
      <c r="AH195" s="101"/>
      <c r="AI195" s="100"/>
      <c r="AJ195" s="101"/>
      <c r="AK195" s="100"/>
      <c r="AL195" s="101"/>
      <c r="AM195" s="101"/>
      <c r="AN195" s="8"/>
      <c r="AO195" s="147">
        <f>IFERROR(VLOOKUP(B195,'A2. Rate Change &amp; Enrollment'!$C$20:$K$769,3,FALSE),0)</f>
        <v>0</v>
      </c>
      <c r="AP195" s="147">
        <f>IFERROR(VLOOKUP(B195,'A2. Rate Change &amp; Enrollment'!$C$20:$K$769,7,FALSE),0)</f>
        <v>0</v>
      </c>
      <c r="AQ195" s="150" t="e">
        <f t="shared" si="22"/>
        <v>#DIV/0!</v>
      </c>
      <c r="AS195" s="177"/>
      <c r="AT195" s="177"/>
      <c r="AV195" s="153" t="e">
        <f t="shared" si="23"/>
        <v>#DIV/0!</v>
      </c>
      <c r="AW195" s="101"/>
      <c r="AY195" s="132"/>
      <c r="AZ195" s="101"/>
      <c r="BA195" s="94"/>
      <c r="BB195" s="94"/>
      <c r="BC195" s="94"/>
      <c r="BD195" s="94"/>
      <c r="BE195" s="101"/>
      <c r="BF195" s="132"/>
      <c r="BG195" s="98"/>
      <c r="BH195" s="74" t="str">
        <f t="shared" si="18"/>
        <v>N</v>
      </c>
      <c r="BI195" t="e">
        <f t="shared" si="19"/>
        <v>#DIV/0!</v>
      </c>
      <c r="BK195" s="283">
        <f>IFERROR(VLOOKUP($B195, 'A2. Rate Change &amp; Enrollment'!$C$14:$BY$769, 75, FALSE), 0)</f>
        <v>0</v>
      </c>
      <c r="BL195" s="283" t="e">
        <f t="shared" si="20"/>
        <v>#DIV/0!</v>
      </c>
      <c r="BM195" s="283" t="e">
        <f t="shared" si="21"/>
        <v>#DIV/0!</v>
      </c>
      <c r="BN195" t="e">
        <f t="shared" si="24"/>
        <v>#DIV/0!</v>
      </c>
    </row>
    <row r="196" spans="1:66" x14ac:dyDescent="0.35">
      <c r="A196" t="s">
        <v>390</v>
      </c>
      <c r="B196" s="144"/>
      <c r="C196" s="98"/>
      <c r="D196" s="43" t="str">
        <f t="shared" si="17"/>
        <v>POS</v>
      </c>
      <c r="E196" s="100"/>
      <c r="F196" s="101"/>
      <c r="G196" s="100"/>
      <c r="H196" s="101"/>
      <c r="I196" s="100"/>
      <c r="J196" s="101"/>
      <c r="K196" s="100"/>
      <c r="L196" s="101"/>
      <c r="M196" s="100"/>
      <c r="N196" s="101"/>
      <c r="O196" s="100"/>
      <c r="P196" s="101"/>
      <c r="Q196" s="100"/>
      <c r="R196" s="101"/>
      <c r="S196" s="100"/>
      <c r="T196" s="101"/>
      <c r="U196" s="118"/>
      <c r="V196" s="118"/>
      <c r="W196" s="100"/>
      <c r="X196" s="100"/>
      <c r="Y196" s="100"/>
      <c r="Z196" s="100"/>
      <c r="AA196" s="132"/>
      <c r="AB196" s="101"/>
      <c r="AC196" s="101"/>
      <c r="AD196" s="101"/>
      <c r="AE196" s="100"/>
      <c r="AF196" s="101"/>
      <c r="AG196" s="100"/>
      <c r="AH196" s="101"/>
      <c r="AI196" s="100"/>
      <c r="AJ196" s="101"/>
      <c r="AK196" s="100"/>
      <c r="AL196" s="101"/>
      <c r="AM196" s="101"/>
      <c r="AN196" s="8"/>
      <c r="AO196" s="147">
        <f>IFERROR(VLOOKUP(B196,'A2. Rate Change &amp; Enrollment'!$C$20:$K$769,3,FALSE),0)</f>
        <v>0</v>
      </c>
      <c r="AP196" s="147">
        <f>IFERROR(VLOOKUP(B196,'A2. Rate Change &amp; Enrollment'!$C$20:$K$769,7,FALSE),0)</f>
        <v>0</v>
      </c>
      <c r="AQ196" s="150" t="e">
        <f t="shared" si="22"/>
        <v>#DIV/0!</v>
      </c>
      <c r="AS196" s="177"/>
      <c r="AT196" s="177"/>
      <c r="AV196" s="153" t="e">
        <f t="shared" si="23"/>
        <v>#DIV/0!</v>
      </c>
      <c r="AW196" s="101"/>
      <c r="AY196" s="132"/>
      <c r="AZ196" s="101"/>
      <c r="BA196" s="94"/>
      <c r="BB196" s="94"/>
      <c r="BC196" s="94"/>
      <c r="BD196" s="94"/>
      <c r="BE196" s="101"/>
      <c r="BF196" s="132"/>
      <c r="BG196" s="98"/>
      <c r="BH196" s="74" t="str">
        <f t="shared" si="18"/>
        <v>N</v>
      </c>
      <c r="BI196" t="e">
        <f t="shared" si="19"/>
        <v>#DIV/0!</v>
      </c>
      <c r="BK196" s="283">
        <f>IFERROR(VLOOKUP($B196, 'A2. Rate Change &amp; Enrollment'!$C$14:$BY$769, 75, FALSE), 0)</f>
        <v>0</v>
      </c>
      <c r="BL196" s="283" t="e">
        <f t="shared" si="20"/>
        <v>#DIV/0!</v>
      </c>
      <c r="BM196" s="283" t="e">
        <f t="shared" si="21"/>
        <v>#DIV/0!</v>
      </c>
      <c r="BN196" t="e">
        <f t="shared" si="24"/>
        <v>#DIV/0!</v>
      </c>
    </row>
    <row r="197" spans="1:66" x14ac:dyDescent="0.35">
      <c r="A197" t="s">
        <v>391</v>
      </c>
      <c r="B197" s="144"/>
      <c r="C197" s="98"/>
      <c r="D197" s="43" t="str">
        <f t="shared" si="17"/>
        <v>POS</v>
      </c>
      <c r="E197" s="100"/>
      <c r="F197" s="101"/>
      <c r="G197" s="100"/>
      <c r="H197" s="101"/>
      <c r="I197" s="100"/>
      <c r="J197" s="101"/>
      <c r="K197" s="100"/>
      <c r="L197" s="101"/>
      <c r="M197" s="100"/>
      <c r="N197" s="101"/>
      <c r="O197" s="100"/>
      <c r="P197" s="101"/>
      <c r="Q197" s="100"/>
      <c r="R197" s="101"/>
      <c r="S197" s="100"/>
      <c r="T197" s="101"/>
      <c r="U197" s="118"/>
      <c r="V197" s="118"/>
      <c r="W197" s="100"/>
      <c r="X197" s="100"/>
      <c r="Y197" s="100"/>
      <c r="Z197" s="100"/>
      <c r="AA197" s="132"/>
      <c r="AB197" s="101"/>
      <c r="AC197" s="101"/>
      <c r="AD197" s="101"/>
      <c r="AE197" s="100"/>
      <c r="AF197" s="101"/>
      <c r="AG197" s="100"/>
      <c r="AH197" s="101"/>
      <c r="AI197" s="100"/>
      <c r="AJ197" s="101"/>
      <c r="AK197" s="100"/>
      <c r="AL197" s="101"/>
      <c r="AM197" s="101"/>
      <c r="AN197" s="8"/>
      <c r="AO197" s="147">
        <f>IFERROR(VLOOKUP(B197,'A2. Rate Change &amp; Enrollment'!$C$20:$K$769,3,FALSE),0)</f>
        <v>0</v>
      </c>
      <c r="AP197" s="147">
        <f>IFERROR(VLOOKUP(B197,'A2. Rate Change &amp; Enrollment'!$C$20:$K$769,7,FALSE),0)</f>
        <v>0</v>
      </c>
      <c r="AQ197" s="150" t="e">
        <f t="shared" si="22"/>
        <v>#DIV/0!</v>
      </c>
      <c r="AS197" s="177"/>
      <c r="AT197" s="177"/>
      <c r="AV197" s="153" t="e">
        <f t="shared" si="23"/>
        <v>#DIV/0!</v>
      </c>
      <c r="AW197" s="101"/>
      <c r="AY197" s="132"/>
      <c r="AZ197" s="101"/>
      <c r="BA197" s="94"/>
      <c r="BB197" s="94"/>
      <c r="BC197" s="94"/>
      <c r="BD197" s="94"/>
      <c r="BE197" s="101"/>
      <c r="BF197" s="132"/>
      <c r="BG197" s="98"/>
      <c r="BH197" s="74" t="str">
        <f t="shared" si="18"/>
        <v>N</v>
      </c>
      <c r="BI197" t="e">
        <f t="shared" si="19"/>
        <v>#DIV/0!</v>
      </c>
      <c r="BK197" s="283">
        <f>IFERROR(VLOOKUP($B197, 'A2. Rate Change &amp; Enrollment'!$C$14:$BY$769, 75, FALSE), 0)</f>
        <v>0</v>
      </c>
      <c r="BL197" s="283" t="e">
        <f t="shared" si="20"/>
        <v>#DIV/0!</v>
      </c>
      <c r="BM197" s="283" t="e">
        <f t="shared" si="21"/>
        <v>#DIV/0!</v>
      </c>
      <c r="BN197" t="e">
        <f t="shared" si="24"/>
        <v>#DIV/0!</v>
      </c>
    </row>
    <row r="198" spans="1:66" x14ac:dyDescent="0.35">
      <c r="A198" t="s">
        <v>392</v>
      </c>
      <c r="B198" s="144"/>
      <c r="C198" s="98"/>
      <c r="D198" s="43" t="str">
        <f t="shared" si="17"/>
        <v>POS</v>
      </c>
      <c r="E198" s="100"/>
      <c r="F198" s="101"/>
      <c r="G198" s="100"/>
      <c r="H198" s="101"/>
      <c r="I198" s="100"/>
      <c r="J198" s="101"/>
      <c r="K198" s="100"/>
      <c r="L198" s="101"/>
      <c r="M198" s="100"/>
      <c r="N198" s="101"/>
      <c r="O198" s="100"/>
      <c r="P198" s="101"/>
      <c r="Q198" s="100"/>
      <c r="R198" s="101"/>
      <c r="S198" s="100"/>
      <c r="T198" s="101"/>
      <c r="U198" s="118"/>
      <c r="V198" s="118"/>
      <c r="W198" s="100"/>
      <c r="X198" s="100"/>
      <c r="Y198" s="100"/>
      <c r="Z198" s="100"/>
      <c r="AA198" s="132"/>
      <c r="AB198" s="101"/>
      <c r="AC198" s="101"/>
      <c r="AD198" s="101"/>
      <c r="AE198" s="100"/>
      <c r="AF198" s="101"/>
      <c r="AG198" s="100"/>
      <c r="AH198" s="101"/>
      <c r="AI198" s="100"/>
      <c r="AJ198" s="101"/>
      <c r="AK198" s="100"/>
      <c r="AL198" s="101"/>
      <c r="AM198" s="101"/>
      <c r="AN198" s="8"/>
      <c r="AO198" s="147">
        <f>IFERROR(VLOOKUP(B198,'A2. Rate Change &amp; Enrollment'!$C$20:$K$769,3,FALSE),0)</f>
        <v>0</v>
      </c>
      <c r="AP198" s="147">
        <f>IFERROR(VLOOKUP(B198,'A2. Rate Change &amp; Enrollment'!$C$20:$K$769,7,FALSE),0)</f>
        <v>0</v>
      </c>
      <c r="AQ198" s="150" t="e">
        <f t="shared" si="22"/>
        <v>#DIV/0!</v>
      </c>
      <c r="AS198" s="177"/>
      <c r="AT198" s="177"/>
      <c r="AV198" s="153" t="e">
        <f t="shared" si="23"/>
        <v>#DIV/0!</v>
      </c>
      <c r="AW198" s="101"/>
      <c r="AY198" s="132"/>
      <c r="AZ198" s="101"/>
      <c r="BA198" s="94"/>
      <c r="BB198" s="94"/>
      <c r="BC198" s="94"/>
      <c r="BD198" s="94"/>
      <c r="BE198" s="101"/>
      <c r="BF198" s="132"/>
      <c r="BG198" s="98"/>
      <c r="BH198" s="74" t="str">
        <f t="shared" si="18"/>
        <v>N</v>
      </c>
      <c r="BI198" t="e">
        <f t="shared" si="19"/>
        <v>#DIV/0!</v>
      </c>
      <c r="BK198" s="283">
        <f>IFERROR(VLOOKUP($B198, 'A2. Rate Change &amp; Enrollment'!$C$14:$BY$769, 75, FALSE), 0)</f>
        <v>0</v>
      </c>
      <c r="BL198" s="283" t="e">
        <f t="shared" si="20"/>
        <v>#DIV/0!</v>
      </c>
      <c r="BM198" s="283" t="e">
        <f t="shared" si="21"/>
        <v>#DIV/0!</v>
      </c>
      <c r="BN198" t="e">
        <f t="shared" si="24"/>
        <v>#DIV/0!</v>
      </c>
    </row>
    <row r="199" spans="1:66" x14ac:dyDescent="0.35">
      <c r="A199" t="s">
        <v>393</v>
      </c>
      <c r="B199" s="144"/>
      <c r="C199" s="98"/>
      <c r="D199" s="43" t="str">
        <f t="shared" si="17"/>
        <v>POS</v>
      </c>
      <c r="E199" s="100"/>
      <c r="F199" s="101"/>
      <c r="G199" s="100"/>
      <c r="H199" s="101"/>
      <c r="I199" s="100"/>
      <c r="J199" s="101"/>
      <c r="K199" s="100"/>
      <c r="L199" s="101"/>
      <c r="M199" s="100"/>
      <c r="N199" s="101"/>
      <c r="O199" s="100"/>
      <c r="P199" s="101"/>
      <c r="Q199" s="100"/>
      <c r="R199" s="101"/>
      <c r="S199" s="100"/>
      <c r="T199" s="101"/>
      <c r="U199" s="118"/>
      <c r="V199" s="118"/>
      <c r="W199" s="100"/>
      <c r="X199" s="100"/>
      <c r="Y199" s="100"/>
      <c r="Z199" s="100"/>
      <c r="AA199" s="132"/>
      <c r="AB199" s="101"/>
      <c r="AC199" s="101"/>
      <c r="AD199" s="101"/>
      <c r="AE199" s="100"/>
      <c r="AF199" s="101"/>
      <c r="AG199" s="100"/>
      <c r="AH199" s="101"/>
      <c r="AI199" s="100"/>
      <c r="AJ199" s="101"/>
      <c r="AK199" s="100"/>
      <c r="AL199" s="101"/>
      <c r="AM199" s="101"/>
      <c r="AN199" s="8"/>
      <c r="AO199" s="147">
        <f>IFERROR(VLOOKUP(B199,'A2. Rate Change &amp; Enrollment'!$C$20:$K$769,3,FALSE),0)</f>
        <v>0</v>
      </c>
      <c r="AP199" s="147">
        <f>IFERROR(VLOOKUP(B199,'A2. Rate Change &amp; Enrollment'!$C$20:$K$769,7,FALSE),0)</f>
        <v>0</v>
      </c>
      <c r="AQ199" s="150" t="e">
        <f t="shared" si="22"/>
        <v>#DIV/0!</v>
      </c>
      <c r="AS199" s="177"/>
      <c r="AT199" s="177"/>
      <c r="AV199" s="153" t="e">
        <f t="shared" si="23"/>
        <v>#DIV/0!</v>
      </c>
      <c r="AW199" s="101"/>
      <c r="AY199" s="132"/>
      <c r="AZ199" s="101"/>
      <c r="BA199" s="94"/>
      <c r="BB199" s="94"/>
      <c r="BC199" s="94"/>
      <c r="BD199" s="94"/>
      <c r="BE199" s="101"/>
      <c r="BF199" s="132"/>
      <c r="BG199" s="98"/>
      <c r="BH199" s="74" t="str">
        <f t="shared" si="18"/>
        <v>N</v>
      </c>
      <c r="BI199" t="e">
        <f t="shared" si="19"/>
        <v>#DIV/0!</v>
      </c>
      <c r="BK199" s="283">
        <f>IFERROR(VLOOKUP($B199, 'A2. Rate Change &amp; Enrollment'!$C$14:$BY$769, 75, FALSE), 0)</f>
        <v>0</v>
      </c>
      <c r="BL199" s="283" t="e">
        <f t="shared" si="20"/>
        <v>#DIV/0!</v>
      </c>
      <c r="BM199" s="283" t="e">
        <f t="shared" si="21"/>
        <v>#DIV/0!</v>
      </c>
      <c r="BN199" t="e">
        <f t="shared" si="24"/>
        <v>#DIV/0!</v>
      </c>
    </row>
    <row r="200" spans="1:66" x14ac:dyDescent="0.35">
      <c r="A200" t="s">
        <v>394</v>
      </c>
      <c r="B200" s="144"/>
      <c r="C200" s="98"/>
      <c r="D200" s="43" t="str">
        <f t="shared" si="17"/>
        <v>POS</v>
      </c>
      <c r="E200" s="100"/>
      <c r="F200" s="101"/>
      <c r="G200" s="100"/>
      <c r="H200" s="101"/>
      <c r="I200" s="100"/>
      <c r="J200" s="101"/>
      <c r="K200" s="100"/>
      <c r="L200" s="101"/>
      <c r="M200" s="100"/>
      <c r="N200" s="101"/>
      <c r="O200" s="100"/>
      <c r="P200" s="101"/>
      <c r="Q200" s="100"/>
      <c r="R200" s="101"/>
      <c r="S200" s="100"/>
      <c r="T200" s="101"/>
      <c r="U200" s="118"/>
      <c r="V200" s="118"/>
      <c r="W200" s="100"/>
      <c r="X200" s="100"/>
      <c r="Y200" s="100"/>
      <c r="Z200" s="100"/>
      <c r="AA200" s="132"/>
      <c r="AB200" s="101"/>
      <c r="AC200" s="101"/>
      <c r="AD200" s="101"/>
      <c r="AE200" s="100"/>
      <c r="AF200" s="101"/>
      <c r="AG200" s="100"/>
      <c r="AH200" s="101"/>
      <c r="AI200" s="100"/>
      <c r="AJ200" s="101"/>
      <c r="AK200" s="100"/>
      <c r="AL200" s="101"/>
      <c r="AM200" s="101"/>
      <c r="AN200" s="8"/>
      <c r="AO200" s="147">
        <f>IFERROR(VLOOKUP(B200,'A2. Rate Change &amp; Enrollment'!$C$20:$K$769,3,FALSE),0)</f>
        <v>0</v>
      </c>
      <c r="AP200" s="147">
        <f>IFERROR(VLOOKUP(B200,'A2. Rate Change &amp; Enrollment'!$C$20:$K$769,7,FALSE),0)</f>
        <v>0</v>
      </c>
      <c r="AQ200" s="150" t="e">
        <f t="shared" si="22"/>
        <v>#DIV/0!</v>
      </c>
      <c r="AS200" s="177"/>
      <c r="AT200" s="177"/>
      <c r="AV200" s="153" t="e">
        <f t="shared" si="23"/>
        <v>#DIV/0!</v>
      </c>
      <c r="AW200" s="101"/>
      <c r="AY200" s="132"/>
      <c r="AZ200" s="101"/>
      <c r="BA200" s="94"/>
      <c r="BB200" s="94"/>
      <c r="BC200" s="94"/>
      <c r="BD200" s="94"/>
      <c r="BE200" s="101"/>
      <c r="BF200" s="132"/>
      <c r="BG200" s="98"/>
      <c r="BH200" s="74" t="str">
        <f t="shared" si="18"/>
        <v>N</v>
      </c>
      <c r="BI200" t="e">
        <f t="shared" si="19"/>
        <v>#DIV/0!</v>
      </c>
      <c r="BK200" s="283">
        <f>IFERROR(VLOOKUP($B200, 'A2. Rate Change &amp; Enrollment'!$C$14:$BY$769, 75, FALSE), 0)</f>
        <v>0</v>
      </c>
      <c r="BL200" s="283" t="e">
        <f t="shared" si="20"/>
        <v>#DIV/0!</v>
      </c>
      <c r="BM200" s="283" t="e">
        <f t="shared" si="21"/>
        <v>#DIV/0!</v>
      </c>
      <c r="BN200" t="e">
        <f t="shared" si="24"/>
        <v>#DIV/0!</v>
      </c>
    </row>
    <row r="201" spans="1:66" x14ac:dyDescent="0.35">
      <c r="A201" t="s">
        <v>395</v>
      </c>
      <c r="B201" s="144"/>
      <c r="C201" s="98"/>
      <c r="D201" s="43" t="str">
        <f t="shared" si="17"/>
        <v>POS</v>
      </c>
      <c r="E201" s="100"/>
      <c r="F201" s="101"/>
      <c r="G201" s="100"/>
      <c r="H201" s="101"/>
      <c r="I201" s="100"/>
      <c r="J201" s="101"/>
      <c r="K201" s="100"/>
      <c r="L201" s="101"/>
      <c r="M201" s="100"/>
      <c r="N201" s="101"/>
      <c r="O201" s="100"/>
      <c r="P201" s="101"/>
      <c r="Q201" s="100"/>
      <c r="R201" s="101"/>
      <c r="S201" s="100"/>
      <c r="T201" s="101"/>
      <c r="U201" s="118"/>
      <c r="V201" s="118"/>
      <c r="W201" s="100"/>
      <c r="X201" s="100"/>
      <c r="Y201" s="100"/>
      <c r="Z201" s="100"/>
      <c r="AA201" s="132"/>
      <c r="AB201" s="101"/>
      <c r="AC201" s="101"/>
      <c r="AD201" s="101"/>
      <c r="AE201" s="100"/>
      <c r="AF201" s="101"/>
      <c r="AG201" s="100"/>
      <c r="AH201" s="101"/>
      <c r="AI201" s="100"/>
      <c r="AJ201" s="101"/>
      <c r="AK201" s="100"/>
      <c r="AL201" s="101"/>
      <c r="AM201" s="101"/>
      <c r="AN201" s="8"/>
      <c r="AO201" s="147">
        <f>IFERROR(VLOOKUP(B201,'A2. Rate Change &amp; Enrollment'!$C$20:$K$769,3,FALSE),0)</f>
        <v>0</v>
      </c>
      <c r="AP201" s="147">
        <f>IFERROR(VLOOKUP(B201,'A2. Rate Change &amp; Enrollment'!$C$20:$K$769,7,FALSE),0)</f>
        <v>0</v>
      </c>
      <c r="AQ201" s="150" t="e">
        <f t="shared" si="22"/>
        <v>#DIV/0!</v>
      </c>
      <c r="AS201" s="177"/>
      <c r="AT201" s="177"/>
      <c r="AV201" s="153" t="e">
        <f t="shared" si="23"/>
        <v>#DIV/0!</v>
      </c>
      <c r="AW201" s="101"/>
      <c r="AY201" s="132"/>
      <c r="AZ201" s="101"/>
      <c r="BA201" s="94"/>
      <c r="BB201" s="94"/>
      <c r="BC201" s="94"/>
      <c r="BD201" s="94"/>
      <c r="BE201" s="101"/>
      <c r="BF201" s="132"/>
      <c r="BG201" s="98"/>
      <c r="BH201" s="74" t="str">
        <f t="shared" si="18"/>
        <v>N</v>
      </c>
      <c r="BI201" t="e">
        <f t="shared" si="19"/>
        <v>#DIV/0!</v>
      </c>
      <c r="BK201" s="283">
        <f>IFERROR(VLOOKUP($B201, 'A2. Rate Change &amp; Enrollment'!$C$14:$BY$769, 75, FALSE), 0)</f>
        <v>0</v>
      </c>
      <c r="BL201" s="283" t="e">
        <f t="shared" si="20"/>
        <v>#DIV/0!</v>
      </c>
      <c r="BM201" s="283" t="e">
        <f t="shared" si="21"/>
        <v>#DIV/0!</v>
      </c>
      <c r="BN201" t="e">
        <f t="shared" si="24"/>
        <v>#DIV/0!</v>
      </c>
    </row>
    <row r="202" spans="1:66" x14ac:dyDescent="0.35">
      <c r="A202" t="s">
        <v>396</v>
      </c>
      <c r="B202" s="144"/>
      <c r="C202" s="98"/>
      <c r="D202" s="43" t="str">
        <f t="shared" si="17"/>
        <v>POS</v>
      </c>
      <c r="E202" s="100"/>
      <c r="F202" s="101"/>
      <c r="G202" s="100"/>
      <c r="H202" s="101"/>
      <c r="I202" s="100"/>
      <c r="J202" s="101"/>
      <c r="K202" s="100"/>
      <c r="L202" s="101"/>
      <c r="M202" s="100"/>
      <c r="N202" s="101"/>
      <c r="O202" s="100"/>
      <c r="P202" s="101"/>
      <c r="Q202" s="100"/>
      <c r="R202" s="101"/>
      <c r="S202" s="100"/>
      <c r="T202" s="101"/>
      <c r="U202" s="118"/>
      <c r="V202" s="118"/>
      <c r="W202" s="100"/>
      <c r="X202" s="100"/>
      <c r="Y202" s="100"/>
      <c r="Z202" s="100"/>
      <c r="AA202" s="132"/>
      <c r="AB202" s="101"/>
      <c r="AC202" s="101"/>
      <c r="AD202" s="101"/>
      <c r="AE202" s="100"/>
      <c r="AF202" s="101"/>
      <c r="AG202" s="100"/>
      <c r="AH202" s="101"/>
      <c r="AI202" s="100"/>
      <c r="AJ202" s="101"/>
      <c r="AK202" s="100"/>
      <c r="AL202" s="101"/>
      <c r="AM202" s="101"/>
      <c r="AN202" s="8"/>
      <c r="AO202" s="147">
        <f>IFERROR(VLOOKUP(B202,'A2. Rate Change &amp; Enrollment'!$C$20:$K$769,3,FALSE),0)</f>
        <v>0</v>
      </c>
      <c r="AP202" s="147">
        <f>IFERROR(VLOOKUP(B202,'A2. Rate Change &amp; Enrollment'!$C$20:$K$769,7,FALSE),0)</f>
        <v>0</v>
      </c>
      <c r="AQ202" s="150" t="e">
        <f t="shared" si="22"/>
        <v>#DIV/0!</v>
      </c>
      <c r="AS202" s="177"/>
      <c r="AT202" s="177"/>
      <c r="AV202" s="153" t="e">
        <f t="shared" si="23"/>
        <v>#DIV/0!</v>
      </c>
      <c r="AW202" s="101"/>
      <c r="AY202" s="132"/>
      <c r="AZ202" s="101"/>
      <c r="BA202" s="94"/>
      <c r="BB202" s="94"/>
      <c r="BC202" s="94"/>
      <c r="BD202" s="94"/>
      <c r="BE202" s="101"/>
      <c r="BF202" s="132"/>
      <c r="BG202" s="98"/>
      <c r="BH202" s="74" t="str">
        <f t="shared" si="18"/>
        <v>N</v>
      </c>
      <c r="BI202" t="e">
        <f t="shared" si="19"/>
        <v>#DIV/0!</v>
      </c>
      <c r="BK202" s="283">
        <f>IFERROR(VLOOKUP($B202, 'A2. Rate Change &amp; Enrollment'!$C$14:$BY$769, 75, FALSE), 0)</f>
        <v>0</v>
      </c>
      <c r="BL202" s="283" t="e">
        <f t="shared" si="20"/>
        <v>#DIV/0!</v>
      </c>
      <c r="BM202" s="283" t="e">
        <f t="shared" si="21"/>
        <v>#DIV/0!</v>
      </c>
      <c r="BN202" t="e">
        <f t="shared" si="24"/>
        <v>#DIV/0!</v>
      </c>
    </row>
    <row r="203" spans="1:66" x14ac:dyDescent="0.35">
      <c r="A203" t="s">
        <v>397</v>
      </c>
      <c r="B203" s="144"/>
      <c r="C203" s="98"/>
      <c r="D203" s="43" t="str">
        <f t="shared" si="17"/>
        <v>POS</v>
      </c>
      <c r="E203" s="100"/>
      <c r="F203" s="101"/>
      <c r="G203" s="100"/>
      <c r="H203" s="101"/>
      <c r="I203" s="100"/>
      <c r="J203" s="101"/>
      <c r="K203" s="100"/>
      <c r="L203" s="101"/>
      <c r="M203" s="100"/>
      <c r="N203" s="101"/>
      <c r="O203" s="100"/>
      <c r="P203" s="101"/>
      <c r="Q203" s="100"/>
      <c r="R203" s="101"/>
      <c r="S203" s="100"/>
      <c r="T203" s="101"/>
      <c r="U203" s="118"/>
      <c r="V203" s="118"/>
      <c r="W203" s="100"/>
      <c r="X203" s="100"/>
      <c r="Y203" s="100"/>
      <c r="Z203" s="100"/>
      <c r="AA203" s="132"/>
      <c r="AB203" s="101"/>
      <c r="AC203" s="101"/>
      <c r="AD203" s="101"/>
      <c r="AE203" s="100"/>
      <c r="AF203" s="101"/>
      <c r="AG203" s="100"/>
      <c r="AH203" s="101"/>
      <c r="AI203" s="100"/>
      <c r="AJ203" s="101"/>
      <c r="AK203" s="100"/>
      <c r="AL203" s="101"/>
      <c r="AM203" s="101"/>
      <c r="AN203" s="8"/>
      <c r="AO203" s="147">
        <f>IFERROR(VLOOKUP(B203,'A2. Rate Change &amp; Enrollment'!$C$20:$K$769,3,FALSE),0)</f>
        <v>0</v>
      </c>
      <c r="AP203" s="147">
        <f>IFERROR(VLOOKUP(B203,'A2. Rate Change &amp; Enrollment'!$C$20:$K$769,7,FALSE),0)</f>
        <v>0</v>
      </c>
      <c r="AQ203" s="150" t="e">
        <f t="shared" si="22"/>
        <v>#DIV/0!</v>
      </c>
      <c r="AS203" s="177"/>
      <c r="AT203" s="177"/>
      <c r="AV203" s="153" t="e">
        <f t="shared" si="23"/>
        <v>#DIV/0!</v>
      </c>
      <c r="AW203" s="101"/>
      <c r="AY203" s="132"/>
      <c r="AZ203" s="101"/>
      <c r="BA203" s="94"/>
      <c r="BB203" s="94"/>
      <c r="BC203" s="94"/>
      <c r="BD203" s="94"/>
      <c r="BE203" s="101"/>
      <c r="BF203" s="132"/>
      <c r="BG203" s="98"/>
      <c r="BH203" s="74" t="str">
        <f t="shared" si="18"/>
        <v>N</v>
      </c>
      <c r="BI203" t="e">
        <f t="shared" si="19"/>
        <v>#DIV/0!</v>
      </c>
      <c r="BK203" s="283">
        <f>IFERROR(VLOOKUP($B203, 'A2. Rate Change &amp; Enrollment'!$C$14:$BY$769, 75, FALSE), 0)</f>
        <v>0</v>
      </c>
      <c r="BL203" s="283" t="e">
        <f t="shared" si="20"/>
        <v>#DIV/0!</v>
      </c>
      <c r="BM203" s="283" t="e">
        <f t="shared" si="21"/>
        <v>#DIV/0!</v>
      </c>
      <c r="BN203" t="e">
        <f t="shared" si="24"/>
        <v>#DIV/0!</v>
      </c>
    </row>
    <row r="204" spans="1:66" x14ac:dyDescent="0.35">
      <c r="A204" t="s">
        <v>398</v>
      </c>
      <c r="B204" s="144"/>
      <c r="C204" s="98"/>
      <c r="D204" s="43" t="str">
        <f t="shared" si="17"/>
        <v>POS</v>
      </c>
      <c r="E204" s="100"/>
      <c r="F204" s="101"/>
      <c r="G204" s="100"/>
      <c r="H204" s="101"/>
      <c r="I204" s="100"/>
      <c r="J204" s="101"/>
      <c r="K204" s="100"/>
      <c r="L204" s="101"/>
      <c r="M204" s="100"/>
      <c r="N204" s="101"/>
      <c r="O204" s="100"/>
      <c r="P204" s="101"/>
      <c r="Q204" s="100"/>
      <c r="R204" s="101"/>
      <c r="S204" s="100"/>
      <c r="T204" s="101"/>
      <c r="U204" s="118"/>
      <c r="V204" s="118"/>
      <c r="W204" s="100"/>
      <c r="X204" s="100"/>
      <c r="Y204" s="100"/>
      <c r="Z204" s="100"/>
      <c r="AA204" s="132"/>
      <c r="AB204" s="101"/>
      <c r="AC204" s="101"/>
      <c r="AD204" s="101"/>
      <c r="AE204" s="100"/>
      <c r="AF204" s="101"/>
      <c r="AG204" s="100"/>
      <c r="AH204" s="101"/>
      <c r="AI204" s="100"/>
      <c r="AJ204" s="101"/>
      <c r="AK204" s="100"/>
      <c r="AL204" s="101"/>
      <c r="AM204" s="101"/>
      <c r="AN204" s="8"/>
      <c r="AO204" s="147">
        <f>IFERROR(VLOOKUP(B204,'A2. Rate Change &amp; Enrollment'!$C$20:$K$769,3,FALSE),0)</f>
        <v>0</v>
      </c>
      <c r="AP204" s="147">
        <f>IFERROR(VLOOKUP(B204,'A2. Rate Change &amp; Enrollment'!$C$20:$K$769,7,FALSE),0)</f>
        <v>0</v>
      </c>
      <c r="AQ204" s="150" t="e">
        <f t="shared" si="22"/>
        <v>#DIV/0!</v>
      </c>
      <c r="AS204" s="177"/>
      <c r="AT204" s="177"/>
      <c r="AV204" s="153" t="e">
        <f t="shared" si="23"/>
        <v>#DIV/0!</v>
      </c>
      <c r="AW204" s="101"/>
      <c r="AY204" s="132"/>
      <c r="AZ204" s="101"/>
      <c r="BA204" s="94"/>
      <c r="BB204" s="94"/>
      <c r="BC204" s="94"/>
      <c r="BD204" s="94"/>
      <c r="BE204" s="101"/>
      <c r="BF204" s="132"/>
      <c r="BG204" s="98"/>
      <c r="BH204" s="74" t="str">
        <f t="shared" si="18"/>
        <v>N</v>
      </c>
      <c r="BI204" t="e">
        <f t="shared" si="19"/>
        <v>#DIV/0!</v>
      </c>
      <c r="BK204" s="283">
        <f>IFERROR(VLOOKUP($B204, 'A2. Rate Change &amp; Enrollment'!$C$14:$BY$769, 75, FALSE), 0)</f>
        <v>0</v>
      </c>
      <c r="BL204" s="283" t="e">
        <f t="shared" si="20"/>
        <v>#DIV/0!</v>
      </c>
      <c r="BM204" s="283" t="e">
        <f t="shared" si="21"/>
        <v>#DIV/0!</v>
      </c>
      <c r="BN204" t="e">
        <f t="shared" si="24"/>
        <v>#DIV/0!</v>
      </c>
    </row>
    <row r="205" spans="1:66" x14ac:dyDescent="0.35">
      <c r="A205" t="s">
        <v>399</v>
      </c>
      <c r="B205" s="144"/>
      <c r="C205" s="98"/>
      <c r="D205" s="43" t="str">
        <f t="shared" si="17"/>
        <v>POS</v>
      </c>
      <c r="E205" s="100"/>
      <c r="F205" s="101"/>
      <c r="G205" s="100"/>
      <c r="H205" s="101"/>
      <c r="I205" s="100"/>
      <c r="J205" s="101"/>
      <c r="K205" s="100"/>
      <c r="L205" s="101"/>
      <c r="M205" s="100"/>
      <c r="N205" s="101"/>
      <c r="O205" s="100"/>
      <c r="P205" s="101"/>
      <c r="Q205" s="100"/>
      <c r="R205" s="101"/>
      <c r="S205" s="100"/>
      <c r="T205" s="101"/>
      <c r="U205" s="118"/>
      <c r="V205" s="118"/>
      <c r="W205" s="100"/>
      <c r="X205" s="100"/>
      <c r="Y205" s="100"/>
      <c r="Z205" s="100"/>
      <c r="AA205" s="132"/>
      <c r="AB205" s="101"/>
      <c r="AC205" s="101"/>
      <c r="AD205" s="101"/>
      <c r="AE205" s="100"/>
      <c r="AF205" s="101"/>
      <c r="AG205" s="100"/>
      <c r="AH205" s="101"/>
      <c r="AI205" s="100"/>
      <c r="AJ205" s="101"/>
      <c r="AK205" s="100"/>
      <c r="AL205" s="101"/>
      <c r="AM205" s="101"/>
      <c r="AN205" s="8"/>
      <c r="AO205" s="147">
        <f>IFERROR(VLOOKUP(B205,'A2. Rate Change &amp; Enrollment'!$C$20:$K$769,3,FALSE),0)</f>
        <v>0</v>
      </c>
      <c r="AP205" s="147">
        <f>IFERROR(VLOOKUP(B205,'A2. Rate Change &amp; Enrollment'!$C$20:$K$769,7,FALSE),0)</f>
        <v>0</v>
      </c>
      <c r="AQ205" s="150" t="e">
        <f t="shared" si="22"/>
        <v>#DIV/0!</v>
      </c>
      <c r="AS205" s="177"/>
      <c r="AT205" s="177"/>
      <c r="AV205" s="153" t="e">
        <f t="shared" si="23"/>
        <v>#DIV/0!</v>
      </c>
      <c r="AW205" s="101"/>
      <c r="AY205" s="132"/>
      <c r="AZ205" s="101"/>
      <c r="BA205" s="94"/>
      <c r="BB205" s="94"/>
      <c r="BC205" s="94"/>
      <c r="BD205" s="94"/>
      <c r="BE205" s="101"/>
      <c r="BF205" s="132"/>
      <c r="BG205" s="98"/>
      <c r="BH205" s="74" t="str">
        <f t="shared" si="18"/>
        <v>N</v>
      </c>
      <c r="BI205" t="e">
        <f t="shared" si="19"/>
        <v>#DIV/0!</v>
      </c>
      <c r="BK205" s="283">
        <f>IFERROR(VLOOKUP($B205, 'A2. Rate Change &amp; Enrollment'!$C$14:$BY$769, 75, FALSE), 0)</f>
        <v>0</v>
      </c>
      <c r="BL205" s="283" t="e">
        <f t="shared" si="20"/>
        <v>#DIV/0!</v>
      </c>
      <c r="BM205" s="283" t="e">
        <f t="shared" si="21"/>
        <v>#DIV/0!</v>
      </c>
      <c r="BN205" t="e">
        <f t="shared" si="24"/>
        <v>#DIV/0!</v>
      </c>
    </row>
    <row r="206" spans="1:66" x14ac:dyDescent="0.35">
      <c r="A206" t="s">
        <v>400</v>
      </c>
      <c r="B206" s="144"/>
      <c r="C206" s="98"/>
      <c r="D206" s="43" t="str">
        <f t="shared" si="17"/>
        <v>POS</v>
      </c>
      <c r="E206" s="100"/>
      <c r="F206" s="101"/>
      <c r="G206" s="100"/>
      <c r="H206" s="101"/>
      <c r="I206" s="100"/>
      <c r="J206" s="101"/>
      <c r="K206" s="100"/>
      <c r="L206" s="101"/>
      <c r="M206" s="100"/>
      <c r="N206" s="101"/>
      <c r="O206" s="100"/>
      <c r="P206" s="101"/>
      <c r="Q206" s="100"/>
      <c r="R206" s="101"/>
      <c r="S206" s="100"/>
      <c r="T206" s="101"/>
      <c r="U206" s="118"/>
      <c r="V206" s="118"/>
      <c r="W206" s="100"/>
      <c r="X206" s="100"/>
      <c r="Y206" s="100"/>
      <c r="Z206" s="100"/>
      <c r="AA206" s="132"/>
      <c r="AB206" s="101"/>
      <c r="AC206" s="101"/>
      <c r="AD206" s="101"/>
      <c r="AE206" s="100"/>
      <c r="AF206" s="101"/>
      <c r="AG206" s="100"/>
      <c r="AH206" s="101"/>
      <c r="AI206" s="100"/>
      <c r="AJ206" s="101"/>
      <c r="AK206" s="100"/>
      <c r="AL206" s="101"/>
      <c r="AM206" s="101"/>
      <c r="AN206" s="8"/>
      <c r="AO206" s="147">
        <f>IFERROR(VLOOKUP(B206,'A2. Rate Change &amp; Enrollment'!$C$20:$K$769,3,FALSE),0)</f>
        <v>0</v>
      </c>
      <c r="AP206" s="147">
        <f>IFERROR(VLOOKUP(B206,'A2. Rate Change &amp; Enrollment'!$C$20:$K$769,7,FALSE),0)</f>
        <v>0</v>
      </c>
      <c r="AQ206" s="150" t="e">
        <f t="shared" si="22"/>
        <v>#DIV/0!</v>
      </c>
      <c r="AS206" s="177"/>
      <c r="AT206" s="177"/>
      <c r="AV206" s="153" t="e">
        <f t="shared" si="23"/>
        <v>#DIV/0!</v>
      </c>
      <c r="AW206" s="101"/>
      <c r="AY206" s="132"/>
      <c r="AZ206" s="101"/>
      <c r="BA206" s="94"/>
      <c r="BB206" s="94"/>
      <c r="BC206" s="94"/>
      <c r="BD206" s="94"/>
      <c r="BE206" s="101"/>
      <c r="BF206" s="132"/>
      <c r="BG206" s="98"/>
      <c r="BH206" s="74" t="str">
        <f t="shared" si="18"/>
        <v>N</v>
      </c>
      <c r="BI206" t="e">
        <f t="shared" si="19"/>
        <v>#DIV/0!</v>
      </c>
      <c r="BK206" s="283">
        <f>IFERROR(VLOOKUP($B206, 'A2. Rate Change &amp; Enrollment'!$C$14:$BY$769, 75, FALSE), 0)</f>
        <v>0</v>
      </c>
      <c r="BL206" s="283" t="e">
        <f t="shared" si="20"/>
        <v>#DIV/0!</v>
      </c>
      <c r="BM206" s="283" t="e">
        <f t="shared" si="21"/>
        <v>#DIV/0!</v>
      </c>
      <c r="BN206" t="e">
        <f t="shared" si="24"/>
        <v>#DIV/0!</v>
      </c>
    </row>
    <row r="207" spans="1:66" x14ac:dyDescent="0.35">
      <c r="A207" t="s">
        <v>401</v>
      </c>
      <c r="B207" s="144"/>
      <c r="C207" s="98"/>
      <c r="D207" s="43" t="str">
        <f t="shared" si="17"/>
        <v>POS</v>
      </c>
      <c r="E207" s="100"/>
      <c r="F207" s="101"/>
      <c r="G207" s="100"/>
      <c r="H207" s="101"/>
      <c r="I207" s="100"/>
      <c r="J207" s="101"/>
      <c r="K207" s="100"/>
      <c r="L207" s="101"/>
      <c r="M207" s="100"/>
      <c r="N207" s="101"/>
      <c r="O207" s="100"/>
      <c r="P207" s="101"/>
      <c r="Q207" s="100"/>
      <c r="R207" s="101"/>
      <c r="S207" s="100"/>
      <c r="T207" s="101"/>
      <c r="U207" s="118"/>
      <c r="V207" s="118"/>
      <c r="W207" s="100"/>
      <c r="X207" s="100"/>
      <c r="Y207" s="100"/>
      <c r="Z207" s="100"/>
      <c r="AA207" s="132"/>
      <c r="AB207" s="101"/>
      <c r="AC207" s="101"/>
      <c r="AD207" s="101"/>
      <c r="AE207" s="100"/>
      <c r="AF207" s="101"/>
      <c r="AG207" s="100"/>
      <c r="AH207" s="101"/>
      <c r="AI207" s="100"/>
      <c r="AJ207" s="101"/>
      <c r="AK207" s="100"/>
      <c r="AL207" s="101"/>
      <c r="AM207" s="101"/>
      <c r="AN207" s="8"/>
      <c r="AO207" s="147">
        <f>IFERROR(VLOOKUP(B207,'A2. Rate Change &amp; Enrollment'!$C$20:$K$769,3,FALSE),0)</f>
        <v>0</v>
      </c>
      <c r="AP207" s="147">
        <f>IFERROR(VLOOKUP(B207,'A2. Rate Change &amp; Enrollment'!$C$20:$K$769,7,FALSE),0)</f>
        <v>0</v>
      </c>
      <c r="AQ207" s="150" t="e">
        <f t="shared" si="22"/>
        <v>#DIV/0!</v>
      </c>
      <c r="AS207" s="177"/>
      <c r="AT207" s="177"/>
      <c r="AV207" s="153" t="e">
        <f t="shared" si="23"/>
        <v>#DIV/0!</v>
      </c>
      <c r="AW207" s="101"/>
      <c r="AY207" s="132"/>
      <c r="AZ207" s="101"/>
      <c r="BA207" s="94"/>
      <c r="BB207" s="94"/>
      <c r="BC207" s="94"/>
      <c r="BD207" s="94"/>
      <c r="BE207" s="101"/>
      <c r="BF207" s="132"/>
      <c r="BG207" s="98"/>
      <c r="BH207" s="74" t="str">
        <f t="shared" si="18"/>
        <v>N</v>
      </c>
      <c r="BI207" t="e">
        <f t="shared" si="19"/>
        <v>#DIV/0!</v>
      </c>
      <c r="BK207" s="283">
        <f>IFERROR(VLOOKUP($B207, 'A2. Rate Change &amp; Enrollment'!$C$14:$BY$769, 75, FALSE), 0)</f>
        <v>0</v>
      </c>
      <c r="BL207" s="283" t="e">
        <f t="shared" si="20"/>
        <v>#DIV/0!</v>
      </c>
      <c r="BM207" s="283" t="e">
        <f t="shared" si="21"/>
        <v>#DIV/0!</v>
      </c>
      <c r="BN207" t="e">
        <f t="shared" si="24"/>
        <v>#DIV/0!</v>
      </c>
    </row>
    <row r="208" spans="1:66" x14ac:dyDescent="0.35">
      <c r="A208" t="s">
        <v>402</v>
      </c>
      <c r="B208" s="144"/>
      <c r="C208" s="98"/>
      <c r="D208" s="43" t="str">
        <f t="shared" ref="D208:D271" si="25">$B$4</f>
        <v>POS</v>
      </c>
      <c r="E208" s="100"/>
      <c r="F208" s="101"/>
      <c r="G208" s="100"/>
      <c r="H208" s="101"/>
      <c r="I208" s="100"/>
      <c r="J208" s="101"/>
      <c r="K208" s="100"/>
      <c r="L208" s="101"/>
      <c r="M208" s="100"/>
      <c r="N208" s="101"/>
      <c r="O208" s="100"/>
      <c r="P208" s="101"/>
      <c r="Q208" s="100"/>
      <c r="R208" s="101"/>
      <c r="S208" s="100"/>
      <c r="T208" s="101"/>
      <c r="U208" s="118"/>
      <c r="V208" s="118"/>
      <c r="W208" s="100"/>
      <c r="X208" s="100"/>
      <c r="Y208" s="100"/>
      <c r="Z208" s="100"/>
      <c r="AA208" s="132"/>
      <c r="AB208" s="101"/>
      <c r="AC208" s="101"/>
      <c r="AD208" s="101"/>
      <c r="AE208" s="100"/>
      <c r="AF208" s="101"/>
      <c r="AG208" s="100"/>
      <c r="AH208" s="101"/>
      <c r="AI208" s="100"/>
      <c r="AJ208" s="101"/>
      <c r="AK208" s="100"/>
      <c r="AL208" s="101"/>
      <c r="AM208" s="101"/>
      <c r="AN208" s="8"/>
      <c r="AO208" s="147">
        <f>IFERROR(VLOOKUP(B208,'A2. Rate Change &amp; Enrollment'!$C$20:$K$769,3,FALSE),0)</f>
        <v>0</v>
      </c>
      <c r="AP208" s="147">
        <f>IFERROR(VLOOKUP(B208,'A2. Rate Change &amp; Enrollment'!$C$20:$K$769,7,FALSE),0)</f>
        <v>0</v>
      </c>
      <c r="AQ208" s="150" t="e">
        <f t="shared" si="22"/>
        <v>#DIV/0!</v>
      </c>
      <c r="AS208" s="177"/>
      <c r="AT208" s="177"/>
      <c r="AV208" s="153" t="e">
        <f t="shared" si="23"/>
        <v>#DIV/0!</v>
      </c>
      <c r="AW208" s="101"/>
      <c r="AY208" s="132"/>
      <c r="AZ208" s="101"/>
      <c r="BA208" s="94"/>
      <c r="BB208" s="94"/>
      <c r="BC208" s="94"/>
      <c r="BD208" s="94"/>
      <c r="BE208" s="101"/>
      <c r="BF208" s="132"/>
      <c r="BG208" s="98"/>
      <c r="BH208" s="74" t="str">
        <f t="shared" ref="BH208:BH271" si="26">IF(OR(AS208-AT208&gt;5%, AT208-AS208&gt;5%), "Y", "N")</f>
        <v>N</v>
      </c>
      <c r="BI208" t="e">
        <f t="shared" ref="BI208:BI271" si="27">IF(AND(AQ208&gt;5%, BH208="Y"), "Y", "N")</f>
        <v>#DIV/0!</v>
      </c>
      <c r="BK208" s="283">
        <f>IFERROR(VLOOKUP($B208, 'A2. Rate Change &amp; Enrollment'!$C$14:$BY$769, 75, FALSE), 0)</f>
        <v>0</v>
      </c>
      <c r="BL208" s="283" t="e">
        <f t="shared" ref="BL208:BL271" si="28">BK208/$BK$14</f>
        <v>#DIV/0!</v>
      </c>
      <c r="BM208" s="283" t="e">
        <f t="shared" ref="BM208:BM271" si="29">AS208/$AS$14</f>
        <v>#DIV/0!</v>
      </c>
      <c r="BN208" t="e">
        <f t="shared" si="24"/>
        <v>#DIV/0!</v>
      </c>
    </row>
    <row r="209" spans="1:66" x14ac:dyDescent="0.35">
      <c r="A209" t="s">
        <v>403</v>
      </c>
      <c r="B209" s="144"/>
      <c r="C209" s="98"/>
      <c r="D209" s="43" t="str">
        <f t="shared" si="25"/>
        <v>POS</v>
      </c>
      <c r="E209" s="100"/>
      <c r="F209" s="101"/>
      <c r="G209" s="100"/>
      <c r="H209" s="101"/>
      <c r="I209" s="100"/>
      <c r="J209" s="101"/>
      <c r="K209" s="100"/>
      <c r="L209" s="101"/>
      <c r="M209" s="100"/>
      <c r="N209" s="101"/>
      <c r="O209" s="100"/>
      <c r="P209" s="101"/>
      <c r="Q209" s="100"/>
      <c r="R209" s="101"/>
      <c r="S209" s="100"/>
      <c r="T209" s="101"/>
      <c r="U209" s="118"/>
      <c r="V209" s="118"/>
      <c r="W209" s="100"/>
      <c r="X209" s="100"/>
      <c r="Y209" s="100"/>
      <c r="Z209" s="100"/>
      <c r="AA209" s="132"/>
      <c r="AB209" s="101"/>
      <c r="AC209" s="101"/>
      <c r="AD209" s="101"/>
      <c r="AE209" s="100"/>
      <c r="AF209" s="101"/>
      <c r="AG209" s="100"/>
      <c r="AH209" s="101"/>
      <c r="AI209" s="100"/>
      <c r="AJ209" s="101"/>
      <c r="AK209" s="100"/>
      <c r="AL209" s="101"/>
      <c r="AM209" s="101"/>
      <c r="AN209" s="8"/>
      <c r="AO209" s="147">
        <f>IFERROR(VLOOKUP(B209,'A2. Rate Change &amp; Enrollment'!$C$20:$K$769,3,FALSE),0)</f>
        <v>0</v>
      </c>
      <c r="AP209" s="147">
        <f>IFERROR(VLOOKUP(B209,'A2. Rate Change &amp; Enrollment'!$C$20:$K$769,7,FALSE),0)</f>
        <v>0</v>
      </c>
      <c r="AQ209" s="150" t="e">
        <f t="shared" ref="AQ209:AQ272" si="30">AP209/$AP$11</f>
        <v>#DIV/0!</v>
      </c>
      <c r="AS209" s="177"/>
      <c r="AT209" s="177"/>
      <c r="AV209" s="153" t="e">
        <f t="shared" ref="AV209:AV272" si="31">AS209/AT209-1</f>
        <v>#DIV/0!</v>
      </c>
      <c r="AW209" s="101"/>
      <c r="AY209" s="132"/>
      <c r="AZ209" s="101"/>
      <c r="BA209" s="94"/>
      <c r="BB209" s="94"/>
      <c r="BC209" s="94"/>
      <c r="BD209" s="94"/>
      <c r="BE209" s="101"/>
      <c r="BF209" s="132"/>
      <c r="BG209" s="98"/>
      <c r="BH209" s="74" t="str">
        <f t="shared" si="26"/>
        <v>N</v>
      </c>
      <c r="BI209" t="e">
        <f t="shared" si="27"/>
        <v>#DIV/0!</v>
      </c>
      <c r="BK209" s="283">
        <f>IFERROR(VLOOKUP($B209, 'A2. Rate Change &amp; Enrollment'!$C$14:$BY$769, 75, FALSE), 0)</f>
        <v>0</v>
      </c>
      <c r="BL209" s="283" t="e">
        <f t="shared" si="28"/>
        <v>#DIV/0!</v>
      </c>
      <c r="BM209" s="283" t="e">
        <f t="shared" si="29"/>
        <v>#DIV/0!</v>
      </c>
      <c r="BN209" t="e">
        <f t="shared" ref="BN209:BN272" si="32">IF(ABS(BM209-BL209)&lt;0.001, "N", "Y")</f>
        <v>#DIV/0!</v>
      </c>
    </row>
    <row r="210" spans="1:66" x14ac:dyDescent="0.35">
      <c r="A210" t="s">
        <v>404</v>
      </c>
      <c r="B210" s="144"/>
      <c r="C210" s="98"/>
      <c r="D210" s="43" t="str">
        <f t="shared" si="25"/>
        <v>POS</v>
      </c>
      <c r="E210" s="100"/>
      <c r="F210" s="101"/>
      <c r="G210" s="100"/>
      <c r="H210" s="101"/>
      <c r="I210" s="100"/>
      <c r="J210" s="101"/>
      <c r="K210" s="100"/>
      <c r="L210" s="101"/>
      <c r="M210" s="100"/>
      <c r="N210" s="101"/>
      <c r="O210" s="100"/>
      <c r="P210" s="101"/>
      <c r="Q210" s="100"/>
      <c r="R210" s="101"/>
      <c r="S210" s="100"/>
      <c r="T210" s="101"/>
      <c r="U210" s="118"/>
      <c r="V210" s="118"/>
      <c r="W210" s="100"/>
      <c r="X210" s="100"/>
      <c r="Y210" s="100"/>
      <c r="Z210" s="100"/>
      <c r="AA210" s="132"/>
      <c r="AB210" s="101"/>
      <c r="AC210" s="101"/>
      <c r="AD210" s="101"/>
      <c r="AE210" s="100"/>
      <c r="AF210" s="101"/>
      <c r="AG210" s="100"/>
      <c r="AH210" s="101"/>
      <c r="AI210" s="100"/>
      <c r="AJ210" s="101"/>
      <c r="AK210" s="100"/>
      <c r="AL210" s="101"/>
      <c r="AM210" s="101"/>
      <c r="AN210" s="8"/>
      <c r="AO210" s="147">
        <f>IFERROR(VLOOKUP(B210,'A2. Rate Change &amp; Enrollment'!$C$20:$K$769,3,FALSE),0)</f>
        <v>0</v>
      </c>
      <c r="AP210" s="147">
        <f>IFERROR(VLOOKUP(B210,'A2. Rate Change &amp; Enrollment'!$C$20:$K$769,7,FALSE),0)</f>
        <v>0</v>
      </c>
      <c r="AQ210" s="150" t="e">
        <f t="shared" si="30"/>
        <v>#DIV/0!</v>
      </c>
      <c r="AS210" s="177"/>
      <c r="AT210" s="177"/>
      <c r="AV210" s="153" t="e">
        <f t="shared" si="31"/>
        <v>#DIV/0!</v>
      </c>
      <c r="AW210" s="101"/>
      <c r="AY210" s="132"/>
      <c r="AZ210" s="101"/>
      <c r="BA210" s="94"/>
      <c r="BB210" s="94"/>
      <c r="BC210" s="94"/>
      <c r="BD210" s="94"/>
      <c r="BE210" s="101"/>
      <c r="BF210" s="132"/>
      <c r="BG210" s="98"/>
      <c r="BH210" s="74" t="str">
        <f t="shared" si="26"/>
        <v>N</v>
      </c>
      <c r="BI210" t="e">
        <f t="shared" si="27"/>
        <v>#DIV/0!</v>
      </c>
      <c r="BK210" s="283">
        <f>IFERROR(VLOOKUP($B210, 'A2. Rate Change &amp; Enrollment'!$C$14:$BY$769, 75, FALSE), 0)</f>
        <v>0</v>
      </c>
      <c r="BL210" s="283" t="e">
        <f t="shared" si="28"/>
        <v>#DIV/0!</v>
      </c>
      <c r="BM210" s="283" t="e">
        <f t="shared" si="29"/>
        <v>#DIV/0!</v>
      </c>
      <c r="BN210" t="e">
        <f t="shared" si="32"/>
        <v>#DIV/0!</v>
      </c>
    </row>
    <row r="211" spans="1:66" x14ac:dyDescent="0.35">
      <c r="A211" t="s">
        <v>405</v>
      </c>
      <c r="B211" s="144"/>
      <c r="C211" s="98"/>
      <c r="D211" s="43" t="str">
        <f t="shared" si="25"/>
        <v>POS</v>
      </c>
      <c r="E211" s="100"/>
      <c r="F211" s="101"/>
      <c r="G211" s="100"/>
      <c r="H211" s="101"/>
      <c r="I211" s="100"/>
      <c r="J211" s="101"/>
      <c r="K211" s="100"/>
      <c r="L211" s="101"/>
      <c r="M211" s="100"/>
      <c r="N211" s="101"/>
      <c r="O211" s="100"/>
      <c r="P211" s="101"/>
      <c r="Q211" s="100"/>
      <c r="R211" s="101"/>
      <c r="S211" s="100"/>
      <c r="T211" s="101"/>
      <c r="U211" s="118"/>
      <c r="V211" s="118"/>
      <c r="W211" s="100"/>
      <c r="X211" s="100"/>
      <c r="Y211" s="100"/>
      <c r="Z211" s="100"/>
      <c r="AA211" s="132"/>
      <c r="AB211" s="101"/>
      <c r="AC211" s="101"/>
      <c r="AD211" s="101"/>
      <c r="AE211" s="100"/>
      <c r="AF211" s="101"/>
      <c r="AG211" s="100"/>
      <c r="AH211" s="101"/>
      <c r="AI211" s="100"/>
      <c r="AJ211" s="101"/>
      <c r="AK211" s="100"/>
      <c r="AL211" s="101"/>
      <c r="AM211" s="101"/>
      <c r="AN211" s="8"/>
      <c r="AO211" s="147">
        <f>IFERROR(VLOOKUP(B211,'A2. Rate Change &amp; Enrollment'!$C$20:$K$769,3,FALSE),0)</f>
        <v>0</v>
      </c>
      <c r="AP211" s="147">
        <f>IFERROR(VLOOKUP(B211,'A2. Rate Change &amp; Enrollment'!$C$20:$K$769,7,FALSE),0)</f>
        <v>0</v>
      </c>
      <c r="AQ211" s="150" t="e">
        <f t="shared" si="30"/>
        <v>#DIV/0!</v>
      </c>
      <c r="AS211" s="177"/>
      <c r="AT211" s="177"/>
      <c r="AV211" s="153" t="e">
        <f t="shared" si="31"/>
        <v>#DIV/0!</v>
      </c>
      <c r="AW211" s="101"/>
      <c r="AY211" s="132"/>
      <c r="AZ211" s="101"/>
      <c r="BA211" s="94"/>
      <c r="BB211" s="94"/>
      <c r="BC211" s="94"/>
      <c r="BD211" s="94"/>
      <c r="BE211" s="101"/>
      <c r="BF211" s="132"/>
      <c r="BG211" s="98"/>
      <c r="BH211" s="74" t="str">
        <f t="shared" si="26"/>
        <v>N</v>
      </c>
      <c r="BI211" t="e">
        <f t="shared" si="27"/>
        <v>#DIV/0!</v>
      </c>
      <c r="BK211" s="283">
        <f>IFERROR(VLOOKUP($B211, 'A2. Rate Change &amp; Enrollment'!$C$14:$BY$769, 75, FALSE), 0)</f>
        <v>0</v>
      </c>
      <c r="BL211" s="283" t="e">
        <f t="shared" si="28"/>
        <v>#DIV/0!</v>
      </c>
      <c r="BM211" s="283" t="e">
        <f t="shared" si="29"/>
        <v>#DIV/0!</v>
      </c>
      <c r="BN211" t="e">
        <f t="shared" si="32"/>
        <v>#DIV/0!</v>
      </c>
    </row>
    <row r="212" spans="1:66" x14ac:dyDescent="0.35">
      <c r="A212" t="s">
        <v>406</v>
      </c>
      <c r="B212" s="144"/>
      <c r="C212" s="98"/>
      <c r="D212" s="43" t="str">
        <f t="shared" si="25"/>
        <v>POS</v>
      </c>
      <c r="E212" s="100"/>
      <c r="F212" s="101"/>
      <c r="G212" s="100"/>
      <c r="H212" s="101"/>
      <c r="I212" s="100"/>
      <c r="J212" s="101"/>
      <c r="K212" s="100"/>
      <c r="L212" s="101"/>
      <c r="M212" s="100"/>
      <c r="N212" s="101"/>
      <c r="O212" s="100"/>
      <c r="P212" s="101"/>
      <c r="Q212" s="100"/>
      <c r="R212" s="101"/>
      <c r="S212" s="100"/>
      <c r="T212" s="101"/>
      <c r="U212" s="118"/>
      <c r="V212" s="118"/>
      <c r="W212" s="100"/>
      <c r="X212" s="100"/>
      <c r="Y212" s="100"/>
      <c r="Z212" s="100"/>
      <c r="AA212" s="132"/>
      <c r="AB212" s="101"/>
      <c r="AC212" s="101"/>
      <c r="AD212" s="101"/>
      <c r="AE212" s="100"/>
      <c r="AF212" s="101"/>
      <c r="AG212" s="100"/>
      <c r="AH212" s="101"/>
      <c r="AI212" s="100"/>
      <c r="AJ212" s="101"/>
      <c r="AK212" s="100"/>
      <c r="AL212" s="101"/>
      <c r="AM212" s="101"/>
      <c r="AN212" s="8"/>
      <c r="AO212" s="147">
        <f>IFERROR(VLOOKUP(B212,'A2. Rate Change &amp; Enrollment'!$C$20:$K$769,3,FALSE),0)</f>
        <v>0</v>
      </c>
      <c r="AP212" s="147">
        <f>IFERROR(VLOOKUP(B212,'A2. Rate Change &amp; Enrollment'!$C$20:$K$769,7,FALSE),0)</f>
        <v>0</v>
      </c>
      <c r="AQ212" s="150" t="e">
        <f t="shared" si="30"/>
        <v>#DIV/0!</v>
      </c>
      <c r="AS212" s="177"/>
      <c r="AT212" s="177"/>
      <c r="AV212" s="153" t="e">
        <f t="shared" si="31"/>
        <v>#DIV/0!</v>
      </c>
      <c r="AW212" s="101"/>
      <c r="AY212" s="132"/>
      <c r="AZ212" s="101"/>
      <c r="BA212" s="94"/>
      <c r="BB212" s="94"/>
      <c r="BC212" s="94"/>
      <c r="BD212" s="94"/>
      <c r="BE212" s="101"/>
      <c r="BF212" s="132"/>
      <c r="BG212" s="98"/>
      <c r="BH212" s="74" t="str">
        <f t="shared" si="26"/>
        <v>N</v>
      </c>
      <c r="BI212" t="e">
        <f t="shared" si="27"/>
        <v>#DIV/0!</v>
      </c>
      <c r="BK212" s="283">
        <f>IFERROR(VLOOKUP($B212, 'A2. Rate Change &amp; Enrollment'!$C$14:$BY$769, 75, FALSE), 0)</f>
        <v>0</v>
      </c>
      <c r="BL212" s="283" t="e">
        <f t="shared" si="28"/>
        <v>#DIV/0!</v>
      </c>
      <c r="BM212" s="283" t="e">
        <f t="shared" si="29"/>
        <v>#DIV/0!</v>
      </c>
      <c r="BN212" t="e">
        <f t="shared" si="32"/>
        <v>#DIV/0!</v>
      </c>
    </row>
    <row r="213" spans="1:66" x14ac:dyDescent="0.35">
      <c r="A213" t="s">
        <v>407</v>
      </c>
      <c r="B213" s="144"/>
      <c r="C213" s="98"/>
      <c r="D213" s="43" t="str">
        <f t="shared" si="25"/>
        <v>POS</v>
      </c>
      <c r="E213" s="100"/>
      <c r="F213" s="101"/>
      <c r="G213" s="100"/>
      <c r="H213" s="101"/>
      <c r="I213" s="100"/>
      <c r="J213" s="101"/>
      <c r="K213" s="100"/>
      <c r="L213" s="101"/>
      <c r="M213" s="100"/>
      <c r="N213" s="101"/>
      <c r="O213" s="100"/>
      <c r="P213" s="101"/>
      <c r="Q213" s="100"/>
      <c r="R213" s="101"/>
      <c r="S213" s="100"/>
      <c r="T213" s="101"/>
      <c r="U213" s="118"/>
      <c r="V213" s="118"/>
      <c r="W213" s="100"/>
      <c r="X213" s="100"/>
      <c r="Y213" s="100"/>
      <c r="Z213" s="100"/>
      <c r="AA213" s="132"/>
      <c r="AB213" s="101"/>
      <c r="AC213" s="101"/>
      <c r="AD213" s="101"/>
      <c r="AE213" s="100"/>
      <c r="AF213" s="101"/>
      <c r="AG213" s="100"/>
      <c r="AH213" s="101"/>
      <c r="AI213" s="100"/>
      <c r="AJ213" s="101"/>
      <c r="AK213" s="100"/>
      <c r="AL213" s="101"/>
      <c r="AM213" s="101"/>
      <c r="AN213" s="8"/>
      <c r="AO213" s="147">
        <f>IFERROR(VLOOKUP(B213,'A2. Rate Change &amp; Enrollment'!$C$20:$K$769,3,FALSE),0)</f>
        <v>0</v>
      </c>
      <c r="AP213" s="147">
        <f>IFERROR(VLOOKUP(B213,'A2. Rate Change &amp; Enrollment'!$C$20:$K$769,7,FALSE),0)</f>
        <v>0</v>
      </c>
      <c r="AQ213" s="150" t="e">
        <f t="shared" si="30"/>
        <v>#DIV/0!</v>
      </c>
      <c r="AS213" s="177"/>
      <c r="AT213" s="177"/>
      <c r="AV213" s="153" t="e">
        <f t="shared" si="31"/>
        <v>#DIV/0!</v>
      </c>
      <c r="AW213" s="101"/>
      <c r="AY213" s="132"/>
      <c r="AZ213" s="101"/>
      <c r="BA213" s="94"/>
      <c r="BB213" s="94"/>
      <c r="BC213" s="94"/>
      <c r="BD213" s="94"/>
      <c r="BE213" s="101"/>
      <c r="BF213" s="132"/>
      <c r="BG213" s="98"/>
      <c r="BH213" s="74" t="str">
        <f t="shared" si="26"/>
        <v>N</v>
      </c>
      <c r="BI213" t="e">
        <f t="shared" si="27"/>
        <v>#DIV/0!</v>
      </c>
      <c r="BK213" s="283">
        <f>IFERROR(VLOOKUP($B213, 'A2. Rate Change &amp; Enrollment'!$C$14:$BY$769, 75, FALSE), 0)</f>
        <v>0</v>
      </c>
      <c r="BL213" s="283" t="e">
        <f t="shared" si="28"/>
        <v>#DIV/0!</v>
      </c>
      <c r="BM213" s="283" t="e">
        <f t="shared" si="29"/>
        <v>#DIV/0!</v>
      </c>
      <c r="BN213" t="e">
        <f t="shared" si="32"/>
        <v>#DIV/0!</v>
      </c>
    </row>
    <row r="214" spans="1:66" x14ac:dyDescent="0.35">
      <c r="A214" t="s">
        <v>408</v>
      </c>
      <c r="B214" s="144"/>
      <c r="C214" s="98"/>
      <c r="D214" s="43" t="str">
        <f t="shared" si="25"/>
        <v>POS</v>
      </c>
      <c r="E214" s="100"/>
      <c r="F214" s="101"/>
      <c r="G214" s="100"/>
      <c r="H214" s="101"/>
      <c r="I214" s="100"/>
      <c r="J214" s="101"/>
      <c r="K214" s="100"/>
      <c r="L214" s="101"/>
      <c r="M214" s="100"/>
      <c r="N214" s="101"/>
      <c r="O214" s="100"/>
      <c r="P214" s="101"/>
      <c r="Q214" s="100"/>
      <c r="R214" s="101"/>
      <c r="S214" s="100"/>
      <c r="T214" s="101"/>
      <c r="U214" s="118"/>
      <c r="V214" s="118"/>
      <c r="W214" s="100"/>
      <c r="X214" s="100"/>
      <c r="Y214" s="100"/>
      <c r="Z214" s="100"/>
      <c r="AA214" s="132"/>
      <c r="AB214" s="101"/>
      <c r="AC214" s="101"/>
      <c r="AD214" s="101"/>
      <c r="AE214" s="100"/>
      <c r="AF214" s="101"/>
      <c r="AG214" s="100"/>
      <c r="AH214" s="101"/>
      <c r="AI214" s="100"/>
      <c r="AJ214" s="101"/>
      <c r="AK214" s="100"/>
      <c r="AL214" s="101"/>
      <c r="AM214" s="101"/>
      <c r="AN214" s="8"/>
      <c r="AO214" s="147">
        <f>IFERROR(VLOOKUP(B214,'A2. Rate Change &amp; Enrollment'!$C$20:$K$769,3,FALSE),0)</f>
        <v>0</v>
      </c>
      <c r="AP214" s="147">
        <f>IFERROR(VLOOKUP(B214,'A2. Rate Change &amp; Enrollment'!$C$20:$K$769,7,FALSE),0)</f>
        <v>0</v>
      </c>
      <c r="AQ214" s="150" t="e">
        <f t="shared" si="30"/>
        <v>#DIV/0!</v>
      </c>
      <c r="AS214" s="177"/>
      <c r="AT214" s="177"/>
      <c r="AV214" s="153" t="e">
        <f t="shared" si="31"/>
        <v>#DIV/0!</v>
      </c>
      <c r="AW214" s="101"/>
      <c r="AY214" s="132"/>
      <c r="AZ214" s="101"/>
      <c r="BA214" s="94"/>
      <c r="BB214" s="94"/>
      <c r="BC214" s="94"/>
      <c r="BD214" s="94"/>
      <c r="BE214" s="101"/>
      <c r="BF214" s="132"/>
      <c r="BG214" s="98"/>
      <c r="BH214" s="74" t="str">
        <f t="shared" si="26"/>
        <v>N</v>
      </c>
      <c r="BI214" t="e">
        <f t="shared" si="27"/>
        <v>#DIV/0!</v>
      </c>
      <c r="BK214" s="283">
        <f>IFERROR(VLOOKUP($B214, 'A2. Rate Change &amp; Enrollment'!$C$14:$BY$769, 75, FALSE), 0)</f>
        <v>0</v>
      </c>
      <c r="BL214" s="283" t="e">
        <f t="shared" si="28"/>
        <v>#DIV/0!</v>
      </c>
      <c r="BM214" s="283" t="e">
        <f t="shared" si="29"/>
        <v>#DIV/0!</v>
      </c>
      <c r="BN214" t="e">
        <f t="shared" si="32"/>
        <v>#DIV/0!</v>
      </c>
    </row>
    <row r="215" spans="1:66" x14ac:dyDescent="0.35">
      <c r="A215" t="s">
        <v>409</v>
      </c>
      <c r="B215" s="144"/>
      <c r="C215" s="98"/>
      <c r="D215" s="43" t="str">
        <f t="shared" si="25"/>
        <v>POS</v>
      </c>
      <c r="E215" s="100"/>
      <c r="F215" s="101"/>
      <c r="G215" s="100"/>
      <c r="H215" s="101"/>
      <c r="I215" s="100"/>
      <c r="J215" s="101"/>
      <c r="K215" s="100"/>
      <c r="L215" s="101"/>
      <c r="M215" s="100"/>
      <c r="N215" s="101"/>
      <c r="O215" s="100"/>
      <c r="P215" s="101"/>
      <c r="Q215" s="100"/>
      <c r="R215" s="101"/>
      <c r="S215" s="100"/>
      <c r="T215" s="101"/>
      <c r="U215" s="118"/>
      <c r="V215" s="118"/>
      <c r="W215" s="100"/>
      <c r="X215" s="100"/>
      <c r="Y215" s="100"/>
      <c r="Z215" s="100"/>
      <c r="AA215" s="132"/>
      <c r="AB215" s="101"/>
      <c r="AC215" s="101"/>
      <c r="AD215" s="101"/>
      <c r="AE215" s="100"/>
      <c r="AF215" s="101"/>
      <c r="AG215" s="100"/>
      <c r="AH215" s="101"/>
      <c r="AI215" s="100"/>
      <c r="AJ215" s="101"/>
      <c r="AK215" s="100"/>
      <c r="AL215" s="101"/>
      <c r="AM215" s="101"/>
      <c r="AN215" s="8"/>
      <c r="AO215" s="147">
        <f>IFERROR(VLOOKUP(B215,'A2. Rate Change &amp; Enrollment'!$C$20:$K$769,3,FALSE),0)</f>
        <v>0</v>
      </c>
      <c r="AP215" s="147">
        <f>IFERROR(VLOOKUP(B215,'A2. Rate Change &amp; Enrollment'!$C$20:$K$769,7,FALSE),0)</f>
        <v>0</v>
      </c>
      <c r="AQ215" s="150" t="e">
        <f t="shared" si="30"/>
        <v>#DIV/0!</v>
      </c>
      <c r="AS215" s="177"/>
      <c r="AT215" s="177"/>
      <c r="AV215" s="153" t="e">
        <f t="shared" si="31"/>
        <v>#DIV/0!</v>
      </c>
      <c r="AW215" s="101"/>
      <c r="AY215" s="132"/>
      <c r="AZ215" s="101"/>
      <c r="BA215" s="94"/>
      <c r="BB215" s="94"/>
      <c r="BC215" s="94"/>
      <c r="BD215" s="94"/>
      <c r="BE215" s="101"/>
      <c r="BF215" s="132"/>
      <c r="BG215" s="98"/>
      <c r="BH215" s="74" t="str">
        <f t="shared" si="26"/>
        <v>N</v>
      </c>
      <c r="BI215" t="e">
        <f t="shared" si="27"/>
        <v>#DIV/0!</v>
      </c>
      <c r="BK215" s="283">
        <f>IFERROR(VLOOKUP($B215, 'A2. Rate Change &amp; Enrollment'!$C$14:$BY$769, 75, FALSE), 0)</f>
        <v>0</v>
      </c>
      <c r="BL215" s="283" t="e">
        <f t="shared" si="28"/>
        <v>#DIV/0!</v>
      </c>
      <c r="BM215" s="283" t="e">
        <f t="shared" si="29"/>
        <v>#DIV/0!</v>
      </c>
      <c r="BN215" t="e">
        <f t="shared" si="32"/>
        <v>#DIV/0!</v>
      </c>
    </row>
    <row r="216" spans="1:66" x14ac:dyDescent="0.35">
      <c r="A216" t="s">
        <v>410</v>
      </c>
      <c r="B216" s="144"/>
      <c r="C216" s="98"/>
      <c r="D216" s="43" t="str">
        <f t="shared" si="25"/>
        <v>POS</v>
      </c>
      <c r="E216" s="100"/>
      <c r="F216" s="101"/>
      <c r="G216" s="100"/>
      <c r="H216" s="101"/>
      <c r="I216" s="100"/>
      <c r="J216" s="101"/>
      <c r="K216" s="100"/>
      <c r="L216" s="101"/>
      <c r="M216" s="100"/>
      <c r="N216" s="101"/>
      <c r="O216" s="100"/>
      <c r="P216" s="101"/>
      <c r="Q216" s="100"/>
      <c r="R216" s="101"/>
      <c r="S216" s="100"/>
      <c r="T216" s="101"/>
      <c r="U216" s="118"/>
      <c r="V216" s="118"/>
      <c r="W216" s="100"/>
      <c r="X216" s="100"/>
      <c r="Y216" s="100"/>
      <c r="Z216" s="100"/>
      <c r="AA216" s="132"/>
      <c r="AB216" s="101"/>
      <c r="AC216" s="101"/>
      <c r="AD216" s="101"/>
      <c r="AE216" s="100"/>
      <c r="AF216" s="101"/>
      <c r="AG216" s="100"/>
      <c r="AH216" s="101"/>
      <c r="AI216" s="100"/>
      <c r="AJ216" s="101"/>
      <c r="AK216" s="100"/>
      <c r="AL216" s="101"/>
      <c r="AM216" s="101"/>
      <c r="AN216" s="8"/>
      <c r="AO216" s="147">
        <f>IFERROR(VLOOKUP(B216,'A2. Rate Change &amp; Enrollment'!$C$20:$K$769,3,FALSE),0)</f>
        <v>0</v>
      </c>
      <c r="AP216" s="147">
        <f>IFERROR(VLOOKUP(B216,'A2. Rate Change &amp; Enrollment'!$C$20:$K$769,7,FALSE),0)</f>
        <v>0</v>
      </c>
      <c r="AQ216" s="150" t="e">
        <f t="shared" si="30"/>
        <v>#DIV/0!</v>
      </c>
      <c r="AS216" s="177"/>
      <c r="AT216" s="177"/>
      <c r="AV216" s="153" t="e">
        <f t="shared" si="31"/>
        <v>#DIV/0!</v>
      </c>
      <c r="AW216" s="101"/>
      <c r="AY216" s="132"/>
      <c r="AZ216" s="101"/>
      <c r="BA216" s="94"/>
      <c r="BB216" s="94"/>
      <c r="BC216" s="94"/>
      <c r="BD216" s="94"/>
      <c r="BE216" s="101"/>
      <c r="BF216" s="132"/>
      <c r="BG216" s="98"/>
      <c r="BH216" s="74" t="str">
        <f t="shared" si="26"/>
        <v>N</v>
      </c>
      <c r="BI216" t="e">
        <f t="shared" si="27"/>
        <v>#DIV/0!</v>
      </c>
      <c r="BK216" s="283">
        <f>IFERROR(VLOOKUP($B216, 'A2. Rate Change &amp; Enrollment'!$C$14:$BY$769, 75, FALSE), 0)</f>
        <v>0</v>
      </c>
      <c r="BL216" s="283" t="e">
        <f t="shared" si="28"/>
        <v>#DIV/0!</v>
      </c>
      <c r="BM216" s="283" t="e">
        <f t="shared" si="29"/>
        <v>#DIV/0!</v>
      </c>
      <c r="BN216" t="e">
        <f t="shared" si="32"/>
        <v>#DIV/0!</v>
      </c>
    </row>
    <row r="217" spans="1:66" x14ac:dyDescent="0.35">
      <c r="A217" t="s">
        <v>411</v>
      </c>
      <c r="B217" s="144"/>
      <c r="C217" s="98"/>
      <c r="D217" s="43" t="str">
        <f t="shared" si="25"/>
        <v>POS</v>
      </c>
      <c r="E217" s="100"/>
      <c r="F217" s="101"/>
      <c r="G217" s="100"/>
      <c r="H217" s="101"/>
      <c r="I217" s="100"/>
      <c r="J217" s="101"/>
      <c r="K217" s="100"/>
      <c r="L217" s="101"/>
      <c r="M217" s="100"/>
      <c r="N217" s="101"/>
      <c r="O217" s="100"/>
      <c r="P217" s="101"/>
      <c r="Q217" s="100"/>
      <c r="R217" s="101"/>
      <c r="S217" s="100"/>
      <c r="T217" s="101"/>
      <c r="U217" s="118"/>
      <c r="V217" s="118"/>
      <c r="W217" s="100"/>
      <c r="X217" s="100"/>
      <c r="Y217" s="100"/>
      <c r="Z217" s="100"/>
      <c r="AA217" s="132"/>
      <c r="AB217" s="101"/>
      <c r="AC217" s="101"/>
      <c r="AD217" s="101"/>
      <c r="AE217" s="100"/>
      <c r="AF217" s="101"/>
      <c r="AG217" s="100"/>
      <c r="AH217" s="101"/>
      <c r="AI217" s="100"/>
      <c r="AJ217" s="101"/>
      <c r="AK217" s="100"/>
      <c r="AL217" s="101"/>
      <c r="AM217" s="101"/>
      <c r="AN217" s="8"/>
      <c r="AO217" s="147">
        <f>IFERROR(VLOOKUP(B217,'A2. Rate Change &amp; Enrollment'!$C$20:$K$769,3,FALSE),0)</f>
        <v>0</v>
      </c>
      <c r="AP217" s="147">
        <f>IFERROR(VLOOKUP(B217,'A2. Rate Change &amp; Enrollment'!$C$20:$K$769,7,FALSE),0)</f>
        <v>0</v>
      </c>
      <c r="AQ217" s="150" t="e">
        <f t="shared" si="30"/>
        <v>#DIV/0!</v>
      </c>
      <c r="AS217" s="177"/>
      <c r="AT217" s="177"/>
      <c r="AV217" s="153" t="e">
        <f t="shared" si="31"/>
        <v>#DIV/0!</v>
      </c>
      <c r="AW217" s="101"/>
      <c r="AY217" s="132"/>
      <c r="AZ217" s="101"/>
      <c r="BA217" s="94"/>
      <c r="BB217" s="94"/>
      <c r="BC217" s="94"/>
      <c r="BD217" s="94"/>
      <c r="BE217" s="101"/>
      <c r="BF217" s="132"/>
      <c r="BG217" s="98"/>
      <c r="BH217" s="74" t="str">
        <f t="shared" si="26"/>
        <v>N</v>
      </c>
      <c r="BI217" t="e">
        <f t="shared" si="27"/>
        <v>#DIV/0!</v>
      </c>
      <c r="BK217" s="283">
        <f>IFERROR(VLOOKUP($B217, 'A2. Rate Change &amp; Enrollment'!$C$14:$BY$769, 75, FALSE), 0)</f>
        <v>0</v>
      </c>
      <c r="BL217" s="283" t="e">
        <f t="shared" si="28"/>
        <v>#DIV/0!</v>
      </c>
      <c r="BM217" s="283" t="e">
        <f t="shared" si="29"/>
        <v>#DIV/0!</v>
      </c>
      <c r="BN217" t="e">
        <f t="shared" si="32"/>
        <v>#DIV/0!</v>
      </c>
    </row>
    <row r="218" spans="1:66" x14ac:dyDescent="0.35">
      <c r="A218" t="s">
        <v>412</v>
      </c>
      <c r="B218" s="144"/>
      <c r="C218" s="98"/>
      <c r="D218" s="43" t="str">
        <f t="shared" si="25"/>
        <v>POS</v>
      </c>
      <c r="E218" s="100"/>
      <c r="F218" s="101"/>
      <c r="G218" s="100"/>
      <c r="H218" s="101"/>
      <c r="I218" s="100"/>
      <c r="J218" s="101"/>
      <c r="K218" s="100"/>
      <c r="L218" s="101"/>
      <c r="M218" s="100"/>
      <c r="N218" s="101"/>
      <c r="O218" s="100"/>
      <c r="P218" s="101"/>
      <c r="Q218" s="100"/>
      <c r="R218" s="101"/>
      <c r="S218" s="100"/>
      <c r="T218" s="101"/>
      <c r="U218" s="118"/>
      <c r="V218" s="118"/>
      <c r="W218" s="100"/>
      <c r="X218" s="100"/>
      <c r="Y218" s="100"/>
      <c r="Z218" s="100"/>
      <c r="AA218" s="132"/>
      <c r="AB218" s="101"/>
      <c r="AC218" s="101"/>
      <c r="AD218" s="101"/>
      <c r="AE218" s="100"/>
      <c r="AF218" s="101"/>
      <c r="AG218" s="100"/>
      <c r="AH218" s="101"/>
      <c r="AI218" s="100"/>
      <c r="AJ218" s="101"/>
      <c r="AK218" s="100"/>
      <c r="AL218" s="101"/>
      <c r="AM218" s="101"/>
      <c r="AN218" s="8"/>
      <c r="AO218" s="147">
        <f>IFERROR(VLOOKUP(B218,'A2. Rate Change &amp; Enrollment'!$C$20:$K$769,3,FALSE),0)</f>
        <v>0</v>
      </c>
      <c r="AP218" s="147">
        <f>IFERROR(VLOOKUP(B218,'A2. Rate Change &amp; Enrollment'!$C$20:$K$769,7,FALSE),0)</f>
        <v>0</v>
      </c>
      <c r="AQ218" s="150" t="e">
        <f t="shared" si="30"/>
        <v>#DIV/0!</v>
      </c>
      <c r="AS218" s="177"/>
      <c r="AT218" s="177"/>
      <c r="AV218" s="153" t="e">
        <f t="shared" si="31"/>
        <v>#DIV/0!</v>
      </c>
      <c r="AW218" s="101"/>
      <c r="AY218" s="132"/>
      <c r="AZ218" s="101"/>
      <c r="BA218" s="94"/>
      <c r="BB218" s="94"/>
      <c r="BC218" s="94"/>
      <c r="BD218" s="94"/>
      <c r="BE218" s="101"/>
      <c r="BF218" s="132"/>
      <c r="BG218" s="98"/>
      <c r="BH218" s="74" t="str">
        <f t="shared" si="26"/>
        <v>N</v>
      </c>
      <c r="BI218" t="e">
        <f t="shared" si="27"/>
        <v>#DIV/0!</v>
      </c>
      <c r="BK218" s="283">
        <f>IFERROR(VLOOKUP($B218, 'A2. Rate Change &amp; Enrollment'!$C$14:$BY$769, 75, FALSE), 0)</f>
        <v>0</v>
      </c>
      <c r="BL218" s="283" t="e">
        <f t="shared" si="28"/>
        <v>#DIV/0!</v>
      </c>
      <c r="BM218" s="283" t="e">
        <f t="shared" si="29"/>
        <v>#DIV/0!</v>
      </c>
      <c r="BN218" t="e">
        <f t="shared" si="32"/>
        <v>#DIV/0!</v>
      </c>
    </row>
    <row r="219" spans="1:66" x14ac:dyDescent="0.35">
      <c r="A219" t="s">
        <v>413</v>
      </c>
      <c r="B219" s="144"/>
      <c r="C219" s="98"/>
      <c r="D219" s="43" t="str">
        <f t="shared" si="25"/>
        <v>POS</v>
      </c>
      <c r="E219" s="100"/>
      <c r="F219" s="101"/>
      <c r="G219" s="100"/>
      <c r="H219" s="101"/>
      <c r="I219" s="100"/>
      <c r="J219" s="101"/>
      <c r="K219" s="100"/>
      <c r="L219" s="101"/>
      <c r="M219" s="100"/>
      <c r="N219" s="101"/>
      <c r="O219" s="100"/>
      <c r="P219" s="101"/>
      <c r="Q219" s="100"/>
      <c r="R219" s="101"/>
      <c r="S219" s="100"/>
      <c r="T219" s="101"/>
      <c r="U219" s="118"/>
      <c r="V219" s="118"/>
      <c r="W219" s="100"/>
      <c r="X219" s="100"/>
      <c r="Y219" s="100"/>
      <c r="Z219" s="100"/>
      <c r="AA219" s="132"/>
      <c r="AB219" s="101"/>
      <c r="AC219" s="101"/>
      <c r="AD219" s="101"/>
      <c r="AE219" s="100"/>
      <c r="AF219" s="101"/>
      <c r="AG219" s="100"/>
      <c r="AH219" s="101"/>
      <c r="AI219" s="100"/>
      <c r="AJ219" s="101"/>
      <c r="AK219" s="100"/>
      <c r="AL219" s="101"/>
      <c r="AM219" s="101"/>
      <c r="AN219" s="8"/>
      <c r="AO219" s="147">
        <f>IFERROR(VLOOKUP(B219,'A2. Rate Change &amp; Enrollment'!$C$20:$K$769,3,FALSE),0)</f>
        <v>0</v>
      </c>
      <c r="AP219" s="147">
        <f>IFERROR(VLOOKUP(B219,'A2. Rate Change &amp; Enrollment'!$C$20:$K$769,7,FALSE),0)</f>
        <v>0</v>
      </c>
      <c r="AQ219" s="150" t="e">
        <f t="shared" si="30"/>
        <v>#DIV/0!</v>
      </c>
      <c r="AS219" s="177"/>
      <c r="AT219" s="177"/>
      <c r="AV219" s="153" t="e">
        <f t="shared" si="31"/>
        <v>#DIV/0!</v>
      </c>
      <c r="AW219" s="101"/>
      <c r="AY219" s="132"/>
      <c r="AZ219" s="101"/>
      <c r="BA219" s="94"/>
      <c r="BB219" s="94"/>
      <c r="BC219" s="94"/>
      <c r="BD219" s="94"/>
      <c r="BE219" s="101"/>
      <c r="BF219" s="132"/>
      <c r="BG219" s="98"/>
      <c r="BH219" s="74" t="str">
        <f t="shared" si="26"/>
        <v>N</v>
      </c>
      <c r="BI219" t="e">
        <f t="shared" si="27"/>
        <v>#DIV/0!</v>
      </c>
      <c r="BK219" s="283">
        <f>IFERROR(VLOOKUP($B219, 'A2. Rate Change &amp; Enrollment'!$C$14:$BY$769, 75, FALSE), 0)</f>
        <v>0</v>
      </c>
      <c r="BL219" s="283" t="e">
        <f t="shared" si="28"/>
        <v>#DIV/0!</v>
      </c>
      <c r="BM219" s="283" t="e">
        <f t="shared" si="29"/>
        <v>#DIV/0!</v>
      </c>
      <c r="BN219" t="e">
        <f t="shared" si="32"/>
        <v>#DIV/0!</v>
      </c>
    </row>
    <row r="220" spans="1:66" x14ac:dyDescent="0.35">
      <c r="A220" t="s">
        <v>414</v>
      </c>
      <c r="B220" s="144"/>
      <c r="C220" s="98"/>
      <c r="D220" s="43" t="str">
        <f t="shared" si="25"/>
        <v>POS</v>
      </c>
      <c r="E220" s="100"/>
      <c r="F220" s="101"/>
      <c r="G220" s="100"/>
      <c r="H220" s="101"/>
      <c r="I220" s="100"/>
      <c r="J220" s="101"/>
      <c r="K220" s="100"/>
      <c r="L220" s="101"/>
      <c r="M220" s="100"/>
      <c r="N220" s="101"/>
      <c r="O220" s="100"/>
      <c r="P220" s="101"/>
      <c r="Q220" s="100"/>
      <c r="R220" s="101"/>
      <c r="S220" s="100"/>
      <c r="T220" s="101"/>
      <c r="U220" s="118"/>
      <c r="V220" s="118"/>
      <c r="W220" s="100"/>
      <c r="X220" s="100"/>
      <c r="Y220" s="100"/>
      <c r="Z220" s="100"/>
      <c r="AA220" s="132"/>
      <c r="AB220" s="101"/>
      <c r="AC220" s="101"/>
      <c r="AD220" s="101"/>
      <c r="AE220" s="100"/>
      <c r="AF220" s="101"/>
      <c r="AG220" s="100"/>
      <c r="AH220" s="101"/>
      <c r="AI220" s="100"/>
      <c r="AJ220" s="101"/>
      <c r="AK220" s="100"/>
      <c r="AL220" s="101"/>
      <c r="AM220" s="101"/>
      <c r="AN220" s="8"/>
      <c r="AO220" s="147">
        <f>IFERROR(VLOOKUP(B220,'A2. Rate Change &amp; Enrollment'!$C$20:$K$769,3,FALSE),0)</f>
        <v>0</v>
      </c>
      <c r="AP220" s="147">
        <f>IFERROR(VLOOKUP(B220,'A2. Rate Change &amp; Enrollment'!$C$20:$K$769,7,FALSE),0)</f>
        <v>0</v>
      </c>
      <c r="AQ220" s="150" t="e">
        <f t="shared" si="30"/>
        <v>#DIV/0!</v>
      </c>
      <c r="AS220" s="177"/>
      <c r="AT220" s="177"/>
      <c r="AV220" s="153" t="e">
        <f t="shared" si="31"/>
        <v>#DIV/0!</v>
      </c>
      <c r="AW220" s="101"/>
      <c r="AY220" s="132"/>
      <c r="AZ220" s="101"/>
      <c r="BA220" s="94"/>
      <c r="BB220" s="94"/>
      <c r="BC220" s="94"/>
      <c r="BD220" s="94"/>
      <c r="BE220" s="101"/>
      <c r="BF220" s="132"/>
      <c r="BG220" s="98"/>
      <c r="BH220" s="74" t="str">
        <f t="shared" si="26"/>
        <v>N</v>
      </c>
      <c r="BI220" t="e">
        <f t="shared" si="27"/>
        <v>#DIV/0!</v>
      </c>
      <c r="BK220" s="283">
        <f>IFERROR(VLOOKUP($B220, 'A2. Rate Change &amp; Enrollment'!$C$14:$BY$769, 75, FALSE), 0)</f>
        <v>0</v>
      </c>
      <c r="BL220" s="283" t="e">
        <f t="shared" si="28"/>
        <v>#DIV/0!</v>
      </c>
      <c r="BM220" s="283" t="e">
        <f t="shared" si="29"/>
        <v>#DIV/0!</v>
      </c>
      <c r="BN220" t="e">
        <f t="shared" si="32"/>
        <v>#DIV/0!</v>
      </c>
    </row>
    <row r="221" spans="1:66" x14ac:dyDescent="0.35">
      <c r="A221" t="s">
        <v>415</v>
      </c>
      <c r="B221" s="144"/>
      <c r="C221" s="98"/>
      <c r="D221" s="43" t="str">
        <f t="shared" si="25"/>
        <v>POS</v>
      </c>
      <c r="E221" s="100"/>
      <c r="F221" s="101"/>
      <c r="G221" s="100"/>
      <c r="H221" s="101"/>
      <c r="I221" s="100"/>
      <c r="J221" s="101"/>
      <c r="K221" s="100"/>
      <c r="L221" s="101"/>
      <c r="M221" s="100"/>
      <c r="N221" s="101"/>
      <c r="O221" s="100"/>
      <c r="P221" s="101"/>
      <c r="Q221" s="100"/>
      <c r="R221" s="101"/>
      <c r="S221" s="100"/>
      <c r="T221" s="101"/>
      <c r="U221" s="118"/>
      <c r="V221" s="118"/>
      <c r="W221" s="100"/>
      <c r="X221" s="100"/>
      <c r="Y221" s="100"/>
      <c r="Z221" s="100"/>
      <c r="AA221" s="132"/>
      <c r="AB221" s="101"/>
      <c r="AC221" s="101"/>
      <c r="AD221" s="101"/>
      <c r="AE221" s="100"/>
      <c r="AF221" s="101"/>
      <c r="AG221" s="100"/>
      <c r="AH221" s="101"/>
      <c r="AI221" s="100"/>
      <c r="AJ221" s="101"/>
      <c r="AK221" s="100"/>
      <c r="AL221" s="101"/>
      <c r="AM221" s="101"/>
      <c r="AN221" s="8"/>
      <c r="AO221" s="147">
        <f>IFERROR(VLOOKUP(B221,'A2. Rate Change &amp; Enrollment'!$C$20:$K$769,3,FALSE),0)</f>
        <v>0</v>
      </c>
      <c r="AP221" s="147">
        <f>IFERROR(VLOOKUP(B221,'A2. Rate Change &amp; Enrollment'!$C$20:$K$769,7,FALSE),0)</f>
        <v>0</v>
      </c>
      <c r="AQ221" s="150" t="e">
        <f t="shared" si="30"/>
        <v>#DIV/0!</v>
      </c>
      <c r="AS221" s="177"/>
      <c r="AT221" s="177"/>
      <c r="AV221" s="153" t="e">
        <f t="shared" si="31"/>
        <v>#DIV/0!</v>
      </c>
      <c r="AW221" s="101"/>
      <c r="AY221" s="132"/>
      <c r="AZ221" s="101"/>
      <c r="BA221" s="94"/>
      <c r="BB221" s="94"/>
      <c r="BC221" s="94"/>
      <c r="BD221" s="94"/>
      <c r="BE221" s="101"/>
      <c r="BF221" s="132"/>
      <c r="BG221" s="98"/>
      <c r="BH221" s="74" t="str">
        <f t="shared" si="26"/>
        <v>N</v>
      </c>
      <c r="BI221" t="e">
        <f t="shared" si="27"/>
        <v>#DIV/0!</v>
      </c>
      <c r="BK221" s="283">
        <f>IFERROR(VLOOKUP($B221, 'A2. Rate Change &amp; Enrollment'!$C$14:$BY$769, 75, FALSE), 0)</f>
        <v>0</v>
      </c>
      <c r="BL221" s="283" t="e">
        <f t="shared" si="28"/>
        <v>#DIV/0!</v>
      </c>
      <c r="BM221" s="283" t="e">
        <f t="shared" si="29"/>
        <v>#DIV/0!</v>
      </c>
      <c r="BN221" t="e">
        <f t="shared" si="32"/>
        <v>#DIV/0!</v>
      </c>
    </row>
    <row r="222" spans="1:66" x14ac:dyDescent="0.35">
      <c r="A222" t="s">
        <v>416</v>
      </c>
      <c r="B222" s="144"/>
      <c r="C222" s="98"/>
      <c r="D222" s="43" t="str">
        <f t="shared" si="25"/>
        <v>POS</v>
      </c>
      <c r="E222" s="100"/>
      <c r="F222" s="101"/>
      <c r="G222" s="100"/>
      <c r="H222" s="101"/>
      <c r="I222" s="100"/>
      <c r="J222" s="101"/>
      <c r="K222" s="100"/>
      <c r="L222" s="101"/>
      <c r="M222" s="100"/>
      <c r="N222" s="101"/>
      <c r="O222" s="100"/>
      <c r="P222" s="101"/>
      <c r="Q222" s="100"/>
      <c r="R222" s="101"/>
      <c r="S222" s="100"/>
      <c r="T222" s="101"/>
      <c r="U222" s="118"/>
      <c r="V222" s="118"/>
      <c r="W222" s="100"/>
      <c r="X222" s="100"/>
      <c r="Y222" s="100"/>
      <c r="Z222" s="100"/>
      <c r="AA222" s="132"/>
      <c r="AB222" s="101"/>
      <c r="AC222" s="101"/>
      <c r="AD222" s="101"/>
      <c r="AE222" s="100"/>
      <c r="AF222" s="101"/>
      <c r="AG222" s="100"/>
      <c r="AH222" s="101"/>
      <c r="AI222" s="100"/>
      <c r="AJ222" s="101"/>
      <c r="AK222" s="100"/>
      <c r="AL222" s="101"/>
      <c r="AM222" s="101"/>
      <c r="AN222" s="8"/>
      <c r="AO222" s="147">
        <f>IFERROR(VLOOKUP(B222,'A2. Rate Change &amp; Enrollment'!$C$20:$K$769,3,FALSE),0)</f>
        <v>0</v>
      </c>
      <c r="AP222" s="147">
        <f>IFERROR(VLOOKUP(B222,'A2. Rate Change &amp; Enrollment'!$C$20:$K$769,7,FALSE),0)</f>
        <v>0</v>
      </c>
      <c r="AQ222" s="150" t="e">
        <f t="shared" si="30"/>
        <v>#DIV/0!</v>
      </c>
      <c r="AS222" s="177"/>
      <c r="AT222" s="177"/>
      <c r="AV222" s="153" t="e">
        <f t="shared" si="31"/>
        <v>#DIV/0!</v>
      </c>
      <c r="AW222" s="101"/>
      <c r="AY222" s="132"/>
      <c r="AZ222" s="101"/>
      <c r="BA222" s="94"/>
      <c r="BB222" s="94"/>
      <c r="BC222" s="94"/>
      <c r="BD222" s="94"/>
      <c r="BE222" s="101"/>
      <c r="BF222" s="132"/>
      <c r="BG222" s="98"/>
      <c r="BH222" s="74" t="str">
        <f t="shared" si="26"/>
        <v>N</v>
      </c>
      <c r="BI222" t="e">
        <f t="shared" si="27"/>
        <v>#DIV/0!</v>
      </c>
      <c r="BK222" s="283">
        <f>IFERROR(VLOOKUP($B222, 'A2. Rate Change &amp; Enrollment'!$C$14:$BY$769, 75, FALSE), 0)</f>
        <v>0</v>
      </c>
      <c r="BL222" s="283" t="e">
        <f t="shared" si="28"/>
        <v>#DIV/0!</v>
      </c>
      <c r="BM222" s="283" t="e">
        <f t="shared" si="29"/>
        <v>#DIV/0!</v>
      </c>
      <c r="BN222" t="e">
        <f t="shared" si="32"/>
        <v>#DIV/0!</v>
      </c>
    </row>
    <row r="223" spans="1:66" x14ac:dyDescent="0.35">
      <c r="A223" t="s">
        <v>417</v>
      </c>
      <c r="B223" s="144"/>
      <c r="C223" s="98"/>
      <c r="D223" s="43" t="str">
        <f t="shared" si="25"/>
        <v>POS</v>
      </c>
      <c r="E223" s="100"/>
      <c r="F223" s="101"/>
      <c r="G223" s="100"/>
      <c r="H223" s="101"/>
      <c r="I223" s="100"/>
      <c r="J223" s="101"/>
      <c r="K223" s="100"/>
      <c r="L223" s="101"/>
      <c r="M223" s="100"/>
      <c r="N223" s="101"/>
      <c r="O223" s="100"/>
      <c r="P223" s="101"/>
      <c r="Q223" s="100"/>
      <c r="R223" s="101"/>
      <c r="S223" s="100"/>
      <c r="T223" s="101"/>
      <c r="U223" s="118"/>
      <c r="V223" s="118"/>
      <c r="W223" s="100"/>
      <c r="X223" s="100"/>
      <c r="Y223" s="100"/>
      <c r="Z223" s="100"/>
      <c r="AA223" s="132"/>
      <c r="AB223" s="101"/>
      <c r="AC223" s="101"/>
      <c r="AD223" s="101"/>
      <c r="AE223" s="100"/>
      <c r="AF223" s="101"/>
      <c r="AG223" s="100"/>
      <c r="AH223" s="101"/>
      <c r="AI223" s="100"/>
      <c r="AJ223" s="101"/>
      <c r="AK223" s="100"/>
      <c r="AL223" s="101"/>
      <c r="AM223" s="101"/>
      <c r="AN223" s="8"/>
      <c r="AO223" s="147">
        <f>IFERROR(VLOOKUP(B223,'A2. Rate Change &amp; Enrollment'!$C$20:$K$769,3,FALSE),0)</f>
        <v>0</v>
      </c>
      <c r="AP223" s="147">
        <f>IFERROR(VLOOKUP(B223,'A2. Rate Change &amp; Enrollment'!$C$20:$K$769,7,FALSE),0)</f>
        <v>0</v>
      </c>
      <c r="AQ223" s="150" t="e">
        <f t="shared" si="30"/>
        <v>#DIV/0!</v>
      </c>
      <c r="AS223" s="177"/>
      <c r="AT223" s="177"/>
      <c r="AV223" s="153" t="e">
        <f t="shared" si="31"/>
        <v>#DIV/0!</v>
      </c>
      <c r="AW223" s="101"/>
      <c r="AY223" s="132"/>
      <c r="AZ223" s="101"/>
      <c r="BA223" s="94"/>
      <c r="BB223" s="94"/>
      <c r="BC223" s="94"/>
      <c r="BD223" s="94"/>
      <c r="BE223" s="101"/>
      <c r="BF223" s="132"/>
      <c r="BG223" s="98"/>
      <c r="BH223" s="74" t="str">
        <f t="shared" si="26"/>
        <v>N</v>
      </c>
      <c r="BI223" t="e">
        <f t="shared" si="27"/>
        <v>#DIV/0!</v>
      </c>
      <c r="BK223" s="283">
        <f>IFERROR(VLOOKUP($B223, 'A2. Rate Change &amp; Enrollment'!$C$14:$BY$769, 75, FALSE), 0)</f>
        <v>0</v>
      </c>
      <c r="BL223" s="283" t="e">
        <f t="shared" si="28"/>
        <v>#DIV/0!</v>
      </c>
      <c r="BM223" s="283" t="e">
        <f t="shared" si="29"/>
        <v>#DIV/0!</v>
      </c>
      <c r="BN223" t="e">
        <f t="shared" si="32"/>
        <v>#DIV/0!</v>
      </c>
    </row>
    <row r="224" spans="1:66" x14ac:dyDescent="0.35">
      <c r="A224" t="s">
        <v>418</v>
      </c>
      <c r="B224" s="144"/>
      <c r="C224" s="98"/>
      <c r="D224" s="43" t="str">
        <f t="shared" si="25"/>
        <v>POS</v>
      </c>
      <c r="E224" s="100"/>
      <c r="F224" s="101"/>
      <c r="G224" s="100"/>
      <c r="H224" s="101"/>
      <c r="I224" s="100"/>
      <c r="J224" s="101"/>
      <c r="K224" s="100"/>
      <c r="L224" s="101"/>
      <c r="M224" s="100"/>
      <c r="N224" s="101"/>
      <c r="O224" s="100"/>
      <c r="P224" s="101"/>
      <c r="Q224" s="100"/>
      <c r="R224" s="101"/>
      <c r="S224" s="100"/>
      <c r="T224" s="101"/>
      <c r="U224" s="118"/>
      <c r="V224" s="118"/>
      <c r="W224" s="100"/>
      <c r="X224" s="100"/>
      <c r="Y224" s="100"/>
      <c r="Z224" s="100"/>
      <c r="AA224" s="132"/>
      <c r="AB224" s="101"/>
      <c r="AC224" s="101"/>
      <c r="AD224" s="101"/>
      <c r="AE224" s="100"/>
      <c r="AF224" s="101"/>
      <c r="AG224" s="100"/>
      <c r="AH224" s="101"/>
      <c r="AI224" s="100"/>
      <c r="AJ224" s="101"/>
      <c r="AK224" s="100"/>
      <c r="AL224" s="101"/>
      <c r="AM224" s="101"/>
      <c r="AN224" s="8"/>
      <c r="AO224" s="147">
        <f>IFERROR(VLOOKUP(B224,'A2. Rate Change &amp; Enrollment'!$C$20:$K$769,3,FALSE),0)</f>
        <v>0</v>
      </c>
      <c r="AP224" s="147">
        <f>IFERROR(VLOOKUP(B224,'A2. Rate Change &amp; Enrollment'!$C$20:$K$769,7,FALSE),0)</f>
        <v>0</v>
      </c>
      <c r="AQ224" s="150" t="e">
        <f t="shared" si="30"/>
        <v>#DIV/0!</v>
      </c>
      <c r="AS224" s="177"/>
      <c r="AT224" s="177"/>
      <c r="AV224" s="153" t="e">
        <f t="shared" si="31"/>
        <v>#DIV/0!</v>
      </c>
      <c r="AW224" s="101"/>
      <c r="AY224" s="132"/>
      <c r="AZ224" s="101"/>
      <c r="BA224" s="94"/>
      <c r="BB224" s="94"/>
      <c r="BC224" s="94"/>
      <c r="BD224" s="94"/>
      <c r="BE224" s="101"/>
      <c r="BF224" s="132"/>
      <c r="BG224" s="98"/>
      <c r="BH224" s="74" t="str">
        <f t="shared" si="26"/>
        <v>N</v>
      </c>
      <c r="BI224" t="e">
        <f t="shared" si="27"/>
        <v>#DIV/0!</v>
      </c>
      <c r="BK224" s="283">
        <f>IFERROR(VLOOKUP($B224, 'A2. Rate Change &amp; Enrollment'!$C$14:$BY$769, 75, FALSE), 0)</f>
        <v>0</v>
      </c>
      <c r="BL224" s="283" t="e">
        <f t="shared" si="28"/>
        <v>#DIV/0!</v>
      </c>
      <c r="BM224" s="283" t="e">
        <f t="shared" si="29"/>
        <v>#DIV/0!</v>
      </c>
      <c r="BN224" t="e">
        <f t="shared" si="32"/>
        <v>#DIV/0!</v>
      </c>
    </row>
    <row r="225" spans="1:66" x14ac:dyDescent="0.35">
      <c r="A225" t="s">
        <v>419</v>
      </c>
      <c r="B225" s="144"/>
      <c r="C225" s="98"/>
      <c r="D225" s="43" t="str">
        <f t="shared" si="25"/>
        <v>POS</v>
      </c>
      <c r="E225" s="100"/>
      <c r="F225" s="101"/>
      <c r="G225" s="100"/>
      <c r="H225" s="101"/>
      <c r="I225" s="100"/>
      <c r="J225" s="101"/>
      <c r="K225" s="100"/>
      <c r="L225" s="101"/>
      <c r="M225" s="100"/>
      <c r="N225" s="101"/>
      <c r="O225" s="100"/>
      <c r="P225" s="101"/>
      <c r="Q225" s="100"/>
      <c r="R225" s="101"/>
      <c r="S225" s="100"/>
      <c r="T225" s="101"/>
      <c r="U225" s="118"/>
      <c r="V225" s="118"/>
      <c r="W225" s="100"/>
      <c r="X225" s="100"/>
      <c r="Y225" s="100"/>
      <c r="Z225" s="100"/>
      <c r="AA225" s="132"/>
      <c r="AB225" s="101"/>
      <c r="AC225" s="101"/>
      <c r="AD225" s="101"/>
      <c r="AE225" s="100"/>
      <c r="AF225" s="101"/>
      <c r="AG225" s="100"/>
      <c r="AH225" s="101"/>
      <c r="AI225" s="100"/>
      <c r="AJ225" s="101"/>
      <c r="AK225" s="100"/>
      <c r="AL225" s="101"/>
      <c r="AM225" s="101"/>
      <c r="AN225" s="8"/>
      <c r="AO225" s="147">
        <f>IFERROR(VLOOKUP(B225,'A2. Rate Change &amp; Enrollment'!$C$20:$K$769,3,FALSE),0)</f>
        <v>0</v>
      </c>
      <c r="AP225" s="147">
        <f>IFERROR(VLOOKUP(B225,'A2. Rate Change &amp; Enrollment'!$C$20:$K$769,7,FALSE),0)</f>
        <v>0</v>
      </c>
      <c r="AQ225" s="150" t="e">
        <f t="shared" si="30"/>
        <v>#DIV/0!</v>
      </c>
      <c r="AS225" s="177"/>
      <c r="AT225" s="177"/>
      <c r="AV225" s="153" t="e">
        <f t="shared" si="31"/>
        <v>#DIV/0!</v>
      </c>
      <c r="AW225" s="101"/>
      <c r="AY225" s="132"/>
      <c r="AZ225" s="101"/>
      <c r="BA225" s="94"/>
      <c r="BB225" s="94"/>
      <c r="BC225" s="94"/>
      <c r="BD225" s="94"/>
      <c r="BE225" s="101"/>
      <c r="BF225" s="132"/>
      <c r="BG225" s="98"/>
      <c r="BH225" s="74" t="str">
        <f t="shared" si="26"/>
        <v>N</v>
      </c>
      <c r="BI225" t="e">
        <f t="shared" si="27"/>
        <v>#DIV/0!</v>
      </c>
      <c r="BK225" s="283">
        <f>IFERROR(VLOOKUP($B225, 'A2. Rate Change &amp; Enrollment'!$C$14:$BY$769, 75, FALSE), 0)</f>
        <v>0</v>
      </c>
      <c r="BL225" s="283" t="e">
        <f t="shared" si="28"/>
        <v>#DIV/0!</v>
      </c>
      <c r="BM225" s="283" t="e">
        <f t="shared" si="29"/>
        <v>#DIV/0!</v>
      </c>
      <c r="BN225" t="e">
        <f t="shared" si="32"/>
        <v>#DIV/0!</v>
      </c>
    </row>
    <row r="226" spans="1:66" x14ac:dyDescent="0.35">
      <c r="A226" t="s">
        <v>420</v>
      </c>
      <c r="B226" s="144"/>
      <c r="C226" s="98"/>
      <c r="D226" s="43" t="str">
        <f t="shared" si="25"/>
        <v>POS</v>
      </c>
      <c r="E226" s="100"/>
      <c r="F226" s="101"/>
      <c r="G226" s="100"/>
      <c r="H226" s="101"/>
      <c r="I226" s="100"/>
      <c r="J226" s="101"/>
      <c r="K226" s="100"/>
      <c r="L226" s="101"/>
      <c r="M226" s="100"/>
      <c r="N226" s="101"/>
      <c r="O226" s="100"/>
      <c r="P226" s="101"/>
      <c r="Q226" s="100"/>
      <c r="R226" s="101"/>
      <c r="S226" s="100"/>
      <c r="T226" s="101"/>
      <c r="U226" s="118"/>
      <c r="V226" s="118"/>
      <c r="W226" s="100"/>
      <c r="X226" s="100"/>
      <c r="Y226" s="100"/>
      <c r="Z226" s="100"/>
      <c r="AA226" s="132"/>
      <c r="AB226" s="101"/>
      <c r="AC226" s="101"/>
      <c r="AD226" s="101"/>
      <c r="AE226" s="100"/>
      <c r="AF226" s="101"/>
      <c r="AG226" s="100"/>
      <c r="AH226" s="101"/>
      <c r="AI226" s="100"/>
      <c r="AJ226" s="101"/>
      <c r="AK226" s="100"/>
      <c r="AL226" s="101"/>
      <c r="AM226" s="101"/>
      <c r="AN226" s="8"/>
      <c r="AO226" s="147">
        <f>IFERROR(VLOOKUP(B226,'A2. Rate Change &amp; Enrollment'!$C$20:$K$769,3,FALSE),0)</f>
        <v>0</v>
      </c>
      <c r="AP226" s="147">
        <f>IFERROR(VLOOKUP(B226,'A2. Rate Change &amp; Enrollment'!$C$20:$K$769,7,FALSE),0)</f>
        <v>0</v>
      </c>
      <c r="AQ226" s="150" t="e">
        <f t="shared" si="30"/>
        <v>#DIV/0!</v>
      </c>
      <c r="AS226" s="177"/>
      <c r="AT226" s="177"/>
      <c r="AV226" s="153" t="e">
        <f t="shared" si="31"/>
        <v>#DIV/0!</v>
      </c>
      <c r="AW226" s="101"/>
      <c r="AY226" s="132"/>
      <c r="AZ226" s="101"/>
      <c r="BA226" s="94"/>
      <c r="BB226" s="94"/>
      <c r="BC226" s="94"/>
      <c r="BD226" s="94"/>
      <c r="BE226" s="101"/>
      <c r="BF226" s="132"/>
      <c r="BG226" s="98"/>
      <c r="BH226" s="74" t="str">
        <f t="shared" si="26"/>
        <v>N</v>
      </c>
      <c r="BI226" t="e">
        <f t="shared" si="27"/>
        <v>#DIV/0!</v>
      </c>
      <c r="BK226" s="283">
        <f>IFERROR(VLOOKUP($B226, 'A2. Rate Change &amp; Enrollment'!$C$14:$BY$769, 75, FALSE), 0)</f>
        <v>0</v>
      </c>
      <c r="BL226" s="283" t="e">
        <f t="shared" si="28"/>
        <v>#DIV/0!</v>
      </c>
      <c r="BM226" s="283" t="e">
        <f t="shared" si="29"/>
        <v>#DIV/0!</v>
      </c>
      <c r="BN226" t="e">
        <f t="shared" si="32"/>
        <v>#DIV/0!</v>
      </c>
    </row>
    <row r="227" spans="1:66" x14ac:dyDescent="0.35">
      <c r="A227" t="s">
        <v>421</v>
      </c>
      <c r="B227" s="144"/>
      <c r="C227" s="98"/>
      <c r="D227" s="43" t="str">
        <f t="shared" si="25"/>
        <v>POS</v>
      </c>
      <c r="E227" s="100"/>
      <c r="F227" s="101"/>
      <c r="G227" s="100"/>
      <c r="H227" s="101"/>
      <c r="I227" s="100"/>
      <c r="J227" s="101"/>
      <c r="K227" s="100"/>
      <c r="L227" s="101"/>
      <c r="M227" s="100"/>
      <c r="N227" s="101"/>
      <c r="O227" s="100"/>
      <c r="P227" s="101"/>
      <c r="Q227" s="100"/>
      <c r="R227" s="101"/>
      <c r="S227" s="100"/>
      <c r="T227" s="101"/>
      <c r="U227" s="118"/>
      <c r="V227" s="118"/>
      <c r="W227" s="100"/>
      <c r="X227" s="100"/>
      <c r="Y227" s="100"/>
      <c r="Z227" s="100"/>
      <c r="AA227" s="132"/>
      <c r="AB227" s="101"/>
      <c r="AC227" s="101"/>
      <c r="AD227" s="101"/>
      <c r="AE227" s="100"/>
      <c r="AF227" s="101"/>
      <c r="AG227" s="100"/>
      <c r="AH227" s="101"/>
      <c r="AI227" s="100"/>
      <c r="AJ227" s="101"/>
      <c r="AK227" s="100"/>
      <c r="AL227" s="101"/>
      <c r="AM227" s="101"/>
      <c r="AN227" s="8"/>
      <c r="AO227" s="147">
        <f>IFERROR(VLOOKUP(B227,'A2. Rate Change &amp; Enrollment'!$C$20:$K$769,3,FALSE),0)</f>
        <v>0</v>
      </c>
      <c r="AP227" s="147">
        <f>IFERROR(VLOOKUP(B227,'A2. Rate Change &amp; Enrollment'!$C$20:$K$769,7,FALSE),0)</f>
        <v>0</v>
      </c>
      <c r="AQ227" s="150" t="e">
        <f t="shared" si="30"/>
        <v>#DIV/0!</v>
      </c>
      <c r="AS227" s="177"/>
      <c r="AT227" s="177"/>
      <c r="AV227" s="153" t="e">
        <f t="shared" si="31"/>
        <v>#DIV/0!</v>
      </c>
      <c r="AW227" s="101"/>
      <c r="AY227" s="132"/>
      <c r="AZ227" s="101"/>
      <c r="BA227" s="94"/>
      <c r="BB227" s="94"/>
      <c r="BC227" s="94"/>
      <c r="BD227" s="94"/>
      <c r="BE227" s="101"/>
      <c r="BF227" s="132"/>
      <c r="BG227" s="98"/>
      <c r="BH227" s="74" t="str">
        <f t="shared" si="26"/>
        <v>N</v>
      </c>
      <c r="BI227" t="e">
        <f t="shared" si="27"/>
        <v>#DIV/0!</v>
      </c>
      <c r="BK227" s="283">
        <f>IFERROR(VLOOKUP($B227, 'A2. Rate Change &amp; Enrollment'!$C$14:$BY$769, 75, FALSE), 0)</f>
        <v>0</v>
      </c>
      <c r="BL227" s="283" t="e">
        <f t="shared" si="28"/>
        <v>#DIV/0!</v>
      </c>
      <c r="BM227" s="283" t="e">
        <f t="shared" si="29"/>
        <v>#DIV/0!</v>
      </c>
      <c r="BN227" t="e">
        <f t="shared" si="32"/>
        <v>#DIV/0!</v>
      </c>
    </row>
    <row r="228" spans="1:66" x14ac:dyDescent="0.35">
      <c r="A228" t="s">
        <v>422</v>
      </c>
      <c r="B228" s="144"/>
      <c r="C228" s="98"/>
      <c r="D228" s="43" t="str">
        <f t="shared" si="25"/>
        <v>POS</v>
      </c>
      <c r="E228" s="100"/>
      <c r="F228" s="101"/>
      <c r="G228" s="100"/>
      <c r="H228" s="101"/>
      <c r="I228" s="100"/>
      <c r="J228" s="101"/>
      <c r="K228" s="100"/>
      <c r="L228" s="101"/>
      <c r="M228" s="100"/>
      <c r="N228" s="101"/>
      <c r="O228" s="100"/>
      <c r="P228" s="101"/>
      <c r="Q228" s="100"/>
      <c r="R228" s="101"/>
      <c r="S228" s="100"/>
      <c r="T228" s="101"/>
      <c r="U228" s="118"/>
      <c r="V228" s="118"/>
      <c r="W228" s="100"/>
      <c r="X228" s="100"/>
      <c r="Y228" s="100"/>
      <c r="Z228" s="100"/>
      <c r="AA228" s="132"/>
      <c r="AB228" s="101"/>
      <c r="AC228" s="101"/>
      <c r="AD228" s="101"/>
      <c r="AE228" s="100"/>
      <c r="AF228" s="101"/>
      <c r="AG228" s="100"/>
      <c r="AH228" s="101"/>
      <c r="AI228" s="100"/>
      <c r="AJ228" s="101"/>
      <c r="AK228" s="100"/>
      <c r="AL228" s="101"/>
      <c r="AM228" s="101"/>
      <c r="AN228" s="8"/>
      <c r="AO228" s="147">
        <f>IFERROR(VLOOKUP(B228,'A2. Rate Change &amp; Enrollment'!$C$20:$K$769,3,FALSE),0)</f>
        <v>0</v>
      </c>
      <c r="AP228" s="147">
        <f>IFERROR(VLOOKUP(B228,'A2. Rate Change &amp; Enrollment'!$C$20:$K$769,7,FALSE),0)</f>
        <v>0</v>
      </c>
      <c r="AQ228" s="150" t="e">
        <f t="shared" si="30"/>
        <v>#DIV/0!</v>
      </c>
      <c r="AS228" s="177"/>
      <c r="AT228" s="177"/>
      <c r="AV228" s="153" t="e">
        <f t="shared" si="31"/>
        <v>#DIV/0!</v>
      </c>
      <c r="AW228" s="101"/>
      <c r="AY228" s="132"/>
      <c r="AZ228" s="101"/>
      <c r="BA228" s="94"/>
      <c r="BB228" s="94"/>
      <c r="BC228" s="94"/>
      <c r="BD228" s="94"/>
      <c r="BE228" s="101"/>
      <c r="BF228" s="132"/>
      <c r="BG228" s="98"/>
      <c r="BH228" s="74" t="str">
        <f t="shared" si="26"/>
        <v>N</v>
      </c>
      <c r="BI228" t="e">
        <f t="shared" si="27"/>
        <v>#DIV/0!</v>
      </c>
      <c r="BK228" s="283">
        <f>IFERROR(VLOOKUP($B228, 'A2. Rate Change &amp; Enrollment'!$C$14:$BY$769, 75, FALSE), 0)</f>
        <v>0</v>
      </c>
      <c r="BL228" s="283" t="e">
        <f t="shared" si="28"/>
        <v>#DIV/0!</v>
      </c>
      <c r="BM228" s="283" t="e">
        <f t="shared" si="29"/>
        <v>#DIV/0!</v>
      </c>
      <c r="BN228" t="e">
        <f t="shared" si="32"/>
        <v>#DIV/0!</v>
      </c>
    </row>
    <row r="229" spans="1:66" x14ac:dyDescent="0.35">
      <c r="A229" t="s">
        <v>423</v>
      </c>
      <c r="B229" s="144"/>
      <c r="C229" s="98"/>
      <c r="D229" s="43" t="str">
        <f t="shared" si="25"/>
        <v>POS</v>
      </c>
      <c r="E229" s="100"/>
      <c r="F229" s="101"/>
      <c r="G229" s="100"/>
      <c r="H229" s="101"/>
      <c r="I229" s="100"/>
      <c r="J229" s="101"/>
      <c r="K229" s="100"/>
      <c r="L229" s="101"/>
      <c r="M229" s="100"/>
      <c r="N229" s="101"/>
      <c r="O229" s="100"/>
      <c r="P229" s="101"/>
      <c r="Q229" s="100"/>
      <c r="R229" s="101"/>
      <c r="S229" s="100"/>
      <c r="T229" s="101"/>
      <c r="U229" s="118"/>
      <c r="V229" s="118"/>
      <c r="W229" s="100"/>
      <c r="X229" s="100"/>
      <c r="Y229" s="100"/>
      <c r="Z229" s="100"/>
      <c r="AA229" s="132"/>
      <c r="AB229" s="101"/>
      <c r="AC229" s="101"/>
      <c r="AD229" s="101"/>
      <c r="AE229" s="100"/>
      <c r="AF229" s="101"/>
      <c r="AG229" s="100"/>
      <c r="AH229" s="101"/>
      <c r="AI229" s="100"/>
      <c r="AJ229" s="101"/>
      <c r="AK229" s="100"/>
      <c r="AL229" s="101"/>
      <c r="AM229" s="101"/>
      <c r="AN229" s="8"/>
      <c r="AO229" s="147">
        <f>IFERROR(VLOOKUP(B229,'A2. Rate Change &amp; Enrollment'!$C$20:$K$769,3,FALSE),0)</f>
        <v>0</v>
      </c>
      <c r="AP229" s="147">
        <f>IFERROR(VLOOKUP(B229,'A2. Rate Change &amp; Enrollment'!$C$20:$K$769,7,FALSE),0)</f>
        <v>0</v>
      </c>
      <c r="AQ229" s="150" t="e">
        <f t="shared" si="30"/>
        <v>#DIV/0!</v>
      </c>
      <c r="AS229" s="177"/>
      <c r="AT229" s="177"/>
      <c r="AV229" s="153" t="e">
        <f t="shared" si="31"/>
        <v>#DIV/0!</v>
      </c>
      <c r="AW229" s="101"/>
      <c r="AY229" s="132"/>
      <c r="AZ229" s="101"/>
      <c r="BA229" s="94"/>
      <c r="BB229" s="94"/>
      <c r="BC229" s="94"/>
      <c r="BD229" s="94"/>
      <c r="BE229" s="101"/>
      <c r="BF229" s="132"/>
      <c r="BG229" s="98"/>
      <c r="BH229" s="74" t="str">
        <f t="shared" si="26"/>
        <v>N</v>
      </c>
      <c r="BI229" t="e">
        <f t="shared" si="27"/>
        <v>#DIV/0!</v>
      </c>
      <c r="BK229" s="283">
        <f>IFERROR(VLOOKUP($B229, 'A2. Rate Change &amp; Enrollment'!$C$14:$BY$769, 75, FALSE), 0)</f>
        <v>0</v>
      </c>
      <c r="BL229" s="283" t="e">
        <f t="shared" si="28"/>
        <v>#DIV/0!</v>
      </c>
      <c r="BM229" s="283" t="e">
        <f t="shared" si="29"/>
        <v>#DIV/0!</v>
      </c>
      <c r="BN229" t="e">
        <f t="shared" si="32"/>
        <v>#DIV/0!</v>
      </c>
    </row>
    <row r="230" spans="1:66" x14ac:dyDescent="0.35">
      <c r="A230" t="s">
        <v>424</v>
      </c>
      <c r="B230" s="144"/>
      <c r="C230" s="98"/>
      <c r="D230" s="43" t="str">
        <f t="shared" si="25"/>
        <v>POS</v>
      </c>
      <c r="E230" s="100"/>
      <c r="F230" s="101"/>
      <c r="G230" s="100"/>
      <c r="H230" s="101"/>
      <c r="I230" s="100"/>
      <c r="J230" s="101"/>
      <c r="K230" s="100"/>
      <c r="L230" s="101"/>
      <c r="M230" s="100"/>
      <c r="N230" s="101"/>
      <c r="O230" s="100"/>
      <c r="P230" s="101"/>
      <c r="Q230" s="100"/>
      <c r="R230" s="101"/>
      <c r="S230" s="100"/>
      <c r="T230" s="101"/>
      <c r="U230" s="118"/>
      <c r="V230" s="118"/>
      <c r="W230" s="100"/>
      <c r="X230" s="100"/>
      <c r="Y230" s="100"/>
      <c r="Z230" s="100"/>
      <c r="AA230" s="132"/>
      <c r="AB230" s="101"/>
      <c r="AC230" s="101"/>
      <c r="AD230" s="101"/>
      <c r="AE230" s="100"/>
      <c r="AF230" s="101"/>
      <c r="AG230" s="100"/>
      <c r="AH230" s="101"/>
      <c r="AI230" s="100"/>
      <c r="AJ230" s="101"/>
      <c r="AK230" s="100"/>
      <c r="AL230" s="101"/>
      <c r="AM230" s="101"/>
      <c r="AN230" s="8"/>
      <c r="AO230" s="147">
        <f>IFERROR(VLOOKUP(B230,'A2. Rate Change &amp; Enrollment'!$C$20:$K$769,3,FALSE),0)</f>
        <v>0</v>
      </c>
      <c r="AP230" s="147">
        <f>IFERROR(VLOOKUP(B230,'A2. Rate Change &amp; Enrollment'!$C$20:$K$769,7,FALSE),0)</f>
        <v>0</v>
      </c>
      <c r="AQ230" s="150" t="e">
        <f t="shared" si="30"/>
        <v>#DIV/0!</v>
      </c>
      <c r="AS230" s="177"/>
      <c r="AT230" s="177"/>
      <c r="AV230" s="153" t="e">
        <f t="shared" si="31"/>
        <v>#DIV/0!</v>
      </c>
      <c r="AW230" s="101"/>
      <c r="AY230" s="132"/>
      <c r="AZ230" s="101"/>
      <c r="BA230" s="94"/>
      <c r="BB230" s="94"/>
      <c r="BC230" s="94"/>
      <c r="BD230" s="94"/>
      <c r="BE230" s="101"/>
      <c r="BF230" s="132"/>
      <c r="BG230" s="98"/>
      <c r="BH230" s="74" t="str">
        <f t="shared" si="26"/>
        <v>N</v>
      </c>
      <c r="BI230" t="e">
        <f t="shared" si="27"/>
        <v>#DIV/0!</v>
      </c>
      <c r="BK230" s="283">
        <f>IFERROR(VLOOKUP($B230, 'A2. Rate Change &amp; Enrollment'!$C$14:$BY$769, 75, FALSE), 0)</f>
        <v>0</v>
      </c>
      <c r="BL230" s="283" t="e">
        <f t="shared" si="28"/>
        <v>#DIV/0!</v>
      </c>
      <c r="BM230" s="283" t="e">
        <f t="shared" si="29"/>
        <v>#DIV/0!</v>
      </c>
      <c r="BN230" t="e">
        <f t="shared" si="32"/>
        <v>#DIV/0!</v>
      </c>
    </row>
    <row r="231" spans="1:66" x14ac:dyDescent="0.35">
      <c r="A231" t="s">
        <v>425</v>
      </c>
      <c r="B231" s="144"/>
      <c r="C231" s="98"/>
      <c r="D231" s="43" t="str">
        <f t="shared" si="25"/>
        <v>POS</v>
      </c>
      <c r="E231" s="100"/>
      <c r="F231" s="101"/>
      <c r="G231" s="100"/>
      <c r="H231" s="101"/>
      <c r="I231" s="100"/>
      <c r="J231" s="101"/>
      <c r="K231" s="100"/>
      <c r="L231" s="101"/>
      <c r="M231" s="100"/>
      <c r="N231" s="101"/>
      <c r="O231" s="100"/>
      <c r="P231" s="101"/>
      <c r="Q231" s="100"/>
      <c r="R231" s="101"/>
      <c r="S231" s="100"/>
      <c r="T231" s="101"/>
      <c r="U231" s="118"/>
      <c r="V231" s="118"/>
      <c r="W231" s="100"/>
      <c r="X231" s="100"/>
      <c r="Y231" s="100"/>
      <c r="Z231" s="100"/>
      <c r="AA231" s="132"/>
      <c r="AB231" s="101"/>
      <c r="AC231" s="101"/>
      <c r="AD231" s="101"/>
      <c r="AE231" s="100"/>
      <c r="AF231" s="101"/>
      <c r="AG231" s="100"/>
      <c r="AH231" s="101"/>
      <c r="AI231" s="100"/>
      <c r="AJ231" s="101"/>
      <c r="AK231" s="100"/>
      <c r="AL231" s="101"/>
      <c r="AM231" s="101"/>
      <c r="AN231" s="8"/>
      <c r="AO231" s="147">
        <f>IFERROR(VLOOKUP(B231,'A2. Rate Change &amp; Enrollment'!$C$20:$K$769,3,FALSE),0)</f>
        <v>0</v>
      </c>
      <c r="AP231" s="147">
        <f>IFERROR(VLOOKUP(B231,'A2. Rate Change &amp; Enrollment'!$C$20:$K$769,7,FALSE),0)</f>
        <v>0</v>
      </c>
      <c r="AQ231" s="150" t="e">
        <f t="shared" si="30"/>
        <v>#DIV/0!</v>
      </c>
      <c r="AS231" s="177"/>
      <c r="AT231" s="177"/>
      <c r="AV231" s="153" t="e">
        <f t="shared" si="31"/>
        <v>#DIV/0!</v>
      </c>
      <c r="AW231" s="101"/>
      <c r="AY231" s="132"/>
      <c r="AZ231" s="101"/>
      <c r="BA231" s="94"/>
      <c r="BB231" s="94"/>
      <c r="BC231" s="94"/>
      <c r="BD231" s="94"/>
      <c r="BE231" s="101"/>
      <c r="BF231" s="132"/>
      <c r="BG231" s="98"/>
      <c r="BH231" s="74" t="str">
        <f t="shared" si="26"/>
        <v>N</v>
      </c>
      <c r="BI231" t="e">
        <f t="shared" si="27"/>
        <v>#DIV/0!</v>
      </c>
      <c r="BK231" s="283">
        <f>IFERROR(VLOOKUP($B231, 'A2. Rate Change &amp; Enrollment'!$C$14:$BY$769, 75, FALSE), 0)</f>
        <v>0</v>
      </c>
      <c r="BL231" s="283" t="e">
        <f t="shared" si="28"/>
        <v>#DIV/0!</v>
      </c>
      <c r="BM231" s="283" t="e">
        <f t="shared" si="29"/>
        <v>#DIV/0!</v>
      </c>
      <c r="BN231" t="e">
        <f t="shared" si="32"/>
        <v>#DIV/0!</v>
      </c>
    </row>
    <row r="232" spans="1:66" x14ac:dyDescent="0.35">
      <c r="A232" t="s">
        <v>426</v>
      </c>
      <c r="B232" s="144"/>
      <c r="C232" s="98"/>
      <c r="D232" s="43" t="str">
        <f t="shared" si="25"/>
        <v>POS</v>
      </c>
      <c r="E232" s="100"/>
      <c r="F232" s="101"/>
      <c r="G232" s="100"/>
      <c r="H232" s="101"/>
      <c r="I232" s="100"/>
      <c r="J232" s="101"/>
      <c r="K232" s="100"/>
      <c r="L232" s="101"/>
      <c r="M232" s="100"/>
      <c r="N232" s="101"/>
      <c r="O232" s="100"/>
      <c r="P232" s="101"/>
      <c r="Q232" s="100"/>
      <c r="R232" s="101"/>
      <c r="S232" s="100"/>
      <c r="T232" s="101"/>
      <c r="U232" s="118"/>
      <c r="V232" s="118"/>
      <c r="W232" s="100"/>
      <c r="X232" s="100"/>
      <c r="Y232" s="100"/>
      <c r="Z232" s="100"/>
      <c r="AA232" s="132"/>
      <c r="AB232" s="101"/>
      <c r="AC232" s="101"/>
      <c r="AD232" s="101"/>
      <c r="AE232" s="100"/>
      <c r="AF232" s="101"/>
      <c r="AG232" s="100"/>
      <c r="AH232" s="101"/>
      <c r="AI232" s="100"/>
      <c r="AJ232" s="101"/>
      <c r="AK232" s="100"/>
      <c r="AL232" s="101"/>
      <c r="AM232" s="101"/>
      <c r="AN232" s="8"/>
      <c r="AO232" s="147">
        <f>IFERROR(VLOOKUP(B232,'A2. Rate Change &amp; Enrollment'!$C$20:$K$769,3,FALSE),0)</f>
        <v>0</v>
      </c>
      <c r="AP232" s="147">
        <f>IFERROR(VLOOKUP(B232,'A2. Rate Change &amp; Enrollment'!$C$20:$K$769,7,FALSE),0)</f>
        <v>0</v>
      </c>
      <c r="AQ232" s="150" t="e">
        <f t="shared" si="30"/>
        <v>#DIV/0!</v>
      </c>
      <c r="AS232" s="177"/>
      <c r="AT232" s="177"/>
      <c r="AV232" s="153" t="e">
        <f t="shared" si="31"/>
        <v>#DIV/0!</v>
      </c>
      <c r="AW232" s="101"/>
      <c r="AY232" s="132"/>
      <c r="AZ232" s="101"/>
      <c r="BA232" s="94"/>
      <c r="BB232" s="94"/>
      <c r="BC232" s="94"/>
      <c r="BD232" s="94"/>
      <c r="BE232" s="101"/>
      <c r="BF232" s="132"/>
      <c r="BG232" s="98"/>
      <c r="BH232" s="74" t="str">
        <f t="shared" si="26"/>
        <v>N</v>
      </c>
      <c r="BI232" t="e">
        <f t="shared" si="27"/>
        <v>#DIV/0!</v>
      </c>
      <c r="BK232" s="283">
        <f>IFERROR(VLOOKUP($B232, 'A2. Rate Change &amp; Enrollment'!$C$14:$BY$769, 75, FALSE), 0)</f>
        <v>0</v>
      </c>
      <c r="BL232" s="283" t="e">
        <f t="shared" si="28"/>
        <v>#DIV/0!</v>
      </c>
      <c r="BM232" s="283" t="e">
        <f t="shared" si="29"/>
        <v>#DIV/0!</v>
      </c>
      <c r="BN232" t="e">
        <f t="shared" si="32"/>
        <v>#DIV/0!</v>
      </c>
    </row>
    <row r="233" spans="1:66" x14ac:dyDescent="0.35">
      <c r="A233" t="s">
        <v>427</v>
      </c>
      <c r="B233" s="144"/>
      <c r="C233" s="98"/>
      <c r="D233" s="43" t="str">
        <f t="shared" si="25"/>
        <v>POS</v>
      </c>
      <c r="E233" s="100"/>
      <c r="F233" s="101"/>
      <c r="G233" s="100"/>
      <c r="H233" s="101"/>
      <c r="I233" s="100"/>
      <c r="J233" s="101"/>
      <c r="K233" s="100"/>
      <c r="L233" s="101"/>
      <c r="M233" s="100"/>
      <c r="N233" s="101"/>
      <c r="O233" s="100"/>
      <c r="P233" s="101"/>
      <c r="Q233" s="100"/>
      <c r="R233" s="101"/>
      <c r="S233" s="100"/>
      <c r="T233" s="101"/>
      <c r="U233" s="118"/>
      <c r="V233" s="118"/>
      <c r="W233" s="100"/>
      <c r="X233" s="100"/>
      <c r="Y233" s="100"/>
      <c r="Z233" s="100"/>
      <c r="AA233" s="132"/>
      <c r="AB233" s="101"/>
      <c r="AC233" s="101"/>
      <c r="AD233" s="101"/>
      <c r="AE233" s="100"/>
      <c r="AF233" s="101"/>
      <c r="AG233" s="100"/>
      <c r="AH233" s="101"/>
      <c r="AI233" s="100"/>
      <c r="AJ233" s="101"/>
      <c r="AK233" s="100"/>
      <c r="AL233" s="101"/>
      <c r="AM233" s="101"/>
      <c r="AN233" s="8"/>
      <c r="AO233" s="147">
        <f>IFERROR(VLOOKUP(B233,'A2. Rate Change &amp; Enrollment'!$C$20:$K$769,3,FALSE),0)</f>
        <v>0</v>
      </c>
      <c r="AP233" s="147">
        <f>IFERROR(VLOOKUP(B233,'A2. Rate Change &amp; Enrollment'!$C$20:$K$769,7,FALSE),0)</f>
        <v>0</v>
      </c>
      <c r="AQ233" s="150" t="e">
        <f t="shared" si="30"/>
        <v>#DIV/0!</v>
      </c>
      <c r="AS233" s="177"/>
      <c r="AT233" s="177"/>
      <c r="AV233" s="153" t="e">
        <f t="shared" si="31"/>
        <v>#DIV/0!</v>
      </c>
      <c r="AW233" s="101"/>
      <c r="AY233" s="132"/>
      <c r="AZ233" s="101"/>
      <c r="BA233" s="94"/>
      <c r="BB233" s="94"/>
      <c r="BC233" s="94"/>
      <c r="BD233" s="94"/>
      <c r="BE233" s="101"/>
      <c r="BF233" s="132"/>
      <c r="BG233" s="98"/>
      <c r="BH233" s="74" t="str">
        <f t="shared" si="26"/>
        <v>N</v>
      </c>
      <c r="BI233" t="e">
        <f t="shared" si="27"/>
        <v>#DIV/0!</v>
      </c>
      <c r="BK233" s="283">
        <f>IFERROR(VLOOKUP($B233, 'A2. Rate Change &amp; Enrollment'!$C$14:$BY$769, 75, FALSE), 0)</f>
        <v>0</v>
      </c>
      <c r="BL233" s="283" t="e">
        <f t="shared" si="28"/>
        <v>#DIV/0!</v>
      </c>
      <c r="BM233" s="283" t="e">
        <f t="shared" si="29"/>
        <v>#DIV/0!</v>
      </c>
      <c r="BN233" t="e">
        <f t="shared" si="32"/>
        <v>#DIV/0!</v>
      </c>
    </row>
    <row r="234" spans="1:66" x14ac:dyDescent="0.35">
      <c r="A234" t="s">
        <v>428</v>
      </c>
      <c r="B234" s="144"/>
      <c r="C234" s="98"/>
      <c r="D234" s="43" t="str">
        <f t="shared" si="25"/>
        <v>POS</v>
      </c>
      <c r="E234" s="100"/>
      <c r="F234" s="101"/>
      <c r="G234" s="100"/>
      <c r="H234" s="101"/>
      <c r="I234" s="100"/>
      <c r="J234" s="101"/>
      <c r="K234" s="100"/>
      <c r="L234" s="101"/>
      <c r="M234" s="100"/>
      <c r="N234" s="101"/>
      <c r="O234" s="100"/>
      <c r="P234" s="101"/>
      <c r="Q234" s="100"/>
      <c r="R234" s="101"/>
      <c r="S234" s="100"/>
      <c r="T234" s="101"/>
      <c r="U234" s="118"/>
      <c r="V234" s="118"/>
      <c r="W234" s="100"/>
      <c r="X234" s="100"/>
      <c r="Y234" s="100"/>
      <c r="Z234" s="100"/>
      <c r="AA234" s="132"/>
      <c r="AB234" s="101"/>
      <c r="AC234" s="101"/>
      <c r="AD234" s="101"/>
      <c r="AE234" s="100"/>
      <c r="AF234" s="101"/>
      <c r="AG234" s="100"/>
      <c r="AH234" s="101"/>
      <c r="AI234" s="100"/>
      <c r="AJ234" s="101"/>
      <c r="AK234" s="100"/>
      <c r="AL234" s="101"/>
      <c r="AM234" s="101"/>
      <c r="AN234" s="8"/>
      <c r="AO234" s="147">
        <f>IFERROR(VLOOKUP(B234,'A2. Rate Change &amp; Enrollment'!$C$20:$K$769,3,FALSE),0)</f>
        <v>0</v>
      </c>
      <c r="AP234" s="147">
        <f>IFERROR(VLOOKUP(B234,'A2. Rate Change &amp; Enrollment'!$C$20:$K$769,7,FALSE),0)</f>
        <v>0</v>
      </c>
      <c r="AQ234" s="150" t="e">
        <f t="shared" si="30"/>
        <v>#DIV/0!</v>
      </c>
      <c r="AS234" s="177"/>
      <c r="AT234" s="177"/>
      <c r="AV234" s="153" t="e">
        <f t="shared" si="31"/>
        <v>#DIV/0!</v>
      </c>
      <c r="AW234" s="101"/>
      <c r="AY234" s="132"/>
      <c r="AZ234" s="101"/>
      <c r="BA234" s="94"/>
      <c r="BB234" s="94"/>
      <c r="BC234" s="94"/>
      <c r="BD234" s="94"/>
      <c r="BE234" s="101"/>
      <c r="BF234" s="132"/>
      <c r="BG234" s="98"/>
      <c r="BH234" s="74" t="str">
        <f t="shared" si="26"/>
        <v>N</v>
      </c>
      <c r="BI234" t="e">
        <f t="shared" si="27"/>
        <v>#DIV/0!</v>
      </c>
      <c r="BK234" s="283">
        <f>IFERROR(VLOOKUP($B234, 'A2. Rate Change &amp; Enrollment'!$C$14:$BY$769, 75, FALSE), 0)</f>
        <v>0</v>
      </c>
      <c r="BL234" s="283" t="e">
        <f t="shared" si="28"/>
        <v>#DIV/0!</v>
      </c>
      <c r="BM234" s="283" t="e">
        <f t="shared" si="29"/>
        <v>#DIV/0!</v>
      </c>
      <c r="BN234" t="e">
        <f t="shared" si="32"/>
        <v>#DIV/0!</v>
      </c>
    </row>
    <row r="235" spans="1:66" x14ac:dyDescent="0.35">
      <c r="A235" t="s">
        <v>429</v>
      </c>
      <c r="B235" s="144"/>
      <c r="C235" s="98"/>
      <c r="D235" s="43" t="str">
        <f t="shared" si="25"/>
        <v>POS</v>
      </c>
      <c r="E235" s="100"/>
      <c r="F235" s="101"/>
      <c r="G235" s="100"/>
      <c r="H235" s="101"/>
      <c r="I235" s="100"/>
      <c r="J235" s="101"/>
      <c r="K235" s="100"/>
      <c r="L235" s="101"/>
      <c r="M235" s="100"/>
      <c r="N235" s="101"/>
      <c r="O235" s="100"/>
      <c r="P235" s="101"/>
      <c r="Q235" s="100"/>
      <c r="R235" s="101"/>
      <c r="S235" s="100"/>
      <c r="T235" s="101"/>
      <c r="U235" s="118"/>
      <c r="V235" s="118"/>
      <c r="W235" s="100"/>
      <c r="X235" s="100"/>
      <c r="Y235" s="100"/>
      <c r="Z235" s="100"/>
      <c r="AA235" s="132"/>
      <c r="AB235" s="101"/>
      <c r="AC235" s="101"/>
      <c r="AD235" s="101"/>
      <c r="AE235" s="100"/>
      <c r="AF235" s="101"/>
      <c r="AG235" s="100"/>
      <c r="AH235" s="101"/>
      <c r="AI235" s="100"/>
      <c r="AJ235" s="101"/>
      <c r="AK235" s="100"/>
      <c r="AL235" s="101"/>
      <c r="AM235" s="101"/>
      <c r="AN235" s="8"/>
      <c r="AO235" s="147">
        <f>IFERROR(VLOOKUP(B235,'A2. Rate Change &amp; Enrollment'!$C$20:$K$769,3,FALSE),0)</f>
        <v>0</v>
      </c>
      <c r="AP235" s="147">
        <f>IFERROR(VLOOKUP(B235,'A2. Rate Change &amp; Enrollment'!$C$20:$K$769,7,FALSE),0)</f>
        <v>0</v>
      </c>
      <c r="AQ235" s="150" t="e">
        <f t="shared" si="30"/>
        <v>#DIV/0!</v>
      </c>
      <c r="AS235" s="177"/>
      <c r="AT235" s="177"/>
      <c r="AV235" s="153" t="e">
        <f t="shared" si="31"/>
        <v>#DIV/0!</v>
      </c>
      <c r="AW235" s="101"/>
      <c r="AY235" s="132"/>
      <c r="AZ235" s="101"/>
      <c r="BA235" s="94"/>
      <c r="BB235" s="94"/>
      <c r="BC235" s="94"/>
      <c r="BD235" s="94"/>
      <c r="BE235" s="101"/>
      <c r="BF235" s="132"/>
      <c r="BG235" s="98"/>
      <c r="BH235" s="74" t="str">
        <f t="shared" si="26"/>
        <v>N</v>
      </c>
      <c r="BI235" t="e">
        <f t="shared" si="27"/>
        <v>#DIV/0!</v>
      </c>
      <c r="BK235" s="283">
        <f>IFERROR(VLOOKUP($B235, 'A2. Rate Change &amp; Enrollment'!$C$14:$BY$769, 75, FALSE), 0)</f>
        <v>0</v>
      </c>
      <c r="BL235" s="283" t="e">
        <f t="shared" si="28"/>
        <v>#DIV/0!</v>
      </c>
      <c r="BM235" s="283" t="e">
        <f t="shared" si="29"/>
        <v>#DIV/0!</v>
      </c>
      <c r="BN235" t="e">
        <f t="shared" si="32"/>
        <v>#DIV/0!</v>
      </c>
    </row>
    <row r="236" spans="1:66" x14ac:dyDescent="0.35">
      <c r="A236" t="s">
        <v>430</v>
      </c>
      <c r="B236" s="144"/>
      <c r="C236" s="98"/>
      <c r="D236" s="43" t="str">
        <f t="shared" si="25"/>
        <v>POS</v>
      </c>
      <c r="E236" s="100"/>
      <c r="F236" s="101"/>
      <c r="G236" s="100"/>
      <c r="H236" s="101"/>
      <c r="I236" s="100"/>
      <c r="J236" s="101"/>
      <c r="K236" s="100"/>
      <c r="L236" s="101"/>
      <c r="M236" s="100"/>
      <c r="N236" s="101"/>
      <c r="O236" s="100"/>
      <c r="P236" s="101"/>
      <c r="Q236" s="100"/>
      <c r="R236" s="101"/>
      <c r="S236" s="100"/>
      <c r="T236" s="101"/>
      <c r="U236" s="118"/>
      <c r="V236" s="118"/>
      <c r="W236" s="100"/>
      <c r="X236" s="100"/>
      <c r="Y236" s="100"/>
      <c r="Z236" s="100"/>
      <c r="AA236" s="132"/>
      <c r="AB236" s="101"/>
      <c r="AC236" s="101"/>
      <c r="AD236" s="101"/>
      <c r="AE236" s="100"/>
      <c r="AF236" s="101"/>
      <c r="AG236" s="100"/>
      <c r="AH236" s="101"/>
      <c r="AI236" s="100"/>
      <c r="AJ236" s="101"/>
      <c r="AK236" s="100"/>
      <c r="AL236" s="101"/>
      <c r="AM236" s="101"/>
      <c r="AN236" s="8"/>
      <c r="AO236" s="147">
        <f>IFERROR(VLOOKUP(B236,'A2. Rate Change &amp; Enrollment'!$C$20:$K$769,3,FALSE),0)</f>
        <v>0</v>
      </c>
      <c r="AP236" s="147">
        <f>IFERROR(VLOOKUP(B236,'A2. Rate Change &amp; Enrollment'!$C$20:$K$769,7,FALSE),0)</f>
        <v>0</v>
      </c>
      <c r="AQ236" s="150" t="e">
        <f t="shared" si="30"/>
        <v>#DIV/0!</v>
      </c>
      <c r="AS236" s="177"/>
      <c r="AT236" s="177"/>
      <c r="AV236" s="153" t="e">
        <f t="shared" si="31"/>
        <v>#DIV/0!</v>
      </c>
      <c r="AW236" s="101"/>
      <c r="AY236" s="132"/>
      <c r="AZ236" s="101"/>
      <c r="BA236" s="94"/>
      <c r="BB236" s="94"/>
      <c r="BC236" s="94"/>
      <c r="BD236" s="94"/>
      <c r="BE236" s="101"/>
      <c r="BF236" s="132"/>
      <c r="BG236" s="98"/>
      <c r="BH236" s="74" t="str">
        <f t="shared" si="26"/>
        <v>N</v>
      </c>
      <c r="BI236" t="e">
        <f t="shared" si="27"/>
        <v>#DIV/0!</v>
      </c>
      <c r="BK236" s="283">
        <f>IFERROR(VLOOKUP($B236, 'A2. Rate Change &amp; Enrollment'!$C$14:$BY$769, 75, FALSE), 0)</f>
        <v>0</v>
      </c>
      <c r="BL236" s="283" t="e">
        <f t="shared" si="28"/>
        <v>#DIV/0!</v>
      </c>
      <c r="BM236" s="283" t="e">
        <f t="shared" si="29"/>
        <v>#DIV/0!</v>
      </c>
      <c r="BN236" t="e">
        <f t="shared" si="32"/>
        <v>#DIV/0!</v>
      </c>
    </row>
    <row r="237" spans="1:66" x14ac:dyDescent="0.35">
      <c r="A237" t="s">
        <v>431</v>
      </c>
      <c r="B237" s="144"/>
      <c r="C237" s="98"/>
      <c r="D237" s="43" t="str">
        <f t="shared" si="25"/>
        <v>POS</v>
      </c>
      <c r="E237" s="100"/>
      <c r="F237" s="101"/>
      <c r="G237" s="100"/>
      <c r="H237" s="101"/>
      <c r="I237" s="100"/>
      <c r="J237" s="101"/>
      <c r="K237" s="100"/>
      <c r="L237" s="101"/>
      <c r="M237" s="100"/>
      <c r="N237" s="101"/>
      <c r="O237" s="100"/>
      <c r="P237" s="101"/>
      <c r="Q237" s="100"/>
      <c r="R237" s="101"/>
      <c r="S237" s="100"/>
      <c r="T237" s="101"/>
      <c r="U237" s="118"/>
      <c r="V237" s="118"/>
      <c r="W237" s="100"/>
      <c r="X237" s="100"/>
      <c r="Y237" s="100"/>
      <c r="Z237" s="100"/>
      <c r="AA237" s="132"/>
      <c r="AB237" s="101"/>
      <c r="AC237" s="101"/>
      <c r="AD237" s="101"/>
      <c r="AE237" s="100"/>
      <c r="AF237" s="101"/>
      <c r="AG237" s="100"/>
      <c r="AH237" s="101"/>
      <c r="AI237" s="100"/>
      <c r="AJ237" s="101"/>
      <c r="AK237" s="100"/>
      <c r="AL237" s="101"/>
      <c r="AM237" s="101"/>
      <c r="AN237" s="8"/>
      <c r="AO237" s="147">
        <f>IFERROR(VLOOKUP(B237,'A2. Rate Change &amp; Enrollment'!$C$20:$K$769,3,FALSE),0)</f>
        <v>0</v>
      </c>
      <c r="AP237" s="147">
        <f>IFERROR(VLOOKUP(B237,'A2. Rate Change &amp; Enrollment'!$C$20:$K$769,7,FALSE),0)</f>
        <v>0</v>
      </c>
      <c r="AQ237" s="150" t="e">
        <f t="shared" si="30"/>
        <v>#DIV/0!</v>
      </c>
      <c r="AS237" s="177"/>
      <c r="AT237" s="177"/>
      <c r="AV237" s="153" t="e">
        <f t="shared" si="31"/>
        <v>#DIV/0!</v>
      </c>
      <c r="AW237" s="101"/>
      <c r="AY237" s="132"/>
      <c r="AZ237" s="101"/>
      <c r="BA237" s="94"/>
      <c r="BB237" s="94"/>
      <c r="BC237" s="94"/>
      <c r="BD237" s="94"/>
      <c r="BE237" s="101"/>
      <c r="BF237" s="132"/>
      <c r="BG237" s="98"/>
      <c r="BH237" s="74" t="str">
        <f t="shared" si="26"/>
        <v>N</v>
      </c>
      <c r="BI237" t="e">
        <f t="shared" si="27"/>
        <v>#DIV/0!</v>
      </c>
      <c r="BK237" s="283">
        <f>IFERROR(VLOOKUP($B237, 'A2. Rate Change &amp; Enrollment'!$C$14:$BY$769, 75, FALSE), 0)</f>
        <v>0</v>
      </c>
      <c r="BL237" s="283" t="e">
        <f t="shared" si="28"/>
        <v>#DIV/0!</v>
      </c>
      <c r="BM237" s="283" t="e">
        <f t="shared" si="29"/>
        <v>#DIV/0!</v>
      </c>
      <c r="BN237" t="e">
        <f t="shared" si="32"/>
        <v>#DIV/0!</v>
      </c>
    </row>
    <row r="238" spans="1:66" x14ac:dyDescent="0.35">
      <c r="A238" t="s">
        <v>432</v>
      </c>
      <c r="B238" s="144"/>
      <c r="C238" s="98"/>
      <c r="D238" s="43" t="str">
        <f t="shared" si="25"/>
        <v>POS</v>
      </c>
      <c r="E238" s="100"/>
      <c r="F238" s="101"/>
      <c r="G238" s="100"/>
      <c r="H238" s="101"/>
      <c r="I238" s="100"/>
      <c r="J238" s="101"/>
      <c r="K238" s="100"/>
      <c r="L238" s="101"/>
      <c r="M238" s="100"/>
      <c r="N238" s="101"/>
      <c r="O238" s="100"/>
      <c r="P238" s="101"/>
      <c r="Q238" s="100"/>
      <c r="R238" s="101"/>
      <c r="S238" s="100"/>
      <c r="T238" s="101"/>
      <c r="U238" s="118"/>
      <c r="V238" s="118"/>
      <c r="W238" s="100"/>
      <c r="X238" s="100"/>
      <c r="Y238" s="100"/>
      <c r="Z238" s="100"/>
      <c r="AA238" s="132"/>
      <c r="AB238" s="101"/>
      <c r="AC238" s="101"/>
      <c r="AD238" s="101"/>
      <c r="AE238" s="100"/>
      <c r="AF238" s="101"/>
      <c r="AG238" s="100"/>
      <c r="AH238" s="101"/>
      <c r="AI238" s="100"/>
      <c r="AJ238" s="101"/>
      <c r="AK238" s="100"/>
      <c r="AL238" s="101"/>
      <c r="AM238" s="101"/>
      <c r="AN238" s="8"/>
      <c r="AO238" s="147">
        <f>IFERROR(VLOOKUP(B238,'A2. Rate Change &amp; Enrollment'!$C$20:$K$769,3,FALSE),0)</f>
        <v>0</v>
      </c>
      <c r="AP238" s="147">
        <f>IFERROR(VLOOKUP(B238,'A2. Rate Change &amp; Enrollment'!$C$20:$K$769,7,FALSE),0)</f>
        <v>0</v>
      </c>
      <c r="AQ238" s="150" t="e">
        <f t="shared" si="30"/>
        <v>#DIV/0!</v>
      </c>
      <c r="AS238" s="177"/>
      <c r="AT238" s="177"/>
      <c r="AV238" s="153" t="e">
        <f t="shared" si="31"/>
        <v>#DIV/0!</v>
      </c>
      <c r="AW238" s="101"/>
      <c r="AY238" s="132"/>
      <c r="AZ238" s="101"/>
      <c r="BA238" s="94"/>
      <c r="BB238" s="94"/>
      <c r="BC238" s="94"/>
      <c r="BD238" s="94"/>
      <c r="BE238" s="101"/>
      <c r="BF238" s="132"/>
      <c r="BG238" s="98"/>
      <c r="BH238" s="74" t="str">
        <f t="shared" si="26"/>
        <v>N</v>
      </c>
      <c r="BI238" t="e">
        <f t="shared" si="27"/>
        <v>#DIV/0!</v>
      </c>
      <c r="BK238" s="283">
        <f>IFERROR(VLOOKUP($B238, 'A2. Rate Change &amp; Enrollment'!$C$14:$BY$769, 75, FALSE), 0)</f>
        <v>0</v>
      </c>
      <c r="BL238" s="283" t="e">
        <f t="shared" si="28"/>
        <v>#DIV/0!</v>
      </c>
      <c r="BM238" s="283" t="e">
        <f t="shared" si="29"/>
        <v>#DIV/0!</v>
      </c>
      <c r="BN238" t="e">
        <f t="shared" si="32"/>
        <v>#DIV/0!</v>
      </c>
    </row>
    <row r="239" spans="1:66" x14ac:dyDescent="0.35">
      <c r="A239" t="s">
        <v>433</v>
      </c>
      <c r="B239" s="144"/>
      <c r="C239" s="98"/>
      <c r="D239" s="43" t="str">
        <f t="shared" si="25"/>
        <v>POS</v>
      </c>
      <c r="E239" s="100"/>
      <c r="F239" s="101"/>
      <c r="G239" s="100"/>
      <c r="H239" s="101"/>
      <c r="I239" s="100"/>
      <c r="J239" s="101"/>
      <c r="K239" s="100"/>
      <c r="L239" s="101"/>
      <c r="M239" s="100"/>
      <c r="N239" s="101"/>
      <c r="O239" s="100"/>
      <c r="P239" s="101"/>
      <c r="Q239" s="100"/>
      <c r="R239" s="101"/>
      <c r="S239" s="100"/>
      <c r="T239" s="101"/>
      <c r="U239" s="118"/>
      <c r="V239" s="118"/>
      <c r="W239" s="100"/>
      <c r="X239" s="100"/>
      <c r="Y239" s="100"/>
      <c r="Z239" s="100"/>
      <c r="AA239" s="132"/>
      <c r="AB239" s="101"/>
      <c r="AC239" s="101"/>
      <c r="AD239" s="101"/>
      <c r="AE239" s="100"/>
      <c r="AF239" s="101"/>
      <c r="AG239" s="100"/>
      <c r="AH239" s="101"/>
      <c r="AI239" s="100"/>
      <c r="AJ239" s="101"/>
      <c r="AK239" s="100"/>
      <c r="AL239" s="101"/>
      <c r="AM239" s="101"/>
      <c r="AN239" s="8"/>
      <c r="AO239" s="147">
        <f>IFERROR(VLOOKUP(B239,'A2. Rate Change &amp; Enrollment'!$C$20:$K$769,3,FALSE),0)</f>
        <v>0</v>
      </c>
      <c r="AP239" s="147">
        <f>IFERROR(VLOOKUP(B239,'A2. Rate Change &amp; Enrollment'!$C$20:$K$769,7,FALSE),0)</f>
        <v>0</v>
      </c>
      <c r="AQ239" s="150" t="e">
        <f t="shared" si="30"/>
        <v>#DIV/0!</v>
      </c>
      <c r="AS239" s="177"/>
      <c r="AT239" s="177"/>
      <c r="AV239" s="153" t="e">
        <f t="shared" si="31"/>
        <v>#DIV/0!</v>
      </c>
      <c r="AW239" s="101"/>
      <c r="AY239" s="132"/>
      <c r="AZ239" s="101"/>
      <c r="BA239" s="94"/>
      <c r="BB239" s="94"/>
      <c r="BC239" s="94"/>
      <c r="BD239" s="94"/>
      <c r="BE239" s="101"/>
      <c r="BF239" s="132"/>
      <c r="BG239" s="98"/>
      <c r="BH239" s="74" t="str">
        <f t="shared" si="26"/>
        <v>N</v>
      </c>
      <c r="BI239" t="e">
        <f t="shared" si="27"/>
        <v>#DIV/0!</v>
      </c>
      <c r="BK239" s="283">
        <f>IFERROR(VLOOKUP($B239, 'A2. Rate Change &amp; Enrollment'!$C$14:$BY$769, 75, FALSE), 0)</f>
        <v>0</v>
      </c>
      <c r="BL239" s="283" t="e">
        <f t="shared" si="28"/>
        <v>#DIV/0!</v>
      </c>
      <c r="BM239" s="283" t="e">
        <f t="shared" si="29"/>
        <v>#DIV/0!</v>
      </c>
      <c r="BN239" t="e">
        <f t="shared" si="32"/>
        <v>#DIV/0!</v>
      </c>
    </row>
    <row r="240" spans="1:66" x14ac:dyDescent="0.35">
      <c r="A240" t="s">
        <v>434</v>
      </c>
      <c r="B240" s="144"/>
      <c r="C240" s="98"/>
      <c r="D240" s="43" t="str">
        <f t="shared" si="25"/>
        <v>POS</v>
      </c>
      <c r="E240" s="100"/>
      <c r="F240" s="101"/>
      <c r="G240" s="100"/>
      <c r="H240" s="101"/>
      <c r="I240" s="100"/>
      <c r="J240" s="101"/>
      <c r="K240" s="100"/>
      <c r="L240" s="101"/>
      <c r="M240" s="100"/>
      <c r="N240" s="101"/>
      <c r="O240" s="100"/>
      <c r="P240" s="101"/>
      <c r="Q240" s="100"/>
      <c r="R240" s="101"/>
      <c r="S240" s="100"/>
      <c r="T240" s="101"/>
      <c r="U240" s="118"/>
      <c r="V240" s="118"/>
      <c r="W240" s="100"/>
      <c r="X240" s="100"/>
      <c r="Y240" s="100"/>
      <c r="Z240" s="100"/>
      <c r="AA240" s="132"/>
      <c r="AB240" s="101"/>
      <c r="AC240" s="101"/>
      <c r="AD240" s="101"/>
      <c r="AE240" s="100"/>
      <c r="AF240" s="101"/>
      <c r="AG240" s="100"/>
      <c r="AH240" s="101"/>
      <c r="AI240" s="100"/>
      <c r="AJ240" s="101"/>
      <c r="AK240" s="100"/>
      <c r="AL240" s="101"/>
      <c r="AM240" s="101"/>
      <c r="AN240" s="8"/>
      <c r="AO240" s="147">
        <f>IFERROR(VLOOKUP(B240,'A2. Rate Change &amp; Enrollment'!$C$20:$K$769,3,FALSE),0)</f>
        <v>0</v>
      </c>
      <c r="AP240" s="147">
        <f>IFERROR(VLOOKUP(B240,'A2. Rate Change &amp; Enrollment'!$C$20:$K$769,7,FALSE),0)</f>
        <v>0</v>
      </c>
      <c r="AQ240" s="150" t="e">
        <f t="shared" si="30"/>
        <v>#DIV/0!</v>
      </c>
      <c r="AS240" s="177"/>
      <c r="AT240" s="177"/>
      <c r="AV240" s="153" t="e">
        <f t="shared" si="31"/>
        <v>#DIV/0!</v>
      </c>
      <c r="AW240" s="101"/>
      <c r="AY240" s="132"/>
      <c r="AZ240" s="101"/>
      <c r="BA240" s="94"/>
      <c r="BB240" s="94"/>
      <c r="BC240" s="94"/>
      <c r="BD240" s="94"/>
      <c r="BE240" s="101"/>
      <c r="BF240" s="132"/>
      <c r="BG240" s="98"/>
      <c r="BH240" s="74" t="str">
        <f t="shared" si="26"/>
        <v>N</v>
      </c>
      <c r="BI240" t="e">
        <f t="shared" si="27"/>
        <v>#DIV/0!</v>
      </c>
      <c r="BK240" s="283">
        <f>IFERROR(VLOOKUP($B240, 'A2. Rate Change &amp; Enrollment'!$C$14:$BY$769, 75, FALSE), 0)</f>
        <v>0</v>
      </c>
      <c r="BL240" s="283" t="e">
        <f t="shared" si="28"/>
        <v>#DIV/0!</v>
      </c>
      <c r="BM240" s="283" t="e">
        <f t="shared" si="29"/>
        <v>#DIV/0!</v>
      </c>
      <c r="BN240" t="e">
        <f t="shared" si="32"/>
        <v>#DIV/0!</v>
      </c>
    </row>
    <row r="241" spans="1:66" x14ac:dyDescent="0.35">
      <c r="A241" t="s">
        <v>435</v>
      </c>
      <c r="B241" s="144"/>
      <c r="C241" s="98"/>
      <c r="D241" s="43" t="str">
        <f t="shared" si="25"/>
        <v>POS</v>
      </c>
      <c r="E241" s="100"/>
      <c r="F241" s="101"/>
      <c r="G241" s="100"/>
      <c r="H241" s="101"/>
      <c r="I241" s="100"/>
      <c r="J241" s="101"/>
      <c r="K241" s="100"/>
      <c r="L241" s="101"/>
      <c r="M241" s="100"/>
      <c r="N241" s="101"/>
      <c r="O241" s="100"/>
      <c r="P241" s="101"/>
      <c r="Q241" s="100"/>
      <c r="R241" s="101"/>
      <c r="S241" s="100"/>
      <c r="T241" s="101"/>
      <c r="U241" s="118"/>
      <c r="V241" s="118"/>
      <c r="W241" s="100"/>
      <c r="X241" s="100"/>
      <c r="Y241" s="100"/>
      <c r="Z241" s="100"/>
      <c r="AA241" s="132"/>
      <c r="AB241" s="101"/>
      <c r="AC241" s="101"/>
      <c r="AD241" s="101"/>
      <c r="AE241" s="100"/>
      <c r="AF241" s="101"/>
      <c r="AG241" s="100"/>
      <c r="AH241" s="101"/>
      <c r="AI241" s="100"/>
      <c r="AJ241" s="101"/>
      <c r="AK241" s="100"/>
      <c r="AL241" s="101"/>
      <c r="AM241" s="101"/>
      <c r="AN241" s="8"/>
      <c r="AO241" s="147">
        <f>IFERROR(VLOOKUP(B241,'A2. Rate Change &amp; Enrollment'!$C$20:$K$769,3,FALSE),0)</f>
        <v>0</v>
      </c>
      <c r="AP241" s="147">
        <f>IFERROR(VLOOKUP(B241,'A2. Rate Change &amp; Enrollment'!$C$20:$K$769,7,FALSE),0)</f>
        <v>0</v>
      </c>
      <c r="AQ241" s="150" t="e">
        <f t="shared" si="30"/>
        <v>#DIV/0!</v>
      </c>
      <c r="AS241" s="177"/>
      <c r="AT241" s="177"/>
      <c r="AV241" s="153" t="e">
        <f t="shared" si="31"/>
        <v>#DIV/0!</v>
      </c>
      <c r="AW241" s="101"/>
      <c r="AY241" s="132"/>
      <c r="AZ241" s="101"/>
      <c r="BA241" s="94"/>
      <c r="BB241" s="94"/>
      <c r="BC241" s="94"/>
      <c r="BD241" s="94"/>
      <c r="BE241" s="101"/>
      <c r="BF241" s="132"/>
      <c r="BG241" s="98"/>
      <c r="BH241" s="74" t="str">
        <f t="shared" si="26"/>
        <v>N</v>
      </c>
      <c r="BI241" t="e">
        <f t="shared" si="27"/>
        <v>#DIV/0!</v>
      </c>
      <c r="BK241" s="283">
        <f>IFERROR(VLOOKUP($B241, 'A2. Rate Change &amp; Enrollment'!$C$14:$BY$769, 75, FALSE), 0)</f>
        <v>0</v>
      </c>
      <c r="BL241" s="283" t="e">
        <f t="shared" si="28"/>
        <v>#DIV/0!</v>
      </c>
      <c r="BM241" s="283" t="e">
        <f t="shared" si="29"/>
        <v>#DIV/0!</v>
      </c>
      <c r="BN241" t="e">
        <f t="shared" si="32"/>
        <v>#DIV/0!</v>
      </c>
    </row>
    <row r="242" spans="1:66" x14ac:dyDescent="0.35">
      <c r="A242" t="s">
        <v>436</v>
      </c>
      <c r="B242" s="144"/>
      <c r="C242" s="98"/>
      <c r="D242" s="43" t="str">
        <f t="shared" si="25"/>
        <v>POS</v>
      </c>
      <c r="E242" s="100"/>
      <c r="F242" s="101"/>
      <c r="G242" s="100"/>
      <c r="H242" s="101"/>
      <c r="I242" s="100"/>
      <c r="J242" s="101"/>
      <c r="K242" s="100"/>
      <c r="L242" s="101"/>
      <c r="M242" s="100"/>
      <c r="N242" s="101"/>
      <c r="O242" s="100"/>
      <c r="P242" s="101"/>
      <c r="Q242" s="100"/>
      <c r="R242" s="101"/>
      <c r="S242" s="100"/>
      <c r="T242" s="101"/>
      <c r="U242" s="118"/>
      <c r="V242" s="118"/>
      <c r="W242" s="100"/>
      <c r="X242" s="100"/>
      <c r="Y242" s="100"/>
      <c r="Z242" s="100"/>
      <c r="AA242" s="132"/>
      <c r="AB242" s="101"/>
      <c r="AC242" s="101"/>
      <c r="AD242" s="101"/>
      <c r="AE242" s="100"/>
      <c r="AF242" s="101"/>
      <c r="AG242" s="100"/>
      <c r="AH242" s="101"/>
      <c r="AI242" s="100"/>
      <c r="AJ242" s="101"/>
      <c r="AK242" s="100"/>
      <c r="AL242" s="101"/>
      <c r="AM242" s="101"/>
      <c r="AN242" s="8"/>
      <c r="AO242" s="147">
        <f>IFERROR(VLOOKUP(B242,'A2. Rate Change &amp; Enrollment'!$C$20:$K$769,3,FALSE),0)</f>
        <v>0</v>
      </c>
      <c r="AP242" s="147">
        <f>IFERROR(VLOOKUP(B242,'A2. Rate Change &amp; Enrollment'!$C$20:$K$769,7,FALSE),0)</f>
        <v>0</v>
      </c>
      <c r="AQ242" s="150" t="e">
        <f t="shared" si="30"/>
        <v>#DIV/0!</v>
      </c>
      <c r="AS242" s="177"/>
      <c r="AT242" s="177"/>
      <c r="AV242" s="153" t="e">
        <f t="shared" si="31"/>
        <v>#DIV/0!</v>
      </c>
      <c r="AW242" s="101"/>
      <c r="AY242" s="132"/>
      <c r="AZ242" s="101"/>
      <c r="BA242" s="94"/>
      <c r="BB242" s="94"/>
      <c r="BC242" s="94"/>
      <c r="BD242" s="94"/>
      <c r="BE242" s="101"/>
      <c r="BF242" s="132"/>
      <c r="BG242" s="98"/>
      <c r="BH242" s="74" t="str">
        <f t="shared" si="26"/>
        <v>N</v>
      </c>
      <c r="BI242" t="e">
        <f t="shared" si="27"/>
        <v>#DIV/0!</v>
      </c>
      <c r="BK242" s="283">
        <f>IFERROR(VLOOKUP($B242, 'A2. Rate Change &amp; Enrollment'!$C$14:$BY$769, 75, FALSE), 0)</f>
        <v>0</v>
      </c>
      <c r="BL242" s="283" t="e">
        <f t="shared" si="28"/>
        <v>#DIV/0!</v>
      </c>
      <c r="BM242" s="283" t="e">
        <f t="shared" si="29"/>
        <v>#DIV/0!</v>
      </c>
      <c r="BN242" t="e">
        <f t="shared" si="32"/>
        <v>#DIV/0!</v>
      </c>
    </row>
    <row r="243" spans="1:66" x14ac:dyDescent="0.35">
      <c r="A243" t="s">
        <v>437</v>
      </c>
      <c r="B243" s="144"/>
      <c r="C243" s="98"/>
      <c r="D243" s="43" t="str">
        <f t="shared" si="25"/>
        <v>POS</v>
      </c>
      <c r="E243" s="100"/>
      <c r="F243" s="101"/>
      <c r="G243" s="100"/>
      <c r="H243" s="101"/>
      <c r="I243" s="100"/>
      <c r="J243" s="101"/>
      <c r="K243" s="100"/>
      <c r="L243" s="101"/>
      <c r="M243" s="100"/>
      <c r="N243" s="101"/>
      <c r="O243" s="100"/>
      <c r="P243" s="101"/>
      <c r="Q243" s="100"/>
      <c r="R243" s="101"/>
      <c r="S243" s="100"/>
      <c r="T243" s="101"/>
      <c r="U243" s="118"/>
      <c r="V243" s="118"/>
      <c r="W243" s="100"/>
      <c r="X243" s="100"/>
      <c r="Y243" s="100"/>
      <c r="Z243" s="100"/>
      <c r="AA243" s="132"/>
      <c r="AB243" s="101"/>
      <c r="AC243" s="101"/>
      <c r="AD243" s="101"/>
      <c r="AE243" s="100"/>
      <c r="AF243" s="101"/>
      <c r="AG243" s="100"/>
      <c r="AH243" s="101"/>
      <c r="AI243" s="100"/>
      <c r="AJ243" s="101"/>
      <c r="AK243" s="100"/>
      <c r="AL243" s="101"/>
      <c r="AM243" s="101"/>
      <c r="AN243" s="8"/>
      <c r="AO243" s="147">
        <f>IFERROR(VLOOKUP(B243,'A2. Rate Change &amp; Enrollment'!$C$20:$K$769,3,FALSE),0)</f>
        <v>0</v>
      </c>
      <c r="AP243" s="147">
        <f>IFERROR(VLOOKUP(B243,'A2. Rate Change &amp; Enrollment'!$C$20:$K$769,7,FALSE),0)</f>
        <v>0</v>
      </c>
      <c r="AQ243" s="150" t="e">
        <f t="shared" si="30"/>
        <v>#DIV/0!</v>
      </c>
      <c r="AS243" s="177"/>
      <c r="AT243" s="177"/>
      <c r="AV243" s="153" t="e">
        <f t="shared" si="31"/>
        <v>#DIV/0!</v>
      </c>
      <c r="AW243" s="101"/>
      <c r="AY243" s="132"/>
      <c r="AZ243" s="101"/>
      <c r="BA243" s="94"/>
      <c r="BB243" s="94"/>
      <c r="BC243" s="94"/>
      <c r="BD243" s="94"/>
      <c r="BE243" s="101"/>
      <c r="BF243" s="132"/>
      <c r="BG243" s="98"/>
      <c r="BH243" s="74" t="str">
        <f t="shared" si="26"/>
        <v>N</v>
      </c>
      <c r="BI243" t="e">
        <f t="shared" si="27"/>
        <v>#DIV/0!</v>
      </c>
      <c r="BK243" s="283">
        <f>IFERROR(VLOOKUP($B243, 'A2. Rate Change &amp; Enrollment'!$C$14:$BY$769, 75, FALSE), 0)</f>
        <v>0</v>
      </c>
      <c r="BL243" s="283" t="e">
        <f t="shared" si="28"/>
        <v>#DIV/0!</v>
      </c>
      <c r="BM243" s="283" t="e">
        <f t="shared" si="29"/>
        <v>#DIV/0!</v>
      </c>
      <c r="BN243" t="e">
        <f t="shared" si="32"/>
        <v>#DIV/0!</v>
      </c>
    </row>
    <row r="244" spans="1:66" x14ac:dyDescent="0.35">
      <c r="A244" t="s">
        <v>438</v>
      </c>
      <c r="B244" s="144"/>
      <c r="C244" s="98"/>
      <c r="D244" s="43" t="str">
        <f t="shared" si="25"/>
        <v>POS</v>
      </c>
      <c r="E244" s="100"/>
      <c r="F244" s="101"/>
      <c r="G244" s="100"/>
      <c r="H244" s="101"/>
      <c r="I244" s="100"/>
      <c r="J244" s="101"/>
      <c r="K244" s="100"/>
      <c r="L244" s="101"/>
      <c r="M244" s="100"/>
      <c r="N244" s="101"/>
      <c r="O244" s="100"/>
      <c r="P244" s="101"/>
      <c r="Q244" s="100"/>
      <c r="R244" s="101"/>
      <c r="S244" s="100"/>
      <c r="T244" s="101"/>
      <c r="U244" s="118"/>
      <c r="V244" s="118"/>
      <c r="W244" s="100"/>
      <c r="X244" s="100"/>
      <c r="Y244" s="100"/>
      <c r="Z244" s="100"/>
      <c r="AA244" s="132"/>
      <c r="AB244" s="101"/>
      <c r="AC244" s="101"/>
      <c r="AD244" s="101"/>
      <c r="AE244" s="100"/>
      <c r="AF244" s="101"/>
      <c r="AG244" s="100"/>
      <c r="AH244" s="101"/>
      <c r="AI244" s="100"/>
      <c r="AJ244" s="101"/>
      <c r="AK244" s="100"/>
      <c r="AL244" s="101"/>
      <c r="AM244" s="101"/>
      <c r="AN244" s="8"/>
      <c r="AO244" s="147">
        <f>IFERROR(VLOOKUP(B244,'A2. Rate Change &amp; Enrollment'!$C$20:$K$769,3,FALSE),0)</f>
        <v>0</v>
      </c>
      <c r="AP244" s="147">
        <f>IFERROR(VLOOKUP(B244,'A2. Rate Change &amp; Enrollment'!$C$20:$K$769,7,FALSE),0)</f>
        <v>0</v>
      </c>
      <c r="AQ244" s="150" t="e">
        <f t="shared" si="30"/>
        <v>#DIV/0!</v>
      </c>
      <c r="AS244" s="177"/>
      <c r="AT244" s="177"/>
      <c r="AV244" s="153" t="e">
        <f t="shared" si="31"/>
        <v>#DIV/0!</v>
      </c>
      <c r="AW244" s="101"/>
      <c r="AY244" s="132"/>
      <c r="AZ244" s="101"/>
      <c r="BA244" s="94"/>
      <c r="BB244" s="94"/>
      <c r="BC244" s="94"/>
      <c r="BD244" s="94"/>
      <c r="BE244" s="101"/>
      <c r="BF244" s="132"/>
      <c r="BG244" s="98"/>
      <c r="BH244" s="74" t="str">
        <f t="shared" si="26"/>
        <v>N</v>
      </c>
      <c r="BI244" t="e">
        <f t="shared" si="27"/>
        <v>#DIV/0!</v>
      </c>
      <c r="BK244" s="283">
        <f>IFERROR(VLOOKUP($B244, 'A2. Rate Change &amp; Enrollment'!$C$14:$BY$769, 75, FALSE), 0)</f>
        <v>0</v>
      </c>
      <c r="BL244" s="283" t="e">
        <f t="shared" si="28"/>
        <v>#DIV/0!</v>
      </c>
      <c r="BM244" s="283" t="e">
        <f t="shared" si="29"/>
        <v>#DIV/0!</v>
      </c>
      <c r="BN244" t="e">
        <f t="shared" si="32"/>
        <v>#DIV/0!</v>
      </c>
    </row>
    <row r="245" spans="1:66" x14ac:dyDescent="0.35">
      <c r="A245" t="s">
        <v>439</v>
      </c>
      <c r="B245" s="144"/>
      <c r="C245" s="98"/>
      <c r="D245" s="43" t="str">
        <f t="shared" si="25"/>
        <v>POS</v>
      </c>
      <c r="E245" s="100"/>
      <c r="F245" s="101"/>
      <c r="G245" s="100"/>
      <c r="H245" s="101"/>
      <c r="I245" s="100"/>
      <c r="J245" s="101"/>
      <c r="K245" s="100"/>
      <c r="L245" s="101"/>
      <c r="M245" s="100"/>
      <c r="N245" s="101"/>
      <c r="O245" s="100"/>
      <c r="P245" s="101"/>
      <c r="Q245" s="100"/>
      <c r="R245" s="101"/>
      <c r="S245" s="100"/>
      <c r="T245" s="101"/>
      <c r="U245" s="118"/>
      <c r="V245" s="118"/>
      <c r="W245" s="100"/>
      <c r="X245" s="100"/>
      <c r="Y245" s="100"/>
      <c r="Z245" s="100"/>
      <c r="AA245" s="132"/>
      <c r="AB245" s="101"/>
      <c r="AC245" s="101"/>
      <c r="AD245" s="101"/>
      <c r="AE245" s="100"/>
      <c r="AF245" s="101"/>
      <c r="AG245" s="100"/>
      <c r="AH245" s="101"/>
      <c r="AI245" s="100"/>
      <c r="AJ245" s="101"/>
      <c r="AK245" s="100"/>
      <c r="AL245" s="101"/>
      <c r="AM245" s="101"/>
      <c r="AN245" s="8"/>
      <c r="AO245" s="147">
        <f>IFERROR(VLOOKUP(B245,'A2. Rate Change &amp; Enrollment'!$C$20:$K$769,3,FALSE),0)</f>
        <v>0</v>
      </c>
      <c r="AP245" s="147">
        <f>IFERROR(VLOOKUP(B245,'A2. Rate Change &amp; Enrollment'!$C$20:$K$769,7,FALSE),0)</f>
        <v>0</v>
      </c>
      <c r="AQ245" s="150" t="e">
        <f t="shared" si="30"/>
        <v>#DIV/0!</v>
      </c>
      <c r="AS245" s="177"/>
      <c r="AT245" s="177"/>
      <c r="AV245" s="153" t="e">
        <f t="shared" si="31"/>
        <v>#DIV/0!</v>
      </c>
      <c r="AW245" s="101"/>
      <c r="AY245" s="132"/>
      <c r="AZ245" s="101"/>
      <c r="BA245" s="94"/>
      <c r="BB245" s="94"/>
      <c r="BC245" s="94"/>
      <c r="BD245" s="94"/>
      <c r="BE245" s="101"/>
      <c r="BF245" s="132"/>
      <c r="BG245" s="98"/>
      <c r="BH245" s="74" t="str">
        <f t="shared" si="26"/>
        <v>N</v>
      </c>
      <c r="BI245" t="e">
        <f t="shared" si="27"/>
        <v>#DIV/0!</v>
      </c>
      <c r="BK245" s="283">
        <f>IFERROR(VLOOKUP($B245, 'A2. Rate Change &amp; Enrollment'!$C$14:$BY$769, 75, FALSE), 0)</f>
        <v>0</v>
      </c>
      <c r="BL245" s="283" t="e">
        <f t="shared" si="28"/>
        <v>#DIV/0!</v>
      </c>
      <c r="BM245" s="283" t="e">
        <f t="shared" si="29"/>
        <v>#DIV/0!</v>
      </c>
      <c r="BN245" t="e">
        <f t="shared" si="32"/>
        <v>#DIV/0!</v>
      </c>
    </row>
    <row r="246" spans="1:66" x14ac:dyDescent="0.35">
      <c r="A246" t="s">
        <v>440</v>
      </c>
      <c r="B246" s="144"/>
      <c r="C246" s="98"/>
      <c r="D246" s="43" t="str">
        <f t="shared" si="25"/>
        <v>POS</v>
      </c>
      <c r="E246" s="100"/>
      <c r="F246" s="101"/>
      <c r="G246" s="100"/>
      <c r="H246" s="101"/>
      <c r="I246" s="100"/>
      <c r="J246" s="101"/>
      <c r="K246" s="100"/>
      <c r="L246" s="101"/>
      <c r="M246" s="100"/>
      <c r="N246" s="101"/>
      <c r="O246" s="100"/>
      <c r="P246" s="101"/>
      <c r="Q246" s="100"/>
      <c r="R246" s="101"/>
      <c r="S246" s="100"/>
      <c r="T246" s="101"/>
      <c r="U246" s="118"/>
      <c r="V246" s="118"/>
      <c r="W246" s="100"/>
      <c r="X246" s="100"/>
      <c r="Y246" s="100"/>
      <c r="Z246" s="100"/>
      <c r="AA246" s="132"/>
      <c r="AB246" s="101"/>
      <c r="AC246" s="101"/>
      <c r="AD246" s="101"/>
      <c r="AE246" s="100"/>
      <c r="AF246" s="101"/>
      <c r="AG246" s="100"/>
      <c r="AH246" s="101"/>
      <c r="AI246" s="100"/>
      <c r="AJ246" s="101"/>
      <c r="AK246" s="100"/>
      <c r="AL246" s="101"/>
      <c r="AM246" s="101"/>
      <c r="AN246" s="8"/>
      <c r="AO246" s="147">
        <f>IFERROR(VLOOKUP(B246,'A2. Rate Change &amp; Enrollment'!$C$20:$K$769,3,FALSE),0)</f>
        <v>0</v>
      </c>
      <c r="AP246" s="147">
        <f>IFERROR(VLOOKUP(B246,'A2. Rate Change &amp; Enrollment'!$C$20:$K$769,7,FALSE),0)</f>
        <v>0</v>
      </c>
      <c r="AQ246" s="150" t="e">
        <f t="shared" si="30"/>
        <v>#DIV/0!</v>
      </c>
      <c r="AS246" s="177"/>
      <c r="AT246" s="177"/>
      <c r="AV246" s="153" t="e">
        <f t="shared" si="31"/>
        <v>#DIV/0!</v>
      </c>
      <c r="AW246" s="101"/>
      <c r="AY246" s="132"/>
      <c r="AZ246" s="101"/>
      <c r="BA246" s="94"/>
      <c r="BB246" s="94"/>
      <c r="BC246" s="94"/>
      <c r="BD246" s="94"/>
      <c r="BE246" s="101"/>
      <c r="BF246" s="132"/>
      <c r="BG246" s="98"/>
      <c r="BH246" s="74" t="str">
        <f t="shared" si="26"/>
        <v>N</v>
      </c>
      <c r="BI246" t="e">
        <f t="shared" si="27"/>
        <v>#DIV/0!</v>
      </c>
      <c r="BK246" s="283">
        <f>IFERROR(VLOOKUP($B246, 'A2. Rate Change &amp; Enrollment'!$C$14:$BY$769, 75, FALSE), 0)</f>
        <v>0</v>
      </c>
      <c r="BL246" s="283" t="e">
        <f t="shared" si="28"/>
        <v>#DIV/0!</v>
      </c>
      <c r="BM246" s="283" t="e">
        <f t="shared" si="29"/>
        <v>#DIV/0!</v>
      </c>
      <c r="BN246" t="e">
        <f t="shared" si="32"/>
        <v>#DIV/0!</v>
      </c>
    </row>
    <row r="247" spans="1:66" x14ac:dyDescent="0.35">
      <c r="A247" t="s">
        <v>441</v>
      </c>
      <c r="B247" s="144"/>
      <c r="C247" s="98"/>
      <c r="D247" s="43" t="str">
        <f t="shared" si="25"/>
        <v>POS</v>
      </c>
      <c r="E247" s="100"/>
      <c r="F247" s="101"/>
      <c r="G247" s="100"/>
      <c r="H247" s="101"/>
      <c r="I247" s="100"/>
      <c r="J247" s="101"/>
      <c r="K247" s="100"/>
      <c r="L247" s="101"/>
      <c r="M247" s="100"/>
      <c r="N247" s="101"/>
      <c r="O247" s="100"/>
      <c r="P247" s="101"/>
      <c r="Q247" s="100"/>
      <c r="R247" s="101"/>
      <c r="S247" s="100"/>
      <c r="T247" s="101"/>
      <c r="U247" s="118"/>
      <c r="V247" s="118"/>
      <c r="W247" s="100"/>
      <c r="X247" s="100"/>
      <c r="Y247" s="100"/>
      <c r="Z247" s="100"/>
      <c r="AA247" s="132"/>
      <c r="AB247" s="101"/>
      <c r="AC247" s="101"/>
      <c r="AD247" s="101"/>
      <c r="AE247" s="100"/>
      <c r="AF247" s="101"/>
      <c r="AG247" s="100"/>
      <c r="AH247" s="101"/>
      <c r="AI247" s="100"/>
      <c r="AJ247" s="101"/>
      <c r="AK247" s="100"/>
      <c r="AL247" s="101"/>
      <c r="AM247" s="101"/>
      <c r="AN247" s="8"/>
      <c r="AO247" s="147">
        <f>IFERROR(VLOOKUP(B247,'A2. Rate Change &amp; Enrollment'!$C$20:$K$769,3,FALSE),0)</f>
        <v>0</v>
      </c>
      <c r="AP247" s="147">
        <f>IFERROR(VLOOKUP(B247,'A2. Rate Change &amp; Enrollment'!$C$20:$K$769,7,FALSE),0)</f>
        <v>0</v>
      </c>
      <c r="AQ247" s="150" t="e">
        <f t="shared" si="30"/>
        <v>#DIV/0!</v>
      </c>
      <c r="AS247" s="177"/>
      <c r="AT247" s="177"/>
      <c r="AV247" s="153" t="e">
        <f t="shared" si="31"/>
        <v>#DIV/0!</v>
      </c>
      <c r="AW247" s="101"/>
      <c r="AY247" s="132"/>
      <c r="AZ247" s="101"/>
      <c r="BA247" s="94"/>
      <c r="BB247" s="94"/>
      <c r="BC247" s="94"/>
      <c r="BD247" s="94"/>
      <c r="BE247" s="101"/>
      <c r="BF247" s="132"/>
      <c r="BG247" s="98"/>
      <c r="BH247" s="74" t="str">
        <f t="shared" si="26"/>
        <v>N</v>
      </c>
      <c r="BI247" t="e">
        <f t="shared" si="27"/>
        <v>#DIV/0!</v>
      </c>
      <c r="BK247" s="283">
        <f>IFERROR(VLOOKUP($B247, 'A2. Rate Change &amp; Enrollment'!$C$14:$BY$769, 75, FALSE), 0)</f>
        <v>0</v>
      </c>
      <c r="BL247" s="283" t="e">
        <f t="shared" si="28"/>
        <v>#DIV/0!</v>
      </c>
      <c r="BM247" s="283" t="e">
        <f t="shared" si="29"/>
        <v>#DIV/0!</v>
      </c>
      <c r="BN247" t="e">
        <f t="shared" si="32"/>
        <v>#DIV/0!</v>
      </c>
    </row>
    <row r="248" spans="1:66" x14ac:dyDescent="0.35">
      <c r="A248" t="s">
        <v>442</v>
      </c>
      <c r="B248" s="144"/>
      <c r="C248" s="98"/>
      <c r="D248" s="43" t="str">
        <f t="shared" si="25"/>
        <v>POS</v>
      </c>
      <c r="E248" s="100"/>
      <c r="F248" s="101"/>
      <c r="G248" s="100"/>
      <c r="H248" s="101"/>
      <c r="I248" s="100"/>
      <c r="J248" s="101"/>
      <c r="K248" s="100"/>
      <c r="L248" s="101"/>
      <c r="M248" s="100"/>
      <c r="N248" s="101"/>
      <c r="O248" s="100"/>
      <c r="P248" s="101"/>
      <c r="Q248" s="100"/>
      <c r="R248" s="101"/>
      <c r="S248" s="100"/>
      <c r="T248" s="101"/>
      <c r="U248" s="118"/>
      <c r="V248" s="118"/>
      <c r="W248" s="100"/>
      <c r="X248" s="100"/>
      <c r="Y248" s="100"/>
      <c r="Z248" s="100"/>
      <c r="AA248" s="132"/>
      <c r="AB248" s="101"/>
      <c r="AC248" s="101"/>
      <c r="AD248" s="101"/>
      <c r="AE248" s="100"/>
      <c r="AF248" s="101"/>
      <c r="AG248" s="100"/>
      <c r="AH248" s="101"/>
      <c r="AI248" s="100"/>
      <c r="AJ248" s="101"/>
      <c r="AK248" s="100"/>
      <c r="AL248" s="101"/>
      <c r="AM248" s="101"/>
      <c r="AN248" s="8"/>
      <c r="AO248" s="147">
        <f>IFERROR(VLOOKUP(B248,'A2. Rate Change &amp; Enrollment'!$C$20:$K$769,3,FALSE),0)</f>
        <v>0</v>
      </c>
      <c r="AP248" s="147">
        <f>IFERROR(VLOOKUP(B248,'A2. Rate Change &amp; Enrollment'!$C$20:$K$769,7,FALSE),0)</f>
        <v>0</v>
      </c>
      <c r="AQ248" s="150" t="e">
        <f t="shared" si="30"/>
        <v>#DIV/0!</v>
      </c>
      <c r="AS248" s="177"/>
      <c r="AT248" s="177"/>
      <c r="AV248" s="153" t="e">
        <f t="shared" si="31"/>
        <v>#DIV/0!</v>
      </c>
      <c r="AW248" s="101"/>
      <c r="AY248" s="132"/>
      <c r="AZ248" s="101"/>
      <c r="BA248" s="94"/>
      <c r="BB248" s="94"/>
      <c r="BC248" s="94"/>
      <c r="BD248" s="94"/>
      <c r="BE248" s="101"/>
      <c r="BF248" s="132"/>
      <c r="BG248" s="98"/>
      <c r="BH248" s="74" t="str">
        <f t="shared" si="26"/>
        <v>N</v>
      </c>
      <c r="BI248" t="e">
        <f t="shared" si="27"/>
        <v>#DIV/0!</v>
      </c>
      <c r="BK248" s="283">
        <f>IFERROR(VLOOKUP($B248, 'A2. Rate Change &amp; Enrollment'!$C$14:$BY$769, 75, FALSE), 0)</f>
        <v>0</v>
      </c>
      <c r="BL248" s="283" t="e">
        <f t="shared" si="28"/>
        <v>#DIV/0!</v>
      </c>
      <c r="BM248" s="283" t="e">
        <f t="shared" si="29"/>
        <v>#DIV/0!</v>
      </c>
      <c r="BN248" t="e">
        <f t="shared" si="32"/>
        <v>#DIV/0!</v>
      </c>
    </row>
    <row r="249" spans="1:66" x14ac:dyDescent="0.35">
      <c r="A249" t="s">
        <v>443</v>
      </c>
      <c r="B249" s="144"/>
      <c r="C249" s="98"/>
      <c r="D249" s="43" t="str">
        <f t="shared" si="25"/>
        <v>POS</v>
      </c>
      <c r="E249" s="100"/>
      <c r="F249" s="101"/>
      <c r="G249" s="100"/>
      <c r="H249" s="101"/>
      <c r="I249" s="100"/>
      <c r="J249" s="101"/>
      <c r="K249" s="100"/>
      <c r="L249" s="101"/>
      <c r="M249" s="100"/>
      <c r="N249" s="101"/>
      <c r="O249" s="100"/>
      <c r="P249" s="101"/>
      <c r="Q249" s="100"/>
      <c r="R249" s="101"/>
      <c r="S249" s="100"/>
      <c r="T249" s="101"/>
      <c r="U249" s="118"/>
      <c r="V249" s="118"/>
      <c r="W249" s="100"/>
      <c r="X249" s="100"/>
      <c r="Y249" s="100"/>
      <c r="Z249" s="100"/>
      <c r="AA249" s="132"/>
      <c r="AB249" s="101"/>
      <c r="AC249" s="101"/>
      <c r="AD249" s="101"/>
      <c r="AE249" s="100"/>
      <c r="AF249" s="101"/>
      <c r="AG249" s="100"/>
      <c r="AH249" s="101"/>
      <c r="AI249" s="100"/>
      <c r="AJ249" s="101"/>
      <c r="AK249" s="100"/>
      <c r="AL249" s="101"/>
      <c r="AM249" s="101"/>
      <c r="AN249" s="8"/>
      <c r="AO249" s="147">
        <f>IFERROR(VLOOKUP(B249,'A2. Rate Change &amp; Enrollment'!$C$20:$K$769,3,FALSE),0)</f>
        <v>0</v>
      </c>
      <c r="AP249" s="147">
        <f>IFERROR(VLOOKUP(B249,'A2. Rate Change &amp; Enrollment'!$C$20:$K$769,7,FALSE),0)</f>
        <v>0</v>
      </c>
      <c r="AQ249" s="150" t="e">
        <f t="shared" si="30"/>
        <v>#DIV/0!</v>
      </c>
      <c r="AS249" s="177"/>
      <c r="AT249" s="177"/>
      <c r="AV249" s="153" t="e">
        <f t="shared" si="31"/>
        <v>#DIV/0!</v>
      </c>
      <c r="AW249" s="101"/>
      <c r="AY249" s="132"/>
      <c r="AZ249" s="101"/>
      <c r="BA249" s="94"/>
      <c r="BB249" s="94"/>
      <c r="BC249" s="94"/>
      <c r="BD249" s="94"/>
      <c r="BE249" s="101"/>
      <c r="BF249" s="132"/>
      <c r="BG249" s="98"/>
      <c r="BH249" s="74" t="str">
        <f t="shared" si="26"/>
        <v>N</v>
      </c>
      <c r="BI249" t="e">
        <f t="shared" si="27"/>
        <v>#DIV/0!</v>
      </c>
      <c r="BK249" s="283">
        <f>IFERROR(VLOOKUP($B249, 'A2. Rate Change &amp; Enrollment'!$C$14:$BY$769, 75, FALSE), 0)</f>
        <v>0</v>
      </c>
      <c r="BL249" s="283" t="e">
        <f t="shared" si="28"/>
        <v>#DIV/0!</v>
      </c>
      <c r="BM249" s="283" t="e">
        <f t="shared" si="29"/>
        <v>#DIV/0!</v>
      </c>
      <c r="BN249" t="e">
        <f t="shared" si="32"/>
        <v>#DIV/0!</v>
      </c>
    </row>
    <row r="250" spans="1:66" x14ac:dyDescent="0.35">
      <c r="A250" t="s">
        <v>444</v>
      </c>
      <c r="B250" s="144"/>
      <c r="C250" s="98"/>
      <c r="D250" s="43" t="str">
        <f t="shared" si="25"/>
        <v>POS</v>
      </c>
      <c r="E250" s="100"/>
      <c r="F250" s="101"/>
      <c r="G250" s="100"/>
      <c r="H250" s="101"/>
      <c r="I250" s="100"/>
      <c r="J250" s="101"/>
      <c r="K250" s="100"/>
      <c r="L250" s="101"/>
      <c r="M250" s="100"/>
      <c r="N250" s="101"/>
      <c r="O250" s="100"/>
      <c r="P250" s="101"/>
      <c r="Q250" s="100"/>
      <c r="R250" s="101"/>
      <c r="S250" s="100"/>
      <c r="T250" s="101"/>
      <c r="U250" s="118"/>
      <c r="V250" s="118"/>
      <c r="W250" s="100"/>
      <c r="X250" s="100"/>
      <c r="Y250" s="100"/>
      <c r="Z250" s="100"/>
      <c r="AA250" s="132"/>
      <c r="AB250" s="101"/>
      <c r="AC250" s="101"/>
      <c r="AD250" s="101"/>
      <c r="AE250" s="100"/>
      <c r="AF250" s="101"/>
      <c r="AG250" s="100"/>
      <c r="AH250" s="101"/>
      <c r="AI250" s="100"/>
      <c r="AJ250" s="101"/>
      <c r="AK250" s="100"/>
      <c r="AL250" s="101"/>
      <c r="AM250" s="101"/>
      <c r="AN250" s="8"/>
      <c r="AO250" s="147">
        <f>IFERROR(VLOOKUP(B250,'A2. Rate Change &amp; Enrollment'!$C$20:$K$769,3,FALSE),0)</f>
        <v>0</v>
      </c>
      <c r="AP250" s="147">
        <f>IFERROR(VLOOKUP(B250,'A2. Rate Change &amp; Enrollment'!$C$20:$K$769,7,FALSE),0)</f>
        <v>0</v>
      </c>
      <c r="AQ250" s="150" t="e">
        <f t="shared" si="30"/>
        <v>#DIV/0!</v>
      </c>
      <c r="AS250" s="177"/>
      <c r="AT250" s="177"/>
      <c r="AV250" s="153" t="e">
        <f t="shared" si="31"/>
        <v>#DIV/0!</v>
      </c>
      <c r="AW250" s="101"/>
      <c r="AY250" s="132"/>
      <c r="AZ250" s="101"/>
      <c r="BA250" s="94"/>
      <c r="BB250" s="94"/>
      <c r="BC250" s="94"/>
      <c r="BD250" s="94"/>
      <c r="BE250" s="101"/>
      <c r="BF250" s="132"/>
      <c r="BG250" s="98"/>
      <c r="BH250" s="74" t="str">
        <f t="shared" si="26"/>
        <v>N</v>
      </c>
      <c r="BI250" t="e">
        <f t="shared" si="27"/>
        <v>#DIV/0!</v>
      </c>
      <c r="BK250" s="283">
        <f>IFERROR(VLOOKUP($B250, 'A2. Rate Change &amp; Enrollment'!$C$14:$BY$769, 75, FALSE), 0)</f>
        <v>0</v>
      </c>
      <c r="BL250" s="283" t="e">
        <f t="shared" si="28"/>
        <v>#DIV/0!</v>
      </c>
      <c r="BM250" s="283" t="e">
        <f t="shared" si="29"/>
        <v>#DIV/0!</v>
      </c>
      <c r="BN250" t="e">
        <f t="shared" si="32"/>
        <v>#DIV/0!</v>
      </c>
    </row>
    <row r="251" spans="1:66" x14ac:dyDescent="0.35">
      <c r="A251" t="s">
        <v>445</v>
      </c>
      <c r="B251" s="144"/>
      <c r="C251" s="98"/>
      <c r="D251" s="43" t="str">
        <f t="shared" si="25"/>
        <v>POS</v>
      </c>
      <c r="E251" s="100"/>
      <c r="F251" s="101"/>
      <c r="G251" s="100"/>
      <c r="H251" s="101"/>
      <c r="I251" s="100"/>
      <c r="J251" s="101"/>
      <c r="K251" s="100"/>
      <c r="L251" s="101"/>
      <c r="M251" s="100"/>
      <c r="N251" s="101"/>
      <c r="O251" s="100"/>
      <c r="P251" s="101"/>
      <c r="Q251" s="100"/>
      <c r="R251" s="101"/>
      <c r="S251" s="100"/>
      <c r="T251" s="101"/>
      <c r="U251" s="118"/>
      <c r="V251" s="118"/>
      <c r="W251" s="100"/>
      <c r="X251" s="100"/>
      <c r="Y251" s="100"/>
      <c r="Z251" s="100"/>
      <c r="AA251" s="132"/>
      <c r="AB251" s="101"/>
      <c r="AC251" s="101"/>
      <c r="AD251" s="101"/>
      <c r="AE251" s="100"/>
      <c r="AF251" s="101"/>
      <c r="AG251" s="100"/>
      <c r="AH251" s="101"/>
      <c r="AI251" s="100"/>
      <c r="AJ251" s="101"/>
      <c r="AK251" s="100"/>
      <c r="AL251" s="101"/>
      <c r="AM251" s="101"/>
      <c r="AN251" s="8"/>
      <c r="AO251" s="147">
        <f>IFERROR(VLOOKUP(B251,'A2. Rate Change &amp; Enrollment'!$C$20:$K$769,3,FALSE),0)</f>
        <v>0</v>
      </c>
      <c r="AP251" s="147">
        <f>IFERROR(VLOOKUP(B251,'A2. Rate Change &amp; Enrollment'!$C$20:$K$769,7,FALSE),0)</f>
        <v>0</v>
      </c>
      <c r="AQ251" s="150" t="e">
        <f t="shared" si="30"/>
        <v>#DIV/0!</v>
      </c>
      <c r="AS251" s="177"/>
      <c r="AT251" s="177"/>
      <c r="AV251" s="153" t="e">
        <f t="shared" si="31"/>
        <v>#DIV/0!</v>
      </c>
      <c r="AW251" s="101"/>
      <c r="AY251" s="132"/>
      <c r="AZ251" s="101"/>
      <c r="BA251" s="94"/>
      <c r="BB251" s="94"/>
      <c r="BC251" s="94"/>
      <c r="BD251" s="94"/>
      <c r="BE251" s="101"/>
      <c r="BF251" s="132"/>
      <c r="BG251" s="98"/>
      <c r="BH251" s="74" t="str">
        <f t="shared" si="26"/>
        <v>N</v>
      </c>
      <c r="BI251" t="e">
        <f t="shared" si="27"/>
        <v>#DIV/0!</v>
      </c>
      <c r="BK251" s="283">
        <f>IFERROR(VLOOKUP($B251, 'A2. Rate Change &amp; Enrollment'!$C$14:$BY$769, 75, FALSE), 0)</f>
        <v>0</v>
      </c>
      <c r="BL251" s="283" t="e">
        <f t="shared" si="28"/>
        <v>#DIV/0!</v>
      </c>
      <c r="BM251" s="283" t="e">
        <f t="shared" si="29"/>
        <v>#DIV/0!</v>
      </c>
      <c r="BN251" t="e">
        <f t="shared" si="32"/>
        <v>#DIV/0!</v>
      </c>
    </row>
    <row r="252" spans="1:66" x14ac:dyDescent="0.35">
      <c r="A252" t="s">
        <v>446</v>
      </c>
      <c r="B252" s="144"/>
      <c r="C252" s="98"/>
      <c r="D252" s="43" t="str">
        <f t="shared" si="25"/>
        <v>POS</v>
      </c>
      <c r="E252" s="100"/>
      <c r="F252" s="101"/>
      <c r="G252" s="100"/>
      <c r="H252" s="101"/>
      <c r="I252" s="100"/>
      <c r="J252" s="101"/>
      <c r="K252" s="100"/>
      <c r="L252" s="101"/>
      <c r="M252" s="100"/>
      <c r="N252" s="101"/>
      <c r="O252" s="100"/>
      <c r="P252" s="101"/>
      <c r="Q252" s="100"/>
      <c r="R252" s="101"/>
      <c r="S252" s="100"/>
      <c r="T252" s="101"/>
      <c r="U252" s="118"/>
      <c r="V252" s="118"/>
      <c r="W252" s="100"/>
      <c r="X252" s="100"/>
      <c r="Y252" s="100"/>
      <c r="Z252" s="100"/>
      <c r="AA252" s="132"/>
      <c r="AB252" s="101"/>
      <c r="AC252" s="101"/>
      <c r="AD252" s="101"/>
      <c r="AE252" s="100"/>
      <c r="AF252" s="101"/>
      <c r="AG252" s="100"/>
      <c r="AH252" s="101"/>
      <c r="AI252" s="100"/>
      <c r="AJ252" s="101"/>
      <c r="AK252" s="100"/>
      <c r="AL252" s="101"/>
      <c r="AM252" s="101"/>
      <c r="AN252" s="8"/>
      <c r="AO252" s="147">
        <f>IFERROR(VLOOKUP(B252,'A2. Rate Change &amp; Enrollment'!$C$20:$K$769,3,FALSE),0)</f>
        <v>0</v>
      </c>
      <c r="AP252" s="147">
        <f>IFERROR(VLOOKUP(B252,'A2. Rate Change &amp; Enrollment'!$C$20:$K$769,7,FALSE),0)</f>
        <v>0</v>
      </c>
      <c r="AQ252" s="150" t="e">
        <f t="shared" si="30"/>
        <v>#DIV/0!</v>
      </c>
      <c r="AS252" s="177"/>
      <c r="AT252" s="177"/>
      <c r="AV252" s="153" t="e">
        <f t="shared" si="31"/>
        <v>#DIV/0!</v>
      </c>
      <c r="AW252" s="101"/>
      <c r="AY252" s="132"/>
      <c r="AZ252" s="101"/>
      <c r="BA252" s="94"/>
      <c r="BB252" s="94"/>
      <c r="BC252" s="94"/>
      <c r="BD252" s="94"/>
      <c r="BE252" s="101"/>
      <c r="BF252" s="132"/>
      <c r="BG252" s="98"/>
      <c r="BH252" s="74" t="str">
        <f t="shared" si="26"/>
        <v>N</v>
      </c>
      <c r="BI252" t="e">
        <f t="shared" si="27"/>
        <v>#DIV/0!</v>
      </c>
      <c r="BK252" s="283">
        <f>IFERROR(VLOOKUP($B252, 'A2. Rate Change &amp; Enrollment'!$C$14:$BY$769, 75, FALSE), 0)</f>
        <v>0</v>
      </c>
      <c r="BL252" s="283" t="e">
        <f t="shared" si="28"/>
        <v>#DIV/0!</v>
      </c>
      <c r="BM252" s="283" t="e">
        <f t="shared" si="29"/>
        <v>#DIV/0!</v>
      </c>
      <c r="BN252" t="e">
        <f t="shared" si="32"/>
        <v>#DIV/0!</v>
      </c>
    </row>
    <row r="253" spans="1:66" x14ac:dyDescent="0.35">
      <c r="A253" t="s">
        <v>447</v>
      </c>
      <c r="B253" s="144"/>
      <c r="C253" s="98"/>
      <c r="D253" s="43" t="str">
        <f t="shared" si="25"/>
        <v>POS</v>
      </c>
      <c r="E253" s="100"/>
      <c r="F253" s="101"/>
      <c r="G253" s="100"/>
      <c r="H253" s="101"/>
      <c r="I253" s="100"/>
      <c r="J253" s="101"/>
      <c r="K253" s="100"/>
      <c r="L253" s="101"/>
      <c r="M253" s="100"/>
      <c r="N253" s="101"/>
      <c r="O253" s="100"/>
      <c r="P253" s="101"/>
      <c r="Q253" s="100"/>
      <c r="R253" s="101"/>
      <c r="S253" s="100"/>
      <c r="T253" s="101"/>
      <c r="U253" s="118"/>
      <c r="V253" s="118"/>
      <c r="W253" s="100"/>
      <c r="X253" s="100"/>
      <c r="Y253" s="100"/>
      <c r="Z253" s="100"/>
      <c r="AA253" s="132"/>
      <c r="AB253" s="101"/>
      <c r="AC253" s="101"/>
      <c r="AD253" s="101"/>
      <c r="AE253" s="100"/>
      <c r="AF253" s="101"/>
      <c r="AG253" s="100"/>
      <c r="AH253" s="101"/>
      <c r="AI253" s="100"/>
      <c r="AJ253" s="101"/>
      <c r="AK253" s="100"/>
      <c r="AL253" s="101"/>
      <c r="AM253" s="101"/>
      <c r="AN253" s="8"/>
      <c r="AO253" s="147">
        <f>IFERROR(VLOOKUP(B253,'A2. Rate Change &amp; Enrollment'!$C$20:$K$769,3,FALSE),0)</f>
        <v>0</v>
      </c>
      <c r="AP253" s="147">
        <f>IFERROR(VLOOKUP(B253,'A2. Rate Change &amp; Enrollment'!$C$20:$K$769,7,FALSE),0)</f>
        <v>0</v>
      </c>
      <c r="AQ253" s="150" t="e">
        <f t="shared" si="30"/>
        <v>#DIV/0!</v>
      </c>
      <c r="AS253" s="177"/>
      <c r="AT253" s="177"/>
      <c r="AV253" s="153" t="e">
        <f t="shared" si="31"/>
        <v>#DIV/0!</v>
      </c>
      <c r="AW253" s="101"/>
      <c r="AY253" s="132"/>
      <c r="AZ253" s="101"/>
      <c r="BA253" s="94"/>
      <c r="BB253" s="94"/>
      <c r="BC253" s="94"/>
      <c r="BD253" s="94"/>
      <c r="BE253" s="101"/>
      <c r="BF253" s="132"/>
      <c r="BG253" s="98"/>
      <c r="BH253" s="74" t="str">
        <f t="shared" si="26"/>
        <v>N</v>
      </c>
      <c r="BI253" t="e">
        <f t="shared" si="27"/>
        <v>#DIV/0!</v>
      </c>
      <c r="BK253" s="283">
        <f>IFERROR(VLOOKUP($B253, 'A2. Rate Change &amp; Enrollment'!$C$14:$BY$769, 75, FALSE), 0)</f>
        <v>0</v>
      </c>
      <c r="BL253" s="283" t="e">
        <f t="shared" si="28"/>
        <v>#DIV/0!</v>
      </c>
      <c r="BM253" s="283" t="e">
        <f t="shared" si="29"/>
        <v>#DIV/0!</v>
      </c>
      <c r="BN253" t="e">
        <f t="shared" si="32"/>
        <v>#DIV/0!</v>
      </c>
    </row>
    <row r="254" spans="1:66" x14ac:dyDescent="0.35">
      <c r="A254" t="s">
        <v>448</v>
      </c>
      <c r="B254" s="144"/>
      <c r="C254" s="98"/>
      <c r="D254" s="43" t="str">
        <f t="shared" si="25"/>
        <v>POS</v>
      </c>
      <c r="E254" s="100"/>
      <c r="F254" s="101"/>
      <c r="G254" s="100"/>
      <c r="H254" s="101"/>
      <c r="I254" s="100"/>
      <c r="J254" s="101"/>
      <c r="K254" s="100"/>
      <c r="L254" s="101"/>
      <c r="M254" s="100"/>
      <c r="N254" s="101"/>
      <c r="O254" s="100"/>
      <c r="P254" s="101"/>
      <c r="Q254" s="100"/>
      <c r="R254" s="101"/>
      <c r="S254" s="100"/>
      <c r="T254" s="101"/>
      <c r="U254" s="118"/>
      <c r="V254" s="118"/>
      <c r="W254" s="100"/>
      <c r="X254" s="100"/>
      <c r="Y254" s="100"/>
      <c r="Z254" s="100"/>
      <c r="AA254" s="132"/>
      <c r="AB254" s="101"/>
      <c r="AC254" s="101"/>
      <c r="AD254" s="101"/>
      <c r="AE254" s="100"/>
      <c r="AF254" s="101"/>
      <c r="AG254" s="100"/>
      <c r="AH254" s="101"/>
      <c r="AI254" s="100"/>
      <c r="AJ254" s="101"/>
      <c r="AK254" s="100"/>
      <c r="AL254" s="101"/>
      <c r="AM254" s="101"/>
      <c r="AN254" s="8"/>
      <c r="AO254" s="147">
        <f>IFERROR(VLOOKUP(B254,'A2. Rate Change &amp; Enrollment'!$C$20:$K$769,3,FALSE),0)</f>
        <v>0</v>
      </c>
      <c r="AP254" s="147">
        <f>IFERROR(VLOOKUP(B254,'A2. Rate Change &amp; Enrollment'!$C$20:$K$769,7,FALSE),0)</f>
        <v>0</v>
      </c>
      <c r="AQ254" s="150" t="e">
        <f t="shared" si="30"/>
        <v>#DIV/0!</v>
      </c>
      <c r="AS254" s="177"/>
      <c r="AT254" s="177"/>
      <c r="AV254" s="153" t="e">
        <f t="shared" si="31"/>
        <v>#DIV/0!</v>
      </c>
      <c r="AW254" s="101"/>
      <c r="AY254" s="132"/>
      <c r="AZ254" s="101"/>
      <c r="BA254" s="94"/>
      <c r="BB254" s="94"/>
      <c r="BC254" s="94"/>
      <c r="BD254" s="94"/>
      <c r="BE254" s="101"/>
      <c r="BF254" s="132"/>
      <c r="BG254" s="98"/>
      <c r="BH254" s="74" t="str">
        <f t="shared" si="26"/>
        <v>N</v>
      </c>
      <c r="BI254" t="e">
        <f t="shared" si="27"/>
        <v>#DIV/0!</v>
      </c>
      <c r="BK254" s="283">
        <f>IFERROR(VLOOKUP($B254, 'A2. Rate Change &amp; Enrollment'!$C$14:$BY$769, 75, FALSE), 0)</f>
        <v>0</v>
      </c>
      <c r="BL254" s="283" t="e">
        <f t="shared" si="28"/>
        <v>#DIV/0!</v>
      </c>
      <c r="BM254" s="283" t="e">
        <f t="shared" si="29"/>
        <v>#DIV/0!</v>
      </c>
      <c r="BN254" t="e">
        <f t="shared" si="32"/>
        <v>#DIV/0!</v>
      </c>
    </row>
    <row r="255" spans="1:66" x14ac:dyDescent="0.35">
      <c r="A255" t="s">
        <v>449</v>
      </c>
      <c r="B255" s="144"/>
      <c r="C255" s="98"/>
      <c r="D255" s="43" t="str">
        <f t="shared" si="25"/>
        <v>POS</v>
      </c>
      <c r="E255" s="100"/>
      <c r="F255" s="101"/>
      <c r="G255" s="100"/>
      <c r="H255" s="101"/>
      <c r="I255" s="100"/>
      <c r="J255" s="101"/>
      <c r="K255" s="100"/>
      <c r="L255" s="101"/>
      <c r="M255" s="100"/>
      <c r="N255" s="101"/>
      <c r="O255" s="100"/>
      <c r="P255" s="101"/>
      <c r="Q255" s="100"/>
      <c r="R255" s="101"/>
      <c r="S255" s="100"/>
      <c r="T255" s="101"/>
      <c r="U255" s="118"/>
      <c r="V255" s="118"/>
      <c r="W255" s="100"/>
      <c r="X255" s="100"/>
      <c r="Y255" s="100"/>
      <c r="Z255" s="100"/>
      <c r="AA255" s="132"/>
      <c r="AB255" s="101"/>
      <c r="AC255" s="101"/>
      <c r="AD255" s="101"/>
      <c r="AE255" s="100"/>
      <c r="AF255" s="101"/>
      <c r="AG255" s="100"/>
      <c r="AH255" s="101"/>
      <c r="AI255" s="100"/>
      <c r="AJ255" s="101"/>
      <c r="AK255" s="100"/>
      <c r="AL255" s="101"/>
      <c r="AM255" s="101"/>
      <c r="AN255" s="8"/>
      <c r="AO255" s="147">
        <f>IFERROR(VLOOKUP(B255,'A2. Rate Change &amp; Enrollment'!$C$20:$K$769,3,FALSE),0)</f>
        <v>0</v>
      </c>
      <c r="AP255" s="147">
        <f>IFERROR(VLOOKUP(B255,'A2. Rate Change &amp; Enrollment'!$C$20:$K$769,7,FALSE),0)</f>
        <v>0</v>
      </c>
      <c r="AQ255" s="150" t="e">
        <f t="shared" si="30"/>
        <v>#DIV/0!</v>
      </c>
      <c r="AS255" s="177"/>
      <c r="AT255" s="177"/>
      <c r="AV255" s="153" t="e">
        <f t="shared" si="31"/>
        <v>#DIV/0!</v>
      </c>
      <c r="AW255" s="101"/>
      <c r="AY255" s="132"/>
      <c r="AZ255" s="101"/>
      <c r="BA255" s="94"/>
      <c r="BB255" s="94"/>
      <c r="BC255" s="94"/>
      <c r="BD255" s="94"/>
      <c r="BE255" s="101"/>
      <c r="BF255" s="132"/>
      <c r="BG255" s="98"/>
      <c r="BH255" s="74" t="str">
        <f t="shared" si="26"/>
        <v>N</v>
      </c>
      <c r="BI255" t="e">
        <f t="shared" si="27"/>
        <v>#DIV/0!</v>
      </c>
      <c r="BK255" s="283">
        <f>IFERROR(VLOOKUP($B255, 'A2. Rate Change &amp; Enrollment'!$C$14:$BY$769, 75, FALSE), 0)</f>
        <v>0</v>
      </c>
      <c r="BL255" s="283" t="e">
        <f t="shared" si="28"/>
        <v>#DIV/0!</v>
      </c>
      <c r="BM255" s="283" t="e">
        <f t="shared" si="29"/>
        <v>#DIV/0!</v>
      </c>
      <c r="BN255" t="e">
        <f t="shared" si="32"/>
        <v>#DIV/0!</v>
      </c>
    </row>
    <row r="256" spans="1:66" x14ac:dyDescent="0.35">
      <c r="A256" t="s">
        <v>450</v>
      </c>
      <c r="B256" s="144"/>
      <c r="C256" s="98"/>
      <c r="D256" s="43" t="str">
        <f t="shared" si="25"/>
        <v>POS</v>
      </c>
      <c r="E256" s="100"/>
      <c r="F256" s="101"/>
      <c r="G256" s="100"/>
      <c r="H256" s="101"/>
      <c r="I256" s="100"/>
      <c r="J256" s="101"/>
      <c r="K256" s="100"/>
      <c r="L256" s="101"/>
      <c r="M256" s="100"/>
      <c r="N256" s="101"/>
      <c r="O256" s="100"/>
      <c r="P256" s="101"/>
      <c r="Q256" s="100"/>
      <c r="R256" s="101"/>
      <c r="S256" s="100"/>
      <c r="T256" s="101"/>
      <c r="U256" s="118"/>
      <c r="V256" s="118"/>
      <c r="W256" s="100"/>
      <c r="X256" s="100"/>
      <c r="Y256" s="100"/>
      <c r="Z256" s="100"/>
      <c r="AA256" s="132"/>
      <c r="AB256" s="101"/>
      <c r="AC256" s="101"/>
      <c r="AD256" s="101"/>
      <c r="AE256" s="100"/>
      <c r="AF256" s="101"/>
      <c r="AG256" s="100"/>
      <c r="AH256" s="101"/>
      <c r="AI256" s="100"/>
      <c r="AJ256" s="101"/>
      <c r="AK256" s="100"/>
      <c r="AL256" s="101"/>
      <c r="AM256" s="101"/>
      <c r="AN256" s="8"/>
      <c r="AO256" s="147">
        <f>IFERROR(VLOOKUP(B256,'A2. Rate Change &amp; Enrollment'!$C$20:$K$769,3,FALSE),0)</f>
        <v>0</v>
      </c>
      <c r="AP256" s="147">
        <f>IFERROR(VLOOKUP(B256,'A2. Rate Change &amp; Enrollment'!$C$20:$K$769,7,FALSE),0)</f>
        <v>0</v>
      </c>
      <c r="AQ256" s="150" t="e">
        <f t="shared" si="30"/>
        <v>#DIV/0!</v>
      </c>
      <c r="AS256" s="177"/>
      <c r="AT256" s="177"/>
      <c r="AV256" s="153" t="e">
        <f t="shared" si="31"/>
        <v>#DIV/0!</v>
      </c>
      <c r="AW256" s="101"/>
      <c r="AY256" s="132"/>
      <c r="AZ256" s="101"/>
      <c r="BA256" s="94"/>
      <c r="BB256" s="94"/>
      <c r="BC256" s="94"/>
      <c r="BD256" s="94"/>
      <c r="BE256" s="101"/>
      <c r="BF256" s="132"/>
      <c r="BG256" s="98"/>
      <c r="BH256" s="74" t="str">
        <f t="shared" si="26"/>
        <v>N</v>
      </c>
      <c r="BI256" t="e">
        <f t="shared" si="27"/>
        <v>#DIV/0!</v>
      </c>
      <c r="BK256" s="283">
        <f>IFERROR(VLOOKUP($B256, 'A2. Rate Change &amp; Enrollment'!$C$14:$BY$769, 75, FALSE), 0)</f>
        <v>0</v>
      </c>
      <c r="BL256" s="283" t="e">
        <f t="shared" si="28"/>
        <v>#DIV/0!</v>
      </c>
      <c r="BM256" s="283" t="e">
        <f t="shared" si="29"/>
        <v>#DIV/0!</v>
      </c>
      <c r="BN256" t="e">
        <f t="shared" si="32"/>
        <v>#DIV/0!</v>
      </c>
    </row>
    <row r="257" spans="1:66" x14ac:dyDescent="0.35">
      <c r="A257" t="s">
        <v>451</v>
      </c>
      <c r="B257" s="144"/>
      <c r="C257" s="98"/>
      <c r="D257" s="43" t="str">
        <f t="shared" si="25"/>
        <v>POS</v>
      </c>
      <c r="E257" s="100"/>
      <c r="F257" s="101"/>
      <c r="G257" s="100"/>
      <c r="H257" s="101"/>
      <c r="I257" s="100"/>
      <c r="J257" s="101"/>
      <c r="K257" s="100"/>
      <c r="L257" s="101"/>
      <c r="M257" s="100"/>
      <c r="N257" s="101"/>
      <c r="O257" s="100"/>
      <c r="P257" s="101"/>
      <c r="Q257" s="100"/>
      <c r="R257" s="101"/>
      <c r="S257" s="100"/>
      <c r="T257" s="101"/>
      <c r="U257" s="118"/>
      <c r="V257" s="118"/>
      <c r="W257" s="100"/>
      <c r="X257" s="100"/>
      <c r="Y257" s="100"/>
      <c r="Z257" s="100"/>
      <c r="AA257" s="132"/>
      <c r="AB257" s="101"/>
      <c r="AC257" s="101"/>
      <c r="AD257" s="101"/>
      <c r="AE257" s="100"/>
      <c r="AF257" s="101"/>
      <c r="AG257" s="100"/>
      <c r="AH257" s="101"/>
      <c r="AI257" s="100"/>
      <c r="AJ257" s="101"/>
      <c r="AK257" s="100"/>
      <c r="AL257" s="101"/>
      <c r="AM257" s="101"/>
      <c r="AN257" s="8"/>
      <c r="AO257" s="147">
        <f>IFERROR(VLOOKUP(B257,'A2. Rate Change &amp; Enrollment'!$C$20:$K$769,3,FALSE),0)</f>
        <v>0</v>
      </c>
      <c r="AP257" s="147">
        <f>IFERROR(VLOOKUP(B257,'A2. Rate Change &amp; Enrollment'!$C$20:$K$769,7,FALSE),0)</f>
        <v>0</v>
      </c>
      <c r="AQ257" s="150" t="e">
        <f t="shared" si="30"/>
        <v>#DIV/0!</v>
      </c>
      <c r="AS257" s="177"/>
      <c r="AT257" s="177"/>
      <c r="AV257" s="153" t="e">
        <f t="shared" si="31"/>
        <v>#DIV/0!</v>
      </c>
      <c r="AW257" s="101"/>
      <c r="AY257" s="132"/>
      <c r="AZ257" s="101"/>
      <c r="BA257" s="94"/>
      <c r="BB257" s="94"/>
      <c r="BC257" s="94"/>
      <c r="BD257" s="94"/>
      <c r="BE257" s="101"/>
      <c r="BF257" s="132"/>
      <c r="BG257" s="98"/>
      <c r="BH257" s="74" t="str">
        <f t="shared" si="26"/>
        <v>N</v>
      </c>
      <c r="BI257" t="e">
        <f t="shared" si="27"/>
        <v>#DIV/0!</v>
      </c>
      <c r="BK257" s="283">
        <f>IFERROR(VLOOKUP($B257, 'A2. Rate Change &amp; Enrollment'!$C$14:$BY$769, 75, FALSE), 0)</f>
        <v>0</v>
      </c>
      <c r="BL257" s="283" t="e">
        <f t="shared" si="28"/>
        <v>#DIV/0!</v>
      </c>
      <c r="BM257" s="283" t="e">
        <f t="shared" si="29"/>
        <v>#DIV/0!</v>
      </c>
      <c r="BN257" t="e">
        <f t="shared" si="32"/>
        <v>#DIV/0!</v>
      </c>
    </row>
    <row r="258" spans="1:66" x14ac:dyDescent="0.35">
      <c r="A258" t="s">
        <v>452</v>
      </c>
      <c r="B258" s="144"/>
      <c r="C258" s="98"/>
      <c r="D258" s="43" t="str">
        <f t="shared" si="25"/>
        <v>POS</v>
      </c>
      <c r="E258" s="100"/>
      <c r="F258" s="101"/>
      <c r="G258" s="100"/>
      <c r="H258" s="101"/>
      <c r="I258" s="100"/>
      <c r="J258" s="101"/>
      <c r="K258" s="100"/>
      <c r="L258" s="101"/>
      <c r="M258" s="100"/>
      <c r="N258" s="101"/>
      <c r="O258" s="100"/>
      <c r="P258" s="101"/>
      <c r="Q258" s="100"/>
      <c r="R258" s="101"/>
      <c r="S258" s="100"/>
      <c r="T258" s="101"/>
      <c r="U258" s="118"/>
      <c r="V258" s="118"/>
      <c r="W258" s="100"/>
      <c r="X258" s="100"/>
      <c r="Y258" s="100"/>
      <c r="Z258" s="100"/>
      <c r="AA258" s="132"/>
      <c r="AB258" s="101"/>
      <c r="AC258" s="101"/>
      <c r="AD258" s="101"/>
      <c r="AE258" s="100"/>
      <c r="AF258" s="101"/>
      <c r="AG258" s="100"/>
      <c r="AH258" s="101"/>
      <c r="AI258" s="100"/>
      <c r="AJ258" s="101"/>
      <c r="AK258" s="100"/>
      <c r="AL258" s="101"/>
      <c r="AM258" s="101"/>
      <c r="AN258" s="8"/>
      <c r="AO258" s="147">
        <f>IFERROR(VLOOKUP(B258,'A2. Rate Change &amp; Enrollment'!$C$20:$K$769,3,FALSE),0)</f>
        <v>0</v>
      </c>
      <c r="AP258" s="147">
        <f>IFERROR(VLOOKUP(B258,'A2. Rate Change &amp; Enrollment'!$C$20:$K$769,7,FALSE),0)</f>
        <v>0</v>
      </c>
      <c r="AQ258" s="150" t="e">
        <f t="shared" si="30"/>
        <v>#DIV/0!</v>
      </c>
      <c r="AS258" s="177"/>
      <c r="AT258" s="177"/>
      <c r="AV258" s="153" t="e">
        <f t="shared" si="31"/>
        <v>#DIV/0!</v>
      </c>
      <c r="AW258" s="101"/>
      <c r="AY258" s="132"/>
      <c r="AZ258" s="101"/>
      <c r="BA258" s="94"/>
      <c r="BB258" s="94"/>
      <c r="BC258" s="94"/>
      <c r="BD258" s="94"/>
      <c r="BE258" s="101"/>
      <c r="BF258" s="132"/>
      <c r="BG258" s="98"/>
      <c r="BH258" s="74" t="str">
        <f t="shared" si="26"/>
        <v>N</v>
      </c>
      <c r="BI258" t="e">
        <f t="shared" si="27"/>
        <v>#DIV/0!</v>
      </c>
      <c r="BK258" s="283">
        <f>IFERROR(VLOOKUP($B258, 'A2. Rate Change &amp; Enrollment'!$C$14:$BY$769, 75, FALSE), 0)</f>
        <v>0</v>
      </c>
      <c r="BL258" s="283" t="e">
        <f t="shared" si="28"/>
        <v>#DIV/0!</v>
      </c>
      <c r="BM258" s="283" t="e">
        <f t="shared" si="29"/>
        <v>#DIV/0!</v>
      </c>
      <c r="BN258" t="e">
        <f t="shared" si="32"/>
        <v>#DIV/0!</v>
      </c>
    </row>
    <row r="259" spans="1:66" x14ac:dyDescent="0.35">
      <c r="A259" t="s">
        <v>453</v>
      </c>
      <c r="B259" s="144"/>
      <c r="C259" s="98"/>
      <c r="D259" s="43" t="str">
        <f t="shared" si="25"/>
        <v>POS</v>
      </c>
      <c r="E259" s="100"/>
      <c r="F259" s="101"/>
      <c r="G259" s="100"/>
      <c r="H259" s="101"/>
      <c r="I259" s="100"/>
      <c r="J259" s="101"/>
      <c r="K259" s="100"/>
      <c r="L259" s="101"/>
      <c r="M259" s="100"/>
      <c r="N259" s="101"/>
      <c r="O259" s="100"/>
      <c r="P259" s="101"/>
      <c r="Q259" s="100"/>
      <c r="R259" s="101"/>
      <c r="S259" s="100"/>
      <c r="T259" s="101"/>
      <c r="U259" s="118"/>
      <c r="V259" s="118"/>
      <c r="W259" s="100"/>
      <c r="X259" s="100"/>
      <c r="Y259" s="100"/>
      <c r="Z259" s="100"/>
      <c r="AA259" s="132"/>
      <c r="AB259" s="101"/>
      <c r="AC259" s="101"/>
      <c r="AD259" s="101"/>
      <c r="AE259" s="100"/>
      <c r="AF259" s="101"/>
      <c r="AG259" s="100"/>
      <c r="AH259" s="101"/>
      <c r="AI259" s="100"/>
      <c r="AJ259" s="101"/>
      <c r="AK259" s="100"/>
      <c r="AL259" s="101"/>
      <c r="AM259" s="101"/>
      <c r="AN259" s="8"/>
      <c r="AO259" s="147">
        <f>IFERROR(VLOOKUP(B259,'A2. Rate Change &amp; Enrollment'!$C$20:$K$769,3,FALSE),0)</f>
        <v>0</v>
      </c>
      <c r="AP259" s="147">
        <f>IFERROR(VLOOKUP(B259,'A2. Rate Change &amp; Enrollment'!$C$20:$K$769,7,FALSE),0)</f>
        <v>0</v>
      </c>
      <c r="AQ259" s="150" t="e">
        <f t="shared" si="30"/>
        <v>#DIV/0!</v>
      </c>
      <c r="AS259" s="177"/>
      <c r="AT259" s="177"/>
      <c r="AV259" s="153" t="e">
        <f t="shared" si="31"/>
        <v>#DIV/0!</v>
      </c>
      <c r="AW259" s="101"/>
      <c r="AY259" s="132"/>
      <c r="AZ259" s="101"/>
      <c r="BA259" s="94"/>
      <c r="BB259" s="94"/>
      <c r="BC259" s="94"/>
      <c r="BD259" s="94"/>
      <c r="BE259" s="101"/>
      <c r="BF259" s="132"/>
      <c r="BG259" s="98"/>
      <c r="BH259" s="74" t="str">
        <f t="shared" si="26"/>
        <v>N</v>
      </c>
      <c r="BI259" t="e">
        <f t="shared" si="27"/>
        <v>#DIV/0!</v>
      </c>
      <c r="BK259" s="283">
        <f>IFERROR(VLOOKUP($B259, 'A2. Rate Change &amp; Enrollment'!$C$14:$BY$769, 75, FALSE), 0)</f>
        <v>0</v>
      </c>
      <c r="BL259" s="283" t="e">
        <f t="shared" si="28"/>
        <v>#DIV/0!</v>
      </c>
      <c r="BM259" s="283" t="e">
        <f t="shared" si="29"/>
        <v>#DIV/0!</v>
      </c>
      <c r="BN259" t="e">
        <f t="shared" si="32"/>
        <v>#DIV/0!</v>
      </c>
    </row>
    <row r="260" spans="1:66" x14ac:dyDescent="0.35">
      <c r="A260" t="s">
        <v>454</v>
      </c>
      <c r="B260" s="144"/>
      <c r="C260" s="98"/>
      <c r="D260" s="43" t="str">
        <f t="shared" si="25"/>
        <v>POS</v>
      </c>
      <c r="E260" s="100"/>
      <c r="F260" s="101"/>
      <c r="G260" s="100"/>
      <c r="H260" s="101"/>
      <c r="I260" s="100"/>
      <c r="J260" s="101"/>
      <c r="K260" s="100"/>
      <c r="L260" s="101"/>
      <c r="M260" s="100"/>
      <c r="N260" s="101"/>
      <c r="O260" s="100"/>
      <c r="P260" s="101"/>
      <c r="Q260" s="100"/>
      <c r="R260" s="101"/>
      <c r="S260" s="100"/>
      <c r="T260" s="101"/>
      <c r="U260" s="118"/>
      <c r="V260" s="118"/>
      <c r="W260" s="100"/>
      <c r="X260" s="100"/>
      <c r="Y260" s="100"/>
      <c r="Z260" s="100"/>
      <c r="AA260" s="132"/>
      <c r="AB260" s="101"/>
      <c r="AC260" s="101"/>
      <c r="AD260" s="101"/>
      <c r="AE260" s="100"/>
      <c r="AF260" s="101"/>
      <c r="AG260" s="100"/>
      <c r="AH260" s="101"/>
      <c r="AI260" s="100"/>
      <c r="AJ260" s="101"/>
      <c r="AK260" s="100"/>
      <c r="AL260" s="101"/>
      <c r="AM260" s="101"/>
      <c r="AN260" s="8"/>
      <c r="AO260" s="147">
        <f>IFERROR(VLOOKUP(B260,'A2. Rate Change &amp; Enrollment'!$C$20:$K$769,3,FALSE),0)</f>
        <v>0</v>
      </c>
      <c r="AP260" s="147">
        <f>IFERROR(VLOOKUP(B260,'A2. Rate Change &amp; Enrollment'!$C$20:$K$769,7,FALSE),0)</f>
        <v>0</v>
      </c>
      <c r="AQ260" s="150" t="e">
        <f t="shared" si="30"/>
        <v>#DIV/0!</v>
      </c>
      <c r="AS260" s="177"/>
      <c r="AT260" s="177"/>
      <c r="AV260" s="153" t="e">
        <f t="shared" si="31"/>
        <v>#DIV/0!</v>
      </c>
      <c r="AW260" s="101"/>
      <c r="AY260" s="132"/>
      <c r="AZ260" s="101"/>
      <c r="BA260" s="94"/>
      <c r="BB260" s="94"/>
      <c r="BC260" s="94"/>
      <c r="BD260" s="94"/>
      <c r="BE260" s="101"/>
      <c r="BF260" s="132"/>
      <c r="BG260" s="98"/>
      <c r="BH260" s="74" t="str">
        <f t="shared" si="26"/>
        <v>N</v>
      </c>
      <c r="BI260" t="e">
        <f t="shared" si="27"/>
        <v>#DIV/0!</v>
      </c>
      <c r="BK260" s="283">
        <f>IFERROR(VLOOKUP($B260, 'A2. Rate Change &amp; Enrollment'!$C$14:$BY$769, 75, FALSE), 0)</f>
        <v>0</v>
      </c>
      <c r="BL260" s="283" t="e">
        <f t="shared" si="28"/>
        <v>#DIV/0!</v>
      </c>
      <c r="BM260" s="283" t="e">
        <f t="shared" si="29"/>
        <v>#DIV/0!</v>
      </c>
      <c r="BN260" t="e">
        <f t="shared" si="32"/>
        <v>#DIV/0!</v>
      </c>
    </row>
    <row r="261" spans="1:66" x14ac:dyDescent="0.35">
      <c r="A261" t="s">
        <v>455</v>
      </c>
      <c r="B261" s="144"/>
      <c r="C261" s="98"/>
      <c r="D261" s="43" t="str">
        <f t="shared" si="25"/>
        <v>POS</v>
      </c>
      <c r="E261" s="100"/>
      <c r="F261" s="101"/>
      <c r="G261" s="100"/>
      <c r="H261" s="101"/>
      <c r="I261" s="100"/>
      <c r="J261" s="101"/>
      <c r="K261" s="100"/>
      <c r="L261" s="101"/>
      <c r="M261" s="100"/>
      <c r="N261" s="101"/>
      <c r="O261" s="100"/>
      <c r="P261" s="101"/>
      <c r="Q261" s="100"/>
      <c r="R261" s="101"/>
      <c r="S261" s="100"/>
      <c r="T261" s="101"/>
      <c r="U261" s="118"/>
      <c r="V261" s="118"/>
      <c r="W261" s="100"/>
      <c r="X261" s="100"/>
      <c r="Y261" s="100"/>
      <c r="Z261" s="100"/>
      <c r="AA261" s="132"/>
      <c r="AB261" s="101"/>
      <c r="AC261" s="101"/>
      <c r="AD261" s="101"/>
      <c r="AE261" s="100"/>
      <c r="AF261" s="101"/>
      <c r="AG261" s="100"/>
      <c r="AH261" s="101"/>
      <c r="AI261" s="100"/>
      <c r="AJ261" s="101"/>
      <c r="AK261" s="100"/>
      <c r="AL261" s="101"/>
      <c r="AM261" s="101"/>
      <c r="AN261" s="8"/>
      <c r="AO261" s="147">
        <f>IFERROR(VLOOKUP(B261,'A2. Rate Change &amp; Enrollment'!$C$20:$K$769,3,FALSE),0)</f>
        <v>0</v>
      </c>
      <c r="AP261" s="147">
        <f>IFERROR(VLOOKUP(B261,'A2. Rate Change &amp; Enrollment'!$C$20:$K$769,7,FALSE),0)</f>
        <v>0</v>
      </c>
      <c r="AQ261" s="150" t="e">
        <f t="shared" si="30"/>
        <v>#DIV/0!</v>
      </c>
      <c r="AS261" s="177"/>
      <c r="AT261" s="177"/>
      <c r="AV261" s="153" t="e">
        <f t="shared" si="31"/>
        <v>#DIV/0!</v>
      </c>
      <c r="AW261" s="101"/>
      <c r="AY261" s="132"/>
      <c r="AZ261" s="101"/>
      <c r="BA261" s="94"/>
      <c r="BB261" s="94"/>
      <c r="BC261" s="94"/>
      <c r="BD261" s="94"/>
      <c r="BE261" s="101"/>
      <c r="BF261" s="132"/>
      <c r="BG261" s="98"/>
      <c r="BH261" s="74" t="str">
        <f t="shared" si="26"/>
        <v>N</v>
      </c>
      <c r="BI261" t="e">
        <f t="shared" si="27"/>
        <v>#DIV/0!</v>
      </c>
      <c r="BK261" s="283">
        <f>IFERROR(VLOOKUP($B261, 'A2. Rate Change &amp; Enrollment'!$C$14:$BY$769, 75, FALSE), 0)</f>
        <v>0</v>
      </c>
      <c r="BL261" s="283" t="e">
        <f t="shared" si="28"/>
        <v>#DIV/0!</v>
      </c>
      <c r="BM261" s="283" t="e">
        <f t="shared" si="29"/>
        <v>#DIV/0!</v>
      </c>
      <c r="BN261" t="e">
        <f t="shared" si="32"/>
        <v>#DIV/0!</v>
      </c>
    </row>
    <row r="262" spans="1:66" x14ac:dyDescent="0.35">
      <c r="A262" t="s">
        <v>456</v>
      </c>
      <c r="B262" s="144"/>
      <c r="C262" s="98"/>
      <c r="D262" s="43" t="str">
        <f t="shared" si="25"/>
        <v>POS</v>
      </c>
      <c r="E262" s="100"/>
      <c r="F262" s="101"/>
      <c r="G262" s="100"/>
      <c r="H262" s="101"/>
      <c r="I262" s="100"/>
      <c r="J262" s="101"/>
      <c r="K262" s="100"/>
      <c r="L262" s="101"/>
      <c r="M262" s="100"/>
      <c r="N262" s="101"/>
      <c r="O262" s="100"/>
      <c r="P262" s="101"/>
      <c r="Q262" s="100"/>
      <c r="R262" s="101"/>
      <c r="S262" s="100"/>
      <c r="T262" s="101"/>
      <c r="U262" s="118"/>
      <c r="V262" s="118"/>
      <c r="W262" s="100"/>
      <c r="X262" s="100"/>
      <c r="Y262" s="100"/>
      <c r="Z262" s="100"/>
      <c r="AA262" s="132"/>
      <c r="AB262" s="101"/>
      <c r="AC262" s="101"/>
      <c r="AD262" s="101"/>
      <c r="AE262" s="100"/>
      <c r="AF262" s="101"/>
      <c r="AG262" s="100"/>
      <c r="AH262" s="101"/>
      <c r="AI262" s="100"/>
      <c r="AJ262" s="101"/>
      <c r="AK262" s="100"/>
      <c r="AL262" s="101"/>
      <c r="AM262" s="101"/>
      <c r="AN262" s="8"/>
      <c r="AO262" s="147">
        <f>IFERROR(VLOOKUP(B262,'A2. Rate Change &amp; Enrollment'!$C$20:$K$769,3,FALSE),0)</f>
        <v>0</v>
      </c>
      <c r="AP262" s="147">
        <f>IFERROR(VLOOKUP(B262,'A2. Rate Change &amp; Enrollment'!$C$20:$K$769,7,FALSE),0)</f>
        <v>0</v>
      </c>
      <c r="AQ262" s="150" t="e">
        <f t="shared" si="30"/>
        <v>#DIV/0!</v>
      </c>
      <c r="AS262" s="177"/>
      <c r="AT262" s="177"/>
      <c r="AV262" s="153" t="e">
        <f t="shared" si="31"/>
        <v>#DIV/0!</v>
      </c>
      <c r="AW262" s="101"/>
      <c r="AY262" s="132"/>
      <c r="AZ262" s="101"/>
      <c r="BA262" s="94"/>
      <c r="BB262" s="94"/>
      <c r="BC262" s="94"/>
      <c r="BD262" s="94"/>
      <c r="BE262" s="101"/>
      <c r="BF262" s="132"/>
      <c r="BG262" s="98"/>
      <c r="BH262" s="74" t="str">
        <f t="shared" si="26"/>
        <v>N</v>
      </c>
      <c r="BI262" t="e">
        <f t="shared" si="27"/>
        <v>#DIV/0!</v>
      </c>
      <c r="BK262" s="283">
        <f>IFERROR(VLOOKUP($B262, 'A2. Rate Change &amp; Enrollment'!$C$14:$BY$769, 75, FALSE), 0)</f>
        <v>0</v>
      </c>
      <c r="BL262" s="283" t="e">
        <f t="shared" si="28"/>
        <v>#DIV/0!</v>
      </c>
      <c r="BM262" s="283" t="e">
        <f t="shared" si="29"/>
        <v>#DIV/0!</v>
      </c>
      <c r="BN262" t="e">
        <f t="shared" si="32"/>
        <v>#DIV/0!</v>
      </c>
    </row>
    <row r="263" spans="1:66" x14ac:dyDescent="0.35">
      <c r="A263" t="s">
        <v>457</v>
      </c>
      <c r="B263" s="144"/>
      <c r="C263" s="98"/>
      <c r="D263" s="43" t="str">
        <f t="shared" si="25"/>
        <v>POS</v>
      </c>
      <c r="E263" s="100"/>
      <c r="F263" s="101"/>
      <c r="G263" s="100"/>
      <c r="H263" s="101"/>
      <c r="I263" s="100"/>
      <c r="J263" s="101"/>
      <c r="K263" s="100"/>
      <c r="L263" s="101"/>
      <c r="M263" s="100"/>
      <c r="N263" s="101"/>
      <c r="O263" s="100"/>
      <c r="P263" s="101"/>
      <c r="Q263" s="100"/>
      <c r="R263" s="101"/>
      <c r="S263" s="100"/>
      <c r="T263" s="101"/>
      <c r="U263" s="118"/>
      <c r="V263" s="118"/>
      <c r="W263" s="100"/>
      <c r="X263" s="100"/>
      <c r="Y263" s="100"/>
      <c r="Z263" s="100"/>
      <c r="AA263" s="132"/>
      <c r="AB263" s="101"/>
      <c r="AC263" s="101"/>
      <c r="AD263" s="101"/>
      <c r="AE263" s="100"/>
      <c r="AF263" s="101"/>
      <c r="AG263" s="100"/>
      <c r="AH263" s="101"/>
      <c r="AI263" s="100"/>
      <c r="AJ263" s="101"/>
      <c r="AK263" s="100"/>
      <c r="AL263" s="101"/>
      <c r="AM263" s="101"/>
      <c r="AN263" s="8"/>
      <c r="AO263" s="147">
        <f>IFERROR(VLOOKUP(B263,'A2. Rate Change &amp; Enrollment'!$C$20:$K$769,3,FALSE),0)</f>
        <v>0</v>
      </c>
      <c r="AP263" s="147">
        <f>IFERROR(VLOOKUP(B263,'A2. Rate Change &amp; Enrollment'!$C$20:$K$769,7,FALSE),0)</f>
        <v>0</v>
      </c>
      <c r="AQ263" s="150" t="e">
        <f t="shared" si="30"/>
        <v>#DIV/0!</v>
      </c>
      <c r="AS263" s="177"/>
      <c r="AT263" s="177"/>
      <c r="AV263" s="153" t="e">
        <f t="shared" si="31"/>
        <v>#DIV/0!</v>
      </c>
      <c r="AW263" s="101"/>
      <c r="AY263" s="132"/>
      <c r="AZ263" s="101"/>
      <c r="BA263" s="94"/>
      <c r="BB263" s="94"/>
      <c r="BC263" s="94"/>
      <c r="BD263" s="94"/>
      <c r="BE263" s="101"/>
      <c r="BF263" s="132"/>
      <c r="BG263" s="98"/>
      <c r="BH263" s="74" t="str">
        <f t="shared" si="26"/>
        <v>N</v>
      </c>
      <c r="BI263" t="e">
        <f t="shared" si="27"/>
        <v>#DIV/0!</v>
      </c>
      <c r="BK263" s="283">
        <f>IFERROR(VLOOKUP($B263, 'A2. Rate Change &amp; Enrollment'!$C$14:$BY$769, 75, FALSE), 0)</f>
        <v>0</v>
      </c>
      <c r="BL263" s="283" t="e">
        <f t="shared" si="28"/>
        <v>#DIV/0!</v>
      </c>
      <c r="BM263" s="283" t="e">
        <f t="shared" si="29"/>
        <v>#DIV/0!</v>
      </c>
      <c r="BN263" t="e">
        <f t="shared" si="32"/>
        <v>#DIV/0!</v>
      </c>
    </row>
    <row r="264" spans="1:66" x14ac:dyDescent="0.35">
      <c r="A264" t="s">
        <v>458</v>
      </c>
      <c r="B264" s="144"/>
      <c r="C264" s="98"/>
      <c r="D264" s="43" t="str">
        <f t="shared" si="25"/>
        <v>POS</v>
      </c>
      <c r="E264" s="100"/>
      <c r="F264" s="101"/>
      <c r="G264" s="100"/>
      <c r="H264" s="101"/>
      <c r="I264" s="100"/>
      <c r="J264" s="101"/>
      <c r="K264" s="100"/>
      <c r="L264" s="101"/>
      <c r="M264" s="100"/>
      <c r="N264" s="101"/>
      <c r="O264" s="100"/>
      <c r="P264" s="101"/>
      <c r="Q264" s="100"/>
      <c r="R264" s="101"/>
      <c r="S264" s="100"/>
      <c r="T264" s="101"/>
      <c r="U264" s="118"/>
      <c r="V264" s="118"/>
      <c r="W264" s="100"/>
      <c r="X264" s="100"/>
      <c r="Y264" s="100"/>
      <c r="Z264" s="100"/>
      <c r="AA264" s="132"/>
      <c r="AB264" s="101"/>
      <c r="AC264" s="101"/>
      <c r="AD264" s="101"/>
      <c r="AE264" s="100"/>
      <c r="AF264" s="101"/>
      <c r="AG264" s="100"/>
      <c r="AH264" s="101"/>
      <c r="AI264" s="100"/>
      <c r="AJ264" s="101"/>
      <c r="AK264" s="100"/>
      <c r="AL264" s="101"/>
      <c r="AM264" s="101"/>
      <c r="AN264" s="8"/>
      <c r="AO264" s="147">
        <f>IFERROR(VLOOKUP(B264,'A2. Rate Change &amp; Enrollment'!$C$20:$K$769,3,FALSE),0)</f>
        <v>0</v>
      </c>
      <c r="AP264" s="147">
        <f>IFERROR(VLOOKUP(B264,'A2. Rate Change &amp; Enrollment'!$C$20:$K$769,7,FALSE),0)</f>
        <v>0</v>
      </c>
      <c r="AQ264" s="150" t="e">
        <f t="shared" si="30"/>
        <v>#DIV/0!</v>
      </c>
      <c r="AS264" s="177"/>
      <c r="AT264" s="177"/>
      <c r="AV264" s="153" t="e">
        <f t="shared" si="31"/>
        <v>#DIV/0!</v>
      </c>
      <c r="AW264" s="101"/>
      <c r="AY264" s="132"/>
      <c r="AZ264" s="101"/>
      <c r="BA264" s="94"/>
      <c r="BB264" s="94"/>
      <c r="BC264" s="94"/>
      <c r="BD264" s="94"/>
      <c r="BE264" s="101"/>
      <c r="BF264" s="132"/>
      <c r="BG264" s="98"/>
      <c r="BH264" s="74" t="str">
        <f t="shared" si="26"/>
        <v>N</v>
      </c>
      <c r="BI264" t="e">
        <f t="shared" si="27"/>
        <v>#DIV/0!</v>
      </c>
      <c r="BK264" s="283">
        <f>IFERROR(VLOOKUP($B264, 'A2. Rate Change &amp; Enrollment'!$C$14:$BY$769, 75, FALSE), 0)</f>
        <v>0</v>
      </c>
      <c r="BL264" s="283" t="e">
        <f t="shared" si="28"/>
        <v>#DIV/0!</v>
      </c>
      <c r="BM264" s="283" t="e">
        <f t="shared" si="29"/>
        <v>#DIV/0!</v>
      </c>
      <c r="BN264" t="e">
        <f t="shared" si="32"/>
        <v>#DIV/0!</v>
      </c>
    </row>
    <row r="265" spans="1:66" x14ac:dyDescent="0.35">
      <c r="A265" t="s">
        <v>459</v>
      </c>
      <c r="B265" s="144"/>
      <c r="C265" s="98"/>
      <c r="D265" s="43" t="str">
        <f t="shared" si="25"/>
        <v>POS</v>
      </c>
      <c r="E265" s="100"/>
      <c r="F265" s="101"/>
      <c r="G265" s="100"/>
      <c r="H265" s="101"/>
      <c r="I265" s="100"/>
      <c r="J265" s="101"/>
      <c r="K265" s="100"/>
      <c r="L265" s="101"/>
      <c r="M265" s="100"/>
      <c r="N265" s="101"/>
      <c r="O265" s="100"/>
      <c r="P265" s="101"/>
      <c r="Q265" s="100"/>
      <c r="R265" s="101"/>
      <c r="S265" s="100"/>
      <c r="T265" s="101"/>
      <c r="U265" s="118"/>
      <c r="V265" s="118"/>
      <c r="W265" s="100"/>
      <c r="X265" s="100"/>
      <c r="Y265" s="100"/>
      <c r="Z265" s="100"/>
      <c r="AA265" s="132"/>
      <c r="AB265" s="101"/>
      <c r="AC265" s="101"/>
      <c r="AD265" s="101"/>
      <c r="AE265" s="100"/>
      <c r="AF265" s="101"/>
      <c r="AG265" s="100"/>
      <c r="AH265" s="101"/>
      <c r="AI265" s="100"/>
      <c r="AJ265" s="101"/>
      <c r="AK265" s="100"/>
      <c r="AL265" s="101"/>
      <c r="AM265" s="101"/>
      <c r="AN265" s="8"/>
      <c r="AO265" s="147">
        <f>IFERROR(VLOOKUP(B265,'A2. Rate Change &amp; Enrollment'!$C$20:$K$769,3,FALSE),0)</f>
        <v>0</v>
      </c>
      <c r="AP265" s="147">
        <f>IFERROR(VLOOKUP(B265,'A2. Rate Change &amp; Enrollment'!$C$20:$K$769,7,FALSE),0)</f>
        <v>0</v>
      </c>
      <c r="AQ265" s="150" t="e">
        <f t="shared" si="30"/>
        <v>#DIV/0!</v>
      </c>
      <c r="AS265" s="177"/>
      <c r="AT265" s="177"/>
      <c r="AV265" s="153" t="e">
        <f t="shared" si="31"/>
        <v>#DIV/0!</v>
      </c>
      <c r="AW265" s="101"/>
      <c r="AY265" s="132"/>
      <c r="AZ265" s="101"/>
      <c r="BA265" s="94"/>
      <c r="BB265" s="94"/>
      <c r="BC265" s="94"/>
      <c r="BD265" s="94"/>
      <c r="BE265" s="101"/>
      <c r="BF265" s="132"/>
      <c r="BG265" s="98"/>
      <c r="BH265" s="74" t="str">
        <f t="shared" si="26"/>
        <v>N</v>
      </c>
      <c r="BI265" t="e">
        <f t="shared" si="27"/>
        <v>#DIV/0!</v>
      </c>
      <c r="BK265" s="283">
        <f>IFERROR(VLOOKUP($B265, 'A2. Rate Change &amp; Enrollment'!$C$14:$BY$769, 75, FALSE), 0)</f>
        <v>0</v>
      </c>
      <c r="BL265" s="283" t="e">
        <f t="shared" si="28"/>
        <v>#DIV/0!</v>
      </c>
      <c r="BM265" s="283" t="e">
        <f t="shared" si="29"/>
        <v>#DIV/0!</v>
      </c>
      <c r="BN265" t="e">
        <f t="shared" si="32"/>
        <v>#DIV/0!</v>
      </c>
    </row>
    <row r="266" spans="1:66" x14ac:dyDescent="0.35">
      <c r="A266" t="s">
        <v>569</v>
      </c>
      <c r="B266" s="144"/>
      <c r="C266" s="98"/>
      <c r="D266" s="43" t="str">
        <f t="shared" si="25"/>
        <v>POS</v>
      </c>
      <c r="E266" s="100"/>
      <c r="F266" s="101"/>
      <c r="G266" s="100"/>
      <c r="H266" s="101"/>
      <c r="I266" s="100"/>
      <c r="J266" s="101"/>
      <c r="K266" s="100"/>
      <c r="L266" s="101"/>
      <c r="M266" s="100"/>
      <c r="N266" s="101"/>
      <c r="O266" s="100"/>
      <c r="P266" s="101"/>
      <c r="Q266" s="100"/>
      <c r="R266" s="101"/>
      <c r="S266" s="100"/>
      <c r="T266" s="101"/>
      <c r="U266" s="118"/>
      <c r="V266" s="118"/>
      <c r="W266" s="100"/>
      <c r="X266" s="100"/>
      <c r="Y266" s="100"/>
      <c r="Z266" s="100"/>
      <c r="AA266" s="132"/>
      <c r="AB266" s="101"/>
      <c r="AC266" s="101"/>
      <c r="AD266" s="101"/>
      <c r="AE266" s="100"/>
      <c r="AF266" s="101"/>
      <c r="AG266" s="100"/>
      <c r="AH266" s="101"/>
      <c r="AI266" s="100"/>
      <c r="AJ266" s="101"/>
      <c r="AK266" s="100"/>
      <c r="AL266" s="101"/>
      <c r="AM266" s="101"/>
      <c r="AN266" s="8"/>
      <c r="AO266" s="147">
        <f>IFERROR(VLOOKUP(B266,'A2. Rate Change &amp; Enrollment'!$C$20:$K$769,3,FALSE),0)</f>
        <v>0</v>
      </c>
      <c r="AP266" s="147">
        <f>IFERROR(VLOOKUP(B266,'A2. Rate Change &amp; Enrollment'!$C$20:$K$769,7,FALSE),0)</f>
        <v>0</v>
      </c>
      <c r="AQ266" s="150" t="e">
        <f t="shared" si="30"/>
        <v>#DIV/0!</v>
      </c>
      <c r="AS266" s="177"/>
      <c r="AT266" s="177"/>
      <c r="AV266" s="153" t="e">
        <f t="shared" si="31"/>
        <v>#DIV/0!</v>
      </c>
      <c r="AW266" s="101"/>
      <c r="AY266" s="132"/>
      <c r="AZ266" s="101"/>
      <c r="BA266" s="94"/>
      <c r="BB266" s="94"/>
      <c r="BC266" s="94"/>
      <c r="BD266" s="94"/>
      <c r="BE266" s="101"/>
      <c r="BF266" s="132"/>
      <c r="BG266" s="98"/>
      <c r="BH266" s="74" t="str">
        <f t="shared" si="26"/>
        <v>N</v>
      </c>
      <c r="BI266" t="e">
        <f t="shared" si="27"/>
        <v>#DIV/0!</v>
      </c>
      <c r="BK266" s="283">
        <f>IFERROR(VLOOKUP($B266, 'A2. Rate Change &amp; Enrollment'!$C$14:$BY$769, 75, FALSE), 0)</f>
        <v>0</v>
      </c>
      <c r="BL266" s="283" t="e">
        <f t="shared" si="28"/>
        <v>#DIV/0!</v>
      </c>
      <c r="BM266" s="283" t="e">
        <f t="shared" si="29"/>
        <v>#DIV/0!</v>
      </c>
      <c r="BN266" t="e">
        <f t="shared" si="32"/>
        <v>#DIV/0!</v>
      </c>
    </row>
    <row r="267" spans="1:66" x14ac:dyDescent="0.35">
      <c r="A267" t="s">
        <v>570</v>
      </c>
      <c r="B267" s="144"/>
      <c r="C267" s="98"/>
      <c r="D267" s="43" t="str">
        <f t="shared" si="25"/>
        <v>POS</v>
      </c>
      <c r="E267" s="100"/>
      <c r="F267" s="101"/>
      <c r="G267" s="100"/>
      <c r="H267" s="101"/>
      <c r="I267" s="100"/>
      <c r="J267" s="101"/>
      <c r="K267" s="100"/>
      <c r="L267" s="101"/>
      <c r="M267" s="100"/>
      <c r="N267" s="101"/>
      <c r="O267" s="100"/>
      <c r="P267" s="101"/>
      <c r="Q267" s="100"/>
      <c r="R267" s="101"/>
      <c r="S267" s="100"/>
      <c r="T267" s="101"/>
      <c r="U267" s="118"/>
      <c r="V267" s="118"/>
      <c r="W267" s="100"/>
      <c r="X267" s="100"/>
      <c r="Y267" s="100"/>
      <c r="Z267" s="100"/>
      <c r="AA267" s="132"/>
      <c r="AB267" s="101"/>
      <c r="AC267" s="101"/>
      <c r="AD267" s="101"/>
      <c r="AE267" s="100"/>
      <c r="AF267" s="101"/>
      <c r="AG267" s="100"/>
      <c r="AH267" s="101"/>
      <c r="AI267" s="100"/>
      <c r="AJ267" s="101"/>
      <c r="AK267" s="100"/>
      <c r="AL267" s="101"/>
      <c r="AM267" s="101"/>
      <c r="AN267" s="8"/>
      <c r="AO267" s="147">
        <f>IFERROR(VLOOKUP(B267,'A2. Rate Change &amp; Enrollment'!$C$20:$K$769,3,FALSE),0)</f>
        <v>0</v>
      </c>
      <c r="AP267" s="147">
        <f>IFERROR(VLOOKUP(B267,'A2. Rate Change &amp; Enrollment'!$C$20:$K$769,7,FALSE),0)</f>
        <v>0</v>
      </c>
      <c r="AQ267" s="150" t="e">
        <f t="shared" si="30"/>
        <v>#DIV/0!</v>
      </c>
      <c r="AS267" s="177"/>
      <c r="AT267" s="177"/>
      <c r="AV267" s="153" t="e">
        <f t="shared" si="31"/>
        <v>#DIV/0!</v>
      </c>
      <c r="AW267" s="101"/>
      <c r="AY267" s="132"/>
      <c r="AZ267" s="101"/>
      <c r="BA267" s="94"/>
      <c r="BB267" s="94"/>
      <c r="BC267" s="94"/>
      <c r="BD267" s="94"/>
      <c r="BE267" s="101"/>
      <c r="BF267" s="132"/>
      <c r="BG267" s="98"/>
      <c r="BH267" s="74" t="str">
        <f t="shared" si="26"/>
        <v>N</v>
      </c>
      <c r="BI267" t="e">
        <f t="shared" si="27"/>
        <v>#DIV/0!</v>
      </c>
      <c r="BK267" s="283">
        <f>IFERROR(VLOOKUP($B267, 'A2. Rate Change &amp; Enrollment'!$C$14:$BY$769, 75, FALSE), 0)</f>
        <v>0</v>
      </c>
      <c r="BL267" s="283" t="e">
        <f t="shared" si="28"/>
        <v>#DIV/0!</v>
      </c>
      <c r="BM267" s="283" t="e">
        <f t="shared" si="29"/>
        <v>#DIV/0!</v>
      </c>
      <c r="BN267" t="e">
        <f t="shared" si="32"/>
        <v>#DIV/0!</v>
      </c>
    </row>
    <row r="268" spans="1:66" x14ac:dyDescent="0.35">
      <c r="A268" t="s">
        <v>571</v>
      </c>
      <c r="B268" s="144"/>
      <c r="C268" s="98"/>
      <c r="D268" s="43" t="str">
        <f t="shared" si="25"/>
        <v>POS</v>
      </c>
      <c r="E268" s="100"/>
      <c r="F268" s="101"/>
      <c r="G268" s="100"/>
      <c r="H268" s="101"/>
      <c r="I268" s="100"/>
      <c r="J268" s="101"/>
      <c r="K268" s="100"/>
      <c r="L268" s="101"/>
      <c r="M268" s="100"/>
      <c r="N268" s="101"/>
      <c r="O268" s="100"/>
      <c r="P268" s="101"/>
      <c r="Q268" s="100"/>
      <c r="R268" s="101"/>
      <c r="S268" s="100"/>
      <c r="T268" s="101"/>
      <c r="U268" s="118"/>
      <c r="V268" s="118"/>
      <c r="W268" s="100"/>
      <c r="X268" s="100"/>
      <c r="Y268" s="100"/>
      <c r="Z268" s="100"/>
      <c r="AA268" s="132"/>
      <c r="AB268" s="101"/>
      <c r="AC268" s="101"/>
      <c r="AD268" s="101"/>
      <c r="AE268" s="100"/>
      <c r="AF268" s="101"/>
      <c r="AG268" s="100"/>
      <c r="AH268" s="101"/>
      <c r="AI268" s="100"/>
      <c r="AJ268" s="101"/>
      <c r="AK268" s="100"/>
      <c r="AL268" s="101"/>
      <c r="AM268" s="101"/>
      <c r="AN268" s="8"/>
      <c r="AO268" s="147">
        <f>IFERROR(VLOOKUP(B268,'A2. Rate Change &amp; Enrollment'!$C$20:$K$769,3,FALSE),0)</f>
        <v>0</v>
      </c>
      <c r="AP268" s="147">
        <f>IFERROR(VLOOKUP(B268,'A2. Rate Change &amp; Enrollment'!$C$20:$K$769,7,FALSE),0)</f>
        <v>0</v>
      </c>
      <c r="AQ268" s="150" t="e">
        <f t="shared" si="30"/>
        <v>#DIV/0!</v>
      </c>
      <c r="AS268" s="177"/>
      <c r="AT268" s="177"/>
      <c r="AV268" s="153" t="e">
        <f t="shared" si="31"/>
        <v>#DIV/0!</v>
      </c>
      <c r="AW268" s="101"/>
      <c r="AY268" s="132"/>
      <c r="AZ268" s="101"/>
      <c r="BA268" s="94"/>
      <c r="BB268" s="94"/>
      <c r="BC268" s="94"/>
      <c r="BD268" s="94"/>
      <c r="BE268" s="101"/>
      <c r="BF268" s="132"/>
      <c r="BG268" s="98"/>
      <c r="BH268" s="74" t="str">
        <f t="shared" si="26"/>
        <v>N</v>
      </c>
      <c r="BI268" t="e">
        <f t="shared" si="27"/>
        <v>#DIV/0!</v>
      </c>
      <c r="BK268" s="283">
        <f>IFERROR(VLOOKUP($B268, 'A2. Rate Change &amp; Enrollment'!$C$14:$BY$769, 75, FALSE), 0)</f>
        <v>0</v>
      </c>
      <c r="BL268" s="283" t="e">
        <f t="shared" si="28"/>
        <v>#DIV/0!</v>
      </c>
      <c r="BM268" s="283" t="e">
        <f t="shared" si="29"/>
        <v>#DIV/0!</v>
      </c>
      <c r="BN268" t="e">
        <f t="shared" si="32"/>
        <v>#DIV/0!</v>
      </c>
    </row>
    <row r="269" spans="1:66" x14ac:dyDescent="0.35">
      <c r="A269" t="s">
        <v>572</v>
      </c>
      <c r="B269" s="144"/>
      <c r="C269" s="98"/>
      <c r="D269" s="43" t="str">
        <f t="shared" si="25"/>
        <v>POS</v>
      </c>
      <c r="E269" s="100"/>
      <c r="F269" s="101"/>
      <c r="G269" s="100"/>
      <c r="H269" s="101"/>
      <c r="I269" s="100"/>
      <c r="J269" s="101"/>
      <c r="K269" s="100"/>
      <c r="L269" s="101"/>
      <c r="M269" s="100"/>
      <c r="N269" s="101"/>
      <c r="O269" s="100"/>
      <c r="P269" s="101"/>
      <c r="Q269" s="100"/>
      <c r="R269" s="101"/>
      <c r="S269" s="100"/>
      <c r="T269" s="101"/>
      <c r="U269" s="118"/>
      <c r="V269" s="118"/>
      <c r="W269" s="100"/>
      <c r="X269" s="100"/>
      <c r="Y269" s="100"/>
      <c r="Z269" s="100"/>
      <c r="AA269" s="132"/>
      <c r="AB269" s="101"/>
      <c r="AC269" s="101"/>
      <c r="AD269" s="101"/>
      <c r="AE269" s="100"/>
      <c r="AF269" s="101"/>
      <c r="AG269" s="100"/>
      <c r="AH269" s="101"/>
      <c r="AI269" s="100"/>
      <c r="AJ269" s="101"/>
      <c r="AK269" s="100"/>
      <c r="AL269" s="101"/>
      <c r="AM269" s="101"/>
      <c r="AN269" s="8"/>
      <c r="AO269" s="147">
        <f>IFERROR(VLOOKUP(B269,'A2. Rate Change &amp; Enrollment'!$C$20:$K$769,3,FALSE),0)</f>
        <v>0</v>
      </c>
      <c r="AP269" s="147">
        <f>IFERROR(VLOOKUP(B269,'A2. Rate Change &amp; Enrollment'!$C$20:$K$769,7,FALSE),0)</f>
        <v>0</v>
      </c>
      <c r="AQ269" s="150" t="e">
        <f t="shared" si="30"/>
        <v>#DIV/0!</v>
      </c>
      <c r="AS269" s="177"/>
      <c r="AT269" s="177"/>
      <c r="AV269" s="153" t="e">
        <f t="shared" si="31"/>
        <v>#DIV/0!</v>
      </c>
      <c r="AW269" s="101"/>
      <c r="AY269" s="132"/>
      <c r="AZ269" s="101"/>
      <c r="BA269" s="94"/>
      <c r="BB269" s="94"/>
      <c r="BC269" s="94"/>
      <c r="BD269" s="94"/>
      <c r="BE269" s="101"/>
      <c r="BF269" s="132"/>
      <c r="BG269" s="98"/>
      <c r="BH269" s="74" t="str">
        <f t="shared" si="26"/>
        <v>N</v>
      </c>
      <c r="BI269" t="e">
        <f t="shared" si="27"/>
        <v>#DIV/0!</v>
      </c>
      <c r="BK269" s="283">
        <f>IFERROR(VLOOKUP($B269, 'A2. Rate Change &amp; Enrollment'!$C$14:$BY$769, 75, FALSE), 0)</f>
        <v>0</v>
      </c>
      <c r="BL269" s="283" t="e">
        <f t="shared" si="28"/>
        <v>#DIV/0!</v>
      </c>
      <c r="BM269" s="283" t="e">
        <f t="shared" si="29"/>
        <v>#DIV/0!</v>
      </c>
      <c r="BN269" t="e">
        <f t="shared" si="32"/>
        <v>#DIV/0!</v>
      </c>
    </row>
    <row r="270" spans="1:66" x14ac:dyDescent="0.35">
      <c r="A270" t="s">
        <v>573</v>
      </c>
      <c r="B270" s="144"/>
      <c r="C270" s="98"/>
      <c r="D270" s="43" t="str">
        <f t="shared" si="25"/>
        <v>POS</v>
      </c>
      <c r="E270" s="100"/>
      <c r="F270" s="101"/>
      <c r="G270" s="100"/>
      <c r="H270" s="101"/>
      <c r="I270" s="100"/>
      <c r="J270" s="101"/>
      <c r="K270" s="100"/>
      <c r="L270" s="101"/>
      <c r="M270" s="100"/>
      <c r="N270" s="101"/>
      <c r="O270" s="100"/>
      <c r="P270" s="101"/>
      <c r="Q270" s="100"/>
      <c r="R270" s="101"/>
      <c r="S270" s="100"/>
      <c r="T270" s="101"/>
      <c r="U270" s="118"/>
      <c r="V270" s="118"/>
      <c r="W270" s="100"/>
      <c r="X270" s="100"/>
      <c r="Y270" s="100"/>
      <c r="Z270" s="100"/>
      <c r="AA270" s="132"/>
      <c r="AB270" s="101"/>
      <c r="AC270" s="101"/>
      <c r="AD270" s="101"/>
      <c r="AE270" s="100"/>
      <c r="AF270" s="101"/>
      <c r="AG270" s="100"/>
      <c r="AH270" s="101"/>
      <c r="AI270" s="100"/>
      <c r="AJ270" s="101"/>
      <c r="AK270" s="100"/>
      <c r="AL270" s="101"/>
      <c r="AM270" s="101"/>
      <c r="AN270" s="8"/>
      <c r="AO270" s="147">
        <f>IFERROR(VLOOKUP(B270,'A2. Rate Change &amp; Enrollment'!$C$20:$K$769,3,FALSE),0)</f>
        <v>0</v>
      </c>
      <c r="AP270" s="147">
        <f>IFERROR(VLOOKUP(B270,'A2. Rate Change &amp; Enrollment'!$C$20:$K$769,7,FALSE),0)</f>
        <v>0</v>
      </c>
      <c r="AQ270" s="150" t="e">
        <f t="shared" si="30"/>
        <v>#DIV/0!</v>
      </c>
      <c r="AS270" s="177"/>
      <c r="AT270" s="177"/>
      <c r="AV270" s="153" t="e">
        <f t="shared" si="31"/>
        <v>#DIV/0!</v>
      </c>
      <c r="AW270" s="101"/>
      <c r="AY270" s="132"/>
      <c r="AZ270" s="101"/>
      <c r="BA270" s="94"/>
      <c r="BB270" s="94"/>
      <c r="BC270" s="94"/>
      <c r="BD270" s="94"/>
      <c r="BE270" s="101"/>
      <c r="BF270" s="132"/>
      <c r="BG270" s="98"/>
      <c r="BH270" s="74" t="str">
        <f t="shared" si="26"/>
        <v>N</v>
      </c>
      <c r="BI270" t="e">
        <f t="shared" si="27"/>
        <v>#DIV/0!</v>
      </c>
      <c r="BK270" s="283">
        <f>IFERROR(VLOOKUP($B270, 'A2. Rate Change &amp; Enrollment'!$C$14:$BY$769, 75, FALSE), 0)</f>
        <v>0</v>
      </c>
      <c r="BL270" s="283" t="e">
        <f t="shared" si="28"/>
        <v>#DIV/0!</v>
      </c>
      <c r="BM270" s="283" t="e">
        <f t="shared" si="29"/>
        <v>#DIV/0!</v>
      </c>
      <c r="BN270" t="e">
        <f t="shared" si="32"/>
        <v>#DIV/0!</v>
      </c>
    </row>
    <row r="271" spans="1:66" x14ac:dyDescent="0.35">
      <c r="A271" t="s">
        <v>574</v>
      </c>
      <c r="B271" s="144"/>
      <c r="C271" s="98"/>
      <c r="D271" s="43" t="str">
        <f t="shared" si="25"/>
        <v>POS</v>
      </c>
      <c r="E271" s="100"/>
      <c r="F271" s="101"/>
      <c r="G271" s="100"/>
      <c r="H271" s="101"/>
      <c r="I271" s="100"/>
      <c r="J271" s="101"/>
      <c r="K271" s="100"/>
      <c r="L271" s="101"/>
      <c r="M271" s="100"/>
      <c r="N271" s="101"/>
      <c r="O271" s="100"/>
      <c r="P271" s="101"/>
      <c r="Q271" s="100"/>
      <c r="R271" s="101"/>
      <c r="S271" s="100"/>
      <c r="T271" s="101"/>
      <c r="U271" s="118"/>
      <c r="V271" s="118"/>
      <c r="W271" s="100"/>
      <c r="X271" s="100"/>
      <c r="Y271" s="100"/>
      <c r="Z271" s="100"/>
      <c r="AA271" s="132"/>
      <c r="AB271" s="101"/>
      <c r="AC271" s="101"/>
      <c r="AD271" s="101"/>
      <c r="AE271" s="100"/>
      <c r="AF271" s="101"/>
      <c r="AG271" s="100"/>
      <c r="AH271" s="101"/>
      <c r="AI271" s="100"/>
      <c r="AJ271" s="101"/>
      <c r="AK271" s="100"/>
      <c r="AL271" s="101"/>
      <c r="AM271" s="101"/>
      <c r="AN271" s="8"/>
      <c r="AO271" s="147">
        <f>IFERROR(VLOOKUP(B271,'A2. Rate Change &amp; Enrollment'!$C$20:$K$769,3,FALSE),0)</f>
        <v>0</v>
      </c>
      <c r="AP271" s="147">
        <f>IFERROR(VLOOKUP(B271,'A2. Rate Change &amp; Enrollment'!$C$20:$K$769,7,FALSE),0)</f>
        <v>0</v>
      </c>
      <c r="AQ271" s="150" t="e">
        <f t="shared" si="30"/>
        <v>#DIV/0!</v>
      </c>
      <c r="AS271" s="177"/>
      <c r="AT271" s="177"/>
      <c r="AV271" s="153" t="e">
        <f t="shared" si="31"/>
        <v>#DIV/0!</v>
      </c>
      <c r="AW271" s="101"/>
      <c r="AY271" s="132"/>
      <c r="AZ271" s="101"/>
      <c r="BA271" s="94"/>
      <c r="BB271" s="94"/>
      <c r="BC271" s="94"/>
      <c r="BD271" s="94"/>
      <c r="BE271" s="101"/>
      <c r="BF271" s="132"/>
      <c r="BG271" s="98"/>
      <c r="BH271" s="74" t="str">
        <f t="shared" si="26"/>
        <v>N</v>
      </c>
      <c r="BI271" t="e">
        <f t="shared" si="27"/>
        <v>#DIV/0!</v>
      </c>
      <c r="BK271" s="283">
        <f>IFERROR(VLOOKUP($B271, 'A2. Rate Change &amp; Enrollment'!$C$14:$BY$769, 75, FALSE), 0)</f>
        <v>0</v>
      </c>
      <c r="BL271" s="283" t="e">
        <f t="shared" si="28"/>
        <v>#DIV/0!</v>
      </c>
      <c r="BM271" s="283" t="e">
        <f t="shared" si="29"/>
        <v>#DIV/0!</v>
      </c>
      <c r="BN271" t="e">
        <f t="shared" si="32"/>
        <v>#DIV/0!</v>
      </c>
    </row>
    <row r="272" spans="1:66" x14ac:dyDescent="0.35">
      <c r="A272" t="s">
        <v>575</v>
      </c>
      <c r="B272" s="144"/>
      <c r="C272" s="98"/>
      <c r="D272" s="43" t="str">
        <f t="shared" ref="D272:D335" si="33">$B$4</f>
        <v>POS</v>
      </c>
      <c r="E272" s="100"/>
      <c r="F272" s="101"/>
      <c r="G272" s="100"/>
      <c r="H272" s="101"/>
      <c r="I272" s="100"/>
      <c r="J272" s="101"/>
      <c r="K272" s="100"/>
      <c r="L272" s="101"/>
      <c r="M272" s="100"/>
      <c r="N272" s="101"/>
      <c r="O272" s="100"/>
      <c r="P272" s="101"/>
      <c r="Q272" s="100"/>
      <c r="R272" s="101"/>
      <c r="S272" s="100"/>
      <c r="T272" s="101"/>
      <c r="U272" s="118"/>
      <c r="V272" s="118"/>
      <c r="W272" s="100"/>
      <c r="X272" s="100"/>
      <c r="Y272" s="100"/>
      <c r="Z272" s="100"/>
      <c r="AA272" s="132"/>
      <c r="AB272" s="101"/>
      <c r="AC272" s="101"/>
      <c r="AD272" s="101"/>
      <c r="AE272" s="100"/>
      <c r="AF272" s="101"/>
      <c r="AG272" s="100"/>
      <c r="AH272" s="101"/>
      <c r="AI272" s="100"/>
      <c r="AJ272" s="101"/>
      <c r="AK272" s="100"/>
      <c r="AL272" s="101"/>
      <c r="AM272" s="101"/>
      <c r="AN272" s="8"/>
      <c r="AO272" s="147">
        <f>IFERROR(VLOOKUP(B272,'A2. Rate Change &amp; Enrollment'!$C$20:$K$769,3,FALSE),0)</f>
        <v>0</v>
      </c>
      <c r="AP272" s="147">
        <f>IFERROR(VLOOKUP(B272,'A2. Rate Change &amp; Enrollment'!$C$20:$K$769,7,FALSE),0)</f>
        <v>0</v>
      </c>
      <c r="AQ272" s="150" t="e">
        <f t="shared" si="30"/>
        <v>#DIV/0!</v>
      </c>
      <c r="AS272" s="177"/>
      <c r="AT272" s="177"/>
      <c r="AV272" s="153" t="e">
        <f t="shared" si="31"/>
        <v>#DIV/0!</v>
      </c>
      <c r="AW272" s="101"/>
      <c r="AY272" s="132"/>
      <c r="AZ272" s="101"/>
      <c r="BA272" s="94"/>
      <c r="BB272" s="94"/>
      <c r="BC272" s="94"/>
      <c r="BD272" s="94"/>
      <c r="BE272" s="101"/>
      <c r="BF272" s="132"/>
      <c r="BG272" s="98"/>
      <c r="BH272" s="74" t="str">
        <f t="shared" ref="BH272:BH335" si="34">IF(OR(AS272-AT272&gt;5%, AT272-AS272&gt;5%), "Y", "N")</f>
        <v>N</v>
      </c>
      <c r="BI272" t="e">
        <f t="shared" ref="BI272:BI335" si="35">IF(AND(AQ272&gt;5%, BH272="Y"), "Y", "N")</f>
        <v>#DIV/0!</v>
      </c>
      <c r="BK272" s="283">
        <f>IFERROR(VLOOKUP($B272, 'A2. Rate Change &amp; Enrollment'!$C$14:$BY$769, 75, FALSE), 0)</f>
        <v>0</v>
      </c>
      <c r="BL272" s="283" t="e">
        <f t="shared" ref="BL272:BL335" si="36">BK272/$BK$14</f>
        <v>#DIV/0!</v>
      </c>
      <c r="BM272" s="283" t="e">
        <f t="shared" ref="BM272:BM335" si="37">AS272/$AS$14</f>
        <v>#DIV/0!</v>
      </c>
      <c r="BN272" t="e">
        <f t="shared" si="32"/>
        <v>#DIV/0!</v>
      </c>
    </row>
    <row r="273" spans="1:66" x14ac:dyDescent="0.35">
      <c r="A273" t="s">
        <v>576</v>
      </c>
      <c r="B273" s="144"/>
      <c r="C273" s="98"/>
      <c r="D273" s="43" t="str">
        <f t="shared" si="33"/>
        <v>POS</v>
      </c>
      <c r="E273" s="100"/>
      <c r="F273" s="101"/>
      <c r="G273" s="100"/>
      <c r="H273" s="101"/>
      <c r="I273" s="100"/>
      <c r="J273" s="101"/>
      <c r="K273" s="100"/>
      <c r="L273" s="101"/>
      <c r="M273" s="100"/>
      <c r="N273" s="101"/>
      <c r="O273" s="100"/>
      <c r="P273" s="101"/>
      <c r="Q273" s="100"/>
      <c r="R273" s="101"/>
      <c r="S273" s="100"/>
      <c r="T273" s="101"/>
      <c r="U273" s="118"/>
      <c r="V273" s="118"/>
      <c r="W273" s="100"/>
      <c r="X273" s="100"/>
      <c r="Y273" s="100"/>
      <c r="Z273" s="100"/>
      <c r="AA273" s="132"/>
      <c r="AB273" s="101"/>
      <c r="AC273" s="101"/>
      <c r="AD273" s="101"/>
      <c r="AE273" s="100"/>
      <c r="AF273" s="101"/>
      <c r="AG273" s="100"/>
      <c r="AH273" s="101"/>
      <c r="AI273" s="100"/>
      <c r="AJ273" s="101"/>
      <c r="AK273" s="100"/>
      <c r="AL273" s="101"/>
      <c r="AM273" s="101"/>
      <c r="AN273" s="8"/>
      <c r="AO273" s="147">
        <f>IFERROR(VLOOKUP(B273,'A2. Rate Change &amp; Enrollment'!$C$20:$K$769,3,FALSE),0)</f>
        <v>0</v>
      </c>
      <c r="AP273" s="147">
        <f>IFERROR(VLOOKUP(B273,'A2. Rate Change &amp; Enrollment'!$C$20:$K$769,7,FALSE),0)</f>
        <v>0</v>
      </c>
      <c r="AQ273" s="150" t="e">
        <f t="shared" ref="AQ273:AQ336" si="38">AP273/$AP$11</f>
        <v>#DIV/0!</v>
      </c>
      <c r="AS273" s="177"/>
      <c r="AT273" s="177"/>
      <c r="AV273" s="153" t="e">
        <f t="shared" ref="AV273:AV336" si="39">AS273/AT273-1</f>
        <v>#DIV/0!</v>
      </c>
      <c r="AW273" s="101"/>
      <c r="AY273" s="132"/>
      <c r="AZ273" s="101"/>
      <c r="BA273" s="94"/>
      <c r="BB273" s="94"/>
      <c r="BC273" s="94"/>
      <c r="BD273" s="94"/>
      <c r="BE273" s="101"/>
      <c r="BF273" s="132"/>
      <c r="BG273" s="98"/>
      <c r="BH273" s="74" t="str">
        <f t="shared" si="34"/>
        <v>N</v>
      </c>
      <c r="BI273" t="e">
        <f t="shared" si="35"/>
        <v>#DIV/0!</v>
      </c>
      <c r="BK273" s="283">
        <f>IFERROR(VLOOKUP($B273, 'A2. Rate Change &amp; Enrollment'!$C$14:$BY$769, 75, FALSE), 0)</f>
        <v>0</v>
      </c>
      <c r="BL273" s="283" t="e">
        <f t="shared" si="36"/>
        <v>#DIV/0!</v>
      </c>
      <c r="BM273" s="283" t="e">
        <f t="shared" si="37"/>
        <v>#DIV/0!</v>
      </c>
      <c r="BN273" t="e">
        <f t="shared" ref="BN273:BN336" si="40">IF(ABS(BM273-BL273)&lt;0.001, "N", "Y")</f>
        <v>#DIV/0!</v>
      </c>
    </row>
    <row r="274" spans="1:66" x14ac:dyDescent="0.35">
      <c r="A274" t="s">
        <v>577</v>
      </c>
      <c r="B274" s="144"/>
      <c r="C274" s="98"/>
      <c r="D274" s="43" t="str">
        <f t="shared" si="33"/>
        <v>POS</v>
      </c>
      <c r="E274" s="100"/>
      <c r="F274" s="101"/>
      <c r="G274" s="100"/>
      <c r="H274" s="101"/>
      <c r="I274" s="100"/>
      <c r="J274" s="101"/>
      <c r="K274" s="100"/>
      <c r="L274" s="101"/>
      <c r="M274" s="100"/>
      <c r="N274" s="101"/>
      <c r="O274" s="100"/>
      <c r="P274" s="101"/>
      <c r="Q274" s="100"/>
      <c r="R274" s="101"/>
      <c r="S274" s="100"/>
      <c r="T274" s="101"/>
      <c r="U274" s="118"/>
      <c r="V274" s="118"/>
      <c r="W274" s="100"/>
      <c r="X274" s="100"/>
      <c r="Y274" s="100"/>
      <c r="Z274" s="100"/>
      <c r="AA274" s="132"/>
      <c r="AB274" s="101"/>
      <c r="AC274" s="101"/>
      <c r="AD274" s="101"/>
      <c r="AE274" s="100"/>
      <c r="AF274" s="101"/>
      <c r="AG274" s="100"/>
      <c r="AH274" s="101"/>
      <c r="AI274" s="100"/>
      <c r="AJ274" s="101"/>
      <c r="AK274" s="100"/>
      <c r="AL274" s="101"/>
      <c r="AM274" s="101"/>
      <c r="AN274" s="8"/>
      <c r="AO274" s="147">
        <f>IFERROR(VLOOKUP(B274,'A2. Rate Change &amp; Enrollment'!$C$20:$K$769,3,FALSE),0)</f>
        <v>0</v>
      </c>
      <c r="AP274" s="147">
        <f>IFERROR(VLOOKUP(B274,'A2. Rate Change &amp; Enrollment'!$C$20:$K$769,7,FALSE),0)</f>
        <v>0</v>
      </c>
      <c r="AQ274" s="150" t="e">
        <f t="shared" si="38"/>
        <v>#DIV/0!</v>
      </c>
      <c r="AS274" s="177"/>
      <c r="AT274" s="177"/>
      <c r="AV274" s="153" t="e">
        <f t="shared" si="39"/>
        <v>#DIV/0!</v>
      </c>
      <c r="AW274" s="101"/>
      <c r="AY274" s="132"/>
      <c r="AZ274" s="101"/>
      <c r="BA274" s="94"/>
      <c r="BB274" s="94"/>
      <c r="BC274" s="94"/>
      <c r="BD274" s="94"/>
      <c r="BE274" s="101"/>
      <c r="BF274" s="132"/>
      <c r="BG274" s="98"/>
      <c r="BH274" s="74" t="str">
        <f t="shared" si="34"/>
        <v>N</v>
      </c>
      <c r="BI274" t="e">
        <f t="shared" si="35"/>
        <v>#DIV/0!</v>
      </c>
      <c r="BK274" s="283">
        <f>IFERROR(VLOOKUP($B274, 'A2. Rate Change &amp; Enrollment'!$C$14:$BY$769, 75, FALSE), 0)</f>
        <v>0</v>
      </c>
      <c r="BL274" s="283" t="e">
        <f t="shared" si="36"/>
        <v>#DIV/0!</v>
      </c>
      <c r="BM274" s="283" t="e">
        <f t="shared" si="37"/>
        <v>#DIV/0!</v>
      </c>
      <c r="BN274" t="e">
        <f t="shared" si="40"/>
        <v>#DIV/0!</v>
      </c>
    </row>
    <row r="275" spans="1:66" x14ac:dyDescent="0.35">
      <c r="A275" t="s">
        <v>578</v>
      </c>
      <c r="B275" s="144"/>
      <c r="C275" s="98"/>
      <c r="D275" s="43" t="str">
        <f t="shared" si="33"/>
        <v>POS</v>
      </c>
      <c r="E275" s="100"/>
      <c r="F275" s="101"/>
      <c r="G275" s="100"/>
      <c r="H275" s="101"/>
      <c r="I275" s="100"/>
      <c r="J275" s="101"/>
      <c r="K275" s="100"/>
      <c r="L275" s="101"/>
      <c r="M275" s="100"/>
      <c r="N275" s="101"/>
      <c r="O275" s="100"/>
      <c r="P275" s="101"/>
      <c r="Q275" s="100"/>
      <c r="R275" s="101"/>
      <c r="S275" s="100"/>
      <c r="T275" s="101"/>
      <c r="U275" s="118"/>
      <c r="V275" s="118"/>
      <c r="W275" s="100"/>
      <c r="X275" s="100"/>
      <c r="Y275" s="100"/>
      <c r="Z275" s="100"/>
      <c r="AA275" s="132"/>
      <c r="AB275" s="101"/>
      <c r="AC275" s="101"/>
      <c r="AD275" s="101"/>
      <c r="AE275" s="100"/>
      <c r="AF275" s="101"/>
      <c r="AG275" s="100"/>
      <c r="AH275" s="101"/>
      <c r="AI275" s="100"/>
      <c r="AJ275" s="101"/>
      <c r="AK275" s="100"/>
      <c r="AL275" s="101"/>
      <c r="AM275" s="101"/>
      <c r="AN275" s="8"/>
      <c r="AO275" s="147">
        <f>IFERROR(VLOOKUP(B275,'A2. Rate Change &amp; Enrollment'!$C$20:$K$769,3,FALSE),0)</f>
        <v>0</v>
      </c>
      <c r="AP275" s="147">
        <f>IFERROR(VLOOKUP(B275,'A2. Rate Change &amp; Enrollment'!$C$20:$K$769,7,FALSE),0)</f>
        <v>0</v>
      </c>
      <c r="AQ275" s="150" t="e">
        <f t="shared" si="38"/>
        <v>#DIV/0!</v>
      </c>
      <c r="AS275" s="177"/>
      <c r="AT275" s="177"/>
      <c r="AV275" s="153" t="e">
        <f t="shared" si="39"/>
        <v>#DIV/0!</v>
      </c>
      <c r="AW275" s="101"/>
      <c r="AY275" s="132"/>
      <c r="AZ275" s="101"/>
      <c r="BA275" s="94"/>
      <c r="BB275" s="94"/>
      <c r="BC275" s="94"/>
      <c r="BD275" s="94"/>
      <c r="BE275" s="101"/>
      <c r="BF275" s="132"/>
      <c r="BG275" s="98"/>
      <c r="BH275" s="74" t="str">
        <f t="shared" si="34"/>
        <v>N</v>
      </c>
      <c r="BI275" t="e">
        <f t="shared" si="35"/>
        <v>#DIV/0!</v>
      </c>
      <c r="BK275" s="283">
        <f>IFERROR(VLOOKUP($B275, 'A2. Rate Change &amp; Enrollment'!$C$14:$BY$769, 75, FALSE), 0)</f>
        <v>0</v>
      </c>
      <c r="BL275" s="283" t="e">
        <f t="shared" si="36"/>
        <v>#DIV/0!</v>
      </c>
      <c r="BM275" s="283" t="e">
        <f t="shared" si="37"/>
        <v>#DIV/0!</v>
      </c>
      <c r="BN275" t="e">
        <f t="shared" si="40"/>
        <v>#DIV/0!</v>
      </c>
    </row>
    <row r="276" spans="1:66" x14ac:dyDescent="0.35">
      <c r="A276" t="s">
        <v>579</v>
      </c>
      <c r="B276" s="144"/>
      <c r="C276" s="98"/>
      <c r="D276" s="43" t="str">
        <f t="shared" si="33"/>
        <v>POS</v>
      </c>
      <c r="E276" s="100"/>
      <c r="F276" s="101"/>
      <c r="G276" s="100"/>
      <c r="H276" s="101"/>
      <c r="I276" s="100"/>
      <c r="J276" s="101"/>
      <c r="K276" s="100"/>
      <c r="L276" s="101"/>
      <c r="M276" s="100"/>
      <c r="N276" s="101"/>
      <c r="O276" s="100"/>
      <c r="P276" s="101"/>
      <c r="Q276" s="100"/>
      <c r="R276" s="101"/>
      <c r="S276" s="100"/>
      <c r="T276" s="101"/>
      <c r="U276" s="118"/>
      <c r="V276" s="118"/>
      <c r="W276" s="100"/>
      <c r="X276" s="100"/>
      <c r="Y276" s="100"/>
      <c r="Z276" s="100"/>
      <c r="AA276" s="132"/>
      <c r="AB276" s="101"/>
      <c r="AC276" s="101"/>
      <c r="AD276" s="101"/>
      <c r="AE276" s="100"/>
      <c r="AF276" s="101"/>
      <c r="AG276" s="100"/>
      <c r="AH276" s="101"/>
      <c r="AI276" s="100"/>
      <c r="AJ276" s="101"/>
      <c r="AK276" s="100"/>
      <c r="AL276" s="101"/>
      <c r="AM276" s="101"/>
      <c r="AN276" s="8"/>
      <c r="AO276" s="147">
        <f>IFERROR(VLOOKUP(B276,'A2. Rate Change &amp; Enrollment'!$C$20:$K$769,3,FALSE),0)</f>
        <v>0</v>
      </c>
      <c r="AP276" s="147">
        <f>IFERROR(VLOOKUP(B276,'A2. Rate Change &amp; Enrollment'!$C$20:$K$769,7,FALSE),0)</f>
        <v>0</v>
      </c>
      <c r="AQ276" s="150" t="e">
        <f t="shared" si="38"/>
        <v>#DIV/0!</v>
      </c>
      <c r="AS276" s="177"/>
      <c r="AT276" s="177"/>
      <c r="AV276" s="153" t="e">
        <f t="shared" si="39"/>
        <v>#DIV/0!</v>
      </c>
      <c r="AW276" s="101"/>
      <c r="AY276" s="132"/>
      <c r="AZ276" s="101"/>
      <c r="BA276" s="94"/>
      <c r="BB276" s="94"/>
      <c r="BC276" s="94"/>
      <c r="BD276" s="94"/>
      <c r="BE276" s="101"/>
      <c r="BF276" s="132"/>
      <c r="BG276" s="98"/>
      <c r="BH276" s="74" t="str">
        <f t="shared" si="34"/>
        <v>N</v>
      </c>
      <c r="BI276" t="e">
        <f t="shared" si="35"/>
        <v>#DIV/0!</v>
      </c>
      <c r="BK276" s="283">
        <f>IFERROR(VLOOKUP($B276, 'A2. Rate Change &amp; Enrollment'!$C$14:$BY$769, 75, FALSE), 0)</f>
        <v>0</v>
      </c>
      <c r="BL276" s="283" t="e">
        <f t="shared" si="36"/>
        <v>#DIV/0!</v>
      </c>
      <c r="BM276" s="283" t="e">
        <f t="shared" si="37"/>
        <v>#DIV/0!</v>
      </c>
      <c r="BN276" t="e">
        <f t="shared" si="40"/>
        <v>#DIV/0!</v>
      </c>
    </row>
    <row r="277" spans="1:66" x14ac:dyDescent="0.35">
      <c r="A277" t="s">
        <v>580</v>
      </c>
      <c r="B277" s="144"/>
      <c r="C277" s="98"/>
      <c r="D277" s="43" t="str">
        <f t="shared" si="33"/>
        <v>POS</v>
      </c>
      <c r="E277" s="100"/>
      <c r="F277" s="101"/>
      <c r="G277" s="100"/>
      <c r="H277" s="101"/>
      <c r="I277" s="100"/>
      <c r="J277" s="101"/>
      <c r="K277" s="100"/>
      <c r="L277" s="101"/>
      <c r="M277" s="100"/>
      <c r="N277" s="101"/>
      <c r="O277" s="100"/>
      <c r="P277" s="101"/>
      <c r="Q277" s="100"/>
      <c r="R277" s="101"/>
      <c r="S277" s="100"/>
      <c r="T277" s="101"/>
      <c r="U277" s="118"/>
      <c r="V277" s="118"/>
      <c r="W277" s="100"/>
      <c r="X277" s="100"/>
      <c r="Y277" s="100"/>
      <c r="Z277" s="100"/>
      <c r="AA277" s="132"/>
      <c r="AB277" s="101"/>
      <c r="AC277" s="101"/>
      <c r="AD277" s="101"/>
      <c r="AE277" s="100"/>
      <c r="AF277" s="101"/>
      <c r="AG277" s="100"/>
      <c r="AH277" s="101"/>
      <c r="AI277" s="100"/>
      <c r="AJ277" s="101"/>
      <c r="AK277" s="100"/>
      <c r="AL277" s="101"/>
      <c r="AM277" s="101"/>
      <c r="AN277" s="8"/>
      <c r="AO277" s="147">
        <f>IFERROR(VLOOKUP(B277,'A2. Rate Change &amp; Enrollment'!$C$20:$K$769,3,FALSE),0)</f>
        <v>0</v>
      </c>
      <c r="AP277" s="147">
        <f>IFERROR(VLOOKUP(B277,'A2. Rate Change &amp; Enrollment'!$C$20:$K$769,7,FALSE),0)</f>
        <v>0</v>
      </c>
      <c r="AQ277" s="150" t="e">
        <f t="shared" si="38"/>
        <v>#DIV/0!</v>
      </c>
      <c r="AS277" s="177"/>
      <c r="AT277" s="177"/>
      <c r="AV277" s="153" t="e">
        <f t="shared" si="39"/>
        <v>#DIV/0!</v>
      </c>
      <c r="AW277" s="101"/>
      <c r="AY277" s="132"/>
      <c r="AZ277" s="101"/>
      <c r="BA277" s="94"/>
      <c r="BB277" s="94"/>
      <c r="BC277" s="94"/>
      <c r="BD277" s="94"/>
      <c r="BE277" s="101"/>
      <c r="BF277" s="132"/>
      <c r="BG277" s="98"/>
      <c r="BH277" s="74" t="str">
        <f t="shared" si="34"/>
        <v>N</v>
      </c>
      <c r="BI277" t="e">
        <f t="shared" si="35"/>
        <v>#DIV/0!</v>
      </c>
      <c r="BK277" s="283">
        <f>IFERROR(VLOOKUP($B277, 'A2. Rate Change &amp; Enrollment'!$C$14:$BY$769, 75, FALSE), 0)</f>
        <v>0</v>
      </c>
      <c r="BL277" s="283" t="e">
        <f t="shared" si="36"/>
        <v>#DIV/0!</v>
      </c>
      <c r="BM277" s="283" t="e">
        <f t="shared" si="37"/>
        <v>#DIV/0!</v>
      </c>
      <c r="BN277" t="e">
        <f t="shared" si="40"/>
        <v>#DIV/0!</v>
      </c>
    </row>
    <row r="278" spans="1:66" x14ac:dyDescent="0.35">
      <c r="A278" t="s">
        <v>581</v>
      </c>
      <c r="B278" s="144"/>
      <c r="C278" s="98"/>
      <c r="D278" s="43" t="str">
        <f t="shared" si="33"/>
        <v>POS</v>
      </c>
      <c r="E278" s="100"/>
      <c r="F278" s="101"/>
      <c r="G278" s="100"/>
      <c r="H278" s="101"/>
      <c r="I278" s="100"/>
      <c r="J278" s="101"/>
      <c r="K278" s="100"/>
      <c r="L278" s="101"/>
      <c r="M278" s="100"/>
      <c r="N278" s="101"/>
      <c r="O278" s="100"/>
      <c r="P278" s="101"/>
      <c r="Q278" s="100"/>
      <c r="R278" s="101"/>
      <c r="S278" s="100"/>
      <c r="T278" s="101"/>
      <c r="U278" s="118"/>
      <c r="V278" s="118"/>
      <c r="W278" s="100"/>
      <c r="X278" s="100"/>
      <c r="Y278" s="100"/>
      <c r="Z278" s="100"/>
      <c r="AA278" s="132"/>
      <c r="AB278" s="101"/>
      <c r="AC278" s="101"/>
      <c r="AD278" s="101"/>
      <c r="AE278" s="100"/>
      <c r="AF278" s="101"/>
      <c r="AG278" s="100"/>
      <c r="AH278" s="101"/>
      <c r="AI278" s="100"/>
      <c r="AJ278" s="101"/>
      <c r="AK278" s="100"/>
      <c r="AL278" s="101"/>
      <c r="AM278" s="101"/>
      <c r="AN278" s="8"/>
      <c r="AO278" s="147">
        <f>IFERROR(VLOOKUP(B278,'A2. Rate Change &amp; Enrollment'!$C$20:$K$769,3,FALSE),0)</f>
        <v>0</v>
      </c>
      <c r="AP278" s="147">
        <f>IFERROR(VLOOKUP(B278,'A2. Rate Change &amp; Enrollment'!$C$20:$K$769,7,FALSE),0)</f>
        <v>0</v>
      </c>
      <c r="AQ278" s="150" t="e">
        <f t="shared" si="38"/>
        <v>#DIV/0!</v>
      </c>
      <c r="AS278" s="177"/>
      <c r="AT278" s="177"/>
      <c r="AV278" s="153" t="e">
        <f t="shared" si="39"/>
        <v>#DIV/0!</v>
      </c>
      <c r="AW278" s="101"/>
      <c r="AY278" s="132"/>
      <c r="AZ278" s="101"/>
      <c r="BA278" s="94"/>
      <c r="BB278" s="94"/>
      <c r="BC278" s="94"/>
      <c r="BD278" s="94"/>
      <c r="BE278" s="101"/>
      <c r="BF278" s="132"/>
      <c r="BG278" s="98"/>
      <c r="BH278" s="74" t="str">
        <f t="shared" si="34"/>
        <v>N</v>
      </c>
      <c r="BI278" t="e">
        <f t="shared" si="35"/>
        <v>#DIV/0!</v>
      </c>
      <c r="BK278" s="283">
        <f>IFERROR(VLOOKUP($B278, 'A2. Rate Change &amp; Enrollment'!$C$14:$BY$769, 75, FALSE), 0)</f>
        <v>0</v>
      </c>
      <c r="BL278" s="283" t="e">
        <f t="shared" si="36"/>
        <v>#DIV/0!</v>
      </c>
      <c r="BM278" s="283" t="e">
        <f t="shared" si="37"/>
        <v>#DIV/0!</v>
      </c>
      <c r="BN278" t="e">
        <f t="shared" si="40"/>
        <v>#DIV/0!</v>
      </c>
    </row>
    <row r="279" spans="1:66" x14ac:dyDescent="0.35">
      <c r="A279" t="s">
        <v>582</v>
      </c>
      <c r="B279" s="144"/>
      <c r="C279" s="98"/>
      <c r="D279" s="43" t="str">
        <f t="shared" si="33"/>
        <v>POS</v>
      </c>
      <c r="E279" s="100"/>
      <c r="F279" s="101"/>
      <c r="G279" s="100"/>
      <c r="H279" s="101"/>
      <c r="I279" s="100"/>
      <c r="J279" s="101"/>
      <c r="K279" s="100"/>
      <c r="L279" s="101"/>
      <c r="M279" s="100"/>
      <c r="N279" s="101"/>
      <c r="O279" s="100"/>
      <c r="P279" s="101"/>
      <c r="Q279" s="100"/>
      <c r="R279" s="101"/>
      <c r="S279" s="100"/>
      <c r="T279" s="101"/>
      <c r="U279" s="118"/>
      <c r="V279" s="118"/>
      <c r="W279" s="100"/>
      <c r="X279" s="100"/>
      <c r="Y279" s="100"/>
      <c r="Z279" s="100"/>
      <c r="AA279" s="132"/>
      <c r="AB279" s="101"/>
      <c r="AC279" s="101"/>
      <c r="AD279" s="101"/>
      <c r="AE279" s="100"/>
      <c r="AF279" s="101"/>
      <c r="AG279" s="100"/>
      <c r="AH279" s="101"/>
      <c r="AI279" s="100"/>
      <c r="AJ279" s="101"/>
      <c r="AK279" s="100"/>
      <c r="AL279" s="101"/>
      <c r="AM279" s="101"/>
      <c r="AN279" s="8"/>
      <c r="AO279" s="147">
        <f>IFERROR(VLOOKUP(B279,'A2. Rate Change &amp; Enrollment'!$C$20:$K$769,3,FALSE),0)</f>
        <v>0</v>
      </c>
      <c r="AP279" s="147">
        <f>IFERROR(VLOOKUP(B279,'A2. Rate Change &amp; Enrollment'!$C$20:$K$769,7,FALSE),0)</f>
        <v>0</v>
      </c>
      <c r="AQ279" s="150" t="e">
        <f t="shared" si="38"/>
        <v>#DIV/0!</v>
      </c>
      <c r="AS279" s="177"/>
      <c r="AT279" s="177"/>
      <c r="AV279" s="153" t="e">
        <f t="shared" si="39"/>
        <v>#DIV/0!</v>
      </c>
      <c r="AW279" s="101"/>
      <c r="AY279" s="132"/>
      <c r="AZ279" s="101"/>
      <c r="BA279" s="94"/>
      <c r="BB279" s="94"/>
      <c r="BC279" s="94"/>
      <c r="BD279" s="94"/>
      <c r="BE279" s="101"/>
      <c r="BF279" s="132"/>
      <c r="BG279" s="98"/>
      <c r="BH279" s="74" t="str">
        <f t="shared" si="34"/>
        <v>N</v>
      </c>
      <c r="BI279" t="e">
        <f t="shared" si="35"/>
        <v>#DIV/0!</v>
      </c>
      <c r="BK279" s="283">
        <f>IFERROR(VLOOKUP($B279, 'A2. Rate Change &amp; Enrollment'!$C$14:$BY$769, 75, FALSE), 0)</f>
        <v>0</v>
      </c>
      <c r="BL279" s="283" t="e">
        <f t="shared" si="36"/>
        <v>#DIV/0!</v>
      </c>
      <c r="BM279" s="283" t="e">
        <f t="shared" si="37"/>
        <v>#DIV/0!</v>
      </c>
      <c r="BN279" t="e">
        <f t="shared" si="40"/>
        <v>#DIV/0!</v>
      </c>
    </row>
    <row r="280" spans="1:66" x14ac:dyDescent="0.35">
      <c r="A280" t="s">
        <v>583</v>
      </c>
      <c r="B280" s="144"/>
      <c r="C280" s="98"/>
      <c r="D280" s="43" t="str">
        <f t="shared" si="33"/>
        <v>POS</v>
      </c>
      <c r="E280" s="100"/>
      <c r="F280" s="101"/>
      <c r="G280" s="100"/>
      <c r="H280" s="101"/>
      <c r="I280" s="100"/>
      <c r="J280" s="101"/>
      <c r="K280" s="100"/>
      <c r="L280" s="101"/>
      <c r="M280" s="100"/>
      <c r="N280" s="101"/>
      <c r="O280" s="100"/>
      <c r="P280" s="101"/>
      <c r="Q280" s="100"/>
      <c r="R280" s="101"/>
      <c r="S280" s="100"/>
      <c r="T280" s="101"/>
      <c r="U280" s="118"/>
      <c r="V280" s="118"/>
      <c r="W280" s="100"/>
      <c r="X280" s="100"/>
      <c r="Y280" s="100"/>
      <c r="Z280" s="100"/>
      <c r="AA280" s="132"/>
      <c r="AB280" s="101"/>
      <c r="AC280" s="101"/>
      <c r="AD280" s="101"/>
      <c r="AE280" s="100"/>
      <c r="AF280" s="101"/>
      <c r="AG280" s="100"/>
      <c r="AH280" s="101"/>
      <c r="AI280" s="100"/>
      <c r="AJ280" s="101"/>
      <c r="AK280" s="100"/>
      <c r="AL280" s="101"/>
      <c r="AM280" s="101"/>
      <c r="AN280" s="8"/>
      <c r="AO280" s="147">
        <f>IFERROR(VLOOKUP(B280,'A2. Rate Change &amp; Enrollment'!$C$20:$K$769,3,FALSE),0)</f>
        <v>0</v>
      </c>
      <c r="AP280" s="147">
        <f>IFERROR(VLOOKUP(B280,'A2. Rate Change &amp; Enrollment'!$C$20:$K$769,7,FALSE),0)</f>
        <v>0</v>
      </c>
      <c r="AQ280" s="150" t="e">
        <f t="shared" si="38"/>
        <v>#DIV/0!</v>
      </c>
      <c r="AS280" s="177"/>
      <c r="AT280" s="177"/>
      <c r="AV280" s="153" t="e">
        <f t="shared" si="39"/>
        <v>#DIV/0!</v>
      </c>
      <c r="AW280" s="101"/>
      <c r="AY280" s="132"/>
      <c r="AZ280" s="101"/>
      <c r="BA280" s="94"/>
      <c r="BB280" s="94"/>
      <c r="BC280" s="94"/>
      <c r="BD280" s="94"/>
      <c r="BE280" s="101"/>
      <c r="BF280" s="132"/>
      <c r="BG280" s="98"/>
      <c r="BH280" s="74" t="str">
        <f t="shared" si="34"/>
        <v>N</v>
      </c>
      <c r="BI280" t="e">
        <f t="shared" si="35"/>
        <v>#DIV/0!</v>
      </c>
      <c r="BK280" s="283">
        <f>IFERROR(VLOOKUP($B280, 'A2. Rate Change &amp; Enrollment'!$C$14:$BY$769, 75, FALSE), 0)</f>
        <v>0</v>
      </c>
      <c r="BL280" s="283" t="e">
        <f t="shared" si="36"/>
        <v>#DIV/0!</v>
      </c>
      <c r="BM280" s="283" t="e">
        <f t="shared" si="37"/>
        <v>#DIV/0!</v>
      </c>
      <c r="BN280" t="e">
        <f t="shared" si="40"/>
        <v>#DIV/0!</v>
      </c>
    </row>
    <row r="281" spans="1:66" x14ac:dyDescent="0.35">
      <c r="A281" t="s">
        <v>584</v>
      </c>
      <c r="B281" s="144"/>
      <c r="C281" s="98"/>
      <c r="D281" s="43" t="str">
        <f t="shared" si="33"/>
        <v>POS</v>
      </c>
      <c r="E281" s="100"/>
      <c r="F281" s="101"/>
      <c r="G281" s="100"/>
      <c r="H281" s="101"/>
      <c r="I281" s="100"/>
      <c r="J281" s="101"/>
      <c r="K281" s="100"/>
      <c r="L281" s="101"/>
      <c r="M281" s="100"/>
      <c r="N281" s="101"/>
      <c r="O281" s="100"/>
      <c r="P281" s="101"/>
      <c r="Q281" s="100"/>
      <c r="R281" s="101"/>
      <c r="S281" s="100"/>
      <c r="T281" s="101"/>
      <c r="U281" s="118"/>
      <c r="V281" s="118"/>
      <c r="W281" s="100"/>
      <c r="X281" s="100"/>
      <c r="Y281" s="100"/>
      <c r="Z281" s="100"/>
      <c r="AA281" s="132"/>
      <c r="AB281" s="101"/>
      <c r="AC281" s="101"/>
      <c r="AD281" s="101"/>
      <c r="AE281" s="100"/>
      <c r="AF281" s="101"/>
      <c r="AG281" s="100"/>
      <c r="AH281" s="101"/>
      <c r="AI281" s="100"/>
      <c r="AJ281" s="101"/>
      <c r="AK281" s="100"/>
      <c r="AL281" s="101"/>
      <c r="AM281" s="101"/>
      <c r="AN281" s="8"/>
      <c r="AO281" s="147">
        <f>IFERROR(VLOOKUP(B281,'A2. Rate Change &amp; Enrollment'!$C$20:$K$769,3,FALSE),0)</f>
        <v>0</v>
      </c>
      <c r="AP281" s="147">
        <f>IFERROR(VLOOKUP(B281,'A2. Rate Change &amp; Enrollment'!$C$20:$K$769,7,FALSE),0)</f>
        <v>0</v>
      </c>
      <c r="AQ281" s="150" t="e">
        <f t="shared" si="38"/>
        <v>#DIV/0!</v>
      </c>
      <c r="AS281" s="177"/>
      <c r="AT281" s="177"/>
      <c r="AV281" s="153" t="e">
        <f t="shared" si="39"/>
        <v>#DIV/0!</v>
      </c>
      <c r="AW281" s="101"/>
      <c r="AY281" s="132"/>
      <c r="AZ281" s="101"/>
      <c r="BA281" s="94"/>
      <c r="BB281" s="94"/>
      <c r="BC281" s="94"/>
      <c r="BD281" s="94"/>
      <c r="BE281" s="101"/>
      <c r="BF281" s="132"/>
      <c r="BG281" s="98"/>
      <c r="BH281" s="74" t="str">
        <f t="shared" si="34"/>
        <v>N</v>
      </c>
      <c r="BI281" t="e">
        <f t="shared" si="35"/>
        <v>#DIV/0!</v>
      </c>
      <c r="BK281" s="283">
        <f>IFERROR(VLOOKUP($B281, 'A2. Rate Change &amp; Enrollment'!$C$14:$BY$769, 75, FALSE), 0)</f>
        <v>0</v>
      </c>
      <c r="BL281" s="283" t="e">
        <f t="shared" si="36"/>
        <v>#DIV/0!</v>
      </c>
      <c r="BM281" s="283" t="e">
        <f t="shared" si="37"/>
        <v>#DIV/0!</v>
      </c>
      <c r="BN281" t="e">
        <f t="shared" si="40"/>
        <v>#DIV/0!</v>
      </c>
    </row>
    <row r="282" spans="1:66" x14ac:dyDescent="0.35">
      <c r="A282" t="s">
        <v>585</v>
      </c>
      <c r="B282" s="144"/>
      <c r="C282" s="98"/>
      <c r="D282" s="43" t="str">
        <f t="shared" si="33"/>
        <v>POS</v>
      </c>
      <c r="E282" s="100"/>
      <c r="F282" s="101"/>
      <c r="G282" s="100"/>
      <c r="H282" s="101"/>
      <c r="I282" s="100"/>
      <c r="J282" s="101"/>
      <c r="K282" s="100"/>
      <c r="L282" s="101"/>
      <c r="M282" s="100"/>
      <c r="N282" s="101"/>
      <c r="O282" s="100"/>
      <c r="P282" s="101"/>
      <c r="Q282" s="100"/>
      <c r="R282" s="101"/>
      <c r="S282" s="100"/>
      <c r="T282" s="101"/>
      <c r="U282" s="118"/>
      <c r="V282" s="118"/>
      <c r="W282" s="100"/>
      <c r="X282" s="100"/>
      <c r="Y282" s="100"/>
      <c r="Z282" s="100"/>
      <c r="AA282" s="132"/>
      <c r="AB282" s="101"/>
      <c r="AC282" s="101"/>
      <c r="AD282" s="101"/>
      <c r="AE282" s="100"/>
      <c r="AF282" s="101"/>
      <c r="AG282" s="100"/>
      <c r="AH282" s="101"/>
      <c r="AI282" s="100"/>
      <c r="AJ282" s="101"/>
      <c r="AK282" s="100"/>
      <c r="AL282" s="101"/>
      <c r="AM282" s="101"/>
      <c r="AN282" s="8"/>
      <c r="AO282" s="147">
        <f>IFERROR(VLOOKUP(B282,'A2. Rate Change &amp; Enrollment'!$C$20:$K$769,3,FALSE),0)</f>
        <v>0</v>
      </c>
      <c r="AP282" s="147">
        <f>IFERROR(VLOOKUP(B282,'A2. Rate Change &amp; Enrollment'!$C$20:$K$769,7,FALSE),0)</f>
        <v>0</v>
      </c>
      <c r="AQ282" s="150" t="e">
        <f t="shared" si="38"/>
        <v>#DIV/0!</v>
      </c>
      <c r="AS282" s="177"/>
      <c r="AT282" s="177"/>
      <c r="AV282" s="153" t="e">
        <f t="shared" si="39"/>
        <v>#DIV/0!</v>
      </c>
      <c r="AW282" s="101"/>
      <c r="AY282" s="132"/>
      <c r="AZ282" s="101"/>
      <c r="BA282" s="94"/>
      <c r="BB282" s="94"/>
      <c r="BC282" s="94"/>
      <c r="BD282" s="94"/>
      <c r="BE282" s="101"/>
      <c r="BF282" s="132"/>
      <c r="BG282" s="98"/>
      <c r="BH282" s="74" t="str">
        <f t="shared" si="34"/>
        <v>N</v>
      </c>
      <c r="BI282" t="e">
        <f t="shared" si="35"/>
        <v>#DIV/0!</v>
      </c>
      <c r="BK282" s="283">
        <f>IFERROR(VLOOKUP($B282, 'A2. Rate Change &amp; Enrollment'!$C$14:$BY$769, 75, FALSE), 0)</f>
        <v>0</v>
      </c>
      <c r="BL282" s="283" t="e">
        <f t="shared" si="36"/>
        <v>#DIV/0!</v>
      </c>
      <c r="BM282" s="283" t="e">
        <f t="shared" si="37"/>
        <v>#DIV/0!</v>
      </c>
      <c r="BN282" t="e">
        <f t="shared" si="40"/>
        <v>#DIV/0!</v>
      </c>
    </row>
    <row r="283" spans="1:66" x14ac:dyDescent="0.35">
      <c r="A283" t="s">
        <v>586</v>
      </c>
      <c r="B283" s="144"/>
      <c r="C283" s="98"/>
      <c r="D283" s="43" t="str">
        <f t="shared" si="33"/>
        <v>POS</v>
      </c>
      <c r="E283" s="100"/>
      <c r="F283" s="101"/>
      <c r="G283" s="100"/>
      <c r="H283" s="101"/>
      <c r="I283" s="100"/>
      <c r="J283" s="101"/>
      <c r="K283" s="100"/>
      <c r="L283" s="101"/>
      <c r="M283" s="100"/>
      <c r="N283" s="101"/>
      <c r="O283" s="100"/>
      <c r="P283" s="101"/>
      <c r="Q283" s="100"/>
      <c r="R283" s="101"/>
      <c r="S283" s="100"/>
      <c r="T283" s="101"/>
      <c r="U283" s="118"/>
      <c r="V283" s="118"/>
      <c r="W283" s="100"/>
      <c r="X283" s="100"/>
      <c r="Y283" s="100"/>
      <c r="Z283" s="100"/>
      <c r="AA283" s="132"/>
      <c r="AB283" s="101"/>
      <c r="AC283" s="101"/>
      <c r="AD283" s="101"/>
      <c r="AE283" s="100"/>
      <c r="AF283" s="101"/>
      <c r="AG283" s="100"/>
      <c r="AH283" s="101"/>
      <c r="AI283" s="100"/>
      <c r="AJ283" s="101"/>
      <c r="AK283" s="100"/>
      <c r="AL283" s="101"/>
      <c r="AM283" s="101"/>
      <c r="AN283" s="8"/>
      <c r="AO283" s="147">
        <f>IFERROR(VLOOKUP(B283,'A2. Rate Change &amp; Enrollment'!$C$20:$K$769,3,FALSE),0)</f>
        <v>0</v>
      </c>
      <c r="AP283" s="147">
        <f>IFERROR(VLOOKUP(B283,'A2. Rate Change &amp; Enrollment'!$C$20:$K$769,7,FALSE),0)</f>
        <v>0</v>
      </c>
      <c r="AQ283" s="150" t="e">
        <f t="shared" si="38"/>
        <v>#DIV/0!</v>
      </c>
      <c r="AS283" s="177"/>
      <c r="AT283" s="177"/>
      <c r="AV283" s="153" t="e">
        <f t="shared" si="39"/>
        <v>#DIV/0!</v>
      </c>
      <c r="AW283" s="101"/>
      <c r="AY283" s="132"/>
      <c r="AZ283" s="101"/>
      <c r="BA283" s="94"/>
      <c r="BB283" s="94"/>
      <c r="BC283" s="94"/>
      <c r="BD283" s="94"/>
      <c r="BE283" s="101"/>
      <c r="BF283" s="132"/>
      <c r="BG283" s="98"/>
      <c r="BH283" s="74" t="str">
        <f t="shared" si="34"/>
        <v>N</v>
      </c>
      <c r="BI283" t="e">
        <f t="shared" si="35"/>
        <v>#DIV/0!</v>
      </c>
      <c r="BK283" s="283">
        <f>IFERROR(VLOOKUP($B283, 'A2. Rate Change &amp; Enrollment'!$C$14:$BY$769, 75, FALSE), 0)</f>
        <v>0</v>
      </c>
      <c r="BL283" s="283" t="e">
        <f t="shared" si="36"/>
        <v>#DIV/0!</v>
      </c>
      <c r="BM283" s="283" t="e">
        <f t="shared" si="37"/>
        <v>#DIV/0!</v>
      </c>
      <c r="BN283" t="e">
        <f t="shared" si="40"/>
        <v>#DIV/0!</v>
      </c>
    </row>
    <row r="284" spans="1:66" x14ac:dyDescent="0.35">
      <c r="A284" t="s">
        <v>587</v>
      </c>
      <c r="B284" s="144"/>
      <c r="C284" s="98"/>
      <c r="D284" s="43" t="str">
        <f t="shared" si="33"/>
        <v>POS</v>
      </c>
      <c r="E284" s="100"/>
      <c r="F284" s="101"/>
      <c r="G284" s="100"/>
      <c r="H284" s="101"/>
      <c r="I284" s="100"/>
      <c r="J284" s="101"/>
      <c r="K284" s="100"/>
      <c r="L284" s="101"/>
      <c r="M284" s="100"/>
      <c r="N284" s="101"/>
      <c r="O284" s="100"/>
      <c r="P284" s="101"/>
      <c r="Q284" s="100"/>
      <c r="R284" s="101"/>
      <c r="S284" s="100"/>
      <c r="T284" s="101"/>
      <c r="U284" s="118"/>
      <c r="V284" s="118"/>
      <c r="W284" s="100"/>
      <c r="X284" s="100"/>
      <c r="Y284" s="100"/>
      <c r="Z284" s="100"/>
      <c r="AA284" s="132"/>
      <c r="AB284" s="101"/>
      <c r="AC284" s="101"/>
      <c r="AD284" s="101"/>
      <c r="AE284" s="100"/>
      <c r="AF284" s="101"/>
      <c r="AG284" s="100"/>
      <c r="AH284" s="101"/>
      <c r="AI284" s="100"/>
      <c r="AJ284" s="101"/>
      <c r="AK284" s="100"/>
      <c r="AL284" s="101"/>
      <c r="AM284" s="101"/>
      <c r="AN284" s="8"/>
      <c r="AO284" s="147">
        <f>IFERROR(VLOOKUP(B284,'A2. Rate Change &amp; Enrollment'!$C$20:$K$769,3,FALSE),0)</f>
        <v>0</v>
      </c>
      <c r="AP284" s="147">
        <f>IFERROR(VLOOKUP(B284,'A2. Rate Change &amp; Enrollment'!$C$20:$K$769,7,FALSE),0)</f>
        <v>0</v>
      </c>
      <c r="AQ284" s="150" t="e">
        <f t="shared" si="38"/>
        <v>#DIV/0!</v>
      </c>
      <c r="AS284" s="177"/>
      <c r="AT284" s="177"/>
      <c r="AV284" s="153" t="e">
        <f t="shared" si="39"/>
        <v>#DIV/0!</v>
      </c>
      <c r="AW284" s="101"/>
      <c r="AY284" s="132"/>
      <c r="AZ284" s="101"/>
      <c r="BA284" s="94"/>
      <c r="BB284" s="94"/>
      <c r="BC284" s="94"/>
      <c r="BD284" s="94"/>
      <c r="BE284" s="101"/>
      <c r="BF284" s="132"/>
      <c r="BG284" s="98"/>
      <c r="BH284" s="74" t="str">
        <f t="shared" si="34"/>
        <v>N</v>
      </c>
      <c r="BI284" t="e">
        <f t="shared" si="35"/>
        <v>#DIV/0!</v>
      </c>
      <c r="BK284" s="283">
        <f>IFERROR(VLOOKUP($B284, 'A2. Rate Change &amp; Enrollment'!$C$14:$BY$769, 75, FALSE), 0)</f>
        <v>0</v>
      </c>
      <c r="BL284" s="283" t="e">
        <f t="shared" si="36"/>
        <v>#DIV/0!</v>
      </c>
      <c r="BM284" s="283" t="e">
        <f t="shared" si="37"/>
        <v>#DIV/0!</v>
      </c>
      <c r="BN284" t="e">
        <f t="shared" si="40"/>
        <v>#DIV/0!</v>
      </c>
    </row>
    <row r="285" spans="1:66" x14ac:dyDescent="0.35">
      <c r="A285" t="s">
        <v>588</v>
      </c>
      <c r="B285" s="144"/>
      <c r="C285" s="98"/>
      <c r="D285" s="43" t="str">
        <f t="shared" si="33"/>
        <v>POS</v>
      </c>
      <c r="E285" s="100"/>
      <c r="F285" s="101"/>
      <c r="G285" s="100"/>
      <c r="H285" s="101"/>
      <c r="I285" s="100"/>
      <c r="J285" s="101"/>
      <c r="K285" s="100"/>
      <c r="L285" s="101"/>
      <c r="M285" s="100"/>
      <c r="N285" s="101"/>
      <c r="O285" s="100"/>
      <c r="P285" s="101"/>
      <c r="Q285" s="100"/>
      <c r="R285" s="101"/>
      <c r="S285" s="100"/>
      <c r="T285" s="101"/>
      <c r="U285" s="118"/>
      <c r="V285" s="118"/>
      <c r="W285" s="100"/>
      <c r="X285" s="100"/>
      <c r="Y285" s="100"/>
      <c r="Z285" s="100"/>
      <c r="AA285" s="132"/>
      <c r="AB285" s="101"/>
      <c r="AC285" s="101"/>
      <c r="AD285" s="101"/>
      <c r="AE285" s="100"/>
      <c r="AF285" s="101"/>
      <c r="AG285" s="100"/>
      <c r="AH285" s="101"/>
      <c r="AI285" s="100"/>
      <c r="AJ285" s="101"/>
      <c r="AK285" s="100"/>
      <c r="AL285" s="101"/>
      <c r="AM285" s="101"/>
      <c r="AN285" s="8"/>
      <c r="AO285" s="147">
        <f>IFERROR(VLOOKUP(B285,'A2. Rate Change &amp; Enrollment'!$C$20:$K$769,3,FALSE),0)</f>
        <v>0</v>
      </c>
      <c r="AP285" s="147">
        <f>IFERROR(VLOOKUP(B285,'A2. Rate Change &amp; Enrollment'!$C$20:$K$769,7,FALSE),0)</f>
        <v>0</v>
      </c>
      <c r="AQ285" s="150" t="e">
        <f t="shared" si="38"/>
        <v>#DIV/0!</v>
      </c>
      <c r="AS285" s="177"/>
      <c r="AT285" s="177"/>
      <c r="AV285" s="153" t="e">
        <f t="shared" si="39"/>
        <v>#DIV/0!</v>
      </c>
      <c r="AW285" s="101"/>
      <c r="AY285" s="132"/>
      <c r="AZ285" s="101"/>
      <c r="BA285" s="94"/>
      <c r="BB285" s="94"/>
      <c r="BC285" s="94"/>
      <c r="BD285" s="94"/>
      <c r="BE285" s="101"/>
      <c r="BF285" s="132"/>
      <c r="BG285" s="98"/>
      <c r="BH285" s="74" t="str">
        <f t="shared" si="34"/>
        <v>N</v>
      </c>
      <c r="BI285" t="e">
        <f t="shared" si="35"/>
        <v>#DIV/0!</v>
      </c>
      <c r="BK285" s="283">
        <f>IFERROR(VLOOKUP($B285, 'A2. Rate Change &amp; Enrollment'!$C$14:$BY$769, 75, FALSE), 0)</f>
        <v>0</v>
      </c>
      <c r="BL285" s="283" t="e">
        <f t="shared" si="36"/>
        <v>#DIV/0!</v>
      </c>
      <c r="BM285" s="283" t="e">
        <f t="shared" si="37"/>
        <v>#DIV/0!</v>
      </c>
      <c r="BN285" t="e">
        <f t="shared" si="40"/>
        <v>#DIV/0!</v>
      </c>
    </row>
    <row r="286" spans="1:66" x14ac:dyDescent="0.35">
      <c r="A286" t="s">
        <v>589</v>
      </c>
      <c r="B286" s="144"/>
      <c r="C286" s="98"/>
      <c r="D286" s="43" t="str">
        <f t="shared" si="33"/>
        <v>POS</v>
      </c>
      <c r="E286" s="100"/>
      <c r="F286" s="101"/>
      <c r="G286" s="100"/>
      <c r="H286" s="101"/>
      <c r="I286" s="100"/>
      <c r="J286" s="101"/>
      <c r="K286" s="100"/>
      <c r="L286" s="101"/>
      <c r="M286" s="100"/>
      <c r="N286" s="101"/>
      <c r="O286" s="100"/>
      <c r="P286" s="101"/>
      <c r="Q286" s="100"/>
      <c r="R286" s="101"/>
      <c r="S286" s="100"/>
      <c r="T286" s="101"/>
      <c r="U286" s="118"/>
      <c r="V286" s="118"/>
      <c r="W286" s="100"/>
      <c r="X286" s="100"/>
      <c r="Y286" s="100"/>
      <c r="Z286" s="100"/>
      <c r="AA286" s="132"/>
      <c r="AB286" s="101"/>
      <c r="AC286" s="101"/>
      <c r="AD286" s="101"/>
      <c r="AE286" s="100"/>
      <c r="AF286" s="101"/>
      <c r="AG286" s="100"/>
      <c r="AH286" s="101"/>
      <c r="AI286" s="100"/>
      <c r="AJ286" s="101"/>
      <c r="AK286" s="100"/>
      <c r="AL286" s="101"/>
      <c r="AM286" s="101"/>
      <c r="AN286" s="8"/>
      <c r="AO286" s="147">
        <f>IFERROR(VLOOKUP(B286,'A2. Rate Change &amp; Enrollment'!$C$20:$K$769,3,FALSE),0)</f>
        <v>0</v>
      </c>
      <c r="AP286" s="147">
        <f>IFERROR(VLOOKUP(B286,'A2. Rate Change &amp; Enrollment'!$C$20:$K$769,7,FALSE),0)</f>
        <v>0</v>
      </c>
      <c r="AQ286" s="150" t="e">
        <f t="shared" si="38"/>
        <v>#DIV/0!</v>
      </c>
      <c r="AS286" s="177"/>
      <c r="AT286" s="177"/>
      <c r="AV286" s="153" t="e">
        <f t="shared" si="39"/>
        <v>#DIV/0!</v>
      </c>
      <c r="AW286" s="101"/>
      <c r="AY286" s="132"/>
      <c r="AZ286" s="101"/>
      <c r="BA286" s="94"/>
      <c r="BB286" s="94"/>
      <c r="BC286" s="94"/>
      <c r="BD286" s="94"/>
      <c r="BE286" s="101"/>
      <c r="BF286" s="132"/>
      <c r="BG286" s="98"/>
      <c r="BH286" s="74" t="str">
        <f t="shared" si="34"/>
        <v>N</v>
      </c>
      <c r="BI286" t="e">
        <f t="shared" si="35"/>
        <v>#DIV/0!</v>
      </c>
      <c r="BK286" s="283">
        <f>IFERROR(VLOOKUP($B286, 'A2. Rate Change &amp; Enrollment'!$C$14:$BY$769, 75, FALSE), 0)</f>
        <v>0</v>
      </c>
      <c r="BL286" s="283" t="e">
        <f t="shared" si="36"/>
        <v>#DIV/0!</v>
      </c>
      <c r="BM286" s="283" t="e">
        <f t="shared" si="37"/>
        <v>#DIV/0!</v>
      </c>
      <c r="BN286" t="e">
        <f t="shared" si="40"/>
        <v>#DIV/0!</v>
      </c>
    </row>
    <row r="287" spans="1:66" x14ac:dyDescent="0.35">
      <c r="A287" t="s">
        <v>590</v>
      </c>
      <c r="B287" s="144"/>
      <c r="C287" s="98"/>
      <c r="D287" s="43" t="str">
        <f t="shared" si="33"/>
        <v>POS</v>
      </c>
      <c r="E287" s="100"/>
      <c r="F287" s="101"/>
      <c r="G287" s="100"/>
      <c r="H287" s="101"/>
      <c r="I287" s="100"/>
      <c r="J287" s="101"/>
      <c r="K287" s="100"/>
      <c r="L287" s="101"/>
      <c r="M287" s="100"/>
      <c r="N287" s="101"/>
      <c r="O287" s="100"/>
      <c r="P287" s="101"/>
      <c r="Q287" s="100"/>
      <c r="R287" s="101"/>
      <c r="S287" s="100"/>
      <c r="T287" s="101"/>
      <c r="U287" s="118"/>
      <c r="V287" s="118"/>
      <c r="W287" s="100"/>
      <c r="X287" s="100"/>
      <c r="Y287" s="100"/>
      <c r="Z287" s="100"/>
      <c r="AA287" s="132"/>
      <c r="AB287" s="101"/>
      <c r="AC287" s="101"/>
      <c r="AD287" s="101"/>
      <c r="AE287" s="100"/>
      <c r="AF287" s="101"/>
      <c r="AG287" s="100"/>
      <c r="AH287" s="101"/>
      <c r="AI287" s="100"/>
      <c r="AJ287" s="101"/>
      <c r="AK287" s="100"/>
      <c r="AL287" s="101"/>
      <c r="AM287" s="101"/>
      <c r="AN287" s="8"/>
      <c r="AO287" s="147">
        <f>IFERROR(VLOOKUP(B287,'A2. Rate Change &amp; Enrollment'!$C$20:$K$769,3,FALSE),0)</f>
        <v>0</v>
      </c>
      <c r="AP287" s="147">
        <f>IFERROR(VLOOKUP(B287,'A2. Rate Change &amp; Enrollment'!$C$20:$K$769,7,FALSE),0)</f>
        <v>0</v>
      </c>
      <c r="AQ287" s="150" t="e">
        <f t="shared" si="38"/>
        <v>#DIV/0!</v>
      </c>
      <c r="AS287" s="177"/>
      <c r="AT287" s="177"/>
      <c r="AV287" s="153" t="e">
        <f t="shared" si="39"/>
        <v>#DIV/0!</v>
      </c>
      <c r="AW287" s="101"/>
      <c r="AY287" s="132"/>
      <c r="AZ287" s="101"/>
      <c r="BA287" s="94"/>
      <c r="BB287" s="94"/>
      <c r="BC287" s="94"/>
      <c r="BD287" s="94"/>
      <c r="BE287" s="101"/>
      <c r="BF287" s="132"/>
      <c r="BG287" s="98"/>
      <c r="BH287" s="74" t="str">
        <f t="shared" si="34"/>
        <v>N</v>
      </c>
      <c r="BI287" t="e">
        <f t="shared" si="35"/>
        <v>#DIV/0!</v>
      </c>
      <c r="BK287" s="283">
        <f>IFERROR(VLOOKUP($B287, 'A2. Rate Change &amp; Enrollment'!$C$14:$BY$769, 75, FALSE), 0)</f>
        <v>0</v>
      </c>
      <c r="BL287" s="283" t="e">
        <f t="shared" si="36"/>
        <v>#DIV/0!</v>
      </c>
      <c r="BM287" s="283" t="e">
        <f t="shared" si="37"/>
        <v>#DIV/0!</v>
      </c>
      <c r="BN287" t="e">
        <f t="shared" si="40"/>
        <v>#DIV/0!</v>
      </c>
    </row>
    <row r="288" spans="1:66" x14ac:dyDescent="0.35">
      <c r="A288" t="s">
        <v>591</v>
      </c>
      <c r="B288" s="144"/>
      <c r="C288" s="98"/>
      <c r="D288" s="43" t="str">
        <f t="shared" si="33"/>
        <v>POS</v>
      </c>
      <c r="E288" s="100"/>
      <c r="F288" s="101"/>
      <c r="G288" s="100"/>
      <c r="H288" s="101"/>
      <c r="I288" s="100"/>
      <c r="J288" s="101"/>
      <c r="K288" s="100"/>
      <c r="L288" s="101"/>
      <c r="M288" s="100"/>
      <c r="N288" s="101"/>
      <c r="O288" s="100"/>
      <c r="P288" s="101"/>
      <c r="Q288" s="100"/>
      <c r="R288" s="101"/>
      <c r="S288" s="100"/>
      <c r="T288" s="101"/>
      <c r="U288" s="118"/>
      <c r="V288" s="118"/>
      <c r="W288" s="100"/>
      <c r="X288" s="100"/>
      <c r="Y288" s="100"/>
      <c r="Z288" s="100"/>
      <c r="AA288" s="132"/>
      <c r="AB288" s="101"/>
      <c r="AC288" s="101"/>
      <c r="AD288" s="101"/>
      <c r="AE288" s="100"/>
      <c r="AF288" s="101"/>
      <c r="AG288" s="100"/>
      <c r="AH288" s="101"/>
      <c r="AI288" s="100"/>
      <c r="AJ288" s="101"/>
      <c r="AK288" s="100"/>
      <c r="AL288" s="101"/>
      <c r="AM288" s="101"/>
      <c r="AN288" s="8"/>
      <c r="AO288" s="147">
        <f>IFERROR(VLOOKUP(B288,'A2. Rate Change &amp; Enrollment'!$C$20:$K$769,3,FALSE),0)</f>
        <v>0</v>
      </c>
      <c r="AP288" s="147">
        <f>IFERROR(VLOOKUP(B288,'A2. Rate Change &amp; Enrollment'!$C$20:$K$769,7,FALSE),0)</f>
        <v>0</v>
      </c>
      <c r="AQ288" s="150" t="e">
        <f t="shared" si="38"/>
        <v>#DIV/0!</v>
      </c>
      <c r="AS288" s="177"/>
      <c r="AT288" s="177"/>
      <c r="AV288" s="153" t="e">
        <f t="shared" si="39"/>
        <v>#DIV/0!</v>
      </c>
      <c r="AW288" s="101"/>
      <c r="AY288" s="132"/>
      <c r="AZ288" s="101"/>
      <c r="BA288" s="94"/>
      <c r="BB288" s="94"/>
      <c r="BC288" s="94"/>
      <c r="BD288" s="94"/>
      <c r="BE288" s="101"/>
      <c r="BF288" s="132"/>
      <c r="BG288" s="98"/>
      <c r="BH288" s="74" t="str">
        <f t="shared" si="34"/>
        <v>N</v>
      </c>
      <c r="BI288" t="e">
        <f t="shared" si="35"/>
        <v>#DIV/0!</v>
      </c>
      <c r="BK288" s="283">
        <f>IFERROR(VLOOKUP($B288, 'A2. Rate Change &amp; Enrollment'!$C$14:$BY$769, 75, FALSE), 0)</f>
        <v>0</v>
      </c>
      <c r="BL288" s="283" t="e">
        <f t="shared" si="36"/>
        <v>#DIV/0!</v>
      </c>
      <c r="BM288" s="283" t="e">
        <f t="shared" si="37"/>
        <v>#DIV/0!</v>
      </c>
      <c r="BN288" t="e">
        <f t="shared" si="40"/>
        <v>#DIV/0!</v>
      </c>
    </row>
    <row r="289" spans="1:66" x14ac:dyDescent="0.35">
      <c r="A289" t="s">
        <v>592</v>
      </c>
      <c r="B289" s="144"/>
      <c r="C289" s="98"/>
      <c r="D289" s="43" t="str">
        <f t="shared" si="33"/>
        <v>POS</v>
      </c>
      <c r="E289" s="100"/>
      <c r="F289" s="101"/>
      <c r="G289" s="100"/>
      <c r="H289" s="101"/>
      <c r="I289" s="100"/>
      <c r="J289" s="101"/>
      <c r="K289" s="100"/>
      <c r="L289" s="101"/>
      <c r="M289" s="100"/>
      <c r="N289" s="101"/>
      <c r="O289" s="100"/>
      <c r="P289" s="101"/>
      <c r="Q289" s="100"/>
      <c r="R289" s="101"/>
      <c r="S289" s="100"/>
      <c r="T289" s="101"/>
      <c r="U289" s="118"/>
      <c r="V289" s="118"/>
      <c r="W289" s="100"/>
      <c r="X289" s="100"/>
      <c r="Y289" s="100"/>
      <c r="Z289" s="100"/>
      <c r="AA289" s="132"/>
      <c r="AB289" s="101"/>
      <c r="AC289" s="101"/>
      <c r="AD289" s="101"/>
      <c r="AE289" s="100"/>
      <c r="AF289" s="101"/>
      <c r="AG289" s="100"/>
      <c r="AH289" s="101"/>
      <c r="AI289" s="100"/>
      <c r="AJ289" s="101"/>
      <c r="AK289" s="100"/>
      <c r="AL289" s="101"/>
      <c r="AM289" s="101"/>
      <c r="AN289" s="8"/>
      <c r="AO289" s="147">
        <f>IFERROR(VLOOKUP(B289,'A2. Rate Change &amp; Enrollment'!$C$20:$K$769,3,FALSE),0)</f>
        <v>0</v>
      </c>
      <c r="AP289" s="147">
        <f>IFERROR(VLOOKUP(B289,'A2. Rate Change &amp; Enrollment'!$C$20:$K$769,7,FALSE),0)</f>
        <v>0</v>
      </c>
      <c r="AQ289" s="150" t="e">
        <f t="shared" si="38"/>
        <v>#DIV/0!</v>
      </c>
      <c r="AS289" s="177"/>
      <c r="AT289" s="177"/>
      <c r="AV289" s="153" t="e">
        <f t="shared" si="39"/>
        <v>#DIV/0!</v>
      </c>
      <c r="AW289" s="101"/>
      <c r="AY289" s="132"/>
      <c r="AZ289" s="101"/>
      <c r="BA289" s="94"/>
      <c r="BB289" s="94"/>
      <c r="BC289" s="94"/>
      <c r="BD289" s="94"/>
      <c r="BE289" s="101"/>
      <c r="BF289" s="132"/>
      <c r="BG289" s="98"/>
      <c r="BH289" s="74" t="str">
        <f t="shared" si="34"/>
        <v>N</v>
      </c>
      <c r="BI289" t="e">
        <f t="shared" si="35"/>
        <v>#DIV/0!</v>
      </c>
      <c r="BK289" s="283">
        <f>IFERROR(VLOOKUP($B289, 'A2. Rate Change &amp; Enrollment'!$C$14:$BY$769, 75, FALSE), 0)</f>
        <v>0</v>
      </c>
      <c r="BL289" s="283" t="e">
        <f t="shared" si="36"/>
        <v>#DIV/0!</v>
      </c>
      <c r="BM289" s="283" t="e">
        <f t="shared" si="37"/>
        <v>#DIV/0!</v>
      </c>
      <c r="BN289" t="e">
        <f t="shared" si="40"/>
        <v>#DIV/0!</v>
      </c>
    </row>
    <row r="290" spans="1:66" x14ac:dyDescent="0.35">
      <c r="A290" t="s">
        <v>593</v>
      </c>
      <c r="B290" s="144"/>
      <c r="C290" s="98"/>
      <c r="D290" s="43" t="str">
        <f t="shared" si="33"/>
        <v>POS</v>
      </c>
      <c r="E290" s="100"/>
      <c r="F290" s="101"/>
      <c r="G290" s="100"/>
      <c r="H290" s="101"/>
      <c r="I290" s="100"/>
      <c r="J290" s="101"/>
      <c r="K290" s="100"/>
      <c r="L290" s="101"/>
      <c r="M290" s="100"/>
      <c r="N290" s="101"/>
      <c r="O290" s="100"/>
      <c r="P290" s="101"/>
      <c r="Q290" s="100"/>
      <c r="R290" s="101"/>
      <c r="S290" s="100"/>
      <c r="T290" s="101"/>
      <c r="U290" s="118"/>
      <c r="V290" s="118"/>
      <c r="W290" s="100"/>
      <c r="X290" s="100"/>
      <c r="Y290" s="100"/>
      <c r="Z290" s="100"/>
      <c r="AA290" s="132"/>
      <c r="AB290" s="101"/>
      <c r="AC290" s="101"/>
      <c r="AD290" s="101"/>
      <c r="AE290" s="100"/>
      <c r="AF290" s="101"/>
      <c r="AG290" s="100"/>
      <c r="AH290" s="101"/>
      <c r="AI290" s="100"/>
      <c r="AJ290" s="101"/>
      <c r="AK290" s="100"/>
      <c r="AL290" s="101"/>
      <c r="AM290" s="101"/>
      <c r="AN290" s="8"/>
      <c r="AO290" s="147">
        <f>IFERROR(VLOOKUP(B290,'A2. Rate Change &amp; Enrollment'!$C$20:$K$769,3,FALSE),0)</f>
        <v>0</v>
      </c>
      <c r="AP290" s="147">
        <f>IFERROR(VLOOKUP(B290,'A2. Rate Change &amp; Enrollment'!$C$20:$K$769,7,FALSE),0)</f>
        <v>0</v>
      </c>
      <c r="AQ290" s="150" t="e">
        <f t="shared" si="38"/>
        <v>#DIV/0!</v>
      </c>
      <c r="AS290" s="177"/>
      <c r="AT290" s="177"/>
      <c r="AV290" s="153" t="e">
        <f t="shared" si="39"/>
        <v>#DIV/0!</v>
      </c>
      <c r="AW290" s="101"/>
      <c r="AY290" s="132"/>
      <c r="AZ290" s="101"/>
      <c r="BA290" s="94"/>
      <c r="BB290" s="94"/>
      <c r="BC290" s="94"/>
      <c r="BD290" s="94"/>
      <c r="BE290" s="101"/>
      <c r="BF290" s="132"/>
      <c r="BG290" s="98"/>
      <c r="BH290" s="74" t="str">
        <f t="shared" si="34"/>
        <v>N</v>
      </c>
      <c r="BI290" t="e">
        <f t="shared" si="35"/>
        <v>#DIV/0!</v>
      </c>
      <c r="BK290" s="283">
        <f>IFERROR(VLOOKUP($B290, 'A2. Rate Change &amp; Enrollment'!$C$14:$BY$769, 75, FALSE), 0)</f>
        <v>0</v>
      </c>
      <c r="BL290" s="283" t="e">
        <f t="shared" si="36"/>
        <v>#DIV/0!</v>
      </c>
      <c r="BM290" s="283" t="e">
        <f t="shared" si="37"/>
        <v>#DIV/0!</v>
      </c>
      <c r="BN290" t="e">
        <f t="shared" si="40"/>
        <v>#DIV/0!</v>
      </c>
    </row>
    <row r="291" spans="1:66" x14ac:dyDescent="0.35">
      <c r="A291" t="s">
        <v>594</v>
      </c>
      <c r="B291" s="144"/>
      <c r="C291" s="98"/>
      <c r="D291" s="43" t="str">
        <f t="shared" si="33"/>
        <v>POS</v>
      </c>
      <c r="E291" s="100"/>
      <c r="F291" s="101"/>
      <c r="G291" s="100"/>
      <c r="H291" s="101"/>
      <c r="I291" s="100"/>
      <c r="J291" s="101"/>
      <c r="K291" s="100"/>
      <c r="L291" s="101"/>
      <c r="M291" s="100"/>
      <c r="N291" s="101"/>
      <c r="O291" s="100"/>
      <c r="P291" s="101"/>
      <c r="Q291" s="100"/>
      <c r="R291" s="101"/>
      <c r="S291" s="100"/>
      <c r="T291" s="101"/>
      <c r="U291" s="118"/>
      <c r="V291" s="118"/>
      <c r="W291" s="100"/>
      <c r="X291" s="100"/>
      <c r="Y291" s="100"/>
      <c r="Z291" s="100"/>
      <c r="AA291" s="132"/>
      <c r="AB291" s="101"/>
      <c r="AC291" s="101"/>
      <c r="AD291" s="101"/>
      <c r="AE291" s="100"/>
      <c r="AF291" s="101"/>
      <c r="AG291" s="100"/>
      <c r="AH291" s="101"/>
      <c r="AI291" s="100"/>
      <c r="AJ291" s="101"/>
      <c r="AK291" s="100"/>
      <c r="AL291" s="101"/>
      <c r="AM291" s="101"/>
      <c r="AN291" s="8"/>
      <c r="AO291" s="147">
        <f>IFERROR(VLOOKUP(B291,'A2. Rate Change &amp; Enrollment'!$C$20:$K$769,3,FALSE),0)</f>
        <v>0</v>
      </c>
      <c r="AP291" s="147">
        <f>IFERROR(VLOOKUP(B291,'A2. Rate Change &amp; Enrollment'!$C$20:$K$769,7,FALSE),0)</f>
        <v>0</v>
      </c>
      <c r="AQ291" s="150" t="e">
        <f t="shared" si="38"/>
        <v>#DIV/0!</v>
      </c>
      <c r="AS291" s="177"/>
      <c r="AT291" s="177"/>
      <c r="AV291" s="153" t="e">
        <f t="shared" si="39"/>
        <v>#DIV/0!</v>
      </c>
      <c r="AW291" s="101"/>
      <c r="AY291" s="132"/>
      <c r="AZ291" s="101"/>
      <c r="BA291" s="94"/>
      <c r="BB291" s="94"/>
      <c r="BC291" s="94"/>
      <c r="BD291" s="94"/>
      <c r="BE291" s="101"/>
      <c r="BF291" s="132"/>
      <c r="BG291" s="98"/>
      <c r="BH291" s="74" t="str">
        <f t="shared" si="34"/>
        <v>N</v>
      </c>
      <c r="BI291" t="e">
        <f t="shared" si="35"/>
        <v>#DIV/0!</v>
      </c>
      <c r="BK291" s="283">
        <f>IFERROR(VLOOKUP($B291, 'A2. Rate Change &amp; Enrollment'!$C$14:$BY$769, 75, FALSE), 0)</f>
        <v>0</v>
      </c>
      <c r="BL291" s="283" t="e">
        <f t="shared" si="36"/>
        <v>#DIV/0!</v>
      </c>
      <c r="BM291" s="283" t="e">
        <f t="shared" si="37"/>
        <v>#DIV/0!</v>
      </c>
      <c r="BN291" t="e">
        <f t="shared" si="40"/>
        <v>#DIV/0!</v>
      </c>
    </row>
    <row r="292" spans="1:66" x14ac:dyDescent="0.35">
      <c r="A292" t="s">
        <v>595</v>
      </c>
      <c r="B292" s="144"/>
      <c r="C292" s="98"/>
      <c r="D292" s="43" t="str">
        <f t="shared" si="33"/>
        <v>POS</v>
      </c>
      <c r="E292" s="100"/>
      <c r="F292" s="101"/>
      <c r="G292" s="100"/>
      <c r="H292" s="101"/>
      <c r="I292" s="100"/>
      <c r="J292" s="101"/>
      <c r="K292" s="100"/>
      <c r="L292" s="101"/>
      <c r="M292" s="100"/>
      <c r="N292" s="101"/>
      <c r="O292" s="100"/>
      <c r="P292" s="101"/>
      <c r="Q292" s="100"/>
      <c r="R292" s="101"/>
      <c r="S292" s="100"/>
      <c r="T292" s="101"/>
      <c r="U292" s="118"/>
      <c r="V292" s="118"/>
      <c r="W292" s="100"/>
      <c r="X292" s="100"/>
      <c r="Y292" s="100"/>
      <c r="Z292" s="100"/>
      <c r="AA292" s="132"/>
      <c r="AB292" s="101"/>
      <c r="AC292" s="101"/>
      <c r="AD292" s="101"/>
      <c r="AE292" s="100"/>
      <c r="AF292" s="101"/>
      <c r="AG292" s="100"/>
      <c r="AH292" s="101"/>
      <c r="AI292" s="100"/>
      <c r="AJ292" s="101"/>
      <c r="AK292" s="100"/>
      <c r="AL292" s="101"/>
      <c r="AM292" s="101"/>
      <c r="AN292" s="8"/>
      <c r="AO292" s="147">
        <f>IFERROR(VLOOKUP(B292,'A2. Rate Change &amp; Enrollment'!$C$20:$K$769,3,FALSE),0)</f>
        <v>0</v>
      </c>
      <c r="AP292" s="147">
        <f>IFERROR(VLOOKUP(B292,'A2. Rate Change &amp; Enrollment'!$C$20:$K$769,7,FALSE),0)</f>
        <v>0</v>
      </c>
      <c r="AQ292" s="150" t="e">
        <f t="shared" si="38"/>
        <v>#DIV/0!</v>
      </c>
      <c r="AS292" s="177"/>
      <c r="AT292" s="177"/>
      <c r="AV292" s="153" t="e">
        <f t="shared" si="39"/>
        <v>#DIV/0!</v>
      </c>
      <c r="AW292" s="101"/>
      <c r="AY292" s="132"/>
      <c r="AZ292" s="101"/>
      <c r="BA292" s="94"/>
      <c r="BB292" s="94"/>
      <c r="BC292" s="94"/>
      <c r="BD292" s="94"/>
      <c r="BE292" s="101"/>
      <c r="BF292" s="132"/>
      <c r="BG292" s="98"/>
      <c r="BH292" s="74" t="str">
        <f t="shared" si="34"/>
        <v>N</v>
      </c>
      <c r="BI292" t="e">
        <f t="shared" si="35"/>
        <v>#DIV/0!</v>
      </c>
      <c r="BK292" s="283">
        <f>IFERROR(VLOOKUP($B292, 'A2. Rate Change &amp; Enrollment'!$C$14:$BY$769, 75, FALSE), 0)</f>
        <v>0</v>
      </c>
      <c r="BL292" s="283" t="e">
        <f t="shared" si="36"/>
        <v>#DIV/0!</v>
      </c>
      <c r="BM292" s="283" t="e">
        <f t="shared" si="37"/>
        <v>#DIV/0!</v>
      </c>
      <c r="BN292" t="e">
        <f t="shared" si="40"/>
        <v>#DIV/0!</v>
      </c>
    </row>
    <row r="293" spans="1:66" x14ac:dyDescent="0.35">
      <c r="A293" t="s">
        <v>596</v>
      </c>
      <c r="B293" s="144"/>
      <c r="C293" s="98"/>
      <c r="D293" s="43" t="str">
        <f t="shared" si="33"/>
        <v>POS</v>
      </c>
      <c r="E293" s="100"/>
      <c r="F293" s="101"/>
      <c r="G293" s="100"/>
      <c r="H293" s="101"/>
      <c r="I293" s="100"/>
      <c r="J293" s="101"/>
      <c r="K293" s="100"/>
      <c r="L293" s="101"/>
      <c r="M293" s="100"/>
      <c r="N293" s="101"/>
      <c r="O293" s="100"/>
      <c r="P293" s="101"/>
      <c r="Q293" s="100"/>
      <c r="R293" s="101"/>
      <c r="S293" s="100"/>
      <c r="T293" s="101"/>
      <c r="U293" s="118"/>
      <c r="V293" s="118"/>
      <c r="W293" s="100"/>
      <c r="X293" s="100"/>
      <c r="Y293" s="100"/>
      <c r="Z293" s="100"/>
      <c r="AA293" s="132"/>
      <c r="AB293" s="101"/>
      <c r="AC293" s="101"/>
      <c r="AD293" s="101"/>
      <c r="AE293" s="100"/>
      <c r="AF293" s="101"/>
      <c r="AG293" s="100"/>
      <c r="AH293" s="101"/>
      <c r="AI293" s="100"/>
      <c r="AJ293" s="101"/>
      <c r="AK293" s="100"/>
      <c r="AL293" s="101"/>
      <c r="AM293" s="101"/>
      <c r="AN293" s="8"/>
      <c r="AO293" s="147">
        <f>IFERROR(VLOOKUP(B293,'A2. Rate Change &amp; Enrollment'!$C$20:$K$769,3,FALSE),0)</f>
        <v>0</v>
      </c>
      <c r="AP293" s="147">
        <f>IFERROR(VLOOKUP(B293,'A2. Rate Change &amp; Enrollment'!$C$20:$K$769,7,FALSE),0)</f>
        <v>0</v>
      </c>
      <c r="AQ293" s="150" t="e">
        <f t="shared" si="38"/>
        <v>#DIV/0!</v>
      </c>
      <c r="AS293" s="177"/>
      <c r="AT293" s="177"/>
      <c r="AV293" s="153" t="e">
        <f t="shared" si="39"/>
        <v>#DIV/0!</v>
      </c>
      <c r="AW293" s="101"/>
      <c r="AY293" s="132"/>
      <c r="AZ293" s="101"/>
      <c r="BA293" s="94"/>
      <c r="BB293" s="94"/>
      <c r="BC293" s="94"/>
      <c r="BD293" s="94"/>
      <c r="BE293" s="101"/>
      <c r="BF293" s="132"/>
      <c r="BG293" s="98"/>
      <c r="BH293" s="74" t="str">
        <f t="shared" si="34"/>
        <v>N</v>
      </c>
      <c r="BI293" t="e">
        <f t="shared" si="35"/>
        <v>#DIV/0!</v>
      </c>
      <c r="BK293" s="283">
        <f>IFERROR(VLOOKUP($B293, 'A2. Rate Change &amp; Enrollment'!$C$14:$BY$769, 75, FALSE), 0)</f>
        <v>0</v>
      </c>
      <c r="BL293" s="283" t="e">
        <f t="shared" si="36"/>
        <v>#DIV/0!</v>
      </c>
      <c r="BM293" s="283" t="e">
        <f t="shared" si="37"/>
        <v>#DIV/0!</v>
      </c>
      <c r="BN293" t="e">
        <f t="shared" si="40"/>
        <v>#DIV/0!</v>
      </c>
    </row>
    <row r="294" spans="1:66" x14ac:dyDescent="0.35">
      <c r="A294" t="s">
        <v>597</v>
      </c>
      <c r="B294" s="144"/>
      <c r="C294" s="98"/>
      <c r="D294" s="43" t="str">
        <f t="shared" si="33"/>
        <v>POS</v>
      </c>
      <c r="E294" s="100"/>
      <c r="F294" s="101"/>
      <c r="G294" s="100"/>
      <c r="H294" s="101"/>
      <c r="I294" s="100"/>
      <c r="J294" s="101"/>
      <c r="K294" s="100"/>
      <c r="L294" s="101"/>
      <c r="M294" s="100"/>
      <c r="N294" s="101"/>
      <c r="O294" s="100"/>
      <c r="P294" s="101"/>
      <c r="Q294" s="100"/>
      <c r="R294" s="101"/>
      <c r="S294" s="100"/>
      <c r="T294" s="101"/>
      <c r="U294" s="118"/>
      <c r="V294" s="118"/>
      <c r="W294" s="100"/>
      <c r="X294" s="100"/>
      <c r="Y294" s="100"/>
      <c r="Z294" s="100"/>
      <c r="AA294" s="132"/>
      <c r="AB294" s="101"/>
      <c r="AC294" s="101"/>
      <c r="AD294" s="101"/>
      <c r="AE294" s="100"/>
      <c r="AF294" s="101"/>
      <c r="AG294" s="100"/>
      <c r="AH294" s="101"/>
      <c r="AI294" s="100"/>
      <c r="AJ294" s="101"/>
      <c r="AK294" s="100"/>
      <c r="AL294" s="101"/>
      <c r="AM294" s="101"/>
      <c r="AN294" s="8"/>
      <c r="AO294" s="147">
        <f>IFERROR(VLOOKUP(B294,'A2. Rate Change &amp; Enrollment'!$C$20:$K$769,3,FALSE),0)</f>
        <v>0</v>
      </c>
      <c r="AP294" s="147">
        <f>IFERROR(VLOOKUP(B294,'A2. Rate Change &amp; Enrollment'!$C$20:$K$769,7,FALSE),0)</f>
        <v>0</v>
      </c>
      <c r="AQ294" s="150" t="e">
        <f t="shared" si="38"/>
        <v>#DIV/0!</v>
      </c>
      <c r="AS294" s="177"/>
      <c r="AT294" s="177"/>
      <c r="AV294" s="153" t="e">
        <f t="shared" si="39"/>
        <v>#DIV/0!</v>
      </c>
      <c r="AW294" s="101"/>
      <c r="AY294" s="132"/>
      <c r="AZ294" s="101"/>
      <c r="BA294" s="94"/>
      <c r="BB294" s="94"/>
      <c r="BC294" s="94"/>
      <c r="BD294" s="94"/>
      <c r="BE294" s="101"/>
      <c r="BF294" s="132"/>
      <c r="BG294" s="98"/>
      <c r="BH294" s="74" t="str">
        <f t="shared" si="34"/>
        <v>N</v>
      </c>
      <c r="BI294" t="e">
        <f t="shared" si="35"/>
        <v>#DIV/0!</v>
      </c>
      <c r="BK294" s="283">
        <f>IFERROR(VLOOKUP($B294, 'A2. Rate Change &amp; Enrollment'!$C$14:$BY$769, 75, FALSE), 0)</f>
        <v>0</v>
      </c>
      <c r="BL294" s="283" t="e">
        <f t="shared" si="36"/>
        <v>#DIV/0!</v>
      </c>
      <c r="BM294" s="283" t="e">
        <f t="shared" si="37"/>
        <v>#DIV/0!</v>
      </c>
      <c r="BN294" t="e">
        <f t="shared" si="40"/>
        <v>#DIV/0!</v>
      </c>
    </row>
    <row r="295" spans="1:66" x14ac:dyDescent="0.35">
      <c r="A295" t="s">
        <v>598</v>
      </c>
      <c r="B295" s="144"/>
      <c r="C295" s="98"/>
      <c r="D295" s="43" t="str">
        <f t="shared" si="33"/>
        <v>POS</v>
      </c>
      <c r="E295" s="100"/>
      <c r="F295" s="101"/>
      <c r="G295" s="100"/>
      <c r="H295" s="101"/>
      <c r="I295" s="100"/>
      <c r="J295" s="101"/>
      <c r="K295" s="100"/>
      <c r="L295" s="101"/>
      <c r="M295" s="100"/>
      <c r="N295" s="101"/>
      <c r="O295" s="100"/>
      <c r="P295" s="101"/>
      <c r="Q295" s="100"/>
      <c r="R295" s="101"/>
      <c r="S295" s="100"/>
      <c r="T295" s="101"/>
      <c r="U295" s="118"/>
      <c r="V295" s="118"/>
      <c r="W295" s="100"/>
      <c r="X295" s="100"/>
      <c r="Y295" s="100"/>
      <c r="Z295" s="100"/>
      <c r="AA295" s="132"/>
      <c r="AB295" s="101"/>
      <c r="AC295" s="101"/>
      <c r="AD295" s="101"/>
      <c r="AE295" s="100"/>
      <c r="AF295" s="101"/>
      <c r="AG295" s="100"/>
      <c r="AH295" s="101"/>
      <c r="AI295" s="100"/>
      <c r="AJ295" s="101"/>
      <c r="AK295" s="100"/>
      <c r="AL295" s="101"/>
      <c r="AM295" s="101"/>
      <c r="AN295" s="8"/>
      <c r="AO295" s="147">
        <f>IFERROR(VLOOKUP(B295,'A2. Rate Change &amp; Enrollment'!$C$20:$K$769,3,FALSE),0)</f>
        <v>0</v>
      </c>
      <c r="AP295" s="147">
        <f>IFERROR(VLOOKUP(B295,'A2. Rate Change &amp; Enrollment'!$C$20:$K$769,7,FALSE),0)</f>
        <v>0</v>
      </c>
      <c r="AQ295" s="150" t="e">
        <f t="shared" si="38"/>
        <v>#DIV/0!</v>
      </c>
      <c r="AS295" s="177"/>
      <c r="AT295" s="177"/>
      <c r="AV295" s="153" t="e">
        <f t="shared" si="39"/>
        <v>#DIV/0!</v>
      </c>
      <c r="AW295" s="101"/>
      <c r="AY295" s="132"/>
      <c r="AZ295" s="101"/>
      <c r="BA295" s="94"/>
      <c r="BB295" s="94"/>
      <c r="BC295" s="94"/>
      <c r="BD295" s="94"/>
      <c r="BE295" s="101"/>
      <c r="BF295" s="132"/>
      <c r="BG295" s="98"/>
      <c r="BH295" s="74" t="str">
        <f t="shared" si="34"/>
        <v>N</v>
      </c>
      <c r="BI295" t="e">
        <f t="shared" si="35"/>
        <v>#DIV/0!</v>
      </c>
      <c r="BK295" s="283">
        <f>IFERROR(VLOOKUP($B295, 'A2. Rate Change &amp; Enrollment'!$C$14:$BY$769, 75, FALSE), 0)</f>
        <v>0</v>
      </c>
      <c r="BL295" s="283" t="e">
        <f t="shared" si="36"/>
        <v>#DIV/0!</v>
      </c>
      <c r="BM295" s="283" t="e">
        <f t="shared" si="37"/>
        <v>#DIV/0!</v>
      </c>
      <c r="BN295" t="e">
        <f t="shared" si="40"/>
        <v>#DIV/0!</v>
      </c>
    </row>
    <row r="296" spans="1:66" x14ac:dyDescent="0.35">
      <c r="A296" t="s">
        <v>599</v>
      </c>
      <c r="B296" s="144"/>
      <c r="C296" s="98"/>
      <c r="D296" s="43" t="str">
        <f t="shared" si="33"/>
        <v>POS</v>
      </c>
      <c r="E296" s="100"/>
      <c r="F296" s="101"/>
      <c r="G296" s="100"/>
      <c r="H296" s="101"/>
      <c r="I296" s="100"/>
      <c r="J296" s="101"/>
      <c r="K296" s="100"/>
      <c r="L296" s="101"/>
      <c r="M296" s="100"/>
      <c r="N296" s="101"/>
      <c r="O296" s="100"/>
      <c r="P296" s="101"/>
      <c r="Q296" s="100"/>
      <c r="R296" s="101"/>
      <c r="S296" s="100"/>
      <c r="T296" s="101"/>
      <c r="U296" s="118"/>
      <c r="V296" s="118"/>
      <c r="W296" s="100"/>
      <c r="X296" s="100"/>
      <c r="Y296" s="100"/>
      <c r="Z296" s="100"/>
      <c r="AA296" s="132"/>
      <c r="AB296" s="101"/>
      <c r="AC296" s="101"/>
      <c r="AD296" s="101"/>
      <c r="AE296" s="100"/>
      <c r="AF296" s="101"/>
      <c r="AG296" s="100"/>
      <c r="AH296" s="101"/>
      <c r="AI296" s="100"/>
      <c r="AJ296" s="101"/>
      <c r="AK296" s="100"/>
      <c r="AL296" s="101"/>
      <c r="AM296" s="101"/>
      <c r="AN296" s="8"/>
      <c r="AO296" s="147">
        <f>IFERROR(VLOOKUP(B296,'A2. Rate Change &amp; Enrollment'!$C$20:$K$769,3,FALSE),0)</f>
        <v>0</v>
      </c>
      <c r="AP296" s="147">
        <f>IFERROR(VLOOKUP(B296,'A2. Rate Change &amp; Enrollment'!$C$20:$K$769,7,FALSE),0)</f>
        <v>0</v>
      </c>
      <c r="AQ296" s="150" t="e">
        <f t="shared" si="38"/>
        <v>#DIV/0!</v>
      </c>
      <c r="AS296" s="177"/>
      <c r="AT296" s="177"/>
      <c r="AV296" s="153" t="e">
        <f t="shared" si="39"/>
        <v>#DIV/0!</v>
      </c>
      <c r="AW296" s="101"/>
      <c r="AY296" s="132"/>
      <c r="AZ296" s="101"/>
      <c r="BA296" s="94"/>
      <c r="BB296" s="94"/>
      <c r="BC296" s="94"/>
      <c r="BD296" s="94"/>
      <c r="BE296" s="101"/>
      <c r="BF296" s="132"/>
      <c r="BG296" s="98"/>
      <c r="BH296" s="74" t="str">
        <f t="shared" si="34"/>
        <v>N</v>
      </c>
      <c r="BI296" t="e">
        <f t="shared" si="35"/>
        <v>#DIV/0!</v>
      </c>
      <c r="BK296" s="283">
        <f>IFERROR(VLOOKUP($B296, 'A2. Rate Change &amp; Enrollment'!$C$14:$BY$769, 75, FALSE), 0)</f>
        <v>0</v>
      </c>
      <c r="BL296" s="283" t="e">
        <f t="shared" si="36"/>
        <v>#DIV/0!</v>
      </c>
      <c r="BM296" s="283" t="e">
        <f t="shared" si="37"/>
        <v>#DIV/0!</v>
      </c>
      <c r="BN296" t="e">
        <f t="shared" si="40"/>
        <v>#DIV/0!</v>
      </c>
    </row>
    <row r="297" spans="1:66" x14ac:dyDescent="0.35">
      <c r="A297" t="s">
        <v>600</v>
      </c>
      <c r="B297" s="144"/>
      <c r="C297" s="98"/>
      <c r="D297" s="43" t="str">
        <f t="shared" si="33"/>
        <v>POS</v>
      </c>
      <c r="E297" s="100"/>
      <c r="F297" s="101"/>
      <c r="G297" s="100"/>
      <c r="H297" s="101"/>
      <c r="I297" s="100"/>
      <c r="J297" s="101"/>
      <c r="K297" s="100"/>
      <c r="L297" s="101"/>
      <c r="M297" s="100"/>
      <c r="N297" s="101"/>
      <c r="O297" s="100"/>
      <c r="P297" s="101"/>
      <c r="Q297" s="100"/>
      <c r="R297" s="101"/>
      <c r="S297" s="100"/>
      <c r="T297" s="101"/>
      <c r="U297" s="118"/>
      <c r="V297" s="118"/>
      <c r="W297" s="100"/>
      <c r="X297" s="100"/>
      <c r="Y297" s="100"/>
      <c r="Z297" s="100"/>
      <c r="AA297" s="132"/>
      <c r="AB297" s="101"/>
      <c r="AC297" s="101"/>
      <c r="AD297" s="101"/>
      <c r="AE297" s="100"/>
      <c r="AF297" s="101"/>
      <c r="AG297" s="100"/>
      <c r="AH297" s="101"/>
      <c r="AI297" s="100"/>
      <c r="AJ297" s="101"/>
      <c r="AK297" s="100"/>
      <c r="AL297" s="101"/>
      <c r="AM297" s="101"/>
      <c r="AN297" s="8"/>
      <c r="AO297" s="147">
        <f>IFERROR(VLOOKUP(B297,'A2. Rate Change &amp; Enrollment'!$C$20:$K$769,3,FALSE),0)</f>
        <v>0</v>
      </c>
      <c r="AP297" s="147">
        <f>IFERROR(VLOOKUP(B297,'A2. Rate Change &amp; Enrollment'!$C$20:$K$769,7,FALSE),0)</f>
        <v>0</v>
      </c>
      <c r="AQ297" s="150" t="e">
        <f t="shared" si="38"/>
        <v>#DIV/0!</v>
      </c>
      <c r="AS297" s="177"/>
      <c r="AT297" s="177"/>
      <c r="AV297" s="153" t="e">
        <f t="shared" si="39"/>
        <v>#DIV/0!</v>
      </c>
      <c r="AW297" s="101"/>
      <c r="AY297" s="132"/>
      <c r="AZ297" s="101"/>
      <c r="BA297" s="94"/>
      <c r="BB297" s="94"/>
      <c r="BC297" s="94"/>
      <c r="BD297" s="94"/>
      <c r="BE297" s="101"/>
      <c r="BF297" s="132"/>
      <c r="BG297" s="98"/>
      <c r="BH297" s="74" t="str">
        <f t="shared" si="34"/>
        <v>N</v>
      </c>
      <c r="BI297" t="e">
        <f t="shared" si="35"/>
        <v>#DIV/0!</v>
      </c>
      <c r="BK297" s="283">
        <f>IFERROR(VLOOKUP($B297, 'A2. Rate Change &amp; Enrollment'!$C$14:$BY$769, 75, FALSE), 0)</f>
        <v>0</v>
      </c>
      <c r="BL297" s="283" t="e">
        <f t="shared" si="36"/>
        <v>#DIV/0!</v>
      </c>
      <c r="BM297" s="283" t="e">
        <f t="shared" si="37"/>
        <v>#DIV/0!</v>
      </c>
      <c r="BN297" t="e">
        <f t="shared" si="40"/>
        <v>#DIV/0!</v>
      </c>
    </row>
    <row r="298" spans="1:66" x14ac:dyDescent="0.35">
      <c r="A298" t="s">
        <v>601</v>
      </c>
      <c r="B298" s="144"/>
      <c r="C298" s="98"/>
      <c r="D298" s="43" t="str">
        <f t="shared" si="33"/>
        <v>POS</v>
      </c>
      <c r="E298" s="100"/>
      <c r="F298" s="101"/>
      <c r="G298" s="100"/>
      <c r="H298" s="101"/>
      <c r="I298" s="100"/>
      <c r="J298" s="101"/>
      <c r="K298" s="100"/>
      <c r="L298" s="101"/>
      <c r="M298" s="100"/>
      <c r="N298" s="101"/>
      <c r="O298" s="100"/>
      <c r="P298" s="101"/>
      <c r="Q298" s="100"/>
      <c r="R298" s="101"/>
      <c r="S298" s="100"/>
      <c r="T298" s="101"/>
      <c r="U298" s="118"/>
      <c r="V298" s="118"/>
      <c r="W298" s="100"/>
      <c r="X298" s="100"/>
      <c r="Y298" s="100"/>
      <c r="Z298" s="100"/>
      <c r="AA298" s="132"/>
      <c r="AB298" s="101"/>
      <c r="AC298" s="101"/>
      <c r="AD298" s="101"/>
      <c r="AE298" s="100"/>
      <c r="AF298" s="101"/>
      <c r="AG298" s="100"/>
      <c r="AH298" s="101"/>
      <c r="AI298" s="100"/>
      <c r="AJ298" s="101"/>
      <c r="AK298" s="100"/>
      <c r="AL298" s="101"/>
      <c r="AM298" s="101"/>
      <c r="AN298" s="8"/>
      <c r="AO298" s="147">
        <f>IFERROR(VLOOKUP(B298,'A2. Rate Change &amp; Enrollment'!$C$20:$K$769,3,FALSE),0)</f>
        <v>0</v>
      </c>
      <c r="AP298" s="147">
        <f>IFERROR(VLOOKUP(B298,'A2. Rate Change &amp; Enrollment'!$C$20:$K$769,7,FALSE),0)</f>
        <v>0</v>
      </c>
      <c r="AQ298" s="150" t="e">
        <f t="shared" si="38"/>
        <v>#DIV/0!</v>
      </c>
      <c r="AS298" s="177"/>
      <c r="AT298" s="177"/>
      <c r="AV298" s="153" t="e">
        <f t="shared" si="39"/>
        <v>#DIV/0!</v>
      </c>
      <c r="AW298" s="101"/>
      <c r="AY298" s="132"/>
      <c r="AZ298" s="101"/>
      <c r="BA298" s="94"/>
      <c r="BB298" s="94"/>
      <c r="BC298" s="94"/>
      <c r="BD298" s="94"/>
      <c r="BE298" s="101"/>
      <c r="BF298" s="132"/>
      <c r="BG298" s="98"/>
      <c r="BH298" s="74" t="str">
        <f t="shared" si="34"/>
        <v>N</v>
      </c>
      <c r="BI298" t="e">
        <f t="shared" si="35"/>
        <v>#DIV/0!</v>
      </c>
      <c r="BK298" s="283">
        <f>IFERROR(VLOOKUP($B298, 'A2. Rate Change &amp; Enrollment'!$C$14:$BY$769, 75, FALSE), 0)</f>
        <v>0</v>
      </c>
      <c r="BL298" s="283" t="e">
        <f t="shared" si="36"/>
        <v>#DIV/0!</v>
      </c>
      <c r="BM298" s="283" t="e">
        <f t="shared" si="37"/>
        <v>#DIV/0!</v>
      </c>
      <c r="BN298" t="e">
        <f t="shared" si="40"/>
        <v>#DIV/0!</v>
      </c>
    </row>
    <row r="299" spans="1:66" x14ac:dyDescent="0.35">
      <c r="A299" t="s">
        <v>602</v>
      </c>
      <c r="B299" s="144"/>
      <c r="C299" s="98"/>
      <c r="D299" s="43" t="str">
        <f t="shared" si="33"/>
        <v>POS</v>
      </c>
      <c r="E299" s="100"/>
      <c r="F299" s="101"/>
      <c r="G299" s="100"/>
      <c r="H299" s="101"/>
      <c r="I299" s="100"/>
      <c r="J299" s="101"/>
      <c r="K299" s="100"/>
      <c r="L299" s="101"/>
      <c r="M299" s="100"/>
      <c r="N299" s="101"/>
      <c r="O299" s="100"/>
      <c r="P299" s="101"/>
      <c r="Q299" s="100"/>
      <c r="R299" s="101"/>
      <c r="S299" s="100"/>
      <c r="T299" s="101"/>
      <c r="U299" s="118"/>
      <c r="V299" s="118"/>
      <c r="W299" s="100"/>
      <c r="X299" s="100"/>
      <c r="Y299" s="100"/>
      <c r="Z299" s="100"/>
      <c r="AA299" s="132"/>
      <c r="AB299" s="101"/>
      <c r="AC299" s="101"/>
      <c r="AD299" s="101"/>
      <c r="AE299" s="100"/>
      <c r="AF299" s="101"/>
      <c r="AG299" s="100"/>
      <c r="AH299" s="101"/>
      <c r="AI299" s="100"/>
      <c r="AJ299" s="101"/>
      <c r="AK299" s="100"/>
      <c r="AL299" s="101"/>
      <c r="AM299" s="101"/>
      <c r="AN299" s="8"/>
      <c r="AO299" s="147">
        <f>IFERROR(VLOOKUP(B299,'A2. Rate Change &amp; Enrollment'!$C$20:$K$769,3,FALSE),0)</f>
        <v>0</v>
      </c>
      <c r="AP299" s="147">
        <f>IFERROR(VLOOKUP(B299,'A2. Rate Change &amp; Enrollment'!$C$20:$K$769,7,FALSE),0)</f>
        <v>0</v>
      </c>
      <c r="AQ299" s="150" t="e">
        <f t="shared" si="38"/>
        <v>#DIV/0!</v>
      </c>
      <c r="AS299" s="177"/>
      <c r="AT299" s="177"/>
      <c r="AV299" s="153" t="e">
        <f t="shared" si="39"/>
        <v>#DIV/0!</v>
      </c>
      <c r="AW299" s="101"/>
      <c r="AY299" s="132"/>
      <c r="AZ299" s="101"/>
      <c r="BA299" s="94"/>
      <c r="BB299" s="94"/>
      <c r="BC299" s="94"/>
      <c r="BD299" s="94"/>
      <c r="BE299" s="101"/>
      <c r="BF299" s="132"/>
      <c r="BG299" s="98"/>
      <c r="BH299" s="74" t="str">
        <f t="shared" si="34"/>
        <v>N</v>
      </c>
      <c r="BI299" t="e">
        <f t="shared" si="35"/>
        <v>#DIV/0!</v>
      </c>
      <c r="BK299" s="283">
        <f>IFERROR(VLOOKUP($B299, 'A2. Rate Change &amp; Enrollment'!$C$14:$BY$769, 75, FALSE), 0)</f>
        <v>0</v>
      </c>
      <c r="BL299" s="283" t="e">
        <f t="shared" si="36"/>
        <v>#DIV/0!</v>
      </c>
      <c r="BM299" s="283" t="e">
        <f t="shared" si="37"/>
        <v>#DIV/0!</v>
      </c>
      <c r="BN299" t="e">
        <f t="shared" si="40"/>
        <v>#DIV/0!</v>
      </c>
    </row>
    <row r="300" spans="1:66" x14ac:dyDescent="0.35">
      <c r="A300" t="s">
        <v>603</v>
      </c>
      <c r="B300" s="144"/>
      <c r="C300" s="98"/>
      <c r="D300" s="43" t="str">
        <f t="shared" si="33"/>
        <v>POS</v>
      </c>
      <c r="E300" s="100"/>
      <c r="F300" s="101"/>
      <c r="G300" s="100"/>
      <c r="H300" s="101"/>
      <c r="I300" s="100"/>
      <c r="J300" s="101"/>
      <c r="K300" s="100"/>
      <c r="L300" s="101"/>
      <c r="M300" s="100"/>
      <c r="N300" s="101"/>
      <c r="O300" s="100"/>
      <c r="P300" s="101"/>
      <c r="Q300" s="100"/>
      <c r="R300" s="101"/>
      <c r="S300" s="100"/>
      <c r="T300" s="101"/>
      <c r="U300" s="118"/>
      <c r="V300" s="118"/>
      <c r="W300" s="100"/>
      <c r="X300" s="100"/>
      <c r="Y300" s="100"/>
      <c r="Z300" s="100"/>
      <c r="AA300" s="132"/>
      <c r="AB300" s="101"/>
      <c r="AC300" s="101"/>
      <c r="AD300" s="101"/>
      <c r="AE300" s="100"/>
      <c r="AF300" s="101"/>
      <c r="AG300" s="100"/>
      <c r="AH300" s="101"/>
      <c r="AI300" s="100"/>
      <c r="AJ300" s="101"/>
      <c r="AK300" s="100"/>
      <c r="AL300" s="101"/>
      <c r="AM300" s="101"/>
      <c r="AN300" s="8"/>
      <c r="AO300" s="147">
        <f>IFERROR(VLOOKUP(B300,'A2. Rate Change &amp; Enrollment'!$C$20:$K$769,3,FALSE),0)</f>
        <v>0</v>
      </c>
      <c r="AP300" s="147">
        <f>IFERROR(VLOOKUP(B300,'A2. Rate Change &amp; Enrollment'!$C$20:$K$769,7,FALSE),0)</f>
        <v>0</v>
      </c>
      <c r="AQ300" s="150" t="e">
        <f t="shared" si="38"/>
        <v>#DIV/0!</v>
      </c>
      <c r="AS300" s="177"/>
      <c r="AT300" s="177"/>
      <c r="AV300" s="153" t="e">
        <f t="shared" si="39"/>
        <v>#DIV/0!</v>
      </c>
      <c r="AW300" s="101"/>
      <c r="AY300" s="132"/>
      <c r="AZ300" s="101"/>
      <c r="BA300" s="94"/>
      <c r="BB300" s="94"/>
      <c r="BC300" s="94"/>
      <c r="BD300" s="94"/>
      <c r="BE300" s="101"/>
      <c r="BF300" s="132"/>
      <c r="BG300" s="98"/>
      <c r="BH300" s="74" t="str">
        <f t="shared" si="34"/>
        <v>N</v>
      </c>
      <c r="BI300" t="e">
        <f t="shared" si="35"/>
        <v>#DIV/0!</v>
      </c>
      <c r="BK300" s="283">
        <f>IFERROR(VLOOKUP($B300, 'A2. Rate Change &amp; Enrollment'!$C$14:$BY$769, 75, FALSE), 0)</f>
        <v>0</v>
      </c>
      <c r="BL300" s="283" t="e">
        <f t="shared" si="36"/>
        <v>#DIV/0!</v>
      </c>
      <c r="BM300" s="283" t="e">
        <f t="shared" si="37"/>
        <v>#DIV/0!</v>
      </c>
      <c r="BN300" t="e">
        <f t="shared" si="40"/>
        <v>#DIV/0!</v>
      </c>
    </row>
    <row r="301" spans="1:66" x14ac:dyDescent="0.35">
      <c r="A301" t="s">
        <v>604</v>
      </c>
      <c r="B301" s="144"/>
      <c r="C301" s="98"/>
      <c r="D301" s="43" t="str">
        <f t="shared" si="33"/>
        <v>POS</v>
      </c>
      <c r="E301" s="100"/>
      <c r="F301" s="101"/>
      <c r="G301" s="100"/>
      <c r="H301" s="101"/>
      <c r="I301" s="100"/>
      <c r="J301" s="101"/>
      <c r="K301" s="100"/>
      <c r="L301" s="101"/>
      <c r="M301" s="100"/>
      <c r="N301" s="101"/>
      <c r="O301" s="100"/>
      <c r="P301" s="101"/>
      <c r="Q301" s="100"/>
      <c r="R301" s="101"/>
      <c r="S301" s="100"/>
      <c r="T301" s="101"/>
      <c r="U301" s="118"/>
      <c r="V301" s="118"/>
      <c r="W301" s="100"/>
      <c r="X301" s="100"/>
      <c r="Y301" s="100"/>
      <c r="Z301" s="100"/>
      <c r="AA301" s="132"/>
      <c r="AB301" s="101"/>
      <c r="AC301" s="101"/>
      <c r="AD301" s="101"/>
      <c r="AE301" s="100"/>
      <c r="AF301" s="101"/>
      <c r="AG301" s="100"/>
      <c r="AH301" s="101"/>
      <c r="AI301" s="100"/>
      <c r="AJ301" s="101"/>
      <c r="AK301" s="100"/>
      <c r="AL301" s="101"/>
      <c r="AM301" s="101"/>
      <c r="AN301" s="8"/>
      <c r="AO301" s="147">
        <f>IFERROR(VLOOKUP(B301,'A2. Rate Change &amp; Enrollment'!$C$20:$K$769,3,FALSE),0)</f>
        <v>0</v>
      </c>
      <c r="AP301" s="147">
        <f>IFERROR(VLOOKUP(B301,'A2. Rate Change &amp; Enrollment'!$C$20:$K$769,7,FALSE),0)</f>
        <v>0</v>
      </c>
      <c r="AQ301" s="150" t="e">
        <f t="shared" si="38"/>
        <v>#DIV/0!</v>
      </c>
      <c r="AS301" s="177"/>
      <c r="AT301" s="177"/>
      <c r="AV301" s="153" t="e">
        <f t="shared" si="39"/>
        <v>#DIV/0!</v>
      </c>
      <c r="AW301" s="101"/>
      <c r="AY301" s="132"/>
      <c r="AZ301" s="101"/>
      <c r="BA301" s="94"/>
      <c r="BB301" s="94"/>
      <c r="BC301" s="94"/>
      <c r="BD301" s="94"/>
      <c r="BE301" s="101"/>
      <c r="BF301" s="132"/>
      <c r="BG301" s="98"/>
      <c r="BH301" s="74" t="str">
        <f t="shared" si="34"/>
        <v>N</v>
      </c>
      <c r="BI301" t="e">
        <f t="shared" si="35"/>
        <v>#DIV/0!</v>
      </c>
      <c r="BK301" s="283">
        <f>IFERROR(VLOOKUP($B301, 'A2. Rate Change &amp; Enrollment'!$C$14:$BY$769, 75, FALSE), 0)</f>
        <v>0</v>
      </c>
      <c r="BL301" s="283" t="e">
        <f t="shared" si="36"/>
        <v>#DIV/0!</v>
      </c>
      <c r="BM301" s="283" t="e">
        <f t="shared" si="37"/>
        <v>#DIV/0!</v>
      </c>
      <c r="BN301" t="e">
        <f t="shared" si="40"/>
        <v>#DIV/0!</v>
      </c>
    </row>
    <row r="302" spans="1:66" x14ac:dyDescent="0.35">
      <c r="A302" t="s">
        <v>605</v>
      </c>
      <c r="B302" s="144"/>
      <c r="C302" s="98"/>
      <c r="D302" s="43" t="str">
        <f t="shared" si="33"/>
        <v>POS</v>
      </c>
      <c r="E302" s="100"/>
      <c r="F302" s="101"/>
      <c r="G302" s="100"/>
      <c r="H302" s="101"/>
      <c r="I302" s="100"/>
      <c r="J302" s="101"/>
      <c r="K302" s="100"/>
      <c r="L302" s="101"/>
      <c r="M302" s="100"/>
      <c r="N302" s="101"/>
      <c r="O302" s="100"/>
      <c r="P302" s="101"/>
      <c r="Q302" s="100"/>
      <c r="R302" s="101"/>
      <c r="S302" s="100"/>
      <c r="T302" s="101"/>
      <c r="U302" s="118"/>
      <c r="V302" s="118"/>
      <c r="W302" s="100"/>
      <c r="X302" s="100"/>
      <c r="Y302" s="100"/>
      <c r="Z302" s="100"/>
      <c r="AA302" s="132"/>
      <c r="AB302" s="101"/>
      <c r="AC302" s="101"/>
      <c r="AD302" s="101"/>
      <c r="AE302" s="100"/>
      <c r="AF302" s="101"/>
      <c r="AG302" s="100"/>
      <c r="AH302" s="101"/>
      <c r="AI302" s="100"/>
      <c r="AJ302" s="101"/>
      <c r="AK302" s="100"/>
      <c r="AL302" s="101"/>
      <c r="AM302" s="101"/>
      <c r="AN302" s="8"/>
      <c r="AO302" s="147">
        <f>IFERROR(VLOOKUP(B302,'A2. Rate Change &amp; Enrollment'!$C$20:$K$769,3,FALSE),0)</f>
        <v>0</v>
      </c>
      <c r="AP302" s="147">
        <f>IFERROR(VLOOKUP(B302,'A2. Rate Change &amp; Enrollment'!$C$20:$K$769,7,FALSE),0)</f>
        <v>0</v>
      </c>
      <c r="AQ302" s="150" t="e">
        <f t="shared" si="38"/>
        <v>#DIV/0!</v>
      </c>
      <c r="AS302" s="177"/>
      <c r="AT302" s="177"/>
      <c r="AV302" s="153" t="e">
        <f t="shared" si="39"/>
        <v>#DIV/0!</v>
      </c>
      <c r="AW302" s="101"/>
      <c r="AY302" s="132"/>
      <c r="AZ302" s="101"/>
      <c r="BA302" s="94"/>
      <c r="BB302" s="94"/>
      <c r="BC302" s="94"/>
      <c r="BD302" s="94"/>
      <c r="BE302" s="101"/>
      <c r="BF302" s="132"/>
      <c r="BG302" s="98"/>
      <c r="BH302" s="74" t="str">
        <f t="shared" si="34"/>
        <v>N</v>
      </c>
      <c r="BI302" t="e">
        <f t="shared" si="35"/>
        <v>#DIV/0!</v>
      </c>
      <c r="BK302" s="283">
        <f>IFERROR(VLOOKUP($B302, 'A2. Rate Change &amp; Enrollment'!$C$14:$BY$769, 75, FALSE), 0)</f>
        <v>0</v>
      </c>
      <c r="BL302" s="283" t="e">
        <f t="shared" si="36"/>
        <v>#DIV/0!</v>
      </c>
      <c r="BM302" s="283" t="e">
        <f t="shared" si="37"/>
        <v>#DIV/0!</v>
      </c>
      <c r="BN302" t="e">
        <f t="shared" si="40"/>
        <v>#DIV/0!</v>
      </c>
    </row>
    <row r="303" spans="1:66" x14ac:dyDescent="0.35">
      <c r="A303" t="s">
        <v>606</v>
      </c>
      <c r="B303" s="144"/>
      <c r="C303" s="98"/>
      <c r="D303" s="43" t="str">
        <f t="shared" si="33"/>
        <v>POS</v>
      </c>
      <c r="E303" s="100"/>
      <c r="F303" s="101"/>
      <c r="G303" s="100"/>
      <c r="H303" s="101"/>
      <c r="I303" s="100"/>
      <c r="J303" s="101"/>
      <c r="K303" s="100"/>
      <c r="L303" s="101"/>
      <c r="M303" s="100"/>
      <c r="N303" s="101"/>
      <c r="O303" s="100"/>
      <c r="P303" s="101"/>
      <c r="Q303" s="100"/>
      <c r="R303" s="101"/>
      <c r="S303" s="100"/>
      <c r="T303" s="101"/>
      <c r="U303" s="118"/>
      <c r="V303" s="118"/>
      <c r="W303" s="100"/>
      <c r="X303" s="100"/>
      <c r="Y303" s="100"/>
      <c r="Z303" s="100"/>
      <c r="AA303" s="132"/>
      <c r="AB303" s="101"/>
      <c r="AC303" s="101"/>
      <c r="AD303" s="101"/>
      <c r="AE303" s="100"/>
      <c r="AF303" s="101"/>
      <c r="AG303" s="100"/>
      <c r="AH303" s="101"/>
      <c r="AI303" s="100"/>
      <c r="AJ303" s="101"/>
      <c r="AK303" s="100"/>
      <c r="AL303" s="101"/>
      <c r="AM303" s="101"/>
      <c r="AN303" s="8"/>
      <c r="AO303" s="147">
        <f>IFERROR(VLOOKUP(B303,'A2. Rate Change &amp; Enrollment'!$C$20:$K$769,3,FALSE),0)</f>
        <v>0</v>
      </c>
      <c r="AP303" s="147">
        <f>IFERROR(VLOOKUP(B303,'A2. Rate Change &amp; Enrollment'!$C$20:$K$769,7,FALSE),0)</f>
        <v>0</v>
      </c>
      <c r="AQ303" s="150" t="e">
        <f t="shared" si="38"/>
        <v>#DIV/0!</v>
      </c>
      <c r="AS303" s="177"/>
      <c r="AT303" s="177"/>
      <c r="AV303" s="153" t="e">
        <f t="shared" si="39"/>
        <v>#DIV/0!</v>
      </c>
      <c r="AW303" s="101"/>
      <c r="AY303" s="132"/>
      <c r="AZ303" s="101"/>
      <c r="BA303" s="94"/>
      <c r="BB303" s="94"/>
      <c r="BC303" s="94"/>
      <c r="BD303" s="94"/>
      <c r="BE303" s="101"/>
      <c r="BF303" s="132"/>
      <c r="BG303" s="98"/>
      <c r="BH303" s="74" t="str">
        <f t="shared" si="34"/>
        <v>N</v>
      </c>
      <c r="BI303" t="e">
        <f t="shared" si="35"/>
        <v>#DIV/0!</v>
      </c>
      <c r="BK303" s="283">
        <f>IFERROR(VLOOKUP($B303, 'A2. Rate Change &amp; Enrollment'!$C$14:$BY$769, 75, FALSE), 0)</f>
        <v>0</v>
      </c>
      <c r="BL303" s="283" t="e">
        <f t="shared" si="36"/>
        <v>#DIV/0!</v>
      </c>
      <c r="BM303" s="283" t="e">
        <f t="shared" si="37"/>
        <v>#DIV/0!</v>
      </c>
      <c r="BN303" t="e">
        <f t="shared" si="40"/>
        <v>#DIV/0!</v>
      </c>
    </row>
    <row r="304" spans="1:66" x14ac:dyDescent="0.35">
      <c r="A304" t="s">
        <v>607</v>
      </c>
      <c r="B304" s="144"/>
      <c r="C304" s="98"/>
      <c r="D304" s="43" t="str">
        <f t="shared" si="33"/>
        <v>POS</v>
      </c>
      <c r="E304" s="100"/>
      <c r="F304" s="101"/>
      <c r="G304" s="100"/>
      <c r="H304" s="101"/>
      <c r="I304" s="100"/>
      <c r="J304" s="101"/>
      <c r="K304" s="100"/>
      <c r="L304" s="101"/>
      <c r="M304" s="100"/>
      <c r="N304" s="101"/>
      <c r="O304" s="100"/>
      <c r="P304" s="101"/>
      <c r="Q304" s="100"/>
      <c r="R304" s="101"/>
      <c r="S304" s="100"/>
      <c r="T304" s="101"/>
      <c r="U304" s="118"/>
      <c r="V304" s="118"/>
      <c r="W304" s="100"/>
      <c r="X304" s="100"/>
      <c r="Y304" s="100"/>
      <c r="Z304" s="100"/>
      <c r="AA304" s="132"/>
      <c r="AB304" s="101"/>
      <c r="AC304" s="101"/>
      <c r="AD304" s="101"/>
      <c r="AE304" s="100"/>
      <c r="AF304" s="101"/>
      <c r="AG304" s="100"/>
      <c r="AH304" s="101"/>
      <c r="AI304" s="100"/>
      <c r="AJ304" s="101"/>
      <c r="AK304" s="100"/>
      <c r="AL304" s="101"/>
      <c r="AM304" s="101"/>
      <c r="AN304" s="8"/>
      <c r="AO304" s="147">
        <f>IFERROR(VLOOKUP(B304,'A2. Rate Change &amp; Enrollment'!$C$20:$K$769,3,FALSE),0)</f>
        <v>0</v>
      </c>
      <c r="AP304" s="147">
        <f>IFERROR(VLOOKUP(B304,'A2. Rate Change &amp; Enrollment'!$C$20:$K$769,7,FALSE),0)</f>
        <v>0</v>
      </c>
      <c r="AQ304" s="150" t="e">
        <f t="shared" si="38"/>
        <v>#DIV/0!</v>
      </c>
      <c r="AS304" s="177"/>
      <c r="AT304" s="177"/>
      <c r="AV304" s="153" t="e">
        <f t="shared" si="39"/>
        <v>#DIV/0!</v>
      </c>
      <c r="AW304" s="101"/>
      <c r="AY304" s="132"/>
      <c r="AZ304" s="101"/>
      <c r="BA304" s="94"/>
      <c r="BB304" s="94"/>
      <c r="BC304" s="94"/>
      <c r="BD304" s="94"/>
      <c r="BE304" s="101"/>
      <c r="BF304" s="132"/>
      <c r="BG304" s="98"/>
      <c r="BH304" s="74" t="str">
        <f t="shared" si="34"/>
        <v>N</v>
      </c>
      <c r="BI304" t="e">
        <f t="shared" si="35"/>
        <v>#DIV/0!</v>
      </c>
      <c r="BK304" s="283">
        <f>IFERROR(VLOOKUP($B304, 'A2. Rate Change &amp; Enrollment'!$C$14:$BY$769, 75, FALSE), 0)</f>
        <v>0</v>
      </c>
      <c r="BL304" s="283" t="e">
        <f t="shared" si="36"/>
        <v>#DIV/0!</v>
      </c>
      <c r="BM304" s="283" t="e">
        <f t="shared" si="37"/>
        <v>#DIV/0!</v>
      </c>
      <c r="BN304" t="e">
        <f t="shared" si="40"/>
        <v>#DIV/0!</v>
      </c>
    </row>
    <row r="305" spans="1:66" x14ac:dyDescent="0.35">
      <c r="A305" t="s">
        <v>608</v>
      </c>
      <c r="B305" s="144"/>
      <c r="C305" s="98"/>
      <c r="D305" s="43" t="str">
        <f t="shared" si="33"/>
        <v>POS</v>
      </c>
      <c r="E305" s="100"/>
      <c r="F305" s="101"/>
      <c r="G305" s="100"/>
      <c r="H305" s="101"/>
      <c r="I305" s="100"/>
      <c r="J305" s="101"/>
      <c r="K305" s="100"/>
      <c r="L305" s="101"/>
      <c r="M305" s="100"/>
      <c r="N305" s="101"/>
      <c r="O305" s="100"/>
      <c r="P305" s="101"/>
      <c r="Q305" s="100"/>
      <c r="R305" s="101"/>
      <c r="S305" s="100"/>
      <c r="T305" s="101"/>
      <c r="U305" s="118"/>
      <c r="V305" s="118"/>
      <c r="W305" s="100"/>
      <c r="X305" s="100"/>
      <c r="Y305" s="100"/>
      <c r="Z305" s="100"/>
      <c r="AA305" s="132"/>
      <c r="AB305" s="101"/>
      <c r="AC305" s="101"/>
      <c r="AD305" s="101"/>
      <c r="AE305" s="100"/>
      <c r="AF305" s="101"/>
      <c r="AG305" s="100"/>
      <c r="AH305" s="101"/>
      <c r="AI305" s="100"/>
      <c r="AJ305" s="101"/>
      <c r="AK305" s="100"/>
      <c r="AL305" s="101"/>
      <c r="AM305" s="101"/>
      <c r="AN305" s="8"/>
      <c r="AO305" s="147">
        <f>IFERROR(VLOOKUP(B305,'A2. Rate Change &amp; Enrollment'!$C$20:$K$769,3,FALSE),0)</f>
        <v>0</v>
      </c>
      <c r="AP305" s="147">
        <f>IFERROR(VLOOKUP(B305,'A2. Rate Change &amp; Enrollment'!$C$20:$K$769,7,FALSE),0)</f>
        <v>0</v>
      </c>
      <c r="AQ305" s="150" t="e">
        <f t="shared" si="38"/>
        <v>#DIV/0!</v>
      </c>
      <c r="AS305" s="177"/>
      <c r="AT305" s="177"/>
      <c r="AV305" s="153" t="e">
        <f t="shared" si="39"/>
        <v>#DIV/0!</v>
      </c>
      <c r="AW305" s="101"/>
      <c r="AY305" s="132"/>
      <c r="AZ305" s="101"/>
      <c r="BA305" s="94"/>
      <c r="BB305" s="94"/>
      <c r="BC305" s="94"/>
      <c r="BD305" s="94"/>
      <c r="BE305" s="101"/>
      <c r="BF305" s="132"/>
      <c r="BG305" s="98"/>
      <c r="BH305" s="74" t="str">
        <f t="shared" si="34"/>
        <v>N</v>
      </c>
      <c r="BI305" t="e">
        <f t="shared" si="35"/>
        <v>#DIV/0!</v>
      </c>
      <c r="BK305" s="283">
        <f>IFERROR(VLOOKUP($B305, 'A2. Rate Change &amp; Enrollment'!$C$14:$BY$769, 75, FALSE), 0)</f>
        <v>0</v>
      </c>
      <c r="BL305" s="283" t="e">
        <f t="shared" si="36"/>
        <v>#DIV/0!</v>
      </c>
      <c r="BM305" s="283" t="e">
        <f t="shared" si="37"/>
        <v>#DIV/0!</v>
      </c>
      <c r="BN305" t="e">
        <f t="shared" si="40"/>
        <v>#DIV/0!</v>
      </c>
    </row>
    <row r="306" spans="1:66" x14ac:dyDescent="0.35">
      <c r="A306" t="s">
        <v>609</v>
      </c>
      <c r="B306" s="144"/>
      <c r="C306" s="98"/>
      <c r="D306" s="43" t="str">
        <f t="shared" si="33"/>
        <v>POS</v>
      </c>
      <c r="E306" s="100"/>
      <c r="F306" s="101"/>
      <c r="G306" s="100"/>
      <c r="H306" s="101"/>
      <c r="I306" s="100"/>
      <c r="J306" s="101"/>
      <c r="K306" s="100"/>
      <c r="L306" s="101"/>
      <c r="M306" s="100"/>
      <c r="N306" s="101"/>
      <c r="O306" s="100"/>
      <c r="P306" s="101"/>
      <c r="Q306" s="100"/>
      <c r="R306" s="101"/>
      <c r="S306" s="100"/>
      <c r="T306" s="101"/>
      <c r="U306" s="118"/>
      <c r="V306" s="118"/>
      <c r="W306" s="100"/>
      <c r="X306" s="100"/>
      <c r="Y306" s="100"/>
      <c r="Z306" s="100"/>
      <c r="AA306" s="132"/>
      <c r="AB306" s="101"/>
      <c r="AC306" s="101"/>
      <c r="AD306" s="101"/>
      <c r="AE306" s="100"/>
      <c r="AF306" s="101"/>
      <c r="AG306" s="100"/>
      <c r="AH306" s="101"/>
      <c r="AI306" s="100"/>
      <c r="AJ306" s="101"/>
      <c r="AK306" s="100"/>
      <c r="AL306" s="101"/>
      <c r="AM306" s="101"/>
      <c r="AN306" s="8"/>
      <c r="AO306" s="147">
        <f>IFERROR(VLOOKUP(B306,'A2. Rate Change &amp; Enrollment'!$C$20:$K$769,3,FALSE),0)</f>
        <v>0</v>
      </c>
      <c r="AP306" s="147">
        <f>IFERROR(VLOOKUP(B306,'A2. Rate Change &amp; Enrollment'!$C$20:$K$769,7,FALSE),0)</f>
        <v>0</v>
      </c>
      <c r="AQ306" s="150" t="e">
        <f t="shared" si="38"/>
        <v>#DIV/0!</v>
      </c>
      <c r="AS306" s="177"/>
      <c r="AT306" s="177"/>
      <c r="AV306" s="153" t="e">
        <f t="shared" si="39"/>
        <v>#DIV/0!</v>
      </c>
      <c r="AW306" s="101"/>
      <c r="AY306" s="132"/>
      <c r="AZ306" s="101"/>
      <c r="BA306" s="94"/>
      <c r="BB306" s="94"/>
      <c r="BC306" s="94"/>
      <c r="BD306" s="94"/>
      <c r="BE306" s="101"/>
      <c r="BF306" s="132"/>
      <c r="BG306" s="98"/>
      <c r="BH306" s="74" t="str">
        <f t="shared" si="34"/>
        <v>N</v>
      </c>
      <c r="BI306" t="e">
        <f t="shared" si="35"/>
        <v>#DIV/0!</v>
      </c>
      <c r="BK306" s="283">
        <f>IFERROR(VLOOKUP($B306, 'A2. Rate Change &amp; Enrollment'!$C$14:$BY$769, 75, FALSE), 0)</f>
        <v>0</v>
      </c>
      <c r="BL306" s="283" t="e">
        <f t="shared" si="36"/>
        <v>#DIV/0!</v>
      </c>
      <c r="BM306" s="283" t="e">
        <f t="shared" si="37"/>
        <v>#DIV/0!</v>
      </c>
      <c r="BN306" t="e">
        <f t="shared" si="40"/>
        <v>#DIV/0!</v>
      </c>
    </row>
    <row r="307" spans="1:66" x14ac:dyDescent="0.35">
      <c r="A307" t="s">
        <v>610</v>
      </c>
      <c r="B307" s="144"/>
      <c r="C307" s="98"/>
      <c r="D307" s="43" t="str">
        <f t="shared" si="33"/>
        <v>POS</v>
      </c>
      <c r="E307" s="100"/>
      <c r="F307" s="101"/>
      <c r="G307" s="100"/>
      <c r="H307" s="101"/>
      <c r="I307" s="100"/>
      <c r="J307" s="101"/>
      <c r="K307" s="100"/>
      <c r="L307" s="101"/>
      <c r="M307" s="100"/>
      <c r="N307" s="101"/>
      <c r="O307" s="100"/>
      <c r="P307" s="101"/>
      <c r="Q307" s="100"/>
      <c r="R307" s="101"/>
      <c r="S307" s="100"/>
      <c r="T307" s="101"/>
      <c r="U307" s="118"/>
      <c r="V307" s="118"/>
      <c r="W307" s="100"/>
      <c r="X307" s="100"/>
      <c r="Y307" s="100"/>
      <c r="Z307" s="100"/>
      <c r="AA307" s="132"/>
      <c r="AB307" s="101"/>
      <c r="AC307" s="101"/>
      <c r="AD307" s="101"/>
      <c r="AE307" s="100"/>
      <c r="AF307" s="101"/>
      <c r="AG307" s="100"/>
      <c r="AH307" s="101"/>
      <c r="AI307" s="100"/>
      <c r="AJ307" s="101"/>
      <c r="AK307" s="100"/>
      <c r="AL307" s="101"/>
      <c r="AM307" s="101"/>
      <c r="AN307" s="8"/>
      <c r="AO307" s="147">
        <f>IFERROR(VLOOKUP(B307,'A2. Rate Change &amp; Enrollment'!$C$20:$K$769,3,FALSE),0)</f>
        <v>0</v>
      </c>
      <c r="AP307" s="147">
        <f>IFERROR(VLOOKUP(B307,'A2. Rate Change &amp; Enrollment'!$C$20:$K$769,7,FALSE),0)</f>
        <v>0</v>
      </c>
      <c r="AQ307" s="150" t="e">
        <f t="shared" si="38"/>
        <v>#DIV/0!</v>
      </c>
      <c r="AS307" s="177"/>
      <c r="AT307" s="177"/>
      <c r="AV307" s="153" t="e">
        <f t="shared" si="39"/>
        <v>#DIV/0!</v>
      </c>
      <c r="AW307" s="101"/>
      <c r="AY307" s="132"/>
      <c r="AZ307" s="101"/>
      <c r="BA307" s="94"/>
      <c r="BB307" s="94"/>
      <c r="BC307" s="94"/>
      <c r="BD307" s="94"/>
      <c r="BE307" s="101"/>
      <c r="BF307" s="132"/>
      <c r="BG307" s="98"/>
      <c r="BH307" s="74" t="str">
        <f t="shared" si="34"/>
        <v>N</v>
      </c>
      <c r="BI307" t="e">
        <f t="shared" si="35"/>
        <v>#DIV/0!</v>
      </c>
      <c r="BK307" s="283">
        <f>IFERROR(VLOOKUP($B307, 'A2. Rate Change &amp; Enrollment'!$C$14:$BY$769, 75, FALSE), 0)</f>
        <v>0</v>
      </c>
      <c r="BL307" s="283" t="e">
        <f t="shared" si="36"/>
        <v>#DIV/0!</v>
      </c>
      <c r="BM307" s="283" t="e">
        <f t="shared" si="37"/>
        <v>#DIV/0!</v>
      </c>
      <c r="BN307" t="e">
        <f t="shared" si="40"/>
        <v>#DIV/0!</v>
      </c>
    </row>
    <row r="308" spans="1:66" x14ac:dyDescent="0.35">
      <c r="A308" t="s">
        <v>611</v>
      </c>
      <c r="B308" s="144"/>
      <c r="C308" s="98"/>
      <c r="D308" s="43" t="str">
        <f t="shared" si="33"/>
        <v>POS</v>
      </c>
      <c r="E308" s="100"/>
      <c r="F308" s="101"/>
      <c r="G308" s="100"/>
      <c r="H308" s="101"/>
      <c r="I308" s="100"/>
      <c r="J308" s="101"/>
      <c r="K308" s="100"/>
      <c r="L308" s="101"/>
      <c r="M308" s="100"/>
      <c r="N308" s="101"/>
      <c r="O308" s="100"/>
      <c r="P308" s="101"/>
      <c r="Q308" s="100"/>
      <c r="R308" s="101"/>
      <c r="S308" s="100"/>
      <c r="T308" s="101"/>
      <c r="U308" s="118"/>
      <c r="V308" s="118"/>
      <c r="W308" s="100"/>
      <c r="X308" s="100"/>
      <c r="Y308" s="100"/>
      <c r="Z308" s="100"/>
      <c r="AA308" s="132"/>
      <c r="AB308" s="101"/>
      <c r="AC308" s="101"/>
      <c r="AD308" s="101"/>
      <c r="AE308" s="100"/>
      <c r="AF308" s="101"/>
      <c r="AG308" s="100"/>
      <c r="AH308" s="101"/>
      <c r="AI308" s="100"/>
      <c r="AJ308" s="101"/>
      <c r="AK308" s="100"/>
      <c r="AL308" s="101"/>
      <c r="AM308" s="101"/>
      <c r="AN308" s="8"/>
      <c r="AO308" s="147">
        <f>IFERROR(VLOOKUP(B308,'A2. Rate Change &amp; Enrollment'!$C$20:$K$769,3,FALSE),0)</f>
        <v>0</v>
      </c>
      <c r="AP308" s="147">
        <f>IFERROR(VLOOKUP(B308,'A2. Rate Change &amp; Enrollment'!$C$20:$K$769,7,FALSE),0)</f>
        <v>0</v>
      </c>
      <c r="AQ308" s="150" t="e">
        <f t="shared" si="38"/>
        <v>#DIV/0!</v>
      </c>
      <c r="AS308" s="177"/>
      <c r="AT308" s="177"/>
      <c r="AV308" s="153" t="e">
        <f t="shared" si="39"/>
        <v>#DIV/0!</v>
      </c>
      <c r="AW308" s="101"/>
      <c r="AY308" s="132"/>
      <c r="AZ308" s="101"/>
      <c r="BA308" s="94"/>
      <c r="BB308" s="94"/>
      <c r="BC308" s="94"/>
      <c r="BD308" s="94"/>
      <c r="BE308" s="101"/>
      <c r="BF308" s="132"/>
      <c r="BG308" s="98"/>
      <c r="BH308" s="74" t="str">
        <f t="shared" si="34"/>
        <v>N</v>
      </c>
      <c r="BI308" t="e">
        <f t="shared" si="35"/>
        <v>#DIV/0!</v>
      </c>
      <c r="BK308" s="283">
        <f>IFERROR(VLOOKUP($B308, 'A2. Rate Change &amp; Enrollment'!$C$14:$BY$769, 75, FALSE), 0)</f>
        <v>0</v>
      </c>
      <c r="BL308" s="283" t="e">
        <f t="shared" si="36"/>
        <v>#DIV/0!</v>
      </c>
      <c r="BM308" s="283" t="e">
        <f t="shared" si="37"/>
        <v>#DIV/0!</v>
      </c>
      <c r="BN308" t="e">
        <f t="shared" si="40"/>
        <v>#DIV/0!</v>
      </c>
    </row>
    <row r="309" spans="1:66" x14ac:dyDescent="0.35">
      <c r="A309" t="s">
        <v>612</v>
      </c>
      <c r="B309" s="144"/>
      <c r="C309" s="98"/>
      <c r="D309" s="43" t="str">
        <f t="shared" si="33"/>
        <v>POS</v>
      </c>
      <c r="E309" s="100"/>
      <c r="F309" s="101"/>
      <c r="G309" s="100"/>
      <c r="H309" s="101"/>
      <c r="I309" s="100"/>
      <c r="J309" s="101"/>
      <c r="K309" s="100"/>
      <c r="L309" s="101"/>
      <c r="M309" s="100"/>
      <c r="N309" s="101"/>
      <c r="O309" s="100"/>
      <c r="P309" s="101"/>
      <c r="Q309" s="100"/>
      <c r="R309" s="101"/>
      <c r="S309" s="100"/>
      <c r="T309" s="101"/>
      <c r="U309" s="118"/>
      <c r="V309" s="118"/>
      <c r="W309" s="100"/>
      <c r="X309" s="100"/>
      <c r="Y309" s="100"/>
      <c r="Z309" s="100"/>
      <c r="AA309" s="132"/>
      <c r="AB309" s="101"/>
      <c r="AC309" s="101"/>
      <c r="AD309" s="101"/>
      <c r="AE309" s="100"/>
      <c r="AF309" s="101"/>
      <c r="AG309" s="100"/>
      <c r="AH309" s="101"/>
      <c r="AI309" s="100"/>
      <c r="AJ309" s="101"/>
      <c r="AK309" s="100"/>
      <c r="AL309" s="101"/>
      <c r="AM309" s="101"/>
      <c r="AN309" s="8"/>
      <c r="AO309" s="147">
        <f>IFERROR(VLOOKUP(B309,'A2. Rate Change &amp; Enrollment'!$C$20:$K$769,3,FALSE),0)</f>
        <v>0</v>
      </c>
      <c r="AP309" s="147">
        <f>IFERROR(VLOOKUP(B309,'A2. Rate Change &amp; Enrollment'!$C$20:$K$769,7,FALSE),0)</f>
        <v>0</v>
      </c>
      <c r="AQ309" s="150" t="e">
        <f t="shared" si="38"/>
        <v>#DIV/0!</v>
      </c>
      <c r="AS309" s="177"/>
      <c r="AT309" s="177"/>
      <c r="AV309" s="153" t="e">
        <f t="shared" si="39"/>
        <v>#DIV/0!</v>
      </c>
      <c r="AW309" s="101"/>
      <c r="AY309" s="132"/>
      <c r="AZ309" s="101"/>
      <c r="BA309" s="94"/>
      <c r="BB309" s="94"/>
      <c r="BC309" s="94"/>
      <c r="BD309" s="94"/>
      <c r="BE309" s="101"/>
      <c r="BF309" s="132"/>
      <c r="BG309" s="98"/>
      <c r="BH309" s="74" t="str">
        <f t="shared" si="34"/>
        <v>N</v>
      </c>
      <c r="BI309" t="e">
        <f t="shared" si="35"/>
        <v>#DIV/0!</v>
      </c>
      <c r="BK309" s="283">
        <f>IFERROR(VLOOKUP($B309, 'A2. Rate Change &amp; Enrollment'!$C$14:$BY$769, 75, FALSE), 0)</f>
        <v>0</v>
      </c>
      <c r="BL309" s="283" t="e">
        <f t="shared" si="36"/>
        <v>#DIV/0!</v>
      </c>
      <c r="BM309" s="283" t="e">
        <f t="shared" si="37"/>
        <v>#DIV/0!</v>
      </c>
      <c r="BN309" t="e">
        <f t="shared" si="40"/>
        <v>#DIV/0!</v>
      </c>
    </row>
    <row r="310" spans="1:66" x14ac:dyDescent="0.35">
      <c r="A310" t="s">
        <v>613</v>
      </c>
      <c r="B310" s="144"/>
      <c r="C310" s="98"/>
      <c r="D310" s="43" t="str">
        <f t="shared" si="33"/>
        <v>POS</v>
      </c>
      <c r="E310" s="100"/>
      <c r="F310" s="101"/>
      <c r="G310" s="100"/>
      <c r="H310" s="101"/>
      <c r="I310" s="100"/>
      <c r="J310" s="101"/>
      <c r="K310" s="100"/>
      <c r="L310" s="101"/>
      <c r="M310" s="100"/>
      <c r="N310" s="101"/>
      <c r="O310" s="100"/>
      <c r="P310" s="101"/>
      <c r="Q310" s="100"/>
      <c r="R310" s="101"/>
      <c r="S310" s="100"/>
      <c r="T310" s="101"/>
      <c r="U310" s="118"/>
      <c r="V310" s="118"/>
      <c r="W310" s="100"/>
      <c r="X310" s="100"/>
      <c r="Y310" s="100"/>
      <c r="Z310" s="100"/>
      <c r="AA310" s="132"/>
      <c r="AB310" s="101"/>
      <c r="AC310" s="101"/>
      <c r="AD310" s="101"/>
      <c r="AE310" s="100"/>
      <c r="AF310" s="101"/>
      <c r="AG310" s="100"/>
      <c r="AH310" s="101"/>
      <c r="AI310" s="100"/>
      <c r="AJ310" s="101"/>
      <c r="AK310" s="100"/>
      <c r="AL310" s="101"/>
      <c r="AM310" s="101"/>
      <c r="AN310" s="8"/>
      <c r="AO310" s="147">
        <f>IFERROR(VLOOKUP(B310,'A2. Rate Change &amp; Enrollment'!$C$20:$K$769,3,FALSE),0)</f>
        <v>0</v>
      </c>
      <c r="AP310" s="147">
        <f>IFERROR(VLOOKUP(B310,'A2. Rate Change &amp; Enrollment'!$C$20:$K$769,7,FALSE),0)</f>
        <v>0</v>
      </c>
      <c r="AQ310" s="150" t="e">
        <f t="shared" si="38"/>
        <v>#DIV/0!</v>
      </c>
      <c r="AS310" s="177"/>
      <c r="AT310" s="177"/>
      <c r="AV310" s="153" t="e">
        <f t="shared" si="39"/>
        <v>#DIV/0!</v>
      </c>
      <c r="AW310" s="101"/>
      <c r="AY310" s="132"/>
      <c r="AZ310" s="101"/>
      <c r="BA310" s="94"/>
      <c r="BB310" s="94"/>
      <c r="BC310" s="94"/>
      <c r="BD310" s="94"/>
      <c r="BE310" s="101"/>
      <c r="BF310" s="132"/>
      <c r="BG310" s="98"/>
      <c r="BH310" s="74" t="str">
        <f t="shared" si="34"/>
        <v>N</v>
      </c>
      <c r="BI310" t="e">
        <f t="shared" si="35"/>
        <v>#DIV/0!</v>
      </c>
      <c r="BK310" s="283">
        <f>IFERROR(VLOOKUP($B310, 'A2. Rate Change &amp; Enrollment'!$C$14:$BY$769, 75, FALSE), 0)</f>
        <v>0</v>
      </c>
      <c r="BL310" s="283" t="e">
        <f t="shared" si="36"/>
        <v>#DIV/0!</v>
      </c>
      <c r="BM310" s="283" t="e">
        <f t="shared" si="37"/>
        <v>#DIV/0!</v>
      </c>
      <c r="BN310" t="e">
        <f t="shared" si="40"/>
        <v>#DIV/0!</v>
      </c>
    </row>
    <row r="311" spans="1:66" x14ac:dyDescent="0.35">
      <c r="A311" t="s">
        <v>614</v>
      </c>
      <c r="B311" s="144"/>
      <c r="C311" s="98"/>
      <c r="D311" s="43" t="str">
        <f t="shared" si="33"/>
        <v>POS</v>
      </c>
      <c r="E311" s="100"/>
      <c r="F311" s="101"/>
      <c r="G311" s="100"/>
      <c r="H311" s="101"/>
      <c r="I311" s="100"/>
      <c r="J311" s="101"/>
      <c r="K311" s="100"/>
      <c r="L311" s="101"/>
      <c r="M311" s="100"/>
      <c r="N311" s="101"/>
      <c r="O311" s="100"/>
      <c r="P311" s="101"/>
      <c r="Q311" s="100"/>
      <c r="R311" s="101"/>
      <c r="S311" s="100"/>
      <c r="T311" s="101"/>
      <c r="U311" s="118"/>
      <c r="V311" s="118"/>
      <c r="W311" s="100"/>
      <c r="X311" s="100"/>
      <c r="Y311" s="100"/>
      <c r="Z311" s="100"/>
      <c r="AA311" s="132"/>
      <c r="AB311" s="101"/>
      <c r="AC311" s="101"/>
      <c r="AD311" s="101"/>
      <c r="AE311" s="100"/>
      <c r="AF311" s="101"/>
      <c r="AG311" s="100"/>
      <c r="AH311" s="101"/>
      <c r="AI311" s="100"/>
      <c r="AJ311" s="101"/>
      <c r="AK311" s="100"/>
      <c r="AL311" s="101"/>
      <c r="AM311" s="101"/>
      <c r="AN311" s="8"/>
      <c r="AO311" s="147">
        <f>IFERROR(VLOOKUP(B311,'A2. Rate Change &amp; Enrollment'!$C$20:$K$769,3,FALSE),0)</f>
        <v>0</v>
      </c>
      <c r="AP311" s="147">
        <f>IFERROR(VLOOKUP(B311,'A2. Rate Change &amp; Enrollment'!$C$20:$K$769,7,FALSE),0)</f>
        <v>0</v>
      </c>
      <c r="AQ311" s="150" t="e">
        <f t="shared" si="38"/>
        <v>#DIV/0!</v>
      </c>
      <c r="AS311" s="177"/>
      <c r="AT311" s="177"/>
      <c r="AV311" s="153" t="e">
        <f t="shared" si="39"/>
        <v>#DIV/0!</v>
      </c>
      <c r="AW311" s="101"/>
      <c r="AY311" s="132"/>
      <c r="AZ311" s="101"/>
      <c r="BA311" s="94"/>
      <c r="BB311" s="94"/>
      <c r="BC311" s="94"/>
      <c r="BD311" s="94"/>
      <c r="BE311" s="101"/>
      <c r="BF311" s="132"/>
      <c r="BG311" s="98"/>
      <c r="BH311" s="74" t="str">
        <f t="shared" si="34"/>
        <v>N</v>
      </c>
      <c r="BI311" t="e">
        <f t="shared" si="35"/>
        <v>#DIV/0!</v>
      </c>
      <c r="BK311" s="283">
        <f>IFERROR(VLOOKUP($B311, 'A2. Rate Change &amp; Enrollment'!$C$14:$BY$769, 75, FALSE), 0)</f>
        <v>0</v>
      </c>
      <c r="BL311" s="283" t="e">
        <f t="shared" si="36"/>
        <v>#DIV/0!</v>
      </c>
      <c r="BM311" s="283" t="e">
        <f t="shared" si="37"/>
        <v>#DIV/0!</v>
      </c>
      <c r="BN311" t="e">
        <f t="shared" si="40"/>
        <v>#DIV/0!</v>
      </c>
    </row>
    <row r="312" spans="1:66" x14ac:dyDescent="0.35">
      <c r="A312" t="s">
        <v>615</v>
      </c>
      <c r="B312" s="144"/>
      <c r="C312" s="98"/>
      <c r="D312" s="43" t="str">
        <f t="shared" si="33"/>
        <v>POS</v>
      </c>
      <c r="E312" s="100"/>
      <c r="F312" s="101"/>
      <c r="G312" s="100"/>
      <c r="H312" s="101"/>
      <c r="I312" s="100"/>
      <c r="J312" s="101"/>
      <c r="K312" s="100"/>
      <c r="L312" s="101"/>
      <c r="M312" s="100"/>
      <c r="N312" s="101"/>
      <c r="O312" s="100"/>
      <c r="P312" s="101"/>
      <c r="Q312" s="100"/>
      <c r="R312" s="101"/>
      <c r="S312" s="100"/>
      <c r="T312" s="101"/>
      <c r="U312" s="118"/>
      <c r="V312" s="118"/>
      <c r="W312" s="100"/>
      <c r="X312" s="100"/>
      <c r="Y312" s="100"/>
      <c r="Z312" s="100"/>
      <c r="AA312" s="132"/>
      <c r="AB312" s="101"/>
      <c r="AC312" s="101"/>
      <c r="AD312" s="101"/>
      <c r="AE312" s="100"/>
      <c r="AF312" s="101"/>
      <c r="AG312" s="100"/>
      <c r="AH312" s="101"/>
      <c r="AI312" s="100"/>
      <c r="AJ312" s="101"/>
      <c r="AK312" s="100"/>
      <c r="AL312" s="101"/>
      <c r="AM312" s="101"/>
      <c r="AN312" s="8"/>
      <c r="AO312" s="147">
        <f>IFERROR(VLOOKUP(B312,'A2. Rate Change &amp; Enrollment'!$C$20:$K$769,3,FALSE),0)</f>
        <v>0</v>
      </c>
      <c r="AP312" s="147">
        <f>IFERROR(VLOOKUP(B312,'A2. Rate Change &amp; Enrollment'!$C$20:$K$769,7,FALSE),0)</f>
        <v>0</v>
      </c>
      <c r="AQ312" s="150" t="e">
        <f t="shared" si="38"/>
        <v>#DIV/0!</v>
      </c>
      <c r="AS312" s="177"/>
      <c r="AT312" s="177"/>
      <c r="AV312" s="153" t="e">
        <f t="shared" si="39"/>
        <v>#DIV/0!</v>
      </c>
      <c r="AW312" s="101"/>
      <c r="AY312" s="132"/>
      <c r="AZ312" s="101"/>
      <c r="BA312" s="94"/>
      <c r="BB312" s="94"/>
      <c r="BC312" s="94"/>
      <c r="BD312" s="94"/>
      <c r="BE312" s="101"/>
      <c r="BF312" s="132"/>
      <c r="BG312" s="98"/>
      <c r="BH312" s="74" t="str">
        <f t="shared" si="34"/>
        <v>N</v>
      </c>
      <c r="BI312" t="e">
        <f t="shared" si="35"/>
        <v>#DIV/0!</v>
      </c>
      <c r="BK312" s="283">
        <f>IFERROR(VLOOKUP($B312, 'A2. Rate Change &amp; Enrollment'!$C$14:$BY$769, 75, FALSE), 0)</f>
        <v>0</v>
      </c>
      <c r="BL312" s="283" t="e">
        <f t="shared" si="36"/>
        <v>#DIV/0!</v>
      </c>
      <c r="BM312" s="283" t="e">
        <f t="shared" si="37"/>
        <v>#DIV/0!</v>
      </c>
      <c r="BN312" t="e">
        <f t="shared" si="40"/>
        <v>#DIV/0!</v>
      </c>
    </row>
    <row r="313" spans="1:66" x14ac:dyDescent="0.35">
      <c r="A313" t="s">
        <v>616</v>
      </c>
      <c r="B313" s="144"/>
      <c r="C313" s="98"/>
      <c r="D313" s="43" t="str">
        <f t="shared" si="33"/>
        <v>POS</v>
      </c>
      <c r="E313" s="100"/>
      <c r="F313" s="101"/>
      <c r="G313" s="100"/>
      <c r="H313" s="101"/>
      <c r="I313" s="100"/>
      <c r="J313" s="101"/>
      <c r="K313" s="100"/>
      <c r="L313" s="101"/>
      <c r="M313" s="100"/>
      <c r="N313" s="101"/>
      <c r="O313" s="100"/>
      <c r="P313" s="101"/>
      <c r="Q313" s="100"/>
      <c r="R313" s="101"/>
      <c r="S313" s="100"/>
      <c r="T313" s="101"/>
      <c r="U313" s="118"/>
      <c r="V313" s="118"/>
      <c r="W313" s="100"/>
      <c r="X313" s="100"/>
      <c r="Y313" s="100"/>
      <c r="Z313" s="100"/>
      <c r="AA313" s="132"/>
      <c r="AB313" s="101"/>
      <c r="AC313" s="101"/>
      <c r="AD313" s="101"/>
      <c r="AE313" s="100"/>
      <c r="AF313" s="101"/>
      <c r="AG313" s="100"/>
      <c r="AH313" s="101"/>
      <c r="AI313" s="100"/>
      <c r="AJ313" s="101"/>
      <c r="AK313" s="100"/>
      <c r="AL313" s="101"/>
      <c r="AM313" s="101"/>
      <c r="AN313" s="8"/>
      <c r="AO313" s="147">
        <f>IFERROR(VLOOKUP(B313,'A2. Rate Change &amp; Enrollment'!$C$20:$K$769,3,FALSE),0)</f>
        <v>0</v>
      </c>
      <c r="AP313" s="147">
        <f>IFERROR(VLOOKUP(B313,'A2. Rate Change &amp; Enrollment'!$C$20:$K$769,7,FALSE),0)</f>
        <v>0</v>
      </c>
      <c r="AQ313" s="150" t="e">
        <f t="shared" si="38"/>
        <v>#DIV/0!</v>
      </c>
      <c r="AS313" s="177"/>
      <c r="AT313" s="177"/>
      <c r="AV313" s="153" t="e">
        <f t="shared" si="39"/>
        <v>#DIV/0!</v>
      </c>
      <c r="AW313" s="101"/>
      <c r="AY313" s="132"/>
      <c r="AZ313" s="101"/>
      <c r="BA313" s="94"/>
      <c r="BB313" s="94"/>
      <c r="BC313" s="94"/>
      <c r="BD313" s="94"/>
      <c r="BE313" s="101"/>
      <c r="BF313" s="132"/>
      <c r="BG313" s="98"/>
      <c r="BH313" s="74" t="str">
        <f t="shared" si="34"/>
        <v>N</v>
      </c>
      <c r="BI313" t="e">
        <f t="shared" si="35"/>
        <v>#DIV/0!</v>
      </c>
      <c r="BK313" s="283">
        <f>IFERROR(VLOOKUP($B313, 'A2. Rate Change &amp; Enrollment'!$C$14:$BY$769, 75, FALSE), 0)</f>
        <v>0</v>
      </c>
      <c r="BL313" s="283" t="e">
        <f t="shared" si="36"/>
        <v>#DIV/0!</v>
      </c>
      <c r="BM313" s="283" t="e">
        <f t="shared" si="37"/>
        <v>#DIV/0!</v>
      </c>
      <c r="BN313" t="e">
        <f t="shared" si="40"/>
        <v>#DIV/0!</v>
      </c>
    </row>
    <row r="314" spans="1:66" x14ac:dyDescent="0.35">
      <c r="A314" t="s">
        <v>617</v>
      </c>
      <c r="B314" s="144"/>
      <c r="C314" s="98"/>
      <c r="D314" s="43" t="str">
        <f t="shared" si="33"/>
        <v>POS</v>
      </c>
      <c r="E314" s="100"/>
      <c r="F314" s="101"/>
      <c r="G314" s="100"/>
      <c r="H314" s="101"/>
      <c r="I314" s="100"/>
      <c r="J314" s="101"/>
      <c r="K314" s="100"/>
      <c r="L314" s="101"/>
      <c r="M314" s="100"/>
      <c r="N314" s="101"/>
      <c r="O314" s="100"/>
      <c r="P314" s="101"/>
      <c r="Q314" s="100"/>
      <c r="R314" s="101"/>
      <c r="S314" s="100"/>
      <c r="T314" s="101"/>
      <c r="U314" s="118"/>
      <c r="V314" s="118"/>
      <c r="W314" s="100"/>
      <c r="X314" s="100"/>
      <c r="Y314" s="100"/>
      <c r="Z314" s="100"/>
      <c r="AA314" s="132"/>
      <c r="AB314" s="101"/>
      <c r="AC314" s="101"/>
      <c r="AD314" s="101"/>
      <c r="AE314" s="100"/>
      <c r="AF314" s="101"/>
      <c r="AG314" s="100"/>
      <c r="AH314" s="101"/>
      <c r="AI314" s="100"/>
      <c r="AJ314" s="101"/>
      <c r="AK314" s="100"/>
      <c r="AL314" s="101"/>
      <c r="AM314" s="101"/>
      <c r="AN314" s="8"/>
      <c r="AO314" s="147">
        <f>IFERROR(VLOOKUP(B314,'A2. Rate Change &amp; Enrollment'!$C$20:$K$769,3,FALSE),0)</f>
        <v>0</v>
      </c>
      <c r="AP314" s="147">
        <f>IFERROR(VLOOKUP(B314,'A2. Rate Change &amp; Enrollment'!$C$20:$K$769,7,FALSE),0)</f>
        <v>0</v>
      </c>
      <c r="AQ314" s="150" t="e">
        <f t="shared" si="38"/>
        <v>#DIV/0!</v>
      </c>
      <c r="AS314" s="177"/>
      <c r="AT314" s="177"/>
      <c r="AV314" s="153" t="e">
        <f t="shared" si="39"/>
        <v>#DIV/0!</v>
      </c>
      <c r="AW314" s="101"/>
      <c r="AY314" s="132"/>
      <c r="AZ314" s="101"/>
      <c r="BA314" s="94"/>
      <c r="BB314" s="94"/>
      <c r="BC314" s="94"/>
      <c r="BD314" s="94"/>
      <c r="BE314" s="101"/>
      <c r="BF314" s="132"/>
      <c r="BG314" s="98"/>
      <c r="BH314" s="74" t="str">
        <f t="shared" si="34"/>
        <v>N</v>
      </c>
      <c r="BI314" t="e">
        <f t="shared" si="35"/>
        <v>#DIV/0!</v>
      </c>
      <c r="BK314" s="283">
        <f>IFERROR(VLOOKUP($B314, 'A2. Rate Change &amp; Enrollment'!$C$14:$BY$769, 75, FALSE), 0)</f>
        <v>0</v>
      </c>
      <c r="BL314" s="283" t="e">
        <f t="shared" si="36"/>
        <v>#DIV/0!</v>
      </c>
      <c r="BM314" s="283" t="e">
        <f t="shared" si="37"/>
        <v>#DIV/0!</v>
      </c>
      <c r="BN314" t="e">
        <f t="shared" si="40"/>
        <v>#DIV/0!</v>
      </c>
    </row>
    <row r="315" spans="1:66" x14ac:dyDescent="0.35">
      <c r="A315" t="s">
        <v>618</v>
      </c>
      <c r="B315" s="144"/>
      <c r="C315" s="98"/>
      <c r="D315" s="43" t="str">
        <f t="shared" si="33"/>
        <v>POS</v>
      </c>
      <c r="E315" s="100"/>
      <c r="F315" s="101"/>
      <c r="G315" s="100"/>
      <c r="H315" s="101"/>
      <c r="I315" s="100"/>
      <c r="J315" s="101"/>
      <c r="K315" s="100"/>
      <c r="L315" s="101"/>
      <c r="M315" s="100"/>
      <c r="N315" s="101"/>
      <c r="O315" s="100"/>
      <c r="P315" s="101"/>
      <c r="Q315" s="100"/>
      <c r="R315" s="101"/>
      <c r="S315" s="100"/>
      <c r="T315" s="101"/>
      <c r="U315" s="118"/>
      <c r="V315" s="118"/>
      <c r="W315" s="100"/>
      <c r="X315" s="100"/>
      <c r="Y315" s="100"/>
      <c r="Z315" s="100"/>
      <c r="AA315" s="132"/>
      <c r="AB315" s="101"/>
      <c r="AC315" s="101"/>
      <c r="AD315" s="101"/>
      <c r="AE315" s="100"/>
      <c r="AF315" s="101"/>
      <c r="AG315" s="100"/>
      <c r="AH315" s="101"/>
      <c r="AI315" s="100"/>
      <c r="AJ315" s="101"/>
      <c r="AK315" s="100"/>
      <c r="AL315" s="101"/>
      <c r="AM315" s="101"/>
      <c r="AN315" s="8"/>
      <c r="AO315" s="147">
        <f>IFERROR(VLOOKUP(B315,'A2. Rate Change &amp; Enrollment'!$C$20:$K$769,3,FALSE),0)</f>
        <v>0</v>
      </c>
      <c r="AP315" s="147">
        <f>IFERROR(VLOOKUP(B315,'A2. Rate Change &amp; Enrollment'!$C$20:$K$769,7,FALSE),0)</f>
        <v>0</v>
      </c>
      <c r="AQ315" s="150" t="e">
        <f t="shared" si="38"/>
        <v>#DIV/0!</v>
      </c>
      <c r="AS315" s="177"/>
      <c r="AT315" s="177"/>
      <c r="AV315" s="153" t="e">
        <f t="shared" si="39"/>
        <v>#DIV/0!</v>
      </c>
      <c r="AW315" s="101"/>
      <c r="AY315" s="132"/>
      <c r="AZ315" s="101"/>
      <c r="BA315" s="94"/>
      <c r="BB315" s="94"/>
      <c r="BC315" s="94"/>
      <c r="BD315" s="94"/>
      <c r="BE315" s="101"/>
      <c r="BF315" s="132"/>
      <c r="BG315" s="98"/>
      <c r="BH315" s="74" t="str">
        <f t="shared" si="34"/>
        <v>N</v>
      </c>
      <c r="BI315" t="e">
        <f t="shared" si="35"/>
        <v>#DIV/0!</v>
      </c>
      <c r="BK315" s="283">
        <f>IFERROR(VLOOKUP($B315, 'A2. Rate Change &amp; Enrollment'!$C$14:$BY$769, 75, FALSE), 0)</f>
        <v>0</v>
      </c>
      <c r="BL315" s="283" t="e">
        <f t="shared" si="36"/>
        <v>#DIV/0!</v>
      </c>
      <c r="BM315" s="283" t="e">
        <f t="shared" si="37"/>
        <v>#DIV/0!</v>
      </c>
      <c r="BN315" t="e">
        <f t="shared" si="40"/>
        <v>#DIV/0!</v>
      </c>
    </row>
    <row r="316" spans="1:66" x14ac:dyDescent="0.35">
      <c r="A316" t="s">
        <v>619</v>
      </c>
      <c r="B316" s="144"/>
      <c r="C316" s="98"/>
      <c r="D316" s="43" t="str">
        <f t="shared" si="33"/>
        <v>POS</v>
      </c>
      <c r="E316" s="100"/>
      <c r="F316" s="101"/>
      <c r="G316" s="100"/>
      <c r="H316" s="101"/>
      <c r="I316" s="100"/>
      <c r="J316" s="101"/>
      <c r="K316" s="100"/>
      <c r="L316" s="101"/>
      <c r="M316" s="100"/>
      <c r="N316" s="101"/>
      <c r="O316" s="100"/>
      <c r="P316" s="101"/>
      <c r="Q316" s="100"/>
      <c r="R316" s="101"/>
      <c r="S316" s="100"/>
      <c r="T316" s="101"/>
      <c r="U316" s="118"/>
      <c r="V316" s="118"/>
      <c r="W316" s="100"/>
      <c r="X316" s="100"/>
      <c r="Y316" s="100"/>
      <c r="Z316" s="100"/>
      <c r="AA316" s="132"/>
      <c r="AB316" s="101"/>
      <c r="AC316" s="101"/>
      <c r="AD316" s="101"/>
      <c r="AE316" s="100"/>
      <c r="AF316" s="101"/>
      <c r="AG316" s="100"/>
      <c r="AH316" s="101"/>
      <c r="AI316" s="100"/>
      <c r="AJ316" s="101"/>
      <c r="AK316" s="100"/>
      <c r="AL316" s="101"/>
      <c r="AM316" s="101"/>
      <c r="AN316" s="8"/>
      <c r="AO316" s="147">
        <f>IFERROR(VLOOKUP(B316,'A2. Rate Change &amp; Enrollment'!$C$20:$K$769,3,FALSE),0)</f>
        <v>0</v>
      </c>
      <c r="AP316" s="147">
        <f>IFERROR(VLOOKUP(B316,'A2. Rate Change &amp; Enrollment'!$C$20:$K$769,7,FALSE),0)</f>
        <v>0</v>
      </c>
      <c r="AQ316" s="150" t="e">
        <f t="shared" si="38"/>
        <v>#DIV/0!</v>
      </c>
      <c r="AS316" s="177"/>
      <c r="AT316" s="177"/>
      <c r="AV316" s="153" t="e">
        <f t="shared" si="39"/>
        <v>#DIV/0!</v>
      </c>
      <c r="AW316" s="101"/>
      <c r="AY316" s="132"/>
      <c r="AZ316" s="101"/>
      <c r="BA316" s="94"/>
      <c r="BB316" s="94"/>
      <c r="BC316" s="94"/>
      <c r="BD316" s="94"/>
      <c r="BE316" s="101"/>
      <c r="BF316" s="132"/>
      <c r="BG316" s="98"/>
      <c r="BH316" s="74" t="str">
        <f t="shared" si="34"/>
        <v>N</v>
      </c>
      <c r="BI316" t="e">
        <f t="shared" si="35"/>
        <v>#DIV/0!</v>
      </c>
      <c r="BK316" s="283">
        <f>IFERROR(VLOOKUP($B316, 'A2. Rate Change &amp; Enrollment'!$C$14:$BY$769, 75, FALSE), 0)</f>
        <v>0</v>
      </c>
      <c r="BL316" s="283" t="e">
        <f t="shared" si="36"/>
        <v>#DIV/0!</v>
      </c>
      <c r="BM316" s="283" t="e">
        <f t="shared" si="37"/>
        <v>#DIV/0!</v>
      </c>
      <c r="BN316" t="e">
        <f t="shared" si="40"/>
        <v>#DIV/0!</v>
      </c>
    </row>
    <row r="317" spans="1:66" x14ac:dyDescent="0.35">
      <c r="A317" t="s">
        <v>620</v>
      </c>
      <c r="B317" s="144"/>
      <c r="C317" s="98"/>
      <c r="D317" s="43" t="str">
        <f t="shared" si="33"/>
        <v>POS</v>
      </c>
      <c r="E317" s="100"/>
      <c r="F317" s="101"/>
      <c r="G317" s="100"/>
      <c r="H317" s="101"/>
      <c r="I317" s="100"/>
      <c r="J317" s="101"/>
      <c r="K317" s="100"/>
      <c r="L317" s="101"/>
      <c r="M317" s="100"/>
      <c r="N317" s="101"/>
      <c r="O317" s="100"/>
      <c r="P317" s="101"/>
      <c r="Q317" s="100"/>
      <c r="R317" s="101"/>
      <c r="S317" s="100"/>
      <c r="T317" s="101"/>
      <c r="U317" s="118"/>
      <c r="V317" s="118"/>
      <c r="W317" s="100"/>
      <c r="X317" s="100"/>
      <c r="Y317" s="100"/>
      <c r="Z317" s="100"/>
      <c r="AA317" s="132"/>
      <c r="AB317" s="101"/>
      <c r="AC317" s="101"/>
      <c r="AD317" s="101"/>
      <c r="AE317" s="100"/>
      <c r="AF317" s="101"/>
      <c r="AG317" s="100"/>
      <c r="AH317" s="101"/>
      <c r="AI317" s="100"/>
      <c r="AJ317" s="101"/>
      <c r="AK317" s="100"/>
      <c r="AL317" s="101"/>
      <c r="AM317" s="101"/>
      <c r="AN317" s="8"/>
      <c r="AO317" s="147">
        <f>IFERROR(VLOOKUP(B317,'A2. Rate Change &amp; Enrollment'!$C$20:$K$769,3,FALSE),0)</f>
        <v>0</v>
      </c>
      <c r="AP317" s="147">
        <f>IFERROR(VLOOKUP(B317,'A2. Rate Change &amp; Enrollment'!$C$20:$K$769,7,FALSE),0)</f>
        <v>0</v>
      </c>
      <c r="AQ317" s="150" t="e">
        <f t="shared" si="38"/>
        <v>#DIV/0!</v>
      </c>
      <c r="AS317" s="177"/>
      <c r="AT317" s="177"/>
      <c r="AV317" s="153" t="e">
        <f t="shared" si="39"/>
        <v>#DIV/0!</v>
      </c>
      <c r="AW317" s="101"/>
      <c r="AY317" s="132"/>
      <c r="AZ317" s="101"/>
      <c r="BA317" s="94"/>
      <c r="BB317" s="94"/>
      <c r="BC317" s="94"/>
      <c r="BD317" s="94"/>
      <c r="BE317" s="101"/>
      <c r="BF317" s="132"/>
      <c r="BG317" s="98"/>
      <c r="BH317" s="74" t="str">
        <f t="shared" si="34"/>
        <v>N</v>
      </c>
      <c r="BI317" t="e">
        <f t="shared" si="35"/>
        <v>#DIV/0!</v>
      </c>
      <c r="BK317" s="283">
        <f>IFERROR(VLOOKUP($B317, 'A2. Rate Change &amp; Enrollment'!$C$14:$BY$769, 75, FALSE), 0)</f>
        <v>0</v>
      </c>
      <c r="BL317" s="283" t="e">
        <f t="shared" si="36"/>
        <v>#DIV/0!</v>
      </c>
      <c r="BM317" s="283" t="e">
        <f t="shared" si="37"/>
        <v>#DIV/0!</v>
      </c>
      <c r="BN317" t="e">
        <f t="shared" si="40"/>
        <v>#DIV/0!</v>
      </c>
    </row>
    <row r="318" spans="1:66" x14ac:dyDescent="0.35">
      <c r="A318" t="s">
        <v>621</v>
      </c>
      <c r="B318" s="144"/>
      <c r="C318" s="98"/>
      <c r="D318" s="43" t="str">
        <f t="shared" si="33"/>
        <v>POS</v>
      </c>
      <c r="E318" s="100"/>
      <c r="F318" s="101"/>
      <c r="G318" s="100"/>
      <c r="H318" s="101"/>
      <c r="I318" s="100"/>
      <c r="J318" s="101"/>
      <c r="K318" s="100"/>
      <c r="L318" s="101"/>
      <c r="M318" s="100"/>
      <c r="N318" s="101"/>
      <c r="O318" s="100"/>
      <c r="P318" s="101"/>
      <c r="Q318" s="100"/>
      <c r="R318" s="101"/>
      <c r="S318" s="100"/>
      <c r="T318" s="101"/>
      <c r="U318" s="118"/>
      <c r="V318" s="118"/>
      <c r="W318" s="100"/>
      <c r="X318" s="100"/>
      <c r="Y318" s="100"/>
      <c r="Z318" s="100"/>
      <c r="AA318" s="132"/>
      <c r="AB318" s="101"/>
      <c r="AC318" s="101"/>
      <c r="AD318" s="101"/>
      <c r="AE318" s="100"/>
      <c r="AF318" s="101"/>
      <c r="AG318" s="100"/>
      <c r="AH318" s="101"/>
      <c r="AI318" s="100"/>
      <c r="AJ318" s="101"/>
      <c r="AK318" s="100"/>
      <c r="AL318" s="101"/>
      <c r="AM318" s="101"/>
      <c r="AN318" s="8"/>
      <c r="AO318" s="147">
        <f>IFERROR(VLOOKUP(B318,'A2. Rate Change &amp; Enrollment'!$C$20:$K$769,3,FALSE),0)</f>
        <v>0</v>
      </c>
      <c r="AP318" s="147">
        <f>IFERROR(VLOOKUP(B318,'A2. Rate Change &amp; Enrollment'!$C$20:$K$769,7,FALSE),0)</f>
        <v>0</v>
      </c>
      <c r="AQ318" s="150" t="e">
        <f t="shared" si="38"/>
        <v>#DIV/0!</v>
      </c>
      <c r="AS318" s="177"/>
      <c r="AT318" s="177"/>
      <c r="AV318" s="153" t="e">
        <f t="shared" si="39"/>
        <v>#DIV/0!</v>
      </c>
      <c r="AW318" s="101"/>
      <c r="AY318" s="132"/>
      <c r="AZ318" s="101"/>
      <c r="BA318" s="94"/>
      <c r="BB318" s="94"/>
      <c r="BC318" s="94"/>
      <c r="BD318" s="94"/>
      <c r="BE318" s="101"/>
      <c r="BF318" s="132"/>
      <c r="BG318" s="98"/>
      <c r="BH318" s="74" t="str">
        <f t="shared" si="34"/>
        <v>N</v>
      </c>
      <c r="BI318" t="e">
        <f t="shared" si="35"/>
        <v>#DIV/0!</v>
      </c>
      <c r="BK318" s="283">
        <f>IFERROR(VLOOKUP($B318, 'A2. Rate Change &amp; Enrollment'!$C$14:$BY$769, 75, FALSE), 0)</f>
        <v>0</v>
      </c>
      <c r="BL318" s="283" t="e">
        <f t="shared" si="36"/>
        <v>#DIV/0!</v>
      </c>
      <c r="BM318" s="283" t="e">
        <f t="shared" si="37"/>
        <v>#DIV/0!</v>
      </c>
      <c r="BN318" t="e">
        <f t="shared" si="40"/>
        <v>#DIV/0!</v>
      </c>
    </row>
    <row r="319" spans="1:66" x14ac:dyDescent="0.35">
      <c r="A319" t="s">
        <v>622</v>
      </c>
      <c r="B319" s="144"/>
      <c r="C319" s="98"/>
      <c r="D319" s="43" t="str">
        <f t="shared" si="33"/>
        <v>POS</v>
      </c>
      <c r="E319" s="100"/>
      <c r="F319" s="101"/>
      <c r="G319" s="100"/>
      <c r="H319" s="101"/>
      <c r="I319" s="100"/>
      <c r="J319" s="101"/>
      <c r="K319" s="100"/>
      <c r="L319" s="101"/>
      <c r="M319" s="100"/>
      <c r="N319" s="101"/>
      <c r="O319" s="100"/>
      <c r="P319" s="101"/>
      <c r="Q319" s="100"/>
      <c r="R319" s="101"/>
      <c r="S319" s="100"/>
      <c r="T319" s="101"/>
      <c r="U319" s="118"/>
      <c r="V319" s="118"/>
      <c r="W319" s="100"/>
      <c r="X319" s="100"/>
      <c r="Y319" s="100"/>
      <c r="Z319" s="100"/>
      <c r="AA319" s="132"/>
      <c r="AB319" s="101"/>
      <c r="AC319" s="101"/>
      <c r="AD319" s="101"/>
      <c r="AE319" s="100"/>
      <c r="AF319" s="101"/>
      <c r="AG319" s="100"/>
      <c r="AH319" s="101"/>
      <c r="AI319" s="100"/>
      <c r="AJ319" s="101"/>
      <c r="AK319" s="100"/>
      <c r="AL319" s="101"/>
      <c r="AM319" s="101"/>
      <c r="AN319" s="8"/>
      <c r="AO319" s="147">
        <f>IFERROR(VLOOKUP(B319,'A2. Rate Change &amp; Enrollment'!$C$20:$K$769,3,FALSE),0)</f>
        <v>0</v>
      </c>
      <c r="AP319" s="147">
        <f>IFERROR(VLOOKUP(B319,'A2. Rate Change &amp; Enrollment'!$C$20:$K$769,7,FALSE),0)</f>
        <v>0</v>
      </c>
      <c r="AQ319" s="150" t="e">
        <f t="shared" si="38"/>
        <v>#DIV/0!</v>
      </c>
      <c r="AS319" s="177"/>
      <c r="AT319" s="177"/>
      <c r="AV319" s="153" t="e">
        <f t="shared" si="39"/>
        <v>#DIV/0!</v>
      </c>
      <c r="AW319" s="101"/>
      <c r="AY319" s="132"/>
      <c r="AZ319" s="101"/>
      <c r="BA319" s="94"/>
      <c r="BB319" s="94"/>
      <c r="BC319" s="94"/>
      <c r="BD319" s="94"/>
      <c r="BE319" s="101"/>
      <c r="BF319" s="132"/>
      <c r="BG319" s="98"/>
      <c r="BH319" s="74" t="str">
        <f t="shared" si="34"/>
        <v>N</v>
      </c>
      <c r="BI319" t="e">
        <f t="shared" si="35"/>
        <v>#DIV/0!</v>
      </c>
      <c r="BK319" s="283">
        <f>IFERROR(VLOOKUP($B319, 'A2. Rate Change &amp; Enrollment'!$C$14:$BY$769, 75, FALSE), 0)</f>
        <v>0</v>
      </c>
      <c r="BL319" s="283" t="e">
        <f t="shared" si="36"/>
        <v>#DIV/0!</v>
      </c>
      <c r="BM319" s="283" t="e">
        <f t="shared" si="37"/>
        <v>#DIV/0!</v>
      </c>
      <c r="BN319" t="e">
        <f t="shared" si="40"/>
        <v>#DIV/0!</v>
      </c>
    </row>
    <row r="320" spans="1:66" x14ac:dyDescent="0.35">
      <c r="A320" t="s">
        <v>623</v>
      </c>
      <c r="B320" s="144"/>
      <c r="C320" s="98"/>
      <c r="D320" s="43" t="str">
        <f t="shared" si="33"/>
        <v>POS</v>
      </c>
      <c r="E320" s="100"/>
      <c r="F320" s="101"/>
      <c r="G320" s="100"/>
      <c r="H320" s="101"/>
      <c r="I320" s="100"/>
      <c r="J320" s="101"/>
      <c r="K320" s="100"/>
      <c r="L320" s="101"/>
      <c r="M320" s="100"/>
      <c r="N320" s="101"/>
      <c r="O320" s="100"/>
      <c r="P320" s="101"/>
      <c r="Q320" s="100"/>
      <c r="R320" s="101"/>
      <c r="S320" s="100"/>
      <c r="T320" s="101"/>
      <c r="U320" s="118"/>
      <c r="V320" s="118"/>
      <c r="W320" s="100"/>
      <c r="X320" s="100"/>
      <c r="Y320" s="100"/>
      <c r="Z320" s="100"/>
      <c r="AA320" s="132"/>
      <c r="AB320" s="101"/>
      <c r="AC320" s="101"/>
      <c r="AD320" s="101"/>
      <c r="AE320" s="100"/>
      <c r="AF320" s="101"/>
      <c r="AG320" s="100"/>
      <c r="AH320" s="101"/>
      <c r="AI320" s="100"/>
      <c r="AJ320" s="101"/>
      <c r="AK320" s="100"/>
      <c r="AL320" s="101"/>
      <c r="AM320" s="101"/>
      <c r="AN320" s="8"/>
      <c r="AO320" s="147">
        <f>IFERROR(VLOOKUP(B320,'A2. Rate Change &amp; Enrollment'!$C$20:$K$769,3,FALSE),0)</f>
        <v>0</v>
      </c>
      <c r="AP320" s="147">
        <f>IFERROR(VLOOKUP(B320,'A2. Rate Change &amp; Enrollment'!$C$20:$K$769,7,FALSE),0)</f>
        <v>0</v>
      </c>
      <c r="AQ320" s="150" t="e">
        <f t="shared" si="38"/>
        <v>#DIV/0!</v>
      </c>
      <c r="AS320" s="177"/>
      <c r="AT320" s="177"/>
      <c r="AV320" s="153" t="e">
        <f t="shared" si="39"/>
        <v>#DIV/0!</v>
      </c>
      <c r="AW320" s="101"/>
      <c r="AY320" s="132"/>
      <c r="AZ320" s="101"/>
      <c r="BA320" s="94"/>
      <c r="BB320" s="94"/>
      <c r="BC320" s="94"/>
      <c r="BD320" s="94"/>
      <c r="BE320" s="101"/>
      <c r="BF320" s="132"/>
      <c r="BG320" s="98"/>
      <c r="BH320" s="74" t="str">
        <f t="shared" si="34"/>
        <v>N</v>
      </c>
      <c r="BI320" t="e">
        <f t="shared" si="35"/>
        <v>#DIV/0!</v>
      </c>
      <c r="BK320" s="283">
        <f>IFERROR(VLOOKUP($B320, 'A2. Rate Change &amp; Enrollment'!$C$14:$BY$769, 75, FALSE), 0)</f>
        <v>0</v>
      </c>
      <c r="BL320" s="283" t="e">
        <f t="shared" si="36"/>
        <v>#DIV/0!</v>
      </c>
      <c r="BM320" s="283" t="e">
        <f t="shared" si="37"/>
        <v>#DIV/0!</v>
      </c>
      <c r="BN320" t="e">
        <f t="shared" si="40"/>
        <v>#DIV/0!</v>
      </c>
    </row>
    <row r="321" spans="1:66" x14ac:dyDescent="0.35">
      <c r="A321" t="s">
        <v>624</v>
      </c>
      <c r="B321" s="144"/>
      <c r="C321" s="98"/>
      <c r="D321" s="43" t="str">
        <f t="shared" si="33"/>
        <v>POS</v>
      </c>
      <c r="E321" s="100"/>
      <c r="F321" s="101"/>
      <c r="G321" s="100"/>
      <c r="H321" s="101"/>
      <c r="I321" s="100"/>
      <c r="J321" s="101"/>
      <c r="K321" s="100"/>
      <c r="L321" s="101"/>
      <c r="M321" s="100"/>
      <c r="N321" s="101"/>
      <c r="O321" s="100"/>
      <c r="P321" s="101"/>
      <c r="Q321" s="100"/>
      <c r="R321" s="101"/>
      <c r="S321" s="100"/>
      <c r="T321" s="101"/>
      <c r="U321" s="118"/>
      <c r="V321" s="118"/>
      <c r="W321" s="100"/>
      <c r="X321" s="100"/>
      <c r="Y321" s="100"/>
      <c r="Z321" s="100"/>
      <c r="AA321" s="132"/>
      <c r="AB321" s="101"/>
      <c r="AC321" s="101"/>
      <c r="AD321" s="101"/>
      <c r="AE321" s="100"/>
      <c r="AF321" s="101"/>
      <c r="AG321" s="100"/>
      <c r="AH321" s="101"/>
      <c r="AI321" s="100"/>
      <c r="AJ321" s="101"/>
      <c r="AK321" s="100"/>
      <c r="AL321" s="101"/>
      <c r="AM321" s="101"/>
      <c r="AN321" s="8"/>
      <c r="AO321" s="147">
        <f>IFERROR(VLOOKUP(B321,'A2. Rate Change &amp; Enrollment'!$C$20:$K$769,3,FALSE),0)</f>
        <v>0</v>
      </c>
      <c r="AP321" s="147">
        <f>IFERROR(VLOOKUP(B321,'A2. Rate Change &amp; Enrollment'!$C$20:$K$769,7,FALSE),0)</f>
        <v>0</v>
      </c>
      <c r="AQ321" s="150" t="e">
        <f t="shared" si="38"/>
        <v>#DIV/0!</v>
      </c>
      <c r="AS321" s="177"/>
      <c r="AT321" s="177"/>
      <c r="AV321" s="153" t="e">
        <f t="shared" si="39"/>
        <v>#DIV/0!</v>
      </c>
      <c r="AW321" s="101"/>
      <c r="AY321" s="132"/>
      <c r="AZ321" s="101"/>
      <c r="BA321" s="94"/>
      <c r="BB321" s="94"/>
      <c r="BC321" s="94"/>
      <c r="BD321" s="94"/>
      <c r="BE321" s="101"/>
      <c r="BF321" s="132"/>
      <c r="BG321" s="98"/>
      <c r="BH321" s="74" t="str">
        <f t="shared" si="34"/>
        <v>N</v>
      </c>
      <c r="BI321" t="e">
        <f t="shared" si="35"/>
        <v>#DIV/0!</v>
      </c>
      <c r="BK321" s="283">
        <f>IFERROR(VLOOKUP($B321, 'A2. Rate Change &amp; Enrollment'!$C$14:$BY$769, 75, FALSE), 0)</f>
        <v>0</v>
      </c>
      <c r="BL321" s="283" t="e">
        <f t="shared" si="36"/>
        <v>#DIV/0!</v>
      </c>
      <c r="BM321" s="283" t="e">
        <f t="shared" si="37"/>
        <v>#DIV/0!</v>
      </c>
      <c r="BN321" t="e">
        <f t="shared" si="40"/>
        <v>#DIV/0!</v>
      </c>
    </row>
    <row r="322" spans="1:66" x14ac:dyDescent="0.35">
      <c r="A322" t="s">
        <v>625</v>
      </c>
      <c r="B322" s="144"/>
      <c r="C322" s="98"/>
      <c r="D322" s="43" t="str">
        <f t="shared" si="33"/>
        <v>POS</v>
      </c>
      <c r="E322" s="100"/>
      <c r="F322" s="101"/>
      <c r="G322" s="100"/>
      <c r="H322" s="101"/>
      <c r="I322" s="100"/>
      <c r="J322" s="101"/>
      <c r="K322" s="100"/>
      <c r="L322" s="101"/>
      <c r="M322" s="100"/>
      <c r="N322" s="101"/>
      <c r="O322" s="100"/>
      <c r="P322" s="101"/>
      <c r="Q322" s="100"/>
      <c r="R322" s="101"/>
      <c r="S322" s="100"/>
      <c r="T322" s="101"/>
      <c r="U322" s="118"/>
      <c r="V322" s="118"/>
      <c r="W322" s="100"/>
      <c r="X322" s="100"/>
      <c r="Y322" s="100"/>
      <c r="Z322" s="100"/>
      <c r="AA322" s="132"/>
      <c r="AB322" s="101"/>
      <c r="AC322" s="101"/>
      <c r="AD322" s="101"/>
      <c r="AE322" s="100"/>
      <c r="AF322" s="101"/>
      <c r="AG322" s="100"/>
      <c r="AH322" s="101"/>
      <c r="AI322" s="100"/>
      <c r="AJ322" s="101"/>
      <c r="AK322" s="100"/>
      <c r="AL322" s="101"/>
      <c r="AM322" s="101"/>
      <c r="AN322" s="8"/>
      <c r="AO322" s="147">
        <f>IFERROR(VLOOKUP(B322,'A2. Rate Change &amp; Enrollment'!$C$20:$K$769,3,FALSE),0)</f>
        <v>0</v>
      </c>
      <c r="AP322" s="147">
        <f>IFERROR(VLOOKUP(B322,'A2. Rate Change &amp; Enrollment'!$C$20:$K$769,7,FALSE),0)</f>
        <v>0</v>
      </c>
      <c r="AQ322" s="150" t="e">
        <f t="shared" si="38"/>
        <v>#DIV/0!</v>
      </c>
      <c r="AS322" s="177"/>
      <c r="AT322" s="177"/>
      <c r="AV322" s="153" t="e">
        <f t="shared" si="39"/>
        <v>#DIV/0!</v>
      </c>
      <c r="AW322" s="101"/>
      <c r="AY322" s="132"/>
      <c r="AZ322" s="101"/>
      <c r="BA322" s="94"/>
      <c r="BB322" s="94"/>
      <c r="BC322" s="94"/>
      <c r="BD322" s="94"/>
      <c r="BE322" s="101"/>
      <c r="BF322" s="132"/>
      <c r="BG322" s="98"/>
      <c r="BH322" s="74" t="str">
        <f t="shared" si="34"/>
        <v>N</v>
      </c>
      <c r="BI322" t="e">
        <f t="shared" si="35"/>
        <v>#DIV/0!</v>
      </c>
      <c r="BK322" s="283">
        <f>IFERROR(VLOOKUP($B322, 'A2. Rate Change &amp; Enrollment'!$C$14:$BY$769, 75, FALSE), 0)</f>
        <v>0</v>
      </c>
      <c r="BL322" s="283" t="e">
        <f t="shared" si="36"/>
        <v>#DIV/0!</v>
      </c>
      <c r="BM322" s="283" t="e">
        <f t="shared" si="37"/>
        <v>#DIV/0!</v>
      </c>
      <c r="BN322" t="e">
        <f t="shared" si="40"/>
        <v>#DIV/0!</v>
      </c>
    </row>
    <row r="323" spans="1:66" x14ac:dyDescent="0.35">
      <c r="A323" t="s">
        <v>626</v>
      </c>
      <c r="B323" s="144"/>
      <c r="C323" s="98"/>
      <c r="D323" s="43" t="str">
        <f t="shared" si="33"/>
        <v>POS</v>
      </c>
      <c r="E323" s="100"/>
      <c r="F323" s="101"/>
      <c r="G323" s="100"/>
      <c r="H323" s="101"/>
      <c r="I323" s="100"/>
      <c r="J323" s="101"/>
      <c r="K323" s="100"/>
      <c r="L323" s="101"/>
      <c r="M323" s="100"/>
      <c r="N323" s="101"/>
      <c r="O323" s="100"/>
      <c r="P323" s="101"/>
      <c r="Q323" s="100"/>
      <c r="R323" s="101"/>
      <c r="S323" s="100"/>
      <c r="T323" s="101"/>
      <c r="U323" s="118"/>
      <c r="V323" s="118"/>
      <c r="W323" s="100"/>
      <c r="X323" s="100"/>
      <c r="Y323" s="100"/>
      <c r="Z323" s="100"/>
      <c r="AA323" s="132"/>
      <c r="AB323" s="101"/>
      <c r="AC323" s="101"/>
      <c r="AD323" s="101"/>
      <c r="AE323" s="100"/>
      <c r="AF323" s="101"/>
      <c r="AG323" s="100"/>
      <c r="AH323" s="101"/>
      <c r="AI323" s="100"/>
      <c r="AJ323" s="101"/>
      <c r="AK323" s="100"/>
      <c r="AL323" s="101"/>
      <c r="AM323" s="101"/>
      <c r="AN323" s="8"/>
      <c r="AO323" s="147">
        <f>IFERROR(VLOOKUP(B323,'A2. Rate Change &amp; Enrollment'!$C$20:$K$769,3,FALSE),0)</f>
        <v>0</v>
      </c>
      <c r="AP323" s="147">
        <f>IFERROR(VLOOKUP(B323,'A2. Rate Change &amp; Enrollment'!$C$20:$K$769,7,FALSE),0)</f>
        <v>0</v>
      </c>
      <c r="AQ323" s="150" t="e">
        <f t="shared" si="38"/>
        <v>#DIV/0!</v>
      </c>
      <c r="AS323" s="177"/>
      <c r="AT323" s="177"/>
      <c r="AV323" s="153" t="e">
        <f t="shared" si="39"/>
        <v>#DIV/0!</v>
      </c>
      <c r="AW323" s="101"/>
      <c r="AY323" s="132"/>
      <c r="AZ323" s="101"/>
      <c r="BA323" s="94"/>
      <c r="BB323" s="94"/>
      <c r="BC323" s="94"/>
      <c r="BD323" s="94"/>
      <c r="BE323" s="101"/>
      <c r="BF323" s="132"/>
      <c r="BG323" s="98"/>
      <c r="BH323" s="74" t="str">
        <f t="shared" si="34"/>
        <v>N</v>
      </c>
      <c r="BI323" t="e">
        <f t="shared" si="35"/>
        <v>#DIV/0!</v>
      </c>
      <c r="BK323" s="283">
        <f>IFERROR(VLOOKUP($B323, 'A2. Rate Change &amp; Enrollment'!$C$14:$BY$769, 75, FALSE), 0)</f>
        <v>0</v>
      </c>
      <c r="BL323" s="283" t="e">
        <f t="shared" si="36"/>
        <v>#DIV/0!</v>
      </c>
      <c r="BM323" s="283" t="e">
        <f t="shared" si="37"/>
        <v>#DIV/0!</v>
      </c>
      <c r="BN323" t="e">
        <f t="shared" si="40"/>
        <v>#DIV/0!</v>
      </c>
    </row>
    <row r="324" spans="1:66" x14ac:dyDescent="0.35">
      <c r="A324" t="s">
        <v>627</v>
      </c>
      <c r="B324" s="144"/>
      <c r="C324" s="98"/>
      <c r="D324" s="43" t="str">
        <f t="shared" si="33"/>
        <v>POS</v>
      </c>
      <c r="E324" s="100"/>
      <c r="F324" s="101"/>
      <c r="G324" s="100"/>
      <c r="H324" s="101"/>
      <c r="I324" s="100"/>
      <c r="J324" s="101"/>
      <c r="K324" s="100"/>
      <c r="L324" s="101"/>
      <c r="M324" s="100"/>
      <c r="N324" s="101"/>
      <c r="O324" s="100"/>
      <c r="P324" s="101"/>
      <c r="Q324" s="100"/>
      <c r="R324" s="101"/>
      <c r="S324" s="100"/>
      <c r="T324" s="101"/>
      <c r="U324" s="118"/>
      <c r="V324" s="118"/>
      <c r="W324" s="100"/>
      <c r="X324" s="100"/>
      <c r="Y324" s="100"/>
      <c r="Z324" s="100"/>
      <c r="AA324" s="132"/>
      <c r="AB324" s="101"/>
      <c r="AC324" s="101"/>
      <c r="AD324" s="101"/>
      <c r="AE324" s="100"/>
      <c r="AF324" s="101"/>
      <c r="AG324" s="100"/>
      <c r="AH324" s="101"/>
      <c r="AI324" s="100"/>
      <c r="AJ324" s="101"/>
      <c r="AK324" s="100"/>
      <c r="AL324" s="101"/>
      <c r="AM324" s="101"/>
      <c r="AN324" s="8"/>
      <c r="AO324" s="147">
        <f>IFERROR(VLOOKUP(B324,'A2. Rate Change &amp; Enrollment'!$C$20:$K$769,3,FALSE),0)</f>
        <v>0</v>
      </c>
      <c r="AP324" s="147">
        <f>IFERROR(VLOOKUP(B324,'A2. Rate Change &amp; Enrollment'!$C$20:$K$769,7,FALSE),0)</f>
        <v>0</v>
      </c>
      <c r="AQ324" s="150" t="e">
        <f t="shared" si="38"/>
        <v>#DIV/0!</v>
      </c>
      <c r="AS324" s="177"/>
      <c r="AT324" s="177"/>
      <c r="AV324" s="153" t="e">
        <f t="shared" si="39"/>
        <v>#DIV/0!</v>
      </c>
      <c r="AW324" s="101"/>
      <c r="AY324" s="132"/>
      <c r="AZ324" s="101"/>
      <c r="BA324" s="94"/>
      <c r="BB324" s="94"/>
      <c r="BC324" s="94"/>
      <c r="BD324" s="94"/>
      <c r="BE324" s="101"/>
      <c r="BF324" s="132"/>
      <c r="BG324" s="98"/>
      <c r="BH324" s="74" t="str">
        <f t="shared" si="34"/>
        <v>N</v>
      </c>
      <c r="BI324" t="e">
        <f t="shared" si="35"/>
        <v>#DIV/0!</v>
      </c>
      <c r="BK324" s="283">
        <f>IFERROR(VLOOKUP($B324, 'A2. Rate Change &amp; Enrollment'!$C$14:$BY$769, 75, FALSE), 0)</f>
        <v>0</v>
      </c>
      <c r="BL324" s="283" t="e">
        <f t="shared" si="36"/>
        <v>#DIV/0!</v>
      </c>
      <c r="BM324" s="283" t="e">
        <f t="shared" si="37"/>
        <v>#DIV/0!</v>
      </c>
      <c r="BN324" t="e">
        <f t="shared" si="40"/>
        <v>#DIV/0!</v>
      </c>
    </row>
    <row r="325" spans="1:66" x14ac:dyDescent="0.35">
      <c r="A325" t="s">
        <v>628</v>
      </c>
      <c r="B325" s="144"/>
      <c r="C325" s="98"/>
      <c r="D325" s="43" t="str">
        <f t="shared" si="33"/>
        <v>POS</v>
      </c>
      <c r="E325" s="100"/>
      <c r="F325" s="101"/>
      <c r="G325" s="100"/>
      <c r="H325" s="101"/>
      <c r="I325" s="100"/>
      <c r="J325" s="101"/>
      <c r="K325" s="100"/>
      <c r="L325" s="101"/>
      <c r="M325" s="100"/>
      <c r="N325" s="101"/>
      <c r="O325" s="100"/>
      <c r="P325" s="101"/>
      <c r="Q325" s="100"/>
      <c r="R325" s="101"/>
      <c r="S325" s="100"/>
      <c r="T325" s="101"/>
      <c r="U325" s="118"/>
      <c r="V325" s="118"/>
      <c r="W325" s="100"/>
      <c r="X325" s="100"/>
      <c r="Y325" s="100"/>
      <c r="Z325" s="100"/>
      <c r="AA325" s="132"/>
      <c r="AB325" s="101"/>
      <c r="AC325" s="101"/>
      <c r="AD325" s="101"/>
      <c r="AE325" s="100"/>
      <c r="AF325" s="101"/>
      <c r="AG325" s="100"/>
      <c r="AH325" s="101"/>
      <c r="AI325" s="100"/>
      <c r="AJ325" s="101"/>
      <c r="AK325" s="100"/>
      <c r="AL325" s="101"/>
      <c r="AM325" s="101"/>
      <c r="AN325" s="8"/>
      <c r="AO325" s="147">
        <f>IFERROR(VLOOKUP(B325,'A2. Rate Change &amp; Enrollment'!$C$20:$K$769,3,FALSE),0)</f>
        <v>0</v>
      </c>
      <c r="AP325" s="147">
        <f>IFERROR(VLOOKUP(B325,'A2. Rate Change &amp; Enrollment'!$C$20:$K$769,7,FALSE),0)</f>
        <v>0</v>
      </c>
      <c r="AQ325" s="150" t="e">
        <f t="shared" si="38"/>
        <v>#DIV/0!</v>
      </c>
      <c r="AS325" s="177"/>
      <c r="AT325" s="177"/>
      <c r="AV325" s="153" t="e">
        <f t="shared" si="39"/>
        <v>#DIV/0!</v>
      </c>
      <c r="AW325" s="101"/>
      <c r="AY325" s="132"/>
      <c r="AZ325" s="101"/>
      <c r="BA325" s="94"/>
      <c r="BB325" s="94"/>
      <c r="BC325" s="94"/>
      <c r="BD325" s="94"/>
      <c r="BE325" s="101"/>
      <c r="BF325" s="132"/>
      <c r="BG325" s="98"/>
      <c r="BH325" s="74" t="str">
        <f t="shared" si="34"/>
        <v>N</v>
      </c>
      <c r="BI325" t="e">
        <f t="shared" si="35"/>
        <v>#DIV/0!</v>
      </c>
      <c r="BK325" s="283">
        <f>IFERROR(VLOOKUP($B325, 'A2. Rate Change &amp; Enrollment'!$C$14:$BY$769, 75, FALSE), 0)</f>
        <v>0</v>
      </c>
      <c r="BL325" s="283" t="e">
        <f t="shared" si="36"/>
        <v>#DIV/0!</v>
      </c>
      <c r="BM325" s="283" t="e">
        <f t="shared" si="37"/>
        <v>#DIV/0!</v>
      </c>
      <c r="BN325" t="e">
        <f t="shared" si="40"/>
        <v>#DIV/0!</v>
      </c>
    </row>
    <row r="326" spans="1:66" x14ac:dyDescent="0.35">
      <c r="A326" t="s">
        <v>629</v>
      </c>
      <c r="B326" s="144"/>
      <c r="C326" s="98"/>
      <c r="D326" s="43" t="str">
        <f t="shared" si="33"/>
        <v>POS</v>
      </c>
      <c r="E326" s="100"/>
      <c r="F326" s="101"/>
      <c r="G326" s="100"/>
      <c r="H326" s="101"/>
      <c r="I326" s="100"/>
      <c r="J326" s="101"/>
      <c r="K326" s="100"/>
      <c r="L326" s="101"/>
      <c r="M326" s="100"/>
      <c r="N326" s="101"/>
      <c r="O326" s="100"/>
      <c r="P326" s="101"/>
      <c r="Q326" s="100"/>
      <c r="R326" s="101"/>
      <c r="S326" s="100"/>
      <c r="T326" s="101"/>
      <c r="U326" s="118"/>
      <c r="V326" s="118"/>
      <c r="W326" s="100"/>
      <c r="X326" s="100"/>
      <c r="Y326" s="100"/>
      <c r="Z326" s="100"/>
      <c r="AA326" s="132"/>
      <c r="AB326" s="101"/>
      <c r="AC326" s="101"/>
      <c r="AD326" s="101"/>
      <c r="AE326" s="100"/>
      <c r="AF326" s="101"/>
      <c r="AG326" s="100"/>
      <c r="AH326" s="101"/>
      <c r="AI326" s="100"/>
      <c r="AJ326" s="101"/>
      <c r="AK326" s="100"/>
      <c r="AL326" s="101"/>
      <c r="AM326" s="101"/>
      <c r="AN326" s="8"/>
      <c r="AO326" s="147">
        <f>IFERROR(VLOOKUP(B326,'A2. Rate Change &amp; Enrollment'!$C$20:$K$769,3,FALSE),0)</f>
        <v>0</v>
      </c>
      <c r="AP326" s="147">
        <f>IFERROR(VLOOKUP(B326,'A2. Rate Change &amp; Enrollment'!$C$20:$K$769,7,FALSE),0)</f>
        <v>0</v>
      </c>
      <c r="AQ326" s="150" t="e">
        <f t="shared" si="38"/>
        <v>#DIV/0!</v>
      </c>
      <c r="AS326" s="177"/>
      <c r="AT326" s="177"/>
      <c r="AV326" s="153" t="e">
        <f t="shared" si="39"/>
        <v>#DIV/0!</v>
      </c>
      <c r="AW326" s="101"/>
      <c r="AY326" s="132"/>
      <c r="AZ326" s="101"/>
      <c r="BA326" s="94"/>
      <c r="BB326" s="94"/>
      <c r="BC326" s="94"/>
      <c r="BD326" s="94"/>
      <c r="BE326" s="101"/>
      <c r="BF326" s="132"/>
      <c r="BG326" s="98"/>
      <c r="BH326" s="74" t="str">
        <f t="shared" si="34"/>
        <v>N</v>
      </c>
      <c r="BI326" t="e">
        <f t="shared" si="35"/>
        <v>#DIV/0!</v>
      </c>
      <c r="BK326" s="283">
        <f>IFERROR(VLOOKUP($B326, 'A2. Rate Change &amp; Enrollment'!$C$14:$BY$769, 75, FALSE), 0)</f>
        <v>0</v>
      </c>
      <c r="BL326" s="283" t="e">
        <f t="shared" si="36"/>
        <v>#DIV/0!</v>
      </c>
      <c r="BM326" s="283" t="e">
        <f t="shared" si="37"/>
        <v>#DIV/0!</v>
      </c>
      <c r="BN326" t="e">
        <f t="shared" si="40"/>
        <v>#DIV/0!</v>
      </c>
    </row>
    <row r="327" spans="1:66" x14ac:dyDescent="0.35">
      <c r="A327" t="s">
        <v>630</v>
      </c>
      <c r="B327" s="144"/>
      <c r="C327" s="98"/>
      <c r="D327" s="43" t="str">
        <f t="shared" si="33"/>
        <v>POS</v>
      </c>
      <c r="E327" s="100"/>
      <c r="F327" s="101"/>
      <c r="G327" s="100"/>
      <c r="H327" s="101"/>
      <c r="I327" s="100"/>
      <c r="J327" s="101"/>
      <c r="K327" s="100"/>
      <c r="L327" s="101"/>
      <c r="M327" s="100"/>
      <c r="N327" s="101"/>
      <c r="O327" s="100"/>
      <c r="P327" s="101"/>
      <c r="Q327" s="100"/>
      <c r="R327" s="101"/>
      <c r="S327" s="100"/>
      <c r="T327" s="101"/>
      <c r="U327" s="118"/>
      <c r="V327" s="118"/>
      <c r="W327" s="100"/>
      <c r="X327" s="100"/>
      <c r="Y327" s="100"/>
      <c r="Z327" s="100"/>
      <c r="AA327" s="132"/>
      <c r="AB327" s="101"/>
      <c r="AC327" s="101"/>
      <c r="AD327" s="101"/>
      <c r="AE327" s="100"/>
      <c r="AF327" s="101"/>
      <c r="AG327" s="100"/>
      <c r="AH327" s="101"/>
      <c r="AI327" s="100"/>
      <c r="AJ327" s="101"/>
      <c r="AK327" s="100"/>
      <c r="AL327" s="101"/>
      <c r="AM327" s="101"/>
      <c r="AN327" s="8"/>
      <c r="AO327" s="147">
        <f>IFERROR(VLOOKUP(B327,'A2. Rate Change &amp; Enrollment'!$C$20:$K$769,3,FALSE),0)</f>
        <v>0</v>
      </c>
      <c r="AP327" s="147">
        <f>IFERROR(VLOOKUP(B327,'A2. Rate Change &amp; Enrollment'!$C$20:$K$769,7,FALSE),0)</f>
        <v>0</v>
      </c>
      <c r="AQ327" s="150" t="e">
        <f t="shared" si="38"/>
        <v>#DIV/0!</v>
      </c>
      <c r="AS327" s="177"/>
      <c r="AT327" s="177"/>
      <c r="AV327" s="153" t="e">
        <f t="shared" si="39"/>
        <v>#DIV/0!</v>
      </c>
      <c r="AW327" s="101"/>
      <c r="AY327" s="132"/>
      <c r="AZ327" s="101"/>
      <c r="BA327" s="94"/>
      <c r="BB327" s="94"/>
      <c r="BC327" s="94"/>
      <c r="BD327" s="94"/>
      <c r="BE327" s="101"/>
      <c r="BF327" s="132"/>
      <c r="BG327" s="98"/>
      <c r="BH327" s="74" t="str">
        <f t="shared" si="34"/>
        <v>N</v>
      </c>
      <c r="BI327" t="e">
        <f t="shared" si="35"/>
        <v>#DIV/0!</v>
      </c>
      <c r="BK327" s="283">
        <f>IFERROR(VLOOKUP($B327, 'A2. Rate Change &amp; Enrollment'!$C$14:$BY$769, 75, FALSE), 0)</f>
        <v>0</v>
      </c>
      <c r="BL327" s="283" t="e">
        <f t="shared" si="36"/>
        <v>#DIV/0!</v>
      </c>
      <c r="BM327" s="283" t="e">
        <f t="shared" si="37"/>
        <v>#DIV/0!</v>
      </c>
      <c r="BN327" t="e">
        <f t="shared" si="40"/>
        <v>#DIV/0!</v>
      </c>
    </row>
    <row r="328" spans="1:66" x14ac:dyDescent="0.35">
      <c r="A328" t="s">
        <v>631</v>
      </c>
      <c r="B328" s="144"/>
      <c r="C328" s="98"/>
      <c r="D328" s="43" t="str">
        <f t="shared" si="33"/>
        <v>POS</v>
      </c>
      <c r="E328" s="100"/>
      <c r="F328" s="101"/>
      <c r="G328" s="100"/>
      <c r="H328" s="101"/>
      <c r="I328" s="100"/>
      <c r="J328" s="101"/>
      <c r="K328" s="100"/>
      <c r="L328" s="101"/>
      <c r="M328" s="100"/>
      <c r="N328" s="101"/>
      <c r="O328" s="100"/>
      <c r="P328" s="101"/>
      <c r="Q328" s="100"/>
      <c r="R328" s="101"/>
      <c r="S328" s="100"/>
      <c r="T328" s="101"/>
      <c r="U328" s="118"/>
      <c r="V328" s="118"/>
      <c r="W328" s="100"/>
      <c r="X328" s="100"/>
      <c r="Y328" s="100"/>
      <c r="Z328" s="100"/>
      <c r="AA328" s="132"/>
      <c r="AB328" s="101"/>
      <c r="AC328" s="101"/>
      <c r="AD328" s="101"/>
      <c r="AE328" s="100"/>
      <c r="AF328" s="101"/>
      <c r="AG328" s="100"/>
      <c r="AH328" s="101"/>
      <c r="AI328" s="100"/>
      <c r="AJ328" s="101"/>
      <c r="AK328" s="100"/>
      <c r="AL328" s="101"/>
      <c r="AM328" s="101"/>
      <c r="AN328" s="8"/>
      <c r="AO328" s="147">
        <f>IFERROR(VLOOKUP(B328,'A2. Rate Change &amp; Enrollment'!$C$20:$K$769,3,FALSE),0)</f>
        <v>0</v>
      </c>
      <c r="AP328" s="147">
        <f>IFERROR(VLOOKUP(B328,'A2. Rate Change &amp; Enrollment'!$C$20:$K$769,7,FALSE),0)</f>
        <v>0</v>
      </c>
      <c r="AQ328" s="150" t="e">
        <f t="shared" si="38"/>
        <v>#DIV/0!</v>
      </c>
      <c r="AS328" s="177"/>
      <c r="AT328" s="177"/>
      <c r="AV328" s="153" t="e">
        <f t="shared" si="39"/>
        <v>#DIV/0!</v>
      </c>
      <c r="AW328" s="101"/>
      <c r="AY328" s="132"/>
      <c r="AZ328" s="101"/>
      <c r="BA328" s="94"/>
      <c r="BB328" s="94"/>
      <c r="BC328" s="94"/>
      <c r="BD328" s="94"/>
      <c r="BE328" s="101"/>
      <c r="BF328" s="132"/>
      <c r="BG328" s="98"/>
      <c r="BH328" s="74" t="str">
        <f t="shared" si="34"/>
        <v>N</v>
      </c>
      <c r="BI328" t="e">
        <f t="shared" si="35"/>
        <v>#DIV/0!</v>
      </c>
      <c r="BK328" s="283">
        <f>IFERROR(VLOOKUP($B328, 'A2. Rate Change &amp; Enrollment'!$C$14:$BY$769, 75, FALSE), 0)</f>
        <v>0</v>
      </c>
      <c r="BL328" s="283" t="e">
        <f t="shared" si="36"/>
        <v>#DIV/0!</v>
      </c>
      <c r="BM328" s="283" t="e">
        <f t="shared" si="37"/>
        <v>#DIV/0!</v>
      </c>
      <c r="BN328" t="e">
        <f t="shared" si="40"/>
        <v>#DIV/0!</v>
      </c>
    </row>
    <row r="329" spans="1:66" x14ac:dyDescent="0.35">
      <c r="A329" t="s">
        <v>632</v>
      </c>
      <c r="B329" s="144"/>
      <c r="C329" s="98"/>
      <c r="D329" s="43" t="str">
        <f t="shared" si="33"/>
        <v>POS</v>
      </c>
      <c r="E329" s="100"/>
      <c r="F329" s="101"/>
      <c r="G329" s="100"/>
      <c r="H329" s="101"/>
      <c r="I329" s="100"/>
      <c r="J329" s="101"/>
      <c r="K329" s="100"/>
      <c r="L329" s="101"/>
      <c r="M329" s="100"/>
      <c r="N329" s="101"/>
      <c r="O329" s="100"/>
      <c r="P329" s="101"/>
      <c r="Q329" s="100"/>
      <c r="R329" s="101"/>
      <c r="S329" s="100"/>
      <c r="T329" s="101"/>
      <c r="U329" s="118"/>
      <c r="V329" s="118"/>
      <c r="W329" s="100"/>
      <c r="X329" s="100"/>
      <c r="Y329" s="100"/>
      <c r="Z329" s="100"/>
      <c r="AA329" s="132"/>
      <c r="AB329" s="101"/>
      <c r="AC329" s="101"/>
      <c r="AD329" s="101"/>
      <c r="AE329" s="100"/>
      <c r="AF329" s="101"/>
      <c r="AG329" s="100"/>
      <c r="AH329" s="101"/>
      <c r="AI329" s="100"/>
      <c r="AJ329" s="101"/>
      <c r="AK329" s="100"/>
      <c r="AL329" s="101"/>
      <c r="AM329" s="101"/>
      <c r="AN329" s="8"/>
      <c r="AO329" s="147">
        <f>IFERROR(VLOOKUP(B329,'A2. Rate Change &amp; Enrollment'!$C$20:$K$769,3,FALSE),0)</f>
        <v>0</v>
      </c>
      <c r="AP329" s="147">
        <f>IFERROR(VLOOKUP(B329,'A2. Rate Change &amp; Enrollment'!$C$20:$K$769,7,FALSE),0)</f>
        <v>0</v>
      </c>
      <c r="AQ329" s="150" t="e">
        <f t="shared" si="38"/>
        <v>#DIV/0!</v>
      </c>
      <c r="AS329" s="177"/>
      <c r="AT329" s="177"/>
      <c r="AV329" s="153" t="e">
        <f t="shared" si="39"/>
        <v>#DIV/0!</v>
      </c>
      <c r="AW329" s="101"/>
      <c r="AY329" s="132"/>
      <c r="AZ329" s="101"/>
      <c r="BA329" s="94"/>
      <c r="BB329" s="94"/>
      <c r="BC329" s="94"/>
      <c r="BD329" s="94"/>
      <c r="BE329" s="101"/>
      <c r="BF329" s="132"/>
      <c r="BG329" s="98"/>
      <c r="BH329" s="74" t="str">
        <f t="shared" si="34"/>
        <v>N</v>
      </c>
      <c r="BI329" t="e">
        <f t="shared" si="35"/>
        <v>#DIV/0!</v>
      </c>
      <c r="BK329" s="283">
        <f>IFERROR(VLOOKUP($B329, 'A2. Rate Change &amp; Enrollment'!$C$14:$BY$769, 75, FALSE), 0)</f>
        <v>0</v>
      </c>
      <c r="BL329" s="283" t="e">
        <f t="shared" si="36"/>
        <v>#DIV/0!</v>
      </c>
      <c r="BM329" s="283" t="e">
        <f t="shared" si="37"/>
        <v>#DIV/0!</v>
      </c>
      <c r="BN329" t="e">
        <f t="shared" si="40"/>
        <v>#DIV/0!</v>
      </c>
    </row>
    <row r="330" spans="1:66" x14ac:dyDescent="0.35">
      <c r="A330" t="s">
        <v>633</v>
      </c>
      <c r="B330" s="144"/>
      <c r="C330" s="98"/>
      <c r="D330" s="43" t="str">
        <f t="shared" si="33"/>
        <v>POS</v>
      </c>
      <c r="E330" s="100"/>
      <c r="F330" s="101"/>
      <c r="G330" s="100"/>
      <c r="H330" s="101"/>
      <c r="I330" s="100"/>
      <c r="J330" s="101"/>
      <c r="K330" s="100"/>
      <c r="L330" s="101"/>
      <c r="M330" s="100"/>
      <c r="N330" s="101"/>
      <c r="O330" s="100"/>
      <c r="P330" s="101"/>
      <c r="Q330" s="100"/>
      <c r="R330" s="101"/>
      <c r="S330" s="100"/>
      <c r="T330" s="101"/>
      <c r="U330" s="118"/>
      <c r="V330" s="118"/>
      <c r="W330" s="100"/>
      <c r="X330" s="100"/>
      <c r="Y330" s="100"/>
      <c r="Z330" s="100"/>
      <c r="AA330" s="132"/>
      <c r="AB330" s="101"/>
      <c r="AC330" s="101"/>
      <c r="AD330" s="101"/>
      <c r="AE330" s="100"/>
      <c r="AF330" s="101"/>
      <c r="AG330" s="100"/>
      <c r="AH330" s="101"/>
      <c r="AI330" s="100"/>
      <c r="AJ330" s="101"/>
      <c r="AK330" s="100"/>
      <c r="AL330" s="101"/>
      <c r="AM330" s="101"/>
      <c r="AN330" s="8"/>
      <c r="AO330" s="147">
        <f>IFERROR(VLOOKUP(B330,'A2. Rate Change &amp; Enrollment'!$C$20:$K$769,3,FALSE),0)</f>
        <v>0</v>
      </c>
      <c r="AP330" s="147">
        <f>IFERROR(VLOOKUP(B330,'A2. Rate Change &amp; Enrollment'!$C$20:$K$769,7,FALSE),0)</f>
        <v>0</v>
      </c>
      <c r="AQ330" s="150" t="e">
        <f t="shared" si="38"/>
        <v>#DIV/0!</v>
      </c>
      <c r="AS330" s="177"/>
      <c r="AT330" s="177"/>
      <c r="AV330" s="153" t="e">
        <f t="shared" si="39"/>
        <v>#DIV/0!</v>
      </c>
      <c r="AW330" s="101"/>
      <c r="AY330" s="132"/>
      <c r="AZ330" s="101"/>
      <c r="BA330" s="94"/>
      <c r="BB330" s="94"/>
      <c r="BC330" s="94"/>
      <c r="BD330" s="94"/>
      <c r="BE330" s="101"/>
      <c r="BF330" s="132"/>
      <c r="BG330" s="98"/>
      <c r="BH330" s="74" t="str">
        <f t="shared" si="34"/>
        <v>N</v>
      </c>
      <c r="BI330" t="e">
        <f t="shared" si="35"/>
        <v>#DIV/0!</v>
      </c>
      <c r="BK330" s="283">
        <f>IFERROR(VLOOKUP($B330, 'A2. Rate Change &amp; Enrollment'!$C$14:$BY$769, 75, FALSE), 0)</f>
        <v>0</v>
      </c>
      <c r="BL330" s="283" t="e">
        <f t="shared" si="36"/>
        <v>#DIV/0!</v>
      </c>
      <c r="BM330" s="283" t="e">
        <f t="shared" si="37"/>
        <v>#DIV/0!</v>
      </c>
      <c r="BN330" t="e">
        <f t="shared" si="40"/>
        <v>#DIV/0!</v>
      </c>
    </row>
    <row r="331" spans="1:66" x14ac:dyDescent="0.35">
      <c r="A331" t="s">
        <v>634</v>
      </c>
      <c r="B331" s="144"/>
      <c r="C331" s="98"/>
      <c r="D331" s="43" t="str">
        <f t="shared" si="33"/>
        <v>POS</v>
      </c>
      <c r="E331" s="100"/>
      <c r="F331" s="101"/>
      <c r="G331" s="100"/>
      <c r="H331" s="101"/>
      <c r="I331" s="100"/>
      <c r="J331" s="101"/>
      <c r="K331" s="100"/>
      <c r="L331" s="101"/>
      <c r="M331" s="100"/>
      <c r="N331" s="101"/>
      <c r="O331" s="100"/>
      <c r="P331" s="101"/>
      <c r="Q331" s="100"/>
      <c r="R331" s="101"/>
      <c r="S331" s="100"/>
      <c r="T331" s="101"/>
      <c r="U331" s="118"/>
      <c r="V331" s="118"/>
      <c r="W331" s="100"/>
      <c r="X331" s="100"/>
      <c r="Y331" s="100"/>
      <c r="Z331" s="100"/>
      <c r="AA331" s="132"/>
      <c r="AB331" s="101"/>
      <c r="AC331" s="101"/>
      <c r="AD331" s="101"/>
      <c r="AE331" s="100"/>
      <c r="AF331" s="101"/>
      <c r="AG331" s="100"/>
      <c r="AH331" s="101"/>
      <c r="AI331" s="100"/>
      <c r="AJ331" s="101"/>
      <c r="AK331" s="100"/>
      <c r="AL331" s="101"/>
      <c r="AM331" s="101"/>
      <c r="AN331" s="8"/>
      <c r="AO331" s="147">
        <f>IFERROR(VLOOKUP(B331,'A2. Rate Change &amp; Enrollment'!$C$20:$K$769,3,FALSE),0)</f>
        <v>0</v>
      </c>
      <c r="AP331" s="147">
        <f>IFERROR(VLOOKUP(B331,'A2. Rate Change &amp; Enrollment'!$C$20:$K$769,7,FALSE),0)</f>
        <v>0</v>
      </c>
      <c r="AQ331" s="150" t="e">
        <f t="shared" si="38"/>
        <v>#DIV/0!</v>
      </c>
      <c r="AS331" s="177"/>
      <c r="AT331" s="177"/>
      <c r="AV331" s="153" t="e">
        <f t="shared" si="39"/>
        <v>#DIV/0!</v>
      </c>
      <c r="AW331" s="101"/>
      <c r="AY331" s="132"/>
      <c r="AZ331" s="101"/>
      <c r="BA331" s="94"/>
      <c r="BB331" s="94"/>
      <c r="BC331" s="94"/>
      <c r="BD331" s="94"/>
      <c r="BE331" s="101"/>
      <c r="BF331" s="132"/>
      <c r="BG331" s="98"/>
      <c r="BH331" s="74" t="str">
        <f t="shared" si="34"/>
        <v>N</v>
      </c>
      <c r="BI331" t="e">
        <f t="shared" si="35"/>
        <v>#DIV/0!</v>
      </c>
      <c r="BK331" s="283">
        <f>IFERROR(VLOOKUP($B331, 'A2. Rate Change &amp; Enrollment'!$C$14:$BY$769, 75, FALSE), 0)</f>
        <v>0</v>
      </c>
      <c r="BL331" s="283" t="e">
        <f t="shared" si="36"/>
        <v>#DIV/0!</v>
      </c>
      <c r="BM331" s="283" t="e">
        <f t="shared" si="37"/>
        <v>#DIV/0!</v>
      </c>
      <c r="BN331" t="e">
        <f t="shared" si="40"/>
        <v>#DIV/0!</v>
      </c>
    </row>
    <row r="332" spans="1:66" x14ac:dyDescent="0.35">
      <c r="A332" t="s">
        <v>635</v>
      </c>
      <c r="B332" s="144"/>
      <c r="C332" s="98"/>
      <c r="D332" s="43" t="str">
        <f t="shared" si="33"/>
        <v>POS</v>
      </c>
      <c r="E332" s="100"/>
      <c r="F332" s="101"/>
      <c r="G332" s="100"/>
      <c r="H332" s="101"/>
      <c r="I332" s="100"/>
      <c r="J332" s="101"/>
      <c r="K332" s="100"/>
      <c r="L332" s="101"/>
      <c r="M332" s="100"/>
      <c r="N332" s="101"/>
      <c r="O332" s="100"/>
      <c r="P332" s="101"/>
      <c r="Q332" s="100"/>
      <c r="R332" s="101"/>
      <c r="S332" s="100"/>
      <c r="T332" s="101"/>
      <c r="U332" s="118"/>
      <c r="V332" s="118"/>
      <c r="W332" s="100"/>
      <c r="X332" s="100"/>
      <c r="Y332" s="100"/>
      <c r="Z332" s="100"/>
      <c r="AA332" s="132"/>
      <c r="AB332" s="101"/>
      <c r="AC332" s="101"/>
      <c r="AD332" s="101"/>
      <c r="AE332" s="100"/>
      <c r="AF332" s="101"/>
      <c r="AG332" s="100"/>
      <c r="AH332" s="101"/>
      <c r="AI332" s="100"/>
      <c r="AJ332" s="101"/>
      <c r="AK332" s="100"/>
      <c r="AL332" s="101"/>
      <c r="AM332" s="101"/>
      <c r="AN332" s="8"/>
      <c r="AO332" s="147">
        <f>IFERROR(VLOOKUP(B332,'A2. Rate Change &amp; Enrollment'!$C$20:$K$769,3,FALSE),0)</f>
        <v>0</v>
      </c>
      <c r="AP332" s="147">
        <f>IFERROR(VLOOKUP(B332,'A2. Rate Change &amp; Enrollment'!$C$20:$K$769,7,FALSE),0)</f>
        <v>0</v>
      </c>
      <c r="AQ332" s="150" t="e">
        <f t="shared" si="38"/>
        <v>#DIV/0!</v>
      </c>
      <c r="AS332" s="177"/>
      <c r="AT332" s="177"/>
      <c r="AV332" s="153" t="e">
        <f t="shared" si="39"/>
        <v>#DIV/0!</v>
      </c>
      <c r="AW332" s="101"/>
      <c r="AY332" s="132"/>
      <c r="AZ332" s="101"/>
      <c r="BA332" s="94"/>
      <c r="BB332" s="94"/>
      <c r="BC332" s="94"/>
      <c r="BD332" s="94"/>
      <c r="BE332" s="101"/>
      <c r="BF332" s="132"/>
      <c r="BG332" s="98"/>
      <c r="BH332" s="74" t="str">
        <f t="shared" si="34"/>
        <v>N</v>
      </c>
      <c r="BI332" t="e">
        <f t="shared" si="35"/>
        <v>#DIV/0!</v>
      </c>
      <c r="BK332" s="283">
        <f>IFERROR(VLOOKUP($B332, 'A2. Rate Change &amp; Enrollment'!$C$14:$BY$769, 75, FALSE), 0)</f>
        <v>0</v>
      </c>
      <c r="BL332" s="283" t="e">
        <f t="shared" si="36"/>
        <v>#DIV/0!</v>
      </c>
      <c r="BM332" s="283" t="e">
        <f t="shared" si="37"/>
        <v>#DIV/0!</v>
      </c>
      <c r="BN332" t="e">
        <f t="shared" si="40"/>
        <v>#DIV/0!</v>
      </c>
    </row>
    <row r="333" spans="1:66" x14ac:dyDescent="0.35">
      <c r="A333" t="s">
        <v>636</v>
      </c>
      <c r="B333" s="144"/>
      <c r="C333" s="98"/>
      <c r="D333" s="43" t="str">
        <f t="shared" si="33"/>
        <v>POS</v>
      </c>
      <c r="E333" s="100"/>
      <c r="F333" s="101"/>
      <c r="G333" s="100"/>
      <c r="H333" s="101"/>
      <c r="I333" s="100"/>
      <c r="J333" s="101"/>
      <c r="K333" s="100"/>
      <c r="L333" s="101"/>
      <c r="M333" s="100"/>
      <c r="N333" s="101"/>
      <c r="O333" s="100"/>
      <c r="P333" s="101"/>
      <c r="Q333" s="100"/>
      <c r="R333" s="101"/>
      <c r="S333" s="100"/>
      <c r="T333" s="101"/>
      <c r="U333" s="118"/>
      <c r="V333" s="118"/>
      <c r="W333" s="100"/>
      <c r="X333" s="100"/>
      <c r="Y333" s="100"/>
      <c r="Z333" s="100"/>
      <c r="AA333" s="132"/>
      <c r="AB333" s="101"/>
      <c r="AC333" s="101"/>
      <c r="AD333" s="101"/>
      <c r="AE333" s="100"/>
      <c r="AF333" s="101"/>
      <c r="AG333" s="100"/>
      <c r="AH333" s="101"/>
      <c r="AI333" s="100"/>
      <c r="AJ333" s="101"/>
      <c r="AK333" s="100"/>
      <c r="AL333" s="101"/>
      <c r="AM333" s="101"/>
      <c r="AN333" s="8"/>
      <c r="AO333" s="147">
        <f>IFERROR(VLOOKUP(B333,'A2. Rate Change &amp; Enrollment'!$C$20:$K$769,3,FALSE),0)</f>
        <v>0</v>
      </c>
      <c r="AP333" s="147">
        <f>IFERROR(VLOOKUP(B333,'A2. Rate Change &amp; Enrollment'!$C$20:$K$769,7,FALSE),0)</f>
        <v>0</v>
      </c>
      <c r="AQ333" s="150" t="e">
        <f t="shared" si="38"/>
        <v>#DIV/0!</v>
      </c>
      <c r="AS333" s="177"/>
      <c r="AT333" s="177"/>
      <c r="AV333" s="153" t="e">
        <f t="shared" si="39"/>
        <v>#DIV/0!</v>
      </c>
      <c r="AW333" s="101"/>
      <c r="AY333" s="132"/>
      <c r="AZ333" s="101"/>
      <c r="BA333" s="94"/>
      <c r="BB333" s="94"/>
      <c r="BC333" s="94"/>
      <c r="BD333" s="94"/>
      <c r="BE333" s="101"/>
      <c r="BF333" s="132"/>
      <c r="BG333" s="98"/>
      <c r="BH333" s="74" t="str">
        <f t="shared" si="34"/>
        <v>N</v>
      </c>
      <c r="BI333" t="e">
        <f t="shared" si="35"/>
        <v>#DIV/0!</v>
      </c>
      <c r="BK333" s="283">
        <f>IFERROR(VLOOKUP($B333, 'A2. Rate Change &amp; Enrollment'!$C$14:$BY$769, 75, FALSE), 0)</f>
        <v>0</v>
      </c>
      <c r="BL333" s="283" t="e">
        <f t="shared" si="36"/>
        <v>#DIV/0!</v>
      </c>
      <c r="BM333" s="283" t="e">
        <f t="shared" si="37"/>
        <v>#DIV/0!</v>
      </c>
      <c r="BN333" t="e">
        <f t="shared" si="40"/>
        <v>#DIV/0!</v>
      </c>
    </row>
    <row r="334" spans="1:66" x14ac:dyDescent="0.35">
      <c r="A334" t="s">
        <v>637</v>
      </c>
      <c r="B334" s="144"/>
      <c r="C334" s="98"/>
      <c r="D334" s="43" t="str">
        <f t="shared" si="33"/>
        <v>POS</v>
      </c>
      <c r="E334" s="100"/>
      <c r="F334" s="101"/>
      <c r="G334" s="100"/>
      <c r="H334" s="101"/>
      <c r="I334" s="100"/>
      <c r="J334" s="101"/>
      <c r="K334" s="100"/>
      <c r="L334" s="101"/>
      <c r="M334" s="100"/>
      <c r="N334" s="101"/>
      <c r="O334" s="100"/>
      <c r="P334" s="101"/>
      <c r="Q334" s="100"/>
      <c r="R334" s="101"/>
      <c r="S334" s="100"/>
      <c r="T334" s="101"/>
      <c r="U334" s="118"/>
      <c r="V334" s="118"/>
      <c r="W334" s="100"/>
      <c r="X334" s="100"/>
      <c r="Y334" s="100"/>
      <c r="Z334" s="100"/>
      <c r="AA334" s="132"/>
      <c r="AB334" s="101"/>
      <c r="AC334" s="101"/>
      <c r="AD334" s="101"/>
      <c r="AE334" s="100"/>
      <c r="AF334" s="101"/>
      <c r="AG334" s="100"/>
      <c r="AH334" s="101"/>
      <c r="AI334" s="100"/>
      <c r="AJ334" s="101"/>
      <c r="AK334" s="100"/>
      <c r="AL334" s="101"/>
      <c r="AM334" s="101"/>
      <c r="AN334" s="8"/>
      <c r="AO334" s="147">
        <f>IFERROR(VLOOKUP(B334,'A2. Rate Change &amp; Enrollment'!$C$20:$K$769,3,FALSE),0)</f>
        <v>0</v>
      </c>
      <c r="AP334" s="147">
        <f>IFERROR(VLOOKUP(B334,'A2. Rate Change &amp; Enrollment'!$C$20:$K$769,7,FALSE),0)</f>
        <v>0</v>
      </c>
      <c r="AQ334" s="150" t="e">
        <f t="shared" si="38"/>
        <v>#DIV/0!</v>
      </c>
      <c r="AS334" s="177"/>
      <c r="AT334" s="177"/>
      <c r="AV334" s="153" t="e">
        <f t="shared" si="39"/>
        <v>#DIV/0!</v>
      </c>
      <c r="AW334" s="101"/>
      <c r="AY334" s="132"/>
      <c r="AZ334" s="101"/>
      <c r="BA334" s="94"/>
      <c r="BB334" s="94"/>
      <c r="BC334" s="94"/>
      <c r="BD334" s="94"/>
      <c r="BE334" s="101"/>
      <c r="BF334" s="132"/>
      <c r="BG334" s="98"/>
      <c r="BH334" s="74" t="str">
        <f t="shared" si="34"/>
        <v>N</v>
      </c>
      <c r="BI334" t="e">
        <f t="shared" si="35"/>
        <v>#DIV/0!</v>
      </c>
      <c r="BK334" s="283">
        <f>IFERROR(VLOOKUP($B334, 'A2. Rate Change &amp; Enrollment'!$C$14:$BY$769, 75, FALSE), 0)</f>
        <v>0</v>
      </c>
      <c r="BL334" s="283" t="e">
        <f t="shared" si="36"/>
        <v>#DIV/0!</v>
      </c>
      <c r="BM334" s="283" t="e">
        <f t="shared" si="37"/>
        <v>#DIV/0!</v>
      </c>
      <c r="BN334" t="e">
        <f t="shared" si="40"/>
        <v>#DIV/0!</v>
      </c>
    </row>
    <row r="335" spans="1:66" x14ac:dyDescent="0.35">
      <c r="A335" t="s">
        <v>638</v>
      </c>
      <c r="B335" s="144"/>
      <c r="C335" s="98"/>
      <c r="D335" s="43" t="str">
        <f t="shared" si="33"/>
        <v>POS</v>
      </c>
      <c r="E335" s="100"/>
      <c r="F335" s="101"/>
      <c r="G335" s="100"/>
      <c r="H335" s="101"/>
      <c r="I335" s="100"/>
      <c r="J335" s="101"/>
      <c r="K335" s="100"/>
      <c r="L335" s="101"/>
      <c r="M335" s="100"/>
      <c r="N335" s="101"/>
      <c r="O335" s="100"/>
      <c r="P335" s="101"/>
      <c r="Q335" s="100"/>
      <c r="R335" s="101"/>
      <c r="S335" s="100"/>
      <c r="T335" s="101"/>
      <c r="U335" s="118"/>
      <c r="V335" s="118"/>
      <c r="W335" s="100"/>
      <c r="X335" s="100"/>
      <c r="Y335" s="100"/>
      <c r="Z335" s="100"/>
      <c r="AA335" s="132"/>
      <c r="AB335" s="101"/>
      <c r="AC335" s="101"/>
      <c r="AD335" s="101"/>
      <c r="AE335" s="100"/>
      <c r="AF335" s="101"/>
      <c r="AG335" s="100"/>
      <c r="AH335" s="101"/>
      <c r="AI335" s="100"/>
      <c r="AJ335" s="101"/>
      <c r="AK335" s="100"/>
      <c r="AL335" s="101"/>
      <c r="AM335" s="101"/>
      <c r="AN335" s="8"/>
      <c r="AO335" s="147">
        <f>IFERROR(VLOOKUP(B335,'A2. Rate Change &amp; Enrollment'!$C$20:$K$769,3,FALSE),0)</f>
        <v>0</v>
      </c>
      <c r="AP335" s="147">
        <f>IFERROR(VLOOKUP(B335,'A2. Rate Change &amp; Enrollment'!$C$20:$K$769,7,FALSE),0)</f>
        <v>0</v>
      </c>
      <c r="AQ335" s="150" t="e">
        <f t="shared" si="38"/>
        <v>#DIV/0!</v>
      </c>
      <c r="AS335" s="177"/>
      <c r="AT335" s="177"/>
      <c r="AV335" s="153" t="e">
        <f t="shared" si="39"/>
        <v>#DIV/0!</v>
      </c>
      <c r="AW335" s="101"/>
      <c r="AY335" s="132"/>
      <c r="AZ335" s="101"/>
      <c r="BA335" s="94"/>
      <c r="BB335" s="94"/>
      <c r="BC335" s="94"/>
      <c r="BD335" s="94"/>
      <c r="BE335" s="101"/>
      <c r="BF335" s="132"/>
      <c r="BG335" s="98"/>
      <c r="BH335" s="74" t="str">
        <f t="shared" si="34"/>
        <v>N</v>
      </c>
      <c r="BI335" t="e">
        <f t="shared" si="35"/>
        <v>#DIV/0!</v>
      </c>
      <c r="BK335" s="283">
        <f>IFERROR(VLOOKUP($B335, 'A2. Rate Change &amp; Enrollment'!$C$14:$BY$769, 75, FALSE), 0)</f>
        <v>0</v>
      </c>
      <c r="BL335" s="283" t="e">
        <f t="shared" si="36"/>
        <v>#DIV/0!</v>
      </c>
      <c r="BM335" s="283" t="e">
        <f t="shared" si="37"/>
        <v>#DIV/0!</v>
      </c>
      <c r="BN335" t="e">
        <f t="shared" si="40"/>
        <v>#DIV/0!</v>
      </c>
    </row>
    <row r="336" spans="1:66" x14ac:dyDescent="0.35">
      <c r="A336" t="s">
        <v>639</v>
      </c>
      <c r="B336" s="144"/>
      <c r="C336" s="98"/>
      <c r="D336" s="43" t="str">
        <f t="shared" ref="D336:D399" si="41">$B$4</f>
        <v>POS</v>
      </c>
      <c r="E336" s="100"/>
      <c r="F336" s="101"/>
      <c r="G336" s="100"/>
      <c r="H336" s="101"/>
      <c r="I336" s="100"/>
      <c r="J336" s="101"/>
      <c r="K336" s="100"/>
      <c r="L336" s="101"/>
      <c r="M336" s="100"/>
      <c r="N336" s="101"/>
      <c r="O336" s="100"/>
      <c r="P336" s="101"/>
      <c r="Q336" s="100"/>
      <c r="R336" s="101"/>
      <c r="S336" s="100"/>
      <c r="T336" s="101"/>
      <c r="U336" s="118"/>
      <c r="V336" s="118"/>
      <c r="W336" s="100"/>
      <c r="X336" s="100"/>
      <c r="Y336" s="100"/>
      <c r="Z336" s="100"/>
      <c r="AA336" s="132"/>
      <c r="AB336" s="101"/>
      <c r="AC336" s="101"/>
      <c r="AD336" s="101"/>
      <c r="AE336" s="100"/>
      <c r="AF336" s="101"/>
      <c r="AG336" s="100"/>
      <c r="AH336" s="101"/>
      <c r="AI336" s="100"/>
      <c r="AJ336" s="101"/>
      <c r="AK336" s="100"/>
      <c r="AL336" s="101"/>
      <c r="AM336" s="101"/>
      <c r="AN336" s="8"/>
      <c r="AO336" s="147">
        <f>IFERROR(VLOOKUP(B336,'A2. Rate Change &amp; Enrollment'!$C$20:$K$769,3,FALSE),0)</f>
        <v>0</v>
      </c>
      <c r="AP336" s="147">
        <f>IFERROR(VLOOKUP(B336,'A2. Rate Change &amp; Enrollment'!$C$20:$K$769,7,FALSE),0)</f>
        <v>0</v>
      </c>
      <c r="AQ336" s="150" t="e">
        <f t="shared" si="38"/>
        <v>#DIV/0!</v>
      </c>
      <c r="AS336" s="177"/>
      <c r="AT336" s="177"/>
      <c r="AV336" s="153" t="e">
        <f t="shared" si="39"/>
        <v>#DIV/0!</v>
      </c>
      <c r="AW336" s="101"/>
      <c r="AY336" s="132"/>
      <c r="AZ336" s="101"/>
      <c r="BA336" s="94"/>
      <c r="BB336" s="94"/>
      <c r="BC336" s="94"/>
      <c r="BD336" s="94"/>
      <c r="BE336" s="101"/>
      <c r="BF336" s="132"/>
      <c r="BG336" s="98"/>
      <c r="BH336" s="74" t="str">
        <f t="shared" ref="BH336:BH399" si="42">IF(OR(AS336-AT336&gt;5%, AT336-AS336&gt;5%), "Y", "N")</f>
        <v>N</v>
      </c>
      <c r="BI336" t="e">
        <f t="shared" ref="BI336:BI399" si="43">IF(AND(AQ336&gt;5%, BH336="Y"), "Y", "N")</f>
        <v>#DIV/0!</v>
      </c>
      <c r="BK336" s="283">
        <f>IFERROR(VLOOKUP($B336, 'A2. Rate Change &amp; Enrollment'!$C$14:$BY$769, 75, FALSE), 0)</f>
        <v>0</v>
      </c>
      <c r="BL336" s="283" t="e">
        <f t="shared" ref="BL336:BL399" si="44">BK336/$BK$14</f>
        <v>#DIV/0!</v>
      </c>
      <c r="BM336" s="283" t="e">
        <f t="shared" ref="BM336:BM399" si="45">AS336/$AS$14</f>
        <v>#DIV/0!</v>
      </c>
      <c r="BN336" t="e">
        <f t="shared" si="40"/>
        <v>#DIV/0!</v>
      </c>
    </row>
    <row r="337" spans="1:66" x14ac:dyDescent="0.35">
      <c r="A337" t="s">
        <v>640</v>
      </c>
      <c r="B337" s="144"/>
      <c r="C337" s="98"/>
      <c r="D337" s="43" t="str">
        <f t="shared" si="41"/>
        <v>POS</v>
      </c>
      <c r="E337" s="100"/>
      <c r="F337" s="101"/>
      <c r="G337" s="100"/>
      <c r="H337" s="101"/>
      <c r="I337" s="100"/>
      <c r="J337" s="101"/>
      <c r="K337" s="100"/>
      <c r="L337" s="101"/>
      <c r="M337" s="100"/>
      <c r="N337" s="101"/>
      <c r="O337" s="100"/>
      <c r="P337" s="101"/>
      <c r="Q337" s="100"/>
      <c r="R337" s="101"/>
      <c r="S337" s="100"/>
      <c r="T337" s="101"/>
      <c r="U337" s="118"/>
      <c r="V337" s="118"/>
      <c r="W337" s="100"/>
      <c r="X337" s="100"/>
      <c r="Y337" s="100"/>
      <c r="Z337" s="100"/>
      <c r="AA337" s="132"/>
      <c r="AB337" s="101"/>
      <c r="AC337" s="101"/>
      <c r="AD337" s="101"/>
      <c r="AE337" s="100"/>
      <c r="AF337" s="101"/>
      <c r="AG337" s="100"/>
      <c r="AH337" s="101"/>
      <c r="AI337" s="100"/>
      <c r="AJ337" s="101"/>
      <c r="AK337" s="100"/>
      <c r="AL337" s="101"/>
      <c r="AM337" s="101"/>
      <c r="AN337" s="8"/>
      <c r="AO337" s="147">
        <f>IFERROR(VLOOKUP(B337,'A2. Rate Change &amp; Enrollment'!$C$20:$K$769,3,FALSE),0)</f>
        <v>0</v>
      </c>
      <c r="AP337" s="147">
        <f>IFERROR(VLOOKUP(B337,'A2. Rate Change &amp; Enrollment'!$C$20:$K$769,7,FALSE),0)</f>
        <v>0</v>
      </c>
      <c r="AQ337" s="150" t="e">
        <f t="shared" ref="AQ337:AQ400" si="46">AP337/$AP$11</f>
        <v>#DIV/0!</v>
      </c>
      <c r="AS337" s="177"/>
      <c r="AT337" s="177"/>
      <c r="AV337" s="153" t="e">
        <f t="shared" ref="AV337:AV400" si="47">AS337/AT337-1</f>
        <v>#DIV/0!</v>
      </c>
      <c r="AW337" s="101"/>
      <c r="AY337" s="132"/>
      <c r="AZ337" s="101"/>
      <c r="BA337" s="94"/>
      <c r="BB337" s="94"/>
      <c r="BC337" s="94"/>
      <c r="BD337" s="94"/>
      <c r="BE337" s="101"/>
      <c r="BF337" s="132"/>
      <c r="BG337" s="98"/>
      <c r="BH337" s="74" t="str">
        <f t="shared" si="42"/>
        <v>N</v>
      </c>
      <c r="BI337" t="e">
        <f t="shared" si="43"/>
        <v>#DIV/0!</v>
      </c>
      <c r="BK337" s="283">
        <f>IFERROR(VLOOKUP($B337, 'A2. Rate Change &amp; Enrollment'!$C$14:$BY$769, 75, FALSE), 0)</f>
        <v>0</v>
      </c>
      <c r="BL337" s="283" t="e">
        <f t="shared" si="44"/>
        <v>#DIV/0!</v>
      </c>
      <c r="BM337" s="283" t="e">
        <f t="shared" si="45"/>
        <v>#DIV/0!</v>
      </c>
      <c r="BN337" t="e">
        <f t="shared" ref="BN337:BN400" si="48">IF(ABS(BM337-BL337)&lt;0.001, "N", "Y")</f>
        <v>#DIV/0!</v>
      </c>
    </row>
    <row r="338" spans="1:66" x14ac:dyDescent="0.35">
      <c r="A338" t="s">
        <v>641</v>
      </c>
      <c r="B338" s="144"/>
      <c r="C338" s="98"/>
      <c r="D338" s="43" t="str">
        <f t="shared" si="41"/>
        <v>POS</v>
      </c>
      <c r="E338" s="100"/>
      <c r="F338" s="101"/>
      <c r="G338" s="100"/>
      <c r="H338" s="101"/>
      <c r="I338" s="100"/>
      <c r="J338" s="101"/>
      <c r="K338" s="100"/>
      <c r="L338" s="101"/>
      <c r="M338" s="100"/>
      <c r="N338" s="101"/>
      <c r="O338" s="100"/>
      <c r="P338" s="101"/>
      <c r="Q338" s="100"/>
      <c r="R338" s="101"/>
      <c r="S338" s="100"/>
      <c r="T338" s="101"/>
      <c r="U338" s="118"/>
      <c r="V338" s="118"/>
      <c r="W338" s="100"/>
      <c r="X338" s="100"/>
      <c r="Y338" s="100"/>
      <c r="Z338" s="100"/>
      <c r="AA338" s="132"/>
      <c r="AB338" s="101"/>
      <c r="AC338" s="101"/>
      <c r="AD338" s="101"/>
      <c r="AE338" s="100"/>
      <c r="AF338" s="101"/>
      <c r="AG338" s="100"/>
      <c r="AH338" s="101"/>
      <c r="AI338" s="100"/>
      <c r="AJ338" s="101"/>
      <c r="AK338" s="100"/>
      <c r="AL338" s="101"/>
      <c r="AM338" s="101"/>
      <c r="AN338" s="8"/>
      <c r="AO338" s="147">
        <f>IFERROR(VLOOKUP(B338,'A2. Rate Change &amp; Enrollment'!$C$20:$K$769,3,FALSE),0)</f>
        <v>0</v>
      </c>
      <c r="AP338" s="147">
        <f>IFERROR(VLOOKUP(B338,'A2. Rate Change &amp; Enrollment'!$C$20:$K$769,7,FALSE),0)</f>
        <v>0</v>
      </c>
      <c r="AQ338" s="150" t="e">
        <f t="shared" si="46"/>
        <v>#DIV/0!</v>
      </c>
      <c r="AS338" s="177"/>
      <c r="AT338" s="177"/>
      <c r="AV338" s="153" t="e">
        <f t="shared" si="47"/>
        <v>#DIV/0!</v>
      </c>
      <c r="AW338" s="101"/>
      <c r="AY338" s="132"/>
      <c r="AZ338" s="101"/>
      <c r="BA338" s="94"/>
      <c r="BB338" s="94"/>
      <c r="BC338" s="94"/>
      <c r="BD338" s="94"/>
      <c r="BE338" s="101"/>
      <c r="BF338" s="132"/>
      <c r="BG338" s="98"/>
      <c r="BH338" s="74" t="str">
        <f t="shared" si="42"/>
        <v>N</v>
      </c>
      <c r="BI338" t="e">
        <f t="shared" si="43"/>
        <v>#DIV/0!</v>
      </c>
      <c r="BK338" s="283">
        <f>IFERROR(VLOOKUP($B338, 'A2. Rate Change &amp; Enrollment'!$C$14:$BY$769, 75, FALSE), 0)</f>
        <v>0</v>
      </c>
      <c r="BL338" s="283" t="e">
        <f t="shared" si="44"/>
        <v>#DIV/0!</v>
      </c>
      <c r="BM338" s="283" t="e">
        <f t="shared" si="45"/>
        <v>#DIV/0!</v>
      </c>
      <c r="BN338" t="e">
        <f t="shared" si="48"/>
        <v>#DIV/0!</v>
      </c>
    </row>
    <row r="339" spans="1:66" x14ac:dyDescent="0.35">
      <c r="A339" t="s">
        <v>642</v>
      </c>
      <c r="B339" s="144"/>
      <c r="C339" s="98"/>
      <c r="D339" s="43" t="str">
        <f t="shared" si="41"/>
        <v>POS</v>
      </c>
      <c r="E339" s="100"/>
      <c r="F339" s="101"/>
      <c r="G339" s="100"/>
      <c r="H339" s="101"/>
      <c r="I339" s="100"/>
      <c r="J339" s="101"/>
      <c r="K339" s="100"/>
      <c r="L339" s="101"/>
      <c r="M339" s="100"/>
      <c r="N339" s="101"/>
      <c r="O339" s="100"/>
      <c r="P339" s="101"/>
      <c r="Q339" s="100"/>
      <c r="R339" s="101"/>
      <c r="S339" s="100"/>
      <c r="T339" s="101"/>
      <c r="U339" s="118"/>
      <c r="V339" s="118"/>
      <c r="W339" s="100"/>
      <c r="X339" s="100"/>
      <c r="Y339" s="100"/>
      <c r="Z339" s="100"/>
      <c r="AA339" s="132"/>
      <c r="AB339" s="101"/>
      <c r="AC339" s="101"/>
      <c r="AD339" s="101"/>
      <c r="AE339" s="100"/>
      <c r="AF339" s="101"/>
      <c r="AG339" s="100"/>
      <c r="AH339" s="101"/>
      <c r="AI339" s="100"/>
      <c r="AJ339" s="101"/>
      <c r="AK339" s="100"/>
      <c r="AL339" s="101"/>
      <c r="AM339" s="101"/>
      <c r="AN339" s="8"/>
      <c r="AO339" s="147">
        <f>IFERROR(VLOOKUP(B339,'A2. Rate Change &amp; Enrollment'!$C$20:$K$769,3,FALSE),0)</f>
        <v>0</v>
      </c>
      <c r="AP339" s="147">
        <f>IFERROR(VLOOKUP(B339,'A2. Rate Change &amp; Enrollment'!$C$20:$K$769,7,FALSE),0)</f>
        <v>0</v>
      </c>
      <c r="AQ339" s="150" t="e">
        <f t="shared" si="46"/>
        <v>#DIV/0!</v>
      </c>
      <c r="AS339" s="177"/>
      <c r="AT339" s="177"/>
      <c r="AV339" s="153" t="e">
        <f t="shared" si="47"/>
        <v>#DIV/0!</v>
      </c>
      <c r="AW339" s="101"/>
      <c r="AY339" s="132"/>
      <c r="AZ339" s="101"/>
      <c r="BA339" s="94"/>
      <c r="BB339" s="94"/>
      <c r="BC339" s="94"/>
      <c r="BD339" s="94"/>
      <c r="BE339" s="101"/>
      <c r="BF339" s="132"/>
      <c r="BG339" s="98"/>
      <c r="BH339" s="74" t="str">
        <f t="shared" si="42"/>
        <v>N</v>
      </c>
      <c r="BI339" t="e">
        <f t="shared" si="43"/>
        <v>#DIV/0!</v>
      </c>
      <c r="BK339" s="283">
        <f>IFERROR(VLOOKUP($B339, 'A2. Rate Change &amp; Enrollment'!$C$14:$BY$769, 75, FALSE), 0)</f>
        <v>0</v>
      </c>
      <c r="BL339" s="283" t="e">
        <f t="shared" si="44"/>
        <v>#DIV/0!</v>
      </c>
      <c r="BM339" s="283" t="e">
        <f t="shared" si="45"/>
        <v>#DIV/0!</v>
      </c>
      <c r="BN339" t="e">
        <f t="shared" si="48"/>
        <v>#DIV/0!</v>
      </c>
    </row>
    <row r="340" spans="1:66" x14ac:dyDescent="0.35">
      <c r="A340" t="s">
        <v>643</v>
      </c>
      <c r="B340" s="144"/>
      <c r="C340" s="98"/>
      <c r="D340" s="43" t="str">
        <f t="shared" si="41"/>
        <v>POS</v>
      </c>
      <c r="E340" s="100"/>
      <c r="F340" s="101"/>
      <c r="G340" s="100"/>
      <c r="H340" s="101"/>
      <c r="I340" s="100"/>
      <c r="J340" s="101"/>
      <c r="K340" s="100"/>
      <c r="L340" s="101"/>
      <c r="M340" s="100"/>
      <c r="N340" s="101"/>
      <c r="O340" s="100"/>
      <c r="P340" s="101"/>
      <c r="Q340" s="100"/>
      <c r="R340" s="101"/>
      <c r="S340" s="100"/>
      <c r="T340" s="101"/>
      <c r="U340" s="118"/>
      <c r="V340" s="118"/>
      <c r="W340" s="100"/>
      <c r="X340" s="100"/>
      <c r="Y340" s="100"/>
      <c r="Z340" s="100"/>
      <c r="AA340" s="132"/>
      <c r="AB340" s="101"/>
      <c r="AC340" s="101"/>
      <c r="AD340" s="101"/>
      <c r="AE340" s="100"/>
      <c r="AF340" s="101"/>
      <c r="AG340" s="100"/>
      <c r="AH340" s="101"/>
      <c r="AI340" s="100"/>
      <c r="AJ340" s="101"/>
      <c r="AK340" s="100"/>
      <c r="AL340" s="101"/>
      <c r="AM340" s="101"/>
      <c r="AN340" s="8"/>
      <c r="AO340" s="147">
        <f>IFERROR(VLOOKUP(B340,'A2. Rate Change &amp; Enrollment'!$C$20:$K$769,3,FALSE),0)</f>
        <v>0</v>
      </c>
      <c r="AP340" s="147">
        <f>IFERROR(VLOOKUP(B340,'A2. Rate Change &amp; Enrollment'!$C$20:$K$769,7,FALSE),0)</f>
        <v>0</v>
      </c>
      <c r="AQ340" s="150" t="e">
        <f t="shared" si="46"/>
        <v>#DIV/0!</v>
      </c>
      <c r="AS340" s="177"/>
      <c r="AT340" s="177"/>
      <c r="AV340" s="153" t="e">
        <f t="shared" si="47"/>
        <v>#DIV/0!</v>
      </c>
      <c r="AW340" s="101"/>
      <c r="AY340" s="132"/>
      <c r="AZ340" s="101"/>
      <c r="BA340" s="94"/>
      <c r="BB340" s="94"/>
      <c r="BC340" s="94"/>
      <c r="BD340" s="94"/>
      <c r="BE340" s="101"/>
      <c r="BF340" s="132"/>
      <c r="BG340" s="98"/>
      <c r="BH340" s="74" t="str">
        <f t="shared" si="42"/>
        <v>N</v>
      </c>
      <c r="BI340" t="e">
        <f t="shared" si="43"/>
        <v>#DIV/0!</v>
      </c>
      <c r="BK340" s="283">
        <f>IFERROR(VLOOKUP($B340, 'A2. Rate Change &amp; Enrollment'!$C$14:$BY$769, 75, FALSE), 0)</f>
        <v>0</v>
      </c>
      <c r="BL340" s="283" t="e">
        <f t="shared" si="44"/>
        <v>#DIV/0!</v>
      </c>
      <c r="BM340" s="283" t="e">
        <f t="shared" si="45"/>
        <v>#DIV/0!</v>
      </c>
      <c r="BN340" t="e">
        <f t="shared" si="48"/>
        <v>#DIV/0!</v>
      </c>
    </row>
    <row r="341" spans="1:66" x14ac:dyDescent="0.35">
      <c r="A341" t="s">
        <v>644</v>
      </c>
      <c r="B341" s="144"/>
      <c r="C341" s="98"/>
      <c r="D341" s="43" t="str">
        <f t="shared" si="41"/>
        <v>POS</v>
      </c>
      <c r="E341" s="100"/>
      <c r="F341" s="101"/>
      <c r="G341" s="100"/>
      <c r="H341" s="101"/>
      <c r="I341" s="100"/>
      <c r="J341" s="101"/>
      <c r="K341" s="100"/>
      <c r="L341" s="101"/>
      <c r="M341" s="100"/>
      <c r="N341" s="101"/>
      <c r="O341" s="100"/>
      <c r="P341" s="101"/>
      <c r="Q341" s="100"/>
      <c r="R341" s="101"/>
      <c r="S341" s="100"/>
      <c r="T341" s="101"/>
      <c r="U341" s="118"/>
      <c r="V341" s="118"/>
      <c r="W341" s="100"/>
      <c r="X341" s="100"/>
      <c r="Y341" s="100"/>
      <c r="Z341" s="100"/>
      <c r="AA341" s="132"/>
      <c r="AB341" s="101"/>
      <c r="AC341" s="101"/>
      <c r="AD341" s="101"/>
      <c r="AE341" s="100"/>
      <c r="AF341" s="101"/>
      <c r="AG341" s="100"/>
      <c r="AH341" s="101"/>
      <c r="AI341" s="100"/>
      <c r="AJ341" s="101"/>
      <c r="AK341" s="100"/>
      <c r="AL341" s="101"/>
      <c r="AM341" s="101"/>
      <c r="AN341" s="8"/>
      <c r="AO341" s="147">
        <f>IFERROR(VLOOKUP(B341,'A2. Rate Change &amp; Enrollment'!$C$20:$K$769,3,FALSE),0)</f>
        <v>0</v>
      </c>
      <c r="AP341" s="147">
        <f>IFERROR(VLOOKUP(B341,'A2. Rate Change &amp; Enrollment'!$C$20:$K$769,7,FALSE),0)</f>
        <v>0</v>
      </c>
      <c r="AQ341" s="150" t="e">
        <f t="shared" si="46"/>
        <v>#DIV/0!</v>
      </c>
      <c r="AS341" s="177"/>
      <c r="AT341" s="177"/>
      <c r="AV341" s="153" t="e">
        <f t="shared" si="47"/>
        <v>#DIV/0!</v>
      </c>
      <c r="AW341" s="101"/>
      <c r="AY341" s="132"/>
      <c r="AZ341" s="101"/>
      <c r="BA341" s="94"/>
      <c r="BB341" s="94"/>
      <c r="BC341" s="94"/>
      <c r="BD341" s="94"/>
      <c r="BE341" s="101"/>
      <c r="BF341" s="132"/>
      <c r="BG341" s="98"/>
      <c r="BH341" s="74" t="str">
        <f t="shared" si="42"/>
        <v>N</v>
      </c>
      <c r="BI341" t="e">
        <f t="shared" si="43"/>
        <v>#DIV/0!</v>
      </c>
      <c r="BK341" s="283">
        <f>IFERROR(VLOOKUP($B341, 'A2. Rate Change &amp; Enrollment'!$C$14:$BY$769, 75, FALSE), 0)</f>
        <v>0</v>
      </c>
      <c r="BL341" s="283" t="e">
        <f t="shared" si="44"/>
        <v>#DIV/0!</v>
      </c>
      <c r="BM341" s="283" t="e">
        <f t="shared" si="45"/>
        <v>#DIV/0!</v>
      </c>
      <c r="BN341" t="e">
        <f t="shared" si="48"/>
        <v>#DIV/0!</v>
      </c>
    </row>
    <row r="342" spans="1:66" x14ac:dyDescent="0.35">
      <c r="A342" t="s">
        <v>645</v>
      </c>
      <c r="B342" s="144"/>
      <c r="C342" s="98"/>
      <c r="D342" s="43" t="str">
        <f t="shared" si="41"/>
        <v>POS</v>
      </c>
      <c r="E342" s="100"/>
      <c r="F342" s="101"/>
      <c r="G342" s="100"/>
      <c r="H342" s="101"/>
      <c r="I342" s="100"/>
      <c r="J342" s="101"/>
      <c r="K342" s="100"/>
      <c r="L342" s="101"/>
      <c r="M342" s="100"/>
      <c r="N342" s="101"/>
      <c r="O342" s="100"/>
      <c r="P342" s="101"/>
      <c r="Q342" s="100"/>
      <c r="R342" s="101"/>
      <c r="S342" s="100"/>
      <c r="T342" s="101"/>
      <c r="U342" s="118"/>
      <c r="V342" s="118"/>
      <c r="W342" s="100"/>
      <c r="X342" s="100"/>
      <c r="Y342" s="100"/>
      <c r="Z342" s="100"/>
      <c r="AA342" s="132"/>
      <c r="AB342" s="101"/>
      <c r="AC342" s="101"/>
      <c r="AD342" s="101"/>
      <c r="AE342" s="100"/>
      <c r="AF342" s="101"/>
      <c r="AG342" s="100"/>
      <c r="AH342" s="101"/>
      <c r="AI342" s="100"/>
      <c r="AJ342" s="101"/>
      <c r="AK342" s="100"/>
      <c r="AL342" s="101"/>
      <c r="AM342" s="101"/>
      <c r="AN342" s="8"/>
      <c r="AO342" s="147">
        <f>IFERROR(VLOOKUP(B342,'A2. Rate Change &amp; Enrollment'!$C$20:$K$769,3,FALSE),0)</f>
        <v>0</v>
      </c>
      <c r="AP342" s="147">
        <f>IFERROR(VLOOKUP(B342,'A2. Rate Change &amp; Enrollment'!$C$20:$K$769,7,FALSE),0)</f>
        <v>0</v>
      </c>
      <c r="AQ342" s="150" t="e">
        <f t="shared" si="46"/>
        <v>#DIV/0!</v>
      </c>
      <c r="AS342" s="177"/>
      <c r="AT342" s="177"/>
      <c r="AV342" s="153" t="e">
        <f t="shared" si="47"/>
        <v>#DIV/0!</v>
      </c>
      <c r="AW342" s="101"/>
      <c r="AY342" s="132"/>
      <c r="AZ342" s="101"/>
      <c r="BA342" s="94"/>
      <c r="BB342" s="94"/>
      <c r="BC342" s="94"/>
      <c r="BD342" s="94"/>
      <c r="BE342" s="101"/>
      <c r="BF342" s="132"/>
      <c r="BG342" s="98"/>
      <c r="BH342" s="74" t="str">
        <f t="shared" si="42"/>
        <v>N</v>
      </c>
      <c r="BI342" t="e">
        <f t="shared" si="43"/>
        <v>#DIV/0!</v>
      </c>
      <c r="BK342" s="283">
        <f>IFERROR(VLOOKUP($B342, 'A2. Rate Change &amp; Enrollment'!$C$14:$BY$769, 75, FALSE), 0)</f>
        <v>0</v>
      </c>
      <c r="BL342" s="283" t="e">
        <f t="shared" si="44"/>
        <v>#DIV/0!</v>
      </c>
      <c r="BM342" s="283" t="e">
        <f t="shared" si="45"/>
        <v>#DIV/0!</v>
      </c>
      <c r="BN342" t="e">
        <f t="shared" si="48"/>
        <v>#DIV/0!</v>
      </c>
    </row>
    <row r="343" spans="1:66" x14ac:dyDescent="0.35">
      <c r="A343" t="s">
        <v>646</v>
      </c>
      <c r="B343" s="144"/>
      <c r="C343" s="98"/>
      <c r="D343" s="43" t="str">
        <f t="shared" si="41"/>
        <v>POS</v>
      </c>
      <c r="E343" s="100"/>
      <c r="F343" s="101"/>
      <c r="G343" s="100"/>
      <c r="H343" s="101"/>
      <c r="I343" s="100"/>
      <c r="J343" s="101"/>
      <c r="K343" s="100"/>
      <c r="L343" s="101"/>
      <c r="M343" s="100"/>
      <c r="N343" s="101"/>
      <c r="O343" s="100"/>
      <c r="P343" s="101"/>
      <c r="Q343" s="100"/>
      <c r="R343" s="101"/>
      <c r="S343" s="100"/>
      <c r="T343" s="101"/>
      <c r="U343" s="118"/>
      <c r="V343" s="118"/>
      <c r="W343" s="100"/>
      <c r="X343" s="100"/>
      <c r="Y343" s="100"/>
      <c r="Z343" s="100"/>
      <c r="AA343" s="132"/>
      <c r="AB343" s="101"/>
      <c r="AC343" s="101"/>
      <c r="AD343" s="101"/>
      <c r="AE343" s="100"/>
      <c r="AF343" s="101"/>
      <c r="AG343" s="100"/>
      <c r="AH343" s="101"/>
      <c r="AI343" s="100"/>
      <c r="AJ343" s="101"/>
      <c r="AK343" s="100"/>
      <c r="AL343" s="101"/>
      <c r="AM343" s="101"/>
      <c r="AN343" s="8"/>
      <c r="AO343" s="147">
        <f>IFERROR(VLOOKUP(B343,'A2. Rate Change &amp; Enrollment'!$C$20:$K$769,3,FALSE),0)</f>
        <v>0</v>
      </c>
      <c r="AP343" s="147">
        <f>IFERROR(VLOOKUP(B343,'A2. Rate Change &amp; Enrollment'!$C$20:$K$769,7,FALSE),0)</f>
        <v>0</v>
      </c>
      <c r="AQ343" s="150" t="e">
        <f t="shared" si="46"/>
        <v>#DIV/0!</v>
      </c>
      <c r="AS343" s="177"/>
      <c r="AT343" s="177"/>
      <c r="AV343" s="153" t="e">
        <f t="shared" si="47"/>
        <v>#DIV/0!</v>
      </c>
      <c r="AW343" s="101"/>
      <c r="AY343" s="132"/>
      <c r="AZ343" s="101"/>
      <c r="BA343" s="94"/>
      <c r="BB343" s="94"/>
      <c r="BC343" s="94"/>
      <c r="BD343" s="94"/>
      <c r="BE343" s="101"/>
      <c r="BF343" s="132"/>
      <c r="BG343" s="98"/>
      <c r="BH343" s="74" t="str">
        <f t="shared" si="42"/>
        <v>N</v>
      </c>
      <c r="BI343" t="e">
        <f t="shared" si="43"/>
        <v>#DIV/0!</v>
      </c>
      <c r="BK343" s="283">
        <f>IFERROR(VLOOKUP($B343, 'A2. Rate Change &amp; Enrollment'!$C$14:$BY$769, 75, FALSE), 0)</f>
        <v>0</v>
      </c>
      <c r="BL343" s="283" t="e">
        <f t="shared" si="44"/>
        <v>#DIV/0!</v>
      </c>
      <c r="BM343" s="283" t="e">
        <f t="shared" si="45"/>
        <v>#DIV/0!</v>
      </c>
      <c r="BN343" t="e">
        <f t="shared" si="48"/>
        <v>#DIV/0!</v>
      </c>
    </row>
    <row r="344" spans="1:66" x14ac:dyDescent="0.35">
      <c r="A344" t="s">
        <v>647</v>
      </c>
      <c r="B344" s="144"/>
      <c r="C344" s="98"/>
      <c r="D344" s="43" t="str">
        <f t="shared" si="41"/>
        <v>POS</v>
      </c>
      <c r="E344" s="100"/>
      <c r="F344" s="101"/>
      <c r="G344" s="100"/>
      <c r="H344" s="101"/>
      <c r="I344" s="100"/>
      <c r="J344" s="101"/>
      <c r="K344" s="100"/>
      <c r="L344" s="101"/>
      <c r="M344" s="100"/>
      <c r="N344" s="101"/>
      <c r="O344" s="100"/>
      <c r="P344" s="101"/>
      <c r="Q344" s="100"/>
      <c r="R344" s="101"/>
      <c r="S344" s="100"/>
      <c r="T344" s="101"/>
      <c r="U344" s="118"/>
      <c r="V344" s="118"/>
      <c r="W344" s="100"/>
      <c r="X344" s="100"/>
      <c r="Y344" s="100"/>
      <c r="Z344" s="100"/>
      <c r="AA344" s="132"/>
      <c r="AB344" s="101"/>
      <c r="AC344" s="101"/>
      <c r="AD344" s="101"/>
      <c r="AE344" s="100"/>
      <c r="AF344" s="101"/>
      <c r="AG344" s="100"/>
      <c r="AH344" s="101"/>
      <c r="AI344" s="100"/>
      <c r="AJ344" s="101"/>
      <c r="AK344" s="100"/>
      <c r="AL344" s="101"/>
      <c r="AM344" s="101"/>
      <c r="AN344" s="8"/>
      <c r="AO344" s="147">
        <f>IFERROR(VLOOKUP(B344,'A2. Rate Change &amp; Enrollment'!$C$20:$K$769,3,FALSE),0)</f>
        <v>0</v>
      </c>
      <c r="AP344" s="147">
        <f>IFERROR(VLOOKUP(B344,'A2. Rate Change &amp; Enrollment'!$C$20:$K$769,7,FALSE),0)</f>
        <v>0</v>
      </c>
      <c r="AQ344" s="150" t="e">
        <f t="shared" si="46"/>
        <v>#DIV/0!</v>
      </c>
      <c r="AS344" s="177"/>
      <c r="AT344" s="177"/>
      <c r="AV344" s="153" t="e">
        <f t="shared" si="47"/>
        <v>#DIV/0!</v>
      </c>
      <c r="AW344" s="101"/>
      <c r="AY344" s="132"/>
      <c r="AZ344" s="101"/>
      <c r="BA344" s="94"/>
      <c r="BB344" s="94"/>
      <c r="BC344" s="94"/>
      <c r="BD344" s="94"/>
      <c r="BE344" s="101"/>
      <c r="BF344" s="132"/>
      <c r="BG344" s="98"/>
      <c r="BH344" s="74" t="str">
        <f t="shared" si="42"/>
        <v>N</v>
      </c>
      <c r="BI344" t="e">
        <f t="shared" si="43"/>
        <v>#DIV/0!</v>
      </c>
      <c r="BK344" s="283">
        <f>IFERROR(VLOOKUP($B344, 'A2. Rate Change &amp; Enrollment'!$C$14:$BY$769, 75, FALSE), 0)</f>
        <v>0</v>
      </c>
      <c r="BL344" s="283" t="e">
        <f t="shared" si="44"/>
        <v>#DIV/0!</v>
      </c>
      <c r="BM344" s="283" t="e">
        <f t="shared" si="45"/>
        <v>#DIV/0!</v>
      </c>
      <c r="BN344" t="e">
        <f t="shared" si="48"/>
        <v>#DIV/0!</v>
      </c>
    </row>
    <row r="345" spans="1:66" x14ac:dyDescent="0.35">
      <c r="A345" t="s">
        <v>648</v>
      </c>
      <c r="B345" s="144"/>
      <c r="C345" s="98"/>
      <c r="D345" s="43" t="str">
        <f t="shared" si="41"/>
        <v>POS</v>
      </c>
      <c r="E345" s="100"/>
      <c r="F345" s="101"/>
      <c r="G345" s="100"/>
      <c r="H345" s="101"/>
      <c r="I345" s="100"/>
      <c r="J345" s="101"/>
      <c r="K345" s="100"/>
      <c r="L345" s="101"/>
      <c r="M345" s="100"/>
      <c r="N345" s="101"/>
      <c r="O345" s="100"/>
      <c r="P345" s="101"/>
      <c r="Q345" s="100"/>
      <c r="R345" s="101"/>
      <c r="S345" s="100"/>
      <c r="T345" s="101"/>
      <c r="U345" s="118"/>
      <c r="V345" s="118"/>
      <c r="W345" s="100"/>
      <c r="X345" s="100"/>
      <c r="Y345" s="100"/>
      <c r="Z345" s="100"/>
      <c r="AA345" s="132"/>
      <c r="AB345" s="101"/>
      <c r="AC345" s="101"/>
      <c r="AD345" s="101"/>
      <c r="AE345" s="100"/>
      <c r="AF345" s="101"/>
      <c r="AG345" s="100"/>
      <c r="AH345" s="101"/>
      <c r="AI345" s="100"/>
      <c r="AJ345" s="101"/>
      <c r="AK345" s="100"/>
      <c r="AL345" s="101"/>
      <c r="AM345" s="101"/>
      <c r="AN345" s="8"/>
      <c r="AO345" s="147">
        <f>IFERROR(VLOOKUP(B345,'A2. Rate Change &amp; Enrollment'!$C$20:$K$769,3,FALSE),0)</f>
        <v>0</v>
      </c>
      <c r="AP345" s="147">
        <f>IFERROR(VLOOKUP(B345,'A2. Rate Change &amp; Enrollment'!$C$20:$K$769,7,FALSE),0)</f>
        <v>0</v>
      </c>
      <c r="AQ345" s="150" t="e">
        <f t="shared" si="46"/>
        <v>#DIV/0!</v>
      </c>
      <c r="AS345" s="177"/>
      <c r="AT345" s="177"/>
      <c r="AV345" s="153" t="e">
        <f t="shared" si="47"/>
        <v>#DIV/0!</v>
      </c>
      <c r="AW345" s="101"/>
      <c r="AY345" s="132"/>
      <c r="AZ345" s="101"/>
      <c r="BA345" s="94"/>
      <c r="BB345" s="94"/>
      <c r="BC345" s="94"/>
      <c r="BD345" s="94"/>
      <c r="BE345" s="101"/>
      <c r="BF345" s="132"/>
      <c r="BG345" s="98"/>
      <c r="BH345" s="74" t="str">
        <f t="shared" si="42"/>
        <v>N</v>
      </c>
      <c r="BI345" t="e">
        <f t="shared" si="43"/>
        <v>#DIV/0!</v>
      </c>
      <c r="BK345" s="283">
        <f>IFERROR(VLOOKUP($B345, 'A2. Rate Change &amp; Enrollment'!$C$14:$BY$769, 75, FALSE), 0)</f>
        <v>0</v>
      </c>
      <c r="BL345" s="283" t="e">
        <f t="shared" si="44"/>
        <v>#DIV/0!</v>
      </c>
      <c r="BM345" s="283" t="e">
        <f t="shared" si="45"/>
        <v>#DIV/0!</v>
      </c>
      <c r="BN345" t="e">
        <f t="shared" si="48"/>
        <v>#DIV/0!</v>
      </c>
    </row>
    <row r="346" spans="1:66" x14ac:dyDescent="0.35">
      <c r="A346" t="s">
        <v>649</v>
      </c>
      <c r="B346" s="144"/>
      <c r="C346" s="98"/>
      <c r="D346" s="43" t="str">
        <f t="shared" si="41"/>
        <v>POS</v>
      </c>
      <c r="E346" s="100"/>
      <c r="F346" s="101"/>
      <c r="G346" s="100"/>
      <c r="H346" s="101"/>
      <c r="I346" s="100"/>
      <c r="J346" s="101"/>
      <c r="K346" s="100"/>
      <c r="L346" s="101"/>
      <c r="M346" s="100"/>
      <c r="N346" s="101"/>
      <c r="O346" s="100"/>
      <c r="P346" s="101"/>
      <c r="Q346" s="100"/>
      <c r="R346" s="101"/>
      <c r="S346" s="100"/>
      <c r="T346" s="101"/>
      <c r="U346" s="118"/>
      <c r="V346" s="118"/>
      <c r="W346" s="100"/>
      <c r="X346" s="100"/>
      <c r="Y346" s="100"/>
      <c r="Z346" s="100"/>
      <c r="AA346" s="132"/>
      <c r="AB346" s="101"/>
      <c r="AC346" s="101"/>
      <c r="AD346" s="101"/>
      <c r="AE346" s="100"/>
      <c r="AF346" s="101"/>
      <c r="AG346" s="100"/>
      <c r="AH346" s="101"/>
      <c r="AI346" s="100"/>
      <c r="AJ346" s="101"/>
      <c r="AK346" s="100"/>
      <c r="AL346" s="101"/>
      <c r="AM346" s="101"/>
      <c r="AN346" s="8"/>
      <c r="AO346" s="147">
        <f>IFERROR(VLOOKUP(B346,'A2. Rate Change &amp; Enrollment'!$C$20:$K$769,3,FALSE),0)</f>
        <v>0</v>
      </c>
      <c r="AP346" s="147">
        <f>IFERROR(VLOOKUP(B346,'A2. Rate Change &amp; Enrollment'!$C$20:$K$769,7,FALSE),0)</f>
        <v>0</v>
      </c>
      <c r="AQ346" s="150" t="e">
        <f t="shared" si="46"/>
        <v>#DIV/0!</v>
      </c>
      <c r="AS346" s="177"/>
      <c r="AT346" s="177"/>
      <c r="AV346" s="153" t="e">
        <f t="shared" si="47"/>
        <v>#DIV/0!</v>
      </c>
      <c r="AW346" s="101"/>
      <c r="AY346" s="132"/>
      <c r="AZ346" s="101"/>
      <c r="BA346" s="94"/>
      <c r="BB346" s="94"/>
      <c r="BC346" s="94"/>
      <c r="BD346" s="94"/>
      <c r="BE346" s="101"/>
      <c r="BF346" s="132"/>
      <c r="BG346" s="98"/>
      <c r="BH346" s="74" t="str">
        <f t="shared" si="42"/>
        <v>N</v>
      </c>
      <c r="BI346" t="e">
        <f t="shared" si="43"/>
        <v>#DIV/0!</v>
      </c>
      <c r="BK346" s="283">
        <f>IFERROR(VLOOKUP($B346, 'A2. Rate Change &amp; Enrollment'!$C$14:$BY$769, 75, FALSE), 0)</f>
        <v>0</v>
      </c>
      <c r="BL346" s="283" t="e">
        <f t="shared" si="44"/>
        <v>#DIV/0!</v>
      </c>
      <c r="BM346" s="283" t="e">
        <f t="shared" si="45"/>
        <v>#DIV/0!</v>
      </c>
      <c r="BN346" t="e">
        <f t="shared" si="48"/>
        <v>#DIV/0!</v>
      </c>
    </row>
    <row r="347" spans="1:66" x14ac:dyDescent="0.35">
      <c r="A347" t="s">
        <v>650</v>
      </c>
      <c r="B347" s="144"/>
      <c r="C347" s="98"/>
      <c r="D347" s="43" t="str">
        <f t="shared" si="41"/>
        <v>POS</v>
      </c>
      <c r="E347" s="100"/>
      <c r="F347" s="101"/>
      <c r="G347" s="100"/>
      <c r="H347" s="101"/>
      <c r="I347" s="100"/>
      <c r="J347" s="101"/>
      <c r="K347" s="100"/>
      <c r="L347" s="101"/>
      <c r="M347" s="100"/>
      <c r="N347" s="101"/>
      <c r="O347" s="100"/>
      <c r="P347" s="101"/>
      <c r="Q347" s="100"/>
      <c r="R347" s="101"/>
      <c r="S347" s="100"/>
      <c r="T347" s="101"/>
      <c r="U347" s="118"/>
      <c r="V347" s="118"/>
      <c r="W347" s="100"/>
      <c r="X347" s="100"/>
      <c r="Y347" s="100"/>
      <c r="Z347" s="100"/>
      <c r="AA347" s="132"/>
      <c r="AB347" s="101"/>
      <c r="AC347" s="101"/>
      <c r="AD347" s="101"/>
      <c r="AE347" s="100"/>
      <c r="AF347" s="101"/>
      <c r="AG347" s="100"/>
      <c r="AH347" s="101"/>
      <c r="AI347" s="100"/>
      <c r="AJ347" s="101"/>
      <c r="AK347" s="100"/>
      <c r="AL347" s="101"/>
      <c r="AM347" s="101"/>
      <c r="AN347" s="8"/>
      <c r="AO347" s="147">
        <f>IFERROR(VLOOKUP(B347,'A2. Rate Change &amp; Enrollment'!$C$20:$K$769,3,FALSE),0)</f>
        <v>0</v>
      </c>
      <c r="AP347" s="147">
        <f>IFERROR(VLOOKUP(B347,'A2. Rate Change &amp; Enrollment'!$C$20:$K$769,7,FALSE),0)</f>
        <v>0</v>
      </c>
      <c r="AQ347" s="150" t="e">
        <f t="shared" si="46"/>
        <v>#DIV/0!</v>
      </c>
      <c r="AS347" s="177"/>
      <c r="AT347" s="177"/>
      <c r="AV347" s="153" t="e">
        <f t="shared" si="47"/>
        <v>#DIV/0!</v>
      </c>
      <c r="AW347" s="101"/>
      <c r="AY347" s="132"/>
      <c r="AZ347" s="101"/>
      <c r="BA347" s="94"/>
      <c r="BB347" s="94"/>
      <c r="BC347" s="94"/>
      <c r="BD347" s="94"/>
      <c r="BE347" s="101"/>
      <c r="BF347" s="132"/>
      <c r="BG347" s="98"/>
      <c r="BH347" s="74" t="str">
        <f t="shared" si="42"/>
        <v>N</v>
      </c>
      <c r="BI347" t="e">
        <f t="shared" si="43"/>
        <v>#DIV/0!</v>
      </c>
      <c r="BK347" s="283">
        <f>IFERROR(VLOOKUP($B347, 'A2. Rate Change &amp; Enrollment'!$C$14:$BY$769, 75, FALSE), 0)</f>
        <v>0</v>
      </c>
      <c r="BL347" s="283" t="e">
        <f t="shared" si="44"/>
        <v>#DIV/0!</v>
      </c>
      <c r="BM347" s="283" t="e">
        <f t="shared" si="45"/>
        <v>#DIV/0!</v>
      </c>
      <c r="BN347" t="e">
        <f t="shared" si="48"/>
        <v>#DIV/0!</v>
      </c>
    </row>
    <row r="348" spans="1:66" x14ac:dyDescent="0.35">
      <c r="A348" t="s">
        <v>651</v>
      </c>
      <c r="B348" s="144"/>
      <c r="C348" s="98"/>
      <c r="D348" s="43" t="str">
        <f t="shared" si="41"/>
        <v>POS</v>
      </c>
      <c r="E348" s="100"/>
      <c r="F348" s="101"/>
      <c r="G348" s="100"/>
      <c r="H348" s="101"/>
      <c r="I348" s="100"/>
      <c r="J348" s="101"/>
      <c r="K348" s="100"/>
      <c r="L348" s="101"/>
      <c r="M348" s="100"/>
      <c r="N348" s="101"/>
      <c r="O348" s="100"/>
      <c r="P348" s="101"/>
      <c r="Q348" s="100"/>
      <c r="R348" s="101"/>
      <c r="S348" s="100"/>
      <c r="T348" s="101"/>
      <c r="U348" s="118"/>
      <c r="V348" s="118"/>
      <c r="W348" s="100"/>
      <c r="X348" s="100"/>
      <c r="Y348" s="100"/>
      <c r="Z348" s="100"/>
      <c r="AA348" s="132"/>
      <c r="AB348" s="101"/>
      <c r="AC348" s="101"/>
      <c r="AD348" s="101"/>
      <c r="AE348" s="100"/>
      <c r="AF348" s="101"/>
      <c r="AG348" s="100"/>
      <c r="AH348" s="101"/>
      <c r="AI348" s="100"/>
      <c r="AJ348" s="101"/>
      <c r="AK348" s="100"/>
      <c r="AL348" s="101"/>
      <c r="AM348" s="101"/>
      <c r="AN348" s="8"/>
      <c r="AO348" s="147">
        <f>IFERROR(VLOOKUP(B348,'A2. Rate Change &amp; Enrollment'!$C$20:$K$769,3,FALSE),0)</f>
        <v>0</v>
      </c>
      <c r="AP348" s="147">
        <f>IFERROR(VLOOKUP(B348,'A2. Rate Change &amp; Enrollment'!$C$20:$K$769,7,FALSE),0)</f>
        <v>0</v>
      </c>
      <c r="AQ348" s="150" t="e">
        <f t="shared" si="46"/>
        <v>#DIV/0!</v>
      </c>
      <c r="AS348" s="177"/>
      <c r="AT348" s="177"/>
      <c r="AV348" s="153" t="e">
        <f t="shared" si="47"/>
        <v>#DIV/0!</v>
      </c>
      <c r="AW348" s="101"/>
      <c r="AY348" s="132"/>
      <c r="AZ348" s="101"/>
      <c r="BA348" s="94"/>
      <c r="BB348" s="94"/>
      <c r="BC348" s="94"/>
      <c r="BD348" s="94"/>
      <c r="BE348" s="101"/>
      <c r="BF348" s="132"/>
      <c r="BG348" s="98"/>
      <c r="BH348" s="74" t="str">
        <f t="shared" si="42"/>
        <v>N</v>
      </c>
      <c r="BI348" t="e">
        <f t="shared" si="43"/>
        <v>#DIV/0!</v>
      </c>
      <c r="BK348" s="283">
        <f>IFERROR(VLOOKUP($B348, 'A2. Rate Change &amp; Enrollment'!$C$14:$BY$769, 75, FALSE), 0)</f>
        <v>0</v>
      </c>
      <c r="BL348" s="283" t="e">
        <f t="shared" si="44"/>
        <v>#DIV/0!</v>
      </c>
      <c r="BM348" s="283" t="e">
        <f t="shared" si="45"/>
        <v>#DIV/0!</v>
      </c>
      <c r="BN348" t="e">
        <f t="shared" si="48"/>
        <v>#DIV/0!</v>
      </c>
    </row>
    <row r="349" spans="1:66" x14ac:dyDescent="0.35">
      <c r="A349" t="s">
        <v>652</v>
      </c>
      <c r="B349" s="144"/>
      <c r="C349" s="98"/>
      <c r="D349" s="43" t="str">
        <f t="shared" si="41"/>
        <v>POS</v>
      </c>
      <c r="E349" s="100"/>
      <c r="F349" s="101"/>
      <c r="G349" s="100"/>
      <c r="H349" s="101"/>
      <c r="I349" s="100"/>
      <c r="J349" s="101"/>
      <c r="K349" s="100"/>
      <c r="L349" s="101"/>
      <c r="M349" s="100"/>
      <c r="N349" s="101"/>
      <c r="O349" s="100"/>
      <c r="P349" s="101"/>
      <c r="Q349" s="100"/>
      <c r="R349" s="101"/>
      <c r="S349" s="100"/>
      <c r="T349" s="101"/>
      <c r="U349" s="118"/>
      <c r="V349" s="118"/>
      <c r="W349" s="100"/>
      <c r="X349" s="100"/>
      <c r="Y349" s="100"/>
      <c r="Z349" s="100"/>
      <c r="AA349" s="132"/>
      <c r="AB349" s="101"/>
      <c r="AC349" s="101"/>
      <c r="AD349" s="101"/>
      <c r="AE349" s="100"/>
      <c r="AF349" s="101"/>
      <c r="AG349" s="100"/>
      <c r="AH349" s="101"/>
      <c r="AI349" s="100"/>
      <c r="AJ349" s="101"/>
      <c r="AK349" s="100"/>
      <c r="AL349" s="101"/>
      <c r="AM349" s="101"/>
      <c r="AN349" s="8"/>
      <c r="AO349" s="147">
        <f>IFERROR(VLOOKUP(B349,'A2. Rate Change &amp; Enrollment'!$C$20:$K$769,3,FALSE),0)</f>
        <v>0</v>
      </c>
      <c r="AP349" s="147">
        <f>IFERROR(VLOOKUP(B349,'A2. Rate Change &amp; Enrollment'!$C$20:$K$769,7,FALSE),0)</f>
        <v>0</v>
      </c>
      <c r="AQ349" s="150" t="e">
        <f t="shared" si="46"/>
        <v>#DIV/0!</v>
      </c>
      <c r="AS349" s="177"/>
      <c r="AT349" s="177"/>
      <c r="AV349" s="153" t="e">
        <f t="shared" si="47"/>
        <v>#DIV/0!</v>
      </c>
      <c r="AW349" s="101"/>
      <c r="AY349" s="132"/>
      <c r="AZ349" s="101"/>
      <c r="BA349" s="94"/>
      <c r="BB349" s="94"/>
      <c r="BC349" s="94"/>
      <c r="BD349" s="94"/>
      <c r="BE349" s="101"/>
      <c r="BF349" s="132"/>
      <c r="BG349" s="98"/>
      <c r="BH349" s="74" t="str">
        <f t="shared" si="42"/>
        <v>N</v>
      </c>
      <c r="BI349" t="e">
        <f t="shared" si="43"/>
        <v>#DIV/0!</v>
      </c>
      <c r="BK349" s="283">
        <f>IFERROR(VLOOKUP($B349, 'A2. Rate Change &amp; Enrollment'!$C$14:$BY$769, 75, FALSE), 0)</f>
        <v>0</v>
      </c>
      <c r="BL349" s="283" t="e">
        <f t="shared" si="44"/>
        <v>#DIV/0!</v>
      </c>
      <c r="BM349" s="283" t="e">
        <f t="shared" si="45"/>
        <v>#DIV/0!</v>
      </c>
      <c r="BN349" t="e">
        <f t="shared" si="48"/>
        <v>#DIV/0!</v>
      </c>
    </row>
    <row r="350" spans="1:66" x14ac:dyDescent="0.35">
      <c r="A350" t="s">
        <v>653</v>
      </c>
      <c r="B350" s="144"/>
      <c r="C350" s="98"/>
      <c r="D350" s="43" t="str">
        <f t="shared" si="41"/>
        <v>POS</v>
      </c>
      <c r="E350" s="100"/>
      <c r="F350" s="101"/>
      <c r="G350" s="100"/>
      <c r="H350" s="101"/>
      <c r="I350" s="100"/>
      <c r="J350" s="101"/>
      <c r="K350" s="100"/>
      <c r="L350" s="101"/>
      <c r="M350" s="100"/>
      <c r="N350" s="101"/>
      <c r="O350" s="100"/>
      <c r="P350" s="101"/>
      <c r="Q350" s="100"/>
      <c r="R350" s="101"/>
      <c r="S350" s="100"/>
      <c r="T350" s="101"/>
      <c r="U350" s="118"/>
      <c r="V350" s="118"/>
      <c r="W350" s="100"/>
      <c r="X350" s="100"/>
      <c r="Y350" s="100"/>
      <c r="Z350" s="100"/>
      <c r="AA350" s="132"/>
      <c r="AB350" s="101"/>
      <c r="AC350" s="101"/>
      <c r="AD350" s="101"/>
      <c r="AE350" s="100"/>
      <c r="AF350" s="101"/>
      <c r="AG350" s="100"/>
      <c r="AH350" s="101"/>
      <c r="AI350" s="100"/>
      <c r="AJ350" s="101"/>
      <c r="AK350" s="100"/>
      <c r="AL350" s="101"/>
      <c r="AM350" s="101"/>
      <c r="AN350" s="8"/>
      <c r="AO350" s="147">
        <f>IFERROR(VLOOKUP(B350,'A2. Rate Change &amp; Enrollment'!$C$20:$K$769,3,FALSE),0)</f>
        <v>0</v>
      </c>
      <c r="AP350" s="147">
        <f>IFERROR(VLOOKUP(B350,'A2. Rate Change &amp; Enrollment'!$C$20:$K$769,7,FALSE),0)</f>
        <v>0</v>
      </c>
      <c r="AQ350" s="150" t="e">
        <f t="shared" si="46"/>
        <v>#DIV/0!</v>
      </c>
      <c r="AS350" s="177"/>
      <c r="AT350" s="177"/>
      <c r="AV350" s="153" t="e">
        <f t="shared" si="47"/>
        <v>#DIV/0!</v>
      </c>
      <c r="AW350" s="101"/>
      <c r="AY350" s="132"/>
      <c r="AZ350" s="101"/>
      <c r="BA350" s="94"/>
      <c r="BB350" s="94"/>
      <c r="BC350" s="94"/>
      <c r="BD350" s="94"/>
      <c r="BE350" s="101"/>
      <c r="BF350" s="132"/>
      <c r="BG350" s="98"/>
      <c r="BH350" s="74" t="str">
        <f t="shared" si="42"/>
        <v>N</v>
      </c>
      <c r="BI350" t="e">
        <f t="shared" si="43"/>
        <v>#DIV/0!</v>
      </c>
      <c r="BK350" s="283">
        <f>IFERROR(VLOOKUP($B350, 'A2. Rate Change &amp; Enrollment'!$C$14:$BY$769, 75, FALSE), 0)</f>
        <v>0</v>
      </c>
      <c r="BL350" s="283" t="e">
        <f t="shared" si="44"/>
        <v>#DIV/0!</v>
      </c>
      <c r="BM350" s="283" t="e">
        <f t="shared" si="45"/>
        <v>#DIV/0!</v>
      </c>
      <c r="BN350" t="e">
        <f t="shared" si="48"/>
        <v>#DIV/0!</v>
      </c>
    </row>
    <row r="351" spans="1:66" x14ac:dyDescent="0.35">
      <c r="A351" t="s">
        <v>654</v>
      </c>
      <c r="B351" s="144"/>
      <c r="C351" s="98"/>
      <c r="D351" s="43" t="str">
        <f t="shared" si="41"/>
        <v>POS</v>
      </c>
      <c r="E351" s="100"/>
      <c r="F351" s="101"/>
      <c r="G351" s="100"/>
      <c r="H351" s="101"/>
      <c r="I351" s="100"/>
      <c r="J351" s="101"/>
      <c r="K351" s="100"/>
      <c r="L351" s="101"/>
      <c r="M351" s="100"/>
      <c r="N351" s="101"/>
      <c r="O351" s="100"/>
      <c r="P351" s="101"/>
      <c r="Q351" s="100"/>
      <c r="R351" s="101"/>
      <c r="S351" s="100"/>
      <c r="T351" s="101"/>
      <c r="U351" s="118"/>
      <c r="V351" s="118"/>
      <c r="W351" s="100"/>
      <c r="X351" s="100"/>
      <c r="Y351" s="100"/>
      <c r="Z351" s="100"/>
      <c r="AA351" s="132"/>
      <c r="AB351" s="101"/>
      <c r="AC351" s="101"/>
      <c r="AD351" s="101"/>
      <c r="AE351" s="100"/>
      <c r="AF351" s="101"/>
      <c r="AG351" s="100"/>
      <c r="AH351" s="101"/>
      <c r="AI351" s="100"/>
      <c r="AJ351" s="101"/>
      <c r="AK351" s="100"/>
      <c r="AL351" s="101"/>
      <c r="AM351" s="101"/>
      <c r="AN351" s="8"/>
      <c r="AO351" s="147">
        <f>IFERROR(VLOOKUP(B351,'A2. Rate Change &amp; Enrollment'!$C$20:$K$769,3,FALSE),0)</f>
        <v>0</v>
      </c>
      <c r="AP351" s="147">
        <f>IFERROR(VLOOKUP(B351,'A2. Rate Change &amp; Enrollment'!$C$20:$K$769,7,FALSE),0)</f>
        <v>0</v>
      </c>
      <c r="AQ351" s="150" t="e">
        <f t="shared" si="46"/>
        <v>#DIV/0!</v>
      </c>
      <c r="AS351" s="177"/>
      <c r="AT351" s="177"/>
      <c r="AV351" s="153" t="e">
        <f t="shared" si="47"/>
        <v>#DIV/0!</v>
      </c>
      <c r="AW351" s="101"/>
      <c r="AY351" s="132"/>
      <c r="AZ351" s="101"/>
      <c r="BA351" s="94"/>
      <c r="BB351" s="94"/>
      <c r="BC351" s="94"/>
      <c r="BD351" s="94"/>
      <c r="BE351" s="101"/>
      <c r="BF351" s="132"/>
      <c r="BG351" s="98"/>
      <c r="BH351" s="74" t="str">
        <f t="shared" si="42"/>
        <v>N</v>
      </c>
      <c r="BI351" t="e">
        <f t="shared" si="43"/>
        <v>#DIV/0!</v>
      </c>
      <c r="BK351" s="283">
        <f>IFERROR(VLOOKUP($B351, 'A2. Rate Change &amp; Enrollment'!$C$14:$BY$769, 75, FALSE), 0)</f>
        <v>0</v>
      </c>
      <c r="BL351" s="283" t="e">
        <f t="shared" si="44"/>
        <v>#DIV/0!</v>
      </c>
      <c r="BM351" s="283" t="e">
        <f t="shared" si="45"/>
        <v>#DIV/0!</v>
      </c>
      <c r="BN351" t="e">
        <f t="shared" si="48"/>
        <v>#DIV/0!</v>
      </c>
    </row>
    <row r="352" spans="1:66" x14ac:dyDescent="0.35">
      <c r="A352" t="s">
        <v>655</v>
      </c>
      <c r="B352" s="144"/>
      <c r="C352" s="98"/>
      <c r="D352" s="43" t="str">
        <f t="shared" si="41"/>
        <v>POS</v>
      </c>
      <c r="E352" s="100"/>
      <c r="F352" s="101"/>
      <c r="G352" s="100"/>
      <c r="H352" s="101"/>
      <c r="I352" s="100"/>
      <c r="J352" s="101"/>
      <c r="K352" s="100"/>
      <c r="L352" s="101"/>
      <c r="M352" s="100"/>
      <c r="N352" s="101"/>
      <c r="O352" s="100"/>
      <c r="P352" s="101"/>
      <c r="Q352" s="100"/>
      <c r="R352" s="101"/>
      <c r="S352" s="100"/>
      <c r="T352" s="101"/>
      <c r="U352" s="118"/>
      <c r="V352" s="118"/>
      <c r="W352" s="100"/>
      <c r="X352" s="100"/>
      <c r="Y352" s="100"/>
      <c r="Z352" s="100"/>
      <c r="AA352" s="132"/>
      <c r="AB352" s="101"/>
      <c r="AC352" s="101"/>
      <c r="AD352" s="101"/>
      <c r="AE352" s="100"/>
      <c r="AF352" s="101"/>
      <c r="AG352" s="100"/>
      <c r="AH352" s="101"/>
      <c r="AI352" s="100"/>
      <c r="AJ352" s="101"/>
      <c r="AK352" s="100"/>
      <c r="AL352" s="101"/>
      <c r="AM352" s="101"/>
      <c r="AN352" s="8"/>
      <c r="AO352" s="147">
        <f>IFERROR(VLOOKUP(B352,'A2. Rate Change &amp; Enrollment'!$C$20:$K$769,3,FALSE),0)</f>
        <v>0</v>
      </c>
      <c r="AP352" s="147">
        <f>IFERROR(VLOOKUP(B352,'A2. Rate Change &amp; Enrollment'!$C$20:$K$769,7,FALSE),0)</f>
        <v>0</v>
      </c>
      <c r="AQ352" s="150" t="e">
        <f t="shared" si="46"/>
        <v>#DIV/0!</v>
      </c>
      <c r="AS352" s="177"/>
      <c r="AT352" s="177"/>
      <c r="AV352" s="153" t="e">
        <f t="shared" si="47"/>
        <v>#DIV/0!</v>
      </c>
      <c r="AW352" s="101"/>
      <c r="AY352" s="132"/>
      <c r="AZ352" s="101"/>
      <c r="BA352" s="94"/>
      <c r="BB352" s="94"/>
      <c r="BC352" s="94"/>
      <c r="BD352" s="94"/>
      <c r="BE352" s="101"/>
      <c r="BF352" s="132"/>
      <c r="BG352" s="98"/>
      <c r="BH352" s="74" t="str">
        <f t="shared" si="42"/>
        <v>N</v>
      </c>
      <c r="BI352" t="e">
        <f t="shared" si="43"/>
        <v>#DIV/0!</v>
      </c>
      <c r="BK352" s="283">
        <f>IFERROR(VLOOKUP($B352, 'A2. Rate Change &amp; Enrollment'!$C$14:$BY$769, 75, FALSE), 0)</f>
        <v>0</v>
      </c>
      <c r="BL352" s="283" t="e">
        <f t="shared" si="44"/>
        <v>#DIV/0!</v>
      </c>
      <c r="BM352" s="283" t="e">
        <f t="shared" si="45"/>
        <v>#DIV/0!</v>
      </c>
      <c r="BN352" t="e">
        <f t="shared" si="48"/>
        <v>#DIV/0!</v>
      </c>
    </row>
    <row r="353" spans="1:66" x14ac:dyDescent="0.35">
      <c r="A353" t="s">
        <v>656</v>
      </c>
      <c r="B353" s="144"/>
      <c r="C353" s="98"/>
      <c r="D353" s="43" t="str">
        <f t="shared" si="41"/>
        <v>POS</v>
      </c>
      <c r="E353" s="100"/>
      <c r="F353" s="101"/>
      <c r="G353" s="100"/>
      <c r="H353" s="101"/>
      <c r="I353" s="100"/>
      <c r="J353" s="101"/>
      <c r="K353" s="100"/>
      <c r="L353" s="101"/>
      <c r="M353" s="100"/>
      <c r="N353" s="101"/>
      <c r="O353" s="100"/>
      <c r="P353" s="101"/>
      <c r="Q353" s="100"/>
      <c r="R353" s="101"/>
      <c r="S353" s="100"/>
      <c r="T353" s="101"/>
      <c r="U353" s="118"/>
      <c r="V353" s="118"/>
      <c r="W353" s="100"/>
      <c r="X353" s="100"/>
      <c r="Y353" s="100"/>
      <c r="Z353" s="100"/>
      <c r="AA353" s="132"/>
      <c r="AB353" s="101"/>
      <c r="AC353" s="101"/>
      <c r="AD353" s="101"/>
      <c r="AE353" s="100"/>
      <c r="AF353" s="101"/>
      <c r="AG353" s="100"/>
      <c r="AH353" s="101"/>
      <c r="AI353" s="100"/>
      <c r="AJ353" s="101"/>
      <c r="AK353" s="100"/>
      <c r="AL353" s="101"/>
      <c r="AM353" s="101"/>
      <c r="AN353" s="8"/>
      <c r="AO353" s="147">
        <f>IFERROR(VLOOKUP(B353,'A2. Rate Change &amp; Enrollment'!$C$20:$K$769,3,FALSE),0)</f>
        <v>0</v>
      </c>
      <c r="AP353" s="147">
        <f>IFERROR(VLOOKUP(B353,'A2. Rate Change &amp; Enrollment'!$C$20:$K$769,7,FALSE),0)</f>
        <v>0</v>
      </c>
      <c r="AQ353" s="150" t="e">
        <f t="shared" si="46"/>
        <v>#DIV/0!</v>
      </c>
      <c r="AS353" s="177"/>
      <c r="AT353" s="177"/>
      <c r="AV353" s="153" t="e">
        <f t="shared" si="47"/>
        <v>#DIV/0!</v>
      </c>
      <c r="AW353" s="101"/>
      <c r="AY353" s="132"/>
      <c r="AZ353" s="101"/>
      <c r="BA353" s="94"/>
      <c r="BB353" s="94"/>
      <c r="BC353" s="94"/>
      <c r="BD353" s="94"/>
      <c r="BE353" s="101"/>
      <c r="BF353" s="132"/>
      <c r="BG353" s="98"/>
      <c r="BH353" s="74" t="str">
        <f t="shared" si="42"/>
        <v>N</v>
      </c>
      <c r="BI353" t="e">
        <f t="shared" si="43"/>
        <v>#DIV/0!</v>
      </c>
      <c r="BK353" s="283">
        <f>IFERROR(VLOOKUP($B353, 'A2. Rate Change &amp; Enrollment'!$C$14:$BY$769, 75, FALSE), 0)</f>
        <v>0</v>
      </c>
      <c r="BL353" s="283" t="e">
        <f t="shared" si="44"/>
        <v>#DIV/0!</v>
      </c>
      <c r="BM353" s="283" t="e">
        <f t="shared" si="45"/>
        <v>#DIV/0!</v>
      </c>
      <c r="BN353" t="e">
        <f t="shared" si="48"/>
        <v>#DIV/0!</v>
      </c>
    </row>
    <row r="354" spans="1:66" x14ac:dyDescent="0.35">
      <c r="A354" t="s">
        <v>657</v>
      </c>
      <c r="B354" s="144"/>
      <c r="C354" s="98"/>
      <c r="D354" s="43" t="str">
        <f t="shared" si="41"/>
        <v>POS</v>
      </c>
      <c r="E354" s="100"/>
      <c r="F354" s="101"/>
      <c r="G354" s="100"/>
      <c r="H354" s="101"/>
      <c r="I354" s="100"/>
      <c r="J354" s="101"/>
      <c r="K354" s="100"/>
      <c r="L354" s="101"/>
      <c r="M354" s="100"/>
      <c r="N354" s="101"/>
      <c r="O354" s="100"/>
      <c r="P354" s="101"/>
      <c r="Q354" s="100"/>
      <c r="R354" s="101"/>
      <c r="S354" s="100"/>
      <c r="T354" s="101"/>
      <c r="U354" s="118"/>
      <c r="V354" s="118"/>
      <c r="W354" s="100"/>
      <c r="X354" s="100"/>
      <c r="Y354" s="100"/>
      <c r="Z354" s="100"/>
      <c r="AA354" s="132"/>
      <c r="AB354" s="101"/>
      <c r="AC354" s="101"/>
      <c r="AD354" s="101"/>
      <c r="AE354" s="100"/>
      <c r="AF354" s="101"/>
      <c r="AG354" s="100"/>
      <c r="AH354" s="101"/>
      <c r="AI354" s="100"/>
      <c r="AJ354" s="101"/>
      <c r="AK354" s="100"/>
      <c r="AL354" s="101"/>
      <c r="AM354" s="101"/>
      <c r="AN354" s="8"/>
      <c r="AO354" s="147">
        <f>IFERROR(VLOOKUP(B354,'A2. Rate Change &amp; Enrollment'!$C$20:$K$769,3,FALSE),0)</f>
        <v>0</v>
      </c>
      <c r="AP354" s="147">
        <f>IFERROR(VLOOKUP(B354,'A2. Rate Change &amp; Enrollment'!$C$20:$K$769,7,FALSE),0)</f>
        <v>0</v>
      </c>
      <c r="AQ354" s="150" t="e">
        <f t="shared" si="46"/>
        <v>#DIV/0!</v>
      </c>
      <c r="AS354" s="177"/>
      <c r="AT354" s="177"/>
      <c r="AV354" s="153" t="e">
        <f t="shared" si="47"/>
        <v>#DIV/0!</v>
      </c>
      <c r="AW354" s="101"/>
      <c r="AY354" s="132"/>
      <c r="AZ354" s="101"/>
      <c r="BA354" s="94"/>
      <c r="BB354" s="94"/>
      <c r="BC354" s="94"/>
      <c r="BD354" s="94"/>
      <c r="BE354" s="101"/>
      <c r="BF354" s="132"/>
      <c r="BG354" s="98"/>
      <c r="BH354" s="74" t="str">
        <f t="shared" si="42"/>
        <v>N</v>
      </c>
      <c r="BI354" t="e">
        <f t="shared" si="43"/>
        <v>#DIV/0!</v>
      </c>
      <c r="BK354" s="283">
        <f>IFERROR(VLOOKUP($B354, 'A2. Rate Change &amp; Enrollment'!$C$14:$BY$769, 75, FALSE), 0)</f>
        <v>0</v>
      </c>
      <c r="BL354" s="283" t="e">
        <f t="shared" si="44"/>
        <v>#DIV/0!</v>
      </c>
      <c r="BM354" s="283" t="e">
        <f t="shared" si="45"/>
        <v>#DIV/0!</v>
      </c>
      <c r="BN354" t="e">
        <f t="shared" si="48"/>
        <v>#DIV/0!</v>
      </c>
    </row>
    <row r="355" spans="1:66" x14ac:dyDescent="0.35">
      <c r="A355" t="s">
        <v>658</v>
      </c>
      <c r="B355" s="144"/>
      <c r="C355" s="98"/>
      <c r="D355" s="43" t="str">
        <f t="shared" si="41"/>
        <v>POS</v>
      </c>
      <c r="E355" s="100"/>
      <c r="F355" s="101"/>
      <c r="G355" s="100"/>
      <c r="H355" s="101"/>
      <c r="I355" s="100"/>
      <c r="J355" s="101"/>
      <c r="K355" s="100"/>
      <c r="L355" s="101"/>
      <c r="M355" s="100"/>
      <c r="N355" s="101"/>
      <c r="O355" s="100"/>
      <c r="P355" s="101"/>
      <c r="Q355" s="100"/>
      <c r="R355" s="101"/>
      <c r="S355" s="100"/>
      <c r="T355" s="101"/>
      <c r="U355" s="118"/>
      <c r="V355" s="118"/>
      <c r="W355" s="100"/>
      <c r="X355" s="100"/>
      <c r="Y355" s="100"/>
      <c r="Z355" s="100"/>
      <c r="AA355" s="132"/>
      <c r="AB355" s="101"/>
      <c r="AC355" s="101"/>
      <c r="AD355" s="101"/>
      <c r="AE355" s="100"/>
      <c r="AF355" s="101"/>
      <c r="AG355" s="100"/>
      <c r="AH355" s="101"/>
      <c r="AI355" s="100"/>
      <c r="AJ355" s="101"/>
      <c r="AK355" s="100"/>
      <c r="AL355" s="101"/>
      <c r="AM355" s="101"/>
      <c r="AN355" s="8"/>
      <c r="AO355" s="147">
        <f>IFERROR(VLOOKUP(B355,'A2. Rate Change &amp; Enrollment'!$C$20:$K$769,3,FALSE),0)</f>
        <v>0</v>
      </c>
      <c r="AP355" s="147">
        <f>IFERROR(VLOOKUP(B355,'A2. Rate Change &amp; Enrollment'!$C$20:$K$769,7,FALSE),0)</f>
        <v>0</v>
      </c>
      <c r="AQ355" s="150" t="e">
        <f t="shared" si="46"/>
        <v>#DIV/0!</v>
      </c>
      <c r="AS355" s="177"/>
      <c r="AT355" s="177"/>
      <c r="AV355" s="153" t="e">
        <f t="shared" si="47"/>
        <v>#DIV/0!</v>
      </c>
      <c r="AW355" s="101"/>
      <c r="AY355" s="132"/>
      <c r="AZ355" s="101"/>
      <c r="BA355" s="94"/>
      <c r="BB355" s="94"/>
      <c r="BC355" s="94"/>
      <c r="BD355" s="94"/>
      <c r="BE355" s="101"/>
      <c r="BF355" s="132"/>
      <c r="BG355" s="98"/>
      <c r="BH355" s="74" t="str">
        <f t="shared" si="42"/>
        <v>N</v>
      </c>
      <c r="BI355" t="e">
        <f t="shared" si="43"/>
        <v>#DIV/0!</v>
      </c>
      <c r="BK355" s="283">
        <f>IFERROR(VLOOKUP($B355, 'A2. Rate Change &amp; Enrollment'!$C$14:$BY$769, 75, FALSE), 0)</f>
        <v>0</v>
      </c>
      <c r="BL355" s="283" t="e">
        <f t="shared" si="44"/>
        <v>#DIV/0!</v>
      </c>
      <c r="BM355" s="283" t="e">
        <f t="shared" si="45"/>
        <v>#DIV/0!</v>
      </c>
      <c r="BN355" t="e">
        <f t="shared" si="48"/>
        <v>#DIV/0!</v>
      </c>
    </row>
    <row r="356" spans="1:66" x14ac:dyDescent="0.35">
      <c r="A356" t="s">
        <v>659</v>
      </c>
      <c r="B356" s="144"/>
      <c r="C356" s="98"/>
      <c r="D356" s="43" t="str">
        <f t="shared" si="41"/>
        <v>POS</v>
      </c>
      <c r="E356" s="100"/>
      <c r="F356" s="101"/>
      <c r="G356" s="100"/>
      <c r="H356" s="101"/>
      <c r="I356" s="100"/>
      <c r="J356" s="101"/>
      <c r="K356" s="100"/>
      <c r="L356" s="101"/>
      <c r="M356" s="100"/>
      <c r="N356" s="101"/>
      <c r="O356" s="100"/>
      <c r="P356" s="101"/>
      <c r="Q356" s="100"/>
      <c r="R356" s="101"/>
      <c r="S356" s="100"/>
      <c r="T356" s="101"/>
      <c r="U356" s="118"/>
      <c r="V356" s="118"/>
      <c r="W356" s="100"/>
      <c r="X356" s="100"/>
      <c r="Y356" s="100"/>
      <c r="Z356" s="100"/>
      <c r="AA356" s="132"/>
      <c r="AB356" s="101"/>
      <c r="AC356" s="101"/>
      <c r="AD356" s="101"/>
      <c r="AE356" s="100"/>
      <c r="AF356" s="101"/>
      <c r="AG356" s="100"/>
      <c r="AH356" s="101"/>
      <c r="AI356" s="100"/>
      <c r="AJ356" s="101"/>
      <c r="AK356" s="100"/>
      <c r="AL356" s="101"/>
      <c r="AM356" s="101"/>
      <c r="AN356" s="8"/>
      <c r="AO356" s="147">
        <f>IFERROR(VLOOKUP(B356,'A2. Rate Change &amp; Enrollment'!$C$20:$K$769,3,FALSE),0)</f>
        <v>0</v>
      </c>
      <c r="AP356" s="147">
        <f>IFERROR(VLOOKUP(B356,'A2. Rate Change &amp; Enrollment'!$C$20:$K$769,7,FALSE),0)</f>
        <v>0</v>
      </c>
      <c r="AQ356" s="150" t="e">
        <f t="shared" si="46"/>
        <v>#DIV/0!</v>
      </c>
      <c r="AS356" s="177"/>
      <c r="AT356" s="177"/>
      <c r="AV356" s="153" t="e">
        <f t="shared" si="47"/>
        <v>#DIV/0!</v>
      </c>
      <c r="AW356" s="101"/>
      <c r="AY356" s="132"/>
      <c r="AZ356" s="101"/>
      <c r="BA356" s="94"/>
      <c r="BB356" s="94"/>
      <c r="BC356" s="94"/>
      <c r="BD356" s="94"/>
      <c r="BE356" s="101"/>
      <c r="BF356" s="132"/>
      <c r="BG356" s="98"/>
      <c r="BH356" s="74" t="str">
        <f t="shared" si="42"/>
        <v>N</v>
      </c>
      <c r="BI356" t="e">
        <f t="shared" si="43"/>
        <v>#DIV/0!</v>
      </c>
      <c r="BK356" s="283">
        <f>IFERROR(VLOOKUP($B356, 'A2. Rate Change &amp; Enrollment'!$C$14:$BY$769, 75, FALSE), 0)</f>
        <v>0</v>
      </c>
      <c r="BL356" s="283" t="e">
        <f t="shared" si="44"/>
        <v>#DIV/0!</v>
      </c>
      <c r="BM356" s="283" t="e">
        <f t="shared" si="45"/>
        <v>#DIV/0!</v>
      </c>
      <c r="BN356" t="e">
        <f t="shared" si="48"/>
        <v>#DIV/0!</v>
      </c>
    </row>
    <row r="357" spans="1:66" x14ac:dyDescent="0.35">
      <c r="A357" t="s">
        <v>660</v>
      </c>
      <c r="B357" s="144"/>
      <c r="C357" s="98"/>
      <c r="D357" s="43" t="str">
        <f t="shared" si="41"/>
        <v>POS</v>
      </c>
      <c r="E357" s="100"/>
      <c r="F357" s="101"/>
      <c r="G357" s="100"/>
      <c r="H357" s="101"/>
      <c r="I357" s="100"/>
      <c r="J357" s="101"/>
      <c r="K357" s="100"/>
      <c r="L357" s="101"/>
      <c r="M357" s="100"/>
      <c r="N357" s="101"/>
      <c r="O357" s="100"/>
      <c r="P357" s="101"/>
      <c r="Q357" s="100"/>
      <c r="R357" s="101"/>
      <c r="S357" s="100"/>
      <c r="T357" s="101"/>
      <c r="U357" s="118"/>
      <c r="V357" s="118"/>
      <c r="W357" s="100"/>
      <c r="X357" s="100"/>
      <c r="Y357" s="100"/>
      <c r="Z357" s="100"/>
      <c r="AA357" s="132"/>
      <c r="AB357" s="101"/>
      <c r="AC357" s="101"/>
      <c r="AD357" s="101"/>
      <c r="AE357" s="100"/>
      <c r="AF357" s="101"/>
      <c r="AG357" s="100"/>
      <c r="AH357" s="101"/>
      <c r="AI357" s="100"/>
      <c r="AJ357" s="101"/>
      <c r="AK357" s="100"/>
      <c r="AL357" s="101"/>
      <c r="AM357" s="101"/>
      <c r="AN357" s="8"/>
      <c r="AO357" s="147">
        <f>IFERROR(VLOOKUP(B357,'A2. Rate Change &amp; Enrollment'!$C$20:$K$769,3,FALSE),0)</f>
        <v>0</v>
      </c>
      <c r="AP357" s="147">
        <f>IFERROR(VLOOKUP(B357,'A2. Rate Change &amp; Enrollment'!$C$20:$K$769,7,FALSE),0)</f>
        <v>0</v>
      </c>
      <c r="AQ357" s="150" t="e">
        <f t="shared" si="46"/>
        <v>#DIV/0!</v>
      </c>
      <c r="AS357" s="177"/>
      <c r="AT357" s="177"/>
      <c r="AV357" s="153" t="e">
        <f t="shared" si="47"/>
        <v>#DIV/0!</v>
      </c>
      <c r="AW357" s="101"/>
      <c r="AY357" s="132"/>
      <c r="AZ357" s="101"/>
      <c r="BA357" s="94"/>
      <c r="BB357" s="94"/>
      <c r="BC357" s="94"/>
      <c r="BD357" s="94"/>
      <c r="BE357" s="101"/>
      <c r="BF357" s="132"/>
      <c r="BG357" s="98"/>
      <c r="BH357" s="74" t="str">
        <f t="shared" si="42"/>
        <v>N</v>
      </c>
      <c r="BI357" t="e">
        <f t="shared" si="43"/>
        <v>#DIV/0!</v>
      </c>
      <c r="BK357" s="283">
        <f>IFERROR(VLOOKUP($B357, 'A2. Rate Change &amp; Enrollment'!$C$14:$BY$769, 75, FALSE), 0)</f>
        <v>0</v>
      </c>
      <c r="BL357" s="283" t="e">
        <f t="shared" si="44"/>
        <v>#DIV/0!</v>
      </c>
      <c r="BM357" s="283" t="e">
        <f t="shared" si="45"/>
        <v>#DIV/0!</v>
      </c>
      <c r="BN357" t="e">
        <f t="shared" si="48"/>
        <v>#DIV/0!</v>
      </c>
    </row>
    <row r="358" spans="1:66" x14ac:dyDescent="0.35">
      <c r="A358" t="s">
        <v>661</v>
      </c>
      <c r="B358" s="144"/>
      <c r="C358" s="98"/>
      <c r="D358" s="43" t="str">
        <f t="shared" si="41"/>
        <v>POS</v>
      </c>
      <c r="E358" s="100"/>
      <c r="F358" s="101"/>
      <c r="G358" s="100"/>
      <c r="H358" s="101"/>
      <c r="I358" s="100"/>
      <c r="J358" s="101"/>
      <c r="K358" s="100"/>
      <c r="L358" s="101"/>
      <c r="M358" s="100"/>
      <c r="N358" s="101"/>
      <c r="O358" s="100"/>
      <c r="P358" s="101"/>
      <c r="Q358" s="100"/>
      <c r="R358" s="101"/>
      <c r="S358" s="100"/>
      <c r="T358" s="101"/>
      <c r="U358" s="118"/>
      <c r="V358" s="118"/>
      <c r="W358" s="100"/>
      <c r="X358" s="100"/>
      <c r="Y358" s="100"/>
      <c r="Z358" s="100"/>
      <c r="AA358" s="132"/>
      <c r="AB358" s="101"/>
      <c r="AC358" s="101"/>
      <c r="AD358" s="101"/>
      <c r="AE358" s="100"/>
      <c r="AF358" s="101"/>
      <c r="AG358" s="100"/>
      <c r="AH358" s="101"/>
      <c r="AI358" s="100"/>
      <c r="AJ358" s="101"/>
      <c r="AK358" s="100"/>
      <c r="AL358" s="101"/>
      <c r="AM358" s="101"/>
      <c r="AN358" s="8"/>
      <c r="AO358" s="147">
        <f>IFERROR(VLOOKUP(B358,'A2. Rate Change &amp; Enrollment'!$C$20:$K$769,3,FALSE),0)</f>
        <v>0</v>
      </c>
      <c r="AP358" s="147">
        <f>IFERROR(VLOOKUP(B358,'A2. Rate Change &amp; Enrollment'!$C$20:$K$769,7,FALSE),0)</f>
        <v>0</v>
      </c>
      <c r="AQ358" s="150" t="e">
        <f t="shared" si="46"/>
        <v>#DIV/0!</v>
      </c>
      <c r="AS358" s="177"/>
      <c r="AT358" s="177"/>
      <c r="AV358" s="153" t="e">
        <f t="shared" si="47"/>
        <v>#DIV/0!</v>
      </c>
      <c r="AW358" s="101"/>
      <c r="AY358" s="132"/>
      <c r="AZ358" s="101"/>
      <c r="BA358" s="94"/>
      <c r="BB358" s="94"/>
      <c r="BC358" s="94"/>
      <c r="BD358" s="94"/>
      <c r="BE358" s="101"/>
      <c r="BF358" s="132"/>
      <c r="BG358" s="98"/>
      <c r="BH358" s="74" t="str">
        <f t="shared" si="42"/>
        <v>N</v>
      </c>
      <c r="BI358" t="e">
        <f t="shared" si="43"/>
        <v>#DIV/0!</v>
      </c>
      <c r="BK358" s="283">
        <f>IFERROR(VLOOKUP($B358, 'A2. Rate Change &amp; Enrollment'!$C$14:$BY$769, 75, FALSE), 0)</f>
        <v>0</v>
      </c>
      <c r="BL358" s="283" t="e">
        <f t="shared" si="44"/>
        <v>#DIV/0!</v>
      </c>
      <c r="BM358" s="283" t="e">
        <f t="shared" si="45"/>
        <v>#DIV/0!</v>
      </c>
      <c r="BN358" t="e">
        <f t="shared" si="48"/>
        <v>#DIV/0!</v>
      </c>
    </row>
    <row r="359" spans="1:66" x14ac:dyDescent="0.35">
      <c r="A359" t="s">
        <v>662</v>
      </c>
      <c r="B359" s="144"/>
      <c r="C359" s="98"/>
      <c r="D359" s="43" t="str">
        <f t="shared" si="41"/>
        <v>POS</v>
      </c>
      <c r="E359" s="100"/>
      <c r="F359" s="101"/>
      <c r="G359" s="100"/>
      <c r="H359" s="101"/>
      <c r="I359" s="100"/>
      <c r="J359" s="101"/>
      <c r="K359" s="100"/>
      <c r="L359" s="101"/>
      <c r="M359" s="100"/>
      <c r="N359" s="101"/>
      <c r="O359" s="100"/>
      <c r="P359" s="101"/>
      <c r="Q359" s="100"/>
      <c r="R359" s="101"/>
      <c r="S359" s="100"/>
      <c r="T359" s="101"/>
      <c r="U359" s="118"/>
      <c r="V359" s="118"/>
      <c r="W359" s="100"/>
      <c r="X359" s="100"/>
      <c r="Y359" s="100"/>
      <c r="Z359" s="100"/>
      <c r="AA359" s="132"/>
      <c r="AB359" s="101"/>
      <c r="AC359" s="101"/>
      <c r="AD359" s="101"/>
      <c r="AE359" s="100"/>
      <c r="AF359" s="101"/>
      <c r="AG359" s="100"/>
      <c r="AH359" s="101"/>
      <c r="AI359" s="100"/>
      <c r="AJ359" s="101"/>
      <c r="AK359" s="100"/>
      <c r="AL359" s="101"/>
      <c r="AM359" s="101"/>
      <c r="AN359" s="8"/>
      <c r="AO359" s="147">
        <f>IFERROR(VLOOKUP(B359,'A2. Rate Change &amp; Enrollment'!$C$20:$K$769,3,FALSE),0)</f>
        <v>0</v>
      </c>
      <c r="AP359" s="147">
        <f>IFERROR(VLOOKUP(B359,'A2. Rate Change &amp; Enrollment'!$C$20:$K$769,7,FALSE),0)</f>
        <v>0</v>
      </c>
      <c r="AQ359" s="150" t="e">
        <f t="shared" si="46"/>
        <v>#DIV/0!</v>
      </c>
      <c r="AS359" s="177"/>
      <c r="AT359" s="177"/>
      <c r="AV359" s="153" t="e">
        <f t="shared" si="47"/>
        <v>#DIV/0!</v>
      </c>
      <c r="AW359" s="101"/>
      <c r="AY359" s="132"/>
      <c r="AZ359" s="101"/>
      <c r="BA359" s="94"/>
      <c r="BB359" s="94"/>
      <c r="BC359" s="94"/>
      <c r="BD359" s="94"/>
      <c r="BE359" s="101"/>
      <c r="BF359" s="132"/>
      <c r="BG359" s="98"/>
      <c r="BH359" s="74" t="str">
        <f t="shared" si="42"/>
        <v>N</v>
      </c>
      <c r="BI359" t="e">
        <f t="shared" si="43"/>
        <v>#DIV/0!</v>
      </c>
      <c r="BK359" s="283">
        <f>IFERROR(VLOOKUP($B359, 'A2. Rate Change &amp; Enrollment'!$C$14:$BY$769, 75, FALSE), 0)</f>
        <v>0</v>
      </c>
      <c r="BL359" s="283" t="e">
        <f t="shared" si="44"/>
        <v>#DIV/0!</v>
      </c>
      <c r="BM359" s="283" t="e">
        <f t="shared" si="45"/>
        <v>#DIV/0!</v>
      </c>
      <c r="BN359" t="e">
        <f t="shared" si="48"/>
        <v>#DIV/0!</v>
      </c>
    </row>
    <row r="360" spans="1:66" x14ac:dyDescent="0.35">
      <c r="A360" t="s">
        <v>663</v>
      </c>
      <c r="B360" s="144"/>
      <c r="C360" s="98"/>
      <c r="D360" s="43" t="str">
        <f t="shared" si="41"/>
        <v>POS</v>
      </c>
      <c r="E360" s="100"/>
      <c r="F360" s="101"/>
      <c r="G360" s="100"/>
      <c r="H360" s="101"/>
      <c r="I360" s="100"/>
      <c r="J360" s="101"/>
      <c r="K360" s="100"/>
      <c r="L360" s="101"/>
      <c r="M360" s="100"/>
      <c r="N360" s="101"/>
      <c r="O360" s="100"/>
      <c r="P360" s="101"/>
      <c r="Q360" s="100"/>
      <c r="R360" s="101"/>
      <c r="S360" s="100"/>
      <c r="T360" s="101"/>
      <c r="U360" s="118"/>
      <c r="V360" s="118"/>
      <c r="W360" s="100"/>
      <c r="X360" s="100"/>
      <c r="Y360" s="100"/>
      <c r="Z360" s="100"/>
      <c r="AA360" s="132"/>
      <c r="AB360" s="101"/>
      <c r="AC360" s="101"/>
      <c r="AD360" s="101"/>
      <c r="AE360" s="100"/>
      <c r="AF360" s="101"/>
      <c r="AG360" s="100"/>
      <c r="AH360" s="101"/>
      <c r="AI360" s="100"/>
      <c r="AJ360" s="101"/>
      <c r="AK360" s="100"/>
      <c r="AL360" s="101"/>
      <c r="AM360" s="101"/>
      <c r="AN360" s="8"/>
      <c r="AO360" s="147">
        <f>IFERROR(VLOOKUP(B360,'A2. Rate Change &amp; Enrollment'!$C$20:$K$769,3,FALSE),0)</f>
        <v>0</v>
      </c>
      <c r="AP360" s="147">
        <f>IFERROR(VLOOKUP(B360,'A2. Rate Change &amp; Enrollment'!$C$20:$K$769,7,FALSE),0)</f>
        <v>0</v>
      </c>
      <c r="AQ360" s="150" t="e">
        <f t="shared" si="46"/>
        <v>#DIV/0!</v>
      </c>
      <c r="AS360" s="177"/>
      <c r="AT360" s="177"/>
      <c r="AV360" s="153" t="e">
        <f t="shared" si="47"/>
        <v>#DIV/0!</v>
      </c>
      <c r="AW360" s="101"/>
      <c r="AY360" s="132"/>
      <c r="AZ360" s="101"/>
      <c r="BA360" s="94"/>
      <c r="BB360" s="94"/>
      <c r="BC360" s="94"/>
      <c r="BD360" s="94"/>
      <c r="BE360" s="101"/>
      <c r="BF360" s="132"/>
      <c r="BG360" s="98"/>
      <c r="BH360" s="74" t="str">
        <f t="shared" si="42"/>
        <v>N</v>
      </c>
      <c r="BI360" t="e">
        <f t="shared" si="43"/>
        <v>#DIV/0!</v>
      </c>
      <c r="BK360" s="283">
        <f>IFERROR(VLOOKUP($B360, 'A2. Rate Change &amp; Enrollment'!$C$14:$BY$769, 75, FALSE), 0)</f>
        <v>0</v>
      </c>
      <c r="BL360" s="283" t="e">
        <f t="shared" si="44"/>
        <v>#DIV/0!</v>
      </c>
      <c r="BM360" s="283" t="e">
        <f t="shared" si="45"/>
        <v>#DIV/0!</v>
      </c>
      <c r="BN360" t="e">
        <f t="shared" si="48"/>
        <v>#DIV/0!</v>
      </c>
    </row>
    <row r="361" spans="1:66" x14ac:dyDescent="0.35">
      <c r="A361" t="s">
        <v>664</v>
      </c>
      <c r="B361" s="144"/>
      <c r="C361" s="98"/>
      <c r="D361" s="43" t="str">
        <f t="shared" si="41"/>
        <v>POS</v>
      </c>
      <c r="E361" s="100"/>
      <c r="F361" s="101"/>
      <c r="G361" s="100"/>
      <c r="H361" s="101"/>
      <c r="I361" s="100"/>
      <c r="J361" s="101"/>
      <c r="K361" s="100"/>
      <c r="L361" s="101"/>
      <c r="M361" s="100"/>
      <c r="N361" s="101"/>
      <c r="O361" s="100"/>
      <c r="P361" s="101"/>
      <c r="Q361" s="100"/>
      <c r="R361" s="101"/>
      <c r="S361" s="100"/>
      <c r="T361" s="101"/>
      <c r="U361" s="118"/>
      <c r="V361" s="118"/>
      <c r="W361" s="100"/>
      <c r="X361" s="100"/>
      <c r="Y361" s="100"/>
      <c r="Z361" s="100"/>
      <c r="AA361" s="132"/>
      <c r="AB361" s="101"/>
      <c r="AC361" s="101"/>
      <c r="AD361" s="101"/>
      <c r="AE361" s="100"/>
      <c r="AF361" s="101"/>
      <c r="AG361" s="100"/>
      <c r="AH361" s="101"/>
      <c r="AI361" s="100"/>
      <c r="AJ361" s="101"/>
      <c r="AK361" s="100"/>
      <c r="AL361" s="101"/>
      <c r="AM361" s="101"/>
      <c r="AN361" s="8"/>
      <c r="AO361" s="147">
        <f>IFERROR(VLOOKUP(B361,'A2. Rate Change &amp; Enrollment'!$C$20:$K$769,3,FALSE),0)</f>
        <v>0</v>
      </c>
      <c r="AP361" s="147">
        <f>IFERROR(VLOOKUP(B361,'A2. Rate Change &amp; Enrollment'!$C$20:$K$769,7,FALSE),0)</f>
        <v>0</v>
      </c>
      <c r="AQ361" s="150" t="e">
        <f t="shared" si="46"/>
        <v>#DIV/0!</v>
      </c>
      <c r="AS361" s="177"/>
      <c r="AT361" s="177"/>
      <c r="AV361" s="153" t="e">
        <f t="shared" si="47"/>
        <v>#DIV/0!</v>
      </c>
      <c r="AW361" s="101"/>
      <c r="AY361" s="132"/>
      <c r="AZ361" s="101"/>
      <c r="BA361" s="94"/>
      <c r="BB361" s="94"/>
      <c r="BC361" s="94"/>
      <c r="BD361" s="94"/>
      <c r="BE361" s="101"/>
      <c r="BF361" s="132"/>
      <c r="BG361" s="98"/>
      <c r="BH361" s="74" t="str">
        <f t="shared" si="42"/>
        <v>N</v>
      </c>
      <c r="BI361" t="e">
        <f t="shared" si="43"/>
        <v>#DIV/0!</v>
      </c>
      <c r="BK361" s="283">
        <f>IFERROR(VLOOKUP($B361, 'A2. Rate Change &amp; Enrollment'!$C$14:$BY$769, 75, FALSE), 0)</f>
        <v>0</v>
      </c>
      <c r="BL361" s="283" t="e">
        <f t="shared" si="44"/>
        <v>#DIV/0!</v>
      </c>
      <c r="BM361" s="283" t="e">
        <f t="shared" si="45"/>
        <v>#DIV/0!</v>
      </c>
      <c r="BN361" t="e">
        <f t="shared" si="48"/>
        <v>#DIV/0!</v>
      </c>
    </row>
    <row r="362" spans="1:66" x14ac:dyDescent="0.35">
      <c r="A362" t="s">
        <v>665</v>
      </c>
      <c r="B362" s="144"/>
      <c r="C362" s="98"/>
      <c r="D362" s="43" t="str">
        <f t="shared" si="41"/>
        <v>POS</v>
      </c>
      <c r="E362" s="100"/>
      <c r="F362" s="101"/>
      <c r="G362" s="100"/>
      <c r="H362" s="101"/>
      <c r="I362" s="100"/>
      <c r="J362" s="101"/>
      <c r="K362" s="100"/>
      <c r="L362" s="101"/>
      <c r="M362" s="100"/>
      <c r="N362" s="101"/>
      <c r="O362" s="100"/>
      <c r="P362" s="101"/>
      <c r="Q362" s="100"/>
      <c r="R362" s="101"/>
      <c r="S362" s="100"/>
      <c r="T362" s="101"/>
      <c r="U362" s="118"/>
      <c r="V362" s="118"/>
      <c r="W362" s="100"/>
      <c r="X362" s="100"/>
      <c r="Y362" s="100"/>
      <c r="Z362" s="100"/>
      <c r="AA362" s="132"/>
      <c r="AB362" s="101"/>
      <c r="AC362" s="101"/>
      <c r="AD362" s="101"/>
      <c r="AE362" s="100"/>
      <c r="AF362" s="101"/>
      <c r="AG362" s="100"/>
      <c r="AH362" s="101"/>
      <c r="AI362" s="100"/>
      <c r="AJ362" s="101"/>
      <c r="AK362" s="100"/>
      <c r="AL362" s="101"/>
      <c r="AM362" s="101"/>
      <c r="AN362" s="8"/>
      <c r="AO362" s="147">
        <f>IFERROR(VLOOKUP(B362,'A2. Rate Change &amp; Enrollment'!$C$20:$K$769,3,FALSE),0)</f>
        <v>0</v>
      </c>
      <c r="AP362" s="147">
        <f>IFERROR(VLOOKUP(B362,'A2. Rate Change &amp; Enrollment'!$C$20:$K$769,7,FALSE),0)</f>
        <v>0</v>
      </c>
      <c r="AQ362" s="150" t="e">
        <f t="shared" si="46"/>
        <v>#DIV/0!</v>
      </c>
      <c r="AS362" s="177"/>
      <c r="AT362" s="177"/>
      <c r="AV362" s="153" t="e">
        <f t="shared" si="47"/>
        <v>#DIV/0!</v>
      </c>
      <c r="AW362" s="101"/>
      <c r="AY362" s="132"/>
      <c r="AZ362" s="101"/>
      <c r="BA362" s="94"/>
      <c r="BB362" s="94"/>
      <c r="BC362" s="94"/>
      <c r="BD362" s="94"/>
      <c r="BE362" s="101"/>
      <c r="BF362" s="132"/>
      <c r="BG362" s="98"/>
      <c r="BH362" s="74" t="str">
        <f t="shared" si="42"/>
        <v>N</v>
      </c>
      <c r="BI362" t="e">
        <f t="shared" si="43"/>
        <v>#DIV/0!</v>
      </c>
      <c r="BK362" s="283">
        <f>IFERROR(VLOOKUP($B362, 'A2. Rate Change &amp; Enrollment'!$C$14:$BY$769, 75, FALSE), 0)</f>
        <v>0</v>
      </c>
      <c r="BL362" s="283" t="e">
        <f t="shared" si="44"/>
        <v>#DIV/0!</v>
      </c>
      <c r="BM362" s="283" t="e">
        <f t="shared" si="45"/>
        <v>#DIV/0!</v>
      </c>
      <c r="BN362" t="e">
        <f t="shared" si="48"/>
        <v>#DIV/0!</v>
      </c>
    </row>
    <row r="363" spans="1:66" x14ac:dyDescent="0.35">
      <c r="A363" t="s">
        <v>666</v>
      </c>
      <c r="B363" s="144"/>
      <c r="C363" s="98"/>
      <c r="D363" s="43" t="str">
        <f t="shared" si="41"/>
        <v>POS</v>
      </c>
      <c r="E363" s="100"/>
      <c r="F363" s="101"/>
      <c r="G363" s="100"/>
      <c r="H363" s="101"/>
      <c r="I363" s="100"/>
      <c r="J363" s="101"/>
      <c r="K363" s="100"/>
      <c r="L363" s="101"/>
      <c r="M363" s="100"/>
      <c r="N363" s="101"/>
      <c r="O363" s="100"/>
      <c r="P363" s="101"/>
      <c r="Q363" s="100"/>
      <c r="R363" s="101"/>
      <c r="S363" s="100"/>
      <c r="T363" s="101"/>
      <c r="U363" s="118"/>
      <c r="V363" s="118"/>
      <c r="W363" s="100"/>
      <c r="X363" s="100"/>
      <c r="Y363" s="100"/>
      <c r="Z363" s="100"/>
      <c r="AA363" s="132"/>
      <c r="AB363" s="101"/>
      <c r="AC363" s="101"/>
      <c r="AD363" s="101"/>
      <c r="AE363" s="100"/>
      <c r="AF363" s="101"/>
      <c r="AG363" s="100"/>
      <c r="AH363" s="101"/>
      <c r="AI363" s="100"/>
      <c r="AJ363" s="101"/>
      <c r="AK363" s="100"/>
      <c r="AL363" s="101"/>
      <c r="AM363" s="101"/>
      <c r="AN363" s="8"/>
      <c r="AO363" s="147">
        <f>IFERROR(VLOOKUP(B363,'A2. Rate Change &amp; Enrollment'!$C$20:$K$769,3,FALSE),0)</f>
        <v>0</v>
      </c>
      <c r="AP363" s="147">
        <f>IFERROR(VLOOKUP(B363,'A2. Rate Change &amp; Enrollment'!$C$20:$K$769,7,FALSE),0)</f>
        <v>0</v>
      </c>
      <c r="AQ363" s="150" t="e">
        <f t="shared" si="46"/>
        <v>#DIV/0!</v>
      </c>
      <c r="AS363" s="177"/>
      <c r="AT363" s="177"/>
      <c r="AV363" s="153" t="e">
        <f t="shared" si="47"/>
        <v>#DIV/0!</v>
      </c>
      <c r="AW363" s="101"/>
      <c r="AY363" s="132"/>
      <c r="AZ363" s="101"/>
      <c r="BA363" s="94"/>
      <c r="BB363" s="94"/>
      <c r="BC363" s="94"/>
      <c r="BD363" s="94"/>
      <c r="BE363" s="101"/>
      <c r="BF363" s="132"/>
      <c r="BG363" s="98"/>
      <c r="BH363" s="74" t="str">
        <f t="shared" si="42"/>
        <v>N</v>
      </c>
      <c r="BI363" t="e">
        <f t="shared" si="43"/>
        <v>#DIV/0!</v>
      </c>
      <c r="BK363" s="283">
        <f>IFERROR(VLOOKUP($B363, 'A2. Rate Change &amp; Enrollment'!$C$14:$BY$769, 75, FALSE), 0)</f>
        <v>0</v>
      </c>
      <c r="BL363" s="283" t="e">
        <f t="shared" si="44"/>
        <v>#DIV/0!</v>
      </c>
      <c r="BM363" s="283" t="e">
        <f t="shared" si="45"/>
        <v>#DIV/0!</v>
      </c>
      <c r="BN363" t="e">
        <f t="shared" si="48"/>
        <v>#DIV/0!</v>
      </c>
    </row>
    <row r="364" spans="1:66" x14ac:dyDescent="0.35">
      <c r="A364" t="s">
        <v>667</v>
      </c>
      <c r="B364" s="144"/>
      <c r="C364" s="98"/>
      <c r="D364" s="43" t="str">
        <f t="shared" si="41"/>
        <v>POS</v>
      </c>
      <c r="E364" s="100"/>
      <c r="F364" s="101"/>
      <c r="G364" s="100"/>
      <c r="H364" s="101"/>
      <c r="I364" s="100"/>
      <c r="J364" s="101"/>
      <c r="K364" s="100"/>
      <c r="L364" s="101"/>
      <c r="M364" s="100"/>
      <c r="N364" s="101"/>
      <c r="O364" s="100"/>
      <c r="P364" s="101"/>
      <c r="Q364" s="100"/>
      <c r="R364" s="101"/>
      <c r="S364" s="100"/>
      <c r="T364" s="101"/>
      <c r="U364" s="118"/>
      <c r="V364" s="118"/>
      <c r="W364" s="100"/>
      <c r="X364" s="100"/>
      <c r="Y364" s="100"/>
      <c r="Z364" s="100"/>
      <c r="AA364" s="132"/>
      <c r="AB364" s="101"/>
      <c r="AC364" s="101"/>
      <c r="AD364" s="101"/>
      <c r="AE364" s="100"/>
      <c r="AF364" s="101"/>
      <c r="AG364" s="100"/>
      <c r="AH364" s="101"/>
      <c r="AI364" s="100"/>
      <c r="AJ364" s="101"/>
      <c r="AK364" s="100"/>
      <c r="AL364" s="101"/>
      <c r="AM364" s="101"/>
      <c r="AN364" s="8"/>
      <c r="AO364" s="147">
        <f>IFERROR(VLOOKUP(B364,'A2. Rate Change &amp; Enrollment'!$C$20:$K$769,3,FALSE),0)</f>
        <v>0</v>
      </c>
      <c r="AP364" s="147">
        <f>IFERROR(VLOOKUP(B364,'A2. Rate Change &amp; Enrollment'!$C$20:$K$769,7,FALSE),0)</f>
        <v>0</v>
      </c>
      <c r="AQ364" s="150" t="e">
        <f t="shared" si="46"/>
        <v>#DIV/0!</v>
      </c>
      <c r="AS364" s="177"/>
      <c r="AT364" s="177"/>
      <c r="AV364" s="153" t="e">
        <f t="shared" si="47"/>
        <v>#DIV/0!</v>
      </c>
      <c r="AW364" s="101"/>
      <c r="AY364" s="132"/>
      <c r="AZ364" s="101"/>
      <c r="BA364" s="94"/>
      <c r="BB364" s="94"/>
      <c r="BC364" s="94"/>
      <c r="BD364" s="94"/>
      <c r="BE364" s="101"/>
      <c r="BF364" s="132"/>
      <c r="BG364" s="98"/>
      <c r="BH364" s="74" t="str">
        <f t="shared" si="42"/>
        <v>N</v>
      </c>
      <c r="BI364" t="e">
        <f t="shared" si="43"/>
        <v>#DIV/0!</v>
      </c>
      <c r="BK364" s="283">
        <f>IFERROR(VLOOKUP($B364, 'A2. Rate Change &amp; Enrollment'!$C$14:$BY$769, 75, FALSE), 0)</f>
        <v>0</v>
      </c>
      <c r="BL364" s="283" t="e">
        <f t="shared" si="44"/>
        <v>#DIV/0!</v>
      </c>
      <c r="BM364" s="283" t="e">
        <f t="shared" si="45"/>
        <v>#DIV/0!</v>
      </c>
      <c r="BN364" t="e">
        <f t="shared" si="48"/>
        <v>#DIV/0!</v>
      </c>
    </row>
    <row r="365" spans="1:66" x14ac:dyDescent="0.35">
      <c r="A365" t="s">
        <v>668</v>
      </c>
      <c r="B365" s="144"/>
      <c r="C365" s="98"/>
      <c r="D365" s="43" t="str">
        <f t="shared" si="41"/>
        <v>POS</v>
      </c>
      <c r="E365" s="100"/>
      <c r="F365" s="101"/>
      <c r="G365" s="100"/>
      <c r="H365" s="101"/>
      <c r="I365" s="100"/>
      <c r="J365" s="101"/>
      <c r="K365" s="100"/>
      <c r="L365" s="101"/>
      <c r="M365" s="100"/>
      <c r="N365" s="101"/>
      <c r="O365" s="100"/>
      <c r="P365" s="101"/>
      <c r="Q365" s="100"/>
      <c r="R365" s="101"/>
      <c r="S365" s="100"/>
      <c r="T365" s="101"/>
      <c r="U365" s="118"/>
      <c r="V365" s="118"/>
      <c r="W365" s="100"/>
      <c r="X365" s="100"/>
      <c r="Y365" s="100"/>
      <c r="Z365" s="100"/>
      <c r="AA365" s="132"/>
      <c r="AB365" s="101"/>
      <c r="AC365" s="101"/>
      <c r="AD365" s="101"/>
      <c r="AE365" s="100"/>
      <c r="AF365" s="101"/>
      <c r="AG365" s="100"/>
      <c r="AH365" s="101"/>
      <c r="AI365" s="100"/>
      <c r="AJ365" s="101"/>
      <c r="AK365" s="100"/>
      <c r="AL365" s="101"/>
      <c r="AM365" s="101"/>
      <c r="AN365" s="8"/>
      <c r="AO365" s="147">
        <f>IFERROR(VLOOKUP(B365,'A2. Rate Change &amp; Enrollment'!$C$20:$K$769,3,FALSE),0)</f>
        <v>0</v>
      </c>
      <c r="AP365" s="147">
        <f>IFERROR(VLOOKUP(B365,'A2. Rate Change &amp; Enrollment'!$C$20:$K$769,7,FALSE),0)</f>
        <v>0</v>
      </c>
      <c r="AQ365" s="150" t="e">
        <f t="shared" si="46"/>
        <v>#DIV/0!</v>
      </c>
      <c r="AS365" s="177"/>
      <c r="AT365" s="177"/>
      <c r="AV365" s="153" t="e">
        <f t="shared" si="47"/>
        <v>#DIV/0!</v>
      </c>
      <c r="AW365" s="101"/>
      <c r="AY365" s="132"/>
      <c r="AZ365" s="101"/>
      <c r="BA365" s="94"/>
      <c r="BB365" s="94"/>
      <c r="BC365" s="94"/>
      <c r="BD365" s="94"/>
      <c r="BE365" s="101"/>
      <c r="BF365" s="132"/>
      <c r="BG365" s="98"/>
      <c r="BH365" s="74" t="str">
        <f t="shared" si="42"/>
        <v>N</v>
      </c>
      <c r="BI365" t="e">
        <f t="shared" si="43"/>
        <v>#DIV/0!</v>
      </c>
      <c r="BK365" s="283">
        <f>IFERROR(VLOOKUP($B365, 'A2. Rate Change &amp; Enrollment'!$C$14:$BY$769, 75, FALSE), 0)</f>
        <v>0</v>
      </c>
      <c r="BL365" s="283" t="e">
        <f t="shared" si="44"/>
        <v>#DIV/0!</v>
      </c>
      <c r="BM365" s="283" t="e">
        <f t="shared" si="45"/>
        <v>#DIV/0!</v>
      </c>
      <c r="BN365" t="e">
        <f t="shared" si="48"/>
        <v>#DIV/0!</v>
      </c>
    </row>
    <row r="366" spans="1:66" x14ac:dyDescent="0.35">
      <c r="A366" t="s">
        <v>669</v>
      </c>
      <c r="B366" s="144"/>
      <c r="C366" s="98"/>
      <c r="D366" s="43" t="str">
        <f t="shared" si="41"/>
        <v>POS</v>
      </c>
      <c r="E366" s="100"/>
      <c r="F366" s="101"/>
      <c r="G366" s="100"/>
      <c r="H366" s="101"/>
      <c r="I366" s="100"/>
      <c r="J366" s="101"/>
      <c r="K366" s="100"/>
      <c r="L366" s="101"/>
      <c r="M366" s="100"/>
      <c r="N366" s="101"/>
      <c r="O366" s="100"/>
      <c r="P366" s="101"/>
      <c r="Q366" s="100"/>
      <c r="R366" s="101"/>
      <c r="S366" s="100"/>
      <c r="T366" s="101"/>
      <c r="U366" s="118"/>
      <c r="V366" s="118"/>
      <c r="W366" s="100"/>
      <c r="X366" s="100"/>
      <c r="Y366" s="100"/>
      <c r="Z366" s="100"/>
      <c r="AA366" s="132"/>
      <c r="AB366" s="101"/>
      <c r="AC366" s="101"/>
      <c r="AD366" s="101"/>
      <c r="AE366" s="100"/>
      <c r="AF366" s="101"/>
      <c r="AG366" s="100"/>
      <c r="AH366" s="101"/>
      <c r="AI366" s="100"/>
      <c r="AJ366" s="101"/>
      <c r="AK366" s="100"/>
      <c r="AL366" s="101"/>
      <c r="AM366" s="101"/>
      <c r="AN366" s="8"/>
      <c r="AO366" s="147">
        <f>IFERROR(VLOOKUP(B366,'A2. Rate Change &amp; Enrollment'!$C$20:$K$769,3,FALSE),0)</f>
        <v>0</v>
      </c>
      <c r="AP366" s="147">
        <f>IFERROR(VLOOKUP(B366,'A2. Rate Change &amp; Enrollment'!$C$20:$K$769,7,FALSE),0)</f>
        <v>0</v>
      </c>
      <c r="AQ366" s="150" t="e">
        <f t="shared" si="46"/>
        <v>#DIV/0!</v>
      </c>
      <c r="AS366" s="177"/>
      <c r="AT366" s="177"/>
      <c r="AV366" s="153" t="e">
        <f t="shared" si="47"/>
        <v>#DIV/0!</v>
      </c>
      <c r="AW366" s="101"/>
      <c r="AY366" s="132"/>
      <c r="AZ366" s="101"/>
      <c r="BA366" s="94"/>
      <c r="BB366" s="94"/>
      <c r="BC366" s="94"/>
      <c r="BD366" s="94"/>
      <c r="BE366" s="101"/>
      <c r="BF366" s="132"/>
      <c r="BG366" s="98"/>
      <c r="BH366" s="74" t="str">
        <f t="shared" si="42"/>
        <v>N</v>
      </c>
      <c r="BI366" t="e">
        <f t="shared" si="43"/>
        <v>#DIV/0!</v>
      </c>
      <c r="BK366" s="283">
        <f>IFERROR(VLOOKUP($B366, 'A2. Rate Change &amp; Enrollment'!$C$14:$BY$769, 75, FALSE), 0)</f>
        <v>0</v>
      </c>
      <c r="BL366" s="283" t="e">
        <f t="shared" si="44"/>
        <v>#DIV/0!</v>
      </c>
      <c r="BM366" s="283" t="e">
        <f t="shared" si="45"/>
        <v>#DIV/0!</v>
      </c>
      <c r="BN366" t="e">
        <f t="shared" si="48"/>
        <v>#DIV/0!</v>
      </c>
    </row>
    <row r="367" spans="1:66" x14ac:dyDescent="0.35">
      <c r="A367" t="s">
        <v>670</v>
      </c>
      <c r="B367" s="144"/>
      <c r="C367" s="98"/>
      <c r="D367" s="43" t="str">
        <f t="shared" si="41"/>
        <v>POS</v>
      </c>
      <c r="E367" s="100"/>
      <c r="F367" s="101"/>
      <c r="G367" s="100"/>
      <c r="H367" s="101"/>
      <c r="I367" s="100"/>
      <c r="J367" s="101"/>
      <c r="K367" s="100"/>
      <c r="L367" s="101"/>
      <c r="M367" s="100"/>
      <c r="N367" s="101"/>
      <c r="O367" s="100"/>
      <c r="P367" s="101"/>
      <c r="Q367" s="100"/>
      <c r="R367" s="101"/>
      <c r="S367" s="100"/>
      <c r="T367" s="101"/>
      <c r="U367" s="118"/>
      <c r="V367" s="118"/>
      <c r="W367" s="100"/>
      <c r="X367" s="100"/>
      <c r="Y367" s="100"/>
      <c r="Z367" s="100"/>
      <c r="AA367" s="132"/>
      <c r="AB367" s="101"/>
      <c r="AC367" s="101"/>
      <c r="AD367" s="101"/>
      <c r="AE367" s="100"/>
      <c r="AF367" s="101"/>
      <c r="AG367" s="100"/>
      <c r="AH367" s="101"/>
      <c r="AI367" s="100"/>
      <c r="AJ367" s="101"/>
      <c r="AK367" s="100"/>
      <c r="AL367" s="101"/>
      <c r="AM367" s="101"/>
      <c r="AN367" s="8"/>
      <c r="AO367" s="147">
        <f>IFERROR(VLOOKUP(B367,'A2. Rate Change &amp; Enrollment'!$C$20:$K$769,3,FALSE),0)</f>
        <v>0</v>
      </c>
      <c r="AP367" s="147">
        <f>IFERROR(VLOOKUP(B367,'A2. Rate Change &amp; Enrollment'!$C$20:$K$769,7,FALSE),0)</f>
        <v>0</v>
      </c>
      <c r="AQ367" s="150" t="e">
        <f t="shared" si="46"/>
        <v>#DIV/0!</v>
      </c>
      <c r="AS367" s="177"/>
      <c r="AT367" s="177"/>
      <c r="AV367" s="153" t="e">
        <f t="shared" si="47"/>
        <v>#DIV/0!</v>
      </c>
      <c r="AW367" s="101"/>
      <c r="AY367" s="132"/>
      <c r="AZ367" s="101"/>
      <c r="BA367" s="94"/>
      <c r="BB367" s="94"/>
      <c r="BC367" s="94"/>
      <c r="BD367" s="94"/>
      <c r="BE367" s="101"/>
      <c r="BF367" s="132"/>
      <c r="BG367" s="98"/>
      <c r="BH367" s="74" t="str">
        <f t="shared" si="42"/>
        <v>N</v>
      </c>
      <c r="BI367" t="e">
        <f t="shared" si="43"/>
        <v>#DIV/0!</v>
      </c>
      <c r="BK367" s="283">
        <f>IFERROR(VLOOKUP($B367, 'A2. Rate Change &amp; Enrollment'!$C$14:$BY$769, 75, FALSE), 0)</f>
        <v>0</v>
      </c>
      <c r="BL367" s="283" t="e">
        <f t="shared" si="44"/>
        <v>#DIV/0!</v>
      </c>
      <c r="BM367" s="283" t="e">
        <f t="shared" si="45"/>
        <v>#DIV/0!</v>
      </c>
      <c r="BN367" t="e">
        <f t="shared" si="48"/>
        <v>#DIV/0!</v>
      </c>
    </row>
    <row r="368" spans="1:66" x14ac:dyDescent="0.35">
      <c r="A368" t="s">
        <v>671</v>
      </c>
      <c r="B368" s="144"/>
      <c r="C368" s="98"/>
      <c r="D368" s="43" t="str">
        <f t="shared" si="41"/>
        <v>POS</v>
      </c>
      <c r="E368" s="100"/>
      <c r="F368" s="101"/>
      <c r="G368" s="100"/>
      <c r="H368" s="101"/>
      <c r="I368" s="100"/>
      <c r="J368" s="101"/>
      <c r="K368" s="100"/>
      <c r="L368" s="101"/>
      <c r="M368" s="100"/>
      <c r="N368" s="101"/>
      <c r="O368" s="100"/>
      <c r="P368" s="101"/>
      <c r="Q368" s="100"/>
      <c r="R368" s="101"/>
      <c r="S368" s="100"/>
      <c r="T368" s="101"/>
      <c r="U368" s="118"/>
      <c r="V368" s="118"/>
      <c r="W368" s="100"/>
      <c r="X368" s="100"/>
      <c r="Y368" s="100"/>
      <c r="Z368" s="100"/>
      <c r="AA368" s="132"/>
      <c r="AB368" s="101"/>
      <c r="AC368" s="101"/>
      <c r="AD368" s="101"/>
      <c r="AE368" s="100"/>
      <c r="AF368" s="101"/>
      <c r="AG368" s="100"/>
      <c r="AH368" s="101"/>
      <c r="AI368" s="100"/>
      <c r="AJ368" s="101"/>
      <c r="AK368" s="100"/>
      <c r="AL368" s="101"/>
      <c r="AM368" s="101"/>
      <c r="AN368" s="8"/>
      <c r="AO368" s="147">
        <f>IFERROR(VLOOKUP(B368,'A2. Rate Change &amp; Enrollment'!$C$20:$K$769,3,FALSE),0)</f>
        <v>0</v>
      </c>
      <c r="AP368" s="147">
        <f>IFERROR(VLOOKUP(B368,'A2. Rate Change &amp; Enrollment'!$C$20:$K$769,7,FALSE),0)</f>
        <v>0</v>
      </c>
      <c r="AQ368" s="150" t="e">
        <f t="shared" si="46"/>
        <v>#DIV/0!</v>
      </c>
      <c r="AS368" s="177"/>
      <c r="AT368" s="177"/>
      <c r="AV368" s="153" t="e">
        <f t="shared" si="47"/>
        <v>#DIV/0!</v>
      </c>
      <c r="AW368" s="101"/>
      <c r="AY368" s="132"/>
      <c r="AZ368" s="101"/>
      <c r="BA368" s="94"/>
      <c r="BB368" s="94"/>
      <c r="BC368" s="94"/>
      <c r="BD368" s="94"/>
      <c r="BE368" s="101"/>
      <c r="BF368" s="132"/>
      <c r="BG368" s="98"/>
      <c r="BH368" s="74" t="str">
        <f t="shared" si="42"/>
        <v>N</v>
      </c>
      <c r="BI368" t="e">
        <f t="shared" si="43"/>
        <v>#DIV/0!</v>
      </c>
      <c r="BK368" s="283">
        <f>IFERROR(VLOOKUP($B368, 'A2. Rate Change &amp; Enrollment'!$C$14:$BY$769, 75, FALSE), 0)</f>
        <v>0</v>
      </c>
      <c r="BL368" s="283" t="e">
        <f t="shared" si="44"/>
        <v>#DIV/0!</v>
      </c>
      <c r="BM368" s="283" t="e">
        <f t="shared" si="45"/>
        <v>#DIV/0!</v>
      </c>
      <c r="BN368" t="e">
        <f t="shared" si="48"/>
        <v>#DIV/0!</v>
      </c>
    </row>
    <row r="369" spans="1:66" x14ac:dyDescent="0.35">
      <c r="A369" t="s">
        <v>672</v>
      </c>
      <c r="B369" s="144"/>
      <c r="C369" s="98"/>
      <c r="D369" s="43" t="str">
        <f t="shared" si="41"/>
        <v>POS</v>
      </c>
      <c r="E369" s="100"/>
      <c r="F369" s="101"/>
      <c r="G369" s="100"/>
      <c r="H369" s="101"/>
      <c r="I369" s="100"/>
      <c r="J369" s="101"/>
      <c r="K369" s="100"/>
      <c r="L369" s="101"/>
      <c r="M369" s="100"/>
      <c r="N369" s="101"/>
      <c r="O369" s="100"/>
      <c r="P369" s="101"/>
      <c r="Q369" s="100"/>
      <c r="R369" s="101"/>
      <c r="S369" s="100"/>
      <c r="T369" s="101"/>
      <c r="U369" s="118"/>
      <c r="V369" s="118"/>
      <c r="W369" s="100"/>
      <c r="X369" s="100"/>
      <c r="Y369" s="100"/>
      <c r="Z369" s="100"/>
      <c r="AA369" s="132"/>
      <c r="AB369" s="101"/>
      <c r="AC369" s="101"/>
      <c r="AD369" s="101"/>
      <c r="AE369" s="100"/>
      <c r="AF369" s="101"/>
      <c r="AG369" s="100"/>
      <c r="AH369" s="101"/>
      <c r="AI369" s="100"/>
      <c r="AJ369" s="101"/>
      <c r="AK369" s="100"/>
      <c r="AL369" s="101"/>
      <c r="AM369" s="101"/>
      <c r="AN369" s="8"/>
      <c r="AO369" s="147">
        <f>IFERROR(VLOOKUP(B369,'A2. Rate Change &amp; Enrollment'!$C$20:$K$769,3,FALSE),0)</f>
        <v>0</v>
      </c>
      <c r="AP369" s="147">
        <f>IFERROR(VLOOKUP(B369,'A2. Rate Change &amp; Enrollment'!$C$20:$K$769,7,FALSE),0)</f>
        <v>0</v>
      </c>
      <c r="AQ369" s="150" t="e">
        <f t="shared" si="46"/>
        <v>#DIV/0!</v>
      </c>
      <c r="AS369" s="177"/>
      <c r="AT369" s="177"/>
      <c r="AV369" s="153" t="e">
        <f t="shared" si="47"/>
        <v>#DIV/0!</v>
      </c>
      <c r="AW369" s="101"/>
      <c r="AY369" s="132"/>
      <c r="AZ369" s="101"/>
      <c r="BA369" s="94"/>
      <c r="BB369" s="94"/>
      <c r="BC369" s="94"/>
      <c r="BD369" s="94"/>
      <c r="BE369" s="101"/>
      <c r="BF369" s="132"/>
      <c r="BG369" s="98"/>
      <c r="BH369" s="74" t="str">
        <f t="shared" si="42"/>
        <v>N</v>
      </c>
      <c r="BI369" t="e">
        <f t="shared" si="43"/>
        <v>#DIV/0!</v>
      </c>
      <c r="BK369" s="283">
        <f>IFERROR(VLOOKUP($B369, 'A2. Rate Change &amp; Enrollment'!$C$14:$BY$769, 75, FALSE), 0)</f>
        <v>0</v>
      </c>
      <c r="BL369" s="283" t="e">
        <f t="shared" si="44"/>
        <v>#DIV/0!</v>
      </c>
      <c r="BM369" s="283" t="e">
        <f t="shared" si="45"/>
        <v>#DIV/0!</v>
      </c>
      <c r="BN369" t="e">
        <f t="shared" si="48"/>
        <v>#DIV/0!</v>
      </c>
    </row>
    <row r="370" spans="1:66" x14ac:dyDescent="0.35">
      <c r="A370" t="s">
        <v>673</v>
      </c>
      <c r="B370" s="144"/>
      <c r="C370" s="98"/>
      <c r="D370" s="43" t="str">
        <f t="shared" si="41"/>
        <v>POS</v>
      </c>
      <c r="E370" s="100"/>
      <c r="F370" s="101"/>
      <c r="G370" s="100"/>
      <c r="H370" s="101"/>
      <c r="I370" s="100"/>
      <c r="J370" s="101"/>
      <c r="K370" s="100"/>
      <c r="L370" s="101"/>
      <c r="M370" s="100"/>
      <c r="N370" s="101"/>
      <c r="O370" s="100"/>
      <c r="P370" s="101"/>
      <c r="Q370" s="100"/>
      <c r="R370" s="101"/>
      <c r="S370" s="100"/>
      <c r="T370" s="101"/>
      <c r="U370" s="118"/>
      <c r="V370" s="118"/>
      <c r="W370" s="100"/>
      <c r="X370" s="100"/>
      <c r="Y370" s="100"/>
      <c r="Z370" s="100"/>
      <c r="AA370" s="132"/>
      <c r="AB370" s="101"/>
      <c r="AC370" s="101"/>
      <c r="AD370" s="101"/>
      <c r="AE370" s="100"/>
      <c r="AF370" s="101"/>
      <c r="AG370" s="100"/>
      <c r="AH370" s="101"/>
      <c r="AI370" s="100"/>
      <c r="AJ370" s="101"/>
      <c r="AK370" s="100"/>
      <c r="AL370" s="101"/>
      <c r="AM370" s="101"/>
      <c r="AN370" s="8"/>
      <c r="AO370" s="147">
        <f>IFERROR(VLOOKUP(B370,'A2. Rate Change &amp; Enrollment'!$C$20:$K$769,3,FALSE),0)</f>
        <v>0</v>
      </c>
      <c r="AP370" s="147">
        <f>IFERROR(VLOOKUP(B370,'A2. Rate Change &amp; Enrollment'!$C$20:$K$769,7,FALSE),0)</f>
        <v>0</v>
      </c>
      <c r="AQ370" s="150" t="e">
        <f t="shared" si="46"/>
        <v>#DIV/0!</v>
      </c>
      <c r="AS370" s="177"/>
      <c r="AT370" s="177"/>
      <c r="AV370" s="153" t="e">
        <f t="shared" si="47"/>
        <v>#DIV/0!</v>
      </c>
      <c r="AW370" s="101"/>
      <c r="AY370" s="132"/>
      <c r="AZ370" s="101"/>
      <c r="BA370" s="94"/>
      <c r="BB370" s="94"/>
      <c r="BC370" s="94"/>
      <c r="BD370" s="94"/>
      <c r="BE370" s="101"/>
      <c r="BF370" s="132"/>
      <c r="BG370" s="98"/>
      <c r="BH370" s="74" t="str">
        <f t="shared" si="42"/>
        <v>N</v>
      </c>
      <c r="BI370" t="e">
        <f t="shared" si="43"/>
        <v>#DIV/0!</v>
      </c>
      <c r="BK370" s="283">
        <f>IFERROR(VLOOKUP($B370, 'A2. Rate Change &amp; Enrollment'!$C$14:$BY$769, 75, FALSE), 0)</f>
        <v>0</v>
      </c>
      <c r="BL370" s="283" t="e">
        <f t="shared" si="44"/>
        <v>#DIV/0!</v>
      </c>
      <c r="BM370" s="283" t="e">
        <f t="shared" si="45"/>
        <v>#DIV/0!</v>
      </c>
      <c r="BN370" t="e">
        <f t="shared" si="48"/>
        <v>#DIV/0!</v>
      </c>
    </row>
    <row r="371" spans="1:66" x14ac:dyDescent="0.35">
      <c r="A371" t="s">
        <v>674</v>
      </c>
      <c r="B371" s="144"/>
      <c r="C371" s="98"/>
      <c r="D371" s="43" t="str">
        <f t="shared" si="41"/>
        <v>POS</v>
      </c>
      <c r="E371" s="100"/>
      <c r="F371" s="101"/>
      <c r="G371" s="100"/>
      <c r="H371" s="101"/>
      <c r="I371" s="100"/>
      <c r="J371" s="101"/>
      <c r="K371" s="100"/>
      <c r="L371" s="101"/>
      <c r="M371" s="100"/>
      <c r="N371" s="101"/>
      <c r="O371" s="100"/>
      <c r="P371" s="101"/>
      <c r="Q371" s="100"/>
      <c r="R371" s="101"/>
      <c r="S371" s="100"/>
      <c r="T371" s="101"/>
      <c r="U371" s="118"/>
      <c r="V371" s="118"/>
      <c r="W371" s="100"/>
      <c r="X371" s="100"/>
      <c r="Y371" s="100"/>
      <c r="Z371" s="100"/>
      <c r="AA371" s="132"/>
      <c r="AB371" s="101"/>
      <c r="AC371" s="101"/>
      <c r="AD371" s="101"/>
      <c r="AE371" s="100"/>
      <c r="AF371" s="101"/>
      <c r="AG371" s="100"/>
      <c r="AH371" s="101"/>
      <c r="AI371" s="100"/>
      <c r="AJ371" s="101"/>
      <c r="AK371" s="100"/>
      <c r="AL371" s="101"/>
      <c r="AM371" s="101"/>
      <c r="AN371" s="8"/>
      <c r="AO371" s="147">
        <f>IFERROR(VLOOKUP(B371,'A2. Rate Change &amp; Enrollment'!$C$20:$K$769,3,FALSE),0)</f>
        <v>0</v>
      </c>
      <c r="AP371" s="147">
        <f>IFERROR(VLOOKUP(B371,'A2. Rate Change &amp; Enrollment'!$C$20:$K$769,7,FALSE),0)</f>
        <v>0</v>
      </c>
      <c r="AQ371" s="150" t="e">
        <f t="shared" si="46"/>
        <v>#DIV/0!</v>
      </c>
      <c r="AS371" s="177"/>
      <c r="AT371" s="177"/>
      <c r="AV371" s="153" t="e">
        <f t="shared" si="47"/>
        <v>#DIV/0!</v>
      </c>
      <c r="AW371" s="101"/>
      <c r="AY371" s="132"/>
      <c r="AZ371" s="101"/>
      <c r="BA371" s="94"/>
      <c r="BB371" s="94"/>
      <c r="BC371" s="94"/>
      <c r="BD371" s="94"/>
      <c r="BE371" s="101"/>
      <c r="BF371" s="132"/>
      <c r="BG371" s="98"/>
      <c r="BH371" s="74" t="str">
        <f t="shared" si="42"/>
        <v>N</v>
      </c>
      <c r="BI371" t="e">
        <f t="shared" si="43"/>
        <v>#DIV/0!</v>
      </c>
      <c r="BK371" s="283">
        <f>IFERROR(VLOOKUP($B371, 'A2. Rate Change &amp; Enrollment'!$C$14:$BY$769, 75, FALSE), 0)</f>
        <v>0</v>
      </c>
      <c r="BL371" s="283" t="e">
        <f t="shared" si="44"/>
        <v>#DIV/0!</v>
      </c>
      <c r="BM371" s="283" t="e">
        <f t="shared" si="45"/>
        <v>#DIV/0!</v>
      </c>
      <c r="BN371" t="e">
        <f t="shared" si="48"/>
        <v>#DIV/0!</v>
      </c>
    </row>
    <row r="372" spans="1:66" x14ac:dyDescent="0.35">
      <c r="A372" t="s">
        <v>675</v>
      </c>
      <c r="B372" s="144"/>
      <c r="C372" s="98"/>
      <c r="D372" s="43" t="str">
        <f t="shared" si="41"/>
        <v>POS</v>
      </c>
      <c r="E372" s="100"/>
      <c r="F372" s="101"/>
      <c r="G372" s="100"/>
      <c r="H372" s="101"/>
      <c r="I372" s="100"/>
      <c r="J372" s="101"/>
      <c r="K372" s="100"/>
      <c r="L372" s="101"/>
      <c r="M372" s="100"/>
      <c r="N372" s="101"/>
      <c r="O372" s="100"/>
      <c r="P372" s="101"/>
      <c r="Q372" s="100"/>
      <c r="R372" s="101"/>
      <c r="S372" s="100"/>
      <c r="T372" s="101"/>
      <c r="U372" s="118"/>
      <c r="V372" s="118"/>
      <c r="W372" s="100"/>
      <c r="X372" s="100"/>
      <c r="Y372" s="100"/>
      <c r="Z372" s="100"/>
      <c r="AA372" s="132"/>
      <c r="AB372" s="101"/>
      <c r="AC372" s="101"/>
      <c r="AD372" s="101"/>
      <c r="AE372" s="100"/>
      <c r="AF372" s="101"/>
      <c r="AG372" s="100"/>
      <c r="AH372" s="101"/>
      <c r="AI372" s="100"/>
      <c r="AJ372" s="101"/>
      <c r="AK372" s="100"/>
      <c r="AL372" s="101"/>
      <c r="AM372" s="101"/>
      <c r="AN372" s="8"/>
      <c r="AO372" s="147">
        <f>IFERROR(VLOOKUP(B372,'A2. Rate Change &amp; Enrollment'!$C$20:$K$769,3,FALSE),0)</f>
        <v>0</v>
      </c>
      <c r="AP372" s="147">
        <f>IFERROR(VLOOKUP(B372,'A2. Rate Change &amp; Enrollment'!$C$20:$K$769,7,FALSE),0)</f>
        <v>0</v>
      </c>
      <c r="AQ372" s="150" t="e">
        <f t="shared" si="46"/>
        <v>#DIV/0!</v>
      </c>
      <c r="AS372" s="177"/>
      <c r="AT372" s="177"/>
      <c r="AV372" s="153" t="e">
        <f t="shared" si="47"/>
        <v>#DIV/0!</v>
      </c>
      <c r="AW372" s="101"/>
      <c r="AY372" s="132"/>
      <c r="AZ372" s="101"/>
      <c r="BA372" s="94"/>
      <c r="BB372" s="94"/>
      <c r="BC372" s="94"/>
      <c r="BD372" s="94"/>
      <c r="BE372" s="101"/>
      <c r="BF372" s="132"/>
      <c r="BG372" s="98"/>
      <c r="BH372" s="74" t="str">
        <f t="shared" si="42"/>
        <v>N</v>
      </c>
      <c r="BI372" t="e">
        <f t="shared" si="43"/>
        <v>#DIV/0!</v>
      </c>
      <c r="BK372" s="283">
        <f>IFERROR(VLOOKUP($B372, 'A2. Rate Change &amp; Enrollment'!$C$14:$BY$769, 75, FALSE), 0)</f>
        <v>0</v>
      </c>
      <c r="BL372" s="283" t="e">
        <f t="shared" si="44"/>
        <v>#DIV/0!</v>
      </c>
      <c r="BM372" s="283" t="e">
        <f t="shared" si="45"/>
        <v>#DIV/0!</v>
      </c>
      <c r="BN372" t="e">
        <f t="shared" si="48"/>
        <v>#DIV/0!</v>
      </c>
    </row>
    <row r="373" spans="1:66" x14ac:dyDescent="0.35">
      <c r="A373" t="s">
        <v>676</v>
      </c>
      <c r="B373" s="144"/>
      <c r="C373" s="98"/>
      <c r="D373" s="43" t="str">
        <f t="shared" si="41"/>
        <v>POS</v>
      </c>
      <c r="E373" s="100"/>
      <c r="F373" s="101"/>
      <c r="G373" s="100"/>
      <c r="H373" s="101"/>
      <c r="I373" s="100"/>
      <c r="J373" s="101"/>
      <c r="K373" s="100"/>
      <c r="L373" s="101"/>
      <c r="M373" s="100"/>
      <c r="N373" s="101"/>
      <c r="O373" s="100"/>
      <c r="P373" s="101"/>
      <c r="Q373" s="100"/>
      <c r="R373" s="101"/>
      <c r="S373" s="100"/>
      <c r="T373" s="101"/>
      <c r="U373" s="118"/>
      <c r="V373" s="118"/>
      <c r="W373" s="100"/>
      <c r="X373" s="100"/>
      <c r="Y373" s="100"/>
      <c r="Z373" s="100"/>
      <c r="AA373" s="132"/>
      <c r="AB373" s="101"/>
      <c r="AC373" s="101"/>
      <c r="AD373" s="101"/>
      <c r="AE373" s="100"/>
      <c r="AF373" s="101"/>
      <c r="AG373" s="100"/>
      <c r="AH373" s="101"/>
      <c r="AI373" s="100"/>
      <c r="AJ373" s="101"/>
      <c r="AK373" s="100"/>
      <c r="AL373" s="101"/>
      <c r="AM373" s="101"/>
      <c r="AN373" s="8"/>
      <c r="AO373" s="147">
        <f>IFERROR(VLOOKUP(B373,'A2. Rate Change &amp; Enrollment'!$C$20:$K$769,3,FALSE),0)</f>
        <v>0</v>
      </c>
      <c r="AP373" s="147">
        <f>IFERROR(VLOOKUP(B373,'A2. Rate Change &amp; Enrollment'!$C$20:$K$769,7,FALSE),0)</f>
        <v>0</v>
      </c>
      <c r="AQ373" s="150" t="e">
        <f t="shared" si="46"/>
        <v>#DIV/0!</v>
      </c>
      <c r="AS373" s="177"/>
      <c r="AT373" s="177"/>
      <c r="AV373" s="153" t="e">
        <f t="shared" si="47"/>
        <v>#DIV/0!</v>
      </c>
      <c r="AW373" s="101"/>
      <c r="AY373" s="132"/>
      <c r="AZ373" s="101"/>
      <c r="BA373" s="94"/>
      <c r="BB373" s="94"/>
      <c r="BC373" s="94"/>
      <c r="BD373" s="94"/>
      <c r="BE373" s="101"/>
      <c r="BF373" s="132"/>
      <c r="BG373" s="98"/>
      <c r="BH373" s="74" t="str">
        <f t="shared" si="42"/>
        <v>N</v>
      </c>
      <c r="BI373" t="e">
        <f t="shared" si="43"/>
        <v>#DIV/0!</v>
      </c>
      <c r="BK373" s="283">
        <f>IFERROR(VLOOKUP($B373, 'A2. Rate Change &amp; Enrollment'!$C$14:$BY$769, 75, FALSE), 0)</f>
        <v>0</v>
      </c>
      <c r="BL373" s="283" t="e">
        <f t="shared" si="44"/>
        <v>#DIV/0!</v>
      </c>
      <c r="BM373" s="283" t="e">
        <f t="shared" si="45"/>
        <v>#DIV/0!</v>
      </c>
      <c r="BN373" t="e">
        <f t="shared" si="48"/>
        <v>#DIV/0!</v>
      </c>
    </row>
    <row r="374" spans="1:66" x14ac:dyDescent="0.35">
      <c r="A374" t="s">
        <v>677</v>
      </c>
      <c r="B374" s="144"/>
      <c r="C374" s="98"/>
      <c r="D374" s="43" t="str">
        <f t="shared" si="41"/>
        <v>POS</v>
      </c>
      <c r="E374" s="100"/>
      <c r="F374" s="101"/>
      <c r="G374" s="100"/>
      <c r="H374" s="101"/>
      <c r="I374" s="100"/>
      <c r="J374" s="101"/>
      <c r="K374" s="100"/>
      <c r="L374" s="101"/>
      <c r="M374" s="100"/>
      <c r="N374" s="101"/>
      <c r="O374" s="100"/>
      <c r="P374" s="101"/>
      <c r="Q374" s="100"/>
      <c r="R374" s="101"/>
      <c r="S374" s="100"/>
      <c r="T374" s="101"/>
      <c r="U374" s="118"/>
      <c r="V374" s="118"/>
      <c r="W374" s="100"/>
      <c r="X374" s="100"/>
      <c r="Y374" s="100"/>
      <c r="Z374" s="100"/>
      <c r="AA374" s="132"/>
      <c r="AB374" s="101"/>
      <c r="AC374" s="101"/>
      <c r="AD374" s="101"/>
      <c r="AE374" s="100"/>
      <c r="AF374" s="101"/>
      <c r="AG374" s="100"/>
      <c r="AH374" s="101"/>
      <c r="AI374" s="100"/>
      <c r="AJ374" s="101"/>
      <c r="AK374" s="100"/>
      <c r="AL374" s="101"/>
      <c r="AM374" s="101"/>
      <c r="AN374" s="8"/>
      <c r="AO374" s="147">
        <f>IFERROR(VLOOKUP(B374,'A2. Rate Change &amp; Enrollment'!$C$20:$K$769,3,FALSE),0)</f>
        <v>0</v>
      </c>
      <c r="AP374" s="147">
        <f>IFERROR(VLOOKUP(B374,'A2. Rate Change &amp; Enrollment'!$C$20:$K$769,7,FALSE),0)</f>
        <v>0</v>
      </c>
      <c r="AQ374" s="150" t="e">
        <f t="shared" si="46"/>
        <v>#DIV/0!</v>
      </c>
      <c r="AS374" s="177"/>
      <c r="AT374" s="177"/>
      <c r="AV374" s="153" t="e">
        <f t="shared" si="47"/>
        <v>#DIV/0!</v>
      </c>
      <c r="AW374" s="101"/>
      <c r="AY374" s="132"/>
      <c r="AZ374" s="101"/>
      <c r="BA374" s="94"/>
      <c r="BB374" s="94"/>
      <c r="BC374" s="94"/>
      <c r="BD374" s="94"/>
      <c r="BE374" s="101"/>
      <c r="BF374" s="132"/>
      <c r="BG374" s="98"/>
      <c r="BH374" s="74" t="str">
        <f t="shared" si="42"/>
        <v>N</v>
      </c>
      <c r="BI374" t="e">
        <f t="shared" si="43"/>
        <v>#DIV/0!</v>
      </c>
      <c r="BK374" s="283">
        <f>IFERROR(VLOOKUP($B374, 'A2. Rate Change &amp; Enrollment'!$C$14:$BY$769, 75, FALSE), 0)</f>
        <v>0</v>
      </c>
      <c r="BL374" s="283" t="e">
        <f t="shared" si="44"/>
        <v>#DIV/0!</v>
      </c>
      <c r="BM374" s="283" t="e">
        <f t="shared" si="45"/>
        <v>#DIV/0!</v>
      </c>
      <c r="BN374" t="e">
        <f t="shared" si="48"/>
        <v>#DIV/0!</v>
      </c>
    </row>
    <row r="375" spans="1:66" x14ac:dyDescent="0.35">
      <c r="A375" t="s">
        <v>678</v>
      </c>
      <c r="B375" s="144"/>
      <c r="C375" s="98"/>
      <c r="D375" s="43" t="str">
        <f t="shared" si="41"/>
        <v>POS</v>
      </c>
      <c r="E375" s="100"/>
      <c r="F375" s="101"/>
      <c r="G375" s="100"/>
      <c r="H375" s="101"/>
      <c r="I375" s="100"/>
      <c r="J375" s="101"/>
      <c r="K375" s="100"/>
      <c r="L375" s="101"/>
      <c r="M375" s="100"/>
      <c r="N375" s="101"/>
      <c r="O375" s="100"/>
      <c r="P375" s="101"/>
      <c r="Q375" s="100"/>
      <c r="R375" s="101"/>
      <c r="S375" s="100"/>
      <c r="T375" s="101"/>
      <c r="U375" s="118"/>
      <c r="V375" s="118"/>
      <c r="W375" s="100"/>
      <c r="X375" s="100"/>
      <c r="Y375" s="100"/>
      <c r="Z375" s="100"/>
      <c r="AA375" s="132"/>
      <c r="AB375" s="101"/>
      <c r="AC375" s="101"/>
      <c r="AD375" s="101"/>
      <c r="AE375" s="100"/>
      <c r="AF375" s="101"/>
      <c r="AG375" s="100"/>
      <c r="AH375" s="101"/>
      <c r="AI375" s="100"/>
      <c r="AJ375" s="101"/>
      <c r="AK375" s="100"/>
      <c r="AL375" s="101"/>
      <c r="AM375" s="101"/>
      <c r="AN375" s="8"/>
      <c r="AO375" s="147">
        <f>IFERROR(VLOOKUP(B375,'A2. Rate Change &amp; Enrollment'!$C$20:$K$769,3,FALSE),0)</f>
        <v>0</v>
      </c>
      <c r="AP375" s="147">
        <f>IFERROR(VLOOKUP(B375,'A2. Rate Change &amp; Enrollment'!$C$20:$K$769,7,FALSE),0)</f>
        <v>0</v>
      </c>
      <c r="AQ375" s="150" t="e">
        <f t="shared" si="46"/>
        <v>#DIV/0!</v>
      </c>
      <c r="AS375" s="177"/>
      <c r="AT375" s="177"/>
      <c r="AV375" s="153" t="e">
        <f t="shared" si="47"/>
        <v>#DIV/0!</v>
      </c>
      <c r="AW375" s="101"/>
      <c r="AY375" s="132"/>
      <c r="AZ375" s="101"/>
      <c r="BA375" s="94"/>
      <c r="BB375" s="94"/>
      <c r="BC375" s="94"/>
      <c r="BD375" s="94"/>
      <c r="BE375" s="101"/>
      <c r="BF375" s="132"/>
      <c r="BG375" s="98"/>
      <c r="BH375" s="74" t="str">
        <f t="shared" si="42"/>
        <v>N</v>
      </c>
      <c r="BI375" t="e">
        <f t="shared" si="43"/>
        <v>#DIV/0!</v>
      </c>
      <c r="BK375" s="283">
        <f>IFERROR(VLOOKUP($B375, 'A2. Rate Change &amp; Enrollment'!$C$14:$BY$769, 75, FALSE), 0)</f>
        <v>0</v>
      </c>
      <c r="BL375" s="283" t="e">
        <f t="shared" si="44"/>
        <v>#DIV/0!</v>
      </c>
      <c r="BM375" s="283" t="e">
        <f t="shared" si="45"/>
        <v>#DIV/0!</v>
      </c>
      <c r="BN375" t="e">
        <f t="shared" si="48"/>
        <v>#DIV/0!</v>
      </c>
    </row>
    <row r="376" spans="1:66" x14ac:dyDescent="0.35">
      <c r="A376" t="s">
        <v>679</v>
      </c>
      <c r="B376" s="144"/>
      <c r="C376" s="98"/>
      <c r="D376" s="43" t="str">
        <f t="shared" si="41"/>
        <v>POS</v>
      </c>
      <c r="E376" s="100"/>
      <c r="F376" s="101"/>
      <c r="G376" s="100"/>
      <c r="H376" s="101"/>
      <c r="I376" s="100"/>
      <c r="J376" s="101"/>
      <c r="K376" s="100"/>
      <c r="L376" s="101"/>
      <c r="M376" s="100"/>
      <c r="N376" s="101"/>
      <c r="O376" s="100"/>
      <c r="P376" s="101"/>
      <c r="Q376" s="100"/>
      <c r="R376" s="101"/>
      <c r="S376" s="100"/>
      <c r="T376" s="101"/>
      <c r="U376" s="118"/>
      <c r="V376" s="118"/>
      <c r="W376" s="100"/>
      <c r="X376" s="100"/>
      <c r="Y376" s="100"/>
      <c r="Z376" s="100"/>
      <c r="AA376" s="132"/>
      <c r="AB376" s="101"/>
      <c r="AC376" s="101"/>
      <c r="AD376" s="101"/>
      <c r="AE376" s="100"/>
      <c r="AF376" s="101"/>
      <c r="AG376" s="100"/>
      <c r="AH376" s="101"/>
      <c r="AI376" s="100"/>
      <c r="AJ376" s="101"/>
      <c r="AK376" s="100"/>
      <c r="AL376" s="101"/>
      <c r="AM376" s="101"/>
      <c r="AN376" s="8"/>
      <c r="AO376" s="147">
        <f>IFERROR(VLOOKUP(B376,'A2. Rate Change &amp; Enrollment'!$C$20:$K$769,3,FALSE),0)</f>
        <v>0</v>
      </c>
      <c r="AP376" s="147">
        <f>IFERROR(VLOOKUP(B376,'A2. Rate Change &amp; Enrollment'!$C$20:$K$769,7,FALSE),0)</f>
        <v>0</v>
      </c>
      <c r="AQ376" s="150" t="e">
        <f t="shared" si="46"/>
        <v>#DIV/0!</v>
      </c>
      <c r="AS376" s="177"/>
      <c r="AT376" s="177"/>
      <c r="AV376" s="153" t="e">
        <f t="shared" si="47"/>
        <v>#DIV/0!</v>
      </c>
      <c r="AW376" s="101"/>
      <c r="AY376" s="132"/>
      <c r="AZ376" s="101"/>
      <c r="BA376" s="94"/>
      <c r="BB376" s="94"/>
      <c r="BC376" s="94"/>
      <c r="BD376" s="94"/>
      <c r="BE376" s="101"/>
      <c r="BF376" s="132"/>
      <c r="BG376" s="98"/>
      <c r="BH376" s="74" t="str">
        <f t="shared" si="42"/>
        <v>N</v>
      </c>
      <c r="BI376" t="e">
        <f t="shared" si="43"/>
        <v>#DIV/0!</v>
      </c>
      <c r="BK376" s="283">
        <f>IFERROR(VLOOKUP($B376, 'A2. Rate Change &amp; Enrollment'!$C$14:$BY$769, 75, FALSE), 0)</f>
        <v>0</v>
      </c>
      <c r="BL376" s="283" t="e">
        <f t="shared" si="44"/>
        <v>#DIV/0!</v>
      </c>
      <c r="BM376" s="283" t="e">
        <f t="shared" si="45"/>
        <v>#DIV/0!</v>
      </c>
      <c r="BN376" t="e">
        <f t="shared" si="48"/>
        <v>#DIV/0!</v>
      </c>
    </row>
    <row r="377" spans="1:66" x14ac:dyDescent="0.35">
      <c r="A377" t="s">
        <v>680</v>
      </c>
      <c r="B377" s="144"/>
      <c r="C377" s="98"/>
      <c r="D377" s="43" t="str">
        <f t="shared" si="41"/>
        <v>POS</v>
      </c>
      <c r="E377" s="100"/>
      <c r="F377" s="101"/>
      <c r="G377" s="100"/>
      <c r="H377" s="101"/>
      <c r="I377" s="100"/>
      <c r="J377" s="101"/>
      <c r="K377" s="100"/>
      <c r="L377" s="101"/>
      <c r="M377" s="100"/>
      <c r="N377" s="101"/>
      <c r="O377" s="100"/>
      <c r="P377" s="101"/>
      <c r="Q377" s="100"/>
      <c r="R377" s="101"/>
      <c r="S377" s="100"/>
      <c r="T377" s="101"/>
      <c r="U377" s="118"/>
      <c r="V377" s="118"/>
      <c r="W377" s="100"/>
      <c r="X377" s="100"/>
      <c r="Y377" s="100"/>
      <c r="Z377" s="100"/>
      <c r="AA377" s="132"/>
      <c r="AB377" s="101"/>
      <c r="AC377" s="101"/>
      <c r="AD377" s="101"/>
      <c r="AE377" s="100"/>
      <c r="AF377" s="101"/>
      <c r="AG377" s="100"/>
      <c r="AH377" s="101"/>
      <c r="AI377" s="100"/>
      <c r="AJ377" s="101"/>
      <c r="AK377" s="100"/>
      <c r="AL377" s="101"/>
      <c r="AM377" s="101"/>
      <c r="AN377" s="8"/>
      <c r="AO377" s="147">
        <f>IFERROR(VLOOKUP(B377,'A2. Rate Change &amp; Enrollment'!$C$20:$K$769,3,FALSE),0)</f>
        <v>0</v>
      </c>
      <c r="AP377" s="147">
        <f>IFERROR(VLOOKUP(B377,'A2. Rate Change &amp; Enrollment'!$C$20:$K$769,7,FALSE),0)</f>
        <v>0</v>
      </c>
      <c r="AQ377" s="150" t="e">
        <f t="shared" si="46"/>
        <v>#DIV/0!</v>
      </c>
      <c r="AS377" s="177"/>
      <c r="AT377" s="177"/>
      <c r="AV377" s="153" t="e">
        <f t="shared" si="47"/>
        <v>#DIV/0!</v>
      </c>
      <c r="AW377" s="101"/>
      <c r="AY377" s="132"/>
      <c r="AZ377" s="101"/>
      <c r="BA377" s="94"/>
      <c r="BB377" s="94"/>
      <c r="BC377" s="94"/>
      <c r="BD377" s="94"/>
      <c r="BE377" s="101"/>
      <c r="BF377" s="132"/>
      <c r="BG377" s="98"/>
      <c r="BH377" s="74" t="str">
        <f t="shared" si="42"/>
        <v>N</v>
      </c>
      <c r="BI377" t="e">
        <f t="shared" si="43"/>
        <v>#DIV/0!</v>
      </c>
      <c r="BK377" s="283">
        <f>IFERROR(VLOOKUP($B377, 'A2. Rate Change &amp; Enrollment'!$C$14:$BY$769, 75, FALSE), 0)</f>
        <v>0</v>
      </c>
      <c r="BL377" s="283" t="e">
        <f t="shared" si="44"/>
        <v>#DIV/0!</v>
      </c>
      <c r="BM377" s="283" t="e">
        <f t="shared" si="45"/>
        <v>#DIV/0!</v>
      </c>
      <c r="BN377" t="e">
        <f t="shared" si="48"/>
        <v>#DIV/0!</v>
      </c>
    </row>
    <row r="378" spans="1:66" x14ac:dyDescent="0.35">
      <c r="A378" t="s">
        <v>681</v>
      </c>
      <c r="B378" s="144"/>
      <c r="C378" s="98"/>
      <c r="D378" s="43" t="str">
        <f t="shared" si="41"/>
        <v>POS</v>
      </c>
      <c r="E378" s="100"/>
      <c r="F378" s="101"/>
      <c r="G378" s="100"/>
      <c r="H378" s="101"/>
      <c r="I378" s="100"/>
      <c r="J378" s="101"/>
      <c r="K378" s="100"/>
      <c r="L378" s="101"/>
      <c r="M378" s="100"/>
      <c r="N378" s="101"/>
      <c r="O378" s="100"/>
      <c r="P378" s="101"/>
      <c r="Q378" s="100"/>
      <c r="R378" s="101"/>
      <c r="S378" s="100"/>
      <c r="T378" s="101"/>
      <c r="U378" s="118"/>
      <c r="V378" s="118"/>
      <c r="W378" s="100"/>
      <c r="X378" s="100"/>
      <c r="Y378" s="100"/>
      <c r="Z378" s="100"/>
      <c r="AA378" s="132"/>
      <c r="AB378" s="101"/>
      <c r="AC378" s="101"/>
      <c r="AD378" s="101"/>
      <c r="AE378" s="100"/>
      <c r="AF378" s="101"/>
      <c r="AG378" s="100"/>
      <c r="AH378" s="101"/>
      <c r="AI378" s="100"/>
      <c r="AJ378" s="101"/>
      <c r="AK378" s="100"/>
      <c r="AL378" s="101"/>
      <c r="AM378" s="101"/>
      <c r="AN378" s="8"/>
      <c r="AO378" s="147">
        <f>IFERROR(VLOOKUP(B378,'A2. Rate Change &amp; Enrollment'!$C$20:$K$769,3,FALSE),0)</f>
        <v>0</v>
      </c>
      <c r="AP378" s="147">
        <f>IFERROR(VLOOKUP(B378,'A2. Rate Change &amp; Enrollment'!$C$20:$K$769,7,FALSE),0)</f>
        <v>0</v>
      </c>
      <c r="AQ378" s="150" t="e">
        <f t="shared" si="46"/>
        <v>#DIV/0!</v>
      </c>
      <c r="AS378" s="177"/>
      <c r="AT378" s="177"/>
      <c r="AV378" s="153" t="e">
        <f t="shared" si="47"/>
        <v>#DIV/0!</v>
      </c>
      <c r="AW378" s="101"/>
      <c r="AY378" s="132"/>
      <c r="AZ378" s="101"/>
      <c r="BA378" s="94"/>
      <c r="BB378" s="94"/>
      <c r="BC378" s="94"/>
      <c r="BD378" s="94"/>
      <c r="BE378" s="101"/>
      <c r="BF378" s="132"/>
      <c r="BG378" s="98"/>
      <c r="BH378" s="74" t="str">
        <f t="shared" si="42"/>
        <v>N</v>
      </c>
      <c r="BI378" t="e">
        <f t="shared" si="43"/>
        <v>#DIV/0!</v>
      </c>
      <c r="BK378" s="283">
        <f>IFERROR(VLOOKUP($B378, 'A2. Rate Change &amp; Enrollment'!$C$14:$BY$769, 75, FALSE), 0)</f>
        <v>0</v>
      </c>
      <c r="BL378" s="283" t="e">
        <f t="shared" si="44"/>
        <v>#DIV/0!</v>
      </c>
      <c r="BM378" s="283" t="e">
        <f t="shared" si="45"/>
        <v>#DIV/0!</v>
      </c>
      <c r="BN378" t="e">
        <f t="shared" si="48"/>
        <v>#DIV/0!</v>
      </c>
    </row>
    <row r="379" spans="1:66" x14ac:dyDescent="0.35">
      <c r="A379" t="s">
        <v>682</v>
      </c>
      <c r="B379" s="144"/>
      <c r="C379" s="98"/>
      <c r="D379" s="43" t="str">
        <f t="shared" si="41"/>
        <v>POS</v>
      </c>
      <c r="E379" s="100"/>
      <c r="F379" s="101"/>
      <c r="G379" s="100"/>
      <c r="H379" s="101"/>
      <c r="I379" s="100"/>
      <c r="J379" s="101"/>
      <c r="K379" s="100"/>
      <c r="L379" s="101"/>
      <c r="M379" s="100"/>
      <c r="N379" s="101"/>
      <c r="O379" s="100"/>
      <c r="P379" s="101"/>
      <c r="Q379" s="100"/>
      <c r="R379" s="101"/>
      <c r="S379" s="100"/>
      <c r="T379" s="101"/>
      <c r="U379" s="118"/>
      <c r="V379" s="118"/>
      <c r="W379" s="100"/>
      <c r="X379" s="100"/>
      <c r="Y379" s="100"/>
      <c r="Z379" s="100"/>
      <c r="AA379" s="132"/>
      <c r="AB379" s="101"/>
      <c r="AC379" s="101"/>
      <c r="AD379" s="101"/>
      <c r="AE379" s="100"/>
      <c r="AF379" s="101"/>
      <c r="AG379" s="100"/>
      <c r="AH379" s="101"/>
      <c r="AI379" s="100"/>
      <c r="AJ379" s="101"/>
      <c r="AK379" s="100"/>
      <c r="AL379" s="101"/>
      <c r="AM379" s="101"/>
      <c r="AN379" s="8"/>
      <c r="AO379" s="147">
        <f>IFERROR(VLOOKUP(B379,'A2. Rate Change &amp; Enrollment'!$C$20:$K$769,3,FALSE),0)</f>
        <v>0</v>
      </c>
      <c r="AP379" s="147">
        <f>IFERROR(VLOOKUP(B379,'A2. Rate Change &amp; Enrollment'!$C$20:$K$769,7,FALSE),0)</f>
        <v>0</v>
      </c>
      <c r="AQ379" s="150" t="e">
        <f t="shared" si="46"/>
        <v>#DIV/0!</v>
      </c>
      <c r="AS379" s="177"/>
      <c r="AT379" s="177"/>
      <c r="AV379" s="153" t="e">
        <f t="shared" si="47"/>
        <v>#DIV/0!</v>
      </c>
      <c r="AW379" s="101"/>
      <c r="AY379" s="132"/>
      <c r="AZ379" s="101"/>
      <c r="BA379" s="94"/>
      <c r="BB379" s="94"/>
      <c r="BC379" s="94"/>
      <c r="BD379" s="94"/>
      <c r="BE379" s="101"/>
      <c r="BF379" s="132"/>
      <c r="BG379" s="98"/>
      <c r="BH379" s="74" t="str">
        <f t="shared" si="42"/>
        <v>N</v>
      </c>
      <c r="BI379" t="e">
        <f t="shared" si="43"/>
        <v>#DIV/0!</v>
      </c>
      <c r="BK379" s="283">
        <f>IFERROR(VLOOKUP($B379, 'A2. Rate Change &amp; Enrollment'!$C$14:$BY$769, 75, FALSE), 0)</f>
        <v>0</v>
      </c>
      <c r="BL379" s="283" t="e">
        <f t="shared" si="44"/>
        <v>#DIV/0!</v>
      </c>
      <c r="BM379" s="283" t="e">
        <f t="shared" si="45"/>
        <v>#DIV/0!</v>
      </c>
      <c r="BN379" t="e">
        <f t="shared" si="48"/>
        <v>#DIV/0!</v>
      </c>
    </row>
    <row r="380" spans="1:66" x14ac:dyDescent="0.35">
      <c r="A380" t="s">
        <v>683</v>
      </c>
      <c r="B380" s="144"/>
      <c r="C380" s="98"/>
      <c r="D380" s="43" t="str">
        <f t="shared" si="41"/>
        <v>POS</v>
      </c>
      <c r="E380" s="100"/>
      <c r="F380" s="101"/>
      <c r="G380" s="100"/>
      <c r="H380" s="101"/>
      <c r="I380" s="100"/>
      <c r="J380" s="101"/>
      <c r="K380" s="100"/>
      <c r="L380" s="101"/>
      <c r="M380" s="100"/>
      <c r="N380" s="101"/>
      <c r="O380" s="100"/>
      <c r="P380" s="101"/>
      <c r="Q380" s="100"/>
      <c r="R380" s="101"/>
      <c r="S380" s="100"/>
      <c r="T380" s="101"/>
      <c r="U380" s="118"/>
      <c r="V380" s="118"/>
      <c r="W380" s="100"/>
      <c r="X380" s="100"/>
      <c r="Y380" s="100"/>
      <c r="Z380" s="100"/>
      <c r="AA380" s="132"/>
      <c r="AB380" s="101"/>
      <c r="AC380" s="101"/>
      <c r="AD380" s="101"/>
      <c r="AE380" s="100"/>
      <c r="AF380" s="101"/>
      <c r="AG380" s="100"/>
      <c r="AH380" s="101"/>
      <c r="AI380" s="100"/>
      <c r="AJ380" s="101"/>
      <c r="AK380" s="100"/>
      <c r="AL380" s="101"/>
      <c r="AM380" s="101"/>
      <c r="AN380" s="8"/>
      <c r="AO380" s="147">
        <f>IFERROR(VLOOKUP(B380,'A2. Rate Change &amp; Enrollment'!$C$20:$K$769,3,FALSE),0)</f>
        <v>0</v>
      </c>
      <c r="AP380" s="147">
        <f>IFERROR(VLOOKUP(B380,'A2. Rate Change &amp; Enrollment'!$C$20:$K$769,7,FALSE),0)</f>
        <v>0</v>
      </c>
      <c r="AQ380" s="150" t="e">
        <f t="shared" si="46"/>
        <v>#DIV/0!</v>
      </c>
      <c r="AS380" s="177"/>
      <c r="AT380" s="177"/>
      <c r="AV380" s="153" t="e">
        <f t="shared" si="47"/>
        <v>#DIV/0!</v>
      </c>
      <c r="AW380" s="101"/>
      <c r="AY380" s="132"/>
      <c r="AZ380" s="101"/>
      <c r="BA380" s="94"/>
      <c r="BB380" s="94"/>
      <c r="BC380" s="94"/>
      <c r="BD380" s="94"/>
      <c r="BE380" s="101"/>
      <c r="BF380" s="132"/>
      <c r="BG380" s="98"/>
      <c r="BH380" s="74" t="str">
        <f t="shared" si="42"/>
        <v>N</v>
      </c>
      <c r="BI380" t="e">
        <f t="shared" si="43"/>
        <v>#DIV/0!</v>
      </c>
      <c r="BK380" s="283">
        <f>IFERROR(VLOOKUP($B380, 'A2. Rate Change &amp; Enrollment'!$C$14:$BY$769, 75, FALSE), 0)</f>
        <v>0</v>
      </c>
      <c r="BL380" s="283" t="e">
        <f t="shared" si="44"/>
        <v>#DIV/0!</v>
      </c>
      <c r="BM380" s="283" t="e">
        <f t="shared" si="45"/>
        <v>#DIV/0!</v>
      </c>
      <c r="BN380" t="e">
        <f t="shared" si="48"/>
        <v>#DIV/0!</v>
      </c>
    </row>
    <row r="381" spans="1:66" x14ac:dyDescent="0.35">
      <c r="A381" t="s">
        <v>684</v>
      </c>
      <c r="B381" s="144"/>
      <c r="C381" s="98"/>
      <c r="D381" s="43" t="str">
        <f t="shared" si="41"/>
        <v>POS</v>
      </c>
      <c r="E381" s="100"/>
      <c r="F381" s="101"/>
      <c r="G381" s="100"/>
      <c r="H381" s="101"/>
      <c r="I381" s="100"/>
      <c r="J381" s="101"/>
      <c r="K381" s="100"/>
      <c r="L381" s="101"/>
      <c r="M381" s="100"/>
      <c r="N381" s="101"/>
      <c r="O381" s="100"/>
      <c r="P381" s="101"/>
      <c r="Q381" s="100"/>
      <c r="R381" s="101"/>
      <c r="S381" s="100"/>
      <c r="T381" s="101"/>
      <c r="U381" s="118"/>
      <c r="V381" s="118"/>
      <c r="W381" s="100"/>
      <c r="X381" s="100"/>
      <c r="Y381" s="100"/>
      <c r="Z381" s="100"/>
      <c r="AA381" s="132"/>
      <c r="AB381" s="101"/>
      <c r="AC381" s="101"/>
      <c r="AD381" s="101"/>
      <c r="AE381" s="100"/>
      <c r="AF381" s="101"/>
      <c r="AG381" s="100"/>
      <c r="AH381" s="101"/>
      <c r="AI381" s="100"/>
      <c r="AJ381" s="101"/>
      <c r="AK381" s="100"/>
      <c r="AL381" s="101"/>
      <c r="AM381" s="101"/>
      <c r="AN381" s="8"/>
      <c r="AO381" s="147">
        <f>IFERROR(VLOOKUP(B381,'A2. Rate Change &amp; Enrollment'!$C$20:$K$769,3,FALSE),0)</f>
        <v>0</v>
      </c>
      <c r="AP381" s="147">
        <f>IFERROR(VLOOKUP(B381,'A2. Rate Change &amp; Enrollment'!$C$20:$K$769,7,FALSE),0)</f>
        <v>0</v>
      </c>
      <c r="AQ381" s="150" t="e">
        <f t="shared" si="46"/>
        <v>#DIV/0!</v>
      </c>
      <c r="AS381" s="177"/>
      <c r="AT381" s="177"/>
      <c r="AV381" s="153" t="e">
        <f t="shared" si="47"/>
        <v>#DIV/0!</v>
      </c>
      <c r="AW381" s="101"/>
      <c r="AY381" s="132"/>
      <c r="AZ381" s="101"/>
      <c r="BA381" s="94"/>
      <c r="BB381" s="94"/>
      <c r="BC381" s="94"/>
      <c r="BD381" s="94"/>
      <c r="BE381" s="101"/>
      <c r="BF381" s="132"/>
      <c r="BG381" s="98"/>
      <c r="BH381" s="74" t="str">
        <f t="shared" si="42"/>
        <v>N</v>
      </c>
      <c r="BI381" t="e">
        <f t="shared" si="43"/>
        <v>#DIV/0!</v>
      </c>
      <c r="BK381" s="283">
        <f>IFERROR(VLOOKUP($B381, 'A2. Rate Change &amp; Enrollment'!$C$14:$BY$769, 75, FALSE), 0)</f>
        <v>0</v>
      </c>
      <c r="BL381" s="283" t="e">
        <f t="shared" si="44"/>
        <v>#DIV/0!</v>
      </c>
      <c r="BM381" s="283" t="e">
        <f t="shared" si="45"/>
        <v>#DIV/0!</v>
      </c>
      <c r="BN381" t="e">
        <f t="shared" si="48"/>
        <v>#DIV/0!</v>
      </c>
    </row>
    <row r="382" spans="1:66" x14ac:dyDescent="0.35">
      <c r="A382" t="s">
        <v>685</v>
      </c>
      <c r="B382" s="144"/>
      <c r="C382" s="98"/>
      <c r="D382" s="43" t="str">
        <f t="shared" si="41"/>
        <v>POS</v>
      </c>
      <c r="E382" s="100"/>
      <c r="F382" s="101"/>
      <c r="G382" s="100"/>
      <c r="H382" s="101"/>
      <c r="I382" s="100"/>
      <c r="J382" s="101"/>
      <c r="K382" s="100"/>
      <c r="L382" s="101"/>
      <c r="M382" s="100"/>
      <c r="N382" s="101"/>
      <c r="O382" s="100"/>
      <c r="P382" s="101"/>
      <c r="Q382" s="100"/>
      <c r="R382" s="101"/>
      <c r="S382" s="100"/>
      <c r="T382" s="101"/>
      <c r="U382" s="118"/>
      <c r="V382" s="118"/>
      <c r="W382" s="100"/>
      <c r="X382" s="100"/>
      <c r="Y382" s="100"/>
      <c r="Z382" s="100"/>
      <c r="AA382" s="132"/>
      <c r="AB382" s="101"/>
      <c r="AC382" s="101"/>
      <c r="AD382" s="101"/>
      <c r="AE382" s="100"/>
      <c r="AF382" s="101"/>
      <c r="AG382" s="100"/>
      <c r="AH382" s="101"/>
      <c r="AI382" s="100"/>
      <c r="AJ382" s="101"/>
      <c r="AK382" s="100"/>
      <c r="AL382" s="101"/>
      <c r="AM382" s="101"/>
      <c r="AN382" s="8"/>
      <c r="AO382" s="147">
        <f>IFERROR(VLOOKUP(B382,'A2. Rate Change &amp; Enrollment'!$C$20:$K$769,3,FALSE),0)</f>
        <v>0</v>
      </c>
      <c r="AP382" s="147">
        <f>IFERROR(VLOOKUP(B382,'A2. Rate Change &amp; Enrollment'!$C$20:$K$769,7,FALSE),0)</f>
        <v>0</v>
      </c>
      <c r="AQ382" s="150" t="e">
        <f t="shared" si="46"/>
        <v>#DIV/0!</v>
      </c>
      <c r="AS382" s="177"/>
      <c r="AT382" s="177"/>
      <c r="AV382" s="153" t="e">
        <f t="shared" si="47"/>
        <v>#DIV/0!</v>
      </c>
      <c r="AW382" s="101"/>
      <c r="AY382" s="132"/>
      <c r="AZ382" s="101"/>
      <c r="BA382" s="94"/>
      <c r="BB382" s="94"/>
      <c r="BC382" s="94"/>
      <c r="BD382" s="94"/>
      <c r="BE382" s="101"/>
      <c r="BF382" s="132"/>
      <c r="BG382" s="98"/>
      <c r="BH382" s="74" t="str">
        <f t="shared" si="42"/>
        <v>N</v>
      </c>
      <c r="BI382" t="e">
        <f t="shared" si="43"/>
        <v>#DIV/0!</v>
      </c>
      <c r="BK382" s="283">
        <f>IFERROR(VLOOKUP($B382, 'A2. Rate Change &amp; Enrollment'!$C$14:$BY$769, 75, FALSE), 0)</f>
        <v>0</v>
      </c>
      <c r="BL382" s="283" t="e">
        <f t="shared" si="44"/>
        <v>#DIV/0!</v>
      </c>
      <c r="BM382" s="283" t="e">
        <f t="shared" si="45"/>
        <v>#DIV/0!</v>
      </c>
      <c r="BN382" t="e">
        <f t="shared" si="48"/>
        <v>#DIV/0!</v>
      </c>
    </row>
    <row r="383" spans="1:66" x14ac:dyDescent="0.35">
      <c r="A383" t="s">
        <v>686</v>
      </c>
      <c r="B383" s="144"/>
      <c r="C383" s="98"/>
      <c r="D383" s="43" t="str">
        <f t="shared" si="41"/>
        <v>POS</v>
      </c>
      <c r="E383" s="100"/>
      <c r="F383" s="101"/>
      <c r="G383" s="100"/>
      <c r="H383" s="101"/>
      <c r="I383" s="100"/>
      <c r="J383" s="101"/>
      <c r="K383" s="100"/>
      <c r="L383" s="101"/>
      <c r="M383" s="100"/>
      <c r="N383" s="101"/>
      <c r="O383" s="100"/>
      <c r="P383" s="101"/>
      <c r="Q383" s="100"/>
      <c r="R383" s="101"/>
      <c r="S383" s="100"/>
      <c r="T383" s="101"/>
      <c r="U383" s="118"/>
      <c r="V383" s="118"/>
      <c r="W383" s="100"/>
      <c r="X383" s="100"/>
      <c r="Y383" s="100"/>
      <c r="Z383" s="100"/>
      <c r="AA383" s="132"/>
      <c r="AB383" s="101"/>
      <c r="AC383" s="101"/>
      <c r="AD383" s="101"/>
      <c r="AE383" s="100"/>
      <c r="AF383" s="101"/>
      <c r="AG383" s="100"/>
      <c r="AH383" s="101"/>
      <c r="AI383" s="100"/>
      <c r="AJ383" s="101"/>
      <c r="AK383" s="100"/>
      <c r="AL383" s="101"/>
      <c r="AM383" s="101"/>
      <c r="AN383" s="8"/>
      <c r="AO383" s="147">
        <f>IFERROR(VLOOKUP(B383,'A2. Rate Change &amp; Enrollment'!$C$20:$K$769,3,FALSE),0)</f>
        <v>0</v>
      </c>
      <c r="AP383" s="147">
        <f>IFERROR(VLOOKUP(B383,'A2. Rate Change &amp; Enrollment'!$C$20:$K$769,7,FALSE),0)</f>
        <v>0</v>
      </c>
      <c r="AQ383" s="150" t="e">
        <f t="shared" si="46"/>
        <v>#DIV/0!</v>
      </c>
      <c r="AS383" s="177"/>
      <c r="AT383" s="177"/>
      <c r="AV383" s="153" t="e">
        <f t="shared" si="47"/>
        <v>#DIV/0!</v>
      </c>
      <c r="AW383" s="101"/>
      <c r="AY383" s="132"/>
      <c r="AZ383" s="101"/>
      <c r="BA383" s="94"/>
      <c r="BB383" s="94"/>
      <c r="BC383" s="94"/>
      <c r="BD383" s="94"/>
      <c r="BE383" s="101"/>
      <c r="BF383" s="132"/>
      <c r="BG383" s="98"/>
      <c r="BH383" s="74" t="str">
        <f t="shared" si="42"/>
        <v>N</v>
      </c>
      <c r="BI383" t="e">
        <f t="shared" si="43"/>
        <v>#DIV/0!</v>
      </c>
      <c r="BK383" s="283">
        <f>IFERROR(VLOOKUP($B383, 'A2. Rate Change &amp; Enrollment'!$C$14:$BY$769, 75, FALSE), 0)</f>
        <v>0</v>
      </c>
      <c r="BL383" s="283" t="e">
        <f t="shared" si="44"/>
        <v>#DIV/0!</v>
      </c>
      <c r="BM383" s="283" t="e">
        <f t="shared" si="45"/>
        <v>#DIV/0!</v>
      </c>
      <c r="BN383" t="e">
        <f t="shared" si="48"/>
        <v>#DIV/0!</v>
      </c>
    </row>
    <row r="384" spans="1:66" x14ac:dyDescent="0.35">
      <c r="A384" t="s">
        <v>687</v>
      </c>
      <c r="B384" s="144"/>
      <c r="C384" s="98"/>
      <c r="D384" s="43" t="str">
        <f t="shared" si="41"/>
        <v>POS</v>
      </c>
      <c r="E384" s="100"/>
      <c r="F384" s="101"/>
      <c r="G384" s="100"/>
      <c r="H384" s="101"/>
      <c r="I384" s="100"/>
      <c r="J384" s="101"/>
      <c r="K384" s="100"/>
      <c r="L384" s="101"/>
      <c r="M384" s="100"/>
      <c r="N384" s="101"/>
      <c r="O384" s="100"/>
      <c r="P384" s="101"/>
      <c r="Q384" s="100"/>
      <c r="R384" s="101"/>
      <c r="S384" s="100"/>
      <c r="T384" s="101"/>
      <c r="U384" s="118"/>
      <c r="V384" s="118"/>
      <c r="W384" s="100"/>
      <c r="X384" s="100"/>
      <c r="Y384" s="100"/>
      <c r="Z384" s="100"/>
      <c r="AA384" s="132"/>
      <c r="AB384" s="101"/>
      <c r="AC384" s="101"/>
      <c r="AD384" s="101"/>
      <c r="AE384" s="100"/>
      <c r="AF384" s="101"/>
      <c r="AG384" s="100"/>
      <c r="AH384" s="101"/>
      <c r="AI384" s="100"/>
      <c r="AJ384" s="101"/>
      <c r="AK384" s="100"/>
      <c r="AL384" s="101"/>
      <c r="AM384" s="101"/>
      <c r="AN384" s="8"/>
      <c r="AO384" s="147">
        <f>IFERROR(VLOOKUP(B384,'A2. Rate Change &amp; Enrollment'!$C$20:$K$769,3,FALSE),0)</f>
        <v>0</v>
      </c>
      <c r="AP384" s="147">
        <f>IFERROR(VLOOKUP(B384,'A2. Rate Change &amp; Enrollment'!$C$20:$K$769,7,FALSE),0)</f>
        <v>0</v>
      </c>
      <c r="AQ384" s="150" t="e">
        <f t="shared" si="46"/>
        <v>#DIV/0!</v>
      </c>
      <c r="AS384" s="177"/>
      <c r="AT384" s="177"/>
      <c r="AV384" s="153" t="e">
        <f t="shared" si="47"/>
        <v>#DIV/0!</v>
      </c>
      <c r="AW384" s="101"/>
      <c r="AY384" s="132"/>
      <c r="AZ384" s="101"/>
      <c r="BA384" s="94"/>
      <c r="BB384" s="94"/>
      <c r="BC384" s="94"/>
      <c r="BD384" s="94"/>
      <c r="BE384" s="101"/>
      <c r="BF384" s="132"/>
      <c r="BG384" s="98"/>
      <c r="BH384" s="74" t="str">
        <f t="shared" si="42"/>
        <v>N</v>
      </c>
      <c r="BI384" t="e">
        <f t="shared" si="43"/>
        <v>#DIV/0!</v>
      </c>
      <c r="BK384" s="283">
        <f>IFERROR(VLOOKUP($B384, 'A2. Rate Change &amp; Enrollment'!$C$14:$BY$769, 75, FALSE), 0)</f>
        <v>0</v>
      </c>
      <c r="BL384" s="283" t="e">
        <f t="shared" si="44"/>
        <v>#DIV/0!</v>
      </c>
      <c r="BM384" s="283" t="e">
        <f t="shared" si="45"/>
        <v>#DIV/0!</v>
      </c>
      <c r="BN384" t="e">
        <f t="shared" si="48"/>
        <v>#DIV/0!</v>
      </c>
    </row>
    <row r="385" spans="1:66" x14ac:dyDescent="0.35">
      <c r="A385" t="s">
        <v>688</v>
      </c>
      <c r="B385" s="144"/>
      <c r="C385" s="98"/>
      <c r="D385" s="43" t="str">
        <f t="shared" si="41"/>
        <v>POS</v>
      </c>
      <c r="E385" s="100"/>
      <c r="F385" s="101"/>
      <c r="G385" s="100"/>
      <c r="H385" s="101"/>
      <c r="I385" s="100"/>
      <c r="J385" s="101"/>
      <c r="K385" s="100"/>
      <c r="L385" s="101"/>
      <c r="M385" s="100"/>
      <c r="N385" s="101"/>
      <c r="O385" s="100"/>
      <c r="P385" s="101"/>
      <c r="Q385" s="100"/>
      <c r="R385" s="101"/>
      <c r="S385" s="100"/>
      <c r="T385" s="101"/>
      <c r="U385" s="118"/>
      <c r="V385" s="118"/>
      <c r="W385" s="100"/>
      <c r="X385" s="100"/>
      <c r="Y385" s="100"/>
      <c r="Z385" s="100"/>
      <c r="AA385" s="132"/>
      <c r="AB385" s="101"/>
      <c r="AC385" s="101"/>
      <c r="AD385" s="101"/>
      <c r="AE385" s="100"/>
      <c r="AF385" s="101"/>
      <c r="AG385" s="100"/>
      <c r="AH385" s="101"/>
      <c r="AI385" s="100"/>
      <c r="AJ385" s="101"/>
      <c r="AK385" s="100"/>
      <c r="AL385" s="101"/>
      <c r="AM385" s="101"/>
      <c r="AN385" s="8"/>
      <c r="AO385" s="147">
        <f>IFERROR(VLOOKUP(B385,'A2. Rate Change &amp; Enrollment'!$C$20:$K$769,3,FALSE),0)</f>
        <v>0</v>
      </c>
      <c r="AP385" s="147">
        <f>IFERROR(VLOOKUP(B385,'A2. Rate Change &amp; Enrollment'!$C$20:$K$769,7,FALSE),0)</f>
        <v>0</v>
      </c>
      <c r="AQ385" s="150" t="e">
        <f t="shared" si="46"/>
        <v>#DIV/0!</v>
      </c>
      <c r="AS385" s="177"/>
      <c r="AT385" s="177"/>
      <c r="AV385" s="153" t="e">
        <f t="shared" si="47"/>
        <v>#DIV/0!</v>
      </c>
      <c r="AW385" s="101"/>
      <c r="AY385" s="132"/>
      <c r="AZ385" s="101"/>
      <c r="BA385" s="94"/>
      <c r="BB385" s="94"/>
      <c r="BC385" s="94"/>
      <c r="BD385" s="94"/>
      <c r="BE385" s="101"/>
      <c r="BF385" s="132"/>
      <c r="BG385" s="98"/>
      <c r="BH385" s="74" t="str">
        <f t="shared" si="42"/>
        <v>N</v>
      </c>
      <c r="BI385" t="e">
        <f t="shared" si="43"/>
        <v>#DIV/0!</v>
      </c>
      <c r="BK385" s="283">
        <f>IFERROR(VLOOKUP($B385, 'A2. Rate Change &amp; Enrollment'!$C$14:$BY$769, 75, FALSE), 0)</f>
        <v>0</v>
      </c>
      <c r="BL385" s="283" t="e">
        <f t="shared" si="44"/>
        <v>#DIV/0!</v>
      </c>
      <c r="BM385" s="283" t="e">
        <f t="shared" si="45"/>
        <v>#DIV/0!</v>
      </c>
      <c r="BN385" t="e">
        <f t="shared" si="48"/>
        <v>#DIV/0!</v>
      </c>
    </row>
    <row r="386" spans="1:66" x14ac:dyDescent="0.35">
      <c r="A386" t="s">
        <v>689</v>
      </c>
      <c r="B386" s="144"/>
      <c r="C386" s="98"/>
      <c r="D386" s="43" t="str">
        <f t="shared" si="41"/>
        <v>POS</v>
      </c>
      <c r="E386" s="100"/>
      <c r="F386" s="101"/>
      <c r="G386" s="100"/>
      <c r="H386" s="101"/>
      <c r="I386" s="100"/>
      <c r="J386" s="101"/>
      <c r="K386" s="100"/>
      <c r="L386" s="101"/>
      <c r="M386" s="100"/>
      <c r="N386" s="101"/>
      <c r="O386" s="100"/>
      <c r="P386" s="101"/>
      <c r="Q386" s="100"/>
      <c r="R386" s="101"/>
      <c r="S386" s="100"/>
      <c r="T386" s="101"/>
      <c r="U386" s="118"/>
      <c r="V386" s="118"/>
      <c r="W386" s="100"/>
      <c r="X386" s="100"/>
      <c r="Y386" s="100"/>
      <c r="Z386" s="100"/>
      <c r="AA386" s="132"/>
      <c r="AB386" s="101"/>
      <c r="AC386" s="101"/>
      <c r="AD386" s="101"/>
      <c r="AE386" s="100"/>
      <c r="AF386" s="101"/>
      <c r="AG386" s="100"/>
      <c r="AH386" s="101"/>
      <c r="AI386" s="100"/>
      <c r="AJ386" s="101"/>
      <c r="AK386" s="100"/>
      <c r="AL386" s="101"/>
      <c r="AM386" s="101"/>
      <c r="AN386" s="8"/>
      <c r="AO386" s="147">
        <f>IFERROR(VLOOKUP(B386,'A2. Rate Change &amp; Enrollment'!$C$20:$K$769,3,FALSE),0)</f>
        <v>0</v>
      </c>
      <c r="AP386" s="147">
        <f>IFERROR(VLOOKUP(B386,'A2. Rate Change &amp; Enrollment'!$C$20:$K$769,7,FALSE),0)</f>
        <v>0</v>
      </c>
      <c r="AQ386" s="150" t="e">
        <f t="shared" si="46"/>
        <v>#DIV/0!</v>
      </c>
      <c r="AS386" s="177"/>
      <c r="AT386" s="177"/>
      <c r="AV386" s="153" t="e">
        <f t="shared" si="47"/>
        <v>#DIV/0!</v>
      </c>
      <c r="AW386" s="101"/>
      <c r="AY386" s="132"/>
      <c r="AZ386" s="101"/>
      <c r="BA386" s="94"/>
      <c r="BB386" s="94"/>
      <c r="BC386" s="94"/>
      <c r="BD386" s="94"/>
      <c r="BE386" s="101"/>
      <c r="BF386" s="132"/>
      <c r="BG386" s="98"/>
      <c r="BH386" s="74" t="str">
        <f t="shared" si="42"/>
        <v>N</v>
      </c>
      <c r="BI386" t="e">
        <f t="shared" si="43"/>
        <v>#DIV/0!</v>
      </c>
      <c r="BK386" s="283">
        <f>IFERROR(VLOOKUP($B386, 'A2. Rate Change &amp; Enrollment'!$C$14:$BY$769, 75, FALSE), 0)</f>
        <v>0</v>
      </c>
      <c r="BL386" s="283" t="e">
        <f t="shared" si="44"/>
        <v>#DIV/0!</v>
      </c>
      <c r="BM386" s="283" t="e">
        <f t="shared" si="45"/>
        <v>#DIV/0!</v>
      </c>
      <c r="BN386" t="e">
        <f t="shared" si="48"/>
        <v>#DIV/0!</v>
      </c>
    </row>
    <row r="387" spans="1:66" x14ac:dyDescent="0.35">
      <c r="A387" t="s">
        <v>690</v>
      </c>
      <c r="B387" s="144"/>
      <c r="C387" s="98"/>
      <c r="D387" s="43" t="str">
        <f t="shared" si="41"/>
        <v>POS</v>
      </c>
      <c r="E387" s="100"/>
      <c r="F387" s="101"/>
      <c r="G387" s="100"/>
      <c r="H387" s="101"/>
      <c r="I387" s="100"/>
      <c r="J387" s="101"/>
      <c r="K387" s="100"/>
      <c r="L387" s="101"/>
      <c r="M387" s="100"/>
      <c r="N387" s="101"/>
      <c r="O387" s="100"/>
      <c r="P387" s="101"/>
      <c r="Q387" s="100"/>
      <c r="R387" s="101"/>
      <c r="S387" s="100"/>
      <c r="T387" s="101"/>
      <c r="U387" s="118"/>
      <c r="V387" s="118"/>
      <c r="W387" s="100"/>
      <c r="X387" s="100"/>
      <c r="Y387" s="100"/>
      <c r="Z387" s="100"/>
      <c r="AA387" s="132"/>
      <c r="AB387" s="101"/>
      <c r="AC387" s="101"/>
      <c r="AD387" s="101"/>
      <c r="AE387" s="100"/>
      <c r="AF387" s="101"/>
      <c r="AG387" s="100"/>
      <c r="AH387" s="101"/>
      <c r="AI387" s="100"/>
      <c r="AJ387" s="101"/>
      <c r="AK387" s="100"/>
      <c r="AL387" s="101"/>
      <c r="AM387" s="101"/>
      <c r="AN387" s="8"/>
      <c r="AO387" s="147">
        <f>IFERROR(VLOOKUP(B387,'A2. Rate Change &amp; Enrollment'!$C$20:$K$769,3,FALSE),0)</f>
        <v>0</v>
      </c>
      <c r="AP387" s="147">
        <f>IFERROR(VLOOKUP(B387,'A2. Rate Change &amp; Enrollment'!$C$20:$K$769,7,FALSE),0)</f>
        <v>0</v>
      </c>
      <c r="AQ387" s="150" t="e">
        <f t="shared" si="46"/>
        <v>#DIV/0!</v>
      </c>
      <c r="AS387" s="177"/>
      <c r="AT387" s="177"/>
      <c r="AV387" s="153" t="e">
        <f t="shared" si="47"/>
        <v>#DIV/0!</v>
      </c>
      <c r="AW387" s="101"/>
      <c r="AY387" s="132"/>
      <c r="AZ387" s="101"/>
      <c r="BA387" s="94"/>
      <c r="BB387" s="94"/>
      <c r="BC387" s="94"/>
      <c r="BD387" s="94"/>
      <c r="BE387" s="101"/>
      <c r="BF387" s="132"/>
      <c r="BG387" s="98"/>
      <c r="BH387" s="74" t="str">
        <f t="shared" si="42"/>
        <v>N</v>
      </c>
      <c r="BI387" t="e">
        <f t="shared" si="43"/>
        <v>#DIV/0!</v>
      </c>
      <c r="BK387" s="283">
        <f>IFERROR(VLOOKUP($B387, 'A2. Rate Change &amp; Enrollment'!$C$14:$BY$769, 75, FALSE), 0)</f>
        <v>0</v>
      </c>
      <c r="BL387" s="283" t="e">
        <f t="shared" si="44"/>
        <v>#DIV/0!</v>
      </c>
      <c r="BM387" s="283" t="e">
        <f t="shared" si="45"/>
        <v>#DIV/0!</v>
      </c>
      <c r="BN387" t="e">
        <f t="shared" si="48"/>
        <v>#DIV/0!</v>
      </c>
    </row>
    <row r="388" spans="1:66" x14ac:dyDescent="0.35">
      <c r="A388" t="s">
        <v>691</v>
      </c>
      <c r="B388" s="144"/>
      <c r="C388" s="98"/>
      <c r="D388" s="43" t="str">
        <f t="shared" si="41"/>
        <v>POS</v>
      </c>
      <c r="E388" s="100"/>
      <c r="F388" s="101"/>
      <c r="G388" s="100"/>
      <c r="H388" s="101"/>
      <c r="I388" s="100"/>
      <c r="J388" s="101"/>
      <c r="K388" s="100"/>
      <c r="L388" s="101"/>
      <c r="M388" s="100"/>
      <c r="N388" s="101"/>
      <c r="O388" s="100"/>
      <c r="P388" s="101"/>
      <c r="Q388" s="100"/>
      <c r="R388" s="101"/>
      <c r="S388" s="100"/>
      <c r="T388" s="101"/>
      <c r="U388" s="118"/>
      <c r="V388" s="118"/>
      <c r="W388" s="100"/>
      <c r="X388" s="100"/>
      <c r="Y388" s="100"/>
      <c r="Z388" s="100"/>
      <c r="AA388" s="132"/>
      <c r="AB388" s="101"/>
      <c r="AC388" s="101"/>
      <c r="AD388" s="101"/>
      <c r="AE388" s="100"/>
      <c r="AF388" s="101"/>
      <c r="AG388" s="100"/>
      <c r="AH388" s="101"/>
      <c r="AI388" s="100"/>
      <c r="AJ388" s="101"/>
      <c r="AK388" s="100"/>
      <c r="AL388" s="101"/>
      <c r="AM388" s="101"/>
      <c r="AN388" s="8"/>
      <c r="AO388" s="147">
        <f>IFERROR(VLOOKUP(B388,'A2. Rate Change &amp; Enrollment'!$C$20:$K$769,3,FALSE),0)</f>
        <v>0</v>
      </c>
      <c r="AP388" s="147">
        <f>IFERROR(VLOOKUP(B388,'A2. Rate Change &amp; Enrollment'!$C$20:$K$769,7,FALSE),0)</f>
        <v>0</v>
      </c>
      <c r="AQ388" s="150" t="e">
        <f t="shared" si="46"/>
        <v>#DIV/0!</v>
      </c>
      <c r="AS388" s="177"/>
      <c r="AT388" s="177"/>
      <c r="AV388" s="153" t="e">
        <f t="shared" si="47"/>
        <v>#DIV/0!</v>
      </c>
      <c r="AW388" s="101"/>
      <c r="AY388" s="132"/>
      <c r="AZ388" s="101"/>
      <c r="BA388" s="94"/>
      <c r="BB388" s="94"/>
      <c r="BC388" s="94"/>
      <c r="BD388" s="94"/>
      <c r="BE388" s="101"/>
      <c r="BF388" s="132"/>
      <c r="BG388" s="98"/>
      <c r="BH388" s="74" t="str">
        <f t="shared" si="42"/>
        <v>N</v>
      </c>
      <c r="BI388" t="e">
        <f t="shared" si="43"/>
        <v>#DIV/0!</v>
      </c>
      <c r="BK388" s="283">
        <f>IFERROR(VLOOKUP($B388, 'A2. Rate Change &amp; Enrollment'!$C$14:$BY$769, 75, FALSE), 0)</f>
        <v>0</v>
      </c>
      <c r="BL388" s="283" t="e">
        <f t="shared" si="44"/>
        <v>#DIV/0!</v>
      </c>
      <c r="BM388" s="283" t="e">
        <f t="shared" si="45"/>
        <v>#DIV/0!</v>
      </c>
      <c r="BN388" t="e">
        <f t="shared" si="48"/>
        <v>#DIV/0!</v>
      </c>
    </row>
    <row r="389" spans="1:66" x14ac:dyDescent="0.35">
      <c r="A389" t="s">
        <v>692</v>
      </c>
      <c r="B389" s="144"/>
      <c r="C389" s="98"/>
      <c r="D389" s="43" t="str">
        <f t="shared" si="41"/>
        <v>POS</v>
      </c>
      <c r="E389" s="100"/>
      <c r="F389" s="101"/>
      <c r="G389" s="100"/>
      <c r="H389" s="101"/>
      <c r="I389" s="100"/>
      <c r="J389" s="101"/>
      <c r="K389" s="100"/>
      <c r="L389" s="101"/>
      <c r="M389" s="100"/>
      <c r="N389" s="101"/>
      <c r="O389" s="100"/>
      <c r="P389" s="101"/>
      <c r="Q389" s="100"/>
      <c r="R389" s="101"/>
      <c r="S389" s="100"/>
      <c r="T389" s="101"/>
      <c r="U389" s="118"/>
      <c r="V389" s="118"/>
      <c r="W389" s="100"/>
      <c r="X389" s="100"/>
      <c r="Y389" s="100"/>
      <c r="Z389" s="100"/>
      <c r="AA389" s="132"/>
      <c r="AB389" s="101"/>
      <c r="AC389" s="101"/>
      <c r="AD389" s="101"/>
      <c r="AE389" s="100"/>
      <c r="AF389" s="101"/>
      <c r="AG389" s="100"/>
      <c r="AH389" s="101"/>
      <c r="AI389" s="100"/>
      <c r="AJ389" s="101"/>
      <c r="AK389" s="100"/>
      <c r="AL389" s="101"/>
      <c r="AM389" s="101"/>
      <c r="AN389" s="8"/>
      <c r="AO389" s="147">
        <f>IFERROR(VLOOKUP(B389,'A2. Rate Change &amp; Enrollment'!$C$20:$K$769,3,FALSE),0)</f>
        <v>0</v>
      </c>
      <c r="AP389" s="147">
        <f>IFERROR(VLOOKUP(B389,'A2. Rate Change &amp; Enrollment'!$C$20:$K$769,7,FALSE),0)</f>
        <v>0</v>
      </c>
      <c r="AQ389" s="150" t="e">
        <f t="shared" si="46"/>
        <v>#DIV/0!</v>
      </c>
      <c r="AS389" s="177"/>
      <c r="AT389" s="177"/>
      <c r="AV389" s="153" t="e">
        <f t="shared" si="47"/>
        <v>#DIV/0!</v>
      </c>
      <c r="AW389" s="101"/>
      <c r="AY389" s="132"/>
      <c r="AZ389" s="101"/>
      <c r="BA389" s="94"/>
      <c r="BB389" s="94"/>
      <c r="BC389" s="94"/>
      <c r="BD389" s="94"/>
      <c r="BE389" s="101"/>
      <c r="BF389" s="132"/>
      <c r="BG389" s="98"/>
      <c r="BH389" s="74" t="str">
        <f t="shared" si="42"/>
        <v>N</v>
      </c>
      <c r="BI389" t="e">
        <f t="shared" si="43"/>
        <v>#DIV/0!</v>
      </c>
      <c r="BK389" s="283">
        <f>IFERROR(VLOOKUP($B389, 'A2. Rate Change &amp; Enrollment'!$C$14:$BY$769, 75, FALSE), 0)</f>
        <v>0</v>
      </c>
      <c r="BL389" s="283" t="e">
        <f t="shared" si="44"/>
        <v>#DIV/0!</v>
      </c>
      <c r="BM389" s="283" t="e">
        <f t="shared" si="45"/>
        <v>#DIV/0!</v>
      </c>
      <c r="BN389" t="e">
        <f t="shared" si="48"/>
        <v>#DIV/0!</v>
      </c>
    </row>
    <row r="390" spans="1:66" x14ac:dyDescent="0.35">
      <c r="A390" t="s">
        <v>693</v>
      </c>
      <c r="B390" s="144"/>
      <c r="C390" s="98"/>
      <c r="D390" s="43" t="str">
        <f t="shared" si="41"/>
        <v>POS</v>
      </c>
      <c r="E390" s="100"/>
      <c r="F390" s="101"/>
      <c r="G390" s="100"/>
      <c r="H390" s="101"/>
      <c r="I390" s="100"/>
      <c r="J390" s="101"/>
      <c r="K390" s="100"/>
      <c r="L390" s="101"/>
      <c r="M390" s="100"/>
      <c r="N390" s="101"/>
      <c r="O390" s="100"/>
      <c r="P390" s="101"/>
      <c r="Q390" s="100"/>
      <c r="R390" s="101"/>
      <c r="S390" s="100"/>
      <c r="T390" s="101"/>
      <c r="U390" s="118"/>
      <c r="V390" s="118"/>
      <c r="W390" s="100"/>
      <c r="X390" s="100"/>
      <c r="Y390" s="100"/>
      <c r="Z390" s="100"/>
      <c r="AA390" s="132"/>
      <c r="AB390" s="101"/>
      <c r="AC390" s="101"/>
      <c r="AD390" s="101"/>
      <c r="AE390" s="100"/>
      <c r="AF390" s="101"/>
      <c r="AG390" s="100"/>
      <c r="AH390" s="101"/>
      <c r="AI390" s="100"/>
      <c r="AJ390" s="101"/>
      <c r="AK390" s="100"/>
      <c r="AL390" s="101"/>
      <c r="AM390" s="101"/>
      <c r="AN390" s="8"/>
      <c r="AO390" s="147">
        <f>IFERROR(VLOOKUP(B390,'A2. Rate Change &amp; Enrollment'!$C$20:$K$769,3,FALSE),0)</f>
        <v>0</v>
      </c>
      <c r="AP390" s="147">
        <f>IFERROR(VLOOKUP(B390,'A2. Rate Change &amp; Enrollment'!$C$20:$K$769,7,FALSE),0)</f>
        <v>0</v>
      </c>
      <c r="AQ390" s="150" t="e">
        <f t="shared" si="46"/>
        <v>#DIV/0!</v>
      </c>
      <c r="AS390" s="177"/>
      <c r="AT390" s="177"/>
      <c r="AV390" s="153" t="e">
        <f t="shared" si="47"/>
        <v>#DIV/0!</v>
      </c>
      <c r="AW390" s="101"/>
      <c r="AY390" s="132"/>
      <c r="AZ390" s="101"/>
      <c r="BA390" s="94"/>
      <c r="BB390" s="94"/>
      <c r="BC390" s="94"/>
      <c r="BD390" s="94"/>
      <c r="BE390" s="101"/>
      <c r="BF390" s="132"/>
      <c r="BG390" s="98"/>
      <c r="BH390" s="74" t="str">
        <f t="shared" si="42"/>
        <v>N</v>
      </c>
      <c r="BI390" t="e">
        <f t="shared" si="43"/>
        <v>#DIV/0!</v>
      </c>
      <c r="BK390" s="283">
        <f>IFERROR(VLOOKUP($B390, 'A2. Rate Change &amp; Enrollment'!$C$14:$BY$769, 75, FALSE), 0)</f>
        <v>0</v>
      </c>
      <c r="BL390" s="283" t="e">
        <f t="shared" si="44"/>
        <v>#DIV/0!</v>
      </c>
      <c r="BM390" s="283" t="e">
        <f t="shared" si="45"/>
        <v>#DIV/0!</v>
      </c>
      <c r="BN390" t="e">
        <f t="shared" si="48"/>
        <v>#DIV/0!</v>
      </c>
    </row>
    <row r="391" spans="1:66" x14ac:dyDescent="0.35">
      <c r="A391" t="s">
        <v>694</v>
      </c>
      <c r="B391" s="144"/>
      <c r="C391" s="98"/>
      <c r="D391" s="43" t="str">
        <f t="shared" si="41"/>
        <v>POS</v>
      </c>
      <c r="E391" s="100"/>
      <c r="F391" s="101"/>
      <c r="G391" s="100"/>
      <c r="H391" s="101"/>
      <c r="I391" s="100"/>
      <c r="J391" s="101"/>
      <c r="K391" s="100"/>
      <c r="L391" s="101"/>
      <c r="M391" s="100"/>
      <c r="N391" s="101"/>
      <c r="O391" s="100"/>
      <c r="P391" s="101"/>
      <c r="Q391" s="100"/>
      <c r="R391" s="101"/>
      <c r="S391" s="100"/>
      <c r="T391" s="101"/>
      <c r="U391" s="118"/>
      <c r="V391" s="118"/>
      <c r="W391" s="100"/>
      <c r="X391" s="100"/>
      <c r="Y391" s="100"/>
      <c r="Z391" s="100"/>
      <c r="AA391" s="132"/>
      <c r="AB391" s="101"/>
      <c r="AC391" s="101"/>
      <c r="AD391" s="101"/>
      <c r="AE391" s="100"/>
      <c r="AF391" s="101"/>
      <c r="AG391" s="100"/>
      <c r="AH391" s="101"/>
      <c r="AI391" s="100"/>
      <c r="AJ391" s="101"/>
      <c r="AK391" s="100"/>
      <c r="AL391" s="101"/>
      <c r="AM391" s="101"/>
      <c r="AN391" s="8"/>
      <c r="AO391" s="147">
        <f>IFERROR(VLOOKUP(B391,'A2. Rate Change &amp; Enrollment'!$C$20:$K$769,3,FALSE),0)</f>
        <v>0</v>
      </c>
      <c r="AP391" s="147">
        <f>IFERROR(VLOOKUP(B391,'A2. Rate Change &amp; Enrollment'!$C$20:$K$769,7,FALSE),0)</f>
        <v>0</v>
      </c>
      <c r="AQ391" s="150" t="e">
        <f t="shared" si="46"/>
        <v>#DIV/0!</v>
      </c>
      <c r="AS391" s="177"/>
      <c r="AT391" s="177"/>
      <c r="AV391" s="153" t="e">
        <f t="shared" si="47"/>
        <v>#DIV/0!</v>
      </c>
      <c r="AW391" s="101"/>
      <c r="AY391" s="132"/>
      <c r="AZ391" s="101"/>
      <c r="BA391" s="94"/>
      <c r="BB391" s="94"/>
      <c r="BC391" s="94"/>
      <c r="BD391" s="94"/>
      <c r="BE391" s="101"/>
      <c r="BF391" s="132"/>
      <c r="BG391" s="98"/>
      <c r="BH391" s="74" t="str">
        <f t="shared" si="42"/>
        <v>N</v>
      </c>
      <c r="BI391" t="e">
        <f t="shared" si="43"/>
        <v>#DIV/0!</v>
      </c>
      <c r="BK391" s="283">
        <f>IFERROR(VLOOKUP($B391, 'A2. Rate Change &amp; Enrollment'!$C$14:$BY$769, 75, FALSE), 0)</f>
        <v>0</v>
      </c>
      <c r="BL391" s="283" t="e">
        <f t="shared" si="44"/>
        <v>#DIV/0!</v>
      </c>
      <c r="BM391" s="283" t="e">
        <f t="shared" si="45"/>
        <v>#DIV/0!</v>
      </c>
      <c r="BN391" t="e">
        <f t="shared" si="48"/>
        <v>#DIV/0!</v>
      </c>
    </row>
    <row r="392" spans="1:66" x14ac:dyDescent="0.35">
      <c r="A392" t="s">
        <v>695</v>
      </c>
      <c r="B392" s="144"/>
      <c r="C392" s="98"/>
      <c r="D392" s="43" t="str">
        <f t="shared" si="41"/>
        <v>POS</v>
      </c>
      <c r="E392" s="100"/>
      <c r="F392" s="101"/>
      <c r="G392" s="100"/>
      <c r="H392" s="101"/>
      <c r="I392" s="100"/>
      <c r="J392" s="101"/>
      <c r="K392" s="100"/>
      <c r="L392" s="101"/>
      <c r="M392" s="100"/>
      <c r="N392" s="101"/>
      <c r="O392" s="100"/>
      <c r="P392" s="101"/>
      <c r="Q392" s="100"/>
      <c r="R392" s="101"/>
      <c r="S392" s="100"/>
      <c r="T392" s="101"/>
      <c r="U392" s="118"/>
      <c r="V392" s="118"/>
      <c r="W392" s="100"/>
      <c r="X392" s="100"/>
      <c r="Y392" s="100"/>
      <c r="Z392" s="100"/>
      <c r="AA392" s="132"/>
      <c r="AB392" s="101"/>
      <c r="AC392" s="101"/>
      <c r="AD392" s="101"/>
      <c r="AE392" s="100"/>
      <c r="AF392" s="101"/>
      <c r="AG392" s="100"/>
      <c r="AH392" s="101"/>
      <c r="AI392" s="100"/>
      <c r="AJ392" s="101"/>
      <c r="AK392" s="100"/>
      <c r="AL392" s="101"/>
      <c r="AM392" s="101"/>
      <c r="AN392" s="8"/>
      <c r="AO392" s="147">
        <f>IFERROR(VLOOKUP(B392,'A2. Rate Change &amp; Enrollment'!$C$20:$K$769,3,FALSE),0)</f>
        <v>0</v>
      </c>
      <c r="AP392" s="147">
        <f>IFERROR(VLOOKUP(B392,'A2. Rate Change &amp; Enrollment'!$C$20:$K$769,7,FALSE),0)</f>
        <v>0</v>
      </c>
      <c r="AQ392" s="150" t="e">
        <f t="shared" si="46"/>
        <v>#DIV/0!</v>
      </c>
      <c r="AS392" s="177"/>
      <c r="AT392" s="177"/>
      <c r="AV392" s="153" t="e">
        <f t="shared" si="47"/>
        <v>#DIV/0!</v>
      </c>
      <c r="AW392" s="101"/>
      <c r="AY392" s="132"/>
      <c r="AZ392" s="101"/>
      <c r="BA392" s="94"/>
      <c r="BB392" s="94"/>
      <c r="BC392" s="94"/>
      <c r="BD392" s="94"/>
      <c r="BE392" s="101"/>
      <c r="BF392" s="132"/>
      <c r="BG392" s="98"/>
      <c r="BH392" s="74" t="str">
        <f t="shared" si="42"/>
        <v>N</v>
      </c>
      <c r="BI392" t="e">
        <f t="shared" si="43"/>
        <v>#DIV/0!</v>
      </c>
      <c r="BK392" s="283">
        <f>IFERROR(VLOOKUP($B392, 'A2. Rate Change &amp; Enrollment'!$C$14:$BY$769, 75, FALSE), 0)</f>
        <v>0</v>
      </c>
      <c r="BL392" s="283" t="e">
        <f t="shared" si="44"/>
        <v>#DIV/0!</v>
      </c>
      <c r="BM392" s="283" t="e">
        <f t="shared" si="45"/>
        <v>#DIV/0!</v>
      </c>
      <c r="BN392" t="e">
        <f t="shared" si="48"/>
        <v>#DIV/0!</v>
      </c>
    </row>
    <row r="393" spans="1:66" x14ac:dyDescent="0.35">
      <c r="A393" t="s">
        <v>696</v>
      </c>
      <c r="B393" s="144"/>
      <c r="C393" s="98"/>
      <c r="D393" s="43" t="str">
        <f t="shared" si="41"/>
        <v>POS</v>
      </c>
      <c r="E393" s="100"/>
      <c r="F393" s="101"/>
      <c r="G393" s="100"/>
      <c r="H393" s="101"/>
      <c r="I393" s="100"/>
      <c r="J393" s="101"/>
      <c r="K393" s="100"/>
      <c r="L393" s="101"/>
      <c r="M393" s="100"/>
      <c r="N393" s="101"/>
      <c r="O393" s="100"/>
      <c r="P393" s="101"/>
      <c r="Q393" s="100"/>
      <c r="R393" s="101"/>
      <c r="S393" s="100"/>
      <c r="T393" s="101"/>
      <c r="U393" s="118"/>
      <c r="V393" s="118"/>
      <c r="W393" s="100"/>
      <c r="X393" s="100"/>
      <c r="Y393" s="100"/>
      <c r="Z393" s="100"/>
      <c r="AA393" s="132"/>
      <c r="AB393" s="101"/>
      <c r="AC393" s="101"/>
      <c r="AD393" s="101"/>
      <c r="AE393" s="100"/>
      <c r="AF393" s="101"/>
      <c r="AG393" s="100"/>
      <c r="AH393" s="101"/>
      <c r="AI393" s="100"/>
      <c r="AJ393" s="101"/>
      <c r="AK393" s="100"/>
      <c r="AL393" s="101"/>
      <c r="AM393" s="101"/>
      <c r="AN393" s="8"/>
      <c r="AO393" s="147">
        <f>IFERROR(VLOOKUP(B393,'A2. Rate Change &amp; Enrollment'!$C$20:$K$769,3,FALSE),0)</f>
        <v>0</v>
      </c>
      <c r="AP393" s="147">
        <f>IFERROR(VLOOKUP(B393,'A2. Rate Change &amp; Enrollment'!$C$20:$K$769,7,FALSE),0)</f>
        <v>0</v>
      </c>
      <c r="AQ393" s="150" t="e">
        <f t="shared" si="46"/>
        <v>#DIV/0!</v>
      </c>
      <c r="AS393" s="177"/>
      <c r="AT393" s="177"/>
      <c r="AV393" s="153" t="e">
        <f t="shared" si="47"/>
        <v>#DIV/0!</v>
      </c>
      <c r="AW393" s="101"/>
      <c r="AY393" s="132"/>
      <c r="AZ393" s="101"/>
      <c r="BA393" s="94"/>
      <c r="BB393" s="94"/>
      <c r="BC393" s="94"/>
      <c r="BD393" s="94"/>
      <c r="BE393" s="101"/>
      <c r="BF393" s="132"/>
      <c r="BG393" s="98"/>
      <c r="BH393" s="74" t="str">
        <f t="shared" si="42"/>
        <v>N</v>
      </c>
      <c r="BI393" t="e">
        <f t="shared" si="43"/>
        <v>#DIV/0!</v>
      </c>
      <c r="BK393" s="283">
        <f>IFERROR(VLOOKUP($B393, 'A2. Rate Change &amp; Enrollment'!$C$14:$BY$769, 75, FALSE), 0)</f>
        <v>0</v>
      </c>
      <c r="BL393" s="283" t="e">
        <f t="shared" si="44"/>
        <v>#DIV/0!</v>
      </c>
      <c r="BM393" s="283" t="e">
        <f t="shared" si="45"/>
        <v>#DIV/0!</v>
      </c>
      <c r="BN393" t="e">
        <f t="shared" si="48"/>
        <v>#DIV/0!</v>
      </c>
    </row>
    <row r="394" spans="1:66" x14ac:dyDescent="0.35">
      <c r="A394" t="s">
        <v>697</v>
      </c>
      <c r="B394" s="144"/>
      <c r="C394" s="98"/>
      <c r="D394" s="43" t="str">
        <f t="shared" si="41"/>
        <v>POS</v>
      </c>
      <c r="E394" s="100"/>
      <c r="F394" s="101"/>
      <c r="G394" s="100"/>
      <c r="H394" s="101"/>
      <c r="I394" s="100"/>
      <c r="J394" s="101"/>
      <c r="K394" s="100"/>
      <c r="L394" s="101"/>
      <c r="M394" s="100"/>
      <c r="N394" s="101"/>
      <c r="O394" s="100"/>
      <c r="P394" s="101"/>
      <c r="Q394" s="100"/>
      <c r="R394" s="101"/>
      <c r="S394" s="100"/>
      <c r="T394" s="101"/>
      <c r="U394" s="118"/>
      <c r="V394" s="118"/>
      <c r="W394" s="100"/>
      <c r="X394" s="100"/>
      <c r="Y394" s="100"/>
      <c r="Z394" s="100"/>
      <c r="AA394" s="132"/>
      <c r="AB394" s="101"/>
      <c r="AC394" s="101"/>
      <c r="AD394" s="101"/>
      <c r="AE394" s="100"/>
      <c r="AF394" s="101"/>
      <c r="AG394" s="100"/>
      <c r="AH394" s="101"/>
      <c r="AI394" s="100"/>
      <c r="AJ394" s="101"/>
      <c r="AK394" s="100"/>
      <c r="AL394" s="101"/>
      <c r="AM394" s="101"/>
      <c r="AN394" s="8"/>
      <c r="AO394" s="147">
        <f>IFERROR(VLOOKUP(B394,'A2. Rate Change &amp; Enrollment'!$C$20:$K$769,3,FALSE),0)</f>
        <v>0</v>
      </c>
      <c r="AP394" s="147">
        <f>IFERROR(VLOOKUP(B394,'A2. Rate Change &amp; Enrollment'!$C$20:$K$769,7,FALSE),0)</f>
        <v>0</v>
      </c>
      <c r="AQ394" s="150" t="e">
        <f t="shared" si="46"/>
        <v>#DIV/0!</v>
      </c>
      <c r="AS394" s="177"/>
      <c r="AT394" s="177"/>
      <c r="AV394" s="153" t="e">
        <f t="shared" si="47"/>
        <v>#DIV/0!</v>
      </c>
      <c r="AW394" s="101"/>
      <c r="AY394" s="132"/>
      <c r="AZ394" s="101"/>
      <c r="BA394" s="94"/>
      <c r="BB394" s="94"/>
      <c r="BC394" s="94"/>
      <c r="BD394" s="94"/>
      <c r="BE394" s="101"/>
      <c r="BF394" s="132"/>
      <c r="BG394" s="98"/>
      <c r="BH394" s="74" t="str">
        <f t="shared" si="42"/>
        <v>N</v>
      </c>
      <c r="BI394" t="e">
        <f t="shared" si="43"/>
        <v>#DIV/0!</v>
      </c>
      <c r="BK394" s="283">
        <f>IFERROR(VLOOKUP($B394, 'A2. Rate Change &amp; Enrollment'!$C$14:$BY$769, 75, FALSE), 0)</f>
        <v>0</v>
      </c>
      <c r="BL394" s="283" t="e">
        <f t="shared" si="44"/>
        <v>#DIV/0!</v>
      </c>
      <c r="BM394" s="283" t="e">
        <f t="shared" si="45"/>
        <v>#DIV/0!</v>
      </c>
      <c r="BN394" t="e">
        <f t="shared" si="48"/>
        <v>#DIV/0!</v>
      </c>
    </row>
    <row r="395" spans="1:66" x14ac:dyDescent="0.35">
      <c r="A395" t="s">
        <v>698</v>
      </c>
      <c r="B395" s="144"/>
      <c r="C395" s="98"/>
      <c r="D395" s="43" t="str">
        <f t="shared" si="41"/>
        <v>POS</v>
      </c>
      <c r="E395" s="100"/>
      <c r="F395" s="101"/>
      <c r="G395" s="100"/>
      <c r="H395" s="101"/>
      <c r="I395" s="100"/>
      <c r="J395" s="101"/>
      <c r="K395" s="100"/>
      <c r="L395" s="101"/>
      <c r="M395" s="100"/>
      <c r="N395" s="101"/>
      <c r="O395" s="100"/>
      <c r="P395" s="101"/>
      <c r="Q395" s="100"/>
      <c r="R395" s="101"/>
      <c r="S395" s="100"/>
      <c r="T395" s="101"/>
      <c r="U395" s="118"/>
      <c r="V395" s="118"/>
      <c r="W395" s="100"/>
      <c r="X395" s="100"/>
      <c r="Y395" s="100"/>
      <c r="Z395" s="100"/>
      <c r="AA395" s="132"/>
      <c r="AB395" s="101"/>
      <c r="AC395" s="101"/>
      <c r="AD395" s="101"/>
      <c r="AE395" s="100"/>
      <c r="AF395" s="101"/>
      <c r="AG395" s="100"/>
      <c r="AH395" s="101"/>
      <c r="AI395" s="100"/>
      <c r="AJ395" s="101"/>
      <c r="AK395" s="100"/>
      <c r="AL395" s="101"/>
      <c r="AM395" s="101"/>
      <c r="AN395" s="8"/>
      <c r="AO395" s="147">
        <f>IFERROR(VLOOKUP(B395,'A2. Rate Change &amp; Enrollment'!$C$20:$K$769,3,FALSE),0)</f>
        <v>0</v>
      </c>
      <c r="AP395" s="147">
        <f>IFERROR(VLOOKUP(B395,'A2. Rate Change &amp; Enrollment'!$C$20:$K$769,7,FALSE),0)</f>
        <v>0</v>
      </c>
      <c r="AQ395" s="150" t="e">
        <f t="shared" si="46"/>
        <v>#DIV/0!</v>
      </c>
      <c r="AS395" s="177"/>
      <c r="AT395" s="177"/>
      <c r="AV395" s="153" t="e">
        <f t="shared" si="47"/>
        <v>#DIV/0!</v>
      </c>
      <c r="AW395" s="101"/>
      <c r="AY395" s="132"/>
      <c r="AZ395" s="101"/>
      <c r="BA395" s="94"/>
      <c r="BB395" s="94"/>
      <c r="BC395" s="94"/>
      <c r="BD395" s="94"/>
      <c r="BE395" s="101"/>
      <c r="BF395" s="132"/>
      <c r="BG395" s="98"/>
      <c r="BH395" s="74" t="str">
        <f t="shared" si="42"/>
        <v>N</v>
      </c>
      <c r="BI395" t="e">
        <f t="shared" si="43"/>
        <v>#DIV/0!</v>
      </c>
      <c r="BK395" s="283">
        <f>IFERROR(VLOOKUP($B395, 'A2. Rate Change &amp; Enrollment'!$C$14:$BY$769, 75, FALSE), 0)</f>
        <v>0</v>
      </c>
      <c r="BL395" s="283" t="e">
        <f t="shared" si="44"/>
        <v>#DIV/0!</v>
      </c>
      <c r="BM395" s="283" t="e">
        <f t="shared" si="45"/>
        <v>#DIV/0!</v>
      </c>
      <c r="BN395" t="e">
        <f t="shared" si="48"/>
        <v>#DIV/0!</v>
      </c>
    </row>
    <row r="396" spans="1:66" x14ac:dyDescent="0.35">
      <c r="A396" t="s">
        <v>699</v>
      </c>
      <c r="B396" s="144"/>
      <c r="C396" s="98"/>
      <c r="D396" s="43" t="str">
        <f t="shared" si="41"/>
        <v>POS</v>
      </c>
      <c r="E396" s="100"/>
      <c r="F396" s="101"/>
      <c r="G396" s="100"/>
      <c r="H396" s="101"/>
      <c r="I396" s="100"/>
      <c r="J396" s="101"/>
      <c r="K396" s="100"/>
      <c r="L396" s="101"/>
      <c r="M396" s="100"/>
      <c r="N396" s="101"/>
      <c r="O396" s="100"/>
      <c r="P396" s="101"/>
      <c r="Q396" s="100"/>
      <c r="R396" s="101"/>
      <c r="S396" s="100"/>
      <c r="T396" s="101"/>
      <c r="U396" s="118"/>
      <c r="V396" s="118"/>
      <c r="W396" s="100"/>
      <c r="X396" s="100"/>
      <c r="Y396" s="100"/>
      <c r="Z396" s="100"/>
      <c r="AA396" s="132"/>
      <c r="AB396" s="101"/>
      <c r="AC396" s="101"/>
      <c r="AD396" s="101"/>
      <c r="AE396" s="100"/>
      <c r="AF396" s="101"/>
      <c r="AG396" s="100"/>
      <c r="AH396" s="101"/>
      <c r="AI396" s="100"/>
      <c r="AJ396" s="101"/>
      <c r="AK396" s="100"/>
      <c r="AL396" s="101"/>
      <c r="AM396" s="101"/>
      <c r="AN396" s="8"/>
      <c r="AO396" s="147">
        <f>IFERROR(VLOOKUP(B396,'A2. Rate Change &amp; Enrollment'!$C$20:$K$769,3,FALSE),0)</f>
        <v>0</v>
      </c>
      <c r="AP396" s="147">
        <f>IFERROR(VLOOKUP(B396,'A2. Rate Change &amp; Enrollment'!$C$20:$K$769,7,FALSE),0)</f>
        <v>0</v>
      </c>
      <c r="AQ396" s="150" t="e">
        <f t="shared" si="46"/>
        <v>#DIV/0!</v>
      </c>
      <c r="AS396" s="177"/>
      <c r="AT396" s="177"/>
      <c r="AV396" s="153" t="e">
        <f t="shared" si="47"/>
        <v>#DIV/0!</v>
      </c>
      <c r="AW396" s="101"/>
      <c r="AY396" s="132"/>
      <c r="AZ396" s="101"/>
      <c r="BA396" s="94"/>
      <c r="BB396" s="94"/>
      <c r="BC396" s="94"/>
      <c r="BD396" s="94"/>
      <c r="BE396" s="101"/>
      <c r="BF396" s="132"/>
      <c r="BG396" s="98"/>
      <c r="BH396" s="74" t="str">
        <f t="shared" si="42"/>
        <v>N</v>
      </c>
      <c r="BI396" t="e">
        <f t="shared" si="43"/>
        <v>#DIV/0!</v>
      </c>
      <c r="BK396" s="283">
        <f>IFERROR(VLOOKUP($B396, 'A2. Rate Change &amp; Enrollment'!$C$14:$BY$769, 75, FALSE), 0)</f>
        <v>0</v>
      </c>
      <c r="BL396" s="283" t="e">
        <f t="shared" si="44"/>
        <v>#DIV/0!</v>
      </c>
      <c r="BM396" s="283" t="e">
        <f t="shared" si="45"/>
        <v>#DIV/0!</v>
      </c>
      <c r="BN396" t="e">
        <f t="shared" si="48"/>
        <v>#DIV/0!</v>
      </c>
    </row>
    <row r="397" spans="1:66" x14ac:dyDescent="0.35">
      <c r="A397" t="s">
        <v>700</v>
      </c>
      <c r="B397" s="144"/>
      <c r="C397" s="98"/>
      <c r="D397" s="43" t="str">
        <f t="shared" si="41"/>
        <v>POS</v>
      </c>
      <c r="E397" s="100"/>
      <c r="F397" s="101"/>
      <c r="G397" s="100"/>
      <c r="H397" s="101"/>
      <c r="I397" s="100"/>
      <c r="J397" s="101"/>
      <c r="K397" s="100"/>
      <c r="L397" s="101"/>
      <c r="M397" s="100"/>
      <c r="N397" s="101"/>
      <c r="O397" s="100"/>
      <c r="P397" s="101"/>
      <c r="Q397" s="100"/>
      <c r="R397" s="101"/>
      <c r="S397" s="100"/>
      <c r="T397" s="101"/>
      <c r="U397" s="118"/>
      <c r="V397" s="118"/>
      <c r="W397" s="100"/>
      <c r="X397" s="100"/>
      <c r="Y397" s="100"/>
      <c r="Z397" s="100"/>
      <c r="AA397" s="132"/>
      <c r="AB397" s="101"/>
      <c r="AC397" s="101"/>
      <c r="AD397" s="101"/>
      <c r="AE397" s="100"/>
      <c r="AF397" s="101"/>
      <c r="AG397" s="100"/>
      <c r="AH397" s="101"/>
      <c r="AI397" s="100"/>
      <c r="AJ397" s="101"/>
      <c r="AK397" s="100"/>
      <c r="AL397" s="101"/>
      <c r="AM397" s="101"/>
      <c r="AN397" s="8"/>
      <c r="AO397" s="147">
        <f>IFERROR(VLOOKUP(B397,'A2. Rate Change &amp; Enrollment'!$C$20:$K$769,3,FALSE),0)</f>
        <v>0</v>
      </c>
      <c r="AP397" s="147">
        <f>IFERROR(VLOOKUP(B397,'A2. Rate Change &amp; Enrollment'!$C$20:$K$769,7,FALSE),0)</f>
        <v>0</v>
      </c>
      <c r="AQ397" s="150" t="e">
        <f t="shared" si="46"/>
        <v>#DIV/0!</v>
      </c>
      <c r="AS397" s="177"/>
      <c r="AT397" s="177"/>
      <c r="AV397" s="153" t="e">
        <f t="shared" si="47"/>
        <v>#DIV/0!</v>
      </c>
      <c r="AW397" s="101"/>
      <c r="AY397" s="132"/>
      <c r="AZ397" s="101"/>
      <c r="BA397" s="94"/>
      <c r="BB397" s="94"/>
      <c r="BC397" s="94"/>
      <c r="BD397" s="94"/>
      <c r="BE397" s="101"/>
      <c r="BF397" s="132"/>
      <c r="BG397" s="98"/>
      <c r="BH397" s="74" t="str">
        <f t="shared" si="42"/>
        <v>N</v>
      </c>
      <c r="BI397" t="e">
        <f t="shared" si="43"/>
        <v>#DIV/0!</v>
      </c>
      <c r="BK397" s="283">
        <f>IFERROR(VLOOKUP($B397, 'A2. Rate Change &amp; Enrollment'!$C$14:$BY$769, 75, FALSE), 0)</f>
        <v>0</v>
      </c>
      <c r="BL397" s="283" t="e">
        <f t="shared" si="44"/>
        <v>#DIV/0!</v>
      </c>
      <c r="BM397" s="283" t="e">
        <f t="shared" si="45"/>
        <v>#DIV/0!</v>
      </c>
      <c r="BN397" t="e">
        <f t="shared" si="48"/>
        <v>#DIV/0!</v>
      </c>
    </row>
    <row r="398" spans="1:66" x14ac:dyDescent="0.35">
      <c r="A398" t="s">
        <v>701</v>
      </c>
      <c r="B398" s="144"/>
      <c r="C398" s="98"/>
      <c r="D398" s="43" t="str">
        <f t="shared" si="41"/>
        <v>POS</v>
      </c>
      <c r="E398" s="100"/>
      <c r="F398" s="101"/>
      <c r="G398" s="100"/>
      <c r="H398" s="101"/>
      <c r="I398" s="100"/>
      <c r="J398" s="101"/>
      <c r="K398" s="100"/>
      <c r="L398" s="101"/>
      <c r="M398" s="100"/>
      <c r="N398" s="101"/>
      <c r="O398" s="100"/>
      <c r="P398" s="101"/>
      <c r="Q398" s="100"/>
      <c r="R398" s="101"/>
      <c r="S398" s="100"/>
      <c r="T398" s="101"/>
      <c r="U398" s="118"/>
      <c r="V398" s="118"/>
      <c r="W398" s="100"/>
      <c r="X398" s="100"/>
      <c r="Y398" s="100"/>
      <c r="Z398" s="100"/>
      <c r="AA398" s="132"/>
      <c r="AB398" s="101"/>
      <c r="AC398" s="101"/>
      <c r="AD398" s="101"/>
      <c r="AE398" s="100"/>
      <c r="AF398" s="101"/>
      <c r="AG398" s="100"/>
      <c r="AH398" s="101"/>
      <c r="AI398" s="100"/>
      <c r="AJ398" s="101"/>
      <c r="AK398" s="100"/>
      <c r="AL398" s="101"/>
      <c r="AM398" s="101"/>
      <c r="AN398" s="8"/>
      <c r="AO398" s="147">
        <f>IFERROR(VLOOKUP(B398,'A2. Rate Change &amp; Enrollment'!$C$20:$K$769,3,FALSE),0)</f>
        <v>0</v>
      </c>
      <c r="AP398" s="147">
        <f>IFERROR(VLOOKUP(B398,'A2. Rate Change &amp; Enrollment'!$C$20:$K$769,7,FALSE),0)</f>
        <v>0</v>
      </c>
      <c r="AQ398" s="150" t="e">
        <f t="shared" si="46"/>
        <v>#DIV/0!</v>
      </c>
      <c r="AS398" s="177"/>
      <c r="AT398" s="177"/>
      <c r="AV398" s="153" t="e">
        <f t="shared" si="47"/>
        <v>#DIV/0!</v>
      </c>
      <c r="AW398" s="101"/>
      <c r="AY398" s="132"/>
      <c r="AZ398" s="101"/>
      <c r="BA398" s="94"/>
      <c r="BB398" s="94"/>
      <c r="BC398" s="94"/>
      <c r="BD398" s="94"/>
      <c r="BE398" s="101"/>
      <c r="BF398" s="132"/>
      <c r="BG398" s="98"/>
      <c r="BH398" s="74" t="str">
        <f t="shared" si="42"/>
        <v>N</v>
      </c>
      <c r="BI398" t="e">
        <f t="shared" si="43"/>
        <v>#DIV/0!</v>
      </c>
      <c r="BK398" s="283">
        <f>IFERROR(VLOOKUP($B398, 'A2. Rate Change &amp; Enrollment'!$C$14:$BY$769, 75, FALSE), 0)</f>
        <v>0</v>
      </c>
      <c r="BL398" s="283" t="e">
        <f t="shared" si="44"/>
        <v>#DIV/0!</v>
      </c>
      <c r="BM398" s="283" t="e">
        <f t="shared" si="45"/>
        <v>#DIV/0!</v>
      </c>
      <c r="BN398" t="e">
        <f t="shared" si="48"/>
        <v>#DIV/0!</v>
      </c>
    </row>
    <row r="399" spans="1:66" x14ac:dyDescent="0.35">
      <c r="A399" t="s">
        <v>702</v>
      </c>
      <c r="B399" s="144"/>
      <c r="C399" s="98"/>
      <c r="D399" s="43" t="str">
        <f t="shared" si="41"/>
        <v>POS</v>
      </c>
      <c r="E399" s="100"/>
      <c r="F399" s="101"/>
      <c r="G399" s="100"/>
      <c r="H399" s="101"/>
      <c r="I399" s="100"/>
      <c r="J399" s="101"/>
      <c r="K399" s="100"/>
      <c r="L399" s="101"/>
      <c r="M399" s="100"/>
      <c r="N399" s="101"/>
      <c r="O399" s="100"/>
      <c r="P399" s="101"/>
      <c r="Q399" s="100"/>
      <c r="R399" s="101"/>
      <c r="S399" s="100"/>
      <c r="T399" s="101"/>
      <c r="U399" s="118"/>
      <c r="V399" s="118"/>
      <c r="W399" s="100"/>
      <c r="X399" s="100"/>
      <c r="Y399" s="100"/>
      <c r="Z399" s="100"/>
      <c r="AA399" s="132"/>
      <c r="AB399" s="101"/>
      <c r="AC399" s="101"/>
      <c r="AD399" s="101"/>
      <c r="AE399" s="100"/>
      <c r="AF399" s="101"/>
      <c r="AG399" s="100"/>
      <c r="AH399" s="101"/>
      <c r="AI399" s="100"/>
      <c r="AJ399" s="101"/>
      <c r="AK399" s="100"/>
      <c r="AL399" s="101"/>
      <c r="AM399" s="101"/>
      <c r="AN399" s="8"/>
      <c r="AO399" s="147">
        <f>IFERROR(VLOOKUP(B399,'A2. Rate Change &amp; Enrollment'!$C$20:$K$769,3,FALSE),0)</f>
        <v>0</v>
      </c>
      <c r="AP399" s="147">
        <f>IFERROR(VLOOKUP(B399,'A2. Rate Change &amp; Enrollment'!$C$20:$K$769,7,FALSE),0)</f>
        <v>0</v>
      </c>
      <c r="AQ399" s="150" t="e">
        <f t="shared" si="46"/>
        <v>#DIV/0!</v>
      </c>
      <c r="AS399" s="177"/>
      <c r="AT399" s="177"/>
      <c r="AV399" s="153" t="e">
        <f t="shared" si="47"/>
        <v>#DIV/0!</v>
      </c>
      <c r="AW399" s="101"/>
      <c r="AY399" s="132"/>
      <c r="AZ399" s="101"/>
      <c r="BA399" s="94"/>
      <c r="BB399" s="94"/>
      <c r="BC399" s="94"/>
      <c r="BD399" s="94"/>
      <c r="BE399" s="101"/>
      <c r="BF399" s="132"/>
      <c r="BG399" s="98"/>
      <c r="BH399" s="74" t="str">
        <f t="shared" si="42"/>
        <v>N</v>
      </c>
      <c r="BI399" t="e">
        <f t="shared" si="43"/>
        <v>#DIV/0!</v>
      </c>
      <c r="BK399" s="283">
        <f>IFERROR(VLOOKUP($B399, 'A2. Rate Change &amp; Enrollment'!$C$14:$BY$769, 75, FALSE), 0)</f>
        <v>0</v>
      </c>
      <c r="BL399" s="283" t="e">
        <f t="shared" si="44"/>
        <v>#DIV/0!</v>
      </c>
      <c r="BM399" s="283" t="e">
        <f t="shared" si="45"/>
        <v>#DIV/0!</v>
      </c>
      <c r="BN399" t="e">
        <f t="shared" si="48"/>
        <v>#DIV/0!</v>
      </c>
    </row>
    <row r="400" spans="1:66" x14ac:dyDescent="0.35">
      <c r="A400" t="s">
        <v>703</v>
      </c>
      <c r="B400" s="144"/>
      <c r="C400" s="98"/>
      <c r="D400" s="43" t="str">
        <f t="shared" ref="D400:D463" si="49">$B$4</f>
        <v>POS</v>
      </c>
      <c r="E400" s="100"/>
      <c r="F400" s="101"/>
      <c r="G400" s="100"/>
      <c r="H400" s="101"/>
      <c r="I400" s="100"/>
      <c r="J400" s="101"/>
      <c r="K400" s="100"/>
      <c r="L400" s="101"/>
      <c r="M400" s="100"/>
      <c r="N400" s="101"/>
      <c r="O400" s="100"/>
      <c r="P400" s="101"/>
      <c r="Q400" s="100"/>
      <c r="R400" s="101"/>
      <c r="S400" s="100"/>
      <c r="T400" s="101"/>
      <c r="U400" s="118"/>
      <c r="V400" s="118"/>
      <c r="W400" s="100"/>
      <c r="X400" s="100"/>
      <c r="Y400" s="100"/>
      <c r="Z400" s="100"/>
      <c r="AA400" s="132"/>
      <c r="AB400" s="101"/>
      <c r="AC400" s="101"/>
      <c r="AD400" s="101"/>
      <c r="AE400" s="100"/>
      <c r="AF400" s="101"/>
      <c r="AG400" s="100"/>
      <c r="AH400" s="101"/>
      <c r="AI400" s="100"/>
      <c r="AJ400" s="101"/>
      <c r="AK400" s="100"/>
      <c r="AL400" s="101"/>
      <c r="AM400" s="101"/>
      <c r="AN400" s="8"/>
      <c r="AO400" s="147">
        <f>IFERROR(VLOOKUP(B400,'A2. Rate Change &amp; Enrollment'!$C$20:$K$769,3,FALSE),0)</f>
        <v>0</v>
      </c>
      <c r="AP400" s="147">
        <f>IFERROR(VLOOKUP(B400,'A2. Rate Change &amp; Enrollment'!$C$20:$K$769,7,FALSE),0)</f>
        <v>0</v>
      </c>
      <c r="AQ400" s="150" t="e">
        <f t="shared" si="46"/>
        <v>#DIV/0!</v>
      </c>
      <c r="AS400" s="177"/>
      <c r="AT400" s="177"/>
      <c r="AV400" s="153" t="e">
        <f t="shared" si="47"/>
        <v>#DIV/0!</v>
      </c>
      <c r="AW400" s="101"/>
      <c r="AY400" s="132"/>
      <c r="AZ400" s="101"/>
      <c r="BA400" s="94"/>
      <c r="BB400" s="94"/>
      <c r="BC400" s="94"/>
      <c r="BD400" s="94"/>
      <c r="BE400" s="101"/>
      <c r="BF400" s="132"/>
      <c r="BG400" s="98"/>
      <c r="BH400" s="74" t="str">
        <f t="shared" ref="BH400:BH463" si="50">IF(OR(AS400-AT400&gt;5%, AT400-AS400&gt;5%), "Y", "N")</f>
        <v>N</v>
      </c>
      <c r="BI400" t="e">
        <f t="shared" ref="BI400:BI463" si="51">IF(AND(AQ400&gt;5%, BH400="Y"), "Y", "N")</f>
        <v>#DIV/0!</v>
      </c>
      <c r="BK400" s="283">
        <f>IFERROR(VLOOKUP($B400, 'A2. Rate Change &amp; Enrollment'!$C$14:$BY$769, 75, FALSE), 0)</f>
        <v>0</v>
      </c>
      <c r="BL400" s="283" t="e">
        <f t="shared" ref="BL400:BL463" si="52">BK400/$BK$14</f>
        <v>#DIV/0!</v>
      </c>
      <c r="BM400" s="283" t="e">
        <f t="shared" ref="BM400:BM463" si="53">AS400/$AS$14</f>
        <v>#DIV/0!</v>
      </c>
      <c r="BN400" t="e">
        <f t="shared" si="48"/>
        <v>#DIV/0!</v>
      </c>
    </row>
    <row r="401" spans="1:66" x14ac:dyDescent="0.35">
      <c r="A401" t="s">
        <v>704</v>
      </c>
      <c r="B401" s="144"/>
      <c r="C401" s="98"/>
      <c r="D401" s="43" t="str">
        <f t="shared" si="49"/>
        <v>POS</v>
      </c>
      <c r="E401" s="100"/>
      <c r="F401" s="101"/>
      <c r="G401" s="100"/>
      <c r="H401" s="101"/>
      <c r="I401" s="100"/>
      <c r="J401" s="101"/>
      <c r="K401" s="100"/>
      <c r="L401" s="101"/>
      <c r="M401" s="100"/>
      <c r="N401" s="101"/>
      <c r="O401" s="100"/>
      <c r="P401" s="101"/>
      <c r="Q401" s="100"/>
      <c r="R401" s="101"/>
      <c r="S401" s="100"/>
      <c r="T401" s="101"/>
      <c r="U401" s="118"/>
      <c r="V401" s="118"/>
      <c r="W401" s="100"/>
      <c r="X401" s="100"/>
      <c r="Y401" s="100"/>
      <c r="Z401" s="100"/>
      <c r="AA401" s="132"/>
      <c r="AB401" s="101"/>
      <c r="AC401" s="101"/>
      <c r="AD401" s="101"/>
      <c r="AE401" s="100"/>
      <c r="AF401" s="101"/>
      <c r="AG401" s="100"/>
      <c r="AH401" s="101"/>
      <c r="AI401" s="100"/>
      <c r="AJ401" s="101"/>
      <c r="AK401" s="100"/>
      <c r="AL401" s="101"/>
      <c r="AM401" s="101"/>
      <c r="AN401" s="8"/>
      <c r="AO401" s="147">
        <f>IFERROR(VLOOKUP(B401,'A2. Rate Change &amp; Enrollment'!$C$20:$K$769,3,FALSE),0)</f>
        <v>0</v>
      </c>
      <c r="AP401" s="147">
        <f>IFERROR(VLOOKUP(B401,'A2. Rate Change &amp; Enrollment'!$C$20:$K$769,7,FALSE),0)</f>
        <v>0</v>
      </c>
      <c r="AQ401" s="150" t="e">
        <f t="shared" ref="AQ401:AQ464" si="54">AP401/$AP$11</f>
        <v>#DIV/0!</v>
      </c>
      <c r="AS401" s="177"/>
      <c r="AT401" s="177"/>
      <c r="AV401" s="153" t="e">
        <f t="shared" ref="AV401:AV464" si="55">AS401/AT401-1</f>
        <v>#DIV/0!</v>
      </c>
      <c r="AW401" s="101"/>
      <c r="AY401" s="132"/>
      <c r="AZ401" s="101"/>
      <c r="BA401" s="94"/>
      <c r="BB401" s="94"/>
      <c r="BC401" s="94"/>
      <c r="BD401" s="94"/>
      <c r="BE401" s="101"/>
      <c r="BF401" s="132"/>
      <c r="BG401" s="98"/>
      <c r="BH401" s="74" t="str">
        <f t="shared" si="50"/>
        <v>N</v>
      </c>
      <c r="BI401" t="e">
        <f t="shared" si="51"/>
        <v>#DIV/0!</v>
      </c>
      <c r="BK401" s="283">
        <f>IFERROR(VLOOKUP($B401, 'A2. Rate Change &amp; Enrollment'!$C$14:$BY$769, 75, FALSE), 0)</f>
        <v>0</v>
      </c>
      <c r="BL401" s="283" t="e">
        <f t="shared" si="52"/>
        <v>#DIV/0!</v>
      </c>
      <c r="BM401" s="283" t="e">
        <f t="shared" si="53"/>
        <v>#DIV/0!</v>
      </c>
      <c r="BN401" t="e">
        <f t="shared" ref="BN401:BN464" si="56">IF(ABS(BM401-BL401)&lt;0.001, "N", "Y")</f>
        <v>#DIV/0!</v>
      </c>
    </row>
    <row r="402" spans="1:66" x14ac:dyDescent="0.35">
      <c r="A402" t="s">
        <v>705</v>
      </c>
      <c r="B402" s="144"/>
      <c r="C402" s="98"/>
      <c r="D402" s="43" t="str">
        <f t="shared" si="49"/>
        <v>POS</v>
      </c>
      <c r="E402" s="100"/>
      <c r="F402" s="101"/>
      <c r="G402" s="100"/>
      <c r="H402" s="101"/>
      <c r="I402" s="100"/>
      <c r="J402" s="101"/>
      <c r="K402" s="100"/>
      <c r="L402" s="101"/>
      <c r="M402" s="100"/>
      <c r="N402" s="101"/>
      <c r="O402" s="100"/>
      <c r="P402" s="101"/>
      <c r="Q402" s="100"/>
      <c r="R402" s="101"/>
      <c r="S402" s="100"/>
      <c r="T402" s="101"/>
      <c r="U402" s="118"/>
      <c r="V402" s="118"/>
      <c r="W402" s="100"/>
      <c r="X402" s="100"/>
      <c r="Y402" s="100"/>
      <c r="Z402" s="100"/>
      <c r="AA402" s="132"/>
      <c r="AB402" s="101"/>
      <c r="AC402" s="101"/>
      <c r="AD402" s="101"/>
      <c r="AE402" s="100"/>
      <c r="AF402" s="101"/>
      <c r="AG402" s="100"/>
      <c r="AH402" s="101"/>
      <c r="AI402" s="100"/>
      <c r="AJ402" s="101"/>
      <c r="AK402" s="100"/>
      <c r="AL402" s="101"/>
      <c r="AM402" s="101"/>
      <c r="AN402" s="8"/>
      <c r="AO402" s="147">
        <f>IFERROR(VLOOKUP(B402,'A2. Rate Change &amp; Enrollment'!$C$20:$K$769,3,FALSE),0)</f>
        <v>0</v>
      </c>
      <c r="AP402" s="147">
        <f>IFERROR(VLOOKUP(B402,'A2. Rate Change &amp; Enrollment'!$C$20:$K$769,7,FALSE),0)</f>
        <v>0</v>
      </c>
      <c r="AQ402" s="150" t="e">
        <f t="shared" si="54"/>
        <v>#DIV/0!</v>
      </c>
      <c r="AS402" s="177"/>
      <c r="AT402" s="177"/>
      <c r="AV402" s="153" t="e">
        <f t="shared" si="55"/>
        <v>#DIV/0!</v>
      </c>
      <c r="AW402" s="101"/>
      <c r="AY402" s="132"/>
      <c r="AZ402" s="101"/>
      <c r="BA402" s="94"/>
      <c r="BB402" s="94"/>
      <c r="BC402" s="94"/>
      <c r="BD402" s="94"/>
      <c r="BE402" s="101"/>
      <c r="BF402" s="132"/>
      <c r="BG402" s="98"/>
      <c r="BH402" s="74" t="str">
        <f t="shared" si="50"/>
        <v>N</v>
      </c>
      <c r="BI402" t="e">
        <f t="shared" si="51"/>
        <v>#DIV/0!</v>
      </c>
      <c r="BK402" s="283">
        <f>IFERROR(VLOOKUP($B402, 'A2. Rate Change &amp; Enrollment'!$C$14:$BY$769, 75, FALSE), 0)</f>
        <v>0</v>
      </c>
      <c r="BL402" s="283" t="e">
        <f t="shared" si="52"/>
        <v>#DIV/0!</v>
      </c>
      <c r="BM402" s="283" t="e">
        <f t="shared" si="53"/>
        <v>#DIV/0!</v>
      </c>
      <c r="BN402" t="e">
        <f t="shared" si="56"/>
        <v>#DIV/0!</v>
      </c>
    </row>
    <row r="403" spans="1:66" x14ac:dyDescent="0.35">
      <c r="A403" t="s">
        <v>706</v>
      </c>
      <c r="B403" s="144"/>
      <c r="C403" s="98"/>
      <c r="D403" s="43" t="str">
        <f t="shared" si="49"/>
        <v>POS</v>
      </c>
      <c r="E403" s="100"/>
      <c r="F403" s="101"/>
      <c r="G403" s="100"/>
      <c r="H403" s="101"/>
      <c r="I403" s="100"/>
      <c r="J403" s="101"/>
      <c r="K403" s="100"/>
      <c r="L403" s="101"/>
      <c r="M403" s="100"/>
      <c r="N403" s="101"/>
      <c r="O403" s="100"/>
      <c r="P403" s="101"/>
      <c r="Q403" s="100"/>
      <c r="R403" s="101"/>
      <c r="S403" s="100"/>
      <c r="T403" s="101"/>
      <c r="U403" s="118"/>
      <c r="V403" s="118"/>
      <c r="W403" s="100"/>
      <c r="X403" s="100"/>
      <c r="Y403" s="100"/>
      <c r="Z403" s="100"/>
      <c r="AA403" s="132"/>
      <c r="AB403" s="101"/>
      <c r="AC403" s="101"/>
      <c r="AD403" s="101"/>
      <c r="AE403" s="100"/>
      <c r="AF403" s="101"/>
      <c r="AG403" s="100"/>
      <c r="AH403" s="101"/>
      <c r="AI403" s="100"/>
      <c r="AJ403" s="101"/>
      <c r="AK403" s="100"/>
      <c r="AL403" s="101"/>
      <c r="AM403" s="101"/>
      <c r="AN403" s="8"/>
      <c r="AO403" s="147">
        <f>IFERROR(VLOOKUP(B403,'A2. Rate Change &amp; Enrollment'!$C$20:$K$769,3,FALSE),0)</f>
        <v>0</v>
      </c>
      <c r="AP403" s="147">
        <f>IFERROR(VLOOKUP(B403,'A2. Rate Change &amp; Enrollment'!$C$20:$K$769,7,FALSE),0)</f>
        <v>0</v>
      </c>
      <c r="AQ403" s="150" t="e">
        <f t="shared" si="54"/>
        <v>#DIV/0!</v>
      </c>
      <c r="AS403" s="177"/>
      <c r="AT403" s="177"/>
      <c r="AV403" s="153" t="e">
        <f t="shared" si="55"/>
        <v>#DIV/0!</v>
      </c>
      <c r="AW403" s="101"/>
      <c r="AY403" s="132"/>
      <c r="AZ403" s="101"/>
      <c r="BA403" s="94"/>
      <c r="BB403" s="94"/>
      <c r="BC403" s="94"/>
      <c r="BD403" s="94"/>
      <c r="BE403" s="101"/>
      <c r="BF403" s="132"/>
      <c r="BG403" s="98"/>
      <c r="BH403" s="74" t="str">
        <f t="shared" si="50"/>
        <v>N</v>
      </c>
      <c r="BI403" t="e">
        <f t="shared" si="51"/>
        <v>#DIV/0!</v>
      </c>
      <c r="BK403" s="283">
        <f>IFERROR(VLOOKUP($B403, 'A2. Rate Change &amp; Enrollment'!$C$14:$BY$769, 75, FALSE), 0)</f>
        <v>0</v>
      </c>
      <c r="BL403" s="283" t="e">
        <f t="shared" si="52"/>
        <v>#DIV/0!</v>
      </c>
      <c r="BM403" s="283" t="e">
        <f t="shared" si="53"/>
        <v>#DIV/0!</v>
      </c>
      <c r="BN403" t="e">
        <f t="shared" si="56"/>
        <v>#DIV/0!</v>
      </c>
    </row>
    <row r="404" spans="1:66" x14ac:dyDescent="0.35">
      <c r="A404" t="s">
        <v>707</v>
      </c>
      <c r="B404" s="144"/>
      <c r="C404" s="98"/>
      <c r="D404" s="43" t="str">
        <f t="shared" si="49"/>
        <v>POS</v>
      </c>
      <c r="E404" s="100"/>
      <c r="F404" s="101"/>
      <c r="G404" s="100"/>
      <c r="H404" s="101"/>
      <c r="I404" s="100"/>
      <c r="J404" s="101"/>
      <c r="K404" s="100"/>
      <c r="L404" s="101"/>
      <c r="M404" s="100"/>
      <c r="N404" s="101"/>
      <c r="O404" s="100"/>
      <c r="P404" s="101"/>
      <c r="Q404" s="100"/>
      <c r="R404" s="101"/>
      <c r="S404" s="100"/>
      <c r="T404" s="101"/>
      <c r="U404" s="118"/>
      <c r="V404" s="118"/>
      <c r="W404" s="100"/>
      <c r="X404" s="100"/>
      <c r="Y404" s="100"/>
      <c r="Z404" s="100"/>
      <c r="AA404" s="132"/>
      <c r="AB404" s="101"/>
      <c r="AC404" s="101"/>
      <c r="AD404" s="101"/>
      <c r="AE404" s="100"/>
      <c r="AF404" s="101"/>
      <c r="AG404" s="100"/>
      <c r="AH404" s="101"/>
      <c r="AI404" s="100"/>
      <c r="AJ404" s="101"/>
      <c r="AK404" s="100"/>
      <c r="AL404" s="101"/>
      <c r="AM404" s="101"/>
      <c r="AN404" s="8"/>
      <c r="AO404" s="147">
        <f>IFERROR(VLOOKUP(B404,'A2. Rate Change &amp; Enrollment'!$C$20:$K$769,3,FALSE),0)</f>
        <v>0</v>
      </c>
      <c r="AP404" s="147">
        <f>IFERROR(VLOOKUP(B404,'A2. Rate Change &amp; Enrollment'!$C$20:$K$769,7,FALSE),0)</f>
        <v>0</v>
      </c>
      <c r="AQ404" s="150" t="e">
        <f t="shared" si="54"/>
        <v>#DIV/0!</v>
      </c>
      <c r="AS404" s="177"/>
      <c r="AT404" s="177"/>
      <c r="AV404" s="153" t="e">
        <f t="shared" si="55"/>
        <v>#DIV/0!</v>
      </c>
      <c r="AW404" s="101"/>
      <c r="AY404" s="132"/>
      <c r="AZ404" s="101"/>
      <c r="BA404" s="94"/>
      <c r="BB404" s="94"/>
      <c r="BC404" s="94"/>
      <c r="BD404" s="94"/>
      <c r="BE404" s="101"/>
      <c r="BF404" s="132"/>
      <c r="BG404" s="98"/>
      <c r="BH404" s="74" t="str">
        <f t="shared" si="50"/>
        <v>N</v>
      </c>
      <c r="BI404" t="e">
        <f t="shared" si="51"/>
        <v>#DIV/0!</v>
      </c>
      <c r="BK404" s="283">
        <f>IFERROR(VLOOKUP($B404, 'A2. Rate Change &amp; Enrollment'!$C$14:$BY$769, 75, FALSE), 0)</f>
        <v>0</v>
      </c>
      <c r="BL404" s="283" t="e">
        <f t="shared" si="52"/>
        <v>#DIV/0!</v>
      </c>
      <c r="BM404" s="283" t="e">
        <f t="shared" si="53"/>
        <v>#DIV/0!</v>
      </c>
      <c r="BN404" t="e">
        <f t="shared" si="56"/>
        <v>#DIV/0!</v>
      </c>
    </row>
    <row r="405" spans="1:66" x14ac:dyDescent="0.35">
      <c r="A405" t="s">
        <v>708</v>
      </c>
      <c r="B405" s="144"/>
      <c r="C405" s="98"/>
      <c r="D405" s="43" t="str">
        <f t="shared" si="49"/>
        <v>POS</v>
      </c>
      <c r="E405" s="100"/>
      <c r="F405" s="101"/>
      <c r="G405" s="100"/>
      <c r="H405" s="101"/>
      <c r="I405" s="100"/>
      <c r="J405" s="101"/>
      <c r="K405" s="100"/>
      <c r="L405" s="101"/>
      <c r="M405" s="100"/>
      <c r="N405" s="101"/>
      <c r="O405" s="100"/>
      <c r="P405" s="101"/>
      <c r="Q405" s="100"/>
      <c r="R405" s="101"/>
      <c r="S405" s="100"/>
      <c r="T405" s="101"/>
      <c r="U405" s="118"/>
      <c r="V405" s="118"/>
      <c r="W405" s="100"/>
      <c r="X405" s="100"/>
      <c r="Y405" s="100"/>
      <c r="Z405" s="100"/>
      <c r="AA405" s="132"/>
      <c r="AB405" s="101"/>
      <c r="AC405" s="101"/>
      <c r="AD405" s="101"/>
      <c r="AE405" s="100"/>
      <c r="AF405" s="101"/>
      <c r="AG405" s="100"/>
      <c r="AH405" s="101"/>
      <c r="AI405" s="100"/>
      <c r="AJ405" s="101"/>
      <c r="AK405" s="100"/>
      <c r="AL405" s="101"/>
      <c r="AM405" s="101"/>
      <c r="AN405" s="8"/>
      <c r="AO405" s="147">
        <f>IFERROR(VLOOKUP(B405,'A2. Rate Change &amp; Enrollment'!$C$20:$K$769,3,FALSE),0)</f>
        <v>0</v>
      </c>
      <c r="AP405" s="147">
        <f>IFERROR(VLOOKUP(B405,'A2. Rate Change &amp; Enrollment'!$C$20:$K$769,7,FALSE),0)</f>
        <v>0</v>
      </c>
      <c r="AQ405" s="150" t="e">
        <f t="shared" si="54"/>
        <v>#DIV/0!</v>
      </c>
      <c r="AS405" s="177"/>
      <c r="AT405" s="177"/>
      <c r="AV405" s="153" t="e">
        <f t="shared" si="55"/>
        <v>#DIV/0!</v>
      </c>
      <c r="AW405" s="101"/>
      <c r="AY405" s="132"/>
      <c r="AZ405" s="101"/>
      <c r="BA405" s="94"/>
      <c r="BB405" s="94"/>
      <c r="BC405" s="94"/>
      <c r="BD405" s="94"/>
      <c r="BE405" s="101"/>
      <c r="BF405" s="132"/>
      <c r="BG405" s="98"/>
      <c r="BH405" s="74" t="str">
        <f t="shared" si="50"/>
        <v>N</v>
      </c>
      <c r="BI405" t="e">
        <f t="shared" si="51"/>
        <v>#DIV/0!</v>
      </c>
      <c r="BK405" s="283">
        <f>IFERROR(VLOOKUP($B405, 'A2. Rate Change &amp; Enrollment'!$C$14:$BY$769, 75, FALSE), 0)</f>
        <v>0</v>
      </c>
      <c r="BL405" s="283" t="e">
        <f t="shared" si="52"/>
        <v>#DIV/0!</v>
      </c>
      <c r="BM405" s="283" t="e">
        <f t="shared" si="53"/>
        <v>#DIV/0!</v>
      </c>
      <c r="BN405" t="e">
        <f t="shared" si="56"/>
        <v>#DIV/0!</v>
      </c>
    </row>
    <row r="406" spans="1:66" x14ac:dyDescent="0.35">
      <c r="A406" t="s">
        <v>709</v>
      </c>
      <c r="B406" s="144"/>
      <c r="C406" s="98"/>
      <c r="D406" s="43" t="str">
        <f t="shared" si="49"/>
        <v>POS</v>
      </c>
      <c r="E406" s="100"/>
      <c r="F406" s="101"/>
      <c r="G406" s="100"/>
      <c r="H406" s="101"/>
      <c r="I406" s="100"/>
      <c r="J406" s="101"/>
      <c r="K406" s="100"/>
      <c r="L406" s="101"/>
      <c r="M406" s="100"/>
      <c r="N406" s="101"/>
      <c r="O406" s="100"/>
      <c r="P406" s="101"/>
      <c r="Q406" s="100"/>
      <c r="R406" s="101"/>
      <c r="S406" s="100"/>
      <c r="T406" s="101"/>
      <c r="U406" s="118"/>
      <c r="V406" s="118"/>
      <c r="W406" s="100"/>
      <c r="X406" s="100"/>
      <c r="Y406" s="100"/>
      <c r="Z406" s="100"/>
      <c r="AA406" s="132"/>
      <c r="AB406" s="101"/>
      <c r="AC406" s="101"/>
      <c r="AD406" s="101"/>
      <c r="AE406" s="100"/>
      <c r="AF406" s="101"/>
      <c r="AG406" s="100"/>
      <c r="AH406" s="101"/>
      <c r="AI406" s="100"/>
      <c r="AJ406" s="101"/>
      <c r="AK406" s="100"/>
      <c r="AL406" s="101"/>
      <c r="AM406" s="101"/>
      <c r="AN406" s="8"/>
      <c r="AO406" s="147">
        <f>IFERROR(VLOOKUP(B406,'A2. Rate Change &amp; Enrollment'!$C$20:$K$769,3,FALSE),0)</f>
        <v>0</v>
      </c>
      <c r="AP406" s="147">
        <f>IFERROR(VLOOKUP(B406,'A2. Rate Change &amp; Enrollment'!$C$20:$K$769,7,FALSE),0)</f>
        <v>0</v>
      </c>
      <c r="AQ406" s="150" t="e">
        <f t="shared" si="54"/>
        <v>#DIV/0!</v>
      </c>
      <c r="AS406" s="177"/>
      <c r="AT406" s="177"/>
      <c r="AV406" s="153" t="e">
        <f t="shared" si="55"/>
        <v>#DIV/0!</v>
      </c>
      <c r="AW406" s="101"/>
      <c r="AY406" s="132"/>
      <c r="AZ406" s="101"/>
      <c r="BA406" s="94"/>
      <c r="BB406" s="94"/>
      <c r="BC406" s="94"/>
      <c r="BD406" s="94"/>
      <c r="BE406" s="101"/>
      <c r="BF406" s="132"/>
      <c r="BG406" s="98"/>
      <c r="BH406" s="74" t="str">
        <f t="shared" si="50"/>
        <v>N</v>
      </c>
      <c r="BI406" t="e">
        <f t="shared" si="51"/>
        <v>#DIV/0!</v>
      </c>
      <c r="BK406" s="283">
        <f>IFERROR(VLOOKUP($B406, 'A2. Rate Change &amp; Enrollment'!$C$14:$BY$769, 75, FALSE), 0)</f>
        <v>0</v>
      </c>
      <c r="BL406" s="283" t="e">
        <f t="shared" si="52"/>
        <v>#DIV/0!</v>
      </c>
      <c r="BM406" s="283" t="e">
        <f t="shared" si="53"/>
        <v>#DIV/0!</v>
      </c>
      <c r="BN406" t="e">
        <f t="shared" si="56"/>
        <v>#DIV/0!</v>
      </c>
    </row>
    <row r="407" spans="1:66" x14ac:dyDescent="0.35">
      <c r="A407" t="s">
        <v>710</v>
      </c>
      <c r="B407" s="144"/>
      <c r="C407" s="98"/>
      <c r="D407" s="43" t="str">
        <f t="shared" si="49"/>
        <v>POS</v>
      </c>
      <c r="E407" s="100"/>
      <c r="F407" s="101"/>
      <c r="G407" s="100"/>
      <c r="H407" s="101"/>
      <c r="I407" s="100"/>
      <c r="J407" s="101"/>
      <c r="K407" s="100"/>
      <c r="L407" s="101"/>
      <c r="M407" s="100"/>
      <c r="N407" s="101"/>
      <c r="O407" s="100"/>
      <c r="P407" s="101"/>
      <c r="Q407" s="100"/>
      <c r="R407" s="101"/>
      <c r="S407" s="100"/>
      <c r="T407" s="101"/>
      <c r="U407" s="118"/>
      <c r="V407" s="118"/>
      <c r="W407" s="100"/>
      <c r="X407" s="100"/>
      <c r="Y407" s="100"/>
      <c r="Z407" s="100"/>
      <c r="AA407" s="132"/>
      <c r="AB407" s="101"/>
      <c r="AC407" s="101"/>
      <c r="AD407" s="101"/>
      <c r="AE407" s="100"/>
      <c r="AF407" s="101"/>
      <c r="AG407" s="100"/>
      <c r="AH407" s="101"/>
      <c r="AI407" s="100"/>
      <c r="AJ407" s="101"/>
      <c r="AK407" s="100"/>
      <c r="AL407" s="101"/>
      <c r="AM407" s="101"/>
      <c r="AN407" s="8"/>
      <c r="AO407" s="147">
        <f>IFERROR(VLOOKUP(B407,'A2. Rate Change &amp; Enrollment'!$C$20:$K$769,3,FALSE),0)</f>
        <v>0</v>
      </c>
      <c r="AP407" s="147">
        <f>IFERROR(VLOOKUP(B407,'A2. Rate Change &amp; Enrollment'!$C$20:$K$769,7,FALSE),0)</f>
        <v>0</v>
      </c>
      <c r="AQ407" s="150" t="e">
        <f t="shared" si="54"/>
        <v>#DIV/0!</v>
      </c>
      <c r="AS407" s="177"/>
      <c r="AT407" s="177"/>
      <c r="AV407" s="153" t="e">
        <f t="shared" si="55"/>
        <v>#DIV/0!</v>
      </c>
      <c r="AW407" s="101"/>
      <c r="AY407" s="132"/>
      <c r="AZ407" s="101"/>
      <c r="BA407" s="94"/>
      <c r="BB407" s="94"/>
      <c r="BC407" s="94"/>
      <c r="BD407" s="94"/>
      <c r="BE407" s="101"/>
      <c r="BF407" s="132"/>
      <c r="BG407" s="98"/>
      <c r="BH407" s="74" t="str">
        <f t="shared" si="50"/>
        <v>N</v>
      </c>
      <c r="BI407" t="e">
        <f t="shared" si="51"/>
        <v>#DIV/0!</v>
      </c>
      <c r="BK407" s="283">
        <f>IFERROR(VLOOKUP($B407, 'A2. Rate Change &amp; Enrollment'!$C$14:$BY$769, 75, FALSE), 0)</f>
        <v>0</v>
      </c>
      <c r="BL407" s="283" t="e">
        <f t="shared" si="52"/>
        <v>#DIV/0!</v>
      </c>
      <c r="BM407" s="283" t="e">
        <f t="shared" si="53"/>
        <v>#DIV/0!</v>
      </c>
      <c r="BN407" t="e">
        <f t="shared" si="56"/>
        <v>#DIV/0!</v>
      </c>
    </row>
    <row r="408" spans="1:66" x14ac:dyDescent="0.35">
      <c r="A408" t="s">
        <v>711</v>
      </c>
      <c r="B408" s="144"/>
      <c r="C408" s="98"/>
      <c r="D408" s="43" t="str">
        <f t="shared" si="49"/>
        <v>POS</v>
      </c>
      <c r="E408" s="100"/>
      <c r="F408" s="101"/>
      <c r="G408" s="100"/>
      <c r="H408" s="101"/>
      <c r="I408" s="100"/>
      <c r="J408" s="101"/>
      <c r="K408" s="100"/>
      <c r="L408" s="101"/>
      <c r="M408" s="100"/>
      <c r="N408" s="101"/>
      <c r="O408" s="100"/>
      <c r="P408" s="101"/>
      <c r="Q408" s="100"/>
      <c r="R408" s="101"/>
      <c r="S408" s="100"/>
      <c r="T408" s="101"/>
      <c r="U408" s="118"/>
      <c r="V408" s="118"/>
      <c r="W408" s="100"/>
      <c r="X408" s="100"/>
      <c r="Y408" s="100"/>
      <c r="Z408" s="100"/>
      <c r="AA408" s="132"/>
      <c r="AB408" s="101"/>
      <c r="AC408" s="101"/>
      <c r="AD408" s="101"/>
      <c r="AE408" s="100"/>
      <c r="AF408" s="101"/>
      <c r="AG408" s="100"/>
      <c r="AH408" s="101"/>
      <c r="AI408" s="100"/>
      <c r="AJ408" s="101"/>
      <c r="AK408" s="100"/>
      <c r="AL408" s="101"/>
      <c r="AM408" s="101"/>
      <c r="AN408" s="8"/>
      <c r="AO408" s="147">
        <f>IFERROR(VLOOKUP(B408,'A2. Rate Change &amp; Enrollment'!$C$20:$K$769,3,FALSE),0)</f>
        <v>0</v>
      </c>
      <c r="AP408" s="147">
        <f>IFERROR(VLOOKUP(B408,'A2. Rate Change &amp; Enrollment'!$C$20:$K$769,7,FALSE),0)</f>
        <v>0</v>
      </c>
      <c r="AQ408" s="150" t="e">
        <f t="shared" si="54"/>
        <v>#DIV/0!</v>
      </c>
      <c r="AS408" s="177"/>
      <c r="AT408" s="177"/>
      <c r="AV408" s="153" t="e">
        <f t="shared" si="55"/>
        <v>#DIV/0!</v>
      </c>
      <c r="AW408" s="101"/>
      <c r="AY408" s="132"/>
      <c r="AZ408" s="101"/>
      <c r="BA408" s="94"/>
      <c r="BB408" s="94"/>
      <c r="BC408" s="94"/>
      <c r="BD408" s="94"/>
      <c r="BE408" s="101"/>
      <c r="BF408" s="132"/>
      <c r="BG408" s="98"/>
      <c r="BH408" s="74" t="str">
        <f t="shared" si="50"/>
        <v>N</v>
      </c>
      <c r="BI408" t="e">
        <f t="shared" si="51"/>
        <v>#DIV/0!</v>
      </c>
      <c r="BK408" s="283">
        <f>IFERROR(VLOOKUP($B408, 'A2. Rate Change &amp; Enrollment'!$C$14:$BY$769, 75, FALSE), 0)</f>
        <v>0</v>
      </c>
      <c r="BL408" s="283" t="e">
        <f t="shared" si="52"/>
        <v>#DIV/0!</v>
      </c>
      <c r="BM408" s="283" t="e">
        <f t="shared" si="53"/>
        <v>#DIV/0!</v>
      </c>
      <c r="BN408" t="e">
        <f t="shared" si="56"/>
        <v>#DIV/0!</v>
      </c>
    </row>
    <row r="409" spans="1:66" x14ac:dyDescent="0.35">
      <c r="A409" t="s">
        <v>712</v>
      </c>
      <c r="B409" s="144"/>
      <c r="C409" s="98"/>
      <c r="D409" s="43" t="str">
        <f t="shared" si="49"/>
        <v>POS</v>
      </c>
      <c r="E409" s="100"/>
      <c r="F409" s="101"/>
      <c r="G409" s="100"/>
      <c r="H409" s="101"/>
      <c r="I409" s="100"/>
      <c r="J409" s="101"/>
      <c r="K409" s="100"/>
      <c r="L409" s="101"/>
      <c r="M409" s="100"/>
      <c r="N409" s="101"/>
      <c r="O409" s="100"/>
      <c r="P409" s="101"/>
      <c r="Q409" s="100"/>
      <c r="R409" s="101"/>
      <c r="S409" s="100"/>
      <c r="T409" s="101"/>
      <c r="U409" s="118"/>
      <c r="V409" s="118"/>
      <c r="W409" s="100"/>
      <c r="X409" s="100"/>
      <c r="Y409" s="100"/>
      <c r="Z409" s="100"/>
      <c r="AA409" s="132"/>
      <c r="AB409" s="101"/>
      <c r="AC409" s="101"/>
      <c r="AD409" s="101"/>
      <c r="AE409" s="100"/>
      <c r="AF409" s="101"/>
      <c r="AG409" s="100"/>
      <c r="AH409" s="101"/>
      <c r="AI409" s="100"/>
      <c r="AJ409" s="101"/>
      <c r="AK409" s="100"/>
      <c r="AL409" s="101"/>
      <c r="AM409" s="101"/>
      <c r="AN409" s="8"/>
      <c r="AO409" s="147">
        <f>IFERROR(VLOOKUP(B409,'A2. Rate Change &amp; Enrollment'!$C$20:$K$769,3,FALSE),0)</f>
        <v>0</v>
      </c>
      <c r="AP409" s="147">
        <f>IFERROR(VLOOKUP(B409,'A2. Rate Change &amp; Enrollment'!$C$20:$K$769,7,FALSE),0)</f>
        <v>0</v>
      </c>
      <c r="AQ409" s="150" t="e">
        <f t="shared" si="54"/>
        <v>#DIV/0!</v>
      </c>
      <c r="AS409" s="177"/>
      <c r="AT409" s="177"/>
      <c r="AV409" s="153" t="e">
        <f t="shared" si="55"/>
        <v>#DIV/0!</v>
      </c>
      <c r="AW409" s="101"/>
      <c r="AY409" s="132"/>
      <c r="AZ409" s="101"/>
      <c r="BA409" s="94"/>
      <c r="BB409" s="94"/>
      <c r="BC409" s="94"/>
      <c r="BD409" s="94"/>
      <c r="BE409" s="101"/>
      <c r="BF409" s="132"/>
      <c r="BG409" s="98"/>
      <c r="BH409" s="74" t="str">
        <f t="shared" si="50"/>
        <v>N</v>
      </c>
      <c r="BI409" t="e">
        <f t="shared" si="51"/>
        <v>#DIV/0!</v>
      </c>
      <c r="BK409" s="283">
        <f>IFERROR(VLOOKUP($B409, 'A2. Rate Change &amp; Enrollment'!$C$14:$BY$769, 75, FALSE), 0)</f>
        <v>0</v>
      </c>
      <c r="BL409" s="283" t="e">
        <f t="shared" si="52"/>
        <v>#DIV/0!</v>
      </c>
      <c r="BM409" s="283" t="e">
        <f t="shared" si="53"/>
        <v>#DIV/0!</v>
      </c>
      <c r="BN409" t="e">
        <f t="shared" si="56"/>
        <v>#DIV/0!</v>
      </c>
    </row>
    <row r="410" spans="1:66" x14ac:dyDescent="0.35">
      <c r="A410" t="s">
        <v>713</v>
      </c>
      <c r="B410" s="144"/>
      <c r="C410" s="98"/>
      <c r="D410" s="43" t="str">
        <f t="shared" si="49"/>
        <v>POS</v>
      </c>
      <c r="E410" s="100"/>
      <c r="F410" s="101"/>
      <c r="G410" s="100"/>
      <c r="H410" s="101"/>
      <c r="I410" s="100"/>
      <c r="J410" s="101"/>
      <c r="K410" s="100"/>
      <c r="L410" s="101"/>
      <c r="M410" s="100"/>
      <c r="N410" s="101"/>
      <c r="O410" s="100"/>
      <c r="P410" s="101"/>
      <c r="Q410" s="100"/>
      <c r="R410" s="101"/>
      <c r="S410" s="100"/>
      <c r="T410" s="101"/>
      <c r="U410" s="118"/>
      <c r="V410" s="118"/>
      <c r="W410" s="100"/>
      <c r="X410" s="100"/>
      <c r="Y410" s="100"/>
      <c r="Z410" s="100"/>
      <c r="AA410" s="132"/>
      <c r="AB410" s="101"/>
      <c r="AC410" s="101"/>
      <c r="AD410" s="101"/>
      <c r="AE410" s="100"/>
      <c r="AF410" s="101"/>
      <c r="AG410" s="100"/>
      <c r="AH410" s="101"/>
      <c r="AI410" s="100"/>
      <c r="AJ410" s="101"/>
      <c r="AK410" s="100"/>
      <c r="AL410" s="101"/>
      <c r="AM410" s="101"/>
      <c r="AN410" s="8"/>
      <c r="AO410" s="147">
        <f>IFERROR(VLOOKUP(B410,'A2. Rate Change &amp; Enrollment'!$C$20:$K$769,3,FALSE),0)</f>
        <v>0</v>
      </c>
      <c r="AP410" s="147">
        <f>IFERROR(VLOOKUP(B410,'A2. Rate Change &amp; Enrollment'!$C$20:$K$769,7,FALSE),0)</f>
        <v>0</v>
      </c>
      <c r="AQ410" s="150" t="e">
        <f t="shared" si="54"/>
        <v>#DIV/0!</v>
      </c>
      <c r="AS410" s="177"/>
      <c r="AT410" s="177"/>
      <c r="AV410" s="153" t="e">
        <f t="shared" si="55"/>
        <v>#DIV/0!</v>
      </c>
      <c r="AW410" s="101"/>
      <c r="AY410" s="132"/>
      <c r="AZ410" s="101"/>
      <c r="BA410" s="94"/>
      <c r="BB410" s="94"/>
      <c r="BC410" s="94"/>
      <c r="BD410" s="94"/>
      <c r="BE410" s="101"/>
      <c r="BF410" s="132"/>
      <c r="BG410" s="98"/>
      <c r="BH410" s="74" t="str">
        <f t="shared" si="50"/>
        <v>N</v>
      </c>
      <c r="BI410" t="e">
        <f t="shared" si="51"/>
        <v>#DIV/0!</v>
      </c>
      <c r="BK410" s="283">
        <f>IFERROR(VLOOKUP($B410, 'A2. Rate Change &amp; Enrollment'!$C$14:$BY$769, 75, FALSE), 0)</f>
        <v>0</v>
      </c>
      <c r="BL410" s="283" t="e">
        <f t="shared" si="52"/>
        <v>#DIV/0!</v>
      </c>
      <c r="BM410" s="283" t="e">
        <f t="shared" si="53"/>
        <v>#DIV/0!</v>
      </c>
      <c r="BN410" t="e">
        <f t="shared" si="56"/>
        <v>#DIV/0!</v>
      </c>
    </row>
    <row r="411" spans="1:66" x14ac:dyDescent="0.35">
      <c r="A411" t="s">
        <v>714</v>
      </c>
      <c r="B411" s="144"/>
      <c r="C411" s="98"/>
      <c r="D411" s="43" t="str">
        <f t="shared" si="49"/>
        <v>POS</v>
      </c>
      <c r="E411" s="100"/>
      <c r="F411" s="101"/>
      <c r="G411" s="100"/>
      <c r="H411" s="101"/>
      <c r="I411" s="100"/>
      <c r="J411" s="101"/>
      <c r="K411" s="100"/>
      <c r="L411" s="101"/>
      <c r="M411" s="100"/>
      <c r="N411" s="101"/>
      <c r="O411" s="100"/>
      <c r="P411" s="101"/>
      <c r="Q411" s="100"/>
      <c r="R411" s="101"/>
      <c r="S411" s="100"/>
      <c r="T411" s="101"/>
      <c r="U411" s="118"/>
      <c r="V411" s="118"/>
      <c r="W411" s="100"/>
      <c r="X411" s="100"/>
      <c r="Y411" s="100"/>
      <c r="Z411" s="100"/>
      <c r="AA411" s="132"/>
      <c r="AB411" s="101"/>
      <c r="AC411" s="101"/>
      <c r="AD411" s="101"/>
      <c r="AE411" s="100"/>
      <c r="AF411" s="101"/>
      <c r="AG411" s="100"/>
      <c r="AH411" s="101"/>
      <c r="AI411" s="100"/>
      <c r="AJ411" s="101"/>
      <c r="AK411" s="100"/>
      <c r="AL411" s="101"/>
      <c r="AM411" s="101"/>
      <c r="AN411" s="8"/>
      <c r="AO411" s="147">
        <f>IFERROR(VLOOKUP(B411,'A2. Rate Change &amp; Enrollment'!$C$20:$K$769,3,FALSE),0)</f>
        <v>0</v>
      </c>
      <c r="AP411" s="147">
        <f>IFERROR(VLOOKUP(B411,'A2. Rate Change &amp; Enrollment'!$C$20:$K$769,7,FALSE),0)</f>
        <v>0</v>
      </c>
      <c r="AQ411" s="150" t="e">
        <f t="shared" si="54"/>
        <v>#DIV/0!</v>
      </c>
      <c r="AS411" s="177"/>
      <c r="AT411" s="177"/>
      <c r="AV411" s="153" t="e">
        <f t="shared" si="55"/>
        <v>#DIV/0!</v>
      </c>
      <c r="AW411" s="101"/>
      <c r="AY411" s="132"/>
      <c r="AZ411" s="101"/>
      <c r="BA411" s="94"/>
      <c r="BB411" s="94"/>
      <c r="BC411" s="94"/>
      <c r="BD411" s="94"/>
      <c r="BE411" s="101"/>
      <c r="BF411" s="132"/>
      <c r="BG411" s="98"/>
      <c r="BH411" s="74" t="str">
        <f t="shared" si="50"/>
        <v>N</v>
      </c>
      <c r="BI411" t="e">
        <f t="shared" si="51"/>
        <v>#DIV/0!</v>
      </c>
      <c r="BK411" s="283">
        <f>IFERROR(VLOOKUP($B411, 'A2. Rate Change &amp; Enrollment'!$C$14:$BY$769, 75, FALSE), 0)</f>
        <v>0</v>
      </c>
      <c r="BL411" s="283" t="e">
        <f t="shared" si="52"/>
        <v>#DIV/0!</v>
      </c>
      <c r="BM411" s="283" t="e">
        <f t="shared" si="53"/>
        <v>#DIV/0!</v>
      </c>
      <c r="BN411" t="e">
        <f t="shared" si="56"/>
        <v>#DIV/0!</v>
      </c>
    </row>
    <row r="412" spans="1:66" x14ac:dyDescent="0.35">
      <c r="A412" t="s">
        <v>715</v>
      </c>
      <c r="B412" s="144"/>
      <c r="C412" s="98"/>
      <c r="D412" s="43" t="str">
        <f t="shared" si="49"/>
        <v>POS</v>
      </c>
      <c r="E412" s="100"/>
      <c r="F412" s="101"/>
      <c r="G412" s="100"/>
      <c r="H412" s="101"/>
      <c r="I412" s="100"/>
      <c r="J412" s="101"/>
      <c r="K412" s="100"/>
      <c r="L412" s="101"/>
      <c r="M412" s="100"/>
      <c r="N412" s="101"/>
      <c r="O412" s="100"/>
      <c r="P412" s="101"/>
      <c r="Q412" s="100"/>
      <c r="R412" s="101"/>
      <c r="S412" s="100"/>
      <c r="T412" s="101"/>
      <c r="U412" s="118"/>
      <c r="V412" s="118"/>
      <c r="W412" s="100"/>
      <c r="X412" s="100"/>
      <c r="Y412" s="100"/>
      <c r="Z412" s="100"/>
      <c r="AA412" s="132"/>
      <c r="AB412" s="101"/>
      <c r="AC412" s="101"/>
      <c r="AD412" s="101"/>
      <c r="AE412" s="100"/>
      <c r="AF412" s="101"/>
      <c r="AG412" s="100"/>
      <c r="AH412" s="101"/>
      <c r="AI412" s="100"/>
      <c r="AJ412" s="101"/>
      <c r="AK412" s="100"/>
      <c r="AL412" s="101"/>
      <c r="AM412" s="101"/>
      <c r="AN412" s="8"/>
      <c r="AO412" s="147">
        <f>IFERROR(VLOOKUP(B412,'A2. Rate Change &amp; Enrollment'!$C$20:$K$769,3,FALSE),0)</f>
        <v>0</v>
      </c>
      <c r="AP412" s="147">
        <f>IFERROR(VLOOKUP(B412,'A2. Rate Change &amp; Enrollment'!$C$20:$K$769,7,FALSE),0)</f>
        <v>0</v>
      </c>
      <c r="AQ412" s="150" t="e">
        <f t="shared" si="54"/>
        <v>#DIV/0!</v>
      </c>
      <c r="AS412" s="177"/>
      <c r="AT412" s="177"/>
      <c r="AV412" s="153" t="e">
        <f t="shared" si="55"/>
        <v>#DIV/0!</v>
      </c>
      <c r="AW412" s="101"/>
      <c r="AY412" s="132"/>
      <c r="AZ412" s="101"/>
      <c r="BA412" s="94"/>
      <c r="BB412" s="94"/>
      <c r="BC412" s="94"/>
      <c r="BD412" s="94"/>
      <c r="BE412" s="101"/>
      <c r="BF412" s="132"/>
      <c r="BG412" s="98"/>
      <c r="BH412" s="74" t="str">
        <f t="shared" si="50"/>
        <v>N</v>
      </c>
      <c r="BI412" t="e">
        <f t="shared" si="51"/>
        <v>#DIV/0!</v>
      </c>
      <c r="BK412" s="283">
        <f>IFERROR(VLOOKUP($B412, 'A2. Rate Change &amp; Enrollment'!$C$14:$BY$769, 75, FALSE), 0)</f>
        <v>0</v>
      </c>
      <c r="BL412" s="283" t="e">
        <f t="shared" si="52"/>
        <v>#DIV/0!</v>
      </c>
      <c r="BM412" s="283" t="e">
        <f t="shared" si="53"/>
        <v>#DIV/0!</v>
      </c>
      <c r="BN412" t="e">
        <f t="shared" si="56"/>
        <v>#DIV/0!</v>
      </c>
    </row>
    <row r="413" spans="1:66" x14ac:dyDescent="0.35">
      <c r="A413" t="s">
        <v>716</v>
      </c>
      <c r="B413" s="144"/>
      <c r="C413" s="98"/>
      <c r="D413" s="43" t="str">
        <f t="shared" si="49"/>
        <v>POS</v>
      </c>
      <c r="E413" s="100"/>
      <c r="F413" s="101"/>
      <c r="G413" s="100"/>
      <c r="H413" s="101"/>
      <c r="I413" s="100"/>
      <c r="J413" s="101"/>
      <c r="K413" s="100"/>
      <c r="L413" s="101"/>
      <c r="M413" s="100"/>
      <c r="N413" s="101"/>
      <c r="O413" s="100"/>
      <c r="P413" s="101"/>
      <c r="Q413" s="100"/>
      <c r="R413" s="101"/>
      <c r="S413" s="100"/>
      <c r="T413" s="101"/>
      <c r="U413" s="118"/>
      <c r="V413" s="118"/>
      <c r="W413" s="100"/>
      <c r="X413" s="100"/>
      <c r="Y413" s="100"/>
      <c r="Z413" s="100"/>
      <c r="AA413" s="132"/>
      <c r="AB413" s="101"/>
      <c r="AC413" s="101"/>
      <c r="AD413" s="101"/>
      <c r="AE413" s="100"/>
      <c r="AF413" s="101"/>
      <c r="AG413" s="100"/>
      <c r="AH413" s="101"/>
      <c r="AI413" s="100"/>
      <c r="AJ413" s="101"/>
      <c r="AK413" s="100"/>
      <c r="AL413" s="101"/>
      <c r="AM413" s="101"/>
      <c r="AN413" s="8"/>
      <c r="AO413" s="147">
        <f>IFERROR(VLOOKUP(B413,'A2. Rate Change &amp; Enrollment'!$C$20:$K$769,3,FALSE),0)</f>
        <v>0</v>
      </c>
      <c r="AP413" s="147">
        <f>IFERROR(VLOOKUP(B413,'A2. Rate Change &amp; Enrollment'!$C$20:$K$769,7,FALSE),0)</f>
        <v>0</v>
      </c>
      <c r="AQ413" s="150" t="e">
        <f t="shared" si="54"/>
        <v>#DIV/0!</v>
      </c>
      <c r="AS413" s="177"/>
      <c r="AT413" s="177"/>
      <c r="AV413" s="153" t="e">
        <f t="shared" si="55"/>
        <v>#DIV/0!</v>
      </c>
      <c r="AW413" s="101"/>
      <c r="AY413" s="132"/>
      <c r="AZ413" s="101"/>
      <c r="BA413" s="94"/>
      <c r="BB413" s="94"/>
      <c r="BC413" s="94"/>
      <c r="BD413" s="94"/>
      <c r="BE413" s="101"/>
      <c r="BF413" s="132"/>
      <c r="BG413" s="98"/>
      <c r="BH413" s="74" t="str">
        <f t="shared" si="50"/>
        <v>N</v>
      </c>
      <c r="BI413" t="e">
        <f t="shared" si="51"/>
        <v>#DIV/0!</v>
      </c>
      <c r="BK413" s="283">
        <f>IFERROR(VLOOKUP($B413, 'A2. Rate Change &amp; Enrollment'!$C$14:$BY$769, 75, FALSE), 0)</f>
        <v>0</v>
      </c>
      <c r="BL413" s="283" t="e">
        <f t="shared" si="52"/>
        <v>#DIV/0!</v>
      </c>
      <c r="BM413" s="283" t="e">
        <f t="shared" si="53"/>
        <v>#DIV/0!</v>
      </c>
      <c r="BN413" t="e">
        <f t="shared" si="56"/>
        <v>#DIV/0!</v>
      </c>
    </row>
    <row r="414" spans="1:66" x14ac:dyDescent="0.35">
      <c r="A414" t="s">
        <v>717</v>
      </c>
      <c r="B414" s="144"/>
      <c r="C414" s="98"/>
      <c r="D414" s="43" t="str">
        <f t="shared" si="49"/>
        <v>POS</v>
      </c>
      <c r="E414" s="100"/>
      <c r="F414" s="101"/>
      <c r="G414" s="100"/>
      <c r="H414" s="101"/>
      <c r="I414" s="100"/>
      <c r="J414" s="101"/>
      <c r="K414" s="100"/>
      <c r="L414" s="101"/>
      <c r="M414" s="100"/>
      <c r="N414" s="101"/>
      <c r="O414" s="100"/>
      <c r="P414" s="101"/>
      <c r="Q414" s="100"/>
      <c r="R414" s="101"/>
      <c r="S414" s="100"/>
      <c r="T414" s="101"/>
      <c r="U414" s="118"/>
      <c r="V414" s="118"/>
      <c r="W414" s="100"/>
      <c r="X414" s="100"/>
      <c r="Y414" s="100"/>
      <c r="Z414" s="100"/>
      <c r="AA414" s="132"/>
      <c r="AB414" s="101"/>
      <c r="AC414" s="101"/>
      <c r="AD414" s="101"/>
      <c r="AE414" s="100"/>
      <c r="AF414" s="101"/>
      <c r="AG414" s="100"/>
      <c r="AH414" s="101"/>
      <c r="AI414" s="100"/>
      <c r="AJ414" s="101"/>
      <c r="AK414" s="100"/>
      <c r="AL414" s="101"/>
      <c r="AM414" s="101"/>
      <c r="AN414" s="8"/>
      <c r="AO414" s="147">
        <f>IFERROR(VLOOKUP(B414,'A2. Rate Change &amp; Enrollment'!$C$20:$K$769,3,FALSE),0)</f>
        <v>0</v>
      </c>
      <c r="AP414" s="147">
        <f>IFERROR(VLOOKUP(B414,'A2. Rate Change &amp; Enrollment'!$C$20:$K$769,7,FALSE),0)</f>
        <v>0</v>
      </c>
      <c r="AQ414" s="150" t="e">
        <f t="shared" si="54"/>
        <v>#DIV/0!</v>
      </c>
      <c r="AS414" s="177"/>
      <c r="AT414" s="177"/>
      <c r="AV414" s="153" t="e">
        <f t="shared" si="55"/>
        <v>#DIV/0!</v>
      </c>
      <c r="AW414" s="101"/>
      <c r="AY414" s="132"/>
      <c r="AZ414" s="101"/>
      <c r="BA414" s="94"/>
      <c r="BB414" s="94"/>
      <c r="BC414" s="94"/>
      <c r="BD414" s="94"/>
      <c r="BE414" s="101"/>
      <c r="BF414" s="132"/>
      <c r="BG414" s="98"/>
      <c r="BH414" s="74" t="str">
        <f t="shared" si="50"/>
        <v>N</v>
      </c>
      <c r="BI414" t="e">
        <f t="shared" si="51"/>
        <v>#DIV/0!</v>
      </c>
      <c r="BK414" s="283">
        <f>IFERROR(VLOOKUP($B414, 'A2. Rate Change &amp; Enrollment'!$C$14:$BY$769, 75, FALSE), 0)</f>
        <v>0</v>
      </c>
      <c r="BL414" s="283" t="e">
        <f t="shared" si="52"/>
        <v>#DIV/0!</v>
      </c>
      <c r="BM414" s="283" t="e">
        <f t="shared" si="53"/>
        <v>#DIV/0!</v>
      </c>
      <c r="BN414" t="e">
        <f t="shared" si="56"/>
        <v>#DIV/0!</v>
      </c>
    </row>
    <row r="415" spans="1:66" x14ac:dyDescent="0.35">
      <c r="A415" t="s">
        <v>718</v>
      </c>
      <c r="B415" s="144"/>
      <c r="C415" s="98"/>
      <c r="D415" s="43" t="str">
        <f t="shared" si="49"/>
        <v>POS</v>
      </c>
      <c r="E415" s="100"/>
      <c r="F415" s="101"/>
      <c r="G415" s="100"/>
      <c r="H415" s="101"/>
      <c r="I415" s="100"/>
      <c r="J415" s="101"/>
      <c r="K415" s="100"/>
      <c r="L415" s="101"/>
      <c r="M415" s="100"/>
      <c r="N415" s="101"/>
      <c r="O415" s="100"/>
      <c r="P415" s="101"/>
      <c r="Q415" s="100"/>
      <c r="R415" s="101"/>
      <c r="S415" s="100"/>
      <c r="T415" s="101"/>
      <c r="U415" s="118"/>
      <c r="V415" s="118"/>
      <c r="W415" s="100"/>
      <c r="X415" s="100"/>
      <c r="Y415" s="100"/>
      <c r="Z415" s="100"/>
      <c r="AA415" s="132"/>
      <c r="AB415" s="101"/>
      <c r="AC415" s="101"/>
      <c r="AD415" s="101"/>
      <c r="AE415" s="100"/>
      <c r="AF415" s="101"/>
      <c r="AG415" s="100"/>
      <c r="AH415" s="101"/>
      <c r="AI415" s="100"/>
      <c r="AJ415" s="101"/>
      <c r="AK415" s="100"/>
      <c r="AL415" s="101"/>
      <c r="AM415" s="101"/>
      <c r="AN415" s="8"/>
      <c r="AO415" s="147">
        <f>IFERROR(VLOOKUP(B415,'A2. Rate Change &amp; Enrollment'!$C$20:$K$769,3,FALSE),0)</f>
        <v>0</v>
      </c>
      <c r="AP415" s="147">
        <f>IFERROR(VLOOKUP(B415,'A2. Rate Change &amp; Enrollment'!$C$20:$K$769,7,FALSE),0)</f>
        <v>0</v>
      </c>
      <c r="AQ415" s="150" t="e">
        <f t="shared" si="54"/>
        <v>#DIV/0!</v>
      </c>
      <c r="AS415" s="177"/>
      <c r="AT415" s="177"/>
      <c r="AV415" s="153" t="e">
        <f t="shared" si="55"/>
        <v>#DIV/0!</v>
      </c>
      <c r="AW415" s="101"/>
      <c r="AY415" s="132"/>
      <c r="AZ415" s="101"/>
      <c r="BA415" s="94"/>
      <c r="BB415" s="94"/>
      <c r="BC415" s="94"/>
      <c r="BD415" s="94"/>
      <c r="BE415" s="101"/>
      <c r="BF415" s="132"/>
      <c r="BG415" s="98"/>
      <c r="BH415" s="74" t="str">
        <f t="shared" si="50"/>
        <v>N</v>
      </c>
      <c r="BI415" t="e">
        <f t="shared" si="51"/>
        <v>#DIV/0!</v>
      </c>
      <c r="BK415" s="283">
        <f>IFERROR(VLOOKUP($B415, 'A2. Rate Change &amp; Enrollment'!$C$14:$BY$769, 75, FALSE), 0)</f>
        <v>0</v>
      </c>
      <c r="BL415" s="283" t="e">
        <f t="shared" si="52"/>
        <v>#DIV/0!</v>
      </c>
      <c r="BM415" s="283" t="e">
        <f t="shared" si="53"/>
        <v>#DIV/0!</v>
      </c>
      <c r="BN415" t="e">
        <f t="shared" si="56"/>
        <v>#DIV/0!</v>
      </c>
    </row>
    <row r="416" spans="1:66" x14ac:dyDescent="0.35">
      <c r="A416" t="s">
        <v>719</v>
      </c>
      <c r="B416" s="144"/>
      <c r="C416" s="98"/>
      <c r="D416" s="43" t="str">
        <f t="shared" si="49"/>
        <v>POS</v>
      </c>
      <c r="E416" s="100"/>
      <c r="F416" s="101"/>
      <c r="G416" s="100"/>
      <c r="H416" s="101"/>
      <c r="I416" s="100"/>
      <c r="J416" s="101"/>
      <c r="K416" s="100"/>
      <c r="L416" s="101"/>
      <c r="M416" s="100"/>
      <c r="N416" s="101"/>
      <c r="O416" s="100"/>
      <c r="P416" s="101"/>
      <c r="Q416" s="100"/>
      <c r="R416" s="101"/>
      <c r="S416" s="100"/>
      <c r="T416" s="101"/>
      <c r="U416" s="118"/>
      <c r="V416" s="118"/>
      <c r="W416" s="100"/>
      <c r="X416" s="100"/>
      <c r="Y416" s="100"/>
      <c r="Z416" s="100"/>
      <c r="AA416" s="132"/>
      <c r="AB416" s="101"/>
      <c r="AC416" s="101"/>
      <c r="AD416" s="101"/>
      <c r="AE416" s="100"/>
      <c r="AF416" s="101"/>
      <c r="AG416" s="100"/>
      <c r="AH416" s="101"/>
      <c r="AI416" s="100"/>
      <c r="AJ416" s="101"/>
      <c r="AK416" s="100"/>
      <c r="AL416" s="101"/>
      <c r="AM416" s="101"/>
      <c r="AN416" s="8"/>
      <c r="AO416" s="147">
        <f>IFERROR(VLOOKUP(B416,'A2. Rate Change &amp; Enrollment'!$C$20:$K$769,3,FALSE),0)</f>
        <v>0</v>
      </c>
      <c r="AP416" s="147">
        <f>IFERROR(VLOOKUP(B416,'A2. Rate Change &amp; Enrollment'!$C$20:$K$769,7,FALSE),0)</f>
        <v>0</v>
      </c>
      <c r="AQ416" s="150" t="e">
        <f t="shared" si="54"/>
        <v>#DIV/0!</v>
      </c>
      <c r="AS416" s="177"/>
      <c r="AT416" s="177"/>
      <c r="AV416" s="153" t="e">
        <f t="shared" si="55"/>
        <v>#DIV/0!</v>
      </c>
      <c r="AW416" s="101"/>
      <c r="AY416" s="132"/>
      <c r="AZ416" s="101"/>
      <c r="BA416" s="94"/>
      <c r="BB416" s="94"/>
      <c r="BC416" s="94"/>
      <c r="BD416" s="94"/>
      <c r="BE416" s="101"/>
      <c r="BF416" s="132"/>
      <c r="BG416" s="98"/>
      <c r="BH416" s="74" t="str">
        <f t="shared" si="50"/>
        <v>N</v>
      </c>
      <c r="BI416" t="e">
        <f t="shared" si="51"/>
        <v>#DIV/0!</v>
      </c>
      <c r="BK416" s="283">
        <f>IFERROR(VLOOKUP($B416, 'A2. Rate Change &amp; Enrollment'!$C$14:$BY$769, 75, FALSE), 0)</f>
        <v>0</v>
      </c>
      <c r="BL416" s="283" t="e">
        <f t="shared" si="52"/>
        <v>#DIV/0!</v>
      </c>
      <c r="BM416" s="283" t="e">
        <f t="shared" si="53"/>
        <v>#DIV/0!</v>
      </c>
      <c r="BN416" t="e">
        <f t="shared" si="56"/>
        <v>#DIV/0!</v>
      </c>
    </row>
    <row r="417" spans="1:66" x14ac:dyDescent="0.35">
      <c r="A417" t="s">
        <v>720</v>
      </c>
      <c r="B417" s="144"/>
      <c r="C417" s="98"/>
      <c r="D417" s="43" t="str">
        <f t="shared" si="49"/>
        <v>POS</v>
      </c>
      <c r="E417" s="100"/>
      <c r="F417" s="101"/>
      <c r="G417" s="100"/>
      <c r="H417" s="101"/>
      <c r="I417" s="100"/>
      <c r="J417" s="101"/>
      <c r="K417" s="100"/>
      <c r="L417" s="101"/>
      <c r="M417" s="100"/>
      <c r="N417" s="101"/>
      <c r="O417" s="100"/>
      <c r="P417" s="101"/>
      <c r="Q417" s="100"/>
      <c r="R417" s="101"/>
      <c r="S417" s="100"/>
      <c r="T417" s="101"/>
      <c r="U417" s="118"/>
      <c r="V417" s="118"/>
      <c r="W417" s="100"/>
      <c r="X417" s="100"/>
      <c r="Y417" s="100"/>
      <c r="Z417" s="100"/>
      <c r="AA417" s="132"/>
      <c r="AB417" s="101"/>
      <c r="AC417" s="101"/>
      <c r="AD417" s="101"/>
      <c r="AE417" s="100"/>
      <c r="AF417" s="101"/>
      <c r="AG417" s="100"/>
      <c r="AH417" s="101"/>
      <c r="AI417" s="100"/>
      <c r="AJ417" s="101"/>
      <c r="AK417" s="100"/>
      <c r="AL417" s="101"/>
      <c r="AM417" s="101"/>
      <c r="AN417" s="8"/>
      <c r="AO417" s="147">
        <f>IFERROR(VLOOKUP(B417,'A2. Rate Change &amp; Enrollment'!$C$20:$K$769,3,FALSE),0)</f>
        <v>0</v>
      </c>
      <c r="AP417" s="147">
        <f>IFERROR(VLOOKUP(B417,'A2. Rate Change &amp; Enrollment'!$C$20:$K$769,7,FALSE),0)</f>
        <v>0</v>
      </c>
      <c r="AQ417" s="150" t="e">
        <f t="shared" si="54"/>
        <v>#DIV/0!</v>
      </c>
      <c r="AS417" s="177"/>
      <c r="AT417" s="177"/>
      <c r="AV417" s="153" t="e">
        <f t="shared" si="55"/>
        <v>#DIV/0!</v>
      </c>
      <c r="AW417" s="101"/>
      <c r="AY417" s="132"/>
      <c r="AZ417" s="101"/>
      <c r="BA417" s="94"/>
      <c r="BB417" s="94"/>
      <c r="BC417" s="94"/>
      <c r="BD417" s="94"/>
      <c r="BE417" s="101"/>
      <c r="BF417" s="132"/>
      <c r="BG417" s="98"/>
      <c r="BH417" s="74" t="str">
        <f t="shared" si="50"/>
        <v>N</v>
      </c>
      <c r="BI417" t="e">
        <f t="shared" si="51"/>
        <v>#DIV/0!</v>
      </c>
      <c r="BK417" s="283">
        <f>IFERROR(VLOOKUP($B417, 'A2. Rate Change &amp; Enrollment'!$C$14:$BY$769, 75, FALSE), 0)</f>
        <v>0</v>
      </c>
      <c r="BL417" s="283" t="e">
        <f t="shared" si="52"/>
        <v>#DIV/0!</v>
      </c>
      <c r="BM417" s="283" t="e">
        <f t="shared" si="53"/>
        <v>#DIV/0!</v>
      </c>
      <c r="BN417" t="e">
        <f t="shared" si="56"/>
        <v>#DIV/0!</v>
      </c>
    </row>
    <row r="418" spans="1:66" x14ac:dyDescent="0.35">
      <c r="A418" t="s">
        <v>721</v>
      </c>
      <c r="B418" s="144"/>
      <c r="C418" s="98"/>
      <c r="D418" s="43" t="str">
        <f t="shared" si="49"/>
        <v>POS</v>
      </c>
      <c r="E418" s="100"/>
      <c r="F418" s="101"/>
      <c r="G418" s="100"/>
      <c r="H418" s="101"/>
      <c r="I418" s="100"/>
      <c r="J418" s="101"/>
      <c r="K418" s="100"/>
      <c r="L418" s="101"/>
      <c r="M418" s="100"/>
      <c r="N418" s="101"/>
      <c r="O418" s="100"/>
      <c r="P418" s="101"/>
      <c r="Q418" s="100"/>
      <c r="R418" s="101"/>
      <c r="S418" s="100"/>
      <c r="T418" s="101"/>
      <c r="U418" s="118"/>
      <c r="V418" s="118"/>
      <c r="W418" s="100"/>
      <c r="X418" s="100"/>
      <c r="Y418" s="100"/>
      <c r="Z418" s="100"/>
      <c r="AA418" s="132"/>
      <c r="AB418" s="101"/>
      <c r="AC418" s="101"/>
      <c r="AD418" s="101"/>
      <c r="AE418" s="100"/>
      <c r="AF418" s="101"/>
      <c r="AG418" s="100"/>
      <c r="AH418" s="101"/>
      <c r="AI418" s="100"/>
      <c r="AJ418" s="101"/>
      <c r="AK418" s="100"/>
      <c r="AL418" s="101"/>
      <c r="AM418" s="101"/>
      <c r="AN418" s="8"/>
      <c r="AO418" s="147">
        <f>IFERROR(VLOOKUP(B418,'A2. Rate Change &amp; Enrollment'!$C$20:$K$769,3,FALSE),0)</f>
        <v>0</v>
      </c>
      <c r="AP418" s="147">
        <f>IFERROR(VLOOKUP(B418,'A2. Rate Change &amp; Enrollment'!$C$20:$K$769,7,FALSE),0)</f>
        <v>0</v>
      </c>
      <c r="AQ418" s="150" t="e">
        <f t="shared" si="54"/>
        <v>#DIV/0!</v>
      </c>
      <c r="AS418" s="177"/>
      <c r="AT418" s="177"/>
      <c r="AV418" s="153" t="e">
        <f t="shared" si="55"/>
        <v>#DIV/0!</v>
      </c>
      <c r="AW418" s="101"/>
      <c r="AY418" s="132"/>
      <c r="AZ418" s="101"/>
      <c r="BA418" s="94"/>
      <c r="BB418" s="94"/>
      <c r="BC418" s="94"/>
      <c r="BD418" s="94"/>
      <c r="BE418" s="101"/>
      <c r="BF418" s="132"/>
      <c r="BG418" s="98"/>
      <c r="BH418" s="74" t="str">
        <f t="shared" si="50"/>
        <v>N</v>
      </c>
      <c r="BI418" t="e">
        <f t="shared" si="51"/>
        <v>#DIV/0!</v>
      </c>
      <c r="BK418" s="283">
        <f>IFERROR(VLOOKUP($B418, 'A2. Rate Change &amp; Enrollment'!$C$14:$BY$769, 75, FALSE), 0)</f>
        <v>0</v>
      </c>
      <c r="BL418" s="283" t="e">
        <f t="shared" si="52"/>
        <v>#DIV/0!</v>
      </c>
      <c r="BM418" s="283" t="e">
        <f t="shared" si="53"/>
        <v>#DIV/0!</v>
      </c>
      <c r="BN418" t="e">
        <f t="shared" si="56"/>
        <v>#DIV/0!</v>
      </c>
    </row>
    <row r="419" spans="1:66" x14ac:dyDescent="0.35">
      <c r="A419" t="s">
        <v>722</v>
      </c>
      <c r="B419" s="144"/>
      <c r="C419" s="98"/>
      <c r="D419" s="43" t="str">
        <f t="shared" si="49"/>
        <v>POS</v>
      </c>
      <c r="E419" s="100"/>
      <c r="F419" s="101"/>
      <c r="G419" s="100"/>
      <c r="H419" s="101"/>
      <c r="I419" s="100"/>
      <c r="J419" s="101"/>
      <c r="K419" s="100"/>
      <c r="L419" s="101"/>
      <c r="M419" s="100"/>
      <c r="N419" s="101"/>
      <c r="O419" s="100"/>
      <c r="P419" s="101"/>
      <c r="Q419" s="100"/>
      <c r="R419" s="101"/>
      <c r="S419" s="100"/>
      <c r="T419" s="101"/>
      <c r="U419" s="118"/>
      <c r="V419" s="118"/>
      <c r="W419" s="100"/>
      <c r="X419" s="100"/>
      <c r="Y419" s="100"/>
      <c r="Z419" s="100"/>
      <c r="AA419" s="132"/>
      <c r="AB419" s="101"/>
      <c r="AC419" s="101"/>
      <c r="AD419" s="101"/>
      <c r="AE419" s="100"/>
      <c r="AF419" s="101"/>
      <c r="AG419" s="100"/>
      <c r="AH419" s="101"/>
      <c r="AI419" s="100"/>
      <c r="AJ419" s="101"/>
      <c r="AK419" s="100"/>
      <c r="AL419" s="101"/>
      <c r="AM419" s="101"/>
      <c r="AN419" s="8"/>
      <c r="AO419" s="147">
        <f>IFERROR(VLOOKUP(B419,'A2. Rate Change &amp; Enrollment'!$C$20:$K$769,3,FALSE),0)</f>
        <v>0</v>
      </c>
      <c r="AP419" s="147">
        <f>IFERROR(VLOOKUP(B419,'A2. Rate Change &amp; Enrollment'!$C$20:$K$769,7,FALSE),0)</f>
        <v>0</v>
      </c>
      <c r="AQ419" s="150" t="e">
        <f t="shared" si="54"/>
        <v>#DIV/0!</v>
      </c>
      <c r="AS419" s="177"/>
      <c r="AT419" s="177"/>
      <c r="AV419" s="153" t="e">
        <f t="shared" si="55"/>
        <v>#DIV/0!</v>
      </c>
      <c r="AW419" s="101"/>
      <c r="AY419" s="132"/>
      <c r="AZ419" s="101"/>
      <c r="BA419" s="94"/>
      <c r="BB419" s="94"/>
      <c r="BC419" s="94"/>
      <c r="BD419" s="94"/>
      <c r="BE419" s="101"/>
      <c r="BF419" s="132"/>
      <c r="BG419" s="98"/>
      <c r="BH419" s="74" t="str">
        <f t="shared" si="50"/>
        <v>N</v>
      </c>
      <c r="BI419" t="e">
        <f t="shared" si="51"/>
        <v>#DIV/0!</v>
      </c>
      <c r="BK419" s="283">
        <f>IFERROR(VLOOKUP($B419, 'A2. Rate Change &amp; Enrollment'!$C$14:$BY$769, 75, FALSE), 0)</f>
        <v>0</v>
      </c>
      <c r="BL419" s="283" t="e">
        <f t="shared" si="52"/>
        <v>#DIV/0!</v>
      </c>
      <c r="BM419" s="283" t="e">
        <f t="shared" si="53"/>
        <v>#DIV/0!</v>
      </c>
      <c r="BN419" t="e">
        <f t="shared" si="56"/>
        <v>#DIV/0!</v>
      </c>
    </row>
    <row r="420" spans="1:66" x14ac:dyDescent="0.35">
      <c r="A420" t="s">
        <v>723</v>
      </c>
      <c r="B420" s="144"/>
      <c r="C420" s="98"/>
      <c r="D420" s="43" t="str">
        <f t="shared" si="49"/>
        <v>POS</v>
      </c>
      <c r="E420" s="100"/>
      <c r="F420" s="101"/>
      <c r="G420" s="100"/>
      <c r="H420" s="101"/>
      <c r="I420" s="100"/>
      <c r="J420" s="101"/>
      <c r="K420" s="100"/>
      <c r="L420" s="101"/>
      <c r="M420" s="100"/>
      <c r="N420" s="101"/>
      <c r="O420" s="100"/>
      <c r="P420" s="101"/>
      <c r="Q420" s="100"/>
      <c r="R420" s="101"/>
      <c r="S420" s="100"/>
      <c r="T420" s="101"/>
      <c r="U420" s="118"/>
      <c r="V420" s="118"/>
      <c r="W420" s="100"/>
      <c r="X420" s="100"/>
      <c r="Y420" s="100"/>
      <c r="Z420" s="100"/>
      <c r="AA420" s="132"/>
      <c r="AB420" s="101"/>
      <c r="AC420" s="101"/>
      <c r="AD420" s="101"/>
      <c r="AE420" s="100"/>
      <c r="AF420" s="101"/>
      <c r="AG420" s="100"/>
      <c r="AH420" s="101"/>
      <c r="AI420" s="100"/>
      <c r="AJ420" s="101"/>
      <c r="AK420" s="100"/>
      <c r="AL420" s="101"/>
      <c r="AM420" s="101"/>
      <c r="AN420" s="8"/>
      <c r="AO420" s="147">
        <f>IFERROR(VLOOKUP(B420,'A2. Rate Change &amp; Enrollment'!$C$20:$K$769,3,FALSE),0)</f>
        <v>0</v>
      </c>
      <c r="AP420" s="147">
        <f>IFERROR(VLOOKUP(B420,'A2. Rate Change &amp; Enrollment'!$C$20:$K$769,7,FALSE),0)</f>
        <v>0</v>
      </c>
      <c r="AQ420" s="150" t="e">
        <f t="shared" si="54"/>
        <v>#DIV/0!</v>
      </c>
      <c r="AS420" s="177"/>
      <c r="AT420" s="177"/>
      <c r="AV420" s="153" t="e">
        <f t="shared" si="55"/>
        <v>#DIV/0!</v>
      </c>
      <c r="AW420" s="101"/>
      <c r="AY420" s="132"/>
      <c r="AZ420" s="101"/>
      <c r="BA420" s="94"/>
      <c r="BB420" s="94"/>
      <c r="BC420" s="94"/>
      <c r="BD420" s="94"/>
      <c r="BE420" s="101"/>
      <c r="BF420" s="132"/>
      <c r="BG420" s="98"/>
      <c r="BH420" s="74" t="str">
        <f t="shared" si="50"/>
        <v>N</v>
      </c>
      <c r="BI420" t="e">
        <f t="shared" si="51"/>
        <v>#DIV/0!</v>
      </c>
      <c r="BK420" s="283">
        <f>IFERROR(VLOOKUP($B420, 'A2. Rate Change &amp; Enrollment'!$C$14:$BY$769, 75, FALSE), 0)</f>
        <v>0</v>
      </c>
      <c r="BL420" s="283" t="e">
        <f t="shared" si="52"/>
        <v>#DIV/0!</v>
      </c>
      <c r="BM420" s="283" t="e">
        <f t="shared" si="53"/>
        <v>#DIV/0!</v>
      </c>
      <c r="BN420" t="e">
        <f t="shared" si="56"/>
        <v>#DIV/0!</v>
      </c>
    </row>
    <row r="421" spans="1:66" x14ac:dyDescent="0.35">
      <c r="A421" t="s">
        <v>724</v>
      </c>
      <c r="B421" s="144"/>
      <c r="C421" s="98"/>
      <c r="D421" s="43" t="str">
        <f t="shared" si="49"/>
        <v>POS</v>
      </c>
      <c r="E421" s="100"/>
      <c r="F421" s="101"/>
      <c r="G421" s="100"/>
      <c r="H421" s="101"/>
      <c r="I421" s="100"/>
      <c r="J421" s="101"/>
      <c r="K421" s="100"/>
      <c r="L421" s="101"/>
      <c r="M421" s="100"/>
      <c r="N421" s="101"/>
      <c r="O421" s="100"/>
      <c r="P421" s="101"/>
      <c r="Q421" s="100"/>
      <c r="R421" s="101"/>
      <c r="S421" s="100"/>
      <c r="T421" s="101"/>
      <c r="U421" s="118"/>
      <c r="V421" s="118"/>
      <c r="W421" s="100"/>
      <c r="X421" s="100"/>
      <c r="Y421" s="100"/>
      <c r="Z421" s="100"/>
      <c r="AA421" s="132"/>
      <c r="AB421" s="101"/>
      <c r="AC421" s="101"/>
      <c r="AD421" s="101"/>
      <c r="AE421" s="100"/>
      <c r="AF421" s="101"/>
      <c r="AG421" s="100"/>
      <c r="AH421" s="101"/>
      <c r="AI421" s="100"/>
      <c r="AJ421" s="101"/>
      <c r="AK421" s="100"/>
      <c r="AL421" s="101"/>
      <c r="AM421" s="101"/>
      <c r="AN421" s="8"/>
      <c r="AO421" s="147">
        <f>IFERROR(VLOOKUP(B421,'A2. Rate Change &amp; Enrollment'!$C$20:$K$769,3,FALSE),0)</f>
        <v>0</v>
      </c>
      <c r="AP421" s="147">
        <f>IFERROR(VLOOKUP(B421,'A2. Rate Change &amp; Enrollment'!$C$20:$K$769,7,FALSE),0)</f>
        <v>0</v>
      </c>
      <c r="AQ421" s="150" t="e">
        <f t="shared" si="54"/>
        <v>#DIV/0!</v>
      </c>
      <c r="AS421" s="177"/>
      <c r="AT421" s="177"/>
      <c r="AV421" s="153" t="e">
        <f t="shared" si="55"/>
        <v>#DIV/0!</v>
      </c>
      <c r="AW421" s="101"/>
      <c r="AY421" s="132"/>
      <c r="AZ421" s="101"/>
      <c r="BA421" s="94"/>
      <c r="BB421" s="94"/>
      <c r="BC421" s="94"/>
      <c r="BD421" s="94"/>
      <c r="BE421" s="101"/>
      <c r="BF421" s="132"/>
      <c r="BG421" s="98"/>
      <c r="BH421" s="74" t="str">
        <f t="shared" si="50"/>
        <v>N</v>
      </c>
      <c r="BI421" t="e">
        <f t="shared" si="51"/>
        <v>#DIV/0!</v>
      </c>
      <c r="BK421" s="283">
        <f>IFERROR(VLOOKUP($B421, 'A2. Rate Change &amp; Enrollment'!$C$14:$BY$769, 75, FALSE), 0)</f>
        <v>0</v>
      </c>
      <c r="BL421" s="283" t="e">
        <f t="shared" si="52"/>
        <v>#DIV/0!</v>
      </c>
      <c r="BM421" s="283" t="e">
        <f t="shared" si="53"/>
        <v>#DIV/0!</v>
      </c>
      <c r="BN421" t="e">
        <f t="shared" si="56"/>
        <v>#DIV/0!</v>
      </c>
    </row>
    <row r="422" spans="1:66" x14ac:dyDescent="0.35">
      <c r="A422" t="s">
        <v>725</v>
      </c>
      <c r="B422" s="144"/>
      <c r="C422" s="98"/>
      <c r="D422" s="43" t="str">
        <f t="shared" si="49"/>
        <v>POS</v>
      </c>
      <c r="E422" s="100"/>
      <c r="F422" s="101"/>
      <c r="G422" s="100"/>
      <c r="H422" s="101"/>
      <c r="I422" s="100"/>
      <c r="J422" s="101"/>
      <c r="K422" s="100"/>
      <c r="L422" s="101"/>
      <c r="M422" s="100"/>
      <c r="N422" s="101"/>
      <c r="O422" s="100"/>
      <c r="P422" s="101"/>
      <c r="Q422" s="100"/>
      <c r="R422" s="101"/>
      <c r="S422" s="100"/>
      <c r="T422" s="101"/>
      <c r="U422" s="118"/>
      <c r="V422" s="118"/>
      <c r="W422" s="100"/>
      <c r="X422" s="100"/>
      <c r="Y422" s="100"/>
      <c r="Z422" s="100"/>
      <c r="AA422" s="132"/>
      <c r="AB422" s="101"/>
      <c r="AC422" s="101"/>
      <c r="AD422" s="101"/>
      <c r="AE422" s="100"/>
      <c r="AF422" s="101"/>
      <c r="AG422" s="100"/>
      <c r="AH422" s="101"/>
      <c r="AI422" s="100"/>
      <c r="AJ422" s="101"/>
      <c r="AK422" s="100"/>
      <c r="AL422" s="101"/>
      <c r="AM422" s="101"/>
      <c r="AN422" s="8"/>
      <c r="AO422" s="147">
        <f>IFERROR(VLOOKUP(B422,'A2. Rate Change &amp; Enrollment'!$C$20:$K$769,3,FALSE),0)</f>
        <v>0</v>
      </c>
      <c r="AP422" s="147">
        <f>IFERROR(VLOOKUP(B422,'A2. Rate Change &amp; Enrollment'!$C$20:$K$769,7,FALSE),0)</f>
        <v>0</v>
      </c>
      <c r="AQ422" s="150" t="e">
        <f t="shared" si="54"/>
        <v>#DIV/0!</v>
      </c>
      <c r="AS422" s="177"/>
      <c r="AT422" s="177"/>
      <c r="AV422" s="153" t="e">
        <f t="shared" si="55"/>
        <v>#DIV/0!</v>
      </c>
      <c r="AW422" s="101"/>
      <c r="AY422" s="132"/>
      <c r="AZ422" s="101"/>
      <c r="BA422" s="94"/>
      <c r="BB422" s="94"/>
      <c r="BC422" s="94"/>
      <c r="BD422" s="94"/>
      <c r="BE422" s="101"/>
      <c r="BF422" s="132"/>
      <c r="BG422" s="98"/>
      <c r="BH422" s="74" t="str">
        <f t="shared" si="50"/>
        <v>N</v>
      </c>
      <c r="BI422" t="e">
        <f t="shared" si="51"/>
        <v>#DIV/0!</v>
      </c>
      <c r="BK422" s="283">
        <f>IFERROR(VLOOKUP($B422, 'A2. Rate Change &amp; Enrollment'!$C$14:$BY$769, 75, FALSE), 0)</f>
        <v>0</v>
      </c>
      <c r="BL422" s="283" t="e">
        <f t="shared" si="52"/>
        <v>#DIV/0!</v>
      </c>
      <c r="BM422" s="283" t="e">
        <f t="shared" si="53"/>
        <v>#DIV/0!</v>
      </c>
      <c r="BN422" t="e">
        <f t="shared" si="56"/>
        <v>#DIV/0!</v>
      </c>
    </row>
    <row r="423" spans="1:66" x14ac:dyDescent="0.35">
      <c r="A423" t="s">
        <v>726</v>
      </c>
      <c r="B423" s="144"/>
      <c r="C423" s="98"/>
      <c r="D423" s="43" t="str">
        <f t="shared" si="49"/>
        <v>POS</v>
      </c>
      <c r="E423" s="100"/>
      <c r="F423" s="101"/>
      <c r="G423" s="100"/>
      <c r="H423" s="101"/>
      <c r="I423" s="100"/>
      <c r="J423" s="101"/>
      <c r="K423" s="100"/>
      <c r="L423" s="101"/>
      <c r="M423" s="100"/>
      <c r="N423" s="101"/>
      <c r="O423" s="100"/>
      <c r="P423" s="101"/>
      <c r="Q423" s="100"/>
      <c r="R423" s="101"/>
      <c r="S423" s="100"/>
      <c r="T423" s="101"/>
      <c r="U423" s="118"/>
      <c r="V423" s="118"/>
      <c r="W423" s="100"/>
      <c r="X423" s="100"/>
      <c r="Y423" s="100"/>
      <c r="Z423" s="100"/>
      <c r="AA423" s="132"/>
      <c r="AB423" s="101"/>
      <c r="AC423" s="101"/>
      <c r="AD423" s="101"/>
      <c r="AE423" s="100"/>
      <c r="AF423" s="101"/>
      <c r="AG423" s="100"/>
      <c r="AH423" s="101"/>
      <c r="AI423" s="100"/>
      <c r="AJ423" s="101"/>
      <c r="AK423" s="100"/>
      <c r="AL423" s="101"/>
      <c r="AM423" s="101"/>
      <c r="AN423" s="8"/>
      <c r="AO423" s="147">
        <f>IFERROR(VLOOKUP(B423,'A2. Rate Change &amp; Enrollment'!$C$20:$K$769,3,FALSE),0)</f>
        <v>0</v>
      </c>
      <c r="AP423" s="147">
        <f>IFERROR(VLOOKUP(B423,'A2. Rate Change &amp; Enrollment'!$C$20:$K$769,7,FALSE),0)</f>
        <v>0</v>
      </c>
      <c r="AQ423" s="150" t="e">
        <f t="shared" si="54"/>
        <v>#DIV/0!</v>
      </c>
      <c r="AS423" s="177"/>
      <c r="AT423" s="177"/>
      <c r="AV423" s="153" t="e">
        <f t="shared" si="55"/>
        <v>#DIV/0!</v>
      </c>
      <c r="AW423" s="101"/>
      <c r="AY423" s="132"/>
      <c r="AZ423" s="101"/>
      <c r="BA423" s="94"/>
      <c r="BB423" s="94"/>
      <c r="BC423" s="94"/>
      <c r="BD423" s="94"/>
      <c r="BE423" s="101"/>
      <c r="BF423" s="132"/>
      <c r="BG423" s="98"/>
      <c r="BH423" s="74" t="str">
        <f t="shared" si="50"/>
        <v>N</v>
      </c>
      <c r="BI423" t="e">
        <f t="shared" si="51"/>
        <v>#DIV/0!</v>
      </c>
      <c r="BK423" s="283">
        <f>IFERROR(VLOOKUP($B423, 'A2. Rate Change &amp; Enrollment'!$C$14:$BY$769, 75, FALSE), 0)</f>
        <v>0</v>
      </c>
      <c r="BL423" s="283" t="e">
        <f t="shared" si="52"/>
        <v>#DIV/0!</v>
      </c>
      <c r="BM423" s="283" t="e">
        <f t="shared" si="53"/>
        <v>#DIV/0!</v>
      </c>
      <c r="BN423" t="e">
        <f t="shared" si="56"/>
        <v>#DIV/0!</v>
      </c>
    </row>
    <row r="424" spans="1:66" x14ac:dyDescent="0.35">
      <c r="A424" t="s">
        <v>727</v>
      </c>
      <c r="B424" s="144"/>
      <c r="C424" s="98"/>
      <c r="D424" s="43" t="str">
        <f t="shared" si="49"/>
        <v>POS</v>
      </c>
      <c r="E424" s="100"/>
      <c r="F424" s="101"/>
      <c r="G424" s="100"/>
      <c r="H424" s="101"/>
      <c r="I424" s="100"/>
      <c r="J424" s="101"/>
      <c r="K424" s="100"/>
      <c r="L424" s="101"/>
      <c r="M424" s="100"/>
      <c r="N424" s="101"/>
      <c r="O424" s="100"/>
      <c r="P424" s="101"/>
      <c r="Q424" s="100"/>
      <c r="R424" s="101"/>
      <c r="S424" s="100"/>
      <c r="T424" s="101"/>
      <c r="U424" s="118"/>
      <c r="V424" s="118"/>
      <c r="W424" s="100"/>
      <c r="X424" s="100"/>
      <c r="Y424" s="100"/>
      <c r="Z424" s="100"/>
      <c r="AA424" s="132"/>
      <c r="AB424" s="101"/>
      <c r="AC424" s="101"/>
      <c r="AD424" s="101"/>
      <c r="AE424" s="100"/>
      <c r="AF424" s="101"/>
      <c r="AG424" s="100"/>
      <c r="AH424" s="101"/>
      <c r="AI424" s="100"/>
      <c r="AJ424" s="101"/>
      <c r="AK424" s="100"/>
      <c r="AL424" s="101"/>
      <c r="AM424" s="101"/>
      <c r="AN424" s="8"/>
      <c r="AO424" s="147">
        <f>IFERROR(VLOOKUP(B424,'A2. Rate Change &amp; Enrollment'!$C$20:$K$769,3,FALSE),0)</f>
        <v>0</v>
      </c>
      <c r="AP424" s="147">
        <f>IFERROR(VLOOKUP(B424,'A2. Rate Change &amp; Enrollment'!$C$20:$K$769,7,FALSE),0)</f>
        <v>0</v>
      </c>
      <c r="AQ424" s="150" t="e">
        <f t="shared" si="54"/>
        <v>#DIV/0!</v>
      </c>
      <c r="AS424" s="177"/>
      <c r="AT424" s="177"/>
      <c r="AV424" s="153" t="e">
        <f t="shared" si="55"/>
        <v>#DIV/0!</v>
      </c>
      <c r="AW424" s="101"/>
      <c r="AY424" s="132"/>
      <c r="AZ424" s="101"/>
      <c r="BA424" s="94"/>
      <c r="BB424" s="94"/>
      <c r="BC424" s="94"/>
      <c r="BD424" s="94"/>
      <c r="BE424" s="101"/>
      <c r="BF424" s="132"/>
      <c r="BG424" s="98"/>
      <c r="BH424" s="74" t="str">
        <f t="shared" si="50"/>
        <v>N</v>
      </c>
      <c r="BI424" t="e">
        <f t="shared" si="51"/>
        <v>#DIV/0!</v>
      </c>
      <c r="BK424" s="283">
        <f>IFERROR(VLOOKUP($B424, 'A2. Rate Change &amp; Enrollment'!$C$14:$BY$769, 75, FALSE), 0)</f>
        <v>0</v>
      </c>
      <c r="BL424" s="283" t="e">
        <f t="shared" si="52"/>
        <v>#DIV/0!</v>
      </c>
      <c r="BM424" s="283" t="e">
        <f t="shared" si="53"/>
        <v>#DIV/0!</v>
      </c>
      <c r="BN424" t="e">
        <f t="shared" si="56"/>
        <v>#DIV/0!</v>
      </c>
    </row>
    <row r="425" spans="1:66" x14ac:dyDescent="0.35">
      <c r="A425" t="s">
        <v>728</v>
      </c>
      <c r="B425" s="144"/>
      <c r="C425" s="98"/>
      <c r="D425" s="43" t="str">
        <f t="shared" si="49"/>
        <v>POS</v>
      </c>
      <c r="E425" s="100"/>
      <c r="F425" s="101"/>
      <c r="G425" s="100"/>
      <c r="H425" s="101"/>
      <c r="I425" s="100"/>
      <c r="J425" s="101"/>
      <c r="K425" s="100"/>
      <c r="L425" s="101"/>
      <c r="M425" s="100"/>
      <c r="N425" s="101"/>
      <c r="O425" s="100"/>
      <c r="P425" s="101"/>
      <c r="Q425" s="100"/>
      <c r="R425" s="101"/>
      <c r="S425" s="100"/>
      <c r="T425" s="101"/>
      <c r="U425" s="118"/>
      <c r="V425" s="118"/>
      <c r="W425" s="100"/>
      <c r="X425" s="100"/>
      <c r="Y425" s="100"/>
      <c r="Z425" s="100"/>
      <c r="AA425" s="132"/>
      <c r="AB425" s="101"/>
      <c r="AC425" s="101"/>
      <c r="AD425" s="101"/>
      <c r="AE425" s="100"/>
      <c r="AF425" s="101"/>
      <c r="AG425" s="100"/>
      <c r="AH425" s="101"/>
      <c r="AI425" s="100"/>
      <c r="AJ425" s="101"/>
      <c r="AK425" s="100"/>
      <c r="AL425" s="101"/>
      <c r="AM425" s="101"/>
      <c r="AN425" s="8"/>
      <c r="AO425" s="147">
        <f>IFERROR(VLOOKUP(B425,'A2. Rate Change &amp; Enrollment'!$C$20:$K$769,3,FALSE),0)</f>
        <v>0</v>
      </c>
      <c r="AP425" s="147">
        <f>IFERROR(VLOOKUP(B425,'A2. Rate Change &amp; Enrollment'!$C$20:$K$769,7,FALSE),0)</f>
        <v>0</v>
      </c>
      <c r="AQ425" s="150" t="e">
        <f t="shared" si="54"/>
        <v>#DIV/0!</v>
      </c>
      <c r="AS425" s="177"/>
      <c r="AT425" s="177"/>
      <c r="AV425" s="153" t="e">
        <f t="shared" si="55"/>
        <v>#DIV/0!</v>
      </c>
      <c r="AW425" s="101"/>
      <c r="AY425" s="132"/>
      <c r="AZ425" s="101"/>
      <c r="BA425" s="94"/>
      <c r="BB425" s="94"/>
      <c r="BC425" s="94"/>
      <c r="BD425" s="94"/>
      <c r="BE425" s="101"/>
      <c r="BF425" s="132"/>
      <c r="BG425" s="98"/>
      <c r="BH425" s="74" t="str">
        <f t="shared" si="50"/>
        <v>N</v>
      </c>
      <c r="BI425" t="e">
        <f t="shared" si="51"/>
        <v>#DIV/0!</v>
      </c>
      <c r="BK425" s="283">
        <f>IFERROR(VLOOKUP($B425, 'A2. Rate Change &amp; Enrollment'!$C$14:$BY$769, 75, FALSE), 0)</f>
        <v>0</v>
      </c>
      <c r="BL425" s="283" t="e">
        <f t="shared" si="52"/>
        <v>#DIV/0!</v>
      </c>
      <c r="BM425" s="283" t="e">
        <f t="shared" si="53"/>
        <v>#DIV/0!</v>
      </c>
      <c r="BN425" t="e">
        <f t="shared" si="56"/>
        <v>#DIV/0!</v>
      </c>
    </row>
    <row r="426" spans="1:66" x14ac:dyDescent="0.35">
      <c r="A426" t="s">
        <v>729</v>
      </c>
      <c r="B426" s="144"/>
      <c r="C426" s="98"/>
      <c r="D426" s="43" t="str">
        <f t="shared" si="49"/>
        <v>POS</v>
      </c>
      <c r="E426" s="100"/>
      <c r="F426" s="101"/>
      <c r="G426" s="100"/>
      <c r="H426" s="101"/>
      <c r="I426" s="100"/>
      <c r="J426" s="101"/>
      <c r="K426" s="100"/>
      <c r="L426" s="101"/>
      <c r="M426" s="100"/>
      <c r="N426" s="101"/>
      <c r="O426" s="100"/>
      <c r="P426" s="101"/>
      <c r="Q426" s="100"/>
      <c r="R426" s="101"/>
      <c r="S426" s="100"/>
      <c r="T426" s="101"/>
      <c r="U426" s="118"/>
      <c r="V426" s="118"/>
      <c r="W426" s="100"/>
      <c r="X426" s="100"/>
      <c r="Y426" s="100"/>
      <c r="Z426" s="100"/>
      <c r="AA426" s="132"/>
      <c r="AB426" s="101"/>
      <c r="AC426" s="101"/>
      <c r="AD426" s="101"/>
      <c r="AE426" s="100"/>
      <c r="AF426" s="101"/>
      <c r="AG426" s="100"/>
      <c r="AH426" s="101"/>
      <c r="AI426" s="100"/>
      <c r="AJ426" s="101"/>
      <c r="AK426" s="100"/>
      <c r="AL426" s="101"/>
      <c r="AM426" s="101"/>
      <c r="AN426" s="8"/>
      <c r="AO426" s="147">
        <f>IFERROR(VLOOKUP(B426,'A2. Rate Change &amp; Enrollment'!$C$20:$K$769,3,FALSE),0)</f>
        <v>0</v>
      </c>
      <c r="AP426" s="147">
        <f>IFERROR(VLOOKUP(B426,'A2. Rate Change &amp; Enrollment'!$C$20:$K$769,7,FALSE),0)</f>
        <v>0</v>
      </c>
      <c r="AQ426" s="150" t="e">
        <f t="shared" si="54"/>
        <v>#DIV/0!</v>
      </c>
      <c r="AS426" s="177"/>
      <c r="AT426" s="177"/>
      <c r="AV426" s="153" t="e">
        <f t="shared" si="55"/>
        <v>#DIV/0!</v>
      </c>
      <c r="AW426" s="101"/>
      <c r="AY426" s="132"/>
      <c r="AZ426" s="101"/>
      <c r="BA426" s="94"/>
      <c r="BB426" s="94"/>
      <c r="BC426" s="94"/>
      <c r="BD426" s="94"/>
      <c r="BE426" s="101"/>
      <c r="BF426" s="132"/>
      <c r="BG426" s="98"/>
      <c r="BH426" s="74" t="str">
        <f t="shared" si="50"/>
        <v>N</v>
      </c>
      <c r="BI426" t="e">
        <f t="shared" si="51"/>
        <v>#DIV/0!</v>
      </c>
      <c r="BK426" s="283">
        <f>IFERROR(VLOOKUP($B426, 'A2. Rate Change &amp; Enrollment'!$C$14:$BY$769, 75, FALSE), 0)</f>
        <v>0</v>
      </c>
      <c r="BL426" s="283" t="e">
        <f t="shared" si="52"/>
        <v>#DIV/0!</v>
      </c>
      <c r="BM426" s="283" t="e">
        <f t="shared" si="53"/>
        <v>#DIV/0!</v>
      </c>
      <c r="BN426" t="e">
        <f t="shared" si="56"/>
        <v>#DIV/0!</v>
      </c>
    </row>
    <row r="427" spans="1:66" x14ac:dyDescent="0.35">
      <c r="A427" t="s">
        <v>730</v>
      </c>
      <c r="B427" s="144"/>
      <c r="C427" s="98"/>
      <c r="D427" s="43" t="str">
        <f t="shared" si="49"/>
        <v>POS</v>
      </c>
      <c r="E427" s="100"/>
      <c r="F427" s="101"/>
      <c r="G427" s="100"/>
      <c r="H427" s="101"/>
      <c r="I427" s="100"/>
      <c r="J427" s="101"/>
      <c r="K427" s="100"/>
      <c r="L427" s="101"/>
      <c r="M427" s="100"/>
      <c r="N427" s="101"/>
      <c r="O427" s="100"/>
      <c r="P427" s="101"/>
      <c r="Q427" s="100"/>
      <c r="R427" s="101"/>
      <c r="S427" s="100"/>
      <c r="T427" s="101"/>
      <c r="U427" s="118"/>
      <c r="V427" s="118"/>
      <c r="W427" s="100"/>
      <c r="X427" s="100"/>
      <c r="Y427" s="100"/>
      <c r="Z427" s="100"/>
      <c r="AA427" s="132"/>
      <c r="AB427" s="101"/>
      <c r="AC427" s="101"/>
      <c r="AD427" s="101"/>
      <c r="AE427" s="100"/>
      <c r="AF427" s="101"/>
      <c r="AG427" s="100"/>
      <c r="AH427" s="101"/>
      <c r="AI427" s="100"/>
      <c r="AJ427" s="101"/>
      <c r="AK427" s="100"/>
      <c r="AL427" s="101"/>
      <c r="AM427" s="101"/>
      <c r="AN427" s="8"/>
      <c r="AO427" s="147">
        <f>IFERROR(VLOOKUP(B427,'A2. Rate Change &amp; Enrollment'!$C$20:$K$769,3,FALSE),0)</f>
        <v>0</v>
      </c>
      <c r="AP427" s="147">
        <f>IFERROR(VLOOKUP(B427,'A2. Rate Change &amp; Enrollment'!$C$20:$K$769,7,FALSE),0)</f>
        <v>0</v>
      </c>
      <c r="AQ427" s="150" t="e">
        <f t="shared" si="54"/>
        <v>#DIV/0!</v>
      </c>
      <c r="AS427" s="177"/>
      <c r="AT427" s="177"/>
      <c r="AV427" s="153" t="e">
        <f t="shared" si="55"/>
        <v>#DIV/0!</v>
      </c>
      <c r="AW427" s="101"/>
      <c r="AY427" s="132"/>
      <c r="AZ427" s="101"/>
      <c r="BA427" s="94"/>
      <c r="BB427" s="94"/>
      <c r="BC427" s="94"/>
      <c r="BD427" s="94"/>
      <c r="BE427" s="101"/>
      <c r="BF427" s="132"/>
      <c r="BG427" s="98"/>
      <c r="BH427" s="74" t="str">
        <f t="shared" si="50"/>
        <v>N</v>
      </c>
      <c r="BI427" t="e">
        <f t="shared" si="51"/>
        <v>#DIV/0!</v>
      </c>
      <c r="BK427" s="283">
        <f>IFERROR(VLOOKUP($B427, 'A2. Rate Change &amp; Enrollment'!$C$14:$BY$769, 75, FALSE), 0)</f>
        <v>0</v>
      </c>
      <c r="BL427" s="283" t="e">
        <f t="shared" si="52"/>
        <v>#DIV/0!</v>
      </c>
      <c r="BM427" s="283" t="e">
        <f t="shared" si="53"/>
        <v>#DIV/0!</v>
      </c>
      <c r="BN427" t="e">
        <f t="shared" si="56"/>
        <v>#DIV/0!</v>
      </c>
    </row>
    <row r="428" spans="1:66" x14ac:dyDescent="0.35">
      <c r="A428" t="s">
        <v>731</v>
      </c>
      <c r="B428" s="144"/>
      <c r="C428" s="98"/>
      <c r="D428" s="43" t="str">
        <f t="shared" si="49"/>
        <v>POS</v>
      </c>
      <c r="E428" s="100"/>
      <c r="F428" s="101"/>
      <c r="G428" s="100"/>
      <c r="H428" s="101"/>
      <c r="I428" s="100"/>
      <c r="J428" s="101"/>
      <c r="K428" s="100"/>
      <c r="L428" s="101"/>
      <c r="M428" s="100"/>
      <c r="N428" s="101"/>
      <c r="O428" s="100"/>
      <c r="P428" s="101"/>
      <c r="Q428" s="100"/>
      <c r="R428" s="101"/>
      <c r="S428" s="100"/>
      <c r="T428" s="101"/>
      <c r="U428" s="118"/>
      <c r="V428" s="118"/>
      <c r="W428" s="100"/>
      <c r="X428" s="100"/>
      <c r="Y428" s="100"/>
      <c r="Z428" s="100"/>
      <c r="AA428" s="132"/>
      <c r="AB428" s="101"/>
      <c r="AC428" s="101"/>
      <c r="AD428" s="101"/>
      <c r="AE428" s="100"/>
      <c r="AF428" s="101"/>
      <c r="AG428" s="100"/>
      <c r="AH428" s="101"/>
      <c r="AI428" s="100"/>
      <c r="AJ428" s="101"/>
      <c r="AK428" s="100"/>
      <c r="AL428" s="101"/>
      <c r="AM428" s="101"/>
      <c r="AN428" s="8"/>
      <c r="AO428" s="147">
        <f>IFERROR(VLOOKUP(B428,'A2. Rate Change &amp; Enrollment'!$C$20:$K$769,3,FALSE),0)</f>
        <v>0</v>
      </c>
      <c r="AP428" s="147">
        <f>IFERROR(VLOOKUP(B428,'A2. Rate Change &amp; Enrollment'!$C$20:$K$769,7,FALSE),0)</f>
        <v>0</v>
      </c>
      <c r="AQ428" s="150" t="e">
        <f t="shared" si="54"/>
        <v>#DIV/0!</v>
      </c>
      <c r="AS428" s="177"/>
      <c r="AT428" s="177"/>
      <c r="AV428" s="153" t="e">
        <f t="shared" si="55"/>
        <v>#DIV/0!</v>
      </c>
      <c r="AW428" s="101"/>
      <c r="AY428" s="132"/>
      <c r="AZ428" s="101"/>
      <c r="BA428" s="94"/>
      <c r="BB428" s="94"/>
      <c r="BC428" s="94"/>
      <c r="BD428" s="94"/>
      <c r="BE428" s="101"/>
      <c r="BF428" s="132"/>
      <c r="BG428" s="98"/>
      <c r="BH428" s="74" t="str">
        <f t="shared" si="50"/>
        <v>N</v>
      </c>
      <c r="BI428" t="e">
        <f t="shared" si="51"/>
        <v>#DIV/0!</v>
      </c>
      <c r="BK428" s="283">
        <f>IFERROR(VLOOKUP($B428, 'A2. Rate Change &amp; Enrollment'!$C$14:$BY$769, 75, FALSE), 0)</f>
        <v>0</v>
      </c>
      <c r="BL428" s="283" t="e">
        <f t="shared" si="52"/>
        <v>#DIV/0!</v>
      </c>
      <c r="BM428" s="283" t="e">
        <f t="shared" si="53"/>
        <v>#DIV/0!</v>
      </c>
      <c r="BN428" t="e">
        <f t="shared" si="56"/>
        <v>#DIV/0!</v>
      </c>
    </row>
    <row r="429" spans="1:66" x14ac:dyDescent="0.35">
      <c r="A429" t="s">
        <v>732</v>
      </c>
      <c r="B429" s="144"/>
      <c r="C429" s="98"/>
      <c r="D429" s="43" t="str">
        <f t="shared" si="49"/>
        <v>POS</v>
      </c>
      <c r="E429" s="100"/>
      <c r="F429" s="101"/>
      <c r="G429" s="100"/>
      <c r="H429" s="101"/>
      <c r="I429" s="100"/>
      <c r="J429" s="101"/>
      <c r="K429" s="100"/>
      <c r="L429" s="101"/>
      <c r="M429" s="100"/>
      <c r="N429" s="101"/>
      <c r="O429" s="100"/>
      <c r="P429" s="101"/>
      <c r="Q429" s="100"/>
      <c r="R429" s="101"/>
      <c r="S429" s="100"/>
      <c r="T429" s="101"/>
      <c r="U429" s="118"/>
      <c r="V429" s="118"/>
      <c r="W429" s="100"/>
      <c r="X429" s="100"/>
      <c r="Y429" s="100"/>
      <c r="Z429" s="100"/>
      <c r="AA429" s="132"/>
      <c r="AB429" s="101"/>
      <c r="AC429" s="101"/>
      <c r="AD429" s="101"/>
      <c r="AE429" s="100"/>
      <c r="AF429" s="101"/>
      <c r="AG429" s="100"/>
      <c r="AH429" s="101"/>
      <c r="AI429" s="100"/>
      <c r="AJ429" s="101"/>
      <c r="AK429" s="100"/>
      <c r="AL429" s="101"/>
      <c r="AM429" s="101"/>
      <c r="AN429" s="8"/>
      <c r="AO429" s="147">
        <f>IFERROR(VLOOKUP(B429,'A2. Rate Change &amp; Enrollment'!$C$20:$K$769,3,FALSE),0)</f>
        <v>0</v>
      </c>
      <c r="AP429" s="147">
        <f>IFERROR(VLOOKUP(B429,'A2. Rate Change &amp; Enrollment'!$C$20:$K$769,7,FALSE),0)</f>
        <v>0</v>
      </c>
      <c r="AQ429" s="150" t="e">
        <f t="shared" si="54"/>
        <v>#DIV/0!</v>
      </c>
      <c r="AS429" s="177"/>
      <c r="AT429" s="177"/>
      <c r="AV429" s="153" t="e">
        <f t="shared" si="55"/>
        <v>#DIV/0!</v>
      </c>
      <c r="AW429" s="101"/>
      <c r="AY429" s="132"/>
      <c r="AZ429" s="101"/>
      <c r="BA429" s="94"/>
      <c r="BB429" s="94"/>
      <c r="BC429" s="94"/>
      <c r="BD429" s="94"/>
      <c r="BE429" s="101"/>
      <c r="BF429" s="132"/>
      <c r="BG429" s="98"/>
      <c r="BH429" s="74" t="str">
        <f t="shared" si="50"/>
        <v>N</v>
      </c>
      <c r="BI429" t="e">
        <f t="shared" si="51"/>
        <v>#DIV/0!</v>
      </c>
      <c r="BK429" s="283">
        <f>IFERROR(VLOOKUP($B429, 'A2. Rate Change &amp; Enrollment'!$C$14:$BY$769, 75, FALSE), 0)</f>
        <v>0</v>
      </c>
      <c r="BL429" s="283" t="e">
        <f t="shared" si="52"/>
        <v>#DIV/0!</v>
      </c>
      <c r="BM429" s="283" t="e">
        <f t="shared" si="53"/>
        <v>#DIV/0!</v>
      </c>
      <c r="BN429" t="e">
        <f t="shared" si="56"/>
        <v>#DIV/0!</v>
      </c>
    </row>
    <row r="430" spans="1:66" x14ac:dyDescent="0.35">
      <c r="A430" t="s">
        <v>733</v>
      </c>
      <c r="B430" s="144"/>
      <c r="C430" s="98"/>
      <c r="D430" s="43" t="str">
        <f t="shared" si="49"/>
        <v>POS</v>
      </c>
      <c r="E430" s="100"/>
      <c r="F430" s="101"/>
      <c r="G430" s="100"/>
      <c r="H430" s="101"/>
      <c r="I430" s="100"/>
      <c r="J430" s="101"/>
      <c r="K430" s="100"/>
      <c r="L430" s="101"/>
      <c r="M430" s="100"/>
      <c r="N430" s="101"/>
      <c r="O430" s="100"/>
      <c r="P430" s="101"/>
      <c r="Q430" s="100"/>
      <c r="R430" s="101"/>
      <c r="S430" s="100"/>
      <c r="T430" s="101"/>
      <c r="U430" s="118"/>
      <c r="V430" s="118"/>
      <c r="W430" s="100"/>
      <c r="X430" s="100"/>
      <c r="Y430" s="100"/>
      <c r="Z430" s="100"/>
      <c r="AA430" s="132"/>
      <c r="AB430" s="101"/>
      <c r="AC430" s="101"/>
      <c r="AD430" s="101"/>
      <c r="AE430" s="100"/>
      <c r="AF430" s="101"/>
      <c r="AG430" s="100"/>
      <c r="AH430" s="101"/>
      <c r="AI430" s="100"/>
      <c r="AJ430" s="101"/>
      <c r="AK430" s="100"/>
      <c r="AL430" s="101"/>
      <c r="AM430" s="101"/>
      <c r="AN430" s="8"/>
      <c r="AO430" s="147">
        <f>IFERROR(VLOOKUP(B430,'A2. Rate Change &amp; Enrollment'!$C$20:$K$769,3,FALSE),0)</f>
        <v>0</v>
      </c>
      <c r="AP430" s="147">
        <f>IFERROR(VLOOKUP(B430,'A2. Rate Change &amp; Enrollment'!$C$20:$K$769,7,FALSE),0)</f>
        <v>0</v>
      </c>
      <c r="AQ430" s="150" t="e">
        <f t="shared" si="54"/>
        <v>#DIV/0!</v>
      </c>
      <c r="AS430" s="177"/>
      <c r="AT430" s="177"/>
      <c r="AV430" s="153" t="e">
        <f t="shared" si="55"/>
        <v>#DIV/0!</v>
      </c>
      <c r="AW430" s="101"/>
      <c r="AY430" s="132"/>
      <c r="AZ430" s="101"/>
      <c r="BA430" s="94"/>
      <c r="BB430" s="94"/>
      <c r="BC430" s="94"/>
      <c r="BD430" s="94"/>
      <c r="BE430" s="101"/>
      <c r="BF430" s="132"/>
      <c r="BG430" s="98"/>
      <c r="BH430" s="74" t="str">
        <f t="shared" si="50"/>
        <v>N</v>
      </c>
      <c r="BI430" t="e">
        <f t="shared" si="51"/>
        <v>#DIV/0!</v>
      </c>
      <c r="BK430" s="283">
        <f>IFERROR(VLOOKUP($B430, 'A2. Rate Change &amp; Enrollment'!$C$14:$BY$769, 75, FALSE), 0)</f>
        <v>0</v>
      </c>
      <c r="BL430" s="283" t="e">
        <f t="shared" si="52"/>
        <v>#DIV/0!</v>
      </c>
      <c r="BM430" s="283" t="e">
        <f t="shared" si="53"/>
        <v>#DIV/0!</v>
      </c>
      <c r="BN430" t="e">
        <f t="shared" si="56"/>
        <v>#DIV/0!</v>
      </c>
    </row>
    <row r="431" spans="1:66" x14ac:dyDescent="0.35">
      <c r="A431" t="s">
        <v>734</v>
      </c>
      <c r="B431" s="144"/>
      <c r="C431" s="98"/>
      <c r="D431" s="43" t="str">
        <f t="shared" si="49"/>
        <v>POS</v>
      </c>
      <c r="E431" s="100"/>
      <c r="F431" s="101"/>
      <c r="G431" s="100"/>
      <c r="H431" s="101"/>
      <c r="I431" s="100"/>
      <c r="J431" s="101"/>
      <c r="K431" s="100"/>
      <c r="L431" s="101"/>
      <c r="M431" s="100"/>
      <c r="N431" s="101"/>
      <c r="O431" s="100"/>
      <c r="P431" s="101"/>
      <c r="Q431" s="100"/>
      <c r="R431" s="101"/>
      <c r="S431" s="100"/>
      <c r="T431" s="101"/>
      <c r="U431" s="118"/>
      <c r="V431" s="118"/>
      <c r="W431" s="100"/>
      <c r="X431" s="100"/>
      <c r="Y431" s="100"/>
      <c r="Z431" s="100"/>
      <c r="AA431" s="132"/>
      <c r="AB431" s="101"/>
      <c r="AC431" s="101"/>
      <c r="AD431" s="101"/>
      <c r="AE431" s="100"/>
      <c r="AF431" s="101"/>
      <c r="AG431" s="100"/>
      <c r="AH431" s="101"/>
      <c r="AI431" s="100"/>
      <c r="AJ431" s="101"/>
      <c r="AK431" s="100"/>
      <c r="AL431" s="101"/>
      <c r="AM431" s="101"/>
      <c r="AN431" s="8"/>
      <c r="AO431" s="147">
        <f>IFERROR(VLOOKUP(B431,'A2. Rate Change &amp; Enrollment'!$C$20:$K$769,3,FALSE),0)</f>
        <v>0</v>
      </c>
      <c r="AP431" s="147">
        <f>IFERROR(VLOOKUP(B431,'A2. Rate Change &amp; Enrollment'!$C$20:$K$769,7,FALSE),0)</f>
        <v>0</v>
      </c>
      <c r="AQ431" s="150" t="e">
        <f t="shared" si="54"/>
        <v>#DIV/0!</v>
      </c>
      <c r="AS431" s="177"/>
      <c r="AT431" s="177"/>
      <c r="AV431" s="153" t="e">
        <f t="shared" si="55"/>
        <v>#DIV/0!</v>
      </c>
      <c r="AW431" s="101"/>
      <c r="AY431" s="132"/>
      <c r="AZ431" s="101"/>
      <c r="BA431" s="94"/>
      <c r="BB431" s="94"/>
      <c r="BC431" s="94"/>
      <c r="BD431" s="94"/>
      <c r="BE431" s="101"/>
      <c r="BF431" s="132"/>
      <c r="BG431" s="98"/>
      <c r="BH431" s="74" t="str">
        <f t="shared" si="50"/>
        <v>N</v>
      </c>
      <c r="BI431" t="e">
        <f t="shared" si="51"/>
        <v>#DIV/0!</v>
      </c>
      <c r="BK431" s="283">
        <f>IFERROR(VLOOKUP($B431, 'A2. Rate Change &amp; Enrollment'!$C$14:$BY$769, 75, FALSE), 0)</f>
        <v>0</v>
      </c>
      <c r="BL431" s="283" t="e">
        <f t="shared" si="52"/>
        <v>#DIV/0!</v>
      </c>
      <c r="BM431" s="283" t="e">
        <f t="shared" si="53"/>
        <v>#DIV/0!</v>
      </c>
      <c r="BN431" t="e">
        <f t="shared" si="56"/>
        <v>#DIV/0!</v>
      </c>
    </row>
    <row r="432" spans="1:66" x14ac:dyDescent="0.35">
      <c r="A432" t="s">
        <v>735</v>
      </c>
      <c r="B432" s="144"/>
      <c r="C432" s="98"/>
      <c r="D432" s="43" t="str">
        <f t="shared" si="49"/>
        <v>POS</v>
      </c>
      <c r="E432" s="100"/>
      <c r="F432" s="101"/>
      <c r="G432" s="100"/>
      <c r="H432" s="101"/>
      <c r="I432" s="100"/>
      <c r="J432" s="101"/>
      <c r="K432" s="100"/>
      <c r="L432" s="101"/>
      <c r="M432" s="100"/>
      <c r="N432" s="101"/>
      <c r="O432" s="100"/>
      <c r="P432" s="101"/>
      <c r="Q432" s="100"/>
      <c r="R432" s="101"/>
      <c r="S432" s="100"/>
      <c r="T432" s="101"/>
      <c r="U432" s="118"/>
      <c r="V432" s="118"/>
      <c r="W432" s="100"/>
      <c r="X432" s="100"/>
      <c r="Y432" s="100"/>
      <c r="Z432" s="100"/>
      <c r="AA432" s="132"/>
      <c r="AB432" s="101"/>
      <c r="AC432" s="101"/>
      <c r="AD432" s="101"/>
      <c r="AE432" s="100"/>
      <c r="AF432" s="101"/>
      <c r="AG432" s="100"/>
      <c r="AH432" s="101"/>
      <c r="AI432" s="100"/>
      <c r="AJ432" s="101"/>
      <c r="AK432" s="100"/>
      <c r="AL432" s="101"/>
      <c r="AM432" s="101"/>
      <c r="AN432" s="8"/>
      <c r="AO432" s="147">
        <f>IFERROR(VLOOKUP(B432,'A2. Rate Change &amp; Enrollment'!$C$20:$K$769,3,FALSE),0)</f>
        <v>0</v>
      </c>
      <c r="AP432" s="147">
        <f>IFERROR(VLOOKUP(B432,'A2. Rate Change &amp; Enrollment'!$C$20:$K$769,7,FALSE),0)</f>
        <v>0</v>
      </c>
      <c r="AQ432" s="150" t="e">
        <f t="shared" si="54"/>
        <v>#DIV/0!</v>
      </c>
      <c r="AS432" s="177"/>
      <c r="AT432" s="177"/>
      <c r="AV432" s="153" t="e">
        <f t="shared" si="55"/>
        <v>#DIV/0!</v>
      </c>
      <c r="AW432" s="101"/>
      <c r="AY432" s="132"/>
      <c r="AZ432" s="101"/>
      <c r="BA432" s="94"/>
      <c r="BB432" s="94"/>
      <c r="BC432" s="94"/>
      <c r="BD432" s="94"/>
      <c r="BE432" s="101"/>
      <c r="BF432" s="132"/>
      <c r="BG432" s="98"/>
      <c r="BH432" s="74" t="str">
        <f t="shared" si="50"/>
        <v>N</v>
      </c>
      <c r="BI432" t="e">
        <f t="shared" si="51"/>
        <v>#DIV/0!</v>
      </c>
      <c r="BK432" s="283">
        <f>IFERROR(VLOOKUP($B432, 'A2. Rate Change &amp; Enrollment'!$C$14:$BY$769, 75, FALSE), 0)</f>
        <v>0</v>
      </c>
      <c r="BL432" s="283" t="e">
        <f t="shared" si="52"/>
        <v>#DIV/0!</v>
      </c>
      <c r="BM432" s="283" t="e">
        <f t="shared" si="53"/>
        <v>#DIV/0!</v>
      </c>
      <c r="BN432" t="e">
        <f t="shared" si="56"/>
        <v>#DIV/0!</v>
      </c>
    </row>
    <row r="433" spans="1:66" x14ac:dyDescent="0.35">
      <c r="A433" t="s">
        <v>736</v>
      </c>
      <c r="B433" s="144"/>
      <c r="C433" s="98"/>
      <c r="D433" s="43" t="str">
        <f t="shared" si="49"/>
        <v>POS</v>
      </c>
      <c r="E433" s="100"/>
      <c r="F433" s="101"/>
      <c r="G433" s="100"/>
      <c r="H433" s="101"/>
      <c r="I433" s="100"/>
      <c r="J433" s="101"/>
      <c r="K433" s="100"/>
      <c r="L433" s="101"/>
      <c r="M433" s="100"/>
      <c r="N433" s="101"/>
      <c r="O433" s="100"/>
      <c r="P433" s="101"/>
      <c r="Q433" s="100"/>
      <c r="R433" s="101"/>
      <c r="S433" s="100"/>
      <c r="T433" s="101"/>
      <c r="U433" s="118"/>
      <c r="V433" s="118"/>
      <c r="W433" s="100"/>
      <c r="X433" s="100"/>
      <c r="Y433" s="100"/>
      <c r="Z433" s="100"/>
      <c r="AA433" s="132"/>
      <c r="AB433" s="101"/>
      <c r="AC433" s="101"/>
      <c r="AD433" s="101"/>
      <c r="AE433" s="100"/>
      <c r="AF433" s="101"/>
      <c r="AG433" s="100"/>
      <c r="AH433" s="101"/>
      <c r="AI433" s="100"/>
      <c r="AJ433" s="101"/>
      <c r="AK433" s="100"/>
      <c r="AL433" s="101"/>
      <c r="AM433" s="101"/>
      <c r="AN433" s="8"/>
      <c r="AO433" s="147">
        <f>IFERROR(VLOOKUP(B433,'A2. Rate Change &amp; Enrollment'!$C$20:$K$769,3,FALSE),0)</f>
        <v>0</v>
      </c>
      <c r="AP433" s="147">
        <f>IFERROR(VLOOKUP(B433,'A2. Rate Change &amp; Enrollment'!$C$20:$K$769,7,FALSE),0)</f>
        <v>0</v>
      </c>
      <c r="AQ433" s="150" t="e">
        <f t="shared" si="54"/>
        <v>#DIV/0!</v>
      </c>
      <c r="AS433" s="177"/>
      <c r="AT433" s="177"/>
      <c r="AV433" s="153" t="e">
        <f t="shared" si="55"/>
        <v>#DIV/0!</v>
      </c>
      <c r="AW433" s="101"/>
      <c r="AY433" s="132"/>
      <c r="AZ433" s="101"/>
      <c r="BA433" s="94"/>
      <c r="BB433" s="94"/>
      <c r="BC433" s="94"/>
      <c r="BD433" s="94"/>
      <c r="BE433" s="101"/>
      <c r="BF433" s="132"/>
      <c r="BG433" s="98"/>
      <c r="BH433" s="74" t="str">
        <f t="shared" si="50"/>
        <v>N</v>
      </c>
      <c r="BI433" t="e">
        <f t="shared" si="51"/>
        <v>#DIV/0!</v>
      </c>
      <c r="BK433" s="283">
        <f>IFERROR(VLOOKUP($B433, 'A2. Rate Change &amp; Enrollment'!$C$14:$BY$769, 75, FALSE), 0)</f>
        <v>0</v>
      </c>
      <c r="BL433" s="283" t="e">
        <f t="shared" si="52"/>
        <v>#DIV/0!</v>
      </c>
      <c r="BM433" s="283" t="e">
        <f t="shared" si="53"/>
        <v>#DIV/0!</v>
      </c>
      <c r="BN433" t="e">
        <f t="shared" si="56"/>
        <v>#DIV/0!</v>
      </c>
    </row>
    <row r="434" spans="1:66" x14ac:dyDescent="0.35">
      <c r="A434" t="s">
        <v>737</v>
      </c>
      <c r="B434" s="144"/>
      <c r="C434" s="98"/>
      <c r="D434" s="43" t="str">
        <f t="shared" si="49"/>
        <v>POS</v>
      </c>
      <c r="E434" s="100"/>
      <c r="F434" s="101"/>
      <c r="G434" s="100"/>
      <c r="H434" s="101"/>
      <c r="I434" s="100"/>
      <c r="J434" s="101"/>
      <c r="K434" s="100"/>
      <c r="L434" s="101"/>
      <c r="M434" s="100"/>
      <c r="N434" s="101"/>
      <c r="O434" s="100"/>
      <c r="P434" s="101"/>
      <c r="Q434" s="100"/>
      <c r="R434" s="101"/>
      <c r="S434" s="100"/>
      <c r="T434" s="101"/>
      <c r="U434" s="118"/>
      <c r="V434" s="118"/>
      <c r="W434" s="100"/>
      <c r="X434" s="100"/>
      <c r="Y434" s="100"/>
      <c r="Z434" s="100"/>
      <c r="AA434" s="132"/>
      <c r="AB434" s="101"/>
      <c r="AC434" s="101"/>
      <c r="AD434" s="101"/>
      <c r="AE434" s="100"/>
      <c r="AF434" s="101"/>
      <c r="AG434" s="100"/>
      <c r="AH434" s="101"/>
      <c r="AI434" s="100"/>
      <c r="AJ434" s="101"/>
      <c r="AK434" s="100"/>
      <c r="AL434" s="101"/>
      <c r="AM434" s="101"/>
      <c r="AN434" s="8"/>
      <c r="AO434" s="147">
        <f>IFERROR(VLOOKUP(B434,'A2. Rate Change &amp; Enrollment'!$C$20:$K$769,3,FALSE),0)</f>
        <v>0</v>
      </c>
      <c r="AP434" s="147">
        <f>IFERROR(VLOOKUP(B434,'A2. Rate Change &amp; Enrollment'!$C$20:$K$769,7,FALSE),0)</f>
        <v>0</v>
      </c>
      <c r="AQ434" s="150" t="e">
        <f t="shared" si="54"/>
        <v>#DIV/0!</v>
      </c>
      <c r="AS434" s="177"/>
      <c r="AT434" s="177"/>
      <c r="AV434" s="153" t="e">
        <f t="shared" si="55"/>
        <v>#DIV/0!</v>
      </c>
      <c r="AW434" s="101"/>
      <c r="AY434" s="132"/>
      <c r="AZ434" s="101"/>
      <c r="BA434" s="94"/>
      <c r="BB434" s="94"/>
      <c r="BC434" s="94"/>
      <c r="BD434" s="94"/>
      <c r="BE434" s="101"/>
      <c r="BF434" s="132"/>
      <c r="BG434" s="98"/>
      <c r="BH434" s="74" t="str">
        <f t="shared" si="50"/>
        <v>N</v>
      </c>
      <c r="BI434" t="e">
        <f t="shared" si="51"/>
        <v>#DIV/0!</v>
      </c>
      <c r="BK434" s="283">
        <f>IFERROR(VLOOKUP($B434, 'A2. Rate Change &amp; Enrollment'!$C$14:$BY$769, 75, FALSE), 0)</f>
        <v>0</v>
      </c>
      <c r="BL434" s="283" t="e">
        <f t="shared" si="52"/>
        <v>#DIV/0!</v>
      </c>
      <c r="BM434" s="283" t="e">
        <f t="shared" si="53"/>
        <v>#DIV/0!</v>
      </c>
      <c r="BN434" t="e">
        <f t="shared" si="56"/>
        <v>#DIV/0!</v>
      </c>
    </row>
    <row r="435" spans="1:66" x14ac:dyDescent="0.35">
      <c r="A435" t="s">
        <v>738</v>
      </c>
      <c r="B435" s="144"/>
      <c r="C435" s="98"/>
      <c r="D435" s="43" t="str">
        <f t="shared" si="49"/>
        <v>POS</v>
      </c>
      <c r="E435" s="100"/>
      <c r="F435" s="101"/>
      <c r="G435" s="100"/>
      <c r="H435" s="101"/>
      <c r="I435" s="100"/>
      <c r="J435" s="101"/>
      <c r="K435" s="100"/>
      <c r="L435" s="101"/>
      <c r="M435" s="100"/>
      <c r="N435" s="101"/>
      <c r="O435" s="100"/>
      <c r="P435" s="101"/>
      <c r="Q435" s="100"/>
      <c r="R435" s="101"/>
      <c r="S435" s="100"/>
      <c r="T435" s="101"/>
      <c r="U435" s="118"/>
      <c r="V435" s="118"/>
      <c r="W435" s="100"/>
      <c r="X435" s="100"/>
      <c r="Y435" s="100"/>
      <c r="Z435" s="100"/>
      <c r="AA435" s="132"/>
      <c r="AB435" s="101"/>
      <c r="AC435" s="101"/>
      <c r="AD435" s="101"/>
      <c r="AE435" s="100"/>
      <c r="AF435" s="101"/>
      <c r="AG435" s="100"/>
      <c r="AH435" s="101"/>
      <c r="AI435" s="100"/>
      <c r="AJ435" s="101"/>
      <c r="AK435" s="100"/>
      <c r="AL435" s="101"/>
      <c r="AM435" s="101"/>
      <c r="AN435" s="8"/>
      <c r="AO435" s="147">
        <f>IFERROR(VLOOKUP(B435,'A2. Rate Change &amp; Enrollment'!$C$20:$K$769,3,FALSE),0)</f>
        <v>0</v>
      </c>
      <c r="AP435" s="147">
        <f>IFERROR(VLOOKUP(B435,'A2. Rate Change &amp; Enrollment'!$C$20:$K$769,7,FALSE),0)</f>
        <v>0</v>
      </c>
      <c r="AQ435" s="150" t="e">
        <f t="shared" si="54"/>
        <v>#DIV/0!</v>
      </c>
      <c r="AS435" s="177"/>
      <c r="AT435" s="177"/>
      <c r="AV435" s="153" t="e">
        <f t="shared" si="55"/>
        <v>#DIV/0!</v>
      </c>
      <c r="AW435" s="101"/>
      <c r="AY435" s="132"/>
      <c r="AZ435" s="101"/>
      <c r="BA435" s="94"/>
      <c r="BB435" s="94"/>
      <c r="BC435" s="94"/>
      <c r="BD435" s="94"/>
      <c r="BE435" s="101"/>
      <c r="BF435" s="132"/>
      <c r="BG435" s="98"/>
      <c r="BH435" s="74" t="str">
        <f t="shared" si="50"/>
        <v>N</v>
      </c>
      <c r="BI435" t="e">
        <f t="shared" si="51"/>
        <v>#DIV/0!</v>
      </c>
      <c r="BK435" s="283">
        <f>IFERROR(VLOOKUP($B435, 'A2. Rate Change &amp; Enrollment'!$C$14:$BY$769, 75, FALSE), 0)</f>
        <v>0</v>
      </c>
      <c r="BL435" s="283" t="e">
        <f t="shared" si="52"/>
        <v>#DIV/0!</v>
      </c>
      <c r="BM435" s="283" t="e">
        <f t="shared" si="53"/>
        <v>#DIV/0!</v>
      </c>
      <c r="BN435" t="e">
        <f t="shared" si="56"/>
        <v>#DIV/0!</v>
      </c>
    </row>
    <row r="436" spans="1:66" x14ac:dyDescent="0.35">
      <c r="A436" t="s">
        <v>739</v>
      </c>
      <c r="B436" s="144"/>
      <c r="C436" s="98"/>
      <c r="D436" s="43" t="str">
        <f t="shared" si="49"/>
        <v>POS</v>
      </c>
      <c r="E436" s="100"/>
      <c r="F436" s="101"/>
      <c r="G436" s="100"/>
      <c r="H436" s="101"/>
      <c r="I436" s="100"/>
      <c r="J436" s="101"/>
      <c r="K436" s="100"/>
      <c r="L436" s="101"/>
      <c r="M436" s="100"/>
      <c r="N436" s="101"/>
      <c r="O436" s="100"/>
      <c r="P436" s="101"/>
      <c r="Q436" s="100"/>
      <c r="R436" s="101"/>
      <c r="S436" s="100"/>
      <c r="T436" s="101"/>
      <c r="U436" s="118"/>
      <c r="V436" s="118"/>
      <c r="W436" s="100"/>
      <c r="X436" s="100"/>
      <c r="Y436" s="100"/>
      <c r="Z436" s="100"/>
      <c r="AA436" s="132"/>
      <c r="AB436" s="101"/>
      <c r="AC436" s="101"/>
      <c r="AD436" s="101"/>
      <c r="AE436" s="100"/>
      <c r="AF436" s="101"/>
      <c r="AG436" s="100"/>
      <c r="AH436" s="101"/>
      <c r="AI436" s="100"/>
      <c r="AJ436" s="101"/>
      <c r="AK436" s="100"/>
      <c r="AL436" s="101"/>
      <c r="AM436" s="101"/>
      <c r="AN436" s="8"/>
      <c r="AO436" s="147">
        <f>IFERROR(VLOOKUP(B436,'A2. Rate Change &amp; Enrollment'!$C$20:$K$769,3,FALSE),0)</f>
        <v>0</v>
      </c>
      <c r="AP436" s="147">
        <f>IFERROR(VLOOKUP(B436,'A2. Rate Change &amp; Enrollment'!$C$20:$K$769,7,FALSE),0)</f>
        <v>0</v>
      </c>
      <c r="AQ436" s="150" t="e">
        <f t="shared" si="54"/>
        <v>#DIV/0!</v>
      </c>
      <c r="AS436" s="177"/>
      <c r="AT436" s="177"/>
      <c r="AV436" s="153" t="e">
        <f t="shared" si="55"/>
        <v>#DIV/0!</v>
      </c>
      <c r="AW436" s="101"/>
      <c r="AY436" s="132"/>
      <c r="AZ436" s="101"/>
      <c r="BA436" s="94"/>
      <c r="BB436" s="94"/>
      <c r="BC436" s="94"/>
      <c r="BD436" s="94"/>
      <c r="BE436" s="101"/>
      <c r="BF436" s="132"/>
      <c r="BG436" s="98"/>
      <c r="BH436" s="74" t="str">
        <f t="shared" si="50"/>
        <v>N</v>
      </c>
      <c r="BI436" t="e">
        <f t="shared" si="51"/>
        <v>#DIV/0!</v>
      </c>
      <c r="BK436" s="283">
        <f>IFERROR(VLOOKUP($B436, 'A2. Rate Change &amp; Enrollment'!$C$14:$BY$769, 75, FALSE), 0)</f>
        <v>0</v>
      </c>
      <c r="BL436" s="283" t="e">
        <f t="shared" si="52"/>
        <v>#DIV/0!</v>
      </c>
      <c r="BM436" s="283" t="e">
        <f t="shared" si="53"/>
        <v>#DIV/0!</v>
      </c>
      <c r="BN436" t="e">
        <f t="shared" si="56"/>
        <v>#DIV/0!</v>
      </c>
    </row>
    <row r="437" spans="1:66" x14ac:dyDescent="0.35">
      <c r="A437" t="s">
        <v>740</v>
      </c>
      <c r="B437" s="144"/>
      <c r="C437" s="98"/>
      <c r="D437" s="43" t="str">
        <f t="shared" si="49"/>
        <v>POS</v>
      </c>
      <c r="E437" s="100"/>
      <c r="F437" s="101"/>
      <c r="G437" s="100"/>
      <c r="H437" s="101"/>
      <c r="I437" s="100"/>
      <c r="J437" s="101"/>
      <c r="K437" s="100"/>
      <c r="L437" s="101"/>
      <c r="M437" s="100"/>
      <c r="N437" s="101"/>
      <c r="O437" s="100"/>
      <c r="P437" s="101"/>
      <c r="Q437" s="100"/>
      <c r="R437" s="101"/>
      <c r="S437" s="100"/>
      <c r="T437" s="101"/>
      <c r="U437" s="118"/>
      <c r="V437" s="118"/>
      <c r="W437" s="100"/>
      <c r="X437" s="100"/>
      <c r="Y437" s="100"/>
      <c r="Z437" s="100"/>
      <c r="AA437" s="132"/>
      <c r="AB437" s="101"/>
      <c r="AC437" s="101"/>
      <c r="AD437" s="101"/>
      <c r="AE437" s="100"/>
      <c r="AF437" s="101"/>
      <c r="AG437" s="100"/>
      <c r="AH437" s="101"/>
      <c r="AI437" s="100"/>
      <c r="AJ437" s="101"/>
      <c r="AK437" s="100"/>
      <c r="AL437" s="101"/>
      <c r="AM437" s="101"/>
      <c r="AN437" s="8"/>
      <c r="AO437" s="147">
        <f>IFERROR(VLOOKUP(B437,'A2. Rate Change &amp; Enrollment'!$C$20:$K$769,3,FALSE),0)</f>
        <v>0</v>
      </c>
      <c r="AP437" s="147">
        <f>IFERROR(VLOOKUP(B437,'A2. Rate Change &amp; Enrollment'!$C$20:$K$769,7,FALSE),0)</f>
        <v>0</v>
      </c>
      <c r="AQ437" s="150" t="e">
        <f t="shared" si="54"/>
        <v>#DIV/0!</v>
      </c>
      <c r="AS437" s="177"/>
      <c r="AT437" s="177"/>
      <c r="AV437" s="153" t="e">
        <f t="shared" si="55"/>
        <v>#DIV/0!</v>
      </c>
      <c r="AW437" s="101"/>
      <c r="AY437" s="132"/>
      <c r="AZ437" s="101"/>
      <c r="BA437" s="94"/>
      <c r="BB437" s="94"/>
      <c r="BC437" s="94"/>
      <c r="BD437" s="94"/>
      <c r="BE437" s="101"/>
      <c r="BF437" s="132"/>
      <c r="BG437" s="98"/>
      <c r="BH437" s="74" t="str">
        <f t="shared" si="50"/>
        <v>N</v>
      </c>
      <c r="BI437" t="e">
        <f t="shared" si="51"/>
        <v>#DIV/0!</v>
      </c>
      <c r="BK437" s="283">
        <f>IFERROR(VLOOKUP($B437, 'A2. Rate Change &amp; Enrollment'!$C$14:$BY$769, 75, FALSE), 0)</f>
        <v>0</v>
      </c>
      <c r="BL437" s="283" t="e">
        <f t="shared" si="52"/>
        <v>#DIV/0!</v>
      </c>
      <c r="BM437" s="283" t="e">
        <f t="shared" si="53"/>
        <v>#DIV/0!</v>
      </c>
      <c r="BN437" t="e">
        <f t="shared" si="56"/>
        <v>#DIV/0!</v>
      </c>
    </row>
    <row r="438" spans="1:66" x14ac:dyDescent="0.35">
      <c r="A438" t="s">
        <v>741</v>
      </c>
      <c r="B438" s="144"/>
      <c r="C438" s="98"/>
      <c r="D438" s="43" t="str">
        <f t="shared" si="49"/>
        <v>POS</v>
      </c>
      <c r="E438" s="100"/>
      <c r="F438" s="101"/>
      <c r="G438" s="100"/>
      <c r="H438" s="101"/>
      <c r="I438" s="100"/>
      <c r="J438" s="101"/>
      <c r="K438" s="100"/>
      <c r="L438" s="101"/>
      <c r="M438" s="100"/>
      <c r="N438" s="101"/>
      <c r="O438" s="100"/>
      <c r="P438" s="101"/>
      <c r="Q438" s="100"/>
      <c r="R438" s="101"/>
      <c r="S438" s="100"/>
      <c r="T438" s="101"/>
      <c r="U438" s="118"/>
      <c r="V438" s="118"/>
      <c r="W438" s="100"/>
      <c r="X438" s="100"/>
      <c r="Y438" s="100"/>
      <c r="Z438" s="100"/>
      <c r="AA438" s="132"/>
      <c r="AB438" s="101"/>
      <c r="AC438" s="101"/>
      <c r="AD438" s="101"/>
      <c r="AE438" s="100"/>
      <c r="AF438" s="101"/>
      <c r="AG438" s="100"/>
      <c r="AH438" s="101"/>
      <c r="AI438" s="100"/>
      <c r="AJ438" s="101"/>
      <c r="AK438" s="100"/>
      <c r="AL438" s="101"/>
      <c r="AM438" s="101"/>
      <c r="AN438" s="8"/>
      <c r="AO438" s="147">
        <f>IFERROR(VLOOKUP(B438,'A2. Rate Change &amp; Enrollment'!$C$20:$K$769,3,FALSE),0)</f>
        <v>0</v>
      </c>
      <c r="AP438" s="147">
        <f>IFERROR(VLOOKUP(B438,'A2. Rate Change &amp; Enrollment'!$C$20:$K$769,7,FALSE),0)</f>
        <v>0</v>
      </c>
      <c r="AQ438" s="150" t="e">
        <f t="shared" si="54"/>
        <v>#DIV/0!</v>
      </c>
      <c r="AS438" s="177"/>
      <c r="AT438" s="177"/>
      <c r="AV438" s="153" t="e">
        <f t="shared" si="55"/>
        <v>#DIV/0!</v>
      </c>
      <c r="AW438" s="101"/>
      <c r="AY438" s="132"/>
      <c r="AZ438" s="101"/>
      <c r="BA438" s="94"/>
      <c r="BB438" s="94"/>
      <c r="BC438" s="94"/>
      <c r="BD438" s="94"/>
      <c r="BE438" s="101"/>
      <c r="BF438" s="132"/>
      <c r="BG438" s="98"/>
      <c r="BH438" s="74" t="str">
        <f t="shared" si="50"/>
        <v>N</v>
      </c>
      <c r="BI438" t="e">
        <f t="shared" si="51"/>
        <v>#DIV/0!</v>
      </c>
      <c r="BK438" s="283">
        <f>IFERROR(VLOOKUP($B438, 'A2. Rate Change &amp; Enrollment'!$C$14:$BY$769, 75, FALSE), 0)</f>
        <v>0</v>
      </c>
      <c r="BL438" s="283" t="e">
        <f t="shared" si="52"/>
        <v>#DIV/0!</v>
      </c>
      <c r="BM438" s="283" t="e">
        <f t="shared" si="53"/>
        <v>#DIV/0!</v>
      </c>
      <c r="BN438" t="e">
        <f t="shared" si="56"/>
        <v>#DIV/0!</v>
      </c>
    </row>
    <row r="439" spans="1:66" x14ac:dyDescent="0.35">
      <c r="A439" t="s">
        <v>742</v>
      </c>
      <c r="B439" s="144"/>
      <c r="C439" s="98"/>
      <c r="D439" s="43" t="str">
        <f t="shared" si="49"/>
        <v>POS</v>
      </c>
      <c r="E439" s="100"/>
      <c r="F439" s="101"/>
      <c r="G439" s="100"/>
      <c r="H439" s="101"/>
      <c r="I439" s="100"/>
      <c r="J439" s="101"/>
      <c r="K439" s="100"/>
      <c r="L439" s="101"/>
      <c r="M439" s="100"/>
      <c r="N439" s="101"/>
      <c r="O439" s="100"/>
      <c r="P439" s="101"/>
      <c r="Q439" s="100"/>
      <c r="R439" s="101"/>
      <c r="S439" s="100"/>
      <c r="T439" s="101"/>
      <c r="U439" s="118"/>
      <c r="V439" s="118"/>
      <c r="W439" s="100"/>
      <c r="X439" s="100"/>
      <c r="Y439" s="100"/>
      <c r="Z439" s="100"/>
      <c r="AA439" s="132"/>
      <c r="AB439" s="101"/>
      <c r="AC439" s="101"/>
      <c r="AD439" s="101"/>
      <c r="AE439" s="100"/>
      <c r="AF439" s="101"/>
      <c r="AG439" s="100"/>
      <c r="AH439" s="101"/>
      <c r="AI439" s="100"/>
      <c r="AJ439" s="101"/>
      <c r="AK439" s="100"/>
      <c r="AL439" s="101"/>
      <c r="AM439" s="101"/>
      <c r="AN439" s="8"/>
      <c r="AO439" s="147">
        <f>IFERROR(VLOOKUP(B439,'A2. Rate Change &amp; Enrollment'!$C$20:$K$769,3,FALSE),0)</f>
        <v>0</v>
      </c>
      <c r="AP439" s="147">
        <f>IFERROR(VLOOKUP(B439,'A2. Rate Change &amp; Enrollment'!$C$20:$K$769,7,FALSE),0)</f>
        <v>0</v>
      </c>
      <c r="AQ439" s="150" t="e">
        <f t="shared" si="54"/>
        <v>#DIV/0!</v>
      </c>
      <c r="AS439" s="177"/>
      <c r="AT439" s="177"/>
      <c r="AV439" s="153" t="e">
        <f t="shared" si="55"/>
        <v>#DIV/0!</v>
      </c>
      <c r="AW439" s="101"/>
      <c r="AY439" s="132"/>
      <c r="AZ439" s="101"/>
      <c r="BA439" s="94"/>
      <c r="BB439" s="94"/>
      <c r="BC439" s="94"/>
      <c r="BD439" s="94"/>
      <c r="BE439" s="101"/>
      <c r="BF439" s="132"/>
      <c r="BG439" s="98"/>
      <c r="BH439" s="74" t="str">
        <f t="shared" si="50"/>
        <v>N</v>
      </c>
      <c r="BI439" t="e">
        <f t="shared" si="51"/>
        <v>#DIV/0!</v>
      </c>
      <c r="BK439" s="283">
        <f>IFERROR(VLOOKUP($B439, 'A2. Rate Change &amp; Enrollment'!$C$14:$BY$769, 75, FALSE), 0)</f>
        <v>0</v>
      </c>
      <c r="BL439" s="283" t="e">
        <f t="shared" si="52"/>
        <v>#DIV/0!</v>
      </c>
      <c r="BM439" s="283" t="e">
        <f t="shared" si="53"/>
        <v>#DIV/0!</v>
      </c>
      <c r="BN439" t="e">
        <f t="shared" si="56"/>
        <v>#DIV/0!</v>
      </c>
    </row>
    <row r="440" spans="1:66" x14ac:dyDescent="0.35">
      <c r="A440" t="s">
        <v>743</v>
      </c>
      <c r="B440" s="144"/>
      <c r="C440" s="98"/>
      <c r="D440" s="43" t="str">
        <f t="shared" si="49"/>
        <v>POS</v>
      </c>
      <c r="E440" s="100"/>
      <c r="F440" s="101"/>
      <c r="G440" s="100"/>
      <c r="H440" s="101"/>
      <c r="I440" s="100"/>
      <c r="J440" s="101"/>
      <c r="K440" s="100"/>
      <c r="L440" s="101"/>
      <c r="M440" s="100"/>
      <c r="N440" s="101"/>
      <c r="O440" s="100"/>
      <c r="P440" s="101"/>
      <c r="Q440" s="100"/>
      <c r="R440" s="101"/>
      <c r="S440" s="100"/>
      <c r="T440" s="101"/>
      <c r="U440" s="118"/>
      <c r="V440" s="118"/>
      <c r="W440" s="100"/>
      <c r="X440" s="100"/>
      <c r="Y440" s="100"/>
      <c r="Z440" s="100"/>
      <c r="AA440" s="132"/>
      <c r="AB440" s="101"/>
      <c r="AC440" s="101"/>
      <c r="AD440" s="101"/>
      <c r="AE440" s="100"/>
      <c r="AF440" s="101"/>
      <c r="AG440" s="100"/>
      <c r="AH440" s="101"/>
      <c r="AI440" s="100"/>
      <c r="AJ440" s="101"/>
      <c r="AK440" s="100"/>
      <c r="AL440" s="101"/>
      <c r="AM440" s="101"/>
      <c r="AN440" s="8"/>
      <c r="AO440" s="147">
        <f>IFERROR(VLOOKUP(B440,'A2. Rate Change &amp; Enrollment'!$C$20:$K$769,3,FALSE),0)</f>
        <v>0</v>
      </c>
      <c r="AP440" s="147">
        <f>IFERROR(VLOOKUP(B440,'A2. Rate Change &amp; Enrollment'!$C$20:$K$769,7,FALSE),0)</f>
        <v>0</v>
      </c>
      <c r="AQ440" s="150" t="e">
        <f t="shared" si="54"/>
        <v>#DIV/0!</v>
      </c>
      <c r="AS440" s="177"/>
      <c r="AT440" s="177"/>
      <c r="AV440" s="153" t="e">
        <f t="shared" si="55"/>
        <v>#DIV/0!</v>
      </c>
      <c r="AW440" s="101"/>
      <c r="AY440" s="132"/>
      <c r="AZ440" s="101"/>
      <c r="BA440" s="94"/>
      <c r="BB440" s="94"/>
      <c r="BC440" s="94"/>
      <c r="BD440" s="94"/>
      <c r="BE440" s="101"/>
      <c r="BF440" s="132"/>
      <c r="BG440" s="98"/>
      <c r="BH440" s="74" t="str">
        <f t="shared" si="50"/>
        <v>N</v>
      </c>
      <c r="BI440" t="e">
        <f t="shared" si="51"/>
        <v>#DIV/0!</v>
      </c>
      <c r="BK440" s="283">
        <f>IFERROR(VLOOKUP($B440, 'A2. Rate Change &amp; Enrollment'!$C$14:$BY$769, 75, FALSE), 0)</f>
        <v>0</v>
      </c>
      <c r="BL440" s="283" t="e">
        <f t="shared" si="52"/>
        <v>#DIV/0!</v>
      </c>
      <c r="BM440" s="283" t="e">
        <f t="shared" si="53"/>
        <v>#DIV/0!</v>
      </c>
      <c r="BN440" t="e">
        <f t="shared" si="56"/>
        <v>#DIV/0!</v>
      </c>
    </row>
    <row r="441" spans="1:66" x14ac:dyDescent="0.35">
      <c r="A441" t="s">
        <v>744</v>
      </c>
      <c r="B441" s="144"/>
      <c r="C441" s="98"/>
      <c r="D441" s="43" t="str">
        <f t="shared" si="49"/>
        <v>POS</v>
      </c>
      <c r="E441" s="100"/>
      <c r="F441" s="101"/>
      <c r="G441" s="100"/>
      <c r="H441" s="101"/>
      <c r="I441" s="100"/>
      <c r="J441" s="101"/>
      <c r="K441" s="100"/>
      <c r="L441" s="101"/>
      <c r="M441" s="100"/>
      <c r="N441" s="101"/>
      <c r="O441" s="100"/>
      <c r="P441" s="101"/>
      <c r="Q441" s="100"/>
      <c r="R441" s="101"/>
      <c r="S441" s="100"/>
      <c r="T441" s="101"/>
      <c r="U441" s="118"/>
      <c r="V441" s="118"/>
      <c r="W441" s="100"/>
      <c r="X441" s="100"/>
      <c r="Y441" s="100"/>
      <c r="Z441" s="100"/>
      <c r="AA441" s="132"/>
      <c r="AB441" s="101"/>
      <c r="AC441" s="101"/>
      <c r="AD441" s="101"/>
      <c r="AE441" s="100"/>
      <c r="AF441" s="101"/>
      <c r="AG441" s="100"/>
      <c r="AH441" s="101"/>
      <c r="AI441" s="100"/>
      <c r="AJ441" s="101"/>
      <c r="AK441" s="100"/>
      <c r="AL441" s="101"/>
      <c r="AM441" s="101"/>
      <c r="AN441" s="8"/>
      <c r="AO441" s="147">
        <f>IFERROR(VLOOKUP(B441,'A2. Rate Change &amp; Enrollment'!$C$20:$K$769,3,FALSE),0)</f>
        <v>0</v>
      </c>
      <c r="AP441" s="147">
        <f>IFERROR(VLOOKUP(B441,'A2. Rate Change &amp; Enrollment'!$C$20:$K$769,7,FALSE),0)</f>
        <v>0</v>
      </c>
      <c r="AQ441" s="150" t="e">
        <f t="shared" si="54"/>
        <v>#DIV/0!</v>
      </c>
      <c r="AS441" s="177"/>
      <c r="AT441" s="177"/>
      <c r="AV441" s="153" t="e">
        <f t="shared" si="55"/>
        <v>#DIV/0!</v>
      </c>
      <c r="AW441" s="101"/>
      <c r="AY441" s="132"/>
      <c r="AZ441" s="101"/>
      <c r="BA441" s="94"/>
      <c r="BB441" s="94"/>
      <c r="BC441" s="94"/>
      <c r="BD441" s="94"/>
      <c r="BE441" s="101"/>
      <c r="BF441" s="132"/>
      <c r="BG441" s="98"/>
      <c r="BH441" s="74" t="str">
        <f t="shared" si="50"/>
        <v>N</v>
      </c>
      <c r="BI441" t="e">
        <f t="shared" si="51"/>
        <v>#DIV/0!</v>
      </c>
      <c r="BK441" s="283">
        <f>IFERROR(VLOOKUP($B441, 'A2. Rate Change &amp; Enrollment'!$C$14:$BY$769, 75, FALSE), 0)</f>
        <v>0</v>
      </c>
      <c r="BL441" s="283" t="e">
        <f t="shared" si="52"/>
        <v>#DIV/0!</v>
      </c>
      <c r="BM441" s="283" t="e">
        <f t="shared" si="53"/>
        <v>#DIV/0!</v>
      </c>
      <c r="BN441" t="e">
        <f t="shared" si="56"/>
        <v>#DIV/0!</v>
      </c>
    </row>
    <row r="442" spans="1:66" x14ac:dyDescent="0.35">
      <c r="A442" t="s">
        <v>745</v>
      </c>
      <c r="B442" s="144"/>
      <c r="C442" s="98"/>
      <c r="D442" s="43" t="str">
        <f t="shared" si="49"/>
        <v>POS</v>
      </c>
      <c r="E442" s="100"/>
      <c r="F442" s="101"/>
      <c r="G442" s="100"/>
      <c r="H442" s="101"/>
      <c r="I442" s="100"/>
      <c r="J442" s="101"/>
      <c r="K442" s="100"/>
      <c r="L442" s="101"/>
      <c r="M442" s="100"/>
      <c r="N442" s="101"/>
      <c r="O442" s="100"/>
      <c r="P442" s="101"/>
      <c r="Q442" s="100"/>
      <c r="R442" s="101"/>
      <c r="S442" s="100"/>
      <c r="T442" s="101"/>
      <c r="U442" s="118"/>
      <c r="V442" s="118"/>
      <c r="W442" s="100"/>
      <c r="X442" s="100"/>
      <c r="Y442" s="100"/>
      <c r="Z442" s="100"/>
      <c r="AA442" s="132"/>
      <c r="AB442" s="101"/>
      <c r="AC442" s="101"/>
      <c r="AD442" s="101"/>
      <c r="AE442" s="100"/>
      <c r="AF442" s="101"/>
      <c r="AG442" s="100"/>
      <c r="AH442" s="101"/>
      <c r="AI442" s="100"/>
      <c r="AJ442" s="101"/>
      <c r="AK442" s="100"/>
      <c r="AL442" s="101"/>
      <c r="AM442" s="101"/>
      <c r="AN442" s="8"/>
      <c r="AO442" s="147">
        <f>IFERROR(VLOOKUP(B442,'A2. Rate Change &amp; Enrollment'!$C$20:$K$769,3,FALSE),0)</f>
        <v>0</v>
      </c>
      <c r="AP442" s="147">
        <f>IFERROR(VLOOKUP(B442,'A2. Rate Change &amp; Enrollment'!$C$20:$K$769,7,FALSE),0)</f>
        <v>0</v>
      </c>
      <c r="AQ442" s="150" t="e">
        <f t="shared" si="54"/>
        <v>#DIV/0!</v>
      </c>
      <c r="AS442" s="177"/>
      <c r="AT442" s="177"/>
      <c r="AV442" s="153" t="e">
        <f t="shared" si="55"/>
        <v>#DIV/0!</v>
      </c>
      <c r="AW442" s="101"/>
      <c r="AY442" s="132"/>
      <c r="AZ442" s="101"/>
      <c r="BA442" s="94"/>
      <c r="BB442" s="94"/>
      <c r="BC442" s="94"/>
      <c r="BD442" s="94"/>
      <c r="BE442" s="101"/>
      <c r="BF442" s="132"/>
      <c r="BG442" s="98"/>
      <c r="BH442" s="74" t="str">
        <f t="shared" si="50"/>
        <v>N</v>
      </c>
      <c r="BI442" t="e">
        <f t="shared" si="51"/>
        <v>#DIV/0!</v>
      </c>
      <c r="BK442" s="283">
        <f>IFERROR(VLOOKUP($B442, 'A2. Rate Change &amp; Enrollment'!$C$14:$BY$769, 75, FALSE), 0)</f>
        <v>0</v>
      </c>
      <c r="BL442" s="283" t="e">
        <f t="shared" si="52"/>
        <v>#DIV/0!</v>
      </c>
      <c r="BM442" s="283" t="e">
        <f t="shared" si="53"/>
        <v>#DIV/0!</v>
      </c>
      <c r="BN442" t="e">
        <f t="shared" si="56"/>
        <v>#DIV/0!</v>
      </c>
    </row>
    <row r="443" spans="1:66" x14ac:dyDescent="0.35">
      <c r="A443" t="s">
        <v>746</v>
      </c>
      <c r="B443" s="144"/>
      <c r="C443" s="98"/>
      <c r="D443" s="43" t="str">
        <f t="shared" si="49"/>
        <v>POS</v>
      </c>
      <c r="E443" s="100"/>
      <c r="F443" s="101"/>
      <c r="G443" s="100"/>
      <c r="H443" s="101"/>
      <c r="I443" s="100"/>
      <c r="J443" s="101"/>
      <c r="K443" s="100"/>
      <c r="L443" s="101"/>
      <c r="M443" s="100"/>
      <c r="N443" s="101"/>
      <c r="O443" s="100"/>
      <c r="P443" s="101"/>
      <c r="Q443" s="100"/>
      <c r="R443" s="101"/>
      <c r="S443" s="100"/>
      <c r="T443" s="101"/>
      <c r="U443" s="118"/>
      <c r="V443" s="118"/>
      <c r="W443" s="100"/>
      <c r="X443" s="100"/>
      <c r="Y443" s="100"/>
      <c r="Z443" s="100"/>
      <c r="AA443" s="132"/>
      <c r="AB443" s="101"/>
      <c r="AC443" s="101"/>
      <c r="AD443" s="101"/>
      <c r="AE443" s="100"/>
      <c r="AF443" s="101"/>
      <c r="AG443" s="100"/>
      <c r="AH443" s="101"/>
      <c r="AI443" s="100"/>
      <c r="AJ443" s="101"/>
      <c r="AK443" s="100"/>
      <c r="AL443" s="101"/>
      <c r="AM443" s="101"/>
      <c r="AN443" s="8"/>
      <c r="AO443" s="147">
        <f>IFERROR(VLOOKUP(B443,'A2. Rate Change &amp; Enrollment'!$C$20:$K$769,3,FALSE),0)</f>
        <v>0</v>
      </c>
      <c r="AP443" s="147">
        <f>IFERROR(VLOOKUP(B443,'A2. Rate Change &amp; Enrollment'!$C$20:$K$769,7,FALSE),0)</f>
        <v>0</v>
      </c>
      <c r="AQ443" s="150" t="e">
        <f t="shared" si="54"/>
        <v>#DIV/0!</v>
      </c>
      <c r="AS443" s="177"/>
      <c r="AT443" s="177"/>
      <c r="AV443" s="153" t="e">
        <f t="shared" si="55"/>
        <v>#DIV/0!</v>
      </c>
      <c r="AW443" s="101"/>
      <c r="AY443" s="132"/>
      <c r="AZ443" s="101"/>
      <c r="BA443" s="94"/>
      <c r="BB443" s="94"/>
      <c r="BC443" s="94"/>
      <c r="BD443" s="94"/>
      <c r="BE443" s="101"/>
      <c r="BF443" s="132"/>
      <c r="BG443" s="98"/>
      <c r="BH443" s="74" t="str">
        <f t="shared" si="50"/>
        <v>N</v>
      </c>
      <c r="BI443" t="e">
        <f t="shared" si="51"/>
        <v>#DIV/0!</v>
      </c>
      <c r="BK443" s="283">
        <f>IFERROR(VLOOKUP($B443, 'A2. Rate Change &amp; Enrollment'!$C$14:$BY$769, 75, FALSE), 0)</f>
        <v>0</v>
      </c>
      <c r="BL443" s="283" t="e">
        <f t="shared" si="52"/>
        <v>#DIV/0!</v>
      </c>
      <c r="BM443" s="283" t="e">
        <f t="shared" si="53"/>
        <v>#DIV/0!</v>
      </c>
      <c r="BN443" t="e">
        <f t="shared" si="56"/>
        <v>#DIV/0!</v>
      </c>
    </row>
    <row r="444" spans="1:66" x14ac:dyDescent="0.35">
      <c r="A444" t="s">
        <v>747</v>
      </c>
      <c r="B444" s="144"/>
      <c r="C444" s="98"/>
      <c r="D444" s="43" t="str">
        <f t="shared" si="49"/>
        <v>POS</v>
      </c>
      <c r="E444" s="100"/>
      <c r="F444" s="101"/>
      <c r="G444" s="100"/>
      <c r="H444" s="101"/>
      <c r="I444" s="100"/>
      <c r="J444" s="101"/>
      <c r="K444" s="100"/>
      <c r="L444" s="101"/>
      <c r="M444" s="100"/>
      <c r="N444" s="101"/>
      <c r="O444" s="100"/>
      <c r="P444" s="101"/>
      <c r="Q444" s="100"/>
      <c r="R444" s="101"/>
      <c r="S444" s="100"/>
      <c r="T444" s="101"/>
      <c r="U444" s="118"/>
      <c r="V444" s="118"/>
      <c r="W444" s="100"/>
      <c r="X444" s="100"/>
      <c r="Y444" s="100"/>
      <c r="Z444" s="100"/>
      <c r="AA444" s="132"/>
      <c r="AB444" s="101"/>
      <c r="AC444" s="101"/>
      <c r="AD444" s="101"/>
      <c r="AE444" s="100"/>
      <c r="AF444" s="101"/>
      <c r="AG444" s="100"/>
      <c r="AH444" s="101"/>
      <c r="AI444" s="100"/>
      <c r="AJ444" s="101"/>
      <c r="AK444" s="100"/>
      <c r="AL444" s="101"/>
      <c r="AM444" s="101"/>
      <c r="AN444" s="8"/>
      <c r="AO444" s="147">
        <f>IFERROR(VLOOKUP(B444,'A2. Rate Change &amp; Enrollment'!$C$20:$K$769,3,FALSE),0)</f>
        <v>0</v>
      </c>
      <c r="AP444" s="147">
        <f>IFERROR(VLOOKUP(B444,'A2. Rate Change &amp; Enrollment'!$C$20:$K$769,7,FALSE),0)</f>
        <v>0</v>
      </c>
      <c r="AQ444" s="150" t="e">
        <f t="shared" si="54"/>
        <v>#DIV/0!</v>
      </c>
      <c r="AS444" s="177"/>
      <c r="AT444" s="177"/>
      <c r="AV444" s="153" t="e">
        <f t="shared" si="55"/>
        <v>#DIV/0!</v>
      </c>
      <c r="AW444" s="101"/>
      <c r="AY444" s="132"/>
      <c r="AZ444" s="101"/>
      <c r="BA444" s="94"/>
      <c r="BB444" s="94"/>
      <c r="BC444" s="94"/>
      <c r="BD444" s="94"/>
      <c r="BE444" s="101"/>
      <c r="BF444" s="132"/>
      <c r="BG444" s="98"/>
      <c r="BH444" s="74" t="str">
        <f t="shared" si="50"/>
        <v>N</v>
      </c>
      <c r="BI444" t="e">
        <f t="shared" si="51"/>
        <v>#DIV/0!</v>
      </c>
      <c r="BK444" s="283">
        <f>IFERROR(VLOOKUP($B444, 'A2. Rate Change &amp; Enrollment'!$C$14:$BY$769, 75, FALSE), 0)</f>
        <v>0</v>
      </c>
      <c r="BL444" s="283" t="e">
        <f t="shared" si="52"/>
        <v>#DIV/0!</v>
      </c>
      <c r="BM444" s="283" t="e">
        <f t="shared" si="53"/>
        <v>#DIV/0!</v>
      </c>
      <c r="BN444" t="e">
        <f t="shared" si="56"/>
        <v>#DIV/0!</v>
      </c>
    </row>
    <row r="445" spans="1:66" x14ac:dyDescent="0.35">
      <c r="A445" t="s">
        <v>748</v>
      </c>
      <c r="B445" s="144"/>
      <c r="C445" s="98"/>
      <c r="D445" s="43" t="str">
        <f t="shared" si="49"/>
        <v>POS</v>
      </c>
      <c r="E445" s="100"/>
      <c r="F445" s="101"/>
      <c r="G445" s="100"/>
      <c r="H445" s="101"/>
      <c r="I445" s="100"/>
      <c r="J445" s="101"/>
      <c r="K445" s="100"/>
      <c r="L445" s="101"/>
      <c r="M445" s="100"/>
      <c r="N445" s="101"/>
      <c r="O445" s="100"/>
      <c r="P445" s="101"/>
      <c r="Q445" s="100"/>
      <c r="R445" s="101"/>
      <c r="S445" s="100"/>
      <c r="T445" s="101"/>
      <c r="U445" s="118"/>
      <c r="V445" s="118"/>
      <c r="W445" s="100"/>
      <c r="X445" s="100"/>
      <c r="Y445" s="100"/>
      <c r="Z445" s="100"/>
      <c r="AA445" s="132"/>
      <c r="AB445" s="101"/>
      <c r="AC445" s="101"/>
      <c r="AD445" s="101"/>
      <c r="AE445" s="100"/>
      <c r="AF445" s="101"/>
      <c r="AG445" s="100"/>
      <c r="AH445" s="101"/>
      <c r="AI445" s="100"/>
      <c r="AJ445" s="101"/>
      <c r="AK445" s="100"/>
      <c r="AL445" s="101"/>
      <c r="AM445" s="101"/>
      <c r="AN445" s="8"/>
      <c r="AO445" s="147">
        <f>IFERROR(VLOOKUP(B445,'A2. Rate Change &amp; Enrollment'!$C$20:$K$769,3,FALSE),0)</f>
        <v>0</v>
      </c>
      <c r="AP445" s="147">
        <f>IFERROR(VLOOKUP(B445,'A2. Rate Change &amp; Enrollment'!$C$20:$K$769,7,FALSE),0)</f>
        <v>0</v>
      </c>
      <c r="AQ445" s="150" t="e">
        <f t="shared" si="54"/>
        <v>#DIV/0!</v>
      </c>
      <c r="AS445" s="177"/>
      <c r="AT445" s="177"/>
      <c r="AV445" s="153" t="e">
        <f t="shared" si="55"/>
        <v>#DIV/0!</v>
      </c>
      <c r="AW445" s="101"/>
      <c r="AY445" s="132"/>
      <c r="AZ445" s="101"/>
      <c r="BA445" s="94"/>
      <c r="BB445" s="94"/>
      <c r="BC445" s="94"/>
      <c r="BD445" s="94"/>
      <c r="BE445" s="101"/>
      <c r="BF445" s="132"/>
      <c r="BG445" s="98"/>
      <c r="BH445" s="74" t="str">
        <f t="shared" si="50"/>
        <v>N</v>
      </c>
      <c r="BI445" t="e">
        <f t="shared" si="51"/>
        <v>#DIV/0!</v>
      </c>
      <c r="BK445" s="283">
        <f>IFERROR(VLOOKUP($B445, 'A2. Rate Change &amp; Enrollment'!$C$14:$BY$769, 75, FALSE), 0)</f>
        <v>0</v>
      </c>
      <c r="BL445" s="283" t="e">
        <f t="shared" si="52"/>
        <v>#DIV/0!</v>
      </c>
      <c r="BM445" s="283" t="e">
        <f t="shared" si="53"/>
        <v>#DIV/0!</v>
      </c>
      <c r="BN445" t="e">
        <f t="shared" si="56"/>
        <v>#DIV/0!</v>
      </c>
    </row>
    <row r="446" spans="1:66" x14ac:dyDescent="0.35">
      <c r="A446" t="s">
        <v>749</v>
      </c>
      <c r="B446" s="144"/>
      <c r="C446" s="98"/>
      <c r="D446" s="43" t="str">
        <f t="shared" si="49"/>
        <v>POS</v>
      </c>
      <c r="E446" s="100"/>
      <c r="F446" s="101"/>
      <c r="G446" s="100"/>
      <c r="H446" s="101"/>
      <c r="I446" s="100"/>
      <c r="J446" s="101"/>
      <c r="K446" s="100"/>
      <c r="L446" s="101"/>
      <c r="M446" s="100"/>
      <c r="N446" s="101"/>
      <c r="O446" s="100"/>
      <c r="P446" s="101"/>
      <c r="Q446" s="100"/>
      <c r="R446" s="101"/>
      <c r="S446" s="100"/>
      <c r="T446" s="101"/>
      <c r="U446" s="118"/>
      <c r="V446" s="118"/>
      <c r="W446" s="100"/>
      <c r="X446" s="100"/>
      <c r="Y446" s="100"/>
      <c r="Z446" s="100"/>
      <c r="AA446" s="132"/>
      <c r="AB446" s="101"/>
      <c r="AC446" s="101"/>
      <c r="AD446" s="101"/>
      <c r="AE446" s="100"/>
      <c r="AF446" s="101"/>
      <c r="AG446" s="100"/>
      <c r="AH446" s="101"/>
      <c r="AI446" s="100"/>
      <c r="AJ446" s="101"/>
      <c r="AK446" s="100"/>
      <c r="AL446" s="101"/>
      <c r="AM446" s="101"/>
      <c r="AN446" s="8"/>
      <c r="AO446" s="147">
        <f>IFERROR(VLOOKUP(B446,'A2. Rate Change &amp; Enrollment'!$C$20:$K$769,3,FALSE),0)</f>
        <v>0</v>
      </c>
      <c r="AP446" s="147">
        <f>IFERROR(VLOOKUP(B446,'A2. Rate Change &amp; Enrollment'!$C$20:$K$769,7,FALSE),0)</f>
        <v>0</v>
      </c>
      <c r="AQ446" s="150" t="e">
        <f t="shared" si="54"/>
        <v>#DIV/0!</v>
      </c>
      <c r="AS446" s="177"/>
      <c r="AT446" s="177"/>
      <c r="AV446" s="153" t="e">
        <f t="shared" si="55"/>
        <v>#DIV/0!</v>
      </c>
      <c r="AW446" s="101"/>
      <c r="AY446" s="132"/>
      <c r="AZ446" s="101"/>
      <c r="BA446" s="94"/>
      <c r="BB446" s="94"/>
      <c r="BC446" s="94"/>
      <c r="BD446" s="94"/>
      <c r="BE446" s="101"/>
      <c r="BF446" s="132"/>
      <c r="BG446" s="98"/>
      <c r="BH446" s="74" t="str">
        <f t="shared" si="50"/>
        <v>N</v>
      </c>
      <c r="BI446" t="e">
        <f t="shared" si="51"/>
        <v>#DIV/0!</v>
      </c>
      <c r="BK446" s="283">
        <f>IFERROR(VLOOKUP($B446, 'A2. Rate Change &amp; Enrollment'!$C$14:$BY$769, 75, FALSE), 0)</f>
        <v>0</v>
      </c>
      <c r="BL446" s="283" t="e">
        <f t="shared" si="52"/>
        <v>#DIV/0!</v>
      </c>
      <c r="BM446" s="283" t="e">
        <f t="shared" si="53"/>
        <v>#DIV/0!</v>
      </c>
      <c r="BN446" t="e">
        <f t="shared" si="56"/>
        <v>#DIV/0!</v>
      </c>
    </row>
    <row r="447" spans="1:66" x14ac:dyDescent="0.35">
      <c r="A447" t="s">
        <v>750</v>
      </c>
      <c r="B447" s="144"/>
      <c r="C447" s="98"/>
      <c r="D447" s="43" t="str">
        <f t="shared" si="49"/>
        <v>POS</v>
      </c>
      <c r="E447" s="100"/>
      <c r="F447" s="101"/>
      <c r="G447" s="100"/>
      <c r="H447" s="101"/>
      <c r="I447" s="100"/>
      <c r="J447" s="101"/>
      <c r="K447" s="100"/>
      <c r="L447" s="101"/>
      <c r="M447" s="100"/>
      <c r="N447" s="101"/>
      <c r="O447" s="100"/>
      <c r="P447" s="101"/>
      <c r="Q447" s="100"/>
      <c r="R447" s="101"/>
      <c r="S447" s="100"/>
      <c r="T447" s="101"/>
      <c r="U447" s="118"/>
      <c r="V447" s="118"/>
      <c r="W447" s="100"/>
      <c r="X447" s="100"/>
      <c r="Y447" s="100"/>
      <c r="Z447" s="100"/>
      <c r="AA447" s="132"/>
      <c r="AB447" s="101"/>
      <c r="AC447" s="101"/>
      <c r="AD447" s="101"/>
      <c r="AE447" s="100"/>
      <c r="AF447" s="101"/>
      <c r="AG447" s="100"/>
      <c r="AH447" s="101"/>
      <c r="AI447" s="100"/>
      <c r="AJ447" s="101"/>
      <c r="AK447" s="100"/>
      <c r="AL447" s="101"/>
      <c r="AM447" s="101"/>
      <c r="AN447" s="8"/>
      <c r="AO447" s="147">
        <f>IFERROR(VLOOKUP(B447,'A2. Rate Change &amp; Enrollment'!$C$20:$K$769,3,FALSE),0)</f>
        <v>0</v>
      </c>
      <c r="AP447" s="147">
        <f>IFERROR(VLOOKUP(B447,'A2. Rate Change &amp; Enrollment'!$C$20:$K$769,7,FALSE),0)</f>
        <v>0</v>
      </c>
      <c r="AQ447" s="150" t="e">
        <f t="shared" si="54"/>
        <v>#DIV/0!</v>
      </c>
      <c r="AS447" s="177"/>
      <c r="AT447" s="177"/>
      <c r="AV447" s="153" t="e">
        <f t="shared" si="55"/>
        <v>#DIV/0!</v>
      </c>
      <c r="AW447" s="101"/>
      <c r="AY447" s="132"/>
      <c r="AZ447" s="101"/>
      <c r="BA447" s="94"/>
      <c r="BB447" s="94"/>
      <c r="BC447" s="94"/>
      <c r="BD447" s="94"/>
      <c r="BE447" s="101"/>
      <c r="BF447" s="132"/>
      <c r="BG447" s="98"/>
      <c r="BH447" s="74" t="str">
        <f t="shared" si="50"/>
        <v>N</v>
      </c>
      <c r="BI447" t="e">
        <f t="shared" si="51"/>
        <v>#DIV/0!</v>
      </c>
      <c r="BK447" s="283">
        <f>IFERROR(VLOOKUP($B447, 'A2. Rate Change &amp; Enrollment'!$C$14:$BY$769, 75, FALSE), 0)</f>
        <v>0</v>
      </c>
      <c r="BL447" s="283" t="e">
        <f t="shared" si="52"/>
        <v>#DIV/0!</v>
      </c>
      <c r="BM447" s="283" t="e">
        <f t="shared" si="53"/>
        <v>#DIV/0!</v>
      </c>
      <c r="BN447" t="e">
        <f t="shared" si="56"/>
        <v>#DIV/0!</v>
      </c>
    </row>
    <row r="448" spans="1:66" x14ac:dyDescent="0.35">
      <c r="A448" t="s">
        <v>751</v>
      </c>
      <c r="B448" s="144"/>
      <c r="C448" s="98"/>
      <c r="D448" s="43" t="str">
        <f t="shared" si="49"/>
        <v>POS</v>
      </c>
      <c r="E448" s="100"/>
      <c r="F448" s="101"/>
      <c r="G448" s="100"/>
      <c r="H448" s="101"/>
      <c r="I448" s="100"/>
      <c r="J448" s="101"/>
      <c r="K448" s="100"/>
      <c r="L448" s="101"/>
      <c r="M448" s="100"/>
      <c r="N448" s="101"/>
      <c r="O448" s="100"/>
      <c r="P448" s="101"/>
      <c r="Q448" s="100"/>
      <c r="R448" s="101"/>
      <c r="S448" s="100"/>
      <c r="T448" s="101"/>
      <c r="U448" s="118"/>
      <c r="V448" s="118"/>
      <c r="W448" s="100"/>
      <c r="X448" s="100"/>
      <c r="Y448" s="100"/>
      <c r="Z448" s="100"/>
      <c r="AA448" s="132"/>
      <c r="AB448" s="101"/>
      <c r="AC448" s="101"/>
      <c r="AD448" s="101"/>
      <c r="AE448" s="100"/>
      <c r="AF448" s="101"/>
      <c r="AG448" s="100"/>
      <c r="AH448" s="101"/>
      <c r="AI448" s="100"/>
      <c r="AJ448" s="101"/>
      <c r="AK448" s="100"/>
      <c r="AL448" s="101"/>
      <c r="AM448" s="101"/>
      <c r="AN448" s="8"/>
      <c r="AO448" s="147">
        <f>IFERROR(VLOOKUP(B448,'A2. Rate Change &amp; Enrollment'!$C$20:$K$769,3,FALSE),0)</f>
        <v>0</v>
      </c>
      <c r="AP448" s="147">
        <f>IFERROR(VLOOKUP(B448,'A2. Rate Change &amp; Enrollment'!$C$20:$K$769,7,FALSE),0)</f>
        <v>0</v>
      </c>
      <c r="AQ448" s="150" t="e">
        <f t="shared" si="54"/>
        <v>#DIV/0!</v>
      </c>
      <c r="AS448" s="177"/>
      <c r="AT448" s="177"/>
      <c r="AV448" s="153" t="e">
        <f t="shared" si="55"/>
        <v>#DIV/0!</v>
      </c>
      <c r="AW448" s="101"/>
      <c r="AY448" s="132"/>
      <c r="AZ448" s="101"/>
      <c r="BA448" s="94"/>
      <c r="BB448" s="94"/>
      <c r="BC448" s="94"/>
      <c r="BD448" s="94"/>
      <c r="BE448" s="101"/>
      <c r="BF448" s="132"/>
      <c r="BG448" s="98"/>
      <c r="BH448" s="74" t="str">
        <f t="shared" si="50"/>
        <v>N</v>
      </c>
      <c r="BI448" t="e">
        <f t="shared" si="51"/>
        <v>#DIV/0!</v>
      </c>
      <c r="BK448" s="283">
        <f>IFERROR(VLOOKUP($B448, 'A2. Rate Change &amp; Enrollment'!$C$14:$BY$769, 75, FALSE), 0)</f>
        <v>0</v>
      </c>
      <c r="BL448" s="283" t="e">
        <f t="shared" si="52"/>
        <v>#DIV/0!</v>
      </c>
      <c r="BM448" s="283" t="e">
        <f t="shared" si="53"/>
        <v>#DIV/0!</v>
      </c>
      <c r="BN448" t="e">
        <f t="shared" si="56"/>
        <v>#DIV/0!</v>
      </c>
    </row>
    <row r="449" spans="1:66" x14ac:dyDescent="0.35">
      <c r="A449" t="s">
        <v>752</v>
      </c>
      <c r="B449" s="144"/>
      <c r="C449" s="98"/>
      <c r="D449" s="43" t="str">
        <f t="shared" si="49"/>
        <v>POS</v>
      </c>
      <c r="E449" s="100"/>
      <c r="F449" s="101"/>
      <c r="G449" s="100"/>
      <c r="H449" s="101"/>
      <c r="I449" s="100"/>
      <c r="J449" s="101"/>
      <c r="K449" s="100"/>
      <c r="L449" s="101"/>
      <c r="M449" s="100"/>
      <c r="N449" s="101"/>
      <c r="O449" s="100"/>
      <c r="P449" s="101"/>
      <c r="Q449" s="100"/>
      <c r="R449" s="101"/>
      <c r="S449" s="100"/>
      <c r="T449" s="101"/>
      <c r="U449" s="118"/>
      <c r="V449" s="118"/>
      <c r="W449" s="100"/>
      <c r="X449" s="100"/>
      <c r="Y449" s="100"/>
      <c r="Z449" s="100"/>
      <c r="AA449" s="132"/>
      <c r="AB449" s="101"/>
      <c r="AC449" s="101"/>
      <c r="AD449" s="101"/>
      <c r="AE449" s="100"/>
      <c r="AF449" s="101"/>
      <c r="AG449" s="100"/>
      <c r="AH449" s="101"/>
      <c r="AI449" s="100"/>
      <c r="AJ449" s="101"/>
      <c r="AK449" s="100"/>
      <c r="AL449" s="101"/>
      <c r="AM449" s="101"/>
      <c r="AN449" s="8"/>
      <c r="AO449" s="147">
        <f>IFERROR(VLOOKUP(B449,'A2. Rate Change &amp; Enrollment'!$C$20:$K$769,3,FALSE),0)</f>
        <v>0</v>
      </c>
      <c r="AP449" s="147">
        <f>IFERROR(VLOOKUP(B449,'A2. Rate Change &amp; Enrollment'!$C$20:$K$769,7,FALSE),0)</f>
        <v>0</v>
      </c>
      <c r="AQ449" s="150" t="e">
        <f t="shared" si="54"/>
        <v>#DIV/0!</v>
      </c>
      <c r="AS449" s="177"/>
      <c r="AT449" s="177"/>
      <c r="AV449" s="153" t="e">
        <f t="shared" si="55"/>
        <v>#DIV/0!</v>
      </c>
      <c r="AW449" s="101"/>
      <c r="AY449" s="132"/>
      <c r="AZ449" s="101"/>
      <c r="BA449" s="94"/>
      <c r="BB449" s="94"/>
      <c r="BC449" s="94"/>
      <c r="BD449" s="94"/>
      <c r="BE449" s="101"/>
      <c r="BF449" s="132"/>
      <c r="BG449" s="98"/>
      <c r="BH449" s="74" t="str">
        <f t="shared" si="50"/>
        <v>N</v>
      </c>
      <c r="BI449" t="e">
        <f t="shared" si="51"/>
        <v>#DIV/0!</v>
      </c>
      <c r="BK449" s="283">
        <f>IFERROR(VLOOKUP($B449, 'A2. Rate Change &amp; Enrollment'!$C$14:$BY$769, 75, FALSE), 0)</f>
        <v>0</v>
      </c>
      <c r="BL449" s="283" t="e">
        <f t="shared" si="52"/>
        <v>#DIV/0!</v>
      </c>
      <c r="BM449" s="283" t="e">
        <f t="shared" si="53"/>
        <v>#DIV/0!</v>
      </c>
      <c r="BN449" t="e">
        <f t="shared" si="56"/>
        <v>#DIV/0!</v>
      </c>
    </row>
    <row r="450" spans="1:66" x14ac:dyDescent="0.35">
      <c r="A450" t="s">
        <v>753</v>
      </c>
      <c r="B450" s="144"/>
      <c r="C450" s="98"/>
      <c r="D450" s="43" t="str">
        <f t="shared" si="49"/>
        <v>POS</v>
      </c>
      <c r="E450" s="100"/>
      <c r="F450" s="101"/>
      <c r="G450" s="100"/>
      <c r="H450" s="101"/>
      <c r="I450" s="100"/>
      <c r="J450" s="101"/>
      <c r="K450" s="100"/>
      <c r="L450" s="101"/>
      <c r="M450" s="100"/>
      <c r="N450" s="101"/>
      <c r="O450" s="100"/>
      <c r="P450" s="101"/>
      <c r="Q450" s="100"/>
      <c r="R450" s="101"/>
      <c r="S450" s="100"/>
      <c r="T450" s="101"/>
      <c r="U450" s="118"/>
      <c r="V450" s="118"/>
      <c r="W450" s="100"/>
      <c r="X450" s="100"/>
      <c r="Y450" s="100"/>
      <c r="Z450" s="100"/>
      <c r="AA450" s="132"/>
      <c r="AB450" s="101"/>
      <c r="AC450" s="101"/>
      <c r="AD450" s="101"/>
      <c r="AE450" s="100"/>
      <c r="AF450" s="101"/>
      <c r="AG450" s="100"/>
      <c r="AH450" s="101"/>
      <c r="AI450" s="100"/>
      <c r="AJ450" s="101"/>
      <c r="AK450" s="100"/>
      <c r="AL450" s="101"/>
      <c r="AM450" s="101"/>
      <c r="AN450" s="8"/>
      <c r="AO450" s="147">
        <f>IFERROR(VLOOKUP(B450,'A2. Rate Change &amp; Enrollment'!$C$20:$K$769,3,FALSE),0)</f>
        <v>0</v>
      </c>
      <c r="AP450" s="147">
        <f>IFERROR(VLOOKUP(B450,'A2. Rate Change &amp; Enrollment'!$C$20:$K$769,7,FALSE),0)</f>
        <v>0</v>
      </c>
      <c r="AQ450" s="150" t="e">
        <f t="shared" si="54"/>
        <v>#DIV/0!</v>
      </c>
      <c r="AS450" s="177"/>
      <c r="AT450" s="177"/>
      <c r="AV450" s="153" t="e">
        <f t="shared" si="55"/>
        <v>#DIV/0!</v>
      </c>
      <c r="AW450" s="101"/>
      <c r="AY450" s="132"/>
      <c r="AZ450" s="101"/>
      <c r="BA450" s="94"/>
      <c r="BB450" s="94"/>
      <c r="BC450" s="94"/>
      <c r="BD450" s="94"/>
      <c r="BE450" s="101"/>
      <c r="BF450" s="132"/>
      <c r="BG450" s="98"/>
      <c r="BH450" s="74" t="str">
        <f t="shared" si="50"/>
        <v>N</v>
      </c>
      <c r="BI450" t="e">
        <f t="shared" si="51"/>
        <v>#DIV/0!</v>
      </c>
      <c r="BK450" s="283">
        <f>IFERROR(VLOOKUP($B450, 'A2. Rate Change &amp; Enrollment'!$C$14:$BY$769, 75, FALSE), 0)</f>
        <v>0</v>
      </c>
      <c r="BL450" s="283" t="e">
        <f t="shared" si="52"/>
        <v>#DIV/0!</v>
      </c>
      <c r="BM450" s="283" t="e">
        <f t="shared" si="53"/>
        <v>#DIV/0!</v>
      </c>
      <c r="BN450" t="e">
        <f t="shared" si="56"/>
        <v>#DIV/0!</v>
      </c>
    </row>
    <row r="451" spans="1:66" x14ac:dyDescent="0.35">
      <c r="A451" t="s">
        <v>754</v>
      </c>
      <c r="B451" s="144"/>
      <c r="C451" s="98"/>
      <c r="D451" s="43" t="str">
        <f t="shared" si="49"/>
        <v>POS</v>
      </c>
      <c r="E451" s="100"/>
      <c r="F451" s="101"/>
      <c r="G451" s="100"/>
      <c r="H451" s="101"/>
      <c r="I451" s="100"/>
      <c r="J451" s="101"/>
      <c r="K451" s="100"/>
      <c r="L451" s="101"/>
      <c r="M451" s="100"/>
      <c r="N451" s="101"/>
      <c r="O451" s="100"/>
      <c r="P451" s="101"/>
      <c r="Q451" s="100"/>
      <c r="R451" s="101"/>
      <c r="S451" s="100"/>
      <c r="T451" s="101"/>
      <c r="U451" s="118"/>
      <c r="V451" s="118"/>
      <c r="W451" s="100"/>
      <c r="X451" s="100"/>
      <c r="Y451" s="100"/>
      <c r="Z451" s="100"/>
      <c r="AA451" s="132"/>
      <c r="AB451" s="101"/>
      <c r="AC451" s="101"/>
      <c r="AD451" s="101"/>
      <c r="AE451" s="100"/>
      <c r="AF451" s="101"/>
      <c r="AG451" s="100"/>
      <c r="AH451" s="101"/>
      <c r="AI451" s="100"/>
      <c r="AJ451" s="101"/>
      <c r="AK451" s="100"/>
      <c r="AL451" s="101"/>
      <c r="AM451" s="101"/>
      <c r="AN451" s="8"/>
      <c r="AO451" s="147">
        <f>IFERROR(VLOOKUP(B451,'A2. Rate Change &amp; Enrollment'!$C$20:$K$769,3,FALSE),0)</f>
        <v>0</v>
      </c>
      <c r="AP451" s="147">
        <f>IFERROR(VLOOKUP(B451,'A2. Rate Change &amp; Enrollment'!$C$20:$K$769,7,FALSE),0)</f>
        <v>0</v>
      </c>
      <c r="AQ451" s="150" t="e">
        <f t="shared" si="54"/>
        <v>#DIV/0!</v>
      </c>
      <c r="AS451" s="177"/>
      <c r="AT451" s="177"/>
      <c r="AV451" s="153" t="e">
        <f t="shared" si="55"/>
        <v>#DIV/0!</v>
      </c>
      <c r="AW451" s="101"/>
      <c r="AY451" s="132"/>
      <c r="AZ451" s="101"/>
      <c r="BA451" s="94"/>
      <c r="BB451" s="94"/>
      <c r="BC451" s="94"/>
      <c r="BD451" s="94"/>
      <c r="BE451" s="101"/>
      <c r="BF451" s="132"/>
      <c r="BG451" s="98"/>
      <c r="BH451" s="74" t="str">
        <f t="shared" si="50"/>
        <v>N</v>
      </c>
      <c r="BI451" t="e">
        <f t="shared" si="51"/>
        <v>#DIV/0!</v>
      </c>
      <c r="BK451" s="283">
        <f>IFERROR(VLOOKUP($B451, 'A2. Rate Change &amp; Enrollment'!$C$14:$BY$769, 75, FALSE), 0)</f>
        <v>0</v>
      </c>
      <c r="BL451" s="283" t="e">
        <f t="shared" si="52"/>
        <v>#DIV/0!</v>
      </c>
      <c r="BM451" s="283" t="e">
        <f t="shared" si="53"/>
        <v>#DIV/0!</v>
      </c>
      <c r="BN451" t="e">
        <f t="shared" si="56"/>
        <v>#DIV/0!</v>
      </c>
    </row>
    <row r="452" spans="1:66" x14ac:dyDescent="0.35">
      <c r="A452" t="s">
        <v>755</v>
      </c>
      <c r="B452" s="144"/>
      <c r="C452" s="98"/>
      <c r="D452" s="43" t="str">
        <f t="shared" si="49"/>
        <v>POS</v>
      </c>
      <c r="E452" s="100"/>
      <c r="F452" s="101"/>
      <c r="G452" s="100"/>
      <c r="H452" s="101"/>
      <c r="I452" s="100"/>
      <c r="J452" s="101"/>
      <c r="K452" s="100"/>
      <c r="L452" s="101"/>
      <c r="M452" s="100"/>
      <c r="N452" s="101"/>
      <c r="O452" s="100"/>
      <c r="P452" s="101"/>
      <c r="Q452" s="100"/>
      <c r="R452" s="101"/>
      <c r="S452" s="100"/>
      <c r="T452" s="101"/>
      <c r="U452" s="118"/>
      <c r="V452" s="118"/>
      <c r="W452" s="100"/>
      <c r="X452" s="100"/>
      <c r="Y452" s="100"/>
      <c r="Z452" s="100"/>
      <c r="AA452" s="132"/>
      <c r="AB452" s="101"/>
      <c r="AC452" s="101"/>
      <c r="AD452" s="101"/>
      <c r="AE452" s="100"/>
      <c r="AF452" s="101"/>
      <c r="AG452" s="100"/>
      <c r="AH452" s="101"/>
      <c r="AI452" s="100"/>
      <c r="AJ452" s="101"/>
      <c r="AK452" s="100"/>
      <c r="AL452" s="101"/>
      <c r="AM452" s="101"/>
      <c r="AN452" s="8"/>
      <c r="AO452" s="147">
        <f>IFERROR(VLOOKUP(B452,'A2. Rate Change &amp; Enrollment'!$C$20:$K$769,3,FALSE),0)</f>
        <v>0</v>
      </c>
      <c r="AP452" s="147">
        <f>IFERROR(VLOOKUP(B452,'A2. Rate Change &amp; Enrollment'!$C$20:$K$769,7,FALSE),0)</f>
        <v>0</v>
      </c>
      <c r="AQ452" s="150" t="e">
        <f t="shared" si="54"/>
        <v>#DIV/0!</v>
      </c>
      <c r="AS452" s="177"/>
      <c r="AT452" s="177"/>
      <c r="AV452" s="153" t="e">
        <f t="shared" si="55"/>
        <v>#DIV/0!</v>
      </c>
      <c r="AW452" s="101"/>
      <c r="AY452" s="132"/>
      <c r="AZ452" s="101"/>
      <c r="BA452" s="94"/>
      <c r="BB452" s="94"/>
      <c r="BC452" s="94"/>
      <c r="BD452" s="94"/>
      <c r="BE452" s="101"/>
      <c r="BF452" s="132"/>
      <c r="BG452" s="98"/>
      <c r="BH452" s="74" t="str">
        <f t="shared" si="50"/>
        <v>N</v>
      </c>
      <c r="BI452" t="e">
        <f t="shared" si="51"/>
        <v>#DIV/0!</v>
      </c>
      <c r="BK452" s="283">
        <f>IFERROR(VLOOKUP($B452, 'A2. Rate Change &amp; Enrollment'!$C$14:$BY$769, 75, FALSE), 0)</f>
        <v>0</v>
      </c>
      <c r="BL452" s="283" t="e">
        <f t="shared" si="52"/>
        <v>#DIV/0!</v>
      </c>
      <c r="BM452" s="283" t="e">
        <f t="shared" si="53"/>
        <v>#DIV/0!</v>
      </c>
      <c r="BN452" t="e">
        <f t="shared" si="56"/>
        <v>#DIV/0!</v>
      </c>
    </row>
    <row r="453" spans="1:66" x14ac:dyDescent="0.35">
      <c r="A453" t="s">
        <v>756</v>
      </c>
      <c r="B453" s="144"/>
      <c r="C453" s="98"/>
      <c r="D453" s="43" t="str">
        <f t="shared" si="49"/>
        <v>POS</v>
      </c>
      <c r="E453" s="100"/>
      <c r="F453" s="101"/>
      <c r="G453" s="100"/>
      <c r="H453" s="101"/>
      <c r="I453" s="100"/>
      <c r="J453" s="101"/>
      <c r="K453" s="100"/>
      <c r="L453" s="101"/>
      <c r="M453" s="100"/>
      <c r="N453" s="101"/>
      <c r="O453" s="100"/>
      <c r="P453" s="101"/>
      <c r="Q453" s="100"/>
      <c r="R453" s="101"/>
      <c r="S453" s="100"/>
      <c r="T453" s="101"/>
      <c r="U453" s="118"/>
      <c r="V453" s="118"/>
      <c r="W453" s="100"/>
      <c r="X453" s="100"/>
      <c r="Y453" s="100"/>
      <c r="Z453" s="100"/>
      <c r="AA453" s="132"/>
      <c r="AB453" s="101"/>
      <c r="AC453" s="101"/>
      <c r="AD453" s="101"/>
      <c r="AE453" s="100"/>
      <c r="AF453" s="101"/>
      <c r="AG453" s="100"/>
      <c r="AH453" s="101"/>
      <c r="AI453" s="100"/>
      <c r="AJ453" s="101"/>
      <c r="AK453" s="100"/>
      <c r="AL453" s="101"/>
      <c r="AM453" s="101"/>
      <c r="AN453" s="8"/>
      <c r="AO453" s="147">
        <f>IFERROR(VLOOKUP(B453,'A2. Rate Change &amp; Enrollment'!$C$20:$K$769,3,FALSE),0)</f>
        <v>0</v>
      </c>
      <c r="AP453" s="147">
        <f>IFERROR(VLOOKUP(B453,'A2. Rate Change &amp; Enrollment'!$C$20:$K$769,7,FALSE),0)</f>
        <v>0</v>
      </c>
      <c r="AQ453" s="150" t="e">
        <f t="shared" si="54"/>
        <v>#DIV/0!</v>
      </c>
      <c r="AS453" s="177"/>
      <c r="AT453" s="177"/>
      <c r="AV453" s="153" t="e">
        <f t="shared" si="55"/>
        <v>#DIV/0!</v>
      </c>
      <c r="AW453" s="101"/>
      <c r="AY453" s="132"/>
      <c r="AZ453" s="101"/>
      <c r="BA453" s="94"/>
      <c r="BB453" s="94"/>
      <c r="BC453" s="94"/>
      <c r="BD453" s="94"/>
      <c r="BE453" s="101"/>
      <c r="BF453" s="132"/>
      <c r="BG453" s="98"/>
      <c r="BH453" s="74" t="str">
        <f t="shared" si="50"/>
        <v>N</v>
      </c>
      <c r="BI453" t="e">
        <f t="shared" si="51"/>
        <v>#DIV/0!</v>
      </c>
      <c r="BK453" s="283">
        <f>IFERROR(VLOOKUP($B453, 'A2. Rate Change &amp; Enrollment'!$C$14:$BY$769, 75, FALSE), 0)</f>
        <v>0</v>
      </c>
      <c r="BL453" s="283" t="e">
        <f t="shared" si="52"/>
        <v>#DIV/0!</v>
      </c>
      <c r="BM453" s="283" t="e">
        <f t="shared" si="53"/>
        <v>#DIV/0!</v>
      </c>
      <c r="BN453" t="e">
        <f t="shared" si="56"/>
        <v>#DIV/0!</v>
      </c>
    </row>
    <row r="454" spans="1:66" x14ac:dyDescent="0.35">
      <c r="A454" t="s">
        <v>757</v>
      </c>
      <c r="B454" s="144"/>
      <c r="C454" s="98"/>
      <c r="D454" s="43" t="str">
        <f t="shared" si="49"/>
        <v>POS</v>
      </c>
      <c r="E454" s="100"/>
      <c r="F454" s="101"/>
      <c r="G454" s="100"/>
      <c r="H454" s="101"/>
      <c r="I454" s="100"/>
      <c r="J454" s="101"/>
      <c r="K454" s="100"/>
      <c r="L454" s="101"/>
      <c r="M454" s="100"/>
      <c r="N454" s="101"/>
      <c r="O454" s="100"/>
      <c r="P454" s="101"/>
      <c r="Q454" s="100"/>
      <c r="R454" s="101"/>
      <c r="S454" s="100"/>
      <c r="T454" s="101"/>
      <c r="U454" s="118"/>
      <c r="V454" s="118"/>
      <c r="W454" s="100"/>
      <c r="X454" s="100"/>
      <c r="Y454" s="100"/>
      <c r="Z454" s="100"/>
      <c r="AA454" s="132"/>
      <c r="AB454" s="101"/>
      <c r="AC454" s="101"/>
      <c r="AD454" s="101"/>
      <c r="AE454" s="100"/>
      <c r="AF454" s="101"/>
      <c r="AG454" s="100"/>
      <c r="AH454" s="101"/>
      <c r="AI454" s="100"/>
      <c r="AJ454" s="101"/>
      <c r="AK454" s="100"/>
      <c r="AL454" s="101"/>
      <c r="AM454" s="101"/>
      <c r="AN454" s="8"/>
      <c r="AO454" s="147">
        <f>IFERROR(VLOOKUP(B454,'A2. Rate Change &amp; Enrollment'!$C$20:$K$769,3,FALSE),0)</f>
        <v>0</v>
      </c>
      <c r="AP454" s="147">
        <f>IFERROR(VLOOKUP(B454,'A2. Rate Change &amp; Enrollment'!$C$20:$K$769,7,FALSE),0)</f>
        <v>0</v>
      </c>
      <c r="AQ454" s="150" t="e">
        <f t="shared" si="54"/>
        <v>#DIV/0!</v>
      </c>
      <c r="AS454" s="177"/>
      <c r="AT454" s="177"/>
      <c r="AV454" s="153" t="e">
        <f t="shared" si="55"/>
        <v>#DIV/0!</v>
      </c>
      <c r="AW454" s="101"/>
      <c r="AY454" s="132"/>
      <c r="AZ454" s="101"/>
      <c r="BA454" s="94"/>
      <c r="BB454" s="94"/>
      <c r="BC454" s="94"/>
      <c r="BD454" s="94"/>
      <c r="BE454" s="101"/>
      <c r="BF454" s="132"/>
      <c r="BG454" s="98"/>
      <c r="BH454" s="74" t="str">
        <f t="shared" si="50"/>
        <v>N</v>
      </c>
      <c r="BI454" t="e">
        <f t="shared" si="51"/>
        <v>#DIV/0!</v>
      </c>
      <c r="BK454" s="283">
        <f>IFERROR(VLOOKUP($B454, 'A2. Rate Change &amp; Enrollment'!$C$14:$BY$769, 75, FALSE), 0)</f>
        <v>0</v>
      </c>
      <c r="BL454" s="283" t="e">
        <f t="shared" si="52"/>
        <v>#DIV/0!</v>
      </c>
      <c r="BM454" s="283" t="e">
        <f t="shared" si="53"/>
        <v>#DIV/0!</v>
      </c>
      <c r="BN454" t="e">
        <f t="shared" si="56"/>
        <v>#DIV/0!</v>
      </c>
    </row>
    <row r="455" spans="1:66" x14ac:dyDescent="0.35">
      <c r="A455" t="s">
        <v>758</v>
      </c>
      <c r="B455" s="144"/>
      <c r="C455" s="98"/>
      <c r="D455" s="43" t="str">
        <f t="shared" si="49"/>
        <v>POS</v>
      </c>
      <c r="E455" s="100"/>
      <c r="F455" s="101"/>
      <c r="G455" s="100"/>
      <c r="H455" s="101"/>
      <c r="I455" s="100"/>
      <c r="J455" s="101"/>
      <c r="K455" s="100"/>
      <c r="L455" s="101"/>
      <c r="M455" s="100"/>
      <c r="N455" s="101"/>
      <c r="O455" s="100"/>
      <c r="P455" s="101"/>
      <c r="Q455" s="100"/>
      <c r="R455" s="101"/>
      <c r="S455" s="100"/>
      <c r="T455" s="101"/>
      <c r="U455" s="118"/>
      <c r="V455" s="118"/>
      <c r="W455" s="100"/>
      <c r="X455" s="100"/>
      <c r="Y455" s="100"/>
      <c r="Z455" s="100"/>
      <c r="AA455" s="132"/>
      <c r="AB455" s="101"/>
      <c r="AC455" s="101"/>
      <c r="AD455" s="101"/>
      <c r="AE455" s="100"/>
      <c r="AF455" s="101"/>
      <c r="AG455" s="100"/>
      <c r="AH455" s="101"/>
      <c r="AI455" s="100"/>
      <c r="AJ455" s="101"/>
      <c r="AK455" s="100"/>
      <c r="AL455" s="101"/>
      <c r="AM455" s="101"/>
      <c r="AN455" s="8"/>
      <c r="AO455" s="147">
        <f>IFERROR(VLOOKUP(B455,'A2. Rate Change &amp; Enrollment'!$C$20:$K$769,3,FALSE),0)</f>
        <v>0</v>
      </c>
      <c r="AP455" s="147">
        <f>IFERROR(VLOOKUP(B455,'A2. Rate Change &amp; Enrollment'!$C$20:$K$769,7,FALSE),0)</f>
        <v>0</v>
      </c>
      <c r="AQ455" s="150" t="e">
        <f t="shared" si="54"/>
        <v>#DIV/0!</v>
      </c>
      <c r="AS455" s="177"/>
      <c r="AT455" s="177"/>
      <c r="AV455" s="153" t="e">
        <f t="shared" si="55"/>
        <v>#DIV/0!</v>
      </c>
      <c r="AW455" s="101"/>
      <c r="AY455" s="132"/>
      <c r="AZ455" s="101"/>
      <c r="BA455" s="94"/>
      <c r="BB455" s="94"/>
      <c r="BC455" s="94"/>
      <c r="BD455" s="94"/>
      <c r="BE455" s="101"/>
      <c r="BF455" s="132"/>
      <c r="BG455" s="98"/>
      <c r="BH455" s="74" t="str">
        <f t="shared" si="50"/>
        <v>N</v>
      </c>
      <c r="BI455" t="e">
        <f t="shared" si="51"/>
        <v>#DIV/0!</v>
      </c>
      <c r="BK455" s="283">
        <f>IFERROR(VLOOKUP($B455, 'A2. Rate Change &amp; Enrollment'!$C$14:$BY$769, 75, FALSE), 0)</f>
        <v>0</v>
      </c>
      <c r="BL455" s="283" t="e">
        <f t="shared" si="52"/>
        <v>#DIV/0!</v>
      </c>
      <c r="BM455" s="283" t="e">
        <f t="shared" si="53"/>
        <v>#DIV/0!</v>
      </c>
      <c r="BN455" t="e">
        <f t="shared" si="56"/>
        <v>#DIV/0!</v>
      </c>
    </row>
    <row r="456" spans="1:66" x14ac:dyDescent="0.35">
      <c r="A456" t="s">
        <v>759</v>
      </c>
      <c r="B456" s="144"/>
      <c r="C456" s="98"/>
      <c r="D456" s="43" t="str">
        <f t="shared" si="49"/>
        <v>POS</v>
      </c>
      <c r="E456" s="100"/>
      <c r="F456" s="101"/>
      <c r="G456" s="100"/>
      <c r="H456" s="101"/>
      <c r="I456" s="100"/>
      <c r="J456" s="101"/>
      <c r="K456" s="100"/>
      <c r="L456" s="101"/>
      <c r="M456" s="100"/>
      <c r="N456" s="101"/>
      <c r="O456" s="100"/>
      <c r="P456" s="101"/>
      <c r="Q456" s="100"/>
      <c r="R456" s="101"/>
      <c r="S456" s="100"/>
      <c r="T456" s="101"/>
      <c r="U456" s="118"/>
      <c r="V456" s="118"/>
      <c r="W456" s="100"/>
      <c r="X456" s="100"/>
      <c r="Y456" s="100"/>
      <c r="Z456" s="100"/>
      <c r="AA456" s="132"/>
      <c r="AB456" s="101"/>
      <c r="AC456" s="101"/>
      <c r="AD456" s="101"/>
      <c r="AE456" s="100"/>
      <c r="AF456" s="101"/>
      <c r="AG456" s="100"/>
      <c r="AH456" s="101"/>
      <c r="AI456" s="100"/>
      <c r="AJ456" s="101"/>
      <c r="AK456" s="100"/>
      <c r="AL456" s="101"/>
      <c r="AM456" s="101"/>
      <c r="AN456" s="8"/>
      <c r="AO456" s="147">
        <f>IFERROR(VLOOKUP(B456,'A2. Rate Change &amp; Enrollment'!$C$20:$K$769,3,FALSE),0)</f>
        <v>0</v>
      </c>
      <c r="AP456" s="147">
        <f>IFERROR(VLOOKUP(B456,'A2. Rate Change &amp; Enrollment'!$C$20:$K$769,7,FALSE),0)</f>
        <v>0</v>
      </c>
      <c r="AQ456" s="150" t="e">
        <f t="shared" si="54"/>
        <v>#DIV/0!</v>
      </c>
      <c r="AS456" s="177"/>
      <c r="AT456" s="177"/>
      <c r="AV456" s="153" t="e">
        <f t="shared" si="55"/>
        <v>#DIV/0!</v>
      </c>
      <c r="AW456" s="101"/>
      <c r="AY456" s="132"/>
      <c r="AZ456" s="101"/>
      <c r="BA456" s="94"/>
      <c r="BB456" s="94"/>
      <c r="BC456" s="94"/>
      <c r="BD456" s="94"/>
      <c r="BE456" s="101"/>
      <c r="BF456" s="132"/>
      <c r="BG456" s="98"/>
      <c r="BH456" s="74" t="str">
        <f t="shared" si="50"/>
        <v>N</v>
      </c>
      <c r="BI456" t="e">
        <f t="shared" si="51"/>
        <v>#DIV/0!</v>
      </c>
      <c r="BK456" s="283">
        <f>IFERROR(VLOOKUP($B456, 'A2. Rate Change &amp; Enrollment'!$C$14:$BY$769, 75, FALSE), 0)</f>
        <v>0</v>
      </c>
      <c r="BL456" s="283" t="e">
        <f t="shared" si="52"/>
        <v>#DIV/0!</v>
      </c>
      <c r="BM456" s="283" t="e">
        <f t="shared" si="53"/>
        <v>#DIV/0!</v>
      </c>
      <c r="BN456" t="e">
        <f t="shared" si="56"/>
        <v>#DIV/0!</v>
      </c>
    </row>
    <row r="457" spans="1:66" x14ac:dyDescent="0.35">
      <c r="A457" t="s">
        <v>760</v>
      </c>
      <c r="B457" s="144"/>
      <c r="C457" s="98"/>
      <c r="D457" s="43" t="str">
        <f t="shared" si="49"/>
        <v>POS</v>
      </c>
      <c r="E457" s="100"/>
      <c r="F457" s="101"/>
      <c r="G457" s="100"/>
      <c r="H457" s="101"/>
      <c r="I457" s="100"/>
      <c r="J457" s="101"/>
      <c r="K457" s="100"/>
      <c r="L457" s="101"/>
      <c r="M457" s="100"/>
      <c r="N457" s="101"/>
      <c r="O457" s="100"/>
      <c r="P457" s="101"/>
      <c r="Q457" s="100"/>
      <c r="R457" s="101"/>
      <c r="S457" s="100"/>
      <c r="T457" s="101"/>
      <c r="U457" s="118"/>
      <c r="V457" s="118"/>
      <c r="W457" s="100"/>
      <c r="X457" s="100"/>
      <c r="Y457" s="100"/>
      <c r="Z457" s="100"/>
      <c r="AA457" s="132"/>
      <c r="AB457" s="101"/>
      <c r="AC457" s="101"/>
      <c r="AD457" s="101"/>
      <c r="AE457" s="100"/>
      <c r="AF457" s="101"/>
      <c r="AG457" s="100"/>
      <c r="AH457" s="101"/>
      <c r="AI457" s="100"/>
      <c r="AJ457" s="101"/>
      <c r="AK457" s="100"/>
      <c r="AL457" s="101"/>
      <c r="AM457" s="101"/>
      <c r="AN457" s="8"/>
      <c r="AO457" s="147">
        <f>IFERROR(VLOOKUP(B457,'A2. Rate Change &amp; Enrollment'!$C$20:$K$769,3,FALSE),0)</f>
        <v>0</v>
      </c>
      <c r="AP457" s="147">
        <f>IFERROR(VLOOKUP(B457,'A2. Rate Change &amp; Enrollment'!$C$20:$K$769,7,FALSE),0)</f>
        <v>0</v>
      </c>
      <c r="AQ457" s="150" t="e">
        <f t="shared" si="54"/>
        <v>#DIV/0!</v>
      </c>
      <c r="AS457" s="177"/>
      <c r="AT457" s="177"/>
      <c r="AV457" s="153" t="e">
        <f t="shared" si="55"/>
        <v>#DIV/0!</v>
      </c>
      <c r="AW457" s="101"/>
      <c r="AY457" s="132"/>
      <c r="AZ457" s="101"/>
      <c r="BA457" s="94"/>
      <c r="BB457" s="94"/>
      <c r="BC457" s="94"/>
      <c r="BD457" s="94"/>
      <c r="BE457" s="101"/>
      <c r="BF457" s="132"/>
      <c r="BG457" s="98"/>
      <c r="BH457" s="74" t="str">
        <f t="shared" si="50"/>
        <v>N</v>
      </c>
      <c r="BI457" t="e">
        <f t="shared" si="51"/>
        <v>#DIV/0!</v>
      </c>
      <c r="BK457" s="283">
        <f>IFERROR(VLOOKUP($B457, 'A2. Rate Change &amp; Enrollment'!$C$14:$BY$769, 75, FALSE), 0)</f>
        <v>0</v>
      </c>
      <c r="BL457" s="283" t="e">
        <f t="shared" si="52"/>
        <v>#DIV/0!</v>
      </c>
      <c r="BM457" s="283" t="e">
        <f t="shared" si="53"/>
        <v>#DIV/0!</v>
      </c>
      <c r="BN457" t="e">
        <f t="shared" si="56"/>
        <v>#DIV/0!</v>
      </c>
    </row>
    <row r="458" spans="1:66" x14ac:dyDescent="0.35">
      <c r="A458" t="s">
        <v>761</v>
      </c>
      <c r="B458" s="144"/>
      <c r="C458" s="98"/>
      <c r="D458" s="43" t="str">
        <f t="shared" si="49"/>
        <v>POS</v>
      </c>
      <c r="E458" s="100"/>
      <c r="F458" s="101"/>
      <c r="G458" s="100"/>
      <c r="H458" s="101"/>
      <c r="I458" s="100"/>
      <c r="J458" s="101"/>
      <c r="K458" s="100"/>
      <c r="L458" s="101"/>
      <c r="M458" s="100"/>
      <c r="N458" s="101"/>
      <c r="O458" s="100"/>
      <c r="P458" s="101"/>
      <c r="Q458" s="100"/>
      <c r="R458" s="101"/>
      <c r="S458" s="100"/>
      <c r="T458" s="101"/>
      <c r="U458" s="118"/>
      <c r="V458" s="118"/>
      <c r="W458" s="100"/>
      <c r="X458" s="100"/>
      <c r="Y458" s="100"/>
      <c r="Z458" s="100"/>
      <c r="AA458" s="132"/>
      <c r="AB458" s="101"/>
      <c r="AC458" s="101"/>
      <c r="AD458" s="101"/>
      <c r="AE458" s="100"/>
      <c r="AF458" s="101"/>
      <c r="AG458" s="100"/>
      <c r="AH458" s="101"/>
      <c r="AI458" s="100"/>
      <c r="AJ458" s="101"/>
      <c r="AK458" s="100"/>
      <c r="AL458" s="101"/>
      <c r="AM458" s="101"/>
      <c r="AN458" s="8"/>
      <c r="AO458" s="147">
        <f>IFERROR(VLOOKUP(B458,'A2. Rate Change &amp; Enrollment'!$C$20:$K$769,3,FALSE),0)</f>
        <v>0</v>
      </c>
      <c r="AP458" s="147">
        <f>IFERROR(VLOOKUP(B458,'A2. Rate Change &amp; Enrollment'!$C$20:$K$769,7,FALSE),0)</f>
        <v>0</v>
      </c>
      <c r="AQ458" s="150" t="e">
        <f t="shared" si="54"/>
        <v>#DIV/0!</v>
      </c>
      <c r="AS458" s="177"/>
      <c r="AT458" s="177"/>
      <c r="AV458" s="153" t="e">
        <f t="shared" si="55"/>
        <v>#DIV/0!</v>
      </c>
      <c r="AW458" s="101"/>
      <c r="AY458" s="132"/>
      <c r="AZ458" s="101"/>
      <c r="BA458" s="94"/>
      <c r="BB458" s="94"/>
      <c r="BC458" s="94"/>
      <c r="BD458" s="94"/>
      <c r="BE458" s="101"/>
      <c r="BF458" s="132"/>
      <c r="BG458" s="98"/>
      <c r="BH458" s="74" t="str">
        <f t="shared" si="50"/>
        <v>N</v>
      </c>
      <c r="BI458" t="e">
        <f t="shared" si="51"/>
        <v>#DIV/0!</v>
      </c>
      <c r="BK458" s="283">
        <f>IFERROR(VLOOKUP($B458, 'A2. Rate Change &amp; Enrollment'!$C$14:$BY$769, 75, FALSE), 0)</f>
        <v>0</v>
      </c>
      <c r="BL458" s="283" t="e">
        <f t="shared" si="52"/>
        <v>#DIV/0!</v>
      </c>
      <c r="BM458" s="283" t="e">
        <f t="shared" si="53"/>
        <v>#DIV/0!</v>
      </c>
      <c r="BN458" t="e">
        <f t="shared" si="56"/>
        <v>#DIV/0!</v>
      </c>
    </row>
    <row r="459" spans="1:66" x14ac:dyDescent="0.35">
      <c r="A459" t="s">
        <v>762</v>
      </c>
      <c r="B459" s="144"/>
      <c r="C459" s="98"/>
      <c r="D459" s="43" t="str">
        <f t="shared" si="49"/>
        <v>POS</v>
      </c>
      <c r="E459" s="100"/>
      <c r="F459" s="101"/>
      <c r="G459" s="100"/>
      <c r="H459" s="101"/>
      <c r="I459" s="100"/>
      <c r="J459" s="101"/>
      <c r="K459" s="100"/>
      <c r="L459" s="101"/>
      <c r="M459" s="100"/>
      <c r="N459" s="101"/>
      <c r="O459" s="100"/>
      <c r="P459" s="101"/>
      <c r="Q459" s="100"/>
      <c r="R459" s="101"/>
      <c r="S459" s="100"/>
      <c r="T459" s="101"/>
      <c r="U459" s="118"/>
      <c r="V459" s="118"/>
      <c r="W459" s="100"/>
      <c r="X459" s="100"/>
      <c r="Y459" s="100"/>
      <c r="Z459" s="100"/>
      <c r="AA459" s="132"/>
      <c r="AB459" s="101"/>
      <c r="AC459" s="101"/>
      <c r="AD459" s="101"/>
      <c r="AE459" s="100"/>
      <c r="AF459" s="101"/>
      <c r="AG459" s="100"/>
      <c r="AH459" s="101"/>
      <c r="AI459" s="100"/>
      <c r="AJ459" s="101"/>
      <c r="AK459" s="100"/>
      <c r="AL459" s="101"/>
      <c r="AM459" s="101"/>
      <c r="AN459" s="8"/>
      <c r="AO459" s="147">
        <f>IFERROR(VLOOKUP(B459,'A2. Rate Change &amp; Enrollment'!$C$20:$K$769,3,FALSE),0)</f>
        <v>0</v>
      </c>
      <c r="AP459" s="147">
        <f>IFERROR(VLOOKUP(B459,'A2. Rate Change &amp; Enrollment'!$C$20:$K$769,7,FALSE),0)</f>
        <v>0</v>
      </c>
      <c r="AQ459" s="150" t="e">
        <f t="shared" si="54"/>
        <v>#DIV/0!</v>
      </c>
      <c r="AS459" s="177"/>
      <c r="AT459" s="177"/>
      <c r="AV459" s="153" t="e">
        <f t="shared" si="55"/>
        <v>#DIV/0!</v>
      </c>
      <c r="AW459" s="101"/>
      <c r="AY459" s="132"/>
      <c r="AZ459" s="101"/>
      <c r="BA459" s="94"/>
      <c r="BB459" s="94"/>
      <c r="BC459" s="94"/>
      <c r="BD459" s="94"/>
      <c r="BE459" s="101"/>
      <c r="BF459" s="132"/>
      <c r="BG459" s="98"/>
      <c r="BH459" s="74" t="str">
        <f t="shared" si="50"/>
        <v>N</v>
      </c>
      <c r="BI459" t="e">
        <f t="shared" si="51"/>
        <v>#DIV/0!</v>
      </c>
      <c r="BK459" s="283">
        <f>IFERROR(VLOOKUP($B459, 'A2. Rate Change &amp; Enrollment'!$C$14:$BY$769, 75, FALSE), 0)</f>
        <v>0</v>
      </c>
      <c r="BL459" s="283" t="e">
        <f t="shared" si="52"/>
        <v>#DIV/0!</v>
      </c>
      <c r="BM459" s="283" t="e">
        <f t="shared" si="53"/>
        <v>#DIV/0!</v>
      </c>
      <c r="BN459" t="e">
        <f t="shared" si="56"/>
        <v>#DIV/0!</v>
      </c>
    </row>
    <row r="460" spans="1:66" x14ac:dyDescent="0.35">
      <c r="A460" t="s">
        <v>763</v>
      </c>
      <c r="B460" s="144"/>
      <c r="C460" s="98"/>
      <c r="D460" s="43" t="str">
        <f t="shared" si="49"/>
        <v>POS</v>
      </c>
      <c r="E460" s="100"/>
      <c r="F460" s="101"/>
      <c r="G460" s="100"/>
      <c r="H460" s="101"/>
      <c r="I460" s="100"/>
      <c r="J460" s="101"/>
      <c r="K460" s="100"/>
      <c r="L460" s="101"/>
      <c r="M460" s="100"/>
      <c r="N460" s="101"/>
      <c r="O460" s="100"/>
      <c r="P460" s="101"/>
      <c r="Q460" s="100"/>
      <c r="R460" s="101"/>
      <c r="S460" s="100"/>
      <c r="T460" s="101"/>
      <c r="U460" s="118"/>
      <c r="V460" s="118"/>
      <c r="W460" s="100"/>
      <c r="X460" s="100"/>
      <c r="Y460" s="100"/>
      <c r="Z460" s="100"/>
      <c r="AA460" s="132"/>
      <c r="AB460" s="101"/>
      <c r="AC460" s="101"/>
      <c r="AD460" s="101"/>
      <c r="AE460" s="100"/>
      <c r="AF460" s="101"/>
      <c r="AG460" s="100"/>
      <c r="AH460" s="101"/>
      <c r="AI460" s="100"/>
      <c r="AJ460" s="101"/>
      <c r="AK460" s="100"/>
      <c r="AL460" s="101"/>
      <c r="AM460" s="101"/>
      <c r="AN460" s="8"/>
      <c r="AO460" s="147">
        <f>IFERROR(VLOOKUP(B460,'A2. Rate Change &amp; Enrollment'!$C$20:$K$769,3,FALSE),0)</f>
        <v>0</v>
      </c>
      <c r="AP460" s="147">
        <f>IFERROR(VLOOKUP(B460,'A2. Rate Change &amp; Enrollment'!$C$20:$K$769,7,FALSE),0)</f>
        <v>0</v>
      </c>
      <c r="AQ460" s="150" t="e">
        <f t="shared" si="54"/>
        <v>#DIV/0!</v>
      </c>
      <c r="AS460" s="177"/>
      <c r="AT460" s="177"/>
      <c r="AV460" s="153" t="e">
        <f t="shared" si="55"/>
        <v>#DIV/0!</v>
      </c>
      <c r="AW460" s="101"/>
      <c r="AY460" s="132"/>
      <c r="AZ460" s="101"/>
      <c r="BA460" s="94"/>
      <c r="BB460" s="94"/>
      <c r="BC460" s="94"/>
      <c r="BD460" s="94"/>
      <c r="BE460" s="101"/>
      <c r="BF460" s="132"/>
      <c r="BG460" s="98"/>
      <c r="BH460" s="74" t="str">
        <f t="shared" si="50"/>
        <v>N</v>
      </c>
      <c r="BI460" t="e">
        <f t="shared" si="51"/>
        <v>#DIV/0!</v>
      </c>
      <c r="BK460" s="283">
        <f>IFERROR(VLOOKUP($B460, 'A2. Rate Change &amp; Enrollment'!$C$14:$BY$769, 75, FALSE), 0)</f>
        <v>0</v>
      </c>
      <c r="BL460" s="283" t="e">
        <f t="shared" si="52"/>
        <v>#DIV/0!</v>
      </c>
      <c r="BM460" s="283" t="e">
        <f t="shared" si="53"/>
        <v>#DIV/0!</v>
      </c>
      <c r="BN460" t="e">
        <f t="shared" si="56"/>
        <v>#DIV/0!</v>
      </c>
    </row>
    <row r="461" spans="1:66" x14ac:dyDescent="0.35">
      <c r="A461" t="s">
        <v>764</v>
      </c>
      <c r="B461" s="144"/>
      <c r="C461" s="98"/>
      <c r="D461" s="43" t="str">
        <f t="shared" si="49"/>
        <v>POS</v>
      </c>
      <c r="E461" s="100"/>
      <c r="F461" s="101"/>
      <c r="G461" s="100"/>
      <c r="H461" s="101"/>
      <c r="I461" s="100"/>
      <c r="J461" s="101"/>
      <c r="K461" s="100"/>
      <c r="L461" s="101"/>
      <c r="M461" s="100"/>
      <c r="N461" s="101"/>
      <c r="O461" s="100"/>
      <c r="P461" s="101"/>
      <c r="Q461" s="100"/>
      <c r="R461" s="101"/>
      <c r="S461" s="100"/>
      <c r="T461" s="101"/>
      <c r="U461" s="118"/>
      <c r="V461" s="118"/>
      <c r="W461" s="100"/>
      <c r="X461" s="100"/>
      <c r="Y461" s="100"/>
      <c r="Z461" s="100"/>
      <c r="AA461" s="132"/>
      <c r="AB461" s="101"/>
      <c r="AC461" s="101"/>
      <c r="AD461" s="101"/>
      <c r="AE461" s="100"/>
      <c r="AF461" s="101"/>
      <c r="AG461" s="100"/>
      <c r="AH461" s="101"/>
      <c r="AI461" s="100"/>
      <c r="AJ461" s="101"/>
      <c r="AK461" s="100"/>
      <c r="AL461" s="101"/>
      <c r="AM461" s="101"/>
      <c r="AN461" s="8"/>
      <c r="AO461" s="147">
        <f>IFERROR(VLOOKUP(B461,'A2. Rate Change &amp; Enrollment'!$C$20:$K$769,3,FALSE),0)</f>
        <v>0</v>
      </c>
      <c r="AP461" s="147">
        <f>IFERROR(VLOOKUP(B461,'A2. Rate Change &amp; Enrollment'!$C$20:$K$769,7,FALSE),0)</f>
        <v>0</v>
      </c>
      <c r="AQ461" s="150" t="e">
        <f t="shared" si="54"/>
        <v>#DIV/0!</v>
      </c>
      <c r="AS461" s="177"/>
      <c r="AT461" s="177"/>
      <c r="AV461" s="153" t="e">
        <f t="shared" si="55"/>
        <v>#DIV/0!</v>
      </c>
      <c r="AW461" s="101"/>
      <c r="AY461" s="132"/>
      <c r="AZ461" s="101"/>
      <c r="BA461" s="94"/>
      <c r="BB461" s="94"/>
      <c r="BC461" s="94"/>
      <c r="BD461" s="94"/>
      <c r="BE461" s="101"/>
      <c r="BF461" s="132"/>
      <c r="BG461" s="98"/>
      <c r="BH461" s="74" t="str">
        <f t="shared" si="50"/>
        <v>N</v>
      </c>
      <c r="BI461" t="e">
        <f t="shared" si="51"/>
        <v>#DIV/0!</v>
      </c>
      <c r="BK461" s="283">
        <f>IFERROR(VLOOKUP($B461, 'A2. Rate Change &amp; Enrollment'!$C$14:$BY$769, 75, FALSE), 0)</f>
        <v>0</v>
      </c>
      <c r="BL461" s="283" t="e">
        <f t="shared" si="52"/>
        <v>#DIV/0!</v>
      </c>
      <c r="BM461" s="283" t="e">
        <f t="shared" si="53"/>
        <v>#DIV/0!</v>
      </c>
      <c r="BN461" t="e">
        <f t="shared" si="56"/>
        <v>#DIV/0!</v>
      </c>
    </row>
    <row r="462" spans="1:66" x14ac:dyDescent="0.35">
      <c r="A462" t="s">
        <v>765</v>
      </c>
      <c r="B462" s="144"/>
      <c r="C462" s="98"/>
      <c r="D462" s="43" t="str">
        <f t="shared" si="49"/>
        <v>POS</v>
      </c>
      <c r="E462" s="100"/>
      <c r="F462" s="101"/>
      <c r="G462" s="100"/>
      <c r="H462" s="101"/>
      <c r="I462" s="100"/>
      <c r="J462" s="101"/>
      <c r="K462" s="100"/>
      <c r="L462" s="101"/>
      <c r="M462" s="100"/>
      <c r="N462" s="101"/>
      <c r="O462" s="100"/>
      <c r="P462" s="101"/>
      <c r="Q462" s="100"/>
      <c r="R462" s="101"/>
      <c r="S462" s="100"/>
      <c r="T462" s="101"/>
      <c r="U462" s="118"/>
      <c r="V462" s="118"/>
      <c r="W462" s="100"/>
      <c r="X462" s="100"/>
      <c r="Y462" s="100"/>
      <c r="Z462" s="100"/>
      <c r="AA462" s="132"/>
      <c r="AB462" s="101"/>
      <c r="AC462" s="101"/>
      <c r="AD462" s="101"/>
      <c r="AE462" s="100"/>
      <c r="AF462" s="101"/>
      <c r="AG462" s="100"/>
      <c r="AH462" s="101"/>
      <c r="AI462" s="100"/>
      <c r="AJ462" s="101"/>
      <c r="AK462" s="100"/>
      <c r="AL462" s="101"/>
      <c r="AM462" s="101"/>
      <c r="AN462" s="8"/>
      <c r="AO462" s="147">
        <f>IFERROR(VLOOKUP(B462,'A2. Rate Change &amp; Enrollment'!$C$20:$K$769,3,FALSE),0)</f>
        <v>0</v>
      </c>
      <c r="AP462" s="147">
        <f>IFERROR(VLOOKUP(B462,'A2. Rate Change &amp; Enrollment'!$C$20:$K$769,7,FALSE),0)</f>
        <v>0</v>
      </c>
      <c r="AQ462" s="150" t="e">
        <f t="shared" si="54"/>
        <v>#DIV/0!</v>
      </c>
      <c r="AS462" s="177"/>
      <c r="AT462" s="177"/>
      <c r="AV462" s="153" t="e">
        <f t="shared" si="55"/>
        <v>#DIV/0!</v>
      </c>
      <c r="AW462" s="101"/>
      <c r="AY462" s="132"/>
      <c r="AZ462" s="101"/>
      <c r="BA462" s="94"/>
      <c r="BB462" s="94"/>
      <c r="BC462" s="94"/>
      <c r="BD462" s="94"/>
      <c r="BE462" s="101"/>
      <c r="BF462" s="132"/>
      <c r="BG462" s="98"/>
      <c r="BH462" s="74" t="str">
        <f t="shared" si="50"/>
        <v>N</v>
      </c>
      <c r="BI462" t="e">
        <f t="shared" si="51"/>
        <v>#DIV/0!</v>
      </c>
      <c r="BK462" s="283">
        <f>IFERROR(VLOOKUP($B462, 'A2. Rate Change &amp; Enrollment'!$C$14:$BY$769, 75, FALSE), 0)</f>
        <v>0</v>
      </c>
      <c r="BL462" s="283" t="e">
        <f t="shared" si="52"/>
        <v>#DIV/0!</v>
      </c>
      <c r="BM462" s="283" t="e">
        <f t="shared" si="53"/>
        <v>#DIV/0!</v>
      </c>
      <c r="BN462" t="e">
        <f t="shared" si="56"/>
        <v>#DIV/0!</v>
      </c>
    </row>
    <row r="463" spans="1:66" x14ac:dyDescent="0.35">
      <c r="A463" t="s">
        <v>766</v>
      </c>
      <c r="B463" s="144"/>
      <c r="C463" s="98"/>
      <c r="D463" s="43" t="str">
        <f t="shared" si="49"/>
        <v>POS</v>
      </c>
      <c r="E463" s="100"/>
      <c r="F463" s="101"/>
      <c r="G463" s="100"/>
      <c r="H463" s="101"/>
      <c r="I463" s="100"/>
      <c r="J463" s="101"/>
      <c r="K463" s="100"/>
      <c r="L463" s="101"/>
      <c r="M463" s="100"/>
      <c r="N463" s="101"/>
      <c r="O463" s="100"/>
      <c r="P463" s="101"/>
      <c r="Q463" s="100"/>
      <c r="R463" s="101"/>
      <c r="S463" s="100"/>
      <c r="T463" s="101"/>
      <c r="U463" s="118"/>
      <c r="V463" s="118"/>
      <c r="W463" s="100"/>
      <c r="X463" s="100"/>
      <c r="Y463" s="100"/>
      <c r="Z463" s="100"/>
      <c r="AA463" s="132"/>
      <c r="AB463" s="101"/>
      <c r="AC463" s="101"/>
      <c r="AD463" s="101"/>
      <c r="AE463" s="100"/>
      <c r="AF463" s="101"/>
      <c r="AG463" s="100"/>
      <c r="AH463" s="101"/>
      <c r="AI463" s="100"/>
      <c r="AJ463" s="101"/>
      <c r="AK463" s="100"/>
      <c r="AL463" s="101"/>
      <c r="AM463" s="101"/>
      <c r="AN463" s="8"/>
      <c r="AO463" s="147">
        <f>IFERROR(VLOOKUP(B463,'A2. Rate Change &amp; Enrollment'!$C$20:$K$769,3,FALSE),0)</f>
        <v>0</v>
      </c>
      <c r="AP463" s="147">
        <f>IFERROR(VLOOKUP(B463,'A2. Rate Change &amp; Enrollment'!$C$20:$K$769,7,FALSE),0)</f>
        <v>0</v>
      </c>
      <c r="AQ463" s="150" t="e">
        <f t="shared" si="54"/>
        <v>#DIV/0!</v>
      </c>
      <c r="AS463" s="177"/>
      <c r="AT463" s="177"/>
      <c r="AV463" s="153" t="e">
        <f t="shared" si="55"/>
        <v>#DIV/0!</v>
      </c>
      <c r="AW463" s="101"/>
      <c r="AY463" s="132"/>
      <c r="AZ463" s="101"/>
      <c r="BA463" s="94"/>
      <c r="BB463" s="94"/>
      <c r="BC463" s="94"/>
      <c r="BD463" s="94"/>
      <c r="BE463" s="101"/>
      <c r="BF463" s="132"/>
      <c r="BG463" s="98"/>
      <c r="BH463" s="74" t="str">
        <f t="shared" si="50"/>
        <v>N</v>
      </c>
      <c r="BI463" t="e">
        <f t="shared" si="51"/>
        <v>#DIV/0!</v>
      </c>
      <c r="BK463" s="283">
        <f>IFERROR(VLOOKUP($B463, 'A2. Rate Change &amp; Enrollment'!$C$14:$BY$769, 75, FALSE), 0)</f>
        <v>0</v>
      </c>
      <c r="BL463" s="283" t="e">
        <f t="shared" si="52"/>
        <v>#DIV/0!</v>
      </c>
      <c r="BM463" s="283" t="e">
        <f t="shared" si="53"/>
        <v>#DIV/0!</v>
      </c>
      <c r="BN463" t="e">
        <f t="shared" si="56"/>
        <v>#DIV/0!</v>
      </c>
    </row>
    <row r="464" spans="1:66" x14ac:dyDescent="0.35">
      <c r="A464" t="s">
        <v>767</v>
      </c>
      <c r="B464" s="144"/>
      <c r="C464" s="98"/>
      <c r="D464" s="43" t="str">
        <f t="shared" ref="D464:D527" si="57">$B$4</f>
        <v>POS</v>
      </c>
      <c r="E464" s="100"/>
      <c r="F464" s="101"/>
      <c r="G464" s="100"/>
      <c r="H464" s="101"/>
      <c r="I464" s="100"/>
      <c r="J464" s="101"/>
      <c r="K464" s="100"/>
      <c r="L464" s="101"/>
      <c r="M464" s="100"/>
      <c r="N464" s="101"/>
      <c r="O464" s="100"/>
      <c r="P464" s="101"/>
      <c r="Q464" s="100"/>
      <c r="R464" s="101"/>
      <c r="S464" s="100"/>
      <c r="T464" s="101"/>
      <c r="U464" s="118"/>
      <c r="V464" s="118"/>
      <c r="W464" s="100"/>
      <c r="X464" s="100"/>
      <c r="Y464" s="100"/>
      <c r="Z464" s="100"/>
      <c r="AA464" s="132"/>
      <c r="AB464" s="101"/>
      <c r="AC464" s="101"/>
      <c r="AD464" s="101"/>
      <c r="AE464" s="100"/>
      <c r="AF464" s="101"/>
      <c r="AG464" s="100"/>
      <c r="AH464" s="101"/>
      <c r="AI464" s="100"/>
      <c r="AJ464" s="101"/>
      <c r="AK464" s="100"/>
      <c r="AL464" s="101"/>
      <c r="AM464" s="101"/>
      <c r="AN464" s="8"/>
      <c r="AO464" s="147">
        <f>IFERROR(VLOOKUP(B464,'A2. Rate Change &amp; Enrollment'!$C$20:$K$769,3,FALSE),0)</f>
        <v>0</v>
      </c>
      <c r="AP464" s="147">
        <f>IFERROR(VLOOKUP(B464,'A2. Rate Change &amp; Enrollment'!$C$20:$K$769,7,FALSE),0)</f>
        <v>0</v>
      </c>
      <c r="AQ464" s="150" t="e">
        <f t="shared" si="54"/>
        <v>#DIV/0!</v>
      </c>
      <c r="AS464" s="177"/>
      <c r="AT464" s="177"/>
      <c r="AV464" s="153" t="e">
        <f t="shared" si="55"/>
        <v>#DIV/0!</v>
      </c>
      <c r="AW464" s="101"/>
      <c r="AY464" s="132"/>
      <c r="AZ464" s="101"/>
      <c r="BA464" s="94"/>
      <c r="BB464" s="94"/>
      <c r="BC464" s="94"/>
      <c r="BD464" s="94"/>
      <c r="BE464" s="101"/>
      <c r="BF464" s="132"/>
      <c r="BG464" s="98"/>
      <c r="BH464" s="74" t="str">
        <f t="shared" ref="BH464:BH527" si="58">IF(OR(AS464-AT464&gt;5%, AT464-AS464&gt;5%), "Y", "N")</f>
        <v>N</v>
      </c>
      <c r="BI464" t="e">
        <f t="shared" ref="BI464:BI527" si="59">IF(AND(AQ464&gt;5%, BH464="Y"), "Y", "N")</f>
        <v>#DIV/0!</v>
      </c>
      <c r="BK464" s="283">
        <f>IFERROR(VLOOKUP($B464, 'A2. Rate Change &amp; Enrollment'!$C$14:$BY$769, 75, FALSE), 0)</f>
        <v>0</v>
      </c>
      <c r="BL464" s="283" t="e">
        <f t="shared" ref="BL464:BL527" si="60">BK464/$BK$14</f>
        <v>#DIV/0!</v>
      </c>
      <c r="BM464" s="283" t="e">
        <f t="shared" ref="BM464:BM527" si="61">AS464/$AS$14</f>
        <v>#DIV/0!</v>
      </c>
      <c r="BN464" t="e">
        <f t="shared" si="56"/>
        <v>#DIV/0!</v>
      </c>
    </row>
    <row r="465" spans="1:66" x14ac:dyDescent="0.35">
      <c r="A465" t="s">
        <v>768</v>
      </c>
      <c r="B465" s="144"/>
      <c r="C465" s="98"/>
      <c r="D465" s="43" t="str">
        <f t="shared" si="57"/>
        <v>POS</v>
      </c>
      <c r="E465" s="100"/>
      <c r="F465" s="101"/>
      <c r="G465" s="100"/>
      <c r="H465" s="101"/>
      <c r="I465" s="100"/>
      <c r="J465" s="101"/>
      <c r="K465" s="100"/>
      <c r="L465" s="101"/>
      <c r="M465" s="100"/>
      <c r="N465" s="101"/>
      <c r="O465" s="100"/>
      <c r="P465" s="101"/>
      <c r="Q465" s="100"/>
      <c r="R465" s="101"/>
      <c r="S465" s="100"/>
      <c r="T465" s="101"/>
      <c r="U465" s="118"/>
      <c r="V465" s="118"/>
      <c r="W465" s="100"/>
      <c r="X465" s="100"/>
      <c r="Y465" s="100"/>
      <c r="Z465" s="100"/>
      <c r="AA465" s="132"/>
      <c r="AB465" s="101"/>
      <c r="AC465" s="101"/>
      <c r="AD465" s="101"/>
      <c r="AE465" s="100"/>
      <c r="AF465" s="101"/>
      <c r="AG465" s="100"/>
      <c r="AH465" s="101"/>
      <c r="AI465" s="100"/>
      <c r="AJ465" s="101"/>
      <c r="AK465" s="100"/>
      <c r="AL465" s="101"/>
      <c r="AM465" s="101"/>
      <c r="AN465" s="8"/>
      <c r="AO465" s="147">
        <f>IFERROR(VLOOKUP(B465,'A2. Rate Change &amp; Enrollment'!$C$20:$K$769,3,FALSE),0)</f>
        <v>0</v>
      </c>
      <c r="AP465" s="147">
        <f>IFERROR(VLOOKUP(B465,'A2. Rate Change &amp; Enrollment'!$C$20:$K$769,7,FALSE),0)</f>
        <v>0</v>
      </c>
      <c r="AQ465" s="150" t="e">
        <f t="shared" ref="AQ465:AQ528" si="62">AP465/$AP$11</f>
        <v>#DIV/0!</v>
      </c>
      <c r="AS465" s="177"/>
      <c r="AT465" s="177"/>
      <c r="AV465" s="153" t="e">
        <f t="shared" ref="AV465:AV528" si="63">AS465/AT465-1</f>
        <v>#DIV/0!</v>
      </c>
      <c r="AW465" s="101"/>
      <c r="AY465" s="132"/>
      <c r="AZ465" s="101"/>
      <c r="BA465" s="94"/>
      <c r="BB465" s="94"/>
      <c r="BC465" s="94"/>
      <c r="BD465" s="94"/>
      <c r="BE465" s="101"/>
      <c r="BF465" s="132"/>
      <c r="BG465" s="98"/>
      <c r="BH465" s="74" t="str">
        <f t="shared" si="58"/>
        <v>N</v>
      </c>
      <c r="BI465" t="e">
        <f t="shared" si="59"/>
        <v>#DIV/0!</v>
      </c>
      <c r="BK465" s="283">
        <f>IFERROR(VLOOKUP($B465, 'A2. Rate Change &amp; Enrollment'!$C$14:$BY$769, 75, FALSE), 0)</f>
        <v>0</v>
      </c>
      <c r="BL465" s="283" t="e">
        <f t="shared" si="60"/>
        <v>#DIV/0!</v>
      </c>
      <c r="BM465" s="283" t="e">
        <f t="shared" si="61"/>
        <v>#DIV/0!</v>
      </c>
      <c r="BN465" t="e">
        <f t="shared" ref="BN465:BN528" si="64">IF(ABS(BM465-BL465)&lt;0.001, "N", "Y")</f>
        <v>#DIV/0!</v>
      </c>
    </row>
    <row r="466" spans="1:66" x14ac:dyDescent="0.35">
      <c r="A466" t="s">
        <v>769</v>
      </c>
      <c r="B466" s="144"/>
      <c r="C466" s="98"/>
      <c r="D466" s="43" t="str">
        <f t="shared" si="57"/>
        <v>POS</v>
      </c>
      <c r="E466" s="100"/>
      <c r="F466" s="101"/>
      <c r="G466" s="100"/>
      <c r="H466" s="101"/>
      <c r="I466" s="100"/>
      <c r="J466" s="101"/>
      <c r="K466" s="100"/>
      <c r="L466" s="101"/>
      <c r="M466" s="100"/>
      <c r="N466" s="101"/>
      <c r="O466" s="100"/>
      <c r="P466" s="101"/>
      <c r="Q466" s="100"/>
      <c r="R466" s="101"/>
      <c r="S466" s="100"/>
      <c r="T466" s="101"/>
      <c r="U466" s="118"/>
      <c r="V466" s="118"/>
      <c r="W466" s="100"/>
      <c r="X466" s="100"/>
      <c r="Y466" s="100"/>
      <c r="Z466" s="100"/>
      <c r="AA466" s="132"/>
      <c r="AB466" s="101"/>
      <c r="AC466" s="101"/>
      <c r="AD466" s="101"/>
      <c r="AE466" s="100"/>
      <c r="AF466" s="101"/>
      <c r="AG466" s="100"/>
      <c r="AH466" s="101"/>
      <c r="AI466" s="100"/>
      <c r="AJ466" s="101"/>
      <c r="AK466" s="100"/>
      <c r="AL466" s="101"/>
      <c r="AM466" s="101"/>
      <c r="AN466" s="8"/>
      <c r="AO466" s="147">
        <f>IFERROR(VLOOKUP(B466,'A2. Rate Change &amp; Enrollment'!$C$20:$K$769,3,FALSE),0)</f>
        <v>0</v>
      </c>
      <c r="AP466" s="147">
        <f>IFERROR(VLOOKUP(B466,'A2. Rate Change &amp; Enrollment'!$C$20:$K$769,7,FALSE),0)</f>
        <v>0</v>
      </c>
      <c r="AQ466" s="150" t="e">
        <f t="shared" si="62"/>
        <v>#DIV/0!</v>
      </c>
      <c r="AS466" s="177"/>
      <c r="AT466" s="177"/>
      <c r="AV466" s="153" t="e">
        <f t="shared" si="63"/>
        <v>#DIV/0!</v>
      </c>
      <c r="AW466" s="101"/>
      <c r="AY466" s="132"/>
      <c r="AZ466" s="101"/>
      <c r="BA466" s="94"/>
      <c r="BB466" s="94"/>
      <c r="BC466" s="94"/>
      <c r="BD466" s="94"/>
      <c r="BE466" s="101"/>
      <c r="BF466" s="132"/>
      <c r="BG466" s="98"/>
      <c r="BH466" s="74" t="str">
        <f t="shared" si="58"/>
        <v>N</v>
      </c>
      <c r="BI466" t="e">
        <f t="shared" si="59"/>
        <v>#DIV/0!</v>
      </c>
      <c r="BK466" s="283">
        <f>IFERROR(VLOOKUP($B466, 'A2. Rate Change &amp; Enrollment'!$C$14:$BY$769, 75, FALSE), 0)</f>
        <v>0</v>
      </c>
      <c r="BL466" s="283" t="e">
        <f t="shared" si="60"/>
        <v>#DIV/0!</v>
      </c>
      <c r="BM466" s="283" t="e">
        <f t="shared" si="61"/>
        <v>#DIV/0!</v>
      </c>
      <c r="BN466" t="e">
        <f t="shared" si="64"/>
        <v>#DIV/0!</v>
      </c>
    </row>
    <row r="467" spans="1:66" x14ac:dyDescent="0.35">
      <c r="A467" t="s">
        <v>770</v>
      </c>
      <c r="B467" s="144"/>
      <c r="C467" s="98"/>
      <c r="D467" s="43" t="str">
        <f t="shared" si="57"/>
        <v>POS</v>
      </c>
      <c r="E467" s="100"/>
      <c r="F467" s="101"/>
      <c r="G467" s="100"/>
      <c r="H467" s="101"/>
      <c r="I467" s="100"/>
      <c r="J467" s="101"/>
      <c r="K467" s="100"/>
      <c r="L467" s="101"/>
      <c r="M467" s="100"/>
      <c r="N467" s="101"/>
      <c r="O467" s="100"/>
      <c r="P467" s="101"/>
      <c r="Q467" s="100"/>
      <c r="R467" s="101"/>
      <c r="S467" s="100"/>
      <c r="T467" s="101"/>
      <c r="U467" s="118"/>
      <c r="V467" s="118"/>
      <c r="W467" s="100"/>
      <c r="X467" s="100"/>
      <c r="Y467" s="100"/>
      <c r="Z467" s="100"/>
      <c r="AA467" s="132"/>
      <c r="AB467" s="101"/>
      <c r="AC467" s="101"/>
      <c r="AD467" s="101"/>
      <c r="AE467" s="100"/>
      <c r="AF467" s="101"/>
      <c r="AG467" s="100"/>
      <c r="AH467" s="101"/>
      <c r="AI467" s="100"/>
      <c r="AJ467" s="101"/>
      <c r="AK467" s="100"/>
      <c r="AL467" s="101"/>
      <c r="AM467" s="101"/>
      <c r="AN467" s="8"/>
      <c r="AO467" s="147">
        <f>IFERROR(VLOOKUP(B467,'A2. Rate Change &amp; Enrollment'!$C$20:$K$769,3,FALSE),0)</f>
        <v>0</v>
      </c>
      <c r="AP467" s="147">
        <f>IFERROR(VLOOKUP(B467,'A2. Rate Change &amp; Enrollment'!$C$20:$K$769,7,FALSE),0)</f>
        <v>0</v>
      </c>
      <c r="AQ467" s="150" t="e">
        <f t="shared" si="62"/>
        <v>#DIV/0!</v>
      </c>
      <c r="AS467" s="177"/>
      <c r="AT467" s="177"/>
      <c r="AV467" s="153" t="e">
        <f t="shared" si="63"/>
        <v>#DIV/0!</v>
      </c>
      <c r="AW467" s="101"/>
      <c r="AY467" s="132"/>
      <c r="AZ467" s="101"/>
      <c r="BA467" s="94"/>
      <c r="BB467" s="94"/>
      <c r="BC467" s="94"/>
      <c r="BD467" s="94"/>
      <c r="BE467" s="101"/>
      <c r="BF467" s="132"/>
      <c r="BG467" s="98"/>
      <c r="BH467" s="74" t="str">
        <f t="shared" si="58"/>
        <v>N</v>
      </c>
      <c r="BI467" t="e">
        <f t="shared" si="59"/>
        <v>#DIV/0!</v>
      </c>
      <c r="BK467" s="283">
        <f>IFERROR(VLOOKUP($B467, 'A2. Rate Change &amp; Enrollment'!$C$14:$BY$769, 75, FALSE), 0)</f>
        <v>0</v>
      </c>
      <c r="BL467" s="283" t="e">
        <f t="shared" si="60"/>
        <v>#DIV/0!</v>
      </c>
      <c r="BM467" s="283" t="e">
        <f t="shared" si="61"/>
        <v>#DIV/0!</v>
      </c>
      <c r="BN467" t="e">
        <f t="shared" si="64"/>
        <v>#DIV/0!</v>
      </c>
    </row>
    <row r="468" spans="1:66" x14ac:dyDescent="0.35">
      <c r="A468" t="s">
        <v>771</v>
      </c>
      <c r="B468" s="144"/>
      <c r="C468" s="98"/>
      <c r="D468" s="43" t="str">
        <f t="shared" si="57"/>
        <v>POS</v>
      </c>
      <c r="E468" s="100"/>
      <c r="F468" s="101"/>
      <c r="G468" s="100"/>
      <c r="H468" s="101"/>
      <c r="I468" s="100"/>
      <c r="J468" s="101"/>
      <c r="K468" s="100"/>
      <c r="L468" s="101"/>
      <c r="M468" s="100"/>
      <c r="N468" s="101"/>
      <c r="O468" s="100"/>
      <c r="P468" s="101"/>
      <c r="Q468" s="100"/>
      <c r="R468" s="101"/>
      <c r="S468" s="100"/>
      <c r="T468" s="101"/>
      <c r="U468" s="118"/>
      <c r="V468" s="118"/>
      <c r="W468" s="100"/>
      <c r="X468" s="100"/>
      <c r="Y468" s="100"/>
      <c r="Z468" s="100"/>
      <c r="AA468" s="132"/>
      <c r="AB468" s="101"/>
      <c r="AC468" s="101"/>
      <c r="AD468" s="101"/>
      <c r="AE468" s="100"/>
      <c r="AF468" s="101"/>
      <c r="AG468" s="100"/>
      <c r="AH468" s="101"/>
      <c r="AI468" s="100"/>
      <c r="AJ468" s="101"/>
      <c r="AK468" s="100"/>
      <c r="AL468" s="101"/>
      <c r="AM468" s="101"/>
      <c r="AN468" s="8"/>
      <c r="AO468" s="147">
        <f>IFERROR(VLOOKUP(B468,'A2. Rate Change &amp; Enrollment'!$C$20:$K$769,3,FALSE),0)</f>
        <v>0</v>
      </c>
      <c r="AP468" s="147">
        <f>IFERROR(VLOOKUP(B468,'A2. Rate Change &amp; Enrollment'!$C$20:$K$769,7,FALSE),0)</f>
        <v>0</v>
      </c>
      <c r="AQ468" s="150" t="e">
        <f t="shared" si="62"/>
        <v>#DIV/0!</v>
      </c>
      <c r="AS468" s="177"/>
      <c r="AT468" s="177"/>
      <c r="AV468" s="153" t="e">
        <f t="shared" si="63"/>
        <v>#DIV/0!</v>
      </c>
      <c r="AW468" s="101"/>
      <c r="AY468" s="132"/>
      <c r="AZ468" s="101"/>
      <c r="BA468" s="94"/>
      <c r="BB468" s="94"/>
      <c r="BC468" s="94"/>
      <c r="BD468" s="94"/>
      <c r="BE468" s="101"/>
      <c r="BF468" s="132"/>
      <c r="BG468" s="98"/>
      <c r="BH468" s="74" t="str">
        <f t="shared" si="58"/>
        <v>N</v>
      </c>
      <c r="BI468" t="e">
        <f t="shared" si="59"/>
        <v>#DIV/0!</v>
      </c>
      <c r="BK468" s="283">
        <f>IFERROR(VLOOKUP($B468, 'A2. Rate Change &amp; Enrollment'!$C$14:$BY$769, 75, FALSE), 0)</f>
        <v>0</v>
      </c>
      <c r="BL468" s="283" t="e">
        <f t="shared" si="60"/>
        <v>#DIV/0!</v>
      </c>
      <c r="BM468" s="283" t="e">
        <f t="shared" si="61"/>
        <v>#DIV/0!</v>
      </c>
      <c r="BN468" t="e">
        <f t="shared" si="64"/>
        <v>#DIV/0!</v>
      </c>
    </row>
    <row r="469" spans="1:66" x14ac:dyDescent="0.35">
      <c r="A469" t="s">
        <v>772</v>
      </c>
      <c r="B469" s="144"/>
      <c r="C469" s="98"/>
      <c r="D469" s="43" t="str">
        <f t="shared" si="57"/>
        <v>POS</v>
      </c>
      <c r="E469" s="100"/>
      <c r="F469" s="101"/>
      <c r="G469" s="100"/>
      <c r="H469" s="101"/>
      <c r="I469" s="100"/>
      <c r="J469" s="101"/>
      <c r="K469" s="100"/>
      <c r="L469" s="101"/>
      <c r="M469" s="100"/>
      <c r="N469" s="101"/>
      <c r="O469" s="100"/>
      <c r="P469" s="101"/>
      <c r="Q469" s="100"/>
      <c r="R469" s="101"/>
      <c r="S469" s="100"/>
      <c r="T469" s="101"/>
      <c r="U469" s="118"/>
      <c r="V469" s="118"/>
      <c r="W469" s="100"/>
      <c r="X469" s="100"/>
      <c r="Y469" s="100"/>
      <c r="Z469" s="100"/>
      <c r="AA469" s="132"/>
      <c r="AB469" s="101"/>
      <c r="AC469" s="101"/>
      <c r="AD469" s="101"/>
      <c r="AE469" s="100"/>
      <c r="AF469" s="101"/>
      <c r="AG469" s="100"/>
      <c r="AH469" s="101"/>
      <c r="AI469" s="100"/>
      <c r="AJ469" s="101"/>
      <c r="AK469" s="100"/>
      <c r="AL469" s="101"/>
      <c r="AM469" s="101"/>
      <c r="AN469" s="8"/>
      <c r="AO469" s="147">
        <f>IFERROR(VLOOKUP(B469,'A2. Rate Change &amp; Enrollment'!$C$20:$K$769,3,FALSE),0)</f>
        <v>0</v>
      </c>
      <c r="AP469" s="147">
        <f>IFERROR(VLOOKUP(B469,'A2. Rate Change &amp; Enrollment'!$C$20:$K$769,7,FALSE),0)</f>
        <v>0</v>
      </c>
      <c r="AQ469" s="150" t="e">
        <f t="shared" si="62"/>
        <v>#DIV/0!</v>
      </c>
      <c r="AS469" s="177"/>
      <c r="AT469" s="177"/>
      <c r="AV469" s="153" t="e">
        <f t="shared" si="63"/>
        <v>#DIV/0!</v>
      </c>
      <c r="AW469" s="101"/>
      <c r="AY469" s="132"/>
      <c r="AZ469" s="101"/>
      <c r="BA469" s="94"/>
      <c r="BB469" s="94"/>
      <c r="BC469" s="94"/>
      <c r="BD469" s="94"/>
      <c r="BE469" s="101"/>
      <c r="BF469" s="132"/>
      <c r="BG469" s="98"/>
      <c r="BH469" s="74" t="str">
        <f t="shared" si="58"/>
        <v>N</v>
      </c>
      <c r="BI469" t="e">
        <f t="shared" si="59"/>
        <v>#DIV/0!</v>
      </c>
      <c r="BK469" s="283">
        <f>IFERROR(VLOOKUP($B469, 'A2. Rate Change &amp; Enrollment'!$C$14:$BY$769, 75, FALSE), 0)</f>
        <v>0</v>
      </c>
      <c r="BL469" s="283" t="e">
        <f t="shared" si="60"/>
        <v>#DIV/0!</v>
      </c>
      <c r="BM469" s="283" t="e">
        <f t="shared" si="61"/>
        <v>#DIV/0!</v>
      </c>
      <c r="BN469" t="e">
        <f t="shared" si="64"/>
        <v>#DIV/0!</v>
      </c>
    </row>
    <row r="470" spans="1:66" x14ac:dyDescent="0.35">
      <c r="A470" t="s">
        <v>773</v>
      </c>
      <c r="B470" s="144"/>
      <c r="C470" s="98"/>
      <c r="D470" s="43" t="str">
        <f t="shared" si="57"/>
        <v>POS</v>
      </c>
      <c r="E470" s="100"/>
      <c r="F470" s="101"/>
      <c r="G470" s="100"/>
      <c r="H470" s="101"/>
      <c r="I470" s="100"/>
      <c r="J470" s="101"/>
      <c r="K470" s="100"/>
      <c r="L470" s="101"/>
      <c r="M470" s="100"/>
      <c r="N470" s="101"/>
      <c r="O470" s="100"/>
      <c r="P470" s="101"/>
      <c r="Q470" s="100"/>
      <c r="R470" s="101"/>
      <c r="S470" s="100"/>
      <c r="T470" s="101"/>
      <c r="U470" s="118"/>
      <c r="V470" s="118"/>
      <c r="W470" s="100"/>
      <c r="X470" s="100"/>
      <c r="Y470" s="100"/>
      <c r="Z470" s="100"/>
      <c r="AA470" s="132"/>
      <c r="AB470" s="101"/>
      <c r="AC470" s="101"/>
      <c r="AD470" s="101"/>
      <c r="AE470" s="100"/>
      <c r="AF470" s="101"/>
      <c r="AG470" s="100"/>
      <c r="AH470" s="101"/>
      <c r="AI470" s="100"/>
      <c r="AJ470" s="101"/>
      <c r="AK470" s="100"/>
      <c r="AL470" s="101"/>
      <c r="AM470" s="101"/>
      <c r="AN470" s="8"/>
      <c r="AO470" s="147">
        <f>IFERROR(VLOOKUP(B470,'A2. Rate Change &amp; Enrollment'!$C$20:$K$769,3,FALSE),0)</f>
        <v>0</v>
      </c>
      <c r="AP470" s="147">
        <f>IFERROR(VLOOKUP(B470,'A2. Rate Change &amp; Enrollment'!$C$20:$K$769,7,FALSE),0)</f>
        <v>0</v>
      </c>
      <c r="AQ470" s="150" t="e">
        <f t="shared" si="62"/>
        <v>#DIV/0!</v>
      </c>
      <c r="AS470" s="177"/>
      <c r="AT470" s="177"/>
      <c r="AV470" s="153" t="e">
        <f t="shared" si="63"/>
        <v>#DIV/0!</v>
      </c>
      <c r="AW470" s="101"/>
      <c r="AY470" s="132"/>
      <c r="AZ470" s="101"/>
      <c r="BA470" s="94"/>
      <c r="BB470" s="94"/>
      <c r="BC470" s="94"/>
      <c r="BD470" s="94"/>
      <c r="BE470" s="101"/>
      <c r="BF470" s="132"/>
      <c r="BG470" s="98"/>
      <c r="BH470" s="74" t="str">
        <f t="shared" si="58"/>
        <v>N</v>
      </c>
      <c r="BI470" t="e">
        <f t="shared" si="59"/>
        <v>#DIV/0!</v>
      </c>
      <c r="BK470" s="283">
        <f>IFERROR(VLOOKUP($B470, 'A2. Rate Change &amp; Enrollment'!$C$14:$BY$769, 75, FALSE), 0)</f>
        <v>0</v>
      </c>
      <c r="BL470" s="283" t="e">
        <f t="shared" si="60"/>
        <v>#DIV/0!</v>
      </c>
      <c r="BM470" s="283" t="e">
        <f t="shared" si="61"/>
        <v>#DIV/0!</v>
      </c>
      <c r="BN470" t="e">
        <f t="shared" si="64"/>
        <v>#DIV/0!</v>
      </c>
    </row>
    <row r="471" spans="1:66" x14ac:dyDescent="0.35">
      <c r="A471" t="s">
        <v>774</v>
      </c>
      <c r="B471" s="144"/>
      <c r="C471" s="98"/>
      <c r="D471" s="43" t="str">
        <f t="shared" si="57"/>
        <v>POS</v>
      </c>
      <c r="E471" s="100"/>
      <c r="F471" s="101"/>
      <c r="G471" s="100"/>
      <c r="H471" s="101"/>
      <c r="I471" s="100"/>
      <c r="J471" s="101"/>
      <c r="K471" s="100"/>
      <c r="L471" s="101"/>
      <c r="M471" s="100"/>
      <c r="N471" s="101"/>
      <c r="O471" s="100"/>
      <c r="P471" s="101"/>
      <c r="Q471" s="100"/>
      <c r="R471" s="101"/>
      <c r="S471" s="100"/>
      <c r="T471" s="101"/>
      <c r="U471" s="118"/>
      <c r="V471" s="118"/>
      <c r="W471" s="100"/>
      <c r="X471" s="100"/>
      <c r="Y471" s="100"/>
      <c r="Z471" s="100"/>
      <c r="AA471" s="132"/>
      <c r="AB471" s="101"/>
      <c r="AC471" s="101"/>
      <c r="AD471" s="101"/>
      <c r="AE471" s="100"/>
      <c r="AF471" s="101"/>
      <c r="AG471" s="100"/>
      <c r="AH471" s="101"/>
      <c r="AI471" s="100"/>
      <c r="AJ471" s="101"/>
      <c r="AK471" s="100"/>
      <c r="AL471" s="101"/>
      <c r="AM471" s="101"/>
      <c r="AN471" s="8"/>
      <c r="AO471" s="147">
        <f>IFERROR(VLOOKUP(B471,'A2. Rate Change &amp; Enrollment'!$C$20:$K$769,3,FALSE),0)</f>
        <v>0</v>
      </c>
      <c r="AP471" s="147">
        <f>IFERROR(VLOOKUP(B471,'A2. Rate Change &amp; Enrollment'!$C$20:$K$769,7,FALSE),0)</f>
        <v>0</v>
      </c>
      <c r="AQ471" s="150" t="e">
        <f t="shared" si="62"/>
        <v>#DIV/0!</v>
      </c>
      <c r="AS471" s="177"/>
      <c r="AT471" s="177"/>
      <c r="AV471" s="153" t="e">
        <f t="shared" si="63"/>
        <v>#DIV/0!</v>
      </c>
      <c r="AW471" s="101"/>
      <c r="AY471" s="132"/>
      <c r="AZ471" s="101"/>
      <c r="BA471" s="94"/>
      <c r="BB471" s="94"/>
      <c r="BC471" s="94"/>
      <c r="BD471" s="94"/>
      <c r="BE471" s="101"/>
      <c r="BF471" s="132"/>
      <c r="BG471" s="98"/>
      <c r="BH471" s="74" t="str">
        <f t="shared" si="58"/>
        <v>N</v>
      </c>
      <c r="BI471" t="e">
        <f t="shared" si="59"/>
        <v>#DIV/0!</v>
      </c>
      <c r="BK471" s="283">
        <f>IFERROR(VLOOKUP($B471, 'A2. Rate Change &amp; Enrollment'!$C$14:$BY$769, 75, FALSE), 0)</f>
        <v>0</v>
      </c>
      <c r="BL471" s="283" t="e">
        <f t="shared" si="60"/>
        <v>#DIV/0!</v>
      </c>
      <c r="BM471" s="283" t="e">
        <f t="shared" si="61"/>
        <v>#DIV/0!</v>
      </c>
      <c r="BN471" t="e">
        <f t="shared" si="64"/>
        <v>#DIV/0!</v>
      </c>
    </row>
    <row r="472" spans="1:66" x14ac:dyDescent="0.35">
      <c r="A472" t="s">
        <v>775</v>
      </c>
      <c r="B472" s="144"/>
      <c r="C472" s="98"/>
      <c r="D472" s="43" t="str">
        <f t="shared" si="57"/>
        <v>POS</v>
      </c>
      <c r="E472" s="100"/>
      <c r="F472" s="101"/>
      <c r="G472" s="100"/>
      <c r="H472" s="101"/>
      <c r="I472" s="100"/>
      <c r="J472" s="101"/>
      <c r="K472" s="100"/>
      <c r="L472" s="101"/>
      <c r="M472" s="100"/>
      <c r="N472" s="101"/>
      <c r="O472" s="100"/>
      <c r="P472" s="101"/>
      <c r="Q472" s="100"/>
      <c r="R472" s="101"/>
      <c r="S472" s="100"/>
      <c r="T472" s="101"/>
      <c r="U472" s="118"/>
      <c r="V472" s="118"/>
      <c r="W472" s="100"/>
      <c r="X472" s="100"/>
      <c r="Y472" s="100"/>
      <c r="Z472" s="100"/>
      <c r="AA472" s="132"/>
      <c r="AB472" s="101"/>
      <c r="AC472" s="101"/>
      <c r="AD472" s="101"/>
      <c r="AE472" s="100"/>
      <c r="AF472" s="101"/>
      <c r="AG472" s="100"/>
      <c r="AH472" s="101"/>
      <c r="AI472" s="100"/>
      <c r="AJ472" s="101"/>
      <c r="AK472" s="100"/>
      <c r="AL472" s="101"/>
      <c r="AM472" s="101"/>
      <c r="AN472" s="8"/>
      <c r="AO472" s="147">
        <f>IFERROR(VLOOKUP(B472,'A2. Rate Change &amp; Enrollment'!$C$20:$K$769,3,FALSE),0)</f>
        <v>0</v>
      </c>
      <c r="AP472" s="147">
        <f>IFERROR(VLOOKUP(B472,'A2. Rate Change &amp; Enrollment'!$C$20:$K$769,7,FALSE),0)</f>
        <v>0</v>
      </c>
      <c r="AQ472" s="150" t="e">
        <f t="shared" si="62"/>
        <v>#DIV/0!</v>
      </c>
      <c r="AS472" s="177"/>
      <c r="AT472" s="177"/>
      <c r="AV472" s="153" t="e">
        <f t="shared" si="63"/>
        <v>#DIV/0!</v>
      </c>
      <c r="AW472" s="101"/>
      <c r="AY472" s="132"/>
      <c r="AZ472" s="101"/>
      <c r="BA472" s="94"/>
      <c r="BB472" s="94"/>
      <c r="BC472" s="94"/>
      <c r="BD472" s="94"/>
      <c r="BE472" s="101"/>
      <c r="BF472" s="132"/>
      <c r="BG472" s="98"/>
      <c r="BH472" s="74" t="str">
        <f t="shared" si="58"/>
        <v>N</v>
      </c>
      <c r="BI472" t="e">
        <f t="shared" si="59"/>
        <v>#DIV/0!</v>
      </c>
      <c r="BK472" s="283">
        <f>IFERROR(VLOOKUP($B472, 'A2. Rate Change &amp; Enrollment'!$C$14:$BY$769, 75, FALSE), 0)</f>
        <v>0</v>
      </c>
      <c r="BL472" s="283" t="e">
        <f t="shared" si="60"/>
        <v>#DIV/0!</v>
      </c>
      <c r="BM472" s="283" t="e">
        <f t="shared" si="61"/>
        <v>#DIV/0!</v>
      </c>
      <c r="BN472" t="e">
        <f t="shared" si="64"/>
        <v>#DIV/0!</v>
      </c>
    </row>
    <row r="473" spans="1:66" x14ac:dyDescent="0.35">
      <c r="A473" t="s">
        <v>776</v>
      </c>
      <c r="B473" s="144"/>
      <c r="C473" s="98"/>
      <c r="D473" s="43" t="str">
        <f t="shared" si="57"/>
        <v>POS</v>
      </c>
      <c r="E473" s="100"/>
      <c r="F473" s="101"/>
      <c r="G473" s="100"/>
      <c r="H473" s="101"/>
      <c r="I473" s="100"/>
      <c r="J473" s="101"/>
      <c r="K473" s="100"/>
      <c r="L473" s="101"/>
      <c r="M473" s="100"/>
      <c r="N473" s="101"/>
      <c r="O473" s="100"/>
      <c r="P473" s="101"/>
      <c r="Q473" s="100"/>
      <c r="R473" s="101"/>
      <c r="S473" s="100"/>
      <c r="T473" s="101"/>
      <c r="U473" s="118"/>
      <c r="V473" s="118"/>
      <c r="W473" s="100"/>
      <c r="X473" s="100"/>
      <c r="Y473" s="100"/>
      <c r="Z473" s="100"/>
      <c r="AA473" s="132"/>
      <c r="AB473" s="101"/>
      <c r="AC473" s="101"/>
      <c r="AD473" s="101"/>
      <c r="AE473" s="100"/>
      <c r="AF473" s="101"/>
      <c r="AG473" s="100"/>
      <c r="AH473" s="101"/>
      <c r="AI473" s="100"/>
      <c r="AJ473" s="101"/>
      <c r="AK473" s="100"/>
      <c r="AL473" s="101"/>
      <c r="AM473" s="101"/>
      <c r="AN473" s="8"/>
      <c r="AO473" s="147">
        <f>IFERROR(VLOOKUP(B473,'A2. Rate Change &amp; Enrollment'!$C$20:$K$769,3,FALSE),0)</f>
        <v>0</v>
      </c>
      <c r="AP473" s="147">
        <f>IFERROR(VLOOKUP(B473,'A2. Rate Change &amp; Enrollment'!$C$20:$K$769,7,FALSE),0)</f>
        <v>0</v>
      </c>
      <c r="AQ473" s="150" t="e">
        <f t="shared" si="62"/>
        <v>#DIV/0!</v>
      </c>
      <c r="AS473" s="177"/>
      <c r="AT473" s="177"/>
      <c r="AV473" s="153" t="e">
        <f t="shared" si="63"/>
        <v>#DIV/0!</v>
      </c>
      <c r="AW473" s="101"/>
      <c r="AY473" s="132"/>
      <c r="AZ473" s="101"/>
      <c r="BA473" s="94"/>
      <c r="BB473" s="94"/>
      <c r="BC473" s="94"/>
      <c r="BD473" s="94"/>
      <c r="BE473" s="101"/>
      <c r="BF473" s="132"/>
      <c r="BG473" s="98"/>
      <c r="BH473" s="74" t="str">
        <f t="shared" si="58"/>
        <v>N</v>
      </c>
      <c r="BI473" t="e">
        <f t="shared" si="59"/>
        <v>#DIV/0!</v>
      </c>
      <c r="BK473" s="283">
        <f>IFERROR(VLOOKUP($B473, 'A2. Rate Change &amp; Enrollment'!$C$14:$BY$769, 75, FALSE), 0)</f>
        <v>0</v>
      </c>
      <c r="BL473" s="283" t="e">
        <f t="shared" si="60"/>
        <v>#DIV/0!</v>
      </c>
      <c r="BM473" s="283" t="e">
        <f t="shared" si="61"/>
        <v>#DIV/0!</v>
      </c>
      <c r="BN473" t="e">
        <f t="shared" si="64"/>
        <v>#DIV/0!</v>
      </c>
    </row>
    <row r="474" spans="1:66" x14ac:dyDescent="0.35">
      <c r="A474" t="s">
        <v>777</v>
      </c>
      <c r="B474" s="144"/>
      <c r="C474" s="98"/>
      <c r="D474" s="43" t="str">
        <f t="shared" si="57"/>
        <v>POS</v>
      </c>
      <c r="E474" s="100"/>
      <c r="F474" s="101"/>
      <c r="G474" s="100"/>
      <c r="H474" s="101"/>
      <c r="I474" s="100"/>
      <c r="J474" s="101"/>
      <c r="K474" s="100"/>
      <c r="L474" s="101"/>
      <c r="M474" s="100"/>
      <c r="N474" s="101"/>
      <c r="O474" s="100"/>
      <c r="P474" s="101"/>
      <c r="Q474" s="100"/>
      <c r="R474" s="101"/>
      <c r="S474" s="100"/>
      <c r="T474" s="101"/>
      <c r="U474" s="118"/>
      <c r="V474" s="118"/>
      <c r="W474" s="100"/>
      <c r="X474" s="100"/>
      <c r="Y474" s="100"/>
      <c r="Z474" s="100"/>
      <c r="AA474" s="132"/>
      <c r="AB474" s="101"/>
      <c r="AC474" s="101"/>
      <c r="AD474" s="101"/>
      <c r="AE474" s="100"/>
      <c r="AF474" s="101"/>
      <c r="AG474" s="100"/>
      <c r="AH474" s="101"/>
      <c r="AI474" s="100"/>
      <c r="AJ474" s="101"/>
      <c r="AK474" s="100"/>
      <c r="AL474" s="101"/>
      <c r="AM474" s="101"/>
      <c r="AN474" s="8"/>
      <c r="AO474" s="147">
        <f>IFERROR(VLOOKUP(B474,'A2. Rate Change &amp; Enrollment'!$C$20:$K$769,3,FALSE),0)</f>
        <v>0</v>
      </c>
      <c r="AP474" s="147">
        <f>IFERROR(VLOOKUP(B474,'A2. Rate Change &amp; Enrollment'!$C$20:$K$769,7,FALSE),0)</f>
        <v>0</v>
      </c>
      <c r="AQ474" s="150" t="e">
        <f t="shared" si="62"/>
        <v>#DIV/0!</v>
      </c>
      <c r="AS474" s="177"/>
      <c r="AT474" s="177"/>
      <c r="AV474" s="153" t="e">
        <f t="shared" si="63"/>
        <v>#DIV/0!</v>
      </c>
      <c r="AW474" s="101"/>
      <c r="AY474" s="132"/>
      <c r="AZ474" s="101"/>
      <c r="BA474" s="94"/>
      <c r="BB474" s="94"/>
      <c r="BC474" s="94"/>
      <c r="BD474" s="94"/>
      <c r="BE474" s="101"/>
      <c r="BF474" s="132"/>
      <c r="BG474" s="98"/>
      <c r="BH474" s="74" t="str">
        <f t="shared" si="58"/>
        <v>N</v>
      </c>
      <c r="BI474" t="e">
        <f t="shared" si="59"/>
        <v>#DIV/0!</v>
      </c>
      <c r="BK474" s="283">
        <f>IFERROR(VLOOKUP($B474, 'A2. Rate Change &amp; Enrollment'!$C$14:$BY$769, 75, FALSE), 0)</f>
        <v>0</v>
      </c>
      <c r="BL474" s="283" t="e">
        <f t="shared" si="60"/>
        <v>#DIV/0!</v>
      </c>
      <c r="BM474" s="283" t="e">
        <f t="shared" si="61"/>
        <v>#DIV/0!</v>
      </c>
      <c r="BN474" t="e">
        <f t="shared" si="64"/>
        <v>#DIV/0!</v>
      </c>
    </row>
    <row r="475" spans="1:66" x14ac:dyDescent="0.35">
      <c r="A475" t="s">
        <v>778</v>
      </c>
      <c r="B475" s="144"/>
      <c r="C475" s="98"/>
      <c r="D475" s="43" t="str">
        <f t="shared" si="57"/>
        <v>POS</v>
      </c>
      <c r="E475" s="100"/>
      <c r="F475" s="101"/>
      <c r="G475" s="100"/>
      <c r="H475" s="101"/>
      <c r="I475" s="100"/>
      <c r="J475" s="101"/>
      <c r="K475" s="100"/>
      <c r="L475" s="101"/>
      <c r="M475" s="100"/>
      <c r="N475" s="101"/>
      <c r="O475" s="100"/>
      <c r="P475" s="101"/>
      <c r="Q475" s="100"/>
      <c r="R475" s="101"/>
      <c r="S475" s="100"/>
      <c r="T475" s="101"/>
      <c r="U475" s="118"/>
      <c r="V475" s="118"/>
      <c r="W475" s="100"/>
      <c r="X475" s="100"/>
      <c r="Y475" s="100"/>
      <c r="Z475" s="100"/>
      <c r="AA475" s="132"/>
      <c r="AB475" s="101"/>
      <c r="AC475" s="101"/>
      <c r="AD475" s="101"/>
      <c r="AE475" s="100"/>
      <c r="AF475" s="101"/>
      <c r="AG475" s="100"/>
      <c r="AH475" s="101"/>
      <c r="AI475" s="100"/>
      <c r="AJ475" s="101"/>
      <c r="AK475" s="100"/>
      <c r="AL475" s="101"/>
      <c r="AM475" s="101"/>
      <c r="AN475" s="8"/>
      <c r="AO475" s="147">
        <f>IFERROR(VLOOKUP(B475,'A2. Rate Change &amp; Enrollment'!$C$20:$K$769,3,FALSE),0)</f>
        <v>0</v>
      </c>
      <c r="AP475" s="147">
        <f>IFERROR(VLOOKUP(B475,'A2. Rate Change &amp; Enrollment'!$C$20:$K$769,7,FALSE),0)</f>
        <v>0</v>
      </c>
      <c r="AQ475" s="150" t="e">
        <f t="shared" si="62"/>
        <v>#DIV/0!</v>
      </c>
      <c r="AS475" s="177"/>
      <c r="AT475" s="177"/>
      <c r="AV475" s="153" t="e">
        <f t="shared" si="63"/>
        <v>#DIV/0!</v>
      </c>
      <c r="AW475" s="101"/>
      <c r="AY475" s="132"/>
      <c r="AZ475" s="101"/>
      <c r="BA475" s="94"/>
      <c r="BB475" s="94"/>
      <c r="BC475" s="94"/>
      <c r="BD475" s="94"/>
      <c r="BE475" s="101"/>
      <c r="BF475" s="132"/>
      <c r="BG475" s="98"/>
      <c r="BH475" s="74" t="str">
        <f t="shared" si="58"/>
        <v>N</v>
      </c>
      <c r="BI475" t="e">
        <f t="shared" si="59"/>
        <v>#DIV/0!</v>
      </c>
      <c r="BK475" s="283">
        <f>IFERROR(VLOOKUP($B475, 'A2. Rate Change &amp; Enrollment'!$C$14:$BY$769, 75, FALSE), 0)</f>
        <v>0</v>
      </c>
      <c r="BL475" s="283" t="e">
        <f t="shared" si="60"/>
        <v>#DIV/0!</v>
      </c>
      <c r="BM475" s="283" t="e">
        <f t="shared" si="61"/>
        <v>#DIV/0!</v>
      </c>
      <c r="BN475" t="e">
        <f t="shared" si="64"/>
        <v>#DIV/0!</v>
      </c>
    </row>
    <row r="476" spans="1:66" x14ac:dyDescent="0.35">
      <c r="A476" t="s">
        <v>779</v>
      </c>
      <c r="B476" s="144"/>
      <c r="C476" s="98"/>
      <c r="D476" s="43" t="str">
        <f t="shared" si="57"/>
        <v>POS</v>
      </c>
      <c r="E476" s="100"/>
      <c r="F476" s="101"/>
      <c r="G476" s="100"/>
      <c r="H476" s="101"/>
      <c r="I476" s="100"/>
      <c r="J476" s="101"/>
      <c r="K476" s="100"/>
      <c r="L476" s="101"/>
      <c r="M476" s="100"/>
      <c r="N476" s="101"/>
      <c r="O476" s="100"/>
      <c r="P476" s="101"/>
      <c r="Q476" s="100"/>
      <c r="R476" s="101"/>
      <c r="S476" s="100"/>
      <c r="T476" s="101"/>
      <c r="U476" s="118"/>
      <c r="V476" s="118"/>
      <c r="W476" s="100"/>
      <c r="X476" s="100"/>
      <c r="Y476" s="100"/>
      <c r="Z476" s="100"/>
      <c r="AA476" s="132"/>
      <c r="AB476" s="101"/>
      <c r="AC476" s="101"/>
      <c r="AD476" s="101"/>
      <c r="AE476" s="100"/>
      <c r="AF476" s="101"/>
      <c r="AG476" s="100"/>
      <c r="AH476" s="101"/>
      <c r="AI476" s="100"/>
      <c r="AJ476" s="101"/>
      <c r="AK476" s="100"/>
      <c r="AL476" s="101"/>
      <c r="AM476" s="101"/>
      <c r="AN476" s="8"/>
      <c r="AO476" s="147">
        <f>IFERROR(VLOOKUP(B476,'A2. Rate Change &amp; Enrollment'!$C$20:$K$769,3,FALSE),0)</f>
        <v>0</v>
      </c>
      <c r="AP476" s="147">
        <f>IFERROR(VLOOKUP(B476,'A2. Rate Change &amp; Enrollment'!$C$20:$K$769,7,FALSE),0)</f>
        <v>0</v>
      </c>
      <c r="AQ476" s="150" t="e">
        <f t="shared" si="62"/>
        <v>#DIV/0!</v>
      </c>
      <c r="AS476" s="177"/>
      <c r="AT476" s="177"/>
      <c r="AV476" s="153" t="e">
        <f t="shared" si="63"/>
        <v>#DIV/0!</v>
      </c>
      <c r="AW476" s="101"/>
      <c r="AY476" s="132"/>
      <c r="AZ476" s="101"/>
      <c r="BA476" s="94"/>
      <c r="BB476" s="94"/>
      <c r="BC476" s="94"/>
      <c r="BD476" s="94"/>
      <c r="BE476" s="101"/>
      <c r="BF476" s="132"/>
      <c r="BG476" s="98"/>
      <c r="BH476" s="74" t="str">
        <f t="shared" si="58"/>
        <v>N</v>
      </c>
      <c r="BI476" t="e">
        <f t="shared" si="59"/>
        <v>#DIV/0!</v>
      </c>
      <c r="BK476" s="283">
        <f>IFERROR(VLOOKUP($B476, 'A2. Rate Change &amp; Enrollment'!$C$14:$BY$769, 75, FALSE), 0)</f>
        <v>0</v>
      </c>
      <c r="BL476" s="283" t="e">
        <f t="shared" si="60"/>
        <v>#DIV/0!</v>
      </c>
      <c r="BM476" s="283" t="e">
        <f t="shared" si="61"/>
        <v>#DIV/0!</v>
      </c>
      <c r="BN476" t="e">
        <f t="shared" si="64"/>
        <v>#DIV/0!</v>
      </c>
    </row>
    <row r="477" spans="1:66" x14ac:dyDescent="0.35">
      <c r="A477" t="s">
        <v>780</v>
      </c>
      <c r="B477" s="144"/>
      <c r="C477" s="98"/>
      <c r="D477" s="43" t="str">
        <f t="shared" si="57"/>
        <v>POS</v>
      </c>
      <c r="E477" s="100"/>
      <c r="F477" s="101"/>
      <c r="G477" s="100"/>
      <c r="H477" s="101"/>
      <c r="I477" s="100"/>
      <c r="J477" s="101"/>
      <c r="K477" s="100"/>
      <c r="L477" s="101"/>
      <c r="M477" s="100"/>
      <c r="N477" s="101"/>
      <c r="O477" s="100"/>
      <c r="P477" s="101"/>
      <c r="Q477" s="100"/>
      <c r="R477" s="101"/>
      <c r="S477" s="100"/>
      <c r="T477" s="101"/>
      <c r="U477" s="118"/>
      <c r="V477" s="118"/>
      <c r="W477" s="100"/>
      <c r="X477" s="100"/>
      <c r="Y477" s="100"/>
      <c r="Z477" s="100"/>
      <c r="AA477" s="132"/>
      <c r="AB477" s="101"/>
      <c r="AC477" s="101"/>
      <c r="AD477" s="101"/>
      <c r="AE477" s="100"/>
      <c r="AF477" s="101"/>
      <c r="AG477" s="100"/>
      <c r="AH477" s="101"/>
      <c r="AI477" s="100"/>
      <c r="AJ477" s="101"/>
      <c r="AK477" s="100"/>
      <c r="AL477" s="101"/>
      <c r="AM477" s="101"/>
      <c r="AN477" s="8"/>
      <c r="AO477" s="147">
        <f>IFERROR(VLOOKUP(B477,'A2. Rate Change &amp; Enrollment'!$C$20:$K$769,3,FALSE),0)</f>
        <v>0</v>
      </c>
      <c r="AP477" s="147">
        <f>IFERROR(VLOOKUP(B477,'A2. Rate Change &amp; Enrollment'!$C$20:$K$769,7,FALSE),0)</f>
        <v>0</v>
      </c>
      <c r="AQ477" s="150" t="e">
        <f t="shared" si="62"/>
        <v>#DIV/0!</v>
      </c>
      <c r="AS477" s="177"/>
      <c r="AT477" s="177"/>
      <c r="AV477" s="153" t="e">
        <f t="shared" si="63"/>
        <v>#DIV/0!</v>
      </c>
      <c r="AW477" s="101"/>
      <c r="AY477" s="132"/>
      <c r="AZ477" s="101"/>
      <c r="BA477" s="94"/>
      <c r="BB477" s="94"/>
      <c r="BC477" s="94"/>
      <c r="BD477" s="94"/>
      <c r="BE477" s="101"/>
      <c r="BF477" s="132"/>
      <c r="BG477" s="98"/>
      <c r="BH477" s="74" t="str">
        <f t="shared" si="58"/>
        <v>N</v>
      </c>
      <c r="BI477" t="e">
        <f t="shared" si="59"/>
        <v>#DIV/0!</v>
      </c>
      <c r="BK477" s="283">
        <f>IFERROR(VLOOKUP($B477, 'A2. Rate Change &amp; Enrollment'!$C$14:$BY$769, 75, FALSE), 0)</f>
        <v>0</v>
      </c>
      <c r="BL477" s="283" t="e">
        <f t="shared" si="60"/>
        <v>#DIV/0!</v>
      </c>
      <c r="BM477" s="283" t="e">
        <f t="shared" si="61"/>
        <v>#DIV/0!</v>
      </c>
      <c r="BN477" t="e">
        <f t="shared" si="64"/>
        <v>#DIV/0!</v>
      </c>
    </row>
    <row r="478" spans="1:66" x14ac:dyDescent="0.35">
      <c r="A478" t="s">
        <v>781</v>
      </c>
      <c r="B478" s="144"/>
      <c r="C478" s="98"/>
      <c r="D478" s="43" t="str">
        <f t="shared" si="57"/>
        <v>POS</v>
      </c>
      <c r="E478" s="100"/>
      <c r="F478" s="101"/>
      <c r="G478" s="100"/>
      <c r="H478" s="101"/>
      <c r="I478" s="100"/>
      <c r="J478" s="101"/>
      <c r="K478" s="100"/>
      <c r="L478" s="101"/>
      <c r="M478" s="100"/>
      <c r="N478" s="101"/>
      <c r="O478" s="100"/>
      <c r="P478" s="101"/>
      <c r="Q478" s="100"/>
      <c r="R478" s="101"/>
      <c r="S478" s="100"/>
      <c r="T478" s="101"/>
      <c r="U478" s="118"/>
      <c r="V478" s="118"/>
      <c r="W478" s="100"/>
      <c r="X478" s="100"/>
      <c r="Y478" s="100"/>
      <c r="Z478" s="100"/>
      <c r="AA478" s="132"/>
      <c r="AB478" s="101"/>
      <c r="AC478" s="101"/>
      <c r="AD478" s="101"/>
      <c r="AE478" s="100"/>
      <c r="AF478" s="101"/>
      <c r="AG478" s="100"/>
      <c r="AH478" s="101"/>
      <c r="AI478" s="100"/>
      <c r="AJ478" s="101"/>
      <c r="AK478" s="100"/>
      <c r="AL478" s="101"/>
      <c r="AM478" s="101"/>
      <c r="AN478" s="8"/>
      <c r="AO478" s="147">
        <f>IFERROR(VLOOKUP(B478,'A2. Rate Change &amp; Enrollment'!$C$20:$K$769,3,FALSE),0)</f>
        <v>0</v>
      </c>
      <c r="AP478" s="147">
        <f>IFERROR(VLOOKUP(B478,'A2. Rate Change &amp; Enrollment'!$C$20:$K$769,7,FALSE),0)</f>
        <v>0</v>
      </c>
      <c r="AQ478" s="150" t="e">
        <f t="shared" si="62"/>
        <v>#DIV/0!</v>
      </c>
      <c r="AS478" s="177"/>
      <c r="AT478" s="177"/>
      <c r="AV478" s="153" t="e">
        <f t="shared" si="63"/>
        <v>#DIV/0!</v>
      </c>
      <c r="AW478" s="101"/>
      <c r="AY478" s="132"/>
      <c r="AZ478" s="101"/>
      <c r="BA478" s="94"/>
      <c r="BB478" s="94"/>
      <c r="BC478" s="94"/>
      <c r="BD478" s="94"/>
      <c r="BE478" s="101"/>
      <c r="BF478" s="132"/>
      <c r="BG478" s="98"/>
      <c r="BH478" s="74" t="str">
        <f t="shared" si="58"/>
        <v>N</v>
      </c>
      <c r="BI478" t="e">
        <f t="shared" si="59"/>
        <v>#DIV/0!</v>
      </c>
      <c r="BK478" s="283">
        <f>IFERROR(VLOOKUP($B478, 'A2. Rate Change &amp; Enrollment'!$C$14:$BY$769, 75, FALSE), 0)</f>
        <v>0</v>
      </c>
      <c r="BL478" s="283" t="e">
        <f t="shared" si="60"/>
        <v>#DIV/0!</v>
      </c>
      <c r="BM478" s="283" t="e">
        <f t="shared" si="61"/>
        <v>#DIV/0!</v>
      </c>
      <c r="BN478" t="e">
        <f t="shared" si="64"/>
        <v>#DIV/0!</v>
      </c>
    </row>
    <row r="479" spans="1:66" x14ac:dyDescent="0.35">
      <c r="A479" t="s">
        <v>782</v>
      </c>
      <c r="B479" s="144"/>
      <c r="C479" s="98"/>
      <c r="D479" s="43" t="str">
        <f t="shared" si="57"/>
        <v>POS</v>
      </c>
      <c r="E479" s="100"/>
      <c r="F479" s="101"/>
      <c r="G479" s="100"/>
      <c r="H479" s="101"/>
      <c r="I479" s="100"/>
      <c r="J479" s="101"/>
      <c r="K479" s="100"/>
      <c r="L479" s="101"/>
      <c r="M479" s="100"/>
      <c r="N479" s="101"/>
      <c r="O479" s="100"/>
      <c r="P479" s="101"/>
      <c r="Q479" s="100"/>
      <c r="R479" s="101"/>
      <c r="S479" s="100"/>
      <c r="T479" s="101"/>
      <c r="U479" s="118"/>
      <c r="V479" s="118"/>
      <c r="W479" s="100"/>
      <c r="X479" s="100"/>
      <c r="Y479" s="100"/>
      <c r="Z479" s="100"/>
      <c r="AA479" s="132"/>
      <c r="AB479" s="101"/>
      <c r="AC479" s="101"/>
      <c r="AD479" s="101"/>
      <c r="AE479" s="100"/>
      <c r="AF479" s="101"/>
      <c r="AG479" s="100"/>
      <c r="AH479" s="101"/>
      <c r="AI479" s="100"/>
      <c r="AJ479" s="101"/>
      <c r="AK479" s="100"/>
      <c r="AL479" s="101"/>
      <c r="AM479" s="101"/>
      <c r="AN479" s="8"/>
      <c r="AO479" s="147">
        <f>IFERROR(VLOOKUP(B479,'A2. Rate Change &amp; Enrollment'!$C$20:$K$769,3,FALSE),0)</f>
        <v>0</v>
      </c>
      <c r="AP479" s="147">
        <f>IFERROR(VLOOKUP(B479,'A2. Rate Change &amp; Enrollment'!$C$20:$K$769,7,FALSE),0)</f>
        <v>0</v>
      </c>
      <c r="AQ479" s="150" t="e">
        <f t="shared" si="62"/>
        <v>#DIV/0!</v>
      </c>
      <c r="AS479" s="177"/>
      <c r="AT479" s="177"/>
      <c r="AV479" s="153" t="e">
        <f t="shared" si="63"/>
        <v>#DIV/0!</v>
      </c>
      <c r="AW479" s="101"/>
      <c r="AY479" s="132"/>
      <c r="AZ479" s="101"/>
      <c r="BA479" s="94"/>
      <c r="BB479" s="94"/>
      <c r="BC479" s="94"/>
      <c r="BD479" s="94"/>
      <c r="BE479" s="101"/>
      <c r="BF479" s="132"/>
      <c r="BG479" s="98"/>
      <c r="BH479" s="74" t="str">
        <f t="shared" si="58"/>
        <v>N</v>
      </c>
      <c r="BI479" t="e">
        <f t="shared" si="59"/>
        <v>#DIV/0!</v>
      </c>
      <c r="BK479" s="283">
        <f>IFERROR(VLOOKUP($B479, 'A2. Rate Change &amp; Enrollment'!$C$14:$BY$769, 75, FALSE), 0)</f>
        <v>0</v>
      </c>
      <c r="BL479" s="283" t="e">
        <f t="shared" si="60"/>
        <v>#DIV/0!</v>
      </c>
      <c r="BM479" s="283" t="e">
        <f t="shared" si="61"/>
        <v>#DIV/0!</v>
      </c>
      <c r="BN479" t="e">
        <f t="shared" si="64"/>
        <v>#DIV/0!</v>
      </c>
    </row>
    <row r="480" spans="1:66" x14ac:dyDescent="0.35">
      <c r="A480" t="s">
        <v>783</v>
      </c>
      <c r="B480" s="144"/>
      <c r="C480" s="98"/>
      <c r="D480" s="43" t="str">
        <f t="shared" si="57"/>
        <v>POS</v>
      </c>
      <c r="E480" s="100"/>
      <c r="F480" s="101"/>
      <c r="G480" s="100"/>
      <c r="H480" s="101"/>
      <c r="I480" s="100"/>
      <c r="J480" s="101"/>
      <c r="K480" s="100"/>
      <c r="L480" s="101"/>
      <c r="M480" s="100"/>
      <c r="N480" s="101"/>
      <c r="O480" s="100"/>
      <c r="P480" s="101"/>
      <c r="Q480" s="100"/>
      <c r="R480" s="101"/>
      <c r="S480" s="100"/>
      <c r="T480" s="101"/>
      <c r="U480" s="118"/>
      <c r="V480" s="118"/>
      <c r="W480" s="100"/>
      <c r="X480" s="100"/>
      <c r="Y480" s="100"/>
      <c r="Z480" s="100"/>
      <c r="AA480" s="132"/>
      <c r="AB480" s="101"/>
      <c r="AC480" s="101"/>
      <c r="AD480" s="101"/>
      <c r="AE480" s="100"/>
      <c r="AF480" s="101"/>
      <c r="AG480" s="100"/>
      <c r="AH480" s="101"/>
      <c r="AI480" s="100"/>
      <c r="AJ480" s="101"/>
      <c r="AK480" s="100"/>
      <c r="AL480" s="101"/>
      <c r="AM480" s="101"/>
      <c r="AN480" s="8"/>
      <c r="AO480" s="147">
        <f>IFERROR(VLOOKUP(B480,'A2. Rate Change &amp; Enrollment'!$C$20:$K$769,3,FALSE),0)</f>
        <v>0</v>
      </c>
      <c r="AP480" s="147">
        <f>IFERROR(VLOOKUP(B480,'A2. Rate Change &amp; Enrollment'!$C$20:$K$769,7,FALSE),0)</f>
        <v>0</v>
      </c>
      <c r="AQ480" s="150" t="e">
        <f t="shared" si="62"/>
        <v>#DIV/0!</v>
      </c>
      <c r="AS480" s="177"/>
      <c r="AT480" s="177"/>
      <c r="AV480" s="153" t="e">
        <f t="shared" si="63"/>
        <v>#DIV/0!</v>
      </c>
      <c r="AW480" s="101"/>
      <c r="AY480" s="132"/>
      <c r="AZ480" s="101"/>
      <c r="BA480" s="94"/>
      <c r="BB480" s="94"/>
      <c r="BC480" s="94"/>
      <c r="BD480" s="94"/>
      <c r="BE480" s="101"/>
      <c r="BF480" s="132"/>
      <c r="BG480" s="98"/>
      <c r="BH480" s="74" t="str">
        <f t="shared" si="58"/>
        <v>N</v>
      </c>
      <c r="BI480" t="e">
        <f t="shared" si="59"/>
        <v>#DIV/0!</v>
      </c>
      <c r="BK480" s="283">
        <f>IFERROR(VLOOKUP($B480, 'A2. Rate Change &amp; Enrollment'!$C$14:$BY$769, 75, FALSE), 0)</f>
        <v>0</v>
      </c>
      <c r="BL480" s="283" t="e">
        <f t="shared" si="60"/>
        <v>#DIV/0!</v>
      </c>
      <c r="BM480" s="283" t="e">
        <f t="shared" si="61"/>
        <v>#DIV/0!</v>
      </c>
      <c r="BN480" t="e">
        <f t="shared" si="64"/>
        <v>#DIV/0!</v>
      </c>
    </row>
    <row r="481" spans="1:66" x14ac:dyDescent="0.35">
      <c r="A481" t="s">
        <v>784</v>
      </c>
      <c r="B481" s="144"/>
      <c r="C481" s="98"/>
      <c r="D481" s="43" t="str">
        <f t="shared" si="57"/>
        <v>POS</v>
      </c>
      <c r="E481" s="100"/>
      <c r="F481" s="101"/>
      <c r="G481" s="100"/>
      <c r="H481" s="101"/>
      <c r="I481" s="100"/>
      <c r="J481" s="101"/>
      <c r="K481" s="100"/>
      <c r="L481" s="101"/>
      <c r="M481" s="100"/>
      <c r="N481" s="101"/>
      <c r="O481" s="100"/>
      <c r="P481" s="101"/>
      <c r="Q481" s="100"/>
      <c r="R481" s="101"/>
      <c r="S481" s="100"/>
      <c r="T481" s="101"/>
      <c r="U481" s="118"/>
      <c r="V481" s="118"/>
      <c r="W481" s="100"/>
      <c r="X481" s="100"/>
      <c r="Y481" s="100"/>
      <c r="Z481" s="100"/>
      <c r="AA481" s="132"/>
      <c r="AB481" s="101"/>
      <c r="AC481" s="101"/>
      <c r="AD481" s="101"/>
      <c r="AE481" s="100"/>
      <c r="AF481" s="101"/>
      <c r="AG481" s="100"/>
      <c r="AH481" s="101"/>
      <c r="AI481" s="100"/>
      <c r="AJ481" s="101"/>
      <c r="AK481" s="100"/>
      <c r="AL481" s="101"/>
      <c r="AM481" s="101"/>
      <c r="AN481" s="8"/>
      <c r="AO481" s="147">
        <f>IFERROR(VLOOKUP(B481,'A2. Rate Change &amp; Enrollment'!$C$20:$K$769,3,FALSE),0)</f>
        <v>0</v>
      </c>
      <c r="AP481" s="147">
        <f>IFERROR(VLOOKUP(B481,'A2. Rate Change &amp; Enrollment'!$C$20:$K$769,7,FALSE),0)</f>
        <v>0</v>
      </c>
      <c r="AQ481" s="150" t="e">
        <f t="shared" si="62"/>
        <v>#DIV/0!</v>
      </c>
      <c r="AS481" s="177"/>
      <c r="AT481" s="177"/>
      <c r="AV481" s="153" t="e">
        <f t="shared" si="63"/>
        <v>#DIV/0!</v>
      </c>
      <c r="AW481" s="101"/>
      <c r="AY481" s="132"/>
      <c r="AZ481" s="101"/>
      <c r="BA481" s="94"/>
      <c r="BB481" s="94"/>
      <c r="BC481" s="94"/>
      <c r="BD481" s="94"/>
      <c r="BE481" s="101"/>
      <c r="BF481" s="132"/>
      <c r="BG481" s="98"/>
      <c r="BH481" s="74" t="str">
        <f t="shared" si="58"/>
        <v>N</v>
      </c>
      <c r="BI481" t="e">
        <f t="shared" si="59"/>
        <v>#DIV/0!</v>
      </c>
      <c r="BK481" s="283">
        <f>IFERROR(VLOOKUP($B481, 'A2. Rate Change &amp; Enrollment'!$C$14:$BY$769, 75, FALSE), 0)</f>
        <v>0</v>
      </c>
      <c r="BL481" s="283" t="e">
        <f t="shared" si="60"/>
        <v>#DIV/0!</v>
      </c>
      <c r="BM481" s="283" t="e">
        <f t="shared" si="61"/>
        <v>#DIV/0!</v>
      </c>
      <c r="BN481" t="e">
        <f t="shared" si="64"/>
        <v>#DIV/0!</v>
      </c>
    </row>
    <row r="482" spans="1:66" x14ac:dyDescent="0.35">
      <c r="A482" t="s">
        <v>785</v>
      </c>
      <c r="B482" s="144"/>
      <c r="C482" s="98"/>
      <c r="D482" s="43" t="str">
        <f t="shared" si="57"/>
        <v>POS</v>
      </c>
      <c r="E482" s="100"/>
      <c r="F482" s="101"/>
      <c r="G482" s="100"/>
      <c r="H482" s="101"/>
      <c r="I482" s="100"/>
      <c r="J482" s="101"/>
      <c r="K482" s="100"/>
      <c r="L482" s="101"/>
      <c r="M482" s="100"/>
      <c r="N482" s="101"/>
      <c r="O482" s="100"/>
      <c r="P482" s="101"/>
      <c r="Q482" s="100"/>
      <c r="R482" s="101"/>
      <c r="S482" s="100"/>
      <c r="T482" s="101"/>
      <c r="U482" s="118"/>
      <c r="V482" s="118"/>
      <c r="W482" s="100"/>
      <c r="X482" s="100"/>
      <c r="Y482" s="100"/>
      <c r="Z482" s="100"/>
      <c r="AA482" s="132"/>
      <c r="AB482" s="101"/>
      <c r="AC482" s="101"/>
      <c r="AD482" s="101"/>
      <c r="AE482" s="100"/>
      <c r="AF482" s="101"/>
      <c r="AG482" s="100"/>
      <c r="AH482" s="101"/>
      <c r="AI482" s="100"/>
      <c r="AJ482" s="101"/>
      <c r="AK482" s="100"/>
      <c r="AL482" s="101"/>
      <c r="AM482" s="101"/>
      <c r="AN482" s="8"/>
      <c r="AO482" s="147">
        <f>IFERROR(VLOOKUP(B482,'A2. Rate Change &amp; Enrollment'!$C$20:$K$769,3,FALSE),0)</f>
        <v>0</v>
      </c>
      <c r="AP482" s="147">
        <f>IFERROR(VLOOKUP(B482,'A2. Rate Change &amp; Enrollment'!$C$20:$K$769,7,FALSE),0)</f>
        <v>0</v>
      </c>
      <c r="AQ482" s="150" t="e">
        <f t="shared" si="62"/>
        <v>#DIV/0!</v>
      </c>
      <c r="AS482" s="177"/>
      <c r="AT482" s="177"/>
      <c r="AV482" s="153" t="e">
        <f t="shared" si="63"/>
        <v>#DIV/0!</v>
      </c>
      <c r="AW482" s="101"/>
      <c r="AY482" s="132"/>
      <c r="AZ482" s="101"/>
      <c r="BA482" s="94"/>
      <c r="BB482" s="94"/>
      <c r="BC482" s="94"/>
      <c r="BD482" s="94"/>
      <c r="BE482" s="101"/>
      <c r="BF482" s="132"/>
      <c r="BG482" s="98"/>
      <c r="BH482" s="74" t="str">
        <f t="shared" si="58"/>
        <v>N</v>
      </c>
      <c r="BI482" t="e">
        <f t="shared" si="59"/>
        <v>#DIV/0!</v>
      </c>
      <c r="BK482" s="283">
        <f>IFERROR(VLOOKUP($B482, 'A2. Rate Change &amp; Enrollment'!$C$14:$BY$769, 75, FALSE), 0)</f>
        <v>0</v>
      </c>
      <c r="BL482" s="283" t="e">
        <f t="shared" si="60"/>
        <v>#DIV/0!</v>
      </c>
      <c r="BM482" s="283" t="e">
        <f t="shared" si="61"/>
        <v>#DIV/0!</v>
      </c>
      <c r="BN482" t="e">
        <f t="shared" si="64"/>
        <v>#DIV/0!</v>
      </c>
    </row>
    <row r="483" spans="1:66" x14ac:dyDescent="0.35">
      <c r="A483" t="s">
        <v>786</v>
      </c>
      <c r="B483" s="144"/>
      <c r="C483" s="98"/>
      <c r="D483" s="43" t="str">
        <f t="shared" si="57"/>
        <v>POS</v>
      </c>
      <c r="E483" s="100"/>
      <c r="F483" s="101"/>
      <c r="G483" s="100"/>
      <c r="H483" s="101"/>
      <c r="I483" s="100"/>
      <c r="J483" s="101"/>
      <c r="K483" s="100"/>
      <c r="L483" s="101"/>
      <c r="M483" s="100"/>
      <c r="N483" s="101"/>
      <c r="O483" s="100"/>
      <c r="P483" s="101"/>
      <c r="Q483" s="100"/>
      <c r="R483" s="101"/>
      <c r="S483" s="100"/>
      <c r="T483" s="101"/>
      <c r="U483" s="118"/>
      <c r="V483" s="118"/>
      <c r="W483" s="100"/>
      <c r="X483" s="100"/>
      <c r="Y483" s="100"/>
      <c r="Z483" s="100"/>
      <c r="AA483" s="132"/>
      <c r="AB483" s="101"/>
      <c r="AC483" s="101"/>
      <c r="AD483" s="101"/>
      <c r="AE483" s="100"/>
      <c r="AF483" s="101"/>
      <c r="AG483" s="100"/>
      <c r="AH483" s="101"/>
      <c r="AI483" s="100"/>
      <c r="AJ483" s="101"/>
      <c r="AK483" s="100"/>
      <c r="AL483" s="101"/>
      <c r="AM483" s="101"/>
      <c r="AN483" s="8"/>
      <c r="AO483" s="147">
        <f>IFERROR(VLOOKUP(B483,'A2. Rate Change &amp; Enrollment'!$C$20:$K$769,3,FALSE),0)</f>
        <v>0</v>
      </c>
      <c r="AP483" s="147">
        <f>IFERROR(VLOOKUP(B483,'A2. Rate Change &amp; Enrollment'!$C$20:$K$769,7,FALSE),0)</f>
        <v>0</v>
      </c>
      <c r="AQ483" s="150" t="e">
        <f t="shared" si="62"/>
        <v>#DIV/0!</v>
      </c>
      <c r="AS483" s="177"/>
      <c r="AT483" s="177"/>
      <c r="AV483" s="153" t="e">
        <f t="shared" si="63"/>
        <v>#DIV/0!</v>
      </c>
      <c r="AW483" s="101"/>
      <c r="AY483" s="132"/>
      <c r="AZ483" s="101"/>
      <c r="BA483" s="94"/>
      <c r="BB483" s="94"/>
      <c r="BC483" s="94"/>
      <c r="BD483" s="94"/>
      <c r="BE483" s="101"/>
      <c r="BF483" s="132"/>
      <c r="BG483" s="98"/>
      <c r="BH483" s="74" t="str">
        <f t="shared" si="58"/>
        <v>N</v>
      </c>
      <c r="BI483" t="e">
        <f t="shared" si="59"/>
        <v>#DIV/0!</v>
      </c>
      <c r="BK483" s="283">
        <f>IFERROR(VLOOKUP($B483, 'A2. Rate Change &amp; Enrollment'!$C$14:$BY$769, 75, FALSE), 0)</f>
        <v>0</v>
      </c>
      <c r="BL483" s="283" t="e">
        <f t="shared" si="60"/>
        <v>#DIV/0!</v>
      </c>
      <c r="BM483" s="283" t="e">
        <f t="shared" si="61"/>
        <v>#DIV/0!</v>
      </c>
      <c r="BN483" t="e">
        <f t="shared" si="64"/>
        <v>#DIV/0!</v>
      </c>
    </row>
    <row r="484" spans="1:66" x14ac:dyDescent="0.35">
      <c r="A484" t="s">
        <v>787</v>
      </c>
      <c r="B484" s="144"/>
      <c r="C484" s="98"/>
      <c r="D484" s="43" t="str">
        <f t="shared" si="57"/>
        <v>POS</v>
      </c>
      <c r="E484" s="100"/>
      <c r="F484" s="101"/>
      <c r="G484" s="100"/>
      <c r="H484" s="101"/>
      <c r="I484" s="100"/>
      <c r="J484" s="101"/>
      <c r="K484" s="100"/>
      <c r="L484" s="101"/>
      <c r="M484" s="100"/>
      <c r="N484" s="101"/>
      <c r="O484" s="100"/>
      <c r="P484" s="101"/>
      <c r="Q484" s="100"/>
      <c r="R484" s="101"/>
      <c r="S484" s="100"/>
      <c r="T484" s="101"/>
      <c r="U484" s="118"/>
      <c r="V484" s="118"/>
      <c r="W484" s="100"/>
      <c r="X484" s="100"/>
      <c r="Y484" s="100"/>
      <c r="Z484" s="100"/>
      <c r="AA484" s="132"/>
      <c r="AB484" s="101"/>
      <c r="AC484" s="101"/>
      <c r="AD484" s="101"/>
      <c r="AE484" s="100"/>
      <c r="AF484" s="101"/>
      <c r="AG484" s="100"/>
      <c r="AH484" s="101"/>
      <c r="AI484" s="100"/>
      <c r="AJ484" s="101"/>
      <c r="AK484" s="100"/>
      <c r="AL484" s="101"/>
      <c r="AM484" s="101"/>
      <c r="AN484" s="8"/>
      <c r="AO484" s="147">
        <f>IFERROR(VLOOKUP(B484,'A2. Rate Change &amp; Enrollment'!$C$20:$K$769,3,FALSE),0)</f>
        <v>0</v>
      </c>
      <c r="AP484" s="147">
        <f>IFERROR(VLOOKUP(B484,'A2. Rate Change &amp; Enrollment'!$C$20:$K$769,7,FALSE),0)</f>
        <v>0</v>
      </c>
      <c r="AQ484" s="150" t="e">
        <f t="shared" si="62"/>
        <v>#DIV/0!</v>
      </c>
      <c r="AS484" s="177"/>
      <c r="AT484" s="177"/>
      <c r="AV484" s="153" t="e">
        <f t="shared" si="63"/>
        <v>#DIV/0!</v>
      </c>
      <c r="AW484" s="101"/>
      <c r="AY484" s="132"/>
      <c r="AZ484" s="101"/>
      <c r="BA484" s="94"/>
      <c r="BB484" s="94"/>
      <c r="BC484" s="94"/>
      <c r="BD484" s="94"/>
      <c r="BE484" s="101"/>
      <c r="BF484" s="132"/>
      <c r="BG484" s="98"/>
      <c r="BH484" s="74" t="str">
        <f t="shared" si="58"/>
        <v>N</v>
      </c>
      <c r="BI484" t="e">
        <f t="shared" si="59"/>
        <v>#DIV/0!</v>
      </c>
      <c r="BK484" s="283">
        <f>IFERROR(VLOOKUP($B484, 'A2. Rate Change &amp; Enrollment'!$C$14:$BY$769, 75, FALSE), 0)</f>
        <v>0</v>
      </c>
      <c r="BL484" s="283" t="e">
        <f t="shared" si="60"/>
        <v>#DIV/0!</v>
      </c>
      <c r="BM484" s="283" t="e">
        <f t="shared" si="61"/>
        <v>#DIV/0!</v>
      </c>
      <c r="BN484" t="e">
        <f t="shared" si="64"/>
        <v>#DIV/0!</v>
      </c>
    </row>
    <row r="485" spans="1:66" x14ac:dyDescent="0.35">
      <c r="A485" t="s">
        <v>788</v>
      </c>
      <c r="B485" s="144"/>
      <c r="C485" s="98"/>
      <c r="D485" s="43" t="str">
        <f t="shared" si="57"/>
        <v>POS</v>
      </c>
      <c r="E485" s="100"/>
      <c r="F485" s="101"/>
      <c r="G485" s="100"/>
      <c r="H485" s="101"/>
      <c r="I485" s="100"/>
      <c r="J485" s="101"/>
      <c r="K485" s="100"/>
      <c r="L485" s="101"/>
      <c r="M485" s="100"/>
      <c r="N485" s="101"/>
      <c r="O485" s="100"/>
      <c r="P485" s="101"/>
      <c r="Q485" s="100"/>
      <c r="R485" s="101"/>
      <c r="S485" s="100"/>
      <c r="T485" s="101"/>
      <c r="U485" s="118"/>
      <c r="V485" s="118"/>
      <c r="W485" s="100"/>
      <c r="X485" s="100"/>
      <c r="Y485" s="100"/>
      <c r="Z485" s="100"/>
      <c r="AA485" s="132"/>
      <c r="AB485" s="101"/>
      <c r="AC485" s="101"/>
      <c r="AD485" s="101"/>
      <c r="AE485" s="100"/>
      <c r="AF485" s="101"/>
      <c r="AG485" s="100"/>
      <c r="AH485" s="101"/>
      <c r="AI485" s="100"/>
      <c r="AJ485" s="101"/>
      <c r="AK485" s="100"/>
      <c r="AL485" s="101"/>
      <c r="AM485" s="101"/>
      <c r="AN485" s="8"/>
      <c r="AO485" s="147">
        <f>IFERROR(VLOOKUP(B485,'A2. Rate Change &amp; Enrollment'!$C$20:$K$769,3,FALSE),0)</f>
        <v>0</v>
      </c>
      <c r="AP485" s="147">
        <f>IFERROR(VLOOKUP(B485,'A2. Rate Change &amp; Enrollment'!$C$20:$K$769,7,FALSE),0)</f>
        <v>0</v>
      </c>
      <c r="AQ485" s="150" t="e">
        <f t="shared" si="62"/>
        <v>#DIV/0!</v>
      </c>
      <c r="AS485" s="177"/>
      <c r="AT485" s="177"/>
      <c r="AV485" s="153" t="e">
        <f t="shared" si="63"/>
        <v>#DIV/0!</v>
      </c>
      <c r="AW485" s="101"/>
      <c r="AY485" s="132"/>
      <c r="AZ485" s="101"/>
      <c r="BA485" s="94"/>
      <c r="BB485" s="94"/>
      <c r="BC485" s="94"/>
      <c r="BD485" s="94"/>
      <c r="BE485" s="101"/>
      <c r="BF485" s="132"/>
      <c r="BG485" s="98"/>
      <c r="BH485" s="74" t="str">
        <f t="shared" si="58"/>
        <v>N</v>
      </c>
      <c r="BI485" t="e">
        <f t="shared" si="59"/>
        <v>#DIV/0!</v>
      </c>
      <c r="BK485" s="283">
        <f>IFERROR(VLOOKUP($B485, 'A2. Rate Change &amp; Enrollment'!$C$14:$BY$769, 75, FALSE), 0)</f>
        <v>0</v>
      </c>
      <c r="BL485" s="283" t="e">
        <f t="shared" si="60"/>
        <v>#DIV/0!</v>
      </c>
      <c r="BM485" s="283" t="e">
        <f t="shared" si="61"/>
        <v>#DIV/0!</v>
      </c>
      <c r="BN485" t="e">
        <f t="shared" si="64"/>
        <v>#DIV/0!</v>
      </c>
    </row>
    <row r="486" spans="1:66" x14ac:dyDescent="0.35">
      <c r="A486" t="s">
        <v>789</v>
      </c>
      <c r="B486" s="144"/>
      <c r="C486" s="98"/>
      <c r="D486" s="43" t="str">
        <f t="shared" si="57"/>
        <v>POS</v>
      </c>
      <c r="E486" s="100"/>
      <c r="F486" s="101"/>
      <c r="G486" s="100"/>
      <c r="H486" s="101"/>
      <c r="I486" s="100"/>
      <c r="J486" s="101"/>
      <c r="K486" s="100"/>
      <c r="L486" s="101"/>
      <c r="M486" s="100"/>
      <c r="N486" s="101"/>
      <c r="O486" s="100"/>
      <c r="P486" s="101"/>
      <c r="Q486" s="100"/>
      <c r="R486" s="101"/>
      <c r="S486" s="100"/>
      <c r="T486" s="101"/>
      <c r="U486" s="118"/>
      <c r="V486" s="118"/>
      <c r="W486" s="100"/>
      <c r="X486" s="100"/>
      <c r="Y486" s="100"/>
      <c r="Z486" s="100"/>
      <c r="AA486" s="132"/>
      <c r="AB486" s="101"/>
      <c r="AC486" s="101"/>
      <c r="AD486" s="101"/>
      <c r="AE486" s="100"/>
      <c r="AF486" s="101"/>
      <c r="AG486" s="100"/>
      <c r="AH486" s="101"/>
      <c r="AI486" s="100"/>
      <c r="AJ486" s="101"/>
      <c r="AK486" s="100"/>
      <c r="AL486" s="101"/>
      <c r="AM486" s="101"/>
      <c r="AN486" s="8"/>
      <c r="AO486" s="147">
        <f>IFERROR(VLOOKUP(B486,'A2. Rate Change &amp; Enrollment'!$C$20:$K$769,3,FALSE),0)</f>
        <v>0</v>
      </c>
      <c r="AP486" s="147">
        <f>IFERROR(VLOOKUP(B486,'A2. Rate Change &amp; Enrollment'!$C$20:$K$769,7,FALSE),0)</f>
        <v>0</v>
      </c>
      <c r="AQ486" s="150" t="e">
        <f t="shared" si="62"/>
        <v>#DIV/0!</v>
      </c>
      <c r="AS486" s="177"/>
      <c r="AT486" s="177"/>
      <c r="AV486" s="153" t="e">
        <f t="shared" si="63"/>
        <v>#DIV/0!</v>
      </c>
      <c r="AW486" s="101"/>
      <c r="AY486" s="132"/>
      <c r="AZ486" s="101"/>
      <c r="BA486" s="94"/>
      <c r="BB486" s="94"/>
      <c r="BC486" s="94"/>
      <c r="BD486" s="94"/>
      <c r="BE486" s="101"/>
      <c r="BF486" s="132"/>
      <c r="BG486" s="98"/>
      <c r="BH486" s="74" t="str">
        <f t="shared" si="58"/>
        <v>N</v>
      </c>
      <c r="BI486" t="e">
        <f t="shared" si="59"/>
        <v>#DIV/0!</v>
      </c>
      <c r="BK486" s="283">
        <f>IFERROR(VLOOKUP($B486, 'A2. Rate Change &amp; Enrollment'!$C$14:$BY$769, 75, FALSE), 0)</f>
        <v>0</v>
      </c>
      <c r="BL486" s="283" t="e">
        <f t="shared" si="60"/>
        <v>#DIV/0!</v>
      </c>
      <c r="BM486" s="283" t="e">
        <f t="shared" si="61"/>
        <v>#DIV/0!</v>
      </c>
      <c r="BN486" t="e">
        <f t="shared" si="64"/>
        <v>#DIV/0!</v>
      </c>
    </row>
    <row r="487" spans="1:66" x14ac:dyDescent="0.35">
      <c r="A487" t="s">
        <v>790</v>
      </c>
      <c r="B487" s="144"/>
      <c r="C487" s="98"/>
      <c r="D487" s="43" t="str">
        <f t="shared" si="57"/>
        <v>POS</v>
      </c>
      <c r="E487" s="100"/>
      <c r="F487" s="101"/>
      <c r="G487" s="100"/>
      <c r="H487" s="101"/>
      <c r="I487" s="100"/>
      <c r="J487" s="101"/>
      <c r="K487" s="100"/>
      <c r="L487" s="101"/>
      <c r="M487" s="100"/>
      <c r="N487" s="101"/>
      <c r="O487" s="100"/>
      <c r="P487" s="101"/>
      <c r="Q487" s="100"/>
      <c r="R487" s="101"/>
      <c r="S487" s="100"/>
      <c r="T487" s="101"/>
      <c r="U487" s="118"/>
      <c r="V487" s="118"/>
      <c r="W487" s="100"/>
      <c r="X487" s="100"/>
      <c r="Y487" s="100"/>
      <c r="Z487" s="100"/>
      <c r="AA487" s="132"/>
      <c r="AB487" s="101"/>
      <c r="AC487" s="101"/>
      <c r="AD487" s="101"/>
      <c r="AE487" s="100"/>
      <c r="AF487" s="101"/>
      <c r="AG487" s="100"/>
      <c r="AH487" s="101"/>
      <c r="AI487" s="100"/>
      <c r="AJ487" s="101"/>
      <c r="AK487" s="100"/>
      <c r="AL487" s="101"/>
      <c r="AM487" s="101"/>
      <c r="AN487" s="8"/>
      <c r="AO487" s="147">
        <f>IFERROR(VLOOKUP(B487,'A2. Rate Change &amp; Enrollment'!$C$20:$K$769,3,FALSE),0)</f>
        <v>0</v>
      </c>
      <c r="AP487" s="147">
        <f>IFERROR(VLOOKUP(B487,'A2. Rate Change &amp; Enrollment'!$C$20:$K$769,7,FALSE),0)</f>
        <v>0</v>
      </c>
      <c r="AQ487" s="150" t="e">
        <f t="shared" si="62"/>
        <v>#DIV/0!</v>
      </c>
      <c r="AS487" s="177"/>
      <c r="AT487" s="177"/>
      <c r="AV487" s="153" t="e">
        <f t="shared" si="63"/>
        <v>#DIV/0!</v>
      </c>
      <c r="AW487" s="101"/>
      <c r="AY487" s="132"/>
      <c r="AZ487" s="101"/>
      <c r="BA487" s="94"/>
      <c r="BB487" s="94"/>
      <c r="BC487" s="94"/>
      <c r="BD487" s="94"/>
      <c r="BE487" s="101"/>
      <c r="BF487" s="132"/>
      <c r="BG487" s="98"/>
      <c r="BH487" s="74" t="str">
        <f t="shared" si="58"/>
        <v>N</v>
      </c>
      <c r="BI487" t="e">
        <f t="shared" si="59"/>
        <v>#DIV/0!</v>
      </c>
      <c r="BK487" s="283">
        <f>IFERROR(VLOOKUP($B487, 'A2. Rate Change &amp; Enrollment'!$C$14:$BY$769, 75, FALSE), 0)</f>
        <v>0</v>
      </c>
      <c r="BL487" s="283" t="e">
        <f t="shared" si="60"/>
        <v>#DIV/0!</v>
      </c>
      <c r="BM487" s="283" t="e">
        <f t="shared" si="61"/>
        <v>#DIV/0!</v>
      </c>
      <c r="BN487" t="e">
        <f t="shared" si="64"/>
        <v>#DIV/0!</v>
      </c>
    </row>
    <row r="488" spans="1:66" x14ac:dyDescent="0.35">
      <c r="A488" t="s">
        <v>791</v>
      </c>
      <c r="B488" s="144"/>
      <c r="C488" s="98"/>
      <c r="D488" s="43" t="str">
        <f t="shared" si="57"/>
        <v>POS</v>
      </c>
      <c r="E488" s="100"/>
      <c r="F488" s="101"/>
      <c r="G488" s="100"/>
      <c r="H488" s="101"/>
      <c r="I488" s="100"/>
      <c r="J488" s="101"/>
      <c r="K488" s="100"/>
      <c r="L488" s="101"/>
      <c r="M488" s="100"/>
      <c r="N488" s="101"/>
      <c r="O488" s="100"/>
      <c r="P488" s="101"/>
      <c r="Q488" s="100"/>
      <c r="R488" s="101"/>
      <c r="S488" s="100"/>
      <c r="T488" s="101"/>
      <c r="U488" s="118"/>
      <c r="V488" s="118"/>
      <c r="W488" s="100"/>
      <c r="X488" s="100"/>
      <c r="Y488" s="100"/>
      <c r="Z488" s="100"/>
      <c r="AA488" s="132"/>
      <c r="AB488" s="101"/>
      <c r="AC488" s="101"/>
      <c r="AD488" s="101"/>
      <c r="AE488" s="100"/>
      <c r="AF488" s="101"/>
      <c r="AG488" s="100"/>
      <c r="AH488" s="101"/>
      <c r="AI488" s="100"/>
      <c r="AJ488" s="101"/>
      <c r="AK488" s="100"/>
      <c r="AL488" s="101"/>
      <c r="AM488" s="101"/>
      <c r="AN488" s="8"/>
      <c r="AO488" s="147">
        <f>IFERROR(VLOOKUP(B488,'A2. Rate Change &amp; Enrollment'!$C$20:$K$769,3,FALSE),0)</f>
        <v>0</v>
      </c>
      <c r="AP488" s="147">
        <f>IFERROR(VLOOKUP(B488,'A2. Rate Change &amp; Enrollment'!$C$20:$K$769,7,FALSE),0)</f>
        <v>0</v>
      </c>
      <c r="AQ488" s="150" t="e">
        <f t="shared" si="62"/>
        <v>#DIV/0!</v>
      </c>
      <c r="AS488" s="177"/>
      <c r="AT488" s="177"/>
      <c r="AV488" s="153" t="e">
        <f t="shared" si="63"/>
        <v>#DIV/0!</v>
      </c>
      <c r="AW488" s="101"/>
      <c r="AY488" s="132"/>
      <c r="AZ488" s="101"/>
      <c r="BA488" s="94"/>
      <c r="BB488" s="94"/>
      <c r="BC488" s="94"/>
      <c r="BD488" s="94"/>
      <c r="BE488" s="101"/>
      <c r="BF488" s="132"/>
      <c r="BG488" s="98"/>
      <c r="BH488" s="74" t="str">
        <f t="shared" si="58"/>
        <v>N</v>
      </c>
      <c r="BI488" t="e">
        <f t="shared" si="59"/>
        <v>#DIV/0!</v>
      </c>
      <c r="BK488" s="283">
        <f>IFERROR(VLOOKUP($B488, 'A2. Rate Change &amp; Enrollment'!$C$14:$BY$769, 75, FALSE), 0)</f>
        <v>0</v>
      </c>
      <c r="BL488" s="283" t="e">
        <f t="shared" si="60"/>
        <v>#DIV/0!</v>
      </c>
      <c r="BM488" s="283" t="e">
        <f t="shared" si="61"/>
        <v>#DIV/0!</v>
      </c>
      <c r="BN488" t="e">
        <f t="shared" si="64"/>
        <v>#DIV/0!</v>
      </c>
    </row>
    <row r="489" spans="1:66" x14ac:dyDescent="0.35">
      <c r="A489" t="s">
        <v>792</v>
      </c>
      <c r="B489" s="144"/>
      <c r="C489" s="98"/>
      <c r="D489" s="43" t="str">
        <f t="shared" si="57"/>
        <v>POS</v>
      </c>
      <c r="E489" s="100"/>
      <c r="F489" s="101"/>
      <c r="G489" s="100"/>
      <c r="H489" s="101"/>
      <c r="I489" s="100"/>
      <c r="J489" s="101"/>
      <c r="K489" s="100"/>
      <c r="L489" s="101"/>
      <c r="M489" s="100"/>
      <c r="N489" s="101"/>
      <c r="O489" s="100"/>
      <c r="P489" s="101"/>
      <c r="Q489" s="100"/>
      <c r="R489" s="101"/>
      <c r="S489" s="100"/>
      <c r="T489" s="101"/>
      <c r="U489" s="118"/>
      <c r="V489" s="118"/>
      <c r="W489" s="100"/>
      <c r="X489" s="100"/>
      <c r="Y489" s="100"/>
      <c r="Z489" s="100"/>
      <c r="AA489" s="132"/>
      <c r="AB489" s="101"/>
      <c r="AC489" s="101"/>
      <c r="AD489" s="101"/>
      <c r="AE489" s="100"/>
      <c r="AF489" s="101"/>
      <c r="AG489" s="100"/>
      <c r="AH489" s="101"/>
      <c r="AI489" s="100"/>
      <c r="AJ489" s="101"/>
      <c r="AK489" s="100"/>
      <c r="AL489" s="101"/>
      <c r="AM489" s="101"/>
      <c r="AN489" s="8"/>
      <c r="AO489" s="147">
        <f>IFERROR(VLOOKUP(B489,'A2. Rate Change &amp; Enrollment'!$C$20:$K$769,3,FALSE),0)</f>
        <v>0</v>
      </c>
      <c r="AP489" s="147">
        <f>IFERROR(VLOOKUP(B489,'A2. Rate Change &amp; Enrollment'!$C$20:$K$769,7,FALSE),0)</f>
        <v>0</v>
      </c>
      <c r="AQ489" s="150" t="e">
        <f t="shared" si="62"/>
        <v>#DIV/0!</v>
      </c>
      <c r="AS489" s="177"/>
      <c r="AT489" s="177"/>
      <c r="AV489" s="153" t="e">
        <f t="shared" si="63"/>
        <v>#DIV/0!</v>
      </c>
      <c r="AW489" s="101"/>
      <c r="AY489" s="132"/>
      <c r="AZ489" s="101"/>
      <c r="BA489" s="94"/>
      <c r="BB489" s="94"/>
      <c r="BC489" s="94"/>
      <c r="BD489" s="94"/>
      <c r="BE489" s="101"/>
      <c r="BF489" s="132"/>
      <c r="BG489" s="98"/>
      <c r="BH489" s="74" t="str">
        <f t="shared" si="58"/>
        <v>N</v>
      </c>
      <c r="BI489" t="e">
        <f t="shared" si="59"/>
        <v>#DIV/0!</v>
      </c>
      <c r="BK489" s="283">
        <f>IFERROR(VLOOKUP($B489, 'A2. Rate Change &amp; Enrollment'!$C$14:$BY$769, 75, FALSE), 0)</f>
        <v>0</v>
      </c>
      <c r="BL489" s="283" t="e">
        <f t="shared" si="60"/>
        <v>#DIV/0!</v>
      </c>
      <c r="BM489" s="283" t="e">
        <f t="shared" si="61"/>
        <v>#DIV/0!</v>
      </c>
      <c r="BN489" t="e">
        <f t="shared" si="64"/>
        <v>#DIV/0!</v>
      </c>
    </row>
    <row r="490" spans="1:66" x14ac:dyDescent="0.35">
      <c r="A490" t="s">
        <v>793</v>
      </c>
      <c r="B490" s="144"/>
      <c r="C490" s="98"/>
      <c r="D490" s="43" t="str">
        <f t="shared" si="57"/>
        <v>POS</v>
      </c>
      <c r="E490" s="100"/>
      <c r="F490" s="101"/>
      <c r="G490" s="100"/>
      <c r="H490" s="101"/>
      <c r="I490" s="100"/>
      <c r="J490" s="101"/>
      <c r="K490" s="100"/>
      <c r="L490" s="101"/>
      <c r="M490" s="100"/>
      <c r="N490" s="101"/>
      <c r="O490" s="100"/>
      <c r="P490" s="101"/>
      <c r="Q490" s="100"/>
      <c r="R490" s="101"/>
      <c r="S490" s="100"/>
      <c r="T490" s="101"/>
      <c r="U490" s="118"/>
      <c r="V490" s="118"/>
      <c r="W490" s="100"/>
      <c r="X490" s="100"/>
      <c r="Y490" s="100"/>
      <c r="Z490" s="100"/>
      <c r="AA490" s="132"/>
      <c r="AB490" s="101"/>
      <c r="AC490" s="101"/>
      <c r="AD490" s="101"/>
      <c r="AE490" s="100"/>
      <c r="AF490" s="101"/>
      <c r="AG490" s="100"/>
      <c r="AH490" s="101"/>
      <c r="AI490" s="100"/>
      <c r="AJ490" s="101"/>
      <c r="AK490" s="100"/>
      <c r="AL490" s="101"/>
      <c r="AM490" s="101"/>
      <c r="AN490" s="8"/>
      <c r="AO490" s="147">
        <f>IFERROR(VLOOKUP(B490,'A2. Rate Change &amp; Enrollment'!$C$20:$K$769,3,FALSE),0)</f>
        <v>0</v>
      </c>
      <c r="AP490" s="147">
        <f>IFERROR(VLOOKUP(B490,'A2. Rate Change &amp; Enrollment'!$C$20:$K$769,7,FALSE),0)</f>
        <v>0</v>
      </c>
      <c r="AQ490" s="150" t="e">
        <f t="shared" si="62"/>
        <v>#DIV/0!</v>
      </c>
      <c r="AS490" s="177"/>
      <c r="AT490" s="177"/>
      <c r="AV490" s="153" t="e">
        <f t="shared" si="63"/>
        <v>#DIV/0!</v>
      </c>
      <c r="AW490" s="101"/>
      <c r="AY490" s="132"/>
      <c r="AZ490" s="101"/>
      <c r="BA490" s="94"/>
      <c r="BB490" s="94"/>
      <c r="BC490" s="94"/>
      <c r="BD490" s="94"/>
      <c r="BE490" s="101"/>
      <c r="BF490" s="132"/>
      <c r="BG490" s="98"/>
      <c r="BH490" s="74" t="str">
        <f t="shared" si="58"/>
        <v>N</v>
      </c>
      <c r="BI490" t="e">
        <f t="shared" si="59"/>
        <v>#DIV/0!</v>
      </c>
      <c r="BK490" s="283">
        <f>IFERROR(VLOOKUP($B490, 'A2. Rate Change &amp; Enrollment'!$C$14:$BY$769, 75, FALSE), 0)</f>
        <v>0</v>
      </c>
      <c r="BL490" s="283" t="e">
        <f t="shared" si="60"/>
        <v>#DIV/0!</v>
      </c>
      <c r="BM490" s="283" t="e">
        <f t="shared" si="61"/>
        <v>#DIV/0!</v>
      </c>
      <c r="BN490" t="e">
        <f t="shared" si="64"/>
        <v>#DIV/0!</v>
      </c>
    </row>
    <row r="491" spans="1:66" x14ac:dyDescent="0.35">
      <c r="A491" t="s">
        <v>794</v>
      </c>
      <c r="B491" s="144"/>
      <c r="C491" s="98"/>
      <c r="D491" s="43" t="str">
        <f t="shared" si="57"/>
        <v>POS</v>
      </c>
      <c r="E491" s="100"/>
      <c r="F491" s="101"/>
      <c r="G491" s="100"/>
      <c r="H491" s="101"/>
      <c r="I491" s="100"/>
      <c r="J491" s="101"/>
      <c r="K491" s="100"/>
      <c r="L491" s="101"/>
      <c r="M491" s="100"/>
      <c r="N491" s="101"/>
      <c r="O491" s="100"/>
      <c r="P491" s="101"/>
      <c r="Q491" s="100"/>
      <c r="R491" s="101"/>
      <c r="S491" s="100"/>
      <c r="T491" s="101"/>
      <c r="U491" s="118"/>
      <c r="V491" s="118"/>
      <c r="W491" s="100"/>
      <c r="X491" s="100"/>
      <c r="Y491" s="100"/>
      <c r="Z491" s="100"/>
      <c r="AA491" s="132"/>
      <c r="AB491" s="101"/>
      <c r="AC491" s="101"/>
      <c r="AD491" s="101"/>
      <c r="AE491" s="100"/>
      <c r="AF491" s="101"/>
      <c r="AG491" s="100"/>
      <c r="AH491" s="101"/>
      <c r="AI491" s="100"/>
      <c r="AJ491" s="101"/>
      <c r="AK491" s="100"/>
      <c r="AL491" s="101"/>
      <c r="AM491" s="101"/>
      <c r="AN491" s="8"/>
      <c r="AO491" s="147">
        <f>IFERROR(VLOOKUP(B491,'A2. Rate Change &amp; Enrollment'!$C$20:$K$769,3,FALSE),0)</f>
        <v>0</v>
      </c>
      <c r="AP491" s="147">
        <f>IFERROR(VLOOKUP(B491,'A2. Rate Change &amp; Enrollment'!$C$20:$K$769,7,FALSE),0)</f>
        <v>0</v>
      </c>
      <c r="AQ491" s="150" t="e">
        <f t="shared" si="62"/>
        <v>#DIV/0!</v>
      </c>
      <c r="AS491" s="177"/>
      <c r="AT491" s="177"/>
      <c r="AV491" s="153" t="e">
        <f t="shared" si="63"/>
        <v>#DIV/0!</v>
      </c>
      <c r="AW491" s="101"/>
      <c r="AY491" s="132"/>
      <c r="AZ491" s="101"/>
      <c r="BA491" s="94"/>
      <c r="BB491" s="94"/>
      <c r="BC491" s="94"/>
      <c r="BD491" s="94"/>
      <c r="BE491" s="101"/>
      <c r="BF491" s="132"/>
      <c r="BG491" s="98"/>
      <c r="BH491" s="74" t="str">
        <f t="shared" si="58"/>
        <v>N</v>
      </c>
      <c r="BI491" t="e">
        <f t="shared" si="59"/>
        <v>#DIV/0!</v>
      </c>
      <c r="BK491" s="283">
        <f>IFERROR(VLOOKUP($B491, 'A2. Rate Change &amp; Enrollment'!$C$14:$BY$769, 75, FALSE), 0)</f>
        <v>0</v>
      </c>
      <c r="BL491" s="283" t="e">
        <f t="shared" si="60"/>
        <v>#DIV/0!</v>
      </c>
      <c r="BM491" s="283" t="e">
        <f t="shared" si="61"/>
        <v>#DIV/0!</v>
      </c>
      <c r="BN491" t="e">
        <f t="shared" si="64"/>
        <v>#DIV/0!</v>
      </c>
    </row>
    <row r="492" spans="1:66" x14ac:dyDescent="0.35">
      <c r="A492" t="s">
        <v>795</v>
      </c>
      <c r="B492" s="144"/>
      <c r="C492" s="98"/>
      <c r="D492" s="43" t="str">
        <f t="shared" si="57"/>
        <v>POS</v>
      </c>
      <c r="E492" s="100"/>
      <c r="F492" s="101"/>
      <c r="G492" s="100"/>
      <c r="H492" s="101"/>
      <c r="I492" s="100"/>
      <c r="J492" s="101"/>
      <c r="K492" s="100"/>
      <c r="L492" s="101"/>
      <c r="M492" s="100"/>
      <c r="N492" s="101"/>
      <c r="O492" s="100"/>
      <c r="P492" s="101"/>
      <c r="Q492" s="100"/>
      <c r="R492" s="101"/>
      <c r="S492" s="100"/>
      <c r="T492" s="101"/>
      <c r="U492" s="118"/>
      <c r="V492" s="118"/>
      <c r="W492" s="100"/>
      <c r="X492" s="100"/>
      <c r="Y492" s="100"/>
      <c r="Z492" s="100"/>
      <c r="AA492" s="132"/>
      <c r="AB492" s="101"/>
      <c r="AC492" s="101"/>
      <c r="AD492" s="101"/>
      <c r="AE492" s="100"/>
      <c r="AF492" s="101"/>
      <c r="AG492" s="100"/>
      <c r="AH492" s="101"/>
      <c r="AI492" s="100"/>
      <c r="AJ492" s="101"/>
      <c r="AK492" s="100"/>
      <c r="AL492" s="101"/>
      <c r="AM492" s="101"/>
      <c r="AN492" s="8"/>
      <c r="AO492" s="147">
        <f>IFERROR(VLOOKUP(B492,'A2. Rate Change &amp; Enrollment'!$C$20:$K$769,3,FALSE),0)</f>
        <v>0</v>
      </c>
      <c r="AP492" s="147">
        <f>IFERROR(VLOOKUP(B492,'A2. Rate Change &amp; Enrollment'!$C$20:$K$769,7,FALSE),0)</f>
        <v>0</v>
      </c>
      <c r="AQ492" s="150" t="e">
        <f t="shared" si="62"/>
        <v>#DIV/0!</v>
      </c>
      <c r="AS492" s="177"/>
      <c r="AT492" s="177"/>
      <c r="AV492" s="153" t="e">
        <f t="shared" si="63"/>
        <v>#DIV/0!</v>
      </c>
      <c r="AW492" s="101"/>
      <c r="AY492" s="132"/>
      <c r="AZ492" s="101"/>
      <c r="BA492" s="94"/>
      <c r="BB492" s="94"/>
      <c r="BC492" s="94"/>
      <c r="BD492" s="94"/>
      <c r="BE492" s="101"/>
      <c r="BF492" s="132"/>
      <c r="BG492" s="98"/>
      <c r="BH492" s="74" t="str">
        <f t="shared" si="58"/>
        <v>N</v>
      </c>
      <c r="BI492" t="e">
        <f t="shared" si="59"/>
        <v>#DIV/0!</v>
      </c>
      <c r="BK492" s="283">
        <f>IFERROR(VLOOKUP($B492, 'A2. Rate Change &amp; Enrollment'!$C$14:$BY$769, 75, FALSE), 0)</f>
        <v>0</v>
      </c>
      <c r="BL492" s="283" t="e">
        <f t="shared" si="60"/>
        <v>#DIV/0!</v>
      </c>
      <c r="BM492" s="283" t="e">
        <f t="shared" si="61"/>
        <v>#DIV/0!</v>
      </c>
      <c r="BN492" t="e">
        <f t="shared" si="64"/>
        <v>#DIV/0!</v>
      </c>
    </row>
    <row r="493" spans="1:66" x14ac:dyDescent="0.35">
      <c r="A493" t="s">
        <v>796</v>
      </c>
      <c r="B493" s="144"/>
      <c r="C493" s="98"/>
      <c r="D493" s="43" t="str">
        <f t="shared" si="57"/>
        <v>POS</v>
      </c>
      <c r="E493" s="100"/>
      <c r="F493" s="101"/>
      <c r="G493" s="100"/>
      <c r="H493" s="101"/>
      <c r="I493" s="100"/>
      <c r="J493" s="101"/>
      <c r="K493" s="100"/>
      <c r="L493" s="101"/>
      <c r="M493" s="100"/>
      <c r="N493" s="101"/>
      <c r="O493" s="100"/>
      <c r="P493" s="101"/>
      <c r="Q493" s="100"/>
      <c r="R493" s="101"/>
      <c r="S493" s="100"/>
      <c r="T493" s="101"/>
      <c r="U493" s="118"/>
      <c r="V493" s="118"/>
      <c r="W493" s="100"/>
      <c r="X493" s="100"/>
      <c r="Y493" s="100"/>
      <c r="Z493" s="100"/>
      <c r="AA493" s="132"/>
      <c r="AB493" s="101"/>
      <c r="AC493" s="101"/>
      <c r="AD493" s="101"/>
      <c r="AE493" s="100"/>
      <c r="AF493" s="101"/>
      <c r="AG493" s="100"/>
      <c r="AH493" s="101"/>
      <c r="AI493" s="100"/>
      <c r="AJ493" s="101"/>
      <c r="AK493" s="100"/>
      <c r="AL493" s="101"/>
      <c r="AM493" s="101"/>
      <c r="AN493" s="8"/>
      <c r="AO493" s="147">
        <f>IFERROR(VLOOKUP(B493,'A2. Rate Change &amp; Enrollment'!$C$20:$K$769,3,FALSE),0)</f>
        <v>0</v>
      </c>
      <c r="AP493" s="147">
        <f>IFERROR(VLOOKUP(B493,'A2. Rate Change &amp; Enrollment'!$C$20:$K$769,7,FALSE),0)</f>
        <v>0</v>
      </c>
      <c r="AQ493" s="150" t="e">
        <f t="shared" si="62"/>
        <v>#DIV/0!</v>
      </c>
      <c r="AS493" s="177"/>
      <c r="AT493" s="177"/>
      <c r="AV493" s="153" t="e">
        <f t="shared" si="63"/>
        <v>#DIV/0!</v>
      </c>
      <c r="AW493" s="101"/>
      <c r="AY493" s="132"/>
      <c r="AZ493" s="101"/>
      <c r="BA493" s="94"/>
      <c r="BB493" s="94"/>
      <c r="BC493" s="94"/>
      <c r="BD493" s="94"/>
      <c r="BE493" s="101"/>
      <c r="BF493" s="132"/>
      <c r="BG493" s="98"/>
      <c r="BH493" s="74" t="str">
        <f t="shared" si="58"/>
        <v>N</v>
      </c>
      <c r="BI493" t="e">
        <f t="shared" si="59"/>
        <v>#DIV/0!</v>
      </c>
      <c r="BK493" s="283">
        <f>IFERROR(VLOOKUP($B493, 'A2. Rate Change &amp; Enrollment'!$C$14:$BY$769, 75, FALSE), 0)</f>
        <v>0</v>
      </c>
      <c r="BL493" s="283" t="e">
        <f t="shared" si="60"/>
        <v>#DIV/0!</v>
      </c>
      <c r="BM493" s="283" t="e">
        <f t="shared" si="61"/>
        <v>#DIV/0!</v>
      </c>
      <c r="BN493" t="e">
        <f t="shared" si="64"/>
        <v>#DIV/0!</v>
      </c>
    </row>
    <row r="494" spans="1:66" x14ac:dyDescent="0.35">
      <c r="A494" t="s">
        <v>797</v>
      </c>
      <c r="B494" s="144"/>
      <c r="C494" s="98"/>
      <c r="D494" s="43" t="str">
        <f t="shared" si="57"/>
        <v>POS</v>
      </c>
      <c r="E494" s="100"/>
      <c r="F494" s="101"/>
      <c r="G494" s="100"/>
      <c r="H494" s="101"/>
      <c r="I494" s="100"/>
      <c r="J494" s="101"/>
      <c r="K494" s="100"/>
      <c r="L494" s="101"/>
      <c r="M494" s="100"/>
      <c r="N494" s="101"/>
      <c r="O494" s="100"/>
      <c r="P494" s="101"/>
      <c r="Q494" s="100"/>
      <c r="R494" s="101"/>
      <c r="S494" s="100"/>
      <c r="T494" s="101"/>
      <c r="U494" s="118"/>
      <c r="V494" s="118"/>
      <c r="W494" s="100"/>
      <c r="X494" s="100"/>
      <c r="Y494" s="100"/>
      <c r="Z494" s="100"/>
      <c r="AA494" s="132"/>
      <c r="AB494" s="101"/>
      <c r="AC494" s="101"/>
      <c r="AD494" s="101"/>
      <c r="AE494" s="100"/>
      <c r="AF494" s="101"/>
      <c r="AG494" s="100"/>
      <c r="AH494" s="101"/>
      <c r="AI494" s="100"/>
      <c r="AJ494" s="101"/>
      <c r="AK494" s="100"/>
      <c r="AL494" s="101"/>
      <c r="AM494" s="101"/>
      <c r="AN494" s="8"/>
      <c r="AO494" s="147">
        <f>IFERROR(VLOOKUP(B494,'A2. Rate Change &amp; Enrollment'!$C$20:$K$769,3,FALSE),0)</f>
        <v>0</v>
      </c>
      <c r="AP494" s="147">
        <f>IFERROR(VLOOKUP(B494,'A2. Rate Change &amp; Enrollment'!$C$20:$K$769,7,FALSE),0)</f>
        <v>0</v>
      </c>
      <c r="AQ494" s="150" t="e">
        <f t="shared" si="62"/>
        <v>#DIV/0!</v>
      </c>
      <c r="AS494" s="177"/>
      <c r="AT494" s="177"/>
      <c r="AV494" s="153" t="e">
        <f t="shared" si="63"/>
        <v>#DIV/0!</v>
      </c>
      <c r="AW494" s="101"/>
      <c r="AY494" s="132"/>
      <c r="AZ494" s="101"/>
      <c r="BA494" s="94"/>
      <c r="BB494" s="94"/>
      <c r="BC494" s="94"/>
      <c r="BD494" s="94"/>
      <c r="BE494" s="101"/>
      <c r="BF494" s="132"/>
      <c r="BG494" s="98"/>
      <c r="BH494" s="74" t="str">
        <f t="shared" si="58"/>
        <v>N</v>
      </c>
      <c r="BI494" t="e">
        <f t="shared" si="59"/>
        <v>#DIV/0!</v>
      </c>
      <c r="BK494" s="283">
        <f>IFERROR(VLOOKUP($B494, 'A2. Rate Change &amp; Enrollment'!$C$14:$BY$769, 75, FALSE), 0)</f>
        <v>0</v>
      </c>
      <c r="BL494" s="283" t="e">
        <f t="shared" si="60"/>
        <v>#DIV/0!</v>
      </c>
      <c r="BM494" s="283" t="e">
        <f t="shared" si="61"/>
        <v>#DIV/0!</v>
      </c>
      <c r="BN494" t="e">
        <f t="shared" si="64"/>
        <v>#DIV/0!</v>
      </c>
    </row>
    <row r="495" spans="1:66" x14ac:dyDescent="0.35">
      <c r="A495" t="s">
        <v>798</v>
      </c>
      <c r="B495" s="144"/>
      <c r="C495" s="98"/>
      <c r="D495" s="43" t="str">
        <f t="shared" si="57"/>
        <v>POS</v>
      </c>
      <c r="E495" s="100"/>
      <c r="F495" s="101"/>
      <c r="G495" s="100"/>
      <c r="H495" s="101"/>
      <c r="I495" s="100"/>
      <c r="J495" s="101"/>
      <c r="K495" s="100"/>
      <c r="L495" s="101"/>
      <c r="M495" s="100"/>
      <c r="N495" s="101"/>
      <c r="O495" s="100"/>
      <c r="P495" s="101"/>
      <c r="Q495" s="100"/>
      <c r="R495" s="101"/>
      <c r="S495" s="100"/>
      <c r="T495" s="101"/>
      <c r="U495" s="118"/>
      <c r="V495" s="118"/>
      <c r="W495" s="100"/>
      <c r="X495" s="100"/>
      <c r="Y495" s="100"/>
      <c r="Z495" s="100"/>
      <c r="AA495" s="132"/>
      <c r="AB495" s="101"/>
      <c r="AC495" s="101"/>
      <c r="AD495" s="101"/>
      <c r="AE495" s="100"/>
      <c r="AF495" s="101"/>
      <c r="AG495" s="100"/>
      <c r="AH495" s="101"/>
      <c r="AI495" s="100"/>
      <c r="AJ495" s="101"/>
      <c r="AK495" s="100"/>
      <c r="AL495" s="101"/>
      <c r="AM495" s="101"/>
      <c r="AN495" s="8"/>
      <c r="AO495" s="147">
        <f>IFERROR(VLOOKUP(B495,'A2. Rate Change &amp; Enrollment'!$C$20:$K$769,3,FALSE),0)</f>
        <v>0</v>
      </c>
      <c r="AP495" s="147">
        <f>IFERROR(VLOOKUP(B495,'A2. Rate Change &amp; Enrollment'!$C$20:$K$769,7,FALSE),0)</f>
        <v>0</v>
      </c>
      <c r="AQ495" s="150" t="e">
        <f t="shared" si="62"/>
        <v>#DIV/0!</v>
      </c>
      <c r="AS495" s="177"/>
      <c r="AT495" s="177"/>
      <c r="AV495" s="153" t="e">
        <f t="shared" si="63"/>
        <v>#DIV/0!</v>
      </c>
      <c r="AW495" s="101"/>
      <c r="AY495" s="132"/>
      <c r="AZ495" s="101"/>
      <c r="BA495" s="94"/>
      <c r="BB495" s="94"/>
      <c r="BC495" s="94"/>
      <c r="BD495" s="94"/>
      <c r="BE495" s="101"/>
      <c r="BF495" s="132"/>
      <c r="BG495" s="98"/>
      <c r="BH495" s="74" t="str">
        <f t="shared" si="58"/>
        <v>N</v>
      </c>
      <c r="BI495" t="e">
        <f t="shared" si="59"/>
        <v>#DIV/0!</v>
      </c>
      <c r="BK495" s="283">
        <f>IFERROR(VLOOKUP($B495, 'A2. Rate Change &amp; Enrollment'!$C$14:$BY$769, 75, FALSE), 0)</f>
        <v>0</v>
      </c>
      <c r="BL495" s="283" t="e">
        <f t="shared" si="60"/>
        <v>#DIV/0!</v>
      </c>
      <c r="BM495" s="283" t="e">
        <f t="shared" si="61"/>
        <v>#DIV/0!</v>
      </c>
      <c r="BN495" t="e">
        <f t="shared" si="64"/>
        <v>#DIV/0!</v>
      </c>
    </row>
    <row r="496" spans="1:66" x14ac:dyDescent="0.35">
      <c r="A496" t="s">
        <v>799</v>
      </c>
      <c r="B496" s="144"/>
      <c r="C496" s="98"/>
      <c r="D496" s="43" t="str">
        <f t="shared" si="57"/>
        <v>POS</v>
      </c>
      <c r="E496" s="100"/>
      <c r="F496" s="101"/>
      <c r="G496" s="100"/>
      <c r="H496" s="101"/>
      <c r="I496" s="100"/>
      <c r="J496" s="101"/>
      <c r="K496" s="100"/>
      <c r="L496" s="101"/>
      <c r="M496" s="100"/>
      <c r="N496" s="101"/>
      <c r="O496" s="100"/>
      <c r="P496" s="101"/>
      <c r="Q496" s="100"/>
      <c r="R496" s="101"/>
      <c r="S496" s="100"/>
      <c r="T496" s="101"/>
      <c r="U496" s="118"/>
      <c r="V496" s="118"/>
      <c r="W496" s="100"/>
      <c r="X496" s="100"/>
      <c r="Y496" s="100"/>
      <c r="Z496" s="100"/>
      <c r="AA496" s="132"/>
      <c r="AB496" s="101"/>
      <c r="AC496" s="101"/>
      <c r="AD496" s="101"/>
      <c r="AE496" s="100"/>
      <c r="AF496" s="101"/>
      <c r="AG496" s="100"/>
      <c r="AH496" s="101"/>
      <c r="AI496" s="100"/>
      <c r="AJ496" s="101"/>
      <c r="AK496" s="100"/>
      <c r="AL496" s="101"/>
      <c r="AM496" s="101"/>
      <c r="AN496" s="8"/>
      <c r="AO496" s="147">
        <f>IFERROR(VLOOKUP(B496,'A2. Rate Change &amp; Enrollment'!$C$20:$K$769,3,FALSE),0)</f>
        <v>0</v>
      </c>
      <c r="AP496" s="147">
        <f>IFERROR(VLOOKUP(B496,'A2. Rate Change &amp; Enrollment'!$C$20:$K$769,7,FALSE),0)</f>
        <v>0</v>
      </c>
      <c r="AQ496" s="150" t="e">
        <f t="shared" si="62"/>
        <v>#DIV/0!</v>
      </c>
      <c r="AS496" s="177"/>
      <c r="AT496" s="177"/>
      <c r="AV496" s="153" t="e">
        <f t="shared" si="63"/>
        <v>#DIV/0!</v>
      </c>
      <c r="AW496" s="101"/>
      <c r="AY496" s="132"/>
      <c r="AZ496" s="101"/>
      <c r="BA496" s="94"/>
      <c r="BB496" s="94"/>
      <c r="BC496" s="94"/>
      <c r="BD496" s="94"/>
      <c r="BE496" s="101"/>
      <c r="BF496" s="132"/>
      <c r="BG496" s="98"/>
      <c r="BH496" s="74" t="str">
        <f t="shared" si="58"/>
        <v>N</v>
      </c>
      <c r="BI496" t="e">
        <f t="shared" si="59"/>
        <v>#DIV/0!</v>
      </c>
      <c r="BK496" s="283">
        <f>IFERROR(VLOOKUP($B496, 'A2. Rate Change &amp; Enrollment'!$C$14:$BY$769, 75, FALSE), 0)</f>
        <v>0</v>
      </c>
      <c r="BL496" s="283" t="e">
        <f t="shared" si="60"/>
        <v>#DIV/0!</v>
      </c>
      <c r="BM496" s="283" t="e">
        <f t="shared" si="61"/>
        <v>#DIV/0!</v>
      </c>
      <c r="BN496" t="e">
        <f t="shared" si="64"/>
        <v>#DIV/0!</v>
      </c>
    </row>
    <row r="497" spans="1:66" x14ac:dyDescent="0.35">
      <c r="A497" t="s">
        <v>800</v>
      </c>
      <c r="B497" s="144"/>
      <c r="C497" s="98"/>
      <c r="D497" s="43" t="str">
        <f t="shared" si="57"/>
        <v>POS</v>
      </c>
      <c r="E497" s="100"/>
      <c r="F497" s="101"/>
      <c r="G497" s="100"/>
      <c r="H497" s="101"/>
      <c r="I497" s="100"/>
      <c r="J497" s="101"/>
      <c r="K497" s="100"/>
      <c r="L497" s="101"/>
      <c r="M497" s="100"/>
      <c r="N497" s="101"/>
      <c r="O497" s="100"/>
      <c r="P497" s="101"/>
      <c r="Q497" s="100"/>
      <c r="R497" s="101"/>
      <c r="S497" s="100"/>
      <c r="T497" s="101"/>
      <c r="U497" s="118"/>
      <c r="V497" s="118"/>
      <c r="W497" s="100"/>
      <c r="X497" s="100"/>
      <c r="Y497" s="100"/>
      <c r="Z497" s="100"/>
      <c r="AA497" s="132"/>
      <c r="AB497" s="101"/>
      <c r="AC497" s="101"/>
      <c r="AD497" s="101"/>
      <c r="AE497" s="100"/>
      <c r="AF497" s="101"/>
      <c r="AG497" s="100"/>
      <c r="AH497" s="101"/>
      <c r="AI497" s="100"/>
      <c r="AJ497" s="101"/>
      <c r="AK497" s="100"/>
      <c r="AL497" s="101"/>
      <c r="AM497" s="101"/>
      <c r="AN497" s="8"/>
      <c r="AO497" s="147">
        <f>IFERROR(VLOOKUP(B497,'A2. Rate Change &amp; Enrollment'!$C$20:$K$769,3,FALSE),0)</f>
        <v>0</v>
      </c>
      <c r="AP497" s="147">
        <f>IFERROR(VLOOKUP(B497,'A2. Rate Change &amp; Enrollment'!$C$20:$K$769,7,FALSE),0)</f>
        <v>0</v>
      </c>
      <c r="AQ497" s="150" t="e">
        <f t="shared" si="62"/>
        <v>#DIV/0!</v>
      </c>
      <c r="AS497" s="177"/>
      <c r="AT497" s="177"/>
      <c r="AV497" s="153" t="e">
        <f t="shared" si="63"/>
        <v>#DIV/0!</v>
      </c>
      <c r="AW497" s="101"/>
      <c r="AY497" s="132"/>
      <c r="AZ497" s="101"/>
      <c r="BA497" s="94"/>
      <c r="BB497" s="94"/>
      <c r="BC497" s="94"/>
      <c r="BD497" s="94"/>
      <c r="BE497" s="101"/>
      <c r="BF497" s="132"/>
      <c r="BG497" s="98"/>
      <c r="BH497" s="74" t="str">
        <f t="shared" si="58"/>
        <v>N</v>
      </c>
      <c r="BI497" t="e">
        <f t="shared" si="59"/>
        <v>#DIV/0!</v>
      </c>
      <c r="BK497" s="283">
        <f>IFERROR(VLOOKUP($B497, 'A2. Rate Change &amp; Enrollment'!$C$14:$BY$769, 75, FALSE), 0)</f>
        <v>0</v>
      </c>
      <c r="BL497" s="283" t="e">
        <f t="shared" si="60"/>
        <v>#DIV/0!</v>
      </c>
      <c r="BM497" s="283" t="e">
        <f t="shared" si="61"/>
        <v>#DIV/0!</v>
      </c>
      <c r="BN497" t="e">
        <f t="shared" si="64"/>
        <v>#DIV/0!</v>
      </c>
    </row>
    <row r="498" spans="1:66" x14ac:dyDescent="0.35">
      <c r="A498" t="s">
        <v>801</v>
      </c>
      <c r="B498" s="144"/>
      <c r="C498" s="98"/>
      <c r="D498" s="43" t="str">
        <f t="shared" si="57"/>
        <v>POS</v>
      </c>
      <c r="E498" s="100"/>
      <c r="F498" s="101"/>
      <c r="G498" s="100"/>
      <c r="H498" s="101"/>
      <c r="I498" s="100"/>
      <c r="J498" s="101"/>
      <c r="K498" s="100"/>
      <c r="L498" s="101"/>
      <c r="M498" s="100"/>
      <c r="N498" s="101"/>
      <c r="O498" s="100"/>
      <c r="P498" s="101"/>
      <c r="Q498" s="100"/>
      <c r="R498" s="101"/>
      <c r="S498" s="100"/>
      <c r="T498" s="101"/>
      <c r="U498" s="118"/>
      <c r="V498" s="118"/>
      <c r="W498" s="100"/>
      <c r="X498" s="100"/>
      <c r="Y498" s="100"/>
      <c r="Z498" s="100"/>
      <c r="AA498" s="132"/>
      <c r="AB498" s="101"/>
      <c r="AC498" s="101"/>
      <c r="AD498" s="101"/>
      <c r="AE498" s="100"/>
      <c r="AF498" s="101"/>
      <c r="AG498" s="100"/>
      <c r="AH498" s="101"/>
      <c r="AI498" s="100"/>
      <c r="AJ498" s="101"/>
      <c r="AK498" s="100"/>
      <c r="AL498" s="101"/>
      <c r="AM498" s="101"/>
      <c r="AN498" s="8"/>
      <c r="AO498" s="147">
        <f>IFERROR(VLOOKUP(B498,'A2. Rate Change &amp; Enrollment'!$C$20:$K$769,3,FALSE),0)</f>
        <v>0</v>
      </c>
      <c r="AP498" s="147">
        <f>IFERROR(VLOOKUP(B498,'A2. Rate Change &amp; Enrollment'!$C$20:$K$769,7,FALSE),0)</f>
        <v>0</v>
      </c>
      <c r="AQ498" s="150" t="e">
        <f t="shared" si="62"/>
        <v>#DIV/0!</v>
      </c>
      <c r="AS498" s="177"/>
      <c r="AT498" s="177"/>
      <c r="AV498" s="153" t="e">
        <f t="shared" si="63"/>
        <v>#DIV/0!</v>
      </c>
      <c r="AW498" s="101"/>
      <c r="AY498" s="132"/>
      <c r="AZ498" s="101"/>
      <c r="BA498" s="94"/>
      <c r="BB498" s="94"/>
      <c r="BC498" s="94"/>
      <c r="BD498" s="94"/>
      <c r="BE498" s="101"/>
      <c r="BF498" s="132"/>
      <c r="BG498" s="98"/>
      <c r="BH498" s="74" t="str">
        <f t="shared" si="58"/>
        <v>N</v>
      </c>
      <c r="BI498" t="e">
        <f t="shared" si="59"/>
        <v>#DIV/0!</v>
      </c>
      <c r="BK498" s="283">
        <f>IFERROR(VLOOKUP($B498, 'A2. Rate Change &amp; Enrollment'!$C$14:$BY$769, 75, FALSE), 0)</f>
        <v>0</v>
      </c>
      <c r="BL498" s="283" t="e">
        <f t="shared" si="60"/>
        <v>#DIV/0!</v>
      </c>
      <c r="BM498" s="283" t="e">
        <f t="shared" si="61"/>
        <v>#DIV/0!</v>
      </c>
      <c r="BN498" t="e">
        <f t="shared" si="64"/>
        <v>#DIV/0!</v>
      </c>
    </row>
    <row r="499" spans="1:66" x14ac:dyDescent="0.35">
      <c r="A499" t="s">
        <v>802</v>
      </c>
      <c r="B499" s="144"/>
      <c r="C499" s="98"/>
      <c r="D499" s="43" t="str">
        <f t="shared" si="57"/>
        <v>POS</v>
      </c>
      <c r="E499" s="100"/>
      <c r="F499" s="101"/>
      <c r="G499" s="100"/>
      <c r="H499" s="101"/>
      <c r="I499" s="100"/>
      <c r="J499" s="101"/>
      <c r="K499" s="100"/>
      <c r="L499" s="101"/>
      <c r="M499" s="100"/>
      <c r="N499" s="101"/>
      <c r="O499" s="100"/>
      <c r="P499" s="101"/>
      <c r="Q499" s="100"/>
      <c r="R499" s="101"/>
      <c r="S499" s="100"/>
      <c r="T499" s="101"/>
      <c r="U499" s="118"/>
      <c r="V499" s="118"/>
      <c r="W499" s="100"/>
      <c r="X499" s="100"/>
      <c r="Y499" s="100"/>
      <c r="Z499" s="100"/>
      <c r="AA499" s="132"/>
      <c r="AB499" s="101"/>
      <c r="AC499" s="101"/>
      <c r="AD499" s="101"/>
      <c r="AE499" s="100"/>
      <c r="AF499" s="101"/>
      <c r="AG499" s="100"/>
      <c r="AH499" s="101"/>
      <c r="AI499" s="100"/>
      <c r="AJ499" s="101"/>
      <c r="AK499" s="100"/>
      <c r="AL499" s="101"/>
      <c r="AM499" s="101"/>
      <c r="AN499" s="8"/>
      <c r="AO499" s="147">
        <f>IFERROR(VLOOKUP(B499,'A2. Rate Change &amp; Enrollment'!$C$20:$K$769,3,FALSE),0)</f>
        <v>0</v>
      </c>
      <c r="AP499" s="147">
        <f>IFERROR(VLOOKUP(B499,'A2. Rate Change &amp; Enrollment'!$C$20:$K$769,7,FALSE),0)</f>
        <v>0</v>
      </c>
      <c r="AQ499" s="150" t="e">
        <f t="shared" si="62"/>
        <v>#DIV/0!</v>
      </c>
      <c r="AS499" s="177"/>
      <c r="AT499" s="177"/>
      <c r="AV499" s="153" t="e">
        <f t="shared" si="63"/>
        <v>#DIV/0!</v>
      </c>
      <c r="AW499" s="101"/>
      <c r="AY499" s="132"/>
      <c r="AZ499" s="101"/>
      <c r="BA499" s="94"/>
      <c r="BB499" s="94"/>
      <c r="BC499" s="94"/>
      <c r="BD499" s="94"/>
      <c r="BE499" s="101"/>
      <c r="BF499" s="132"/>
      <c r="BG499" s="98"/>
      <c r="BH499" s="74" t="str">
        <f t="shared" si="58"/>
        <v>N</v>
      </c>
      <c r="BI499" t="e">
        <f t="shared" si="59"/>
        <v>#DIV/0!</v>
      </c>
      <c r="BK499" s="283">
        <f>IFERROR(VLOOKUP($B499, 'A2. Rate Change &amp; Enrollment'!$C$14:$BY$769, 75, FALSE), 0)</f>
        <v>0</v>
      </c>
      <c r="BL499" s="283" t="e">
        <f t="shared" si="60"/>
        <v>#DIV/0!</v>
      </c>
      <c r="BM499" s="283" t="e">
        <f t="shared" si="61"/>
        <v>#DIV/0!</v>
      </c>
      <c r="BN499" t="e">
        <f t="shared" si="64"/>
        <v>#DIV/0!</v>
      </c>
    </row>
    <row r="500" spans="1:66" x14ac:dyDescent="0.35">
      <c r="A500" t="s">
        <v>803</v>
      </c>
      <c r="B500" s="144"/>
      <c r="C500" s="98"/>
      <c r="D500" s="43" t="str">
        <f t="shared" si="57"/>
        <v>POS</v>
      </c>
      <c r="E500" s="100"/>
      <c r="F500" s="101"/>
      <c r="G500" s="100"/>
      <c r="H500" s="101"/>
      <c r="I500" s="100"/>
      <c r="J500" s="101"/>
      <c r="K500" s="100"/>
      <c r="L500" s="101"/>
      <c r="M500" s="100"/>
      <c r="N500" s="101"/>
      <c r="O500" s="100"/>
      <c r="P500" s="101"/>
      <c r="Q500" s="100"/>
      <c r="R500" s="101"/>
      <c r="S500" s="100"/>
      <c r="T500" s="101"/>
      <c r="U500" s="118"/>
      <c r="V500" s="118"/>
      <c r="W500" s="100"/>
      <c r="X500" s="100"/>
      <c r="Y500" s="100"/>
      <c r="Z500" s="100"/>
      <c r="AA500" s="132"/>
      <c r="AB500" s="101"/>
      <c r="AC500" s="101"/>
      <c r="AD500" s="101"/>
      <c r="AE500" s="100"/>
      <c r="AF500" s="101"/>
      <c r="AG500" s="100"/>
      <c r="AH500" s="101"/>
      <c r="AI500" s="100"/>
      <c r="AJ500" s="101"/>
      <c r="AK500" s="100"/>
      <c r="AL500" s="101"/>
      <c r="AM500" s="101"/>
      <c r="AN500" s="8"/>
      <c r="AO500" s="147">
        <f>IFERROR(VLOOKUP(B500,'A2. Rate Change &amp; Enrollment'!$C$20:$K$769,3,FALSE),0)</f>
        <v>0</v>
      </c>
      <c r="AP500" s="147">
        <f>IFERROR(VLOOKUP(B500,'A2. Rate Change &amp; Enrollment'!$C$20:$K$769,7,FALSE),0)</f>
        <v>0</v>
      </c>
      <c r="AQ500" s="150" t="e">
        <f t="shared" si="62"/>
        <v>#DIV/0!</v>
      </c>
      <c r="AS500" s="177"/>
      <c r="AT500" s="177"/>
      <c r="AV500" s="153" t="e">
        <f t="shared" si="63"/>
        <v>#DIV/0!</v>
      </c>
      <c r="AW500" s="101"/>
      <c r="AY500" s="132"/>
      <c r="AZ500" s="101"/>
      <c r="BA500" s="94"/>
      <c r="BB500" s="94"/>
      <c r="BC500" s="94"/>
      <c r="BD500" s="94"/>
      <c r="BE500" s="101"/>
      <c r="BF500" s="132"/>
      <c r="BG500" s="98"/>
      <c r="BH500" s="74" t="str">
        <f t="shared" si="58"/>
        <v>N</v>
      </c>
      <c r="BI500" t="e">
        <f t="shared" si="59"/>
        <v>#DIV/0!</v>
      </c>
      <c r="BK500" s="283">
        <f>IFERROR(VLOOKUP($B500, 'A2. Rate Change &amp; Enrollment'!$C$14:$BY$769, 75, FALSE), 0)</f>
        <v>0</v>
      </c>
      <c r="BL500" s="283" t="e">
        <f t="shared" si="60"/>
        <v>#DIV/0!</v>
      </c>
      <c r="BM500" s="283" t="e">
        <f t="shared" si="61"/>
        <v>#DIV/0!</v>
      </c>
      <c r="BN500" t="e">
        <f t="shared" si="64"/>
        <v>#DIV/0!</v>
      </c>
    </row>
    <row r="501" spans="1:66" x14ac:dyDescent="0.35">
      <c r="A501" t="s">
        <v>804</v>
      </c>
      <c r="B501" s="144"/>
      <c r="C501" s="98"/>
      <c r="D501" s="43" t="str">
        <f t="shared" si="57"/>
        <v>POS</v>
      </c>
      <c r="E501" s="100"/>
      <c r="F501" s="101"/>
      <c r="G501" s="100"/>
      <c r="H501" s="101"/>
      <c r="I501" s="100"/>
      <c r="J501" s="101"/>
      <c r="K501" s="100"/>
      <c r="L501" s="101"/>
      <c r="M501" s="100"/>
      <c r="N501" s="101"/>
      <c r="O501" s="100"/>
      <c r="P501" s="101"/>
      <c r="Q501" s="100"/>
      <c r="R501" s="101"/>
      <c r="S501" s="100"/>
      <c r="T501" s="101"/>
      <c r="U501" s="118"/>
      <c r="V501" s="118"/>
      <c r="W501" s="100"/>
      <c r="X501" s="100"/>
      <c r="Y501" s="100"/>
      <c r="Z501" s="100"/>
      <c r="AA501" s="132"/>
      <c r="AB501" s="101"/>
      <c r="AC501" s="101"/>
      <c r="AD501" s="101"/>
      <c r="AE501" s="100"/>
      <c r="AF501" s="101"/>
      <c r="AG501" s="100"/>
      <c r="AH501" s="101"/>
      <c r="AI501" s="100"/>
      <c r="AJ501" s="101"/>
      <c r="AK501" s="100"/>
      <c r="AL501" s="101"/>
      <c r="AM501" s="101"/>
      <c r="AN501" s="8"/>
      <c r="AO501" s="147">
        <f>IFERROR(VLOOKUP(B501,'A2. Rate Change &amp; Enrollment'!$C$20:$K$769,3,FALSE),0)</f>
        <v>0</v>
      </c>
      <c r="AP501" s="147">
        <f>IFERROR(VLOOKUP(B501,'A2. Rate Change &amp; Enrollment'!$C$20:$K$769,7,FALSE),0)</f>
        <v>0</v>
      </c>
      <c r="AQ501" s="150" t="e">
        <f t="shared" si="62"/>
        <v>#DIV/0!</v>
      </c>
      <c r="AS501" s="177"/>
      <c r="AT501" s="177"/>
      <c r="AV501" s="153" t="e">
        <f t="shared" si="63"/>
        <v>#DIV/0!</v>
      </c>
      <c r="AW501" s="101"/>
      <c r="AY501" s="132"/>
      <c r="AZ501" s="101"/>
      <c r="BA501" s="94"/>
      <c r="BB501" s="94"/>
      <c r="BC501" s="94"/>
      <c r="BD501" s="94"/>
      <c r="BE501" s="101"/>
      <c r="BF501" s="132"/>
      <c r="BG501" s="98"/>
      <c r="BH501" s="74" t="str">
        <f t="shared" si="58"/>
        <v>N</v>
      </c>
      <c r="BI501" t="e">
        <f t="shared" si="59"/>
        <v>#DIV/0!</v>
      </c>
      <c r="BK501" s="283">
        <f>IFERROR(VLOOKUP($B501, 'A2. Rate Change &amp; Enrollment'!$C$14:$BY$769, 75, FALSE), 0)</f>
        <v>0</v>
      </c>
      <c r="BL501" s="283" t="e">
        <f t="shared" si="60"/>
        <v>#DIV/0!</v>
      </c>
      <c r="BM501" s="283" t="e">
        <f t="shared" si="61"/>
        <v>#DIV/0!</v>
      </c>
      <c r="BN501" t="e">
        <f t="shared" si="64"/>
        <v>#DIV/0!</v>
      </c>
    </row>
    <row r="502" spans="1:66" x14ac:dyDescent="0.35">
      <c r="A502" t="s">
        <v>805</v>
      </c>
      <c r="B502" s="144"/>
      <c r="C502" s="98"/>
      <c r="D502" s="43" t="str">
        <f t="shared" si="57"/>
        <v>POS</v>
      </c>
      <c r="E502" s="100"/>
      <c r="F502" s="101"/>
      <c r="G502" s="100"/>
      <c r="H502" s="101"/>
      <c r="I502" s="100"/>
      <c r="J502" s="101"/>
      <c r="K502" s="100"/>
      <c r="L502" s="101"/>
      <c r="M502" s="100"/>
      <c r="N502" s="101"/>
      <c r="O502" s="100"/>
      <c r="P502" s="101"/>
      <c r="Q502" s="100"/>
      <c r="R502" s="101"/>
      <c r="S502" s="100"/>
      <c r="T502" s="101"/>
      <c r="U502" s="118"/>
      <c r="V502" s="118"/>
      <c r="W502" s="100"/>
      <c r="X502" s="100"/>
      <c r="Y502" s="100"/>
      <c r="Z502" s="100"/>
      <c r="AA502" s="132"/>
      <c r="AB502" s="101"/>
      <c r="AC502" s="101"/>
      <c r="AD502" s="101"/>
      <c r="AE502" s="100"/>
      <c r="AF502" s="101"/>
      <c r="AG502" s="100"/>
      <c r="AH502" s="101"/>
      <c r="AI502" s="100"/>
      <c r="AJ502" s="101"/>
      <c r="AK502" s="100"/>
      <c r="AL502" s="101"/>
      <c r="AM502" s="101"/>
      <c r="AN502" s="8"/>
      <c r="AO502" s="147">
        <f>IFERROR(VLOOKUP(B502,'A2. Rate Change &amp; Enrollment'!$C$20:$K$769,3,FALSE),0)</f>
        <v>0</v>
      </c>
      <c r="AP502" s="147">
        <f>IFERROR(VLOOKUP(B502,'A2. Rate Change &amp; Enrollment'!$C$20:$K$769,7,FALSE),0)</f>
        <v>0</v>
      </c>
      <c r="AQ502" s="150" t="e">
        <f t="shared" si="62"/>
        <v>#DIV/0!</v>
      </c>
      <c r="AS502" s="177"/>
      <c r="AT502" s="177"/>
      <c r="AV502" s="153" t="e">
        <f t="shared" si="63"/>
        <v>#DIV/0!</v>
      </c>
      <c r="AW502" s="101"/>
      <c r="AY502" s="132"/>
      <c r="AZ502" s="101"/>
      <c r="BA502" s="94"/>
      <c r="BB502" s="94"/>
      <c r="BC502" s="94"/>
      <c r="BD502" s="94"/>
      <c r="BE502" s="101"/>
      <c r="BF502" s="132"/>
      <c r="BG502" s="98"/>
      <c r="BH502" s="74" t="str">
        <f t="shared" si="58"/>
        <v>N</v>
      </c>
      <c r="BI502" t="e">
        <f t="shared" si="59"/>
        <v>#DIV/0!</v>
      </c>
      <c r="BK502" s="283">
        <f>IFERROR(VLOOKUP($B502, 'A2. Rate Change &amp; Enrollment'!$C$14:$BY$769, 75, FALSE), 0)</f>
        <v>0</v>
      </c>
      <c r="BL502" s="283" t="e">
        <f t="shared" si="60"/>
        <v>#DIV/0!</v>
      </c>
      <c r="BM502" s="283" t="e">
        <f t="shared" si="61"/>
        <v>#DIV/0!</v>
      </c>
      <c r="BN502" t="e">
        <f t="shared" si="64"/>
        <v>#DIV/0!</v>
      </c>
    </row>
    <row r="503" spans="1:66" x14ac:dyDescent="0.35">
      <c r="A503" t="s">
        <v>806</v>
      </c>
      <c r="B503" s="144"/>
      <c r="C503" s="98"/>
      <c r="D503" s="43" t="str">
        <f t="shared" si="57"/>
        <v>POS</v>
      </c>
      <c r="E503" s="100"/>
      <c r="F503" s="101"/>
      <c r="G503" s="100"/>
      <c r="H503" s="101"/>
      <c r="I503" s="100"/>
      <c r="J503" s="101"/>
      <c r="K503" s="100"/>
      <c r="L503" s="101"/>
      <c r="M503" s="100"/>
      <c r="N503" s="101"/>
      <c r="O503" s="100"/>
      <c r="P503" s="101"/>
      <c r="Q503" s="100"/>
      <c r="R503" s="101"/>
      <c r="S503" s="100"/>
      <c r="T503" s="101"/>
      <c r="U503" s="118"/>
      <c r="V503" s="118"/>
      <c r="W503" s="100"/>
      <c r="X503" s="100"/>
      <c r="Y503" s="100"/>
      <c r="Z503" s="100"/>
      <c r="AA503" s="132"/>
      <c r="AB503" s="101"/>
      <c r="AC503" s="101"/>
      <c r="AD503" s="101"/>
      <c r="AE503" s="100"/>
      <c r="AF503" s="101"/>
      <c r="AG503" s="100"/>
      <c r="AH503" s="101"/>
      <c r="AI503" s="100"/>
      <c r="AJ503" s="101"/>
      <c r="AK503" s="100"/>
      <c r="AL503" s="101"/>
      <c r="AM503" s="101"/>
      <c r="AN503" s="8"/>
      <c r="AO503" s="147">
        <f>IFERROR(VLOOKUP(B503,'A2. Rate Change &amp; Enrollment'!$C$20:$K$769,3,FALSE),0)</f>
        <v>0</v>
      </c>
      <c r="AP503" s="147">
        <f>IFERROR(VLOOKUP(B503,'A2. Rate Change &amp; Enrollment'!$C$20:$K$769,7,FALSE),0)</f>
        <v>0</v>
      </c>
      <c r="AQ503" s="150" t="e">
        <f t="shared" si="62"/>
        <v>#DIV/0!</v>
      </c>
      <c r="AS503" s="177"/>
      <c r="AT503" s="177"/>
      <c r="AV503" s="153" t="e">
        <f t="shared" si="63"/>
        <v>#DIV/0!</v>
      </c>
      <c r="AW503" s="101"/>
      <c r="AY503" s="132"/>
      <c r="AZ503" s="101"/>
      <c r="BA503" s="94"/>
      <c r="BB503" s="94"/>
      <c r="BC503" s="94"/>
      <c r="BD503" s="94"/>
      <c r="BE503" s="101"/>
      <c r="BF503" s="132"/>
      <c r="BG503" s="98"/>
      <c r="BH503" s="74" t="str">
        <f t="shared" si="58"/>
        <v>N</v>
      </c>
      <c r="BI503" t="e">
        <f t="shared" si="59"/>
        <v>#DIV/0!</v>
      </c>
      <c r="BK503" s="283">
        <f>IFERROR(VLOOKUP($B503, 'A2. Rate Change &amp; Enrollment'!$C$14:$BY$769, 75, FALSE), 0)</f>
        <v>0</v>
      </c>
      <c r="BL503" s="283" t="e">
        <f t="shared" si="60"/>
        <v>#DIV/0!</v>
      </c>
      <c r="BM503" s="283" t="e">
        <f t="shared" si="61"/>
        <v>#DIV/0!</v>
      </c>
      <c r="BN503" t="e">
        <f t="shared" si="64"/>
        <v>#DIV/0!</v>
      </c>
    </row>
    <row r="504" spans="1:66" x14ac:dyDescent="0.35">
      <c r="A504" t="s">
        <v>807</v>
      </c>
      <c r="B504" s="144"/>
      <c r="C504" s="98"/>
      <c r="D504" s="43" t="str">
        <f t="shared" si="57"/>
        <v>POS</v>
      </c>
      <c r="E504" s="100"/>
      <c r="F504" s="101"/>
      <c r="G504" s="100"/>
      <c r="H504" s="101"/>
      <c r="I504" s="100"/>
      <c r="J504" s="101"/>
      <c r="K504" s="100"/>
      <c r="L504" s="101"/>
      <c r="M504" s="100"/>
      <c r="N504" s="101"/>
      <c r="O504" s="100"/>
      <c r="P504" s="101"/>
      <c r="Q504" s="100"/>
      <c r="R504" s="101"/>
      <c r="S504" s="100"/>
      <c r="T504" s="101"/>
      <c r="U504" s="118"/>
      <c r="V504" s="118"/>
      <c r="W504" s="100"/>
      <c r="X504" s="100"/>
      <c r="Y504" s="100"/>
      <c r="Z504" s="100"/>
      <c r="AA504" s="132"/>
      <c r="AB504" s="101"/>
      <c r="AC504" s="101"/>
      <c r="AD504" s="101"/>
      <c r="AE504" s="100"/>
      <c r="AF504" s="101"/>
      <c r="AG504" s="100"/>
      <c r="AH504" s="101"/>
      <c r="AI504" s="100"/>
      <c r="AJ504" s="101"/>
      <c r="AK504" s="100"/>
      <c r="AL504" s="101"/>
      <c r="AM504" s="101"/>
      <c r="AN504" s="8"/>
      <c r="AO504" s="147">
        <f>IFERROR(VLOOKUP(B504,'A2. Rate Change &amp; Enrollment'!$C$20:$K$769,3,FALSE),0)</f>
        <v>0</v>
      </c>
      <c r="AP504" s="147">
        <f>IFERROR(VLOOKUP(B504,'A2. Rate Change &amp; Enrollment'!$C$20:$K$769,7,FALSE),0)</f>
        <v>0</v>
      </c>
      <c r="AQ504" s="150" t="e">
        <f t="shared" si="62"/>
        <v>#DIV/0!</v>
      </c>
      <c r="AS504" s="177"/>
      <c r="AT504" s="177"/>
      <c r="AV504" s="153" t="e">
        <f t="shared" si="63"/>
        <v>#DIV/0!</v>
      </c>
      <c r="AW504" s="101"/>
      <c r="AY504" s="132"/>
      <c r="AZ504" s="101"/>
      <c r="BA504" s="94"/>
      <c r="BB504" s="94"/>
      <c r="BC504" s="94"/>
      <c r="BD504" s="94"/>
      <c r="BE504" s="101"/>
      <c r="BF504" s="132"/>
      <c r="BG504" s="98"/>
      <c r="BH504" s="74" t="str">
        <f t="shared" si="58"/>
        <v>N</v>
      </c>
      <c r="BI504" t="e">
        <f t="shared" si="59"/>
        <v>#DIV/0!</v>
      </c>
      <c r="BK504" s="283">
        <f>IFERROR(VLOOKUP($B504, 'A2. Rate Change &amp; Enrollment'!$C$14:$BY$769, 75, FALSE), 0)</f>
        <v>0</v>
      </c>
      <c r="BL504" s="283" t="e">
        <f t="shared" si="60"/>
        <v>#DIV/0!</v>
      </c>
      <c r="BM504" s="283" t="e">
        <f t="shared" si="61"/>
        <v>#DIV/0!</v>
      </c>
      <c r="BN504" t="e">
        <f t="shared" si="64"/>
        <v>#DIV/0!</v>
      </c>
    </row>
    <row r="505" spans="1:66" x14ac:dyDescent="0.35">
      <c r="A505" t="s">
        <v>808</v>
      </c>
      <c r="B505" s="144"/>
      <c r="C505" s="98"/>
      <c r="D505" s="43" t="str">
        <f t="shared" si="57"/>
        <v>POS</v>
      </c>
      <c r="E505" s="100"/>
      <c r="F505" s="101"/>
      <c r="G505" s="100"/>
      <c r="H505" s="101"/>
      <c r="I505" s="100"/>
      <c r="J505" s="101"/>
      <c r="K505" s="100"/>
      <c r="L505" s="101"/>
      <c r="M505" s="100"/>
      <c r="N505" s="101"/>
      <c r="O505" s="100"/>
      <c r="P505" s="101"/>
      <c r="Q505" s="100"/>
      <c r="R505" s="101"/>
      <c r="S505" s="100"/>
      <c r="T505" s="101"/>
      <c r="U505" s="118"/>
      <c r="V505" s="118"/>
      <c r="W505" s="100"/>
      <c r="X505" s="100"/>
      <c r="Y505" s="100"/>
      <c r="Z505" s="100"/>
      <c r="AA505" s="132"/>
      <c r="AB505" s="101"/>
      <c r="AC505" s="101"/>
      <c r="AD505" s="101"/>
      <c r="AE505" s="100"/>
      <c r="AF505" s="101"/>
      <c r="AG505" s="100"/>
      <c r="AH505" s="101"/>
      <c r="AI505" s="100"/>
      <c r="AJ505" s="101"/>
      <c r="AK505" s="100"/>
      <c r="AL505" s="101"/>
      <c r="AM505" s="101"/>
      <c r="AN505" s="8"/>
      <c r="AO505" s="147">
        <f>IFERROR(VLOOKUP(B505,'A2. Rate Change &amp; Enrollment'!$C$20:$K$769,3,FALSE),0)</f>
        <v>0</v>
      </c>
      <c r="AP505" s="147">
        <f>IFERROR(VLOOKUP(B505,'A2. Rate Change &amp; Enrollment'!$C$20:$K$769,7,FALSE),0)</f>
        <v>0</v>
      </c>
      <c r="AQ505" s="150" t="e">
        <f t="shared" si="62"/>
        <v>#DIV/0!</v>
      </c>
      <c r="AS505" s="177"/>
      <c r="AT505" s="177"/>
      <c r="AV505" s="153" t="e">
        <f t="shared" si="63"/>
        <v>#DIV/0!</v>
      </c>
      <c r="AW505" s="101"/>
      <c r="AY505" s="132"/>
      <c r="AZ505" s="101"/>
      <c r="BA505" s="94"/>
      <c r="BB505" s="94"/>
      <c r="BC505" s="94"/>
      <c r="BD505" s="94"/>
      <c r="BE505" s="101"/>
      <c r="BF505" s="132"/>
      <c r="BG505" s="98"/>
      <c r="BH505" s="74" t="str">
        <f t="shared" si="58"/>
        <v>N</v>
      </c>
      <c r="BI505" t="e">
        <f t="shared" si="59"/>
        <v>#DIV/0!</v>
      </c>
      <c r="BK505" s="283">
        <f>IFERROR(VLOOKUP($B505, 'A2. Rate Change &amp; Enrollment'!$C$14:$BY$769, 75, FALSE), 0)</f>
        <v>0</v>
      </c>
      <c r="BL505" s="283" t="e">
        <f t="shared" si="60"/>
        <v>#DIV/0!</v>
      </c>
      <c r="BM505" s="283" t="e">
        <f t="shared" si="61"/>
        <v>#DIV/0!</v>
      </c>
      <c r="BN505" t="e">
        <f t="shared" si="64"/>
        <v>#DIV/0!</v>
      </c>
    </row>
    <row r="506" spans="1:66" x14ac:dyDescent="0.35">
      <c r="A506" t="s">
        <v>809</v>
      </c>
      <c r="B506" s="144"/>
      <c r="C506" s="98"/>
      <c r="D506" s="43" t="str">
        <f t="shared" si="57"/>
        <v>POS</v>
      </c>
      <c r="E506" s="100"/>
      <c r="F506" s="101"/>
      <c r="G506" s="100"/>
      <c r="H506" s="101"/>
      <c r="I506" s="100"/>
      <c r="J506" s="101"/>
      <c r="K506" s="100"/>
      <c r="L506" s="101"/>
      <c r="M506" s="100"/>
      <c r="N506" s="101"/>
      <c r="O506" s="100"/>
      <c r="P506" s="101"/>
      <c r="Q506" s="100"/>
      <c r="R506" s="101"/>
      <c r="S506" s="100"/>
      <c r="T506" s="101"/>
      <c r="U506" s="118"/>
      <c r="V506" s="118"/>
      <c r="W506" s="100"/>
      <c r="X506" s="100"/>
      <c r="Y506" s="100"/>
      <c r="Z506" s="100"/>
      <c r="AA506" s="132"/>
      <c r="AB506" s="101"/>
      <c r="AC506" s="101"/>
      <c r="AD506" s="101"/>
      <c r="AE506" s="100"/>
      <c r="AF506" s="101"/>
      <c r="AG506" s="100"/>
      <c r="AH506" s="101"/>
      <c r="AI506" s="100"/>
      <c r="AJ506" s="101"/>
      <c r="AK506" s="100"/>
      <c r="AL506" s="101"/>
      <c r="AM506" s="101"/>
      <c r="AN506" s="8"/>
      <c r="AO506" s="147">
        <f>IFERROR(VLOOKUP(B506,'A2. Rate Change &amp; Enrollment'!$C$20:$K$769,3,FALSE),0)</f>
        <v>0</v>
      </c>
      <c r="AP506" s="147">
        <f>IFERROR(VLOOKUP(B506,'A2. Rate Change &amp; Enrollment'!$C$20:$K$769,7,FALSE),0)</f>
        <v>0</v>
      </c>
      <c r="AQ506" s="150" t="e">
        <f t="shared" si="62"/>
        <v>#DIV/0!</v>
      </c>
      <c r="AS506" s="177"/>
      <c r="AT506" s="177"/>
      <c r="AV506" s="153" t="e">
        <f t="shared" si="63"/>
        <v>#DIV/0!</v>
      </c>
      <c r="AW506" s="101"/>
      <c r="AY506" s="132"/>
      <c r="AZ506" s="101"/>
      <c r="BA506" s="94"/>
      <c r="BB506" s="94"/>
      <c r="BC506" s="94"/>
      <c r="BD506" s="94"/>
      <c r="BE506" s="101"/>
      <c r="BF506" s="132"/>
      <c r="BG506" s="98"/>
      <c r="BH506" s="74" t="str">
        <f t="shared" si="58"/>
        <v>N</v>
      </c>
      <c r="BI506" t="e">
        <f t="shared" si="59"/>
        <v>#DIV/0!</v>
      </c>
      <c r="BK506" s="283">
        <f>IFERROR(VLOOKUP($B506, 'A2. Rate Change &amp; Enrollment'!$C$14:$BY$769, 75, FALSE), 0)</f>
        <v>0</v>
      </c>
      <c r="BL506" s="283" t="e">
        <f t="shared" si="60"/>
        <v>#DIV/0!</v>
      </c>
      <c r="BM506" s="283" t="e">
        <f t="shared" si="61"/>
        <v>#DIV/0!</v>
      </c>
      <c r="BN506" t="e">
        <f t="shared" si="64"/>
        <v>#DIV/0!</v>
      </c>
    </row>
    <row r="507" spans="1:66" x14ac:dyDescent="0.35">
      <c r="A507" t="s">
        <v>810</v>
      </c>
      <c r="B507" s="144"/>
      <c r="C507" s="98"/>
      <c r="D507" s="43" t="str">
        <f t="shared" si="57"/>
        <v>POS</v>
      </c>
      <c r="E507" s="100"/>
      <c r="F507" s="101"/>
      <c r="G507" s="100"/>
      <c r="H507" s="101"/>
      <c r="I507" s="100"/>
      <c r="J507" s="101"/>
      <c r="K507" s="100"/>
      <c r="L507" s="101"/>
      <c r="M507" s="100"/>
      <c r="N507" s="101"/>
      <c r="O507" s="100"/>
      <c r="P507" s="101"/>
      <c r="Q507" s="100"/>
      <c r="R507" s="101"/>
      <c r="S507" s="100"/>
      <c r="T507" s="101"/>
      <c r="U507" s="118"/>
      <c r="V507" s="118"/>
      <c r="W507" s="100"/>
      <c r="X507" s="100"/>
      <c r="Y507" s="100"/>
      <c r="Z507" s="100"/>
      <c r="AA507" s="132"/>
      <c r="AB507" s="101"/>
      <c r="AC507" s="101"/>
      <c r="AD507" s="101"/>
      <c r="AE507" s="100"/>
      <c r="AF507" s="101"/>
      <c r="AG507" s="100"/>
      <c r="AH507" s="101"/>
      <c r="AI507" s="100"/>
      <c r="AJ507" s="101"/>
      <c r="AK507" s="100"/>
      <c r="AL507" s="101"/>
      <c r="AM507" s="101"/>
      <c r="AN507" s="8"/>
      <c r="AO507" s="147">
        <f>IFERROR(VLOOKUP(B507,'A2. Rate Change &amp; Enrollment'!$C$20:$K$769,3,FALSE),0)</f>
        <v>0</v>
      </c>
      <c r="AP507" s="147">
        <f>IFERROR(VLOOKUP(B507,'A2. Rate Change &amp; Enrollment'!$C$20:$K$769,7,FALSE),0)</f>
        <v>0</v>
      </c>
      <c r="AQ507" s="150" t="e">
        <f t="shared" si="62"/>
        <v>#DIV/0!</v>
      </c>
      <c r="AS507" s="177"/>
      <c r="AT507" s="177"/>
      <c r="AV507" s="153" t="e">
        <f t="shared" si="63"/>
        <v>#DIV/0!</v>
      </c>
      <c r="AW507" s="101"/>
      <c r="AY507" s="132"/>
      <c r="AZ507" s="101"/>
      <c r="BA507" s="94"/>
      <c r="BB507" s="94"/>
      <c r="BC507" s="94"/>
      <c r="BD507" s="94"/>
      <c r="BE507" s="101"/>
      <c r="BF507" s="132"/>
      <c r="BG507" s="98"/>
      <c r="BH507" s="74" t="str">
        <f t="shared" si="58"/>
        <v>N</v>
      </c>
      <c r="BI507" t="e">
        <f t="shared" si="59"/>
        <v>#DIV/0!</v>
      </c>
      <c r="BK507" s="283">
        <f>IFERROR(VLOOKUP($B507, 'A2. Rate Change &amp; Enrollment'!$C$14:$BY$769, 75, FALSE), 0)</f>
        <v>0</v>
      </c>
      <c r="BL507" s="283" t="e">
        <f t="shared" si="60"/>
        <v>#DIV/0!</v>
      </c>
      <c r="BM507" s="283" t="e">
        <f t="shared" si="61"/>
        <v>#DIV/0!</v>
      </c>
      <c r="BN507" t="e">
        <f t="shared" si="64"/>
        <v>#DIV/0!</v>
      </c>
    </row>
    <row r="508" spans="1:66" x14ac:dyDescent="0.35">
      <c r="A508" t="s">
        <v>811</v>
      </c>
      <c r="B508" s="144"/>
      <c r="C508" s="98"/>
      <c r="D508" s="43" t="str">
        <f t="shared" si="57"/>
        <v>POS</v>
      </c>
      <c r="E508" s="100"/>
      <c r="F508" s="101"/>
      <c r="G508" s="100"/>
      <c r="H508" s="101"/>
      <c r="I508" s="100"/>
      <c r="J508" s="101"/>
      <c r="K508" s="100"/>
      <c r="L508" s="101"/>
      <c r="M508" s="100"/>
      <c r="N508" s="101"/>
      <c r="O508" s="100"/>
      <c r="P508" s="101"/>
      <c r="Q508" s="100"/>
      <c r="R508" s="101"/>
      <c r="S508" s="100"/>
      <c r="T508" s="101"/>
      <c r="U508" s="118"/>
      <c r="V508" s="118"/>
      <c r="W508" s="100"/>
      <c r="X508" s="100"/>
      <c r="Y508" s="100"/>
      <c r="Z508" s="100"/>
      <c r="AA508" s="132"/>
      <c r="AB508" s="101"/>
      <c r="AC508" s="101"/>
      <c r="AD508" s="101"/>
      <c r="AE508" s="100"/>
      <c r="AF508" s="101"/>
      <c r="AG508" s="100"/>
      <c r="AH508" s="101"/>
      <c r="AI508" s="100"/>
      <c r="AJ508" s="101"/>
      <c r="AK508" s="100"/>
      <c r="AL508" s="101"/>
      <c r="AM508" s="101"/>
      <c r="AN508" s="8"/>
      <c r="AO508" s="147">
        <f>IFERROR(VLOOKUP(B508,'A2. Rate Change &amp; Enrollment'!$C$20:$K$769,3,FALSE),0)</f>
        <v>0</v>
      </c>
      <c r="AP508" s="147">
        <f>IFERROR(VLOOKUP(B508,'A2. Rate Change &amp; Enrollment'!$C$20:$K$769,7,FALSE),0)</f>
        <v>0</v>
      </c>
      <c r="AQ508" s="150" t="e">
        <f t="shared" si="62"/>
        <v>#DIV/0!</v>
      </c>
      <c r="AS508" s="177"/>
      <c r="AT508" s="177"/>
      <c r="AV508" s="153" t="e">
        <f t="shared" si="63"/>
        <v>#DIV/0!</v>
      </c>
      <c r="AW508" s="101"/>
      <c r="AY508" s="132"/>
      <c r="AZ508" s="101"/>
      <c r="BA508" s="94"/>
      <c r="BB508" s="94"/>
      <c r="BC508" s="94"/>
      <c r="BD508" s="94"/>
      <c r="BE508" s="101"/>
      <c r="BF508" s="132"/>
      <c r="BG508" s="98"/>
      <c r="BH508" s="74" t="str">
        <f t="shared" si="58"/>
        <v>N</v>
      </c>
      <c r="BI508" t="e">
        <f t="shared" si="59"/>
        <v>#DIV/0!</v>
      </c>
      <c r="BK508" s="283">
        <f>IFERROR(VLOOKUP($B508, 'A2. Rate Change &amp; Enrollment'!$C$14:$BY$769, 75, FALSE), 0)</f>
        <v>0</v>
      </c>
      <c r="BL508" s="283" t="e">
        <f t="shared" si="60"/>
        <v>#DIV/0!</v>
      </c>
      <c r="BM508" s="283" t="e">
        <f t="shared" si="61"/>
        <v>#DIV/0!</v>
      </c>
      <c r="BN508" t="e">
        <f t="shared" si="64"/>
        <v>#DIV/0!</v>
      </c>
    </row>
    <row r="509" spans="1:66" x14ac:dyDescent="0.35">
      <c r="A509" t="s">
        <v>812</v>
      </c>
      <c r="B509" s="144"/>
      <c r="C509" s="98"/>
      <c r="D509" s="43" t="str">
        <f t="shared" si="57"/>
        <v>POS</v>
      </c>
      <c r="E509" s="100"/>
      <c r="F509" s="101"/>
      <c r="G509" s="100"/>
      <c r="H509" s="101"/>
      <c r="I509" s="100"/>
      <c r="J509" s="101"/>
      <c r="K509" s="100"/>
      <c r="L509" s="101"/>
      <c r="M509" s="100"/>
      <c r="N509" s="101"/>
      <c r="O509" s="100"/>
      <c r="P509" s="101"/>
      <c r="Q509" s="100"/>
      <c r="R509" s="101"/>
      <c r="S509" s="100"/>
      <c r="T509" s="101"/>
      <c r="U509" s="118"/>
      <c r="V509" s="118"/>
      <c r="W509" s="100"/>
      <c r="X509" s="100"/>
      <c r="Y509" s="100"/>
      <c r="Z509" s="100"/>
      <c r="AA509" s="132"/>
      <c r="AB509" s="101"/>
      <c r="AC509" s="101"/>
      <c r="AD509" s="101"/>
      <c r="AE509" s="100"/>
      <c r="AF509" s="101"/>
      <c r="AG509" s="100"/>
      <c r="AH509" s="101"/>
      <c r="AI509" s="100"/>
      <c r="AJ509" s="101"/>
      <c r="AK509" s="100"/>
      <c r="AL509" s="101"/>
      <c r="AM509" s="101"/>
      <c r="AN509" s="8"/>
      <c r="AO509" s="147">
        <f>IFERROR(VLOOKUP(B509,'A2. Rate Change &amp; Enrollment'!$C$20:$K$769,3,FALSE),0)</f>
        <v>0</v>
      </c>
      <c r="AP509" s="147">
        <f>IFERROR(VLOOKUP(B509,'A2. Rate Change &amp; Enrollment'!$C$20:$K$769,7,FALSE),0)</f>
        <v>0</v>
      </c>
      <c r="AQ509" s="150" t="e">
        <f t="shared" si="62"/>
        <v>#DIV/0!</v>
      </c>
      <c r="AS509" s="177"/>
      <c r="AT509" s="177"/>
      <c r="AV509" s="153" t="e">
        <f t="shared" si="63"/>
        <v>#DIV/0!</v>
      </c>
      <c r="AW509" s="101"/>
      <c r="AY509" s="132"/>
      <c r="AZ509" s="101"/>
      <c r="BA509" s="94"/>
      <c r="BB509" s="94"/>
      <c r="BC509" s="94"/>
      <c r="BD509" s="94"/>
      <c r="BE509" s="101"/>
      <c r="BF509" s="132"/>
      <c r="BG509" s="98"/>
      <c r="BH509" s="74" t="str">
        <f t="shared" si="58"/>
        <v>N</v>
      </c>
      <c r="BI509" t="e">
        <f t="shared" si="59"/>
        <v>#DIV/0!</v>
      </c>
      <c r="BK509" s="283">
        <f>IFERROR(VLOOKUP($B509, 'A2. Rate Change &amp; Enrollment'!$C$14:$BY$769, 75, FALSE), 0)</f>
        <v>0</v>
      </c>
      <c r="BL509" s="283" t="e">
        <f t="shared" si="60"/>
        <v>#DIV/0!</v>
      </c>
      <c r="BM509" s="283" t="e">
        <f t="shared" si="61"/>
        <v>#DIV/0!</v>
      </c>
      <c r="BN509" t="e">
        <f t="shared" si="64"/>
        <v>#DIV/0!</v>
      </c>
    </row>
    <row r="510" spans="1:66" x14ac:dyDescent="0.35">
      <c r="A510" t="s">
        <v>813</v>
      </c>
      <c r="B510" s="144"/>
      <c r="C510" s="98"/>
      <c r="D510" s="43" t="str">
        <f t="shared" si="57"/>
        <v>POS</v>
      </c>
      <c r="E510" s="100"/>
      <c r="F510" s="101"/>
      <c r="G510" s="100"/>
      <c r="H510" s="101"/>
      <c r="I510" s="100"/>
      <c r="J510" s="101"/>
      <c r="K510" s="100"/>
      <c r="L510" s="101"/>
      <c r="M510" s="100"/>
      <c r="N510" s="101"/>
      <c r="O510" s="100"/>
      <c r="P510" s="101"/>
      <c r="Q510" s="100"/>
      <c r="R510" s="101"/>
      <c r="S510" s="100"/>
      <c r="T510" s="101"/>
      <c r="U510" s="118"/>
      <c r="V510" s="118"/>
      <c r="W510" s="100"/>
      <c r="X510" s="100"/>
      <c r="Y510" s="100"/>
      <c r="Z510" s="100"/>
      <c r="AA510" s="132"/>
      <c r="AB510" s="101"/>
      <c r="AC510" s="101"/>
      <c r="AD510" s="101"/>
      <c r="AE510" s="100"/>
      <c r="AF510" s="101"/>
      <c r="AG510" s="100"/>
      <c r="AH510" s="101"/>
      <c r="AI510" s="100"/>
      <c r="AJ510" s="101"/>
      <c r="AK510" s="100"/>
      <c r="AL510" s="101"/>
      <c r="AM510" s="101"/>
      <c r="AN510" s="8"/>
      <c r="AO510" s="147">
        <f>IFERROR(VLOOKUP(B510,'A2. Rate Change &amp; Enrollment'!$C$20:$K$769,3,FALSE),0)</f>
        <v>0</v>
      </c>
      <c r="AP510" s="147">
        <f>IFERROR(VLOOKUP(B510,'A2. Rate Change &amp; Enrollment'!$C$20:$K$769,7,FALSE),0)</f>
        <v>0</v>
      </c>
      <c r="AQ510" s="150" t="e">
        <f t="shared" si="62"/>
        <v>#DIV/0!</v>
      </c>
      <c r="AS510" s="177"/>
      <c r="AT510" s="177"/>
      <c r="AV510" s="153" t="e">
        <f t="shared" si="63"/>
        <v>#DIV/0!</v>
      </c>
      <c r="AW510" s="101"/>
      <c r="AY510" s="132"/>
      <c r="AZ510" s="101"/>
      <c r="BA510" s="94"/>
      <c r="BB510" s="94"/>
      <c r="BC510" s="94"/>
      <c r="BD510" s="94"/>
      <c r="BE510" s="101"/>
      <c r="BF510" s="132"/>
      <c r="BG510" s="98"/>
      <c r="BH510" s="74" t="str">
        <f t="shared" si="58"/>
        <v>N</v>
      </c>
      <c r="BI510" t="e">
        <f t="shared" si="59"/>
        <v>#DIV/0!</v>
      </c>
      <c r="BK510" s="283">
        <f>IFERROR(VLOOKUP($B510, 'A2. Rate Change &amp; Enrollment'!$C$14:$BY$769, 75, FALSE), 0)</f>
        <v>0</v>
      </c>
      <c r="BL510" s="283" t="e">
        <f t="shared" si="60"/>
        <v>#DIV/0!</v>
      </c>
      <c r="BM510" s="283" t="e">
        <f t="shared" si="61"/>
        <v>#DIV/0!</v>
      </c>
      <c r="BN510" t="e">
        <f t="shared" si="64"/>
        <v>#DIV/0!</v>
      </c>
    </row>
    <row r="511" spans="1:66" x14ac:dyDescent="0.35">
      <c r="A511" t="s">
        <v>814</v>
      </c>
      <c r="B511" s="144"/>
      <c r="C511" s="98"/>
      <c r="D511" s="43" t="str">
        <f t="shared" si="57"/>
        <v>POS</v>
      </c>
      <c r="E511" s="100"/>
      <c r="F511" s="101"/>
      <c r="G511" s="100"/>
      <c r="H511" s="101"/>
      <c r="I511" s="100"/>
      <c r="J511" s="101"/>
      <c r="K511" s="100"/>
      <c r="L511" s="101"/>
      <c r="M511" s="100"/>
      <c r="N511" s="101"/>
      <c r="O511" s="100"/>
      <c r="P511" s="101"/>
      <c r="Q511" s="100"/>
      <c r="R511" s="101"/>
      <c r="S511" s="100"/>
      <c r="T511" s="101"/>
      <c r="U511" s="118"/>
      <c r="V511" s="118"/>
      <c r="W511" s="100"/>
      <c r="X511" s="100"/>
      <c r="Y511" s="100"/>
      <c r="Z511" s="100"/>
      <c r="AA511" s="132"/>
      <c r="AB511" s="101"/>
      <c r="AC511" s="101"/>
      <c r="AD511" s="101"/>
      <c r="AE511" s="100"/>
      <c r="AF511" s="101"/>
      <c r="AG511" s="100"/>
      <c r="AH511" s="101"/>
      <c r="AI511" s="100"/>
      <c r="AJ511" s="101"/>
      <c r="AK511" s="100"/>
      <c r="AL511" s="101"/>
      <c r="AM511" s="101"/>
      <c r="AN511" s="8"/>
      <c r="AO511" s="147">
        <f>IFERROR(VLOOKUP(B511,'A2. Rate Change &amp; Enrollment'!$C$20:$K$769,3,FALSE),0)</f>
        <v>0</v>
      </c>
      <c r="AP511" s="147">
        <f>IFERROR(VLOOKUP(B511,'A2. Rate Change &amp; Enrollment'!$C$20:$K$769,7,FALSE),0)</f>
        <v>0</v>
      </c>
      <c r="AQ511" s="150" t="e">
        <f t="shared" si="62"/>
        <v>#DIV/0!</v>
      </c>
      <c r="AS511" s="177"/>
      <c r="AT511" s="177"/>
      <c r="AV511" s="153" t="e">
        <f t="shared" si="63"/>
        <v>#DIV/0!</v>
      </c>
      <c r="AW511" s="101"/>
      <c r="AY511" s="132"/>
      <c r="AZ511" s="101"/>
      <c r="BA511" s="94"/>
      <c r="BB511" s="94"/>
      <c r="BC511" s="94"/>
      <c r="BD511" s="94"/>
      <c r="BE511" s="101"/>
      <c r="BF511" s="132"/>
      <c r="BG511" s="98"/>
      <c r="BH511" s="74" t="str">
        <f t="shared" si="58"/>
        <v>N</v>
      </c>
      <c r="BI511" t="e">
        <f t="shared" si="59"/>
        <v>#DIV/0!</v>
      </c>
      <c r="BK511" s="283">
        <f>IFERROR(VLOOKUP($B511, 'A2. Rate Change &amp; Enrollment'!$C$14:$BY$769, 75, FALSE), 0)</f>
        <v>0</v>
      </c>
      <c r="BL511" s="283" t="e">
        <f t="shared" si="60"/>
        <v>#DIV/0!</v>
      </c>
      <c r="BM511" s="283" t="e">
        <f t="shared" si="61"/>
        <v>#DIV/0!</v>
      </c>
      <c r="BN511" t="e">
        <f t="shared" si="64"/>
        <v>#DIV/0!</v>
      </c>
    </row>
    <row r="512" spans="1:66" x14ac:dyDescent="0.35">
      <c r="A512" t="s">
        <v>815</v>
      </c>
      <c r="B512" s="144"/>
      <c r="C512" s="98"/>
      <c r="D512" s="43" t="str">
        <f t="shared" si="57"/>
        <v>POS</v>
      </c>
      <c r="E512" s="100"/>
      <c r="F512" s="101"/>
      <c r="G512" s="100"/>
      <c r="H512" s="101"/>
      <c r="I512" s="100"/>
      <c r="J512" s="101"/>
      <c r="K512" s="100"/>
      <c r="L512" s="101"/>
      <c r="M512" s="100"/>
      <c r="N512" s="101"/>
      <c r="O512" s="100"/>
      <c r="P512" s="101"/>
      <c r="Q512" s="100"/>
      <c r="R512" s="101"/>
      <c r="S512" s="100"/>
      <c r="T512" s="101"/>
      <c r="U512" s="118"/>
      <c r="V512" s="118"/>
      <c r="W512" s="100"/>
      <c r="X512" s="100"/>
      <c r="Y512" s="100"/>
      <c r="Z512" s="100"/>
      <c r="AA512" s="132"/>
      <c r="AB512" s="101"/>
      <c r="AC512" s="101"/>
      <c r="AD512" s="101"/>
      <c r="AE512" s="100"/>
      <c r="AF512" s="101"/>
      <c r="AG512" s="100"/>
      <c r="AH512" s="101"/>
      <c r="AI512" s="100"/>
      <c r="AJ512" s="101"/>
      <c r="AK512" s="100"/>
      <c r="AL512" s="101"/>
      <c r="AM512" s="101"/>
      <c r="AN512" s="8"/>
      <c r="AO512" s="147">
        <f>IFERROR(VLOOKUP(B512,'A2. Rate Change &amp; Enrollment'!$C$20:$K$769,3,FALSE),0)</f>
        <v>0</v>
      </c>
      <c r="AP512" s="147">
        <f>IFERROR(VLOOKUP(B512,'A2. Rate Change &amp; Enrollment'!$C$20:$K$769,7,FALSE),0)</f>
        <v>0</v>
      </c>
      <c r="AQ512" s="150" t="e">
        <f t="shared" si="62"/>
        <v>#DIV/0!</v>
      </c>
      <c r="AS512" s="177"/>
      <c r="AT512" s="177"/>
      <c r="AV512" s="153" t="e">
        <f t="shared" si="63"/>
        <v>#DIV/0!</v>
      </c>
      <c r="AW512" s="101"/>
      <c r="AY512" s="132"/>
      <c r="AZ512" s="101"/>
      <c r="BA512" s="94"/>
      <c r="BB512" s="94"/>
      <c r="BC512" s="94"/>
      <c r="BD512" s="94"/>
      <c r="BE512" s="101"/>
      <c r="BF512" s="132"/>
      <c r="BG512" s="98"/>
      <c r="BH512" s="74" t="str">
        <f t="shared" si="58"/>
        <v>N</v>
      </c>
      <c r="BI512" t="e">
        <f t="shared" si="59"/>
        <v>#DIV/0!</v>
      </c>
      <c r="BK512" s="283">
        <f>IFERROR(VLOOKUP($B512, 'A2. Rate Change &amp; Enrollment'!$C$14:$BY$769, 75, FALSE), 0)</f>
        <v>0</v>
      </c>
      <c r="BL512" s="283" t="e">
        <f t="shared" si="60"/>
        <v>#DIV/0!</v>
      </c>
      <c r="BM512" s="283" t="e">
        <f t="shared" si="61"/>
        <v>#DIV/0!</v>
      </c>
      <c r="BN512" t="e">
        <f t="shared" si="64"/>
        <v>#DIV/0!</v>
      </c>
    </row>
    <row r="513" spans="1:66" x14ac:dyDescent="0.35">
      <c r="A513" t="s">
        <v>816</v>
      </c>
      <c r="B513" s="144"/>
      <c r="C513" s="98"/>
      <c r="D513" s="43" t="str">
        <f t="shared" si="57"/>
        <v>POS</v>
      </c>
      <c r="E513" s="100"/>
      <c r="F513" s="101"/>
      <c r="G513" s="100"/>
      <c r="H513" s="101"/>
      <c r="I513" s="100"/>
      <c r="J513" s="101"/>
      <c r="K513" s="100"/>
      <c r="L513" s="101"/>
      <c r="M513" s="100"/>
      <c r="N513" s="101"/>
      <c r="O513" s="100"/>
      <c r="P513" s="101"/>
      <c r="Q513" s="100"/>
      <c r="R513" s="101"/>
      <c r="S513" s="100"/>
      <c r="T513" s="101"/>
      <c r="U513" s="118"/>
      <c r="V513" s="118"/>
      <c r="W513" s="100"/>
      <c r="X513" s="100"/>
      <c r="Y513" s="100"/>
      <c r="Z513" s="100"/>
      <c r="AA513" s="132"/>
      <c r="AB513" s="101"/>
      <c r="AC513" s="101"/>
      <c r="AD513" s="101"/>
      <c r="AE513" s="100"/>
      <c r="AF513" s="101"/>
      <c r="AG513" s="100"/>
      <c r="AH513" s="101"/>
      <c r="AI513" s="100"/>
      <c r="AJ513" s="101"/>
      <c r="AK513" s="100"/>
      <c r="AL513" s="101"/>
      <c r="AM513" s="101"/>
      <c r="AN513" s="8"/>
      <c r="AO513" s="147">
        <f>IFERROR(VLOOKUP(B513,'A2. Rate Change &amp; Enrollment'!$C$20:$K$769,3,FALSE),0)</f>
        <v>0</v>
      </c>
      <c r="AP513" s="147">
        <f>IFERROR(VLOOKUP(B513,'A2. Rate Change &amp; Enrollment'!$C$20:$K$769,7,FALSE),0)</f>
        <v>0</v>
      </c>
      <c r="AQ513" s="150" t="e">
        <f t="shared" si="62"/>
        <v>#DIV/0!</v>
      </c>
      <c r="AS513" s="177"/>
      <c r="AT513" s="177"/>
      <c r="AV513" s="153" t="e">
        <f t="shared" si="63"/>
        <v>#DIV/0!</v>
      </c>
      <c r="AW513" s="101"/>
      <c r="AY513" s="132"/>
      <c r="AZ513" s="101"/>
      <c r="BA513" s="94"/>
      <c r="BB513" s="94"/>
      <c r="BC513" s="94"/>
      <c r="BD513" s="94"/>
      <c r="BE513" s="101"/>
      <c r="BF513" s="132"/>
      <c r="BG513" s="98"/>
      <c r="BH513" s="74" t="str">
        <f t="shared" si="58"/>
        <v>N</v>
      </c>
      <c r="BI513" t="e">
        <f t="shared" si="59"/>
        <v>#DIV/0!</v>
      </c>
      <c r="BK513" s="283">
        <f>IFERROR(VLOOKUP($B513, 'A2. Rate Change &amp; Enrollment'!$C$14:$BY$769, 75, FALSE), 0)</f>
        <v>0</v>
      </c>
      <c r="BL513" s="283" t="e">
        <f t="shared" si="60"/>
        <v>#DIV/0!</v>
      </c>
      <c r="BM513" s="283" t="e">
        <f t="shared" si="61"/>
        <v>#DIV/0!</v>
      </c>
      <c r="BN513" t="e">
        <f t="shared" si="64"/>
        <v>#DIV/0!</v>
      </c>
    </row>
    <row r="514" spans="1:66" x14ac:dyDescent="0.35">
      <c r="A514" t="s">
        <v>817</v>
      </c>
      <c r="B514" s="144"/>
      <c r="C514" s="98"/>
      <c r="D514" s="43" t="str">
        <f t="shared" si="57"/>
        <v>POS</v>
      </c>
      <c r="E514" s="100"/>
      <c r="F514" s="101"/>
      <c r="G514" s="100"/>
      <c r="H514" s="101"/>
      <c r="I514" s="100"/>
      <c r="J514" s="101"/>
      <c r="K514" s="100"/>
      <c r="L514" s="101"/>
      <c r="M514" s="100"/>
      <c r="N514" s="101"/>
      <c r="O514" s="100"/>
      <c r="P514" s="101"/>
      <c r="Q514" s="100"/>
      <c r="R514" s="101"/>
      <c r="S514" s="100"/>
      <c r="T514" s="101"/>
      <c r="U514" s="118"/>
      <c r="V514" s="118"/>
      <c r="W514" s="100"/>
      <c r="X514" s="100"/>
      <c r="Y514" s="100"/>
      <c r="Z514" s="100"/>
      <c r="AA514" s="132"/>
      <c r="AB514" s="101"/>
      <c r="AC514" s="101"/>
      <c r="AD514" s="101"/>
      <c r="AE514" s="100"/>
      <c r="AF514" s="101"/>
      <c r="AG514" s="100"/>
      <c r="AH514" s="101"/>
      <c r="AI514" s="100"/>
      <c r="AJ514" s="101"/>
      <c r="AK514" s="100"/>
      <c r="AL514" s="101"/>
      <c r="AM514" s="101"/>
      <c r="AN514" s="8"/>
      <c r="AO514" s="147">
        <f>IFERROR(VLOOKUP(B514,'A2. Rate Change &amp; Enrollment'!$C$20:$K$769,3,FALSE),0)</f>
        <v>0</v>
      </c>
      <c r="AP514" s="147">
        <f>IFERROR(VLOOKUP(B514,'A2. Rate Change &amp; Enrollment'!$C$20:$K$769,7,FALSE),0)</f>
        <v>0</v>
      </c>
      <c r="AQ514" s="150" t="e">
        <f t="shared" si="62"/>
        <v>#DIV/0!</v>
      </c>
      <c r="AS514" s="177"/>
      <c r="AT514" s="177"/>
      <c r="AV514" s="153" t="e">
        <f t="shared" si="63"/>
        <v>#DIV/0!</v>
      </c>
      <c r="AW514" s="101"/>
      <c r="AY514" s="132"/>
      <c r="AZ514" s="101"/>
      <c r="BA514" s="94"/>
      <c r="BB514" s="94"/>
      <c r="BC514" s="94"/>
      <c r="BD514" s="94"/>
      <c r="BE514" s="101"/>
      <c r="BF514" s="132"/>
      <c r="BG514" s="98"/>
      <c r="BH514" s="74" t="str">
        <f t="shared" si="58"/>
        <v>N</v>
      </c>
      <c r="BI514" t="e">
        <f t="shared" si="59"/>
        <v>#DIV/0!</v>
      </c>
      <c r="BK514" s="283">
        <f>IFERROR(VLOOKUP($B514, 'A2. Rate Change &amp; Enrollment'!$C$14:$BY$769, 75, FALSE), 0)</f>
        <v>0</v>
      </c>
      <c r="BL514" s="283" t="e">
        <f t="shared" si="60"/>
        <v>#DIV/0!</v>
      </c>
      <c r="BM514" s="283" t="e">
        <f t="shared" si="61"/>
        <v>#DIV/0!</v>
      </c>
      <c r="BN514" t="e">
        <f t="shared" si="64"/>
        <v>#DIV/0!</v>
      </c>
    </row>
    <row r="515" spans="1:66" x14ac:dyDescent="0.35">
      <c r="A515" t="s">
        <v>818</v>
      </c>
      <c r="B515" s="144"/>
      <c r="C515" s="98"/>
      <c r="D515" s="43" t="str">
        <f t="shared" si="57"/>
        <v>POS</v>
      </c>
      <c r="E515" s="100"/>
      <c r="F515" s="101"/>
      <c r="G515" s="100"/>
      <c r="H515" s="101"/>
      <c r="I515" s="100"/>
      <c r="J515" s="101"/>
      <c r="K515" s="100"/>
      <c r="L515" s="101"/>
      <c r="M515" s="100"/>
      <c r="N515" s="101"/>
      <c r="O515" s="100"/>
      <c r="P515" s="101"/>
      <c r="Q515" s="100"/>
      <c r="R515" s="101"/>
      <c r="S515" s="100"/>
      <c r="T515" s="101"/>
      <c r="U515" s="118"/>
      <c r="V515" s="118"/>
      <c r="W515" s="100"/>
      <c r="X515" s="100"/>
      <c r="Y515" s="100"/>
      <c r="Z515" s="100"/>
      <c r="AA515" s="132"/>
      <c r="AB515" s="101"/>
      <c r="AC515" s="101"/>
      <c r="AD515" s="101"/>
      <c r="AE515" s="100"/>
      <c r="AF515" s="101"/>
      <c r="AG515" s="100"/>
      <c r="AH515" s="101"/>
      <c r="AI515" s="100"/>
      <c r="AJ515" s="101"/>
      <c r="AK515" s="100"/>
      <c r="AL515" s="101"/>
      <c r="AM515" s="101"/>
      <c r="AN515" s="8"/>
      <c r="AO515" s="147">
        <f>IFERROR(VLOOKUP(B515,'A2. Rate Change &amp; Enrollment'!$C$20:$K$769,3,FALSE),0)</f>
        <v>0</v>
      </c>
      <c r="AP515" s="147">
        <f>IFERROR(VLOOKUP(B515,'A2. Rate Change &amp; Enrollment'!$C$20:$K$769,7,FALSE),0)</f>
        <v>0</v>
      </c>
      <c r="AQ515" s="150" t="e">
        <f t="shared" si="62"/>
        <v>#DIV/0!</v>
      </c>
      <c r="AS515" s="177"/>
      <c r="AT515" s="177"/>
      <c r="AV515" s="153" t="e">
        <f t="shared" si="63"/>
        <v>#DIV/0!</v>
      </c>
      <c r="AW515" s="101"/>
      <c r="AY515" s="132"/>
      <c r="AZ515" s="101"/>
      <c r="BA515" s="94"/>
      <c r="BB515" s="94"/>
      <c r="BC515" s="94"/>
      <c r="BD515" s="94"/>
      <c r="BE515" s="101"/>
      <c r="BF515" s="132"/>
      <c r="BG515" s="98"/>
      <c r="BH515" s="74" t="str">
        <f t="shared" si="58"/>
        <v>N</v>
      </c>
      <c r="BI515" t="e">
        <f t="shared" si="59"/>
        <v>#DIV/0!</v>
      </c>
      <c r="BK515" s="283">
        <f>IFERROR(VLOOKUP($B515, 'A2. Rate Change &amp; Enrollment'!$C$14:$BY$769, 75, FALSE), 0)</f>
        <v>0</v>
      </c>
      <c r="BL515" s="283" t="e">
        <f t="shared" si="60"/>
        <v>#DIV/0!</v>
      </c>
      <c r="BM515" s="283" t="e">
        <f t="shared" si="61"/>
        <v>#DIV/0!</v>
      </c>
      <c r="BN515" t="e">
        <f t="shared" si="64"/>
        <v>#DIV/0!</v>
      </c>
    </row>
    <row r="516" spans="1:66" x14ac:dyDescent="0.35">
      <c r="A516" t="s">
        <v>819</v>
      </c>
      <c r="B516" s="144"/>
      <c r="C516" s="98"/>
      <c r="D516" s="43" t="str">
        <f t="shared" si="57"/>
        <v>POS</v>
      </c>
      <c r="E516" s="100"/>
      <c r="F516" s="101"/>
      <c r="G516" s="100"/>
      <c r="H516" s="101"/>
      <c r="I516" s="100"/>
      <c r="J516" s="101"/>
      <c r="K516" s="100"/>
      <c r="L516" s="101"/>
      <c r="M516" s="100"/>
      <c r="N516" s="101"/>
      <c r="O516" s="100"/>
      <c r="P516" s="101"/>
      <c r="Q516" s="100"/>
      <c r="R516" s="101"/>
      <c r="S516" s="100"/>
      <c r="T516" s="101"/>
      <c r="U516" s="118"/>
      <c r="V516" s="118"/>
      <c r="W516" s="100"/>
      <c r="X516" s="100"/>
      <c r="Y516" s="100"/>
      <c r="Z516" s="100"/>
      <c r="AA516" s="132"/>
      <c r="AB516" s="101"/>
      <c r="AC516" s="101"/>
      <c r="AD516" s="101"/>
      <c r="AE516" s="100"/>
      <c r="AF516" s="101"/>
      <c r="AG516" s="100"/>
      <c r="AH516" s="101"/>
      <c r="AI516" s="100"/>
      <c r="AJ516" s="101"/>
      <c r="AK516" s="100"/>
      <c r="AL516" s="101"/>
      <c r="AM516" s="101"/>
      <c r="AN516" s="8"/>
      <c r="AO516" s="147">
        <f>IFERROR(VLOOKUP(B516,'A2. Rate Change &amp; Enrollment'!$C$20:$K$769,3,FALSE),0)</f>
        <v>0</v>
      </c>
      <c r="AP516" s="147">
        <f>IFERROR(VLOOKUP(B516,'A2. Rate Change &amp; Enrollment'!$C$20:$K$769,7,FALSE),0)</f>
        <v>0</v>
      </c>
      <c r="AQ516" s="150" t="e">
        <f t="shared" si="62"/>
        <v>#DIV/0!</v>
      </c>
      <c r="AS516" s="177"/>
      <c r="AT516" s="177"/>
      <c r="AV516" s="153" t="e">
        <f t="shared" si="63"/>
        <v>#DIV/0!</v>
      </c>
      <c r="AW516" s="101"/>
      <c r="AY516" s="132"/>
      <c r="AZ516" s="101"/>
      <c r="BA516" s="94"/>
      <c r="BB516" s="94"/>
      <c r="BC516" s="94"/>
      <c r="BD516" s="94"/>
      <c r="BE516" s="101"/>
      <c r="BF516" s="132"/>
      <c r="BG516" s="98"/>
      <c r="BH516" s="74" t="str">
        <f t="shared" si="58"/>
        <v>N</v>
      </c>
      <c r="BI516" t="e">
        <f t="shared" si="59"/>
        <v>#DIV/0!</v>
      </c>
      <c r="BK516" s="283">
        <f>IFERROR(VLOOKUP($B516, 'A2. Rate Change &amp; Enrollment'!$C$14:$BY$769, 75, FALSE), 0)</f>
        <v>0</v>
      </c>
      <c r="BL516" s="283" t="e">
        <f t="shared" si="60"/>
        <v>#DIV/0!</v>
      </c>
      <c r="BM516" s="283" t="e">
        <f t="shared" si="61"/>
        <v>#DIV/0!</v>
      </c>
      <c r="BN516" t="e">
        <f t="shared" si="64"/>
        <v>#DIV/0!</v>
      </c>
    </row>
    <row r="517" spans="1:66" x14ac:dyDescent="0.35">
      <c r="A517" t="s">
        <v>820</v>
      </c>
      <c r="B517" s="144"/>
      <c r="C517" s="98"/>
      <c r="D517" s="43" t="str">
        <f t="shared" si="57"/>
        <v>POS</v>
      </c>
      <c r="E517" s="100"/>
      <c r="F517" s="101"/>
      <c r="G517" s="100"/>
      <c r="H517" s="101"/>
      <c r="I517" s="100"/>
      <c r="J517" s="101"/>
      <c r="K517" s="100"/>
      <c r="L517" s="101"/>
      <c r="M517" s="100"/>
      <c r="N517" s="101"/>
      <c r="O517" s="100"/>
      <c r="P517" s="101"/>
      <c r="Q517" s="100"/>
      <c r="R517" s="101"/>
      <c r="S517" s="100"/>
      <c r="T517" s="101"/>
      <c r="U517" s="118"/>
      <c r="V517" s="118"/>
      <c r="W517" s="100"/>
      <c r="X517" s="100"/>
      <c r="Y517" s="100"/>
      <c r="Z517" s="100"/>
      <c r="AA517" s="132"/>
      <c r="AB517" s="101"/>
      <c r="AC517" s="101"/>
      <c r="AD517" s="101"/>
      <c r="AE517" s="100"/>
      <c r="AF517" s="101"/>
      <c r="AG517" s="100"/>
      <c r="AH517" s="101"/>
      <c r="AI517" s="100"/>
      <c r="AJ517" s="101"/>
      <c r="AK517" s="100"/>
      <c r="AL517" s="101"/>
      <c r="AM517" s="101"/>
      <c r="AN517" s="8"/>
      <c r="AO517" s="147">
        <f>IFERROR(VLOOKUP(B517,'A2. Rate Change &amp; Enrollment'!$C$20:$K$769,3,FALSE),0)</f>
        <v>0</v>
      </c>
      <c r="AP517" s="147">
        <f>IFERROR(VLOOKUP(B517,'A2. Rate Change &amp; Enrollment'!$C$20:$K$769,7,FALSE),0)</f>
        <v>0</v>
      </c>
      <c r="AQ517" s="150" t="e">
        <f t="shared" si="62"/>
        <v>#DIV/0!</v>
      </c>
      <c r="AS517" s="177"/>
      <c r="AT517" s="177"/>
      <c r="AV517" s="153" t="e">
        <f t="shared" si="63"/>
        <v>#DIV/0!</v>
      </c>
      <c r="AW517" s="101"/>
      <c r="AY517" s="132"/>
      <c r="AZ517" s="101"/>
      <c r="BA517" s="94"/>
      <c r="BB517" s="94"/>
      <c r="BC517" s="94"/>
      <c r="BD517" s="94"/>
      <c r="BE517" s="101"/>
      <c r="BF517" s="132"/>
      <c r="BG517" s="98"/>
      <c r="BH517" s="74" t="str">
        <f t="shared" si="58"/>
        <v>N</v>
      </c>
      <c r="BI517" t="e">
        <f t="shared" si="59"/>
        <v>#DIV/0!</v>
      </c>
      <c r="BK517" s="283">
        <f>IFERROR(VLOOKUP($B517, 'A2. Rate Change &amp; Enrollment'!$C$14:$BY$769, 75, FALSE), 0)</f>
        <v>0</v>
      </c>
      <c r="BL517" s="283" t="e">
        <f t="shared" si="60"/>
        <v>#DIV/0!</v>
      </c>
      <c r="BM517" s="283" t="e">
        <f t="shared" si="61"/>
        <v>#DIV/0!</v>
      </c>
      <c r="BN517" t="e">
        <f t="shared" si="64"/>
        <v>#DIV/0!</v>
      </c>
    </row>
    <row r="518" spans="1:66" x14ac:dyDescent="0.35">
      <c r="A518" t="s">
        <v>821</v>
      </c>
      <c r="B518" s="144"/>
      <c r="C518" s="98"/>
      <c r="D518" s="43" t="str">
        <f t="shared" si="57"/>
        <v>POS</v>
      </c>
      <c r="E518" s="100"/>
      <c r="F518" s="101"/>
      <c r="G518" s="100"/>
      <c r="H518" s="101"/>
      <c r="I518" s="100"/>
      <c r="J518" s="101"/>
      <c r="K518" s="100"/>
      <c r="L518" s="101"/>
      <c r="M518" s="100"/>
      <c r="N518" s="101"/>
      <c r="O518" s="100"/>
      <c r="P518" s="101"/>
      <c r="Q518" s="100"/>
      <c r="R518" s="101"/>
      <c r="S518" s="100"/>
      <c r="T518" s="101"/>
      <c r="U518" s="118"/>
      <c r="V518" s="118"/>
      <c r="W518" s="100"/>
      <c r="X518" s="100"/>
      <c r="Y518" s="100"/>
      <c r="Z518" s="100"/>
      <c r="AA518" s="132"/>
      <c r="AB518" s="101"/>
      <c r="AC518" s="101"/>
      <c r="AD518" s="101"/>
      <c r="AE518" s="100"/>
      <c r="AF518" s="101"/>
      <c r="AG518" s="100"/>
      <c r="AH518" s="101"/>
      <c r="AI518" s="100"/>
      <c r="AJ518" s="101"/>
      <c r="AK518" s="100"/>
      <c r="AL518" s="101"/>
      <c r="AM518" s="101"/>
      <c r="AN518" s="8"/>
      <c r="AO518" s="147">
        <f>IFERROR(VLOOKUP(B518,'A2. Rate Change &amp; Enrollment'!$C$20:$K$769,3,FALSE),0)</f>
        <v>0</v>
      </c>
      <c r="AP518" s="147">
        <f>IFERROR(VLOOKUP(B518,'A2. Rate Change &amp; Enrollment'!$C$20:$K$769,7,FALSE),0)</f>
        <v>0</v>
      </c>
      <c r="AQ518" s="150" t="e">
        <f t="shared" si="62"/>
        <v>#DIV/0!</v>
      </c>
      <c r="AS518" s="177"/>
      <c r="AT518" s="177"/>
      <c r="AV518" s="153" t="e">
        <f t="shared" si="63"/>
        <v>#DIV/0!</v>
      </c>
      <c r="AW518" s="101"/>
      <c r="AY518" s="132"/>
      <c r="AZ518" s="101"/>
      <c r="BA518" s="94"/>
      <c r="BB518" s="94"/>
      <c r="BC518" s="94"/>
      <c r="BD518" s="94"/>
      <c r="BE518" s="101"/>
      <c r="BF518" s="132"/>
      <c r="BG518" s="98"/>
      <c r="BH518" s="74" t="str">
        <f t="shared" si="58"/>
        <v>N</v>
      </c>
      <c r="BI518" t="e">
        <f t="shared" si="59"/>
        <v>#DIV/0!</v>
      </c>
      <c r="BK518" s="283">
        <f>IFERROR(VLOOKUP($B518, 'A2. Rate Change &amp; Enrollment'!$C$14:$BY$769, 75, FALSE), 0)</f>
        <v>0</v>
      </c>
      <c r="BL518" s="283" t="e">
        <f t="shared" si="60"/>
        <v>#DIV/0!</v>
      </c>
      <c r="BM518" s="283" t="e">
        <f t="shared" si="61"/>
        <v>#DIV/0!</v>
      </c>
      <c r="BN518" t="e">
        <f t="shared" si="64"/>
        <v>#DIV/0!</v>
      </c>
    </row>
    <row r="519" spans="1:66" x14ac:dyDescent="0.35">
      <c r="A519" t="s">
        <v>822</v>
      </c>
      <c r="B519" s="144"/>
      <c r="C519" s="98"/>
      <c r="D519" s="43" t="str">
        <f t="shared" si="57"/>
        <v>POS</v>
      </c>
      <c r="E519" s="100"/>
      <c r="F519" s="101"/>
      <c r="G519" s="100"/>
      <c r="H519" s="101"/>
      <c r="I519" s="100"/>
      <c r="J519" s="101"/>
      <c r="K519" s="100"/>
      <c r="L519" s="101"/>
      <c r="M519" s="100"/>
      <c r="N519" s="101"/>
      <c r="O519" s="100"/>
      <c r="P519" s="101"/>
      <c r="Q519" s="100"/>
      <c r="R519" s="101"/>
      <c r="S519" s="100"/>
      <c r="T519" s="101"/>
      <c r="U519" s="118"/>
      <c r="V519" s="118"/>
      <c r="W519" s="100"/>
      <c r="X519" s="100"/>
      <c r="Y519" s="100"/>
      <c r="Z519" s="100"/>
      <c r="AA519" s="132"/>
      <c r="AB519" s="101"/>
      <c r="AC519" s="101"/>
      <c r="AD519" s="101"/>
      <c r="AE519" s="100"/>
      <c r="AF519" s="101"/>
      <c r="AG519" s="100"/>
      <c r="AH519" s="101"/>
      <c r="AI519" s="100"/>
      <c r="AJ519" s="101"/>
      <c r="AK519" s="100"/>
      <c r="AL519" s="101"/>
      <c r="AM519" s="101"/>
      <c r="AN519" s="8"/>
      <c r="AO519" s="147">
        <f>IFERROR(VLOOKUP(B519,'A2. Rate Change &amp; Enrollment'!$C$20:$K$769,3,FALSE),0)</f>
        <v>0</v>
      </c>
      <c r="AP519" s="147">
        <f>IFERROR(VLOOKUP(B519,'A2. Rate Change &amp; Enrollment'!$C$20:$K$769,7,FALSE),0)</f>
        <v>0</v>
      </c>
      <c r="AQ519" s="150" t="e">
        <f t="shared" si="62"/>
        <v>#DIV/0!</v>
      </c>
      <c r="AS519" s="177"/>
      <c r="AT519" s="177"/>
      <c r="AV519" s="153" t="e">
        <f t="shared" si="63"/>
        <v>#DIV/0!</v>
      </c>
      <c r="AW519" s="101"/>
      <c r="AY519" s="132"/>
      <c r="AZ519" s="101"/>
      <c r="BA519" s="94"/>
      <c r="BB519" s="94"/>
      <c r="BC519" s="94"/>
      <c r="BD519" s="94"/>
      <c r="BE519" s="101"/>
      <c r="BF519" s="132"/>
      <c r="BG519" s="98"/>
      <c r="BH519" s="74" t="str">
        <f t="shared" si="58"/>
        <v>N</v>
      </c>
      <c r="BI519" t="e">
        <f t="shared" si="59"/>
        <v>#DIV/0!</v>
      </c>
      <c r="BK519" s="283">
        <f>IFERROR(VLOOKUP($B519, 'A2. Rate Change &amp; Enrollment'!$C$14:$BY$769, 75, FALSE), 0)</f>
        <v>0</v>
      </c>
      <c r="BL519" s="283" t="e">
        <f t="shared" si="60"/>
        <v>#DIV/0!</v>
      </c>
      <c r="BM519" s="283" t="e">
        <f t="shared" si="61"/>
        <v>#DIV/0!</v>
      </c>
      <c r="BN519" t="e">
        <f t="shared" si="64"/>
        <v>#DIV/0!</v>
      </c>
    </row>
    <row r="520" spans="1:66" x14ac:dyDescent="0.35">
      <c r="A520" t="s">
        <v>823</v>
      </c>
      <c r="B520" s="144"/>
      <c r="C520" s="98"/>
      <c r="D520" s="43" t="str">
        <f t="shared" si="57"/>
        <v>POS</v>
      </c>
      <c r="E520" s="100"/>
      <c r="F520" s="101"/>
      <c r="G520" s="100"/>
      <c r="H520" s="101"/>
      <c r="I520" s="100"/>
      <c r="J520" s="101"/>
      <c r="K520" s="100"/>
      <c r="L520" s="101"/>
      <c r="M520" s="100"/>
      <c r="N520" s="101"/>
      <c r="O520" s="100"/>
      <c r="P520" s="101"/>
      <c r="Q520" s="100"/>
      <c r="R520" s="101"/>
      <c r="S520" s="100"/>
      <c r="T520" s="101"/>
      <c r="U520" s="118"/>
      <c r="V520" s="118"/>
      <c r="W520" s="100"/>
      <c r="X520" s="100"/>
      <c r="Y520" s="100"/>
      <c r="Z520" s="100"/>
      <c r="AA520" s="132"/>
      <c r="AB520" s="101"/>
      <c r="AC520" s="101"/>
      <c r="AD520" s="101"/>
      <c r="AE520" s="100"/>
      <c r="AF520" s="101"/>
      <c r="AG520" s="100"/>
      <c r="AH520" s="101"/>
      <c r="AI520" s="100"/>
      <c r="AJ520" s="101"/>
      <c r="AK520" s="100"/>
      <c r="AL520" s="101"/>
      <c r="AM520" s="101"/>
      <c r="AN520" s="8"/>
      <c r="AO520" s="147">
        <f>IFERROR(VLOOKUP(B520,'A2. Rate Change &amp; Enrollment'!$C$20:$K$769,3,FALSE),0)</f>
        <v>0</v>
      </c>
      <c r="AP520" s="147">
        <f>IFERROR(VLOOKUP(B520,'A2. Rate Change &amp; Enrollment'!$C$20:$K$769,7,FALSE),0)</f>
        <v>0</v>
      </c>
      <c r="AQ520" s="150" t="e">
        <f t="shared" si="62"/>
        <v>#DIV/0!</v>
      </c>
      <c r="AS520" s="177"/>
      <c r="AT520" s="177"/>
      <c r="AV520" s="153" t="e">
        <f t="shared" si="63"/>
        <v>#DIV/0!</v>
      </c>
      <c r="AW520" s="101"/>
      <c r="AY520" s="132"/>
      <c r="AZ520" s="101"/>
      <c r="BA520" s="94"/>
      <c r="BB520" s="94"/>
      <c r="BC520" s="94"/>
      <c r="BD520" s="94"/>
      <c r="BE520" s="101"/>
      <c r="BF520" s="132"/>
      <c r="BG520" s="98"/>
      <c r="BH520" s="74" t="str">
        <f t="shared" si="58"/>
        <v>N</v>
      </c>
      <c r="BI520" t="e">
        <f t="shared" si="59"/>
        <v>#DIV/0!</v>
      </c>
      <c r="BK520" s="283">
        <f>IFERROR(VLOOKUP($B520, 'A2. Rate Change &amp; Enrollment'!$C$14:$BY$769, 75, FALSE), 0)</f>
        <v>0</v>
      </c>
      <c r="BL520" s="283" t="e">
        <f t="shared" si="60"/>
        <v>#DIV/0!</v>
      </c>
      <c r="BM520" s="283" t="e">
        <f t="shared" si="61"/>
        <v>#DIV/0!</v>
      </c>
      <c r="BN520" t="e">
        <f t="shared" si="64"/>
        <v>#DIV/0!</v>
      </c>
    </row>
    <row r="521" spans="1:66" x14ac:dyDescent="0.35">
      <c r="A521" t="s">
        <v>824</v>
      </c>
      <c r="B521" s="144"/>
      <c r="C521" s="98"/>
      <c r="D521" s="43" t="str">
        <f t="shared" si="57"/>
        <v>POS</v>
      </c>
      <c r="E521" s="100"/>
      <c r="F521" s="101"/>
      <c r="G521" s="100"/>
      <c r="H521" s="101"/>
      <c r="I521" s="100"/>
      <c r="J521" s="101"/>
      <c r="K521" s="100"/>
      <c r="L521" s="101"/>
      <c r="M521" s="100"/>
      <c r="N521" s="101"/>
      <c r="O521" s="100"/>
      <c r="P521" s="101"/>
      <c r="Q521" s="100"/>
      <c r="R521" s="101"/>
      <c r="S521" s="100"/>
      <c r="T521" s="101"/>
      <c r="U521" s="118"/>
      <c r="V521" s="118"/>
      <c r="W521" s="100"/>
      <c r="X521" s="100"/>
      <c r="Y521" s="100"/>
      <c r="Z521" s="100"/>
      <c r="AA521" s="132"/>
      <c r="AB521" s="101"/>
      <c r="AC521" s="101"/>
      <c r="AD521" s="101"/>
      <c r="AE521" s="100"/>
      <c r="AF521" s="101"/>
      <c r="AG521" s="100"/>
      <c r="AH521" s="101"/>
      <c r="AI521" s="100"/>
      <c r="AJ521" s="101"/>
      <c r="AK521" s="100"/>
      <c r="AL521" s="101"/>
      <c r="AM521" s="101"/>
      <c r="AN521" s="8"/>
      <c r="AO521" s="147">
        <f>IFERROR(VLOOKUP(B521,'A2. Rate Change &amp; Enrollment'!$C$20:$K$769,3,FALSE),0)</f>
        <v>0</v>
      </c>
      <c r="AP521" s="147">
        <f>IFERROR(VLOOKUP(B521,'A2. Rate Change &amp; Enrollment'!$C$20:$K$769,7,FALSE),0)</f>
        <v>0</v>
      </c>
      <c r="AQ521" s="150" t="e">
        <f t="shared" si="62"/>
        <v>#DIV/0!</v>
      </c>
      <c r="AS521" s="177"/>
      <c r="AT521" s="177"/>
      <c r="AV521" s="153" t="e">
        <f t="shared" si="63"/>
        <v>#DIV/0!</v>
      </c>
      <c r="AW521" s="101"/>
      <c r="AY521" s="132"/>
      <c r="AZ521" s="101"/>
      <c r="BA521" s="94"/>
      <c r="BB521" s="94"/>
      <c r="BC521" s="94"/>
      <c r="BD521" s="94"/>
      <c r="BE521" s="101"/>
      <c r="BF521" s="132"/>
      <c r="BG521" s="98"/>
      <c r="BH521" s="74" t="str">
        <f t="shared" si="58"/>
        <v>N</v>
      </c>
      <c r="BI521" t="e">
        <f t="shared" si="59"/>
        <v>#DIV/0!</v>
      </c>
      <c r="BK521" s="283">
        <f>IFERROR(VLOOKUP($B521, 'A2. Rate Change &amp; Enrollment'!$C$14:$BY$769, 75, FALSE), 0)</f>
        <v>0</v>
      </c>
      <c r="BL521" s="283" t="e">
        <f t="shared" si="60"/>
        <v>#DIV/0!</v>
      </c>
      <c r="BM521" s="283" t="e">
        <f t="shared" si="61"/>
        <v>#DIV/0!</v>
      </c>
      <c r="BN521" t="e">
        <f t="shared" si="64"/>
        <v>#DIV/0!</v>
      </c>
    </row>
    <row r="522" spans="1:66" x14ac:dyDescent="0.35">
      <c r="A522" t="s">
        <v>825</v>
      </c>
      <c r="B522" s="144"/>
      <c r="C522" s="98"/>
      <c r="D522" s="43" t="str">
        <f t="shared" si="57"/>
        <v>POS</v>
      </c>
      <c r="E522" s="100"/>
      <c r="F522" s="101"/>
      <c r="G522" s="100"/>
      <c r="H522" s="101"/>
      <c r="I522" s="100"/>
      <c r="J522" s="101"/>
      <c r="K522" s="100"/>
      <c r="L522" s="101"/>
      <c r="M522" s="100"/>
      <c r="N522" s="101"/>
      <c r="O522" s="100"/>
      <c r="P522" s="101"/>
      <c r="Q522" s="100"/>
      <c r="R522" s="101"/>
      <c r="S522" s="100"/>
      <c r="T522" s="101"/>
      <c r="U522" s="118"/>
      <c r="V522" s="118"/>
      <c r="W522" s="100"/>
      <c r="X522" s="100"/>
      <c r="Y522" s="100"/>
      <c r="Z522" s="100"/>
      <c r="AA522" s="132"/>
      <c r="AB522" s="101"/>
      <c r="AC522" s="101"/>
      <c r="AD522" s="101"/>
      <c r="AE522" s="100"/>
      <c r="AF522" s="101"/>
      <c r="AG522" s="100"/>
      <c r="AH522" s="101"/>
      <c r="AI522" s="100"/>
      <c r="AJ522" s="101"/>
      <c r="AK522" s="100"/>
      <c r="AL522" s="101"/>
      <c r="AM522" s="101"/>
      <c r="AN522" s="8"/>
      <c r="AO522" s="147">
        <f>IFERROR(VLOOKUP(B522,'A2. Rate Change &amp; Enrollment'!$C$20:$K$769,3,FALSE),0)</f>
        <v>0</v>
      </c>
      <c r="AP522" s="147">
        <f>IFERROR(VLOOKUP(B522,'A2. Rate Change &amp; Enrollment'!$C$20:$K$769,7,FALSE),0)</f>
        <v>0</v>
      </c>
      <c r="AQ522" s="150" t="e">
        <f t="shared" si="62"/>
        <v>#DIV/0!</v>
      </c>
      <c r="AS522" s="177"/>
      <c r="AT522" s="177"/>
      <c r="AV522" s="153" t="e">
        <f t="shared" si="63"/>
        <v>#DIV/0!</v>
      </c>
      <c r="AW522" s="101"/>
      <c r="AY522" s="132"/>
      <c r="AZ522" s="101"/>
      <c r="BA522" s="94"/>
      <c r="BB522" s="94"/>
      <c r="BC522" s="94"/>
      <c r="BD522" s="94"/>
      <c r="BE522" s="101"/>
      <c r="BF522" s="132"/>
      <c r="BG522" s="98"/>
      <c r="BH522" s="74" t="str">
        <f t="shared" si="58"/>
        <v>N</v>
      </c>
      <c r="BI522" t="e">
        <f t="shared" si="59"/>
        <v>#DIV/0!</v>
      </c>
      <c r="BK522" s="283">
        <f>IFERROR(VLOOKUP($B522, 'A2. Rate Change &amp; Enrollment'!$C$14:$BY$769, 75, FALSE), 0)</f>
        <v>0</v>
      </c>
      <c r="BL522" s="283" t="e">
        <f t="shared" si="60"/>
        <v>#DIV/0!</v>
      </c>
      <c r="BM522" s="283" t="e">
        <f t="shared" si="61"/>
        <v>#DIV/0!</v>
      </c>
      <c r="BN522" t="e">
        <f t="shared" si="64"/>
        <v>#DIV/0!</v>
      </c>
    </row>
    <row r="523" spans="1:66" x14ac:dyDescent="0.35">
      <c r="A523" t="s">
        <v>826</v>
      </c>
      <c r="B523" s="144"/>
      <c r="C523" s="98"/>
      <c r="D523" s="43" t="str">
        <f t="shared" si="57"/>
        <v>POS</v>
      </c>
      <c r="E523" s="100"/>
      <c r="F523" s="101"/>
      <c r="G523" s="100"/>
      <c r="H523" s="101"/>
      <c r="I523" s="100"/>
      <c r="J523" s="101"/>
      <c r="K523" s="100"/>
      <c r="L523" s="101"/>
      <c r="M523" s="100"/>
      <c r="N523" s="101"/>
      <c r="O523" s="100"/>
      <c r="P523" s="101"/>
      <c r="Q523" s="100"/>
      <c r="R523" s="101"/>
      <c r="S523" s="100"/>
      <c r="T523" s="101"/>
      <c r="U523" s="118"/>
      <c r="V523" s="118"/>
      <c r="W523" s="100"/>
      <c r="X523" s="100"/>
      <c r="Y523" s="100"/>
      <c r="Z523" s="100"/>
      <c r="AA523" s="132"/>
      <c r="AB523" s="101"/>
      <c r="AC523" s="101"/>
      <c r="AD523" s="101"/>
      <c r="AE523" s="100"/>
      <c r="AF523" s="101"/>
      <c r="AG523" s="100"/>
      <c r="AH523" s="101"/>
      <c r="AI523" s="100"/>
      <c r="AJ523" s="101"/>
      <c r="AK523" s="100"/>
      <c r="AL523" s="101"/>
      <c r="AM523" s="101"/>
      <c r="AN523" s="8"/>
      <c r="AO523" s="147">
        <f>IFERROR(VLOOKUP(B523,'A2. Rate Change &amp; Enrollment'!$C$20:$K$769,3,FALSE),0)</f>
        <v>0</v>
      </c>
      <c r="AP523" s="147">
        <f>IFERROR(VLOOKUP(B523,'A2. Rate Change &amp; Enrollment'!$C$20:$K$769,7,FALSE),0)</f>
        <v>0</v>
      </c>
      <c r="AQ523" s="150" t="e">
        <f t="shared" si="62"/>
        <v>#DIV/0!</v>
      </c>
      <c r="AS523" s="177"/>
      <c r="AT523" s="177"/>
      <c r="AV523" s="153" t="e">
        <f t="shared" si="63"/>
        <v>#DIV/0!</v>
      </c>
      <c r="AW523" s="101"/>
      <c r="AY523" s="132"/>
      <c r="AZ523" s="101"/>
      <c r="BA523" s="94"/>
      <c r="BB523" s="94"/>
      <c r="BC523" s="94"/>
      <c r="BD523" s="94"/>
      <c r="BE523" s="101"/>
      <c r="BF523" s="132"/>
      <c r="BG523" s="98"/>
      <c r="BH523" s="74" t="str">
        <f t="shared" si="58"/>
        <v>N</v>
      </c>
      <c r="BI523" t="e">
        <f t="shared" si="59"/>
        <v>#DIV/0!</v>
      </c>
      <c r="BK523" s="283">
        <f>IFERROR(VLOOKUP($B523, 'A2. Rate Change &amp; Enrollment'!$C$14:$BY$769, 75, FALSE), 0)</f>
        <v>0</v>
      </c>
      <c r="BL523" s="283" t="e">
        <f t="shared" si="60"/>
        <v>#DIV/0!</v>
      </c>
      <c r="BM523" s="283" t="e">
        <f t="shared" si="61"/>
        <v>#DIV/0!</v>
      </c>
      <c r="BN523" t="e">
        <f t="shared" si="64"/>
        <v>#DIV/0!</v>
      </c>
    </row>
    <row r="524" spans="1:66" x14ac:dyDescent="0.35">
      <c r="A524" t="s">
        <v>827</v>
      </c>
      <c r="B524" s="144"/>
      <c r="C524" s="98"/>
      <c r="D524" s="43" t="str">
        <f t="shared" si="57"/>
        <v>POS</v>
      </c>
      <c r="E524" s="100"/>
      <c r="F524" s="101"/>
      <c r="G524" s="100"/>
      <c r="H524" s="101"/>
      <c r="I524" s="100"/>
      <c r="J524" s="101"/>
      <c r="K524" s="100"/>
      <c r="L524" s="101"/>
      <c r="M524" s="100"/>
      <c r="N524" s="101"/>
      <c r="O524" s="100"/>
      <c r="P524" s="101"/>
      <c r="Q524" s="100"/>
      <c r="R524" s="101"/>
      <c r="S524" s="100"/>
      <c r="T524" s="101"/>
      <c r="U524" s="118"/>
      <c r="V524" s="118"/>
      <c r="W524" s="100"/>
      <c r="X524" s="100"/>
      <c r="Y524" s="100"/>
      <c r="Z524" s="100"/>
      <c r="AA524" s="132"/>
      <c r="AB524" s="101"/>
      <c r="AC524" s="101"/>
      <c r="AD524" s="101"/>
      <c r="AE524" s="100"/>
      <c r="AF524" s="101"/>
      <c r="AG524" s="100"/>
      <c r="AH524" s="101"/>
      <c r="AI524" s="100"/>
      <c r="AJ524" s="101"/>
      <c r="AK524" s="100"/>
      <c r="AL524" s="101"/>
      <c r="AM524" s="101"/>
      <c r="AN524" s="8"/>
      <c r="AO524" s="147">
        <f>IFERROR(VLOOKUP(B524,'A2. Rate Change &amp; Enrollment'!$C$20:$K$769,3,FALSE),0)</f>
        <v>0</v>
      </c>
      <c r="AP524" s="147">
        <f>IFERROR(VLOOKUP(B524,'A2. Rate Change &amp; Enrollment'!$C$20:$K$769,7,FALSE),0)</f>
        <v>0</v>
      </c>
      <c r="AQ524" s="150" t="e">
        <f t="shared" si="62"/>
        <v>#DIV/0!</v>
      </c>
      <c r="AS524" s="177"/>
      <c r="AT524" s="177"/>
      <c r="AV524" s="153" t="e">
        <f t="shared" si="63"/>
        <v>#DIV/0!</v>
      </c>
      <c r="AW524" s="101"/>
      <c r="AY524" s="132"/>
      <c r="AZ524" s="101"/>
      <c r="BA524" s="94"/>
      <c r="BB524" s="94"/>
      <c r="BC524" s="94"/>
      <c r="BD524" s="94"/>
      <c r="BE524" s="101"/>
      <c r="BF524" s="132"/>
      <c r="BG524" s="98"/>
      <c r="BH524" s="74" t="str">
        <f t="shared" si="58"/>
        <v>N</v>
      </c>
      <c r="BI524" t="e">
        <f t="shared" si="59"/>
        <v>#DIV/0!</v>
      </c>
      <c r="BK524" s="283">
        <f>IFERROR(VLOOKUP($B524, 'A2. Rate Change &amp; Enrollment'!$C$14:$BY$769, 75, FALSE), 0)</f>
        <v>0</v>
      </c>
      <c r="BL524" s="283" t="e">
        <f t="shared" si="60"/>
        <v>#DIV/0!</v>
      </c>
      <c r="BM524" s="283" t="e">
        <f t="shared" si="61"/>
        <v>#DIV/0!</v>
      </c>
      <c r="BN524" t="e">
        <f t="shared" si="64"/>
        <v>#DIV/0!</v>
      </c>
    </row>
    <row r="525" spans="1:66" x14ac:dyDescent="0.35">
      <c r="A525" t="s">
        <v>828</v>
      </c>
      <c r="B525" s="144"/>
      <c r="C525" s="98"/>
      <c r="D525" s="43" t="str">
        <f t="shared" si="57"/>
        <v>POS</v>
      </c>
      <c r="E525" s="100"/>
      <c r="F525" s="101"/>
      <c r="G525" s="100"/>
      <c r="H525" s="101"/>
      <c r="I525" s="100"/>
      <c r="J525" s="101"/>
      <c r="K525" s="100"/>
      <c r="L525" s="101"/>
      <c r="M525" s="100"/>
      <c r="N525" s="101"/>
      <c r="O525" s="100"/>
      <c r="P525" s="101"/>
      <c r="Q525" s="100"/>
      <c r="R525" s="101"/>
      <c r="S525" s="100"/>
      <c r="T525" s="101"/>
      <c r="U525" s="118"/>
      <c r="V525" s="118"/>
      <c r="W525" s="100"/>
      <c r="X525" s="100"/>
      <c r="Y525" s="100"/>
      <c r="Z525" s="100"/>
      <c r="AA525" s="132"/>
      <c r="AB525" s="101"/>
      <c r="AC525" s="101"/>
      <c r="AD525" s="101"/>
      <c r="AE525" s="100"/>
      <c r="AF525" s="101"/>
      <c r="AG525" s="100"/>
      <c r="AH525" s="101"/>
      <c r="AI525" s="100"/>
      <c r="AJ525" s="101"/>
      <c r="AK525" s="100"/>
      <c r="AL525" s="101"/>
      <c r="AM525" s="101"/>
      <c r="AN525" s="8"/>
      <c r="AO525" s="147">
        <f>IFERROR(VLOOKUP(B525,'A2. Rate Change &amp; Enrollment'!$C$20:$K$769,3,FALSE),0)</f>
        <v>0</v>
      </c>
      <c r="AP525" s="147">
        <f>IFERROR(VLOOKUP(B525,'A2. Rate Change &amp; Enrollment'!$C$20:$K$769,7,FALSE),0)</f>
        <v>0</v>
      </c>
      <c r="AQ525" s="150" t="e">
        <f t="shared" si="62"/>
        <v>#DIV/0!</v>
      </c>
      <c r="AS525" s="177"/>
      <c r="AT525" s="177"/>
      <c r="AV525" s="153" t="e">
        <f t="shared" si="63"/>
        <v>#DIV/0!</v>
      </c>
      <c r="AW525" s="101"/>
      <c r="AY525" s="132"/>
      <c r="AZ525" s="101"/>
      <c r="BA525" s="94"/>
      <c r="BB525" s="94"/>
      <c r="BC525" s="94"/>
      <c r="BD525" s="94"/>
      <c r="BE525" s="101"/>
      <c r="BF525" s="132"/>
      <c r="BG525" s="98"/>
      <c r="BH525" s="74" t="str">
        <f t="shared" si="58"/>
        <v>N</v>
      </c>
      <c r="BI525" t="e">
        <f t="shared" si="59"/>
        <v>#DIV/0!</v>
      </c>
      <c r="BK525" s="283">
        <f>IFERROR(VLOOKUP($B525, 'A2. Rate Change &amp; Enrollment'!$C$14:$BY$769, 75, FALSE), 0)</f>
        <v>0</v>
      </c>
      <c r="BL525" s="283" t="e">
        <f t="shared" si="60"/>
        <v>#DIV/0!</v>
      </c>
      <c r="BM525" s="283" t="e">
        <f t="shared" si="61"/>
        <v>#DIV/0!</v>
      </c>
      <c r="BN525" t="e">
        <f t="shared" si="64"/>
        <v>#DIV/0!</v>
      </c>
    </row>
    <row r="526" spans="1:66" x14ac:dyDescent="0.35">
      <c r="A526" t="s">
        <v>829</v>
      </c>
      <c r="B526" s="144"/>
      <c r="C526" s="98"/>
      <c r="D526" s="43" t="str">
        <f t="shared" si="57"/>
        <v>POS</v>
      </c>
      <c r="E526" s="100"/>
      <c r="F526" s="101"/>
      <c r="G526" s="100"/>
      <c r="H526" s="101"/>
      <c r="I526" s="100"/>
      <c r="J526" s="101"/>
      <c r="K526" s="100"/>
      <c r="L526" s="101"/>
      <c r="M526" s="100"/>
      <c r="N526" s="101"/>
      <c r="O526" s="100"/>
      <c r="P526" s="101"/>
      <c r="Q526" s="100"/>
      <c r="R526" s="101"/>
      <c r="S526" s="100"/>
      <c r="T526" s="101"/>
      <c r="U526" s="118"/>
      <c r="V526" s="118"/>
      <c r="W526" s="100"/>
      <c r="X526" s="100"/>
      <c r="Y526" s="100"/>
      <c r="Z526" s="100"/>
      <c r="AA526" s="132"/>
      <c r="AB526" s="101"/>
      <c r="AC526" s="101"/>
      <c r="AD526" s="101"/>
      <c r="AE526" s="100"/>
      <c r="AF526" s="101"/>
      <c r="AG526" s="100"/>
      <c r="AH526" s="101"/>
      <c r="AI526" s="100"/>
      <c r="AJ526" s="101"/>
      <c r="AK526" s="100"/>
      <c r="AL526" s="101"/>
      <c r="AM526" s="101"/>
      <c r="AN526" s="8"/>
      <c r="AO526" s="147">
        <f>IFERROR(VLOOKUP(B526,'A2. Rate Change &amp; Enrollment'!$C$20:$K$769,3,FALSE),0)</f>
        <v>0</v>
      </c>
      <c r="AP526" s="147">
        <f>IFERROR(VLOOKUP(B526,'A2. Rate Change &amp; Enrollment'!$C$20:$K$769,7,FALSE),0)</f>
        <v>0</v>
      </c>
      <c r="AQ526" s="150" t="e">
        <f t="shared" si="62"/>
        <v>#DIV/0!</v>
      </c>
      <c r="AS526" s="177"/>
      <c r="AT526" s="177"/>
      <c r="AV526" s="153" t="e">
        <f t="shared" si="63"/>
        <v>#DIV/0!</v>
      </c>
      <c r="AW526" s="101"/>
      <c r="AY526" s="132"/>
      <c r="AZ526" s="101"/>
      <c r="BA526" s="94"/>
      <c r="BB526" s="94"/>
      <c r="BC526" s="94"/>
      <c r="BD526" s="94"/>
      <c r="BE526" s="101"/>
      <c r="BF526" s="132"/>
      <c r="BG526" s="98"/>
      <c r="BH526" s="74" t="str">
        <f t="shared" si="58"/>
        <v>N</v>
      </c>
      <c r="BI526" t="e">
        <f t="shared" si="59"/>
        <v>#DIV/0!</v>
      </c>
      <c r="BK526" s="283">
        <f>IFERROR(VLOOKUP($B526, 'A2. Rate Change &amp; Enrollment'!$C$14:$BY$769, 75, FALSE), 0)</f>
        <v>0</v>
      </c>
      <c r="BL526" s="283" t="e">
        <f t="shared" si="60"/>
        <v>#DIV/0!</v>
      </c>
      <c r="BM526" s="283" t="e">
        <f t="shared" si="61"/>
        <v>#DIV/0!</v>
      </c>
      <c r="BN526" t="e">
        <f t="shared" si="64"/>
        <v>#DIV/0!</v>
      </c>
    </row>
    <row r="527" spans="1:66" x14ac:dyDescent="0.35">
      <c r="A527" t="s">
        <v>830</v>
      </c>
      <c r="B527" s="144"/>
      <c r="C527" s="98"/>
      <c r="D527" s="43" t="str">
        <f t="shared" si="57"/>
        <v>POS</v>
      </c>
      <c r="E527" s="100"/>
      <c r="F527" s="101"/>
      <c r="G527" s="100"/>
      <c r="H527" s="101"/>
      <c r="I527" s="100"/>
      <c r="J527" s="101"/>
      <c r="K527" s="100"/>
      <c r="L527" s="101"/>
      <c r="M527" s="100"/>
      <c r="N527" s="101"/>
      <c r="O527" s="100"/>
      <c r="P527" s="101"/>
      <c r="Q527" s="100"/>
      <c r="R527" s="101"/>
      <c r="S527" s="100"/>
      <c r="T527" s="101"/>
      <c r="U527" s="118"/>
      <c r="V527" s="118"/>
      <c r="W527" s="100"/>
      <c r="X527" s="100"/>
      <c r="Y527" s="100"/>
      <c r="Z527" s="100"/>
      <c r="AA527" s="132"/>
      <c r="AB527" s="101"/>
      <c r="AC527" s="101"/>
      <c r="AD527" s="101"/>
      <c r="AE527" s="100"/>
      <c r="AF527" s="101"/>
      <c r="AG527" s="100"/>
      <c r="AH527" s="101"/>
      <c r="AI527" s="100"/>
      <c r="AJ527" s="101"/>
      <c r="AK527" s="100"/>
      <c r="AL527" s="101"/>
      <c r="AM527" s="101"/>
      <c r="AN527" s="8"/>
      <c r="AO527" s="147">
        <f>IFERROR(VLOOKUP(B527,'A2. Rate Change &amp; Enrollment'!$C$20:$K$769,3,FALSE),0)</f>
        <v>0</v>
      </c>
      <c r="AP527" s="147">
        <f>IFERROR(VLOOKUP(B527,'A2. Rate Change &amp; Enrollment'!$C$20:$K$769,7,FALSE),0)</f>
        <v>0</v>
      </c>
      <c r="AQ527" s="150" t="e">
        <f t="shared" si="62"/>
        <v>#DIV/0!</v>
      </c>
      <c r="AS527" s="177"/>
      <c r="AT527" s="177"/>
      <c r="AV527" s="153" t="e">
        <f t="shared" si="63"/>
        <v>#DIV/0!</v>
      </c>
      <c r="AW527" s="101"/>
      <c r="AY527" s="132"/>
      <c r="AZ527" s="101"/>
      <c r="BA527" s="94"/>
      <c r="BB527" s="94"/>
      <c r="BC527" s="94"/>
      <c r="BD527" s="94"/>
      <c r="BE527" s="101"/>
      <c r="BF527" s="132"/>
      <c r="BG527" s="98"/>
      <c r="BH527" s="74" t="str">
        <f t="shared" si="58"/>
        <v>N</v>
      </c>
      <c r="BI527" t="e">
        <f t="shared" si="59"/>
        <v>#DIV/0!</v>
      </c>
      <c r="BK527" s="283">
        <f>IFERROR(VLOOKUP($B527, 'A2. Rate Change &amp; Enrollment'!$C$14:$BY$769, 75, FALSE), 0)</f>
        <v>0</v>
      </c>
      <c r="BL527" s="283" t="e">
        <f t="shared" si="60"/>
        <v>#DIV/0!</v>
      </c>
      <c r="BM527" s="283" t="e">
        <f t="shared" si="61"/>
        <v>#DIV/0!</v>
      </c>
      <c r="BN527" t="e">
        <f t="shared" si="64"/>
        <v>#DIV/0!</v>
      </c>
    </row>
    <row r="528" spans="1:66" x14ac:dyDescent="0.35">
      <c r="A528" t="s">
        <v>831</v>
      </c>
      <c r="B528" s="144"/>
      <c r="C528" s="98"/>
      <c r="D528" s="43" t="str">
        <f t="shared" ref="D528:D591" si="65">$B$4</f>
        <v>POS</v>
      </c>
      <c r="E528" s="100"/>
      <c r="F528" s="101"/>
      <c r="G528" s="100"/>
      <c r="H528" s="101"/>
      <c r="I528" s="100"/>
      <c r="J528" s="101"/>
      <c r="K528" s="100"/>
      <c r="L528" s="101"/>
      <c r="M528" s="100"/>
      <c r="N528" s="101"/>
      <c r="O528" s="100"/>
      <c r="P528" s="101"/>
      <c r="Q528" s="100"/>
      <c r="R528" s="101"/>
      <c r="S528" s="100"/>
      <c r="T528" s="101"/>
      <c r="U528" s="118"/>
      <c r="V528" s="118"/>
      <c r="W528" s="100"/>
      <c r="X528" s="100"/>
      <c r="Y528" s="100"/>
      <c r="Z528" s="100"/>
      <c r="AA528" s="132"/>
      <c r="AB528" s="101"/>
      <c r="AC528" s="101"/>
      <c r="AD528" s="101"/>
      <c r="AE528" s="100"/>
      <c r="AF528" s="101"/>
      <c r="AG528" s="100"/>
      <c r="AH528" s="101"/>
      <c r="AI528" s="100"/>
      <c r="AJ528" s="101"/>
      <c r="AK528" s="100"/>
      <c r="AL528" s="101"/>
      <c r="AM528" s="101"/>
      <c r="AN528" s="8"/>
      <c r="AO528" s="147">
        <f>IFERROR(VLOOKUP(B528,'A2. Rate Change &amp; Enrollment'!$C$20:$K$769,3,FALSE),0)</f>
        <v>0</v>
      </c>
      <c r="AP528" s="147">
        <f>IFERROR(VLOOKUP(B528,'A2. Rate Change &amp; Enrollment'!$C$20:$K$769,7,FALSE),0)</f>
        <v>0</v>
      </c>
      <c r="AQ528" s="150" t="e">
        <f t="shared" si="62"/>
        <v>#DIV/0!</v>
      </c>
      <c r="AS528" s="177"/>
      <c r="AT528" s="177"/>
      <c r="AV528" s="153" t="e">
        <f t="shared" si="63"/>
        <v>#DIV/0!</v>
      </c>
      <c r="AW528" s="101"/>
      <c r="AY528" s="132"/>
      <c r="AZ528" s="101"/>
      <c r="BA528" s="94"/>
      <c r="BB528" s="94"/>
      <c r="BC528" s="94"/>
      <c r="BD528" s="94"/>
      <c r="BE528" s="101"/>
      <c r="BF528" s="132"/>
      <c r="BG528" s="98"/>
      <c r="BH528" s="74" t="str">
        <f t="shared" ref="BH528:BH591" si="66">IF(OR(AS528-AT528&gt;5%, AT528-AS528&gt;5%), "Y", "N")</f>
        <v>N</v>
      </c>
      <c r="BI528" t="e">
        <f t="shared" ref="BI528:BI591" si="67">IF(AND(AQ528&gt;5%, BH528="Y"), "Y", "N")</f>
        <v>#DIV/0!</v>
      </c>
      <c r="BK528" s="283">
        <f>IFERROR(VLOOKUP($B528, 'A2. Rate Change &amp; Enrollment'!$C$14:$BY$769, 75, FALSE), 0)</f>
        <v>0</v>
      </c>
      <c r="BL528" s="283" t="e">
        <f t="shared" ref="BL528:BL591" si="68">BK528/$BK$14</f>
        <v>#DIV/0!</v>
      </c>
      <c r="BM528" s="283" t="e">
        <f t="shared" ref="BM528:BM591" si="69">AS528/$AS$14</f>
        <v>#DIV/0!</v>
      </c>
      <c r="BN528" t="e">
        <f t="shared" si="64"/>
        <v>#DIV/0!</v>
      </c>
    </row>
    <row r="529" spans="1:66" x14ac:dyDescent="0.35">
      <c r="A529" t="s">
        <v>832</v>
      </c>
      <c r="B529" s="144"/>
      <c r="C529" s="98"/>
      <c r="D529" s="43" t="str">
        <f t="shared" si="65"/>
        <v>POS</v>
      </c>
      <c r="E529" s="100"/>
      <c r="F529" s="101"/>
      <c r="G529" s="100"/>
      <c r="H529" s="101"/>
      <c r="I529" s="100"/>
      <c r="J529" s="101"/>
      <c r="K529" s="100"/>
      <c r="L529" s="101"/>
      <c r="M529" s="100"/>
      <c r="N529" s="101"/>
      <c r="O529" s="100"/>
      <c r="P529" s="101"/>
      <c r="Q529" s="100"/>
      <c r="R529" s="101"/>
      <c r="S529" s="100"/>
      <c r="T529" s="101"/>
      <c r="U529" s="118"/>
      <c r="V529" s="118"/>
      <c r="W529" s="100"/>
      <c r="X529" s="100"/>
      <c r="Y529" s="100"/>
      <c r="Z529" s="100"/>
      <c r="AA529" s="132"/>
      <c r="AB529" s="101"/>
      <c r="AC529" s="101"/>
      <c r="AD529" s="101"/>
      <c r="AE529" s="100"/>
      <c r="AF529" s="101"/>
      <c r="AG529" s="100"/>
      <c r="AH529" s="101"/>
      <c r="AI529" s="100"/>
      <c r="AJ529" s="101"/>
      <c r="AK529" s="100"/>
      <c r="AL529" s="101"/>
      <c r="AM529" s="101"/>
      <c r="AN529" s="8"/>
      <c r="AO529" s="147">
        <f>IFERROR(VLOOKUP(B529,'A2. Rate Change &amp; Enrollment'!$C$20:$K$769,3,FALSE),0)</f>
        <v>0</v>
      </c>
      <c r="AP529" s="147">
        <f>IFERROR(VLOOKUP(B529,'A2. Rate Change &amp; Enrollment'!$C$20:$K$769,7,FALSE),0)</f>
        <v>0</v>
      </c>
      <c r="AQ529" s="150" t="e">
        <f t="shared" ref="AQ529:AQ592" si="70">AP529/$AP$11</f>
        <v>#DIV/0!</v>
      </c>
      <c r="AS529" s="177"/>
      <c r="AT529" s="177"/>
      <c r="AV529" s="153" t="e">
        <f t="shared" ref="AV529:AV592" si="71">AS529/AT529-1</f>
        <v>#DIV/0!</v>
      </c>
      <c r="AW529" s="101"/>
      <c r="AY529" s="132"/>
      <c r="AZ529" s="101"/>
      <c r="BA529" s="94"/>
      <c r="BB529" s="94"/>
      <c r="BC529" s="94"/>
      <c r="BD529" s="94"/>
      <c r="BE529" s="101"/>
      <c r="BF529" s="132"/>
      <c r="BG529" s="98"/>
      <c r="BH529" s="74" t="str">
        <f t="shared" si="66"/>
        <v>N</v>
      </c>
      <c r="BI529" t="e">
        <f t="shared" si="67"/>
        <v>#DIV/0!</v>
      </c>
      <c r="BK529" s="283">
        <f>IFERROR(VLOOKUP($B529, 'A2. Rate Change &amp; Enrollment'!$C$14:$BY$769, 75, FALSE), 0)</f>
        <v>0</v>
      </c>
      <c r="BL529" s="283" t="e">
        <f t="shared" si="68"/>
        <v>#DIV/0!</v>
      </c>
      <c r="BM529" s="283" t="e">
        <f t="shared" si="69"/>
        <v>#DIV/0!</v>
      </c>
      <c r="BN529" t="e">
        <f t="shared" ref="BN529:BN592" si="72">IF(ABS(BM529-BL529)&lt;0.001, "N", "Y")</f>
        <v>#DIV/0!</v>
      </c>
    </row>
    <row r="530" spans="1:66" x14ac:dyDescent="0.35">
      <c r="A530" t="s">
        <v>833</v>
      </c>
      <c r="B530" s="144"/>
      <c r="C530" s="98"/>
      <c r="D530" s="43" t="str">
        <f t="shared" si="65"/>
        <v>POS</v>
      </c>
      <c r="E530" s="100"/>
      <c r="F530" s="101"/>
      <c r="G530" s="100"/>
      <c r="H530" s="101"/>
      <c r="I530" s="100"/>
      <c r="J530" s="101"/>
      <c r="K530" s="100"/>
      <c r="L530" s="101"/>
      <c r="M530" s="100"/>
      <c r="N530" s="101"/>
      <c r="O530" s="100"/>
      <c r="P530" s="101"/>
      <c r="Q530" s="100"/>
      <c r="R530" s="101"/>
      <c r="S530" s="100"/>
      <c r="T530" s="101"/>
      <c r="U530" s="118"/>
      <c r="V530" s="118"/>
      <c r="W530" s="100"/>
      <c r="X530" s="100"/>
      <c r="Y530" s="100"/>
      <c r="Z530" s="100"/>
      <c r="AA530" s="132"/>
      <c r="AB530" s="101"/>
      <c r="AC530" s="101"/>
      <c r="AD530" s="101"/>
      <c r="AE530" s="100"/>
      <c r="AF530" s="101"/>
      <c r="AG530" s="100"/>
      <c r="AH530" s="101"/>
      <c r="AI530" s="100"/>
      <c r="AJ530" s="101"/>
      <c r="AK530" s="100"/>
      <c r="AL530" s="101"/>
      <c r="AM530" s="101"/>
      <c r="AN530" s="8"/>
      <c r="AO530" s="147">
        <f>IFERROR(VLOOKUP(B530,'A2. Rate Change &amp; Enrollment'!$C$20:$K$769,3,FALSE),0)</f>
        <v>0</v>
      </c>
      <c r="AP530" s="147">
        <f>IFERROR(VLOOKUP(B530,'A2. Rate Change &amp; Enrollment'!$C$20:$K$769,7,FALSE),0)</f>
        <v>0</v>
      </c>
      <c r="AQ530" s="150" t="e">
        <f t="shared" si="70"/>
        <v>#DIV/0!</v>
      </c>
      <c r="AS530" s="177"/>
      <c r="AT530" s="177"/>
      <c r="AV530" s="153" t="e">
        <f t="shared" si="71"/>
        <v>#DIV/0!</v>
      </c>
      <c r="AW530" s="101"/>
      <c r="AY530" s="132"/>
      <c r="AZ530" s="101"/>
      <c r="BA530" s="94"/>
      <c r="BB530" s="94"/>
      <c r="BC530" s="94"/>
      <c r="BD530" s="94"/>
      <c r="BE530" s="101"/>
      <c r="BF530" s="132"/>
      <c r="BG530" s="98"/>
      <c r="BH530" s="74" t="str">
        <f t="shared" si="66"/>
        <v>N</v>
      </c>
      <c r="BI530" t="e">
        <f t="shared" si="67"/>
        <v>#DIV/0!</v>
      </c>
      <c r="BK530" s="283">
        <f>IFERROR(VLOOKUP($B530, 'A2. Rate Change &amp; Enrollment'!$C$14:$BY$769, 75, FALSE), 0)</f>
        <v>0</v>
      </c>
      <c r="BL530" s="283" t="e">
        <f t="shared" si="68"/>
        <v>#DIV/0!</v>
      </c>
      <c r="BM530" s="283" t="e">
        <f t="shared" si="69"/>
        <v>#DIV/0!</v>
      </c>
      <c r="BN530" t="e">
        <f t="shared" si="72"/>
        <v>#DIV/0!</v>
      </c>
    </row>
    <row r="531" spans="1:66" x14ac:dyDescent="0.35">
      <c r="A531" t="s">
        <v>834</v>
      </c>
      <c r="B531" s="144"/>
      <c r="C531" s="98"/>
      <c r="D531" s="43" t="str">
        <f t="shared" si="65"/>
        <v>POS</v>
      </c>
      <c r="E531" s="100"/>
      <c r="F531" s="101"/>
      <c r="G531" s="100"/>
      <c r="H531" s="101"/>
      <c r="I531" s="100"/>
      <c r="J531" s="101"/>
      <c r="K531" s="100"/>
      <c r="L531" s="101"/>
      <c r="M531" s="100"/>
      <c r="N531" s="101"/>
      <c r="O531" s="100"/>
      <c r="P531" s="101"/>
      <c r="Q531" s="100"/>
      <c r="R531" s="101"/>
      <c r="S531" s="100"/>
      <c r="T531" s="101"/>
      <c r="U531" s="118"/>
      <c r="V531" s="118"/>
      <c r="W531" s="100"/>
      <c r="X531" s="100"/>
      <c r="Y531" s="100"/>
      <c r="Z531" s="100"/>
      <c r="AA531" s="132"/>
      <c r="AB531" s="101"/>
      <c r="AC531" s="101"/>
      <c r="AD531" s="101"/>
      <c r="AE531" s="100"/>
      <c r="AF531" s="101"/>
      <c r="AG531" s="100"/>
      <c r="AH531" s="101"/>
      <c r="AI531" s="100"/>
      <c r="AJ531" s="101"/>
      <c r="AK531" s="100"/>
      <c r="AL531" s="101"/>
      <c r="AM531" s="101"/>
      <c r="AN531" s="8"/>
      <c r="AO531" s="147">
        <f>IFERROR(VLOOKUP(B531,'A2. Rate Change &amp; Enrollment'!$C$20:$K$769,3,FALSE),0)</f>
        <v>0</v>
      </c>
      <c r="AP531" s="147">
        <f>IFERROR(VLOOKUP(B531,'A2. Rate Change &amp; Enrollment'!$C$20:$K$769,7,FALSE),0)</f>
        <v>0</v>
      </c>
      <c r="AQ531" s="150" t="e">
        <f t="shared" si="70"/>
        <v>#DIV/0!</v>
      </c>
      <c r="AS531" s="177"/>
      <c r="AT531" s="177"/>
      <c r="AV531" s="153" t="e">
        <f t="shared" si="71"/>
        <v>#DIV/0!</v>
      </c>
      <c r="AW531" s="101"/>
      <c r="AY531" s="132"/>
      <c r="AZ531" s="101"/>
      <c r="BA531" s="94"/>
      <c r="BB531" s="94"/>
      <c r="BC531" s="94"/>
      <c r="BD531" s="94"/>
      <c r="BE531" s="101"/>
      <c r="BF531" s="132"/>
      <c r="BG531" s="98"/>
      <c r="BH531" s="74" t="str">
        <f t="shared" si="66"/>
        <v>N</v>
      </c>
      <c r="BI531" t="e">
        <f t="shared" si="67"/>
        <v>#DIV/0!</v>
      </c>
      <c r="BK531" s="283">
        <f>IFERROR(VLOOKUP($B531, 'A2. Rate Change &amp; Enrollment'!$C$14:$BY$769, 75, FALSE), 0)</f>
        <v>0</v>
      </c>
      <c r="BL531" s="283" t="e">
        <f t="shared" si="68"/>
        <v>#DIV/0!</v>
      </c>
      <c r="BM531" s="283" t="e">
        <f t="shared" si="69"/>
        <v>#DIV/0!</v>
      </c>
      <c r="BN531" t="e">
        <f t="shared" si="72"/>
        <v>#DIV/0!</v>
      </c>
    </row>
    <row r="532" spans="1:66" x14ac:dyDescent="0.35">
      <c r="A532" t="s">
        <v>835</v>
      </c>
      <c r="B532" s="144"/>
      <c r="C532" s="98"/>
      <c r="D532" s="43" t="str">
        <f t="shared" si="65"/>
        <v>POS</v>
      </c>
      <c r="E532" s="100"/>
      <c r="F532" s="101"/>
      <c r="G532" s="100"/>
      <c r="H532" s="101"/>
      <c r="I532" s="100"/>
      <c r="J532" s="101"/>
      <c r="K532" s="100"/>
      <c r="L532" s="101"/>
      <c r="M532" s="100"/>
      <c r="N532" s="101"/>
      <c r="O532" s="100"/>
      <c r="P532" s="101"/>
      <c r="Q532" s="100"/>
      <c r="R532" s="101"/>
      <c r="S532" s="100"/>
      <c r="T532" s="101"/>
      <c r="U532" s="118"/>
      <c r="V532" s="118"/>
      <c r="W532" s="100"/>
      <c r="X532" s="100"/>
      <c r="Y532" s="100"/>
      <c r="Z532" s="100"/>
      <c r="AA532" s="132"/>
      <c r="AB532" s="101"/>
      <c r="AC532" s="101"/>
      <c r="AD532" s="101"/>
      <c r="AE532" s="100"/>
      <c r="AF532" s="101"/>
      <c r="AG532" s="100"/>
      <c r="AH532" s="101"/>
      <c r="AI532" s="100"/>
      <c r="AJ532" s="101"/>
      <c r="AK532" s="100"/>
      <c r="AL532" s="101"/>
      <c r="AM532" s="101"/>
      <c r="AN532" s="8"/>
      <c r="AO532" s="147">
        <f>IFERROR(VLOOKUP(B532,'A2. Rate Change &amp; Enrollment'!$C$20:$K$769,3,FALSE),0)</f>
        <v>0</v>
      </c>
      <c r="AP532" s="147">
        <f>IFERROR(VLOOKUP(B532,'A2. Rate Change &amp; Enrollment'!$C$20:$K$769,7,FALSE),0)</f>
        <v>0</v>
      </c>
      <c r="AQ532" s="150" t="e">
        <f t="shared" si="70"/>
        <v>#DIV/0!</v>
      </c>
      <c r="AS532" s="177"/>
      <c r="AT532" s="177"/>
      <c r="AV532" s="153" t="e">
        <f t="shared" si="71"/>
        <v>#DIV/0!</v>
      </c>
      <c r="AW532" s="101"/>
      <c r="AY532" s="132"/>
      <c r="AZ532" s="101"/>
      <c r="BA532" s="94"/>
      <c r="BB532" s="94"/>
      <c r="BC532" s="94"/>
      <c r="BD532" s="94"/>
      <c r="BE532" s="101"/>
      <c r="BF532" s="132"/>
      <c r="BG532" s="98"/>
      <c r="BH532" s="74" t="str">
        <f t="shared" si="66"/>
        <v>N</v>
      </c>
      <c r="BI532" t="e">
        <f t="shared" si="67"/>
        <v>#DIV/0!</v>
      </c>
      <c r="BK532" s="283">
        <f>IFERROR(VLOOKUP($B532, 'A2. Rate Change &amp; Enrollment'!$C$14:$BY$769, 75, FALSE), 0)</f>
        <v>0</v>
      </c>
      <c r="BL532" s="283" t="e">
        <f t="shared" si="68"/>
        <v>#DIV/0!</v>
      </c>
      <c r="BM532" s="283" t="e">
        <f t="shared" si="69"/>
        <v>#DIV/0!</v>
      </c>
      <c r="BN532" t="e">
        <f t="shared" si="72"/>
        <v>#DIV/0!</v>
      </c>
    </row>
    <row r="533" spans="1:66" x14ac:dyDescent="0.35">
      <c r="A533" t="s">
        <v>836</v>
      </c>
      <c r="B533" s="144"/>
      <c r="C533" s="98"/>
      <c r="D533" s="43" t="str">
        <f t="shared" si="65"/>
        <v>POS</v>
      </c>
      <c r="E533" s="100"/>
      <c r="F533" s="101"/>
      <c r="G533" s="100"/>
      <c r="H533" s="101"/>
      <c r="I533" s="100"/>
      <c r="J533" s="101"/>
      <c r="K533" s="100"/>
      <c r="L533" s="101"/>
      <c r="M533" s="100"/>
      <c r="N533" s="101"/>
      <c r="O533" s="100"/>
      <c r="P533" s="101"/>
      <c r="Q533" s="100"/>
      <c r="R533" s="101"/>
      <c r="S533" s="100"/>
      <c r="T533" s="101"/>
      <c r="U533" s="118"/>
      <c r="V533" s="118"/>
      <c r="W533" s="100"/>
      <c r="X533" s="100"/>
      <c r="Y533" s="100"/>
      <c r="Z533" s="100"/>
      <c r="AA533" s="132"/>
      <c r="AB533" s="101"/>
      <c r="AC533" s="101"/>
      <c r="AD533" s="101"/>
      <c r="AE533" s="100"/>
      <c r="AF533" s="101"/>
      <c r="AG533" s="100"/>
      <c r="AH533" s="101"/>
      <c r="AI533" s="100"/>
      <c r="AJ533" s="101"/>
      <c r="AK533" s="100"/>
      <c r="AL533" s="101"/>
      <c r="AM533" s="101"/>
      <c r="AN533" s="8"/>
      <c r="AO533" s="147">
        <f>IFERROR(VLOOKUP(B533,'A2. Rate Change &amp; Enrollment'!$C$20:$K$769,3,FALSE),0)</f>
        <v>0</v>
      </c>
      <c r="AP533" s="147">
        <f>IFERROR(VLOOKUP(B533,'A2. Rate Change &amp; Enrollment'!$C$20:$K$769,7,FALSE),0)</f>
        <v>0</v>
      </c>
      <c r="AQ533" s="150" t="e">
        <f t="shared" si="70"/>
        <v>#DIV/0!</v>
      </c>
      <c r="AS533" s="177"/>
      <c r="AT533" s="177"/>
      <c r="AV533" s="153" t="e">
        <f t="shared" si="71"/>
        <v>#DIV/0!</v>
      </c>
      <c r="AW533" s="101"/>
      <c r="AY533" s="132"/>
      <c r="AZ533" s="101"/>
      <c r="BA533" s="94"/>
      <c r="BB533" s="94"/>
      <c r="BC533" s="94"/>
      <c r="BD533" s="94"/>
      <c r="BE533" s="101"/>
      <c r="BF533" s="132"/>
      <c r="BG533" s="98"/>
      <c r="BH533" s="74" t="str">
        <f t="shared" si="66"/>
        <v>N</v>
      </c>
      <c r="BI533" t="e">
        <f t="shared" si="67"/>
        <v>#DIV/0!</v>
      </c>
      <c r="BK533" s="283">
        <f>IFERROR(VLOOKUP($B533, 'A2. Rate Change &amp; Enrollment'!$C$14:$BY$769, 75, FALSE), 0)</f>
        <v>0</v>
      </c>
      <c r="BL533" s="283" t="e">
        <f t="shared" si="68"/>
        <v>#DIV/0!</v>
      </c>
      <c r="BM533" s="283" t="e">
        <f t="shared" si="69"/>
        <v>#DIV/0!</v>
      </c>
      <c r="BN533" t="e">
        <f t="shared" si="72"/>
        <v>#DIV/0!</v>
      </c>
    </row>
    <row r="534" spans="1:66" x14ac:dyDescent="0.35">
      <c r="A534" t="s">
        <v>837</v>
      </c>
      <c r="B534" s="144"/>
      <c r="C534" s="98"/>
      <c r="D534" s="43" t="str">
        <f t="shared" si="65"/>
        <v>POS</v>
      </c>
      <c r="E534" s="100"/>
      <c r="F534" s="101"/>
      <c r="G534" s="100"/>
      <c r="H534" s="101"/>
      <c r="I534" s="100"/>
      <c r="J534" s="101"/>
      <c r="K534" s="100"/>
      <c r="L534" s="101"/>
      <c r="M534" s="100"/>
      <c r="N534" s="101"/>
      <c r="O534" s="100"/>
      <c r="P534" s="101"/>
      <c r="Q534" s="100"/>
      <c r="R534" s="101"/>
      <c r="S534" s="100"/>
      <c r="T534" s="101"/>
      <c r="U534" s="118"/>
      <c r="V534" s="118"/>
      <c r="W534" s="100"/>
      <c r="X534" s="100"/>
      <c r="Y534" s="100"/>
      <c r="Z534" s="100"/>
      <c r="AA534" s="132"/>
      <c r="AB534" s="101"/>
      <c r="AC534" s="101"/>
      <c r="AD534" s="101"/>
      <c r="AE534" s="100"/>
      <c r="AF534" s="101"/>
      <c r="AG534" s="100"/>
      <c r="AH534" s="101"/>
      <c r="AI534" s="100"/>
      <c r="AJ534" s="101"/>
      <c r="AK534" s="100"/>
      <c r="AL534" s="101"/>
      <c r="AM534" s="101"/>
      <c r="AN534" s="8"/>
      <c r="AO534" s="147">
        <f>IFERROR(VLOOKUP(B534,'A2. Rate Change &amp; Enrollment'!$C$20:$K$769,3,FALSE),0)</f>
        <v>0</v>
      </c>
      <c r="AP534" s="147">
        <f>IFERROR(VLOOKUP(B534,'A2. Rate Change &amp; Enrollment'!$C$20:$K$769,7,FALSE),0)</f>
        <v>0</v>
      </c>
      <c r="AQ534" s="150" t="e">
        <f t="shared" si="70"/>
        <v>#DIV/0!</v>
      </c>
      <c r="AS534" s="177"/>
      <c r="AT534" s="177"/>
      <c r="AV534" s="153" t="e">
        <f t="shared" si="71"/>
        <v>#DIV/0!</v>
      </c>
      <c r="AW534" s="101"/>
      <c r="AY534" s="132"/>
      <c r="AZ534" s="101"/>
      <c r="BA534" s="94"/>
      <c r="BB534" s="94"/>
      <c r="BC534" s="94"/>
      <c r="BD534" s="94"/>
      <c r="BE534" s="101"/>
      <c r="BF534" s="132"/>
      <c r="BG534" s="98"/>
      <c r="BH534" s="74" t="str">
        <f t="shared" si="66"/>
        <v>N</v>
      </c>
      <c r="BI534" t="e">
        <f t="shared" si="67"/>
        <v>#DIV/0!</v>
      </c>
      <c r="BK534" s="283">
        <f>IFERROR(VLOOKUP($B534, 'A2. Rate Change &amp; Enrollment'!$C$14:$BY$769, 75, FALSE), 0)</f>
        <v>0</v>
      </c>
      <c r="BL534" s="283" t="e">
        <f t="shared" si="68"/>
        <v>#DIV/0!</v>
      </c>
      <c r="BM534" s="283" t="e">
        <f t="shared" si="69"/>
        <v>#DIV/0!</v>
      </c>
      <c r="BN534" t="e">
        <f t="shared" si="72"/>
        <v>#DIV/0!</v>
      </c>
    </row>
    <row r="535" spans="1:66" x14ac:dyDescent="0.35">
      <c r="A535" t="s">
        <v>838</v>
      </c>
      <c r="B535" s="144"/>
      <c r="C535" s="98"/>
      <c r="D535" s="43" t="str">
        <f t="shared" si="65"/>
        <v>POS</v>
      </c>
      <c r="E535" s="100"/>
      <c r="F535" s="101"/>
      <c r="G535" s="100"/>
      <c r="H535" s="101"/>
      <c r="I535" s="100"/>
      <c r="J535" s="101"/>
      <c r="K535" s="100"/>
      <c r="L535" s="101"/>
      <c r="M535" s="100"/>
      <c r="N535" s="101"/>
      <c r="O535" s="100"/>
      <c r="P535" s="101"/>
      <c r="Q535" s="100"/>
      <c r="R535" s="101"/>
      <c r="S535" s="100"/>
      <c r="T535" s="101"/>
      <c r="U535" s="118"/>
      <c r="V535" s="118"/>
      <c r="W535" s="100"/>
      <c r="X535" s="100"/>
      <c r="Y535" s="100"/>
      <c r="Z535" s="100"/>
      <c r="AA535" s="132"/>
      <c r="AB535" s="101"/>
      <c r="AC535" s="101"/>
      <c r="AD535" s="101"/>
      <c r="AE535" s="100"/>
      <c r="AF535" s="101"/>
      <c r="AG535" s="100"/>
      <c r="AH535" s="101"/>
      <c r="AI535" s="100"/>
      <c r="AJ535" s="101"/>
      <c r="AK535" s="100"/>
      <c r="AL535" s="101"/>
      <c r="AM535" s="101"/>
      <c r="AN535" s="8"/>
      <c r="AO535" s="147">
        <f>IFERROR(VLOOKUP(B535,'A2. Rate Change &amp; Enrollment'!$C$20:$K$769,3,FALSE),0)</f>
        <v>0</v>
      </c>
      <c r="AP535" s="147">
        <f>IFERROR(VLOOKUP(B535,'A2. Rate Change &amp; Enrollment'!$C$20:$K$769,7,FALSE),0)</f>
        <v>0</v>
      </c>
      <c r="AQ535" s="150" t="e">
        <f t="shared" si="70"/>
        <v>#DIV/0!</v>
      </c>
      <c r="AS535" s="177"/>
      <c r="AT535" s="177"/>
      <c r="AV535" s="153" t="e">
        <f t="shared" si="71"/>
        <v>#DIV/0!</v>
      </c>
      <c r="AW535" s="101"/>
      <c r="AY535" s="132"/>
      <c r="AZ535" s="101"/>
      <c r="BA535" s="94"/>
      <c r="BB535" s="94"/>
      <c r="BC535" s="94"/>
      <c r="BD535" s="94"/>
      <c r="BE535" s="101"/>
      <c r="BF535" s="132"/>
      <c r="BG535" s="98"/>
      <c r="BH535" s="74" t="str">
        <f t="shared" si="66"/>
        <v>N</v>
      </c>
      <c r="BI535" t="e">
        <f t="shared" si="67"/>
        <v>#DIV/0!</v>
      </c>
      <c r="BK535" s="283">
        <f>IFERROR(VLOOKUP($B535, 'A2. Rate Change &amp; Enrollment'!$C$14:$BY$769, 75, FALSE), 0)</f>
        <v>0</v>
      </c>
      <c r="BL535" s="283" t="e">
        <f t="shared" si="68"/>
        <v>#DIV/0!</v>
      </c>
      <c r="BM535" s="283" t="e">
        <f t="shared" si="69"/>
        <v>#DIV/0!</v>
      </c>
      <c r="BN535" t="e">
        <f t="shared" si="72"/>
        <v>#DIV/0!</v>
      </c>
    </row>
    <row r="536" spans="1:66" x14ac:dyDescent="0.35">
      <c r="A536" t="s">
        <v>839</v>
      </c>
      <c r="B536" s="144"/>
      <c r="C536" s="98"/>
      <c r="D536" s="43" t="str">
        <f t="shared" si="65"/>
        <v>POS</v>
      </c>
      <c r="E536" s="100"/>
      <c r="F536" s="101"/>
      <c r="G536" s="100"/>
      <c r="H536" s="101"/>
      <c r="I536" s="100"/>
      <c r="J536" s="101"/>
      <c r="K536" s="100"/>
      <c r="L536" s="101"/>
      <c r="M536" s="100"/>
      <c r="N536" s="101"/>
      <c r="O536" s="100"/>
      <c r="P536" s="101"/>
      <c r="Q536" s="100"/>
      <c r="R536" s="101"/>
      <c r="S536" s="100"/>
      <c r="T536" s="101"/>
      <c r="U536" s="118"/>
      <c r="V536" s="118"/>
      <c r="W536" s="100"/>
      <c r="X536" s="100"/>
      <c r="Y536" s="100"/>
      <c r="Z536" s="100"/>
      <c r="AA536" s="132"/>
      <c r="AB536" s="101"/>
      <c r="AC536" s="101"/>
      <c r="AD536" s="101"/>
      <c r="AE536" s="100"/>
      <c r="AF536" s="101"/>
      <c r="AG536" s="100"/>
      <c r="AH536" s="101"/>
      <c r="AI536" s="100"/>
      <c r="AJ536" s="101"/>
      <c r="AK536" s="100"/>
      <c r="AL536" s="101"/>
      <c r="AM536" s="101"/>
      <c r="AN536" s="8"/>
      <c r="AO536" s="147">
        <f>IFERROR(VLOOKUP(B536,'A2. Rate Change &amp; Enrollment'!$C$20:$K$769,3,FALSE),0)</f>
        <v>0</v>
      </c>
      <c r="AP536" s="147">
        <f>IFERROR(VLOOKUP(B536,'A2. Rate Change &amp; Enrollment'!$C$20:$K$769,7,FALSE),0)</f>
        <v>0</v>
      </c>
      <c r="AQ536" s="150" t="e">
        <f t="shared" si="70"/>
        <v>#DIV/0!</v>
      </c>
      <c r="AS536" s="177"/>
      <c r="AT536" s="177"/>
      <c r="AV536" s="153" t="e">
        <f t="shared" si="71"/>
        <v>#DIV/0!</v>
      </c>
      <c r="AW536" s="101"/>
      <c r="AY536" s="132"/>
      <c r="AZ536" s="101"/>
      <c r="BA536" s="94"/>
      <c r="BB536" s="94"/>
      <c r="BC536" s="94"/>
      <c r="BD536" s="94"/>
      <c r="BE536" s="101"/>
      <c r="BF536" s="132"/>
      <c r="BG536" s="98"/>
      <c r="BH536" s="74" t="str">
        <f t="shared" si="66"/>
        <v>N</v>
      </c>
      <c r="BI536" t="e">
        <f t="shared" si="67"/>
        <v>#DIV/0!</v>
      </c>
      <c r="BK536" s="283">
        <f>IFERROR(VLOOKUP($B536, 'A2. Rate Change &amp; Enrollment'!$C$14:$BY$769, 75, FALSE), 0)</f>
        <v>0</v>
      </c>
      <c r="BL536" s="283" t="e">
        <f t="shared" si="68"/>
        <v>#DIV/0!</v>
      </c>
      <c r="BM536" s="283" t="e">
        <f t="shared" si="69"/>
        <v>#DIV/0!</v>
      </c>
      <c r="BN536" t="e">
        <f t="shared" si="72"/>
        <v>#DIV/0!</v>
      </c>
    </row>
    <row r="537" spans="1:66" x14ac:dyDescent="0.35">
      <c r="A537" t="s">
        <v>840</v>
      </c>
      <c r="B537" s="144"/>
      <c r="C537" s="98"/>
      <c r="D537" s="43" t="str">
        <f t="shared" si="65"/>
        <v>POS</v>
      </c>
      <c r="E537" s="100"/>
      <c r="F537" s="101"/>
      <c r="G537" s="100"/>
      <c r="H537" s="101"/>
      <c r="I537" s="100"/>
      <c r="J537" s="101"/>
      <c r="K537" s="100"/>
      <c r="L537" s="101"/>
      <c r="M537" s="100"/>
      <c r="N537" s="101"/>
      <c r="O537" s="100"/>
      <c r="P537" s="101"/>
      <c r="Q537" s="100"/>
      <c r="R537" s="101"/>
      <c r="S537" s="100"/>
      <c r="T537" s="101"/>
      <c r="U537" s="118"/>
      <c r="V537" s="118"/>
      <c r="W537" s="100"/>
      <c r="X537" s="100"/>
      <c r="Y537" s="100"/>
      <c r="Z537" s="100"/>
      <c r="AA537" s="132"/>
      <c r="AB537" s="101"/>
      <c r="AC537" s="101"/>
      <c r="AD537" s="101"/>
      <c r="AE537" s="100"/>
      <c r="AF537" s="101"/>
      <c r="AG537" s="100"/>
      <c r="AH537" s="101"/>
      <c r="AI537" s="100"/>
      <c r="AJ537" s="101"/>
      <c r="AK537" s="100"/>
      <c r="AL537" s="101"/>
      <c r="AM537" s="101"/>
      <c r="AN537" s="8"/>
      <c r="AO537" s="147">
        <f>IFERROR(VLOOKUP(B537,'A2. Rate Change &amp; Enrollment'!$C$20:$K$769,3,FALSE),0)</f>
        <v>0</v>
      </c>
      <c r="AP537" s="147">
        <f>IFERROR(VLOOKUP(B537,'A2. Rate Change &amp; Enrollment'!$C$20:$K$769,7,FALSE),0)</f>
        <v>0</v>
      </c>
      <c r="AQ537" s="150" t="e">
        <f t="shared" si="70"/>
        <v>#DIV/0!</v>
      </c>
      <c r="AS537" s="177"/>
      <c r="AT537" s="177"/>
      <c r="AV537" s="153" t="e">
        <f t="shared" si="71"/>
        <v>#DIV/0!</v>
      </c>
      <c r="AW537" s="101"/>
      <c r="AY537" s="132"/>
      <c r="AZ537" s="101"/>
      <c r="BA537" s="94"/>
      <c r="BB537" s="94"/>
      <c r="BC537" s="94"/>
      <c r="BD537" s="94"/>
      <c r="BE537" s="101"/>
      <c r="BF537" s="132"/>
      <c r="BG537" s="98"/>
      <c r="BH537" s="74" t="str">
        <f t="shared" si="66"/>
        <v>N</v>
      </c>
      <c r="BI537" t="e">
        <f t="shared" si="67"/>
        <v>#DIV/0!</v>
      </c>
      <c r="BK537" s="283">
        <f>IFERROR(VLOOKUP($B537, 'A2. Rate Change &amp; Enrollment'!$C$14:$BY$769, 75, FALSE), 0)</f>
        <v>0</v>
      </c>
      <c r="BL537" s="283" t="e">
        <f t="shared" si="68"/>
        <v>#DIV/0!</v>
      </c>
      <c r="BM537" s="283" t="e">
        <f t="shared" si="69"/>
        <v>#DIV/0!</v>
      </c>
      <c r="BN537" t="e">
        <f t="shared" si="72"/>
        <v>#DIV/0!</v>
      </c>
    </row>
    <row r="538" spans="1:66" x14ac:dyDescent="0.35">
      <c r="A538" t="s">
        <v>841</v>
      </c>
      <c r="B538" s="144"/>
      <c r="C538" s="98"/>
      <c r="D538" s="43" t="str">
        <f t="shared" si="65"/>
        <v>POS</v>
      </c>
      <c r="E538" s="100"/>
      <c r="F538" s="101"/>
      <c r="G538" s="100"/>
      <c r="H538" s="101"/>
      <c r="I538" s="100"/>
      <c r="J538" s="101"/>
      <c r="K538" s="100"/>
      <c r="L538" s="101"/>
      <c r="M538" s="100"/>
      <c r="N538" s="101"/>
      <c r="O538" s="100"/>
      <c r="P538" s="101"/>
      <c r="Q538" s="100"/>
      <c r="R538" s="101"/>
      <c r="S538" s="100"/>
      <c r="T538" s="101"/>
      <c r="U538" s="118"/>
      <c r="V538" s="118"/>
      <c r="W538" s="100"/>
      <c r="X538" s="100"/>
      <c r="Y538" s="100"/>
      <c r="Z538" s="100"/>
      <c r="AA538" s="132"/>
      <c r="AB538" s="101"/>
      <c r="AC538" s="101"/>
      <c r="AD538" s="101"/>
      <c r="AE538" s="100"/>
      <c r="AF538" s="101"/>
      <c r="AG538" s="100"/>
      <c r="AH538" s="101"/>
      <c r="AI538" s="100"/>
      <c r="AJ538" s="101"/>
      <c r="AK538" s="100"/>
      <c r="AL538" s="101"/>
      <c r="AM538" s="101"/>
      <c r="AN538" s="8"/>
      <c r="AO538" s="147">
        <f>IFERROR(VLOOKUP(B538,'A2. Rate Change &amp; Enrollment'!$C$20:$K$769,3,FALSE),0)</f>
        <v>0</v>
      </c>
      <c r="AP538" s="147">
        <f>IFERROR(VLOOKUP(B538,'A2. Rate Change &amp; Enrollment'!$C$20:$K$769,7,FALSE),0)</f>
        <v>0</v>
      </c>
      <c r="AQ538" s="150" t="e">
        <f t="shared" si="70"/>
        <v>#DIV/0!</v>
      </c>
      <c r="AS538" s="177"/>
      <c r="AT538" s="177"/>
      <c r="AV538" s="153" t="e">
        <f t="shared" si="71"/>
        <v>#DIV/0!</v>
      </c>
      <c r="AW538" s="101"/>
      <c r="AY538" s="132"/>
      <c r="AZ538" s="101"/>
      <c r="BA538" s="94"/>
      <c r="BB538" s="94"/>
      <c r="BC538" s="94"/>
      <c r="BD538" s="94"/>
      <c r="BE538" s="101"/>
      <c r="BF538" s="132"/>
      <c r="BG538" s="98"/>
      <c r="BH538" s="74" t="str">
        <f t="shared" si="66"/>
        <v>N</v>
      </c>
      <c r="BI538" t="e">
        <f t="shared" si="67"/>
        <v>#DIV/0!</v>
      </c>
      <c r="BK538" s="283">
        <f>IFERROR(VLOOKUP($B538, 'A2. Rate Change &amp; Enrollment'!$C$14:$BY$769, 75, FALSE), 0)</f>
        <v>0</v>
      </c>
      <c r="BL538" s="283" t="e">
        <f t="shared" si="68"/>
        <v>#DIV/0!</v>
      </c>
      <c r="BM538" s="283" t="e">
        <f t="shared" si="69"/>
        <v>#DIV/0!</v>
      </c>
      <c r="BN538" t="e">
        <f t="shared" si="72"/>
        <v>#DIV/0!</v>
      </c>
    </row>
    <row r="539" spans="1:66" x14ac:dyDescent="0.35">
      <c r="A539" t="s">
        <v>842</v>
      </c>
      <c r="B539" s="144"/>
      <c r="C539" s="98"/>
      <c r="D539" s="43" t="str">
        <f t="shared" si="65"/>
        <v>POS</v>
      </c>
      <c r="E539" s="100"/>
      <c r="F539" s="101"/>
      <c r="G539" s="100"/>
      <c r="H539" s="101"/>
      <c r="I539" s="100"/>
      <c r="J539" s="101"/>
      <c r="K539" s="100"/>
      <c r="L539" s="101"/>
      <c r="M539" s="100"/>
      <c r="N539" s="101"/>
      <c r="O539" s="100"/>
      <c r="P539" s="101"/>
      <c r="Q539" s="100"/>
      <c r="R539" s="101"/>
      <c r="S539" s="100"/>
      <c r="T539" s="101"/>
      <c r="U539" s="118"/>
      <c r="V539" s="118"/>
      <c r="W539" s="100"/>
      <c r="X539" s="100"/>
      <c r="Y539" s="100"/>
      <c r="Z539" s="100"/>
      <c r="AA539" s="132"/>
      <c r="AB539" s="101"/>
      <c r="AC539" s="101"/>
      <c r="AD539" s="101"/>
      <c r="AE539" s="100"/>
      <c r="AF539" s="101"/>
      <c r="AG539" s="100"/>
      <c r="AH539" s="101"/>
      <c r="AI539" s="100"/>
      <c r="AJ539" s="101"/>
      <c r="AK539" s="100"/>
      <c r="AL539" s="101"/>
      <c r="AM539" s="101"/>
      <c r="AN539" s="8"/>
      <c r="AO539" s="147">
        <f>IFERROR(VLOOKUP(B539,'A2. Rate Change &amp; Enrollment'!$C$20:$K$769,3,FALSE),0)</f>
        <v>0</v>
      </c>
      <c r="AP539" s="147">
        <f>IFERROR(VLOOKUP(B539,'A2. Rate Change &amp; Enrollment'!$C$20:$K$769,7,FALSE),0)</f>
        <v>0</v>
      </c>
      <c r="AQ539" s="150" t="e">
        <f t="shared" si="70"/>
        <v>#DIV/0!</v>
      </c>
      <c r="AS539" s="177"/>
      <c r="AT539" s="177"/>
      <c r="AV539" s="153" t="e">
        <f t="shared" si="71"/>
        <v>#DIV/0!</v>
      </c>
      <c r="AW539" s="101"/>
      <c r="AY539" s="132"/>
      <c r="AZ539" s="101"/>
      <c r="BA539" s="94"/>
      <c r="BB539" s="94"/>
      <c r="BC539" s="94"/>
      <c r="BD539" s="94"/>
      <c r="BE539" s="101"/>
      <c r="BF539" s="132"/>
      <c r="BG539" s="98"/>
      <c r="BH539" s="74" t="str">
        <f t="shared" si="66"/>
        <v>N</v>
      </c>
      <c r="BI539" t="e">
        <f t="shared" si="67"/>
        <v>#DIV/0!</v>
      </c>
      <c r="BK539" s="283">
        <f>IFERROR(VLOOKUP($B539, 'A2. Rate Change &amp; Enrollment'!$C$14:$BY$769, 75, FALSE), 0)</f>
        <v>0</v>
      </c>
      <c r="BL539" s="283" t="e">
        <f t="shared" si="68"/>
        <v>#DIV/0!</v>
      </c>
      <c r="BM539" s="283" t="e">
        <f t="shared" si="69"/>
        <v>#DIV/0!</v>
      </c>
      <c r="BN539" t="e">
        <f t="shared" si="72"/>
        <v>#DIV/0!</v>
      </c>
    </row>
    <row r="540" spans="1:66" x14ac:dyDescent="0.35">
      <c r="A540" t="s">
        <v>843</v>
      </c>
      <c r="B540" s="144"/>
      <c r="C540" s="98"/>
      <c r="D540" s="43" t="str">
        <f t="shared" si="65"/>
        <v>POS</v>
      </c>
      <c r="E540" s="100"/>
      <c r="F540" s="101"/>
      <c r="G540" s="100"/>
      <c r="H540" s="101"/>
      <c r="I540" s="100"/>
      <c r="J540" s="101"/>
      <c r="K540" s="100"/>
      <c r="L540" s="101"/>
      <c r="M540" s="100"/>
      <c r="N540" s="101"/>
      <c r="O540" s="100"/>
      <c r="P540" s="101"/>
      <c r="Q540" s="100"/>
      <c r="R540" s="101"/>
      <c r="S540" s="100"/>
      <c r="T540" s="101"/>
      <c r="U540" s="118"/>
      <c r="V540" s="118"/>
      <c r="W540" s="100"/>
      <c r="X540" s="100"/>
      <c r="Y540" s="100"/>
      <c r="Z540" s="100"/>
      <c r="AA540" s="132"/>
      <c r="AB540" s="101"/>
      <c r="AC540" s="101"/>
      <c r="AD540" s="101"/>
      <c r="AE540" s="100"/>
      <c r="AF540" s="101"/>
      <c r="AG540" s="100"/>
      <c r="AH540" s="101"/>
      <c r="AI540" s="100"/>
      <c r="AJ540" s="101"/>
      <c r="AK540" s="100"/>
      <c r="AL540" s="101"/>
      <c r="AM540" s="101"/>
      <c r="AN540" s="8"/>
      <c r="AO540" s="147">
        <f>IFERROR(VLOOKUP(B540,'A2. Rate Change &amp; Enrollment'!$C$20:$K$769,3,FALSE),0)</f>
        <v>0</v>
      </c>
      <c r="AP540" s="147">
        <f>IFERROR(VLOOKUP(B540,'A2. Rate Change &amp; Enrollment'!$C$20:$K$769,7,FALSE),0)</f>
        <v>0</v>
      </c>
      <c r="AQ540" s="150" t="e">
        <f t="shared" si="70"/>
        <v>#DIV/0!</v>
      </c>
      <c r="AS540" s="177"/>
      <c r="AT540" s="177"/>
      <c r="AV540" s="153" t="e">
        <f t="shared" si="71"/>
        <v>#DIV/0!</v>
      </c>
      <c r="AW540" s="101"/>
      <c r="AY540" s="132"/>
      <c r="AZ540" s="101"/>
      <c r="BA540" s="94"/>
      <c r="BB540" s="94"/>
      <c r="BC540" s="94"/>
      <c r="BD540" s="94"/>
      <c r="BE540" s="101"/>
      <c r="BF540" s="132"/>
      <c r="BG540" s="98"/>
      <c r="BH540" s="74" t="str">
        <f t="shared" si="66"/>
        <v>N</v>
      </c>
      <c r="BI540" t="e">
        <f t="shared" si="67"/>
        <v>#DIV/0!</v>
      </c>
      <c r="BK540" s="283">
        <f>IFERROR(VLOOKUP($B540, 'A2. Rate Change &amp; Enrollment'!$C$14:$BY$769, 75, FALSE), 0)</f>
        <v>0</v>
      </c>
      <c r="BL540" s="283" t="e">
        <f t="shared" si="68"/>
        <v>#DIV/0!</v>
      </c>
      <c r="BM540" s="283" t="e">
        <f t="shared" si="69"/>
        <v>#DIV/0!</v>
      </c>
      <c r="BN540" t="e">
        <f t="shared" si="72"/>
        <v>#DIV/0!</v>
      </c>
    </row>
    <row r="541" spans="1:66" x14ac:dyDescent="0.35">
      <c r="A541" t="s">
        <v>844</v>
      </c>
      <c r="B541" s="144"/>
      <c r="C541" s="98"/>
      <c r="D541" s="43" t="str">
        <f t="shared" si="65"/>
        <v>POS</v>
      </c>
      <c r="E541" s="100"/>
      <c r="F541" s="101"/>
      <c r="G541" s="100"/>
      <c r="H541" s="101"/>
      <c r="I541" s="100"/>
      <c r="J541" s="101"/>
      <c r="K541" s="100"/>
      <c r="L541" s="101"/>
      <c r="M541" s="100"/>
      <c r="N541" s="101"/>
      <c r="O541" s="100"/>
      <c r="P541" s="101"/>
      <c r="Q541" s="100"/>
      <c r="R541" s="101"/>
      <c r="S541" s="100"/>
      <c r="T541" s="101"/>
      <c r="U541" s="118"/>
      <c r="V541" s="118"/>
      <c r="W541" s="100"/>
      <c r="X541" s="100"/>
      <c r="Y541" s="100"/>
      <c r="Z541" s="100"/>
      <c r="AA541" s="132"/>
      <c r="AB541" s="101"/>
      <c r="AC541" s="101"/>
      <c r="AD541" s="101"/>
      <c r="AE541" s="100"/>
      <c r="AF541" s="101"/>
      <c r="AG541" s="100"/>
      <c r="AH541" s="101"/>
      <c r="AI541" s="100"/>
      <c r="AJ541" s="101"/>
      <c r="AK541" s="100"/>
      <c r="AL541" s="101"/>
      <c r="AM541" s="101"/>
      <c r="AN541" s="8"/>
      <c r="AO541" s="147">
        <f>IFERROR(VLOOKUP(B541,'A2. Rate Change &amp; Enrollment'!$C$20:$K$769,3,FALSE),0)</f>
        <v>0</v>
      </c>
      <c r="AP541" s="147">
        <f>IFERROR(VLOOKUP(B541,'A2. Rate Change &amp; Enrollment'!$C$20:$K$769,7,FALSE),0)</f>
        <v>0</v>
      </c>
      <c r="AQ541" s="150" t="e">
        <f t="shared" si="70"/>
        <v>#DIV/0!</v>
      </c>
      <c r="AS541" s="177"/>
      <c r="AT541" s="177"/>
      <c r="AV541" s="153" t="e">
        <f t="shared" si="71"/>
        <v>#DIV/0!</v>
      </c>
      <c r="AW541" s="101"/>
      <c r="AY541" s="132"/>
      <c r="AZ541" s="101"/>
      <c r="BA541" s="94"/>
      <c r="BB541" s="94"/>
      <c r="BC541" s="94"/>
      <c r="BD541" s="94"/>
      <c r="BE541" s="101"/>
      <c r="BF541" s="132"/>
      <c r="BG541" s="98"/>
      <c r="BH541" s="74" t="str">
        <f t="shared" si="66"/>
        <v>N</v>
      </c>
      <c r="BI541" t="e">
        <f t="shared" si="67"/>
        <v>#DIV/0!</v>
      </c>
      <c r="BK541" s="283">
        <f>IFERROR(VLOOKUP($B541, 'A2. Rate Change &amp; Enrollment'!$C$14:$BY$769, 75, FALSE), 0)</f>
        <v>0</v>
      </c>
      <c r="BL541" s="283" t="e">
        <f t="shared" si="68"/>
        <v>#DIV/0!</v>
      </c>
      <c r="BM541" s="283" t="e">
        <f t="shared" si="69"/>
        <v>#DIV/0!</v>
      </c>
      <c r="BN541" t="e">
        <f t="shared" si="72"/>
        <v>#DIV/0!</v>
      </c>
    </row>
    <row r="542" spans="1:66" x14ac:dyDescent="0.35">
      <c r="A542" t="s">
        <v>845</v>
      </c>
      <c r="B542" s="144"/>
      <c r="C542" s="98"/>
      <c r="D542" s="43" t="str">
        <f t="shared" si="65"/>
        <v>POS</v>
      </c>
      <c r="E542" s="100"/>
      <c r="F542" s="101"/>
      <c r="G542" s="100"/>
      <c r="H542" s="101"/>
      <c r="I542" s="100"/>
      <c r="J542" s="101"/>
      <c r="K542" s="100"/>
      <c r="L542" s="101"/>
      <c r="M542" s="100"/>
      <c r="N542" s="101"/>
      <c r="O542" s="100"/>
      <c r="P542" s="101"/>
      <c r="Q542" s="100"/>
      <c r="R542" s="101"/>
      <c r="S542" s="100"/>
      <c r="T542" s="101"/>
      <c r="U542" s="118"/>
      <c r="V542" s="118"/>
      <c r="W542" s="100"/>
      <c r="X542" s="100"/>
      <c r="Y542" s="100"/>
      <c r="Z542" s="100"/>
      <c r="AA542" s="132"/>
      <c r="AB542" s="101"/>
      <c r="AC542" s="101"/>
      <c r="AD542" s="101"/>
      <c r="AE542" s="100"/>
      <c r="AF542" s="101"/>
      <c r="AG542" s="100"/>
      <c r="AH542" s="101"/>
      <c r="AI542" s="100"/>
      <c r="AJ542" s="101"/>
      <c r="AK542" s="100"/>
      <c r="AL542" s="101"/>
      <c r="AM542" s="101"/>
      <c r="AN542" s="8"/>
      <c r="AO542" s="147">
        <f>IFERROR(VLOOKUP(B542,'A2. Rate Change &amp; Enrollment'!$C$20:$K$769,3,FALSE),0)</f>
        <v>0</v>
      </c>
      <c r="AP542" s="147">
        <f>IFERROR(VLOOKUP(B542,'A2. Rate Change &amp; Enrollment'!$C$20:$K$769,7,FALSE),0)</f>
        <v>0</v>
      </c>
      <c r="AQ542" s="150" t="e">
        <f t="shared" si="70"/>
        <v>#DIV/0!</v>
      </c>
      <c r="AS542" s="177"/>
      <c r="AT542" s="177"/>
      <c r="AV542" s="153" t="e">
        <f t="shared" si="71"/>
        <v>#DIV/0!</v>
      </c>
      <c r="AW542" s="101"/>
      <c r="AY542" s="132"/>
      <c r="AZ542" s="101"/>
      <c r="BA542" s="94"/>
      <c r="BB542" s="94"/>
      <c r="BC542" s="94"/>
      <c r="BD542" s="94"/>
      <c r="BE542" s="101"/>
      <c r="BF542" s="132"/>
      <c r="BG542" s="98"/>
      <c r="BH542" s="74" t="str">
        <f t="shared" si="66"/>
        <v>N</v>
      </c>
      <c r="BI542" t="e">
        <f t="shared" si="67"/>
        <v>#DIV/0!</v>
      </c>
      <c r="BK542" s="283">
        <f>IFERROR(VLOOKUP($B542, 'A2. Rate Change &amp; Enrollment'!$C$14:$BY$769, 75, FALSE), 0)</f>
        <v>0</v>
      </c>
      <c r="BL542" s="283" t="e">
        <f t="shared" si="68"/>
        <v>#DIV/0!</v>
      </c>
      <c r="BM542" s="283" t="e">
        <f t="shared" si="69"/>
        <v>#DIV/0!</v>
      </c>
      <c r="BN542" t="e">
        <f t="shared" si="72"/>
        <v>#DIV/0!</v>
      </c>
    </row>
    <row r="543" spans="1:66" x14ac:dyDescent="0.35">
      <c r="A543" t="s">
        <v>846</v>
      </c>
      <c r="B543" s="144"/>
      <c r="C543" s="98"/>
      <c r="D543" s="43" t="str">
        <f t="shared" si="65"/>
        <v>POS</v>
      </c>
      <c r="E543" s="100"/>
      <c r="F543" s="101"/>
      <c r="G543" s="100"/>
      <c r="H543" s="101"/>
      <c r="I543" s="100"/>
      <c r="J543" s="101"/>
      <c r="K543" s="100"/>
      <c r="L543" s="101"/>
      <c r="M543" s="100"/>
      <c r="N543" s="101"/>
      <c r="O543" s="100"/>
      <c r="P543" s="101"/>
      <c r="Q543" s="100"/>
      <c r="R543" s="101"/>
      <c r="S543" s="100"/>
      <c r="T543" s="101"/>
      <c r="U543" s="118"/>
      <c r="V543" s="118"/>
      <c r="W543" s="100"/>
      <c r="X543" s="100"/>
      <c r="Y543" s="100"/>
      <c r="Z543" s="100"/>
      <c r="AA543" s="132"/>
      <c r="AB543" s="101"/>
      <c r="AC543" s="101"/>
      <c r="AD543" s="101"/>
      <c r="AE543" s="100"/>
      <c r="AF543" s="101"/>
      <c r="AG543" s="100"/>
      <c r="AH543" s="101"/>
      <c r="AI543" s="100"/>
      <c r="AJ543" s="101"/>
      <c r="AK543" s="100"/>
      <c r="AL543" s="101"/>
      <c r="AM543" s="101"/>
      <c r="AN543" s="8"/>
      <c r="AO543" s="147">
        <f>IFERROR(VLOOKUP(B543,'A2. Rate Change &amp; Enrollment'!$C$20:$K$769,3,FALSE),0)</f>
        <v>0</v>
      </c>
      <c r="AP543" s="147">
        <f>IFERROR(VLOOKUP(B543,'A2. Rate Change &amp; Enrollment'!$C$20:$K$769,7,FALSE),0)</f>
        <v>0</v>
      </c>
      <c r="AQ543" s="150" t="e">
        <f t="shared" si="70"/>
        <v>#DIV/0!</v>
      </c>
      <c r="AS543" s="177"/>
      <c r="AT543" s="177"/>
      <c r="AV543" s="153" t="e">
        <f t="shared" si="71"/>
        <v>#DIV/0!</v>
      </c>
      <c r="AW543" s="101"/>
      <c r="AY543" s="132"/>
      <c r="AZ543" s="101"/>
      <c r="BA543" s="94"/>
      <c r="BB543" s="94"/>
      <c r="BC543" s="94"/>
      <c r="BD543" s="94"/>
      <c r="BE543" s="101"/>
      <c r="BF543" s="132"/>
      <c r="BG543" s="98"/>
      <c r="BH543" s="74" t="str">
        <f t="shared" si="66"/>
        <v>N</v>
      </c>
      <c r="BI543" t="e">
        <f t="shared" si="67"/>
        <v>#DIV/0!</v>
      </c>
      <c r="BK543" s="283">
        <f>IFERROR(VLOOKUP($B543, 'A2. Rate Change &amp; Enrollment'!$C$14:$BY$769, 75, FALSE), 0)</f>
        <v>0</v>
      </c>
      <c r="BL543" s="283" t="e">
        <f t="shared" si="68"/>
        <v>#DIV/0!</v>
      </c>
      <c r="BM543" s="283" t="e">
        <f t="shared" si="69"/>
        <v>#DIV/0!</v>
      </c>
      <c r="BN543" t="e">
        <f t="shared" si="72"/>
        <v>#DIV/0!</v>
      </c>
    </row>
    <row r="544" spans="1:66" x14ac:dyDescent="0.35">
      <c r="A544" t="s">
        <v>847</v>
      </c>
      <c r="B544" s="144"/>
      <c r="C544" s="98"/>
      <c r="D544" s="43" t="str">
        <f t="shared" si="65"/>
        <v>POS</v>
      </c>
      <c r="E544" s="100"/>
      <c r="F544" s="101"/>
      <c r="G544" s="100"/>
      <c r="H544" s="101"/>
      <c r="I544" s="100"/>
      <c r="J544" s="101"/>
      <c r="K544" s="100"/>
      <c r="L544" s="101"/>
      <c r="M544" s="100"/>
      <c r="N544" s="101"/>
      <c r="O544" s="100"/>
      <c r="P544" s="101"/>
      <c r="Q544" s="100"/>
      <c r="R544" s="101"/>
      <c r="S544" s="100"/>
      <c r="T544" s="101"/>
      <c r="U544" s="118"/>
      <c r="V544" s="118"/>
      <c r="W544" s="100"/>
      <c r="X544" s="100"/>
      <c r="Y544" s="100"/>
      <c r="Z544" s="100"/>
      <c r="AA544" s="132"/>
      <c r="AB544" s="101"/>
      <c r="AC544" s="101"/>
      <c r="AD544" s="101"/>
      <c r="AE544" s="100"/>
      <c r="AF544" s="101"/>
      <c r="AG544" s="100"/>
      <c r="AH544" s="101"/>
      <c r="AI544" s="100"/>
      <c r="AJ544" s="101"/>
      <c r="AK544" s="100"/>
      <c r="AL544" s="101"/>
      <c r="AM544" s="101"/>
      <c r="AN544" s="8"/>
      <c r="AO544" s="147">
        <f>IFERROR(VLOOKUP(B544,'A2. Rate Change &amp; Enrollment'!$C$20:$K$769,3,FALSE),0)</f>
        <v>0</v>
      </c>
      <c r="AP544" s="147">
        <f>IFERROR(VLOOKUP(B544,'A2. Rate Change &amp; Enrollment'!$C$20:$K$769,7,FALSE),0)</f>
        <v>0</v>
      </c>
      <c r="AQ544" s="150" t="e">
        <f t="shared" si="70"/>
        <v>#DIV/0!</v>
      </c>
      <c r="AS544" s="177"/>
      <c r="AT544" s="177"/>
      <c r="AV544" s="153" t="e">
        <f t="shared" si="71"/>
        <v>#DIV/0!</v>
      </c>
      <c r="AW544" s="101"/>
      <c r="AY544" s="132"/>
      <c r="AZ544" s="101"/>
      <c r="BA544" s="94"/>
      <c r="BB544" s="94"/>
      <c r="BC544" s="94"/>
      <c r="BD544" s="94"/>
      <c r="BE544" s="101"/>
      <c r="BF544" s="132"/>
      <c r="BG544" s="98"/>
      <c r="BH544" s="74" t="str">
        <f t="shared" si="66"/>
        <v>N</v>
      </c>
      <c r="BI544" t="e">
        <f t="shared" si="67"/>
        <v>#DIV/0!</v>
      </c>
      <c r="BK544" s="283">
        <f>IFERROR(VLOOKUP($B544, 'A2. Rate Change &amp; Enrollment'!$C$14:$BY$769, 75, FALSE), 0)</f>
        <v>0</v>
      </c>
      <c r="BL544" s="283" t="e">
        <f t="shared" si="68"/>
        <v>#DIV/0!</v>
      </c>
      <c r="BM544" s="283" t="e">
        <f t="shared" si="69"/>
        <v>#DIV/0!</v>
      </c>
      <c r="BN544" t="e">
        <f t="shared" si="72"/>
        <v>#DIV/0!</v>
      </c>
    </row>
    <row r="545" spans="1:66" x14ac:dyDescent="0.35">
      <c r="A545" t="s">
        <v>848</v>
      </c>
      <c r="B545" s="144"/>
      <c r="C545" s="98"/>
      <c r="D545" s="43" t="str">
        <f t="shared" si="65"/>
        <v>POS</v>
      </c>
      <c r="E545" s="100"/>
      <c r="F545" s="101"/>
      <c r="G545" s="100"/>
      <c r="H545" s="101"/>
      <c r="I545" s="100"/>
      <c r="J545" s="101"/>
      <c r="K545" s="100"/>
      <c r="L545" s="101"/>
      <c r="M545" s="100"/>
      <c r="N545" s="101"/>
      <c r="O545" s="100"/>
      <c r="P545" s="101"/>
      <c r="Q545" s="100"/>
      <c r="R545" s="101"/>
      <c r="S545" s="100"/>
      <c r="T545" s="101"/>
      <c r="U545" s="118"/>
      <c r="V545" s="118"/>
      <c r="W545" s="100"/>
      <c r="X545" s="100"/>
      <c r="Y545" s="100"/>
      <c r="Z545" s="100"/>
      <c r="AA545" s="132"/>
      <c r="AB545" s="101"/>
      <c r="AC545" s="101"/>
      <c r="AD545" s="101"/>
      <c r="AE545" s="100"/>
      <c r="AF545" s="101"/>
      <c r="AG545" s="100"/>
      <c r="AH545" s="101"/>
      <c r="AI545" s="100"/>
      <c r="AJ545" s="101"/>
      <c r="AK545" s="100"/>
      <c r="AL545" s="101"/>
      <c r="AM545" s="101"/>
      <c r="AN545" s="8"/>
      <c r="AO545" s="147">
        <f>IFERROR(VLOOKUP(B545,'A2. Rate Change &amp; Enrollment'!$C$20:$K$769,3,FALSE),0)</f>
        <v>0</v>
      </c>
      <c r="AP545" s="147">
        <f>IFERROR(VLOOKUP(B545,'A2. Rate Change &amp; Enrollment'!$C$20:$K$769,7,FALSE),0)</f>
        <v>0</v>
      </c>
      <c r="AQ545" s="150" t="e">
        <f t="shared" si="70"/>
        <v>#DIV/0!</v>
      </c>
      <c r="AS545" s="177"/>
      <c r="AT545" s="177"/>
      <c r="AV545" s="153" t="e">
        <f t="shared" si="71"/>
        <v>#DIV/0!</v>
      </c>
      <c r="AW545" s="101"/>
      <c r="AY545" s="132"/>
      <c r="AZ545" s="101"/>
      <c r="BA545" s="94"/>
      <c r="BB545" s="94"/>
      <c r="BC545" s="94"/>
      <c r="BD545" s="94"/>
      <c r="BE545" s="101"/>
      <c r="BF545" s="132"/>
      <c r="BG545" s="98"/>
      <c r="BH545" s="74" t="str">
        <f t="shared" si="66"/>
        <v>N</v>
      </c>
      <c r="BI545" t="e">
        <f t="shared" si="67"/>
        <v>#DIV/0!</v>
      </c>
      <c r="BK545" s="283">
        <f>IFERROR(VLOOKUP($B545, 'A2. Rate Change &amp; Enrollment'!$C$14:$BY$769, 75, FALSE), 0)</f>
        <v>0</v>
      </c>
      <c r="BL545" s="283" t="e">
        <f t="shared" si="68"/>
        <v>#DIV/0!</v>
      </c>
      <c r="BM545" s="283" t="e">
        <f t="shared" si="69"/>
        <v>#DIV/0!</v>
      </c>
      <c r="BN545" t="e">
        <f t="shared" si="72"/>
        <v>#DIV/0!</v>
      </c>
    </row>
    <row r="546" spans="1:66" x14ac:dyDescent="0.35">
      <c r="A546" t="s">
        <v>849</v>
      </c>
      <c r="B546" s="144"/>
      <c r="C546" s="98"/>
      <c r="D546" s="43" t="str">
        <f t="shared" si="65"/>
        <v>POS</v>
      </c>
      <c r="E546" s="100"/>
      <c r="F546" s="101"/>
      <c r="G546" s="100"/>
      <c r="H546" s="101"/>
      <c r="I546" s="100"/>
      <c r="J546" s="101"/>
      <c r="K546" s="100"/>
      <c r="L546" s="101"/>
      <c r="M546" s="100"/>
      <c r="N546" s="101"/>
      <c r="O546" s="100"/>
      <c r="P546" s="101"/>
      <c r="Q546" s="100"/>
      <c r="R546" s="101"/>
      <c r="S546" s="100"/>
      <c r="T546" s="101"/>
      <c r="U546" s="118"/>
      <c r="V546" s="118"/>
      <c r="W546" s="100"/>
      <c r="X546" s="100"/>
      <c r="Y546" s="100"/>
      <c r="Z546" s="100"/>
      <c r="AA546" s="132"/>
      <c r="AB546" s="101"/>
      <c r="AC546" s="101"/>
      <c r="AD546" s="101"/>
      <c r="AE546" s="100"/>
      <c r="AF546" s="101"/>
      <c r="AG546" s="100"/>
      <c r="AH546" s="101"/>
      <c r="AI546" s="100"/>
      <c r="AJ546" s="101"/>
      <c r="AK546" s="100"/>
      <c r="AL546" s="101"/>
      <c r="AM546" s="101"/>
      <c r="AN546" s="8"/>
      <c r="AO546" s="147">
        <f>IFERROR(VLOOKUP(B546,'A2. Rate Change &amp; Enrollment'!$C$20:$K$769,3,FALSE),0)</f>
        <v>0</v>
      </c>
      <c r="AP546" s="147">
        <f>IFERROR(VLOOKUP(B546,'A2. Rate Change &amp; Enrollment'!$C$20:$K$769,7,FALSE),0)</f>
        <v>0</v>
      </c>
      <c r="AQ546" s="150" t="e">
        <f t="shared" si="70"/>
        <v>#DIV/0!</v>
      </c>
      <c r="AS546" s="177"/>
      <c r="AT546" s="177"/>
      <c r="AV546" s="153" t="e">
        <f t="shared" si="71"/>
        <v>#DIV/0!</v>
      </c>
      <c r="AW546" s="101"/>
      <c r="AY546" s="132"/>
      <c r="AZ546" s="101"/>
      <c r="BA546" s="94"/>
      <c r="BB546" s="94"/>
      <c r="BC546" s="94"/>
      <c r="BD546" s="94"/>
      <c r="BE546" s="101"/>
      <c r="BF546" s="132"/>
      <c r="BG546" s="98"/>
      <c r="BH546" s="74" t="str">
        <f t="shared" si="66"/>
        <v>N</v>
      </c>
      <c r="BI546" t="e">
        <f t="shared" si="67"/>
        <v>#DIV/0!</v>
      </c>
      <c r="BK546" s="283">
        <f>IFERROR(VLOOKUP($B546, 'A2. Rate Change &amp; Enrollment'!$C$14:$BY$769, 75, FALSE), 0)</f>
        <v>0</v>
      </c>
      <c r="BL546" s="283" t="e">
        <f t="shared" si="68"/>
        <v>#DIV/0!</v>
      </c>
      <c r="BM546" s="283" t="e">
        <f t="shared" si="69"/>
        <v>#DIV/0!</v>
      </c>
      <c r="BN546" t="e">
        <f t="shared" si="72"/>
        <v>#DIV/0!</v>
      </c>
    </row>
    <row r="547" spans="1:66" x14ac:dyDescent="0.35">
      <c r="A547" t="s">
        <v>850</v>
      </c>
      <c r="B547" s="144"/>
      <c r="C547" s="98"/>
      <c r="D547" s="43" t="str">
        <f t="shared" si="65"/>
        <v>POS</v>
      </c>
      <c r="E547" s="100"/>
      <c r="F547" s="101"/>
      <c r="G547" s="100"/>
      <c r="H547" s="101"/>
      <c r="I547" s="100"/>
      <c r="J547" s="101"/>
      <c r="K547" s="100"/>
      <c r="L547" s="101"/>
      <c r="M547" s="100"/>
      <c r="N547" s="101"/>
      <c r="O547" s="100"/>
      <c r="P547" s="101"/>
      <c r="Q547" s="100"/>
      <c r="R547" s="101"/>
      <c r="S547" s="100"/>
      <c r="T547" s="101"/>
      <c r="U547" s="118"/>
      <c r="V547" s="118"/>
      <c r="W547" s="100"/>
      <c r="X547" s="100"/>
      <c r="Y547" s="100"/>
      <c r="Z547" s="100"/>
      <c r="AA547" s="132"/>
      <c r="AB547" s="101"/>
      <c r="AC547" s="101"/>
      <c r="AD547" s="101"/>
      <c r="AE547" s="100"/>
      <c r="AF547" s="101"/>
      <c r="AG547" s="100"/>
      <c r="AH547" s="101"/>
      <c r="AI547" s="100"/>
      <c r="AJ547" s="101"/>
      <c r="AK547" s="100"/>
      <c r="AL547" s="101"/>
      <c r="AM547" s="101"/>
      <c r="AN547" s="8"/>
      <c r="AO547" s="147">
        <f>IFERROR(VLOOKUP(B547,'A2. Rate Change &amp; Enrollment'!$C$20:$K$769,3,FALSE),0)</f>
        <v>0</v>
      </c>
      <c r="AP547" s="147">
        <f>IFERROR(VLOOKUP(B547,'A2. Rate Change &amp; Enrollment'!$C$20:$K$769,7,FALSE),0)</f>
        <v>0</v>
      </c>
      <c r="AQ547" s="150" t="e">
        <f t="shared" si="70"/>
        <v>#DIV/0!</v>
      </c>
      <c r="AS547" s="177"/>
      <c r="AT547" s="177"/>
      <c r="AV547" s="153" t="e">
        <f t="shared" si="71"/>
        <v>#DIV/0!</v>
      </c>
      <c r="AW547" s="101"/>
      <c r="AY547" s="132"/>
      <c r="AZ547" s="101"/>
      <c r="BA547" s="94"/>
      <c r="BB547" s="94"/>
      <c r="BC547" s="94"/>
      <c r="BD547" s="94"/>
      <c r="BE547" s="101"/>
      <c r="BF547" s="132"/>
      <c r="BG547" s="98"/>
      <c r="BH547" s="74" t="str">
        <f t="shared" si="66"/>
        <v>N</v>
      </c>
      <c r="BI547" t="e">
        <f t="shared" si="67"/>
        <v>#DIV/0!</v>
      </c>
      <c r="BK547" s="283">
        <f>IFERROR(VLOOKUP($B547, 'A2. Rate Change &amp; Enrollment'!$C$14:$BY$769, 75, FALSE), 0)</f>
        <v>0</v>
      </c>
      <c r="BL547" s="283" t="e">
        <f t="shared" si="68"/>
        <v>#DIV/0!</v>
      </c>
      <c r="BM547" s="283" t="e">
        <f t="shared" si="69"/>
        <v>#DIV/0!</v>
      </c>
      <c r="BN547" t="e">
        <f t="shared" si="72"/>
        <v>#DIV/0!</v>
      </c>
    </row>
    <row r="548" spans="1:66" x14ac:dyDescent="0.35">
      <c r="A548" t="s">
        <v>851</v>
      </c>
      <c r="B548" s="144"/>
      <c r="C548" s="98"/>
      <c r="D548" s="43" t="str">
        <f t="shared" si="65"/>
        <v>POS</v>
      </c>
      <c r="E548" s="100"/>
      <c r="F548" s="101"/>
      <c r="G548" s="100"/>
      <c r="H548" s="101"/>
      <c r="I548" s="100"/>
      <c r="J548" s="101"/>
      <c r="K548" s="100"/>
      <c r="L548" s="101"/>
      <c r="M548" s="100"/>
      <c r="N548" s="101"/>
      <c r="O548" s="100"/>
      <c r="P548" s="101"/>
      <c r="Q548" s="100"/>
      <c r="R548" s="101"/>
      <c r="S548" s="100"/>
      <c r="T548" s="101"/>
      <c r="U548" s="118"/>
      <c r="V548" s="118"/>
      <c r="W548" s="100"/>
      <c r="X548" s="100"/>
      <c r="Y548" s="100"/>
      <c r="Z548" s="100"/>
      <c r="AA548" s="132"/>
      <c r="AB548" s="101"/>
      <c r="AC548" s="101"/>
      <c r="AD548" s="101"/>
      <c r="AE548" s="100"/>
      <c r="AF548" s="101"/>
      <c r="AG548" s="100"/>
      <c r="AH548" s="101"/>
      <c r="AI548" s="100"/>
      <c r="AJ548" s="101"/>
      <c r="AK548" s="100"/>
      <c r="AL548" s="101"/>
      <c r="AM548" s="101"/>
      <c r="AN548" s="8"/>
      <c r="AO548" s="147">
        <f>IFERROR(VLOOKUP(B548,'A2. Rate Change &amp; Enrollment'!$C$20:$K$769,3,FALSE),0)</f>
        <v>0</v>
      </c>
      <c r="AP548" s="147">
        <f>IFERROR(VLOOKUP(B548,'A2. Rate Change &amp; Enrollment'!$C$20:$K$769,7,FALSE),0)</f>
        <v>0</v>
      </c>
      <c r="AQ548" s="150" t="e">
        <f t="shared" si="70"/>
        <v>#DIV/0!</v>
      </c>
      <c r="AS548" s="177"/>
      <c r="AT548" s="177"/>
      <c r="AV548" s="153" t="e">
        <f t="shared" si="71"/>
        <v>#DIV/0!</v>
      </c>
      <c r="AW548" s="101"/>
      <c r="AY548" s="132"/>
      <c r="AZ548" s="101"/>
      <c r="BA548" s="94"/>
      <c r="BB548" s="94"/>
      <c r="BC548" s="94"/>
      <c r="BD548" s="94"/>
      <c r="BE548" s="101"/>
      <c r="BF548" s="132"/>
      <c r="BG548" s="98"/>
      <c r="BH548" s="74" t="str">
        <f t="shared" si="66"/>
        <v>N</v>
      </c>
      <c r="BI548" t="e">
        <f t="shared" si="67"/>
        <v>#DIV/0!</v>
      </c>
      <c r="BK548" s="283">
        <f>IFERROR(VLOOKUP($B548, 'A2. Rate Change &amp; Enrollment'!$C$14:$BY$769, 75, FALSE), 0)</f>
        <v>0</v>
      </c>
      <c r="BL548" s="283" t="e">
        <f t="shared" si="68"/>
        <v>#DIV/0!</v>
      </c>
      <c r="BM548" s="283" t="e">
        <f t="shared" si="69"/>
        <v>#DIV/0!</v>
      </c>
      <c r="BN548" t="e">
        <f t="shared" si="72"/>
        <v>#DIV/0!</v>
      </c>
    </row>
    <row r="549" spans="1:66" x14ac:dyDescent="0.35">
      <c r="A549" t="s">
        <v>852</v>
      </c>
      <c r="B549" s="144"/>
      <c r="C549" s="98"/>
      <c r="D549" s="43" t="str">
        <f t="shared" si="65"/>
        <v>POS</v>
      </c>
      <c r="E549" s="100"/>
      <c r="F549" s="101"/>
      <c r="G549" s="100"/>
      <c r="H549" s="101"/>
      <c r="I549" s="100"/>
      <c r="J549" s="101"/>
      <c r="K549" s="100"/>
      <c r="L549" s="101"/>
      <c r="M549" s="100"/>
      <c r="N549" s="101"/>
      <c r="O549" s="100"/>
      <c r="P549" s="101"/>
      <c r="Q549" s="100"/>
      <c r="R549" s="101"/>
      <c r="S549" s="100"/>
      <c r="T549" s="101"/>
      <c r="U549" s="118"/>
      <c r="V549" s="118"/>
      <c r="W549" s="100"/>
      <c r="X549" s="100"/>
      <c r="Y549" s="100"/>
      <c r="Z549" s="100"/>
      <c r="AA549" s="132"/>
      <c r="AB549" s="101"/>
      <c r="AC549" s="101"/>
      <c r="AD549" s="101"/>
      <c r="AE549" s="100"/>
      <c r="AF549" s="101"/>
      <c r="AG549" s="100"/>
      <c r="AH549" s="101"/>
      <c r="AI549" s="100"/>
      <c r="AJ549" s="101"/>
      <c r="AK549" s="100"/>
      <c r="AL549" s="101"/>
      <c r="AM549" s="101"/>
      <c r="AN549" s="8"/>
      <c r="AO549" s="147">
        <f>IFERROR(VLOOKUP(B549,'A2. Rate Change &amp; Enrollment'!$C$20:$K$769,3,FALSE),0)</f>
        <v>0</v>
      </c>
      <c r="AP549" s="147">
        <f>IFERROR(VLOOKUP(B549,'A2. Rate Change &amp; Enrollment'!$C$20:$K$769,7,FALSE),0)</f>
        <v>0</v>
      </c>
      <c r="AQ549" s="150" t="e">
        <f t="shared" si="70"/>
        <v>#DIV/0!</v>
      </c>
      <c r="AS549" s="177"/>
      <c r="AT549" s="177"/>
      <c r="AV549" s="153" t="e">
        <f t="shared" si="71"/>
        <v>#DIV/0!</v>
      </c>
      <c r="AW549" s="101"/>
      <c r="AY549" s="132"/>
      <c r="AZ549" s="101"/>
      <c r="BA549" s="94"/>
      <c r="BB549" s="94"/>
      <c r="BC549" s="94"/>
      <c r="BD549" s="94"/>
      <c r="BE549" s="101"/>
      <c r="BF549" s="132"/>
      <c r="BG549" s="98"/>
      <c r="BH549" s="74" t="str">
        <f t="shared" si="66"/>
        <v>N</v>
      </c>
      <c r="BI549" t="e">
        <f t="shared" si="67"/>
        <v>#DIV/0!</v>
      </c>
      <c r="BK549" s="283">
        <f>IFERROR(VLOOKUP($B549, 'A2. Rate Change &amp; Enrollment'!$C$14:$BY$769, 75, FALSE), 0)</f>
        <v>0</v>
      </c>
      <c r="BL549" s="283" t="e">
        <f t="shared" si="68"/>
        <v>#DIV/0!</v>
      </c>
      <c r="BM549" s="283" t="e">
        <f t="shared" si="69"/>
        <v>#DIV/0!</v>
      </c>
      <c r="BN549" t="e">
        <f t="shared" si="72"/>
        <v>#DIV/0!</v>
      </c>
    </row>
    <row r="550" spans="1:66" x14ac:dyDescent="0.35">
      <c r="A550" t="s">
        <v>853</v>
      </c>
      <c r="B550" s="144"/>
      <c r="C550" s="98"/>
      <c r="D550" s="43" t="str">
        <f t="shared" si="65"/>
        <v>POS</v>
      </c>
      <c r="E550" s="100"/>
      <c r="F550" s="101"/>
      <c r="G550" s="100"/>
      <c r="H550" s="101"/>
      <c r="I550" s="100"/>
      <c r="J550" s="101"/>
      <c r="K550" s="100"/>
      <c r="L550" s="101"/>
      <c r="M550" s="100"/>
      <c r="N550" s="101"/>
      <c r="O550" s="100"/>
      <c r="P550" s="101"/>
      <c r="Q550" s="100"/>
      <c r="R550" s="101"/>
      <c r="S550" s="100"/>
      <c r="T550" s="101"/>
      <c r="U550" s="118"/>
      <c r="V550" s="118"/>
      <c r="W550" s="100"/>
      <c r="X550" s="100"/>
      <c r="Y550" s="100"/>
      <c r="Z550" s="100"/>
      <c r="AA550" s="132"/>
      <c r="AB550" s="101"/>
      <c r="AC550" s="101"/>
      <c r="AD550" s="101"/>
      <c r="AE550" s="100"/>
      <c r="AF550" s="101"/>
      <c r="AG550" s="100"/>
      <c r="AH550" s="101"/>
      <c r="AI550" s="100"/>
      <c r="AJ550" s="101"/>
      <c r="AK550" s="100"/>
      <c r="AL550" s="101"/>
      <c r="AM550" s="101"/>
      <c r="AN550" s="8"/>
      <c r="AO550" s="147">
        <f>IFERROR(VLOOKUP(B550,'A2. Rate Change &amp; Enrollment'!$C$20:$K$769,3,FALSE),0)</f>
        <v>0</v>
      </c>
      <c r="AP550" s="147">
        <f>IFERROR(VLOOKUP(B550,'A2. Rate Change &amp; Enrollment'!$C$20:$K$769,7,FALSE),0)</f>
        <v>0</v>
      </c>
      <c r="AQ550" s="150" t="e">
        <f t="shared" si="70"/>
        <v>#DIV/0!</v>
      </c>
      <c r="AS550" s="177"/>
      <c r="AT550" s="177"/>
      <c r="AV550" s="153" t="e">
        <f t="shared" si="71"/>
        <v>#DIV/0!</v>
      </c>
      <c r="AW550" s="101"/>
      <c r="AY550" s="132"/>
      <c r="AZ550" s="101"/>
      <c r="BA550" s="94"/>
      <c r="BB550" s="94"/>
      <c r="BC550" s="94"/>
      <c r="BD550" s="94"/>
      <c r="BE550" s="101"/>
      <c r="BF550" s="132"/>
      <c r="BG550" s="98"/>
      <c r="BH550" s="74" t="str">
        <f t="shared" si="66"/>
        <v>N</v>
      </c>
      <c r="BI550" t="e">
        <f t="shared" si="67"/>
        <v>#DIV/0!</v>
      </c>
      <c r="BK550" s="283">
        <f>IFERROR(VLOOKUP($B550, 'A2. Rate Change &amp; Enrollment'!$C$14:$BY$769, 75, FALSE), 0)</f>
        <v>0</v>
      </c>
      <c r="BL550" s="283" t="e">
        <f t="shared" si="68"/>
        <v>#DIV/0!</v>
      </c>
      <c r="BM550" s="283" t="e">
        <f t="shared" si="69"/>
        <v>#DIV/0!</v>
      </c>
      <c r="BN550" t="e">
        <f t="shared" si="72"/>
        <v>#DIV/0!</v>
      </c>
    </row>
    <row r="551" spans="1:66" x14ac:dyDescent="0.35">
      <c r="A551" t="s">
        <v>854</v>
      </c>
      <c r="B551" s="144"/>
      <c r="C551" s="98"/>
      <c r="D551" s="43" t="str">
        <f t="shared" si="65"/>
        <v>POS</v>
      </c>
      <c r="E551" s="100"/>
      <c r="F551" s="101"/>
      <c r="G551" s="100"/>
      <c r="H551" s="101"/>
      <c r="I551" s="100"/>
      <c r="J551" s="101"/>
      <c r="K551" s="100"/>
      <c r="L551" s="101"/>
      <c r="M551" s="100"/>
      <c r="N551" s="101"/>
      <c r="O551" s="100"/>
      <c r="P551" s="101"/>
      <c r="Q551" s="100"/>
      <c r="R551" s="101"/>
      <c r="S551" s="100"/>
      <c r="T551" s="101"/>
      <c r="U551" s="118"/>
      <c r="V551" s="118"/>
      <c r="W551" s="100"/>
      <c r="X551" s="100"/>
      <c r="Y551" s="100"/>
      <c r="Z551" s="100"/>
      <c r="AA551" s="132"/>
      <c r="AB551" s="101"/>
      <c r="AC551" s="101"/>
      <c r="AD551" s="101"/>
      <c r="AE551" s="100"/>
      <c r="AF551" s="101"/>
      <c r="AG551" s="100"/>
      <c r="AH551" s="101"/>
      <c r="AI551" s="100"/>
      <c r="AJ551" s="101"/>
      <c r="AK551" s="100"/>
      <c r="AL551" s="101"/>
      <c r="AM551" s="101"/>
      <c r="AN551" s="8"/>
      <c r="AO551" s="147">
        <f>IFERROR(VLOOKUP(B551,'A2. Rate Change &amp; Enrollment'!$C$20:$K$769,3,FALSE),0)</f>
        <v>0</v>
      </c>
      <c r="AP551" s="147">
        <f>IFERROR(VLOOKUP(B551,'A2. Rate Change &amp; Enrollment'!$C$20:$K$769,7,FALSE),0)</f>
        <v>0</v>
      </c>
      <c r="AQ551" s="150" t="e">
        <f t="shared" si="70"/>
        <v>#DIV/0!</v>
      </c>
      <c r="AS551" s="177"/>
      <c r="AT551" s="177"/>
      <c r="AV551" s="153" t="e">
        <f t="shared" si="71"/>
        <v>#DIV/0!</v>
      </c>
      <c r="AW551" s="101"/>
      <c r="AY551" s="132"/>
      <c r="AZ551" s="101"/>
      <c r="BA551" s="94"/>
      <c r="BB551" s="94"/>
      <c r="BC551" s="94"/>
      <c r="BD551" s="94"/>
      <c r="BE551" s="101"/>
      <c r="BF551" s="132"/>
      <c r="BG551" s="98"/>
      <c r="BH551" s="74" t="str">
        <f t="shared" si="66"/>
        <v>N</v>
      </c>
      <c r="BI551" t="e">
        <f t="shared" si="67"/>
        <v>#DIV/0!</v>
      </c>
      <c r="BK551" s="283">
        <f>IFERROR(VLOOKUP($B551, 'A2. Rate Change &amp; Enrollment'!$C$14:$BY$769, 75, FALSE), 0)</f>
        <v>0</v>
      </c>
      <c r="BL551" s="283" t="e">
        <f t="shared" si="68"/>
        <v>#DIV/0!</v>
      </c>
      <c r="BM551" s="283" t="e">
        <f t="shared" si="69"/>
        <v>#DIV/0!</v>
      </c>
      <c r="BN551" t="e">
        <f t="shared" si="72"/>
        <v>#DIV/0!</v>
      </c>
    </row>
    <row r="552" spans="1:66" x14ac:dyDescent="0.35">
      <c r="A552" t="s">
        <v>855</v>
      </c>
      <c r="B552" s="144"/>
      <c r="C552" s="98"/>
      <c r="D552" s="43" t="str">
        <f t="shared" si="65"/>
        <v>POS</v>
      </c>
      <c r="E552" s="100"/>
      <c r="F552" s="101"/>
      <c r="G552" s="100"/>
      <c r="H552" s="101"/>
      <c r="I552" s="100"/>
      <c r="J552" s="101"/>
      <c r="K552" s="100"/>
      <c r="L552" s="101"/>
      <c r="M552" s="100"/>
      <c r="N552" s="101"/>
      <c r="O552" s="100"/>
      <c r="P552" s="101"/>
      <c r="Q552" s="100"/>
      <c r="R552" s="101"/>
      <c r="S552" s="100"/>
      <c r="T552" s="101"/>
      <c r="U552" s="118"/>
      <c r="V552" s="118"/>
      <c r="W552" s="100"/>
      <c r="X552" s="100"/>
      <c r="Y552" s="100"/>
      <c r="Z552" s="100"/>
      <c r="AA552" s="132"/>
      <c r="AB552" s="101"/>
      <c r="AC552" s="101"/>
      <c r="AD552" s="101"/>
      <c r="AE552" s="100"/>
      <c r="AF552" s="101"/>
      <c r="AG552" s="100"/>
      <c r="AH552" s="101"/>
      <c r="AI552" s="100"/>
      <c r="AJ552" s="101"/>
      <c r="AK552" s="100"/>
      <c r="AL552" s="101"/>
      <c r="AM552" s="101"/>
      <c r="AN552" s="8"/>
      <c r="AO552" s="147">
        <f>IFERROR(VLOOKUP(B552,'A2. Rate Change &amp; Enrollment'!$C$20:$K$769,3,FALSE),0)</f>
        <v>0</v>
      </c>
      <c r="AP552" s="147">
        <f>IFERROR(VLOOKUP(B552,'A2. Rate Change &amp; Enrollment'!$C$20:$K$769,7,FALSE),0)</f>
        <v>0</v>
      </c>
      <c r="AQ552" s="150" t="e">
        <f t="shared" si="70"/>
        <v>#DIV/0!</v>
      </c>
      <c r="AS552" s="177"/>
      <c r="AT552" s="177"/>
      <c r="AV552" s="153" t="e">
        <f t="shared" si="71"/>
        <v>#DIV/0!</v>
      </c>
      <c r="AW552" s="101"/>
      <c r="AY552" s="132"/>
      <c r="AZ552" s="101"/>
      <c r="BA552" s="94"/>
      <c r="BB552" s="94"/>
      <c r="BC552" s="94"/>
      <c r="BD552" s="94"/>
      <c r="BE552" s="101"/>
      <c r="BF552" s="132"/>
      <c r="BG552" s="98"/>
      <c r="BH552" s="74" t="str">
        <f t="shared" si="66"/>
        <v>N</v>
      </c>
      <c r="BI552" t="e">
        <f t="shared" si="67"/>
        <v>#DIV/0!</v>
      </c>
      <c r="BK552" s="283">
        <f>IFERROR(VLOOKUP($B552, 'A2. Rate Change &amp; Enrollment'!$C$14:$BY$769, 75, FALSE), 0)</f>
        <v>0</v>
      </c>
      <c r="BL552" s="283" t="e">
        <f t="shared" si="68"/>
        <v>#DIV/0!</v>
      </c>
      <c r="BM552" s="283" t="e">
        <f t="shared" si="69"/>
        <v>#DIV/0!</v>
      </c>
      <c r="BN552" t="e">
        <f t="shared" si="72"/>
        <v>#DIV/0!</v>
      </c>
    </row>
    <row r="553" spans="1:66" x14ac:dyDescent="0.35">
      <c r="A553" t="s">
        <v>856</v>
      </c>
      <c r="B553" s="144"/>
      <c r="C553" s="98"/>
      <c r="D553" s="43" t="str">
        <f t="shared" si="65"/>
        <v>POS</v>
      </c>
      <c r="E553" s="100"/>
      <c r="F553" s="101"/>
      <c r="G553" s="100"/>
      <c r="H553" s="101"/>
      <c r="I553" s="100"/>
      <c r="J553" s="101"/>
      <c r="K553" s="100"/>
      <c r="L553" s="101"/>
      <c r="M553" s="100"/>
      <c r="N553" s="101"/>
      <c r="O553" s="100"/>
      <c r="P553" s="101"/>
      <c r="Q553" s="100"/>
      <c r="R553" s="101"/>
      <c r="S553" s="100"/>
      <c r="T553" s="101"/>
      <c r="U553" s="118"/>
      <c r="V553" s="118"/>
      <c r="W553" s="100"/>
      <c r="X553" s="100"/>
      <c r="Y553" s="100"/>
      <c r="Z553" s="100"/>
      <c r="AA553" s="132"/>
      <c r="AB553" s="101"/>
      <c r="AC553" s="101"/>
      <c r="AD553" s="101"/>
      <c r="AE553" s="100"/>
      <c r="AF553" s="101"/>
      <c r="AG553" s="100"/>
      <c r="AH553" s="101"/>
      <c r="AI553" s="100"/>
      <c r="AJ553" s="101"/>
      <c r="AK553" s="100"/>
      <c r="AL553" s="101"/>
      <c r="AM553" s="101"/>
      <c r="AN553" s="8"/>
      <c r="AO553" s="147">
        <f>IFERROR(VLOOKUP(B553,'A2. Rate Change &amp; Enrollment'!$C$20:$K$769,3,FALSE),0)</f>
        <v>0</v>
      </c>
      <c r="AP553" s="147">
        <f>IFERROR(VLOOKUP(B553,'A2. Rate Change &amp; Enrollment'!$C$20:$K$769,7,FALSE),0)</f>
        <v>0</v>
      </c>
      <c r="AQ553" s="150" t="e">
        <f t="shared" si="70"/>
        <v>#DIV/0!</v>
      </c>
      <c r="AS553" s="177"/>
      <c r="AT553" s="177"/>
      <c r="AV553" s="153" t="e">
        <f t="shared" si="71"/>
        <v>#DIV/0!</v>
      </c>
      <c r="AW553" s="101"/>
      <c r="AY553" s="132"/>
      <c r="AZ553" s="101"/>
      <c r="BA553" s="94"/>
      <c r="BB553" s="94"/>
      <c r="BC553" s="94"/>
      <c r="BD553" s="94"/>
      <c r="BE553" s="101"/>
      <c r="BF553" s="132"/>
      <c r="BG553" s="98"/>
      <c r="BH553" s="74" t="str">
        <f t="shared" si="66"/>
        <v>N</v>
      </c>
      <c r="BI553" t="e">
        <f t="shared" si="67"/>
        <v>#DIV/0!</v>
      </c>
      <c r="BK553" s="283">
        <f>IFERROR(VLOOKUP($B553, 'A2. Rate Change &amp; Enrollment'!$C$14:$BY$769, 75, FALSE), 0)</f>
        <v>0</v>
      </c>
      <c r="BL553" s="283" t="e">
        <f t="shared" si="68"/>
        <v>#DIV/0!</v>
      </c>
      <c r="BM553" s="283" t="e">
        <f t="shared" si="69"/>
        <v>#DIV/0!</v>
      </c>
      <c r="BN553" t="e">
        <f t="shared" si="72"/>
        <v>#DIV/0!</v>
      </c>
    </row>
    <row r="554" spans="1:66" x14ac:dyDescent="0.35">
      <c r="A554" t="s">
        <v>857</v>
      </c>
      <c r="B554" s="144"/>
      <c r="C554" s="98"/>
      <c r="D554" s="43" t="str">
        <f t="shared" si="65"/>
        <v>POS</v>
      </c>
      <c r="E554" s="100"/>
      <c r="F554" s="101"/>
      <c r="G554" s="100"/>
      <c r="H554" s="101"/>
      <c r="I554" s="100"/>
      <c r="J554" s="101"/>
      <c r="K554" s="100"/>
      <c r="L554" s="101"/>
      <c r="M554" s="100"/>
      <c r="N554" s="101"/>
      <c r="O554" s="100"/>
      <c r="P554" s="101"/>
      <c r="Q554" s="100"/>
      <c r="R554" s="101"/>
      <c r="S554" s="100"/>
      <c r="T554" s="101"/>
      <c r="U554" s="118"/>
      <c r="V554" s="118"/>
      <c r="W554" s="100"/>
      <c r="X554" s="100"/>
      <c r="Y554" s="100"/>
      <c r="Z554" s="100"/>
      <c r="AA554" s="132"/>
      <c r="AB554" s="101"/>
      <c r="AC554" s="101"/>
      <c r="AD554" s="101"/>
      <c r="AE554" s="100"/>
      <c r="AF554" s="101"/>
      <c r="AG554" s="100"/>
      <c r="AH554" s="101"/>
      <c r="AI554" s="100"/>
      <c r="AJ554" s="101"/>
      <c r="AK554" s="100"/>
      <c r="AL554" s="101"/>
      <c r="AM554" s="101"/>
      <c r="AN554" s="8"/>
      <c r="AO554" s="147">
        <f>IFERROR(VLOOKUP(B554,'A2. Rate Change &amp; Enrollment'!$C$20:$K$769,3,FALSE),0)</f>
        <v>0</v>
      </c>
      <c r="AP554" s="147">
        <f>IFERROR(VLOOKUP(B554,'A2. Rate Change &amp; Enrollment'!$C$20:$K$769,7,FALSE),0)</f>
        <v>0</v>
      </c>
      <c r="AQ554" s="150" t="e">
        <f t="shared" si="70"/>
        <v>#DIV/0!</v>
      </c>
      <c r="AS554" s="177"/>
      <c r="AT554" s="177"/>
      <c r="AV554" s="153" t="e">
        <f t="shared" si="71"/>
        <v>#DIV/0!</v>
      </c>
      <c r="AW554" s="101"/>
      <c r="AY554" s="132"/>
      <c r="AZ554" s="101"/>
      <c r="BA554" s="94"/>
      <c r="BB554" s="94"/>
      <c r="BC554" s="94"/>
      <c r="BD554" s="94"/>
      <c r="BE554" s="101"/>
      <c r="BF554" s="132"/>
      <c r="BG554" s="98"/>
      <c r="BH554" s="74" t="str">
        <f t="shared" si="66"/>
        <v>N</v>
      </c>
      <c r="BI554" t="e">
        <f t="shared" si="67"/>
        <v>#DIV/0!</v>
      </c>
      <c r="BK554" s="283">
        <f>IFERROR(VLOOKUP($B554, 'A2. Rate Change &amp; Enrollment'!$C$14:$BY$769, 75, FALSE), 0)</f>
        <v>0</v>
      </c>
      <c r="BL554" s="283" t="e">
        <f t="shared" si="68"/>
        <v>#DIV/0!</v>
      </c>
      <c r="BM554" s="283" t="e">
        <f t="shared" si="69"/>
        <v>#DIV/0!</v>
      </c>
      <c r="BN554" t="e">
        <f t="shared" si="72"/>
        <v>#DIV/0!</v>
      </c>
    </row>
    <row r="555" spans="1:66" x14ac:dyDescent="0.35">
      <c r="A555" t="s">
        <v>858</v>
      </c>
      <c r="B555" s="144"/>
      <c r="C555" s="98"/>
      <c r="D555" s="43" t="str">
        <f t="shared" si="65"/>
        <v>POS</v>
      </c>
      <c r="E555" s="100"/>
      <c r="F555" s="101"/>
      <c r="G555" s="100"/>
      <c r="H555" s="101"/>
      <c r="I555" s="100"/>
      <c r="J555" s="101"/>
      <c r="K555" s="100"/>
      <c r="L555" s="101"/>
      <c r="M555" s="100"/>
      <c r="N555" s="101"/>
      <c r="O555" s="100"/>
      <c r="P555" s="101"/>
      <c r="Q555" s="100"/>
      <c r="R555" s="101"/>
      <c r="S555" s="100"/>
      <c r="T555" s="101"/>
      <c r="U555" s="118"/>
      <c r="V555" s="118"/>
      <c r="W555" s="100"/>
      <c r="X555" s="100"/>
      <c r="Y555" s="100"/>
      <c r="Z555" s="100"/>
      <c r="AA555" s="132"/>
      <c r="AB555" s="101"/>
      <c r="AC555" s="101"/>
      <c r="AD555" s="101"/>
      <c r="AE555" s="100"/>
      <c r="AF555" s="101"/>
      <c r="AG555" s="100"/>
      <c r="AH555" s="101"/>
      <c r="AI555" s="100"/>
      <c r="AJ555" s="101"/>
      <c r="AK555" s="100"/>
      <c r="AL555" s="101"/>
      <c r="AM555" s="101"/>
      <c r="AN555" s="8"/>
      <c r="AO555" s="147">
        <f>IFERROR(VLOOKUP(B555,'A2. Rate Change &amp; Enrollment'!$C$20:$K$769,3,FALSE),0)</f>
        <v>0</v>
      </c>
      <c r="AP555" s="147">
        <f>IFERROR(VLOOKUP(B555,'A2. Rate Change &amp; Enrollment'!$C$20:$K$769,7,FALSE),0)</f>
        <v>0</v>
      </c>
      <c r="AQ555" s="150" t="e">
        <f t="shared" si="70"/>
        <v>#DIV/0!</v>
      </c>
      <c r="AS555" s="177"/>
      <c r="AT555" s="177"/>
      <c r="AV555" s="153" t="e">
        <f t="shared" si="71"/>
        <v>#DIV/0!</v>
      </c>
      <c r="AW555" s="101"/>
      <c r="AY555" s="132"/>
      <c r="AZ555" s="101"/>
      <c r="BA555" s="94"/>
      <c r="BB555" s="94"/>
      <c r="BC555" s="94"/>
      <c r="BD555" s="94"/>
      <c r="BE555" s="101"/>
      <c r="BF555" s="132"/>
      <c r="BG555" s="98"/>
      <c r="BH555" s="74" t="str">
        <f t="shared" si="66"/>
        <v>N</v>
      </c>
      <c r="BI555" t="e">
        <f t="shared" si="67"/>
        <v>#DIV/0!</v>
      </c>
      <c r="BK555" s="283">
        <f>IFERROR(VLOOKUP($B555, 'A2. Rate Change &amp; Enrollment'!$C$14:$BY$769, 75, FALSE), 0)</f>
        <v>0</v>
      </c>
      <c r="BL555" s="283" t="e">
        <f t="shared" si="68"/>
        <v>#DIV/0!</v>
      </c>
      <c r="BM555" s="283" t="e">
        <f t="shared" si="69"/>
        <v>#DIV/0!</v>
      </c>
      <c r="BN555" t="e">
        <f t="shared" si="72"/>
        <v>#DIV/0!</v>
      </c>
    </row>
    <row r="556" spans="1:66" x14ac:dyDescent="0.35">
      <c r="A556" t="s">
        <v>859</v>
      </c>
      <c r="B556" s="144"/>
      <c r="C556" s="98"/>
      <c r="D556" s="43" t="str">
        <f t="shared" si="65"/>
        <v>POS</v>
      </c>
      <c r="E556" s="100"/>
      <c r="F556" s="101"/>
      <c r="G556" s="100"/>
      <c r="H556" s="101"/>
      <c r="I556" s="100"/>
      <c r="J556" s="101"/>
      <c r="K556" s="100"/>
      <c r="L556" s="101"/>
      <c r="M556" s="100"/>
      <c r="N556" s="101"/>
      <c r="O556" s="100"/>
      <c r="P556" s="101"/>
      <c r="Q556" s="100"/>
      <c r="R556" s="101"/>
      <c r="S556" s="100"/>
      <c r="T556" s="101"/>
      <c r="U556" s="118"/>
      <c r="V556" s="118"/>
      <c r="W556" s="100"/>
      <c r="X556" s="100"/>
      <c r="Y556" s="100"/>
      <c r="Z556" s="100"/>
      <c r="AA556" s="132"/>
      <c r="AB556" s="101"/>
      <c r="AC556" s="101"/>
      <c r="AD556" s="101"/>
      <c r="AE556" s="100"/>
      <c r="AF556" s="101"/>
      <c r="AG556" s="100"/>
      <c r="AH556" s="101"/>
      <c r="AI556" s="100"/>
      <c r="AJ556" s="101"/>
      <c r="AK556" s="100"/>
      <c r="AL556" s="101"/>
      <c r="AM556" s="101"/>
      <c r="AN556" s="8"/>
      <c r="AO556" s="147">
        <f>IFERROR(VLOOKUP(B556,'A2. Rate Change &amp; Enrollment'!$C$20:$K$769,3,FALSE),0)</f>
        <v>0</v>
      </c>
      <c r="AP556" s="147">
        <f>IFERROR(VLOOKUP(B556,'A2. Rate Change &amp; Enrollment'!$C$20:$K$769,7,FALSE),0)</f>
        <v>0</v>
      </c>
      <c r="AQ556" s="150" t="e">
        <f t="shared" si="70"/>
        <v>#DIV/0!</v>
      </c>
      <c r="AS556" s="177"/>
      <c r="AT556" s="177"/>
      <c r="AV556" s="153" t="e">
        <f t="shared" si="71"/>
        <v>#DIV/0!</v>
      </c>
      <c r="AW556" s="101"/>
      <c r="AY556" s="132"/>
      <c r="AZ556" s="101"/>
      <c r="BA556" s="94"/>
      <c r="BB556" s="94"/>
      <c r="BC556" s="94"/>
      <c r="BD556" s="94"/>
      <c r="BE556" s="101"/>
      <c r="BF556" s="132"/>
      <c r="BG556" s="98"/>
      <c r="BH556" s="74" t="str">
        <f t="shared" si="66"/>
        <v>N</v>
      </c>
      <c r="BI556" t="e">
        <f t="shared" si="67"/>
        <v>#DIV/0!</v>
      </c>
      <c r="BK556" s="283">
        <f>IFERROR(VLOOKUP($B556, 'A2. Rate Change &amp; Enrollment'!$C$14:$BY$769, 75, FALSE), 0)</f>
        <v>0</v>
      </c>
      <c r="BL556" s="283" t="e">
        <f t="shared" si="68"/>
        <v>#DIV/0!</v>
      </c>
      <c r="BM556" s="283" t="e">
        <f t="shared" si="69"/>
        <v>#DIV/0!</v>
      </c>
      <c r="BN556" t="e">
        <f t="shared" si="72"/>
        <v>#DIV/0!</v>
      </c>
    </row>
    <row r="557" spans="1:66" x14ac:dyDescent="0.35">
      <c r="A557" t="s">
        <v>860</v>
      </c>
      <c r="B557" s="144"/>
      <c r="C557" s="98"/>
      <c r="D557" s="43" t="str">
        <f t="shared" si="65"/>
        <v>POS</v>
      </c>
      <c r="E557" s="100"/>
      <c r="F557" s="101"/>
      <c r="G557" s="100"/>
      <c r="H557" s="101"/>
      <c r="I557" s="100"/>
      <c r="J557" s="101"/>
      <c r="K557" s="100"/>
      <c r="L557" s="101"/>
      <c r="M557" s="100"/>
      <c r="N557" s="101"/>
      <c r="O557" s="100"/>
      <c r="P557" s="101"/>
      <c r="Q557" s="100"/>
      <c r="R557" s="101"/>
      <c r="S557" s="100"/>
      <c r="T557" s="101"/>
      <c r="U557" s="118"/>
      <c r="V557" s="118"/>
      <c r="W557" s="100"/>
      <c r="X557" s="100"/>
      <c r="Y557" s="100"/>
      <c r="Z557" s="100"/>
      <c r="AA557" s="132"/>
      <c r="AB557" s="101"/>
      <c r="AC557" s="101"/>
      <c r="AD557" s="101"/>
      <c r="AE557" s="100"/>
      <c r="AF557" s="101"/>
      <c r="AG557" s="100"/>
      <c r="AH557" s="101"/>
      <c r="AI557" s="100"/>
      <c r="AJ557" s="101"/>
      <c r="AK557" s="100"/>
      <c r="AL557" s="101"/>
      <c r="AM557" s="101"/>
      <c r="AN557" s="8"/>
      <c r="AO557" s="147">
        <f>IFERROR(VLOOKUP(B557,'A2. Rate Change &amp; Enrollment'!$C$20:$K$769,3,FALSE),0)</f>
        <v>0</v>
      </c>
      <c r="AP557" s="147">
        <f>IFERROR(VLOOKUP(B557,'A2. Rate Change &amp; Enrollment'!$C$20:$K$769,7,FALSE),0)</f>
        <v>0</v>
      </c>
      <c r="AQ557" s="150" t="e">
        <f t="shared" si="70"/>
        <v>#DIV/0!</v>
      </c>
      <c r="AS557" s="177"/>
      <c r="AT557" s="177"/>
      <c r="AV557" s="153" t="e">
        <f t="shared" si="71"/>
        <v>#DIV/0!</v>
      </c>
      <c r="AW557" s="101"/>
      <c r="AY557" s="132"/>
      <c r="AZ557" s="101"/>
      <c r="BA557" s="94"/>
      <c r="BB557" s="94"/>
      <c r="BC557" s="94"/>
      <c r="BD557" s="94"/>
      <c r="BE557" s="101"/>
      <c r="BF557" s="132"/>
      <c r="BG557" s="98"/>
      <c r="BH557" s="74" t="str">
        <f t="shared" si="66"/>
        <v>N</v>
      </c>
      <c r="BI557" t="e">
        <f t="shared" si="67"/>
        <v>#DIV/0!</v>
      </c>
      <c r="BK557" s="283">
        <f>IFERROR(VLOOKUP($B557, 'A2. Rate Change &amp; Enrollment'!$C$14:$BY$769, 75, FALSE), 0)</f>
        <v>0</v>
      </c>
      <c r="BL557" s="283" t="e">
        <f t="shared" si="68"/>
        <v>#DIV/0!</v>
      </c>
      <c r="BM557" s="283" t="e">
        <f t="shared" si="69"/>
        <v>#DIV/0!</v>
      </c>
      <c r="BN557" t="e">
        <f t="shared" si="72"/>
        <v>#DIV/0!</v>
      </c>
    </row>
    <row r="558" spans="1:66" x14ac:dyDescent="0.35">
      <c r="A558" t="s">
        <v>861</v>
      </c>
      <c r="B558" s="144"/>
      <c r="C558" s="98"/>
      <c r="D558" s="43" t="str">
        <f t="shared" si="65"/>
        <v>POS</v>
      </c>
      <c r="E558" s="100"/>
      <c r="F558" s="101"/>
      <c r="G558" s="100"/>
      <c r="H558" s="101"/>
      <c r="I558" s="100"/>
      <c r="J558" s="101"/>
      <c r="K558" s="100"/>
      <c r="L558" s="101"/>
      <c r="M558" s="100"/>
      <c r="N558" s="101"/>
      <c r="O558" s="100"/>
      <c r="P558" s="101"/>
      <c r="Q558" s="100"/>
      <c r="R558" s="101"/>
      <c r="S558" s="100"/>
      <c r="T558" s="101"/>
      <c r="U558" s="118"/>
      <c r="V558" s="118"/>
      <c r="W558" s="100"/>
      <c r="X558" s="100"/>
      <c r="Y558" s="100"/>
      <c r="Z558" s="100"/>
      <c r="AA558" s="132"/>
      <c r="AB558" s="101"/>
      <c r="AC558" s="101"/>
      <c r="AD558" s="101"/>
      <c r="AE558" s="100"/>
      <c r="AF558" s="101"/>
      <c r="AG558" s="100"/>
      <c r="AH558" s="101"/>
      <c r="AI558" s="100"/>
      <c r="AJ558" s="101"/>
      <c r="AK558" s="100"/>
      <c r="AL558" s="101"/>
      <c r="AM558" s="101"/>
      <c r="AN558" s="8"/>
      <c r="AO558" s="147">
        <f>IFERROR(VLOOKUP(B558,'A2. Rate Change &amp; Enrollment'!$C$20:$K$769,3,FALSE),0)</f>
        <v>0</v>
      </c>
      <c r="AP558" s="147">
        <f>IFERROR(VLOOKUP(B558,'A2. Rate Change &amp; Enrollment'!$C$20:$K$769,7,FALSE),0)</f>
        <v>0</v>
      </c>
      <c r="AQ558" s="150" t="e">
        <f t="shared" si="70"/>
        <v>#DIV/0!</v>
      </c>
      <c r="AS558" s="177"/>
      <c r="AT558" s="177"/>
      <c r="AV558" s="153" t="e">
        <f t="shared" si="71"/>
        <v>#DIV/0!</v>
      </c>
      <c r="AW558" s="101"/>
      <c r="AY558" s="132"/>
      <c r="AZ558" s="101"/>
      <c r="BA558" s="94"/>
      <c r="BB558" s="94"/>
      <c r="BC558" s="94"/>
      <c r="BD558" s="94"/>
      <c r="BE558" s="101"/>
      <c r="BF558" s="132"/>
      <c r="BG558" s="98"/>
      <c r="BH558" s="74" t="str">
        <f t="shared" si="66"/>
        <v>N</v>
      </c>
      <c r="BI558" t="e">
        <f t="shared" si="67"/>
        <v>#DIV/0!</v>
      </c>
      <c r="BK558" s="283">
        <f>IFERROR(VLOOKUP($B558, 'A2. Rate Change &amp; Enrollment'!$C$14:$BY$769, 75, FALSE), 0)</f>
        <v>0</v>
      </c>
      <c r="BL558" s="283" t="e">
        <f t="shared" si="68"/>
        <v>#DIV/0!</v>
      </c>
      <c r="BM558" s="283" t="e">
        <f t="shared" si="69"/>
        <v>#DIV/0!</v>
      </c>
      <c r="BN558" t="e">
        <f t="shared" si="72"/>
        <v>#DIV/0!</v>
      </c>
    </row>
    <row r="559" spans="1:66" x14ac:dyDescent="0.35">
      <c r="A559" t="s">
        <v>862</v>
      </c>
      <c r="B559" s="144"/>
      <c r="C559" s="98"/>
      <c r="D559" s="43" t="str">
        <f t="shared" si="65"/>
        <v>POS</v>
      </c>
      <c r="E559" s="100"/>
      <c r="F559" s="101"/>
      <c r="G559" s="100"/>
      <c r="H559" s="101"/>
      <c r="I559" s="100"/>
      <c r="J559" s="101"/>
      <c r="K559" s="100"/>
      <c r="L559" s="101"/>
      <c r="M559" s="100"/>
      <c r="N559" s="101"/>
      <c r="O559" s="100"/>
      <c r="P559" s="101"/>
      <c r="Q559" s="100"/>
      <c r="R559" s="101"/>
      <c r="S559" s="100"/>
      <c r="T559" s="101"/>
      <c r="U559" s="118"/>
      <c r="V559" s="118"/>
      <c r="W559" s="100"/>
      <c r="X559" s="100"/>
      <c r="Y559" s="100"/>
      <c r="Z559" s="100"/>
      <c r="AA559" s="132"/>
      <c r="AB559" s="101"/>
      <c r="AC559" s="101"/>
      <c r="AD559" s="101"/>
      <c r="AE559" s="100"/>
      <c r="AF559" s="101"/>
      <c r="AG559" s="100"/>
      <c r="AH559" s="101"/>
      <c r="AI559" s="100"/>
      <c r="AJ559" s="101"/>
      <c r="AK559" s="100"/>
      <c r="AL559" s="101"/>
      <c r="AM559" s="101"/>
      <c r="AN559" s="8"/>
      <c r="AO559" s="147">
        <f>IFERROR(VLOOKUP(B559,'A2. Rate Change &amp; Enrollment'!$C$20:$K$769,3,FALSE),0)</f>
        <v>0</v>
      </c>
      <c r="AP559" s="147">
        <f>IFERROR(VLOOKUP(B559,'A2. Rate Change &amp; Enrollment'!$C$20:$K$769,7,FALSE),0)</f>
        <v>0</v>
      </c>
      <c r="AQ559" s="150" t="e">
        <f t="shared" si="70"/>
        <v>#DIV/0!</v>
      </c>
      <c r="AS559" s="177"/>
      <c r="AT559" s="177"/>
      <c r="AV559" s="153" t="e">
        <f t="shared" si="71"/>
        <v>#DIV/0!</v>
      </c>
      <c r="AW559" s="101"/>
      <c r="AY559" s="132"/>
      <c r="AZ559" s="101"/>
      <c r="BA559" s="94"/>
      <c r="BB559" s="94"/>
      <c r="BC559" s="94"/>
      <c r="BD559" s="94"/>
      <c r="BE559" s="101"/>
      <c r="BF559" s="132"/>
      <c r="BG559" s="98"/>
      <c r="BH559" s="74" t="str">
        <f t="shared" si="66"/>
        <v>N</v>
      </c>
      <c r="BI559" t="e">
        <f t="shared" si="67"/>
        <v>#DIV/0!</v>
      </c>
      <c r="BK559" s="283">
        <f>IFERROR(VLOOKUP($B559, 'A2. Rate Change &amp; Enrollment'!$C$14:$BY$769, 75, FALSE), 0)</f>
        <v>0</v>
      </c>
      <c r="BL559" s="283" t="e">
        <f t="shared" si="68"/>
        <v>#DIV/0!</v>
      </c>
      <c r="BM559" s="283" t="e">
        <f t="shared" si="69"/>
        <v>#DIV/0!</v>
      </c>
      <c r="BN559" t="e">
        <f t="shared" si="72"/>
        <v>#DIV/0!</v>
      </c>
    </row>
    <row r="560" spans="1:66" x14ac:dyDescent="0.35">
      <c r="A560" t="s">
        <v>863</v>
      </c>
      <c r="B560" s="144"/>
      <c r="C560" s="98"/>
      <c r="D560" s="43" t="str">
        <f t="shared" si="65"/>
        <v>POS</v>
      </c>
      <c r="E560" s="100"/>
      <c r="F560" s="101"/>
      <c r="G560" s="100"/>
      <c r="H560" s="101"/>
      <c r="I560" s="100"/>
      <c r="J560" s="101"/>
      <c r="K560" s="100"/>
      <c r="L560" s="101"/>
      <c r="M560" s="100"/>
      <c r="N560" s="101"/>
      <c r="O560" s="100"/>
      <c r="P560" s="101"/>
      <c r="Q560" s="100"/>
      <c r="R560" s="101"/>
      <c r="S560" s="100"/>
      <c r="T560" s="101"/>
      <c r="U560" s="118"/>
      <c r="V560" s="118"/>
      <c r="W560" s="100"/>
      <c r="X560" s="100"/>
      <c r="Y560" s="100"/>
      <c r="Z560" s="100"/>
      <c r="AA560" s="132"/>
      <c r="AB560" s="101"/>
      <c r="AC560" s="101"/>
      <c r="AD560" s="101"/>
      <c r="AE560" s="100"/>
      <c r="AF560" s="101"/>
      <c r="AG560" s="100"/>
      <c r="AH560" s="101"/>
      <c r="AI560" s="100"/>
      <c r="AJ560" s="101"/>
      <c r="AK560" s="100"/>
      <c r="AL560" s="101"/>
      <c r="AM560" s="101"/>
      <c r="AN560" s="8"/>
      <c r="AO560" s="147">
        <f>IFERROR(VLOOKUP(B560,'A2. Rate Change &amp; Enrollment'!$C$20:$K$769,3,FALSE),0)</f>
        <v>0</v>
      </c>
      <c r="AP560" s="147">
        <f>IFERROR(VLOOKUP(B560,'A2. Rate Change &amp; Enrollment'!$C$20:$K$769,7,FALSE),0)</f>
        <v>0</v>
      </c>
      <c r="AQ560" s="150" t="e">
        <f t="shared" si="70"/>
        <v>#DIV/0!</v>
      </c>
      <c r="AS560" s="177"/>
      <c r="AT560" s="177"/>
      <c r="AV560" s="153" t="e">
        <f t="shared" si="71"/>
        <v>#DIV/0!</v>
      </c>
      <c r="AW560" s="101"/>
      <c r="AY560" s="132"/>
      <c r="AZ560" s="101"/>
      <c r="BA560" s="94"/>
      <c r="BB560" s="94"/>
      <c r="BC560" s="94"/>
      <c r="BD560" s="94"/>
      <c r="BE560" s="101"/>
      <c r="BF560" s="132"/>
      <c r="BG560" s="98"/>
      <c r="BH560" s="74" t="str">
        <f t="shared" si="66"/>
        <v>N</v>
      </c>
      <c r="BI560" t="e">
        <f t="shared" si="67"/>
        <v>#DIV/0!</v>
      </c>
      <c r="BK560" s="283">
        <f>IFERROR(VLOOKUP($B560, 'A2. Rate Change &amp; Enrollment'!$C$14:$BY$769, 75, FALSE), 0)</f>
        <v>0</v>
      </c>
      <c r="BL560" s="283" t="e">
        <f t="shared" si="68"/>
        <v>#DIV/0!</v>
      </c>
      <c r="BM560" s="283" t="e">
        <f t="shared" si="69"/>
        <v>#DIV/0!</v>
      </c>
      <c r="BN560" t="e">
        <f t="shared" si="72"/>
        <v>#DIV/0!</v>
      </c>
    </row>
    <row r="561" spans="1:66" x14ac:dyDescent="0.35">
      <c r="A561" t="s">
        <v>864</v>
      </c>
      <c r="B561" s="144"/>
      <c r="C561" s="98"/>
      <c r="D561" s="43" t="str">
        <f t="shared" si="65"/>
        <v>POS</v>
      </c>
      <c r="E561" s="100"/>
      <c r="F561" s="101"/>
      <c r="G561" s="100"/>
      <c r="H561" s="101"/>
      <c r="I561" s="100"/>
      <c r="J561" s="101"/>
      <c r="K561" s="100"/>
      <c r="L561" s="101"/>
      <c r="M561" s="100"/>
      <c r="N561" s="101"/>
      <c r="O561" s="100"/>
      <c r="P561" s="101"/>
      <c r="Q561" s="100"/>
      <c r="R561" s="101"/>
      <c r="S561" s="100"/>
      <c r="T561" s="101"/>
      <c r="U561" s="118"/>
      <c r="V561" s="118"/>
      <c r="W561" s="100"/>
      <c r="X561" s="100"/>
      <c r="Y561" s="100"/>
      <c r="Z561" s="100"/>
      <c r="AA561" s="132"/>
      <c r="AB561" s="101"/>
      <c r="AC561" s="101"/>
      <c r="AD561" s="101"/>
      <c r="AE561" s="100"/>
      <c r="AF561" s="101"/>
      <c r="AG561" s="100"/>
      <c r="AH561" s="101"/>
      <c r="AI561" s="100"/>
      <c r="AJ561" s="101"/>
      <c r="AK561" s="100"/>
      <c r="AL561" s="101"/>
      <c r="AM561" s="101"/>
      <c r="AN561" s="8"/>
      <c r="AO561" s="147">
        <f>IFERROR(VLOOKUP(B561,'A2. Rate Change &amp; Enrollment'!$C$20:$K$769,3,FALSE),0)</f>
        <v>0</v>
      </c>
      <c r="AP561" s="147">
        <f>IFERROR(VLOOKUP(B561,'A2. Rate Change &amp; Enrollment'!$C$20:$K$769,7,FALSE),0)</f>
        <v>0</v>
      </c>
      <c r="AQ561" s="150" t="e">
        <f t="shared" si="70"/>
        <v>#DIV/0!</v>
      </c>
      <c r="AS561" s="177"/>
      <c r="AT561" s="177"/>
      <c r="AV561" s="153" t="e">
        <f t="shared" si="71"/>
        <v>#DIV/0!</v>
      </c>
      <c r="AW561" s="101"/>
      <c r="AY561" s="132"/>
      <c r="AZ561" s="101"/>
      <c r="BA561" s="94"/>
      <c r="BB561" s="94"/>
      <c r="BC561" s="94"/>
      <c r="BD561" s="94"/>
      <c r="BE561" s="101"/>
      <c r="BF561" s="132"/>
      <c r="BG561" s="98"/>
      <c r="BH561" s="74" t="str">
        <f t="shared" si="66"/>
        <v>N</v>
      </c>
      <c r="BI561" t="e">
        <f t="shared" si="67"/>
        <v>#DIV/0!</v>
      </c>
      <c r="BK561" s="283">
        <f>IFERROR(VLOOKUP($B561, 'A2. Rate Change &amp; Enrollment'!$C$14:$BY$769, 75, FALSE), 0)</f>
        <v>0</v>
      </c>
      <c r="BL561" s="283" t="e">
        <f t="shared" si="68"/>
        <v>#DIV/0!</v>
      </c>
      <c r="BM561" s="283" t="e">
        <f t="shared" si="69"/>
        <v>#DIV/0!</v>
      </c>
      <c r="BN561" t="e">
        <f t="shared" si="72"/>
        <v>#DIV/0!</v>
      </c>
    </row>
    <row r="562" spans="1:66" x14ac:dyDescent="0.35">
      <c r="A562" t="s">
        <v>865</v>
      </c>
      <c r="B562" s="144"/>
      <c r="C562" s="98"/>
      <c r="D562" s="43" t="str">
        <f t="shared" si="65"/>
        <v>POS</v>
      </c>
      <c r="E562" s="100"/>
      <c r="F562" s="101"/>
      <c r="G562" s="100"/>
      <c r="H562" s="101"/>
      <c r="I562" s="100"/>
      <c r="J562" s="101"/>
      <c r="K562" s="100"/>
      <c r="L562" s="101"/>
      <c r="M562" s="100"/>
      <c r="N562" s="101"/>
      <c r="O562" s="100"/>
      <c r="P562" s="101"/>
      <c r="Q562" s="100"/>
      <c r="R562" s="101"/>
      <c r="S562" s="100"/>
      <c r="T562" s="101"/>
      <c r="U562" s="118"/>
      <c r="V562" s="118"/>
      <c r="W562" s="100"/>
      <c r="X562" s="100"/>
      <c r="Y562" s="100"/>
      <c r="Z562" s="100"/>
      <c r="AA562" s="132"/>
      <c r="AB562" s="101"/>
      <c r="AC562" s="101"/>
      <c r="AD562" s="101"/>
      <c r="AE562" s="100"/>
      <c r="AF562" s="101"/>
      <c r="AG562" s="100"/>
      <c r="AH562" s="101"/>
      <c r="AI562" s="100"/>
      <c r="AJ562" s="101"/>
      <c r="AK562" s="100"/>
      <c r="AL562" s="101"/>
      <c r="AM562" s="101"/>
      <c r="AN562" s="8"/>
      <c r="AO562" s="147">
        <f>IFERROR(VLOOKUP(B562,'A2. Rate Change &amp; Enrollment'!$C$20:$K$769,3,FALSE),0)</f>
        <v>0</v>
      </c>
      <c r="AP562" s="147">
        <f>IFERROR(VLOOKUP(B562,'A2. Rate Change &amp; Enrollment'!$C$20:$K$769,7,FALSE),0)</f>
        <v>0</v>
      </c>
      <c r="AQ562" s="150" t="e">
        <f t="shared" si="70"/>
        <v>#DIV/0!</v>
      </c>
      <c r="AS562" s="177"/>
      <c r="AT562" s="177"/>
      <c r="AV562" s="153" t="e">
        <f t="shared" si="71"/>
        <v>#DIV/0!</v>
      </c>
      <c r="AW562" s="101"/>
      <c r="AY562" s="132"/>
      <c r="AZ562" s="101"/>
      <c r="BA562" s="94"/>
      <c r="BB562" s="94"/>
      <c r="BC562" s="94"/>
      <c r="BD562" s="94"/>
      <c r="BE562" s="101"/>
      <c r="BF562" s="132"/>
      <c r="BG562" s="98"/>
      <c r="BH562" s="74" t="str">
        <f t="shared" si="66"/>
        <v>N</v>
      </c>
      <c r="BI562" t="e">
        <f t="shared" si="67"/>
        <v>#DIV/0!</v>
      </c>
      <c r="BK562" s="283">
        <f>IFERROR(VLOOKUP($B562, 'A2. Rate Change &amp; Enrollment'!$C$14:$BY$769, 75, FALSE), 0)</f>
        <v>0</v>
      </c>
      <c r="BL562" s="283" t="e">
        <f t="shared" si="68"/>
        <v>#DIV/0!</v>
      </c>
      <c r="BM562" s="283" t="e">
        <f t="shared" si="69"/>
        <v>#DIV/0!</v>
      </c>
      <c r="BN562" t="e">
        <f t="shared" si="72"/>
        <v>#DIV/0!</v>
      </c>
    </row>
    <row r="563" spans="1:66" x14ac:dyDescent="0.35">
      <c r="A563" t="s">
        <v>866</v>
      </c>
      <c r="B563" s="144"/>
      <c r="C563" s="98"/>
      <c r="D563" s="43" t="str">
        <f t="shared" si="65"/>
        <v>POS</v>
      </c>
      <c r="E563" s="100"/>
      <c r="F563" s="101"/>
      <c r="G563" s="100"/>
      <c r="H563" s="101"/>
      <c r="I563" s="100"/>
      <c r="J563" s="101"/>
      <c r="K563" s="100"/>
      <c r="L563" s="101"/>
      <c r="M563" s="100"/>
      <c r="N563" s="101"/>
      <c r="O563" s="100"/>
      <c r="P563" s="101"/>
      <c r="Q563" s="100"/>
      <c r="R563" s="101"/>
      <c r="S563" s="100"/>
      <c r="T563" s="101"/>
      <c r="U563" s="118"/>
      <c r="V563" s="118"/>
      <c r="W563" s="100"/>
      <c r="X563" s="100"/>
      <c r="Y563" s="100"/>
      <c r="Z563" s="100"/>
      <c r="AA563" s="132"/>
      <c r="AB563" s="101"/>
      <c r="AC563" s="101"/>
      <c r="AD563" s="101"/>
      <c r="AE563" s="100"/>
      <c r="AF563" s="101"/>
      <c r="AG563" s="100"/>
      <c r="AH563" s="101"/>
      <c r="AI563" s="100"/>
      <c r="AJ563" s="101"/>
      <c r="AK563" s="100"/>
      <c r="AL563" s="101"/>
      <c r="AM563" s="101"/>
      <c r="AN563" s="8"/>
      <c r="AO563" s="147">
        <f>IFERROR(VLOOKUP(B563,'A2. Rate Change &amp; Enrollment'!$C$20:$K$769,3,FALSE),0)</f>
        <v>0</v>
      </c>
      <c r="AP563" s="147">
        <f>IFERROR(VLOOKUP(B563,'A2. Rate Change &amp; Enrollment'!$C$20:$K$769,7,FALSE),0)</f>
        <v>0</v>
      </c>
      <c r="AQ563" s="150" t="e">
        <f t="shared" si="70"/>
        <v>#DIV/0!</v>
      </c>
      <c r="AS563" s="177"/>
      <c r="AT563" s="177"/>
      <c r="AV563" s="153" t="e">
        <f t="shared" si="71"/>
        <v>#DIV/0!</v>
      </c>
      <c r="AW563" s="101"/>
      <c r="AY563" s="132"/>
      <c r="AZ563" s="101"/>
      <c r="BA563" s="94"/>
      <c r="BB563" s="94"/>
      <c r="BC563" s="94"/>
      <c r="BD563" s="94"/>
      <c r="BE563" s="101"/>
      <c r="BF563" s="132"/>
      <c r="BG563" s="98"/>
      <c r="BH563" s="74" t="str">
        <f t="shared" si="66"/>
        <v>N</v>
      </c>
      <c r="BI563" t="e">
        <f t="shared" si="67"/>
        <v>#DIV/0!</v>
      </c>
      <c r="BK563" s="283">
        <f>IFERROR(VLOOKUP($B563, 'A2. Rate Change &amp; Enrollment'!$C$14:$BY$769, 75, FALSE), 0)</f>
        <v>0</v>
      </c>
      <c r="BL563" s="283" t="e">
        <f t="shared" si="68"/>
        <v>#DIV/0!</v>
      </c>
      <c r="BM563" s="283" t="e">
        <f t="shared" si="69"/>
        <v>#DIV/0!</v>
      </c>
      <c r="BN563" t="e">
        <f t="shared" si="72"/>
        <v>#DIV/0!</v>
      </c>
    </row>
    <row r="564" spans="1:66" x14ac:dyDescent="0.35">
      <c r="A564" t="s">
        <v>867</v>
      </c>
      <c r="B564" s="144"/>
      <c r="C564" s="98"/>
      <c r="D564" s="43" t="str">
        <f t="shared" si="65"/>
        <v>POS</v>
      </c>
      <c r="E564" s="100"/>
      <c r="F564" s="101"/>
      <c r="G564" s="100"/>
      <c r="H564" s="101"/>
      <c r="I564" s="100"/>
      <c r="J564" s="101"/>
      <c r="K564" s="100"/>
      <c r="L564" s="101"/>
      <c r="M564" s="100"/>
      <c r="N564" s="101"/>
      <c r="O564" s="100"/>
      <c r="P564" s="101"/>
      <c r="Q564" s="100"/>
      <c r="R564" s="101"/>
      <c r="S564" s="100"/>
      <c r="T564" s="101"/>
      <c r="U564" s="118"/>
      <c r="V564" s="118"/>
      <c r="W564" s="100"/>
      <c r="X564" s="100"/>
      <c r="Y564" s="100"/>
      <c r="Z564" s="100"/>
      <c r="AA564" s="132"/>
      <c r="AB564" s="101"/>
      <c r="AC564" s="101"/>
      <c r="AD564" s="101"/>
      <c r="AE564" s="100"/>
      <c r="AF564" s="101"/>
      <c r="AG564" s="100"/>
      <c r="AH564" s="101"/>
      <c r="AI564" s="100"/>
      <c r="AJ564" s="101"/>
      <c r="AK564" s="100"/>
      <c r="AL564" s="101"/>
      <c r="AM564" s="101"/>
      <c r="AN564" s="8"/>
      <c r="AO564" s="147">
        <f>IFERROR(VLOOKUP(B564,'A2. Rate Change &amp; Enrollment'!$C$20:$K$769,3,FALSE),0)</f>
        <v>0</v>
      </c>
      <c r="AP564" s="147">
        <f>IFERROR(VLOOKUP(B564,'A2. Rate Change &amp; Enrollment'!$C$20:$K$769,7,FALSE),0)</f>
        <v>0</v>
      </c>
      <c r="AQ564" s="150" t="e">
        <f t="shared" si="70"/>
        <v>#DIV/0!</v>
      </c>
      <c r="AS564" s="177"/>
      <c r="AT564" s="177"/>
      <c r="AV564" s="153" t="e">
        <f t="shared" si="71"/>
        <v>#DIV/0!</v>
      </c>
      <c r="AW564" s="101"/>
      <c r="AY564" s="132"/>
      <c r="AZ564" s="101"/>
      <c r="BA564" s="94"/>
      <c r="BB564" s="94"/>
      <c r="BC564" s="94"/>
      <c r="BD564" s="94"/>
      <c r="BE564" s="101"/>
      <c r="BF564" s="132"/>
      <c r="BG564" s="98"/>
      <c r="BH564" s="74" t="str">
        <f t="shared" si="66"/>
        <v>N</v>
      </c>
      <c r="BI564" t="e">
        <f t="shared" si="67"/>
        <v>#DIV/0!</v>
      </c>
      <c r="BK564" s="283">
        <f>IFERROR(VLOOKUP($B564, 'A2. Rate Change &amp; Enrollment'!$C$14:$BY$769, 75, FALSE), 0)</f>
        <v>0</v>
      </c>
      <c r="BL564" s="283" t="e">
        <f t="shared" si="68"/>
        <v>#DIV/0!</v>
      </c>
      <c r="BM564" s="283" t="e">
        <f t="shared" si="69"/>
        <v>#DIV/0!</v>
      </c>
      <c r="BN564" t="e">
        <f t="shared" si="72"/>
        <v>#DIV/0!</v>
      </c>
    </row>
    <row r="565" spans="1:66" x14ac:dyDescent="0.35">
      <c r="A565" t="s">
        <v>868</v>
      </c>
      <c r="B565" s="144"/>
      <c r="C565" s="98"/>
      <c r="D565" s="43" t="str">
        <f t="shared" si="65"/>
        <v>POS</v>
      </c>
      <c r="E565" s="100"/>
      <c r="F565" s="101"/>
      <c r="G565" s="100"/>
      <c r="H565" s="101"/>
      <c r="I565" s="100"/>
      <c r="J565" s="101"/>
      <c r="K565" s="100"/>
      <c r="L565" s="101"/>
      <c r="M565" s="100"/>
      <c r="N565" s="101"/>
      <c r="O565" s="100"/>
      <c r="P565" s="101"/>
      <c r="Q565" s="100"/>
      <c r="R565" s="101"/>
      <c r="S565" s="100"/>
      <c r="T565" s="101"/>
      <c r="U565" s="118"/>
      <c r="V565" s="118"/>
      <c r="W565" s="100"/>
      <c r="X565" s="100"/>
      <c r="Y565" s="100"/>
      <c r="Z565" s="100"/>
      <c r="AA565" s="132"/>
      <c r="AB565" s="101"/>
      <c r="AC565" s="101"/>
      <c r="AD565" s="101"/>
      <c r="AE565" s="100"/>
      <c r="AF565" s="101"/>
      <c r="AG565" s="100"/>
      <c r="AH565" s="101"/>
      <c r="AI565" s="100"/>
      <c r="AJ565" s="101"/>
      <c r="AK565" s="100"/>
      <c r="AL565" s="101"/>
      <c r="AM565" s="101"/>
      <c r="AN565" s="8"/>
      <c r="AO565" s="147">
        <f>IFERROR(VLOOKUP(B565,'A2. Rate Change &amp; Enrollment'!$C$20:$K$769,3,FALSE),0)</f>
        <v>0</v>
      </c>
      <c r="AP565" s="147">
        <f>IFERROR(VLOOKUP(B565,'A2. Rate Change &amp; Enrollment'!$C$20:$K$769,7,FALSE),0)</f>
        <v>0</v>
      </c>
      <c r="AQ565" s="150" t="e">
        <f t="shared" si="70"/>
        <v>#DIV/0!</v>
      </c>
      <c r="AS565" s="177"/>
      <c r="AT565" s="177"/>
      <c r="AV565" s="153" t="e">
        <f t="shared" si="71"/>
        <v>#DIV/0!</v>
      </c>
      <c r="AW565" s="101"/>
      <c r="AY565" s="132"/>
      <c r="AZ565" s="101"/>
      <c r="BA565" s="94"/>
      <c r="BB565" s="94"/>
      <c r="BC565" s="94"/>
      <c r="BD565" s="94"/>
      <c r="BE565" s="101"/>
      <c r="BF565" s="132"/>
      <c r="BG565" s="98"/>
      <c r="BH565" s="74" t="str">
        <f t="shared" si="66"/>
        <v>N</v>
      </c>
      <c r="BI565" t="e">
        <f t="shared" si="67"/>
        <v>#DIV/0!</v>
      </c>
      <c r="BK565" s="283">
        <f>IFERROR(VLOOKUP($B565, 'A2. Rate Change &amp; Enrollment'!$C$14:$BY$769, 75, FALSE), 0)</f>
        <v>0</v>
      </c>
      <c r="BL565" s="283" t="e">
        <f t="shared" si="68"/>
        <v>#DIV/0!</v>
      </c>
      <c r="BM565" s="283" t="e">
        <f t="shared" si="69"/>
        <v>#DIV/0!</v>
      </c>
      <c r="BN565" t="e">
        <f t="shared" si="72"/>
        <v>#DIV/0!</v>
      </c>
    </row>
    <row r="566" spans="1:66" x14ac:dyDescent="0.35">
      <c r="A566" t="s">
        <v>869</v>
      </c>
      <c r="B566" s="144"/>
      <c r="C566" s="98"/>
      <c r="D566" s="43" t="str">
        <f t="shared" si="65"/>
        <v>POS</v>
      </c>
      <c r="E566" s="100"/>
      <c r="F566" s="101"/>
      <c r="G566" s="100"/>
      <c r="H566" s="101"/>
      <c r="I566" s="100"/>
      <c r="J566" s="101"/>
      <c r="K566" s="100"/>
      <c r="L566" s="101"/>
      <c r="M566" s="100"/>
      <c r="N566" s="101"/>
      <c r="O566" s="100"/>
      <c r="P566" s="101"/>
      <c r="Q566" s="100"/>
      <c r="R566" s="101"/>
      <c r="S566" s="100"/>
      <c r="T566" s="101"/>
      <c r="U566" s="118"/>
      <c r="V566" s="118"/>
      <c r="W566" s="100"/>
      <c r="X566" s="100"/>
      <c r="Y566" s="100"/>
      <c r="Z566" s="100"/>
      <c r="AA566" s="132"/>
      <c r="AB566" s="101"/>
      <c r="AC566" s="101"/>
      <c r="AD566" s="101"/>
      <c r="AE566" s="100"/>
      <c r="AF566" s="101"/>
      <c r="AG566" s="100"/>
      <c r="AH566" s="101"/>
      <c r="AI566" s="100"/>
      <c r="AJ566" s="101"/>
      <c r="AK566" s="100"/>
      <c r="AL566" s="101"/>
      <c r="AM566" s="101"/>
      <c r="AN566" s="8"/>
      <c r="AO566" s="147">
        <f>IFERROR(VLOOKUP(B566,'A2. Rate Change &amp; Enrollment'!$C$20:$K$769,3,FALSE),0)</f>
        <v>0</v>
      </c>
      <c r="AP566" s="147">
        <f>IFERROR(VLOOKUP(B566,'A2. Rate Change &amp; Enrollment'!$C$20:$K$769,7,FALSE),0)</f>
        <v>0</v>
      </c>
      <c r="AQ566" s="150" t="e">
        <f t="shared" si="70"/>
        <v>#DIV/0!</v>
      </c>
      <c r="AS566" s="177"/>
      <c r="AT566" s="177"/>
      <c r="AV566" s="153" t="e">
        <f t="shared" si="71"/>
        <v>#DIV/0!</v>
      </c>
      <c r="AW566" s="101"/>
      <c r="AY566" s="132"/>
      <c r="AZ566" s="101"/>
      <c r="BA566" s="94"/>
      <c r="BB566" s="94"/>
      <c r="BC566" s="94"/>
      <c r="BD566" s="94"/>
      <c r="BE566" s="101"/>
      <c r="BF566" s="132"/>
      <c r="BG566" s="98"/>
      <c r="BH566" s="74" t="str">
        <f t="shared" si="66"/>
        <v>N</v>
      </c>
      <c r="BI566" t="e">
        <f t="shared" si="67"/>
        <v>#DIV/0!</v>
      </c>
      <c r="BK566" s="283">
        <f>IFERROR(VLOOKUP($B566, 'A2. Rate Change &amp; Enrollment'!$C$14:$BY$769, 75, FALSE), 0)</f>
        <v>0</v>
      </c>
      <c r="BL566" s="283" t="e">
        <f t="shared" si="68"/>
        <v>#DIV/0!</v>
      </c>
      <c r="BM566" s="283" t="e">
        <f t="shared" si="69"/>
        <v>#DIV/0!</v>
      </c>
      <c r="BN566" t="e">
        <f t="shared" si="72"/>
        <v>#DIV/0!</v>
      </c>
    </row>
    <row r="567" spans="1:66" x14ac:dyDescent="0.35">
      <c r="A567" t="s">
        <v>870</v>
      </c>
      <c r="B567" s="144"/>
      <c r="C567" s="98"/>
      <c r="D567" s="43" t="str">
        <f t="shared" si="65"/>
        <v>POS</v>
      </c>
      <c r="E567" s="100"/>
      <c r="F567" s="101"/>
      <c r="G567" s="100"/>
      <c r="H567" s="101"/>
      <c r="I567" s="100"/>
      <c r="J567" s="101"/>
      <c r="K567" s="100"/>
      <c r="L567" s="101"/>
      <c r="M567" s="100"/>
      <c r="N567" s="101"/>
      <c r="O567" s="100"/>
      <c r="P567" s="101"/>
      <c r="Q567" s="100"/>
      <c r="R567" s="101"/>
      <c r="S567" s="100"/>
      <c r="T567" s="101"/>
      <c r="U567" s="118"/>
      <c r="V567" s="118"/>
      <c r="W567" s="100"/>
      <c r="X567" s="100"/>
      <c r="Y567" s="100"/>
      <c r="Z567" s="100"/>
      <c r="AA567" s="132"/>
      <c r="AB567" s="101"/>
      <c r="AC567" s="101"/>
      <c r="AD567" s="101"/>
      <c r="AE567" s="100"/>
      <c r="AF567" s="101"/>
      <c r="AG567" s="100"/>
      <c r="AH567" s="101"/>
      <c r="AI567" s="100"/>
      <c r="AJ567" s="101"/>
      <c r="AK567" s="100"/>
      <c r="AL567" s="101"/>
      <c r="AM567" s="101"/>
      <c r="AN567" s="8"/>
      <c r="AO567" s="147">
        <f>IFERROR(VLOOKUP(B567,'A2. Rate Change &amp; Enrollment'!$C$20:$K$769,3,FALSE),0)</f>
        <v>0</v>
      </c>
      <c r="AP567" s="147">
        <f>IFERROR(VLOOKUP(B567,'A2. Rate Change &amp; Enrollment'!$C$20:$K$769,7,FALSE),0)</f>
        <v>0</v>
      </c>
      <c r="AQ567" s="150" t="e">
        <f t="shared" si="70"/>
        <v>#DIV/0!</v>
      </c>
      <c r="AS567" s="177"/>
      <c r="AT567" s="177"/>
      <c r="AV567" s="153" t="e">
        <f t="shared" si="71"/>
        <v>#DIV/0!</v>
      </c>
      <c r="AW567" s="101"/>
      <c r="AY567" s="132"/>
      <c r="AZ567" s="101"/>
      <c r="BA567" s="94"/>
      <c r="BB567" s="94"/>
      <c r="BC567" s="94"/>
      <c r="BD567" s="94"/>
      <c r="BE567" s="101"/>
      <c r="BF567" s="132"/>
      <c r="BG567" s="98"/>
      <c r="BH567" s="74" t="str">
        <f t="shared" si="66"/>
        <v>N</v>
      </c>
      <c r="BI567" t="e">
        <f t="shared" si="67"/>
        <v>#DIV/0!</v>
      </c>
      <c r="BK567" s="283">
        <f>IFERROR(VLOOKUP($B567, 'A2. Rate Change &amp; Enrollment'!$C$14:$BY$769, 75, FALSE), 0)</f>
        <v>0</v>
      </c>
      <c r="BL567" s="283" t="e">
        <f t="shared" si="68"/>
        <v>#DIV/0!</v>
      </c>
      <c r="BM567" s="283" t="e">
        <f t="shared" si="69"/>
        <v>#DIV/0!</v>
      </c>
      <c r="BN567" t="e">
        <f t="shared" si="72"/>
        <v>#DIV/0!</v>
      </c>
    </row>
    <row r="568" spans="1:66" x14ac:dyDescent="0.35">
      <c r="A568" t="s">
        <v>871</v>
      </c>
      <c r="B568" s="144"/>
      <c r="C568" s="98"/>
      <c r="D568" s="43" t="str">
        <f t="shared" si="65"/>
        <v>POS</v>
      </c>
      <c r="E568" s="100"/>
      <c r="F568" s="101"/>
      <c r="G568" s="100"/>
      <c r="H568" s="101"/>
      <c r="I568" s="100"/>
      <c r="J568" s="101"/>
      <c r="K568" s="100"/>
      <c r="L568" s="101"/>
      <c r="M568" s="100"/>
      <c r="N568" s="101"/>
      <c r="O568" s="100"/>
      <c r="P568" s="101"/>
      <c r="Q568" s="100"/>
      <c r="R568" s="101"/>
      <c r="S568" s="100"/>
      <c r="T568" s="101"/>
      <c r="U568" s="118"/>
      <c r="V568" s="118"/>
      <c r="W568" s="100"/>
      <c r="X568" s="100"/>
      <c r="Y568" s="100"/>
      <c r="Z568" s="100"/>
      <c r="AA568" s="132"/>
      <c r="AB568" s="101"/>
      <c r="AC568" s="101"/>
      <c r="AD568" s="101"/>
      <c r="AE568" s="100"/>
      <c r="AF568" s="101"/>
      <c r="AG568" s="100"/>
      <c r="AH568" s="101"/>
      <c r="AI568" s="100"/>
      <c r="AJ568" s="101"/>
      <c r="AK568" s="100"/>
      <c r="AL568" s="101"/>
      <c r="AM568" s="101"/>
      <c r="AN568" s="8"/>
      <c r="AO568" s="147">
        <f>IFERROR(VLOOKUP(B568,'A2. Rate Change &amp; Enrollment'!$C$20:$K$769,3,FALSE),0)</f>
        <v>0</v>
      </c>
      <c r="AP568" s="147">
        <f>IFERROR(VLOOKUP(B568,'A2. Rate Change &amp; Enrollment'!$C$20:$K$769,7,FALSE),0)</f>
        <v>0</v>
      </c>
      <c r="AQ568" s="150" t="e">
        <f t="shared" si="70"/>
        <v>#DIV/0!</v>
      </c>
      <c r="AS568" s="177"/>
      <c r="AT568" s="177"/>
      <c r="AV568" s="153" t="e">
        <f t="shared" si="71"/>
        <v>#DIV/0!</v>
      </c>
      <c r="AW568" s="101"/>
      <c r="AY568" s="132"/>
      <c r="AZ568" s="101"/>
      <c r="BA568" s="94"/>
      <c r="BB568" s="94"/>
      <c r="BC568" s="94"/>
      <c r="BD568" s="94"/>
      <c r="BE568" s="101"/>
      <c r="BF568" s="132"/>
      <c r="BG568" s="98"/>
      <c r="BH568" s="74" t="str">
        <f t="shared" si="66"/>
        <v>N</v>
      </c>
      <c r="BI568" t="e">
        <f t="shared" si="67"/>
        <v>#DIV/0!</v>
      </c>
      <c r="BK568" s="283">
        <f>IFERROR(VLOOKUP($B568, 'A2. Rate Change &amp; Enrollment'!$C$14:$BY$769, 75, FALSE), 0)</f>
        <v>0</v>
      </c>
      <c r="BL568" s="283" t="e">
        <f t="shared" si="68"/>
        <v>#DIV/0!</v>
      </c>
      <c r="BM568" s="283" t="e">
        <f t="shared" si="69"/>
        <v>#DIV/0!</v>
      </c>
      <c r="BN568" t="e">
        <f t="shared" si="72"/>
        <v>#DIV/0!</v>
      </c>
    </row>
    <row r="569" spans="1:66" x14ac:dyDescent="0.35">
      <c r="A569" t="s">
        <v>872</v>
      </c>
      <c r="B569" s="144"/>
      <c r="C569" s="98"/>
      <c r="D569" s="43" t="str">
        <f t="shared" si="65"/>
        <v>POS</v>
      </c>
      <c r="E569" s="100"/>
      <c r="F569" s="101"/>
      <c r="G569" s="100"/>
      <c r="H569" s="101"/>
      <c r="I569" s="100"/>
      <c r="J569" s="101"/>
      <c r="K569" s="100"/>
      <c r="L569" s="101"/>
      <c r="M569" s="100"/>
      <c r="N569" s="101"/>
      <c r="O569" s="100"/>
      <c r="P569" s="101"/>
      <c r="Q569" s="100"/>
      <c r="R569" s="101"/>
      <c r="S569" s="100"/>
      <c r="T569" s="101"/>
      <c r="U569" s="118"/>
      <c r="V569" s="118"/>
      <c r="W569" s="100"/>
      <c r="X569" s="100"/>
      <c r="Y569" s="100"/>
      <c r="Z569" s="100"/>
      <c r="AA569" s="132"/>
      <c r="AB569" s="101"/>
      <c r="AC569" s="101"/>
      <c r="AD569" s="101"/>
      <c r="AE569" s="100"/>
      <c r="AF569" s="101"/>
      <c r="AG569" s="100"/>
      <c r="AH569" s="101"/>
      <c r="AI569" s="100"/>
      <c r="AJ569" s="101"/>
      <c r="AK569" s="100"/>
      <c r="AL569" s="101"/>
      <c r="AM569" s="101"/>
      <c r="AN569" s="8"/>
      <c r="AO569" s="147">
        <f>IFERROR(VLOOKUP(B569,'A2. Rate Change &amp; Enrollment'!$C$20:$K$769,3,FALSE),0)</f>
        <v>0</v>
      </c>
      <c r="AP569" s="147">
        <f>IFERROR(VLOOKUP(B569,'A2. Rate Change &amp; Enrollment'!$C$20:$K$769,7,FALSE),0)</f>
        <v>0</v>
      </c>
      <c r="AQ569" s="150" t="e">
        <f t="shared" si="70"/>
        <v>#DIV/0!</v>
      </c>
      <c r="AS569" s="177"/>
      <c r="AT569" s="177"/>
      <c r="AV569" s="153" t="e">
        <f t="shared" si="71"/>
        <v>#DIV/0!</v>
      </c>
      <c r="AW569" s="101"/>
      <c r="AY569" s="132"/>
      <c r="AZ569" s="101"/>
      <c r="BA569" s="94"/>
      <c r="BB569" s="94"/>
      <c r="BC569" s="94"/>
      <c r="BD569" s="94"/>
      <c r="BE569" s="101"/>
      <c r="BF569" s="132"/>
      <c r="BG569" s="98"/>
      <c r="BH569" s="74" t="str">
        <f t="shared" si="66"/>
        <v>N</v>
      </c>
      <c r="BI569" t="e">
        <f t="shared" si="67"/>
        <v>#DIV/0!</v>
      </c>
      <c r="BK569" s="283">
        <f>IFERROR(VLOOKUP($B569, 'A2. Rate Change &amp; Enrollment'!$C$14:$BY$769, 75, FALSE), 0)</f>
        <v>0</v>
      </c>
      <c r="BL569" s="283" t="e">
        <f t="shared" si="68"/>
        <v>#DIV/0!</v>
      </c>
      <c r="BM569" s="283" t="e">
        <f t="shared" si="69"/>
        <v>#DIV/0!</v>
      </c>
      <c r="BN569" t="e">
        <f t="shared" si="72"/>
        <v>#DIV/0!</v>
      </c>
    </row>
    <row r="570" spans="1:66" x14ac:dyDescent="0.35">
      <c r="A570" t="s">
        <v>873</v>
      </c>
      <c r="B570" s="144"/>
      <c r="C570" s="98"/>
      <c r="D570" s="43" t="str">
        <f t="shared" si="65"/>
        <v>POS</v>
      </c>
      <c r="E570" s="100"/>
      <c r="F570" s="101"/>
      <c r="G570" s="100"/>
      <c r="H570" s="101"/>
      <c r="I570" s="100"/>
      <c r="J570" s="101"/>
      <c r="K570" s="100"/>
      <c r="L570" s="101"/>
      <c r="M570" s="100"/>
      <c r="N570" s="101"/>
      <c r="O570" s="100"/>
      <c r="P570" s="101"/>
      <c r="Q570" s="100"/>
      <c r="R570" s="101"/>
      <c r="S570" s="100"/>
      <c r="T570" s="101"/>
      <c r="U570" s="118"/>
      <c r="V570" s="118"/>
      <c r="W570" s="100"/>
      <c r="X570" s="100"/>
      <c r="Y570" s="100"/>
      <c r="Z570" s="100"/>
      <c r="AA570" s="132"/>
      <c r="AB570" s="101"/>
      <c r="AC570" s="101"/>
      <c r="AD570" s="101"/>
      <c r="AE570" s="100"/>
      <c r="AF570" s="101"/>
      <c r="AG570" s="100"/>
      <c r="AH570" s="101"/>
      <c r="AI570" s="100"/>
      <c r="AJ570" s="101"/>
      <c r="AK570" s="100"/>
      <c r="AL570" s="101"/>
      <c r="AM570" s="101"/>
      <c r="AN570" s="8"/>
      <c r="AO570" s="147">
        <f>IFERROR(VLOOKUP(B570,'A2. Rate Change &amp; Enrollment'!$C$20:$K$769,3,FALSE),0)</f>
        <v>0</v>
      </c>
      <c r="AP570" s="147">
        <f>IFERROR(VLOOKUP(B570,'A2. Rate Change &amp; Enrollment'!$C$20:$K$769,7,FALSE),0)</f>
        <v>0</v>
      </c>
      <c r="AQ570" s="150" t="e">
        <f t="shared" si="70"/>
        <v>#DIV/0!</v>
      </c>
      <c r="AS570" s="177"/>
      <c r="AT570" s="177"/>
      <c r="AV570" s="153" t="e">
        <f t="shared" si="71"/>
        <v>#DIV/0!</v>
      </c>
      <c r="AW570" s="101"/>
      <c r="AY570" s="132"/>
      <c r="AZ570" s="101"/>
      <c r="BA570" s="94"/>
      <c r="BB570" s="94"/>
      <c r="BC570" s="94"/>
      <c r="BD570" s="94"/>
      <c r="BE570" s="101"/>
      <c r="BF570" s="132"/>
      <c r="BG570" s="98"/>
      <c r="BH570" s="74" t="str">
        <f t="shared" si="66"/>
        <v>N</v>
      </c>
      <c r="BI570" t="e">
        <f t="shared" si="67"/>
        <v>#DIV/0!</v>
      </c>
      <c r="BK570" s="283">
        <f>IFERROR(VLOOKUP($B570, 'A2. Rate Change &amp; Enrollment'!$C$14:$BY$769, 75, FALSE), 0)</f>
        <v>0</v>
      </c>
      <c r="BL570" s="283" t="e">
        <f t="shared" si="68"/>
        <v>#DIV/0!</v>
      </c>
      <c r="BM570" s="283" t="e">
        <f t="shared" si="69"/>
        <v>#DIV/0!</v>
      </c>
      <c r="BN570" t="e">
        <f t="shared" si="72"/>
        <v>#DIV/0!</v>
      </c>
    </row>
    <row r="571" spans="1:66" x14ac:dyDescent="0.35">
      <c r="A571" t="s">
        <v>874</v>
      </c>
      <c r="B571" s="144"/>
      <c r="C571" s="98"/>
      <c r="D571" s="43" t="str">
        <f t="shared" si="65"/>
        <v>POS</v>
      </c>
      <c r="E571" s="100"/>
      <c r="F571" s="101"/>
      <c r="G571" s="100"/>
      <c r="H571" s="101"/>
      <c r="I571" s="100"/>
      <c r="J571" s="101"/>
      <c r="K571" s="100"/>
      <c r="L571" s="101"/>
      <c r="M571" s="100"/>
      <c r="N571" s="101"/>
      <c r="O571" s="100"/>
      <c r="P571" s="101"/>
      <c r="Q571" s="100"/>
      <c r="R571" s="101"/>
      <c r="S571" s="100"/>
      <c r="T571" s="101"/>
      <c r="U571" s="118"/>
      <c r="V571" s="118"/>
      <c r="W571" s="100"/>
      <c r="X571" s="100"/>
      <c r="Y571" s="100"/>
      <c r="Z571" s="100"/>
      <c r="AA571" s="132"/>
      <c r="AB571" s="101"/>
      <c r="AC571" s="101"/>
      <c r="AD571" s="101"/>
      <c r="AE571" s="100"/>
      <c r="AF571" s="101"/>
      <c r="AG571" s="100"/>
      <c r="AH571" s="101"/>
      <c r="AI571" s="100"/>
      <c r="AJ571" s="101"/>
      <c r="AK571" s="100"/>
      <c r="AL571" s="101"/>
      <c r="AM571" s="101"/>
      <c r="AN571" s="8"/>
      <c r="AO571" s="147">
        <f>IFERROR(VLOOKUP(B571,'A2. Rate Change &amp; Enrollment'!$C$20:$K$769,3,FALSE),0)</f>
        <v>0</v>
      </c>
      <c r="AP571" s="147">
        <f>IFERROR(VLOOKUP(B571,'A2. Rate Change &amp; Enrollment'!$C$20:$K$769,7,FALSE),0)</f>
        <v>0</v>
      </c>
      <c r="AQ571" s="150" t="e">
        <f t="shared" si="70"/>
        <v>#DIV/0!</v>
      </c>
      <c r="AS571" s="177"/>
      <c r="AT571" s="177"/>
      <c r="AV571" s="153" t="e">
        <f t="shared" si="71"/>
        <v>#DIV/0!</v>
      </c>
      <c r="AW571" s="101"/>
      <c r="AY571" s="132"/>
      <c r="AZ571" s="101"/>
      <c r="BA571" s="94"/>
      <c r="BB571" s="94"/>
      <c r="BC571" s="94"/>
      <c r="BD571" s="94"/>
      <c r="BE571" s="101"/>
      <c r="BF571" s="132"/>
      <c r="BG571" s="98"/>
      <c r="BH571" s="74" t="str">
        <f t="shared" si="66"/>
        <v>N</v>
      </c>
      <c r="BI571" t="e">
        <f t="shared" si="67"/>
        <v>#DIV/0!</v>
      </c>
      <c r="BK571" s="283">
        <f>IFERROR(VLOOKUP($B571, 'A2. Rate Change &amp; Enrollment'!$C$14:$BY$769, 75, FALSE), 0)</f>
        <v>0</v>
      </c>
      <c r="BL571" s="283" t="e">
        <f t="shared" si="68"/>
        <v>#DIV/0!</v>
      </c>
      <c r="BM571" s="283" t="e">
        <f t="shared" si="69"/>
        <v>#DIV/0!</v>
      </c>
      <c r="BN571" t="e">
        <f t="shared" si="72"/>
        <v>#DIV/0!</v>
      </c>
    </row>
    <row r="572" spans="1:66" x14ac:dyDescent="0.35">
      <c r="A572" t="s">
        <v>875</v>
      </c>
      <c r="B572" s="144"/>
      <c r="C572" s="98"/>
      <c r="D572" s="43" t="str">
        <f t="shared" si="65"/>
        <v>POS</v>
      </c>
      <c r="E572" s="100"/>
      <c r="F572" s="101"/>
      <c r="G572" s="100"/>
      <c r="H572" s="101"/>
      <c r="I572" s="100"/>
      <c r="J572" s="101"/>
      <c r="K572" s="100"/>
      <c r="L572" s="101"/>
      <c r="M572" s="100"/>
      <c r="N572" s="101"/>
      <c r="O572" s="100"/>
      <c r="P572" s="101"/>
      <c r="Q572" s="100"/>
      <c r="R572" s="101"/>
      <c r="S572" s="100"/>
      <c r="T572" s="101"/>
      <c r="U572" s="118"/>
      <c r="V572" s="118"/>
      <c r="W572" s="100"/>
      <c r="X572" s="100"/>
      <c r="Y572" s="100"/>
      <c r="Z572" s="100"/>
      <c r="AA572" s="132"/>
      <c r="AB572" s="101"/>
      <c r="AC572" s="101"/>
      <c r="AD572" s="101"/>
      <c r="AE572" s="100"/>
      <c r="AF572" s="101"/>
      <c r="AG572" s="100"/>
      <c r="AH572" s="101"/>
      <c r="AI572" s="100"/>
      <c r="AJ572" s="101"/>
      <c r="AK572" s="100"/>
      <c r="AL572" s="101"/>
      <c r="AM572" s="101"/>
      <c r="AN572" s="8"/>
      <c r="AO572" s="147">
        <f>IFERROR(VLOOKUP(B572,'A2. Rate Change &amp; Enrollment'!$C$20:$K$769,3,FALSE),0)</f>
        <v>0</v>
      </c>
      <c r="AP572" s="147">
        <f>IFERROR(VLOOKUP(B572,'A2. Rate Change &amp; Enrollment'!$C$20:$K$769,7,FALSE),0)</f>
        <v>0</v>
      </c>
      <c r="AQ572" s="150" t="e">
        <f t="shared" si="70"/>
        <v>#DIV/0!</v>
      </c>
      <c r="AS572" s="177"/>
      <c r="AT572" s="177"/>
      <c r="AV572" s="153" t="e">
        <f t="shared" si="71"/>
        <v>#DIV/0!</v>
      </c>
      <c r="AW572" s="101"/>
      <c r="AY572" s="132"/>
      <c r="AZ572" s="101"/>
      <c r="BA572" s="94"/>
      <c r="BB572" s="94"/>
      <c r="BC572" s="94"/>
      <c r="BD572" s="94"/>
      <c r="BE572" s="101"/>
      <c r="BF572" s="132"/>
      <c r="BG572" s="98"/>
      <c r="BH572" s="74" t="str">
        <f t="shared" si="66"/>
        <v>N</v>
      </c>
      <c r="BI572" t="e">
        <f t="shared" si="67"/>
        <v>#DIV/0!</v>
      </c>
      <c r="BK572" s="283">
        <f>IFERROR(VLOOKUP($B572, 'A2. Rate Change &amp; Enrollment'!$C$14:$BY$769, 75, FALSE), 0)</f>
        <v>0</v>
      </c>
      <c r="BL572" s="283" t="e">
        <f t="shared" si="68"/>
        <v>#DIV/0!</v>
      </c>
      <c r="BM572" s="283" t="e">
        <f t="shared" si="69"/>
        <v>#DIV/0!</v>
      </c>
      <c r="BN572" t="e">
        <f t="shared" si="72"/>
        <v>#DIV/0!</v>
      </c>
    </row>
    <row r="573" spans="1:66" x14ac:dyDescent="0.35">
      <c r="A573" t="s">
        <v>876</v>
      </c>
      <c r="B573" s="144"/>
      <c r="C573" s="98"/>
      <c r="D573" s="43" t="str">
        <f t="shared" si="65"/>
        <v>POS</v>
      </c>
      <c r="E573" s="100"/>
      <c r="F573" s="101"/>
      <c r="G573" s="100"/>
      <c r="H573" s="101"/>
      <c r="I573" s="100"/>
      <c r="J573" s="101"/>
      <c r="K573" s="100"/>
      <c r="L573" s="101"/>
      <c r="M573" s="100"/>
      <c r="N573" s="101"/>
      <c r="O573" s="100"/>
      <c r="P573" s="101"/>
      <c r="Q573" s="100"/>
      <c r="R573" s="101"/>
      <c r="S573" s="100"/>
      <c r="T573" s="101"/>
      <c r="U573" s="118"/>
      <c r="V573" s="118"/>
      <c r="W573" s="100"/>
      <c r="X573" s="100"/>
      <c r="Y573" s="100"/>
      <c r="Z573" s="100"/>
      <c r="AA573" s="132"/>
      <c r="AB573" s="101"/>
      <c r="AC573" s="101"/>
      <c r="AD573" s="101"/>
      <c r="AE573" s="100"/>
      <c r="AF573" s="101"/>
      <c r="AG573" s="100"/>
      <c r="AH573" s="101"/>
      <c r="AI573" s="100"/>
      <c r="AJ573" s="101"/>
      <c r="AK573" s="100"/>
      <c r="AL573" s="101"/>
      <c r="AM573" s="101"/>
      <c r="AN573" s="8"/>
      <c r="AO573" s="147">
        <f>IFERROR(VLOOKUP(B573,'A2. Rate Change &amp; Enrollment'!$C$20:$K$769,3,FALSE),0)</f>
        <v>0</v>
      </c>
      <c r="AP573" s="147">
        <f>IFERROR(VLOOKUP(B573,'A2. Rate Change &amp; Enrollment'!$C$20:$K$769,7,FALSE),0)</f>
        <v>0</v>
      </c>
      <c r="AQ573" s="150" t="e">
        <f t="shared" si="70"/>
        <v>#DIV/0!</v>
      </c>
      <c r="AS573" s="177"/>
      <c r="AT573" s="177"/>
      <c r="AV573" s="153" t="e">
        <f t="shared" si="71"/>
        <v>#DIV/0!</v>
      </c>
      <c r="AW573" s="101"/>
      <c r="AY573" s="132"/>
      <c r="AZ573" s="101"/>
      <c r="BA573" s="94"/>
      <c r="BB573" s="94"/>
      <c r="BC573" s="94"/>
      <c r="BD573" s="94"/>
      <c r="BE573" s="101"/>
      <c r="BF573" s="132"/>
      <c r="BG573" s="98"/>
      <c r="BH573" s="74" t="str">
        <f t="shared" si="66"/>
        <v>N</v>
      </c>
      <c r="BI573" t="e">
        <f t="shared" si="67"/>
        <v>#DIV/0!</v>
      </c>
      <c r="BK573" s="283">
        <f>IFERROR(VLOOKUP($B573, 'A2. Rate Change &amp; Enrollment'!$C$14:$BY$769, 75, FALSE), 0)</f>
        <v>0</v>
      </c>
      <c r="BL573" s="283" t="e">
        <f t="shared" si="68"/>
        <v>#DIV/0!</v>
      </c>
      <c r="BM573" s="283" t="e">
        <f t="shared" si="69"/>
        <v>#DIV/0!</v>
      </c>
      <c r="BN573" t="e">
        <f t="shared" si="72"/>
        <v>#DIV/0!</v>
      </c>
    </row>
    <row r="574" spans="1:66" x14ac:dyDescent="0.35">
      <c r="A574" t="s">
        <v>877</v>
      </c>
      <c r="B574" s="144"/>
      <c r="C574" s="98"/>
      <c r="D574" s="43" t="str">
        <f t="shared" si="65"/>
        <v>POS</v>
      </c>
      <c r="E574" s="100"/>
      <c r="F574" s="101"/>
      <c r="G574" s="100"/>
      <c r="H574" s="101"/>
      <c r="I574" s="100"/>
      <c r="J574" s="101"/>
      <c r="K574" s="100"/>
      <c r="L574" s="101"/>
      <c r="M574" s="100"/>
      <c r="N574" s="101"/>
      <c r="O574" s="100"/>
      <c r="P574" s="101"/>
      <c r="Q574" s="100"/>
      <c r="R574" s="101"/>
      <c r="S574" s="100"/>
      <c r="T574" s="101"/>
      <c r="U574" s="118"/>
      <c r="V574" s="118"/>
      <c r="W574" s="100"/>
      <c r="X574" s="100"/>
      <c r="Y574" s="100"/>
      <c r="Z574" s="100"/>
      <c r="AA574" s="132"/>
      <c r="AB574" s="101"/>
      <c r="AC574" s="101"/>
      <c r="AD574" s="101"/>
      <c r="AE574" s="100"/>
      <c r="AF574" s="101"/>
      <c r="AG574" s="100"/>
      <c r="AH574" s="101"/>
      <c r="AI574" s="100"/>
      <c r="AJ574" s="101"/>
      <c r="AK574" s="100"/>
      <c r="AL574" s="101"/>
      <c r="AM574" s="101"/>
      <c r="AN574" s="8"/>
      <c r="AO574" s="147">
        <f>IFERROR(VLOOKUP(B574,'A2. Rate Change &amp; Enrollment'!$C$20:$K$769,3,FALSE),0)</f>
        <v>0</v>
      </c>
      <c r="AP574" s="147">
        <f>IFERROR(VLOOKUP(B574,'A2. Rate Change &amp; Enrollment'!$C$20:$K$769,7,FALSE),0)</f>
        <v>0</v>
      </c>
      <c r="AQ574" s="150" t="e">
        <f t="shared" si="70"/>
        <v>#DIV/0!</v>
      </c>
      <c r="AS574" s="177"/>
      <c r="AT574" s="177"/>
      <c r="AV574" s="153" t="e">
        <f t="shared" si="71"/>
        <v>#DIV/0!</v>
      </c>
      <c r="AW574" s="101"/>
      <c r="AY574" s="132"/>
      <c r="AZ574" s="101"/>
      <c r="BA574" s="94"/>
      <c r="BB574" s="94"/>
      <c r="BC574" s="94"/>
      <c r="BD574" s="94"/>
      <c r="BE574" s="101"/>
      <c r="BF574" s="132"/>
      <c r="BG574" s="98"/>
      <c r="BH574" s="74" t="str">
        <f t="shared" si="66"/>
        <v>N</v>
      </c>
      <c r="BI574" t="e">
        <f t="shared" si="67"/>
        <v>#DIV/0!</v>
      </c>
      <c r="BK574" s="283">
        <f>IFERROR(VLOOKUP($B574, 'A2. Rate Change &amp; Enrollment'!$C$14:$BY$769, 75, FALSE), 0)</f>
        <v>0</v>
      </c>
      <c r="BL574" s="283" t="e">
        <f t="shared" si="68"/>
        <v>#DIV/0!</v>
      </c>
      <c r="BM574" s="283" t="e">
        <f t="shared" si="69"/>
        <v>#DIV/0!</v>
      </c>
      <c r="BN574" t="e">
        <f t="shared" si="72"/>
        <v>#DIV/0!</v>
      </c>
    </row>
    <row r="575" spans="1:66" x14ac:dyDescent="0.35">
      <c r="A575" t="s">
        <v>878</v>
      </c>
      <c r="B575" s="144"/>
      <c r="C575" s="98"/>
      <c r="D575" s="43" t="str">
        <f t="shared" si="65"/>
        <v>POS</v>
      </c>
      <c r="E575" s="100"/>
      <c r="F575" s="101"/>
      <c r="G575" s="100"/>
      <c r="H575" s="101"/>
      <c r="I575" s="100"/>
      <c r="J575" s="101"/>
      <c r="K575" s="100"/>
      <c r="L575" s="101"/>
      <c r="M575" s="100"/>
      <c r="N575" s="101"/>
      <c r="O575" s="100"/>
      <c r="P575" s="101"/>
      <c r="Q575" s="100"/>
      <c r="R575" s="101"/>
      <c r="S575" s="100"/>
      <c r="T575" s="101"/>
      <c r="U575" s="118"/>
      <c r="V575" s="118"/>
      <c r="W575" s="100"/>
      <c r="X575" s="100"/>
      <c r="Y575" s="100"/>
      <c r="Z575" s="100"/>
      <c r="AA575" s="132"/>
      <c r="AB575" s="101"/>
      <c r="AC575" s="101"/>
      <c r="AD575" s="101"/>
      <c r="AE575" s="100"/>
      <c r="AF575" s="101"/>
      <c r="AG575" s="100"/>
      <c r="AH575" s="101"/>
      <c r="AI575" s="100"/>
      <c r="AJ575" s="101"/>
      <c r="AK575" s="100"/>
      <c r="AL575" s="101"/>
      <c r="AM575" s="101"/>
      <c r="AN575" s="8"/>
      <c r="AO575" s="147">
        <f>IFERROR(VLOOKUP(B575,'A2. Rate Change &amp; Enrollment'!$C$20:$K$769,3,FALSE),0)</f>
        <v>0</v>
      </c>
      <c r="AP575" s="147">
        <f>IFERROR(VLOOKUP(B575,'A2. Rate Change &amp; Enrollment'!$C$20:$K$769,7,FALSE),0)</f>
        <v>0</v>
      </c>
      <c r="AQ575" s="150" t="e">
        <f t="shared" si="70"/>
        <v>#DIV/0!</v>
      </c>
      <c r="AS575" s="177"/>
      <c r="AT575" s="177"/>
      <c r="AV575" s="153" t="e">
        <f t="shared" si="71"/>
        <v>#DIV/0!</v>
      </c>
      <c r="AW575" s="101"/>
      <c r="AY575" s="132"/>
      <c r="AZ575" s="101"/>
      <c r="BA575" s="94"/>
      <c r="BB575" s="94"/>
      <c r="BC575" s="94"/>
      <c r="BD575" s="94"/>
      <c r="BE575" s="101"/>
      <c r="BF575" s="132"/>
      <c r="BG575" s="98"/>
      <c r="BH575" s="74" t="str">
        <f t="shared" si="66"/>
        <v>N</v>
      </c>
      <c r="BI575" t="e">
        <f t="shared" si="67"/>
        <v>#DIV/0!</v>
      </c>
      <c r="BK575" s="283">
        <f>IFERROR(VLOOKUP($B575, 'A2. Rate Change &amp; Enrollment'!$C$14:$BY$769, 75, FALSE), 0)</f>
        <v>0</v>
      </c>
      <c r="BL575" s="283" t="e">
        <f t="shared" si="68"/>
        <v>#DIV/0!</v>
      </c>
      <c r="BM575" s="283" t="e">
        <f t="shared" si="69"/>
        <v>#DIV/0!</v>
      </c>
      <c r="BN575" t="e">
        <f t="shared" si="72"/>
        <v>#DIV/0!</v>
      </c>
    </row>
    <row r="576" spans="1:66" x14ac:dyDescent="0.35">
      <c r="A576" t="s">
        <v>879</v>
      </c>
      <c r="B576" s="144"/>
      <c r="C576" s="98"/>
      <c r="D576" s="43" t="str">
        <f t="shared" si="65"/>
        <v>POS</v>
      </c>
      <c r="E576" s="100"/>
      <c r="F576" s="101"/>
      <c r="G576" s="100"/>
      <c r="H576" s="101"/>
      <c r="I576" s="100"/>
      <c r="J576" s="101"/>
      <c r="K576" s="100"/>
      <c r="L576" s="101"/>
      <c r="M576" s="100"/>
      <c r="N576" s="101"/>
      <c r="O576" s="100"/>
      <c r="P576" s="101"/>
      <c r="Q576" s="100"/>
      <c r="R576" s="101"/>
      <c r="S576" s="100"/>
      <c r="T576" s="101"/>
      <c r="U576" s="118"/>
      <c r="V576" s="118"/>
      <c r="W576" s="100"/>
      <c r="X576" s="100"/>
      <c r="Y576" s="100"/>
      <c r="Z576" s="100"/>
      <c r="AA576" s="132"/>
      <c r="AB576" s="101"/>
      <c r="AC576" s="101"/>
      <c r="AD576" s="101"/>
      <c r="AE576" s="100"/>
      <c r="AF576" s="101"/>
      <c r="AG576" s="100"/>
      <c r="AH576" s="101"/>
      <c r="AI576" s="100"/>
      <c r="AJ576" s="101"/>
      <c r="AK576" s="100"/>
      <c r="AL576" s="101"/>
      <c r="AM576" s="101"/>
      <c r="AN576" s="8"/>
      <c r="AO576" s="147">
        <f>IFERROR(VLOOKUP(B576,'A2. Rate Change &amp; Enrollment'!$C$20:$K$769,3,FALSE),0)</f>
        <v>0</v>
      </c>
      <c r="AP576" s="147">
        <f>IFERROR(VLOOKUP(B576,'A2. Rate Change &amp; Enrollment'!$C$20:$K$769,7,FALSE),0)</f>
        <v>0</v>
      </c>
      <c r="AQ576" s="150" t="e">
        <f t="shared" si="70"/>
        <v>#DIV/0!</v>
      </c>
      <c r="AS576" s="177"/>
      <c r="AT576" s="177"/>
      <c r="AV576" s="153" t="e">
        <f t="shared" si="71"/>
        <v>#DIV/0!</v>
      </c>
      <c r="AW576" s="101"/>
      <c r="AY576" s="132"/>
      <c r="AZ576" s="101"/>
      <c r="BA576" s="94"/>
      <c r="BB576" s="94"/>
      <c r="BC576" s="94"/>
      <c r="BD576" s="94"/>
      <c r="BE576" s="101"/>
      <c r="BF576" s="132"/>
      <c r="BG576" s="98"/>
      <c r="BH576" s="74" t="str">
        <f t="shared" si="66"/>
        <v>N</v>
      </c>
      <c r="BI576" t="e">
        <f t="shared" si="67"/>
        <v>#DIV/0!</v>
      </c>
      <c r="BK576" s="283">
        <f>IFERROR(VLOOKUP($B576, 'A2. Rate Change &amp; Enrollment'!$C$14:$BY$769, 75, FALSE), 0)</f>
        <v>0</v>
      </c>
      <c r="BL576" s="283" t="e">
        <f t="shared" si="68"/>
        <v>#DIV/0!</v>
      </c>
      <c r="BM576" s="283" t="e">
        <f t="shared" si="69"/>
        <v>#DIV/0!</v>
      </c>
      <c r="BN576" t="e">
        <f t="shared" si="72"/>
        <v>#DIV/0!</v>
      </c>
    </row>
    <row r="577" spans="1:66" x14ac:dyDescent="0.35">
      <c r="A577" t="s">
        <v>880</v>
      </c>
      <c r="B577" s="144"/>
      <c r="C577" s="98"/>
      <c r="D577" s="43" t="str">
        <f t="shared" si="65"/>
        <v>POS</v>
      </c>
      <c r="E577" s="100"/>
      <c r="F577" s="101"/>
      <c r="G577" s="100"/>
      <c r="H577" s="101"/>
      <c r="I577" s="100"/>
      <c r="J577" s="101"/>
      <c r="K577" s="100"/>
      <c r="L577" s="101"/>
      <c r="M577" s="100"/>
      <c r="N577" s="101"/>
      <c r="O577" s="100"/>
      <c r="P577" s="101"/>
      <c r="Q577" s="100"/>
      <c r="R577" s="101"/>
      <c r="S577" s="100"/>
      <c r="T577" s="101"/>
      <c r="U577" s="118"/>
      <c r="V577" s="118"/>
      <c r="W577" s="100"/>
      <c r="X577" s="100"/>
      <c r="Y577" s="100"/>
      <c r="Z577" s="100"/>
      <c r="AA577" s="132"/>
      <c r="AB577" s="101"/>
      <c r="AC577" s="101"/>
      <c r="AD577" s="101"/>
      <c r="AE577" s="100"/>
      <c r="AF577" s="101"/>
      <c r="AG577" s="100"/>
      <c r="AH577" s="101"/>
      <c r="AI577" s="100"/>
      <c r="AJ577" s="101"/>
      <c r="AK577" s="100"/>
      <c r="AL577" s="101"/>
      <c r="AM577" s="101"/>
      <c r="AN577" s="8"/>
      <c r="AO577" s="147">
        <f>IFERROR(VLOOKUP(B577,'A2. Rate Change &amp; Enrollment'!$C$20:$K$769,3,FALSE),0)</f>
        <v>0</v>
      </c>
      <c r="AP577" s="147">
        <f>IFERROR(VLOOKUP(B577,'A2. Rate Change &amp; Enrollment'!$C$20:$K$769,7,FALSE),0)</f>
        <v>0</v>
      </c>
      <c r="AQ577" s="150" t="e">
        <f t="shared" si="70"/>
        <v>#DIV/0!</v>
      </c>
      <c r="AS577" s="177"/>
      <c r="AT577" s="177"/>
      <c r="AV577" s="153" t="e">
        <f t="shared" si="71"/>
        <v>#DIV/0!</v>
      </c>
      <c r="AW577" s="101"/>
      <c r="AY577" s="132"/>
      <c r="AZ577" s="101"/>
      <c r="BA577" s="94"/>
      <c r="BB577" s="94"/>
      <c r="BC577" s="94"/>
      <c r="BD577" s="94"/>
      <c r="BE577" s="101"/>
      <c r="BF577" s="132"/>
      <c r="BG577" s="98"/>
      <c r="BH577" s="74" t="str">
        <f t="shared" si="66"/>
        <v>N</v>
      </c>
      <c r="BI577" t="e">
        <f t="shared" si="67"/>
        <v>#DIV/0!</v>
      </c>
      <c r="BK577" s="283">
        <f>IFERROR(VLOOKUP($B577, 'A2. Rate Change &amp; Enrollment'!$C$14:$BY$769, 75, FALSE), 0)</f>
        <v>0</v>
      </c>
      <c r="BL577" s="283" t="e">
        <f t="shared" si="68"/>
        <v>#DIV/0!</v>
      </c>
      <c r="BM577" s="283" t="e">
        <f t="shared" si="69"/>
        <v>#DIV/0!</v>
      </c>
      <c r="BN577" t="e">
        <f t="shared" si="72"/>
        <v>#DIV/0!</v>
      </c>
    </row>
    <row r="578" spans="1:66" x14ac:dyDescent="0.35">
      <c r="A578" t="s">
        <v>881</v>
      </c>
      <c r="B578" s="144"/>
      <c r="C578" s="98"/>
      <c r="D578" s="43" t="str">
        <f t="shared" si="65"/>
        <v>POS</v>
      </c>
      <c r="E578" s="100"/>
      <c r="F578" s="101"/>
      <c r="G578" s="100"/>
      <c r="H578" s="101"/>
      <c r="I578" s="100"/>
      <c r="J578" s="101"/>
      <c r="K578" s="100"/>
      <c r="L578" s="101"/>
      <c r="M578" s="100"/>
      <c r="N578" s="101"/>
      <c r="O578" s="100"/>
      <c r="P578" s="101"/>
      <c r="Q578" s="100"/>
      <c r="R578" s="101"/>
      <c r="S578" s="100"/>
      <c r="T578" s="101"/>
      <c r="U578" s="118"/>
      <c r="V578" s="118"/>
      <c r="W578" s="100"/>
      <c r="X578" s="100"/>
      <c r="Y578" s="100"/>
      <c r="Z578" s="100"/>
      <c r="AA578" s="132"/>
      <c r="AB578" s="101"/>
      <c r="AC578" s="101"/>
      <c r="AD578" s="101"/>
      <c r="AE578" s="100"/>
      <c r="AF578" s="101"/>
      <c r="AG578" s="100"/>
      <c r="AH578" s="101"/>
      <c r="AI578" s="100"/>
      <c r="AJ578" s="101"/>
      <c r="AK578" s="100"/>
      <c r="AL578" s="101"/>
      <c r="AM578" s="101"/>
      <c r="AN578" s="8"/>
      <c r="AO578" s="147">
        <f>IFERROR(VLOOKUP(B578,'A2. Rate Change &amp; Enrollment'!$C$20:$K$769,3,FALSE),0)</f>
        <v>0</v>
      </c>
      <c r="AP578" s="147">
        <f>IFERROR(VLOOKUP(B578,'A2. Rate Change &amp; Enrollment'!$C$20:$K$769,7,FALSE),0)</f>
        <v>0</v>
      </c>
      <c r="AQ578" s="150" t="e">
        <f t="shared" si="70"/>
        <v>#DIV/0!</v>
      </c>
      <c r="AS578" s="177"/>
      <c r="AT578" s="177"/>
      <c r="AV578" s="153" t="e">
        <f t="shared" si="71"/>
        <v>#DIV/0!</v>
      </c>
      <c r="AW578" s="101"/>
      <c r="AY578" s="132"/>
      <c r="AZ578" s="101"/>
      <c r="BA578" s="94"/>
      <c r="BB578" s="94"/>
      <c r="BC578" s="94"/>
      <c r="BD578" s="94"/>
      <c r="BE578" s="101"/>
      <c r="BF578" s="132"/>
      <c r="BG578" s="98"/>
      <c r="BH578" s="74" t="str">
        <f t="shared" si="66"/>
        <v>N</v>
      </c>
      <c r="BI578" t="e">
        <f t="shared" si="67"/>
        <v>#DIV/0!</v>
      </c>
      <c r="BK578" s="283">
        <f>IFERROR(VLOOKUP($B578, 'A2. Rate Change &amp; Enrollment'!$C$14:$BY$769, 75, FALSE), 0)</f>
        <v>0</v>
      </c>
      <c r="BL578" s="283" t="e">
        <f t="shared" si="68"/>
        <v>#DIV/0!</v>
      </c>
      <c r="BM578" s="283" t="e">
        <f t="shared" si="69"/>
        <v>#DIV/0!</v>
      </c>
      <c r="BN578" t="e">
        <f t="shared" si="72"/>
        <v>#DIV/0!</v>
      </c>
    </row>
    <row r="579" spans="1:66" x14ac:dyDescent="0.35">
      <c r="A579" t="s">
        <v>882</v>
      </c>
      <c r="B579" s="144"/>
      <c r="C579" s="98"/>
      <c r="D579" s="43" t="str">
        <f t="shared" si="65"/>
        <v>POS</v>
      </c>
      <c r="E579" s="100"/>
      <c r="F579" s="101"/>
      <c r="G579" s="100"/>
      <c r="H579" s="101"/>
      <c r="I579" s="100"/>
      <c r="J579" s="101"/>
      <c r="K579" s="100"/>
      <c r="L579" s="101"/>
      <c r="M579" s="100"/>
      <c r="N579" s="101"/>
      <c r="O579" s="100"/>
      <c r="P579" s="101"/>
      <c r="Q579" s="100"/>
      <c r="R579" s="101"/>
      <c r="S579" s="100"/>
      <c r="T579" s="101"/>
      <c r="U579" s="118"/>
      <c r="V579" s="118"/>
      <c r="W579" s="100"/>
      <c r="X579" s="100"/>
      <c r="Y579" s="100"/>
      <c r="Z579" s="100"/>
      <c r="AA579" s="132"/>
      <c r="AB579" s="101"/>
      <c r="AC579" s="101"/>
      <c r="AD579" s="101"/>
      <c r="AE579" s="100"/>
      <c r="AF579" s="101"/>
      <c r="AG579" s="100"/>
      <c r="AH579" s="101"/>
      <c r="AI579" s="100"/>
      <c r="AJ579" s="101"/>
      <c r="AK579" s="100"/>
      <c r="AL579" s="101"/>
      <c r="AM579" s="101"/>
      <c r="AN579" s="8"/>
      <c r="AO579" s="147">
        <f>IFERROR(VLOOKUP(B579,'A2. Rate Change &amp; Enrollment'!$C$20:$K$769,3,FALSE),0)</f>
        <v>0</v>
      </c>
      <c r="AP579" s="147">
        <f>IFERROR(VLOOKUP(B579,'A2. Rate Change &amp; Enrollment'!$C$20:$K$769,7,FALSE),0)</f>
        <v>0</v>
      </c>
      <c r="AQ579" s="150" t="e">
        <f t="shared" si="70"/>
        <v>#DIV/0!</v>
      </c>
      <c r="AS579" s="177"/>
      <c r="AT579" s="177"/>
      <c r="AV579" s="153" t="e">
        <f t="shared" si="71"/>
        <v>#DIV/0!</v>
      </c>
      <c r="AW579" s="101"/>
      <c r="AY579" s="132"/>
      <c r="AZ579" s="101"/>
      <c r="BA579" s="94"/>
      <c r="BB579" s="94"/>
      <c r="BC579" s="94"/>
      <c r="BD579" s="94"/>
      <c r="BE579" s="101"/>
      <c r="BF579" s="132"/>
      <c r="BG579" s="98"/>
      <c r="BH579" s="74" t="str">
        <f t="shared" si="66"/>
        <v>N</v>
      </c>
      <c r="BI579" t="e">
        <f t="shared" si="67"/>
        <v>#DIV/0!</v>
      </c>
      <c r="BK579" s="283">
        <f>IFERROR(VLOOKUP($B579, 'A2. Rate Change &amp; Enrollment'!$C$14:$BY$769, 75, FALSE), 0)</f>
        <v>0</v>
      </c>
      <c r="BL579" s="283" t="e">
        <f t="shared" si="68"/>
        <v>#DIV/0!</v>
      </c>
      <c r="BM579" s="283" t="e">
        <f t="shared" si="69"/>
        <v>#DIV/0!</v>
      </c>
      <c r="BN579" t="e">
        <f t="shared" si="72"/>
        <v>#DIV/0!</v>
      </c>
    </row>
    <row r="580" spans="1:66" x14ac:dyDescent="0.35">
      <c r="A580" t="s">
        <v>883</v>
      </c>
      <c r="B580" s="144"/>
      <c r="C580" s="98"/>
      <c r="D580" s="43" t="str">
        <f t="shared" si="65"/>
        <v>POS</v>
      </c>
      <c r="E580" s="100"/>
      <c r="F580" s="101"/>
      <c r="G580" s="100"/>
      <c r="H580" s="101"/>
      <c r="I580" s="100"/>
      <c r="J580" s="101"/>
      <c r="K580" s="100"/>
      <c r="L580" s="101"/>
      <c r="M580" s="100"/>
      <c r="N580" s="101"/>
      <c r="O580" s="100"/>
      <c r="P580" s="101"/>
      <c r="Q580" s="100"/>
      <c r="R580" s="101"/>
      <c r="S580" s="100"/>
      <c r="T580" s="101"/>
      <c r="U580" s="118"/>
      <c r="V580" s="118"/>
      <c r="W580" s="100"/>
      <c r="X580" s="100"/>
      <c r="Y580" s="100"/>
      <c r="Z580" s="100"/>
      <c r="AA580" s="132"/>
      <c r="AB580" s="101"/>
      <c r="AC580" s="101"/>
      <c r="AD580" s="101"/>
      <c r="AE580" s="100"/>
      <c r="AF580" s="101"/>
      <c r="AG580" s="100"/>
      <c r="AH580" s="101"/>
      <c r="AI580" s="100"/>
      <c r="AJ580" s="101"/>
      <c r="AK580" s="100"/>
      <c r="AL580" s="101"/>
      <c r="AM580" s="101"/>
      <c r="AN580" s="8"/>
      <c r="AO580" s="147">
        <f>IFERROR(VLOOKUP(B580,'A2. Rate Change &amp; Enrollment'!$C$20:$K$769,3,FALSE),0)</f>
        <v>0</v>
      </c>
      <c r="AP580" s="147">
        <f>IFERROR(VLOOKUP(B580,'A2. Rate Change &amp; Enrollment'!$C$20:$K$769,7,FALSE),0)</f>
        <v>0</v>
      </c>
      <c r="AQ580" s="150" t="e">
        <f t="shared" si="70"/>
        <v>#DIV/0!</v>
      </c>
      <c r="AS580" s="177"/>
      <c r="AT580" s="177"/>
      <c r="AV580" s="153" t="e">
        <f t="shared" si="71"/>
        <v>#DIV/0!</v>
      </c>
      <c r="AW580" s="101"/>
      <c r="AY580" s="132"/>
      <c r="AZ580" s="101"/>
      <c r="BA580" s="94"/>
      <c r="BB580" s="94"/>
      <c r="BC580" s="94"/>
      <c r="BD580" s="94"/>
      <c r="BE580" s="101"/>
      <c r="BF580" s="132"/>
      <c r="BG580" s="98"/>
      <c r="BH580" s="74" t="str">
        <f t="shared" si="66"/>
        <v>N</v>
      </c>
      <c r="BI580" t="e">
        <f t="shared" si="67"/>
        <v>#DIV/0!</v>
      </c>
      <c r="BK580" s="283">
        <f>IFERROR(VLOOKUP($B580, 'A2. Rate Change &amp; Enrollment'!$C$14:$BY$769, 75, FALSE), 0)</f>
        <v>0</v>
      </c>
      <c r="BL580" s="283" t="e">
        <f t="shared" si="68"/>
        <v>#DIV/0!</v>
      </c>
      <c r="BM580" s="283" t="e">
        <f t="shared" si="69"/>
        <v>#DIV/0!</v>
      </c>
      <c r="BN580" t="e">
        <f t="shared" si="72"/>
        <v>#DIV/0!</v>
      </c>
    </row>
    <row r="581" spans="1:66" x14ac:dyDescent="0.35">
      <c r="A581" t="s">
        <v>884</v>
      </c>
      <c r="B581" s="144"/>
      <c r="C581" s="98"/>
      <c r="D581" s="43" t="str">
        <f t="shared" si="65"/>
        <v>POS</v>
      </c>
      <c r="E581" s="100"/>
      <c r="F581" s="101"/>
      <c r="G581" s="100"/>
      <c r="H581" s="101"/>
      <c r="I581" s="100"/>
      <c r="J581" s="101"/>
      <c r="K581" s="100"/>
      <c r="L581" s="101"/>
      <c r="M581" s="100"/>
      <c r="N581" s="101"/>
      <c r="O581" s="100"/>
      <c r="P581" s="101"/>
      <c r="Q581" s="100"/>
      <c r="R581" s="101"/>
      <c r="S581" s="100"/>
      <c r="T581" s="101"/>
      <c r="U581" s="118"/>
      <c r="V581" s="118"/>
      <c r="W581" s="100"/>
      <c r="X581" s="100"/>
      <c r="Y581" s="100"/>
      <c r="Z581" s="100"/>
      <c r="AA581" s="132"/>
      <c r="AB581" s="101"/>
      <c r="AC581" s="101"/>
      <c r="AD581" s="101"/>
      <c r="AE581" s="100"/>
      <c r="AF581" s="101"/>
      <c r="AG581" s="100"/>
      <c r="AH581" s="101"/>
      <c r="AI581" s="100"/>
      <c r="AJ581" s="101"/>
      <c r="AK581" s="100"/>
      <c r="AL581" s="101"/>
      <c r="AM581" s="101"/>
      <c r="AN581" s="8"/>
      <c r="AO581" s="147">
        <f>IFERROR(VLOOKUP(B581,'A2. Rate Change &amp; Enrollment'!$C$20:$K$769,3,FALSE),0)</f>
        <v>0</v>
      </c>
      <c r="AP581" s="147">
        <f>IFERROR(VLOOKUP(B581,'A2. Rate Change &amp; Enrollment'!$C$20:$K$769,7,FALSE),0)</f>
        <v>0</v>
      </c>
      <c r="AQ581" s="150" t="e">
        <f t="shared" si="70"/>
        <v>#DIV/0!</v>
      </c>
      <c r="AS581" s="177"/>
      <c r="AT581" s="177"/>
      <c r="AV581" s="153" t="e">
        <f t="shared" si="71"/>
        <v>#DIV/0!</v>
      </c>
      <c r="AW581" s="101"/>
      <c r="AY581" s="132"/>
      <c r="AZ581" s="101"/>
      <c r="BA581" s="94"/>
      <c r="BB581" s="94"/>
      <c r="BC581" s="94"/>
      <c r="BD581" s="94"/>
      <c r="BE581" s="101"/>
      <c r="BF581" s="132"/>
      <c r="BG581" s="98"/>
      <c r="BH581" s="74" t="str">
        <f t="shared" si="66"/>
        <v>N</v>
      </c>
      <c r="BI581" t="e">
        <f t="shared" si="67"/>
        <v>#DIV/0!</v>
      </c>
      <c r="BK581" s="283">
        <f>IFERROR(VLOOKUP($B581, 'A2. Rate Change &amp; Enrollment'!$C$14:$BY$769, 75, FALSE), 0)</f>
        <v>0</v>
      </c>
      <c r="BL581" s="283" t="e">
        <f t="shared" si="68"/>
        <v>#DIV/0!</v>
      </c>
      <c r="BM581" s="283" t="e">
        <f t="shared" si="69"/>
        <v>#DIV/0!</v>
      </c>
      <c r="BN581" t="e">
        <f t="shared" si="72"/>
        <v>#DIV/0!</v>
      </c>
    </row>
    <row r="582" spans="1:66" x14ac:dyDescent="0.35">
      <c r="A582" t="s">
        <v>885</v>
      </c>
      <c r="B582" s="144"/>
      <c r="C582" s="98"/>
      <c r="D582" s="43" t="str">
        <f t="shared" si="65"/>
        <v>POS</v>
      </c>
      <c r="E582" s="100"/>
      <c r="F582" s="101"/>
      <c r="G582" s="100"/>
      <c r="H582" s="101"/>
      <c r="I582" s="100"/>
      <c r="J582" s="101"/>
      <c r="K582" s="100"/>
      <c r="L582" s="101"/>
      <c r="M582" s="100"/>
      <c r="N582" s="101"/>
      <c r="O582" s="100"/>
      <c r="P582" s="101"/>
      <c r="Q582" s="100"/>
      <c r="R582" s="101"/>
      <c r="S582" s="100"/>
      <c r="T582" s="101"/>
      <c r="U582" s="118"/>
      <c r="V582" s="118"/>
      <c r="W582" s="100"/>
      <c r="X582" s="100"/>
      <c r="Y582" s="100"/>
      <c r="Z582" s="100"/>
      <c r="AA582" s="132"/>
      <c r="AB582" s="101"/>
      <c r="AC582" s="101"/>
      <c r="AD582" s="101"/>
      <c r="AE582" s="100"/>
      <c r="AF582" s="101"/>
      <c r="AG582" s="100"/>
      <c r="AH582" s="101"/>
      <c r="AI582" s="100"/>
      <c r="AJ582" s="101"/>
      <c r="AK582" s="100"/>
      <c r="AL582" s="101"/>
      <c r="AM582" s="101"/>
      <c r="AN582" s="8"/>
      <c r="AO582" s="147">
        <f>IFERROR(VLOOKUP(B582,'A2. Rate Change &amp; Enrollment'!$C$20:$K$769,3,FALSE),0)</f>
        <v>0</v>
      </c>
      <c r="AP582" s="147">
        <f>IFERROR(VLOOKUP(B582,'A2. Rate Change &amp; Enrollment'!$C$20:$K$769,7,FALSE),0)</f>
        <v>0</v>
      </c>
      <c r="AQ582" s="150" t="e">
        <f t="shared" si="70"/>
        <v>#DIV/0!</v>
      </c>
      <c r="AS582" s="177"/>
      <c r="AT582" s="177"/>
      <c r="AV582" s="153" t="e">
        <f t="shared" si="71"/>
        <v>#DIV/0!</v>
      </c>
      <c r="AW582" s="101"/>
      <c r="AY582" s="132"/>
      <c r="AZ582" s="101"/>
      <c r="BA582" s="94"/>
      <c r="BB582" s="94"/>
      <c r="BC582" s="94"/>
      <c r="BD582" s="94"/>
      <c r="BE582" s="101"/>
      <c r="BF582" s="132"/>
      <c r="BG582" s="98"/>
      <c r="BH582" s="74" t="str">
        <f t="shared" si="66"/>
        <v>N</v>
      </c>
      <c r="BI582" t="e">
        <f t="shared" si="67"/>
        <v>#DIV/0!</v>
      </c>
      <c r="BK582" s="283">
        <f>IFERROR(VLOOKUP($B582, 'A2. Rate Change &amp; Enrollment'!$C$14:$BY$769, 75, FALSE), 0)</f>
        <v>0</v>
      </c>
      <c r="BL582" s="283" t="e">
        <f t="shared" si="68"/>
        <v>#DIV/0!</v>
      </c>
      <c r="BM582" s="283" t="e">
        <f t="shared" si="69"/>
        <v>#DIV/0!</v>
      </c>
      <c r="BN582" t="e">
        <f t="shared" si="72"/>
        <v>#DIV/0!</v>
      </c>
    </row>
    <row r="583" spans="1:66" x14ac:dyDescent="0.35">
      <c r="A583" t="s">
        <v>886</v>
      </c>
      <c r="B583" s="144"/>
      <c r="C583" s="98"/>
      <c r="D583" s="43" t="str">
        <f t="shared" si="65"/>
        <v>POS</v>
      </c>
      <c r="E583" s="100"/>
      <c r="F583" s="101"/>
      <c r="G583" s="100"/>
      <c r="H583" s="101"/>
      <c r="I583" s="100"/>
      <c r="J583" s="101"/>
      <c r="K583" s="100"/>
      <c r="L583" s="101"/>
      <c r="M583" s="100"/>
      <c r="N583" s="101"/>
      <c r="O583" s="100"/>
      <c r="P583" s="101"/>
      <c r="Q583" s="100"/>
      <c r="R583" s="101"/>
      <c r="S583" s="100"/>
      <c r="T583" s="101"/>
      <c r="U583" s="118"/>
      <c r="V583" s="118"/>
      <c r="W583" s="100"/>
      <c r="X583" s="100"/>
      <c r="Y583" s="100"/>
      <c r="Z583" s="100"/>
      <c r="AA583" s="132"/>
      <c r="AB583" s="101"/>
      <c r="AC583" s="101"/>
      <c r="AD583" s="101"/>
      <c r="AE583" s="100"/>
      <c r="AF583" s="101"/>
      <c r="AG583" s="100"/>
      <c r="AH583" s="101"/>
      <c r="AI583" s="100"/>
      <c r="AJ583" s="101"/>
      <c r="AK583" s="100"/>
      <c r="AL583" s="101"/>
      <c r="AM583" s="101"/>
      <c r="AN583" s="8"/>
      <c r="AO583" s="147">
        <f>IFERROR(VLOOKUP(B583,'A2. Rate Change &amp; Enrollment'!$C$20:$K$769,3,FALSE),0)</f>
        <v>0</v>
      </c>
      <c r="AP583" s="147">
        <f>IFERROR(VLOOKUP(B583,'A2. Rate Change &amp; Enrollment'!$C$20:$K$769,7,FALSE),0)</f>
        <v>0</v>
      </c>
      <c r="AQ583" s="150" t="e">
        <f t="shared" si="70"/>
        <v>#DIV/0!</v>
      </c>
      <c r="AS583" s="177"/>
      <c r="AT583" s="177"/>
      <c r="AV583" s="153" t="e">
        <f t="shared" si="71"/>
        <v>#DIV/0!</v>
      </c>
      <c r="AW583" s="101"/>
      <c r="AY583" s="132"/>
      <c r="AZ583" s="101"/>
      <c r="BA583" s="94"/>
      <c r="BB583" s="94"/>
      <c r="BC583" s="94"/>
      <c r="BD583" s="94"/>
      <c r="BE583" s="101"/>
      <c r="BF583" s="132"/>
      <c r="BG583" s="98"/>
      <c r="BH583" s="74" t="str">
        <f t="shared" si="66"/>
        <v>N</v>
      </c>
      <c r="BI583" t="e">
        <f t="shared" si="67"/>
        <v>#DIV/0!</v>
      </c>
      <c r="BK583" s="283">
        <f>IFERROR(VLOOKUP($B583, 'A2. Rate Change &amp; Enrollment'!$C$14:$BY$769, 75, FALSE), 0)</f>
        <v>0</v>
      </c>
      <c r="BL583" s="283" t="e">
        <f t="shared" si="68"/>
        <v>#DIV/0!</v>
      </c>
      <c r="BM583" s="283" t="e">
        <f t="shared" si="69"/>
        <v>#DIV/0!</v>
      </c>
      <c r="BN583" t="e">
        <f t="shared" si="72"/>
        <v>#DIV/0!</v>
      </c>
    </row>
    <row r="584" spans="1:66" x14ac:dyDescent="0.35">
      <c r="A584" t="s">
        <v>887</v>
      </c>
      <c r="B584" s="144"/>
      <c r="C584" s="98"/>
      <c r="D584" s="43" t="str">
        <f t="shared" si="65"/>
        <v>POS</v>
      </c>
      <c r="E584" s="100"/>
      <c r="F584" s="101"/>
      <c r="G584" s="100"/>
      <c r="H584" s="101"/>
      <c r="I584" s="100"/>
      <c r="J584" s="101"/>
      <c r="K584" s="100"/>
      <c r="L584" s="101"/>
      <c r="M584" s="100"/>
      <c r="N584" s="101"/>
      <c r="O584" s="100"/>
      <c r="P584" s="101"/>
      <c r="Q584" s="100"/>
      <c r="R584" s="101"/>
      <c r="S584" s="100"/>
      <c r="T584" s="101"/>
      <c r="U584" s="118"/>
      <c r="V584" s="118"/>
      <c r="W584" s="100"/>
      <c r="X584" s="100"/>
      <c r="Y584" s="100"/>
      <c r="Z584" s="100"/>
      <c r="AA584" s="132"/>
      <c r="AB584" s="101"/>
      <c r="AC584" s="101"/>
      <c r="AD584" s="101"/>
      <c r="AE584" s="100"/>
      <c r="AF584" s="101"/>
      <c r="AG584" s="100"/>
      <c r="AH584" s="101"/>
      <c r="AI584" s="100"/>
      <c r="AJ584" s="101"/>
      <c r="AK584" s="100"/>
      <c r="AL584" s="101"/>
      <c r="AM584" s="101"/>
      <c r="AN584" s="8"/>
      <c r="AO584" s="147">
        <f>IFERROR(VLOOKUP(B584,'A2. Rate Change &amp; Enrollment'!$C$20:$K$769,3,FALSE),0)</f>
        <v>0</v>
      </c>
      <c r="AP584" s="147">
        <f>IFERROR(VLOOKUP(B584,'A2. Rate Change &amp; Enrollment'!$C$20:$K$769,7,FALSE),0)</f>
        <v>0</v>
      </c>
      <c r="AQ584" s="150" t="e">
        <f t="shared" si="70"/>
        <v>#DIV/0!</v>
      </c>
      <c r="AS584" s="177"/>
      <c r="AT584" s="177"/>
      <c r="AV584" s="153" t="e">
        <f t="shared" si="71"/>
        <v>#DIV/0!</v>
      </c>
      <c r="AW584" s="101"/>
      <c r="AY584" s="132"/>
      <c r="AZ584" s="101"/>
      <c r="BA584" s="94"/>
      <c r="BB584" s="94"/>
      <c r="BC584" s="94"/>
      <c r="BD584" s="94"/>
      <c r="BE584" s="101"/>
      <c r="BF584" s="132"/>
      <c r="BG584" s="98"/>
      <c r="BH584" s="74" t="str">
        <f t="shared" si="66"/>
        <v>N</v>
      </c>
      <c r="BI584" t="e">
        <f t="shared" si="67"/>
        <v>#DIV/0!</v>
      </c>
      <c r="BK584" s="283">
        <f>IFERROR(VLOOKUP($B584, 'A2. Rate Change &amp; Enrollment'!$C$14:$BY$769, 75, FALSE), 0)</f>
        <v>0</v>
      </c>
      <c r="BL584" s="283" t="e">
        <f t="shared" si="68"/>
        <v>#DIV/0!</v>
      </c>
      <c r="BM584" s="283" t="e">
        <f t="shared" si="69"/>
        <v>#DIV/0!</v>
      </c>
      <c r="BN584" t="e">
        <f t="shared" si="72"/>
        <v>#DIV/0!</v>
      </c>
    </row>
    <row r="585" spans="1:66" x14ac:dyDescent="0.35">
      <c r="A585" t="s">
        <v>888</v>
      </c>
      <c r="B585" s="144"/>
      <c r="C585" s="98"/>
      <c r="D585" s="43" t="str">
        <f t="shared" si="65"/>
        <v>POS</v>
      </c>
      <c r="E585" s="100"/>
      <c r="F585" s="101"/>
      <c r="G585" s="100"/>
      <c r="H585" s="101"/>
      <c r="I585" s="100"/>
      <c r="J585" s="101"/>
      <c r="K585" s="100"/>
      <c r="L585" s="101"/>
      <c r="M585" s="100"/>
      <c r="N585" s="101"/>
      <c r="O585" s="100"/>
      <c r="P585" s="101"/>
      <c r="Q585" s="100"/>
      <c r="R585" s="101"/>
      <c r="S585" s="100"/>
      <c r="T585" s="101"/>
      <c r="U585" s="118"/>
      <c r="V585" s="118"/>
      <c r="W585" s="100"/>
      <c r="X585" s="100"/>
      <c r="Y585" s="100"/>
      <c r="Z585" s="100"/>
      <c r="AA585" s="132"/>
      <c r="AB585" s="101"/>
      <c r="AC585" s="101"/>
      <c r="AD585" s="101"/>
      <c r="AE585" s="100"/>
      <c r="AF585" s="101"/>
      <c r="AG585" s="100"/>
      <c r="AH585" s="101"/>
      <c r="AI585" s="100"/>
      <c r="AJ585" s="101"/>
      <c r="AK585" s="100"/>
      <c r="AL585" s="101"/>
      <c r="AM585" s="101"/>
      <c r="AN585" s="8"/>
      <c r="AO585" s="147">
        <f>IFERROR(VLOOKUP(B585,'A2. Rate Change &amp; Enrollment'!$C$20:$K$769,3,FALSE),0)</f>
        <v>0</v>
      </c>
      <c r="AP585" s="147">
        <f>IFERROR(VLOOKUP(B585,'A2. Rate Change &amp; Enrollment'!$C$20:$K$769,7,FALSE),0)</f>
        <v>0</v>
      </c>
      <c r="AQ585" s="150" t="e">
        <f t="shared" si="70"/>
        <v>#DIV/0!</v>
      </c>
      <c r="AS585" s="177"/>
      <c r="AT585" s="177"/>
      <c r="AV585" s="153" t="e">
        <f t="shared" si="71"/>
        <v>#DIV/0!</v>
      </c>
      <c r="AW585" s="101"/>
      <c r="AY585" s="132"/>
      <c r="AZ585" s="101"/>
      <c r="BA585" s="94"/>
      <c r="BB585" s="94"/>
      <c r="BC585" s="94"/>
      <c r="BD585" s="94"/>
      <c r="BE585" s="101"/>
      <c r="BF585" s="132"/>
      <c r="BG585" s="98"/>
      <c r="BH585" s="74" t="str">
        <f t="shared" si="66"/>
        <v>N</v>
      </c>
      <c r="BI585" t="e">
        <f t="shared" si="67"/>
        <v>#DIV/0!</v>
      </c>
      <c r="BK585" s="283">
        <f>IFERROR(VLOOKUP($B585, 'A2. Rate Change &amp; Enrollment'!$C$14:$BY$769, 75, FALSE), 0)</f>
        <v>0</v>
      </c>
      <c r="BL585" s="283" t="e">
        <f t="shared" si="68"/>
        <v>#DIV/0!</v>
      </c>
      <c r="BM585" s="283" t="e">
        <f t="shared" si="69"/>
        <v>#DIV/0!</v>
      </c>
      <c r="BN585" t="e">
        <f t="shared" si="72"/>
        <v>#DIV/0!</v>
      </c>
    </row>
    <row r="586" spans="1:66" x14ac:dyDescent="0.35">
      <c r="A586" t="s">
        <v>889</v>
      </c>
      <c r="B586" s="144"/>
      <c r="C586" s="98"/>
      <c r="D586" s="43" t="str">
        <f t="shared" si="65"/>
        <v>POS</v>
      </c>
      <c r="E586" s="100"/>
      <c r="F586" s="101"/>
      <c r="G586" s="100"/>
      <c r="H586" s="101"/>
      <c r="I586" s="100"/>
      <c r="J586" s="101"/>
      <c r="K586" s="100"/>
      <c r="L586" s="101"/>
      <c r="M586" s="100"/>
      <c r="N586" s="101"/>
      <c r="O586" s="100"/>
      <c r="P586" s="101"/>
      <c r="Q586" s="100"/>
      <c r="R586" s="101"/>
      <c r="S586" s="100"/>
      <c r="T586" s="101"/>
      <c r="U586" s="118"/>
      <c r="V586" s="118"/>
      <c r="W586" s="100"/>
      <c r="X586" s="100"/>
      <c r="Y586" s="100"/>
      <c r="Z586" s="100"/>
      <c r="AA586" s="132"/>
      <c r="AB586" s="101"/>
      <c r="AC586" s="101"/>
      <c r="AD586" s="101"/>
      <c r="AE586" s="100"/>
      <c r="AF586" s="101"/>
      <c r="AG586" s="100"/>
      <c r="AH586" s="101"/>
      <c r="AI586" s="100"/>
      <c r="AJ586" s="101"/>
      <c r="AK586" s="100"/>
      <c r="AL586" s="101"/>
      <c r="AM586" s="101"/>
      <c r="AN586" s="8"/>
      <c r="AO586" s="147">
        <f>IFERROR(VLOOKUP(B586,'A2. Rate Change &amp; Enrollment'!$C$20:$K$769,3,FALSE),0)</f>
        <v>0</v>
      </c>
      <c r="AP586" s="147">
        <f>IFERROR(VLOOKUP(B586,'A2. Rate Change &amp; Enrollment'!$C$20:$K$769,7,FALSE),0)</f>
        <v>0</v>
      </c>
      <c r="AQ586" s="150" t="e">
        <f t="shared" si="70"/>
        <v>#DIV/0!</v>
      </c>
      <c r="AS586" s="177"/>
      <c r="AT586" s="177"/>
      <c r="AV586" s="153" t="e">
        <f t="shared" si="71"/>
        <v>#DIV/0!</v>
      </c>
      <c r="AW586" s="101"/>
      <c r="AY586" s="132"/>
      <c r="AZ586" s="101"/>
      <c r="BA586" s="94"/>
      <c r="BB586" s="94"/>
      <c r="BC586" s="94"/>
      <c r="BD586" s="94"/>
      <c r="BE586" s="101"/>
      <c r="BF586" s="132"/>
      <c r="BG586" s="98"/>
      <c r="BH586" s="74" t="str">
        <f t="shared" si="66"/>
        <v>N</v>
      </c>
      <c r="BI586" t="e">
        <f t="shared" si="67"/>
        <v>#DIV/0!</v>
      </c>
      <c r="BK586" s="283">
        <f>IFERROR(VLOOKUP($B586, 'A2. Rate Change &amp; Enrollment'!$C$14:$BY$769, 75, FALSE), 0)</f>
        <v>0</v>
      </c>
      <c r="BL586" s="283" t="e">
        <f t="shared" si="68"/>
        <v>#DIV/0!</v>
      </c>
      <c r="BM586" s="283" t="e">
        <f t="shared" si="69"/>
        <v>#DIV/0!</v>
      </c>
      <c r="BN586" t="e">
        <f t="shared" si="72"/>
        <v>#DIV/0!</v>
      </c>
    </row>
    <row r="587" spans="1:66" x14ac:dyDescent="0.35">
      <c r="A587" t="s">
        <v>890</v>
      </c>
      <c r="B587" s="144"/>
      <c r="C587" s="98"/>
      <c r="D587" s="43" t="str">
        <f t="shared" si="65"/>
        <v>POS</v>
      </c>
      <c r="E587" s="100"/>
      <c r="F587" s="101"/>
      <c r="G587" s="100"/>
      <c r="H587" s="101"/>
      <c r="I587" s="100"/>
      <c r="J587" s="101"/>
      <c r="K587" s="100"/>
      <c r="L587" s="101"/>
      <c r="M587" s="100"/>
      <c r="N587" s="101"/>
      <c r="O587" s="100"/>
      <c r="P587" s="101"/>
      <c r="Q587" s="100"/>
      <c r="R587" s="101"/>
      <c r="S587" s="100"/>
      <c r="T587" s="101"/>
      <c r="U587" s="118"/>
      <c r="V587" s="118"/>
      <c r="W587" s="100"/>
      <c r="X587" s="100"/>
      <c r="Y587" s="100"/>
      <c r="Z587" s="100"/>
      <c r="AA587" s="132"/>
      <c r="AB587" s="101"/>
      <c r="AC587" s="101"/>
      <c r="AD587" s="101"/>
      <c r="AE587" s="100"/>
      <c r="AF587" s="101"/>
      <c r="AG587" s="100"/>
      <c r="AH587" s="101"/>
      <c r="AI587" s="100"/>
      <c r="AJ587" s="101"/>
      <c r="AK587" s="100"/>
      <c r="AL587" s="101"/>
      <c r="AM587" s="101"/>
      <c r="AN587" s="8"/>
      <c r="AO587" s="147">
        <f>IFERROR(VLOOKUP(B587,'A2. Rate Change &amp; Enrollment'!$C$20:$K$769,3,FALSE),0)</f>
        <v>0</v>
      </c>
      <c r="AP587" s="147">
        <f>IFERROR(VLOOKUP(B587,'A2. Rate Change &amp; Enrollment'!$C$20:$K$769,7,FALSE),0)</f>
        <v>0</v>
      </c>
      <c r="AQ587" s="150" t="e">
        <f t="shared" si="70"/>
        <v>#DIV/0!</v>
      </c>
      <c r="AS587" s="177"/>
      <c r="AT587" s="177"/>
      <c r="AV587" s="153" t="e">
        <f t="shared" si="71"/>
        <v>#DIV/0!</v>
      </c>
      <c r="AW587" s="101"/>
      <c r="AY587" s="132"/>
      <c r="AZ587" s="101"/>
      <c r="BA587" s="94"/>
      <c r="BB587" s="94"/>
      <c r="BC587" s="94"/>
      <c r="BD587" s="94"/>
      <c r="BE587" s="101"/>
      <c r="BF587" s="132"/>
      <c r="BG587" s="98"/>
      <c r="BH587" s="74" t="str">
        <f t="shared" si="66"/>
        <v>N</v>
      </c>
      <c r="BI587" t="e">
        <f t="shared" si="67"/>
        <v>#DIV/0!</v>
      </c>
      <c r="BK587" s="283">
        <f>IFERROR(VLOOKUP($B587, 'A2. Rate Change &amp; Enrollment'!$C$14:$BY$769, 75, FALSE), 0)</f>
        <v>0</v>
      </c>
      <c r="BL587" s="283" t="e">
        <f t="shared" si="68"/>
        <v>#DIV/0!</v>
      </c>
      <c r="BM587" s="283" t="e">
        <f t="shared" si="69"/>
        <v>#DIV/0!</v>
      </c>
      <c r="BN587" t="e">
        <f t="shared" si="72"/>
        <v>#DIV/0!</v>
      </c>
    </row>
    <row r="588" spans="1:66" x14ac:dyDescent="0.35">
      <c r="A588" t="s">
        <v>891</v>
      </c>
      <c r="B588" s="144"/>
      <c r="C588" s="98"/>
      <c r="D588" s="43" t="str">
        <f t="shared" si="65"/>
        <v>POS</v>
      </c>
      <c r="E588" s="100"/>
      <c r="F588" s="101"/>
      <c r="G588" s="100"/>
      <c r="H588" s="101"/>
      <c r="I588" s="100"/>
      <c r="J588" s="101"/>
      <c r="K588" s="100"/>
      <c r="L588" s="101"/>
      <c r="M588" s="100"/>
      <c r="N588" s="101"/>
      <c r="O588" s="100"/>
      <c r="P588" s="101"/>
      <c r="Q588" s="100"/>
      <c r="R588" s="101"/>
      <c r="S588" s="100"/>
      <c r="T588" s="101"/>
      <c r="U588" s="118"/>
      <c r="V588" s="118"/>
      <c r="W588" s="100"/>
      <c r="X588" s="100"/>
      <c r="Y588" s="100"/>
      <c r="Z588" s="100"/>
      <c r="AA588" s="132"/>
      <c r="AB588" s="101"/>
      <c r="AC588" s="101"/>
      <c r="AD588" s="101"/>
      <c r="AE588" s="100"/>
      <c r="AF588" s="101"/>
      <c r="AG588" s="100"/>
      <c r="AH588" s="101"/>
      <c r="AI588" s="100"/>
      <c r="AJ588" s="101"/>
      <c r="AK588" s="100"/>
      <c r="AL588" s="101"/>
      <c r="AM588" s="101"/>
      <c r="AN588" s="8"/>
      <c r="AO588" s="147">
        <f>IFERROR(VLOOKUP(B588,'A2. Rate Change &amp; Enrollment'!$C$20:$K$769,3,FALSE),0)</f>
        <v>0</v>
      </c>
      <c r="AP588" s="147">
        <f>IFERROR(VLOOKUP(B588,'A2. Rate Change &amp; Enrollment'!$C$20:$K$769,7,FALSE),0)</f>
        <v>0</v>
      </c>
      <c r="AQ588" s="150" t="e">
        <f t="shared" si="70"/>
        <v>#DIV/0!</v>
      </c>
      <c r="AS588" s="177"/>
      <c r="AT588" s="177"/>
      <c r="AV588" s="153" t="e">
        <f t="shared" si="71"/>
        <v>#DIV/0!</v>
      </c>
      <c r="AW588" s="101"/>
      <c r="AY588" s="132"/>
      <c r="AZ588" s="101"/>
      <c r="BA588" s="94"/>
      <c r="BB588" s="94"/>
      <c r="BC588" s="94"/>
      <c r="BD588" s="94"/>
      <c r="BE588" s="101"/>
      <c r="BF588" s="132"/>
      <c r="BG588" s="98"/>
      <c r="BH588" s="74" t="str">
        <f t="shared" si="66"/>
        <v>N</v>
      </c>
      <c r="BI588" t="e">
        <f t="shared" si="67"/>
        <v>#DIV/0!</v>
      </c>
      <c r="BK588" s="283">
        <f>IFERROR(VLOOKUP($B588, 'A2. Rate Change &amp; Enrollment'!$C$14:$BY$769, 75, FALSE), 0)</f>
        <v>0</v>
      </c>
      <c r="BL588" s="283" t="e">
        <f t="shared" si="68"/>
        <v>#DIV/0!</v>
      </c>
      <c r="BM588" s="283" t="e">
        <f t="shared" si="69"/>
        <v>#DIV/0!</v>
      </c>
      <c r="BN588" t="e">
        <f t="shared" si="72"/>
        <v>#DIV/0!</v>
      </c>
    </row>
    <row r="589" spans="1:66" x14ac:dyDescent="0.35">
      <c r="A589" t="s">
        <v>892</v>
      </c>
      <c r="B589" s="144"/>
      <c r="C589" s="98"/>
      <c r="D589" s="43" t="str">
        <f t="shared" si="65"/>
        <v>POS</v>
      </c>
      <c r="E589" s="100"/>
      <c r="F589" s="101"/>
      <c r="G589" s="100"/>
      <c r="H589" s="101"/>
      <c r="I589" s="100"/>
      <c r="J589" s="101"/>
      <c r="K589" s="100"/>
      <c r="L589" s="101"/>
      <c r="M589" s="100"/>
      <c r="N589" s="101"/>
      <c r="O589" s="100"/>
      <c r="P589" s="101"/>
      <c r="Q589" s="100"/>
      <c r="R589" s="101"/>
      <c r="S589" s="100"/>
      <c r="T589" s="101"/>
      <c r="U589" s="118"/>
      <c r="V589" s="118"/>
      <c r="W589" s="100"/>
      <c r="X589" s="100"/>
      <c r="Y589" s="100"/>
      <c r="Z589" s="100"/>
      <c r="AA589" s="132"/>
      <c r="AB589" s="101"/>
      <c r="AC589" s="101"/>
      <c r="AD589" s="101"/>
      <c r="AE589" s="100"/>
      <c r="AF589" s="101"/>
      <c r="AG589" s="100"/>
      <c r="AH589" s="101"/>
      <c r="AI589" s="100"/>
      <c r="AJ589" s="101"/>
      <c r="AK589" s="100"/>
      <c r="AL589" s="101"/>
      <c r="AM589" s="101"/>
      <c r="AN589" s="8"/>
      <c r="AO589" s="147">
        <f>IFERROR(VLOOKUP(B589,'A2. Rate Change &amp; Enrollment'!$C$20:$K$769,3,FALSE),0)</f>
        <v>0</v>
      </c>
      <c r="AP589" s="147">
        <f>IFERROR(VLOOKUP(B589,'A2. Rate Change &amp; Enrollment'!$C$20:$K$769,7,FALSE),0)</f>
        <v>0</v>
      </c>
      <c r="AQ589" s="150" t="e">
        <f t="shared" si="70"/>
        <v>#DIV/0!</v>
      </c>
      <c r="AS589" s="177"/>
      <c r="AT589" s="177"/>
      <c r="AV589" s="153" t="e">
        <f t="shared" si="71"/>
        <v>#DIV/0!</v>
      </c>
      <c r="AW589" s="101"/>
      <c r="AY589" s="132"/>
      <c r="AZ589" s="101"/>
      <c r="BA589" s="94"/>
      <c r="BB589" s="94"/>
      <c r="BC589" s="94"/>
      <c r="BD589" s="94"/>
      <c r="BE589" s="101"/>
      <c r="BF589" s="132"/>
      <c r="BG589" s="98"/>
      <c r="BH589" s="74" t="str">
        <f t="shared" si="66"/>
        <v>N</v>
      </c>
      <c r="BI589" t="e">
        <f t="shared" si="67"/>
        <v>#DIV/0!</v>
      </c>
      <c r="BK589" s="283">
        <f>IFERROR(VLOOKUP($B589, 'A2. Rate Change &amp; Enrollment'!$C$14:$BY$769, 75, FALSE), 0)</f>
        <v>0</v>
      </c>
      <c r="BL589" s="283" t="e">
        <f t="shared" si="68"/>
        <v>#DIV/0!</v>
      </c>
      <c r="BM589" s="283" t="e">
        <f t="shared" si="69"/>
        <v>#DIV/0!</v>
      </c>
      <c r="BN589" t="e">
        <f t="shared" si="72"/>
        <v>#DIV/0!</v>
      </c>
    </row>
    <row r="590" spans="1:66" x14ac:dyDescent="0.35">
      <c r="A590" t="s">
        <v>893</v>
      </c>
      <c r="B590" s="144"/>
      <c r="C590" s="98"/>
      <c r="D590" s="43" t="str">
        <f t="shared" si="65"/>
        <v>POS</v>
      </c>
      <c r="E590" s="100"/>
      <c r="F590" s="101"/>
      <c r="G590" s="100"/>
      <c r="H590" s="101"/>
      <c r="I590" s="100"/>
      <c r="J590" s="101"/>
      <c r="K590" s="100"/>
      <c r="L590" s="101"/>
      <c r="M590" s="100"/>
      <c r="N590" s="101"/>
      <c r="O590" s="100"/>
      <c r="P590" s="101"/>
      <c r="Q590" s="100"/>
      <c r="R590" s="101"/>
      <c r="S590" s="100"/>
      <c r="T590" s="101"/>
      <c r="U590" s="118"/>
      <c r="V590" s="118"/>
      <c r="W590" s="100"/>
      <c r="X590" s="100"/>
      <c r="Y590" s="100"/>
      <c r="Z590" s="100"/>
      <c r="AA590" s="132"/>
      <c r="AB590" s="101"/>
      <c r="AC590" s="101"/>
      <c r="AD590" s="101"/>
      <c r="AE590" s="100"/>
      <c r="AF590" s="101"/>
      <c r="AG590" s="100"/>
      <c r="AH590" s="101"/>
      <c r="AI590" s="100"/>
      <c r="AJ590" s="101"/>
      <c r="AK590" s="100"/>
      <c r="AL590" s="101"/>
      <c r="AM590" s="101"/>
      <c r="AN590" s="8"/>
      <c r="AO590" s="147">
        <f>IFERROR(VLOOKUP(B590,'A2. Rate Change &amp; Enrollment'!$C$20:$K$769,3,FALSE),0)</f>
        <v>0</v>
      </c>
      <c r="AP590" s="147">
        <f>IFERROR(VLOOKUP(B590,'A2. Rate Change &amp; Enrollment'!$C$20:$K$769,7,FALSE),0)</f>
        <v>0</v>
      </c>
      <c r="AQ590" s="150" t="e">
        <f t="shared" si="70"/>
        <v>#DIV/0!</v>
      </c>
      <c r="AS590" s="177"/>
      <c r="AT590" s="177"/>
      <c r="AV590" s="153" t="e">
        <f t="shared" si="71"/>
        <v>#DIV/0!</v>
      </c>
      <c r="AW590" s="101"/>
      <c r="AY590" s="132"/>
      <c r="AZ590" s="101"/>
      <c r="BA590" s="94"/>
      <c r="BB590" s="94"/>
      <c r="BC590" s="94"/>
      <c r="BD590" s="94"/>
      <c r="BE590" s="101"/>
      <c r="BF590" s="132"/>
      <c r="BG590" s="98"/>
      <c r="BH590" s="74" t="str">
        <f t="shared" si="66"/>
        <v>N</v>
      </c>
      <c r="BI590" t="e">
        <f t="shared" si="67"/>
        <v>#DIV/0!</v>
      </c>
      <c r="BK590" s="283">
        <f>IFERROR(VLOOKUP($B590, 'A2. Rate Change &amp; Enrollment'!$C$14:$BY$769, 75, FALSE), 0)</f>
        <v>0</v>
      </c>
      <c r="BL590" s="283" t="e">
        <f t="shared" si="68"/>
        <v>#DIV/0!</v>
      </c>
      <c r="BM590" s="283" t="e">
        <f t="shared" si="69"/>
        <v>#DIV/0!</v>
      </c>
      <c r="BN590" t="e">
        <f t="shared" si="72"/>
        <v>#DIV/0!</v>
      </c>
    </row>
    <row r="591" spans="1:66" x14ac:dyDescent="0.35">
      <c r="A591" t="s">
        <v>894</v>
      </c>
      <c r="B591" s="144"/>
      <c r="C591" s="98"/>
      <c r="D591" s="43" t="str">
        <f t="shared" si="65"/>
        <v>POS</v>
      </c>
      <c r="E591" s="100"/>
      <c r="F591" s="101"/>
      <c r="G591" s="100"/>
      <c r="H591" s="101"/>
      <c r="I591" s="100"/>
      <c r="J591" s="101"/>
      <c r="K591" s="100"/>
      <c r="L591" s="101"/>
      <c r="M591" s="100"/>
      <c r="N591" s="101"/>
      <c r="O591" s="100"/>
      <c r="P591" s="101"/>
      <c r="Q591" s="100"/>
      <c r="R591" s="101"/>
      <c r="S591" s="100"/>
      <c r="T591" s="101"/>
      <c r="U591" s="118"/>
      <c r="V591" s="118"/>
      <c r="W591" s="100"/>
      <c r="X591" s="100"/>
      <c r="Y591" s="100"/>
      <c r="Z591" s="100"/>
      <c r="AA591" s="132"/>
      <c r="AB591" s="101"/>
      <c r="AC591" s="101"/>
      <c r="AD591" s="101"/>
      <c r="AE591" s="100"/>
      <c r="AF591" s="101"/>
      <c r="AG591" s="100"/>
      <c r="AH591" s="101"/>
      <c r="AI591" s="100"/>
      <c r="AJ591" s="101"/>
      <c r="AK591" s="100"/>
      <c r="AL591" s="101"/>
      <c r="AM591" s="101"/>
      <c r="AN591" s="8"/>
      <c r="AO591" s="147">
        <f>IFERROR(VLOOKUP(B591,'A2. Rate Change &amp; Enrollment'!$C$20:$K$769,3,FALSE),0)</f>
        <v>0</v>
      </c>
      <c r="AP591" s="147">
        <f>IFERROR(VLOOKUP(B591,'A2. Rate Change &amp; Enrollment'!$C$20:$K$769,7,FALSE),0)</f>
        <v>0</v>
      </c>
      <c r="AQ591" s="150" t="e">
        <f t="shared" si="70"/>
        <v>#DIV/0!</v>
      </c>
      <c r="AS591" s="177"/>
      <c r="AT591" s="177"/>
      <c r="AV591" s="153" t="e">
        <f t="shared" si="71"/>
        <v>#DIV/0!</v>
      </c>
      <c r="AW591" s="101"/>
      <c r="AY591" s="132"/>
      <c r="AZ591" s="101"/>
      <c r="BA591" s="94"/>
      <c r="BB591" s="94"/>
      <c r="BC591" s="94"/>
      <c r="BD591" s="94"/>
      <c r="BE591" s="101"/>
      <c r="BF591" s="132"/>
      <c r="BG591" s="98"/>
      <c r="BH591" s="74" t="str">
        <f t="shared" si="66"/>
        <v>N</v>
      </c>
      <c r="BI591" t="e">
        <f t="shared" si="67"/>
        <v>#DIV/0!</v>
      </c>
      <c r="BK591" s="283">
        <f>IFERROR(VLOOKUP($B591, 'A2. Rate Change &amp; Enrollment'!$C$14:$BY$769, 75, FALSE), 0)</f>
        <v>0</v>
      </c>
      <c r="BL591" s="283" t="e">
        <f t="shared" si="68"/>
        <v>#DIV/0!</v>
      </c>
      <c r="BM591" s="283" t="e">
        <f t="shared" si="69"/>
        <v>#DIV/0!</v>
      </c>
      <c r="BN591" t="e">
        <f t="shared" si="72"/>
        <v>#DIV/0!</v>
      </c>
    </row>
    <row r="592" spans="1:66" x14ac:dyDescent="0.35">
      <c r="A592" t="s">
        <v>895</v>
      </c>
      <c r="B592" s="144"/>
      <c r="C592" s="98"/>
      <c r="D592" s="43" t="str">
        <f t="shared" ref="D592:D655" si="73">$B$4</f>
        <v>POS</v>
      </c>
      <c r="E592" s="100"/>
      <c r="F592" s="101"/>
      <c r="G592" s="100"/>
      <c r="H592" s="101"/>
      <c r="I592" s="100"/>
      <c r="J592" s="101"/>
      <c r="K592" s="100"/>
      <c r="L592" s="101"/>
      <c r="M592" s="100"/>
      <c r="N592" s="101"/>
      <c r="O592" s="100"/>
      <c r="P592" s="101"/>
      <c r="Q592" s="100"/>
      <c r="R592" s="101"/>
      <c r="S592" s="100"/>
      <c r="T592" s="101"/>
      <c r="U592" s="118"/>
      <c r="V592" s="118"/>
      <c r="W592" s="100"/>
      <c r="X592" s="100"/>
      <c r="Y592" s="100"/>
      <c r="Z592" s="100"/>
      <c r="AA592" s="132"/>
      <c r="AB592" s="101"/>
      <c r="AC592" s="101"/>
      <c r="AD592" s="101"/>
      <c r="AE592" s="100"/>
      <c r="AF592" s="101"/>
      <c r="AG592" s="100"/>
      <c r="AH592" s="101"/>
      <c r="AI592" s="100"/>
      <c r="AJ592" s="101"/>
      <c r="AK592" s="100"/>
      <c r="AL592" s="101"/>
      <c r="AM592" s="101"/>
      <c r="AN592" s="8"/>
      <c r="AO592" s="147">
        <f>IFERROR(VLOOKUP(B592,'A2. Rate Change &amp; Enrollment'!$C$20:$K$769,3,FALSE),0)</f>
        <v>0</v>
      </c>
      <c r="AP592" s="147">
        <f>IFERROR(VLOOKUP(B592,'A2. Rate Change &amp; Enrollment'!$C$20:$K$769,7,FALSE),0)</f>
        <v>0</v>
      </c>
      <c r="AQ592" s="150" t="e">
        <f t="shared" si="70"/>
        <v>#DIV/0!</v>
      </c>
      <c r="AS592" s="177"/>
      <c r="AT592" s="177"/>
      <c r="AV592" s="153" t="e">
        <f t="shared" si="71"/>
        <v>#DIV/0!</v>
      </c>
      <c r="AW592" s="101"/>
      <c r="AY592" s="132"/>
      <c r="AZ592" s="101"/>
      <c r="BA592" s="94"/>
      <c r="BB592" s="94"/>
      <c r="BC592" s="94"/>
      <c r="BD592" s="94"/>
      <c r="BE592" s="101"/>
      <c r="BF592" s="132"/>
      <c r="BG592" s="98"/>
      <c r="BH592" s="74" t="str">
        <f t="shared" ref="BH592:BH655" si="74">IF(OR(AS592-AT592&gt;5%, AT592-AS592&gt;5%), "Y", "N")</f>
        <v>N</v>
      </c>
      <c r="BI592" t="e">
        <f t="shared" ref="BI592:BI655" si="75">IF(AND(AQ592&gt;5%, BH592="Y"), "Y", "N")</f>
        <v>#DIV/0!</v>
      </c>
      <c r="BK592" s="283">
        <f>IFERROR(VLOOKUP($B592, 'A2. Rate Change &amp; Enrollment'!$C$14:$BY$769, 75, FALSE), 0)</f>
        <v>0</v>
      </c>
      <c r="BL592" s="283" t="e">
        <f t="shared" ref="BL592:BL655" si="76">BK592/$BK$14</f>
        <v>#DIV/0!</v>
      </c>
      <c r="BM592" s="283" t="e">
        <f t="shared" ref="BM592:BM655" si="77">AS592/$AS$14</f>
        <v>#DIV/0!</v>
      </c>
      <c r="BN592" t="e">
        <f t="shared" si="72"/>
        <v>#DIV/0!</v>
      </c>
    </row>
    <row r="593" spans="1:66" x14ac:dyDescent="0.35">
      <c r="A593" t="s">
        <v>896</v>
      </c>
      <c r="B593" s="144"/>
      <c r="C593" s="98"/>
      <c r="D593" s="43" t="str">
        <f t="shared" si="73"/>
        <v>POS</v>
      </c>
      <c r="E593" s="100"/>
      <c r="F593" s="101"/>
      <c r="G593" s="100"/>
      <c r="H593" s="101"/>
      <c r="I593" s="100"/>
      <c r="J593" s="101"/>
      <c r="K593" s="100"/>
      <c r="L593" s="101"/>
      <c r="M593" s="100"/>
      <c r="N593" s="101"/>
      <c r="O593" s="100"/>
      <c r="P593" s="101"/>
      <c r="Q593" s="100"/>
      <c r="R593" s="101"/>
      <c r="S593" s="100"/>
      <c r="T593" s="101"/>
      <c r="U593" s="118"/>
      <c r="V593" s="118"/>
      <c r="W593" s="100"/>
      <c r="X593" s="100"/>
      <c r="Y593" s="100"/>
      <c r="Z593" s="100"/>
      <c r="AA593" s="132"/>
      <c r="AB593" s="101"/>
      <c r="AC593" s="101"/>
      <c r="AD593" s="101"/>
      <c r="AE593" s="100"/>
      <c r="AF593" s="101"/>
      <c r="AG593" s="100"/>
      <c r="AH593" s="101"/>
      <c r="AI593" s="100"/>
      <c r="AJ593" s="101"/>
      <c r="AK593" s="100"/>
      <c r="AL593" s="101"/>
      <c r="AM593" s="101"/>
      <c r="AN593" s="8"/>
      <c r="AO593" s="147">
        <f>IFERROR(VLOOKUP(B593,'A2. Rate Change &amp; Enrollment'!$C$20:$K$769,3,FALSE),0)</f>
        <v>0</v>
      </c>
      <c r="AP593" s="147">
        <f>IFERROR(VLOOKUP(B593,'A2. Rate Change &amp; Enrollment'!$C$20:$K$769,7,FALSE),0)</f>
        <v>0</v>
      </c>
      <c r="AQ593" s="150" t="e">
        <f t="shared" ref="AQ593:AQ656" si="78">AP593/$AP$11</f>
        <v>#DIV/0!</v>
      </c>
      <c r="AS593" s="177"/>
      <c r="AT593" s="177"/>
      <c r="AV593" s="153" t="e">
        <f t="shared" ref="AV593:AV656" si="79">AS593/AT593-1</f>
        <v>#DIV/0!</v>
      </c>
      <c r="AW593" s="101"/>
      <c r="AY593" s="132"/>
      <c r="AZ593" s="101"/>
      <c r="BA593" s="94"/>
      <c r="BB593" s="94"/>
      <c r="BC593" s="94"/>
      <c r="BD593" s="94"/>
      <c r="BE593" s="101"/>
      <c r="BF593" s="132"/>
      <c r="BG593" s="98"/>
      <c r="BH593" s="74" t="str">
        <f t="shared" si="74"/>
        <v>N</v>
      </c>
      <c r="BI593" t="e">
        <f t="shared" si="75"/>
        <v>#DIV/0!</v>
      </c>
      <c r="BK593" s="283">
        <f>IFERROR(VLOOKUP($B593, 'A2. Rate Change &amp; Enrollment'!$C$14:$BY$769, 75, FALSE), 0)</f>
        <v>0</v>
      </c>
      <c r="BL593" s="283" t="e">
        <f t="shared" si="76"/>
        <v>#DIV/0!</v>
      </c>
      <c r="BM593" s="283" t="e">
        <f t="shared" si="77"/>
        <v>#DIV/0!</v>
      </c>
      <c r="BN593" t="e">
        <f t="shared" ref="BN593:BN656" si="80">IF(ABS(BM593-BL593)&lt;0.001, "N", "Y")</f>
        <v>#DIV/0!</v>
      </c>
    </row>
    <row r="594" spans="1:66" x14ac:dyDescent="0.35">
      <c r="A594" t="s">
        <v>897</v>
      </c>
      <c r="B594" s="144"/>
      <c r="C594" s="98"/>
      <c r="D594" s="43" t="str">
        <f t="shared" si="73"/>
        <v>POS</v>
      </c>
      <c r="E594" s="100"/>
      <c r="F594" s="101"/>
      <c r="G594" s="100"/>
      <c r="H594" s="101"/>
      <c r="I594" s="100"/>
      <c r="J594" s="101"/>
      <c r="K594" s="100"/>
      <c r="L594" s="101"/>
      <c r="M594" s="100"/>
      <c r="N594" s="101"/>
      <c r="O594" s="100"/>
      <c r="P594" s="101"/>
      <c r="Q594" s="100"/>
      <c r="R594" s="101"/>
      <c r="S594" s="100"/>
      <c r="T594" s="101"/>
      <c r="U594" s="118"/>
      <c r="V594" s="118"/>
      <c r="W594" s="100"/>
      <c r="X594" s="100"/>
      <c r="Y594" s="100"/>
      <c r="Z594" s="100"/>
      <c r="AA594" s="132"/>
      <c r="AB594" s="101"/>
      <c r="AC594" s="101"/>
      <c r="AD594" s="101"/>
      <c r="AE594" s="100"/>
      <c r="AF594" s="101"/>
      <c r="AG594" s="100"/>
      <c r="AH594" s="101"/>
      <c r="AI594" s="100"/>
      <c r="AJ594" s="101"/>
      <c r="AK594" s="100"/>
      <c r="AL594" s="101"/>
      <c r="AM594" s="101"/>
      <c r="AN594" s="8"/>
      <c r="AO594" s="147">
        <f>IFERROR(VLOOKUP(B594,'A2. Rate Change &amp; Enrollment'!$C$20:$K$769,3,FALSE),0)</f>
        <v>0</v>
      </c>
      <c r="AP594" s="147">
        <f>IFERROR(VLOOKUP(B594,'A2. Rate Change &amp; Enrollment'!$C$20:$K$769,7,FALSE),0)</f>
        <v>0</v>
      </c>
      <c r="AQ594" s="150" t="e">
        <f t="shared" si="78"/>
        <v>#DIV/0!</v>
      </c>
      <c r="AS594" s="177"/>
      <c r="AT594" s="177"/>
      <c r="AV594" s="153" t="e">
        <f t="shared" si="79"/>
        <v>#DIV/0!</v>
      </c>
      <c r="AW594" s="101"/>
      <c r="AY594" s="132"/>
      <c r="AZ594" s="101"/>
      <c r="BA594" s="94"/>
      <c r="BB594" s="94"/>
      <c r="BC594" s="94"/>
      <c r="BD594" s="94"/>
      <c r="BE594" s="101"/>
      <c r="BF594" s="132"/>
      <c r="BG594" s="98"/>
      <c r="BH594" s="74" t="str">
        <f t="shared" si="74"/>
        <v>N</v>
      </c>
      <c r="BI594" t="e">
        <f t="shared" si="75"/>
        <v>#DIV/0!</v>
      </c>
      <c r="BK594" s="283">
        <f>IFERROR(VLOOKUP($B594, 'A2. Rate Change &amp; Enrollment'!$C$14:$BY$769, 75, FALSE), 0)</f>
        <v>0</v>
      </c>
      <c r="BL594" s="283" t="e">
        <f t="shared" si="76"/>
        <v>#DIV/0!</v>
      </c>
      <c r="BM594" s="283" t="e">
        <f t="shared" si="77"/>
        <v>#DIV/0!</v>
      </c>
      <c r="BN594" t="e">
        <f t="shared" si="80"/>
        <v>#DIV/0!</v>
      </c>
    </row>
    <row r="595" spans="1:66" x14ac:dyDescent="0.35">
      <c r="A595" t="s">
        <v>898</v>
      </c>
      <c r="B595" s="144"/>
      <c r="C595" s="98"/>
      <c r="D595" s="43" t="str">
        <f t="shared" si="73"/>
        <v>POS</v>
      </c>
      <c r="E595" s="100"/>
      <c r="F595" s="101"/>
      <c r="G595" s="100"/>
      <c r="H595" s="101"/>
      <c r="I595" s="100"/>
      <c r="J595" s="101"/>
      <c r="K595" s="100"/>
      <c r="L595" s="101"/>
      <c r="M595" s="100"/>
      <c r="N595" s="101"/>
      <c r="O595" s="100"/>
      <c r="P595" s="101"/>
      <c r="Q595" s="100"/>
      <c r="R595" s="101"/>
      <c r="S595" s="100"/>
      <c r="T595" s="101"/>
      <c r="U595" s="118"/>
      <c r="V595" s="118"/>
      <c r="W595" s="100"/>
      <c r="X595" s="100"/>
      <c r="Y595" s="100"/>
      <c r="Z595" s="100"/>
      <c r="AA595" s="132"/>
      <c r="AB595" s="101"/>
      <c r="AC595" s="101"/>
      <c r="AD595" s="101"/>
      <c r="AE595" s="100"/>
      <c r="AF595" s="101"/>
      <c r="AG595" s="100"/>
      <c r="AH595" s="101"/>
      <c r="AI595" s="100"/>
      <c r="AJ595" s="101"/>
      <c r="AK595" s="100"/>
      <c r="AL595" s="101"/>
      <c r="AM595" s="101"/>
      <c r="AN595" s="8"/>
      <c r="AO595" s="147">
        <f>IFERROR(VLOOKUP(B595,'A2. Rate Change &amp; Enrollment'!$C$20:$K$769,3,FALSE),0)</f>
        <v>0</v>
      </c>
      <c r="AP595" s="147">
        <f>IFERROR(VLOOKUP(B595,'A2. Rate Change &amp; Enrollment'!$C$20:$K$769,7,FALSE),0)</f>
        <v>0</v>
      </c>
      <c r="AQ595" s="150" t="e">
        <f t="shared" si="78"/>
        <v>#DIV/0!</v>
      </c>
      <c r="AS595" s="177"/>
      <c r="AT595" s="177"/>
      <c r="AV595" s="153" t="e">
        <f t="shared" si="79"/>
        <v>#DIV/0!</v>
      </c>
      <c r="AW595" s="101"/>
      <c r="AY595" s="132"/>
      <c r="AZ595" s="101"/>
      <c r="BA595" s="94"/>
      <c r="BB595" s="94"/>
      <c r="BC595" s="94"/>
      <c r="BD595" s="94"/>
      <c r="BE595" s="101"/>
      <c r="BF595" s="132"/>
      <c r="BG595" s="98"/>
      <c r="BH595" s="74" t="str">
        <f t="shared" si="74"/>
        <v>N</v>
      </c>
      <c r="BI595" t="e">
        <f t="shared" si="75"/>
        <v>#DIV/0!</v>
      </c>
      <c r="BK595" s="283">
        <f>IFERROR(VLOOKUP($B595, 'A2. Rate Change &amp; Enrollment'!$C$14:$BY$769, 75, FALSE), 0)</f>
        <v>0</v>
      </c>
      <c r="BL595" s="283" t="e">
        <f t="shared" si="76"/>
        <v>#DIV/0!</v>
      </c>
      <c r="BM595" s="283" t="e">
        <f t="shared" si="77"/>
        <v>#DIV/0!</v>
      </c>
      <c r="BN595" t="e">
        <f t="shared" si="80"/>
        <v>#DIV/0!</v>
      </c>
    </row>
    <row r="596" spans="1:66" x14ac:dyDescent="0.35">
      <c r="A596" t="s">
        <v>899</v>
      </c>
      <c r="B596" s="144"/>
      <c r="C596" s="98"/>
      <c r="D596" s="43" t="str">
        <f t="shared" si="73"/>
        <v>POS</v>
      </c>
      <c r="E596" s="100"/>
      <c r="F596" s="101"/>
      <c r="G596" s="100"/>
      <c r="H596" s="101"/>
      <c r="I596" s="100"/>
      <c r="J596" s="101"/>
      <c r="K596" s="100"/>
      <c r="L596" s="101"/>
      <c r="M596" s="100"/>
      <c r="N596" s="101"/>
      <c r="O596" s="100"/>
      <c r="P596" s="101"/>
      <c r="Q596" s="100"/>
      <c r="R596" s="101"/>
      <c r="S596" s="100"/>
      <c r="T596" s="101"/>
      <c r="U596" s="118"/>
      <c r="V596" s="118"/>
      <c r="W596" s="100"/>
      <c r="X596" s="100"/>
      <c r="Y596" s="100"/>
      <c r="Z596" s="100"/>
      <c r="AA596" s="132"/>
      <c r="AB596" s="101"/>
      <c r="AC596" s="101"/>
      <c r="AD596" s="101"/>
      <c r="AE596" s="100"/>
      <c r="AF596" s="101"/>
      <c r="AG596" s="100"/>
      <c r="AH596" s="101"/>
      <c r="AI596" s="100"/>
      <c r="AJ596" s="101"/>
      <c r="AK596" s="100"/>
      <c r="AL596" s="101"/>
      <c r="AM596" s="101"/>
      <c r="AN596" s="8"/>
      <c r="AO596" s="147">
        <f>IFERROR(VLOOKUP(B596,'A2. Rate Change &amp; Enrollment'!$C$20:$K$769,3,FALSE),0)</f>
        <v>0</v>
      </c>
      <c r="AP596" s="147">
        <f>IFERROR(VLOOKUP(B596,'A2. Rate Change &amp; Enrollment'!$C$20:$K$769,7,FALSE),0)</f>
        <v>0</v>
      </c>
      <c r="AQ596" s="150" t="e">
        <f t="shared" si="78"/>
        <v>#DIV/0!</v>
      </c>
      <c r="AS596" s="177"/>
      <c r="AT596" s="177"/>
      <c r="AV596" s="153" t="e">
        <f t="shared" si="79"/>
        <v>#DIV/0!</v>
      </c>
      <c r="AW596" s="101"/>
      <c r="AY596" s="132"/>
      <c r="AZ596" s="101"/>
      <c r="BA596" s="94"/>
      <c r="BB596" s="94"/>
      <c r="BC596" s="94"/>
      <c r="BD596" s="94"/>
      <c r="BE596" s="101"/>
      <c r="BF596" s="132"/>
      <c r="BG596" s="98"/>
      <c r="BH596" s="74" t="str">
        <f t="shared" si="74"/>
        <v>N</v>
      </c>
      <c r="BI596" t="e">
        <f t="shared" si="75"/>
        <v>#DIV/0!</v>
      </c>
      <c r="BK596" s="283">
        <f>IFERROR(VLOOKUP($B596, 'A2. Rate Change &amp; Enrollment'!$C$14:$BY$769, 75, FALSE), 0)</f>
        <v>0</v>
      </c>
      <c r="BL596" s="283" t="e">
        <f t="shared" si="76"/>
        <v>#DIV/0!</v>
      </c>
      <c r="BM596" s="283" t="e">
        <f t="shared" si="77"/>
        <v>#DIV/0!</v>
      </c>
      <c r="BN596" t="e">
        <f t="shared" si="80"/>
        <v>#DIV/0!</v>
      </c>
    </row>
    <row r="597" spans="1:66" x14ac:dyDescent="0.35">
      <c r="A597" t="s">
        <v>900</v>
      </c>
      <c r="B597" s="144"/>
      <c r="C597" s="98"/>
      <c r="D597" s="43" t="str">
        <f t="shared" si="73"/>
        <v>POS</v>
      </c>
      <c r="E597" s="100"/>
      <c r="F597" s="101"/>
      <c r="G597" s="100"/>
      <c r="H597" s="101"/>
      <c r="I597" s="100"/>
      <c r="J597" s="101"/>
      <c r="K597" s="100"/>
      <c r="L597" s="101"/>
      <c r="M597" s="100"/>
      <c r="N597" s="101"/>
      <c r="O597" s="100"/>
      <c r="P597" s="101"/>
      <c r="Q597" s="100"/>
      <c r="R597" s="101"/>
      <c r="S597" s="100"/>
      <c r="T597" s="101"/>
      <c r="U597" s="118"/>
      <c r="V597" s="118"/>
      <c r="W597" s="100"/>
      <c r="X597" s="100"/>
      <c r="Y597" s="100"/>
      <c r="Z597" s="100"/>
      <c r="AA597" s="132"/>
      <c r="AB597" s="101"/>
      <c r="AC597" s="101"/>
      <c r="AD597" s="101"/>
      <c r="AE597" s="100"/>
      <c r="AF597" s="101"/>
      <c r="AG597" s="100"/>
      <c r="AH597" s="101"/>
      <c r="AI597" s="100"/>
      <c r="AJ597" s="101"/>
      <c r="AK597" s="100"/>
      <c r="AL597" s="101"/>
      <c r="AM597" s="101"/>
      <c r="AN597" s="8"/>
      <c r="AO597" s="147">
        <f>IFERROR(VLOOKUP(B597,'A2. Rate Change &amp; Enrollment'!$C$20:$K$769,3,FALSE),0)</f>
        <v>0</v>
      </c>
      <c r="AP597" s="147">
        <f>IFERROR(VLOOKUP(B597,'A2. Rate Change &amp; Enrollment'!$C$20:$K$769,7,FALSE),0)</f>
        <v>0</v>
      </c>
      <c r="AQ597" s="150" t="e">
        <f t="shared" si="78"/>
        <v>#DIV/0!</v>
      </c>
      <c r="AS597" s="177"/>
      <c r="AT597" s="177"/>
      <c r="AV597" s="153" t="e">
        <f t="shared" si="79"/>
        <v>#DIV/0!</v>
      </c>
      <c r="AW597" s="101"/>
      <c r="AY597" s="132"/>
      <c r="AZ597" s="101"/>
      <c r="BA597" s="94"/>
      <c r="BB597" s="94"/>
      <c r="BC597" s="94"/>
      <c r="BD597" s="94"/>
      <c r="BE597" s="101"/>
      <c r="BF597" s="132"/>
      <c r="BG597" s="98"/>
      <c r="BH597" s="74" t="str">
        <f t="shared" si="74"/>
        <v>N</v>
      </c>
      <c r="BI597" t="e">
        <f t="shared" si="75"/>
        <v>#DIV/0!</v>
      </c>
      <c r="BK597" s="283">
        <f>IFERROR(VLOOKUP($B597, 'A2. Rate Change &amp; Enrollment'!$C$14:$BY$769, 75, FALSE), 0)</f>
        <v>0</v>
      </c>
      <c r="BL597" s="283" t="e">
        <f t="shared" si="76"/>
        <v>#DIV/0!</v>
      </c>
      <c r="BM597" s="283" t="e">
        <f t="shared" si="77"/>
        <v>#DIV/0!</v>
      </c>
      <c r="BN597" t="e">
        <f t="shared" si="80"/>
        <v>#DIV/0!</v>
      </c>
    </row>
    <row r="598" spans="1:66" x14ac:dyDescent="0.35">
      <c r="A598" t="s">
        <v>901</v>
      </c>
      <c r="B598" s="144"/>
      <c r="C598" s="98"/>
      <c r="D598" s="43" t="str">
        <f t="shared" si="73"/>
        <v>POS</v>
      </c>
      <c r="E598" s="100"/>
      <c r="F598" s="101"/>
      <c r="G598" s="100"/>
      <c r="H598" s="101"/>
      <c r="I598" s="100"/>
      <c r="J598" s="101"/>
      <c r="K598" s="100"/>
      <c r="L598" s="101"/>
      <c r="M598" s="100"/>
      <c r="N598" s="101"/>
      <c r="O598" s="100"/>
      <c r="P598" s="101"/>
      <c r="Q598" s="100"/>
      <c r="R598" s="101"/>
      <c r="S598" s="100"/>
      <c r="T598" s="101"/>
      <c r="U598" s="118"/>
      <c r="V598" s="118"/>
      <c r="W598" s="100"/>
      <c r="X598" s="100"/>
      <c r="Y598" s="100"/>
      <c r="Z598" s="100"/>
      <c r="AA598" s="132"/>
      <c r="AB598" s="101"/>
      <c r="AC598" s="101"/>
      <c r="AD598" s="101"/>
      <c r="AE598" s="100"/>
      <c r="AF598" s="101"/>
      <c r="AG598" s="100"/>
      <c r="AH598" s="101"/>
      <c r="AI598" s="100"/>
      <c r="AJ598" s="101"/>
      <c r="AK598" s="100"/>
      <c r="AL598" s="101"/>
      <c r="AM598" s="101"/>
      <c r="AN598" s="8"/>
      <c r="AO598" s="147">
        <f>IFERROR(VLOOKUP(B598,'A2. Rate Change &amp; Enrollment'!$C$20:$K$769,3,FALSE),0)</f>
        <v>0</v>
      </c>
      <c r="AP598" s="147">
        <f>IFERROR(VLOOKUP(B598,'A2. Rate Change &amp; Enrollment'!$C$20:$K$769,7,FALSE),0)</f>
        <v>0</v>
      </c>
      <c r="AQ598" s="150" t="e">
        <f t="shared" si="78"/>
        <v>#DIV/0!</v>
      </c>
      <c r="AS598" s="177"/>
      <c r="AT598" s="177"/>
      <c r="AV598" s="153" t="e">
        <f t="shared" si="79"/>
        <v>#DIV/0!</v>
      </c>
      <c r="AW598" s="101"/>
      <c r="AY598" s="132"/>
      <c r="AZ598" s="101"/>
      <c r="BA598" s="94"/>
      <c r="BB598" s="94"/>
      <c r="BC598" s="94"/>
      <c r="BD598" s="94"/>
      <c r="BE598" s="101"/>
      <c r="BF598" s="132"/>
      <c r="BG598" s="98"/>
      <c r="BH598" s="74" t="str">
        <f t="shared" si="74"/>
        <v>N</v>
      </c>
      <c r="BI598" t="e">
        <f t="shared" si="75"/>
        <v>#DIV/0!</v>
      </c>
      <c r="BK598" s="283">
        <f>IFERROR(VLOOKUP($B598, 'A2. Rate Change &amp; Enrollment'!$C$14:$BY$769, 75, FALSE), 0)</f>
        <v>0</v>
      </c>
      <c r="BL598" s="283" t="e">
        <f t="shared" si="76"/>
        <v>#DIV/0!</v>
      </c>
      <c r="BM598" s="283" t="e">
        <f t="shared" si="77"/>
        <v>#DIV/0!</v>
      </c>
      <c r="BN598" t="e">
        <f t="shared" si="80"/>
        <v>#DIV/0!</v>
      </c>
    </row>
    <row r="599" spans="1:66" x14ac:dyDescent="0.35">
      <c r="A599" t="s">
        <v>902</v>
      </c>
      <c r="B599" s="144"/>
      <c r="C599" s="98"/>
      <c r="D599" s="43" t="str">
        <f t="shared" si="73"/>
        <v>POS</v>
      </c>
      <c r="E599" s="100"/>
      <c r="F599" s="101"/>
      <c r="G599" s="100"/>
      <c r="H599" s="101"/>
      <c r="I599" s="100"/>
      <c r="J599" s="101"/>
      <c r="K599" s="100"/>
      <c r="L599" s="101"/>
      <c r="M599" s="100"/>
      <c r="N599" s="101"/>
      <c r="O599" s="100"/>
      <c r="P599" s="101"/>
      <c r="Q599" s="100"/>
      <c r="R599" s="101"/>
      <c r="S599" s="100"/>
      <c r="T599" s="101"/>
      <c r="U599" s="118"/>
      <c r="V599" s="118"/>
      <c r="W599" s="100"/>
      <c r="X599" s="100"/>
      <c r="Y599" s="100"/>
      <c r="Z599" s="100"/>
      <c r="AA599" s="132"/>
      <c r="AB599" s="101"/>
      <c r="AC599" s="101"/>
      <c r="AD599" s="101"/>
      <c r="AE599" s="100"/>
      <c r="AF599" s="101"/>
      <c r="AG599" s="100"/>
      <c r="AH599" s="101"/>
      <c r="AI599" s="100"/>
      <c r="AJ599" s="101"/>
      <c r="AK599" s="100"/>
      <c r="AL599" s="101"/>
      <c r="AM599" s="101"/>
      <c r="AN599" s="8"/>
      <c r="AO599" s="147">
        <f>IFERROR(VLOOKUP(B599,'A2. Rate Change &amp; Enrollment'!$C$20:$K$769,3,FALSE),0)</f>
        <v>0</v>
      </c>
      <c r="AP599" s="147">
        <f>IFERROR(VLOOKUP(B599,'A2. Rate Change &amp; Enrollment'!$C$20:$K$769,7,FALSE),0)</f>
        <v>0</v>
      </c>
      <c r="AQ599" s="150" t="e">
        <f t="shared" si="78"/>
        <v>#DIV/0!</v>
      </c>
      <c r="AS599" s="177"/>
      <c r="AT599" s="177"/>
      <c r="AV599" s="153" t="e">
        <f t="shared" si="79"/>
        <v>#DIV/0!</v>
      </c>
      <c r="AW599" s="101"/>
      <c r="AY599" s="132"/>
      <c r="AZ599" s="101"/>
      <c r="BA599" s="94"/>
      <c r="BB599" s="94"/>
      <c r="BC599" s="94"/>
      <c r="BD599" s="94"/>
      <c r="BE599" s="101"/>
      <c r="BF599" s="132"/>
      <c r="BG599" s="98"/>
      <c r="BH599" s="74" t="str">
        <f t="shared" si="74"/>
        <v>N</v>
      </c>
      <c r="BI599" t="e">
        <f t="shared" si="75"/>
        <v>#DIV/0!</v>
      </c>
      <c r="BK599" s="283">
        <f>IFERROR(VLOOKUP($B599, 'A2. Rate Change &amp; Enrollment'!$C$14:$BY$769, 75, FALSE), 0)</f>
        <v>0</v>
      </c>
      <c r="BL599" s="283" t="e">
        <f t="shared" si="76"/>
        <v>#DIV/0!</v>
      </c>
      <c r="BM599" s="283" t="e">
        <f t="shared" si="77"/>
        <v>#DIV/0!</v>
      </c>
      <c r="BN599" t="e">
        <f t="shared" si="80"/>
        <v>#DIV/0!</v>
      </c>
    </row>
    <row r="600" spans="1:66" x14ac:dyDescent="0.35">
      <c r="A600" t="s">
        <v>903</v>
      </c>
      <c r="B600" s="144"/>
      <c r="C600" s="98"/>
      <c r="D600" s="43" t="str">
        <f t="shared" si="73"/>
        <v>POS</v>
      </c>
      <c r="E600" s="100"/>
      <c r="F600" s="101"/>
      <c r="G600" s="100"/>
      <c r="H600" s="101"/>
      <c r="I600" s="100"/>
      <c r="J600" s="101"/>
      <c r="K600" s="100"/>
      <c r="L600" s="101"/>
      <c r="M600" s="100"/>
      <c r="N600" s="101"/>
      <c r="O600" s="100"/>
      <c r="P600" s="101"/>
      <c r="Q600" s="100"/>
      <c r="R600" s="101"/>
      <c r="S600" s="100"/>
      <c r="T600" s="101"/>
      <c r="U600" s="118"/>
      <c r="V600" s="118"/>
      <c r="W600" s="100"/>
      <c r="X600" s="100"/>
      <c r="Y600" s="100"/>
      <c r="Z600" s="100"/>
      <c r="AA600" s="132"/>
      <c r="AB600" s="101"/>
      <c r="AC600" s="101"/>
      <c r="AD600" s="101"/>
      <c r="AE600" s="100"/>
      <c r="AF600" s="101"/>
      <c r="AG600" s="100"/>
      <c r="AH600" s="101"/>
      <c r="AI600" s="100"/>
      <c r="AJ600" s="101"/>
      <c r="AK600" s="100"/>
      <c r="AL600" s="101"/>
      <c r="AM600" s="101"/>
      <c r="AN600" s="8"/>
      <c r="AO600" s="147">
        <f>IFERROR(VLOOKUP(B600,'A2. Rate Change &amp; Enrollment'!$C$20:$K$769,3,FALSE),0)</f>
        <v>0</v>
      </c>
      <c r="AP600" s="147">
        <f>IFERROR(VLOOKUP(B600,'A2. Rate Change &amp; Enrollment'!$C$20:$K$769,7,FALSE),0)</f>
        <v>0</v>
      </c>
      <c r="AQ600" s="150" t="e">
        <f t="shared" si="78"/>
        <v>#DIV/0!</v>
      </c>
      <c r="AS600" s="177"/>
      <c r="AT600" s="177"/>
      <c r="AV600" s="153" t="e">
        <f t="shared" si="79"/>
        <v>#DIV/0!</v>
      </c>
      <c r="AW600" s="101"/>
      <c r="AY600" s="132"/>
      <c r="AZ600" s="101"/>
      <c r="BA600" s="94"/>
      <c r="BB600" s="94"/>
      <c r="BC600" s="94"/>
      <c r="BD600" s="94"/>
      <c r="BE600" s="101"/>
      <c r="BF600" s="132"/>
      <c r="BG600" s="98"/>
      <c r="BH600" s="74" t="str">
        <f t="shared" si="74"/>
        <v>N</v>
      </c>
      <c r="BI600" t="e">
        <f t="shared" si="75"/>
        <v>#DIV/0!</v>
      </c>
      <c r="BK600" s="283">
        <f>IFERROR(VLOOKUP($B600, 'A2. Rate Change &amp; Enrollment'!$C$14:$BY$769, 75, FALSE), 0)</f>
        <v>0</v>
      </c>
      <c r="BL600" s="283" t="e">
        <f t="shared" si="76"/>
        <v>#DIV/0!</v>
      </c>
      <c r="BM600" s="283" t="e">
        <f t="shared" si="77"/>
        <v>#DIV/0!</v>
      </c>
      <c r="BN600" t="e">
        <f t="shared" si="80"/>
        <v>#DIV/0!</v>
      </c>
    </row>
    <row r="601" spans="1:66" x14ac:dyDescent="0.35">
      <c r="A601" t="s">
        <v>904</v>
      </c>
      <c r="B601" s="144"/>
      <c r="C601" s="98"/>
      <c r="D601" s="43" t="str">
        <f t="shared" si="73"/>
        <v>POS</v>
      </c>
      <c r="E601" s="100"/>
      <c r="F601" s="101"/>
      <c r="G601" s="100"/>
      <c r="H601" s="101"/>
      <c r="I601" s="100"/>
      <c r="J601" s="101"/>
      <c r="K601" s="100"/>
      <c r="L601" s="101"/>
      <c r="M601" s="100"/>
      <c r="N601" s="101"/>
      <c r="O601" s="100"/>
      <c r="P601" s="101"/>
      <c r="Q601" s="100"/>
      <c r="R601" s="101"/>
      <c r="S601" s="100"/>
      <c r="T601" s="101"/>
      <c r="U601" s="118"/>
      <c r="V601" s="118"/>
      <c r="W601" s="100"/>
      <c r="X601" s="100"/>
      <c r="Y601" s="100"/>
      <c r="Z601" s="100"/>
      <c r="AA601" s="132"/>
      <c r="AB601" s="101"/>
      <c r="AC601" s="101"/>
      <c r="AD601" s="101"/>
      <c r="AE601" s="100"/>
      <c r="AF601" s="101"/>
      <c r="AG601" s="100"/>
      <c r="AH601" s="101"/>
      <c r="AI601" s="100"/>
      <c r="AJ601" s="101"/>
      <c r="AK601" s="100"/>
      <c r="AL601" s="101"/>
      <c r="AM601" s="101"/>
      <c r="AN601" s="8"/>
      <c r="AO601" s="147">
        <f>IFERROR(VLOOKUP(B601,'A2. Rate Change &amp; Enrollment'!$C$20:$K$769,3,FALSE),0)</f>
        <v>0</v>
      </c>
      <c r="AP601" s="147">
        <f>IFERROR(VLOOKUP(B601,'A2. Rate Change &amp; Enrollment'!$C$20:$K$769,7,FALSE),0)</f>
        <v>0</v>
      </c>
      <c r="AQ601" s="150" t="e">
        <f t="shared" si="78"/>
        <v>#DIV/0!</v>
      </c>
      <c r="AS601" s="177"/>
      <c r="AT601" s="177"/>
      <c r="AV601" s="153" t="e">
        <f t="shared" si="79"/>
        <v>#DIV/0!</v>
      </c>
      <c r="AW601" s="101"/>
      <c r="AY601" s="132"/>
      <c r="AZ601" s="101"/>
      <c r="BA601" s="94"/>
      <c r="BB601" s="94"/>
      <c r="BC601" s="94"/>
      <c r="BD601" s="94"/>
      <c r="BE601" s="101"/>
      <c r="BF601" s="132"/>
      <c r="BG601" s="98"/>
      <c r="BH601" s="74" t="str">
        <f t="shared" si="74"/>
        <v>N</v>
      </c>
      <c r="BI601" t="e">
        <f t="shared" si="75"/>
        <v>#DIV/0!</v>
      </c>
      <c r="BK601" s="283">
        <f>IFERROR(VLOOKUP($B601, 'A2. Rate Change &amp; Enrollment'!$C$14:$BY$769, 75, FALSE), 0)</f>
        <v>0</v>
      </c>
      <c r="BL601" s="283" t="e">
        <f t="shared" si="76"/>
        <v>#DIV/0!</v>
      </c>
      <c r="BM601" s="283" t="e">
        <f t="shared" si="77"/>
        <v>#DIV/0!</v>
      </c>
      <c r="BN601" t="e">
        <f t="shared" si="80"/>
        <v>#DIV/0!</v>
      </c>
    </row>
    <row r="602" spans="1:66" x14ac:dyDescent="0.35">
      <c r="A602" t="s">
        <v>905</v>
      </c>
      <c r="B602" s="144"/>
      <c r="C602" s="98"/>
      <c r="D602" s="43" t="str">
        <f t="shared" si="73"/>
        <v>POS</v>
      </c>
      <c r="E602" s="100"/>
      <c r="F602" s="101"/>
      <c r="G602" s="100"/>
      <c r="H602" s="101"/>
      <c r="I602" s="100"/>
      <c r="J602" s="101"/>
      <c r="K602" s="100"/>
      <c r="L602" s="101"/>
      <c r="M602" s="100"/>
      <c r="N602" s="101"/>
      <c r="O602" s="100"/>
      <c r="P602" s="101"/>
      <c r="Q602" s="100"/>
      <c r="R602" s="101"/>
      <c r="S602" s="100"/>
      <c r="T602" s="101"/>
      <c r="U602" s="118"/>
      <c r="V602" s="118"/>
      <c r="W602" s="100"/>
      <c r="X602" s="100"/>
      <c r="Y602" s="100"/>
      <c r="Z602" s="100"/>
      <c r="AA602" s="132"/>
      <c r="AB602" s="101"/>
      <c r="AC602" s="101"/>
      <c r="AD602" s="101"/>
      <c r="AE602" s="100"/>
      <c r="AF602" s="101"/>
      <c r="AG602" s="100"/>
      <c r="AH602" s="101"/>
      <c r="AI602" s="100"/>
      <c r="AJ602" s="101"/>
      <c r="AK602" s="100"/>
      <c r="AL602" s="101"/>
      <c r="AM602" s="101"/>
      <c r="AN602" s="8"/>
      <c r="AO602" s="147">
        <f>IFERROR(VLOOKUP(B602,'A2. Rate Change &amp; Enrollment'!$C$20:$K$769,3,FALSE),0)</f>
        <v>0</v>
      </c>
      <c r="AP602" s="147">
        <f>IFERROR(VLOOKUP(B602,'A2. Rate Change &amp; Enrollment'!$C$20:$K$769,7,FALSE),0)</f>
        <v>0</v>
      </c>
      <c r="AQ602" s="150" t="e">
        <f t="shared" si="78"/>
        <v>#DIV/0!</v>
      </c>
      <c r="AS602" s="177"/>
      <c r="AT602" s="177"/>
      <c r="AV602" s="153" t="e">
        <f t="shared" si="79"/>
        <v>#DIV/0!</v>
      </c>
      <c r="AW602" s="101"/>
      <c r="AY602" s="132"/>
      <c r="AZ602" s="101"/>
      <c r="BA602" s="94"/>
      <c r="BB602" s="94"/>
      <c r="BC602" s="94"/>
      <c r="BD602" s="94"/>
      <c r="BE602" s="101"/>
      <c r="BF602" s="132"/>
      <c r="BG602" s="98"/>
      <c r="BH602" s="74" t="str">
        <f t="shared" si="74"/>
        <v>N</v>
      </c>
      <c r="BI602" t="e">
        <f t="shared" si="75"/>
        <v>#DIV/0!</v>
      </c>
      <c r="BK602" s="283">
        <f>IFERROR(VLOOKUP($B602, 'A2. Rate Change &amp; Enrollment'!$C$14:$BY$769, 75, FALSE), 0)</f>
        <v>0</v>
      </c>
      <c r="BL602" s="283" t="e">
        <f t="shared" si="76"/>
        <v>#DIV/0!</v>
      </c>
      <c r="BM602" s="283" t="e">
        <f t="shared" si="77"/>
        <v>#DIV/0!</v>
      </c>
      <c r="BN602" t="e">
        <f t="shared" si="80"/>
        <v>#DIV/0!</v>
      </c>
    </row>
    <row r="603" spans="1:66" x14ac:dyDescent="0.35">
      <c r="A603" t="s">
        <v>906</v>
      </c>
      <c r="B603" s="144"/>
      <c r="C603" s="98"/>
      <c r="D603" s="43" t="str">
        <f t="shared" si="73"/>
        <v>POS</v>
      </c>
      <c r="E603" s="100"/>
      <c r="F603" s="101"/>
      <c r="G603" s="100"/>
      <c r="H603" s="101"/>
      <c r="I603" s="100"/>
      <c r="J603" s="101"/>
      <c r="K603" s="100"/>
      <c r="L603" s="101"/>
      <c r="M603" s="100"/>
      <c r="N603" s="101"/>
      <c r="O603" s="100"/>
      <c r="P603" s="101"/>
      <c r="Q603" s="100"/>
      <c r="R603" s="101"/>
      <c r="S603" s="100"/>
      <c r="T603" s="101"/>
      <c r="U603" s="118"/>
      <c r="V603" s="118"/>
      <c r="W603" s="100"/>
      <c r="X603" s="100"/>
      <c r="Y603" s="100"/>
      <c r="Z603" s="100"/>
      <c r="AA603" s="132"/>
      <c r="AB603" s="101"/>
      <c r="AC603" s="101"/>
      <c r="AD603" s="101"/>
      <c r="AE603" s="100"/>
      <c r="AF603" s="101"/>
      <c r="AG603" s="100"/>
      <c r="AH603" s="101"/>
      <c r="AI603" s="100"/>
      <c r="AJ603" s="101"/>
      <c r="AK603" s="100"/>
      <c r="AL603" s="101"/>
      <c r="AM603" s="101"/>
      <c r="AN603" s="8"/>
      <c r="AO603" s="147">
        <f>IFERROR(VLOOKUP(B603,'A2. Rate Change &amp; Enrollment'!$C$20:$K$769,3,FALSE),0)</f>
        <v>0</v>
      </c>
      <c r="AP603" s="147">
        <f>IFERROR(VLOOKUP(B603,'A2. Rate Change &amp; Enrollment'!$C$20:$K$769,7,FALSE),0)</f>
        <v>0</v>
      </c>
      <c r="AQ603" s="150" t="e">
        <f t="shared" si="78"/>
        <v>#DIV/0!</v>
      </c>
      <c r="AS603" s="177"/>
      <c r="AT603" s="177"/>
      <c r="AV603" s="153" t="e">
        <f t="shared" si="79"/>
        <v>#DIV/0!</v>
      </c>
      <c r="AW603" s="101"/>
      <c r="AY603" s="132"/>
      <c r="AZ603" s="101"/>
      <c r="BA603" s="94"/>
      <c r="BB603" s="94"/>
      <c r="BC603" s="94"/>
      <c r="BD603" s="94"/>
      <c r="BE603" s="101"/>
      <c r="BF603" s="132"/>
      <c r="BG603" s="98"/>
      <c r="BH603" s="74" t="str">
        <f t="shared" si="74"/>
        <v>N</v>
      </c>
      <c r="BI603" t="e">
        <f t="shared" si="75"/>
        <v>#DIV/0!</v>
      </c>
      <c r="BK603" s="283">
        <f>IFERROR(VLOOKUP($B603, 'A2. Rate Change &amp; Enrollment'!$C$14:$BY$769, 75, FALSE), 0)</f>
        <v>0</v>
      </c>
      <c r="BL603" s="283" t="e">
        <f t="shared" si="76"/>
        <v>#DIV/0!</v>
      </c>
      <c r="BM603" s="283" t="e">
        <f t="shared" si="77"/>
        <v>#DIV/0!</v>
      </c>
      <c r="BN603" t="e">
        <f t="shared" si="80"/>
        <v>#DIV/0!</v>
      </c>
    </row>
    <row r="604" spans="1:66" x14ac:dyDescent="0.35">
      <c r="A604" t="s">
        <v>907</v>
      </c>
      <c r="B604" s="144"/>
      <c r="C604" s="98"/>
      <c r="D604" s="43" t="str">
        <f t="shared" si="73"/>
        <v>POS</v>
      </c>
      <c r="E604" s="100"/>
      <c r="F604" s="101"/>
      <c r="G604" s="100"/>
      <c r="H604" s="101"/>
      <c r="I604" s="100"/>
      <c r="J604" s="101"/>
      <c r="K604" s="100"/>
      <c r="L604" s="101"/>
      <c r="M604" s="100"/>
      <c r="N604" s="101"/>
      <c r="O604" s="100"/>
      <c r="P604" s="101"/>
      <c r="Q604" s="100"/>
      <c r="R604" s="101"/>
      <c r="S604" s="100"/>
      <c r="T604" s="101"/>
      <c r="U604" s="118"/>
      <c r="V604" s="118"/>
      <c r="W604" s="100"/>
      <c r="X604" s="100"/>
      <c r="Y604" s="100"/>
      <c r="Z604" s="100"/>
      <c r="AA604" s="132"/>
      <c r="AB604" s="101"/>
      <c r="AC604" s="101"/>
      <c r="AD604" s="101"/>
      <c r="AE604" s="100"/>
      <c r="AF604" s="101"/>
      <c r="AG604" s="100"/>
      <c r="AH604" s="101"/>
      <c r="AI604" s="100"/>
      <c r="AJ604" s="101"/>
      <c r="AK604" s="100"/>
      <c r="AL604" s="101"/>
      <c r="AM604" s="101"/>
      <c r="AN604" s="8"/>
      <c r="AO604" s="147">
        <f>IFERROR(VLOOKUP(B604,'A2. Rate Change &amp; Enrollment'!$C$20:$K$769,3,FALSE),0)</f>
        <v>0</v>
      </c>
      <c r="AP604" s="147">
        <f>IFERROR(VLOOKUP(B604,'A2. Rate Change &amp; Enrollment'!$C$20:$K$769,7,FALSE),0)</f>
        <v>0</v>
      </c>
      <c r="AQ604" s="150" t="e">
        <f t="shared" si="78"/>
        <v>#DIV/0!</v>
      </c>
      <c r="AS604" s="177"/>
      <c r="AT604" s="177"/>
      <c r="AV604" s="153" t="e">
        <f t="shared" si="79"/>
        <v>#DIV/0!</v>
      </c>
      <c r="AW604" s="101"/>
      <c r="AY604" s="132"/>
      <c r="AZ604" s="101"/>
      <c r="BA604" s="94"/>
      <c r="BB604" s="94"/>
      <c r="BC604" s="94"/>
      <c r="BD604" s="94"/>
      <c r="BE604" s="101"/>
      <c r="BF604" s="132"/>
      <c r="BG604" s="98"/>
      <c r="BH604" s="74" t="str">
        <f t="shared" si="74"/>
        <v>N</v>
      </c>
      <c r="BI604" t="e">
        <f t="shared" si="75"/>
        <v>#DIV/0!</v>
      </c>
      <c r="BK604" s="283">
        <f>IFERROR(VLOOKUP($B604, 'A2. Rate Change &amp; Enrollment'!$C$14:$BY$769, 75, FALSE), 0)</f>
        <v>0</v>
      </c>
      <c r="BL604" s="283" t="e">
        <f t="shared" si="76"/>
        <v>#DIV/0!</v>
      </c>
      <c r="BM604" s="283" t="e">
        <f t="shared" si="77"/>
        <v>#DIV/0!</v>
      </c>
      <c r="BN604" t="e">
        <f t="shared" si="80"/>
        <v>#DIV/0!</v>
      </c>
    </row>
    <row r="605" spans="1:66" x14ac:dyDescent="0.35">
      <c r="A605" t="s">
        <v>908</v>
      </c>
      <c r="B605" s="144"/>
      <c r="C605" s="98"/>
      <c r="D605" s="43" t="str">
        <f t="shared" si="73"/>
        <v>POS</v>
      </c>
      <c r="E605" s="100"/>
      <c r="F605" s="101"/>
      <c r="G605" s="100"/>
      <c r="H605" s="101"/>
      <c r="I605" s="100"/>
      <c r="J605" s="101"/>
      <c r="K605" s="100"/>
      <c r="L605" s="101"/>
      <c r="M605" s="100"/>
      <c r="N605" s="101"/>
      <c r="O605" s="100"/>
      <c r="P605" s="101"/>
      <c r="Q605" s="100"/>
      <c r="R605" s="101"/>
      <c r="S605" s="100"/>
      <c r="T605" s="101"/>
      <c r="U605" s="118"/>
      <c r="V605" s="118"/>
      <c r="W605" s="100"/>
      <c r="X605" s="100"/>
      <c r="Y605" s="100"/>
      <c r="Z605" s="100"/>
      <c r="AA605" s="132"/>
      <c r="AB605" s="101"/>
      <c r="AC605" s="101"/>
      <c r="AD605" s="101"/>
      <c r="AE605" s="100"/>
      <c r="AF605" s="101"/>
      <c r="AG605" s="100"/>
      <c r="AH605" s="101"/>
      <c r="AI605" s="100"/>
      <c r="AJ605" s="101"/>
      <c r="AK605" s="100"/>
      <c r="AL605" s="101"/>
      <c r="AM605" s="101"/>
      <c r="AN605" s="8"/>
      <c r="AO605" s="147">
        <f>IFERROR(VLOOKUP(B605,'A2. Rate Change &amp; Enrollment'!$C$20:$K$769,3,FALSE),0)</f>
        <v>0</v>
      </c>
      <c r="AP605" s="147">
        <f>IFERROR(VLOOKUP(B605,'A2. Rate Change &amp; Enrollment'!$C$20:$K$769,7,FALSE),0)</f>
        <v>0</v>
      </c>
      <c r="AQ605" s="150" t="e">
        <f t="shared" si="78"/>
        <v>#DIV/0!</v>
      </c>
      <c r="AS605" s="177"/>
      <c r="AT605" s="177"/>
      <c r="AV605" s="153" t="e">
        <f t="shared" si="79"/>
        <v>#DIV/0!</v>
      </c>
      <c r="AW605" s="101"/>
      <c r="AY605" s="132"/>
      <c r="AZ605" s="101"/>
      <c r="BA605" s="94"/>
      <c r="BB605" s="94"/>
      <c r="BC605" s="94"/>
      <c r="BD605" s="94"/>
      <c r="BE605" s="101"/>
      <c r="BF605" s="132"/>
      <c r="BG605" s="98"/>
      <c r="BH605" s="74" t="str">
        <f t="shared" si="74"/>
        <v>N</v>
      </c>
      <c r="BI605" t="e">
        <f t="shared" si="75"/>
        <v>#DIV/0!</v>
      </c>
      <c r="BK605" s="283">
        <f>IFERROR(VLOOKUP($B605, 'A2. Rate Change &amp; Enrollment'!$C$14:$BY$769, 75, FALSE), 0)</f>
        <v>0</v>
      </c>
      <c r="BL605" s="283" t="e">
        <f t="shared" si="76"/>
        <v>#DIV/0!</v>
      </c>
      <c r="BM605" s="283" t="e">
        <f t="shared" si="77"/>
        <v>#DIV/0!</v>
      </c>
      <c r="BN605" t="e">
        <f t="shared" si="80"/>
        <v>#DIV/0!</v>
      </c>
    </row>
    <row r="606" spans="1:66" x14ac:dyDescent="0.35">
      <c r="A606" t="s">
        <v>909</v>
      </c>
      <c r="B606" s="144"/>
      <c r="C606" s="98"/>
      <c r="D606" s="43" t="str">
        <f t="shared" si="73"/>
        <v>POS</v>
      </c>
      <c r="E606" s="100"/>
      <c r="F606" s="101"/>
      <c r="G606" s="100"/>
      <c r="H606" s="101"/>
      <c r="I606" s="100"/>
      <c r="J606" s="101"/>
      <c r="K606" s="100"/>
      <c r="L606" s="101"/>
      <c r="M606" s="100"/>
      <c r="N606" s="101"/>
      <c r="O606" s="100"/>
      <c r="P606" s="101"/>
      <c r="Q606" s="100"/>
      <c r="R606" s="101"/>
      <c r="S606" s="100"/>
      <c r="T606" s="101"/>
      <c r="U606" s="118"/>
      <c r="V606" s="118"/>
      <c r="W606" s="100"/>
      <c r="X606" s="100"/>
      <c r="Y606" s="100"/>
      <c r="Z606" s="100"/>
      <c r="AA606" s="132"/>
      <c r="AB606" s="101"/>
      <c r="AC606" s="101"/>
      <c r="AD606" s="101"/>
      <c r="AE606" s="100"/>
      <c r="AF606" s="101"/>
      <c r="AG606" s="100"/>
      <c r="AH606" s="101"/>
      <c r="AI606" s="100"/>
      <c r="AJ606" s="101"/>
      <c r="AK606" s="100"/>
      <c r="AL606" s="101"/>
      <c r="AM606" s="101"/>
      <c r="AN606" s="8"/>
      <c r="AO606" s="147">
        <f>IFERROR(VLOOKUP(B606,'A2. Rate Change &amp; Enrollment'!$C$20:$K$769,3,FALSE),0)</f>
        <v>0</v>
      </c>
      <c r="AP606" s="147">
        <f>IFERROR(VLOOKUP(B606,'A2. Rate Change &amp; Enrollment'!$C$20:$K$769,7,FALSE),0)</f>
        <v>0</v>
      </c>
      <c r="AQ606" s="150" t="e">
        <f t="shared" si="78"/>
        <v>#DIV/0!</v>
      </c>
      <c r="AS606" s="177"/>
      <c r="AT606" s="177"/>
      <c r="AV606" s="153" t="e">
        <f t="shared" si="79"/>
        <v>#DIV/0!</v>
      </c>
      <c r="AW606" s="101"/>
      <c r="AY606" s="132"/>
      <c r="AZ606" s="101"/>
      <c r="BA606" s="94"/>
      <c r="BB606" s="94"/>
      <c r="BC606" s="94"/>
      <c r="BD606" s="94"/>
      <c r="BE606" s="101"/>
      <c r="BF606" s="132"/>
      <c r="BG606" s="98"/>
      <c r="BH606" s="74" t="str">
        <f t="shared" si="74"/>
        <v>N</v>
      </c>
      <c r="BI606" t="e">
        <f t="shared" si="75"/>
        <v>#DIV/0!</v>
      </c>
      <c r="BK606" s="283">
        <f>IFERROR(VLOOKUP($B606, 'A2. Rate Change &amp; Enrollment'!$C$14:$BY$769, 75, FALSE), 0)</f>
        <v>0</v>
      </c>
      <c r="BL606" s="283" t="e">
        <f t="shared" si="76"/>
        <v>#DIV/0!</v>
      </c>
      <c r="BM606" s="283" t="e">
        <f t="shared" si="77"/>
        <v>#DIV/0!</v>
      </c>
      <c r="BN606" t="e">
        <f t="shared" si="80"/>
        <v>#DIV/0!</v>
      </c>
    </row>
    <row r="607" spans="1:66" x14ac:dyDescent="0.35">
      <c r="A607" t="s">
        <v>910</v>
      </c>
      <c r="B607" s="144"/>
      <c r="C607" s="98"/>
      <c r="D607" s="43" t="str">
        <f t="shared" si="73"/>
        <v>POS</v>
      </c>
      <c r="E607" s="100"/>
      <c r="F607" s="101"/>
      <c r="G607" s="100"/>
      <c r="H607" s="101"/>
      <c r="I607" s="100"/>
      <c r="J607" s="101"/>
      <c r="K607" s="100"/>
      <c r="L607" s="101"/>
      <c r="M607" s="100"/>
      <c r="N607" s="101"/>
      <c r="O607" s="100"/>
      <c r="P607" s="101"/>
      <c r="Q607" s="100"/>
      <c r="R607" s="101"/>
      <c r="S607" s="100"/>
      <c r="T607" s="101"/>
      <c r="U607" s="118"/>
      <c r="V607" s="118"/>
      <c r="W607" s="100"/>
      <c r="X607" s="100"/>
      <c r="Y607" s="100"/>
      <c r="Z607" s="100"/>
      <c r="AA607" s="132"/>
      <c r="AB607" s="101"/>
      <c r="AC607" s="101"/>
      <c r="AD607" s="101"/>
      <c r="AE607" s="100"/>
      <c r="AF607" s="101"/>
      <c r="AG607" s="100"/>
      <c r="AH607" s="101"/>
      <c r="AI607" s="100"/>
      <c r="AJ607" s="101"/>
      <c r="AK607" s="100"/>
      <c r="AL607" s="101"/>
      <c r="AM607" s="101"/>
      <c r="AN607" s="8"/>
      <c r="AO607" s="147">
        <f>IFERROR(VLOOKUP(B607,'A2. Rate Change &amp; Enrollment'!$C$20:$K$769,3,FALSE),0)</f>
        <v>0</v>
      </c>
      <c r="AP607" s="147">
        <f>IFERROR(VLOOKUP(B607,'A2. Rate Change &amp; Enrollment'!$C$20:$K$769,7,FALSE),0)</f>
        <v>0</v>
      </c>
      <c r="AQ607" s="150" t="e">
        <f t="shared" si="78"/>
        <v>#DIV/0!</v>
      </c>
      <c r="AS607" s="177"/>
      <c r="AT607" s="177"/>
      <c r="AV607" s="153" t="e">
        <f t="shared" si="79"/>
        <v>#DIV/0!</v>
      </c>
      <c r="AW607" s="101"/>
      <c r="AY607" s="132"/>
      <c r="AZ607" s="101"/>
      <c r="BA607" s="94"/>
      <c r="BB607" s="94"/>
      <c r="BC607" s="94"/>
      <c r="BD607" s="94"/>
      <c r="BE607" s="101"/>
      <c r="BF607" s="132"/>
      <c r="BG607" s="98"/>
      <c r="BH607" s="74" t="str">
        <f t="shared" si="74"/>
        <v>N</v>
      </c>
      <c r="BI607" t="e">
        <f t="shared" si="75"/>
        <v>#DIV/0!</v>
      </c>
      <c r="BK607" s="283">
        <f>IFERROR(VLOOKUP($B607, 'A2. Rate Change &amp; Enrollment'!$C$14:$BY$769, 75, FALSE), 0)</f>
        <v>0</v>
      </c>
      <c r="BL607" s="283" t="e">
        <f t="shared" si="76"/>
        <v>#DIV/0!</v>
      </c>
      <c r="BM607" s="283" t="e">
        <f t="shared" si="77"/>
        <v>#DIV/0!</v>
      </c>
      <c r="BN607" t="e">
        <f t="shared" si="80"/>
        <v>#DIV/0!</v>
      </c>
    </row>
    <row r="608" spans="1:66" x14ac:dyDescent="0.35">
      <c r="A608" t="s">
        <v>911</v>
      </c>
      <c r="B608" s="144"/>
      <c r="C608" s="98"/>
      <c r="D608" s="43" t="str">
        <f t="shared" si="73"/>
        <v>POS</v>
      </c>
      <c r="E608" s="100"/>
      <c r="F608" s="101"/>
      <c r="G608" s="100"/>
      <c r="H608" s="101"/>
      <c r="I608" s="100"/>
      <c r="J608" s="101"/>
      <c r="K608" s="100"/>
      <c r="L608" s="101"/>
      <c r="M608" s="100"/>
      <c r="N608" s="101"/>
      <c r="O608" s="100"/>
      <c r="P608" s="101"/>
      <c r="Q608" s="100"/>
      <c r="R608" s="101"/>
      <c r="S608" s="100"/>
      <c r="T608" s="101"/>
      <c r="U608" s="118"/>
      <c r="V608" s="118"/>
      <c r="W608" s="100"/>
      <c r="X608" s="100"/>
      <c r="Y608" s="100"/>
      <c r="Z608" s="100"/>
      <c r="AA608" s="132"/>
      <c r="AB608" s="101"/>
      <c r="AC608" s="101"/>
      <c r="AD608" s="101"/>
      <c r="AE608" s="100"/>
      <c r="AF608" s="101"/>
      <c r="AG608" s="100"/>
      <c r="AH608" s="101"/>
      <c r="AI608" s="100"/>
      <c r="AJ608" s="101"/>
      <c r="AK608" s="100"/>
      <c r="AL608" s="101"/>
      <c r="AM608" s="101"/>
      <c r="AN608" s="8"/>
      <c r="AO608" s="147">
        <f>IFERROR(VLOOKUP(B608,'A2. Rate Change &amp; Enrollment'!$C$20:$K$769,3,FALSE),0)</f>
        <v>0</v>
      </c>
      <c r="AP608" s="147">
        <f>IFERROR(VLOOKUP(B608,'A2. Rate Change &amp; Enrollment'!$C$20:$K$769,7,FALSE),0)</f>
        <v>0</v>
      </c>
      <c r="AQ608" s="150" t="e">
        <f t="shared" si="78"/>
        <v>#DIV/0!</v>
      </c>
      <c r="AS608" s="177"/>
      <c r="AT608" s="177"/>
      <c r="AV608" s="153" t="e">
        <f t="shared" si="79"/>
        <v>#DIV/0!</v>
      </c>
      <c r="AW608" s="101"/>
      <c r="AY608" s="132"/>
      <c r="AZ608" s="101"/>
      <c r="BA608" s="94"/>
      <c r="BB608" s="94"/>
      <c r="BC608" s="94"/>
      <c r="BD608" s="94"/>
      <c r="BE608" s="101"/>
      <c r="BF608" s="132"/>
      <c r="BG608" s="98"/>
      <c r="BH608" s="74" t="str">
        <f t="shared" si="74"/>
        <v>N</v>
      </c>
      <c r="BI608" t="e">
        <f t="shared" si="75"/>
        <v>#DIV/0!</v>
      </c>
      <c r="BK608" s="283">
        <f>IFERROR(VLOOKUP($B608, 'A2. Rate Change &amp; Enrollment'!$C$14:$BY$769, 75, FALSE), 0)</f>
        <v>0</v>
      </c>
      <c r="BL608" s="283" t="e">
        <f t="shared" si="76"/>
        <v>#DIV/0!</v>
      </c>
      <c r="BM608" s="283" t="e">
        <f t="shared" si="77"/>
        <v>#DIV/0!</v>
      </c>
      <c r="BN608" t="e">
        <f t="shared" si="80"/>
        <v>#DIV/0!</v>
      </c>
    </row>
    <row r="609" spans="1:66" x14ac:dyDescent="0.35">
      <c r="A609" t="s">
        <v>912</v>
      </c>
      <c r="B609" s="144"/>
      <c r="C609" s="98"/>
      <c r="D609" s="43" t="str">
        <f t="shared" si="73"/>
        <v>POS</v>
      </c>
      <c r="E609" s="100"/>
      <c r="F609" s="101"/>
      <c r="G609" s="100"/>
      <c r="H609" s="101"/>
      <c r="I609" s="100"/>
      <c r="J609" s="101"/>
      <c r="K609" s="100"/>
      <c r="L609" s="101"/>
      <c r="M609" s="100"/>
      <c r="N609" s="101"/>
      <c r="O609" s="100"/>
      <c r="P609" s="101"/>
      <c r="Q609" s="100"/>
      <c r="R609" s="101"/>
      <c r="S609" s="100"/>
      <c r="T609" s="101"/>
      <c r="U609" s="118"/>
      <c r="V609" s="118"/>
      <c r="W609" s="100"/>
      <c r="X609" s="100"/>
      <c r="Y609" s="100"/>
      <c r="Z609" s="100"/>
      <c r="AA609" s="132"/>
      <c r="AB609" s="101"/>
      <c r="AC609" s="101"/>
      <c r="AD609" s="101"/>
      <c r="AE609" s="100"/>
      <c r="AF609" s="101"/>
      <c r="AG609" s="100"/>
      <c r="AH609" s="101"/>
      <c r="AI609" s="100"/>
      <c r="AJ609" s="101"/>
      <c r="AK609" s="100"/>
      <c r="AL609" s="101"/>
      <c r="AM609" s="101"/>
      <c r="AN609" s="8"/>
      <c r="AO609" s="147">
        <f>IFERROR(VLOOKUP(B609,'A2. Rate Change &amp; Enrollment'!$C$20:$K$769,3,FALSE),0)</f>
        <v>0</v>
      </c>
      <c r="AP609" s="147">
        <f>IFERROR(VLOOKUP(B609,'A2. Rate Change &amp; Enrollment'!$C$20:$K$769,7,FALSE),0)</f>
        <v>0</v>
      </c>
      <c r="AQ609" s="150" t="e">
        <f t="shared" si="78"/>
        <v>#DIV/0!</v>
      </c>
      <c r="AS609" s="177"/>
      <c r="AT609" s="177"/>
      <c r="AV609" s="153" t="e">
        <f t="shared" si="79"/>
        <v>#DIV/0!</v>
      </c>
      <c r="AW609" s="101"/>
      <c r="AY609" s="132"/>
      <c r="AZ609" s="101"/>
      <c r="BA609" s="94"/>
      <c r="BB609" s="94"/>
      <c r="BC609" s="94"/>
      <c r="BD609" s="94"/>
      <c r="BE609" s="101"/>
      <c r="BF609" s="132"/>
      <c r="BG609" s="98"/>
      <c r="BH609" s="74" t="str">
        <f t="shared" si="74"/>
        <v>N</v>
      </c>
      <c r="BI609" t="e">
        <f t="shared" si="75"/>
        <v>#DIV/0!</v>
      </c>
      <c r="BK609" s="283">
        <f>IFERROR(VLOOKUP($B609, 'A2. Rate Change &amp; Enrollment'!$C$14:$BY$769, 75, FALSE), 0)</f>
        <v>0</v>
      </c>
      <c r="BL609" s="283" t="e">
        <f t="shared" si="76"/>
        <v>#DIV/0!</v>
      </c>
      <c r="BM609" s="283" t="e">
        <f t="shared" si="77"/>
        <v>#DIV/0!</v>
      </c>
      <c r="BN609" t="e">
        <f t="shared" si="80"/>
        <v>#DIV/0!</v>
      </c>
    </row>
    <row r="610" spans="1:66" x14ac:dyDescent="0.35">
      <c r="A610" t="s">
        <v>913</v>
      </c>
      <c r="B610" s="144"/>
      <c r="C610" s="98"/>
      <c r="D610" s="43" t="str">
        <f t="shared" si="73"/>
        <v>POS</v>
      </c>
      <c r="E610" s="100"/>
      <c r="F610" s="101"/>
      <c r="G610" s="100"/>
      <c r="H610" s="101"/>
      <c r="I610" s="100"/>
      <c r="J610" s="101"/>
      <c r="K610" s="100"/>
      <c r="L610" s="101"/>
      <c r="M610" s="100"/>
      <c r="N610" s="101"/>
      <c r="O610" s="100"/>
      <c r="P610" s="101"/>
      <c r="Q610" s="100"/>
      <c r="R610" s="101"/>
      <c r="S610" s="100"/>
      <c r="T610" s="101"/>
      <c r="U610" s="118"/>
      <c r="V610" s="118"/>
      <c r="W610" s="100"/>
      <c r="X610" s="100"/>
      <c r="Y610" s="100"/>
      <c r="Z610" s="100"/>
      <c r="AA610" s="132"/>
      <c r="AB610" s="101"/>
      <c r="AC610" s="101"/>
      <c r="AD610" s="101"/>
      <c r="AE610" s="100"/>
      <c r="AF610" s="101"/>
      <c r="AG610" s="100"/>
      <c r="AH610" s="101"/>
      <c r="AI610" s="100"/>
      <c r="AJ610" s="101"/>
      <c r="AK610" s="100"/>
      <c r="AL610" s="101"/>
      <c r="AM610" s="101"/>
      <c r="AN610" s="8"/>
      <c r="AO610" s="147">
        <f>IFERROR(VLOOKUP(B610,'A2. Rate Change &amp; Enrollment'!$C$20:$K$769,3,FALSE),0)</f>
        <v>0</v>
      </c>
      <c r="AP610" s="147">
        <f>IFERROR(VLOOKUP(B610,'A2. Rate Change &amp; Enrollment'!$C$20:$K$769,7,FALSE),0)</f>
        <v>0</v>
      </c>
      <c r="AQ610" s="150" t="e">
        <f t="shared" si="78"/>
        <v>#DIV/0!</v>
      </c>
      <c r="AS610" s="177"/>
      <c r="AT610" s="177"/>
      <c r="AV610" s="153" t="e">
        <f t="shared" si="79"/>
        <v>#DIV/0!</v>
      </c>
      <c r="AW610" s="101"/>
      <c r="AY610" s="132"/>
      <c r="AZ610" s="101"/>
      <c r="BA610" s="94"/>
      <c r="BB610" s="94"/>
      <c r="BC610" s="94"/>
      <c r="BD610" s="94"/>
      <c r="BE610" s="101"/>
      <c r="BF610" s="132"/>
      <c r="BG610" s="98"/>
      <c r="BH610" s="74" t="str">
        <f t="shared" si="74"/>
        <v>N</v>
      </c>
      <c r="BI610" t="e">
        <f t="shared" si="75"/>
        <v>#DIV/0!</v>
      </c>
      <c r="BK610" s="283">
        <f>IFERROR(VLOOKUP($B610, 'A2. Rate Change &amp; Enrollment'!$C$14:$BY$769, 75, FALSE), 0)</f>
        <v>0</v>
      </c>
      <c r="BL610" s="283" t="e">
        <f t="shared" si="76"/>
        <v>#DIV/0!</v>
      </c>
      <c r="BM610" s="283" t="e">
        <f t="shared" si="77"/>
        <v>#DIV/0!</v>
      </c>
      <c r="BN610" t="e">
        <f t="shared" si="80"/>
        <v>#DIV/0!</v>
      </c>
    </row>
    <row r="611" spans="1:66" x14ac:dyDescent="0.35">
      <c r="A611" t="s">
        <v>914</v>
      </c>
      <c r="B611" s="144"/>
      <c r="C611" s="98"/>
      <c r="D611" s="43" t="str">
        <f t="shared" si="73"/>
        <v>POS</v>
      </c>
      <c r="E611" s="100"/>
      <c r="F611" s="101"/>
      <c r="G611" s="100"/>
      <c r="H611" s="101"/>
      <c r="I611" s="100"/>
      <c r="J611" s="101"/>
      <c r="K611" s="100"/>
      <c r="L611" s="101"/>
      <c r="M611" s="100"/>
      <c r="N611" s="101"/>
      <c r="O611" s="100"/>
      <c r="P611" s="101"/>
      <c r="Q611" s="100"/>
      <c r="R611" s="101"/>
      <c r="S611" s="100"/>
      <c r="T611" s="101"/>
      <c r="U611" s="118"/>
      <c r="V611" s="118"/>
      <c r="W611" s="100"/>
      <c r="X611" s="100"/>
      <c r="Y611" s="100"/>
      <c r="Z611" s="100"/>
      <c r="AA611" s="132"/>
      <c r="AB611" s="101"/>
      <c r="AC611" s="101"/>
      <c r="AD611" s="101"/>
      <c r="AE611" s="100"/>
      <c r="AF611" s="101"/>
      <c r="AG611" s="100"/>
      <c r="AH611" s="101"/>
      <c r="AI611" s="100"/>
      <c r="AJ611" s="101"/>
      <c r="AK611" s="100"/>
      <c r="AL611" s="101"/>
      <c r="AM611" s="101"/>
      <c r="AN611" s="8"/>
      <c r="AO611" s="147">
        <f>IFERROR(VLOOKUP(B611,'A2. Rate Change &amp; Enrollment'!$C$20:$K$769,3,FALSE),0)</f>
        <v>0</v>
      </c>
      <c r="AP611" s="147">
        <f>IFERROR(VLOOKUP(B611,'A2. Rate Change &amp; Enrollment'!$C$20:$K$769,7,FALSE),0)</f>
        <v>0</v>
      </c>
      <c r="AQ611" s="150" t="e">
        <f t="shared" si="78"/>
        <v>#DIV/0!</v>
      </c>
      <c r="AS611" s="177"/>
      <c r="AT611" s="177"/>
      <c r="AV611" s="153" t="e">
        <f t="shared" si="79"/>
        <v>#DIV/0!</v>
      </c>
      <c r="AW611" s="101"/>
      <c r="AY611" s="132"/>
      <c r="AZ611" s="101"/>
      <c r="BA611" s="94"/>
      <c r="BB611" s="94"/>
      <c r="BC611" s="94"/>
      <c r="BD611" s="94"/>
      <c r="BE611" s="101"/>
      <c r="BF611" s="132"/>
      <c r="BG611" s="98"/>
      <c r="BH611" s="74" t="str">
        <f t="shared" si="74"/>
        <v>N</v>
      </c>
      <c r="BI611" t="e">
        <f t="shared" si="75"/>
        <v>#DIV/0!</v>
      </c>
      <c r="BK611" s="283">
        <f>IFERROR(VLOOKUP($B611, 'A2. Rate Change &amp; Enrollment'!$C$14:$BY$769, 75, FALSE), 0)</f>
        <v>0</v>
      </c>
      <c r="BL611" s="283" t="e">
        <f t="shared" si="76"/>
        <v>#DIV/0!</v>
      </c>
      <c r="BM611" s="283" t="e">
        <f t="shared" si="77"/>
        <v>#DIV/0!</v>
      </c>
      <c r="BN611" t="e">
        <f t="shared" si="80"/>
        <v>#DIV/0!</v>
      </c>
    </row>
    <row r="612" spans="1:66" x14ac:dyDescent="0.35">
      <c r="A612" t="s">
        <v>915</v>
      </c>
      <c r="B612" s="144"/>
      <c r="C612" s="98"/>
      <c r="D612" s="43" t="str">
        <f t="shared" si="73"/>
        <v>POS</v>
      </c>
      <c r="E612" s="100"/>
      <c r="F612" s="101"/>
      <c r="G612" s="100"/>
      <c r="H612" s="101"/>
      <c r="I612" s="100"/>
      <c r="J612" s="101"/>
      <c r="K612" s="100"/>
      <c r="L612" s="101"/>
      <c r="M612" s="100"/>
      <c r="N612" s="101"/>
      <c r="O612" s="100"/>
      <c r="P612" s="101"/>
      <c r="Q612" s="100"/>
      <c r="R612" s="101"/>
      <c r="S612" s="100"/>
      <c r="T612" s="101"/>
      <c r="U612" s="118"/>
      <c r="V612" s="118"/>
      <c r="W612" s="100"/>
      <c r="X612" s="100"/>
      <c r="Y612" s="100"/>
      <c r="Z612" s="100"/>
      <c r="AA612" s="132"/>
      <c r="AB612" s="101"/>
      <c r="AC612" s="101"/>
      <c r="AD612" s="101"/>
      <c r="AE612" s="100"/>
      <c r="AF612" s="101"/>
      <c r="AG612" s="100"/>
      <c r="AH612" s="101"/>
      <c r="AI612" s="100"/>
      <c r="AJ612" s="101"/>
      <c r="AK612" s="100"/>
      <c r="AL612" s="101"/>
      <c r="AM612" s="101"/>
      <c r="AN612" s="8"/>
      <c r="AO612" s="147">
        <f>IFERROR(VLOOKUP(B612,'A2. Rate Change &amp; Enrollment'!$C$20:$K$769,3,FALSE),0)</f>
        <v>0</v>
      </c>
      <c r="AP612" s="147">
        <f>IFERROR(VLOOKUP(B612,'A2. Rate Change &amp; Enrollment'!$C$20:$K$769,7,FALSE),0)</f>
        <v>0</v>
      </c>
      <c r="AQ612" s="150" t="e">
        <f t="shared" si="78"/>
        <v>#DIV/0!</v>
      </c>
      <c r="AS612" s="177"/>
      <c r="AT612" s="177"/>
      <c r="AV612" s="153" t="e">
        <f t="shared" si="79"/>
        <v>#DIV/0!</v>
      </c>
      <c r="AW612" s="101"/>
      <c r="AY612" s="132"/>
      <c r="AZ612" s="101"/>
      <c r="BA612" s="94"/>
      <c r="BB612" s="94"/>
      <c r="BC612" s="94"/>
      <c r="BD612" s="94"/>
      <c r="BE612" s="101"/>
      <c r="BF612" s="132"/>
      <c r="BG612" s="98"/>
      <c r="BH612" s="74" t="str">
        <f t="shared" si="74"/>
        <v>N</v>
      </c>
      <c r="BI612" t="e">
        <f t="shared" si="75"/>
        <v>#DIV/0!</v>
      </c>
      <c r="BK612" s="283">
        <f>IFERROR(VLOOKUP($B612, 'A2. Rate Change &amp; Enrollment'!$C$14:$BY$769, 75, FALSE), 0)</f>
        <v>0</v>
      </c>
      <c r="BL612" s="283" t="e">
        <f t="shared" si="76"/>
        <v>#DIV/0!</v>
      </c>
      <c r="BM612" s="283" t="e">
        <f t="shared" si="77"/>
        <v>#DIV/0!</v>
      </c>
      <c r="BN612" t="e">
        <f t="shared" si="80"/>
        <v>#DIV/0!</v>
      </c>
    </row>
    <row r="613" spans="1:66" x14ac:dyDescent="0.35">
      <c r="A613" t="s">
        <v>916</v>
      </c>
      <c r="B613" s="144"/>
      <c r="C613" s="98"/>
      <c r="D613" s="43" t="str">
        <f t="shared" si="73"/>
        <v>POS</v>
      </c>
      <c r="E613" s="100"/>
      <c r="F613" s="101"/>
      <c r="G613" s="100"/>
      <c r="H613" s="101"/>
      <c r="I613" s="100"/>
      <c r="J613" s="101"/>
      <c r="K613" s="100"/>
      <c r="L613" s="101"/>
      <c r="M613" s="100"/>
      <c r="N613" s="101"/>
      <c r="O613" s="100"/>
      <c r="P613" s="101"/>
      <c r="Q613" s="100"/>
      <c r="R613" s="101"/>
      <c r="S613" s="100"/>
      <c r="T613" s="101"/>
      <c r="U613" s="118"/>
      <c r="V613" s="118"/>
      <c r="W613" s="100"/>
      <c r="X613" s="100"/>
      <c r="Y613" s="100"/>
      <c r="Z613" s="100"/>
      <c r="AA613" s="132"/>
      <c r="AB613" s="101"/>
      <c r="AC613" s="101"/>
      <c r="AD613" s="101"/>
      <c r="AE613" s="100"/>
      <c r="AF613" s="101"/>
      <c r="AG613" s="100"/>
      <c r="AH613" s="101"/>
      <c r="AI613" s="100"/>
      <c r="AJ613" s="101"/>
      <c r="AK613" s="100"/>
      <c r="AL613" s="101"/>
      <c r="AM613" s="101"/>
      <c r="AN613" s="8"/>
      <c r="AO613" s="147">
        <f>IFERROR(VLOOKUP(B613,'A2. Rate Change &amp; Enrollment'!$C$20:$K$769,3,FALSE),0)</f>
        <v>0</v>
      </c>
      <c r="AP613" s="147">
        <f>IFERROR(VLOOKUP(B613,'A2. Rate Change &amp; Enrollment'!$C$20:$K$769,7,FALSE),0)</f>
        <v>0</v>
      </c>
      <c r="AQ613" s="150" t="e">
        <f t="shared" si="78"/>
        <v>#DIV/0!</v>
      </c>
      <c r="AS613" s="177"/>
      <c r="AT613" s="177"/>
      <c r="AV613" s="153" t="e">
        <f t="shared" si="79"/>
        <v>#DIV/0!</v>
      </c>
      <c r="AW613" s="101"/>
      <c r="AY613" s="132"/>
      <c r="AZ613" s="101"/>
      <c r="BA613" s="94"/>
      <c r="BB613" s="94"/>
      <c r="BC613" s="94"/>
      <c r="BD613" s="94"/>
      <c r="BE613" s="101"/>
      <c r="BF613" s="132"/>
      <c r="BG613" s="98"/>
      <c r="BH613" s="74" t="str">
        <f t="shared" si="74"/>
        <v>N</v>
      </c>
      <c r="BI613" t="e">
        <f t="shared" si="75"/>
        <v>#DIV/0!</v>
      </c>
      <c r="BK613" s="283">
        <f>IFERROR(VLOOKUP($B613, 'A2. Rate Change &amp; Enrollment'!$C$14:$BY$769, 75, FALSE), 0)</f>
        <v>0</v>
      </c>
      <c r="BL613" s="283" t="e">
        <f t="shared" si="76"/>
        <v>#DIV/0!</v>
      </c>
      <c r="BM613" s="283" t="e">
        <f t="shared" si="77"/>
        <v>#DIV/0!</v>
      </c>
      <c r="BN613" t="e">
        <f t="shared" si="80"/>
        <v>#DIV/0!</v>
      </c>
    </row>
    <row r="614" spans="1:66" x14ac:dyDescent="0.35">
      <c r="A614" t="s">
        <v>917</v>
      </c>
      <c r="B614" s="144"/>
      <c r="C614" s="98"/>
      <c r="D614" s="43" t="str">
        <f t="shared" si="73"/>
        <v>POS</v>
      </c>
      <c r="E614" s="100"/>
      <c r="F614" s="101"/>
      <c r="G614" s="100"/>
      <c r="H614" s="101"/>
      <c r="I614" s="100"/>
      <c r="J614" s="101"/>
      <c r="K614" s="100"/>
      <c r="L614" s="101"/>
      <c r="M614" s="100"/>
      <c r="N614" s="101"/>
      <c r="O614" s="100"/>
      <c r="P614" s="101"/>
      <c r="Q614" s="100"/>
      <c r="R614" s="101"/>
      <c r="S614" s="100"/>
      <c r="T614" s="101"/>
      <c r="U614" s="118"/>
      <c r="V614" s="118"/>
      <c r="W614" s="100"/>
      <c r="X614" s="100"/>
      <c r="Y614" s="100"/>
      <c r="Z614" s="100"/>
      <c r="AA614" s="132"/>
      <c r="AB614" s="101"/>
      <c r="AC614" s="101"/>
      <c r="AD614" s="101"/>
      <c r="AE614" s="100"/>
      <c r="AF614" s="101"/>
      <c r="AG614" s="100"/>
      <c r="AH614" s="101"/>
      <c r="AI614" s="100"/>
      <c r="AJ614" s="101"/>
      <c r="AK614" s="100"/>
      <c r="AL614" s="101"/>
      <c r="AM614" s="101"/>
      <c r="AN614" s="8"/>
      <c r="AO614" s="147">
        <f>IFERROR(VLOOKUP(B614,'A2. Rate Change &amp; Enrollment'!$C$20:$K$769,3,FALSE),0)</f>
        <v>0</v>
      </c>
      <c r="AP614" s="147">
        <f>IFERROR(VLOOKUP(B614,'A2. Rate Change &amp; Enrollment'!$C$20:$K$769,7,FALSE),0)</f>
        <v>0</v>
      </c>
      <c r="AQ614" s="150" t="e">
        <f t="shared" si="78"/>
        <v>#DIV/0!</v>
      </c>
      <c r="AS614" s="177"/>
      <c r="AT614" s="177"/>
      <c r="AV614" s="153" t="e">
        <f t="shared" si="79"/>
        <v>#DIV/0!</v>
      </c>
      <c r="AW614" s="101"/>
      <c r="AY614" s="132"/>
      <c r="AZ614" s="101"/>
      <c r="BA614" s="94"/>
      <c r="BB614" s="94"/>
      <c r="BC614" s="94"/>
      <c r="BD614" s="94"/>
      <c r="BE614" s="101"/>
      <c r="BF614" s="132"/>
      <c r="BG614" s="98"/>
      <c r="BH614" s="74" t="str">
        <f t="shared" si="74"/>
        <v>N</v>
      </c>
      <c r="BI614" t="e">
        <f t="shared" si="75"/>
        <v>#DIV/0!</v>
      </c>
      <c r="BK614" s="283">
        <f>IFERROR(VLOOKUP($B614, 'A2. Rate Change &amp; Enrollment'!$C$14:$BY$769, 75, FALSE), 0)</f>
        <v>0</v>
      </c>
      <c r="BL614" s="283" t="e">
        <f t="shared" si="76"/>
        <v>#DIV/0!</v>
      </c>
      <c r="BM614" s="283" t="e">
        <f t="shared" si="77"/>
        <v>#DIV/0!</v>
      </c>
      <c r="BN614" t="e">
        <f t="shared" si="80"/>
        <v>#DIV/0!</v>
      </c>
    </row>
    <row r="615" spans="1:66" x14ac:dyDescent="0.35">
      <c r="A615" t="s">
        <v>918</v>
      </c>
      <c r="B615" s="144"/>
      <c r="C615" s="98"/>
      <c r="D615" s="43" t="str">
        <f t="shared" si="73"/>
        <v>POS</v>
      </c>
      <c r="E615" s="100"/>
      <c r="F615" s="101"/>
      <c r="G615" s="100"/>
      <c r="H615" s="101"/>
      <c r="I615" s="100"/>
      <c r="J615" s="101"/>
      <c r="K615" s="100"/>
      <c r="L615" s="101"/>
      <c r="M615" s="100"/>
      <c r="N615" s="101"/>
      <c r="O615" s="100"/>
      <c r="P615" s="101"/>
      <c r="Q615" s="100"/>
      <c r="R615" s="101"/>
      <c r="S615" s="100"/>
      <c r="T615" s="101"/>
      <c r="U615" s="118"/>
      <c r="V615" s="118"/>
      <c r="W615" s="100"/>
      <c r="X615" s="100"/>
      <c r="Y615" s="100"/>
      <c r="Z615" s="100"/>
      <c r="AA615" s="132"/>
      <c r="AB615" s="101"/>
      <c r="AC615" s="101"/>
      <c r="AD615" s="101"/>
      <c r="AE615" s="100"/>
      <c r="AF615" s="101"/>
      <c r="AG615" s="100"/>
      <c r="AH615" s="101"/>
      <c r="AI615" s="100"/>
      <c r="AJ615" s="101"/>
      <c r="AK615" s="100"/>
      <c r="AL615" s="101"/>
      <c r="AM615" s="101"/>
      <c r="AN615" s="8"/>
      <c r="AO615" s="147">
        <f>IFERROR(VLOOKUP(B615,'A2. Rate Change &amp; Enrollment'!$C$20:$K$769,3,FALSE),0)</f>
        <v>0</v>
      </c>
      <c r="AP615" s="147">
        <f>IFERROR(VLOOKUP(B615,'A2. Rate Change &amp; Enrollment'!$C$20:$K$769,7,FALSE),0)</f>
        <v>0</v>
      </c>
      <c r="AQ615" s="150" t="e">
        <f t="shared" si="78"/>
        <v>#DIV/0!</v>
      </c>
      <c r="AS615" s="177"/>
      <c r="AT615" s="177"/>
      <c r="AV615" s="153" t="e">
        <f t="shared" si="79"/>
        <v>#DIV/0!</v>
      </c>
      <c r="AW615" s="101"/>
      <c r="AY615" s="132"/>
      <c r="AZ615" s="101"/>
      <c r="BA615" s="94"/>
      <c r="BB615" s="94"/>
      <c r="BC615" s="94"/>
      <c r="BD615" s="94"/>
      <c r="BE615" s="101"/>
      <c r="BF615" s="132"/>
      <c r="BG615" s="98"/>
      <c r="BH615" s="74" t="str">
        <f t="shared" si="74"/>
        <v>N</v>
      </c>
      <c r="BI615" t="e">
        <f t="shared" si="75"/>
        <v>#DIV/0!</v>
      </c>
      <c r="BK615" s="283">
        <f>IFERROR(VLOOKUP($B615, 'A2. Rate Change &amp; Enrollment'!$C$14:$BY$769, 75, FALSE), 0)</f>
        <v>0</v>
      </c>
      <c r="BL615" s="283" t="e">
        <f t="shared" si="76"/>
        <v>#DIV/0!</v>
      </c>
      <c r="BM615" s="283" t="e">
        <f t="shared" si="77"/>
        <v>#DIV/0!</v>
      </c>
      <c r="BN615" t="e">
        <f t="shared" si="80"/>
        <v>#DIV/0!</v>
      </c>
    </row>
    <row r="616" spans="1:66" x14ac:dyDescent="0.35">
      <c r="A616" t="s">
        <v>919</v>
      </c>
      <c r="B616" s="144"/>
      <c r="C616" s="98"/>
      <c r="D616" s="43" t="str">
        <f t="shared" si="73"/>
        <v>POS</v>
      </c>
      <c r="E616" s="100"/>
      <c r="F616" s="101"/>
      <c r="G616" s="100"/>
      <c r="H616" s="101"/>
      <c r="I616" s="100"/>
      <c r="J616" s="101"/>
      <c r="K616" s="100"/>
      <c r="L616" s="101"/>
      <c r="M616" s="100"/>
      <c r="N616" s="101"/>
      <c r="O616" s="100"/>
      <c r="P616" s="101"/>
      <c r="Q616" s="100"/>
      <c r="R616" s="101"/>
      <c r="S616" s="100"/>
      <c r="T616" s="101"/>
      <c r="U616" s="118"/>
      <c r="V616" s="118"/>
      <c r="W616" s="100"/>
      <c r="X616" s="100"/>
      <c r="Y616" s="100"/>
      <c r="Z616" s="100"/>
      <c r="AA616" s="132"/>
      <c r="AB616" s="101"/>
      <c r="AC616" s="101"/>
      <c r="AD616" s="101"/>
      <c r="AE616" s="100"/>
      <c r="AF616" s="101"/>
      <c r="AG616" s="100"/>
      <c r="AH616" s="101"/>
      <c r="AI616" s="100"/>
      <c r="AJ616" s="101"/>
      <c r="AK616" s="100"/>
      <c r="AL616" s="101"/>
      <c r="AM616" s="101"/>
      <c r="AN616" s="8"/>
      <c r="AO616" s="147">
        <f>IFERROR(VLOOKUP(B616,'A2. Rate Change &amp; Enrollment'!$C$20:$K$769,3,FALSE),0)</f>
        <v>0</v>
      </c>
      <c r="AP616" s="147">
        <f>IFERROR(VLOOKUP(B616,'A2. Rate Change &amp; Enrollment'!$C$20:$K$769,7,FALSE),0)</f>
        <v>0</v>
      </c>
      <c r="AQ616" s="150" t="e">
        <f t="shared" si="78"/>
        <v>#DIV/0!</v>
      </c>
      <c r="AS616" s="177"/>
      <c r="AT616" s="177"/>
      <c r="AV616" s="153" t="e">
        <f t="shared" si="79"/>
        <v>#DIV/0!</v>
      </c>
      <c r="AW616" s="101"/>
      <c r="AY616" s="132"/>
      <c r="AZ616" s="101"/>
      <c r="BA616" s="94"/>
      <c r="BB616" s="94"/>
      <c r="BC616" s="94"/>
      <c r="BD616" s="94"/>
      <c r="BE616" s="101"/>
      <c r="BF616" s="132"/>
      <c r="BG616" s="98"/>
      <c r="BH616" s="74" t="str">
        <f t="shared" si="74"/>
        <v>N</v>
      </c>
      <c r="BI616" t="e">
        <f t="shared" si="75"/>
        <v>#DIV/0!</v>
      </c>
      <c r="BK616" s="283">
        <f>IFERROR(VLOOKUP($B616, 'A2. Rate Change &amp; Enrollment'!$C$14:$BY$769, 75, FALSE), 0)</f>
        <v>0</v>
      </c>
      <c r="BL616" s="283" t="e">
        <f t="shared" si="76"/>
        <v>#DIV/0!</v>
      </c>
      <c r="BM616" s="283" t="e">
        <f t="shared" si="77"/>
        <v>#DIV/0!</v>
      </c>
      <c r="BN616" t="e">
        <f t="shared" si="80"/>
        <v>#DIV/0!</v>
      </c>
    </row>
    <row r="617" spans="1:66" x14ac:dyDescent="0.35">
      <c r="A617" t="s">
        <v>920</v>
      </c>
      <c r="B617" s="144"/>
      <c r="C617" s="98"/>
      <c r="D617" s="43" t="str">
        <f t="shared" si="73"/>
        <v>POS</v>
      </c>
      <c r="E617" s="100"/>
      <c r="F617" s="101"/>
      <c r="G617" s="100"/>
      <c r="H617" s="101"/>
      <c r="I617" s="100"/>
      <c r="J617" s="101"/>
      <c r="K617" s="100"/>
      <c r="L617" s="101"/>
      <c r="M617" s="100"/>
      <c r="N617" s="101"/>
      <c r="O617" s="100"/>
      <c r="P617" s="101"/>
      <c r="Q617" s="100"/>
      <c r="R617" s="101"/>
      <c r="S617" s="100"/>
      <c r="T617" s="101"/>
      <c r="U617" s="118"/>
      <c r="V617" s="118"/>
      <c r="W617" s="100"/>
      <c r="X617" s="100"/>
      <c r="Y617" s="100"/>
      <c r="Z617" s="100"/>
      <c r="AA617" s="132"/>
      <c r="AB617" s="101"/>
      <c r="AC617" s="101"/>
      <c r="AD617" s="101"/>
      <c r="AE617" s="100"/>
      <c r="AF617" s="101"/>
      <c r="AG617" s="100"/>
      <c r="AH617" s="101"/>
      <c r="AI617" s="100"/>
      <c r="AJ617" s="101"/>
      <c r="AK617" s="100"/>
      <c r="AL617" s="101"/>
      <c r="AM617" s="101"/>
      <c r="AN617" s="8"/>
      <c r="AO617" s="147">
        <f>IFERROR(VLOOKUP(B617,'A2. Rate Change &amp; Enrollment'!$C$20:$K$769,3,FALSE),0)</f>
        <v>0</v>
      </c>
      <c r="AP617" s="147">
        <f>IFERROR(VLOOKUP(B617,'A2. Rate Change &amp; Enrollment'!$C$20:$K$769,7,FALSE),0)</f>
        <v>0</v>
      </c>
      <c r="AQ617" s="150" t="e">
        <f t="shared" si="78"/>
        <v>#DIV/0!</v>
      </c>
      <c r="AS617" s="177"/>
      <c r="AT617" s="177"/>
      <c r="AV617" s="153" t="e">
        <f t="shared" si="79"/>
        <v>#DIV/0!</v>
      </c>
      <c r="AW617" s="101"/>
      <c r="AY617" s="132"/>
      <c r="AZ617" s="101"/>
      <c r="BA617" s="94"/>
      <c r="BB617" s="94"/>
      <c r="BC617" s="94"/>
      <c r="BD617" s="94"/>
      <c r="BE617" s="101"/>
      <c r="BF617" s="132"/>
      <c r="BG617" s="98"/>
      <c r="BH617" s="74" t="str">
        <f t="shared" si="74"/>
        <v>N</v>
      </c>
      <c r="BI617" t="e">
        <f t="shared" si="75"/>
        <v>#DIV/0!</v>
      </c>
      <c r="BK617" s="283">
        <f>IFERROR(VLOOKUP($B617, 'A2. Rate Change &amp; Enrollment'!$C$14:$BY$769, 75, FALSE), 0)</f>
        <v>0</v>
      </c>
      <c r="BL617" s="283" t="e">
        <f t="shared" si="76"/>
        <v>#DIV/0!</v>
      </c>
      <c r="BM617" s="283" t="e">
        <f t="shared" si="77"/>
        <v>#DIV/0!</v>
      </c>
      <c r="BN617" t="e">
        <f t="shared" si="80"/>
        <v>#DIV/0!</v>
      </c>
    </row>
    <row r="618" spans="1:66" x14ac:dyDescent="0.35">
      <c r="A618" t="s">
        <v>921</v>
      </c>
      <c r="B618" s="144"/>
      <c r="C618" s="98"/>
      <c r="D618" s="43" t="str">
        <f t="shared" si="73"/>
        <v>POS</v>
      </c>
      <c r="E618" s="100"/>
      <c r="F618" s="101"/>
      <c r="G618" s="100"/>
      <c r="H618" s="101"/>
      <c r="I618" s="100"/>
      <c r="J618" s="101"/>
      <c r="K618" s="100"/>
      <c r="L618" s="101"/>
      <c r="M618" s="100"/>
      <c r="N618" s="101"/>
      <c r="O618" s="100"/>
      <c r="P618" s="101"/>
      <c r="Q618" s="100"/>
      <c r="R618" s="101"/>
      <c r="S618" s="100"/>
      <c r="T618" s="101"/>
      <c r="U618" s="118"/>
      <c r="V618" s="118"/>
      <c r="W618" s="100"/>
      <c r="X618" s="100"/>
      <c r="Y618" s="100"/>
      <c r="Z618" s="100"/>
      <c r="AA618" s="132"/>
      <c r="AB618" s="101"/>
      <c r="AC618" s="101"/>
      <c r="AD618" s="101"/>
      <c r="AE618" s="100"/>
      <c r="AF618" s="101"/>
      <c r="AG618" s="100"/>
      <c r="AH618" s="101"/>
      <c r="AI618" s="100"/>
      <c r="AJ618" s="101"/>
      <c r="AK618" s="100"/>
      <c r="AL618" s="101"/>
      <c r="AM618" s="101"/>
      <c r="AN618" s="8"/>
      <c r="AO618" s="147">
        <f>IFERROR(VLOOKUP(B618,'A2. Rate Change &amp; Enrollment'!$C$20:$K$769,3,FALSE),0)</f>
        <v>0</v>
      </c>
      <c r="AP618" s="147">
        <f>IFERROR(VLOOKUP(B618,'A2. Rate Change &amp; Enrollment'!$C$20:$K$769,7,FALSE),0)</f>
        <v>0</v>
      </c>
      <c r="AQ618" s="150" t="e">
        <f t="shared" si="78"/>
        <v>#DIV/0!</v>
      </c>
      <c r="AS618" s="177"/>
      <c r="AT618" s="177"/>
      <c r="AV618" s="153" t="e">
        <f t="shared" si="79"/>
        <v>#DIV/0!</v>
      </c>
      <c r="AW618" s="101"/>
      <c r="AY618" s="132"/>
      <c r="AZ618" s="101"/>
      <c r="BA618" s="94"/>
      <c r="BB618" s="94"/>
      <c r="BC618" s="94"/>
      <c r="BD618" s="94"/>
      <c r="BE618" s="101"/>
      <c r="BF618" s="132"/>
      <c r="BG618" s="98"/>
      <c r="BH618" s="74" t="str">
        <f t="shared" si="74"/>
        <v>N</v>
      </c>
      <c r="BI618" t="e">
        <f t="shared" si="75"/>
        <v>#DIV/0!</v>
      </c>
      <c r="BK618" s="283">
        <f>IFERROR(VLOOKUP($B618, 'A2. Rate Change &amp; Enrollment'!$C$14:$BY$769, 75, FALSE), 0)</f>
        <v>0</v>
      </c>
      <c r="BL618" s="283" t="e">
        <f t="shared" si="76"/>
        <v>#DIV/0!</v>
      </c>
      <c r="BM618" s="283" t="e">
        <f t="shared" si="77"/>
        <v>#DIV/0!</v>
      </c>
      <c r="BN618" t="e">
        <f t="shared" si="80"/>
        <v>#DIV/0!</v>
      </c>
    </row>
    <row r="619" spans="1:66" x14ac:dyDescent="0.35">
      <c r="A619" t="s">
        <v>922</v>
      </c>
      <c r="B619" s="144"/>
      <c r="C619" s="98"/>
      <c r="D619" s="43" t="str">
        <f t="shared" si="73"/>
        <v>POS</v>
      </c>
      <c r="E619" s="100"/>
      <c r="F619" s="101"/>
      <c r="G619" s="100"/>
      <c r="H619" s="101"/>
      <c r="I619" s="100"/>
      <c r="J619" s="101"/>
      <c r="K619" s="100"/>
      <c r="L619" s="101"/>
      <c r="M619" s="100"/>
      <c r="N619" s="101"/>
      <c r="O619" s="100"/>
      <c r="P619" s="101"/>
      <c r="Q619" s="100"/>
      <c r="R619" s="101"/>
      <c r="S619" s="100"/>
      <c r="T619" s="101"/>
      <c r="U619" s="118"/>
      <c r="V619" s="118"/>
      <c r="W619" s="100"/>
      <c r="X619" s="100"/>
      <c r="Y619" s="100"/>
      <c r="Z619" s="100"/>
      <c r="AA619" s="132"/>
      <c r="AB619" s="101"/>
      <c r="AC619" s="101"/>
      <c r="AD619" s="101"/>
      <c r="AE619" s="100"/>
      <c r="AF619" s="101"/>
      <c r="AG619" s="100"/>
      <c r="AH619" s="101"/>
      <c r="AI619" s="100"/>
      <c r="AJ619" s="101"/>
      <c r="AK619" s="100"/>
      <c r="AL619" s="101"/>
      <c r="AM619" s="101"/>
      <c r="AN619" s="8"/>
      <c r="AO619" s="147">
        <f>IFERROR(VLOOKUP(B619,'A2. Rate Change &amp; Enrollment'!$C$20:$K$769,3,FALSE),0)</f>
        <v>0</v>
      </c>
      <c r="AP619" s="147">
        <f>IFERROR(VLOOKUP(B619,'A2. Rate Change &amp; Enrollment'!$C$20:$K$769,7,FALSE),0)</f>
        <v>0</v>
      </c>
      <c r="AQ619" s="150" t="e">
        <f t="shared" si="78"/>
        <v>#DIV/0!</v>
      </c>
      <c r="AS619" s="177"/>
      <c r="AT619" s="177"/>
      <c r="AV619" s="153" t="e">
        <f t="shared" si="79"/>
        <v>#DIV/0!</v>
      </c>
      <c r="AW619" s="101"/>
      <c r="AY619" s="132"/>
      <c r="AZ619" s="101"/>
      <c r="BA619" s="94"/>
      <c r="BB619" s="94"/>
      <c r="BC619" s="94"/>
      <c r="BD619" s="94"/>
      <c r="BE619" s="101"/>
      <c r="BF619" s="132"/>
      <c r="BG619" s="98"/>
      <c r="BH619" s="74" t="str">
        <f t="shared" si="74"/>
        <v>N</v>
      </c>
      <c r="BI619" t="e">
        <f t="shared" si="75"/>
        <v>#DIV/0!</v>
      </c>
      <c r="BK619" s="283">
        <f>IFERROR(VLOOKUP($B619, 'A2. Rate Change &amp; Enrollment'!$C$14:$BY$769, 75, FALSE), 0)</f>
        <v>0</v>
      </c>
      <c r="BL619" s="283" t="e">
        <f t="shared" si="76"/>
        <v>#DIV/0!</v>
      </c>
      <c r="BM619" s="283" t="e">
        <f t="shared" si="77"/>
        <v>#DIV/0!</v>
      </c>
      <c r="BN619" t="e">
        <f t="shared" si="80"/>
        <v>#DIV/0!</v>
      </c>
    </row>
    <row r="620" spans="1:66" x14ac:dyDescent="0.35">
      <c r="A620" t="s">
        <v>923</v>
      </c>
      <c r="B620" s="144"/>
      <c r="C620" s="98"/>
      <c r="D620" s="43" t="str">
        <f t="shared" si="73"/>
        <v>POS</v>
      </c>
      <c r="E620" s="100"/>
      <c r="F620" s="101"/>
      <c r="G620" s="100"/>
      <c r="H620" s="101"/>
      <c r="I620" s="100"/>
      <c r="J620" s="101"/>
      <c r="K620" s="100"/>
      <c r="L620" s="101"/>
      <c r="M620" s="100"/>
      <c r="N620" s="101"/>
      <c r="O620" s="100"/>
      <c r="P620" s="101"/>
      <c r="Q620" s="100"/>
      <c r="R620" s="101"/>
      <c r="S620" s="100"/>
      <c r="T620" s="101"/>
      <c r="U620" s="118"/>
      <c r="V620" s="118"/>
      <c r="W620" s="100"/>
      <c r="X620" s="100"/>
      <c r="Y620" s="100"/>
      <c r="Z620" s="100"/>
      <c r="AA620" s="132"/>
      <c r="AB620" s="101"/>
      <c r="AC620" s="101"/>
      <c r="AD620" s="101"/>
      <c r="AE620" s="100"/>
      <c r="AF620" s="101"/>
      <c r="AG620" s="100"/>
      <c r="AH620" s="101"/>
      <c r="AI620" s="100"/>
      <c r="AJ620" s="101"/>
      <c r="AK620" s="100"/>
      <c r="AL620" s="101"/>
      <c r="AM620" s="101"/>
      <c r="AN620" s="8"/>
      <c r="AO620" s="147">
        <f>IFERROR(VLOOKUP(B620,'A2. Rate Change &amp; Enrollment'!$C$20:$K$769,3,FALSE),0)</f>
        <v>0</v>
      </c>
      <c r="AP620" s="147">
        <f>IFERROR(VLOOKUP(B620,'A2. Rate Change &amp; Enrollment'!$C$20:$K$769,7,FALSE),0)</f>
        <v>0</v>
      </c>
      <c r="AQ620" s="150" t="e">
        <f t="shared" si="78"/>
        <v>#DIV/0!</v>
      </c>
      <c r="AS620" s="177"/>
      <c r="AT620" s="177"/>
      <c r="AV620" s="153" t="e">
        <f t="shared" si="79"/>
        <v>#DIV/0!</v>
      </c>
      <c r="AW620" s="101"/>
      <c r="AY620" s="132"/>
      <c r="AZ620" s="101"/>
      <c r="BA620" s="94"/>
      <c r="BB620" s="94"/>
      <c r="BC620" s="94"/>
      <c r="BD620" s="94"/>
      <c r="BE620" s="101"/>
      <c r="BF620" s="132"/>
      <c r="BG620" s="98"/>
      <c r="BH620" s="74" t="str">
        <f t="shared" si="74"/>
        <v>N</v>
      </c>
      <c r="BI620" t="e">
        <f t="shared" si="75"/>
        <v>#DIV/0!</v>
      </c>
      <c r="BK620" s="283">
        <f>IFERROR(VLOOKUP($B620, 'A2. Rate Change &amp; Enrollment'!$C$14:$BY$769, 75, FALSE), 0)</f>
        <v>0</v>
      </c>
      <c r="BL620" s="283" t="e">
        <f t="shared" si="76"/>
        <v>#DIV/0!</v>
      </c>
      <c r="BM620" s="283" t="e">
        <f t="shared" si="77"/>
        <v>#DIV/0!</v>
      </c>
      <c r="BN620" t="e">
        <f t="shared" si="80"/>
        <v>#DIV/0!</v>
      </c>
    </row>
    <row r="621" spans="1:66" x14ac:dyDescent="0.35">
      <c r="A621" t="s">
        <v>924</v>
      </c>
      <c r="B621" s="144"/>
      <c r="C621" s="98"/>
      <c r="D621" s="43" t="str">
        <f t="shared" si="73"/>
        <v>POS</v>
      </c>
      <c r="E621" s="100"/>
      <c r="F621" s="101"/>
      <c r="G621" s="100"/>
      <c r="H621" s="101"/>
      <c r="I621" s="100"/>
      <c r="J621" s="101"/>
      <c r="K621" s="100"/>
      <c r="L621" s="101"/>
      <c r="M621" s="100"/>
      <c r="N621" s="101"/>
      <c r="O621" s="100"/>
      <c r="P621" s="101"/>
      <c r="Q621" s="100"/>
      <c r="R621" s="101"/>
      <c r="S621" s="100"/>
      <c r="T621" s="101"/>
      <c r="U621" s="118"/>
      <c r="V621" s="118"/>
      <c r="W621" s="100"/>
      <c r="X621" s="100"/>
      <c r="Y621" s="100"/>
      <c r="Z621" s="100"/>
      <c r="AA621" s="132"/>
      <c r="AB621" s="101"/>
      <c r="AC621" s="101"/>
      <c r="AD621" s="101"/>
      <c r="AE621" s="100"/>
      <c r="AF621" s="101"/>
      <c r="AG621" s="100"/>
      <c r="AH621" s="101"/>
      <c r="AI621" s="100"/>
      <c r="AJ621" s="101"/>
      <c r="AK621" s="100"/>
      <c r="AL621" s="101"/>
      <c r="AM621" s="101"/>
      <c r="AN621" s="8"/>
      <c r="AO621" s="147">
        <f>IFERROR(VLOOKUP(B621,'A2. Rate Change &amp; Enrollment'!$C$20:$K$769,3,FALSE),0)</f>
        <v>0</v>
      </c>
      <c r="AP621" s="147">
        <f>IFERROR(VLOOKUP(B621,'A2. Rate Change &amp; Enrollment'!$C$20:$K$769,7,FALSE),0)</f>
        <v>0</v>
      </c>
      <c r="AQ621" s="150" t="e">
        <f t="shared" si="78"/>
        <v>#DIV/0!</v>
      </c>
      <c r="AS621" s="177"/>
      <c r="AT621" s="177"/>
      <c r="AV621" s="153" t="e">
        <f t="shared" si="79"/>
        <v>#DIV/0!</v>
      </c>
      <c r="AW621" s="101"/>
      <c r="AY621" s="132"/>
      <c r="AZ621" s="101"/>
      <c r="BA621" s="94"/>
      <c r="BB621" s="94"/>
      <c r="BC621" s="94"/>
      <c r="BD621" s="94"/>
      <c r="BE621" s="101"/>
      <c r="BF621" s="132"/>
      <c r="BG621" s="98"/>
      <c r="BH621" s="74" t="str">
        <f t="shared" si="74"/>
        <v>N</v>
      </c>
      <c r="BI621" t="e">
        <f t="shared" si="75"/>
        <v>#DIV/0!</v>
      </c>
      <c r="BK621" s="283">
        <f>IFERROR(VLOOKUP($B621, 'A2. Rate Change &amp; Enrollment'!$C$14:$BY$769, 75, FALSE), 0)</f>
        <v>0</v>
      </c>
      <c r="BL621" s="283" t="e">
        <f t="shared" si="76"/>
        <v>#DIV/0!</v>
      </c>
      <c r="BM621" s="283" t="e">
        <f t="shared" si="77"/>
        <v>#DIV/0!</v>
      </c>
      <c r="BN621" t="e">
        <f t="shared" si="80"/>
        <v>#DIV/0!</v>
      </c>
    </row>
    <row r="622" spans="1:66" x14ac:dyDescent="0.35">
      <c r="A622" t="s">
        <v>925</v>
      </c>
      <c r="B622" s="144"/>
      <c r="C622" s="98"/>
      <c r="D622" s="43" t="str">
        <f t="shared" si="73"/>
        <v>POS</v>
      </c>
      <c r="E622" s="100"/>
      <c r="F622" s="101"/>
      <c r="G622" s="100"/>
      <c r="H622" s="101"/>
      <c r="I622" s="100"/>
      <c r="J622" s="101"/>
      <c r="K622" s="100"/>
      <c r="L622" s="101"/>
      <c r="M622" s="100"/>
      <c r="N622" s="101"/>
      <c r="O622" s="100"/>
      <c r="P622" s="101"/>
      <c r="Q622" s="100"/>
      <c r="R622" s="101"/>
      <c r="S622" s="100"/>
      <c r="T622" s="101"/>
      <c r="U622" s="118"/>
      <c r="V622" s="118"/>
      <c r="W622" s="100"/>
      <c r="X622" s="100"/>
      <c r="Y622" s="100"/>
      <c r="Z622" s="100"/>
      <c r="AA622" s="132"/>
      <c r="AB622" s="101"/>
      <c r="AC622" s="101"/>
      <c r="AD622" s="101"/>
      <c r="AE622" s="100"/>
      <c r="AF622" s="101"/>
      <c r="AG622" s="100"/>
      <c r="AH622" s="101"/>
      <c r="AI622" s="100"/>
      <c r="AJ622" s="101"/>
      <c r="AK622" s="100"/>
      <c r="AL622" s="101"/>
      <c r="AM622" s="101"/>
      <c r="AN622" s="8"/>
      <c r="AO622" s="147">
        <f>IFERROR(VLOOKUP(B622,'A2. Rate Change &amp; Enrollment'!$C$20:$K$769,3,FALSE),0)</f>
        <v>0</v>
      </c>
      <c r="AP622" s="147">
        <f>IFERROR(VLOOKUP(B622,'A2. Rate Change &amp; Enrollment'!$C$20:$K$769,7,FALSE),0)</f>
        <v>0</v>
      </c>
      <c r="AQ622" s="150" t="e">
        <f t="shared" si="78"/>
        <v>#DIV/0!</v>
      </c>
      <c r="AS622" s="177"/>
      <c r="AT622" s="177"/>
      <c r="AV622" s="153" t="e">
        <f t="shared" si="79"/>
        <v>#DIV/0!</v>
      </c>
      <c r="AW622" s="101"/>
      <c r="AY622" s="132"/>
      <c r="AZ622" s="101"/>
      <c r="BA622" s="94"/>
      <c r="BB622" s="94"/>
      <c r="BC622" s="94"/>
      <c r="BD622" s="94"/>
      <c r="BE622" s="101"/>
      <c r="BF622" s="132"/>
      <c r="BG622" s="98"/>
      <c r="BH622" s="74" t="str">
        <f t="shared" si="74"/>
        <v>N</v>
      </c>
      <c r="BI622" t="e">
        <f t="shared" si="75"/>
        <v>#DIV/0!</v>
      </c>
      <c r="BK622" s="283">
        <f>IFERROR(VLOOKUP($B622, 'A2. Rate Change &amp; Enrollment'!$C$14:$BY$769, 75, FALSE), 0)</f>
        <v>0</v>
      </c>
      <c r="BL622" s="283" t="e">
        <f t="shared" si="76"/>
        <v>#DIV/0!</v>
      </c>
      <c r="BM622" s="283" t="e">
        <f t="shared" si="77"/>
        <v>#DIV/0!</v>
      </c>
      <c r="BN622" t="e">
        <f t="shared" si="80"/>
        <v>#DIV/0!</v>
      </c>
    </row>
    <row r="623" spans="1:66" x14ac:dyDescent="0.35">
      <c r="A623" t="s">
        <v>926</v>
      </c>
      <c r="B623" s="144"/>
      <c r="C623" s="98"/>
      <c r="D623" s="43" t="str">
        <f t="shared" si="73"/>
        <v>POS</v>
      </c>
      <c r="E623" s="100"/>
      <c r="F623" s="101"/>
      <c r="G623" s="100"/>
      <c r="H623" s="101"/>
      <c r="I623" s="100"/>
      <c r="J623" s="101"/>
      <c r="K623" s="100"/>
      <c r="L623" s="101"/>
      <c r="M623" s="100"/>
      <c r="N623" s="101"/>
      <c r="O623" s="100"/>
      <c r="P623" s="101"/>
      <c r="Q623" s="100"/>
      <c r="R623" s="101"/>
      <c r="S623" s="100"/>
      <c r="T623" s="101"/>
      <c r="U623" s="118"/>
      <c r="V623" s="118"/>
      <c r="W623" s="100"/>
      <c r="X623" s="100"/>
      <c r="Y623" s="100"/>
      <c r="Z623" s="100"/>
      <c r="AA623" s="132"/>
      <c r="AB623" s="101"/>
      <c r="AC623" s="101"/>
      <c r="AD623" s="101"/>
      <c r="AE623" s="100"/>
      <c r="AF623" s="101"/>
      <c r="AG623" s="100"/>
      <c r="AH623" s="101"/>
      <c r="AI623" s="100"/>
      <c r="AJ623" s="101"/>
      <c r="AK623" s="100"/>
      <c r="AL623" s="101"/>
      <c r="AM623" s="101"/>
      <c r="AN623" s="8"/>
      <c r="AO623" s="147">
        <f>IFERROR(VLOOKUP(B623,'A2. Rate Change &amp; Enrollment'!$C$20:$K$769,3,FALSE),0)</f>
        <v>0</v>
      </c>
      <c r="AP623" s="147">
        <f>IFERROR(VLOOKUP(B623,'A2. Rate Change &amp; Enrollment'!$C$20:$K$769,7,FALSE),0)</f>
        <v>0</v>
      </c>
      <c r="AQ623" s="150" t="e">
        <f t="shared" si="78"/>
        <v>#DIV/0!</v>
      </c>
      <c r="AS623" s="177"/>
      <c r="AT623" s="177"/>
      <c r="AV623" s="153" t="e">
        <f t="shared" si="79"/>
        <v>#DIV/0!</v>
      </c>
      <c r="AW623" s="101"/>
      <c r="AY623" s="132"/>
      <c r="AZ623" s="101"/>
      <c r="BA623" s="94"/>
      <c r="BB623" s="94"/>
      <c r="BC623" s="94"/>
      <c r="BD623" s="94"/>
      <c r="BE623" s="101"/>
      <c r="BF623" s="132"/>
      <c r="BG623" s="98"/>
      <c r="BH623" s="74" t="str">
        <f t="shared" si="74"/>
        <v>N</v>
      </c>
      <c r="BI623" t="e">
        <f t="shared" si="75"/>
        <v>#DIV/0!</v>
      </c>
      <c r="BK623" s="283">
        <f>IFERROR(VLOOKUP($B623, 'A2. Rate Change &amp; Enrollment'!$C$14:$BY$769, 75, FALSE), 0)</f>
        <v>0</v>
      </c>
      <c r="BL623" s="283" t="e">
        <f t="shared" si="76"/>
        <v>#DIV/0!</v>
      </c>
      <c r="BM623" s="283" t="e">
        <f t="shared" si="77"/>
        <v>#DIV/0!</v>
      </c>
      <c r="BN623" t="e">
        <f t="shared" si="80"/>
        <v>#DIV/0!</v>
      </c>
    </row>
    <row r="624" spans="1:66" x14ac:dyDescent="0.35">
      <c r="A624" t="s">
        <v>927</v>
      </c>
      <c r="B624" s="144"/>
      <c r="C624" s="98"/>
      <c r="D624" s="43" t="str">
        <f t="shared" si="73"/>
        <v>POS</v>
      </c>
      <c r="E624" s="100"/>
      <c r="F624" s="101"/>
      <c r="G624" s="100"/>
      <c r="H624" s="101"/>
      <c r="I624" s="100"/>
      <c r="J624" s="101"/>
      <c r="K624" s="100"/>
      <c r="L624" s="101"/>
      <c r="M624" s="100"/>
      <c r="N624" s="101"/>
      <c r="O624" s="100"/>
      <c r="P624" s="101"/>
      <c r="Q624" s="100"/>
      <c r="R624" s="101"/>
      <c r="S624" s="100"/>
      <c r="T624" s="101"/>
      <c r="U624" s="118"/>
      <c r="V624" s="118"/>
      <c r="W624" s="100"/>
      <c r="X624" s="100"/>
      <c r="Y624" s="100"/>
      <c r="Z624" s="100"/>
      <c r="AA624" s="132"/>
      <c r="AB624" s="101"/>
      <c r="AC624" s="101"/>
      <c r="AD624" s="101"/>
      <c r="AE624" s="100"/>
      <c r="AF624" s="101"/>
      <c r="AG624" s="100"/>
      <c r="AH624" s="101"/>
      <c r="AI624" s="100"/>
      <c r="AJ624" s="101"/>
      <c r="AK624" s="100"/>
      <c r="AL624" s="101"/>
      <c r="AM624" s="101"/>
      <c r="AN624" s="8"/>
      <c r="AO624" s="147">
        <f>IFERROR(VLOOKUP(B624,'A2. Rate Change &amp; Enrollment'!$C$20:$K$769,3,FALSE),0)</f>
        <v>0</v>
      </c>
      <c r="AP624" s="147">
        <f>IFERROR(VLOOKUP(B624,'A2. Rate Change &amp; Enrollment'!$C$20:$K$769,7,FALSE),0)</f>
        <v>0</v>
      </c>
      <c r="AQ624" s="150" t="e">
        <f t="shared" si="78"/>
        <v>#DIV/0!</v>
      </c>
      <c r="AS624" s="177"/>
      <c r="AT624" s="177"/>
      <c r="AV624" s="153" t="e">
        <f t="shared" si="79"/>
        <v>#DIV/0!</v>
      </c>
      <c r="AW624" s="101"/>
      <c r="AY624" s="132"/>
      <c r="AZ624" s="101"/>
      <c r="BA624" s="94"/>
      <c r="BB624" s="94"/>
      <c r="BC624" s="94"/>
      <c r="BD624" s="94"/>
      <c r="BE624" s="101"/>
      <c r="BF624" s="132"/>
      <c r="BG624" s="98"/>
      <c r="BH624" s="74" t="str">
        <f t="shared" si="74"/>
        <v>N</v>
      </c>
      <c r="BI624" t="e">
        <f t="shared" si="75"/>
        <v>#DIV/0!</v>
      </c>
      <c r="BK624" s="283">
        <f>IFERROR(VLOOKUP($B624, 'A2. Rate Change &amp; Enrollment'!$C$14:$BY$769, 75, FALSE), 0)</f>
        <v>0</v>
      </c>
      <c r="BL624" s="283" t="e">
        <f t="shared" si="76"/>
        <v>#DIV/0!</v>
      </c>
      <c r="BM624" s="283" t="e">
        <f t="shared" si="77"/>
        <v>#DIV/0!</v>
      </c>
      <c r="BN624" t="e">
        <f t="shared" si="80"/>
        <v>#DIV/0!</v>
      </c>
    </row>
    <row r="625" spans="1:66" x14ac:dyDescent="0.35">
      <c r="A625" t="s">
        <v>928</v>
      </c>
      <c r="B625" s="144"/>
      <c r="C625" s="98"/>
      <c r="D625" s="43" t="str">
        <f t="shared" si="73"/>
        <v>POS</v>
      </c>
      <c r="E625" s="100"/>
      <c r="F625" s="101"/>
      <c r="G625" s="100"/>
      <c r="H625" s="101"/>
      <c r="I625" s="100"/>
      <c r="J625" s="101"/>
      <c r="K625" s="100"/>
      <c r="L625" s="101"/>
      <c r="M625" s="100"/>
      <c r="N625" s="101"/>
      <c r="O625" s="100"/>
      <c r="P625" s="101"/>
      <c r="Q625" s="100"/>
      <c r="R625" s="101"/>
      <c r="S625" s="100"/>
      <c r="T625" s="101"/>
      <c r="U625" s="118"/>
      <c r="V625" s="118"/>
      <c r="W625" s="100"/>
      <c r="X625" s="100"/>
      <c r="Y625" s="100"/>
      <c r="Z625" s="100"/>
      <c r="AA625" s="132"/>
      <c r="AB625" s="101"/>
      <c r="AC625" s="101"/>
      <c r="AD625" s="101"/>
      <c r="AE625" s="100"/>
      <c r="AF625" s="101"/>
      <c r="AG625" s="100"/>
      <c r="AH625" s="101"/>
      <c r="AI625" s="100"/>
      <c r="AJ625" s="101"/>
      <c r="AK625" s="100"/>
      <c r="AL625" s="101"/>
      <c r="AM625" s="101"/>
      <c r="AN625" s="8"/>
      <c r="AO625" s="147">
        <f>IFERROR(VLOOKUP(B625,'A2. Rate Change &amp; Enrollment'!$C$20:$K$769,3,FALSE),0)</f>
        <v>0</v>
      </c>
      <c r="AP625" s="147">
        <f>IFERROR(VLOOKUP(B625,'A2. Rate Change &amp; Enrollment'!$C$20:$K$769,7,FALSE),0)</f>
        <v>0</v>
      </c>
      <c r="AQ625" s="150" t="e">
        <f t="shared" si="78"/>
        <v>#DIV/0!</v>
      </c>
      <c r="AS625" s="177"/>
      <c r="AT625" s="177"/>
      <c r="AV625" s="153" t="e">
        <f t="shared" si="79"/>
        <v>#DIV/0!</v>
      </c>
      <c r="AW625" s="101"/>
      <c r="AY625" s="132"/>
      <c r="AZ625" s="101"/>
      <c r="BA625" s="94"/>
      <c r="BB625" s="94"/>
      <c r="BC625" s="94"/>
      <c r="BD625" s="94"/>
      <c r="BE625" s="101"/>
      <c r="BF625" s="132"/>
      <c r="BG625" s="98"/>
      <c r="BH625" s="74" t="str">
        <f t="shared" si="74"/>
        <v>N</v>
      </c>
      <c r="BI625" t="e">
        <f t="shared" si="75"/>
        <v>#DIV/0!</v>
      </c>
      <c r="BK625" s="283">
        <f>IFERROR(VLOOKUP($B625, 'A2. Rate Change &amp; Enrollment'!$C$14:$BY$769, 75, FALSE), 0)</f>
        <v>0</v>
      </c>
      <c r="BL625" s="283" t="e">
        <f t="shared" si="76"/>
        <v>#DIV/0!</v>
      </c>
      <c r="BM625" s="283" t="e">
        <f t="shared" si="77"/>
        <v>#DIV/0!</v>
      </c>
      <c r="BN625" t="e">
        <f t="shared" si="80"/>
        <v>#DIV/0!</v>
      </c>
    </row>
    <row r="626" spans="1:66" x14ac:dyDescent="0.35">
      <c r="A626" t="s">
        <v>929</v>
      </c>
      <c r="B626" s="144"/>
      <c r="C626" s="98"/>
      <c r="D626" s="43" t="str">
        <f t="shared" si="73"/>
        <v>POS</v>
      </c>
      <c r="E626" s="100"/>
      <c r="F626" s="101"/>
      <c r="G626" s="100"/>
      <c r="H626" s="101"/>
      <c r="I626" s="100"/>
      <c r="J626" s="101"/>
      <c r="K626" s="100"/>
      <c r="L626" s="101"/>
      <c r="M626" s="100"/>
      <c r="N626" s="101"/>
      <c r="O626" s="100"/>
      <c r="P626" s="101"/>
      <c r="Q626" s="100"/>
      <c r="R626" s="101"/>
      <c r="S626" s="100"/>
      <c r="T626" s="101"/>
      <c r="U626" s="118"/>
      <c r="V626" s="118"/>
      <c r="W626" s="100"/>
      <c r="X626" s="100"/>
      <c r="Y626" s="100"/>
      <c r="Z626" s="100"/>
      <c r="AA626" s="132"/>
      <c r="AB626" s="101"/>
      <c r="AC626" s="101"/>
      <c r="AD626" s="101"/>
      <c r="AE626" s="100"/>
      <c r="AF626" s="101"/>
      <c r="AG626" s="100"/>
      <c r="AH626" s="101"/>
      <c r="AI626" s="100"/>
      <c r="AJ626" s="101"/>
      <c r="AK626" s="100"/>
      <c r="AL626" s="101"/>
      <c r="AM626" s="101"/>
      <c r="AN626" s="8"/>
      <c r="AO626" s="147">
        <f>IFERROR(VLOOKUP(B626,'A2. Rate Change &amp; Enrollment'!$C$20:$K$769,3,FALSE),0)</f>
        <v>0</v>
      </c>
      <c r="AP626" s="147">
        <f>IFERROR(VLOOKUP(B626,'A2. Rate Change &amp; Enrollment'!$C$20:$K$769,7,FALSE),0)</f>
        <v>0</v>
      </c>
      <c r="AQ626" s="150" t="e">
        <f t="shared" si="78"/>
        <v>#DIV/0!</v>
      </c>
      <c r="AS626" s="177"/>
      <c r="AT626" s="177"/>
      <c r="AV626" s="153" t="e">
        <f t="shared" si="79"/>
        <v>#DIV/0!</v>
      </c>
      <c r="AW626" s="101"/>
      <c r="AY626" s="132"/>
      <c r="AZ626" s="101"/>
      <c r="BA626" s="94"/>
      <c r="BB626" s="94"/>
      <c r="BC626" s="94"/>
      <c r="BD626" s="94"/>
      <c r="BE626" s="101"/>
      <c r="BF626" s="132"/>
      <c r="BG626" s="98"/>
      <c r="BH626" s="74" t="str">
        <f t="shared" si="74"/>
        <v>N</v>
      </c>
      <c r="BI626" t="e">
        <f t="shared" si="75"/>
        <v>#DIV/0!</v>
      </c>
      <c r="BK626" s="283">
        <f>IFERROR(VLOOKUP($B626, 'A2. Rate Change &amp; Enrollment'!$C$14:$BY$769, 75, FALSE), 0)</f>
        <v>0</v>
      </c>
      <c r="BL626" s="283" t="e">
        <f t="shared" si="76"/>
        <v>#DIV/0!</v>
      </c>
      <c r="BM626" s="283" t="e">
        <f t="shared" si="77"/>
        <v>#DIV/0!</v>
      </c>
      <c r="BN626" t="e">
        <f t="shared" si="80"/>
        <v>#DIV/0!</v>
      </c>
    </row>
    <row r="627" spans="1:66" x14ac:dyDescent="0.35">
      <c r="A627" t="s">
        <v>930</v>
      </c>
      <c r="B627" s="144"/>
      <c r="C627" s="98"/>
      <c r="D627" s="43" t="str">
        <f t="shared" si="73"/>
        <v>POS</v>
      </c>
      <c r="E627" s="100"/>
      <c r="F627" s="101"/>
      <c r="G627" s="100"/>
      <c r="H627" s="101"/>
      <c r="I627" s="100"/>
      <c r="J627" s="101"/>
      <c r="K627" s="100"/>
      <c r="L627" s="101"/>
      <c r="M627" s="100"/>
      <c r="N627" s="101"/>
      <c r="O627" s="100"/>
      <c r="P627" s="101"/>
      <c r="Q627" s="100"/>
      <c r="R627" s="101"/>
      <c r="S627" s="100"/>
      <c r="T627" s="101"/>
      <c r="U627" s="118"/>
      <c r="V627" s="118"/>
      <c r="W627" s="100"/>
      <c r="X627" s="100"/>
      <c r="Y627" s="100"/>
      <c r="Z627" s="100"/>
      <c r="AA627" s="132"/>
      <c r="AB627" s="101"/>
      <c r="AC627" s="101"/>
      <c r="AD627" s="101"/>
      <c r="AE627" s="100"/>
      <c r="AF627" s="101"/>
      <c r="AG627" s="100"/>
      <c r="AH627" s="101"/>
      <c r="AI627" s="100"/>
      <c r="AJ627" s="101"/>
      <c r="AK627" s="100"/>
      <c r="AL627" s="101"/>
      <c r="AM627" s="101"/>
      <c r="AN627" s="8"/>
      <c r="AO627" s="147">
        <f>IFERROR(VLOOKUP(B627,'A2. Rate Change &amp; Enrollment'!$C$20:$K$769,3,FALSE),0)</f>
        <v>0</v>
      </c>
      <c r="AP627" s="147">
        <f>IFERROR(VLOOKUP(B627,'A2. Rate Change &amp; Enrollment'!$C$20:$K$769,7,FALSE),0)</f>
        <v>0</v>
      </c>
      <c r="AQ627" s="150" t="e">
        <f t="shared" si="78"/>
        <v>#DIV/0!</v>
      </c>
      <c r="AS627" s="177"/>
      <c r="AT627" s="177"/>
      <c r="AV627" s="153" t="e">
        <f t="shared" si="79"/>
        <v>#DIV/0!</v>
      </c>
      <c r="AW627" s="101"/>
      <c r="AY627" s="132"/>
      <c r="AZ627" s="101"/>
      <c r="BA627" s="94"/>
      <c r="BB627" s="94"/>
      <c r="BC627" s="94"/>
      <c r="BD627" s="94"/>
      <c r="BE627" s="101"/>
      <c r="BF627" s="132"/>
      <c r="BG627" s="98"/>
      <c r="BH627" s="74" t="str">
        <f t="shared" si="74"/>
        <v>N</v>
      </c>
      <c r="BI627" t="e">
        <f t="shared" si="75"/>
        <v>#DIV/0!</v>
      </c>
      <c r="BK627" s="283">
        <f>IFERROR(VLOOKUP($B627, 'A2. Rate Change &amp; Enrollment'!$C$14:$BY$769, 75, FALSE), 0)</f>
        <v>0</v>
      </c>
      <c r="BL627" s="283" t="e">
        <f t="shared" si="76"/>
        <v>#DIV/0!</v>
      </c>
      <c r="BM627" s="283" t="e">
        <f t="shared" si="77"/>
        <v>#DIV/0!</v>
      </c>
      <c r="BN627" t="e">
        <f t="shared" si="80"/>
        <v>#DIV/0!</v>
      </c>
    </row>
    <row r="628" spans="1:66" x14ac:dyDescent="0.35">
      <c r="A628" t="s">
        <v>931</v>
      </c>
      <c r="B628" s="144"/>
      <c r="C628" s="98"/>
      <c r="D628" s="43" t="str">
        <f t="shared" si="73"/>
        <v>POS</v>
      </c>
      <c r="E628" s="100"/>
      <c r="F628" s="101"/>
      <c r="G628" s="100"/>
      <c r="H628" s="101"/>
      <c r="I628" s="100"/>
      <c r="J628" s="101"/>
      <c r="K628" s="100"/>
      <c r="L628" s="101"/>
      <c r="M628" s="100"/>
      <c r="N628" s="101"/>
      <c r="O628" s="100"/>
      <c r="P628" s="101"/>
      <c r="Q628" s="100"/>
      <c r="R628" s="101"/>
      <c r="S628" s="100"/>
      <c r="T628" s="101"/>
      <c r="U628" s="118"/>
      <c r="V628" s="118"/>
      <c r="W628" s="100"/>
      <c r="X628" s="100"/>
      <c r="Y628" s="100"/>
      <c r="Z628" s="100"/>
      <c r="AA628" s="132"/>
      <c r="AB628" s="101"/>
      <c r="AC628" s="101"/>
      <c r="AD628" s="101"/>
      <c r="AE628" s="100"/>
      <c r="AF628" s="101"/>
      <c r="AG628" s="100"/>
      <c r="AH628" s="101"/>
      <c r="AI628" s="100"/>
      <c r="AJ628" s="101"/>
      <c r="AK628" s="100"/>
      <c r="AL628" s="101"/>
      <c r="AM628" s="101"/>
      <c r="AN628" s="8"/>
      <c r="AO628" s="147">
        <f>IFERROR(VLOOKUP(B628,'A2. Rate Change &amp; Enrollment'!$C$20:$K$769,3,FALSE),0)</f>
        <v>0</v>
      </c>
      <c r="AP628" s="147">
        <f>IFERROR(VLOOKUP(B628,'A2. Rate Change &amp; Enrollment'!$C$20:$K$769,7,FALSE),0)</f>
        <v>0</v>
      </c>
      <c r="AQ628" s="150" t="e">
        <f t="shared" si="78"/>
        <v>#DIV/0!</v>
      </c>
      <c r="AS628" s="177"/>
      <c r="AT628" s="177"/>
      <c r="AV628" s="153" t="e">
        <f t="shared" si="79"/>
        <v>#DIV/0!</v>
      </c>
      <c r="AW628" s="101"/>
      <c r="AY628" s="132"/>
      <c r="AZ628" s="101"/>
      <c r="BA628" s="94"/>
      <c r="BB628" s="94"/>
      <c r="BC628" s="94"/>
      <c r="BD628" s="94"/>
      <c r="BE628" s="101"/>
      <c r="BF628" s="132"/>
      <c r="BG628" s="98"/>
      <c r="BH628" s="74" t="str">
        <f t="shared" si="74"/>
        <v>N</v>
      </c>
      <c r="BI628" t="e">
        <f t="shared" si="75"/>
        <v>#DIV/0!</v>
      </c>
      <c r="BK628" s="283">
        <f>IFERROR(VLOOKUP($B628, 'A2. Rate Change &amp; Enrollment'!$C$14:$BY$769, 75, FALSE), 0)</f>
        <v>0</v>
      </c>
      <c r="BL628" s="283" t="e">
        <f t="shared" si="76"/>
        <v>#DIV/0!</v>
      </c>
      <c r="BM628" s="283" t="e">
        <f t="shared" si="77"/>
        <v>#DIV/0!</v>
      </c>
      <c r="BN628" t="e">
        <f t="shared" si="80"/>
        <v>#DIV/0!</v>
      </c>
    </row>
    <row r="629" spans="1:66" x14ac:dyDescent="0.35">
      <c r="A629" t="s">
        <v>932</v>
      </c>
      <c r="B629" s="144"/>
      <c r="C629" s="98"/>
      <c r="D629" s="43" t="str">
        <f t="shared" si="73"/>
        <v>POS</v>
      </c>
      <c r="E629" s="100"/>
      <c r="F629" s="101"/>
      <c r="G629" s="100"/>
      <c r="H629" s="101"/>
      <c r="I629" s="100"/>
      <c r="J629" s="101"/>
      <c r="K629" s="100"/>
      <c r="L629" s="101"/>
      <c r="M629" s="100"/>
      <c r="N629" s="101"/>
      <c r="O629" s="100"/>
      <c r="P629" s="101"/>
      <c r="Q629" s="100"/>
      <c r="R629" s="101"/>
      <c r="S629" s="100"/>
      <c r="T629" s="101"/>
      <c r="U629" s="118"/>
      <c r="V629" s="118"/>
      <c r="W629" s="100"/>
      <c r="X629" s="100"/>
      <c r="Y629" s="100"/>
      <c r="Z629" s="100"/>
      <c r="AA629" s="132"/>
      <c r="AB629" s="101"/>
      <c r="AC629" s="101"/>
      <c r="AD629" s="101"/>
      <c r="AE629" s="100"/>
      <c r="AF629" s="101"/>
      <c r="AG629" s="100"/>
      <c r="AH629" s="101"/>
      <c r="AI629" s="100"/>
      <c r="AJ629" s="101"/>
      <c r="AK629" s="100"/>
      <c r="AL629" s="101"/>
      <c r="AM629" s="101"/>
      <c r="AN629" s="8"/>
      <c r="AO629" s="147">
        <f>IFERROR(VLOOKUP(B629,'A2. Rate Change &amp; Enrollment'!$C$20:$K$769,3,FALSE),0)</f>
        <v>0</v>
      </c>
      <c r="AP629" s="147">
        <f>IFERROR(VLOOKUP(B629,'A2. Rate Change &amp; Enrollment'!$C$20:$K$769,7,FALSE),0)</f>
        <v>0</v>
      </c>
      <c r="AQ629" s="150" t="e">
        <f t="shared" si="78"/>
        <v>#DIV/0!</v>
      </c>
      <c r="AS629" s="177"/>
      <c r="AT629" s="177"/>
      <c r="AV629" s="153" t="e">
        <f t="shared" si="79"/>
        <v>#DIV/0!</v>
      </c>
      <c r="AW629" s="101"/>
      <c r="AY629" s="132"/>
      <c r="AZ629" s="101"/>
      <c r="BA629" s="94"/>
      <c r="BB629" s="94"/>
      <c r="BC629" s="94"/>
      <c r="BD629" s="94"/>
      <c r="BE629" s="101"/>
      <c r="BF629" s="132"/>
      <c r="BG629" s="98"/>
      <c r="BH629" s="74" t="str">
        <f t="shared" si="74"/>
        <v>N</v>
      </c>
      <c r="BI629" t="e">
        <f t="shared" si="75"/>
        <v>#DIV/0!</v>
      </c>
      <c r="BK629" s="283">
        <f>IFERROR(VLOOKUP($B629, 'A2. Rate Change &amp; Enrollment'!$C$14:$BY$769, 75, FALSE), 0)</f>
        <v>0</v>
      </c>
      <c r="BL629" s="283" t="e">
        <f t="shared" si="76"/>
        <v>#DIV/0!</v>
      </c>
      <c r="BM629" s="283" t="e">
        <f t="shared" si="77"/>
        <v>#DIV/0!</v>
      </c>
      <c r="BN629" t="e">
        <f t="shared" si="80"/>
        <v>#DIV/0!</v>
      </c>
    </row>
    <row r="630" spans="1:66" x14ac:dyDescent="0.35">
      <c r="A630" t="s">
        <v>933</v>
      </c>
      <c r="B630" s="144"/>
      <c r="C630" s="98"/>
      <c r="D630" s="43" t="str">
        <f t="shared" si="73"/>
        <v>POS</v>
      </c>
      <c r="E630" s="100"/>
      <c r="F630" s="101"/>
      <c r="G630" s="100"/>
      <c r="H630" s="101"/>
      <c r="I630" s="100"/>
      <c r="J630" s="101"/>
      <c r="K630" s="100"/>
      <c r="L630" s="101"/>
      <c r="M630" s="100"/>
      <c r="N630" s="101"/>
      <c r="O630" s="100"/>
      <c r="P630" s="101"/>
      <c r="Q630" s="100"/>
      <c r="R630" s="101"/>
      <c r="S630" s="100"/>
      <c r="T630" s="101"/>
      <c r="U630" s="118"/>
      <c r="V630" s="118"/>
      <c r="W630" s="100"/>
      <c r="X630" s="100"/>
      <c r="Y630" s="100"/>
      <c r="Z630" s="100"/>
      <c r="AA630" s="132"/>
      <c r="AB630" s="101"/>
      <c r="AC630" s="101"/>
      <c r="AD630" s="101"/>
      <c r="AE630" s="100"/>
      <c r="AF630" s="101"/>
      <c r="AG630" s="100"/>
      <c r="AH630" s="101"/>
      <c r="AI630" s="100"/>
      <c r="AJ630" s="101"/>
      <c r="AK630" s="100"/>
      <c r="AL630" s="101"/>
      <c r="AM630" s="101"/>
      <c r="AN630" s="8"/>
      <c r="AO630" s="147">
        <f>IFERROR(VLOOKUP(B630,'A2. Rate Change &amp; Enrollment'!$C$20:$K$769,3,FALSE),0)</f>
        <v>0</v>
      </c>
      <c r="AP630" s="147">
        <f>IFERROR(VLOOKUP(B630,'A2. Rate Change &amp; Enrollment'!$C$20:$K$769,7,FALSE),0)</f>
        <v>0</v>
      </c>
      <c r="AQ630" s="150" t="e">
        <f t="shared" si="78"/>
        <v>#DIV/0!</v>
      </c>
      <c r="AS630" s="177"/>
      <c r="AT630" s="177"/>
      <c r="AV630" s="153" t="e">
        <f t="shared" si="79"/>
        <v>#DIV/0!</v>
      </c>
      <c r="AW630" s="101"/>
      <c r="AY630" s="132"/>
      <c r="AZ630" s="101"/>
      <c r="BA630" s="94"/>
      <c r="BB630" s="94"/>
      <c r="BC630" s="94"/>
      <c r="BD630" s="94"/>
      <c r="BE630" s="101"/>
      <c r="BF630" s="132"/>
      <c r="BG630" s="98"/>
      <c r="BH630" s="74" t="str">
        <f t="shared" si="74"/>
        <v>N</v>
      </c>
      <c r="BI630" t="e">
        <f t="shared" si="75"/>
        <v>#DIV/0!</v>
      </c>
      <c r="BK630" s="283">
        <f>IFERROR(VLOOKUP($B630, 'A2. Rate Change &amp; Enrollment'!$C$14:$BY$769, 75, FALSE), 0)</f>
        <v>0</v>
      </c>
      <c r="BL630" s="283" t="e">
        <f t="shared" si="76"/>
        <v>#DIV/0!</v>
      </c>
      <c r="BM630" s="283" t="e">
        <f t="shared" si="77"/>
        <v>#DIV/0!</v>
      </c>
      <c r="BN630" t="e">
        <f t="shared" si="80"/>
        <v>#DIV/0!</v>
      </c>
    </row>
    <row r="631" spans="1:66" x14ac:dyDescent="0.35">
      <c r="A631" t="s">
        <v>934</v>
      </c>
      <c r="B631" s="144"/>
      <c r="C631" s="98"/>
      <c r="D631" s="43" t="str">
        <f t="shared" si="73"/>
        <v>POS</v>
      </c>
      <c r="E631" s="100"/>
      <c r="F631" s="101"/>
      <c r="G631" s="100"/>
      <c r="H631" s="101"/>
      <c r="I631" s="100"/>
      <c r="J631" s="101"/>
      <c r="K631" s="100"/>
      <c r="L631" s="101"/>
      <c r="M631" s="100"/>
      <c r="N631" s="101"/>
      <c r="O631" s="100"/>
      <c r="P631" s="101"/>
      <c r="Q631" s="100"/>
      <c r="R631" s="101"/>
      <c r="S631" s="100"/>
      <c r="T631" s="101"/>
      <c r="U631" s="118"/>
      <c r="V631" s="118"/>
      <c r="W631" s="100"/>
      <c r="X631" s="100"/>
      <c r="Y631" s="100"/>
      <c r="Z631" s="100"/>
      <c r="AA631" s="132"/>
      <c r="AB631" s="101"/>
      <c r="AC631" s="101"/>
      <c r="AD631" s="101"/>
      <c r="AE631" s="100"/>
      <c r="AF631" s="101"/>
      <c r="AG631" s="100"/>
      <c r="AH631" s="101"/>
      <c r="AI631" s="100"/>
      <c r="AJ631" s="101"/>
      <c r="AK631" s="100"/>
      <c r="AL631" s="101"/>
      <c r="AM631" s="101"/>
      <c r="AN631" s="8"/>
      <c r="AO631" s="147">
        <f>IFERROR(VLOOKUP(B631,'A2. Rate Change &amp; Enrollment'!$C$20:$K$769,3,FALSE),0)</f>
        <v>0</v>
      </c>
      <c r="AP631" s="147">
        <f>IFERROR(VLOOKUP(B631,'A2. Rate Change &amp; Enrollment'!$C$20:$K$769,7,FALSE),0)</f>
        <v>0</v>
      </c>
      <c r="AQ631" s="150" t="e">
        <f t="shared" si="78"/>
        <v>#DIV/0!</v>
      </c>
      <c r="AS631" s="177"/>
      <c r="AT631" s="177"/>
      <c r="AV631" s="153" t="e">
        <f t="shared" si="79"/>
        <v>#DIV/0!</v>
      </c>
      <c r="AW631" s="101"/>
      <c r="AY631" s="132"/>
      <c r="AZ631" s="101"/>
      <c r="BA631" s="94"/>
      <c r="BB631" s="94"/>
      <c r="BC631" s="94"/>
      <c r="BD631" s="94"/>
      <c r="BE631" s="101"/>
      <c r="BF631" s="132"/>
      <c r="BG631" s="98"/>
      <c r="BH631" s="74" t="str">
        <f t="shared" si="74"/>
        <v>N</v>
      </c>
      <c r="BI631" t="e">
        <f t="shared" si="75"/>
        <v>#DIV/0!</v>
      </c>
      <c r="BK631" s="283">
        <f>IFERROR(VLOOKUP($B631, 'A2. Rate Change &amp; Enrollment'!$C$14:$BY$769, 75, FALSE), 0)</f>
        <v>0</v>
      </c>
      <c r="BL631" s="283" t="e">
        <f t="shared" si="76"/>
        <v>#DIV/0!</v>
      </c>
      <c r="BM631" s="283" t="e">
        <f t="shared" si="77"/>
        <v>#DIV/0!</v>
      </c>
      <c r="BN631" t="e">
        <f t="shared" si="80"/>
        <v>#DIV/0!</v>
      </c>
    </row>
    <row r="632" spans="1:66" x14ac:dyDescent="0.35">
      <c r="A632" t="s">
        <v>935</v>
      </c>
      <c r="B632" s="144"/>
      <c r="C632" s="98"/>
      <c r="D632" s="43" t="str">
        <f t="shared" si="73"/>
        <v>POS</v>
      </c>
      <c r="E632" s="100"/>
      <c r="F632" s="101"/>
      <c r="G632" s="100"/>
      <c r="H632" s="101"/>
      <c r="I632" s="100"/>
      <c r="J632" s="101"/>
      <c r="K632" s="100"/>
      <c r="L632" s="101"/>
      <c r="M632" s="100"/>
      <c r="N632" s="101"/>
      <c r="O632" s="100"/>
      <c r="P632" s="101"/>
      <c r="Q632" s="100"/>
      <c r="R632" s="101"/>
      <c r="S632" s="100"/>
      <c r="T632" s="101"/>
      <c r="U632" s="118"/>
      <c r="V632" s="118"/>
      <c r="W632" s="100"/>
      <c r="X632" s="100"/>
      <c r="Y632" s="100"/>
      <c r="Z632" s="100"/>
      <c r="AA632" s="132"/>
      <c r="AB632" s="101"/>
      <c r="AC632" s="101"/>
      <c r="AD632" s="101"/>
      <c r="AE632" s="100"/>
      <c r="AF632" s="101"/>
      <c r="AG632" s="100"/>
      <c r="AH632" s="101"/>
      <c r="AI632" s="100"/>
      <c r="AJ632" s="101"/>
      <c r="AK632" s="100"/>
      <c r="AL632" s="101"/>
      <c r="AM632" s="101"/>
      <c r="AN632" s="8"/>
      <c r="AO632" s="147">
        <f>IFERROR(VLOOKUP(B632,'A2. Rate Change &amp; Enrollment'!$C$20:$K$769,3,FALSE),0)</f>
        <v>0</v>
      </c>
      <c r="AP632" s="147">
        <f>IFERROR(VLOOKUP(B632,'A2. Rate Change &amp; Enrollment'!$C$20:$K$769,7,FALSE),0)</f>
        <v>0</v>
      </c>
      <c r="AQ632" s="150" t="e">
        <f t="shared" si="78"/>
        <v>#DIV/0!</v>
      </c>
      <c r="AS632" s="177"/>
      <c r="AT632" s="177"/>
      <c r="AV632" s="153" t="e">
        <f t="shared" si="79"/>
        <v>#DIV/0!</v>
      </c>
      <c r="AW632" s="101"/>
      <c r="AY632" s="132"/>
      <c r="AZ632" s="101"/>
      <c r="BA632" s="94"/>
      <c r="BB632" s="94"/>
      <c r="BC632" s="94"/>
      <c r="BD632" s="94"/>
      <c r="BE632" s="101"/>
      <c r="BF632" s="132"/>
      <c r="BG632" s="98"/>
      <c r="BH632" s="74" t="str">
        <f t="shared" si="74"/>
        <v>N</v>
      </c>
      <c r="BI632" t="e">
        <f t="shared" si="75"/>
        <v>#DIV/0!</v>
      </c>
      <c r="BK632" s="283">
        <f>IFERROR(VLOOKUP($B632, 'A2. Rate Change &amp; Enrollment'!$C$14:$BY$769, 75, FALSE), 0)</f>
        <v>0</v>
      </c>
      <c r="BL632" s="283" t="e">
        <f t="shared" si="76"/>
        <v>#DIV/0!</v>
      </c>
      <c r="BM632" s="283" t="e">
        <f t="shared" si="77"/>
        <v>#DIV/0!</v>
      </c>
      <c r="BN632" t="e">
        <f t="shared" si="80"/>
        <v>#DIV/0!</v>
      </c>
    </row>
    <row r="633" spans="1:66" x14ac:dyDescent="0.35">
      <c r="A633" t="s">
        <v>936</v>
      </c>
      <c r="B633" s="144"/>
      <c r="C633" s="98"/>
      <c r="D633" s="43" t="str">
        <f t="shared" si="73"/>
        <v>POS</v>
      </c>
      <c r="E633" s="100"/>
      <c r="F633" s="101"/>
      <c r="G633" s="100"/>
      <c r="H633" s="101"/>
      <c r="I633" s="100"/>
      <c r="J633" s="101"/>
      <c r="K633" s="100"/>
      <c r="L633" s="101"/>
      <c r="M633" s="100"/>
      <c r="N633" s="101"/>
      <c r="O633" s="100"/>
      <c r="P633" s="101"/>
      <c r="Q633" s="100"/>
      <c r="R633" s="101"/>
      <c r="S633" s="100"/>
      <c r="T633" s="101"/>
      <c r="U633" s="118"/>
      <c r="V633" s="118"/>
      <c r="W633" s="100"/>
      <c r="X633" s="100"/>
      <c r="Y633" s="100"/>
      <c r="Z633" s="100"/>
      <c r="AA633" s="132"/>
      <c r="AB633" s="101"/>
      <c r="AC633" s="101"/>
      <c r="AD633" s="101"/>
      <c r="AE633" s="100"/>
      <c r="AF633" s="101"/>
      <c r="AG633" s="100"/>
      <c r="AH633" s="101"/>
      <c r="AI633" s="100"/>
      <c r="AJ633" s="101"/>
      <c r="AK633" s="100"/>
      <c r="AL633" s="101"/>
      <c r="AM633" s="101"/>
      <c r="AN633" s="8"/>
      <c r="AO633" s="147">
        <f>IFERROR(VLOOKUP(B633,'A2. Rate Change &amp; Enrollment'!$C$20:$K$769,3,FALSE),0)</f>
        <v>0</v>
      </c>
      <c r="AP633" s="147">
        <f>IFERROR(VLOOKUP(B633,'A2. Rate Change &amp; Enrollment'!$C$20:$K$769,7,FALSE),0)</f>
        <v>0</v>
      </c>
      <c r="AQ633" s="150" t="e">
        <f t="shared" si="78"/>
        <v>#DIV/0!</v>
      </c>
      <c r="AS633" s="177"/>
      <c r="AT633" s="177"/>
      <c r="AV633" s="153" t="e">
        <f t="shared" si="79"/>
        <v>#DIV/0!</v>
      </c>
      <c r="AW633" s="101"/>
      <c r="AY633" s="132"/>
      <c r="AZ633" s="101"/>
      <c r="BA633" s="94"/>
      <c r="BB633" s="94"/>
      <c r="BC633" s="94"/>
      <c r="BD633" s="94"/>
      <c r="BE633" s="101"/>
      <c r="BF633" s="132"/>
      <c r="BG633" s="98"/>
      <c r="BH633" s="74" t="str">
        <f t="shared" si="74"/>
        <v>N</v>
      </c>
      <c r="BI633" t="e">
        <f t="shared" si="75"/>
        <v>#DIV/0!</v>
      </c>
      <c r="BK633" s="283">
        <f>IFERROR(VLOOKUP($B633, 'A2. Rate Change &amp; Enrollment'!$C$14:$BY$769, 75, FALSE), 0)</f>
        <v>0</v>
      </c>
      <c r="BL633" s="283" t="e">
        <f t="shared" si="76"/>
        <v>#DIV/0!</v>
      </c>
      <c r="BM633" s="283" t="e">
        <f t="shared" si="77"/>
        <v>#DIV/0!</v>
      </c>
      <c r="BN633" t="e">
        <f t="shared" si="80"/>
        <v>#DIV/0!</v>
      </c>
    </row>
    <row r="634" spans="1:66" x14ac:dyDescent="0.35">
      <c r="A634" t="s">
        <v>937</v>
      </c>
      <c r="B634" s="144"/>
      <c r="C634" s="98"/>
      <c r="D634" s="43" t="str">
        <f t="shared" si="73"/>
        <v>POS</v>
      </c>
      <c r="E634" s="100"/>
      <c r="F634" s="101"/>
      <c r="G634" s="100"/>
      <c r="H634" s="101"/>
      <c r="I634" s="100"/>
      <c r="J634" s="101"/>
      <c r="K634" s="100"/>
      <c r="L634" s="101"/>
      <c r="M634" s="100"/>
      <c r="N634" s="101"/>
      <c r="O634" s="100"/>
      <c r="P634" s="101"/>
      <c r="Q634" s="100"/>
      <c r="R634" s="101"/>
      <c r="S634" s="100"/>
      <c r="T634" s="101"/>
      <c r="U634" s="118"/>
      <c r="V634" s="118"/>
      <c r="W634" s="100"/>
      <c r="X634" s="100"/>
      <c r="Y634" s="100"/>
      <c r="Z634" s="100"/>
      <c r="AA634" s="132"/>
      <c r="AB634" s="101"/>
      <c r="AC634" s="101"/>
      <c r="AD634" s="101"/>
      <c r="AE634" s="100"/>
      <c r="AF634" s="101"/>
      <c r="AG634" s="100"/>
      <c r="AH634" s="101"/>
      <c r="AI634" s="100"/>
      <c r="AJ634" s="101"/>
      <c r="AK634" s="100"/>
      <c r="AL634" s="101"/>
      <c r="AM634" s="101"/>
      <c r="AN634" s="8"/>
      <c r="AO634" s="147">
        <f>IFERROR(VLOOKUP(B634,'A2. Rate Change &amp; Enrollment'!$C$20:$K$769,3,FALSE),0)</f>
        <v>0</v>
      </c>
      <c r="AP634" s="147">
        <f>IFERROR(VLOOKUP(B634,'A2. Rate Change &amp; Enrollment'!$C$20:$K$769,7,FALSE),0)</f>
        <v>0</v>
      </c>
      <c r="AQ634" s="150" t="e">
        <f t="shared" si="78"/>
        <v>#DIV/0!</v>
      </c>
      <c r="AS634" s="177"/>
      <c r="AT634" s="177"/>
      <c r="AV634" s="153" t="e">
        <f t="shared" si="79"/>
        <v>#DIV/0!</v>
      </c>
      <c r="AW634" s="101"/>
      <c r="AY634" s="132"/>
      <c r="AZ634" s="101"/>
      <c r="BA634" s="94"/>
      <c r="BB634" s="94"/>
      <c r="BC634" s="94"/>
      <c r="BD634" s="94"/>
      <c r="BE634" s="101"/>
      <c r="BF634" s="132"/>
      <c r="BG634" s="98"/>
      <c r="BH634" s="74" t="str">
        <f t="shared" si="74"/>
        <v>N</v>
      </c>
      <c r="BI634" t="e">
        <f t="shared" si="75"/>
        <v>#DIV/0!</v>
      </c>
      <c r="BK634" s="283">
        <f>IFERROR(VLOOKUP($B634, 'A2. Rate Change &amp; Enrollment'!$C$14:$BY$769, 75, FALSE), 0)</f>
        <v>0</v>
      </c>
      <c r="BL634" s="283" t="e">
        <f t="shared" si="76"/>
        <v>#DIV/0!</v>
      </c>
      <c r="BM634" s="283" t="e">
        <f t="shared" si="77"/>
        <v>#DIV/0!</v>
      </c>
      <c r="BN634" t="e">
        <f t="shared" si="80"/>
        <v>#DIV/0!</v>
      </c>
    </row>
    <row r="635" spans="1:66" x14ac:dyDescent="0.35">
      <c r="A635" t="s">
        <v>938</v>
      </c>
      <c r="B635" s="144"/>
      <c r="C635" s="98"/>
      <c r="D635" s="43" t="str">
        <f t="shared" si="73"/>
        <v>POS</v>
      </c>
      <c r="E635" s="100"/>
      <c r="F635" s="101"/>
      <c r="G635" s="100"/>
      <c r="H635" s="101"/>
      <c r="I635" s="100"/>
      <c r="J635" s="101"/>
      <c r="K635" s="100"/>
      <c r="L635" s="101"/>
      <c r="M635" s="100"/>
      <c r="N635" s="101"/>
      <c r="O635" s="100"/>
      <c r="P635" s="101"/>
      <c r="Q635" s="100"/>
      <c r="R635" s="101"/>
      <c r="S635" s="100"/>
      <c r="T635" s="101"/>
      <c r="U635" s="118"/>
      <c r="V635" s="118"/>
      <c r="W635" s="100"/>
      <c r="X635" s="100"/>
      <c r="Y635" s="100"/>
      <c r="Z635" s="100"/>
      <c r="AA635" s="132"/>
      <c r="AB635" s="101"/>
      <c r="AC635" s="101"/>
      <c r="AD635" s="101"/>
      <c r="AE635" s="100"/>
      <c r="AF635" s="101"/>
      <c r="AG635" s="100"/>
      <c r="AH635" s="101"/>
      <c r="AI635" s="100"/>
      <c r="AJ635" s="101"/>
      <c r="AK635" s="100"/>
      <c r="AL635" s="101"/>
      <c r="AM635" s="101"/>
      <c r="AN635" s="8"/>
      <c r="AO635" s="147">
        <f>IFERROR(VLOOKUP(B635,'A2. Rate Change &amp; Enrollment'!$C$20:$K$769,3,FALSE),0)</f>
        <v>0</v>
      </c>
      <c r="AP635" s="147">
        <f>IFERROR(VLOOKUP(B635,'A2. Rate Change &amp; Enrollment'!$C$20:$K$769,7,FALSE),0)</f>
        <v>0</v>
      </c>
      <c r="AQ635" s="150" t="e">
        <f t="shared" si="78"/>
        <v>#DIV/0!</v>
      </c>
      <c r="AS635" s="177"/>
      <c r="AT635" s="177"/>
      <c r="AV635" s="153" t="e">
        <f t="shared" si="79"/>
        <v>#DIV/0!</v>
      </c>
      <c r="AW635" s="101"/>
      <c r="AY635" s="132"/>
      <c r="AZ635" s="101"/>
      <c r="BA635" s="94"/>
      <c r="BB635" s="94"/>
      <c r="BC635" s="94"/>
      <c r="BD635" s="94"/>
      <c r="BE635" s="101"/>
      <c r="BF635" s="132"/>
      <c r="BG635" s="98"/>
      <c r="BH635" s="74" t="str">
        <f t="shared" si="74"/>
        <v>N</v>
      </c>
      <c r="BI635" t="e">
        <f t="shared" si="75"/>
        <v>#DIV/0!</v>
      </c>
      <c r="BK635" s="283">
        <f>IFERROR(VLOOKUP($B635, 'A2. Rate Change &amp; Enrollment'!$C$14:$BY$769, 75, FALSE), 0)</f>
        <v>0</v>
      </c>
      <c r="BL635" s="283" t="e">
        <f t="shared" si="76"/>
        <v>#DIV/0!</v>
      </c>
      <c r="BM635" s="283" t="e">
        <f t="shared" si="77"/>
        <v>#DIV/0!</v>
      </c>
      <c r="BN635" t="e">
        <f t="shared" si="80"/>
        <v>#DIV/0!</v>
      </c>
    </row>
    <row r="636" spans="1:66" x14ac:dyDescent="0.35">
      <c r="A636" t="s">
        <v>939</v>
      </c>
      <c r="B636" s="144"/>
      <c r="C636" s="98"/>
      <c r="D636" s="43" t="str">
        <f t="shared" si="73"/>
        <v>POS</v>
      </c>
      <c r="E636" s="100"/>
      <c r="F636" s="101"/>
      <c r="G636" s="100"/>
      <c r="H636" s="101"/>
      <c r="I636" s="100"/>
      <c r="J636" s="101"/>
      <c r="K636" s="100"/>
      <c r="L636" s="101"/>
      <c r="M636" s="100"/>
      <c r="N636" s="101"/>
      <c r="O636" s="100"/>
      <c r="P636" s="101"/>
      <c r="Q636" s="100"/>
      <c r="R636" s="101"/>
      <c r="S636" s="100"/>
      <c r="T636" s="101"/>
      <c r="U636" s="118"/>
      <c r="V636" s="118"/>
      <c r="W636" s="100"/>
      <c r="X636" s="100"/>
      <c r="Y636" s="100"/>
      <c r="Z636" s="100"/>
      <c r="AA636" s="132"/>
      <c r="AB636" s="101"/>
      <c r="AC636" s="101"/>
      <c r="AD636" s="101"/>
      <c r="AE636" s="100"/>
      <c r="AF636" s="101"/>
      <c r="AG636" s="100"/>
      <c r="AH636" s="101"/>
      <c r="AI636" s="100"/>
      <c r="AJ636" s="101"/>
      <c r="AK636" s="100"/>
      <c r="AL636" s="101"/>
      <c r="AM636" s="101"/>
      <c r="AN636" s="8"/>
      <c r="AO636" s="147">
        <f>IFERROR(VLOOKUP(B636,'A2. Rate Change &amp; Enrollment'!$C$20:$K$769,3,FALSE),0)</f>
        <v>0</v>
      </c>
      <c r="AP636" s="147">
        <f>IFERROR(VLOOKUP(B636,'A2. Rate Change &amp; Enrollment'!$C$20:$K$769,7,FALSE),0)</f>
        <v>0</v>
      </c>
      <c r="AQ636" s="150" t="e">
        <f t="shared" si="78"/>
        <v>#DIV/0!</v>
      </c>
      <c r="AS636" s="177"/>
      <c r="AT636" s="177"/>
      <c r="AV636" s="153" t="e">
        <f t="shared" si="79"/>
        <v>#DIV/0!</v>
      </c>
      <c r="AW636" s="101"/>
      <c r="AY636" s="132"/>
      <c r="AZ636" s="101"/>
      <c r="BA636" s="94"/>
      <c r="BB636" s="94"/>
      <c r="BC636" s="94"/>
      <c r="BD636" s="94"/>
      <c r="BE636" s="101"/>
      <c r="BF636" s="132"/>
      <c r="BG636" s="98"/>
      <c r="BH636" s="74" t="str">
        <f t="shared" si="74"/>
        <v>N</v>
      </c>
      <c r="BI636" t="e">
        <f t="shared" si="75"/>
        <v>#DIV/0!</v>
      </c>
      <c r="BK636" s="283">
        <f>IFERROR(VLOOKUP($B636, 'A2. Rate Change &amp; Enrollment'!$C$14:$BY$769, 75, FALSE), 0)</f>
        <v>0</v>
      </c>
      <c r="BL636" s="283" t="e">
        <f t="shared" si="76"/>
        <v>#DIV/0!</v>
      </c>
      <c r="BM636" s="283" t="e">
        <f t="shared" si="77"/>
        <v>#DIV/0!</v>
      </c>
      <c r="BN636" t="e">
        <f t="shared" si="80"/>
        <v>#DIV/0!</v>
      </c>
    </row>
    <row r="637" spans="1:66" x14ac:dyDescent="0.35">
      <c r="A637" t="s">
        <v>940</v>
      </c>
      <c r="B637" s="144"/>
      <c r="C637" s="98"/>
      <c r="D637" s="43" t="str">
        <f t="shared" si="73"/>
        <v>POS</v>
      </c>
      <c r="E637" s="100"/>
      <c r="F637" s="101"/>
      <c r="G637" s="100"/>
      <c r="H637" s="101"/>
      <c r="I637" s="100"/>
      <c r="J637" s="101"/>
      <c r="K637" s="100"/>
      <c r="L637" s="101"/>
      <c r="M637" s="100"/>
      <c r="N637" s="101"/>
      <c r="O637" s="100"/>
      <c r="P637" s="101"/>
      <c r="Q637" s="100"/>
      <c r="R637" s="101"/>
      <c r="S637" s="100"/>
      <c r="T637" s="101"/>
      <c r="U637" s="118"/>
      <c r="V637" s="118"/>
      <c r="W637" s="100"/>
      <c r="X637" s="100"/>
      <c r="Y637" s="100"/>
      <c r="Z637" s="100"/>
      <c r="AA637" s="132"/>
      <c r="AB637" s="101"/>
      <c r="AC637" s="101"/>
      <c r="AD637" s="101"/>
      <c r="AE637" s="100"/>
      <c r="AF637" s="101"/>
      <c r="AG637" s="100"/>
      <c r="AH637" s="101"/>
      <c r="AI637" s="100"/>
      <c r="AJ637" s="101"/>
      <c r="AK637" s="100"/>
      <c r="AL637" s="101"/>
      <c r="AM637" s="101"/>
      <c r="AN637" s="8"/>
      <c r="AO637" s="147">
        <f>IFERROR(VLOOKUP(B637,'A2. Rate Change &amp; Enrollment'!$C$20:$K$769,3,FALSE),0)</f>
        <v>0</v>
      </c>
      <c r="AP637" s="147">
        <f>IFERROR(VLOOKUP(B637,'A2. Rate Change &amp; Enrollment'!$C$20:$K$769,7,FALSE),0)</f>
        <v>0</v>
      </c>
      <c r="AQ637" s="150" t="e">
        <f t="shared" si="78"/>
        <v>#DIV/0!</v>
      </c>
      <c r="AS637" s="177"/>
      <c r="AT637" s="177"/>
      <c r="AV637" s="153" t="e">
        <f t="shared" si="79"/>
        <v>#DIV/0!</v>
      </c>
      <c r="AW637" s="101"/>
      <c r="AY637" s="132"/>
      <c r="AZ637" s="101"/>
      <c r="BA637" s="94"/>
      <c r="BB637" s="94"/>
      <c r="BC637" s="94"/>
      <c r="BD637" s="94"/>
      <c r="BE637" s="101"/>
      <c r="BF637" s="132"/>
      <c r="BG637" s="98"/>
      <c r="BH637" s="74" t="str">
        <f t="shared" si="74"/>
        <v>N</v>
      </c>
      <c r="BI637" t="e">
        <f t="shared" si="75"/>
        <v>#DIV/0!</v>
      </c>
      <c r="BK637" s="283">
        <f>IFERROR(VLOOKUP($B637, 'A2. Rate Change &amp; Enrollment'!$C$14:$BY$769, 75, FALSE), 0)</f>
        <v>0</v>
      </c>
      <c r="BL637" s="283" t="e">
        <f t="shared" si="76"/>
        <v>#DIV/0!</v>
      </c>
      <c r="BM637" s="283" t="e">
        <f t="shared" si="77"/>
        <v>#DIV/0!</v>
      </c>
      <c r="BN637" t="e">
        <f t="shared" si="80"/>
        <v>#DIV/0!</v>
      </c>
    </row>
    <row r="638" spans="1:66" x14ac:dyDescent="0.35">
      <c r="A638" t="s">
        <v>941</v>
      </c>
      <c r="B638" s="144"/>
      <c r="C638" s="98"/>
      <c r="D638" s="43" t="str">
        <f t="shared" si="73"/>
        <v>POS</v>
      </c>
      <c r="E638" s="100"/>
      <c r="F638" s="101"/>
      <c r="G638" s="100"/>
      <c r="H638" s="101"/>
      <c r="I638" s="100"/>
      <c r="J638" s="101"/>
      <c r="K638" s="100"/>
      <c r="L638" s="101"/>
      <c r="M638" s="100"/>
      <c r="N638" s="101"/>
      <c r="O638" s="100"/>
      <c r="P638" s="101"/>
      <c r="Q638" s="100"/>
      <c r="R638" s="101"/>
      <c r="S638" s="100"/>
      <c r="T638" s="101"/>
      <c r="U638" s="118"/>
      <c r="V638" s="118"/>
      <c r="W638" s="100"/>
      <c r="X638" s="100"/>
      <c r="Y638" s="100"/>
      <c r="Z638" s="100"/>
      <c r="AA638" s="132"/>
      <c r="AB638" s="101"/>
      <c r="AC638" s="101"/>
      <c r="AD638" s="101"/>
      <c r="AE638" s="100"/>
      <c r="AF638" s="101"/>
      <c r="AG638" s="100"/>
      <c r="AH638" s="101"/>
      <c r="AI638" s="100"/>
      <c r="AJ638" s="101"/>
      <c r="AK638" s="100"/>
      <c r="AL638" s="101"/>
      <c r="AM638" s="101"/>
      <c r="AN638" s="8"/>
      <c r="AO638" s="147">
        <f>IFERROR(VLOOKUP(B638,'A2. Rate Change &amp; Enrollment'!$C$20:$K$769,3,FALSE),0)</f>
        <v>0</v>
      </c>
      <c r="AP638" s="147">
        <f>IFERROR(VLOOKUP(B638,'A2. Rate Change &amp; Enrollment'!$C$20:$K$769,7,FALSE),0)</f>
        <v>0</v>
      </c>
      <c r="AQ638" s="150" t="e">
        <f t="shared" si="78"/>
        <v>#DIV/0!</v>
      </c>
      <c r="AS638" s="177"/>
      <c r="AT638" s="177"/>
      <c r="AV638" s="153" t="e">
        <f t="shared" si="79"/>
        <v>#DIV/0!</v>
      </c>
      <c r="AW638" s="101"/>
      <c r="AY638" s="132"/>
      <c r="AZ638" s="101"/>
      <c r="BA638" s="94"/>
      <c r="BB638" s="94"/>
      <c r="BC638" s="94"/>
      <c r="BD638" s="94"/>
      <c r="BE638" s="101"/>
      <c r="BF638" s="132"/>
      <c r="BG638" s="98"/>
      <c r="BH638" s="74" t="str">
        <f t="shared" si="74"/>
        <v>N</v>
      </c>
      <c r="BI638" t="e">
        <f t="shared" si="75"/>
        <v>#DIV/0!</v>
      </c>
      <c r="BK638" s="283">
        <f>IFERROR(VLOOKUP($B638, 'A2. Rate Change &amp; Enrollment'!$C$14:$BY$769, 75, FALSE), 0)</f>
        <v>0</v>
      </c>
      <c r="BL638" s="283" t="e">
        <f t="shared" si="76"/>
        <v>#DIV/0!</v>
      </c>
      <c r="BM638" s="283" t="e">
        <f t="shared" si="77"/>
        <v>#DIV/0!</v>
      </c>
      <c r="BN638" t="e">
        <f t="shared" si="80"/>
        <v>#DIV/0!</v>
      </c>
    </row>
    <row r="639" spans="1:66" x14ac:dyDescent="0.35">
      <c r="A639" t="s">
        <v>942</v>
      </c>
      <c r="B639" s="144"/>
      <c r="C639" s="98"/>
      <c r="D639" s="43" t="str">
        <f t="shared" si="73"/>
        <v>POS</v>
      </c>
      <c r="E639" s="100"/>
      <c r="F639" s="101"/>
      <c r="G639" s="100"/>
      <c r="H639" s="101"/>
      <c r="I639" s="100"/>
      <c r="J639" s="101"/>
      <c r="K639" s="100"/>
      <c r="L639" s="101"/>
      <c r="M639" s="100"/>
      <c r="N639" s="101"/>
      <c r="O639" s="100"/>
      <c r="P639" s="101"/>
      <c r="Q639" s="100"/>
      <c r="R639" s="101"/>
      <c r="S639" s="100"/>
      <c r="T639" s="101"/>
      <c r="U639" s="118"/>
      <c r="V639" s="118"/>
      <c r="W639" s="100"/>
      <c r="X639" s="100"/>
      <c r="Y639" s="100"/>
      <c r="Z639" s="100"/>
      <c r="AA639" s="132"/>
      <c r="AB639" s="101"/>
      <c r="AC639" s="101"/>
      <c r="AD639" s="101"/>
      <c r="AE639" s="100"/>
      <c r="AF639" s="101"/>
      <c r="AG639" s="100"/>
      <c r="AH639" s="101"/>
      <c r="AI639" s="100"/>
      <c r="AJ639" s="101"/>
      <c r="AK639" s="100"/>
      <c r="AL639" s="101"/>
      <c r="AM639" s="101"/>
      <c r="AN639" s="8"/>
      <c r="AO639" s="147">
        <f>IFERROR(VLOOKUP(B639,'A2. Rate Change &amp; Enrollment'!$C$20:$K$769,3,FALSE),0)</f>
        <v>0</v>
      </c>
      <c r="AP639" s="147">
        <f>IFERROR(VLOOKUP(B639,'A2. Rate Change &amp; Enrollment'!$C$20:$K$769,7,FALSE),0)</f>
        <v>0</v>
      </c>
      <c r="AQ639" s="150" t="e">
        <f t="shared" si="78"/>
        <v>#DIV/0!</v>
      </c>
      <c r="AS639" s="177"/>
      <c r="AT639" s="177"/>
      <c r="AV639" s="153" t="e">
        <f t="shared" si="79"/>
        <v>#DIV/0!</v>
      </c>
      <c r="AW639" s="101"/>
      <c r="AY639" s="132"/>
      <c r="AZ639" s="101"/>
      <c r="BA639" s="94"/>
      <c r="BB639" s="94"/>
      <c r="BC639" s="94"/>
      <c r="BD639" s="94"/>
      <c r="BE639" s="101"/>
      <c r="BF639" s="132"/>
      <c r="BG639" s="98"/>
      <c r="BH639" s="74" t="str">
        <f t="shared" si="74"/>
        <v>N</v>
      </c>
      <c r="BI639" t="e">
        <f t="shared" si="75"/>
        <v>#DIV/0!</v>
      </c>
      <c r="BK639" s="283">
        <f>IFERROR(VLOOKUP($B639, 'A2. Rate Change &amp; Enrollment'!$C$14:$BY$769, 75, FALSE), 0)</f>
        <v>0</v>
      </c>
      <c r="BL639" s="283" t="e">
        <f t="shared" si="76"/>
        <v>#DIV/0!</v>
      </c>
      <c r="BM639" s="283" t="e">
        <f t="shared" si="77"/>
        <v>#DIV/0!</v>
      </c>
      <c r="BN639" t="e">
        <f t="shared" si="80"/>
        <v>#DIV/0!</v>
      </c>
    </row>
    <row r="640" spans="1:66" x14ac:dyDescent="0.35">
      <c r="A640" t="s">
        <v>943</v>
      </c>
      <c r="B640" s="144"/>
      <c r="C640" s="98"/>
      <c r="D640" s="43" t="str">
        <f t="shared" si="73"/>
        <v>POS</v>
      </c>
      <c r="E640" s="100"/>
      <c r="F640" s="101"/>
      <c r="G640" s="100"/>
      <c r="H640" s="101"/>
      <c r="I640" s="100"/>
      <c r="J640" s="101"/>
      <c r="K640" s="100"/>
      <c r="L640" s="101"/>
      <c r="M640" s="100"/>
      <c r="N640" s="101"/>
      <c r="O640" s="100"/>
      <c r="P640" s="101"/>
      <c r="Q640" s="100"/>
      <c r="R640" s="101"/>
      <c r="S640" s="100"/>
      <c r="T640" s="101"/>
      <c r="U640" s="118"/>
      <c r="V640" s="118"/>
      <c r="W640" s="100"/>
      <c r="X640" s="100"/>
      <c r="Y640" s="100"/>
      <c r="Z640" s="100"/>
      <c r="AA640" s="132"/>
      <c r="AB640" s="101"/>
      <c r="AC640" s="101"/>
      <c r="AD640" s="101"/>
      <c r="AE640" s="100"/>
      <c r="AF640" s="101"/>
      <c r="AG640" s="100"/>
      <c r="AH640" s="101"/>
      <c r="AI640" s="100"/>
      <c r="AJ640" s="101"/>
      <c r="AK640" s="100"/>
      <c r="AL640" s="101"/>
      <c r="AM640" s="101"/>
      <c r="AN640" s="8"/>
      <c r="AO640" s="147">
        <f>IFERROR(VLOOKUP(B640,'A2. Rate Change &amp; Enrollment'!$C$20:$K$769,3,FALSE),0)</f>
        <v>0</v>
      </c>
      <c r="AP640" s="147">
        <f>IFERROR(VLOOKUP(B640,'A2. Rate Change &amp; Enrollment'!$C$20:$K$769,7,FALSE),0)</f>
        <v>0</v>
      </c>
      <c r="AQ640" s="150" t="e">
        <f t="shared" si="78"/>
        <v>#DIV/0!</v>
      </c>
      <c r="AS640" s="177"/>
      <c r="AT640" s="177"/>
      <c r="AV640" s="153" t="e">
        <f t="shared" si="79"/>
        <v>#DIV/0!</v>
      </c>
      <c r="AW640" s="101"/>
      <c r="AY640" s="132"/>
      <c r="AZ640" s="101"/>
      <c r="BA640" s="94"/>
      <c r="BB640" s="94"/>
      <c r="BC640" s="94"/>
      <c r="BD640" s="94"/>
      <c r="BE640" s="101"/>
      <c r="BF640" s="132"/>
      <c r="BG640" s="98"/>
      <c r="BH640" s="74" t="str">
        <f t="shared" si="74"/>
        <v>N</v>
      </c>
      <c r="BI640" t="e">
        <f t="shared" si="75"/>
        <v>#DIV/0!</v>
      </c>
      <c r="BK640" s="283">
        <f>IFERROR(VLOOKUP($B640, 'A2. Rate Change &amp; Enrollment'!$C$14:$BY$769, 75, FALSE), 0)</f>
        <v>0</v>
      </c>
      <c r="BL640" s="283" t="e">
        <f t="shared" si="76"/>
        <v>#DIV/0!</v>
      </c>
      <c r="BM640" s="283" t="e">
        <f t="shared" si="77"/>
        <v>#DIV/0!</v>
      </c>
      <c r="BN640" t="e">
        <f t="shared" si="80"/>
        <v>#DIV/0!</v>
      </c>
    </row>
    <row r="641" spans="1:66" x14ac:dyDescent="0.35">
      <c r="A641" t="s">
        <v>944</v>
      </c>
      <c r="B641" s="144"/>
      <c r="C641" s="98"/>
      <c r="D641" s="43" t="str">
        <f t="shared" si="73"/>
        <v>POS</v>
      </c>
      <c r="E641" s="100"/>
      <c r="F641" s="101"/>
      <c r="G641" s="100"/>
      <c r="H641" s="101"/>
      <c r="I641" s="100"/>
      <c r="J641" s="101"/>
      <c r="K641" s="100"/>
      <c r="L641" s="101"/>
      <c r="M641" s="100"/>
      <c r="N641" s="101"/>
      <c r="O641" s="100"/>
      <c r="P641" s="101"/>
      <c r="Q641" s="100"/>
      <c r="R641" s="101"/>
      <c r="S641" s="100"/>
      <c r="T641" s="101"/>
      <c r="U641" s="118"/>
      <c r="V641" s="118"/>
      <c r="W641" s="100"/>
      <c r="X641" s="100"/>
      <c r="Y641" s="100"/>
      <c r="Z641" s="100"/>
      <c r="AA641" s="132"/>
      <c r="AB641" s="101"/>
      <c r="AC641" s="101"/>
      <c r="AD641" s="101"/>
      <c r="AE641" s="100"/>
      <c r="AF641" s="101"/>
      <c r="AG641" s="100"/>
      <c r="AH641" s="101"/>
      <c r="AI641" s="100"/>
      <c r="AJ641" s="101"/>
      <c r="AK641" s="100"/>
      <c r="AL641" s="101"/>
      <c r="AM641" s="101"/>
      <c r="AN641" s="8"/>
      <c r="AO641" s="147">
        <f>IFERROR(VLOOKUP(B641,'A2. Rate Change &amp; Enrollment'!$C$20:$K$769,3,FALSE),0)</f>
        <v>0</v>
      </c>
      <c r="AP641" s="147">
        <f>IFERROR(VLOOKUP(B641,'A2. Rate Change &amp; Enrollment'!$C$20:$K$769,7,FALSE),0)</f>
        <v>0</v>
      </c>
      <c r="AQ641" s="150" t="e">
        <f t="shared" si="78"/>
        <v>#DIV/0!</v>
      </c>
      <c r="AS641" s="177"/>
      <c r="AT641" s="177"/>
      <c r="AV641" s="153" t="e">
        <f t="shared" si="79"/>
        <v>#DIV/0!</v>
      </c>
      <c r="AW641" s="101"/>
      <c r="AY641" s="132"/>
      <c r="AZ641" s="101"/>
      <c r="BA641" s="94"/>
      <c r="BB641" s="94"/>
      <c r="BC641" s="94"/>
      <c r="BD641" s="94"/>
      <c r="BE641" s="101"/>
      <c r="BF641" s="132"/>
      <c r="BG641" s="98"/>
      <c r="BH641" s="74" t="str">
        <f t="shared" si="74"/>
        <v>N</v>
      </c>
      <c r="BI641" t="e">
        <f t="shared" si="75"/>
        <v>#DIV/0!</v>
      </c>
      <c r="BK641" s="283">
        <f>IFERROR(VLOOKUP($B641, 'A2. Rate Change &amp; Enrollment'!$C$14:$BY$769, 75, FALSE), 0)</f>
        <v>0</v>
      </c>
      <c r="BL641" s="283" t="e">
        <f t="shared" si="76"/>
        <v>#DIV/0!</v>
      </c>
      <c r="BM641" s="283" t="e">
        <f t="shared" si="77"/>
        <v>#DIV/0!</v>
      </c>
      <c r="BN641" t="e">
        <f t="shared" si="80"/>
        <v>#DIV/0!</v>
      </c>
    </row>
    <row r="642" spans="1:66" x14ac:dyDescent="0.35">
      <c r="A642" t="s">
        <v>945</v>
      </c>
      <c r="B642" s="144"/>
      <c r="C642" s="98"/>
      <c r="D642" s="43" t="str">
        <f t="shared" si="73"/>
        <v>POS</v>
      </c>
      <c r="E642" s="100"/>
      <c r="F642" s="101"/>
      <c r="G642" s="100"/>
      <c r="H642" s="101"/>
      <c r="I642" s="100"/>
      <c r="J642" s="101"/>
      <c r="K642" s="100"/>
      <c r="L642" s="101"/>
      <c r="M642" s="100"/>
      <c r="N642" s="101"/>
      <c r="O642" s="100"/>
      <c r="P642" s="101"/>
      <c r="Q642" s="100"/>
      <c r="R642" s="101"/>
      <c r="S642" s="100"/>
      <c r="T642" s="101"/>
      <c r="U642" s="118"/>
      <c r="V642" s="118"/>
      <c r="W642" s="100"/>
      <c r="X642" s="100"/>
      <c r="Y642" s="100"/>
      <c r="Z642" s="100"/>
      <c r="AA642" s="132"/>
      <c r="AB642" s="101"/>
      <c r="AC642" s="101"/>
      <c r="AD642" s="101"/>
      <c r="AE642" s="100"/>
      <c r="AF642" s="101"/>
      <c r="AG642" s="100"/>
      <c r="AH642" s="101"/>
      <c r="AI642" s="100"/>
      <c r="AJ642" s="101"/>
      <c r="AK642" s="100"/>
      <c r="AL642" s="101"/>
      <c r="AM642" s="101"/>
      <c r="AN642" s="8"/>
      <c r="AO642" s="147">
        <f>IFERROR(VLOOKUP(B642,'A2. Rate Change &amp; Enrollment'!$C$20:$K$769,3,FALSE),0)</f>
        <v>0</v>
      </c>
      <c r="AP642" s="147">
        <f>IFERROR(VLOOKUP(B642,'A2. Rate Change &amp; Enrollment'!$C$20:$K$769,7,FALSE),0)</f>
        <v>0</v>
      </c>
      <c r="AQ642" s="150" t="e">
        <f t="shared" si="78"/>
        <v>#DIV/0!</v>
      </c>
      <c r="AS642" s="177"/>
      <c r="AT642" s="177"/>
      <c r="AV642" s="153" t="e">
        <f t="shared" si="79"/>
        <v>#DIV/0!</v>
      </c>
      <c r="AW642" s="101"/>
      <c r="AY642" s="132"/>
      <c r="AZ642" s="101"/>
      <c r="BA642" s="94"/>
      <c r="BB642" s="94"/>
      <c r="BC642" s="94"/>
      <c r="BD642" s="94"/>
      <c r="BE642" s="101"/>
      <c r="BF642" s="132"/>
      <c r="BG642" s="98"/>
      <c r="BH642" s="74" t="str">
        <f t="shared" si="74"/>
        <v>N</v>
      </c>
      <c r="BI642" t="e">
        <f t="shared" si="75"/>
        <v>#DIV/0!</v>
      </c>
      <c r="BK642" s="283">
        <f>IFERROR(VLOOKUP($B642, 'A2. Rate Change &amp; Enrollment'!$C$14:$BY$769, 75, FALSE), 0)</f>
        <v>0</v>
      </c>
      <c r="BL642" s="283" t="e">
        <f t="shared" si="76"/>
        <v>#DIV/0!</v>
      </c>
      <c r="BM642" s="283" t="e">
        <f t="shared" si="77"/>
        <v>#DIV/0!</v>
      </c>
      <c r="BN642" t="e">
        <f t="shared" si="80"/>
        <v>#DIV/0!</v>
      </c>
    </row>
    <row r="643" spans="1:66" x14ac:dyDescent="0.35">
      <c r="A643" t="s">
        <v>946</v>
      </c>
      <c r="B643" s="144"/>
      <c r="C643" s="98"/>
      <c r="D643" s="43" t="str">
        <f t="shared" si="73"/>
        <v>POS</v>
      </c>
      <c r="E643" s="100"/>
      <c r="F643" s="101"/>
      <c r="G643" s="100"/>
      <c r="H643" s="101"/>
      <c r="I643" s="100"/>
      <c r="J643" s="101"/>
      <c r="K643" s="100"/>
      <c r="L643" s="101"/>
      <c r="M643" s="100"/>
      <c r="N643" s="101"/>
      <c r="O643" s="100"/>
      <c r="P643" s="101"/>
      <c r="Q643" s="100"/>
      <c r="R643" s="101"/>
      <c r="S643" s="100"/>
      <c r="T643" s="101"/>
      <c r="U643" s="118"/>
      <c r="V643" s="118"/>
      <c r="W643" s="100"/>
      <c r="X643" s="100"/>
      <c r="Y643" s="100"/>
      <c r="Z643" s="100"/>
      <c r="AA643" s="132"/>
      <c r="AB643" s="101"/>
      <c r="AC643" s="101"/>
      <c r="AD643" s="101"/>
      <c r="AE643" s="100"/>
      <c r="AF643" s="101"/>
      <c r="AG643" s="100"/>
      <c r="AH643" s="101"/>
      <c r="AI643" s="100"/>
      <c r="AJ643" s="101"/>
      <c r="AK643" s="100"/>
      <c r="AL643" s="101"/>
      <c r="AM643" s="101"/>
      <c r="AN643" s="8"/>
      <c r="AO643" s="147">
        <f>IFERROR(VLOOKUP(B643,'A2. Rate Change &amp; Enrollment'!$C$20:$K$769,3,FALSE),0)</f>
        <v>0</v>
      </c>
      <c r="AP643" s="147">
        <f>IFERROR(VLOOKUP(B643,'A2. Rate Change &amp; Enrollment'!$C$20:$K$769,7,FALSE),0)</f>
        <v>0</v>
      </c>
      <c r="AQ643" s="150" t="e">
        <f t="shared" si="78"/>
        <v>#DIV/0!</v>
      </c>
      <c r="AS643" s="177"/>
      <c r="AT643" s="177"/>
      <c r="AV643" s="153" t="e">
        <f t="shared" si="79"/>
        <v>#DIV/0!</v>
      </c>
      <c r="AW643" s="101"/>
      <c r="AY643" s="132"/>
      <c r="AZ643" s="101"/>
      <c r="BA643" s="94"/>
      <c r="BB643" s="94"/>
      <c r="BC643" s="94"/>
      <c r="BD643" s="94"/>
      <c r="BE643" s="101"/>
      <c r="BF643" s="132"/>
      <c r="BG643" s="98"/>
      <c r="BH643" s="74" t="str">
        <f t="shared" si="74"/>
        <v>N</v>
      </c>
      <c r="BI643" t="e">
        <f t="shared" si="75"/>
        <v>#DIV/0!</v>
      </c>
      <c r="BK643" s="283">
        <f>IFERROR(VLOOKUP($B643, 'A2. Rate Change &amp; Enrollment'!$C$14:$BY$769, 75, FALSE), 0)</f>
        <v>0</v>
      </c>
      <c r="BL643" s="283" t="e">
        <f t="shared" si="76"/>
        <v>#DIV/0!</v>
      </c>
      <c r="BM643" s="283" t="e">
        <f t="shared" si="77"/>
        <v>#DIV/0!</v>
      </c>
      <c r="BN643" t="e">
        <f t="shared" si="80"/>
        <v>#DIV/0!</v>
      </c>
    </row>
    <row r="644" spans="1:66" x14ac:dyDescent="0.35">
      <c r="A644" t="s">
        <v>947</v>
      </c>
      <c r="B644" s="144"/>
      <c r="C644" s="98"/>
      <c r="D644" s="43" t="str">
        <f t="shared" si="73"/>
        <v>POS</v>
      </c>
      <c r="E644" s="100"/>
      <c r="F644" s="101"/>
      <c r="G644" s="100"/>
      <c r="H644" s="101"/>
      <c r="I644" s="100"/>
      <c r="J644" s="101"/>
      <c r="K644" s="100"/>
      <c r="L644" s="101"/>
      <c r="M644" s="100"/>
      <c r="N644" s="101"/>
      <c r="O644" s="100"/>
      <c r="P644" s="101"/>
      <c r="Q644" s="100"/>
      <c r="R644" s="101"/>
      <c r="S644" s="100"/>
      <c r="T644" s="101"/>
      <c r="U644" s="118"/>
      <c r="V644" s="118"/>
      <c r="W644" s="100"/>
      <c r="X644" s="100"/>
      <c r="Y644" s="100"/>
      <c r="Z644" s="100"/>
      <c r="AA644" s="132"/>
      <c r="AB644" s="101"/>
      <c r="AC644" s="101"/>
      <c r="AD644" s="101"/>
      <c r="AE644" s="100"/>
      <c r="AF644" s="101"/>
      <c r="AG644" s="100"/>
      <c r="AH644" s="101"/>
      <c r="AI644" s="100"/>
      <c r="AJ644" s="101"/>
      <c r="AK644" s="100"/>
      <c r="AL644" s="101"/>
      <c r="AM644" s="101"/>
      <c r="AN644" s="8"/>
      <c r="AO644" s="147">
        <f>IFERROR(VLOOKUP(B644,'A2. Rate Change &amp; Enrollment'!$C$20:$K$769,3,FALSE),0)</f>
        <v>0</v>
      </c>
      <c r="AP644" s="147">
        <f>IFERROR(VLOOKUP(B644,'A2. Rate Change &amp; Enrollment'!$C$20:$K$769,7,FALSE),0)</f>
        <v>0</v>
      </c>
      <c r="AQ644" s="150" t="e">
        <f t="shared" si="78"/>
        <v>#DIV/0!</v>
      </c>
      <c r="AS644" s="177"/>
      <c r="AT644" s="177"/>
      <c r="AV644" s="153" t="e">
        <f t="shared" si="79"/>
        <v>#DIV/0!</v>
      </c>
      <c r="AW644" s="101"/>
      <c r="AY644" s="132"/>
      <c r="AZ644" s="101"/>
      <c r="BA644" s="94"/>
      <c r="BB644" s="94"/>
      <c r="BC644" s="94"/>
      <c r="BD644" s="94"/>
      <c r="BE644" s="101"/>
      <c r="BF644" s="132"/>
      <c r="BG644" s="98"/>
      <c r="BH644" s="74" t="str">
        <f t="shared" si="74"/>
        <v>N</v>
      </c>
      <c r="BI644" t="e">
        <f t="shared" si="75"/>
        <v>#DIV/0!</v>
      </c>
      <c r="BK644" s="283">
        <f>IFERROR(VLOOKUP($B644, 'A2. Rate Change &amp; Enrollment'!$C$14:$BY$769, 75, FALSE), 0)</f>
        <v>0</v>
      </c>
      <c r="BL644" s="283" t="e">
        <f t="shared" si="76"/>
        <v>#DIV/0!</v>
      </c>
      <c r="BM644" s="283" t="e">
        <f t="shared" si="77"/>
        <v>#DIV/0!</v>
      </c>
      <c r="BN644" t="e">
        <f t="shared" si="80"/>
        <v>#DIV/0!</v>
      </c>
    </row>
    <row r="645" spans="1:66" x14ac:dyDescent="0.35">
      <c r="A645" t="s">
        <v>948</v>
      </c>
      <c r="B645" s="144"/>
      <c r="C645" s="98"/>
      <c r="D645" s="43" t="str">
        <f t="shared" si="73"/>
        <v>POS</v>
      </c>
      <c r="E645" s="100"/>
      <c r="F645" s="101"/>
      <c r="G645" s="100"/>
      <c r="H645" s="101"/>
      <c r="I645" s="100"/>
      <c r="J645" s="101"/>
      <c r="K645" s="100"/>
      <c r="L645" s="101"/>
      <c r="M645" s="100"/>
      <c r="N645" s="101"/>
      <c r="O645" s="100"/>
      <c r="P645" s="101"/>
      <c r="Q645" s="100"/>
      <c r="R645" s="101"/>
      <c r="S645" s="100"/>
      <c r="T645" s="101"/>
      <c r="U645" s="118"/>
      <c r="V645" s="118"/>
      <c r="W645" s="100"/>
      <c r="X645" s="100"/>
      <c r="Y645" s="100"/>
      <c r="Z645" s="100"/>
      <c r="AA645" s="132"/>
      <c r="AB645" s="101"/>
      <c r="AC645" s="101"/>
      <c r="AD645" s="101"/>
      <c r="AE645" s="100"/>
      <c r="AF645" s="101"/>
      <c r="AG645" s="100"/>
      <c r="AH645" s="101"/>
      <c r="AI645" s="100"/>
      <c r="AJ645" s="101"/>
      <c r="AK645" s="100"/>
      <c r="AL645" s="101"/>
      <c r="AM645" s="101"/>
      <c r="AN645" s="8"/>
      <c r="AO645" s="147">
        <f>IFERROR(VLOOKUP(B645,'A2. Rate Change &amp; Enrollment'!$C$20:$K$769,3,FALSE),0)</f>
        <v>0</v>
      </c>
      <c r="AP645" s="147">
        <f>IFERROR(VLOOKUP(B645,'A2. Rate Change &amp; Enrollment'!$C$20:$K$769,7,FALSE),0)</f>
        <v>0</v>
      </c>
      <c r="AQ645" s="150" t="e">
        <f t="shared" si="78"/>
        <v>#DIV/0!</v>
      </c>
      <c r="AS645" s="177"/>
      <c r="AT645" s="177"/>
      <c r="AV645" s="153" t="e">
        <f t="shared" si="79"/>
        <v>#DIV/0!</v>
      </c>
      <c r="AW645" s="101"/>
      <c r="AY645" s="132"/>
      <c r="AZ645" s="101"/>
      <c r="BA645" s="94"/>
      <c r="BB645" s="94"/>
      <c r="BC645" s="94"/>
      <c r="BD645" s="94"/>
      <c r="BE645" s="101"/>
      <c r="BF645" s="132"/>
      <c r="BG645" s="98"/>
      <c r="BH645" s="74" t="str">
        <f t="shared" si="74"/>
        <v>N</v>
      </c>
      <c r="BI645" t="e">
        <f t="shared" si="75"/>
        <v>#DIV/0!</v>
      </c>
      <c r="BK645" s="283">
        <f>IFERROR(VLOOKUP($B645, 'A2. Rate Change &amp; Enrollment'!$C$14:$BY$769, 75, FALSE), 0)</f>
        <v>0</v>
      </c>
      <c r="BL645" s="283" t="e">
        <f t="shared" si="76"/>
        <v>#DIV/0!</v>
      </c>
      <c r="BM645" s="283" t="e">
        <f t="shared" si="77"/>
        <v>#DIV/0!</v>
      </c>
      <c r="BN645" t="e">
        <f t="shared" si="80"/>
        <v>#DIV/0!</v>
      </c>
    </row>
    <row r="646" spans="1:66" x14ac:dyDescent="0.35">
      <c r="A646" t="s">
        <v>949</v>
      </c>
      <c r="B646" s="144"/>
      <c r="C646" s="98"/>
      <c r="D646" s="43" t="str">
        <f t="shared" si="73"/>
        <v>POS</v>
      </c>
      <c r="E646" s="100"/>
      <c r="F646" s="101"/>
      <c r="G646" s="100"/>
      <c r="H646" s="101"/>
      <c r="I646" s="100"/>
      <c r="J646" s="101"/>
      <c r="K646" s="100"/>
      <c r="L646" s="101"/>
      <c r="M646" s="100"/>
      <c r="N646" s="101"/>
      <c r="O646" s="100"/>
      <c r="P646" s="101"/>
      <c r="Q646" s="100"/>
      <c r="R646" s="101"/>
      <c r="S646" s="100"/>
      <c r="T646" s="101"/>
      <c r="U646" s="118"/>
      <c r="V646" s="118"/>
      <c r="W646" s="100"/>
      <c r="X646" s="100"/>
      <c r="Y646" s="100"/>
      <c r="Z646" s="100"/>
      <c r="AA646" s="132"/>
      <c r="AB646" s="101"/>
      <c r="AC646" s="101"/>
      <c r="AD646" s="101"/>
      <c r="AE646" s="100"/>
      <c r="AF646" s="101"/>
      <c r="AG646" s="100"/>
      <c r="AH646" s="101"/>
      <c r="AI646" s="100"/>
      <c r="AJ646" s="101"/>
      <c r="AK646" s="100"/>
      <c r="AL646" s="101"/>
      <c r="AM646" s="101"/>
      <c r="AN646" s="8"/>
      <c r="AO646" s="147">
        <f>IFERROR(VLOOKUP(B646,'A2. Rate Change &amp; Enrollment'!$C$20:$K$769,3,FALSE),0)</f>
        <v>0</v>
      </c>
      <c r="AP646" s="147">
        <f>IFERROR(VLOOKUP(B646,'A2. Rate Change &amp; Enrollment'!$C$20:$K$769,7,FALSE),0)</f>
        <v>0</v>
      </c>
      <c r="AQ646" s="150" t="e">
        <f t="shared" si="78"/>
        <v>#DIV/0!</v>
      </c>
      <c r="AS646" s="177"/>
      <c r="AT646" s="177"/>
      <c r="AV646" s="153" t="e">
        <f t="shared" si="79"/>
        <v>#DIV/0!</v>
      </c>
      <c r="AW646" s="101"/>
      <c r="AY646" s="132"/>
      <c r="AZ646" s="101"/>
      <c r="BA646" s="94"/>
      <c r="BB646" s="94"/>
      <c r="BC646" s="94"/>
      <c r="BD646" s="94"/>
      <c r="BE646" s="101"/>
      <c r="BF646" s="132"/>
      <c r="BG646" s="98"/>
      <c r="BH646" s="74" t="str">
        <f t="shared" si="74"/>
        <v>N</v>
      </c>
      <c r="BI646" t="e">
        <f t="shared" si="75"/>
        <v>#DIV/0!</v>
      </c>
      <c r="BK646" s="283">
        <f>IFERROR(VLOOKUP($B646, 'A2. Rate Change &amp; Enrollment'!$C$14:$BY$769, 75, FALSE), 0)</f>
        <v>0</v>
      </c>
      <c r="BL646" s="283" t="e">
        <f t="shared" si="76"/>
        <v>#DIV/0!</v>
      </c>
      <c r="BM646" s="283" t="e">
        <f t="shared" si="77"/>
        <v>#DIV/0!</v>
      </c>
      <c r="BN646" t="e">
        <f t="shared" si="80"/>
        <v>#DIV/0!</v>
      </c>
    </row>
    <row r="647" spans="1:66" x14ac:dyDescent="0.35">
      <c r="A647" t="s">
        <v>950</v>
      </c>
      <c r="B647" s="144"/>
      <c r="C647" s="98"/>
      <c r="D647" s="43" t="str">
        <f t="shared" si="73"/>
        <v>POS</v>
      </c>
      <c r="E647" s="100"/>
      <c r="F647" s="101"/>
      <c r="G647" s="100"/>
      <c r="H647" s="101"/>
      <c r="I647" s="100"/>
      <c r="J647" s="101"/>
      <c r="K647" s="100"/>
      <c r="L647" s="101"/>
      <c r="M647" s="100"/>
      <c r="N647" s="101"/>
      <c r="O647" s="100"/>
      <c r="P647" s="101"/>
      <c r="Q647" s="100"/>
      <c r="R647" s="101"/>
      <c r="S647" s="100"/>
      <c r="T647" s="101"/>
      <c r="U647" s="118"/>
      <c r="V647" s="118"/>
      <c r="W647" s="100"/>
      <c r="X647" s="100"/>
      <c r="Y647" s="100"/>
      <c r="Z647" s="100"/>
      <c r="AA647" s="132"/>
      <c r="AB647" s="101"/>
      <c r="AC647" s="101"/>
      <c r="AD647" s="101"/>
      <c r="AE647" s="100"/>
      <c r="AF647" s="101"/>
      <c r="AG647" s="100"/>
      <c r="AH647" s="101"/>
      <c r="AI647" s="100"/>
      <c r="AJ647" s="101"/>
      <c r="AK647" s="100"/>
      <c r="AL647" s="101"/>
      <c r="AM647" s="101"/>
      <c r="AN647" s="8"/>
      <c r="AO647" s="147">
        <f>IFERROR(VLOOKUP(B647,'A2. Rate Change &amp; Enrollment'!$C$20:$K$769,3,FALSE),0)</f>
        <v>0</v>
      </c>
      <c r="AP647" s="147">
        <f>IFERROR(VLOOKUP(B647,'A2. Rate Change &amp; Enrollment'!$C$20:$K$769,7,FALSE),0)</f>
        <v>0</v>
      </c>
      <c r="AQ647" s="150" t="e">
        <f t="shared" si="78"/>
        <v>#DIV/0!</v>
      </c>
      <c r="AS647" s="177"/>
      <c r="AT647" s="177"/>
      <c r="AV647" s="153" t="e">
        <f t="shared" si="79"/>
        <v>#DIV/0!</v>
      </c>
      <c r="AW647" s="101"/>
      <c r="AY647" s="132"/>
      <c r="AZ647" s="101"/>
      <c r="BA647" s="94"/>
      <c r="BB647" s="94"/>
      <c r="BC647" s="94"/>
      <c r="BD647" s="94"/>
      <c r="BE647" s="101"/>
      <c r="BF647" s="132"/>
      <c r="BG647" s="98"/>
      <c r="BH647" s="74" t="str">
        <f t="shared" si="74"/>
        <v>N</v>
      </c>
      <c r="BI647" t="e">
        <f t="shared" si="75"/>
        <v>#DIV/0!</v>
      </c>
      <c r="BK647" s="283">
        <f>IFERROR(VLOOKUP($B647, 'A2. Rate Change &amp; Enrollment'!$C$14:$BY$769, 75, FALSE), 0)</f>
        <v>0</v>
      </c>
      <c r="BL647" s="283" t="e">
        <f t="shared" si="76"/>
        <v>#DIV/0!</v>
      </c>
      <c r="BM647" s="283" t="e">
        <f t="shared" si="77"/>
        <v>#DIV/0!</v>
      </c>
      <c r="BN647" t="e">
        <f t="shared" si="80"/>
        <v>#DIV/0!</v>
      </c>
    </row>
    <row r="648" spans="1:66" x14ac:dyDescent="0.35">
      <c r="A648" t="s">
        <v>951</v>
      </c>
      <c r="B648" s="144"/>
      <c r="C648" s="98"/>
      <c r="D648" s="43" t="str">
        <f t="shared" si="73"/>
        <v>POS</v>
      </c>
      <c r="E648" s="100"/>
      <c r="F648" s="101"/>
      <c r="G648" s="100"/>
      <c r="H648" s="101"/>
      <c r="I648" s="100"/>
      <c r="J648" s="101"/>
      <c r="K648" s="100"/>
      <c r="L648" s="101"/>
      <c r="M648" s="100"/>
      <c r="N648" s="101"/>
      <c r="O648" s="100"/>
      <c r="P648" s="101"/>
      <c r="Q648" s="100"/>
      <c r="R648" s="101"/>
      <c r="S648" s="100"/>
      <c r="T648" s="101"/>
      <c r="U648" s="118"/>
      <c r="V648" s="118"/>
      <c r="W648" s="100"/>
      <c r="X648" s="100"/>
      <c r="Y648" s="100"/>
      <c r="Z648" s="100"/>
      <c r="AA648" s="132"/>
      <c r="AB648" s="101"/>
      <c r="AC648" s="101"/>
      <c r="AD648" s="101"/>
      <c r="AE648" s="100"/>
      <c r="AF648" s="101"/>
      <c r="AG648" s="100"/>
      <c r="AH648" s="101"/>
      <c r="AI648" s="100"/>
      <c r="AJ648" s="101"/>
      <c r="AK648" s="100"/>
      <c r="AL648" s="101"/>
      <c r="AM648" s="101"/>
      <c r="AN648" s="8"/>
      <c r="AO648" s="147">
        <f>IFERROR(VLOOKUP(B648,'A2. Rate Change &amp; Enrollment'!$C$20:$K$769,3,FALSE),0)</f>
        <v>0</v>
      </c>
      <c r="AP648" s="147">
        <f>IFERROR(VLOOKUP(B648,'A2. Rate Change &amp; Enrollment'!$C$20:$K$769,7,FALSE),0)</f>
        <v>0</v>
      </c>
      <c r="AQ648" s="150" t="e">
        <f t="shared" si="78"/>
        <v>#DIV/0!</v>
      </c>
      <c r="AS648" s="177"/>
      <c r="AT648" s="177"/>
      <c r="AV648" s="153" t="e">
        <f t="shared" si="79"/>
        <v>#DIV/0!</v>
      </c>
      <c r="AW648" s="101"/>
      <c r="AY648" s="132"/>
      <c r="AZ648" s="101"/>
      <c r="BA648" s="94"/>
      <c r="BB648" s="94"/>
      <c r="BC648" s="94"/>
      <c r="BD648" s="94"/>
      <c r="BE648" s="101"/>
      <c r="BF648" s="132"/>
      <c r="BG648" s="98"/>
      <c r="BH648" s="74" t="str">
        <f t="shared" si="74"/>
        <v>N</v>
      </c>
      <c r="BI648" t="e">
        <f t="shared" si="75"/>
        <v>#DIV/0!</v>
      </c>
      <c r="BK648" s="283">
        <f>IFERROR(VLOOKUP($B648, 'A2. Rate Change &amp; Enrollment'!$C$14:$BY$769, 75, FALSE), 0)</f>
        <v>0</v>
      </c>
      <c r="BL648" s="283" t="e">
        <f t="shared" si="76"/>
        <v>#DIV/0!</v>
      </c>
      <c r="BM648" s="283" t="e">
        <f t="shared" si="77"/>
        <v>#DIV/0!</v>
      </c>
      <c r="BN648" t="e">
        <f t="shared" si="80"/>
        <v>#DIV/0!</v>
      </c>
    </row>
    <row r="649" spans="1:66" x14ac:dyDescent="0.35">
      <c r="A649" t="s">
        <v>952</v>
      </c>
      <c r="B649" s="144"/>
      <c r="C649" s="98"/>
      <c r="D649" s="43" t="str">
        <f t="shared" si="73"/>
        <v>POS</v>
      </c>
      <c r="E649" s="100"/>
      <c r="F649" s="101"/>
      <c r="G649" s="100"/>
      <c r="H649" s="101"/>
      <c r="I649" s="100"/>
      <c r="J649" s="101"/>
      <c r="K649" s="100"/>
      <c r="L649" s="101"/>
      <c r="M649" s="100"/>
      <c r="N649" s="101"/>
      <c r="O649" s="100"/>
      <c r="P649" s="101"/>
      <c r="Q649" s="100"/>
      <c r="R649" s="101"/>
      <c r="S649" s="100"/>
      <c r="T649" s="101"/>
      <c r="U649" s="118"/>
      <c r="V649" s="118"/>
      <c r="W649" s="100"/>
      <c r="X649" s="100"/>
      <c r="Y649" s="100"/>
      <c r="Z649" s="100"/>
      <c r="AA649" s="132"/>
      <c r="AB649" s="101"/>
      <c r="AC649" s="101"/>
      <c r="AD649" s="101"/>
      <c r="AE649" s="100"/>
      <c r="AF649" s="101"/>
      <c r="AG649" s="100"/>
      <c r="AH649" s="101"/>
      <c r="AI649" s="100"/>
      <c r="AJ649" s="101"/>
      <c r="AK649" s="100"/>
      <c r="AL649" s="101"/>
      <c r="AM649" s="101"/>
      <c r="AN649" s="8"/>
      <c r="AO649" s="147">
        <f>IFERROR(VLOOKUP(B649,'A2. Rate Change &amp; Enrollment'!$C$20:$K$769,3,FALSE),0)</f>
        <v>0</v>
      </c>
      <c r="AP649" s="147">
        <f>IFERROR(VLOOKUP(B649,'A2. Rate Change &amp; Enrollment'!$C$20:$K$769,7,FALSE),0)</f>
        <v>0</v>
      </c>
      <c r="AQ649" s="150" t="e">
        <f t="shared" si="78"/>
        <v>#DIV/0!</v>
      </c>
      <c r="AS649" s="177"/>
      <c r="AT649" s="177"/>
      <c r="AV649" s="153" t="e">
        <f t="shared" si="79"/>
        <v>#DIV/0!</v>
      </c>
      <c r="AW649" s="101"/>
      <c r="AY649" s="132"/>
      <c r="AZ649" s="101"/>
      <c r="BA649" s="94"/>
      <c r="BB649" s="94"/>
      <c r="BC649" s="94"/>
      <c r="BD649" s="94"/>
      <c r="BE649" s="101"/>
      <c r="BF649" s="132"/>
      <c r="BG649" s="98"/>
      <c r="BH649" s="74" t="str">
        <f t="shared" si="74"/>
        <v>N</v>
      </c>
      <c r="BI649" t="e">
        <f t="shared" si="75"/>
        <v>#DIV/0!</v>
      </c>
      <c r="BK649" s="283">
        <f>IFERROR(VLOOKUP($B649, 'A2. Rate Change &amp; Enrollment'!$C$14:$BY$769, 75, FALSE), 0)</f>
        <v>0</v>
      </c>
      <c r="BL649" s="283" t="e">
        <f t="shared" si="76"/>
        <v>#DIV/0!</v>
      </c>
      <c r="BM649" s="283" t="e">
        <f t="shared" si="77"/>
        <v>#DIV/0!</v>
      </c>
      <c r="BN649" t="e">
        <f t="shared" si="80"/>
        <v>#DIV/0!</v>
      </c>
    </row>
    <row r="650" spans="1:66" x14ac:dyDescent="0.35">
      <c r="A650" t="s">
        <v>953</v>
      </c>
      <c r="B650" s="144"/>
      <c r="C650" s="98"/>
      <c r="D650" s="43" t="str">
        <f t="shared" si="73"/>
        <v>POS</v>
      </c>
      <c r="E650" s="100"/>
      <c r="F650" s="101"/>
      <c r="G650" s="100"/>
      <c r="H650" s="101"/>
      <c r="I650" s="100"/>
      <c r="J650" s="101"/>
      <c r="K650" s="100"/>
      <c r="L650" s="101"/>
      <c r="M650" s="100"/>
      <c r="N650" s="101"/>
      <c r="O650" s="100"/>
      <c r="P650" s="101"/>
      <c r="Q650" s="100"/>
      <c r="R650" s="101"/>
      <c r="S650" s="100"/>
      <c r="T650" s="101"/>
      <c r="U650" s="118"/>
      <c r="V650" s="118"/>
      <c r="W650" s="100"/>
      <c r="X650" s="100"/>
      <c r="Y650" s="100"/>
      <c r="Z650" s="100"/>
      <c r="AA650" s="132"/>
      <c r="AB650" s="101"/>
      <c r="AC650" s="101"/>
      <c r="AD650" s="101"/>
      <c r="AE650" s="100"/>
      <c r="AF650" s="101"/>
      <c r="AG650" s="100"/>
      <c r="AH650" s="101"/>
      <c r="AI650" s="100"/>
      <c r="AJ650" s="101"/>
      <c r="AK650" s="100"/>
      <c r="AL650" s="101"/>
      <c r="AM650" s="101"/>
      <c r="AN650" s="8"/>
      <c r="AO650" s="147">
        <f>IFERROR(VLOOKUP(B650,'A2. Rate Change &amp; Enrollment'!$C$20:$K$769,3,FALSE),0)</f>
        <v>0</v>
      </c>
      <c r="AP650" s="147">
        <f>IFERROR(VLOOKUP(B650,'A2. Rate Change &amp; Enrollment'!$C$20:$K$769,7,FALSE),0)</f>
        <v>0</v>
      </c>
      <c r="AQ650" s="150" t="e">
        <f t="shared" si="78"/>
        <v>#DIV/0!</v>
      </c>
      <c r="AS650" s="177"/>
      <c r="AT650" s="177"/>
      <c r="AV650" s="153" t="e">
        <f t="shared" si="79"/>
        <v>#DIV/0!</v>
      </c>
      <c r="AW650" s="101"/>
      <c r="AY650" s="132"/>
      <c r="AZ650" s="101"/>
      <c r="BA650" s="94"/>
      <c r="BB650" s="94"/>
      <c r="BC650" s="94"/>
      <c r="BD650" s="94"/>
      <c r="BE650" s="101"/>
      <c r="BF650" s="132"/>
      <c r="BG650" s="98"/>
      <c r="BH650" s="74" t="str">
        <f t="shared" si="74"/>
        <v>N</v>
      </c>
      <c r="BI650" t="e">
        <f t="shared" si="75"/>
        <v>#DIV/0!</v>
      </c>
      <c r="BK650" s="283">
        <f>IFERROR(VLOOKUP($B650, 'A2. Rate Change &amp; Enrollment'!$C$14:$BY$769, 75, FALSE), 0)</f>
        <v>0</v>
      </c>
      <c r="BL650" s="283" t="e">
        <f t="shared" si="76"/>
        <v>#DIV/0!</v>
      </c>
      <c r="BM650" s="283" t="e">
        <f t="shared" si="77"/>
        <v>#DIV/0!</v>
      </c>
      <c r="BN650" t="e">
        <f t="shared" si="80"/>
        <v>#DIV/0!</v>
      </c>
    </row>
    <row r="651" spans="1:66" x14ac:dyDescent="0.35">
      <c r="A651" t="s">
        <v>954</v>
      </c>
      <c r="B651" s="144"/>
      <c r="C651" s="98"/>
      <c r="D651" s="43" t="str">
        <f t="shared" si="73"/>
        <v>POS</v>
      </c>
      <c r="E651" s="100"/>
      <c r="F651" s="101"/>
      <c r="G651" s="100"/>
      <c r="H651" s="101"/>
      <c r="I651" s="100"/>
      <c r="J651" s="101"/>
      <c r="K651" s="100"/>
      <c r="L651" s="101"/>
      <c r="M651" s="100"/>
      <c r="N651" s="101"/>
      <c r="O651" s="100"/>
      <c r="P651" s="101"/>
      <c r="Q651" s="100"/>
      <c r="R651" s="101"/>
      <c r="S651" s="100"/>
      <c r="T651" s="101"/>
      <c r="U651" s="118"/>
      <c r="V651" s="118"/>
      <c r="W651" s="100"/>
      <c r="X651" s="100"/>
      <c r="Y651" s="100"/>
      <c r="Z651" s="100"/>
      <c r="AA651" s="132"/>
      <c r="AB651" s="101"/>
      <c r="AC651" s="101"/>
      <c r="AD651" s="101"/>
      <c r="AE651" s="100"/>
      <c r="AF651" s="101"/>
      <c r="AG651" s="100"/>
      <c r="AH651" s="101"/>
      <c r="AI651" s="100"/>
      <c r="AJ651" s="101"/>
      <c r="AK651" s="100"/>
      <c r="AL651" s="101"/>
      <c r="AM651" s="101"/>
      <c r="AN651" s="8"/>
      <c r="AO651" s="147">
        <f>IFERROR(VLOOKUP(B651,'A2. Rate Change &amp; Enrollment'!$C$20:$K$769,3,FALSE),0)</f>
        <v>0</v>
      </c>
      <c r="AP651" s="147">
        <f>IFERROR(VLOOKUP(B651,'A2. Rate Change &amp; Enrollment'!$C$20:$K$769,7,FALSE),0)</f>
        <v>0</v>
      </c>
      <c r="AQ651" s="150" t="e">
        <f t="shared" si="78"/>
        <v>#DIV/0!</v>
      </c>
      <c r="AS651" s="177"/>
      <c r="AT651" s="177"/>
      <c r="AV651" s="153" t="e">
        <f t="shared" si="79"/>
        <v>#DIV/0!</v>
      </c>
      <c r="AW651" s="101"/>
      <c r="AY651" s="132"/>
      <c r="AZ651" s="101"/>
      <c r="BA651" s="94"/>
      <c r="BB651" s="94"/>
      <c r="BC651" s="94"/>
      <c r="BD651" s="94"/>
      <c r="BE651" s="101"/>
      <c r="BF651" s="132"/>
      <c r="BG651" s="98"/>
      <c r="BH651" s="74" t="str">
        <f t="shared" si="74"/>
        <v>N</v>
      </c>
      <c r="BI651" t="e">
        <f t="shared" si="75"/>
        <v>#DIV/0!</v>
      </c>
      <c r="BK651" s="283">
        <f>IFERROR(VLOOKUP($B651, 'A2. Rate Change &amp; Enrollment'!$C$14:$BY$769, 75, FALSE), 0)</f>
        <v>0</v>
      </c>
      <c r="BL651" s="283" t="e">
        <f t="shared" si="76"/>
        <v>#DIV/0!</v>
      </c>
      <c r="BM651" s="283" t="e">
        <f t="shared" si="77"/>
        <v>#DIV/0!</v>
      </c>
      <c r="BN651" t="e">
        <f t="shared" si="80"/>
        <v>#DIV/0!</v>
      </c>
    </row>
    <row r="652" spans="1:66" x14ac:dyDescent="0.35">
      <c r="A652" t="s">
        <v>955</v>
      </c>
      <c r="B652" s="144"/>
      <c r="C652" s="98"/>
      <c r="D652" s="43" t="str">
        <f t="shared" si="73"/>
        <v>POS</v>
      </c>
      <c r="E652" s="100"/>
      <c r="F652" s="101"/>
      <c r="G652" s="100"/>
      <c r="H652" s="101"/>
      <c r="I652" s="100"/>
      <c r="J652" s="101"/>
      <c r="K652" s="100"/>
      <c r="L652" s="101"/>
      <c r="M652" s="100"/>
      <c r="N652" s="101"/>
      <c r="O652" s="100"/>
      <c r="P652" s="101"/>
      <c r="Q652" s="100"/>
      <c r="R652" s="101"/>
      <c r="S652" s="100"/>
      <c r="T652" s="101"/>
      <c r="U652" s="118"/>
      <c r="V652" s="118"/>
      <c r="W652" s="100"/>
      <c r="X652" s="100"/>
      <c r="Y652" s="100"/>
      <c r="Z652" s="100"/>
      <c r="AA652" s="132"/>
      <c r="AB652" s="101"/>
      <c r="AC652" s="101"/>
      <c r="AD652" s="101"/>
      <c r="AE652" s="100"/>
      <c r="AF652" s="101"/>
      <c r="AG652" s="100"/>
      <c r="AH652" s="101"/>
      <c r="AI652" s="100"/>
      <c r="AJ652" s="101"/>
      <c r="AK652" s="100"/>
      <c r="AL652" s="101"/>
      <c r="AM652" s="101"/>
      <c r="AN652" s="8"/>
      <c r="AO652" s="147">
        <f>IFERROR(VLOOKUP(B652,'A2. Rate Change &amp; Enrollment'!$C$20:$K$769,3,FALSE),0)</f>
        <v>0</v>
      </c>
      <c r="AP652" s="147">
        <f>IFERROR(VLOOKUP(B652,'A2. Rate Change &amp; Enrollment'!$C$20:$K$769,7,FALSE),0)</f>
        <v>0</v>
      </c>
      <c r="AQ652" s="150" t="e">
        <f t="shared" si="78"/>
        <v>#DIV/0!</v>
      </c>
      <c r="AS652" s="177"/>
      <c r="AT652" s="177"/>
      <c r="AV652" s="153" t="e">
        <f t="shared" si="79"/>
        <v>#DIV/0!</v>
      </c>
      <c r="AW652" s="101"/>
      <c r="AY652" s="132"/>
      <c r="AZ652" s="101"/>
      <c r="BA652" s="94"/>
      <c r="BB652" s="94"/>
      <c r="BC652" s="94"/>
      <c r="BD652" s="94"/>
      <c r="BE652" s="101"/>
      <c r="BF652" s="132"/>
      <c r="BG652" s="98"/>
      <c r="BH652" s="74" t="str">
        <f t="shared" si="74"/>
        <v>N</v>
      </c>
      <c r="BI652" t="e">
        <f t="shared" si="75"/>
        <v>#DIV/0!</v>
      </c>
      <c r="BK652" s="283">
        <f>IFERROR(VLOOKUP($B652, 'A2. Rate Change &amp; Enrollment'!$C$14:$BY$769, 75, FALSE), 0)</f>
        <v>0</v>
      </c>
      <c r="BL652" s="283" t="e">
        <f t="shared" si="76"/>
        <v>#DIV/0!</v>
      </c>
      <c r="BM652" s="283" t="e">
        <f t="shared" si="77"/>
        <v>#DIV/0!</v>
      </c>
      <c r="BN652" t="e">
        <f t="shared" si="80"/>
        <v>#DIV/0!</v>
      </c>
    </row>
    <row r="653" spans="1:66" x14ac:dyDescent="0.35">
      <c r="A653" t="s">
        <v>956</v>
      </c>
      <c r="B653" s="144"/>
      <c r="C653" s="98"/>
      <c r="D653" s="43" t="str">
        <f t="shared" si="73"/>
        <v>POS</v>
      </c>
      <c r="E653" s="100"/>
      <c r="F653" s="101"/>
      <c r="G653" s="100"/>
      <c r="H653" s="101"/>
      <c r="I653" s="100"/>
      <c r="J653" s="101"/>
      <c r="K653" s="100"/>
      <c r="L653" s="101"/>
      <c r="M653" s="100"/>
      <c r="N653" s="101"/>
      <c r="O653" s="100"/>
      <c r="P653" s="101"/>
      <c r="Q653" s="100"/>
      <c r="R653" s="101"/>
      <c r="S653" s="100"/>
      <c r="T653" s="101"/>
      <c r="U653" s="118"/>
      <c r="V653" s="118"/>
      <c r="W653" s="100"/>
      <c r="X653" s="100"/>
      <c r="Y653" s="100"/>
      <c r="Z653" s="100"/>
      <c r="AA653" s="132"/>
      <c r="AB653" s="101"/>
      <c r="AC653" s="101"/>
      <c r="AD653" s="101"/>
      <c r="AE653" s="100"/>
      <c r="AF653" s="101"/>
      <c r="AG653" s="100"/>
      <c r="AH653" s="101"/>
      <c r="AI653" s="100"/>
      <c r="AJ653" s="101"/>
      <c r="AK653" s="100"/>
      <c r="AL653" s="101"/>
      <c r="AM653" s="101"/>
      <c r="AN653" s="8"/>
      <c r="AO653" s="147">
        <f>IFERROR(VLOOKUP(B653,'A2. Rate Change &amp; Enrollment'!$C$20:$K$769,3,FALSE),0)</f>
        <v>0</v>
      </c>
      <c r="AP653" s="147">
        <f>IFERROR(VLOOKUP(B653,'A2. Rate Change &amp; Enrollment'!$C$20:$K$769,7,FALSE),0)</f>
        <v>0</v>
      </c>
      <c r="AQ653" s="150" t="e">
        <f t="shared" si="78"/>
        <v>#DIV/0!</v>
      </c>
      <c r="AS653" s="177"/>
      <c r="AT653" s="177"/>
      <c r="AV653" s="153" t="e">
        <f t="shared" si="79"/>
        <v>#DIV/0!</v>
      </c>
      <c r="AW653" s="101"/>
      <c r="AY653" s="132"/>
      <c r="AZ653" s="101"/>
      <c r="BA653" s="94"/>
      <c r="BB653" s="94"/>
      <c r="BC653" s="94"/>
      <c r="BD653" s="94"/>
      <c r="BE653" s="101"/>
      <c r="BF653" s="132"/>
      <c r="BG653" s="98"/>
      <c r="BH653" s="74" t="str">
        <f t="shared" si="74"/>
        <v>N</v>
      </c>
      <c r="BI653" t="e">
        <f t="shared" si="75"/>
        <v>#DIV/0!</v>
      </c>
      <c r="BK653" s="283">
        <f>IFERROR(VLOOKUP($B653, 'A2. Rate Change &amp; Enrollment'!$C$14:$BY$769, 75, FALSE), 0)</f>
        <v>0</v>
      </c>
      <c r="BL653" s="283" t="e">
        <f t="shared" si="76"/>
        <v>#DIV/0!</v>
      </c>
      <c r="BM653" s="283" t="e">
        <f t="shared" si="77"/>
        <v>#DIV/0!</v>
      </c>
      <c r="BN653" t="e">
        <f t="shared" si="80"/>
        <v>#DIV/0!</v>
      </c>
    </row>
    <row r="654" spans="1:66" x14ac:dyDescent="0.35">
      <c r="A654" t="s">
        <v>957</v>
      </c>
      <c r="B654" s="144"/>
      <c r="C654" s="98"/>
      <c r="D654" s="43" t="str">
        <f t="shared" si="73"/>
        <v>POS</v>
      </c>
      <c r="E654" s="100"/>
      <c r="F654" s="101"/>
      <c r="G654" s="100"/>
      <c r="H654" s="101"/>
      <c r="I654" s="100"/>
      <c r="J654" s="101"/>
      <c r="K654" s="100"/>
      <c r="L654" s="101"/>
      <c r="M654" s="100"/>
      <c r="N654" s="101"/>
      <c r="O654" s="100"/>
      <c r="P654" s="101"/>
      <c r="Q654" s="100"/>
      <c r="R654" s="101"/>
      <c r="S654" s="100"/>
      <c r="T654" s="101"/>
      <c r="U654" s="118"/>
      <c r="V654" s="118"/>
      <c r="W654" s="100"/>
      <c r="X654" s="100"/>
      <c r="Y654" s="100"/>
      <c r="Z654" s="100"/>
      <c r="AA654" s="132"/>
      <c r="AB654" s="101"/>
      <c r="AC654" s="101"/>
      <c r="AD654" s="101"/>
      <c r="AE654" s="100"/>
      <c r="AF654" s="101"/>
      <c r="AG654" s="100"/>
      <c r="AH654" s="101"/>
      <c r="AI654" s="100"/>
      <c r="AJ654" s="101"/>
      <c r="AK654" s="100"/>
      <c r="AL654" s="101"/>
      <c r="AM654" s="101"/>
      <c r="AN654" s="8"/>
      <c r="AO654" s="147">
        <f>IFERROR(VLOOKUP(B654,'A2. Rate Change &amp; Enrollment'!$C$20:$K$769,3,FALSE),0)</f>
        <v>0</v>
      </c>
      <c r="AP654" s="147">
        <f>IFERROR(VLOOKUP(B654,'A2. Rate Change &amp; Enrollment'!$C$20:$K$769,7,FALSE),0)</f>
        <v>0</v>
      </c>
      <c r="AQ654" s="150" t="e">
        <f t="shared" si="78"/>
        <v>#DIV/0!</v>
      </c>
      <c r="AS654" s="177"/>
      <c r="AT654" s="177"/>
      <c r="AV654" s="153" t="e">
        <f t="shared" si="79"/>
        <v>#DIV/0!</v>
      </c>
      <c r="AW654" s="101"/>
      <c r="AY654" s="132"/>
      <c r="AZ654" s="101"/>
      <c r="BA654" s="94"/>
      <c r="BB654" s="94"/>
      <c r="BC654" s="94"/>
      <c r="BD654" s="94"/>
      <c r="BE654" s="101"/>
      <c r="BF654" s="132"/>
      <c r="BG654" s="98"/>
      <c r="BH654" s="74" t="str">
        <f t="shared" si="74"/>
        <v>N</v>
      </c>
      <c r="BI654" t="e">
        <f t="shared" si="75"/>
        <v>#DIV/0!</v>
      </c>
      <c r="BK654" s="283">
        <f>IFERROR(VLOOKUP($B654, 'A2. Rate Change &amp; Enrollment'!$C$14:$BY$769, 75, FALSE), 0)</f>
        <v>0</v>
      </c>
      <c r="BL654" s="283" t="e">
        <f t="shared" si="76"/>
        <v>#DIV/0!</v>
      </c>
      <c r="BM654" s="283" t="e">
        <f t="shared" si="77"/>
        <v>#DIV/0!</v>
      </c>
      <c r="BN654" t="e">
        <f t="shared" si="80"/>
        <v>#DIV/0!</v>
      </c>
    </row>
    <row r="655" spans="1:66" x14ac:dyDescent="0.35">
      <c r="A655" t="s">
        <v>958</v>
      </c>
      <c r="B655" s="144"/>
      <c r="C655" s="98"/>
      <c r="D655" s="43" t="str">
        <f t="shared" si="73"/>
        <v>POS</v>
      </c>
      <c r="E655" s="100"/>
      <c r="F655" s="101"/>
      <c r="G655" s="100"/>
      <c r="H655" s="101"/>
      <c r="I655" s="100"/>
      <c r="J655" s="101"/>
      <c r="K655" s="100"/>
      <c r="L655" s="101"/>
      <c r="M655" s="100"/>
      <c r="N655" s="101"/>
      <c r="O655" s="100"/>
      <c r="P655" s="101"/>
      <c r="Q655" s="100"/>
      <c r="R655" s="101"/>
      <c r="S655" s="100"/>
      <c r="T655" s="101"/>
      <c r="U655" s="118"/>
      <c r="V655" s="118"/>
      <c r="W655" s="100"/>
      <c r="X655" s="100"/>
      <c r="Y655" s="100"/>
      <c r="Z655" s="100"/>
      <c r="AA655" s="132"/>
      <c r="AB655" s="101"/>
      <c r="AC655" s="101"/>
      <c r="AD655" s="101"/>
      <c r="AE655" s="100"/>
      <c r="AF655" s="101"/>
      <c r="AG655" s="100"/>
      <c r="AH655" s="101"/>
      <c r="AI655" s="100"/>
      <c r="AJ655" s="101"/>
      <c r="AK655" s="100"/>
      <c r="AL655" s="101"/>
      <c r="AM655" s="101"/>
      <c r="AN655" s="8"/>
      <c r="AO655" s="147">
        <f>IFERROR(VLOOKUP(B655,'A2. Rate Change &amp; Enrollment'!$C$20:$K$769,3,FALSE),0)</f>
        <v>0</v>
      </c>
      <c r="AP655" s="147">
        <f>IFERROR(VLOOKUP(B655,'A2. Rate Change &amp; Enrollment'!$C$20:$K$769,7,FALSE),0)</f>
        <v>0</v>
      </c>
      <c r="AQ655" s="150" t="e">
        <f t="shared" si="78"/>
        <v>#DIV/0!</v>
      </c>
      <c r="AS655" s="177"/>
      <c r="AT655" s="177"/>
      <c r="AV655" s="153" t="e">
        <f t="shared" si="79"/>
        <v>#DIV/0!</v>
      </c>
      <c r="AW655" s="101"/>
      <c r="AY655" s="132"/>
      <c r="AZ655" s="101"/>
      <c r="BA655" s="94"/>
      <c r="BB655" s="94"/>
      <c r="BC655" s="94"/>
      <c r="BD655" s="94"/>
      <c r="BE655" s="101"/>
      <c r="BF655" s="132"/>
      <c r="BG655" s="98"/>
      <c r="BH655" s="74" t="str">
        <f t="shared" si="74"/>
        <v>N</v>
      </c>
      <c r="BI655" t="e">
        <f t="shared" si="75"/>
        <v>#DIV/0!</v>
      </c>
      <c r="BK655" s="283">
        <f>IFERROR(VLOOKUP($B655, 'A2. Rate Change &amp; Enrollment'!$C$14:$BY$769, 75, FALSE), 0)</f>
        <v>0</v>
      </c>
      <c r="BL655" s="283" t="e">
        <f t="shared" si="76"/>
        <v>#DIV/0!</v>
      </c>
      <c r="BM655" s="283" t="e">
        <f t="shared" si="77"/>
        <v>#DIV/0!</v>
      </c>
      <c r="BN655" t="e">
        <f t="shared" si="80"/>
        <v>#DIV/0!</v>
      </c>
    </row>
    <row r="656" spans="1:66" x14ac:dyDescent="0.35">
      <c r="A656" t="s">
        <v>959</v>
      </c>
      <c r="B656" s="144"/>
      <c r="C656" s="98"/>
      <c r="D656" s="43" t="str">
        <f t="shared" ref="D656:D719" si="81">$B$4</f>
        <v>POS</v>
      </c>
      <c r="E656" s="100"/>
      <c r="F656" s="101"/>
      <c r="G656" s="100"/>
      <c r="H656" s="101"/>
      <c r="I656" s="100"/>
      <c r="J656" s="101"/>
      <c r="K656" s="100"/>
      <c r="L656" s="101"/>
      <c r="M656" s="100"/>
      <c r="N656" s="101"/>
      <c r="O656" s="100"/>
      <c r="P656" s="101"/>
      <c r="Q656" s="100"/>
      <c r="R656" s="101"/>
      <c r="S656" s="100"/>
      <c r="T656" s="101"/>
      <c r="U656" s="118"/>
      <c r="V656" s="118"/>
      <c r="W656" s="100"/>
      <c r="X656" s="100"/>
      <c r="Y656" s="100"/>
      <c r="Z656" s="100"/>
      <c r="AA656" s="132"/>
      <c r="AB656" s="101"/>
      <c r="AC656" s="101"/>
      <c r="AD656" s="101"/>
      <c r="AE656" s="100"/>
      <c r="AF656" s="101"/>
      <c r="AG656" s="100"/>
      <c r="AH656" s="101"/>
      <c r="AI656" s="100"/>
      <c r="AJ656" s="101"/>
      <c r="AK656" s="100"/>
      <c r="AL656" s="101"/>
      <c r="AM656" s="101"/>
      <c r="AN656" s="8"/>
      <c r="AO656" s="147">
        <f>IFERROR(VLOOKUP(B656,'A2. Rate Change &amp; Enrollment'!$C$20:$K$769,3,FALSE),0)</f>
        <v>0</v>
      </c>
      <c r="AP656" s="147">
        <f>IFERROR(VLOOKUP(B656,'A2. Rate Change &amp; Enrollment'!$C$20:$K$769,7,FALSE),0)</f>
        <v>0</v>
      </c>
      <c r="AQ656" s="150" t="e">
        <f t="shared" si="78"/>
        <v>#DIV/0!</v>
      </c>
      <c r="AS656" s="177"/>
      <c r="AT656" s="177"/>
      <c r="AV656" s="153" t="e">
        <f t="shared" si="79"/>
        <v>#DIV/0!</v>
      </c>
      <c r="AW656" s="101"/>
      <c r="AY656" s="132"/>
      <c r="AZ656" s="101"/>
      <c r="BA656" s="94"/>
      <c r="BB656" s="94"/>
      <c r="BC656" s="94"/>
      <c r="BD656" s="94"/>
      <c r="BE656" s="101"/>
      <c r="BF656" s="132"/>
      <c r="BG656" s="98"/>
      <c r="BH656" s="74" t="str">
        <f t="shared" ref="BH656:BH719" si="82">IF(OR(AS656-AT656&gt;5%, AT656-AS656&gt;5%), "Y", "N")</f>
        <v>N</v>
      </c>
      <c r="BI656" t="e">
        <f t="shared" ref="BI656:BI719" si="83">IF(AND(AQ656&gt;5%, BH656="Y"), "Y", "N")</f>
        <v>#DIV/0!</v>
      </c>
      <c r="BK656" s="283">
        <f>IFERROR(VLOOKUP($B656, 'A2. Rate Change &amp; Enrollment'!$C$14:$BY$769, 75, FALSE), 0)</f>
        <v>0</v>
      </c>
      <c r="BL656" s="283" t="e">
        <f t="shared" ref="BL656:BL719" si="84">BK656/$BK$14</f>
        <v>#DIV/0!</v>
      </c>
      <c r="BM656" s="283" t="e">
        <f t="shared" ref="BM656:BM719" si="85">AS656/$AS$14</f>
        <v>#DIV/0!</v>
      </c>
      <c r="BN656" t="e">
        <f t="shared" si="80"/>
        <v>#DIV/0!</v>
      </c>
    </row>
    <row r="657" spans="1:66" x14ac:dyDescent="0.35">
      <c r="A657" t="s">
        <v>960</v>
      </c>
      <c r="B657" s="144"/>
      <c r="C657" s="98"/>
      <c r="D657" s="43" t="str">
        <f t="shared" si="81"/>
        <v>POS</v>
      </c>
      <c r="E657" s="100"/>
      <c r="F657" s="101"/>
      <c r="G657" s="100"/>
      <c r="H657" s="101"/>
      <c r="I657" s="100"/>
      <c r="J657" s="101"/>
      <c r="K657" s="100"/>
      <c r="L657" s="101"/>
      <c r="M657" s="100"/>
      <c r="N657" s="101"/>
      <c r="O657" s="100"/>
      <c r="P657" s="101"/>
      <c r="Q657" s="100"/>
      <c r="R657" s="101"/>
      <c r="S657" s="100"/>
      <c r="T657" s="101"/>
      <c r="U657" s="118"/>
      <c r="V657" s="118"/>
      <c r="W657" s="100"/>
      <c r="X657" s="100"/>
      <c r="Y657" s="100"/>
      <c r="Z657" s="100"/>
      <c r="AA657" s="132"/>
      <c r="AB657" s="101"/>
      <c r="AC657" s="101"/>
      <c r="AD657" s="101"/>
      <c r="AE657" s="100"/>
      <c r="AF657" s="101"/>
      <c r="AG657" s="100"/>
      <c r="AH657" s="101"/>
      <c r="AI657" s="100"/>
      <c r="AJ657" s="101"/>
      <c r="AK657" s="100"/>
      <c r="AL657" s="101"/>
      <c r="AM657" s="101"/>
      <c r="AN657" s="8"/>
      <c r="AO657" s="147">
        <f>IFERROR(VLOOKUP(B657,'A2. Rate Change &amp; Enrollment'!$C$20:$K$769,3,FALSE),0)</f>
        <v>0</v>
      </c>
      <c r="AP657" s="147">
        <f>IFERROR(VLOOKUP(B657,'A2. Rate Change &amp; Enrollment'!$C$20:$K$769,7,FALSE),0)</f>
        <v>0</v>
      </c>
      <c r="AQ657" s="150" t="e">
        <f t="shared" ref="AQ657:AQ720" si="86">AP657/$AP$11</f>
        <v>#DIV/0!</v>
      </c>
      <c r="AS657" s="177"/>
      <c r="AT657" s="177"/>
      <c r="AV657" s="153" t="e">
        <f t="shared" ref="AV657:AV720" si="87">AS657/AT657-1</f>
        <v>#DIV/0!</v>
      </c>
      <c r="AW657" s="101"/>
      <c r="AY657" s="132"/>
      <c r="AZ657" s="101"/>
      <c r="BA657" s="94"/>
      <c r="BB657" s="94"/>
      <c r="BC657" s="94"/>
      <c r="BD657" s="94"/>
      <c r="BE657" s="101"/>
      <c r="BF657" s="132"/>
      <c r="BG657" s="98"/>
      <c r="BH657" s="74" t="str">
        <f t="shared" si="82"/>
        <v>N</v>
      </c>
      <c r="BI657" t="e">
        <f t="shared" si="83"/>
        <v>#DIV/0!</v>
      </c>
      <c r="BK657" s="283">
        <f>IFERROR(VLOOKUP($B657, 'A2. Rate Change &amp; Enrollment'!$C$14:$BY$769, 75, FALSE), 0)</f>
        <v>0</v>
      </c>
      <c r="BL657" s="283" t="e">
        <f t="shared" si="84"/>
        <v>#DIV/0!</v>
      </c>
      <c r="BM657" s="283" t="e">
        <f t="shared" si="85"/>
        <v>#DIV/0!</v>
      </c>
      <c r="BN657" t="e">
        <f t="shared" ref="BN657:BN720" si="88">IF(ABS(BM657-BL657)&lt;0.001, "N", "Y")</f>
        <v>#DIV/0!</v>
      </c>
    </row>
    <row r="658" spans="1:66" x14ac:dyDescent="0.35">
      <c r="A658" t="s">
        <v>961</v>
      </c>
      <c r="B658" s="144"/>
      <c r="C658" s="98"/>
      <c r="D658" s="43" t="str">
        <f t="shared" si="81"/>
        <v>POS</v>
      </c>
      <c r="E658" s="100"/>
      <c r="F658" s="101"/>
      <c r="G658" s="100"/>
      <c r="H658" s="101"/>
      <c r="I658" s="100"/>
      <c r="J658" s="101"/>
      <c r="K658" s="100"/>
      <c r="L658" s="101"/>
      <c r="M658" s="100"/>
      <c r="N658" s="101"/>
      <c r="O658" s="100"/>
      <c r="P658" s="101"/>
      <c r="Q658" s="100"/>
      <c r="R658" s="101"/>
      <c r="S658" s="100"/>
      <c r="T658" s="101"/>
      <c r="U658" s="118"/>
      <c r="V658" s="118"/>
      <c r="W658" s="100"/>
      <c r="X658" s="100"/>
      <c r="Y658" s="100"/>
      <c r="Z658" s="100"/>
      <c r="AA658" s="132"/>
      <c r="AB658" s="101"/>
      <c r="AC658" s="101"/>
      <c r="AD658" s="101"/>
      <c r="AE658" s="100"/>
      <c r="AF658" s="101"/>
      <c r="AG658" s="100"/>
      <c r="AH658" s="101"/>
      <c r="AI658" s="100"/>
      <c r="AJ658" s="101"/>
      <c r="AK658" s="100"/>
      <c r="AL658" s="101"/>
      <c r="AM658" s="101"/>
      <c r="AN658" s="8"/>
      <c r="AO658" s="147">
        <f>IFERROR(VLOOKUP(B658,'A2. Rate Change &amp; Enrollment'!$C$20:$K$769,3,FALSE),0)</f>
        <v>0</v>
      </c>
      <c r="AP658" s="147">
        <f>IFERROR(VLOOKUP(B658,'A2. Rate Change &amp; Enrollment'!$C$20:$K$769,7,FALSE),0)</f>
        <v>0</v>
      </c>
      <c r="AQ658" s="150" t="e">
        <f t="shared" si="86"/>
        <v>#DIV/0!</v>
      </c>
      <c r="AS658" s="177"/>
      <c r="AT658" s="177"/>
      <c r="AV658" s="153" t="e">
        <f t="shared" si="87"/>
        <v>#DIV/0!</v>
      </c>
      <c r="AW658" s="101"/>
      <c r="AY658" s="132"/>
      <c r="AZ658" s="101"/>
      <c r="BA658" s="94"/>
      <c r="BB658" s="94"/>
      <c r="BC658" s="94"/>
      <c r="BD658" s="94"/>
      <c r="BE658" s="101"/>
      <c r="BF658" s="132"/>
      <c r="BG658" s="98"/>
      <c r="BH658" s="74" t="str">
        <f t="shared" si="82"/>
        <v>N</v>
      </c>
      <c r="BI658" t="e">
        <f t="shared" si="83"/>
        <v>#DIV/0!</v>
      </c>
      <c r="BK658" s="283">
        <f>IFERROR(VLOOKUP($B658, 'A2. Rate Change &amp; Enrollment'!$C$14:$BY$769, 75, FALSE), 0)</f>
        <v>0</v>
      </c>
      <c r="BL658" s="283" t="e">
        <f t="shared" si="84"/>
        <v>#DIV/0!</v>
      </c>
      <c r="BM658" s="283" t="e">
        <f t="shared" si="85"/>
        <v>#DIV/0!</v>
      </c>
      <c r="BN658" t="e">
        <f t="shared" si="88"/>
        <v>#DIV/0!</v>
      </c>
    </row>
    <row r="659" spans="1:66" x14ac:dyDescent="0.35">
      <c r="A659" t="s">
        <v>962</v>
      </c>
      <c r="B659" s="144"/>
      <c r="C659" s="98"/>
      <c r="D659" s="43" t="str">
        <f t="shared" si="81"/>
        <v>POS</v>
      </c>
      <c r="E659" s="100"/>
      <c r="F659" s="101"/>
      <c r="G659" s="100"/>
      <c r="H659" s="101"/>
      <c r="I659" s="100"/>
      <c r="J659" s="101"/>
      <c r="K659" s="100"/>
      <c r="L659" s="101"/>
      <c r="M659" s="100"/>
      <c r="N659" s="101"/>
      <c r="O659" s="100"/>
      <c r="P659" s="101"/>
      <c r="Q659" s="100"/>
      <c r="R659" s="101"/>
      <c r="S659" s="100"/>
      <c r="T659" s="101"/>
      <c r="U659" s="118"/>
      <c r="V659" s="118"/>
      <c r="W659" s="100"/>
      <c r="X659" s="100"/>
      <c r="Y659" s="100"/>
      <c r="Z659" s="100"/>
      <c r="AA659" s="132"/>
      <c r="AB659" s="101"/>
      <c r="AC659" s="101"/>
      <c r="AD659" s="101"/>
      <c r="AE659" s="100"/>
      <c r="AF659" s="101"/>
      <c r="AG659" s="100"/>
      <c r="AH659" s="101"/>
      <c r="AI659" s="100"/>
      <c r="AJ659" s="101"/>
      <c r="AK659" s="100"/>
      <c r="AL659" s="101"/>
      <c r="AM659" s="101"/>
      <c r="AN659" s="8"/>
      <c r="AO659" s="147">
        <f>IFERROR(VLOOKUP(B659,'A2. Rate Change &amp; Enrollment'!$C$20:$K$769,3,FALSE),0)</f>
        <v>0</v>
      </c>
      <c r="AP659" s="147">
        <f>IFERROR(VLOOKUP(B659,'A2. Rate Change &amp; Enrollment'!$C$20:$K$769,7,FALSE),0)</f>
        <v>0</v>
      </c>
      <c r="AQ659" s="150" t="e">
        <f t="shared" si="86"/>
        <v>#DIV/0!</v>
      </c>
      <c r="AS659" s="177"/>
      <c r="AT659" s="177"/>
      <c r="AV659" s="153" t="e">
        <f t="shared" si="87"/>
        <v>#DIV/0!</v>
      </c>
      <c r="AW659" s="101"/>
      <c r="AY659" s="132"/>
      <c r="AZ659" s="101"/>
      <c r="BA659" s="94"/>
      <c r="BB659" s="94"/>
      <c r="BC659" s="94"/>
      <c r="BD659" s="94"/>
      <c r="BE659" s="101"/>
      <c r="BF659" s="132"/>
      <c r="BG659" s="98"/>
      <c r="BH659" s="74" t="str">
        <f t="shared" si="82"/>
        <v>N</v>
      </c>
      <c r="BI659" t="e">
        <f t="shared" si="83"/>
        <v>#DIV/0!</v>
      </c>
      <c r="BK659" s="283">
        <f>IFERROR(VLOOKUP($B659, 'A2. Rate Change &amp; Enrollment'!$C$14:$BY$769, 75, FALSE), 0)</f>
        <v>0</v>
      </c>
      <c r="BL659" s="283" t="e">
        <f t="shared" si="84"/>
        <v>#DIV/0!</v>
      </c>
      <c r="BM659" s="283" t="e">
        <f t="shared" si="85"/>
        <v>#DIV/0!</v>
      </c>
      <c r="BN659" t="e">
        <f t="shared" si="88"/>
        <v>#DIV/0!</v>
      </c>
    </row>
    <row r="660" spans="1:66" x14ac:dyDescent="0.35">
      <c r="A660" t="s">
        <v>963</v>
      </c>
      <c r="B660" s="144"/>
      <c r="C660" s="98"/>
      <c r="D660" s="43" t="str">
        <f t="shared" si="81"/>
        <v>POS</v>
      </c>
      <c r="E660" s="100"/>
      <c r="F660" s="101"/>
      <c r="G660" s="100"/>
      <c r="H660" s="101"/>
      <c r="I660" s="100"/>
      <c r="J660" s="101"/>
      <c r="K660" s="100"/>
      <c r="L660" s="101"/>
      <c r="M660" s="100"/>
      <c r="N660" s="101"/>
      <c r="O660" s="100"/>
      <c r="P660" s="101"/>
      <c r="Q660" s="100"/>
      <c r="R660" s="101"/>
      <c r="S660" s="100"/>
      <c r="T660" s="101"/>
      <c r="U660" s="118"/>
      <c r="V660" s="118"/>
      <c r="W660" s="100"/>
      <c r="X660" s="100"/>
      <c r="Y660" s="100"/>
      <c r="Z660" s="100"/>
      <c r="AA660" s="132"/>
      <c r="AB660" s="101"/>
      <c r="AC660" s="101"/>
      <c r="AD660" s="101"/>
      <c r="AE660" s="100"/>
      <c r="AF660" s="101"/>
      <c r="AG660" s="100"/>
      <c r="AH660" s="101"/>
      <c r="AI660" s="100"/>
      <c r="AJ660" s="101"/>
      <c r="AK660" s="100"/>
      <c r="AL660" s="101"/>
      <c r="AM660" s="101"/>
      <c r="AN660" s="8"/>
      <c r="AO660" s="147">
        <f>IFERROR(VLOOKUP(B660,'A2. Rate Change &amp; Enrollment'!$C$20:$K$769,3,FALSE),0)</f>
        <v>0</v>
      </c>
      <c r="AP660" s="147">
        <f>IFERROR(VLOOKUP(B660,'A2. Rate Change &amp; Enrollment'!$C$20:$K$769,7,FALSE),0)</f>
        <v>0</v>
      </c>
      <c r="AQ660" s="150" t="e">
        <f t="shared" si="86"/>
        <v>#DIV/0!</v>
      </c>
      <c r="AS660" s="177"/>
      <c r="AT660" s="177"/>
      <c r="AV660" s="153" t="e">
        <f t="shared" si="87"/>
        <v>#DIV/0!</v>
      </c>
      <c r="AW660" s="101"/>
      <c r="AY660" s="132"/>
      <c r="AZ660" s="101"/>
      <c r="BA660" s="94"/>
      <c r="BB660" s="94"/>
      <c r="BC660" s="94"/>
      <c r="BD660" s="94"/>
      <c r="BE660" s="101"/>
      <c r="BF660" s="132"/>
      <c r="BG660" s="98"/>
      <c r="BH660" s="74" t="str">
        <f t="shared" si="82"/>
        <v>N</v>
      </c>
      <c r="BI660" t="e">
        <f t="shared" si="83"/>
        <v>#DIV/0!</v>
      </c>
      <c r="BK660" s="283">
        <f>IFERROR(VLOOKUP($B660, 'A2. Rate Change &amp; Enrollment'!$C$14:$BY$769, 75, FALSE), 0)</f>
        <v>0</v>
      </c>
      <c r="BL660" s="283" t="e">
        <f t="shared" si="84"/>
        <v>#DIV/0!</v>
      </c>
      <c r="BM660" s="283" t="e">
        <f t="shared" si="85"/>
        <v>#DIV/0!</v>
      </c>
      <c r="BN660" t="e">
        <f t="shared" si="88"/>
        <v>#DIV/0!</v>
      </c>
    </row>
    <row r="661" spans="1:66" x14ac:dyDescent="0.35">
      <c r="A661" t="s">
        <v>964</v>
      </c>
      <c r="B661" s="144"/>
      <c r="C661" s="98"/>
      <c r="D661" s="43" t="str">
        <f t="shared" si="81"/>
        <v>POS</v>
      </c>
      <c r="E661" s="100"/>
      <c r="F661" s="101"/>
      <c r="G661" s="100"/>
      <c r="H661" s="101"/>
      <c r="I661" s="100"/>
      <c r="J661" s="101"/>
      <c r="K661" s="100"/>
      <c r="L661" s="101"/>
      <c r="M661" s="100"/>
      <c r="N661" s="101"/>
      <c r="O661" s="100"/>
      <c r="P661" s="101"/>
      <c r="Q661" s="100"/>
      <c r="R661" s="101"/>
      <c r="S661" s="100"/>
      <c r="T661" s="101"/>
      <c r="U661" s="118"/>
      <c r="V661" s="118"/>
      <c r="W661" s="100"/>
      <c r="X661" s="100"/>
      <c r="Y661" s="100"/>
      <c r="Z661" s="100"/>
      <c r="AA661" s="132"/>
      <c r="AB661" s="101"/>
      <c r="AC661" s="101"/>
      <c r="AD661" s="101"/>
      <c r="AE661" s="100"/>
      <c r="AF661" s="101"/>
      <c r="AG661" s="100"/>
      <c r="AH661" s="101"/>
      <c r="AI661" s="100"/>
      <c r="AJ661" s="101"/>
      <c r="AK661" s="100"/>
      <c r="AL661" s="101"/>
      <c r="AM661" s="101"/>
      <c r="AN661" s="8"/>
      <c r="AO661" s="147">
        <f>IFERROR(VLOOKUP(B661,'A2. Rate Change &amp; Enrollment'!$C$20:$K$769,3,FALSE),0)</f>
        <v>0</v>
      </c>
      <c r="AP661" s="147">
        <f>IFERROR(VLOOKUP(B661,'A2. Rate Change &amp; Enrollment'!$C$20:$K$769,7,FALSE),0)</f>
        <v>0</v>
      </c>
      <c r="AQ661" s="150" t="e">
        <f t="shared" si="86"/>
        <v>#DIV/0!</v>
      </c>
      <c r="AS661" s="177"/>
      <c r="AT661" s="177"/>
      <c r="AV661" s="153" t="e">
        <f t="shared" si="87"/>
        <v>#DIV/0!</v>
      </c>
      <c r="AW661" s="101"/>
      <c r="AY661" s="132"/>
      <c r="AZ661" s="101"/>
      <c r="BA661" s="94"/>
      <c r="BB661" s="94"/>
      <c r="BC661" s="94"/>
      <c r="BD661" s="94"/>
      <c r="BE661" s="101"/>
      <c r="BF661" s="132"/>
      <c r="BG661" s="98"/>
      <c r="BH661" s="74" t="str">
        <f t="shared" si="82"/>
        <v>N</v>
      </c>
      <c r="BI661" t="e">
        <f t="shared" si="83"/>
        <v>#DIV/0!</v>
      </c>
      <c r="BK661" s="283">
        <f>IFERROR(VLOOKUP($B661, 'A2. Rate Change &amp; Enrollment'!$C$14:$BY$769, 75, FALSE), 0)</f>
        <v>0</v>
      </c>
      <c r="BL661" s="283" t="e">
        <f t="shared" si="84"/>
        <v>#DIV/0!</v>
      </c>
      <c r="BM661" s="283" t="e">
        <f t="shared" si="85"/>
        <v>#DIV/0!</v>
      </c>
      <c r="BN661" t="e">
        <f t="shared" si="88"/>
        <v>#DIV/0!</v>
      </c>
    </row>
    <row r="662" spans="1:66" x14ac:dyDescent="0.35">
      <c r="A662" t="s">
        <v>965</v>
      </c>
      <c r="B662" s="144"/>
      <c r="C662" s="98"/>
      <c r="D662" s="43" t="str">
        <f t="shared" si="81"/>
        <v>POS</v>
      </c>
      <c r="E662" s="100"/>
      <c r="F662" s="101"/>
      <c r="G662" s="100"/>
      <c r="H662" s="101"/>
      <c r="I662" s="100"/>
      <c r="J662" s="101"/>
      <c r="K662" s="100"/>
      <c r="L662" s="101"/>
      <c r="M662" s="100"/>
      <c r="N662" s="101"/>
      <c r="O662" s="100"/>
      <c r="P662" s="101"/>
      <c r="Q662" s="100"/>
      <c r="R662" s="101"/>
      <c r="S662" s="100"/>
      <c r="T662" s="101"/>
      <c r="U662" s="118"/>
      <c r="V662" s="118"/>
      <c r="W662" s="100"/>
      <c r="X662" s="100"/>
      <c r="Y662" s="100"/>
      <c r="Z662" s="100"/>
      <c r="AA662" s="132"/>
      <c r="AB662" s="101"/>
      <c r="AC662" s="101"/>
      <c r="AD662" s="101"/>
      <c r="AE662" s="100"/>
      <c r="AF662" s="101"/>
      <c r="AG662" s="100"/>
      <c r="AH662" s="101"/>
      <c r="AI662" s="100"/>
      <c r="AJ662" s="101"/>
      <c r="AK662" s="100"/>
      <c r="AL662" s="101"/>
      <c r="AM662" s="101"/>
      <c r="AN662" s="8"/>
      <c r="AO662" s="147">
        <f>IFERROR(VLOOKUP(B662,'A2. Rate Change &amp; Enrollment'!$C$20:$K$769,3,FALSE),0)</f>
        <v>0</v>
      </c>
      <c r="AP662" s="147">
        <f>IFERROR(VLOOKUP(B662,'A2. Rate Change &amp; Enrollment'!$C$20:$K$769,7,FALSE),0)</f>
        <v>0</v>
      </c>
      <c r="AQ662" s="150" t="e">
        <f t="shared" si="86"/>
        <v>#DIV/0!</v>
      </c>
      <c r="AS662" s="177"/>
      <c r="AT662" s="177"/>
      <c r="AV662" s="153" t="e">
        <f t="shared" si="87"/>
        <v>#DIV/0!</v>
      </c>
      <c r="AW662" s="101"/>
      <c r="AY662" s="132"/>
      <c r="AZ662" s="101"/>
      <c r="BA662" s="94"/>
      <c r="BB662" s="94"/>
      <c r="BC662" s="94"/>
      <c r="BD662" s="94"/>
      <c r="BE662" s="101"/>
      <c r="BF662" s="132"/>
      <c r="BG662" s="98"/>
      <c r="BH662" s="74" t="str">
        <f t="shared" si="82"/>
        <v>N</v>
      </c>
      <c r="BI662" t="e">
        <f t="shared" si="83"/>
        <v>#DIV/0!</v>
      </c>
      <c r="BK662" s="283">
        <f>IFERROR(VLOOKUP($B662, 'A2. Rate Change &amp; Enrollment'!$C$14:$BY$769, 75, FALSE), 0)</f>
        <v>0</v>
      </c>
      <c r="BL662" s="283" t="e">
        <f t="shared" si="84"/>
        <v>#DIV/0!</v>
      </c>
      <c r="BM662" s="283" t="e">
        <f t="shared" si="85"/>
        <v>#DIV/0!</v>
      </c>
      <c r="BN662" t="e">
        <f t="shared" si="88"/>
        <v>#DIV/0!</v>
      </c>
    </row>
    <row r="663" spans="1:66" x14ac:dyDescent="0.35">
      <c r="A663" t="s">
        <v>966</v>
      </c>
      <c r="B663" s="144"/>
      <c r="C663" s="98"/>
      <c r="D663" s="43" t="str">
        <f t="shared" si="81"/>
        <v>POS</v>
      </c>
      <c r="E663" s="100"/>
      <c r="F663" s="101"/>
      <c r="G663" s="100"/>
      <c r="H663" s="101"/>
      <c r="I663" s="100"/>
      <c r="J663" s="101"/>
      <c r="K663" s="100"/>
      <c r="L663" s="101"/>
      <c r="M663" s="100"/>
      <c r="N663" s="101"/>
      <c r="O663" s="100"/>
      <c r="P663" s="101"/>
      <c r="Q663" s="100"/>
      <c r="R663" s="101"/>
      <c r="S663" s="100"/>
      <c r="T663" s="101"/>
      <c r="U663" s="118"/>
      <c r="V663" s="118"/>
      <c r="W663" s="100"/>
      <c r="X663" s="100"/>
      <c r="Y663" s="100"/>
      <c r="Z663" s="100"/>
      <c r="AA663" s="132"/>
      <c r="AB663" s="101"/>
      <c r="AC663" s="101"/>
      <c r="AD663" s="101"/>
      <c r="AE663" s="100"/>
      <c r="AF663" s="101"/>
      <c r="AG663" s="100"/>
      <c r="AH663" s="101"/>
      <c r="AI663" s="100"/>
      <c r="AJ663" s="101"/>
      <c r="AK663" s="100"/>
      <c r="AL663" s="101"/>
      <c r="AM663" s="101"/>
      <c r="AN663" s="8"/>
      <c r="AO663" s="147">
        <f>IFERROR(VLOOKUP(B663,'A2. Rate Change &amp; Enrollment'!$C$20:$K$769,3,FALSE),0)</f>
        <v>0</v>
      </c>
      <c r="AP663" s="147">
        <f>IFERROR(VLOOKUP(B663,'A2. Rate Change &amp; Enrollment'!$C$20:$K$769,7,FALSE),0)</f>
        <v>0</v>
      </c>
      <c r="AQ663" s="150" t="e">
        <f t="shared" si="86"/>
        <v>#DIV/0!</v>
      </c>
      <c r="AS663" s="177"/>
      <c r="AT663" s="177"/>
      <c r="AV663" s="153" t="e">
        <f t="shared" si="87"/>
        <v>#DIV/0!</v>
      </c>
      <c r="AW663" s="101"/>
      <c r="AY663" s="132"/>
      <c r="AZ663" s="101"/>
      <c r="BA663" s="94"/>
      <c r="BB663" s="94"/>
      <c r="BC663" s="94"/>
      <c r="BD663" s="94"/>
      <c r="BE663" s="101"/>
      <c r="BF663" s="132"/>
      <c r="BG663" s="98"/>
      <c r="BH663" s="74" t="str">
        <f t="shared" si="82"/>
        <v>N</v>
      </c>
      <c r="BI663" t="e">
        <f t="shared" si="83"/>
        <v>#DIV/0!</v>
      </c>
      <c r="BK663" s="283">
        <f>IFERROR(VLOOKUP($B663, 'A2. Rate Change &amp; Enrollment'!$C$14:$BY$769, 75, FALSE), 0)</f>
        <v>0</v>
      </c>
      <c r="BL663" s="283" t="e">
        <f t="shared" si="84"/>
        <v>#DIV/0!</v>
      </c>
      <c r="BM663" s="283" t="e">
        <f t="shared" si="85"/>
        <v>#DIV/0!</v>
      </c>
      <c r="BN663" t="e">
        <f t="shared" si="88"/>
        <v>#DIV/0!</v>
      </c>
    </row>
    <row r="664" spans="1:66" x14ac:dyDescent="0.35">
      <c r="A664" t="s">
        <v>967</v>
      </c>
      <c r="B664" s="144"/>
      <c r="C664" s="98"/>
      <c r="D664" s="43" t="str">
        <f t="shared" si="81"/>
        <v>POS</v>
      </c>
      <c r="E664" s="100"/>
      <c r="F664" s="101"/>
      <c r="G664" s="100"/>
      <c r="H664" s="101"/>
      <c r="I664" s="100"/>
      <c r="J664" s="101"/>
      <c r="K664" s="100"/>
      <c r="L664" s="101"/>
      <c r="M664" s="100"/>
      <c r="N664" s="101"/>
      <c r="O664" s="100"/>
      <c r="P664" s="101"/>
      <c r="Q664" s="100"/>
      <c r="R664" s="101"/>
      <c r="S664" s="100"/>
      <c r="T664" s="101"/>
      <c r="U664" s="118"/>
      <c r="V664" s="118"/>
      <c r="W664" s="100"/>
      <c r="X664" s="100"/>
      <c r="Y664" s="100"/>
      <c r="Z664" s="100"/>
      <c r="AA664" s="132"/>
      <c r="AB664" s="101"/>
      <c r="AC664" s="101"/>
      <c r="AD664" s="101"/>
      <c r="AE664" s="100"/>
      <c r="AF664" s="101"/>
      <c r="AG664" s="100"/>
      <c r="AH664" s="101"/>
      <c r="AI664" s="100"/>
      <c r="AJ664" s="101"/>
      <c r="AK664" s="100"/>
      <c r="AL664" s="101"/>
      <c r="AM664" s="101"/>
      <c r="AN664" s="8"/>
      <c r="AO664" s="147">
        <f>IFERROR(VLOOKUP(B664,'A2. Rate Change &amp; Enrollment'!$C$20:$K$769,3,FALSE),0)</f>
        <v>0</v>
      </c>
      <c r="AP664" s="147">
        <f>IFERROR(VLOOKUP(B664,'A2. Rate Change &amp; Enrollment'!$C$20:$K$769,7,FALSE),0)</f>
        <v>0</v>
      </c>
      <c r="AQ664" s="150" t="e">
        <f t="shared" si="86"/>
        <v>#DIV/0!</v>
      </c>
      <c r="AS664" s="177"/>
      <c r="AT664" s="177"/>
      <c r="AV664" s="153" t="e">
        <f t="shared" si="87"/>
        <v>#DIV/0!</v>
      </c>
      <c r="AW664" s="101"/>
      <c r="AY664" s="132"/>
      <c r="AZ664" s="101"/>
      <c r="BA664" s="94"/>
      <c r="BB664" s="94"/>
      <c r="BC664" s="94"/>
      <c r="BD664" s="94"/>
      <c r="BE664" s="101"/>
      <c r="BF664" s="132"/>
      <c r="BG664" s="98"/>
      <c r="BH664" s="74" t="str">
        <f t="shared" si="82"/>
        <v>N</v>
      </c>
      <c r="BI664" t="e">
        <f t="shared" si="83"/>
        <v>#DIV/0!</v>
      </c>
      <c r="BK664" s="283">
        <f>IFERROR(VLOOKUP($B664, 'A2. Rate Change &amp; Enrollment'!$C$14:$BY$769, 75, FALSE), 0)</f>
        <v>0</v>
      </c>
      <c r="BL664" s="283" t="e">
        <f t="shared" si="84"/>
        <v>#DIV/0!</v>
      </c>
      <c r="BM664" s="283" t="e">
        <f t="shared" si="85"/>
        <v>#DIV/0!</v>
      </c>
      <c r="BN664" t="e">
        <f t="shared" si="88"/>
        <v>#DIV/0!</v>
      </c>
    </row>
    <row r="665" spans="1:66" x14ac:dyDescent="0.35">
      <c r="A665" t="s">
        <v>968</v>
      </c>
      <c r="B665" s="144"/>
      <c r="C665" s="98"/>
      <c r="D665" s="43" t="str">
        <f t="shared" si="81"/>
        <v>POS</v>
      </c>
      <c r="E665" s="100"/>
      <c r="F665" s="101"/>
      <c r="G665" s="100"/>
      <c r="H665" s="101"/>
      <c r="I665" s="100"/>
      <c r="J665" s="101"/>
      <c r="K665" s="100"/>
      <c r="L665" s="101"/>
      <c r="M665" s="100"/>
      <c r="N665" s="101"/>
      <c r="O665" s="100"/>
      <c r="P665" s="101"/>
      <c r="Q665" s="100"/>
      <c r="R665" s="101"/>
      <c r="S665" s="100"/>
      <c r="T665" s="101"/>
      <c r="U665" s="118"/>
      <c r="V665" s="118"/>
      <c r="W665" s="100"/>
      <c r="X665" s="100"/>
      <c r="Y665" s="100"/>
      <c r="Z665" s="100"/>
      <c r="AA665" s="132"/>
      <c r="AB665" s="101"/>
      <c r="AC665" s="101"/>
      <c r="AD665" s="101"/>
      <c r="AE665" s="100"/>
      <c r="AF665" s="101"/>
      <c r="AG665" s="100"/>
      <c r="AH665" s="101"/>
      <c r="AI665" s="100"/>
      <c r="AJ665" s="101"/>
      <c r="AK665" s="100"/>
      <c r="AL665" s="101"/>
      <c r="AM665" s="101"/>
      <c r="AN665" s="8"/>
      <c r="AO665" s="147">
        <f>IFERROR(VLOOKUP(B665,'A2. Rate Change &amp; Enrollment'!$C$20:$K$769,3,FALSE),0)</f>
        <v>0</v>
      </c>
      <c r="AP665" s="147">
        <f>IFERROR(VLOOKUP(B665,'A2. Rate Change &amp; Enrollment'!$C$20:$K$769,7,FALSE),0)</f>
        <v>0</v>
      </c>
      <c r="AQ665" s="150" t="e">
        <f t="shared" si="86"/>
        <v>#DIV/0!</v>
      </c>
      <c r="AS665" s="177"/>
      <c r="AT665" s="177"/>
      <c r="AV665" s="153" t="e">
        <f t="shared" si="87"/>
        <v>#DIV/0!</v>
      </c>
      <c r="AW665" s="101"/>
      <c r="AY665" s="132"/>
      <c r="AZ665" s="101"/>
      <c r="BA665" s="94"/>
      <c r="BB665" s="94"/>
      <c r="BC665" s="94"/>
      <c r="BD665" s="94"/>
      <c r="BE665" s="101"/>
      <c r="BF665" s="132"/>
      <c r="BG665" s="98"/>
      <c r="BH665" s="74" t="str">
        <f t="shared" si="82"/>
        <v>N</v>
      </c>
      <c r="BI665" t="e">
        <f t="shared" si="83"/>
        <v>#DIV/0!</v>
      </c>
      <c r="BK665" s="283">
        <f>IFERROR(VLOOKUP($B665, 'A2. Rate Change &amp; Enrollment'!$C$14:$BY$769, 75, FALSE), 0)</f>
        <v>0</v>
      </c>
      <c r="BL665" s="283" t="e">
        <f t="shared" si="84"/>
        <v>#DIV/0!</v>
      </c>
      <c r="BM665" s="283" t="e">
        <f t="shared" si="85"/>
        <v>#DIV/0!</v>
      </c>
      <c r="BN665" t="e">
        <f t="shared" si="88"/>
        <v>#DIV/0!</v>
      </c>
    </row>
    <row r="666" spans="1:66" x14ac:dyDescent="0.35">
      <c r="A666" t="s">
        <v>969</v>
      </c>
      <c r="B666" s="144"/>
      <c r="C666" s="98"/>
      <c r="D666" s="43" t="str">
        <f t="shared" si="81"/>
        <v>POS</v>
      </c>
      <c r="E666" s="100"/>
      <c r="F666" s="101"/>
      <c r="G666" s="100"/>
      <c r="H666" s="101"/>
      <c r="I666" s="100"/>
      <c r="J666" s="101"/>
      <c r="K666" s="100"/>
      <c r="L666" s="101"/>
      <c r="M666" s="100"/>
      <c r="N666" s="101"/>
      <c r="O666" s="100"/>
      <c r="P666" s="101"/>
      <c r="Q666" s="100"/>
      <c r="R666" s="101"/>
      <c r="S666" s="100"/>
      <c r="T666" s="101"/>
      <c r="U666" s="118"/>
      <c r="V666" s="118"/>
      <c r="W666" s="100"/>
      <c r="X666" s="100"/>
      <c r="Y666" s="100"/>
      <c r="Z666" s="100"/>
      <c r="AA666" s="132"/>
      <c r="AB666" s="101"/>
      <c r="AC666" s="101"/>
      <c r="AD666" s="101"/>
      <c r="AE666" s="100"/>
      <c r="AF666" s="101"/>
      <c r="AG666" s="100"/>
      <c r="AH666" s="101"/>
      <c r="AI666" s="100"/>
      <c r="AJ666" s="101"/>
      <c r="AK666" s="100"/>
      <c r="AL666" s="101"/>
      <c r="AM666" s="101"/>
      <c r="AN666" s="8"/>
      <c r="AO666" s="147">
        <f>IFERROR(VLOOKUP(B666,'A2. Rate Change &amp; Enrollment'!$C$20:$K$769,3,FALSE),0)</f>
        <v>0</v>
      </c>
      <c r="AP666" s="147">
        <f>IFERROR(VLOOKUP(B666,'A2. Rate Change &amp; Enrollment'!$C$20:$K$769,7,FALSE),0)</f>
        <v>0</v>
      </c>
      <c r="AQ666" s="150" t="e">
        <f t="shared" si="86"/>
        <v>#DIV/0!</v>
      </c>
      <c r="AS666" s="177"/>
      <c r="AT666" s="177"/>
      <c r="AV666" s="153" t="e">
        <f t="shared" si="87"/>
        <v>#DIV/0!</v>
      </c>
      <c r="AW666" s="101"/>
      <c r="AY666" s="132"/>
      <c r="AZ666" s="101"/>
      <c r="BA666" s="94"/>
      <c r="BB666" s="94"/>
      <c r="BC666" s="94"/>
      <c r="BD666" s="94"/>
      <c r="BE666" s="101"/>
      <c r="BF666" s="132"/>
      <c r="BG666" s="98"/>
      <c r="BH666" s="74" t="str">
        <f t="shared" si="82"/>
        <v>N</v>
      </c>
      <c r="BI666" t="e">
        <f t="shared" si="83"/>
        <v>#DIV/0!</v>
      </c>
      <c r="BK666" s="283">
        <f>IFERROR(VLOOKUP($B666, 'A2. Rate Change &amp; Enrollment'!$C$14:$BY$769, 75, FALSE), 0)</f>
        <v>0</v>
      </c>
      <c r="BL666" s="283" t="e">
        <f t="shared" si="84"/>
        <v>#DIV/0!</v>
      </c>
      <c r="BM666" s="283" t="e">
        <f t="shared" si="85"/>
        <v>#DIV/0!</v>
      </c>
      <c r="BN666" t="e">
        <f t="shared" si="88"/>
        <v>#DIV/0!</v>
      </c>
    </row>
    <row r="667" spans="1:66" x14ac:dyDescent="0.35">
      <c r="A667" t="s">
        <v>970</v>
      </c>
      <c r="B667" s="144"/>
      <c r="C667" s="98"/>
      <c r="D667" s="43" t="str">
        <f t="shared" si="81"/>
        <v>POS</v>
      </c>
      <c r="E667" s="100"/>
      <c r="F667" s="101"/>
      <c r="G667" s="100"/>
      <c r="H667" s="101"/>
      <c r="I667" s="100"/>
      <c r="J667" s="101"/>
      <c r="K667" s="100"/>
      <c r="L667" s="101"/>
      <c r="M667" s="100"/>
      <c r="N667" s="101"/>
      <c r="O667" s="100"/>
      <c r="P667" s="101"/>
      <c r="Q667" s="100"/>
      <c r="R667" s="101"/>
      <c r="S667" s="100"/>
      <c r="T667" s="101"/>
      <c r="U667" s="118"/>
      <c r="V667" s="118"/>
      <c r="W667" s="100"/>
      <c r="X667" s="100"/>
      <c r="Y667" s="100"/>
      <c r="Z667" s="100"/>
      <c r="AA667" s="132"/>
      <c r="AB667" s="101"/>
      <c r="AC667" s="101"/>
      <c r="AD667" s="101"/>
      <c r="AE667" s="100"/>
      <c r="AF667" s="101"/>
      <c r="AG667" s="100"/>
      <c r="AH667" s="101"/>
      <c r="AI667" s="100"/>
      <c r="AJ667" s="101"/>
      <c r="AK667" s="100"/>
      <c r="AL667" s="101"/>
      <c r="AM667" s="101"/>
      <c r="AN667" s="8"/>
      <c r="AO667" s="147">
        <f>IFERROR(VLOOKUP(B667,'A2. Rate Change &amp; Enrollment'!$C$20:$K$769,3,FALSE),0)</f>
        <v>0</v>
      </c>
      <c r="AP667" s="147">
        <f>IFERROR(VLOOKUP(B667,'A2. Rate Change &amp; Enrollment'!$C$20:$K$769,7,FALSE),0)</f>
        <v>0</v>
      </c>
      <c r="AQ667" s="150" t="e">
        <f t="shared" si="86"/>
        <v>#DIV/0!</v>
      </c>
      <c r="AS667" s="177"/>
      <c r="AT667" s="177"/>
      <c r="AV667" s="153" t="e">
        <f t="shared" si="87"/>
        <v>#DIV/0!</v>
      </c>
      <c r="AW667" s="101"/>
      <c r="AY667" s="132"/>
      <c r="AZ667" s="101"/>
      <c r="BA667" s="94"/>
      <c r="BB667" s="94"/>
      <c r="BC667" s="94"/>
      <c r="BD667" s="94"/>
      <c r="BE667" s="101"/>
      <c r="BF667" s="132"/>
      <c r="BG667" s="98"/>
      <c r="BH667" s="74" t="str">
        <f t="shared" si="82"/>
        <v>N</v>
      </c>
      <c r="BI667" t="e">
        <f t="shared" si="83"/>
        <v>#DIV/0!</v>
      </c>
      <c r="BK667" s="283">
        <f>IFERROR(VLOOKUP($B667, 'A2. Rate Change &amp; Enrollment'!$C$14:$BY$769, 75, FALSE), 0)</f>
        <v>0</v>
      </c>
      <c r="BL667" s="283" t="e">
        <f t="shared" si="84"/>
        <v>#DIV/0!</v>
      </c>
      <c r="BM667" s="283" t="e">
        <f t="shared" si="85"/>
        <v>#DIV/0!</v>
      </c>
      <c r="BN667" t="e">
        <f t="shared" si="88"/>
        <v>#DIV/0!</v>
      </c>
    </row>
    <row r="668" spans="1:66" x14ac:dyDescent="0.35">
      <c r="A668" t="s">
        <v>971</v>
      </c>
      <c r="B668" s="144"/>
      <c r="C668" s="98"/>
      <c r="D668" s="43" t="str">
        <f t="shared" si="81"/>
        <v>POS</v>
      </c>
      <c r="E668" s="100"/>
      <c r="F668" s="101"/>
      <c r="G668" s="100"/>
      <c r="H668" s="101"/>
      <c r="I668" s="100"/>
      <c r="J668" s="101"/>
      <c r="K668" s="100"/>
      <c r="L668" s="101"/>
      <c r="M668" s="100"/>
      <c r="N668" s="101"/>
      <c r="O668" s="100"/>
      <c r="P668" s="101"/>
      <c r="Q668" s="100"/>
      <c r="R668" s="101"/>
      <c r="S668" s="100"/>
      <c r="T668" s="101"/>
      <c r="U668" s="118"/>
      <c r="V668" s="118"/>
      <c r="W668" s="100"/>
      <c r="X668" s="100"/>
      <c r="Y668" s="100"/>
      <c r="Z668" s="100"/>
      <c r="AA668" s="132"/>
      <c r="AB668" s="101"/>
      <c r="AC668" s="101"/>
      <c r="AD668" s="101"/>
      <c r="AE668" s="100"/>
      <c r="AF668" s="101"/>
      <c r="AG668" s="100"/>
      <c r="AH668" s="101"/>
      <c r="AI668" s="100"/>
      <c r="AJ668" s="101"/>
      <c r="AK668" s="100"/>
      <c r="AL668" s="101"/>
      <c r="AM668" s="101"/>
      <c r="AN668" s="8"/>
      <c r="AO668" s="147">
        <f>IFERROR(VLOOKUP(B668,'A2. Rate Change &amp; Enrollment'!$C$20:$K$769,3,FALSE),0)</f>
        <v>0</v>
      </c>
      <c r="AP668" s="147">
        <f>IFERROR(VLOOKUP(B668,'A2. Rate Change &amp; Enrollment'!$C$20:$K$769,7,FALSE),0)</f>
        <v>0</v>
      </c>
      <c r="AQ668" s="150" t="e">
        <f t="shared" si="86"/>
        <v>#DIV/0!</v>
      </c>
      <c r="AS668" s="177"/>
      <c r="AT668" s="177"/>
      <c r="AV668" s="153" t="e">
        <f t="shared" si="87"/>
        <v>#DIV/0!</v>
      </c>
      <c r="AW668" s="101"/>
      <c r="AY668" s="132"/>
      <c r="AZ668" s="101"/>
      <c r="BA668" s="94"/>
      <c r="BB668" s="94"/>
      <c r="BC668" s="94"/>
      <c r="BD668" s="94"/>
      <c r="BE668" s="101"/>
      <c r="BF668" s="132"/>
      <c r="BG668" s="98"/>
      <c r="BH668" s="74" t="str">
        <f t="shared" si="82"/>
        <v>N</v>
      </c>
      <c r="BI668" t="e">
        <f t="shared" si="83"/>
        <v>#DIV/0!</v>
      </c>
      <c r="BK668" s="283">
        <f>IFERROR(VLOOKUP($B668, 'A2. Rate Change &amp; Enrollment'!$C$14:$BY$769, 75, FALSE), 0)</f>
        <v>0</v>
      </c>
      <c r="BL668" s="283" t="e">
        <f t="shared" si="84"/>
        <v>#DIV/0!</v>
      </c>
      <c r="BM668" s="283" t="e">
        <f t="shared" si="85"/>
        <v>#DIV/0!</v>
      </c>
      <c r="BN668" t="e">
        <f t="shared" si="88"/>
        <v>#DIV/0!</v>
      </c>
    </row>
    <row r="669" spans="1:66" x14ac:dyDescent="0.35">
      <c r="A669" t="s">
        <v>972</v>
      </c>
      <c r="B669" s="144"/>
      <c r="C669" s="98"/>
      <c r="D669" s="43" t="str">
        <f t="shared" si="81"/>
        <v>POS</v>
      </c>
      <c r="E669" s="100"/>
      <c r="F669" s="101"/>
      <c r="G669" s="100"/>
      <c r="H669" s="101"/>
      <c r="I669" s="100"/>
      <c r="J669" s="101"/>
      <c r="K669" s="100"/>
      <c r="L669" s="101"/>
      <c r="M669" s="100"/>
      <c r="N669" s="101"/>
      <c r="O669" s="100"/>
      <c r="P669" s="101"/>
      <c r="Q669" s="100"/>
      <c r="R669" s="101"/>
      <c r="S669" s="100"/>
      <c r="T669" s="101"/>
      <c r="U669" s="118"/>
      <c r="V669" s="118"/>
      <c r="W669" s="100"/>
      <c r="X669" s="100"/>
      <c r="Y669" s="100"/>
      <c r="Z669" s="100"/>
      <c r="AA669" s="132"/>
      <c r="AB669" s="101"/>
      <c r="AC669" s="101"/>
      <c r="AD669" s="101"/>
      <c r="AE669" s="100"/>
      <c r="AF669" s="101"/>
      <c r="AG669" s="100"/>
      <c r="AH669" s="101"/>
      <c r="AI669" s="100"/>
      <c r="AJ669" s="101"/>
      <c r="AK669" s="100"/>
      <c r="AL669" s="101"/>
      <c r="AM669" s="101"/>
      <c r="AN669" s="8"/>
      <c r="AO669" s="147">
        <f>IFERROR(VLOOKUP(B669,'A2. Rate Change &amp; Enrollment'!$C$20:$K$769,3,FALSE),0)</f>
        <v>0</v>
      </c>
      <c r="AP669" s="147">
        <f>IFERROR(VLOOKUP(B669,'A2. Rate Change &amp; Enrollment'!$C$20:$K$769,7,FALSE),0)</f>
        <v>0</v>
      </c>
      <c r="AQ669" s="150" t="e">
        <f t="shared" si="86"/>
        <v>#DIV/0!</v>
      </c>
      <c r="AS669" s="177"/>
      <c r="AT669" s="177"/>
      <c r="AV669" s="153" t="e">
        <f t="shared" si="87"/>
        <v>#DIV/0!</v>
      </c>
      <c r="AW669" s="101"/>
      <c r="AY669" s="132"/>
      <c r="AZ669" s="101"/>
      <c r="BA669" s="94"/>
      <c r="BB669" s="94"/>
      <c r="BC669" s="94"/>
      <c r="BD669" s="94"/>
      <c r="BE669" s="101"/>
      <c r="BF669" s="132"/>
      <c r="BG669" s="98"/>
      <c r="BH669" s="74" t="str">
        <f t="shared" si="82"/>
        <v>N</v>
      </c>
      <c r="BI669" t="e">
        <f t="shared" si="83"/>
        <v>#DIV/0!</v>
      </c>
      <c r="BK669" s="283">
        <f>IFERROR(VLOOKUP($B669, 'A2. Rate Change &amp; Enrollment'!$C$14:$BY$769, 75, FALSE), 0)</f>
        <v>0</v>
      </c>
      <c r="BL669" s="283" t="e">
        <f t="shared" si="84"/>
        <v>#DIV/0!</v>
      </c>
      <c r="BM669" s="283" t="e">
        <f t="shared" si="85"/>
        <v>#DIV/0!</v>
      </c>
      <c r="BN669" t="e">
        <f t="shared" si="88"/>
        <v>#DIV/0!</v>
      </c>
    </row>
    <row r="670" spans="1:66" x14ac:dyDescent="0.35">
      <c r="A670" t="s">
        <v>973</v>
      </c>
      <c r="B670" s="144"/>
      <c r="C670" s="98"/>
      <c r="D670" s="43" t="str">
        <f t="shared" si="81"/>
        <v>POS</v>
      </c>
      <c r="E670" s="100"/>
      <c r="F670" s="101"/>
      <c r="G670" s="100"/>
      <c r="H670" s="101"/>
      <c r="I670" s="100"/>
      <c r="J670" s="101"/>
      <c r="K670" s="100"/>
      <c r="L670" s="101"/>
      <c r="M670" s="100"/>
      <c r="N670" s="101"/>
      <c r="O670" s="100"/>
      <c r="P670" s="101"/>
      <c r="Q670" s="100"/>
      <c r="R670" s="101"/>
      <c r="S670" s="100"/>
      <c r="T670" s="101"/>
      <c r="U670" s="118"/>
      <c r="V670" s="118"/>
      <c r="W670" s="100"/>
      <c r="X670" s="100"/>
      <c r="Y670" s="100"/>
      <c r="Z670" s="100"/>
      <c r="AA670" s="132"/>
      <c r="AB670" s="101"/>
      <c r="AC670" s="101"/>
      <c r="AD670" s="101"/>
      <c r="AE670" s="100"/>
      <c r="AF670" s="101"/>
      <c r="AG670" s="100"/>
      <c r="AH670" s="101"/>
      <c r="AI670" s="100"/>
      <c r="AJ670" s="101"/>
      <c r="AK670" s="100"/>
      <c r="AL670" s="101"/>
      <c r="AM670" s="101"/>
      <c r="AN670" s="8"/>
      <c r="AO670" s="147">
        <f>IFERROR(VLOOKUP(B670,'A2. Rate Change &amp; Enrollment'!$C$20:$K$769,3,FALSE),0)</f>
        <v>0</v>
      </c>
      <c r="AP670" s="147">
        <f>IFERROR(VLOOKUP(B670,'A2. Rate Change &amp; Enrollment'!$C$20:$K$769,7,FALSE),0)</f>
        <v>0</v>
      </c>
      <c r="AQ670" s="150" t="e">
        <f t="shared" si="86"/>
        <v>#DIV/0!</v>
      </c>
      <c r="AS670" s="177"/>
      <c r="AT670" s="177"/>
      <c r="AV670" s="153" t="e">
        <f t="shared" si="87"/>
        <v>#DIV/0!</v>
      </c>
      <c r="AW670" s="101"/>
      <c r="AY670" s="132"/>
      <c r="AZ670" s="101"/>
      <c r="BA670" s="94"/>
      <c r="BB670" s="94"/>
      <c r="BC670" s="94"/>
      <c r="BD670" s="94"/>
      <c r="BE670" s="101"/>
      <c r="BF670" s="132"/>
      <c r="BG670" s="98"/>
      <c r="BH670" s="74" t="str">
        <f t="shared" si="82"/>
        <v>N</v>
      </c>
      <c r="BI670" t="e">
        <f t="shared" si="83"/>
        <v>#DIV/0!</v>
      </c>
      <c r="BK670" s="283">
        <f>IFERROR(VLOOKUP($B670, 'A2. Rate Change &amp; Enrollment'!$C$14:$BY$769, 75, FALSE), 0)</f>
        <v>0</v>
      </c>
      <c r="BL670" s="283" t="e">
        <f t="shared" si="84"/>
        <v>#DIV/0!</v>
      </c>
      <c r="BM670" s="283" t="e">
        <f t="shared" si="85"/>
        <v>#DIV/0!</v>
      </c>
      <c r="BN670" t="e">
        <f t="shared" si="88"/>
        <v>#DIV/0!</v>
      </c>
    </row>
    <row r="671" spans="1:66" x14ac:dyDescent="0.35">
      <c r="A671" t="s">
        <v>974</v>
      </c>
      <c r="B671" s="144"/>
      <c r="C671" s="98"/>
      <c r="D671" s="43" t="str">
        <f t="shared" si="81"/>
        <v>POS</v>
      </c>
      <c r="E671" s="100"/>
      <c r="F671" s="101"/>
      <c r="G671" s="100"/>
      <c r="H671" s="101"/>
      <c r="I671" s="100"/>
      <c r="J671" s="101"/>
      <c r="K671" s="100"/>
      <c r="L671" s="101"/>
      <c r="M671" s="100"/>
      <c r="N671" s="101"/>
      <c r="O671" s="100"/>
      <c r="P671" s="101"/>
      <c r="Q671" s="100"/>
      <c r="R671" s="101"/>
      <c r="S671" s="100"/>
      <c r="T671" s="101"/>
      <c r="U671" s="118"/>
      <c r="V671" s="118"/>
      <c r="W671" s="100"/>
      <c r="X671" s="100"/>
      <c r="Y671" s="100"/>
      <c r="Z671" s="100"/>
      <c r="AA671" s="132"/>
      <c r="AB671" s="101"/>
      <c r="AC671" s="101"/>
      <c r="AD671" s="101"/>
      <c r="AE671" s="100"/>
      <c r="AF671" s="101"/>
      <c r="AG671" s="100"/>
      <c r="AH671" s="101"/>
      <c r="AI671" s="100"/>
      <c r="AJ671" s="101"/>
      <c r="AK671" s="100"/>
      <c r="AL671" s="101"/>
      <c r="AM671" s="101"/>
      <c r="AN671" s="8"/>
      <c r="AO671" s="147">
        <f>IFERROR(VLOOKUP(B671,'A2. Rate Change &amp; Enrollment'!$C$20:$K$769,3,FALSE),0)</f>
        <v>0</v>
      </c>
      <c r="AP671" s="147">
        <f>IFERROR(VLOOKUP(B671,'A2. Rate Change &amp; Enrollment'!$C$20:$K$769,7,FALSE),0)</f>
        <v>0</v>
      </c>
      <c r="AQ671" s="150" t="e">
        <f t="shared" si="86"/>
        <v>#DIV/0!</v>
      </c>
      <c r="AS671" s="177"/>
      <c r="AT671" s="177"/>
      <c r="AV671" s="153" t="e">
        <f t="shared" si="87"/>
        <v>#DIV/0!</v>
      </c>
      <c r="AW671" s="101"/>
      <c r="AY671" s="132"/>
      <c r="AZ671" s="101"/>
      <c r="BA671" s="94"/>
      <c r="BB671" s="94"/>
      <c r="BC671" s="94"/>
      <c r="BD671" s="94"/>
      <c r="BE671" s="101"/>
      <c r="BF671" s="132"/>
      <c r="BG671" s="98"/>
      <c r="BH671" s="74" t="str">
        <f t="shared" si="82"/>
        <v>N</v>
      </c>
      <c r="BI671" t="e">
        <f t="shared" si="83"/>
        <v>#DIV/0!</v>
      </c>
      <c r="BK671" s="283">
        <f>IFERROR(VLOOKUP($B671, 'A2. Rate Change &amp; Enrollment'!$C$14:$BY$769, 75, FALSE), 0)</f>
        <v>0</v>
      </c>
      <c r="BL671" s="283" t="e">
        <f t="shared" si="84"/>
        <v>#DIV/0!</v>
      </c>
      <c r="BM671" s="283" t="e">
        <f t="shared" si="85"/>
        <v>#DIV/0!</v>
      </c>
      <c r="BN671" t="e">
        <f t="shared" si="88"/>
        <v>#DIV/0!</v>
      </c>
    </row>
    <row r="672" spans="1:66" x14ac:dyDescent="0.35">
      <c r="A672" t="s">
        <v>975</v>
      </c>
      <c r="B672" s="144"/>
      <c r="C672" s="98"/>
      <c r="D672" s="43" t="str">
        <f t="shared" si="81"/>
        <v>POS</v>
      </c>
      <c r="E672" s="100"/>
      <c r="F672" s="101"/>
      <c r="G672" s="100"/>
      <c r="H672" s="101"/>
      <c r="I672" s="100"/>
      <c r="J672" s="101"/>
      <c r="K672" s="100"/>
      <c r="L672" s="101"/>
      <c r="M672" s="100"/>
      <c r="N672" s="101"/>
      <c r="O672" s="100"/>
      <c r="P672" s="101"/>
      <c r="Q672" s="100"/>
      <c r="R672" s="101"/>
      <c r="S672" s="100"/>
      <c r="T672" s="101"/>
      <c r="U672" s="118"/>
      <c r="V672" s="118"/>
      <c r="W672" s="100"/>
      <c r="X672" s="100"/>
      <c r="Y672" s="100"/>
      <c r="Z672" s="100"/>
      <c r="AA672" s="132"/>
      <c r="AB672" s="101"/>
      <c r="AC672" s="101"/>
      <c r="AD672" s="101"/>
      <c r="AE672" s="100"/>
      <c r="AF672" s="101"/>
      <c r="AG672" s="100"/>
      <c r="AH672" s="101"/>
      <c r="AI672" s="100"/>
      <c r="AJ672" s="101"/>
      <c r="AK672" s="100"/>
      <c r="AL672" s="101"/>
      <c r="AM672" s="101"/>
      <c r="AN672" s="8"/>
      <c r="AO672" s="147">
        <f>IFERROR(VLOOKUP(B672,'A2. Rate Change &amp; Enrollment'!$C$20:$K$769,3,FALSE),0)</f>
        <v>0</v>
      </c>
      <c r="AP672" s="147">
        <f>IFERROR(VLOOKUP(B672,'A2. Rate Change &amp; Enrollment'!$C$20:$K$769,7,FALSE),0)</f>
        <v>0</v>
      </c>
      <c r="AQ672" s="150" t="e">
        <f t="shared" si="86"/>
        <v>#DIV/0!</v>
      </c>
      <c r="AS672" s="177"/>
      <c r="AT672" s="177"/>
      <c r="AV672" s="153" t="e">
        <f t="shared" si="87"/>
        <v>#DIV/0!</v>
      </c>
      <c r="AW672" s="101"/>
      <c r="AY672" s="132"/>
      <c r="AZ672" s="101"/>
      <c r="BA672" s="94"/>
      <c r="BB672" s="94"/>
      <c r="BC672" s="94"/>
      <c r="BD672" s="94"/>
      <c r="BE672" s="101"/>
      <c r="BF672" s="132"/>
      <c r="BG672" s="98"/>
      <c r="BH672" s="74" t="str">
        <f t="shared" si="82"/>
        <v>N</v>
      </c>
      <c r="BI672" t="e">
        <f t="shared" si="83"/>
        <v>#DIV/0!</v>
      </c>
      <c r="BK672" s="283">
        <f>IFERROR(VLOOKUP($B672, 'A2. Rate Change &amp; Enrollment'!$C$14:$BY$769, 75, FALSE), 0)</f>
        <v>0</v>
      </c>
      <c r="BL672" s="283" t="e">
        <f t="shared" si="84"/>
        <v>#DIV/0!</v>
      </c>
      <c r="BM672" s="283" t="e">
        <f t="shared" si="85"/>
        <v>#DIV/0!</v>
      </c>
      <c r="BN672" t="e">
        <f t="shared" si="88"/>
        <v>#DIV/0!</v>
      </c>
    </row>
    <row r="673" spans="1:66" x14ac:dyDescent="0.35">
      <c r="A673" t="s">
        <v>976</v>
      </c>
      <c r="B673" s="144"/>
      <c r="C673" s="98"/>
      <c r="D673" s="43" t="str">
        <f t="shared" si="81"/>
        <v>POS</v>
      </c>
      <c r="E673" s="100"/>
      <c r="F673" s="101"/>
      <c r="G673" s="100"/>
      <c r="H673" s="101"/>
      <c r="I673" s="100"/>
      <c r="J673" s="101"/>
      <c r="K673" s="100"/>
      <c r="L673" s="101"/>
      <c r="M673" s="100"/>
      <c r="N673" s="101"/>
      <c r="O673" s="100"/>
      <c r="P673" s="101"/>
      <c r="Q673" s="100"/>
      <c r="R673" s="101"/>
      <c r="S673" s="100"/>
      <c r="T673" s="101"/>
      <c r="U673" s="118"/>
      <c r="V673" s="118"/>
      <c r="W673" s="100"/>
      <c r="X673" s="100"/>
      <c r="Y673" s="100"/>
      <c r="Z673" s="100"/>
      <c r="AA673" s="132"/>
      <c r="AB673" s="101"/>
      <c r="AC673" s="101"/>
      <c r="AD673" s="101"/>
      <c r="AE673" s="100"/>
      <c r="AF673" s="101"/>
      <c r="AG673" s="100"/>
      <c r="AH673" s="101"/>
      <c r="AI673" s="100"/>
      <c r="AJ673" s="101"/>
      <c r="AK673" s="100"/>
      <c r="AL673" s="101"/>
      <c r="AM673" s="101"/>
      <c r="AN673" s="8"/>
      <c r="AO673" s="147">
        <f>IFERROR(VLOOKUP(B673,'A2. Rate Change &amp; Enrollment'!$C$20:$K$769,3,FALSE),0)</f>
        <v>0</v>
      </c>
      <c r="AP673" s="147">
        <f>IFERROR(VLOOKUP(B673,'A2. Rate Change &amp; Enrollment'!$C$20:$K$769,7,FALSE),0)</f>
        <v>0</v>
      </c>
      <c r="AQ673" s="150" t="e">
        <f t="shared" si="86"/>
        <v>#DIV/0!</v>
      </c>
      <c r="AS673" s="177"/>
      <c r="AT673" s="177"/>
      <c r="AV673" s="153" t="e">
        <f t="shared" si="87"/>
        <v>#DIV/0!</v>
      </c>
      <c r="AW673" s="101"/>
      <c r="AY673" s="132"/>
      <c r="AZ673" s="101"/>
      <c r="BA673" s="94"/>
      <c r="BB673" s="94"/>
      <c r="BC673" s="94"/>
      <c r="BD673" s="94"/>
      <c r="BE673" s="101"/>
      <c r="BF673" s="132"/>
      <c r="BG673" s="98"/>
      <c r="BH673" s="74" t="str">
        <f t="shared" si="82"/>
        <v>N</v>
      </c>
      <c r="BI673" t="e">
        <f t="shared" si="83"/>
        <v>#DIV/0!</v>
      </c>
      <c r="BK673" s="283">
        <f>IFERROR(VLOOKUP($B673, 'A2. Rate Change &amp; Enrollment'!$C$14:$BY$769, 75, FALSE), 0)</f>
        <v>0</v>
      </c>
      <c r="BL673" s="283" t="e">
        <f t="shared" si="84"/>
        <v>#DIV/0!</v>
      </c>
      <c r="BM673" s="283" t="e">
        <f t="shared" si="85"/>
        <v>#DIV/0!</v>
      </c>
      <c r="BN673" t="e">
        <f t="shared" si="88"/>
        <v>#DIV/0!</v>
      </c>
    </row>
    <row r="674" spans="1:66" x14ac:dyDescent="0.35">
      <c r="A674" t="s">
        <v>977</v>
      </c>
      <c r="B674" s="144"/>
      <c r="C674" s="98"/>
      <c r="D674" s="43" t="str">
        <f t="shared" si="81"/>
        <v>POS</v>
      </c>
      <c r="E674" s="100"/>
      <c r="F674" s="101"/>
      <c r="G674" s="100"/>
      <c r="H674" s="101"/>
      <c r="I674" s="100"/>
      <c r="J674" s="101"/>
      <c r="K674" s="100"/>
      <c r="L674" s="101"/>
      <c r="M674" s="100"/>
      <c r="N674" s="101"/>
      <c r="O674" s="100"/>
      <c r="P674" s="101"/>
      <c r="Q674" s="100"/>
      <c r="R674" s="101"/>
      <c r="S674" s="100"/>
      <c r="T674" s="101"/>
      <c r="U674" s="118"/>
      <c r="V674" s="118"/>
      <c r="W674" s="100"/>
      <c r="X674" s="100"/>
      <c r="Y674" s="100"/>
      <c r="Z674" s="100"/>
      <c r="AA674" s="132"/>
      <c r="AB674" s="101"/>
      <c r="AC674" s="101"/>
      <c r="AD674" s="101"/>
      <c r="AE674" s="100"/>
      <c r="AF674" s="101"/>
      <c r="AG674" s="100"/>
      <c r="AH674" s="101"/>
      <c r="AI674" s="100"/>
      <c r="AJ674" s="101"/>
      <c r="AK674" s="100"/>
      <c r="AL674" s="101"/>
      <c r="AM674" s="101"/>
      <c r="AN674" s="8"/>
      <c r="AO674" s="147">
        <f>IFERROR(VLOOKUP(B674,'A2. Rate Change &amp; Enrollment'!$C$20:$K$769,3,FALSE),0)</f>
        <v>0</v>
      </c>
      <c r="AP674" s="147">
        <f>IFERROR(VLOOKUP(B674,'A2. Rate Change &amp; Enrollment'!$C$20:$K$769,7,FALSE),0)</f>
        <v>0</v>
      </c>
      <c r="AQ674" s="150" t="e">
        <f t="shared" si="86"/>
        <v>#DIV/0!</v>
      </c>
      <c r="AS674" s="177"/>
      <c r="AT674" s="177"/>
      <c r="AV674" s="153" t="e">
        <f t="shared" si="87"/>
        <v>#DIV/0!</v>
      </c>
      <c r="AW674" s="101"/>
      <c r="AY674" s="132"/>
      <c r="AZ674" s="101"/>
      <c r="BA674" s="94"/>
      <c r="BB674" s="94"/>
      <c r="BC674" s="94"/>
      <c r="BD674" s="94"/>
      <c r="BE674" s="101"/>
      <c r="BF674" s="132"/>
      <c r="BG674" s="98"/>
      <c r="BH674" s="74" t="str">
        <f t="shared" si="82"/>
        <v>N</v>
      </c>
      <c r="BI674" t="e">
        <f t="shared" si="83"/>
        <v>#DIV/0!</v>
      </c>
      <c r="BK674" s="283">
        <f>IFERROR(VLOOKUP($B674, 'A2. Rate Change &amp; Enrollment'!$C$14:$BY$769, 75, FALSE), 0)</f>
        <v>0</v>
      </c>
      <c r="BL674" s="283" t="e">
        <f t="shared" si="84"/>
        <v>#DIV/0!</v>
      </c>
      <c r="BM674" s="283" t="e">
        <f t="shared" si="85"/>
        <v>#DIV/0!</v>
      </c>
      <c r="BN674" t="e">
        <f t="shared" si="88"/>
        <v>#DIV/0!</v>
      </c>
    </row>
    <row r="675" spans="1:66" x14ac:dyDescent="0.35">
      <c r="A675" t="s">
        <v>978</v>
      </c>
      <c r="B675" s="144"/>
      <c r="C675" s="98"/>
      <c r="D675" s="43" t="str">
        <f t="shared" si="81"/>
        <v>POS</v>
      </c>
      <c r="E675" s="100"/>
      <c r="F675" s="101"/>
      <c r="G675" s="100"/>
      <c r="H675" s="101"/>
      <c r="I675" s="100"/>
      <c r="J675" s="101"/>
      <c r="K675" s="100"/>
      <c r="L675" s="101"/>
      <c r="M675" s="100"/>
      <c r="N675" s="101"/>
      <c r="O675" s="100"/>
      <c r="P675" s="101"/>
      <c r="Q675" s="100"/>
      <c r="R675" s="101"/>
      <c r="S675" s="100"/>
      <c r="T675" s="101"/>
      <c r="U675" s="118"/>
      <c r="V675" s="118"/>
      <c r="W675" s="100"/>
      <c r="X675" s="100"/>
      <c r="Y675" s="100"/>
      <c r="Z675" s="100"/>
      <c r="AA675" s="132"/>
      <c r="AB675" s="101"/>
      <c r="AC675" s="101"/>
      <c r="AD675" s="101"/>
      <c r="AE675" s="100"/>
      <c r="AF675" s="101"/>
      <c r="AG675" s="100"/>
      <c r="AH675" s="101"/>
      <c r="AI675" s="100"/>
      <c r="AJ675" s="101"/>
      <c r="AK675" s="100"/>
      <c r="AL675" s="101"/>
      <c r="AM675" s="101"/>
      <c r="AN675" s="8"/>
      <c r="AO675" s="147">
        <f>IFERROR(VLOOKUP(B675,'A2. Rate Change &amp; Enrollment'!$C$20:$K$769,3,FALSE),0)</f>
        <v>0</v>
      </c>
      <c r="AP675" s="147">
        <f>IFERROR(VLOOKUP(B675,'A2. Rate Change &amp; Enrollment'!$C$20:$K$769,7,FALSE),0)</f>
        <v>0</v>
      </c>
      <c r="AQ675" s="150" t="e">
        <f t="shared" si="86"/>
        <v>#DIV/0!</v>
      </c>
      <c r="AS675" s="177"/>
      <c r="AT675" s="177"/>
      <c r="AV675" s="153" t="e">
        <f t="shared" si="87"/>
        <v>#DIV/0!</v>
      </c>
      <c r="AW675" s="101"/>
      <c r="AY675" s="132"/>
      <c r="AZ675" s="101"/>
      <c r="BA675" s="94"/>
      <c r="BB675" s="94"/>
      <c r="BC675" s="94"/>
      <c r="BD675" s="94"/>
      <c r="BE675" s="101"/>
      <c r="BF675" s="132"/>
      <c r="BG675" s="98"/>
      <c r="BH675" s="74" t="str">
        <f t="shared" si="82"/>
        <v>N</v>
      </c>
      <c r="BI675" t="e">
        <f t="shared" si="83"/>
        <v>#DIV/0!</v>
      </c>
      <c r="BK675" s="283">
        <f>IFERROR(VLOOKUP($B675, 'A2. Rate Change &amp; Enrollment'!$C$14:$BY$769, 75, FALSE), 0)</f>
        <v>0</v>
      </c>
      <c r="BL675" s="283" t="e">
        <f t="shared" si="84"/>
        <v>#DIV/0!</v>
      </c>
      <c r="BM675" s="283" t="e">
        <f t="shared" si="85"/>
        <v>#DIV/0!</v>
      </c>
      <c r="BN675" t="e">
        <f t="shared" si="88"/>
        <v>#DIV/0!</v>
      </c>
    </row>
    <row r="676" spans="1:66" x14ac:dyDescent="0.35">
      <c r="A676" t="s">
        <v>979</v>
      </c>
      <c r="B676" s="144"/>
      <c r="C676" s="98"/>
      <c r="D676" s="43" t="str">
        <f t="shared" si="81"/>
        <v>POS</v>
      </c>
      <c r="E676" s="100"/>
      <c r="F676" s="101"/>
      <c r="G676" s="100"/>
      <c r="H676" s="101"/>
      <c r="I676" s="100"/>
      <c r="J676" s="101"/>
      <c r="K676" s="100"/>
      <c r="L676" s="101"/>
      <c r="M676" s="100"/>
      <c r="N676" s="101"/>
      <c r="O676" s="100"/>
      <c r="P676" s="101"/>
      <c r="Q676" s="100"/>
      <c r="R676" s="101"/>
      <c r="S676" s="100"/>
      <c r="T676" s="101"/>
      <c r="U676" s="118"/>
      <c r="V676" s="118"/>
      <c r="W676" s="100"/>
      <c r="X676" s="100"/>
      <c r="Y676" s="100"/>
      <c r="Z676" s="100"/>
      <c r="AA676" s="132"/>
      <c r="AB676" s="101"/>
      <c r="AC676" s="101"/>
      <c r="AD676" s="101"/>
      <c r="AE676" s="100"/>
      <c r="AF676" s="101"/>
      <c r="AG676" s="100"/>
      <c r="AH676" s="101"/>
      <c r="AI676" s="100"/>
      <c r="AJ676" s="101"/>
      <c r="AK676" s="100"/>
      <c r="AL676" s="101"/>
      <c r="AM676" s="101"/>
      <c r="AN676" s="8"/>
      <c r="AO676" s="147">
        <f>IFERROR(VLOOKUP(B676,'A2. Rate Change &amp; Enrollment'!$C$20:$K$769,3,FALSE),0)</f>
        <v>0</v>
      </c>
      <c r="AP676" s="147">
        <f>IFERROR(VLOOKUP(B676,'A2. Rate Change &amp; Enrollment'!$C$20:$K$769,7,FALSE),0)</f>
        <v>0</v>
      </c>
      <c r="AQ676" s="150" t="e">
        <f t="shared" si="86"/>
        <v>#DIV/0!</v>
      </c>
      <c r="AS676" s="177"/>
      <c r="AT676" s="177"/>
      <c r="AV676" s="153" t="e">
        <f t="shared" si="87"/>
        <v>#DIV/0!</v>
      </c>
      <c r="AW676" s="101"/>
      <c r="AY676" s="132"/>
      <c r="AZ676" s="101"/>
      <c r="BA676" s="94"/>
      <c r="BB676" s="94"/>
      <c r="BC676" s="94"/>
      <c r="BD676" s="94"/>
      <c r="BE676" s="101"/>
      <c r="BF676" s="132"/>
      <c r="BG676" s="98"/>
      <c r="BH676" s="74" t="str">
        <f t="shared" si="82"/>
        <v>N</v>
      </c>
      <c r="BI676" t="e">
        <f t="shared" si="83"/>
        <v>#DIV/0!</v>
      </c>
      <c r="BK676" s="283">
        <f>IFERROR(VLOOKUP($B676, 'A2. Rate Change &amp; Enrollment'!$C$14:$BY$769, 75, FALSE), 0)</f>
        <v>0</v>
      </c>
      <c r="BL676" s="283" t="e">
        <f t="shared" si="84"/>
        <v>#DIV/0!</v>
      </c>
      <c r="BM676" s="283" t="e">
        <f t="shared" si="85"/>
        <v>#DIV/0!</v>
      </c>
      <c r="BN676" t="e">
        <f t="shared" si="88"/>
        <v>#DIV/0!</v>
      </c>
    </row>
    <row r="677" spans="1:66" x14ac:dyDescent="0.35">
      <c r="A677" t="s">
        <v>980</v>
      </c>
      <c r="B677" s="144"/>
      <c r="C677" s="98"/>
      <c r="D677" s="43" t="str">
        <f t="shared" si="81"/>
        <v>POS</v>
      </c>
      <c r="E677" s="100"/>
      <c r="F677" s="101"/>
      <c r="G677" s="100"/>
      <c r="H677" s="101"/>
      <c r="I677" s="100"/>
      <c r="J677" s="101"/>
      <c r="K677" s="100"/>
      <c r="L677" s="101"/>
      <c r="M677" s="100"/>
      <c r="N677" s="101"/>
      <c r="O677" s="100"/>
      <c r="P677" s="101"/>
      <c r="Q677" s="100"/>
      <c r="R677" s="101"/>
      <c r="S677" s="100"/>
      <c r="T677" s="101"/>
      <c r="U677" s="118"/>
      <c r="V677" s="118"/>
      <c r="W677" s="100"/>
      <c r="X677" s="100"/>
      <c r="Y677" s="100"/>
      <c r="Z677" s="100"/>
      <c r="AA677" s="132"/>
      <c r="AB677" s="101"/>
      <c r="AC677" s="101"/>
      <c r="AD677" s="101"/>
      <c r="AE677" s="100"/>
      <c r="AF677" s="101"/>
      <c r="AG677" s="100"/>
      <c r="AH677" s="101"/>
      <c r="AI677" s="100"/>
      <c r="AJ677" s="101"/>
      <c r="AK677" s="100"/>
      <c r="AL677" s="101"/>
      <c r="AM677" s="101"/>
      <c r="AN677" s="8"/>
      <c r="AO677" s="147">
        <f>IFERROR(VLOOKUP(B677,'A2. Rate Change &amp; Enrollment'!$C$20:$K$769,3,FALSE),0)</f>
        <v>0</v>
      </c>
      <c r="AP677" s="147">
        <f>IFERROR(VLOOKUP(B677,'A2. Rate Change &amp; Enrollment'!$C$20:$K$769,7,FALSE),0)</f>
        <v>0</v>
      </c>
      <c r="AQ677" s="150" t="e">
        <f t="shared" si="86"/>
        <v>#DIV/0!</v>
      </c>
      <c r="AS677" s="177"/>
      <c r="AT677" s="177"/>
      <c r="AV677" s="153" t="e">
        <f t="shared" si="87"/>
        <v>#DIV/0!</v>
      </c>
      <c r="AW677" s="101"/>
      <c r="AY677" s="132"/>
      <c r="AZ677" s="101"/>
      <c r="BA677" s="94"/>
      <c r="BB677" s="94"/>
      <c r="BC677" s="94"/>
      <c r="BD677" s="94"/>
      <c r="BE677" s="101"/>
      <c r="BF677" s="132"/>
      <c r="BG677" s="98"/>
      <c r="BH677" s="74" t="str">
        <f t="shared" si="82"/>
        <v>N</v>
      </c>
      <c r="BI677" t="e">
        <f t="shared" si="83"/>
        <v>#DIV/0!</v>
      </c>
      <c r="BK677" s="283">
        <f>IFERROR(VLOOKUP($B677, 'A2. Rate Change &amp; Enrollment'!$C$14:$BY$769, 75, FALSE), 0)</f>
        <v>0</v>
      </c>
      <c r="BL677" s="283" t="e">
        <f t="shared" si="84"/>
        <v>#DIV/0!</v>
      </c>
      <c r="BM677" s="283" t="e">
        <f t="shared" si="85"/>
        <v>#DIV/0!</v>
      </c>
      <c r="BN677" t="e">
        <f t="shared" si="88"/>
        <v>#DIV/0!</v>
      </c>
    </row>
    <row r="678" spans="1:66" x14ac:dyDescent="0.35">
      <c r="A678" t="s">
        <v>981</v>
      </c>
      <c r="B678" s="144"/>
      <c r="C678" s="98"/>
      <c r="D678" s="43" t="str">
        <f t="shared" si="81"/>
        <v>POS</v>
      </c>
      <c r="E678" s="100"/>
      <c r="F678" s="101"/>
      <c r="G678" s="100"/>
      <c r="H678" s="101"/>
      <c r="I678" s="100"/>
      <c r="J678" s="101"/>
      <c r="K678" s="100"/>
      <c r="L678" s="101"/>
      <c r="M678" s="100"/>
      <c r="N678" s="101"/>
      <c r="O678" s="100"/>
      <c r="P678" s="101"/>
      <c r="Q678" s="100"/>
      <c r="R678" s="101"/>
      <c r="S678" s="100"/>
      <c r="T678" s="101"/>
      <c r="U678" s="118"/>
      <c r="V678" s="118"/>
      <c r="W678" s="100"/>
      <c r="X678" s="100"/>
      <c r="Y678" s="100"/>
      <c r="Z678" s="100"/>
      <c r="AA678" s="132"/>
      <c r="AB678" s="101"/>
      <c r="AC678" s="101"/>
      <c r="AD678" s="101"/>
      <c r="AE678" s="100"/>
      <c r="AF678" s="101"/>
      <c r="AG678" s="100"/>
      <c r="AH678" s="101"/>
      <c r="AI678" s="100"/>
      <c r="AJ678" s="101"/>
      <c r="AK678" s="100"/>
      <c r="AL678" s="101"/>
      <c r="AM678" s="101"/>
      <c r="AN678" s="8"/>
      <c r="AO678" s="147">
        <f>IFERROR(VLOOKUP(B678,'A2. Rate Change &amp; Enrollment'!$C$20:$K$769,3,FALSE),0)</f>
        <v>0</v>
      </c>
      <c r="AP678" s="147">
        <f>IFERROR(VLOOKUP(B678,'A2. Rate Change &amp; Enrollment'!$C$20:$K$769,7,FALSE),0)</f>
        <v>0</v>
      </c>
      <c r="AQ678" s="150" t="e">
        <f t="shared" si="86"/>
        <v>#DIV/0!</v>
      </c>
      <c r="AS678" s="177"/>
      <c r="AT678" s="177"/>
      <c r="AV678" s="153" t="e">
        <f t="shared" si="87"/>
        <v>#DIV/0!</v>
      </c>
      <c r="AW678" s="101"/>
      <c r="AY678" s="132"/>
      <c r="AZ678" s="101"/>
      <c r="BA678" s="94"/>
      <c r="BB678" s="94"/>
      <c r="BC678" s="94"/>
      <c r="BD678" s="94"/>
      <c r="BE678" s="101"/>
      <c r="BF678" s="132"/>
      <c r="BG678" s="98"/>
      <c r="BH678" s="74" t="str">
        <f t="shared" si="82"/>
        <v>N</v>
      </c>
      <c r="BI678" t="e">
        <f t="shared" si="83"/>
        <v>#DIV/0!</v>
      </c>
      <c r="BK678" s="283">
        <f>IFERROR(VLOOKUP($B678, 'A2. Rate Change &amp; Enrollment'!$C$14:$BY$769, 75, FALSE), 0)</f>
        <v>0</v>
      </c>
      <c r="BL678" s="283" t="e">
        <f t="shared" si="84"/>
        <v>#DIV/0!</v>
      </c>
      <c r="BM678" s="283" t="e">
        <f t="shared" si="85"/>
        <v>#DIV/0!</v>
      </c>
      <c r="BN678" t="e">
        <f t="shared" si="88"/>
        <v>#DIV/0!</v>
      </c>
    </row>
    <row r="679" spans="1:66" x14ac:dyDescent="0.35">
      <c r="A679" t="s">
        <v>982</v>
      </c>
      <c r="B679" s="144"/>
      <c r="C679" s="98"/>
      <c r="D679" s="43" t="str">
        <f t="shared" si="81"/>
        <v>POS</v>
      </c>
      <c r="E679" s="100"/>
      <c r="F679" s="101"/>
      <c r="G679" s="100"/>
      <c r="H679" s="101"/>
      <c r="I679" s="100"/>
      <c r="J679" s="101"/>
      <c r="K679" s="100"/>
      <c r="L679" s="101"/>
      <c r="M679" s="100"/>
      <c r="N679" s="101"/>
      <c r="O679" s="100"/>
      <c r="P679" s="101"/>
      <c r="Q679" s="100"/>
      <c r="R679" s="101"/>
      <c r="S679" s="100"/>
      <c r="T679" s="101"/>
      <c r="U679" s="118"/>
      <c r="V679" s="118"/>
      <c r="W679" s="100"/>
      <c r="X679" s="100"/>
      <c r="Y679" s="100"/>
      <c r="Z679" s="100"/>
      <c r="AA679" s="132"/>
      <c r="AB679" s="101"/>
      <c r="AC679" s="101"/>
      <c r="AD679" s="101"/>
      <c r="AE679" s="100"/>
      <c r="AF679" s="101"/>
      <c r="AG679" s="100"/>
      <c r="AH679" s="101"/>
      <c r="AI679" s="100"/>
      <c r="AJ679" s="101"/>
      <c r="AK679" s="100"/>
      <c r="AL679" s="101"/>
      <c r="AM679" s="101"/>
      <c r="AN679" s="8"/>
      <c r="AO679" s="147">
        <f>IFERROR(VLOOKUP(B679,'A2. Rate Change &amp; Enrollment'!$C$20:$K$769,3,FALSE),0)</f>
        <v>0</v>
      </c>
      <c r="AP679" s="147">
        <f>IFERROR(VLOOKUP(B679,'A2. Rate Change &amp; Enrollment'!$C$20:$K$769,7,FALSE),0)</f>
        <v>0</v>
      </c>
      <c r="AQ679" s="150" t="e">
        <f t="shared" si="86"/>
        <v>#DIV/0!</v>
      </c>
      <c r="AS679" s="177"/>
      <c r="AT679" s="177"/>
      <c r="AV679" s="153" t="e">
        <f t="shared" si="87"/>
        <v>#DIV/0!</v>
      </c>
      <c r="AW679" s="101"/>
      <c r="AY679" s="132"/>
      <c r="AZ679" s="101"/>
      <c r="BA679" s="94"/>
      <c r="BB679" s="94"/>
      <c r="BC679" s="94"/>
      <c r="BD679" s="94"/>
      <c r="BE679" s="101"/>
      <c r="BF679" s="132"/>
      <c r="BG679" s="98"/>
      <c r="BH679" s="74" t="str">
        <f t="shared" si="82"/>
        <v>N</v>
      </c>
      <c r="BI679" t="e">
        <f t="shared" si="83"/>
        <v>#DIV/0!</v>
      </c>
      <c r="BK679" s="283">
        <f>IFERROR(VLOOKUP($B679, 'A2. Rate Change &amp; Enrollment'!$C$14:$BY$769, 75, FALSE), 0)</f>
        <v>0</v>
      </c>
      <c r="BL679" s="283" t="e">
        <f t="shared" si="84"/>
        <v>#DIV/0!</v>
      </c>
      <c r="BM679" s="283" t="e">
        <f t="shared" si="85"/>
        <v>#DIV/0!</v>
      </c>
      <c r="BN679" t="e">
        <f t="shared" si="88"/>
        <v>#DIV/0!</v>
      </c>
    </row>
    <row r="680" spans="1:66" x14ac:dyDescent="0.35">
      <c r="A680" t="s">
        <v>983</v>
      </c>
      <c r="B680" s="144"/>
      <c r="C680" s="98"/>
      <c r="D680" s="43" t="str">
        <f t="shared" si="81"/>
        <v>POS</v>
      </c>
      <c r="E680" s="100"/>
      <c r="F680" s="101"/>
      <c r="G680" s="100"/>
      <c r="H680" s="101"/>
      <c r="I680" s="100"/>
      <c r="J680" s="101"/>
      <c r="K680" s="100"/>
      <c r="L680" s="101"/>
      <c r="M680" s="100"/>
      <c r="N680" s="101"/>
      <c r="O680" s="100"/>
      <c r="P680" s="101"/>
      <c r="Q680" s="100"/>
      <c r="R680" s="101"/>
      <c r="S680" s="100"/>
      <c r="T680" s="101"/>
      <c r="U680" s="118"/>
      <c r="V680" s="118"/>
      <c r="W680" s="100"/>
      <c r="X680" s="100"/>
      <c r="Y680" s="100"/>
      <c r="Z680" s="100"/>
      <c r="AA680" s="132"/>
      <c r="AB680" s="101"/>
      <c r="AC680" s="101"/>
      <c r="AD680" s="101"/>
      <c r="AE680" s="100"/>
      <c r="AF680" s="101"/>
      <c r="AG680" s="100"/>
      <c r="AH680" s="101"/>
      <c r="AI680" s="100"/>
      <c r="AJ680" s="101"/>
      <c r="AK680" s="100"/>
      <c r="AL680" s="101"/>
      <c r="AM680" s="101"/>
      <c r="AN680" s="8"/>
      <c r="AO680" s="147">
        <f>IFERROR(VLOOKUP(B680,'A2. Rate Change &amp; Enrollment'!$C$20:$K$769,3,FALSE),0)</f>
        <v>0</v>
      </c>
      <c r="AP680" s="147">
        <f>IFERROR(VLOOKUP(B680,'A2. Rate Change &amp; Enrollment'!$C$20:$K$769,7,FALSE),0)</f>
        <v>0</v>
      </c>
      <c r="AQ680" s="150" t="e">
        <f t="shared" si="86"/>
        <v>#DIV/0!</v>
      </c>
      <c r="AS680" s="177"/>
      <c r="AT680" s="177"/>
      <c r="AV680" s="153" t="e">
        <f t="shared" si="87"/>
        <v>#DIV/0!</v>
      </c>
      <c r="AW680" s="101"/>
      <c r="AY680" s="132"/>
      <c r="AZ680" s="101"/>
      <c r="BA680" s="94"/>
      <c r="BB680" s="94"/>
      <c r="BC680" s="94"/>
      <c r="BD680" s="94"/>
      <c r="BE680" s="101"/>
      <c r="BF680" s="132"/>
      <c r="BG680" s="98"/>
      <c r="BH680" s="74" t="str">
        <f t="shared" si="82"/>
        <v>N</v>
      </c>
      <c r="BI680" t="e">
        <f t="shared" si="83"/>
        <v>#DIV/0!</v>
      </c>
      <c r="BK680" s="283">
        <f>IFERROR(VLOOKUP($B680, 'A2. Rate Change &amp; Enrollment'!$C$14:$BY$769, 75, FALSE), 0)</f>
        <v>0</v>
      </c>
      <c r="BL680" s="283" t="e">
        <f t="shared" si="84"/>
        <v>#DIV/0!</v>
      </c>
      <c r="BM680" s="283" t="e">
        <f t="shared" si="85"/>
        <v>#DIV/0!</v>
      </c>
      <c r="BN680" t="e">
        <f t="shared" si="88"/>
        <v>#DIV/0!</v>
      </c>
    </row>
    <row r="681" spans="1:66" x14ac:dyDescent="0.35">
      <c r="A681" t="s">
        <v>984</v>
      </c>
      <c r="B681" s="144"/>
      <c r="C681" s="98"/>
      <c r="D681" s="43" t="str">
        <f t="shared" si="81"/>
        <v>POS</v>
      </c>
      <c r="E681" s="100"/>
      <c r="F681" s="101"/>
      <c r="G681" s="100"/>
      <c r="H681" s="101"/>
      <c r="I681" s="100"/>
      <c r="J681" s="101"/>
      <c r="K681" s="100"/>
      <c r="L681" s="101"/>
      <c r="M681" s="100"/>
      <c r="N681" s="101"/>
      <c r="O681" s="100"/>
      <c r="P681" s="101"/>
      <c r="Q681" s="100"/>
      <c r="R681" s="101"/>
      <c r="S681" s="100"/>
      <c r="T681" s="101"/>
      <c r="U681" s="118"/>
      <c r="V681" s="118"/>
      <c r="W681" s="100"/>
      <c r="X681" s="100"/>
      <c r="Y681" s="100"/>
      <c r="Z681" s="100"/>
      <c r="AA681" s="132"/>
      <c r="AB681" s="101"/>
      <c r="AC681" s="101"/>
      <c r="AD681" s="101"/>
      <c r="AE681" s="100"/>
      <c r="AF681" s="101"/>
      <c r="AG681" s="100"/>
      <c r="AH681" s="101"/>
      <c r="AI681" s="100"/>
      <c r="AJ681" s="101"/>
      <c r="AK681" s="100"/>
      <c r="AL681" s="101"/>
      <c r="AM681" s="101"/>
      <c r="AN681" s="8"/>
      <c r="AO681" s="147">
        <f>IFERROR(VLOOKUP(B681,'A2. Rate Change &amp; Enrollment'!$C$20:$K$769,3,FALSE),0)</f>
        <v>0</v>
      </c>
      <c r="AP681" s="147">
        <f>IFERROR(VLOOKUP(B681,'A2. Rate Change &amp; Enrollment'!$C$20:$K$769,7,FALSE),0)</f>
        <v>0</v>
      </c>
      <c r="AQ681" s="150" t="e">
        <f t="shared" si="86"/>
        <v>#DIV/0!</v>
      </c>
      <c r="AS681" s="177"/>
      <c r="AT681" s="177"/>
      <c r="AV681" s="153" t="e">
        <f t="shared" si="87"/>
        <v>#DIV/0!</v>
      </c>
      <c r="AW681" s="101"/>
      <c r="AY681" s="132"/>
      <c r="AZ681" s="101"/>
      <c r="BA681" s="94"/>
      <c r="BB681" s="94"/>
      <c r="BC681" s="94"/>
      <c r="BD681" s="94"/>
      <c r="BE681" s="101"/>
      <c r="BF681" s="132"/>
      <c r="BG681" s="98"/>
      <c r="BH681" s="74" t="str">
        <f t="shared" si="82"/>
        <v>N</v>
      </c>
      <c r="BI681" t="e">
        <f t="shared" si="83"/>
        <v>#DIV/0!</v>
      </c>
      <c r="BK681" s="283">
        <f>IFERROR(VLOOKUP($B681, 'A2. Rate Change &amp; Enrollment'!$C$14:$BY$769, 75, FALSE), 0)</f>
        <v>0</v>
      </c>
      <c r="BL681" s="283" t="e">
        <f t="shared" si="84"/>
        <v>#DIV/0!</v>
      </c>
      <c r="BM681" s="283" t="e">
        <f t="shared" si="85"/>
        <v>#DIV/0!</v>
      </c>
      <c r="BN681" t="e">
        <f t="shared" si="88"/>
        <v>#DIV/0!</v>
      </c>
    </row>
    <row r="682" spans="1:66" x14ac:dyDescent="0.35">
      <c r="A682" t="s">
        <v>985</v>
      </c>
      <c r="B682" s="144"/>
      <c r="C682" s="98"/>
      <c r="D682" s="43" t="str">
        <f t="shared" si="81"/>
        <v>POS</v>
      </c>
      <c r="E682" s="100"/>
      <c r="F682" s="101"/>
      <c r="G682" s="100"/>
      <c r="H682" s="101"/>
      <c r="I682" s="100"/>
      <c r="J682" s="101"/>
      <c r="K682" s="100"/>
      <c r="L682" s="101"/>
      <c r="M682" s="100"/>
      <c r="N682" s="101"/>
      <c r="O682" s="100"/>
      <c r="P682" s="101"/>
      <c r="Q682" s="100"/>
      <c r="R682" s="101"/>
      <c r="S682" s="100"/>
      <c r="T682" s="101"/>
      <c r="U682" s="118"/>
      <c r="V682" s="118"/>
      <c r="W682" s="100"/>
      <c r="X682" s="100"/>
      <c r="Y682" s="100"/>
      <c r="Z682" s="100"/>
      <c r="AA682" s="132"/>
      <c r="AB682" s="101"/>
      <c r="AC682" s="101"/>
      <c r="AD682" s="101"/>
      <c r="AE682" s="100"/>
      <c r="AF682" s="101"/>
      <c r="AG682" s="100"/>
      <c r="AH682" s="101"/>
      <c r="AI682" s="100"/>
      <c r="AJ682" s="101"/>
      <c r="AK682" s="100"/>
      <c r="AL682" s="101"/>
      <c r="AM682" s="101"/>
      <c r="AN682" s="8"/>
      <c r="AO682" s="147">
        <f>IFERROR(VLOOKUP(B682,'A2. Rate Change &amp; Enrollment'!$C$20:$K$769,3,FALSE),0)</f>
        <v>0</v>
      </c>
      <c r="AP682" s="147">
        <f>IFERROR(VLOOKUP(B682,'A2. Rate Change &amp; Enrollment'!$C$20:$K$769,7,FALSE),0)</f>
        <v>0</v>
      </c>
      <c r="AQ682" s="150" t="e">
        <f t="shared" si="86"/>
        <v>#DIV/0!</v>
      </c>
      <c r="AS682" s="177"/>
      <c r="AT682" s="177"/>
      <c r="AV682" s="153" t="e">
        <f t="shared" si="87"/>
        <v>#DIV/0!</v>
      </c>
      <c r="AW682" s="101"/>
      <c r="AY682" s="132"/>
      <c r="AZ682" s="101"/>
      <c r="BA682" s="94"/>
      <c r="BB682" s="94"/>
      <c r="BC682" s="94"/>
      <c r="BD682" s="94"/>
      <c r="BE682" s="101"/>
      <c r="BF682" s="132"/>
      <c r="BG682" s="98"/>
      <c r="BH682" s="74" t="str">
        <f t="shared" si="82"/>
        <v>N</v>
      </c>
      <c r="BI682" t="e">
        <f t="shared" si="83"/>
        <v>#DIV/0!</v>
      </c>
      <c r="BK682" s="283">
        <f>IFERROR(VLOOKUP($B682, 'A2. Rate Change &amp; Enrollment'!$C$14:$BY$769, 75, FALSE), 0)</f>
        <v>0</v>
      </c>
      <c r="BL682" s="283" t="e">
        <f t="shared" si="84"/>
        <v>#DIV/0!</v>
      </c>
      <c r="BM682" s="283" t="e">
        <f t="shared" si="85"/>
        <v>#DIV/0!</v>
      </c>
      <c r="BN682" t="e">
        <f t="shared" si="88"/>
        <v>#DIV/0!</v>
      </c>
    </row>
    <row r="683" spans="1:66" x14ac:dyDescent="0.35">
      <c r="A683" t="s">
        <v>986</v>
      </c>
      <c r="B683" s="144"/>
      <c r="C683" s="98"/>
      <c r="D683" s="43" t="str">
        <f t="shared" si="81"/>
        <v>POS</v>
      </c>
      <c r="E683" s="100"/>
      <c r="F683" s="101"/>
      <c r="G683" s="100"/>
      <c r="H683" s="101"/>
      <c r="I683" s="100"/>
      <c r="J683" s="101"/>
      <c r="K683" s="100"/>
      <c r="L683" s="101"/>
      <c r="M683" s="100"/>
      <c r="N683" s="101"/>
      <c r="O683" s="100"/>
      <c r="P683" s="101"/>
      <c r="Q683" s="100"/>
      <c r="R683" s="101"/>
      <c r="S683" s="100"/>
      <c r="T683" s="101"/>
      <c r="U683" s="118"/>
      <c r="V683" s="118"/>
      <c r="W683" s="100"/>
      <c r="X683" s="100"/>
      <c r="Y683" s="100"/>
      <c r="Z683" s="100"/>
      <c r="AA683" s="132"/>
      <c r="AB683" s="101"/>
      <c r="AC683" s="101"/>
      <c r="AD683" s="101"/>
      <c r="AE683" s="100"/>
      <c r="AF683" s="101"/>
      <c r="AG683" s="100"/>
      <c r="AH683" s="101"/>
      <c r="AI683" s="100"/>
      <c r="AJ683" s="101"/>
      <c r="AK683" s="100"/>
      <c r="AL683" s="101"/>
      <c r="AM683" s="101"/>
      <c r="AN683" s="8"/>
      <c r="AO683" s="147">
        <f>IFERROR(VLOOKUP(B683,'A2. Rate Change &amp; Enrollment'!$C$20:$K$769,3,FALSE),0)</f>
        <v>0</v>
      </c>
      <c r="AP683" s="147">
        <f>IFERROR(VLOOKUP(B683,'A2. Rate Change &amp; Enrollment'!$C$20:$K$769,7,FALSE),0)</f>
        <v>0</v>
      </c>
      <c r="AQ683" s="150" t="e">
        <f t="shared" si="86"/>
        <v>#DIV/0!</v>
      </c>
      <c r="AS683" s="177"/>
      <c r="AT683" s="177"/>
      <c r="AV683" s="153" t="e">
        <f t="shared" si="87"/>
        <v>#DIV/0!</v>
      </c>
      <c r="AW683" s="101"/>
      <c r="AY683" s="132"/>
      <c r="AZ683" s="101"/>
      <c r="BA683" s="94"/>
      <c r="BB683" s="94"/>
      <c r="BC683" s="94"/>
      <c r="BD683" s="94"/>
      <c r="BE683" s="101"/>
      <c r="BF683" s="132"/>
      <c r="BG683" s="98"/>
      <c r="BH683" s="74" t="str">
        <f t="shared" si="82"/>
        <v>N</v>
      </c>
      <c r="BI683" t="e">
        <f t="shared" si="83"/>
        <v>#DIV/0!</v>
      </c>
      <c r="BK683" s="283">
        <f>IFERROR(VLOOKUP($B683, 'A2. Rate Change &amp; Enrollment'!$C$14:$BY$769, 75, FALSE), 0)</f>
        <v>0</v>
      </c>
      <c r="BL683" s="283" t="e">
        <f t="shared" si="84"/>
        <v>#DIV/0!</v>
      </c>
      <c r="BM683" s="283" t="e">
        <f t="shared" si="85"/>
        <v>#DIV/0!</v>
      </c>
      <c r="BN683" t="e">
        <f t="shared" si="88"/>
        <v>#DIV/0!</v>
      </c>
    </row>
    <row r="684" spans="1:66" x14ac:dyDescent="0.35">
      <c r="A684" t="s">
        <v>987</v>
      </c>
      <c r="B684" s="144"/>
      <c r="C684" s="98"/>
      <c r="D684" s="43" t="str">
        <f t="shared" si="81"/>
        <v>POS</v>
      </c>
      <c r="E684" s="100"/>
      <c r="F684" s="101"/>
      <c r="G684" s="100"/>
      <c r="H684" s="101"/>
      <c r="I684" s="100"/>
      <c r="J684" s="101"/>
      <c r="K684" s="100"/>
      <c r="L684" s="101"/>
      <c r="M684" s="100"/>
      <c r="N684" s="101"/>
      <c r="O684" s="100"/>
      <c r="P684" s="101"/>
      <c r="Q684" s="100"/>
      <c r="R684" s="101"/>
      <c r="S684" s="100"/>
      <c r="T684" s="101"/>
      <c r="U684" s="118"/>
      <c r="V684" s="118"/>
      <c r="W684" s="100"/>
      <c r="X684" s="100"/>
      <c r="Y684" s="100"/>
      <c r="Z684" s="100"/>
      <c r="AA684" s="132"/>
      <c r="AB684" s="101"/>
      <c r="AC684" s="101"/>
      <c r="AD684" s="101"/>
      <c r="AE684" s="100"/>
      <c r="AF684" s="101"/>
      <c r="AG684" s="100"/>
      <c r="AH684" s="101"/>
      <c r="AI684" s="100"/>
      <c r="AJ684" s="101"/>
      <c r="AK684" s="100"/>
      <c r="AL684" s="101"/>
      <c r="AM684" s="101"/>
      <c r="AN684" s="8"/>
      <c r="AO684" s="147">
        <f>IFERROR(VLOOKUP(B684,'A2. Rate Change &amp; Enrollment'!$C$20:$K$769,3,FALSE),0)</f>
        <v>0</v>
      </c>
      <c r="AP684" s="147">
        <f>IFERROR(VLOOKUP(B684,'A2. Rate Change &amp; Enrollment'!$C$20:$K$769,7,FALSE),0)</f>
        <v>0</v>
      </c>
      <c r="AQ684" s="150" t="e">
        <f t="shared" si="86"/>
        <v>#DIV/0!</v>
      </c>
      <c r="AS684" s="177"/>
      <c r="AT684" s="177"/>
      <c r="AV684" s="153" t="e">
        <f t="shared" si="87"/>
        <v>#DIV/0!</v>
      </c>
      <c r="AW684" s="101"/>
      <c r="AY684" s="132"/>
      <c r="AZ684" s="101"/>
      <c r="BA684" s="94"/>
      <c r="BB684" s="94"/>
      <c r="BC684" s="94"/>
      <c r="BD684" s="94"/>
      <c r="BE684" s="101"/>
      <c r="BF684" s="132"/>
      <c r="BG684" s="98"/>
      <c r="BH684" s="74" t="str">
        <f t="shared" si="82"/>
        <v>N</v>
      </c>
      <c r="BI684" t="e">
        <f t="shared" si="83"/>
        <v>#DIV/0!</v>
      </c>
      <c r="BK684" s="283">
        <f>IFERROR(VLOOKUP($B684, 'A2. Rate Change &amp; Enrollment'!$C$14:$BY$769, 75, FALSE), 0)</f>
        <v>0</v>
      </c>
      <c r="BL684" s="283" t="e">
        <f t="shared" si="84"/>
        <v>#DIV/0!</v>
      </c>
      <c r="BM684" s="283" t="e">
        <f t="shared" si="85"/>
        <v>#DIV/0!</v>
      </c>
      <c r="BN684" t="e">
        <f t="shared" si="88"/>
        <v>#DIV/0!</v>
      </c>
    </row>
    <row r="685" spans="1:66" x14ac:dyDescent="0.35">
      <c r="A685" t="s">
        <v>988</v>
      </c>
      <c r="B685" s="144"/>
      <c r="C685" s="98"/>
      <c r="D685" s="43" t="str">
        <f t="shared" si="81"/>
        <v>POS</v>
      </c>
      <c r="E685" s="100"/>
      <c r="F685" s="101"/>
      <c r="G685" s="100"/>
      <c r="H685" s="101"/>
      <c r="I685" s="100"/>
      <c r="J685" s="101"/>
      <c r="K685" s="100"/>
      <c r="L685" s="101"/>
      <c r="M685" s="100"/>
      <c r="N685" s="101"/>
      <c r="O685" s="100"/>
      <c r="P685" s="101"/>
      <c r="Q685" s="100"/>
      <c r="R685" s="101"/>
      <c r="S685" s="100"/>
      <c r="T685" s="101"/>
      <c r="U685" s="118"/>
      <c r="V685" s="118"/>
      <c r="W685" s="100"/>
      <c r="X685" s="100"/>
      <c r="Y685" s="100"/>
      <c r="Z685" s="100"/>
      <c r="AA685" s="132"/>
      <c r="AB685" s="101"/>
      <c r="AC685" s="101"/>
      <c r="AD685" s="101"/>
      <c r="AE685" s="100"/>
      <c r="AF685" s="101"/>
      <c r="AG685" s="100"/>
      <c r="AH685" s="101"/>
      <c r="AI685" s="100"/>
      <c r="AJ685" s="101"/>
      <c r="AK685" s="100"/>
      <c r="AL685" s="101"/>
      <c r="AM685" s="101"/>
      <c r="AN685" s="8"/>
      <c r="AO685" s="147">
        <f>IFERROR(VLOOKUP(B685,'A2. Rate Change &amp; Enrollment'!$C$20:$K$769,3,FALSE),0)</f>
        <v>0</v>
      </c>
      <c r="AP685" s="147">
        <f>IFERROR(VLOOKUP(B685,'A2. Rate Change &amp; Enrollment'!$C$20:$K$769,7,FALSE),0)</f>
        <v>0</v>
      </c>
      <c r="AQ685" s="150" t="e">
        <f t="shared" si="86"/>
        <v>#DIV/0!</v>
      </c>
      <c r="AS685" s="177"/>
      <c r="AT685" s="177"/>
      <c r="AV685" s="153" t="e">
        <f t="shared" si="87"/>
        <v>#DIV/0!</v>
      </c>
      <c r="AW685" s="101"/>
      <c r="AY685" s="132"/>
      <c r="AZ685" s="101"/>
      <c r="BA685" s="94"/>
      <c r="BB685" s="94"/>
      <c r="BC685" s="94"/>
      <c r="BD685" s="94"/>
      <c r="BE685" s="101"/>
      <c r="BF685" s="132"/>
      <c r="BG685" s="98"/>
      <c r="BH685" s="74" t="str">
        <f t="shared" si="82"/>
        <v>N</v>
      </c>
      <c r="BI685" t="e">
        <f t="shared" si="83"/>
        <v>#DIV/0!</v>
      </c>
      <c r="BK685" s="283">
        <f>IFERROR(VLOOKUP($B685, 'A2. Rate Change &amp; Enrollment'!$C$14:$BY$769, 75, FALSE), 0)</f>
        <v>0</v>
      </c>
      <c r="BL685" s="283" t="e">
        <f t="shared" si="84"/>
        <v>#DIV/0!</v>
      </c>
      <c r="BM685" s="283" t="e">
        <f t="shared" si="85"/>
        <v>#DIV/0!</v>
      </c>
      <c r="BN685" t="e">
        <f t="shared" si="88"/>
        <v>#DIV/0!</v>
      </c>
    </row>
    <row r="686" spans="1:66" x14ac:dyDescent="0.35">
      <c r="A686" t="s">
        <v>989</v>
      </c>
      <c r="B686" s="144"/>
      <c r="C686" s="98"/>
      <c r="D686" s="43" t="str">
        <f t="shared" si="81"/>
        <v>POS</v>
      </c>
      <c r="E686" s="100"/>
      <c r="F686" s="101"/>
      <c r="G686" s="100"/>
      <c r="H686" s="101"/>
      <c r="I686" s="100"/>
      <c r="J686" s="101"/>
      <c r="K686" s="100"/>
      <c r="L686" s="101"/>
      <c r="M686" s="100"/>
      <c r="N686" s="101"/>
      <c r="O686" s="100"/>
      <c r="P686" s="101"/>
      <c r="Q686" s="100"/>
      <c r="R686" s="101"/>
      <c r="S686" s="100"/>
      <c r="T686" s="101"/>
      <c r="U686" s="118"/>
      <c r="V686" s="118"/>
      <c r="W686" s="100"/>
      <c r="X686" s="100"/>
      <c r="Y686" s="100"/>
      <c r="Z686" s="100"/>
      <c r="AA686" s="132"/>
      <c r="AB686" s="101"/>
      <c r="AC686" s="101"/>
      <c r="AD686" s="101"/>
      <c r="AE686" s="100"/>
      <c r="AF686" s="101"/>
      <c r="AG686" s="100"/>
      <c r="AH686" s="101"/>
      <c r="AI686" s="100"/>
      <c r="AJ686" s="101"/>
      <c r="AK686" s="100"/>
      <c r="AL686" s="101"/>
      <c r="AM686" s="101"/>
      <c r="AN686" s="8"/>
      <c r="AO686" s="147">
        <f>IFERROR(VLOOKUP(B686,'A2. Rate Change &amp; Enrollment'!$C$20:$K$769,3,FALSE),0)</f>
        <v>0</v>
      </c>
      <c r="AP686" s="147">
        <f>IFERROR(VLOOKUP(B686,'A2. Rate Change &amp; Enrollment'!$C$20:$K$769,7,FALSE),0)</f>
        <v>0</v>
      </c>
      <c r="AQ686" s="150" t="e">
        <f t="shared" si="86"/>
        <v>#DIV/0!</v>
      </c>
      <c r="AS686" s="177"/>
      <c r="AT686" s="177"/>
      <c r="AV686" s="153" t="e">
        <f t="shared" si="87"/>
        <v>#DIV/0!</v>
      </c>
      <c r="AW686" s="101"/>
      <c r="AY686" s="132"/>
      <c r="AZ686" s="101"/>
      <c r="BA686" s="94"/>
      <c r="BB686" s="94"/>
      <c r="BC686" s="94"/>
      <c r="BD686" s="94"/>
      <c r="BE686" s="101"/>
      <c r="BF686" s="132"/>
      <c r="BG686" s="98"/>
      <c r="BH686" s="74" t="str">
        <f t="shared" si="82"/>
        <v>N</v>
      </c>
      <c r="BI686" t="e">
        <f t="shared" si="83"/>
        <v>#DIV/0!</v>
      </c>
      <c r="BK686" s="283">
        <f>IFERROR(VLOOKUP($B686, 'A2. Rate Change &amp; Enrollment'!$C$14:$BY$769, 75, FALSE), 0)</f>
        <v>0</v>
      </c>
      <c r="BL686" s="283" t="e">
        <f t="shared" si="84"/>
        <v>#DIV/0!</v>
      </c>
      <c r="BM686" s="283" t="e">
        <f t="shared" si="85"/>
        <v>#DIV/0!</v>
      </c>
      <c r="BN686" t="e">
        <f t="shared" si="88"/>
        <v>#DIV/0!</v>
      </c>
    </row>
    <row r="687" spans="1:66" x14ac:dyDescent="0.35">
      <c r="A687" t="s">
        <v>990</v>
      </c>
      <c r="B687" s="144"/>
      <c r="C687" s="98"/>
      <c r="D687" s="43" t="str">
        <f t="shared" si="81"/>
        <v>POS</v>
      </c>
      <c r="E687" s="100"/>
      <c r="F687" s="101"/>
      <c r="G687" s="100"/>
      <c r="H687" s="101"/>
      <c r="I687" s="100"/>
      <c r="J687" s="101"/>
      <c r="K687" s="100"/>
      <c r="L687" s="101"/>
      <c r="M687" s="100"/>
      <c r="N687" s="101"/>
      <c r="O687" s="100"/>
      <c r="P687" s="101"/>
      <c r="Q687" s="100"/>
      <c r="R687" s="101"/>
      <c r="S687" s="100"/>
      <c r="T687" s="101"/>
      <c r="U687" s="118"/>
      <c r="V687" s="118"/>
      <c r="W687" s="100"/>
      <c r="X687" s="100"/>
      <c r="Y687" s="100"/>
      <c r="Z687" s="100"/>
      <c r="AA687" s="132"/>
      <c r="AB687" s="101"/>
      <c r="AC687" s="101"/>
      <c r="AD687" s="101"/>
      <c r="AE687" s="100"/>
      <c r="AF687" s="101"/>
      <c r="AG687" s="100"/>
      <c r="AH687" s="101"/>
      <c r="AI687" s="100"/>
      <c r="AJ687" s="101"/>
      <c r="AK687" s="100"/>
      <c r="AL687" s="101"/>
      <c r="AM687" s="101"/>
      <c r="AN687" s="8"/>
      <c r="AO687" s="147">
        <f>IFERROR(VLOOKUP(B687,'A2. Rate Change &amp; Enrollment'!$C$20:$K$769,3,FALSE),0)</f>
        <v>0</v>
      </c>
      <c r="AP687" s="147">
        <f>IFERROR(VLOOKUP(B687,'A2. Rate Change &amp; Enrollment'!$C$20:$K$769,7,FALSE),0)</f>
        <v>0</v>
      </c>
      <c r="AQ687" s="150" t="e">
        <f t="shared" si="86"/>
        <v>#DIV/0!</v>
      </c>
      <c r="AS687" s="177"/>
      <c r="AT687" s="177"/>
      <c r="AV687" s="153" t="e">
        <f t="shared" si="87"/>
        <v>#DIV/0!</v>
      </c>
      <c r="AW687" s="101"/>
      <c r="AY687" s="132"/>
      <c r="AZ687" s="101"/>
      <c r="BA687" s="94"/>
      <c r="BB687" s="94"/>
      <c r="BC687" s="94"/>
      <c r="BD687" s="94"/>
      <c r="BE687" s="101"/>
      <c r="BF687" s="132"/>
      <c r="BG687" s="98"/>
      <c r="BH687" s="74" t="str">
        <f t="shared" si="82"/>
        <v>N</v>
      </c>
      <c r="BI687" t="e">
        <f t="shared" si="83"/>
        <v>#DIV/0!</v>
      </c>
      <c r="BK687" s="283">
        <f>IFERROR(VLOOKUP($B687, 'A2. Rate Change &amp; Enrollment'!$C$14:$BY$769, 75, FALSE), 0)</f>
        <v>0</v>
      </c>
      <c r="BL687" s="283" t="e">
        <f t="shared" si="84"/>
        <v>#DIV/0!</v>
      </c>
      <c r="BM687" s="283" t="e">
        <f t="shared" si="85"/>
        <v>#DIV/0!</v>
      </c>
      <c r="BN687" t="e">
        <f t="shared" si="88"/>
        <v>#DIV/0!</v>
      </c>
    </row>
    <row r="688" spans="1:66" x14ac:dyDescent="0.35">
      <c r="A688" t="s">
        <v>991</v>
      </c>
      <c r="B688" s="144"/>
      <c r="C688" s="98"/>
      <c r="D688" s="43" t="str">
        <f t="shared" si="81"/>
        <v>POS</v>
      </c>
      <c r="E688" s="100"/>
      <c r="F688" s="101"/>
      <c r="G688" s="100"/>
      <c r="H688" s="101"/>
      <c r="I688" s="100"/>
      <c r="J688" s="101"/>
      <c r="K688" s="100"/>
      <c r="L688" s="101"/>
      <c r="M688" s="100"/>
      <c r="N688" s="101"/>
      <c r="O688" s="100"/>
      <c r="P688" s="101"/>
      <c r="Q688" s="100"/>
      <c r="R688" s="101"/>
      <c r="S688" s="100"/>
      <c r="T688" s="101"/>
      <c r="U688" s="118"/>
      <c r="V688" s="118"/>
      <c r="W688" s="100"/>
      <c r="X688" s="100"/>
      <c r="Y688" s="100"/>
      <c r="Z688" s="100"/>
      <c r="AA688" s="132"/>
      <c r="AB688" s="101"/>
      <c r="AC688" s="101"/>
      <c r="AD688" s="101"/>
      <c r="AE688" s="100"/>
      <c r="AF688" s="101"/>
      <c r="AG688" s="100"/>
      <c r="AH688" s="101"/>
      <c r="AI688" s="100"/>
      <c r="AJ688" s="101"/>
      <c r="AK688" s="100"/>
      <c r="AL688" s="101"/>
      <c r="AM688" s="101"/>
      <c r="AN688" s="8"/>
      <c r="AO688" s="147">
        <f>IFERROR(VLOOKUP(B688,'A2. Rate Change &amp; Enrollment'!$C$20:$K$769,3,FALSE),0)</f>
        <v>0</v>
      </c>
      <c r="AP688" s="147">
        <f>IFERROR(VLOOKUP(B688,'A2. Rate Change &amp; Enrollment'!$C$20:$K$769,7,FALSE),0)</f>
        <v>0</v>
      </c>
      <c r="AQ688" s="150" t="e">
        <f t="shared" si="86"/>
        <v>#DIV/0!</v>
      </c>
      <c r="AS688" s="177"/>
      <c r="AT688" s="177"/>
      <c r="AV688" s="153" t="e">
        <f t="shared" si="87"/>
        <v>#DIV/0!</v>
      </c>
      <c r="AW688" s="101"/>
      <c r="AY688" s="132"/>
      <c r="AZ688" s="101"/>
      <c r="BA688" s="94"/>
      <c r="BB688" s="94"/>
      <c r="BC688" s="94"/>
      <c r="BD688" s="94"/>
      <c r="BE688" s="101"/>
      <c r="BF688" s="132"/>
      <c r="BG688" s="98"/>
      <c r="BH688" s="74" t="str">
        <f t="shared" si="82"/>
        <v>N</v>
      </c>
      <c r="BI688" t="e">
        <f t="shared" si="83"/>
        <v>#DIV/0!</v>
      </c>
      <c r="BK688" s="283">
        <f>IFERROR(VLOOKUP($B688, 'A2. Rate Change &amp; Enrollment'!$C$14:$BY$769, 75, FALSE), 0)</f>
        <v>0</v>
      </c>
      <c r="BL688" s="283" t="e">
        <f t="shared" si="84"/>
        <v>#DIV/0!</v>
      </c>
      <c r="BM688" s="283" t="e">
        <f t="shared" si="85"/>
        <v>#DIV/0!</v>
      </c>
      <c r="BN688" t="e">
        <f t="shared" si="88"/>
        <v>#DIV/0!</v>
      </c>
    </row>
    <row r="689" spans="1:66" x14ac:dyDescent="0.35">
      <c r="A689" t="s">
        <v>992</v>
      </c>
      <c r="B689" s="144"/>
      <c r="C689" s="98"/>
      <c r="D689" s="43" t="str">
        <f t="shared" si="81"/>
        <v>POS</v>
      </c>
      <c r="E689" s="100"/>
      <c r="F689" s="101"/>
      <c r="G689" s="100"/>
      <c r="H689" s="101"/>
      <c r="I689" s="100"/>
      <c r="J689" s="101"/>
      <c r="K689" s="100"/>
      <c r="L689" s="101"/>
      <c r="M689" s="100"/>
      <c r="N689" s="101"/>
      <c r="O689" s="100"/>
      <c r="P689" s="101"/>
      <c r="Q689" s="100"/>
      <c r="R689" s="101"/>
      <c r="S689" s="100"/>
      <c r="T689" s="101"/>
      <c r="U689" s="118"/>
      <c r="V689" s="118"/>
      <c r="W689" s="100"/>
      <c r="X689" s="100"/>
      <c r="Y689" s="100"/>
      <c r="Z689" s="100"/>
      <c r="AA689" s="132"/>
      <c r="AB689" s="101"/>
      <c r="AC689" s="101"/>
      <c r="AD689" s="101"/>
      <c r="AE689" s="100"/>
      <c r="AF689" s="101"/>
      <c r="AG689" s="100"/>
      <c r="AH689" s="101"/>
      <c r="AI689" s="100"/>
      <c r="AJ689" s="101"/>
      <c r="AK689" s="100"/>
      <c r="AL689" s="101"/>
      <c r="AM689" s="101"/>
      <c r="AN689" s="8"/>
      <c r="AO689" s="147">
        <f>IFERROR(VLOOKUP(B689,'A2. Rate Change &amp; Enrollment'!$C$20:$K$769,3,FALSE),0)</f>
        <v>0</v>
      </c>
      <c r="AP689" s="147">
        <f>IFERROR(VLOOKUP(B689,'A2. Rate Change &amp; Enrollment'!$C$20:$K$769,7,FALSE),0)</f>
        <v>0</v>
      </c>
      <c r="AQ689" s="150" t="e">
        <f t="shared" si="86"/>
        <v>#DIV/0!</v>
      </c>
      <c r="AS689" s="177"/>
      <c r="AT689" s="177"/>
      <c r="AV689" s="153" t="e">
        <f t="shared" si="87"/>
        <v>#DIV/0!</v>
      </c>
      <c r="AW689" s="101"/>
      <c r="AY689" s="132"/>
      <c r="AZ689" s="101"/>
      <c r="BA689" s="94"/>
      <c r="BB689" s="94"/>
      <c r="BC689" s="94"/>
      <c r="BD689" s="94"/>
      <c r="BE689" s="101"/>
      <c r="BF689" s="132"/>
      <c r="BG689" s="98"/>
      <c r="BH689" s="74" t="str">
        <f t="shared" si="82"/>
        <v>N</v>
      </c>
      <c r="BI689" t="e">
        <f t="shared" si="83"/>
        <v>#DIV/0!</v>
      </c>
      <c r="BK689" s="283">
        <f>IFERROR(VLOOKUP($B689, 'A2. Rate Change &amp; Enrollment'!$C$14:$BY$769, 75, FALSE), 0)</f>
        <v>0</v>
      </c>
      <c r="BL689" s="283" t="e">
        <f t="shared" si="84"/>
        <v>#DIV/0!</v>
      </c>
      <c r="BM689" s="283" t="e">
        <f t="shared" si="85"/>
        <v>#DIV/0!</v>
      </c>
      <c r="BN689" t="e">
        <f t="shared" si="88"/>
        <v>#DIV/0!</v>
      </c>
    </row>
    <row r="690" spans="1:66" x14ac:dyDescent="0.35">
      <c r="A690" t="s">
        <v>993</v>
      </c>
      <c r="B690" s="144"/>
      <c r="C690" s="98"/>
      <c r="D690" s="43" t="str">
        <f t="shared" si="81"/>
        <v>POS</v>
      </c>
      <c r="E690" s="100"/>
      <c r="F690" s="101"/>
      <c r="G690" s="100"/>
      <c r="H690" s="101"/>
      <c r="I690" s="100"/>
      <c r="J690" s="101"/>
      <c r="K690" s="100"/>
      <c r="L690" s="101"/>
      <c r="M690" s="100"/>
      <c r="N690" s="101"/>
      <c r="O690" s="100"/>
      <c r="P690" s="101"/>
      <c r="Q690" s="100"/>
      <c r="R690" s="101"/>
      <c r="S690" s="100"/>
      <c r="T690" s="101"/>
      <c r="U690" s="118"/>
      <c r="V690" s="118"/>
      <c r="W690" s="100"/>
      <c r="X690" s="100"/>
      <c r="Y690" s="100"/>
      <c r="Z690" s="100"/>
      <c r="AA690" s="132"/>
      <c r="AB690" s="101"/>
      <c r="AC690" s="101"/>
      <c r="AD690" s="101"/>
      <c r="AE690" s="100"/>
      <c r="AF690" s="101"/>
      <c r="AG690" s="100"/>
      <c r="AH690" s="101"/>
      <c r="AI690" s="100"/>
      <c r="AJ690" s="101"/>
      <c r="AK690" s="100"/>
      <c r="AL690" s="101"/>
      <c r="AM690" s="101"/>
      <c r="AN690" s="8"/>
      <c r="AO690" s="147">
        <f>IFERROR(VLOOKUP(B690,'A2. Rate Change &amp; Enrollment'!$C$20:$K$769,3,FALSE),0)</f>
        <v>0</v>
      </c>
      <c r="AP690" s="147">
        <f>IFERROR(VLOOKUP(B690,'A2. Rate Change &amp; Enrollment'!$C$20:$K$769,7,FALSE),0)</f>
        <v>0</v>
      </c>
      <c r="AQ690" s="150" t="e">
        <f t="shared" si="86"/>
        <v>#DIV/0!</v>
      </c>
      <c r="AS690" s="177"/>
      <c r="AT690" s="177"/>
      <c r="AV690" s="153" t="e">
        <f t="shared" si="87"/>
        <v>#DIV/0!</v>
      </c>
      <c r="AW690" s="101"/>
      <c r="AY690" s="132"/>
      <c r="AZ690" s="101"/>
      <c r="BA690" s="94"/>
      <c r="BB690" s="94"/>
      <c r="BC690" s="94"/>
      <c r="BD690" s="94"/>
      <c r="BE690" s="101"/>
      <c r="BF690" s="132"/>
      <c r="BG690" s="98"/>
      <c r="BH690" s="74" t="str">
        <f t="shared" si="82"/>
        <v>N</v>
      </c>
      <c r="BI690" t="e">
        <f t="shared" si="83"/>
        <v>#DIV/0!</v>
      </c>
      <c r="BK690" s="283">
        <f>IFERROR(VLOOKUP($B690, 'A2. Rate Change &amp; Enrollment'!$C$14:$BY$769, 75, FALSE), 0)</f>
        <v>0</v>
      </c>
      <c r="BL690" s="283" t="e">
        <f t="shared" si="84"/>
        <v>#DIV/0!</v>
      </c>
      <c r="BM690" s="283" t="e">
        <f t="shared" si="85"/>
        <v>#DIV/0!</v>
      </c>
      <c r="BN690" t="e">
        <f t="shared" si="88"/>
        <v>#DIV/0!</v>
      </c>
    </row>
    <row r="691" spans="1:66" x14ac:dyDescent="0.35">
      <c r="A691" t="s">
        <v>994</v>
      </c>
      <c r="B691" s="144"/>
      <c r="C691" s="98"/>
      <c r="D691" s="43" t="str">
        <f t="shared" si="81"/>
        <v>POS</v>
      </c>
      <c r="E691" s="100"/>
      <c r="F691" s="101"/>
      <c r="G691" s="100"/>
      <c r="H691" s="101"/>
      <c r="I691" s="100"/>
      <c r="J691" s="101"/>
      <c r="K691" s="100"/>
      <c r="L691" s="101"/>
      <c r="M691" s="100"/>
      <c r="N691" s="101"/>
      <c r="O691" s="100"/>
      <c r="P691" s="101"/>
      <c r="Q691" s="100"/>
      <c r="R691" s="101"/>
      <c r="S691" s="100"/>
      <c r="T691" s="101"/>
      <c r="U691" s="118"/>
      <c r="V691" s="118"/>
      <c r="W691" s="100"/>
      <c r="X691" s="100"/>
      <c r="Y691" s="100"/>
      <c r="Z691" s="100"/>
      <c r="AA691" s="132"/>
      <c r="AB691" s="101"/>
      <c r="AC691" s="101"/>
      <c r="AD691" s="101"/>
      <c r="AE691" s="100"/>
      <c r="AF691" s="101"/>
      <c r="AG691" s="100"/>
      <c r="AH691" s="101"/>
      <c r="AI691" s="100"/>
      <c r="AJ691" s="101"/>
      <c r="AK691" s="100"/>
      <c r="AL691" s="101"/>
      <c r="AM691" s="101"/>
      <c r="AN691" s="8"/>
      <c r="AO691" s="147">
        <f>IFERROR(VLOOKUP(B691,'A2. Rate Change &amp; Enrollment'!$C$20:$K$769,3,FALSE),0)</f>
        <v>0</v>
      </c>
      <c r="AP691" s="147">
        <f>IFERROR(VLOOKUP(B691,'A2. Rate Change &amp; Enrollment'!$C$20:$K$769,7,FALSE),0)</f>
        <v>0</v>
      </c>
      <c r="AQ691" s="150" t="e">
        <f t="shared" si="86"/>
        <v>#DIV/0!</v>
      </c>
      <c r="AS691" s="177"/>
      <c r="AT691" s="177"/>
      <c r="AV691" s="153" t="e">
        <f t="shared" si="87"/>
        <v>#DIV/0!</v>
      </c>
      <c r="AW691" s="101"/>
      <c r="AY691" s="132"/>
      <c r="AZ691" s="101"/>
      <c r="BA691" s="94"/>
      <c r="BB691" s="94"/>
      <c r="BC691" s="94"/>
      <c r="BD691" s="94"/>
      <c r="BE691" s="101"/>
      <c r="BF691" s="132"/>
      <c r="BG691" s="98"/>
      <c r="BH691" s="74" t="str">
        <f t="shared" si="82"/>
        <v>N</v>
      </c>
      <c r="BI691" t="e">
        <f t="shared" si="83"/>
        <v>#DIV/0!</v>
      </c>
      <c r="BK691" s="283">
        <f>IFERROR(VLOOKUP($B691, 'A2. Rate Change &amp; Enrollment'!$C$14:$BY$769, 75, FALSE), 0)</f>
        <v>0</v>
      </c>
      <c r="BL691" s="283" t="e">
        <f t="shared" si="84"/>
        <v>#DIV/0!</v>
      </c>
      <c r="BM691" s="283" t="e">
        <f t="shared" si="85"/>
        <v>#DIV/0!</v>
      </c>
      <c r="BN691" t="e">
        <f t="shared" si="88"/>
        <v>#DIV/0!</v>
      </c>
    </row>
    <row r="692" spans="1:66" x14ac:dyDescent="0.35">
      <c r="A692" t="s">
        <v>995</v>
      </c>
      <c r="B692" s="144"/>
      <c r="C692" s="98"/>
      <c r="D692" s="43" t="str">
        <f t="shared" si="81"/>
        <v>POS</v>
      </c>
      <c r="E692" s="100"/>
      <c r="F692" s="101"/>
      <c r="G692" s="100"/>
      <c r="H692" s="101"/>
      <c r="I692" s="100"/>
      <c r="J692" s="101"/>
      <c r="K692" s="100"/>
      <c r="L692" s="101"/>
      <c r="M692" s="100"/>
      <c r="N692" s="101"/>
      <c r="O692" s="100"/>
      <c r="P692" s="101"/>
      <c r="Q692" s="100"/>
      <c r="R692" s="101"/>
      <c r="S692" s="100"/>
      <c r="T692" s="101"/>
      <c r="U692" s="118"/>
      <c r="V692" s="118"/>
      <c r="W692" s="100"/>
      <c r="X692" s="100"/>
      <c r="Y692" s="100"/>
      <c r="Z692" s="100"/>
      <c r="AA692" s="132"/>
      <c r="AB692" s="101"/>
      <c r="AC692" s="101"/>
      <c r="AD692" s="101"/>
      <c r="AE692" s="100"/>
      <c r="AF692" s="101"/>
      <c r="AG692" s="100"/>
      <c r="AH692" s="101"/>
      <c r="AI692" s="100"/>
      <c r="AJ692" s="101"/>
      <c r="AK692" s="100"/>
      <c r="AL692" s="101"/>
      <c r="AM692" s="101"/>
      <c r="AN692" s="8"/>
      <c r="AO692" s="147">
        <f>IFERROR(VLOOKUP(B692,'A2. Rate Change &amp; Enrollment'!$C$20:$K$769,3,FALSE),0)</f>
        <v>0</v>
      </c>
      <c r="AP692" s="147">
        <f>IFERROR(VLOOKUP(B692,'A2. Rate Change &amp; Enrollment'!$C$20:$K$769,7,FALSE),0)</f>
        <v>0</v>
      </c>
      <c r="AQ692" s="150" t="e">
        <f t="shared" si="86"/>
        <v>#DIV/0!</v>
      </c>
      <c r="AS692" s="177"/>
      <c r="AT692" s="177"/>
      <c r="AV692" s="153" t="e">
        <f t="shared" si="87"/>
        <v>#DIV/0!</v>
      </c>
      <c r="AW692" s="101"/>
      <c r="AY692" s="132"/>
      <c r="AZ692" s="101"/>
      <c r="BA692" s="94"/>
      <c r="BB692" s="94"/>
      <c r="BC692" s="94"/>
      <c r="BD692" s="94"/>
      <c r="BE692" s="101"/>
      <c r="BF692" s="132"/>
      <c r="BG692" s="98"/>
      <c r="BH692" s="74" t="str">
        <f t="shared" si="82"/>
        <v>N</v>
      </c>
      <c r="BI692" t="e">
        <f t="shared" si="83"/>
        <v>#DIV/0!</v>
      </c>
      <c r="BK692" s="283">
        <f>IFERROR(VLOOKUP($B692, 'A2. Rate Change &amp; Enrollment'!$C$14:$BY$769, 75, FALSE), 0)</f>
        <v>0</v>
      </c>
      <c r="BL692" s="283" t="e">
        <f t="shared" si="84"/>
        <v>#DIV/0!</v>
      </c>
      <c r="BM692" s="283" t="e">
        <f t="shared" si="85"/>
        <v>#DIV/0!</v>
      </c>
      <c r="BN692" t="e">
        <f t="shared" si="88"/>
        <v>#DIV/0!</v>
      </c>
    </row>
    <row r="693" spans="1:66" x14ac:dyDescent="0.35">
      <c r="A693" t="s">
        <v>996</v>
      </c>
      <c r="B693" s="144"/>
      <c r="C693" s="98"/>
      <c r="D693" s="43" t="str">
        <f t="shared" si="81"/>
        <v>POS</v>
      </c>
      <c r="E693" s="100"/>
      <c r="F693" s="101"/>
      <c r="G693" s="100"/>
      <c r="H693" s="101"/>
      <c r="I693" s="100"/>
      <c r="J693" s="101"/>
      <c r="K693" s="100"/>
      <c r="L693" s="101"/>
      <c r="M693" s="100"/>
      <c r="N693" s="101"/>
      <c r="O693" s="100"/>
      <c r="P693" s="101"/>
      <c r="Q693" s="100"/>
      <c r="R693" s="101"/>
      <c r="S693" s="100"/>
      <c r="T693" s="101"/>
      <c r="U693" s="118"/>
      <c r="V693" s="118"/>
      <c r="W693" s="100"/>
      <c r="X693" s="100"/>
      <c r="Y693" s="100"/>
      <c r="Z693" s="100"/>
      <c r="AA693" s="132"/>
      <c r="AB693" s="101"/>
      <c r="AC693" s="101"/>
      <c r="AD693" s="101"/>
      <c r="AE693" s="100"/>
      <c r="AF693" s="101"/>
      <c r="AG693" s="100"/>
      <c r="AH693" s="101"/>
      <c r="AI693" s="100"/>
      <c r="AJ693" s="101"/>
      <c r="AK693" s="100"/>
      <c r="AL693" s="101"/>
      <c r="AM693" s="101"/>
      <c r="AN693" s="8"/>
      <c r="AO693" s="147">
        <f>IFERROR(VLOOKUP(B693,'A2. Rate Change &amp; Enrollment'!$C$20:$K$769,3,FALSE),0)</f>
        <v>0</v>
      </c>
      <c r="AP693" s="147">
        <f>IFERROR(VLOOKUP(B693,'A2. Rate Change &amp; Enrollment'!$C$20:$K$769,7,FALSE),0)</f>
        <v>0</v>
      </c>
      <c r="AQ693" s="150" t="e">
        <f t="shared" si="86"/>
        <v>#DIV/0!</v>
      </c>
      <c r="AS693" s="177"/>
      <c r="AT693" s="177"/>
      <c r="AV693" s="153" t="e">
        <f t="shared" si="87"/>
        <v>#DIV/0!</v>
      </c>
      <c r="AW693" s="101"/>
      <c r="AY693" s="132"/>
      <c r="AZ693" s="101"/>
      <c r="BA693" s="94"/>
      <c r="BB693" s="94"/>
      <c r="BC693" s="94"/>
      <c r="BD693" s="94"/>
      <c r="BE693" s="101"/>
      <c r="BF693" s="132"/>
      <c r="BG693" s="98"/>
      <c r="BH693" s="74" t="str">
        <f t="shared" si="82"/>
        <v>N</v>
      </c>
      <c r="BI693" t="e">
        <f t="shared" si="83"/>
        <v>#DIV/0!</v>
      </c>
      <c r="BK693" s="283">
        <f>IFERROR(VLOOKUP($B693, 'A2. Rate Change &amp; Enrollment'!$C$14:$BY$769, 75, FALSE), 0)</f>
        <v>0</v>
      </c>
      <c r="BL693" s="283" t="e">
        <f t="shared" si="84"/>
        <v>#DIV/0!</v>
      </c>
      <c r="BM693" s="283" t="e">
        <f t="shared" si="85"/>
        <v>#DIV/0!</v>
      </c>
      <c r="BN693" t="e">
        <f t="shared" si="88"/>
        <v>#DIV/0!</v>
      </c>
    </row>
    <row r="694" spans="1:66" x14ac:dyDescent="0.35">
      <c r="A694" t="s">
        <v>997</v>
      </c>
      <c r="B694" s="144"/>
      <c r="C694" s="98"/>
      <c r="D694" s="43" t="str">
        <f t="shared" si="81"/>
        <v>POS</v>
      </c>
      <c r="E694" s="100"/>
      <c r="F694" s="101"/>
      <c r="G694" s="100"/>
      <c r="H694" s="101"/>
      <c r="I694" s="100"/>
      <c r="J694" s="101"/>
      <c r="K694" s="100"/>
      <c r="L694" s="101"/>
      <c r="M694" s="100"/>
      <c r="N694" s="101"/>
      <c r="O694" s="100"/>
      <c r="P694" s="101"/>
      <c r="Q694" s="100"/>
      <c r="R694" s="101"/>
      <c r="S694" s="100"/>
      <c r="T694" s="101"/>
      <c r="U694" s="118"/>
      <c r="V694" s="118"/>
      <c r="W694" s="100"/>
      <c r="X694" s="100"/>
      <c r="Y694" s="100"/>
      <c r="Z694" s="100"/>
      <c r="AA694" s="132"/>
      <c r="AB694" s="101"/>
      <c r="AC694" s="101"/>
      <c r="AD694" s="101"/>
      <c r="AE694" s="100"/>
      <c r="AF694" s="101"/>
      <c r="AG694" s="100"/>
      <c r="AH694" s="101"/>
      <c r="AI694" s="100"/>
      <c r="AJ694" s="101"/>
      <c r="AK694" s="100"/>
      <c r="AL694" s="101"/>
      <c r="AM694" s="101"/>
      <c r="AN694" s="8"/>
      <c r="AO694" s="147">
        <f>IFERROR(VLOOKUP(B694,'A2. Rate Change &amp; Enrollment'!$C$20:$K$769,3,FALSE),0)</f>
        <v>0</v>
      </c>
      <c r="AP694" s="147">
        <f>IFERROR(VLOOKUP(B694,'A2. Rate Change &amp; Enrollment'!$C$20:$K$769,7,FALSE),0)</f>
        <v>0</v>
      </c>
      <c r="AQ694" s="150" t="e">
        <f t="shared" si="86"/>
        <v>#DIV/0!</v>
      </c>
      <c r="AS694" s="177"/>
      <c r="AT694" s="177"/>
      <c r="AV694" s="153" t="e">
        <f t="shared" si="87"/>
        <v>#DIV/0!</v>
      </c>
      <c r="AW694" s="101"/>
      <c r="AY694" s="132"/>
      <c r="AZ694" s="101"/>
      <c r="BA694" s="94"/>
      <c r="BB694" s="94"/>
      <c r="BC694" s="94"/>
      <c r="BD694" s="94"/>
      <c r="BE694" s="101"/>
      <c r="BF694" s="132"/>
      <c r="BG694" s="98"/>
      <c r="BH694" s="74" t="str">
        <f t="shared" si="82"/>
        <v>N</v>
      </c>
      <c r="BI694" t="e">
        <f t="shared" si="83"/>
        <v>#DIV/0!</v>
      </c>
      <c r="BK694" s="283">
        <f>IFERROR(VLOOKUP($B694, 'A2. Rate Change &amp; Enrollment'!$C$14:$BY$769, 75, FALSE), 0)</f>
        <v>0</v>
      </c>
      <c r="BL694" s="283" t="e">
        <f t="shared" si="84"/>
        <v>#DIV/0!</v>
      </c>
      <c r="BM694" s="283" t="e">
        <f t="shared" si="85"/>
        <v>#DIV/0!</v>
      </c>
      <c r="BN694" t="e">
        <f t="shared" si="88"/>
        <v>#DIV/0!</v>
      </c>
    </row>
    <row r="695" spans="1:66" x14ac:dyDescent="0.35">
      <c r="A695" t="s">
        <v>998</v>
      </c>
      <c r="B695" s="144"/>
      <c r="C695" s="98"/>
      <c r="D695" s="43" t="str">
        <f t="shared" si="81"/>
        <v>POS</v>
      </c>
      <c r="E695" s="100"/>
      <c r="F695" s="101"/>
      <c r="G695" s="100"/>
      <c r="H695" s="101"/>
      <c r="I695" s="100"/>
      <c r="J695" s="101"/>
      <c r="K695" s="100"/>
      <c r="L695" s="101"/>
      <c r="M695" s="100"/>
      <c r="N695" s="101"/>
      <c r="O695" s="100"/>
      <c r="P695" s="101"/>
      <c r="Q695" s="100"/>
      <c r="R695" s="101"/>
      <c r="S695" s="100"/>
      <c r="T695" s="101"/>
      <c r="U695" s="118"/>
      <c r="V695" s="118"/>
      <c r="W695" s="100"/>
      <c r="X695" s="100"/>
      <c r="Y695" s="100"/>
      <c r="Z695" s="100"/>
      <c r="AA695" s="132"/>
      <c r="AB695" s="101"/>
      <c r="AC695" s="101"/>
      <c r="AD695" s="101"/>
      <c r="AE695" s="100"/>
      <c r="AF695" s="101"/>
      <c r="AG695" s="100"/>
      <c r="AH695" s="101"/>
      <c r="AI695" s="100"/>
      <c r="AJ695" s="101"/>
      <c r="AK695" s="100"/>
      <c r="AL695" s="101"/>
      <c r="AM695" s="101"/>
      <c r="AN695" s="8"/>
      <c r="AO695" s="147">
        <f>IFERROR(VLOOKUP(B695,'A2. Rate Change &amp; Enrollment'!$C$20:$K$769,3,FALSE),0)</f>
        <v>0</v>
      </c>
      <c r="AP695" s="147">
        <f>IFERROR(VLOOKUP(B695,'A2. Rate Change &amp; Enrollment'!$C$20:$K$769,7,FALSE),0)</f>
        <v>0</v>
      </c>
      <c r="AQ695" s="150" t="e">
        <f t="shared" si="86"/>
        <v>#DIV/0!</v>
      </c>
      <c r="AS695" s="177"/>
      <c r="AT695" s="177"/>
      <c r="AV695" s="153" t="e">
        <f t="shared" si="87"/>
        <v>#DIV/0!</v>
      </c>
      <c r="AW695" s="101"/>
      <c r="AY695" s="132"/>
      <c r="AZ695" s="101"/>
      <c r="BA695" s="94"/>
      <c r="BB695" s="94"/>
      <c r="BC695" s="94"/>
      <c r="BD695" s="94"/>
      <c r="BE695" s="101"/>
      <c r="BF695" s="132"/>
      <c r="BG695" s="98"/>
      <c r="BH695" s="74" t="str">
        <f t="shared" si="82"/>
        <v>N</v>
      </c>
      <c r="BI695" t="e">
        <f t="shared" si="83"/>
        <v>#DIV/0!</v>
      </c>
      <c r="BK695" s="283">
        <f>IFERROR(VLOOKUP($B695, 'A2. Rate Change &amp; Enrollment'!$C$14:$BY$769, 75, FALSE), 0)</f>
        <v>0</v>
      </c>
      <c r="BL695" s="283" t="e">
        <f t="shared" si="84"/>
        <v>#DIV/0!</v>
      </c>
      <c r="BM695" s="283" t="e">
        <f t="shared" si="85"/>
        <v>#DIV/0!</v>
      </c>
      <c r="BN695" t="e">
        <f t="shared" si="88"/>
        <v>#DIV/0!</v>
      </c>
    </row>
    <row r="696" spans="1:66" x14ac:dyDescent="0.35">
      <c r="A696" t="s">
        <v>999</v>
      </c>
      <c r="B696" s="144"/>
      <c r="C696" s="98"/>
      <c r="D696" s="43" t="str">
        <f t="shared" si="81"/>
        <v>POS</v>
      </c>
      <c r="E696" s="100"/>
      <c r="F696" s="101"/>
      <c r="G696" s="100"/>
      <c r="H696" s="101"/>
      <c r="I696" s="100"/>
      <c r="J696" s="101"/>
      <c r="K696" s="100"/>
      <c r="L696" s="101"/>
      <c r="M696" s="100"/>
      <c r="N696" s="101"/>
      <c r="O696" s="100"/>
      <c r="P696" s="101"/>
      <c r="Q696" s="100"/>
      <c r="R696" s="101"/>
      <c r="S696" s="100"/>
      <c r="T696" s="101"/>
      <c r="U696" s="118"/>
      <c r="V696" s="118"/>
      <c r="W696" s="100"/>
      <c r="X696" s="100"/>
      <c r="Y696" s="100"/>
      <c r="Z696" s="100"/>
      <c r="AA696" s="132"/>
      <c r="AB696" s="101"/>
      <c r="AC696" s="101"/>
      <c r="AD696" s="101"/>
      <c r="AE696" s="100"/>
      <c r="AF696" s="101"/>
      <c r="AG696" s="100"/>
      <c r="AH696" s="101"/>
      <c r="AI696" s="100"/>
      <c r="AJ696" s="101"/>
      <c r="AK696" s="100"/>
      <c r="AL696" s="101"/>
      <c r="AM696" s="101"/>
      <c r="AN696" s="8"/>
      <c r="AO696" s="147">
        <f>IFERROR(VLOOKUP(B696,'A2. Rate Change &amp; Enrollment'!$C$20:$K$769,3,FALSE),0)</f>
        <v>0</v>
      </c>
      <c r="AP696" s="147">
        <f>IFERROR(VLOOKUP(B696,'A2. Rate Change &amp; Enrollment'!$C$20:$K$769,7,FALSE),0)</f>
        <v>0</v>
      </c>
      <c r="AQ696" s="150" t="e">
        <f t="shared" si="86"/>
        <v>#DIV/0!</v>
      </c>
      <c r="AS696" s="177"/>
      <c r="AT696" s="177"/>
      <c r="AV696" s="153" t="e">
        <f t="shared" si="87"/>
        <v>#DIV/0!</v>
      </c>
      <c r="AW696" s="101"/>
      <c r="AY696" s="132"/>
      <c r="AZ696" s="101"/>
      <c r="BA696" s="94"/>
      <c r="BB696" s="94"/>
      <c r="BC696" s="94"/>
      <c r="BD696" s="94"/>
      <c r="BE696" s="101"/>
      <c r="BF696" s="132"/>
      <c r="BG696" s="98"/>
      <c r="BH696" s="74" t="str">
        <f t="shared" si="82"/>
        <v>N</v>
      </c>
      <c r="BI696" t="e">
        <f t="shared" si="83"/>
        <v>#DIV/0!</v>
      </c>
      <c r="BK696" s="283">
        <f>IFERROR(VLOOKUP($B696, 'A2. Rate Change &amp; Enrollment'!$C$14:$BY$769, 75, FALSE), 0)</f>
        <v>0</v>
      </c>
      <c r="BL696" s="283" t="e">
        <f t="shared" si="84"/>
        <v>#DIV/0!</v>
      </c>
      <c r="BM696" s="283" t="e">
        <f t="shared" si="85"/>
        <v>#DIV/0!</v>
      </c>
      <c r="BN696" t="e">
        <f t="shared" si="88"/>
        <v>#DIV/0!</v>
      </c>
    </row>
    <row r="697" spans="1:66" x14ac:dyDescent="0.35">
      <c r="A697" t="s">
        <v>1000</v>
      </c>
      <c r="B697" s="144"/>
      <c r="C697" s="98"/>
      <c r="D697" s="43" t="str">
        <f t="shared" si="81"/>
        <v>POS</v>
      </c>
      <c r="E697" s="100"/>
      <c r="F697" s="101"/>
      <c r="G697" s="100"/>
      <c r="H697" s="101"/>
      <c r="I697" s="100"/>
      <c r="J697" s="101"/>
      <c r="K697" s="100"/>
      <c r="L697" s="101"/>
      <c r="M697" s="100"/>
      <c r="N697" s="101"/>
      <c r="O697" s="100"/>
      <c r="P697" s="101"/>
      <c r="Q697" s="100"/>
      <c r="R697" s="101"/>
      <c r="S697" s="100"/>
      <c r="T697" s="101"/>
      <c r="U697" s="118"/>
      <c r="V697" s="118"/>
      <c r="W697" s="100"/>
      <c r="X697" s="100"/>
      <c r="Y697" s="100"/>
      <c r="Z697" s="100"/>
      <c r="AA697" s="132"/>
      <c r="AB697" s="101"/>
      <c r="AC697" s="101"/>
      <c r="AD697" s="101"/>
      <c r="AE697" s="100"/>
      <c r="AF697" s="101"/>
      <c r="AG697" s="100"/>
      <c r="AH697" s="101"/>
      <c r="AI697" s="100"/>
      <c r="AJ697" s="101"/>
      <c r="AK697" s="100"/>
      <c r="AL697" s="101"/>
      <c r="AM697" s="101"/>
      <c r="AN697" s="8"/>
      <c r="AO697" s="147">
        <f>IFERROR(VLOOKUP(B697,'A2. Rate Change &amp; Enrollment'!$C$20:$K$769,3,FALSE),0)</f>
        <v>0</v>
      </c>
      <c r="AP697" s="147">
        <f>IFERROR(VLOOKUP(B697,'A2. Rate Change &amp; Enrollment'!$C$20:$K$769,7,FALSE),0)</f>
        <v>0</v>
      </c>
      <c r="AQ697" s="150" t="e">
        <f t="shared" si="86"/>
        <v>#DIV/0!</v>
      </c>
      <c r="AS697" s="177"/>
      <c r="AT697" s="177"/>
      <c r="AV697" s="153" t="e">
        <f t="shared" si="87"/>
        <v>#DIV/0!</v>
      </c>
      <c r="AW697" s="101"/>
      <c r="AY697" s="132"/>
      <c r="AZ697" s="101"/>
      <c r="BA697" s="94"/>
      <c r="BB697" s="94"/>
      <c r="BC697" s="94"/>
      <c r="BD697" s="94"/>
      <c r="BE697" s="101"/>
      <c r="BF697" s="132"/>
      <c r="BG697" s="98"/>
      <c r="BH697" s="74" t="str">
        <f t="shared" si="82"/>
        <v>N</v>
      </c>
      <c r="BI697" t="e">
        <f t="shared" si="83"/>
        <v>#DIV/0!</v>
      </c>
      <c r="BK697" s="283">
        <f>IFERROR(VLOOKUP($B697, 'A2. Rate Change &amp; Enrollment'!$C$14:$BY$769, 75, FALSE), 0)</f>
        <v>0</v>
      </c>
      <c r="BL697" s="283" t="e">
        <f t="shared" si="84"/>
        <v>#DIV/0!</v>
      </c>
      <c r="BM697" s="283" t="e">
        <f t="shared" si="85"/>
        <v>#DIV/0!</v>
      </c>
      <c r="BN697" t="e">
        <f t="shared" si="88"/>
        <v>#DIV/0!</v>
      </c>
    </row>
    <row r="698" spans="1:66" x14ac:dyDescent="0.35">
      <c r="A698" t="s">
        <v>1001</v>
      </c>
      <c r="B698" s="144"/>
      <c r="C698" s="98"/>
      <c r="D698" s="43" t="str">
        <f t="shared" si="81"/>
        <v>POS</v>
      </c>
      <c r="E698" s="100"/>
      <c r="F698" s="101"/>
      <c r="G698" s="100"/>
      <c r="H698" s="101"/>
      <c r="I698" s="100"/>
      <c r="J698" s="101"/>
      <c r="K698" s="100"/>
      <c r="L698" s="101"/>
      <c r="M698" s="100"/>
      <c r="N698" s="101"/>
      <c r="O698" s="100"/>
      <c r="P698" s="101"/>
      <c r="Q698" s="100"/>
      <c r="R698" s="101"/>
      <c r="S698" s="100"/>
      <c r="T698" s="101"/>
      <c r="U698" s="118"/>
      <c r="V698" s="118"/>
      <c r="W698" s="100"/>
      <c r="X698" s="100"/>
      <c r="Y698" s="100"/>
      <c r="Z698" s="100"/>
      <c r="AA698" s="132"/>
      <c r="AB698" s="101"/>
      <c r="AC698" s="101"/>
      <c r="AD698" s="101"/>
      <c r="AE698" s="100"/>
      <c r="AF698" s="101"/>
      <c r="AG698" s="100"/>
      <c r="AH698" s="101"/>
      <c r="AI698" s="100"/>
      <c r="AJ698" s="101"/>
      <c r="AK698" s="100"/>
      <c r="AL698" s="101"/>
      <c r="AM698" s="101"/>
      <c r="AN698" s="8"/>
      <c r="AO698" s="147">
        <f>IFERROR(VLOOKUP(B698,'A2. Rate Change &amp; Enrollment'!$C$20:$K$769,3,FALSE),0)</f>
        <v>0</v>
      </c>
      <c r="AP698" s="147">
        <f>IFERROR(VLOOKUP(B698,'A2. Rate Change &amp; Enrollment'!$C$20:$K$769,7,FALSE),0)</f>
        <v>0</v>
      </c>
      <c r="AQ698" s="150" t="e">
        <f t="shared" si="86"/>
        <v>#DIV/0!</v>
      </c>
      <c r="AS698" s="177"/>
      <c r="AT698" s="177"/>
      <c r="AV698" s="153" t="e">
        <f t="shared" si="87"/>
        <v>#DIV/0!</v>
      </c>
      <c r="AW698" s="101"/>
      <c r="AY698" s="132"/>
      <c r="AZ698" s="101"/>
      <c r="BA698" s="94"/>
      <c r="BB698" s="94"/>
      <c r="BC698" s="94"/>
      <c r="BD698" s="94"/>
      <c r="BE698" s="101"/>
      <c r="BF698" s="132"/>
      <c r="BG698" s="98"/>
      <c r="BH698" s="74" t="str">
        <f t="shared" si="82"/>
        <v>N</v>
      </c>
      <c r="BI698" t="e">
        <f t="shared" si="83"/>
        <v>#DIV/0!</v>
      </c>
      <c r="BK698" s="283">
        <f>IFERROR(VLOOKUP($B698, 'A2. Rate Change &amp; Enrollment'!$C$14:$BY$769, 75, FALSE), 0)</f>
        <v>0</v>
      </c>
      <c r="BL698" s="283" t="e">
        <f t="shared" si="84"/>
        <v>#DIV/0!</v>
      </c>
      <c r="BM698" s="283" t="e">
        <f t="shared" si="85"/>
        <v>#DIV/0!</v>
      </c>
      <c r="BN698" t="e">
        <f t="shared" si="88"/>
        <v>#DIV/0!</v>
      </c>
    </row>
    <row r="699" spans="1:66" x14ac:dyDescent="0.35">
      <c r="A699" t="s">
        <v>1002</v>
      </c>
      <c r="B699" s="144"/>
      <c r="C699" s="98"/>
      <c r="D699" s="43" t="str">
        <f t="shared" si="81"/>
        <v>POS</v>
      </c>
      <c r="E699" s="100"/>
      <c r="F699" s="101"/>
      <c r="G699" s="100"/>
      <c r="H699" s="101"/>
      <c r="I699" s="100"/>
      <c r="J699" s="101"/>
      <c r="K699" s="100"/>
      <c r="L699" s="101"/>
      <c r="M699" s="100"/>
      <c r="N699" s="101"/>
      <c r="O699" s="100"/>
      <c r="P699" s="101"/>
      <c r="Q699" s="100"/>
      <c r="R699" s="101"/>
      <c r="S699" s="100"/>
      <c r="T699" s="101"/>
      <c r="U699" s="118"/>
      <c r="V699" s="118"/>
      <c r="W699" s="100"/>
      <c r="X699" s="100"/>
      <c r="Y699" s="100"/>
      <c r="Z699" s="100"/>
      <c r="AA699" s="132"/>
      <c r="AB699" s="101"/>
      <c r="AC699" s="101"/>
      <c r="AD699" s="101"/>
      <c r="AE699" s="100"/>
      <c r="AF699" s="101"/>
      <c r="AG699" s="100"/>
      <c r="AH699" s="101"/>
      <c r="AI699" s="100"/>
      <c r="AJ699" s="101"/>
      <c r="AK699" s="100"/>
      <c r="AL699" s="101"/>
      <c r="AM699" s="101"/>
      <c r="AN699" s="8"/>
      <c r="AO699" s="147">
        <f>IFERROR(VLOOKUP(B699,'A2. Rate Change &amp; Enrollment'!$C$20:$K$769,3,FALSE),0)</f>
        <v>0</v>
      </c>
      <c r="AP699" s="147">
        <f>IFERROR(VLOOKUP(B699,'A2. Rate Change &amp; Enrollment'!$C$20:$K$769,7,FALSE),0)</f>
        <v>0</v>
      </c>
      <c r="AQ699" s="150" t="e">
        <f t="shared" si="86"/>
        <v>#DIV/0!</v>
      </c>
      <c r="AS699" s="177"/>
      <c r="AT699" s="177"/>
      <c r="AV699" s="153" t="e">
        <f t="shared" si="87"/>
        <v>#DIV/0!</v>
      </c>
      <c r="AW699" s="101"/>
      <c r="AY699" s="132"/>
      <c r="AZ699" s="101"/>
      <c r="BA699" s="94"/>
      <c r="BB699" s="94"/>
      <c r="BC699" s="94"/>
      <c r="BD699" s="94"/>
      <c r="BE699" s="101"/>
      <c r="BF699" s="132"/>
      <c r="BG699" s="98"/>
      <c r="BH699" s="74" t="str">
        <f t="shared" si="82"/>
        <v>N</v>
      </c>
      <c r="BI699" t="e">
        <f t="shared" si="83"/>
        <v>#DIV/0!</v>
      </c>
      <c r="BK699" s="283">
        <f>IFERROR(VLOOKUP($B699, 'A2. Rate Change &amp; Enrollment'!$C$14:$BY$769, 75, FALSE), 0)</f>
        <v>0</v>
      </c>
      <c r="BL699" s="283" t="e">
        <f t="shared" si="84"/>
        <v>#DIV/0!</v>
      </c>
      <c r="BM699" s="283" t="e">
        <f t="shared" si="85"/>
        <v>#DIV/0!</v>
      </c>
      <c r="BN699" t="e">
        <f t="shared" si="88"/>
        <v>#DIV/0!</v>
      </c>
    </row>
    <row r="700" spans="1:66" x14ac:dyDescent="0.35">
      <c r="A700" t="s">
        <v>1003</v>
      </c>
      <c r="B700" s="144"/>
      <c r="C700" s="98"/>
      <c r="D700" s="43" t="str">
        <f t="shared" si="81"/>
        <v>POS</v>
      </c>
      <c r="E700" s="100"/>
      <c r="F700" s="101"/>
      <c r="G700" s="100"/>
      <c r="H700" s="101"/>
      <c r="I700" s="100"/>
      <c r="J700" s="101"/>
      <c r="K700" s="100"/>
      <c r="L700" s="101"/>
      <c r="M700" s="100"/>
      <c r="N700" s="101"/>
      <c r="O700" s="100"/>
      <c r="P700" s="101"/>
      <c r="Q700" s="100"/>
      <c r="R700" s="101"/>
      <c r="S700" s="100"/>
      <c r="T700" s="101"/>
      <c r="U700" s="118"/>
      <c r="V700" s="118"/>
      <c r="W700" s="100"/>
      <c r="X700" s="100"/>
      <c r="Y700" s="100"/>
      <c r="Z700" s="100"/>
      <c r="AA700" s="132"/>
      <c r="AB700" s="101"/>
      <c r="AC700" s="101"/>
      <c r="AD700" s="101"/>
      <c r="AE700" s="100"/>
      <c r="AF700" s="101"/>
      <c r="AG700" s="100"/>
      <c r="AH700" s="101"/>
      <c r="AI700" s="100"/>
      <c r="AJ700" s="101"/>
      <c r="AK700" s="100"/>
      <c r="AL700" s="101"/>
      <c r="AM700" s="101"/>
      <c r="AN700" s="8"/>
      <c r="AO700" s="147">
        <f>IFERROR(VLOOKUP(B700,'A2. Rate Change &amp; Enrollment'!$C$20:$K$769,3,FALSE),0)</f>
        <v>0</v>
      </c>
      <c r="AP700" s="147">
        <f>IFERROR(VLOOKUP(B700,'A2. Rate Change &amp; Enrollment'!$C$20:$K$769,7,FALSE),0)</f>
        <v>0</v>
      </c>
      <c r="AQ700" s="150" t="e">
        <f t="shared" si="86"/>
        <v>#DIV/0!</v>
      </c>
      <c r="AS700" s="177"/>
      <c r="AT700" s="177"/>
      <c r="AV700" s="153" t="e">
        <f t="shared" si="87"/>
        <v>#DIV/0!</v>
      </c>
      <c r="AW700" s="101"/>
      <c r="AY700" s="132"/>
      <c r="AZ700" s="101"/>
      <c r="BA700" s="94"/>
      <c r="BB700" s="94"/>
      <c r="BC700" s="94"/>
      <c r="BD700" s="94"/>
      <c r="BE700" s="101"/>
      <c r="BF700" s="132"/>
      <c r="BG700" s="98"/>
      <c r="BH700" s="74" t="str">
        <f t="shared" si="82"/>
        <v>N</v>
      </c>
      <c r="BI700" t="e">
        <f t="shared" si="83"/>
        <v>#DIV/0!</v>
      </c>
      <c r="BK700" s="283">
        <f>IFERROR(VLOOKUP($B700, 'A2. Rate Change &amp; Enrollment'!$C$14:$BY$769, 75, FALSE), 0)</f>
        <v>0</v>
      </c>
      <c r="BL700" s="283" t="e">
        <f t="shared" si="84"/>
        <v>#DIV/0!</v>
      </c>
      <c r="BM700" s="283" t="e">
        <f t="shared" si="85"/>
        <v>#DIV/0!</v>
      </c>
      <c r="BN700" t="e">
        <f t="shared" si="88"/>
        <v>#DIV/0!</v>
      </c>
    </row>
    <row r="701" spans="1:66" x14ac:dyDescent="0.35">
      <c r="A701" t="s">
        <v>1004</v>
      </c>
      <c r="B701" s="144"/>
      <c r="C701" s="98"/>
      <c r="D701" s="43" t="str">
        <f t="shared" si="81"/>
        <v>POS</v>
      </c>
      <c r="E701" s="100"/>
      <c r="F701" s="101"/>
      <c r="G701" s="100"/>
      <c r="H701" s="101"/>
      <c r="I701" s="100"/>
      <c r="J701" s="101"/>
      <c r="K701" s="100"/>
      <c r="L701" s="101"/>
      <c r="M701" s="100"/>
      <c r="N701" s="101"/>
      <c r="O701" s="100"/>
      <c r="P701" s="101"/>
      <c r="Q701" s="100"/>
      <c r="R701" s="101"/>
      <c r="S701" s="100"/>
      <c r="T701" s="101"/>
      <c r="U701" s="118"/>
      <c r="V701" s="118"/>
      <c r="W701" s="100"/>
      <c r="X701" s="100"/>
      <c r="Y701" s="100"/>
      <c r="Z701" s="100"/>
      <c r="AA701" s="132"/>
      <c r="AB701" s="101"/>
      <c r="AC701" s="101"/>
      <c r="AD701" s="101"/>
      <c r="AE701" s="100"/>
      <c r="AF701" s="101"/>
      <c r="AG701" s="100"/>
      <c r="AH701" s="101"/>
      <c r="AI701" s="100"/>
      <c r="AJ701" s="101"/>
      <c r="AK701" s="100"/>
      <c r="AL701" s="101"/>
      <c r="AM701" s="101"/>
      <c r="AN701" s="8"/>
      <c r="AO701" s="147">
        <f>IFERROR(VLOOKUP(B701,'A2. Rate Change &amp; Enrollment'!$C$20:$K$769,3,FALSE),0)</f>
        <v>0</v>
      </c>
      <c r="AP701" s="147">
        <f>IFERROR(VLOOKUP(B701,'A2. Rate Change &amp; Enrollment'!$C$20:$K$769,7,FALSE),0)</f>
        <v>0</v>
      </c>
      <c r="AQ701" s="150" t="e">
        <f t="shared" si="86"/>
        <v>#DIV/0!</v>
      </c>
      <c r="AS701" s="177"/>
      <c r="AT701" s="177"/>
      <c r="AV701" s="153" t="e">
        <f t="shared" si="87"/>
        <v>#DIV/0!</v>
      </c>
      <c r="AW701" s="101"/>
      <c r="AY701" s="132"/>
      <c r="AZ701" s="101"/>
      <c r="BA701" s="94"/>
      <c r="BB701" s="94"/>
      <c r="BC701" s="94"/>
      <c r="BD701" s="94"/>
      <c r="BE701" s="101"/>
      <c r="BF701" s="132"/>
      <c r="BG701" s="98"/>
      <c r="BH701" s="74" t="str">
        <f t="shared" si="82"/>
        <v>N</v>
      </c>
      <c r="BI701" t="e">
        <f t="shared" si="83"/>
        <v>#DIV/0!</v>
      </c>
      <c r="BK701" s="283">
        <f>IFERROR(VLOOKUP($B701, 'A2. Rate Change &amp; Enrollment'!$C$14:$BY$769, 75, FALSE), 0)</f>
        <v>0</v>
      </c>
      <c r="BL701" s="283" t="e">
        <f t="shared" si="84"/>
        <v>#DIV/0!</v>
      </c>
      <c r="BM701" s="283" t="e">
        <f t="shared" si="85"/>
        <v>#DIV/0!</v>
      </c>
      <c r="BN701" t="e">
        <f t="shared" si="88"/>
        <v>#DIV/0!</v>
      </c>
    </row>
    <row r="702" spans="1:66" x14ac:dyDescent="0.35">
      <c r="A702" t="s">
        <v>1005</v>
      </c>
      <c r="B702" s="144"/>
      <c r="C702" s="98"/>
      <c r="D702" s="43" t="str">
        <f t="shared" si="81"/>
        <v>POS</v>
      </c>
      <c r="E702" s="100"/>
      <c r="F702" s="101"/>
      <c r="G702" s="100"/>
      <c r="H702" s="101"/>
      <c r="I702" s="100"/>
      <c r="J702" s="101"/>
      <c r="K702" s="100"/>
      <c r="L702" s="101"/>
      <c r="M702" s="100"/>
      <c r="N702" s="101"/>
      <c r="O702" s="100"/>
      <c r="P702" s="101"/>
      <c r="Q702" s="100"/>
      <c r="R702" s="101"/>
      <c r="S702" s="100"/>
      <c r="T702" s="101"/>
      <c r="U702" s="118"/>
      <c r="V702" s="118"/>
      <c r="W702" s="100"/>
      <c r="X702" s="100"/>
      <c r="Y702" s="100"/>
      <c r="Z702" s="100"/>
      <c r="AA702" s="132"/>
      <c r="AB702" s="101"/>
      <c r="AC702" s="101"/>
      <c r="AD702" s="101"/>
      <c r="AE702" s="100"/>
      <c r="AF702" s="101"/>
      <c r="AG702" s="100"/>
      <c r="AH702" s="101"/>
      <c r="AI702" s="100"/>
      <c r="AJ702" s="101"/>
      <c r="AK702" s="100"/>
      <c r="AL702" s="101"/>
      <c r="AM702" s="101"/>
      <c r="AN702" s="8"/>
      <c r="AO702" s="147">
        <f>IFERROR(VLOOKUP(B702,'A2. Rate Change &amp; Enrollment'!$C$20:$K$769,3,FALSE),0)</f>
        <v>0</v>
      </c>
      <c r="AP702" s="147">
        <f>IFERROR(VLOOKUP(B702,'A2. Rate Change &amp; Enrollment'!$C$20:$K$769,7,FALSE),0)</f>
        <v>0</v>
      </c>
      <c r="AQ702" s="150" t="e">
        <f t="shared" si="86"/>
        <v>#DIV/0!</v>
      </c>
      <c r="AS702" s="177"/>
      <c r="AT702" s="177"/>
      <c r="AV702" s="153" t="e">
        <f t="shared" si="87"/>
        <v>#DIV/0!</v>
      </c>
      <c r="AW702" s="101"/>
      <c r="AY702" s="132"/>
      <c r="AZ702" s="101"/>
      <c r="BA702" s="94"/>
      <c r="BB702" s="94"/>
      <c r="BC702" s="94"/>
      <c r="BD702" s="94"/>
      <c r="BE702" s="101"/>
      <c r="BF702" s="132"/>
      <c r="BG702" s="98"/>
      <c r="BH702" s="74" t="str">
        <f t="shared" si="82"/>
        <v>N</v>
      </c>
      <c r="BI702" t="e">
        <f t="shared" si="83"/>
        <v>#DIV/0!</v>
      </c>
      <c r="BK702" s="283">
        <f>IFERROR(VLOOKUP($B702, 'A2. Rate Change &amp; Enrollment'!$C$14:$BY$769, 75, FALSE), 0)</f>
        <v>0</v>
      </c>
      <c r="BL702" s="283" t="e">
        <f t="shared" si="84"/>
        <v>#DIV/0!</v>
      </c>
      <c r="BM702" s="283" t="e">
        <f t="shared" si="85"/>
        <v>#DIV/0!</v>
      </c>
      <c r="BN702" t="e">
        <f t="shared" si="88"/>
        <v>#DIV/0!</v>
      </c>
    </row>
    <row r="703" spans="1:66" x14ac:dyDescent="0.35">
      <c r="A703" t="s">
        <v>1006</v>
      </c>
      <c r="B703" s="144"/>
      <c r="C703" s="98"/>
      <c r="D703" s="43" t="str">
        <f t="shared" si="81"/>
        <v>POS</v>
      </c>
      <c r="E703" s="100"/>
      <c r="F703" s="101"/>
      <c r="G703" s="100"/>
      <c r="H703" s="101"/>
      <c r="I703" s="100"/>
      <c r="J703" s="101"/>
      <c r="K703" s="100"/>
      <c r="L703" s="101"/>
      <c r="M703" s="100"/>
      <c r="N703" s="101"/>
      <c r="O703" s="100"/>
      <c r="P703" s="101"/>
      <c r="Q703" s="100"/>
      <c r="R703" s="101"/>
      <c r="S703" s="100"/>
      <c r="T703" s="101"/>
      <c r="U703" s="118"/>
      <c r="V703" s="118"/>
      <c r="W703" s="100"/>
      <c r="X703" s="100"/>
      <c r="Y703" s="100"/>
      <c r="Z703" s="100"/>
      <c r="AA703" s="132"/>
      <c r="AB703" s="101"/>
      <c r="AC703" s="101"/>
      <c r="AD703" s="101"/>
      <c r="AE703" s="100"/>
      <c r="AF703" s="101"/>
      <c r="AG703" s="100"/>
      <c r="AH703" s="101"/>
      <c r="AI703" s="100"/>
      <c r="AJ703" s="101"/>
      <c r="AK703" s="100"/>
      <c r="AL703" s="101"/>
      <c r="AM703" s="101"/>
      <c r="AN703" s="8"/>
      <c r="AO703" s="147">
        <f>IFERROR(VLOOKUP(B703,'A2. Rate Change &amp; Enrollment'!$C$20:$K$769,3,FALSE),0)</f>
        <v>0</v>
      </c>
      <c r="AP703" s="147">
        <f>IFERROR(VLOOKUP(B703,'A2. Rate Change &amp; Enrollment'!$C$20:$K$769,7,FALSE),0)</f>
        <v>0</v>
      </c>
      <c r="AQ703" s="150" t="e">
        <f t="shared" si="86"/>
        <v>#DIV/0!</v>
      </c>
      <c r="AS703" s="177"/>
      <c r="AT703" s="177"/>
      <c r="AV703" s="153" t="e">
        <f t="shared" si="87"/>
        <v>#DIV/0!</v>
      </c>
      <c r="AW703" s="101"/>
      <c r="AY703" s="132"/>
      <c r="AZ703" s="101"/>
      <c r="BA703" s="94"/>
      <c r="BB703" s="94"/>
      <c r="BC703" s="94"/>
      <c r="BD703" s="94"/>
      <c r="BE703" s="101"/>
      <c r="BF703" s="132"/>
      <c r="BG703" s="98"/>
      <c r="BH703" s="74" t="str">
        <f t="shared" si="82"/>
        <v>N</v>
      </c>
      <c r="BI703" t="e">
        <f t="shared" si="83"/>
        <v>#DIV/0!</v>
      </c>
      <c r="BK703" s="283">
        <f>IFERROR(VLOOKUP($B703, 'A2. Rate Change &amp; Enrollment'!$C$14:$BY$769, 75, FALSE), 0)</f>
        <v>0</v>
      </c>
      <c r="BL703" s="283" t="e">
        <f t="shared" si="84"/>
        <v>#DIV/0!</v>
      </c>
      <c r="BM703" s="283" t="e">
        <f t="shared" si="85"/>
        <v>#DIV/0!</v>
      </c>
      <c r="BN703" t="e">
        <f t="shared" si="88"/>
        <v>#DIV/0!</v>
      </c>
    </row>
    <row r="704" spans="1:66" x14ac:dyDescent="0.35">
      <c r="A704" t="s">
        <v>1007</v>
      </c>
      <c r="B704" s="144"/>
      <c r="C704" s="98"/>
      <c r="D704" s="43" t="str">
        <f t="shared" si="81"/>
        <v>POS</v>
      </c>
      <c r="E704" s="100"/>
      <c r="F704" s="101"/>
      <c r="G704" s="100"/>
      <c r="H704" s="101"/>
      <c r="I704" s="100"/>
      <c r="J704" s="101"/>
      <c r="K704" s="100"/>
      <c r="L704" s="101"/>
      <c r="M704" s="100"/>
      <c r="N704" s="101"/>
      <c r="O704" s="100"/>
      <c r="P704" s="101"/>
      <c r="Q704" s="100"/>
      <c r="R704" s="101"/>
      <c r="S704" s="100"/>
      <c r="T704" s="101"/>
      <c r="U704" s="118"/>
      <c r="V704" s="118"/>
      <c r="W704" s="100"/>
      <c r="X704" s="100"/>
      <c r="Y704" s="100"/>
      <c r="Z704" s="100"/>
      <c r="AA704" s="132"/>
      <c r="AB704" s="101"/>
      <c r="AC704" s="101"/>
      <c r="AD704" s="101"/>
      <c r="AE704" s="100"/>
      <c r="AF704" s="101"/>
      <c r="AG704" s="100"/>
      <c r="AH704" s="101"/>
      <c r="AI704" s="100"/>
      <c r="AJ704" s="101"/>
      <c r="AK704" s="100"/>
      <c r="AL704" s="101"/>
      <c r="AM704" s="101"/>
      <c r="AN704" s="8"/>
      <c r="AO704" s="147">
        <f>IFERROR(VLOOKUP(B704,'A2. Rate Change &amp; Enrollment'!$C$20:$K$769,3,FALSE),0)</f>
        <v>0</v>
      </c>
      <c r="AP704" s="147">
        <f>IFERROR(VLOOKUP(B704,'A2. Rate Change &amp; Enrollment'!$C$20:$K$769,7,FALSE),0)</f>
        <v>0</v>
      </c>
      <c r="AQ704" s="150" t="e">
        <f t="shared" si="86"/>
        <v>#DIV/0!</v>
      </c>
      <c r="AS704" s="177"/>
      <c r="AT704" s="177"/>
      <c r="AV704" s="153" t="e">
        <f t="shared" si="87"/>
        <v>#DIV/0!</v>
      </c>
      <c r="AW704" s="101"/>
      <c r="AY704" s="132"/>
      <c r="AZ704" s="101"/>
      <c r="BA704" s="94"/>
      <c r="BB704" s="94"/>
      <c r="BC704" s="94"/>
      <c r="BD704" s="94"/>
      <c r="BE704" s="101"/>
      <c r="BF704" s="132"/>
      <c r="BG704" s="98"/>
      <c r="BH704" s="74" t="str">
        <f t="shared" si="82"/>
        <v>N</v>
      </c>
      <c r="BI704" t="e">
        <f t="shared" si="83"/>
        <v>#DIV/0!</v>
      </c>
      <c r="BK704" s="283">
        <f>IFERROR(VLOOKUP($B704, 'A2. Rate Change &amp; Enrollment'!$C$14:$BY$769, 75, FALSE), 0)</f>
        <v>0</v>
      </c>
      <c r="BL704" s="283" t="e">
        <f t="shared" si="84"/>
        <v>#DIV/0!</v>
      </c>
      <c r="BM704" s="283" t="e">
        <f t="shared" si="85"/>
        <v>#DIV/0!</v>
      </c>
      <c r="BN704" t="e">
        <f t="shared" si="88"/>
        <v>#DIV/0!</v>
      </c>
    </row>
    <row r="705" spans="1:66" x14ac:dyDescent="0.35">
      <c r="A705" t="s">
        <v>1008</v>
      </c>
      <c r="B705" s="144"/>
      <c r="C705" s="98"/>
      <c r="D705" s="43" t="str">
        <f t="shared" si="81"/>
        <v>POS</v>
      </c>
      <c r="E705" s="100"/>
      <c r="F705" s="101"/>
      <c r="G705" s="100"/>
      <c r="H705" s="101"/>
      <c r="I705" s="100"/>
      <c r="J705" s="101"/>
      <c r="K705" s="100"/>
      <c r="L705" s="101"/>
      <c r="M705" s="100"/>
      <c r="N705" s="101"/>
      <c r="O705" s="100"/>
      <c r="P705" s="101"/>
      <c r="Q705" s="100"/>
      <c r="R705" s="101"/>
      <c r="S705" s="100"/>
      <c r="T705" s="101"/>
      <c r="U705" s="118"/>
      <c r="V705" s="118"/>
      <c r="W705" s="100"/>
      <c r="X705" s="100"/>
      <c r="Y705" s="100"/>
      <c r="Z705" s="100"/>
      <c r="AA705" s="132"/>
      <c r="AB705" s="101"/>
      <c r="AC705" s="101"/>
      <c r="AD705" s="101"/>
      <c r="AE705" s="100"/>
      <c r="AF705" s="101"/>
      <c r="AG705" s="100"/>
      <c r="AH705" s="101"/>
      <c r="AI705" s="100"/>
      <c r="AJ705" s="101"/>
      <c r="AK705" s="100"/>
      <c r="AL705" s="101"/>
      <c r="AM705" s="101"/>
      <c r="AN705" s="8"/>
      <c r="AO705" s="147">
        <f>IFERROR(VLOOKUP(B705,'A2. Rate Change &amp; Enrollment'!$C$20:$K$769,3,FALSE),0)</f>
        <v>0</v>
      </c>
      <c r="AP705" s="147">
        <f>IFERROR(VLOOKUP(B705,'A2. Rate Change &amp; Enrollment'!$C$20:$K$769,7,FALSE),0)</f>
        <v>0</v>
      </c>
      <c r="AQ705" s="150" t="e">
        <f t="shared" si="86"/>
        <v>#DIV/0!</v>
      </c>
      <c r="AS705" s="177"/>
      <c r="AT705" s="177"/>
      <c r="AV705" s="153" t="e">
        <f t="shared" si="87"/>
        <v>#DIV/0!</v>
      </c>
      <c r="AW705" s="101"/>
      <c r="AY705" s="132"/>
      <c r="AZ705" s="101"/>
      <c r="BA705" s="94"/>
      <c r="BB705" s="94"/>
      <c r="BC705" s="94"/>
      <c r="BD705" s="94"/>
      <c r="BE705" s="101"/>
      <c r="BF705" s="132"/>
      <c r="BG705" s="98"/>
      <c r="BH705" s="74" t="str">
        <f t="shared" si="82"/>
        <v>N</v>
      </c>
      <c r="BI705" t="e">
        <f t="shared" si="83"/>
        <v>#DIV/0!</v>
      </c>
      <c r="BK705" s="283">
        <f>IFERROR(VLOOKUP($B705, 'A2. Rate Change &amp; Enrollment'!$C$14:$BY$769, 75, FALSE), 0)</f>
        <v>0</v>
      </c>
      <c r="BL705" s="283" t="e">
        <f t="shared" si="84"/>
        <v>#DIV/0!</v>
      </c>
      <c r="BM705" s="283" t="e">
        <f t="shared" si="85"/>
        <v>#DIV/0!</v>
      </c>
      <c r="BN705" t="e">
        <f t="shared" si="88"/>
        <v>#DIV/0!</v>
      </c>
    </row>
    <row r="706" spans="1:66" x14ac:dyDescent="0.35">
      <c r="A706" t="s">
        <v>1009</v>
      </c>
      <c r="B706" s="144"/>
      <c r="C706" s="98"/>
      <c r="D706" s="43" t="str">
        <f t="shared" si="81"/>
        <v>POS</v>
      </c>
      <c r="E706" s="100"/>
      <c r="F706" s="101"/>
      <c r="G706" s="100"/>
      <c r="H706" s="101"/>
      <c r="I706" s="100"/>
      <c r="J706" s="101"/>
      <c r="K706" s="100"/>
      <c r="L706" s="101"/>
      <c r="M706" s="100"/>
      <c r="N706" s="101"/>
      <c r="O706" s="100"/>
      <c r="P706" s="101"/>
      <c r="Q706" s="100"/>
      <c r="R706" s="101"/>
      <c r="S706" s="100"/>
      <c r="T706" s="101"/>
      <c r="U706" s="118"/>
      <c r="V706" s="118"/>
      <c r="W706" s="100"/>
      <c r="X706" s="100"/>
      <c r="Y706" s="100"/>
      <c r="Z706" s="100"/>
      <c r="AA706" s="132"/>
      <c r="AB706" s="101"/>
      <c r="AC706" s="101"/>
      <c r="AD706" s="101"/>
      <c r="AE706" s="100"/>
      <c r="AF706" s="101"/>
      <c r="AG706" s="100"/>
      <c r="AH706" s="101"/>
      <c r="AI706" s="100"/>
      <c r="AJ706" s="101"/>
      <c r="AK706" s="100"/>
      <c r="AL706" s="101"/>
      <c r="AM706" s="101"/>
      <c r="AN706" s="8"/>
      <c r="AO706" s="147">
        <f>IFERROR(VLOOKUP(B706,'A2. Rate Change &amp; Enrollment'!$C$20:$K$769,3,FALSE),0)</f>
        <v>0</v>
      </c>
      <c r="AP706" s="147">
        <f>IFERROR(VLOOKUP(B706,'A2. Rate Change &amp; Enrollment'!$C$20:$K$769,7,FALSE),0)</f>
        <v>0</v>
      </c>
      <c r="AQ706" s="150" t="e">
        <f t="shared" si="86"/>
        <v>#DIV/0!</v>
      </c>
      <c r="AS706" s="177"/>
      <c r="AT706" s="177"/>
      <c r="AV706" s="153" t="e">
        <f t="shared" si="87"/>
        <v>#DIV/0!</v>
      </c>
      <c r="AW706" s="101"/>
      <c r="AY706" s="132"/>
      <c r="AZ706" s="101"/>
      <c r="BA706" s="94"/>
      <c r="BB706" s="94"/>
      <c r="BC706" s="94"/>
      <c r="BD706" s="94"/>
      <c r="BE706" s="101"/>
      <c r="BF706" s="132"/>
      <c r="BG706" s="98"/>
      <c r="BH706" s="74" t="str">
        <f t="shared" si="82"/>
        <v>N</v>
      </c>
      <c r="BI706" t="e">
        <f t="shared" si="83"/>
        <v>#DIV/0!</v>
      </c>
      <c r="BK706" s="283">
        <f>IFERROR(VLOOKUP($B706, 'A2. Rate Change &amp; Enrollment'!$C$14:$BY$769, 75, FALSE), 0)</f>
        <v>0</v>
      </c>
      <c r="BL706" s="283" t="e">
        <f t="shared" si="84"/>
        <v>#DIV/0!</v>
      </c>
      <c r="BM706" s="283" t="e">
        <f t="shared" si="85"/>
        <v>#DIV/0!</v>
      </c>
      <c r="BN706" t="e">
        <f t="shared" si="88"/>
        <v>#DIV/0!</v>
      </c>
    </row>
    <row r="707" spans="1:66" x14ac:dyDescent="0.35">
      <c r="A707" t="s">
        <v>1010</v>
      </c>
      <c r="B707" s="144"/>
      <c r="C707" s="98"/>
      <c r="D707" s="43" t="str">
        <f t="shared" si="81"/>
        <v>POS</v>
      </c>
      <c r="E707" s="100"/>
      <c r="F707" s="101"/>
      <c r="G707" s="100"/>
      <c r="H707" s="101"/>
      <c r="I707" s="100"/>
      <c r="J707" s="101"/>
      <c r="K707" s="100"/>
      <c r="L707" s="101"/>
      <c r="M707" s="100"/>
      <c r="N707" s="101"/>
      <c r="O707" s="100"/>
      <c r="P707" s="101"/>
      <c r="Q707" s="100"/>
      <c r="R707" s="101"/>
      <c r="S707" s="100"/>
      <c r="T707" s="101"/>
      <c r="U707" s="118"/>
      <c r="V707" s="118"/>
      <c r="W707" s="100"/>
      <c r="X707" s="100"/>
      <c r="Y707" s="100"/>
      <c r="Z707" s="100"/>
      <c r="AA707" s="132"/>
      <c r="AB707" s="101"/>
      <c r="AC707" s="101"/>
      <c r="AD707" s="101"/>
      <c r="AE707" s="100"/>
      <c r="AF707" s="101"/>
      <c r="AG707" s="100"/>
      <c r="AH707" s="101"/>
      <c r="AI707" s="100"/>
      <c r="AJ707" s="101"/>
      <c r="AK707" s="100"/>
      <c r="AL707" s="101"/>
      <c r="AM707" s="101"/>
      <c r="AN707" s="8"/>
      <c r="AO707" s="147">
        <f>IFERROR(VLOOKUP(B707,'A2. Rate Change &amp; Enrollment'!$C$20:$K$769,3,FALSE),0)</f>
        <v>0</v>
      </c>
      <c r="AP707" s="147">
        <f>IFERROR(VLOOKUP(B707,'A2. Rate Change &amp; Enrollment'!$C$20:$K$769,7,FALSE),0)</f>
        <v>0</v>
      </c>
      <c r="AQ707" s="150" t="e">
        <f t="shared" si="86"/>
        <v>#DIV/0!</v>
      </c>
      <c r="AS707" s="177"/>
      <c r="AT707" s="177"/>
      <c r="AV707" s="153" t="e">
        <f t="shared" si="87"/>
        <v>#DIV/0!</v>
      </c>
      <c r="AW707" s="101"/>
      <c r="AY707" s="132"/>
      <c r="AZ707" s="101"/>
      <c r="BA707" s="94"/>
      <c r="BB707" s="94"/>
      <c r="BC707" s="94"/>
      <c r="BD707" s="94"/>
      <c r="BE707" s="101"/>
      <c r="BF707" s="132"/>
      <c r="BG707" s="98"/>
      <c r="BH707" s="74" t="str">
        <f t="shared" si="82"/>
        <v>N</v>
      </c>
      <c r="BI707" t="e">
        <f t="shared" si="83"/>
        <v>#DIV/0!</v>
      </c>
      <c r="BK707" s="283">
        <f>IFERROR(VLOOKUP($B707, 'A2. Rate Change &amp; Enrollment'!$C$14:$BY$769, 75, FALSE), 0)</f>
        <v>0</v>
      </c>
      <c r="BL707" s="283" t="e">
        <f t="shared" si="84"/>
        <v>#DIV/0!</v>
      </c>
      <c r="BM707" s="283" t="e">
        <f t="shared" si="85"/>
        <v>#DIV/0!</v>
      </c>
      <c r="BN707" t="e">
        <f t="shared" si="88"/>
        <v>#DIV/0!</v>
      </c>
    </row>
    <row r="708" spans="1:66" x14ac:dyDescent="0.35">
      <c r="A708" t="s">
        <v>1011</v>
      </c>
      <c r="B708" s="144"/>
      <c r="C708" s="98"/>
      <c r="D708" s="43" t="str">
        <f t="shared" si="81"/>
        <v>POS</v>
      </c>
      <c r="E708" s="100"/>
      <c r="F708" s="101"/>
      <c r="G708" s="100"/>
      <c r="H708" s="101"/>
      <c r="I708" s="100"/>
      <c r="J708" s="101"/>
      <c r="K708" s="100"/>
      <c r="L708" s="101"/>
      <c r="M708" s="100"/>
      <c r="N708" s="101"/>
      <c r="O708" s="100"/>
      <c r="P708" s="101"/>
      <c r="Q708" s="100"/>
      <c r="R708" s="101"/>
      <c r="S708" s="100"/>
      <c r="T708" s="101"/>
      <c r="U708" s="118"/>
      <c r="V708" s="118"/>
      <c r="W708" s="100"/>
      <c r="X708" s="100"/>
      <c r="Y708" s="100"/>
      <c r="Z708" s="100"/>
      <c r="AA708" s="132"/>
      <c r="AB708" s="101"/>
      <c r="AC708" s="101"/>
      <c r="AD708" s="101"/>
      <c r="AE708" s="100"/>
      <c r="AF708" s="101"/>
      <c r="AG708" s="100"/>
      <c r="AH708" s="101"/>
      <c r="AI708" s="100"/>
      <c r="AJ708" s="101"/>
      <c r="AK708" s="100"/>
      <c r="AL708" s="101"/>
      <c r="AM708" s="101"/>
      <c r="AN708" s="8"/>
      <c r="AO708" s="147">
        <f>IFERROR(VLOOKUP(B708,'A2. Rate Change &amp; Enrollment'!$C$20:$K$769,3,FALSE),0)</f>
        <v>0</v>
      </c>
      <c r="AP708" s="147">
        <f>IFERROR(VLOOKUP(B708,'A2. Rate Change &amp; Enrollment'!$C$20:$K$769,7,FALSE),0)</f>
        <v>0</v>
      </c>
      <c r="AQ708" s="150" t="e">
        <f t="shared" si="86"/>
        <v>#DIV/0!</v>
      </c>
      <c r="AS708" s="177"/>
      <c r="AT708" s="177"/>
      <c r="AV708" s="153" t="e">
        <f t="shared" si="87"/>
        <v>#DIV/0!</v>
      </c>
      <c r="AW708" s="101"/>
      <c r="AY708" s="132"/>
      <c r="AZ708" s="101"/>
      <c r="BA708" s="94"/>
      <c r="BB708" s="94"/>
      <c r="BC708" s="94"/>
      <c r="BD708" s="94"/>
      <c r="BE708" s="101"/>
      <c r="BF708" s="132"/>
      <c r="BG708" s="98"/>
      <c r="BH708" s="74" t="str">
        <f t="shared" si="82"/>
        <v>N</v>
      </c>
      <c r="BI708" t="e">
        <f t="shared" si="83"/>
        <v>#DIV/0!</v>
      </c>
      <c r="BK708" s="283">
        <f>IFERROR(VLOOKUP($B708, 'A2. Rate Change &amp; Enrollment'!$C$14:$BY$769, 75, FALSE), 0)</f>
        <v>0</v>
      </c>
      <c r="BL708" s="283" t="e">
        <f t="shared" si="84"/>
        <v>#DIV/0!</v>
      </c>
      <c r="BM708" s="283" t="e">
        <f t="shared" si="85"/>
        <v>#DIV/0!</v>
      </c>
      <c r="BN708" t="e">
        <f t="shared" si="88"/>
        <v>#DIV/0!</v>
      </c>
    </row>
    <row r="709" spans="1:66" x14ac:dyDescent="0.35">
      <c r="A709" t="s">
        <v>1012</v>
      </c>
      <c r="B709" s="144"/>
      <c r="C709" s="98"/>
      <c r="D709" s="43" t="str">
        <f t="shared" si="81"/>
        <v>POS</v>
      </c>
      <c r="E709" s="100"/>
      <c r="F709" s="101"/>
      <c r="G709" s="100"/>
      <c r="H709" s="101"/>
      <c r="I709" s="100"/>
      <c r="J709" s="101"/>
      <c r="K709" s="100"/>
      <c r="L709" s="101"/>
      <c r="M709" s="100"/>
      <c r="N709" s="101"/>
      <c r="O709" s="100"/>
      <c r="P709" s="101"/>
      <c r="Q709" s="100"/>
      <c r="R709" s="101"/>
      <c r="S709" s="100"/>
      <c r="T709" s="101"/>
      <c r="U709" s="118"/>
      <c r="V709" s="118"/>
      <c r="W709" s="100"/>
      <c r="X709" s="100"/>
      <c r="Y709" s="100"/>
      <c r="Z709" s="100"/>
      <c r="AA709" s="132"/>
      <c r="AB709" s="101"/>
      <c r="AC709" s="101"/>
      <c r="AD709" s="101"/>
      <c r="AE709" s="100"/>
      <c r="AF709" s="101"/>
      <c r="AG709" s="100"/>
      <c r="AH709" s="101"/>
      <c r="AI709" s="100"/>
      <c r="AJ709" s="101"/>
      <c r="AK709" s="100"/>
      <c r="AL709" s="101"/>
      <c r="AM709" s="101"/>
      <c r="AN709" s="8"/>
      <c r="AO709" s="147">
        <f>IFERROR(VLOOKUP(B709,'A2. Rate Change &amp; Enrollment'!$C$20:$K$769,3,FALSE),0)</f>
        <v>0</v>
      </c>
      <c r="AP709" s="147">
        <f>IFERROR(VLOOKUP(B709,'A2. Rate Change &amp; Enrollment'!$C$20:$K$769,7,FALSE),0)</f>
        <v>0</v>
      </c>
      <c r="AQ709" s="150" t="e">
        <f t="shared" si="86"/>
        <v>#DIV/0!</v>
      </c>
      <c r="AS709" s="177"/>
      <c r="AT709" s="177"/>
      <c r="AV709" s="153" t="e">
        <f t="shared" si="87"/>
        <v>#DIV/0!</v>
      </c>
      <c r="AW709" s="101"/>
      <c r="AY709" s="132"/>
      <c r="AZ709" s="101"/>
      <c r="BA709" s="94"/>
      <c r="BB709" s="94"/>
      <c r="BC709" s="94"/>
      <c r="BD709" s="94"/>
      <c r="BE709" s="101"/>
      <c r="BF709" s="132"/>
      <c r="BG709" s="98"/>
      <c r="BH709" s="74" t="str">
        <f t="shared" si="82"/>
        <v>N</v>
      </c>
      <c r="BI709" t="e">
        <f t="shared" si="83"/>
        <v>#DIV/0!</v>
      </c>
      <c r="BK709" s="283">
        <f>IFERROR(VLOOKUP($B709, 'A2. Rate Change &amp; Enrollment'!$C$14:$BY$769, 75, FALSE), 0)</f>
        <v>0</v>
      </c>
      <c r="BL709" s="283" t="e">
        <f t="shared" si="84"/>
        <v>#DIV/0!</v>
      </c>
      <c r="BM709" s="283" t="e">
        <f t="shared" si="85"/>
        <v>#DIV/0!</v>
      </c>
      <c r="BN709" t="e">
        <f t="shared" si="88"/>
        <v>#DIV/0!</v>
      </c>
    </row>
    <row r="710" spans="1:66" x14ac:dyDescent="0.35">
      <c r="A710" t="s">
        <v>1013</v>
      </c>
      <c r="B710" s="144"/>
      <c r="C710" s="98"/>
      <c r="D710" s="43" t="str">
        <f t="shared" si="81"/>
        <v>POS</v>
      </c>
      <c r="E710" s="100"/>
      <c r="F710" s="101"/>
      <c r="G710" s="100"/>
      <c r="H710" s="101"/>
      <c r="I710" s="100"/>
      <c r="J710" s="101"/>
      <c r="K710" s="100"/>
      <c r="L710" s="101"/>
      <c r="M710" s="100"/>
      <c r="N710" s="101"/>
      <c r="O710" s="100"/>
      <c r="P710" s="101"/>
      <c r="Q710" s="100"/>
      <c r="R710" s="101"/>
      <c r="S710" s="100"/>
      <c r="T710" s="101"/>
      <c r="U710" s="118"/>
      <c r="V710" s="118"/>
      <c r="W710" s="100"/>
      <c r="X710" s="100"/>
      <c r="Y710" s="100"/>
      <c r="Z710" s="100"/>
      <c r="AA710" s="132"/>
      <c r="AB710" s="101"/>
      <c r="AC710" s="101"/>
      <c r="AD710" s="101"/>
      <c r="AE710" s="100"/>
      <c r="AF710" s="101"/>
      <c r="AG710" s="100"/>
      <c r="AH710" s="101"/>
      <c r="AI710" s="100"/>
      <c r="AJ710" s="101"/>
      <c r="AK710" s="100"/>
      <c r="AL710" s="101"/>
      <c r="AM710" s="101"/>
      <c r="AN710" s="8"/>
      <c r="AO710" s="147">
        <f>IFERROR(VLOOKUP(B710,'A2. Rate Change &amp; Enrollment'!$C$20:$K$769,3,FALSE),0)</f>
        <v>0</v>
      </c>
      <c r="AP710" s="147">
        <f>IFERROR(VLOOKUP(B710,'A2. Rate Change &amp; Enrollment'!$C$20:$K$769,7,FALSE),0)</f>
        <v>0</v>
      </c>
      <c r="AQ710" s="150" t="e">
        <f t="shared" si="86"/>
        <v>#DIV/0!</v>
      </c>
      <c r="AS710" s="177"/>
      <c r="AT710" s="177"/>
      <c r="AV710" s="153" t="e">
        <f t="shared" si="87"/>
        <v>#DIV/0!</v>
      </c>
      <c r="AW710" s="101"/>
      <c r="AY710" s="132"/>
      <c r="AZ710" s="101"/>
      <c r="BA710" s="94"/>
      <c r="BB710" s="94"/>
      <c r="BC710" s="94"/>
      <c r="BD710" s="94"/>
      <c r="BE710" s="101"/>
      <c r="BF710" s="132"/>
      <c r="BG710" s="98"/>
      <c r="BH710" s="74" t="str">
        <f t="shared" si="82"/>
        <v>N</v>
      </c>
      <c r="BI710" t="e">
        <f t="shared" si="83"/>
        <v>#DIV/0!</v>
      </c>
      <c r="BK710" s="283">
        <f>IFERROR(VLOOKUP($B710, 'A2. Rate Change &amp; Enrollment'!$C$14:$BY$769, 75, FALSE), 0)</f>
        <v>0</v>
      </c>
      <c r="BL710" s="283" t="e">
        <f t="shared" si="84"/>
        <v>#DIV/0!</v>
      </c>
      <c r="BM710" s="283" t="e">
        <f t="shared" si="85"/>
        <v>#DIV/0!</v>
      </c>
      <c r="BN710" t="e">
        <f t="shared" si="88"/>
        <v>#DIV/0!</v>
      </c>
    </row>
    <row r="711" spans="1:66" x14ac:dyDescent="0.35">
      <c r="A711" t="s">
        <v>1014</v>
      </c>
      <c r="B711" s="144"/>
      <c r="C711" s="98"/>
      <c r="D711" s="43" t="str">
        <f t="shared" si="81"/>
        <v>POS</v>
      </c>
      <c r="E711" s="100"/>
      <c r="F711" s="101"/>
      <c r="G711" s="100"/>
      <c r="H711" s="101"/>
      <c r="I711" s="100"/>
      <c r="J711" s="101"/>
      <c r="K711" s="100"/>
      <c r="L711" s="101"/>
      <c r="M711" s="100"/>
      <c r="N711" s="101"/>
      <c r="O711" s="100"/>
      <c r="P711" s="101"/>
      <c r="Q711" s="100"/>
      <c r="R711" s="101"/>
      <c r="S711" s="100"/>
      <c r="T711" s="101"/>
      <c r="U711" s="118"/>
      <c r="V711" s="118"/>
      <c r="W711" s="100"/>
      <c r="X711" s="100"/>
      <c r="Y711" s="100"/>
      <c r="Z711" s="100"/>
      <c r="AA711" s="132"/>
      <c r="AB711" s="101"/>
      <c r="AC711" s="101"/>
      <c r="AD711" s="101"/>
      <c r="AE711" s="100"/>
      <c r="AF711" s="101"/>
      <c r="AG711" s="100"/>
      <c r="AH711" s="101"/>
      <c r="AI711" s="100"/>
      <c r="AJ711" s="101"/>
      <c r="AK711" s="100"/>
      <c r="AL711" s="101"/>
      <c r="AM711" s="101"/>
      <c r="AN711" s="8"/>
      <c r="AO711" s="147">
        <f>IFERROR(VLOOKUP(B711,'A2. Rate Change &amp; Enrollment'!$C$20:$K$769,3,FALSE),0)</f>
        <v>0</v>
      </c>
      <c r="AP711" s="147">
        <f>IFERROR(VLOOKUP(B711,'A2. Rate Change &amp; Enrollment'!$C$20:$K$769,7,FALSE),0)</f>
        <v>0</v>
      </c>
      <c r="AQ711" s="150" t="e">
        <f t="shared" si="86"/>
        <v>#DIV/0!</v>
      </c>
      <c r="AS711" s="177"/>
      <c r="AT711" s="177"/>
      <c r="AV711" s="153" t="e">
        <f t="shared" si="87"/>
        <v>#DIV/0!</v>
      </c>
      <c r="AW711" s="101"/>
      <c r="AY711" s="132"/>
      <c r="AZ711" s="101"/>
      <c r="BA711" s="94"/>
      <c r="BB711" s="94"/>
      <c r="BC711" s="94"/>
      <c r="BD711" s="94"/>
      <c r="BE711" s="101"/>
      <c r="BF711" s="132"/>
      <c r="BG711" s="98"/>
      <c r="BH711" s="74" t="str">
        <f t="shared" si="82"/>
        <v>N</v>
      </c>
      <c r="BI711" t="e">
        <f t="shared" si="83"/>
        <v>#DIV/0!</v>
      </c>
      <c r="BK711" s="283">
        <f>IFERROR(VLOOKUP($B711, 'A2. Rate Change &amp; Enrollment'!$C$14:$BY$769, 75, FALSE), 0)</f>
        <v>0</v>
      </c>
      <c r="BL711" s="283" t="e">
        <f t="shared" si="84"/>
        <v>#DIV/0!</v>
      </c>
      <c r="BM711" s="283" t="e">
        <f t="shared" si="85"/>
        <v>#DIV/0!</v>
      </c>
      <c r="BN711" t="e">
        <f t="shared" si="88"/>
        <v>#DIV/0!</v>
      </c>
    </row>
    <row r="712" spans="1:66" x14ac:dyDescent="0.35">
      <c r="A712" t="s">
        <v>1015</v>
      </c>
      <c r="B712" s="144"/>
      <c r="C712" s="98"/>
      <c r="D712" s="43" t="str">
        <f t="shared" si="81"/>
        <v>POS</v>
      </c>
      <c r="E712" s="100"/>
      <c r="F712" s="101"/>
      <c r="G712" s="100"/>
      <c r="H712" s="101"/>
      <c r="I712" s="100"/>
      <c r="J712" s="101"/>
      <c r="K712" s="100"/>
      <c r="L712" s="101"/>
      <c r="M712" s="100"/>
      <c r="N712" s="101"/>
      <c r="O712" s="100"/>
      <c r="P712" s="101"/>
      <c r="Q712" s="100"/>
      <c r="R712" s="101"/>
      <c r="S712" s="100"/>
      <c r="T712" s="101"/>
      <c r="U712" s="118"/>
      <c r="V712" s="118"/>
      <c r="W712" s="100"/>
      <c r="X712" s="100"/>
      <c r="Y712" s="100"/>
      <c r="Z712" s="100"/>
      <c r="AA712" s="132"/>
      <c r="AB712" s="101"/>
      <c r="AC712" s="101"/>
      <c r="AD712" s="101"/>
      <c r="AE712" s="100"/>
      <c r="AF712" s="101"/>
      <c r="AG712" s="100"/>
      <c r="AH712" s="101"/>
      <c r="AI712" s="100"/>
      <c r="AJ712" s="101"/>
      <c r="AK712" s="100"/>
      <c r="AL712" s="101"/>
      <c r="AM712" s="101"/>
      <c r="AN712" s="8"/>
      <c r="AO712" s="147">
        <f>IFERROR(VLOOKUP(B712,'A2. Rate Change &amp; Enrollment'!$C$20:$K$769,3,FALSE),0)</f>
        <v>0</v>
      </c>
      <c r="AP712" s="147">
        <f>IFERROR(VLOOKUP(B712,'A2. Rate Change &amp; Enrollment'!$C$20:$K$769,7,FALSE),0)</f>
        <v>0</v>
      </c>
      <c r="AQ712" s="150" t="e">
        <f t="shared" si="86"/>
        <v>#DIV/0!</v>
      </c>
      <c r="AS712" s="177"/>
      <c r="AT712" s="177"/>
      <c r="AV712" s="153" t="e">
        <f t="shared" si="87"/>
        <v>#DIV/0!</v>
      </c>
      <c r="AW712" s="101"/>
      <c r="AY712" s="132"/>
      <c r="AZ712" s="101"/>
      <c r="BA712" s="94"/>
      <c r="BB712" s="94"/>
      <c r="BC712" s="94"/>
      <c r="BD712" s="94"/>
      <c r="BE712" s="101"/>
      <c r="BF712" s="132"/>
      <c r="BG712" s="98"/>
      <c r="BH712" s="74" t="str">
        <f t="shared" si="82"/>
        <v>N</v>
      </c>
      <c r="BI712" t="e">
        <f t="shared" si="83"/>
        <v>#DIV/0!</v>
      </c>
      <c r="BK712" s="283">
        <f>IFERROR(VLOOKUP($B712, 'A2. Rate Change &amp; Enrollment'!$C$14:$BY$769, 75, FALSE), 0)</f>
        <v>0</v>
      </c>
      <c r="BL712" s="283" t="e">
        <f t="shared" si="84"/>
        <v>#DIV/0!</v>
      </c>
      <c r="BM712" s="283" t="e">
        <f t="shared" si="85"/>
        <v>#DIV/0!</v>
      </c>
      <c r="BN712" t="e">
        <f t="shared" si="88"/>
        <v>#DIV/0!</v>
      </c>
    </row>
    <row r="713" spans="1:66" x14ac:dyDescent="0.35">
      <c r="A713" t="s">
        <v>1016</v>
      </c>
      <c r="B713" s="144"/>
      <c r="C713" s="98"/>
      <c r="D713" s="43" t="str">
        <f t="shared" si="81"/>
        <v>POS</v>
      </c>
      <c r="E713" s="100"/>
      <c r="F713" s="101"/>
      <c r="G713" s="100"/>
      <c r="H713" s="101"/>
      <c r="I713" s="100"/>
      <c r="J713" s="101"/>
      <c r="K713" s="100"/>
      <c r="L713" s="101"/>
      <c r="M713" s="100"/>
      <c r="N713" s="101"/>
      <c r="O713" s="100"/>
      <c r="P713" s="101"/>
      <c r="Q713" s="100"/>
      <c r="R713" s="101"/>
      <c r="S713" s="100"/>
      <c r="T713" s="101"/>
      <c r="U713" s="118"/>
      <c r="V713" s="118"/>
      <c r="W713" s="100"/>
      <c r="X713" s="100"/>
      <c r="Y713" s="100"/>
      <c r="Z713" s="100"/>
      <c r="AA713" s="132"/>
      <c r="AB713" s="101"/>
      <c r="AC713" s="101"/>
      <c r="AD713" s="101"/>
      <c r="AE713" s="100"/>
      <c r="AF713" s="101"/>
      <c r="AG713" s="100"/>
      <c r="AH713" s="101"/>
      <c r="AI713" s="100"/>
      <c r="AJ713" s="101"/>
      <c r="AK713" s="100"/>
      <c r="AL713" s="101"/>
      <c r="AM713" s="101"/>
      <c r="AN713" s="8"/>
      <c r="AO713" s="147">
        <f>IFERROR(VLOOKUP(B713,'A2. Rate Change &amp; Enrollment'!$C$20:$K$769,3,FALSE),0)</f>
        <v>0</v>
      </c>
      <c r="AP713" s="147">
        <f>IFERROR(VLOOKUP(B713,'A2. Rate Change &amp; Enrollment'!$C$20:$K$769,7,FALSE),0)</f>
        <v>0</v>
      </c>
      <c r="AQ713" s="150" t="e">
        <f t="shared" si="86"/>
        <v>#DIV/0!</v>
      </c>
      <c r="AS713" s="177"/>
      <c r="AT713" s="177"/>
      <c r="AV713" s="153" t="e">
        <f t="shared" si="87"/>
        <v>#DIV/0!</v>
      </c>
      <c r="AW713" s="101"/>
      <c r="AY713" s="132"/>
      <c r="AZ713" s="101"/>
      <c r="BA713" s="94"/>
      <c r="BB713" s="94"/>
      <c r="BC713" s="94"/>
      <c r="BD713" s="94"/>
      <c r="BE713" s="101"/>
      <c r="BF713" s="132"/>
      <c r="BG713" s="98"/>
      <c r="BH713" s="74" t="str">
        <f t="shared" si="82"/>
        <v>N</v>
      </c>
      <c r="BI713" t="e">
        <f t="shared" si="83"/>
        <v>#DIV/0!</v>
      </c>
      <c r="BK713" s="283">
        <f>IFERROR(VLOOKUP($B713, 'A2. Rate Change &amp; Enrollment'!$C$14:$BY$769, 75, FALSE), 0)</f>
        <v>0</v>
      </c>
      <c r="BL713" s="283" t="e">
        <f t="shared" si="84"/>
        <v>#DIV/0!</v>
      </c>
      <c r="BM713" s="283" t="e">
        <f t="shared" si="85"/>
        <v>#DIV/0!</v>
      </c>
      <c r="BN713" t="e">
        <f t="shared" si="88"/>
        <v>#DIV/0!</v>
      </c>
    </row>
    <row r="714" spans="1:66" x14ac:dyDescent="0.35">
      <c r="A714" t="s">
        <v>1017</v>
      </c>
      <c r="B714" s="144"/>
      <c r="C714" s="98"/>
      <c r="D714" s="43" t="str">
        <f t="shared" si="81"/>
        <v>POS</v>
      </c>
      <c r="E714" s="100"/>
      <c r="F714" s="101"/>
      <c r="G714" s="100"/>
      <c r="H714" s="101"/>
      <c r="I714" s="100"/>
      <c r="J714" s="101"/>
      <c r="K714" s="100"/>
      <c r="L714" s="101"/>
      <c r="M714" s="100"/>
      <c r="N714" s="101"/>
      <c r="O714" s="100"/>
      <c r="P714" s="101"/>
      <c r="Q714" s="100"/>
      <c r="R714" s="101"/>
      <c r="S714" s="100"/>
      <c r="T714" s="101"/>
      <c r="U714" s="118"/>
      <c r="V714" s="118"/>
      <c r="W714" s="100"/>
      <c r="X714" s="100"/>
      <c r="Y714" s="100"/>
      <c r="Z714" s="100"/>
      <c r="AA714" s="132"/>
      <c r="AB714" s="101"/>
      <c r="AC714" s="101"/>
      <c r="AD714" s="101"/>
      <c r="AE714" s="100"/>
      <c r="AF714" s="101"/>
      <c r="AG714" s="100"/>
      <c r="AH714" s="101"/>
      <c r="AI714" s="100"/>
      <c r="AJ714" s="101"/>
      <c r="AK714" s="100"/>
      <c r="AL714" s="101"/>
      <c r="AM714" s="101"/>
      <c r="AN714" s="8"/>
      <c r="AO714" s="147">
        <f>IFERROR(VLOOKUP(B714,'A2. Rate Change &amp; Enrollment'!$C$20:$K$769,3,FALSE),0)</f>
        <v>0</v>
      </c>
      <c r="AP714" s="147">
        <f>IFERROR(VLOOKUP(B714,'A2. Rate Change &amp; Enrollment'!$C$20:$K$769,7,FALSE),0)</f>
        <v>0</v>
      </c>
      <c r="AQ714" s="150" t="e">
        <f t="shared" si="86"/>
        <v>#DIV/0!</v>
      </c>
      <c r="AS714" s="177"/>
      <c r="AT714" s="177"/>
      <c r="AV714" s="153" t="e">
        <f t="shared" si="87"/>
        <v>#DIV/0!</v>
      </c>
      <c r="AW714" s="101"/>
      <c r="AY714" s="132"/>
      <c r="AZ714" s="101"/>
      <c r="BA714" s="94"/>
      <c r="BB714" s="94"/>
      <c r="BC714" s="94"/>
      <c r="BD714" s="94"/>
      <c r="BE714" s="101"/>
      <c r="BF714" s="132"/>
      <c r="BG714" s="98"/>
      <c r="BH714" s="74" t="str">
        <f t="shared" si="82"/>
        <v>N</v>
      </c>
      <c r="BI714" t="e">
        <f t="shared" si="83"/>
        <v>#DIV/0!</v>
      </c>
      <c r="BK714" s="283">
        <f>IFERROR(VLOOKUP($B714, 'A2. Rate Change &amp; Enrollment'!$C$14:$BY$769, 75, FALSE), 0)</f>
        <v>0</v>
      </c>
      <c r="BL714" s="283" t="e">
        <f t="shared" si="84"/>
        <v>#DIV/0!</v>
      </c>
      <c r="BM714" s="283" t="e">
        <f t="shared" si="85"/>
        <v>#DIV/0!</v>
      </c>
      <c r="BN714" t="e">
        <f t="shared" si="88"/>
        <v>#DIV/0!</v>
      </c>
    </row>
    <row r="715" spans="1:66" x14ac:dyDescent="0.35">
      <c r="A715" t="s">
        <v>1018</v>
      </c>
      <c r="B715" s="144"/>
      <c r="C715" s="98"/>
      <c r="D715" s="43" t="str">
        <f t="shared" si="81"/>
        <v>POS</v>
      </c>
      <c r="E715" s="100"/>
      <c r="F715" s="101"/>
      <c r="G715" s="100"/>
      <c r="H715" s="101"/>
      <c r="I715" s="100"/>
      <c r="J715" s="101"/>
      <c r="K715" s="100"/>
      <c r="L715" s="101"/>
      <c r="M715" s="100"/>
      <c r="N715" s="101"/>
      <c r="O715" s="100"/>
      <c r="P715" s="101"/>
      <c r="Q715" s="100"/>
      <c r="R715" s="101"/>
      <c r="S715" s="100"/>
      <c r="T715" s="101"/>
      <c r="U715" s="118"/>
      <c r="V715" s="118"/>
      <c r="W715" s="100"/>
      <c r="X715" s="100"/>
      <c r="Y715" s="100"/>
      <c r="Z715" s="100"/>
      <c r="AA715" s="132"/>
      <c r="AB715" s="101"/>
      <c r="AC715" s="101"/>
      <c r="AD715" s="101"/>
      <c r="AE715" s="100"/>
      <c r="AF715" s="101"/>
      <c r="AG715" s="100"/>
      <c r="AH715" s="101"/>
      <c r="AI715" s="100"/>
      <c r="AJ715" s="101"/>
      <c r="AK715" s="100"/>
      <c r="AL715" s="101"/>
      <c r="AM715" s="101"/>
      <c r="AN715" s="8"/>
      <c r="AO715" s="147">
        <f>IFERROR(VLOOKUP(B715,'A2. Rate Change &amp; Enrollment'!$C$20:$K$769,3,FALSE),0)</f>
        <v>0</v>
      </c>
      <c r="AP715" s="147">
        <f>IFERROR(VLOOKUP(B715,'A2. Rate Change &amp; Enrollment'!$C$20:$K$769,7,FALSE),0)</f>
        <v>0</v>
      </c>
      <c r="AQ715" s="150" t="e">
        <f t="shared" si="86"/>
        <v>#DIV/0!</v>
      </c>
      <c r="AS715" s="177"/>
      <c r="AT715" s="177"/>
      <c r="AV715" s="153" t="e">
        <f t="shared" si="87"/>
        <v>#DIV/0!</v>
      </c>
      <c r="AW715" s="101"/>
      <c r="AY715" s="132"/>
      <c r="AZ715" s="101"/>
      <c r="BA715" s="94"/>
      <c r="BB715" s="94"/>
      <c r="BC715" s="94"/>
      <c r="BD715" s="94"/>
      <c r="BE715" s="101"/>
      <c r="BF715" s="132"/>
      <c r="BG715" s="98"/>
      <c r="BH715" s="74" t="str">
        <f t="shared" si="82"/>
        <v>N</v>
      </c>
      <c r="BI715" t="e">
        <f t="shared" si="83"/>
        <v>#DIV/0!</v>
      </c>
      <c r="BK715" s="283">
        <f>IFERROR(VLOOKUP($B715, 'A2. Rate Change &amp; Enrollment'!$C$14:$BY$769, 75, FALSE), 0)</f>
        <v>0</v>
      </c>
      <c r="BL715" s="283" t="e">
        <f t="shared" si="84"/>
        <v>#DIV/0!</v>
      </c>
      <c r="BM715" s="283" t="e">
        <f t="shared" si="85"/>
        <v>#DIV/0!</v>
      </c>
      <c r="BN715" t="e">
        <f t="shared" si="88"/>
        <v>#DIV/0!</v>
      </c>
    </row>
    <row r="716" spans="1:66" x14ac:dyDescent="0.35">
      <c r="A716" t="s">
        <v>1019</v>
      </c>
      <c r="B716" s="144"/>
      <c r="C716" s="98"/>
      <c r="D716" s="43" t="str">
        <f t="shared" si="81"/>
        <v>POS</v>
      </c>
      <c r="E716" s="100"/>
      <c r="F716" s="101"/>
      <c r="G716" s="100"/>
      <c r="H716" s="101"/>
      <c r="I716" s="100"/>
      <c r="J716" s="101"/>
      <c r="K716" s="100"/>
      <c r="L716" s="101"/>
      <c r="M716" s="100"/>
      <c r="N716" s="101"/>
      <c r="O716" s="100"/>
      <c r="P716" s="101"/>
      <c r="Q716" s="100"/>
      <c r="R716" s="101"/>
      <c r="S716" s="100"/>
      <c r="T716" s="101"/>
      <c r="U716" s="118"/>
      <c r="V716" s="118"/>
      <c r="W716" s="100"/>
      <c r="X716" s="100"/>
      <c r="Y716" s="100"/>
      <c r="Z716" s="100"/>
      <c r="AA716" s="132"/>
      <c r="AB716" s="101"/>
      <c r="AC716" s="101"/>
      <c r="AD716" s="101"/>
      <c r="AE716" s="100"/>
      <c r="AF716" s="101"/>
      <c r="AG716" s="100"/>
      <c r="AH716" s="101"/>
      <c r="AI716" s="100"/>
      <c r="AJ716" s="101"/>
      <c r="AK716" s="100"/>
      <c r="AL716" s="101"/>
      <c r="AM716" s="101"/>
      <c r="AN716" s="8"/>
      <c r="AO716" s="147">
        <f>IFERROR(VLOOKUP(B716,'A2. Rate Change &amp; Enrollment'!$C$20:$K$769,3,FALSE),0)</f>
        <v>0</v>
      </c>
      <c r="AP716" s="147">
        <f>IFERROR(VLOOKUP(B716,'A2. Rate Change &amp; Enrollment'!$C$20:$K$769,7,FALSE),0)</f>
        <v>0</v>
      </c>
      <c r="AQ716" s="150" t="e">
        <f t="shared" si="86"/>
        <v>#DIV/0!</v>
      </c>
      <c r="AS716" s="177"/>
      <c r="AT716" s="177"/>
      <c r="AV716" s="153" t="e">
        <f t="shared" si="87"/>
        <v>#DIV/0!</v>
      </c>
      <c r="AW716" s="101"/>
      <c r="AY716" s="132"/>
      <c r="AZ716" s="101"/>
      <c r="BA716" s="94"/>
      <c r="BB716" s="94"/>
      <c r="BC716" s="94"/>
      <c r="BD716" s="94"/>
      <c r="BE716" s="101"/>
      <c r="BF716" s="132"/>
      <c r="BG716" s="98"/>
      <c r="BH716" s="74" t="str">
        <f t="shared" si="82"/>
        <v>N</v>
      </c>
      <c r="BI716" t="e">
        <f t="shared" si="83"/>
        <v>#DIV/0!</v>
      </c>
      <c r="BK716" s="283">
        <f>IFERROR(VLOOKUP($B716, 'A2. Rate Change &amp; Enrollment'!$C$14:$BY$769, 75, FALSE), 0)</f>
        <v>0</v>
      </c>
      <c r="BL716" s="283" t="e">
        <f t="shared" si="84"/>
        <v>#DIV/0!</v>
      </c>
      <c r="BM716" s="283" t="e">
        <f t="shared" si="85"/>
        <v>#DIV/0!</v>
      </c>
      <c r="BN716" t="e">
        <f t="shared" si="88"/>
        <v>#DIV/0!</v>
      </c>
    </row>
    <row r="717" spans="1:66" x14ac:dyDescent="0.35">
      <c r="A717" t="s">
        <v>1020</v>
      </c>
      <c r="B717" s="144"/>
      <c r="C717" s="98"/>
      <c r="D717" s="43" t="str">
        <f t="shared" si="81"/>
        <v>POS</v>
      </c>
      <c r="E717" s="100"/>
      <c r="F717" s="101"/>
      <c r="G717" s="100"/>
      <c r="H717" s="101"/>
      <c r="I717" s="100"/>
      <c r="J717" s="101"/>
      <c r="K717" s="100"/>
      <c r="L717" s="101"/>
      <c r="M717" s="100"/>
      <c r="N717" s="101"/>
      <c r="O717" s="100"/>
      <c r="P717" s="101"/>
      <c r="Q717" s="100"/>
      <c r="R717" s="101"/>
      <c r="S717" s="100"/>
      <c r="T717" s="101"/>
      <c r="U717" s="118"/>
      <c r="V717" s="118"/>
      <c r="W717" s="100"/>
      <c r="X717" s="100"/>
      <c r="Y717" s="100"/>
      <c r="Z717" s="100"/>
      <c r="AA717" s="132"/>
      <c r="AB717" s="101"/>
      <c r="AC717" s="101"/>
      <c r="AD717" s="101"/>
      <c r="AE717" s="100"/>
      <c r="AF717" s="101"/>
      <c r="AG717" s="100"/>
      <c r="AH717" s="101"/>
      <c r="AI717" s="100"/>
      <c r="AJ717" s="101"/>
      <c r="AK717" s="100"/>
      <c r="AL717" s="101"/>
      <c r="AM717" s="101"/>
      <c r="AN717" s="8"/>
      <c r="AO717" s="147">
        <f>IFERROR(VLOOKUP(B717,'A2. Rate Change &amp; Enrollment'!$C$20:$K$769,3,FALSE),0)</f>
        <v>0</v>
      </c>
      <c r="AP717" s="147">
        <f>IFERROR(VLOOKUP(B717,'A2. Rate Change &amp; Enrollment'!$C$20:$K$769,7,FALSE),0)</f>
        <v>0</v>
      </c>
      <c r="AQ717" s="150" t="e">
        <f t="shared" si="86"/>
        <v>#DIV/0!</v>
      </c>
      <c r="AS717" s="177"/>
      <c r="AT717" s="177"/>
      <c r="AV717" s="153" t="e">
        <f t="shared" si="87"/>
        <v>#DIV/0!</v>
      </c>
      <c r="AW717" s="101"/>
      <c r="AY717" s="132"/>
      <c r="AZ717" s="101"/>
      <c r="BA717" s="94"/>
      <c r="BB717" s="94"/>
      <c r="BC717" s="94"/>
      <c r="BD717" s="94"/>
      <c r="BE717" s="101"/>
      <c r="BF717" s="132"/>
      <c r="BG717" s="98"/>
      <c r="BH717" s="74" t="str">
        <f t="shared" si="82"/>
        <v>N</v>
      </c>
      <c r="BI717" t="e">
        <f t="shared" si="83"/>
        <v>#DIV/0!</v>
      </c>
      <c r="BK717" s="283">
        <f>IFERROR(VLOOKUP($B717, 'A2. Rate Change &amp; Enrollment'!$C$14:$BY$769, 75, FALSE), 0)</f>
        <v>0</v>
      </c>
      <c r="BL717" s="283" t="e">
        <f t="shared" si="84"/>
        <v>#DIV/0!</v>
      </c>
      <c r="BM717" s="283" t="e">
        <f t="shared" si="85"/>
        <v>#DIV/0!</v>
      </c>
      <c r="BN717" t="e">
        <f t="shared" si="88"/>
        <v>#DIV/0!</v>
      </c>
    </row>
    <row r="718" spans="1:66" x14ac:dyDescent="0.35">
      <c r="A718" t="s">
        <v>1021</v>
      </c>
      <c r="B718" s="144"/>
      <c r="C718" s="98"/>
      <c r="D718" s="43" t="str">
        <f t="shared" si="81"/>
        <v>POS</v>
      </c>
      <c r="E718" s="100"/>
      <c r="F718" s="101"/>
      <c r="G718" s="100"/>
      <c r="H718" s="101"/>
      <c r="I718" s="100"/>
      <c r="J718" s="101"/>
      <c r="K718" s="100"/>
      <c r="L718" s="101"/>
      <c r="M718" s="100"/>
      <c r="N718" s="101"/>
      <c r="O718" s="100"/>
      <c r="P718" s="101"/>
      <c r="Q718" s="100"/>
      <c r="R718" s="101"/>
      <c r="S718" s="100"/>
      <c r="T718" s="101"/>
      <c r="U718" s="118"/>
      <c r="V718" s="118"/>
      <c r="W718" s="100"/>
      <c r="X718" s="100"/>
      <c r="Y718" s="100"/>
      <c r="Z718" s="100"/>
      <c r="AA718" s="132"/>
      <c r="AB718" s="101"/>
      <c r="AC718" s="101"/>
      <c r="AD718" s="101"/>
      <c r="AE718" s="100"/>
      <c r="AF718" s="101"/>
      <c r="AG718" s="100"/>
      <c r="AH718" s="101"/>
      <c r="AI718" s="100"/>
      <c r="AJ718" s="101"/>
      <c r="AK718" s="100"/>
      <c r="AL718" s="101"/>
      <c r="AM718" s="101"/>
      <c r="AN718" s="8"/>
      <c r="AO718" s="147">
        <f>IFERROR(VLOOKUP(B718,'A2. Rate Change &amp; Enrollment'!$C$20:$K$769,3,FALSE),0)</f>
        <v>0</v>
      </c>
      <c r="AP718" s="147">
        <f>IFERROR(VLOOKUP(B718,'A2. Rate Change &amp; Enrollment'!$C$20:$K$769,7,FALSE),0)</f>
        <v>0</v>
      </c>
      <c r="AQ718" s="150" t="e">
        <f t="shared" si="86"/>
        <v>#DIV/0!</v>
      </c>
      <c r="AS718" s="177"/>
      <c r="AT718" s="177"/>
      <c r="AV718" s="153" t="e">
        <f t="shared" si="87"/>
        <v>#DIV/0!</v>
      </c>
      <c r="AW718" s="101"/>
      <c r="AY718" s="132"/>
      <c r="AZ718" s="101"/>
      <c r="BA718" s="94"/>
      <c r="BB718" s="94"/>
      <c r="BC718" s="94"/>
      <c r="BD718" s="94"/>
      <c r="BE718" s="101"/>
      <c r="BF718" s="132"/>
      <c r="BG718" s="98"/>
      <c r="BH718" s="74" t="str">
        <f t="shared" si="82"/>
        <v>N</v>
      </c>
      <c r="BI718" t="e">
        <f t="shared" si="83"/>
        <v>#DIV/0!</v>
      </c>
      <c r="BK718" s="283">
        <f>IFERROR(VLOOKUP($B718, 'A2. Rate Change &amp; Enrollment'!$C$14:$BY$769, 75, FALSE), 0)</f>
        <v>0</v>
      </c>
      <c r="BL718" s="283" t="e">
        <f t="shared" si="84"/>
        <v>#DIV/0!</v>
      </c>
      <c r="BM718" s="283" t="e">
        <f t="shared" si="85"/>
        <v>#DIV/0!</v>
      </c>
      <c r="BN718" t="e">
        <f t="shared" si="88"/>
        <v>#DIV/0!</v>
      </c>
    </row>
    <row r="719" spans="1:66" x14ac:dyDescent="0.35">
      <c r="A719" t="s">
        <v>1022</v>
      </c>
      <c r="B719" s="144"/>
      <c r="C719" s="98"/>
      <c r="D719" s="43" t="str">
        <f t="shared" si="81"/>
        <v>POS</v>
      </c>
      <c r="E719" s="100"/>
      <c r="F719" s="101"/>
      <c r="G719" s="100"/>
      <c r="H719" s="101"/>
      <c r="I719" s="100"/>
      <c r="J719" s="101"/>
      <c r="K719" s="100"/>
      <c r="L719" s="101"/>
      <c r="M719" s="100"/>
      <c r="N719" s="101"/>
      <c r="O719" s="100"/>
      <c r="P719" s="101"/>
      <c r="Q719" s="100"/>
      <c r="R719" s="101"/>
      <c r="S719" s="100"/>
      <c r="T719" s="101"/>
      <c r="U719" s="118"/>
      <c r="V719" s="118"/>
      <c r="W719" s="100"/>
      <c r="X719" s="100"/>
      <c r="Y719" s="100"/>
      <c r="Z719" s="100"/>
      <c r="AA719" s="132"/>
      <c r="AB719" s="101"/>
      <c r="AC719" s="101"/>
      <c r="AD719" s="101"/>
      <c r="AE719" s="100"/>
      <c r="AF719" s="101"/>
      <c r="AG719" s="100"/>
      <c r="AH719" s="101"/>
      <c r="AI719" s="100"/>
      <c r="AJ719" s="101"/>
      <c r="AK719" s="100"/>
      <c r="AL719" s="101"/>
      <c r="AM719" s="101"/>
      <c r="AN719" s="8"/>
      <c r="AO719" s="147">
        <f>IFERROR(VLOOKUP(B719,'A2. Rate Change &amp; Enrollment'!$C$20:$K$769,3,FALSE),0)</f>
        <v>0</v>
      </c>
      <c r="AP719" s="147">
        <f>IFERROR(VLOOKUP(B719,'A2. Rate Change &amp; Enrollment'!$C$20:$K$769,7,FALSE),0)</f>
        <v>0</v>
      </c>
      <c r="AQ719" s="150" t="e">
        <f t="shared" si="86"/>
        <v>#DIV/0!</v>
      </c>
      <c r="AS719" s="177"/>
      <c r="AT719" s="177"/>
      <c r="AV719" s="153" t="e">
        <f t="shared" si="87"/>
        <v>#DIV/0!</v>
      </c>
      <c r="AW719" s="101"/>
      <c r="AY719" s="132"/>
      <c r="AZ719" s="101"/>
      <c r="BA719" s="94"/>
      <c r="BB719" s="94"/>
      <c r="BC719" s="94"/>
      <c r="BD719" s="94"/>
      <c r="BE719" s="101"/>
      <c r="BF719" s="132"/>
      <c r="BG719" s="98"/>
      <c r="BH719" s="74" t="str">
        <f t="shared" si="82"/>
        <v>N</v>
      </c>
      <c r="BI719" t="e">
        <f t="shared" si="83"/>
        <v>#DIV/0!</v>
      </c>
      <c r="BK719" s="283">
        <f>IFERROR(VLOOKUP($B719, 'A2. Rate Change &amp; Enrollment'!$C$14:$BY$769, 75, FALSE), 0)</f>
        <v>0</v>
      </c>
      <c r="BL719" s="283" t="e">
        <f t="shared" si="84"/>
        <v>#DIV/0!</v>
      </c>
      <c r="BM719" s="283" t="e">
        <f t="shared" si="85"/>
        <v>#DIV/0!</v>
      </c>
      <c r="BN719" t="e">
        <f t="shared" si="88"/>
        <v>#DIV/0!</v>
      </c>
    </row>
    <row r="720" spans="1:66" x14ac:dyDescent="0.35">
      <c r="A720" t="s">
        <v>1023</v>
      </c>
      <c r="B720" s="144"/>
      <c r="C720" s="98"/>
      <c r="D720" s="43" t="str">
        <f t="shared" ref="D720:D765" si="89">$B$4</f>
        <v>POS</v>
      </c>
      <c r="E720" s="100"/>
      <c r="F720" s="101"/>
      <c r="G720" s="100"/>
      <c r="H720" s="101"/>
      <c r="I720" s="100"/>
      <c r="J720" s="101"/>
      <c r="K720" s="100"/>
      <c r="L720" s="101"/>
      <c r="M720" s="100"/>
      <c r="N720" s="101"/>
      <c r="O720" s="100"/>
      <c r="P720" s="101"/>
      <c r="Q720" s="100"/>
      <c r="R720" s="101"/>
      <c r="S720" s="100"/>
      <c r="T720" s="101"/>
      <c r="U720" s="118"/>
      <c r="V720" s="118"/>
      <c r="W720" s="100"/>
      <c r="X720" s="100"/>
      <c r="Y720" s="100"/>
      <c r="Z720" s="100"/>
      <c r="AA720" s="132"/>
      <c r="AB720" s="101"/>
      <c r="AC720" s="101"/>
      <c r="AD720" s="101"/>
      <c r="AE720" s="100"/>
      <c r="AF720" s="101"/>
      <c r="AG720" s="100"/>
      <c r="AH720" s="101"/>
      <c r="AI720" s="100"/>
      <c r="AJ720" s="101"/>
      <c r="AK720" s="100"/>
      <c r="AL720" s="101"/>
      <c r="AM720" s="101"/>
      <c r="AN720" s="8"/>
      <c r="AO720" s="147">
        <f>IFERROR(VLOOKUP(B720,'A2. Rate Change &amp; Enrollment'!$C$20:$K$769,3,FALSE),0)</f>
        <v>0</v>
      </c>
      <c r="AP720" s="147">
        <f>IFERROR(VLOOKUP(B720,'A2. Rate Change &amp; Enrollment'!$C$20:$K$769,7,FALSE),0)</f>
        <v>0</v>
      </c>
      <c r="AQ720" s="150" t="e">
        <f t="shared" si="86"/>
        <v>#DIV/0!</v>
      </c>
      <c r="AS720" s="177"/>
      <c r="AT720" s="177"/>
      <c r="AV720" s="153" t="e">
        <f t="shared" si="87"/>
        <v>#DIV/0!</v>
      </c>
      <c r="AW720" s="101"/>
      <c r="AY720" s="132"/>
      <c r="AZ720" s="101"/>
      <c r="BA720" s="94"/>
      <c r="BB720" s="94"/>
      <c r="BC720" s="94"/>
      <c r="BD720" s="94"/>
      <c r="BE720" s="101"/>
      <c r="BF720" s="132"/>
      <c r="BG720" s="98"/>
      <c r="BH720" s="74" t="str">
        <f t="shared" ref="BH720:BH765" si="90">IF(OR(AS720-AT720&gt;5%, AT720-AS720&gt;5%), "Y", "N")</f>
        <v>N</v>
      </c>
      <c r="BI720" t="e">
        <f t="shared" ref="BI720:BI765" si="91">IF(AND(AQ720&gt;5%, BH720="Y"), "Y", "N")</f>
        <v>#DIV/0!</v>
      </c>
      <c r="BK720" s="283">
        <f>IFERROR(VLOOKUP($B720, 'A2. Rate Change &amp; Enrollment'!$C$14:$BY$769, 75, FALSE), 0)</f>
        <v>0</v>
      </c>
      <c r="BL720" s="283" t="e">
        <f t="shared" ref="BL720:BL765" si="92">BK720/$BK$14</f>
        <v>#DIV/0!</v>
      </c>
      <c r="BM720" s="283" t="e">
        <f t="shared" ref="BM720:BM765" si="93">AS720/$AS$14</f>
        <v>#DIV/0!</v>
      </c>
      <c r="BN720" t="e">
        <f t="shared" si="88"/>
        <v>#DIV/0!</v>
      </c>
    </row>
    <row r="721" spans="1:66" x14ac:dyDescent="0.35">
      <c r="A721" t="s">
        <v>1024</v>
      </c>
      <c r="B721" s="144"/>
      <c r="C721" s="98"/>
      <c r="D721" s="43" t="str">
        <f t="shared" si="89"/>
        <v>POS</v>
      </c>
      <c r="E721" s="100"/>
      <c r="F721" s="101"/>
      <c r="G721" s="100"/>
      <c r="H721" s="101"/>
      <c r="I721" s="100"/>
      <c r="J721" s="101"/>
      <c r="K721" s="100"/>
      <c r="L721" s="101"/>
      <c r="M721" s="100"/>
      <c r="N721" s="101"/>
      <c r="O721" s="100"/>
      <c r="P721" s="101"/>
      <c r="Q721" s="100"/>
      <c r="R721" s="101"/>
      <c r="S721" s="100"/>
      <c r="T721" s="101"/>
      <c r="U721" s="118"/>
      <c r="V721" s="118"/>
      <c r="W721" s="100"/>
      <c r="X721" s="100"/>
      <c r="Y721" s="100"/>
      <c r="Z721" s="100"/>
      <c r="AA721" s="132"/>
      <c r="AB721" s="101"/>
      <c r="AC721" s="101"/>
      <c r="AD721" s="101"/>
      <c r="AE721" s="100"/>
      <c r="AF721" s="101"/>
      <c r="AG721" s="100"/>
      <c r="AH721" s="101"/>
      <c r="AI721" s="100"/>
      <c r="AJ721" s="101"/>
      <c r="AK721" s="100"/>
      <c r="AL721" s="101"/>
      <c r="AM721" s="101"/>
      <c r="AN721" s="8"/>
      <c r="AO721" s="147">
        <f>IFERROR(VLOOKUP(B721,'A2. Rate Change &amp; Enrollment'!$C$20:$K$769,3,FALSE),0)</f>
        <v>0</v>
      </c>
      <c r="AP721" s="147">
        <f>IFERROR(VLOOKUP(B721,'A2. Rate Change &amp; Enrollment'!$C$20:$K$769,7,FALSE),0)</f>
        <v>0</v>
      </c>
      <c r="AQ721" s="150" t="e">
        <f t="shared" ref="AQ721:AQ765" si="94">AP721/$AP$11</f>
        <v>#DIV/0!</v>
      </c>
      <c r="AS721" s="177"/>
      <c r="AT721" s="177"/>
      <c r="AV721" s="153" t="e">
        <f t="shared" ref="AV721:AV765" si="95">AS721/AT721-1</f>
        <v>#DIV/0!</v>
      </c>
      <c r="AW721" s="101"/>
      <c r="AY721" s="132"/>
      <c r="AZ721" s="101"/>
      <c r="BA721" s="94"/>
      <c r="BB721" s="94"/>
      <c r="BC721" s="94"/>
      <c r="BD721" s="94"/>
      <c r="BE721" s="101"/>
      <c r="BF721" s="132"/>
      <c r="BG721" s="98"/>
      <c r="BH721" s="74" t="str">
        <f t="shared" si="90"/>
        <v>N</v>
      </c>
      <c r="BI721" t="e">
        <f t="shared" si="91"/>
        <v>#DIV/0!</v>
      </c>
      <c r="BK721" s="283">
        <f>IFERROR(VLOOKUP($B721, 'A2. Rate Change &amp; Enrollment'!$C$14:$BY$769, 75, FALSE), 0)</f>
        <v>0</v>
      </c>
      <c r="BL721" s="283" t="e">
        <f t="shared" si="92"/>
        <v>#DIV/0!</v>
      </c>
      <c r="BM721" s="283" t="e">
        <f t="shared" si="93"/>
        <v>#DIV/0!</v>
      </c>
      <c r="BN721" t="e">
        <f t="shared" ref="BN721:BN765" si="96">IF(ABS(BM721-BL721)&lt;0.001, "N", "Y")</f>
        <v>#DIV/0!</v>
      </c>
    </row>
    <row r="722" spans="1:66" x14ac:dyDescent="0.35">
      <c r="A722" t="s">
        <v>1025</v>
      </c>
      <c r="B722" s="144"/>
      <c r="C722" s="98"/>
      <c r="D722" s="43" t="str">
        <f t="shared" si="89"/>
        <v>POS</v>
      </c>
      <c r="E722" s="100"/>
      <c r="F722" s="101"/>
      <c r="G722" s="100"/>
      <c r="H722" s="101"/>
      <c r="I722" s="100"/>
      <c r="J722" s="101"/>
      <c r="K722" s="100"/>
      <c r="L722" s="101"/>
      <c r="M722" s="100"/>
      <c r="N722" s="101"/>
      <c r="O722" s="100"/>
      <c r="P722" s="101"/>
      <c r="Q722" s="100"/>
      <c r="R722" s="101"/>
      <c r="S722" s="100"/>
      <c r="T722" s="101"/>
      <c r="U722" s="118"/>
      <c r="V722" s="118"/>
      <c r="W722" s="100"/>
      <c r="X722" s="100"/>
      <c r="Y722" s="100"/>
      <c r="Z722" s="100"/>
      <c r="AA722" s="132"/>
      <c r="AB722" s="101"/>
      <c r="AC722" s="101"/>
      <c r="AD722" s="101"/>
      <c r="AE722" s="100"/>
      <c r="AF722" s="101"/>
      <c r="AG722" s="100"/>
      <c r="AH722" s="101"/>
      <c r="AI722" s="100"/>
      <c r="AJ722" s="101"/>
      <c r="AK722" s="100"/>
      <c r="AL722" s="101"/>
      <c r="AM722" s="101"/>
      <c r="AN722" s="8"/>
      <c r="AO722" s="147">
        <f>IFERROR(VLOOKUP(B722,'A2. Rate Change &amp; Enrollment'!$C$20:$K$769,3,FALSE),0)</f>
        <v>0</v>
      </c>
      <c r="AP722" s="147">
        <f>IFERROR(VLOOKUP(B722,'A2. Rate Change &amp; Enrollment'!$C$20:$K$769,7,FALSE),0)</f>
        <v>0</v>
      </c>
      <c r="AQ722" s="150" t="e">
        <f t="shared" si="94"/>
        <v>#DIV/0!</v>
      </c>
      <c r="AS722" s="177"/>
      <c r="AT722" s="177"/>
      <c r="AV722" s="153" t="e">
        <f t="shared" si="95"/>
        <v>#DIV/0!</v>
      </c>
      <c r="AW722" s="101"/>
      <c r="AY722" s="132"/>
      <c r="AZ722" s="101"/>
      <c r="BA722" s="94"/>
      <c r="BB722" s="94"/>
      <c r="BC722" s="94"/>
      <c r="BD722" s="94"/>
      <c r="BE722" s="101"/>
      <c r="BF722" s="132"/>
      <c r="BG722" s="98"/>
      <c r="BH722" s="74" t="str">
        <f t="shared" si="90"/>
        <v>N</v>
      </c>
      <c r="BI722" t="e">
        <f t="shared" si="91"/>
        <v>#DIV/0!</v>
      </c>
      <c r="BK722" s="283">
        <f>IFERROR(VLOOKUP($B722, 'A2. Rate Change &amp; Enrollment'!$C$14:$BY$769, 75, FALSE), 0)</f>
        <v>0</v>
      </c>
      <c r="BL722" s="283" t="e">
        <f t="shared" si="92"/>
        <v>#DIV/0!</v>
      </c>
      <c r="BM722" s="283" t="e">
        <f t="shared" si="93"/>
        <v>#DIV/0!</v>
      </c>
      <c r="BN722" t="e">
        <f t="shared" si="96"/>
        <v>#DIV/0!</v>
      </c>
    </row>
    <row r="723" spans="1:66" x14ac:dyDescent="0.35">
      <c r="A723" t="s">
        <v>1026</v>
      </c>
      <c r="B723" s="144"/>
      <c r="C723" s="98"/>
      <c r="D723" s="43" t="str">
        <f t="shared" si="89"/>
        <v>POS</v>
      </c>
      <c r="E723" s="100"/>
      <c r="F723" s="101"/>
      <c r="G723" s="100"/>
      <c r="H723" s="101"/>
      <c r="I723" s="100"/>
      <c r="J723" s="101"/>
      <c r="K723" s="100"/>
      <c r="L723" s="101"/>
      <c r="M723" s="100"/>
      <c r="N723" s="101"/>
      <c r="O723" s="100"/>
      <c r="P723" s="101"/>
      <c r="Q723" s="100"/>
      <c r="R723" s="101"/>
      <c r="S723" s="100"/>
      <c r="T723" s="101"/>
      <c r="U723" s="118"/>
      <c r="V723" s="118"/>
      <c r="W723" s="100"/>
      <c r="X723" s="100"/>
      <c r="Y723" s="100"/>
      <c r="Z723" s="100"/>
      <c r="AA723" s="132"/>
      <c r="AB723" s="101"/>
      <c r="AC723" s="101"/>
      <c r="AD723" s="101"/>
      <c r="AE723" s="100"/>
      <c r="AF723" s="101"/>
      <c r="AG723" s="100"/>
      <c r="AH723" s="101"/>
      <c r="AI723" s="100"/>
      <c r="AJ723" s="101"/>
      <c r="AK723" s="100"/>
      <c r="AL723" s="101"/>
      <c r="AM723" s="101"/>
      <c r="AN723" s="8"/>
      <c r="AO723" s="147">
        <f>IFERROR(VLOOKUP(B723,'A2. Rate Change &amp; Enrollment'!$C$20:$K$769,3,FALSE),0)</f>
        <v>0</v>
      </c>
      <c r="AP723" s="147">
        <f>IFERROR(VLOOKUP(B723,'A2. Rate Change &amp; Enrollment'!$C$20:$K$769,7,FALSE),0)</f>
        <v>0</v>
      </c>
      <c r="AQ723" s="150" t="e">
        <f t="shared" si="94"/>
        <v>#DIV/0!</v>
      </c>
      <c r="AS723" s="177"/>
      <c r="AT723" s="177"/>
      <c r="AV723" s="153" t="e">
        <f t="shared" si="95"/>
        <v>#DIV/0!</v>
      </c>
      <c r="AW723" s="101"/>
      <c r="AY723" s="132"/>
      <c r="AZ723" s="101"/>
      <c r="BA723" s="94"/>
      <c r="BB723" s="94"/>
      <c r="BC723" s="94"/>
      <c r="BD723" s="94"/>
      <c r="BE723" s="101"/>
      <c r="BF723" s="132"/>
      <c r="BG723" s="98"/>
      <c r="BH723" s="74" t="str">
        <f t="shared" si="90"/>
        <v>N</v>
      </c>
      <c r="BI723" t="e">
        <f t="shared" si="91"/>
        <v>#DIV/0!</v>
      </c>
      <c r="BK723" s="283">
        <f>IFERROR(VLOOKUP($B723, 'A2. Rate Change &amp; Enrollment'!$C$14:$BY$769, 75, FALSE), 0)</f>
        <v>0</v>
      </c>
      <c r="BL723" s="283" t="e">
        <f t="shared" si="92"/>
        <v>#DIV/0!</v>
      </c>
      <c r="BM723" s="283" t="e">
        <f t="shared" si="93"/>
        <v>#DIV/0!</v>
      </c>
      <c r="BN723" t="e">
        <f t="shared" si="96"/>
        <v>#DIV/0!</v>
      </c>
    </row>
    <row r="724" spans="1:66" x14ac:dyDescent="0.35">
      <c r="A724" t="s">
        <v>1027</v>
      </c>
      <c r="B724" s="144"/>
      <c r="C724" s="98"/>
      <c r="D724" s="43" t="str">
        <f t="shared" si="89"/>
        <v>POS</v>
      </c>
      <c r="E724" s="100"/>
      <c r="F724" s="101"/>
      <c r="G724" s="100"/>
      <c r="H724" s="101"/>
      <c r="I724" s="100"/>
      <c r="J724" s="101"/>
      <c r="K724" s="100"/>
      <c r="L724" s="101"/>
      <c r="M724" s="100"/>
      <c r="N724" s="101"/>
      <c r="O724" s="100"/>
      <c r="P724" s="101"/>
      <c r="Q724" s="100"/>
      <c r="R724" s="101"/>
      <c r="S724" s="100"/>
      <c r="T724" s="101"/>
      <c r="U724" s="118"/>
      <c r="V724" s="118"/>
      <c r="W724" s="100"/>
      <c r="X724" s="100"/>
      <c r="Y724" s="100"/>
      <c r="Z724" s="100"/>
      <c r="AA724" s="132"/>
      <c r="AB724" s="101"/>
      <c r="AC724" s="101"/>
      <c r="AD724" s="101"/>
      <c r="AE724" s="100"/>
      <c r="AF724" s="101"/>
      <c r="AG724" s="100"/>
      <c r="AH724" s="101"/>
      <c r="AI724" s="100"/>
      <c r="AJ724" s="101"/>
      <c r="AK724" s="100"/>
      <c r="AL724" s="101"/>
      <c r="AM724" s="101"/>
      <c r="AN724" s="8"/>
      <c r="AO724" s="147">
        <f>IFERROR(VLOOKUP(B724,'A2. Rate Change &amp; Enrollment'!$C$20:$K$769,3,FALSE),0)</f>
        <v>0</v>
      </c>
      <c r="AP724" s="147">
        <f>IFERROR(VLOOKUP(B724,'A2. Rate Change &amp; Enrollment'!$C$20:$K$769,7,FALSE),0)</f>
        <v>0</v>
      </c>
      <c r="AQ724" s="150" t="e">
        <f t="shared" si="94"/>
        <v>#DIV/0!</v>
      </c>
      <c r="AS724" s="177"/>
      <c r="AT724" s="177"/>
      <c r="AV724" s="153" t="e">
        <f t="shared" si="95"/>
        <v>#DIV/0!</v>
      </c>
      <c r="AW724" s="101"/>
      <c r="AY724" s="132"/>
      <c r="AZ724" s="101"/>
      <c r="BA724" s="94"/>
      <c r="BB724" s="94"/>
      <c r="BC724" s="94"/>
      <c r="BD724" s="94"/>
      <c r="BE724" s="101"/>
      <c r="BF724" s="132"/>
      <c r="BG724" s="98"/>
      <c r="BH724" s="74" t="str">
        <f t="shared" si="90"/>
        <v>N</v>
      </c>
      <c r="BI724" t="e">
        <f t="shared" si="91"/>
        <v>#DIV/0!</v>
      </c>
      <c r="BK724" s="283">
        <f>IFERROR(VLOOKUP($B724, 'A2. Rate Change &amp; Enrollment'!$C$14:$BY$769, 75, FALSE), 0)</f>
        <v>0</v>
      </c>
      <c r="BL724" s="283" t="e">
        <f t="shared" si="92"/>
        <v>#DIV/0!</v>
      </c>
      <c r="BM724" s="283" t="e">
        <f t="shared" si="93"/>
        <v>#DIV/0!</v>
      </c>
      <c r="BN724" t="e">
        <f t="shared" si="96"/>
        <v>#DIV/0!</v>
      </c>
    </row>
    <row r="725" spans="1:66" x14ac:dyDescent="0.35">
      <c r="A725" t="s">
        <v>1028</v>
      </c>
      <c r="B725" s="144"/>
      <c r="C725" s="98"/>
      <c r="D725" s="43" t="str">
        <f t="shared" si="89"/>
        <v>POS</v>
      </c>
      <c r="E725" s="100"/>
      <c r="F725" s="101"/>
      <c r="G725" s="100"/>
      <c r="H725" s="101"/>
      <c r="I725" s="100"/>
      <c r="J725" s="101"/>
      <c r="K725" s="100"/>
      <c r="L725" s="101"/>
      <c r="M725" s="100"/>
      <c r="N725" s="101"/>
      <c r="O725" s="100"/>
      <c r="P725" s="101"/>
      <c r="Q725" s="100"/>
      <c r="R725" s="101"/>
      <c r="S725" s="100"/>
      <c r="T725" s="101"/>
      <c r="U725" s="118"/>
      <c r="V725" s="118"/>
      <c r="W725" s="100"/>
      <c r="X725" s="100"/>
      <c r="Y725" s="100"/>
      <c r="Z725" s="100"/>
      <c r="AA725" s="132"/>
      <c r="AB725" s="101"/>
      <c r="AC725" s="101"/>
      <c r="AD725" s="101"/>
      <c r="AE725" s="100"/>
      <c r="AF725" s="101"/>
      <c r="AG725" s="100"/>
      <c r="AH725" s="101"/>
      <c r="AI725" s="100"/>
      <c r="AJ725" s="101"/>
      <c r="AK725" s="100"/>
      <c r="AL725" s="101"/>
      <c r="AM725" s="101"/>
      <c r="AN725" s="8"/>
      <c r="AO725" s="147">
        <f>IFERROR(VLOOKUP(B725,'A2. Rate Change &amp; Enrollment'!$C$20:$K$769,3,FALSE),0)</f>
        <v>0</v>
      </c>
      <c r="AP725" s="147">
        <f>IFERROR(VLOOKUP(B725,'A2. Rate Change &amp; Enrollment'!$C$20:$K$769,7,FALSE),0)</f>
        <v>0</v>
      </c>
      <c r="AQ725" s="150" t="e">
        <f t="shared" si="94"/>
        <v>#DIV/0!</v>
      </c>
      <c r="AS725" s="177"/>
      <c r="AT725" s="177"/>
      <c r="AV725" s="153" t="e">
        <f t="shared" si="95"/>
        <v>#DIV/0!</v>
      </c>
      <c r="AW725" s="101"/>
      <c r="AY725" s="132"/>
      <c r="AZ725" s="101"/>
      <c r="BA725" s="94"/>
      <c r="BB725" s="94"/>
      <c r="BC725" s="94"/>
      <c r="BD725" s="94"/>
      <c r="BE725" s="101"/>
      <c r="BF725" s="132"/>
      <c r="BG725" s="98"/>
      <c r="BH725" s="74" t="str">
        <f t="shared" si="90"/>
        <v>N</v>
      </c>
      <c r="BI725" t="e">
        <f t="shared" si="91"/>
        <v>#DIV/0!</v>
      </c>
      <c r="BK725" s="283">
        <f>IFERROR(VLOOKUP($B725, 'A2. Rate Change &amp; Enrollment'!$C$14:$BY$769, 75, FALSE), 0)</f>
        <v>0</v>
      </c>
      <c r="BL725" s="283" t="e">
        <f t="shared" si="92"/>
        <v>#DIV/0!</v>
      </c>
      <c r="BM725" s="283" t="e">
        <f t="shared" si="93"/>
        <v>#DIV/0!</v>
      </c>
      <c r="BN725" t="e">
        <f t="shared" si="96"/>
        <v>#DIV/0!</v>
      </c>
    </row>
    <row r="726" spans="1:66" x14ac:dyDescent="0.35">
      <c r="A726" t="s">
        <v>1029</v>
      </c>
      <c r="B726" s="144"/>
      <c r="C726" s="98"/>
      <c r="D726" s="43" t="str">
        <f t="shared" si="89"/>
        <v>POS</v>
      </c>
      <c r="E726" s="100"/>
      <c r="F726" s="101"/>
      <c r="G726" s="100"/>
      <c r="H726" s="101"/>
      <c r="I726" s="100"/>
      <c r="J726" s="101"/>
      <c r="K726" s="100"/>
      <c r="L726" s="101"/>
      <c r="M726" s="100"/>
      <c r="N726" s="101"/>
      <c r="O726" s="100"/>
      <c r="P726" s="101"/>
      <c r="Q726" s="100"/>
      <c r="R726" s="101"/>
      <c r="S726" s="100"/>
      <c r="T726" s="101"/>
      <c r="U726" s="118"/>
      <c r="V726" s="118"/>
      <c r="W726" s="100"/>
      <c r="X726" s="100"/>
      <c r="Y726" s="100"/>
      <c r="Z726" s="100"/>
      <c r="AA726" s="132"/>
      <c r="AB726" s="101"/>
      <c r="AC726" s="101"/>
      <c r="AD726" s="101"/>
      <c r="AE726" s="100"/>
      <c r="AF726" s="101"/>
      <c r="AG726" s="100"/>
      <c r="AH726" s="101"/>
      <c r="AI726" s="100"/>
      <c r="AJ726" s="101"/>
      <c r="AK726" s="100"/>
      <c r="AL726" s="101"/>
      <c r="AM726" s="101"/>
      <c r="AN726" s="8"/>
      <c r="AO726" s="147">
        <f>IFERROR(VLOOKUP(B726,'A2. Rate Change &amp; Enrollment'!$C$20:$K$769,3,FALSE),0)</f>
        <v>0</v>
      </c>
      <c r="AP726" s="147">
        <f>IFERROR(VLOOKUP(B726,'A2. Rate Change &amp; Enrollment'!$C$20:$K$769,7,FALSE),0)</f>
        <v>0</v>
      </c>
      <c r="AQ726" s="150" t="e">
        <f t="shared" si="94"/>
        <v>#DIV/0!</v>
      </c>
      <c r="AS726" s="177"/>
      <c r="AT726" s="177"/>
      <c r="AV726" s="153" t="e">
        <f t="shared" si="95"/>
        <v>#DIV/0!</v>
      </c>
      <c r="AW726" s="101"/>
      <c r="AY726" s="132"/>
      <c r="AZ726" s="101"/>
      <c r="BA726" s="94"/>
      <c r="BB726" s="94"/>
      <c r="BC726" s="94"/>
      <c r="BD726" s="94"/>
      <c r="BE726" s="101"/>
      <c r="BF726" s="132"/>
      <c r="BG726" s="98"/>
      <c r="BH726" s="74" t="str">
        <f t="shared" si="90"/>
        <v>N</v>
      </c>
      <c r="BI726" t="e">
        <f t="shared" si="91"/>
        <v>#DIV/0!</v>
      </c>
      <c r="BK726" s="283">
        <f>IFERROR(VLOOKUP($B726, 'A2. Rate Change &amp; Enrollment'!$C$14:$BY$769, 75, FALSE), 0)</f>
        <v>0</v>
      </c>
      <c r="BL726" s="283" t="e">
        <f t="shared" si="92"/>
        <v>#DIV/0!</v>
      </c>
      <c r="BM726" s="283" t="e">
        <f t="shared" si="93"/>
        <v>#DIV/0!</v>
      </c>
      <c r="BN726" t="e">
        <f t="shared" si="96"/>
        <v>#DIV/0!</v>
      </c>
    </row>
    <row r="727" spans="1:66" x14ac:dyDescent="0.35">
      <c r="A727" t="s">
        <v>1030</v>
      </c>
      <c r="B727" s="144"/>
      <c r="C727" s="98"/>
      <c r="D727" s="43" t="str">
        <f t="shared" si="89"/>
        <v>POS</v>
      </c>
      <c r="E727" s="100"/>
      <c r="F727" s="101"/>
      <c r="G727" s="100"/>
      <c r="H727" s="101"/>
      <c r="I727" s="100"/>
      <c r="J727" s="101"/>
      <c r="K727" s="100"/>
      <c r="L727" s="101"/>
      <c r="M727" s="100"/>
      <c r="N727" s="101"/>
      <c r="O727" s="100"/>
      <c r="P727" s="101"/>
      <c r="Q727" s="100"/>
      <c r="R727" s="101"/>
      <c r="S727" s="100"/>
      <c r="T727" s="101"/>
      <c r="U727" s="118"/>
      <c r="V727" s="118"/>
      <c r="W727" s="100"/>
      <c r="X727" s="100"/>
      <c r="Y727" s="100"/>
      <c r="Z727" s="100"/>
      <c r="AA727" s="132"/>
      <c r="AB727" s="101"/>
      <c r="AC727" s="101"/>
      <c r="AD727" s="101"/>
      <c r="AE727" s="100"/>
      <c r="AF727" s="101"/>
      <c r="AG727" s="100"/>
      <c r="AH727" s="101"/>
      <c r="AI727" s="100"/>
      <c r="AJ727" s="101"/>
      <c r="AK727" s="100"/>
      <c r="AL727" s="101"/>
      <c r="AM727" s="101"/>
      <c r="AN727" s="8"/>
      <c r="AO727" s="147">
        <f>IFERROR(VLOOKUP(B727,'A2. Rate Change &amp; Enrollment'!$C$20:$K$769,3,FALSE),0)</f>
        <v>0</v>
      </c>
      <c r="AP727" s="147">
        <f>IFERROR(VLOOKUP(B727,'A2. Rate Change &amp; Enrollment'!$C$20:$K$769,7,FALSE),0)</f>
        <v>0</v>
      </c>
      <c r="AQ727" s="150" t="e">
        <f t="shared" si="94"/>
        <v>#DIV/0!</v>
      </c>
      <c r="AS727" s="177"/>
      <c r="AT727" s="177"/>
      <c r="AV727" s="153" t="e">
        <f t="shared" si="95"/>
        <v>#DIV/0!</v>
      </c>
      <c r="AW727" s="101"/>
      <c r="AY727" s="132"/>
      <c r="AZ727" s="101"/>
      <c r="BA727" s="94"/>
      <c r="BB727" s="94"/>
      <c r="BC727" s="94"/>
      <c r="BD727" s="94"/>
      <c r="BE727" s="101"/>
      <c r="BF727" s="132"/>
      <c r="BG727" s="98"/>
      <c r="BH727" s="74" t="str">
        <f t="shared" si="90"/>
        <v>N</v>
      </c>
      <c r="BI727" t="e">
        <f t="shared" si="91"/>
        <v>#DIV/0!</v>
      </c>
      <c r="BK727" s="283">
        <f>IFERROR(VLOOKUP($B727, 'A2. Rate Change &amp; Enrollment'!$C$14:$BY$769, 75, FALSE), 0)</f>
        <v>0</v>
      </c>
      <c r="BL727" s="283" t="e">
        <f t="shared" si="92"/>
        <v>#DIV/0!</v>
      </c>
      <c r="BM727" s="283" t="e">
        <f t="shared" si="93"/>
        <v>#DIV/0!</v>
      </c>
      <c r="BN727" t="e">
        <f t="shared" si="96"/>
        <v>#DIV/0!</v>
      </c>
    </row>
    <row r="728" spans="1:66" x14ac:dyDescent="0.35">
      <c r="A728" t="s">
        <v>1031</v>
      </c>
      <c r="B728" s="144"/>
      <c r="C728" s="98"/>
      <c r="D728" s="43" t="str">
        <f t="shared" si="89"/>
        <v>POS</v>
      </c>
      <c r="E728" s="100"/>
      <c r="F728" s="101"/>
      <c r="G728" s="100"/>
      <c r="H728" s="101"/>
      <c r="I728" s="100"/>
      <c r="J728" s="101"/>
      <c r="K728" s="100"/>
      <c r="L728" s="101"/>
      <c r="M728" s="100"/>
      <c r="N728" s="101"/>
      <c r="O728" s="100"/>
      <c r="P728" s="101"/>
      <c r="Q728" s="100"/>
      <c r="R728" s="101"/>
      <c r="S728" s="100"/>
      <c r="T728" s="101"/>
      <c r="U728" s="118"/>
      <c r="V728" s="118"/>
      <c r="W728" s="100"/>
      <c r="X728" s="100"/>
      <c r="Y728" s="100"/>
      <c r="Z728" s="100"/>
      <c r="AA728" s="132"/>
      <c r="AB728" s="101"/>
      <c r="AC728" s="101"/>
      <c r="AD728" s="101"/>
      <c r="AE728" s="100"/>
      <c r="AF728" s="101"/>
      <c r="AG728" s="100"/>
      <c r="AH728" s="101"/>
      <c r="AI728" s="100"/>
      <c r="AJ728" s="101"/>
      <c r="AK728" s="100"/>
      <c r="AL728" s="101"/>
      <c r="AM728" s="101"/>
      <c r="AN728" s="8"/>
      <c r="AO728" s="147">
        <f>IFERROR(VLOOKUP(B728,'A2. Rate Change &amp; Enrollment'!$C$20:$K$769,3,FALSE),0)</f>
        <v>0</v>
      </c>
      <c r="AP728" s="147">
        <f>IFERROR(VLOOKUP(B728,'A2. Rate Change &amp; Enrollment'!$C$20:$K$769,7,FALSE),0)</f>
        <v>0</v>
      </c>
      <c r="AQ728" s="150" t="e">
        <f t="shared" si="94"/>
        <v>#DIV/0!</v>
      </c>
      <c r="AS728" s="177"/>
      <c r="AT728" s="177"/>
      <c r="AV728" s="153" t="e">
        <f t="shared" si="95"/>
        <v>#DIV/0!</v>
      </c>
      <c r="AW728" s="101"/>
      <c r="AY728" s="132"/>
      <c r="AZ728" s="101"/>
      <c r="BA728" s="94"/>
      <c r="BB728" s="94"/>
      <c r="BC728" s="94"/>
      <c r="BD728" s="94"/>
      <c r="BE728" s="101"/>
      <c r="BF728" s="132"/>
      <c r="BG728" s="98"/>
      <c r="BH728" s="74" t="str">
        <f t="shared" si="90"/>
        <v>N</v>
      </c>
      <c r="BI728" t="e">
        <f t="shared" si="91"/>
        <v>#DIV/0!</v>
      </c>
      <c r="BK728" s="283">
        <f>IFERROR(VLOOKUP($B728, 'A2. Rate Change &amp; Enrollment'!$C$14:$BY$769, 75, FALSE), 0)</f>
        <v>0</v>
      </c>
      <c r="BL728" s="283" t="e">
        <f t="shared" si="92"/>
        <v>#DIV/0!</v>
      </c>
      <c r="BM728" s="283" t="e">
        <f t="shared" si="93"/>
        <v>#DIV/0!</v>
      </c>
      <c r="BN728" t="e">
        <f t="shared" si="96"/>
        <v>#DIV/0!</v>
      </c>
    </row>
    <row r="729" spans="1:66" x14ac:dyDescent="0.35">
      <c r="A729" t="s">
        <v>1032</v>
      </c>
      <c r="B729" s="144"/>
      <c r="C729" s="98"/>
      <c r="D729" s="43" t="str">
        <f t="shared" si="89"/>
        <v>POS</v>
      </c>
      <c r="E729" s="100"/>
      <c r="F729" s="101"/>
      <c r="G729" s="100"/>
      <c r="H729" s="101"/>
      <c r="I729" s="100"/>
      <c r="J729" s="101"/>
      <c r="K729" s="100"/>
      <c r="L729" s="101"/>
      <c r="M729" s="100"/>
      <c r="N729" s="101"/>
      <c r="O729" s="100"/>
      <c r="P729" s="101"/>
      <c r="Q729" s="100"/>
      <c r="R729" s="101"/>
      <c r="S729" s="100"/>
      <c r="T729" s="101"/>
      <c r="U729" s="118"/>
      <c r="V729" s="118"/>
      <c r="W729" s="100"/>
      <c r="X729" s="100"/>
      <c r="Y729" s="100"/>
      <c r="Z729" s="100"/>
      <c r="AA729" s="132"/>
      <c r="AB729" s="101"/>
      <c r="AC729" s="101"/>
      <c r="AD729" s="101"/>
      <c r="AE729" s="100"/>
      <c r="AF729" s="101"/>
      <c r="AG729" s="100"/>
      <c r="AH729" s="101"/>
      <c r="AI729" s="100"/>
      <c r="AJ729" s="101"/>
      <c r="AK729" s="100"/>
      <c r="AL729" s="101"/>
      <c r="AM729" s="101"/>
      <c r="AN729" s="8"/>
      <c r="AO729" s="147">
        <f>IFERROR(VLOOKUP(B729,'A2. Rate Change &amp; Enrollment'!$C$20:$K$769,3,FALSE),0)</f>
        <v>0</v>
      </c>
      <c r="AP729" s="147">
        <f>IFERROR(VLOOKUP(B729,'A2. Rate Change &amp; Enrollment'!$C$20:$K$769,7,FALSE),0)</f>
        <v>0</v>
      </c>
      <c r="AQ729" s="150" t="e">
        <f t="shared" si="94"/>
        <v>#DIV/0!</v>
      </c>
      <c r="AS729" s="177"/>
      <c r="AT729" s="177"/>
      <c r="AV729" s="153" t="e">
        <f t="shared" si="95"/>
        <v>#DIV/0!</v>
      </c>
      <c r="AW729" s="101"/>
      <c r="AY729" s="132"/>
      <c r="AZ729" s="101"/>
      <c r="BA729" s="94"/>
      <c r="BB729" s="94"/>
      <c r="BC729" s="94"/>
      <c r="BD729" s="94"/>
      <c r="BE729" s="101"/>
      <c r="BF729" s="132"/>
      <c r="BG729" s="98"/>
      <c r="BH729" s="74" t="str">
        <f t="shared" si="90"/>
        <v>N</v>
      </c>
      <c r="BI729" t="e">
        <f t="shared" si="91"/>
        <v>#DIV/0!</v>
      </c>
      <c r="BK729" s="283">
        <f>IFERROR(VLOOKUP($B729, 'A2. Rate Change &amp; Enrollment'!$C$14:$BY$769, 75, FALSE), 0)</f>
        <v>0</v>
      </c>
      <c r="BL729" s="283" t="e">
        <f t="shared" si="92"/>
        <v>#DIV/0!</v>
      </c>
      <c r="BM729" s="283" t="e">
        <f t="shared" si="93"/>
        <v>#DIV/0!</v>
      </c>
      <c r="BN729" t="e">
        <f t="shared" si="96"/>
        <v>#DIV/0!</v>
      </c>
    </row>
    <row r="730" spans="1:66" x14ac:dyDescent="0.35">
      <c r="A730" t="s">
        <v>1033</v>
      </c>
      <c r="B730" s="144"/>
      <c r="C730" s="98"/>
      <c r="D730" s="43" t="str">
        <f t="shared" si="89"/>
        <v>POS</v>
      </c>
      <c r="E730" s="100"/>
      <c r="F730" s="101"/>
      <c r="G730" s="100"/>
      <c r="H730" s="101"/>
      <c r="I730" s="100"/>
      <c r="J730" s="101"/>
      <c r="K730" s="100"/>
      <c r="L730" s="101"/>
      <c r="M730" s="100"/>
      <c r="N730" s="101"/>
      <c r="O730" s="100"/>
      <c r="P730" s="101"/>
      <c r="Q730" s="100"/>
      <c r="R730" s="101"/>
      <c r="S730" s="100"/>
      <c r="T730" s="101"/>
      <c r="U730" s="118"/>
      <c r="V730" s="118"/>
      <c r="W730" s="100"/>
      <c r="X730" s="100"/>
      <c r="Y730" s="100"/>
      <c r="Z730" s="100"/>
      <c r="AA730" s="132"/>
      <c r="AB730" s="101"/>
      <c r="AC730" s="101"/>
      <c r="AD730" s="101"/>
      <c r="AE730" s="100"/>
      <c r="AF730" s="101"/>
      <c r="AG730" s="100"/>
      <c r="AH730" s="101"/>
      <c r="AI730" s="100"/>
      <c r="AJ730" s="101"/>
      <c r="AK730" s="100"/>
      <c r="AL730" s="101"/>
      <c r="AM730" s="101"/>
      <c r="AN730" s="8"/>
      <c r="AO730" s="147">
        <f>IFERROR(VLOOKUP(B730,'A2. Rate Change &amp; Enrollment'!$C$20:$K$769,3,FALSE),0)</f>
        <v>0</v>
      </c>
      <c r="AP730" s="147">
        <f>IFERROR(VLOOKUP(B730,'A2. Rate Change &amp; Enrollment'!$C$20:$K$769,7,FALSE),0)</f>
        <v>0</v>
      </c>
      <c r="AQ730" s="150" t="e">
        <f t="shared" si="94"/>
        <v>#DIV/0!</v>
      </c>
      <c r="AS730" s="177"/>
      <c r="AT730" s="177"/>
      <c r="AV730" s="153" t="e">
        <f t="shared" si="95"/>
        <v>#DIV/0!</v>
      </c>
      <c r="AW730" s="101"/>
      <c r="AY730" s="132"/>
      <c r="AZ730" s="101"/>
      <c r="BA730" s="94"/>
      <c r="BB730" s="94"/>
      <c r="BC730" s="94"/>
      <c r="BD730" s="94"/>
      <c r="BE730" s="101"/>
      <c r="BF730" s="132"/>
      <c r="BG730" s="98"/>
      <c r="BH730" s="74" t="str">
        <f t="shared" si="90"/>
        <v>N</v>
      </c>
      <c r="BI730" t="e">
        <f t="shared" si="91"/>
        <v>#DIV/0!</v>
      </c>
      <c r="BK730" s="283">
        <f>IFERROR(VLOOKUP($B730, 'A2. Rate Change &amp; Enrollment'!$C$14:$BY$769, 75, FALSE), 0)</f>
        <v>0</v>
      </c>
      <c r="BL730" s="283" t="e">
        <f t="shared" si="92"/>
        <v>#DIV/0!</v>
      </c>
      <c r="BM730" s="283" t="e">
        <f t="shared" si="93"/>
        <v>#DIV/0!</v>
      </c>
      <c r="BN730" t="e">
        <f t="shared" si="96"/>
        <v>#DIV/0!</v>
      </c>
    </row>
    <row r="731" spans="1:66" x14ac:dyDescent="0.35">
      <c r="A731" t="s">
        <v>1034</v>
      </c>
      <c r="B731" s="144"/>
      <c r="C731" s="98"/>
      <c r="D731" s="43" t="str">
        <f t="shared" si="89"/>
        <v>POS</v>
      </c>
      <c r="E731" s="100"/>
      <c r="F731" s="101"/>
      <c r="G731" s="100"/>
      <c r="H731" s="101"/>
      <c r="I731" s="100"/>
      <c r="J731" s="101"/>
      <c r="K731" s="100"/>
      <c r="L731" s="101"/>
      <c r="M731" s="100"/>
      <c r="N731" s="101"/>
      <c r="O731" s="100"/>
      <c r="P731" s="101"/>
      <c r="Q731" s="100"/>
      <c r="R731" s="101"/>
      <c r="S731" s="100"/>
      <c r="T731" s="101"/>
      <c r="U731" s="118"/>
      <c r="V731" s="118"/>
      <c r="W731" s="100"/>
      <c r="X731" s="100"/>
      <c r="Y731" s="100"/>
      <c r="Z731" s="100"/>
      <c r="AA731" s="132"/>
      <c r="AB731" s="101"/>
      <c r="AC731" s="101"/>
      <c r="AD731" s="101"/>
      <c r="AE731" s="100"/>
      <c r="AF731" s="101"/>
      <c r="AG731" s="100"/>
      <c r="AH731" s="101"/>
      <c r="AI731" s="100"/>
      <c r="AJ731" s="101"/>
      <c r="AK731" s="100"/>
      <c r="AL731" s="101"/>
      <c r="AM731" s="101"/>
      <c r="AN731" s="8"/>
      <c r="AO731" s="147">
        <f>IFERROR(VLOOKUP(B731,'A2. Rate Change &amp; Enrollment'!$C$20:$K$769,3,FALSE),0)</f>
        <v>0</v>
      </c>
      <c r="AP731" s="147">
        <f>IFERROR(VLOOKUP(B731,'A2. Rate Change &amp; Enrollment'!$C$20:$K$769,7,FALSE),0)</f>
        <v>0</v>
      </c>
      <c r="AQ731" s="150" t="e">
        <f t="shared" si="94"/>
        <v>#DIV/0!</v>
      </c>
      <c r="AS731" s="177"/>
      <c r="AT731" s="177"/>
      <c r="AV731" s="153" t="e">
        <f t="shared" si="95"/>
        <v>#DIV/0!</v>
      </c>
      <c r="AW731" s="101"/>
      <c r="AY731" s="132"/>
      <c r="AZ731" s="101"/>
      <c r="BA731" s="94"/>
      <c r="BB731" s="94"/>
      <c r="BC731" s="94"/>
      <c r="BD731" s="94"/>
      <c r="BE731" s="101"/>
      <c r="BF731" s="132"/>
      <c r="BG731" s="98"/>
      <c r="BH731" s="74" t="str">
        <f t="shared" si="90"/>
        <v>N</v>
      </c>
      <c r="BI731" t="e">
        <f t="shared" si="91"/>
        <v>#DIV/0!</v>
      </c>
      <c r="BK731" s="283">
        <f>IFERROR(VLOOKUP($B731, 'A2. Rate Change &amp; Enrollment'!$C$14:$BY$769, 75, FALSE), 0)</f>
        <v>0</v>
      </c>
      <c r="BL731" s="283" t="e">
        <f t="shared" si="92"/>
        <v>#DIV/0!</v>
      </c>
      <c r="BM731" s="283" t="e">
        <f t="shared" si="93"/>
        <v>#DIV/0!</v>
      </c>
      <c r="BN731" t="e">
        <f t="shared" si="96"/>
        <v>#DIV/0!</v>
      </c>
    </row>
    <row r="732" spans="1:66" x14ac:dyDescent="0.35">
      <c r="A732" t="s">
        <v>1035</v>
      </c>
      <c r="B732" s="144"/>
      <c r="C732" s="98"/>
      <c r="D732" s="43" t="str">
        <f t="shared" si="89"/>
        <v>POS</v>
      </c>
      <c r="E732" s="100"/>
      <c r="F732" s="101"/>
      <c r="G732" s="100"/>
      <c r="H732" s="101"/>
      <c r="I732" s="100"/>
      <c r="J732" s="101"/>
      <c r="K732" s="100"/>
      <c r="L732" s="101"/>
      <c r="M732" s="100"/>
      <c r="N732" s="101"/>
      <c r="O732" s="100"/>
      <c r="P732" s="101"/>
      <c r="Q732" s="100"/>
      <c r="R732" s="101"/>
      <c r="S732" s="100"/>
      <c r="T732" s="101"/>
      <c r="U732" s="118"/>
      <c r="V732" s="118"/>
      <c r="W732" s="100"/>
      <c r="X732" s="100"/>
      <c r="Y732" s="100"/>
      <c r="Z732" s="100"/>
      <c r="AA732" s="132"/>
      <c r="AB732" s="101"/>
      <c r="AC732" s="101"/>
      <c r="AD732" s="101"/>
      <c r="AE732" s="100"/>
      <c r="AF732" s="101"/>
      <c r="AG732" s="100"/>
      <c r="AH732" s="101"/>
      <c r="AI732" s="100"/>
      <c r="AJ732" s="101"/>
      <c r="AK732" s="100"/>
      <c r="AL732" s="101"/>
      <c r="AM732" s="101"/>
      <c r="AN732" s="8"/>
      <c r="AO732" s="147">
        <f>IFERROR(VLOOKUP(B732,'A2. Rate Change &amp; Enrollment'!$C$20:$K$769,3,FALSE),0)</f>
        <v>0</v>
      </c>
      <c r="AP732" s="147">
        <f>IFERROR(VLOOKUP(B732,'A2. Rate Change &amp; Enrollment'!$C$20:$K$769,7,FALSE),0)</f>
        <v>0</v>
      </c>
      <c r="AQ732" s="150" t="e">
        <f t="shared" si="94"/>
        <v>#DIV/0!</v>
      </c>
      <c r="AS732" s="177"/>
      <c r="AT732" s="177"/>
      <c r="AV732" s="153" t="e">
        <f t="shared" si="95"/>
        <v>#DIV/0!</v>
      </c>
      <c r="AW732" s="101"/>
      <c r="AY732" s="132"/>
      <c r="AZ732" s="101"/>
      <c r="BA732" s="94"/>
      <c r="BB732" s="94"/>
      <c r="BC732" s="94"/>
      <c r="BD732" s="94"/>
      <c r="BE732" s="101"/>
      <c r="BF732" s="132"/>
      <c r="BG732" s="98"/>
      <c r="BH732" s="74" t="str">
        <f t="shared" si="90"/>
        <v>N</v>
      </c>
      <c r="BI732" t="e">
        <f t="shared" si="91"/>
        <v>#DIV/0!</v>
      </c>
      <c r="BK732" s="283">
        <f>IFERROR(VLOOKUP($B732, 'A2. Rate Change &amp; Enrollment'!$C$14:$BY$769, 75, FALSE), 0)</f>
        <v>0</v>
      </c>
      <c r="BL732" s="283" t="e">
        <f t="shared" si="92"/>
        <v>#DIV/0!</v>
      </c>
      <c r="BM732" s="283" t="e">
        <f t="shared" si="93"/>
        <v>#DIV/0!</v>
      </c>
      <c r="BN732" t="e">
        <f t="shared" si="96"/>
        <v>#DIV/0!</v>
      </c>
    </row>
    <row r="733" spans="1:66" x14ac:dyDescent="0.35">
      <c r="A733" t="s">
        <v>1036</v>
      </c>
      <c r="B733" s="144"/>
      <c r="C733" s="98"/>
      <c r="D733" s="43" t="str">
        <f t="shared" si="89"/>
        <v>POS</v>
      </c>
      <c r="E733" s="100"/>
      <c r="F733" s="101"/>
      <c r="G733" s="100"/>
      <c r="H733" s="101"/>
      <c r="I733" s="100"/>
      <c r="J733" s="101"/>
      <c r="K733" s="100"/>
      <c r="L733" s="101"/>
      <c r="M733" s="100"/>
      <c r="N733" s="101"/>
      <c r="O733" s="100"/>
      <c r="P733" s="101"/>
      <c r="Q733" s="100"/>
      <c r="R733" s="101"/>
      <c r="S733" s="100"/>
      <c r="T733" s="101"/>
      <c r="U733" s="118"/>
      <c r="V733" s="118"/>
      <c r="W733" s="100"/>
      <c r="X733" s="100"/>
      <c r="Y733" s="100"/>
      <c r="Z733" s="100"/>
      <c r="AA733" s="132"/>
      <c r="AB733" s="101"/>
      <c r="AC733" s="101"/>
      <c r="AD733" s="101"/>
      <c r="AE733" s="100"/>
      <c r="AF733" s="101"/>
      <c r="AG733" s="100"/>
      <c r="AH733" s="101"/>
      <c r="AI733" s="100"/>
      <c r="AJ733" s="101"/>
      <c r="AK733" s="100"/>
      <c r="AL733" s="101"/>
      <c r="AM733" s="101"/>
      <c r="AN733" s="8"/>
      <c r="AO733" s="147">
        <f>IFERROR(VLOOKUP(B733,'A2. Rate Change &amp; Enrollment'!$C$20:$K$769,3,FALSE),0)</f>
        <v>0</v>
      </c>
      <c r="AP733" s="147">
        <f>IFERROR(VLOOKUP(B733,'A2. Rate Change &amp; Enrollment'!$C$20:$K$769,7,FALSE),0)</f>
        <v>0</v>
      </c>
      <c r="AQ733" s="150" t="e">
        <f t="shared" si="94"/>
        <v>#DIV/0!</v>
      </c>
      <c r="AS733" s="177"/>
      <c r="AT733" s="177"/>
      <c r="AV733" s="153" t="e">
        <f t="shared" si="95"/>
        <v>#DIV/0!</v>
      </c>
      <c r="AW733" s="101"/>
      <c r="AY733" s="132"/>
      <c r="AZ733" s="101"/>
      <c r="BA733" s="94"/>
      <c r="BB733" s="94"/>
      <c r="BC733" s="94"/>
      <c r="BD733" s="94"/>
      <c r="BE733" s="101"/>
      <c r="BF733" s="132"/>
      <c r="BG733" s="98"/>
      <c r="BH733" s="74" t="str">
        <f t="shared" si="90"/>
        <v>N</v>
      </c>
      <c r="BI733" t="e">
        <f t="shared" si="91"/>
        <v>#DIV/0!</v>
      </c>
      <c r="BK733" s="283">
        <f>IFERROR(VLOOKUP($B733, 'A2. Rate Change &amp; Enrollment'!$C$14:$BY$769, 75, FALSE), 0)</f>
        <v>0</v>
      </c>
      <c r="BL733" s="283" t="e">
        <f t="shared" si="92"/>
        <v>#DIV/0!</v>
      </c>
      <c r="BM733" s="283" t="e">
        <f t="shared" si="93"/>
        <v>#DIV/0!</v>
      </c>
      <c r="BN733" t="e">
        <f t="shared" si="96"/>
        <v>#DIV/0!</v>
      </c>
    </row>
    <row r="734" spans="1:66" x14ac:dyDescent="0.35">
      <c r="A734" t="s">
        <v>1037</v>
      </c>
      <c r="B734" s="144"/>
      <c r="C734" s="98"/>
      <c r="D734" s="43" t="str">
        <f t="shared" si="89"/>
        <v>POS</v>
      </c>
      <c r="E734" s="100"/>
      <c r="F734" s="101"/>
      <c r="G734" s="100"/>
      <c r="H734" s="101"/>
      <c r="I734" s="100"/>
      <c r="J734" s="101"/>
      <c r="K734" s="100"/>
      <c r="L734" s="101"/>
      <c r="M734" s="100"/>
      <c r="N734" s="101"/>
      <c r="O734" s="100"/>
      <c r="P734" s="101"/>
      <c r="Q734" s="100"/>
      <c r="R734" s="101"/>
      <c r="S734" s="100"/>
      <c r="T734" s="101"/>
      <c r="U734" s="118"/>
      <c r="V734" s="118"/>
      <c r="W734" s="100"/>
      <c r="X734" s="100"/>
      <c r="Y734" s="100"/>
      <c r="Z734" s="100"/>
      <c r="AA734" s="132"/>
      <c r="AB734" s="101"/>
      <c r="AC734" s="101"/>
      <c r="AD734" s="101"/>
      <c r="AE734" s="100"/>
      <c r="AF734" s="101"/>
      <c r="AG734" s="100"/>
      <c r="AH734" s="101"/>
      <c r="AI734" s="100"/>
      <c r="AJ734" s="101"/>
      <c r="AK734" s="100"/>
      <c r="AL734" s="101"/>
      <c r="AM734" s="101"/>
      <c r="AN734" s="8"/>
      <c r="AO734" s="147">
        <f>IFERROR(VLOOKUP(B734,'A2. Rate Change &amp; Enrollment'!$C$20:$K$769,3,FALSE),0)</f>
        <v>0</v>
      </c>
      <c r="AP734" s="147">
        <f>IFERROR(VLOOKUP(B734,'A2. Rate Change &amp; Enrollment'!$C$20:$K$769,7,FALSE),0)</f>
        <v>0</v>
      </c>
      <c r="AQ734" s="150" t="e">
        <f t="shared" si="94"/>
        <v>#DIV/0!</v>
      </c>
      <c r="AS734" s="177"/>
      <c r="AT734" s="177"/>
      <c r="AV734" s="153" t="e">
        <f t="shared" si="95"/>
        <v>#DIV/0!</v>
      </c>
      <c r="AW734" s="101"/>
      <c r="AY734" s="132"/>
      <c r="AZ734" s="101"/>
      <c r="BA734" s="94"/>
      <c r="BB734" s="94"/>
      <c r="BC734" s="94"/>
      <c r="BD734" s="94"/>
      <c r="BE734" s="101"/>
      <c r="BF734" s="132"/>
      <c r="BG734" s="98"/>
      <c r="BH734" s="74" t="str">
        <f t="shared" si="90"/>
        <v>N</v>
      </c>
      <c r="BI734" t="e">
        <f t="shared" si="91"/>
        <v>#DIV/0!</v>
      </c>
      <c r="BK734" s="283">
        <f>IFERROR(VLOOKUP($B734, 'A2. Rate Change &amp; Enrollment'!$C$14:$BY$769, 75, FALSE), 0)</f>
        <v>0</v>
      </c>
      <c r="BL734" s="283" t="e">
        <f t="shared" si="92"/>
        <v>#DIV/0!</v>
      </c>
      <c r="BM734" s="283" t="e">
        <f t="shared" si="93"/>
        <v>#DIV/0!</v>
      </c>
      <c r="BN734" t="e">
        <f t="shared" si="96"/>
        <v>#DIV/0!</v>
      </c>
    </row>
    <row r="735" spans="1:66" x14ac:dyDescent="0.35">
      <c r="A735" t="s">
        <v>1038</v>
      </c>
      <c r="B735" s="144"/>
      <c r="C735" s="98"/>
      <c r="D735" s="43" t="str">
        <f t="shared" si="89"/>
        <v>POS</v>
      </c>
      <c r="E735" s="100"/>
      <c r="F735" s="101"/>
      <c r="G735" s="100"/>
      <c r="H735" s="101"/>
      <c r="I735" s="100"/>
      <c r="J735" s="101"/>
      <c r="K735" s="100"/>
      <c r="L735" s="101"/>
      <c r="M735" s="100"/>
      <c r="N735" s="101"/>
      <c r="O735" s="100"/>
      <c r="P735" s="101"/>
      <c r="Q735" s="100"/>
      <c r="R735" s="101"/>
      <c r="S735" s="100"/>
      <c r="T735" s="101"/>
      <c r="U735" s="118"/>
      <c r="V735" s="118"/>
      <c r="W735" s="100"/>
      <c r="X735" s="100"/>
      <c r="Y735" s="100"/>
      <c r="Z735" s="100"/>
      <c r="AA735" s="132"/>
      <c r="AB735" s="101"/>
      <c r="AC735" s="101"/>
      <c r="AD735" s="101"/>
      <c r="AE735" s="100"/>
      <c r="AF735" s="101"/>
      <c r="AG735" s="100"/>
      <c r="AH735" s="101"/>
      <c r="AI735" s="100"/>
      <c r="AJ735" s="101"/>
      <c r="AK735" s="100"/>
      <c r="AL735" s="101"/>
      <c r="AM735" s="101"/>
      <c r="AN735" s="8"/>
      <c r="AO735" s="147">
        <f>IFERROR(VLOOKUP(B735,'A2. Rate Change &amp; Enrollment'!$C$20:$K$769,3,FALSE),0)</f>
        <v>0</v>
      </c>
      <c r="AP735" s="147">
        <f>IFERROR(VLOOKUP(B735,'A2. Rate Change &amp; Enrollment'!$C$20:$K$769,7,FALSE),0)</f>
        <v>0</v>
      </c>
      <c r="AQ735" s="150" t="e">
        <f t="shared" si="94"/>
        <v>#DIV/0!</v>
      </c>
      <c r="AS735" s="177"/>
      <c r="AT735" s="177"/>
      <c r="AV735" s="153" t="e">
        <f t="shared" si="95"/>
        <v>#DIV/0!</v>
      </c>
      <c r="AW735" s="101"/>
      <c r="AY735" s="132"/>
      <c r="AZ735" s="101"/>
      <c r="BA735" s="94"/>
      <c r="BB735" s="94"/>
      <c r="BC735" s="94"/>
      <c r="BD735" s="94"/>
      <c r="BE735" s="101"/>
      <c r="BF735" s="132"/>
      <c r="BG735" s="98"/>
      <c r="BH735" s="74" t="str">
        <f t="shared" si="90"/>
        <v>N</v>
      </c>
      <c r="BI735" t="e">
        <f t="shared" si="91"/>
        <v>#DIV/0!</v>
      </c>
      <c r="BK735" s="283">
        <f>IFERROR(VLOOKUP($B735, 'A2. Rate Change &amp; Enrollment'!$C$14:$BY$769, 75, FALSE), 0)</f>
        <v>0</v>
      </c>
      <c r="BL735" s="283" t="e">
        <f t="shared" si="92"/>
        <v>#DIV/0!</v>
      </c>
      <c r="BM735" s="283" t="e">
        <f t="shared" si="93"/>
        <v>#DIV/0!</v>
      </c>
      <c r="BN735" t="e">
        <f t="shared" si="96"/>
        <v>#DIV/0!</v>
      </c>
    </row>
    <row r="736" spans="1:66" x14ac:dyDescent="0.35">
      <c r="A736" t="s">
        <v>1039</v>
      </c>
      <c r="B736" s="144"/>
      <c r="C736" s="98"/>
      <c r="D736" s="43" t="str">
        <f t="shared" si="89"/>
        <v>POS</v>
      </c>
      <c r="E736" s="100"/>
      <c r="F736" s="101"/>
      <c r="G736" s="100"/>
      <c r="H736" s="101"/>
      <c r="I736" s="100"/>
      <c r="J736" s="101"/>
      <c r="K736" s="100"/>
      <c r="L736" s="101"/>
      <c r="M736" s="100"/>
      <c r="N736" s="101"/>
      <c r="O736" s="100"/>
      <c r="P736" s="101"/>
      <c r="Q736" s="100"/>
      <c r="R736" s="101"/>
      <c r="S736" s="100"/>
      <c r="T736" s="101"/>
      <c r="U736" s="118"/>
      <c r="V736" s="118"/>
      <c r="W736" s="100"/>
      <c r="X736" s="100"/>
      <c r="Y736" s="100"/>
      <c r="Z736" s="100"/>
      <c r="AA736" s="132"/>
      <c r="AB736" s="101"/>
      <c r="AC736" s="101"/>
      <c r="AD736" s="101"/>
      <c r="AE736" s="100"/>
      <c r="AF736" s="101"/>
      <c r="AG736" s="100"/>
      <c r="AH736" s="101"/>
      <c r="AI736" s="100"/>
      <c r="AJ736" s="101"/>
      <c r="AK736" s="100"/>
      <c r="AL736" s="101"/>
      <c r="AM736" s="101"/>
      <c r="AN736" s="8"/>
      <c r="AO736" s="147">
        <f>IFERROR(VLOOKUP(B736,'A2. Rate Change &amp; Enrollment'!$C$20:$K$769,3,FALSE),0)</f>
        <v>0</v>
      </c>
      <c r="AP736" s="147">
        <f>IFERROR(VLOOKUP(B736,'A2. Rate Change &amp; Enrollment'!$C$20:$K$769,7,FALSE),0)</f>
        <v>0</v>
      </c>
      <c r="AQ736" s="150" t="e">
        <f t="shared" si="94"/>
        <v>#DIV/0!</v>
      </c>
      <c r="AS736" s="177"/>
      <c r="AT736" s="177"/>
      <c r="AV736" s="153" t="e">
        <f t="shared" si="95"/>
        <v>#DIV/0!</v>
      </c>
      <c r="AW736" s="101"/>
      <c r="AY736" s="132"/>
      <c r="AZ736" s="101"/>
      <c r="BA736" s="94"/>
      <c r="BB736" s="94"/>
      <c r="BC736" s="94"/>
      <c r="BD736" s="94"/>
      <c r="BE736" s="101"/>
      <c r="BF736" s="132"/>
      <c r="BG736" s="98"/>
      <c r="BH736" s="74" t="str">
        <f t="shared" si="90"/>
        <v>N</v>
      </c>
      <c r="BI736" t="e">
        <f t="shared" si="91"/>
        <v>#DIV/0!</v>
      </c>
      <c r="BK736" s="283">
        <f>IFERROR(VLOOKUP($B736, 'A2. Rate Change &amp; Enrollment'!$C$14:$BY$769, 75, FALSE), 0)</f>
        <v>0</v>
      </c>
      <c r="BL736" s="283" t="e">
        <f t="shared" si="92"/>
        <v>#DIV/0!</v>
      </c>
      <c r="BM736" s="283" t="e">
        <f t="shared" si="93"/>
        <v>#DIV/0!</v>
      </c>
      <c r="BN736" t="e">
        <f t="shared" si="96"/>
        <v>#DIV/0!</v>
      </c>
    </row>
    <row r="737" spans="1:66" x14ac:dyDescent="0.35">
      <c r="A737" t="s">
        <v>1040</v>
      </c>
      <c r="B737" s="144"/>
      <c r="C737" s="98"/>
      <c r="D737" s="43" t="str">
        <f t="shared" si="89"/>
        <v>POS</v>
      </c>
      <c r="E737" s="100"/>
      <c r="F737" s="101"/>
      <c r="G737" s="100"/>
      <c r="H737" s="101"/>
      <c r="I737" s="100"/>
      <c r="J737" s="101"/>
      <c r="K737" s="100"/>
      <c r="L737" s="101"/>
      <c r="M737" s="100"/>
      <c r="N737" s="101"/>
      <c r="O737" s="100"/>
      <c r="P737" s="101"/>
      <c r="Q737" s="100"/>
      <c r="R737" s="101"/>
      <c r="S737" s="100"/>
      <c r="T737" s="101"/>
      <c r="U737" s="118"/>
      <c r="V737" s="118"/>
      <c r="W737" s="100"/>
      <c r="X737" s="100"/>
      <c r="Y737" s="100"/>
      <c r="Z737" s="100"/>
      <c r="AA737" s="132"/>
      <c r="AB737" s="101"/>
      <c r="AC737" s="101"/>
      <c r="AD737" s="101"/>
      <c r="AE737" s="100"/>
      <c r="AF737" s="101"/>
      <c r="AG737" s="100"/>
      <c r="AH737" s="101"/>
      <c r="AI737" s="100"/>
      <c r="AJ737" s="101"/>
      <c r="AK737" s="100"/>
      <c r="AL737" s="101"/>
      <c r="AM737" s="101"/>
      <c r="AN737" s="8"/>
      <c r="AO737" s="147">
        <f>IFERROR(VLOOKUP(B737,'A2. Rate Change &amp; Enrollment'!$C$20:$K$769,3,FALSE),0)</f>
        <v>0</v>
      </c>
      <c r="AP737" s="147">
        <f>IFERROR(VLOOKUP(B737,'A2. Rate Change &amp; Enrollment'!$C$20:$K$769,7,FALSE),0)</f>
        <v>0</v>
      </c>
      <c r="AQ737" s="150" t="e">
        <f t="shared" si="94"/>
        <v>#DIV/0!</v>
      </c>
      <c r="AS737" s="177"/>
      <c r="AT737" s="177"/>
      <c r="AV737" s="153" t="e">
        <f t="shared" si="95"/>
        <v>#DIV/0!</v>
      </c>
      <c r="AW737" s="101"/>
      <c r="AY737" s="132"/>
      <c r="AZ737" s="101"/>
      <c r="BA737" s="94"/>
      <c r="BB737" s="94"/>
      <c r="BC737" s="94"/>
      <c r="BD737" s="94"/>
      <c r="BE737" s="101"/>
      <c r="BF737" s="132"/>
      <c r="BG737" s="98"/>
      <c r="BH737" s="74" t="str">
        <f t="shared" si="90"/>
        <v>N</v>
      </c>
      <c r="BI737" t="e">
        <f t="shared" si="91"/>
        <v>#DIV/0!</v>
      </c>
      <c r="BK737" s="283">
        <f>IFERROR(VLOOKUP($B737, 'A2. Rate Change &amp; Enrollment'!$C$14:$BY$769, 75, FALSE), 0)</f>
        <v>0</v>
      </c>
      <c r="BL737" s="283" t="e">
        <f t="shared" si="92"/>
        <v>#DIV/0!</v>
      </c>
      <c r="BM737" s="283" t="e">
        <f t="shared" si="93"/>
        <v>#DIV/0!</v>
      </c>
      <c r="BN737" t="e">
        <f t="shared" si="96"/>
        <v>#DIV/0!</v>
      </c>
    </row>
    <row r="738" spans="1:66" x14ac:dyDescent="0.35">
      <c r="A738" t="s">
        <v>1041</v>
      </c>
      <c r="B738" s="144"/>
      <c r="C738" s="98"/>
      <c r="D738" s="43" t="str">
        <f t="shared" si="89"/>
        <v>POS</v>
      </c>
      <c r="E738" s="100"/>
      <c r="F738" s="101"/>
      <c r="G738" s="100"/>
      <c r="H738" s="101"/>
      <c r="I738" s="100"/>
      <c r="J738" s="101"/>
      <c r="K738" s="100"/>
      <c r="L738" s="101"/>
      <c r="M738" s="100"/>
      <c r="N738" s="101"/>
      <c r="O738" s="100"/>
      <c r="P738" s="101"/>
      <c r="Q738" s="100"/>
      <c r="R738" s="101"/>
      <c r="S738" s="100"/>
      <c r="T738" s="101"/>
      <c r="U738" s="118"/>
      <c r="V738" s="118"/>
      <c r="W738" s="100"/>
      <c r="X738" s="100"/>
      <c r="Y738" s="100"/>
      <c r="Z738" s="100"/>
      <c r="AA738" s="132"/>
      <c r="AB738" s="101"/>
      <c r="AC738" s="101"/>
      <c r="AD738" s="101"/>
      <c r="AE738" s="100"/>
      <c r="AF738" s="101"/>
      <c r="AG738" s="100"/>
      <c r="AH738" s="101"/>
      <c r="AI738" s="100"/>
      <c r="AJ738" s="101"/>
      <c r="AK738" s="100"/>
      <c r="AL738" s="101"/>
      <c r="AM738" s="101"/>
      <c r="AN738" s="8"/>
      <c r="AO738" s="147">
        <f>IFERROR(VLOOKUP(B738,'A2. Rate Change &amp; Enrollment'!$C$20:$K$769,3,FALSE),0)</f>
        <v>0</v>
      </c>
      <c r="AP738" s="147">
        <f>IFERROR(VLOOKUP(B738,'A2. Rate Change &amp; Enrollment'!$C$20:$K$769,7,FALSE),0)</f>
        <v>0</v>
      </c>
      <c r="AQ738" s="150" t="e">
        <f t="shared" si="94"/>
        <v>#DIV/0!</v>
      </c>
      <c r="AS738" s="177"/>
      <c r="AT738" s="177"/>
      <c r="AV738" s="153" t="e">
        <f t="shared" si="95"/>
        <v>#DIV/0!</v>
      </c>
      <c r="AW738" s="101"/>
      <c r="AY738" s="132"/>
      <c r="AZ738" s="101"/>
      <c r="BA738" s="94"/>
      <c r="BB738" s="94"/>
      <c r="BC738" s="94"/>
      <c r="BD738" s="94"/>
      <c r="BE738" s="101"/>
      <c r="BF738" s="132"/>
      <c r="BG738" s="98"/>
      <c r="BH738" s="74" t="str">
        <f t="shared" si="90"/>
        <v>N</v>
      </c>
      <c r="BI738" t="e">
        <f t="shared" si="91"/>
        <v>#DIV/0!</v>
      </c>
      <c r="BK738" s="283">
        <f>IFERROR(VLOOKUP($B738, 'A2. Rate Change &amp; Enrollment'!$C$14:$BY$769, 75, FALSE), 0)</f>
        <v>0</v>
      </c>
      <c r="BL738" s="283" t="e">
        <f t="shared" si="92"/>
        <v>#DIV/0!</v>
      </c>
      <c r="BM738" s="283" t="e">
        <f t="shared" si="93"/>
        <v>#DIV/0!</v>
      </c>
      <c r="BN738" t="e">
        <f t="shared" si="96"/>
        <v>#DIV/0!</v>
      </c>
    </row>
    <row r="739" spans="1:66" x14ac:dyDescent="0.35">
      <c r="A739" t="s">
        <v>1042</v>
      </c>
      <c r="B739" s="144"/>
      <c r="C739" s="98"/>
      <c r="D739" s="43" t="str">
        <f t="shared" si="89"/>
        <v>POS</v>
      </c>
      <c r="E739" s="100"/>
      <c r="F739" s="101"/>
      <c r="G739" s="100"/>
      <c r="H739" s="101"/>
      <c r="I739" s="100"/>
      <c r="J739" s="101"/>
      <c r="K739" s="100"/>
      <c r="L739" s="101"/>
      <c r="M739" s="100"/>
      <c r="N739" s="101"/>
      <c r="O739" s="100"/>
      <c r="P739" s="101"/>
      <c r="Q739" s="100"/>
      <c r="R739" s="101"/>
      <c r="S739" s="100"/>
      <c r="T739" s="101"/>
      <c r="U739" s="118"/>
      <c r="V739" s="118"/>
      <c r="W739" s="100"/>
      <c r="X739" s="100"/>
      <c r="Y739" s="100"/>
      <c r="Z739" s="100"/>
      <c r="AA739" s="132"/>
      <c r="AB739" s="101"/>
      <c r="AC739" s="101"/>
      <c r="AD739" s="101"/>
      <c r="AE739" s="100"/>
      <c r="AF739" s="101"/>
      <c r="AG739" s="100"/>
      <c r="AH739" s="101"/>
      <c r="AI739" s="100"/>
      <c r="AJ739" s="101"/>
      <c r="AK739" s="100"/>
      <c r="AL739" s="101"/>
      <c r="AM739" s="101"/>
      <c r="AN739" s="8"/>
      <c r="AO739" s="147">
        <f>IFERROR(VLOOKUP(B739,'A2. Rate Change &amp; Enrollment'!$C$20:$K$769,3,FALSE),0)</f>
        <v>0</v>
      </c>
      <c r="AP739" s="147">
        <f>IFERROR(VLOOKUP(B739,'A2. Rate Change &amp; Enrollment'!$C$20:$K$769,7,FALSE),0)</f>
        <v>0</v>
      </c>
      <c r="AQ739" s="150" t="e">
        <f t="shared" si="94"/>
        <v>#DIV/0!</v>
      </c>
      <c r="AS739" s="177"/>
      <c r="AT739" s="177"/>
      <c r="AV739" s="153" t="e">
        <f t="shared" si="95"/>
        <v>#DIV/0!</v>
      </c>
      <c r="AW739" s="101"/>
      <c r="AY739" s="132"/>
      <c r="AZ739" s="101"/>
      <c r="BA739" s="94"/>
      <c r="BB739" s="94"/>
      <c r="BC739" s="94"/>
      <c r="BD739" s="94"/>
      <c r="BE739" s="101"/>
      <c r="BF739" s="132"/>
      <c r="BG739" s="98"/>
      <c r="BH739" s="74" t="str">
        <f t="shared" si="90"/>
        <v>N</v>
      </c>
      <c r="BI739" t="e">
        <f t="shared" si="91"/>
        <v>#DIV/0!</v>
      </c>
      <c r="BK739" s="283">
        <f>IFERROR(VLOOKUP($B739, 'A2. Rate Change &amp; Enrollment'!$C$14:$BY$769, 75, FALSE), 0)</f>
        <v>0</v>
      </c>
      <c r="BL739" s="283" t="e">
        <f t="shared" si="92"/>
        <v>#DIV/0!</v>
      </c>
      <c r="BM739" s="283" t="e">
        <f t="shared" si="93"/>
        <v>#DIV/0!</v>
      </c>
      <c r="BN739" t="e">
        <f t="shared" si="96"/>
        <v>#DIV/0!</v>
      </c>
    </row>
    <row r="740" spans="1:66" x14ac:dyDescent="0.35">
      <c r="A740" t="s">
        <v>1043</v>
      </c>
      <c r="B740" s="144"/>
      <c r="C740" s="98"/>
      <c r="D740" s="43" t="str">
        <f t="shared" si="89"/>
        <v>POS</v>
      </c>
      <c r="E740" s="100"/>
      <c r="F740" s="101"/>
      <c r="G740" s="100"/>
      <c r="H740" s="101"/>
      <c r="I740" s="100"/>
      <c r="J740" s="101"/>
      <c r="K740" s="100"/>
      <c r="L740" s="101"/>
      <c r="M740" s="100"/>
      <c r="N740" s="101"/>
      <c r="O740" s="100"/>
      <c r="P740" s="101"/>
      <c r="Q740" s="100"/>
      <c r="R740" s="101"/>
      <c r="S740" s="100"/>
      <c r="T740" s="101"/>
      <c r="U740" s="118"/>
      <c r="V740" s="118"/>
      <c r="W740" s="100"/>
      <c r="X740" s="100"/>
      <c r="Y740" s="100"/>
      <c r="Z740" s="100"/>
      <c r="AA740" s="132"/>
      <c r="AB740" s="101"/>
      <c r="AC740" s="101"/>
      <c r="AD740" s="101"/>
      <c r="AE740" s="100"/>
      <c r="AF740" s="101"/>
      <c r="AG740" s="100"/>
      <c r="AH740" s="101"/>
      <c r="AI740" s="100"/>
      <c r="AJ740" s="101"/>
      <c r="AK740" s="100"/>
      <c r="AL740" s="101"/>
      <c r="AM740" s="101"/>
      <c r="AN740" s="8"/>
      <c r="AO740" s="147">
        <f>IFERROR(VLOOKUP(B740,'A2. Rate Change &amp; Enrollment'!$C$20:$K$769,3,FALSE),0)</f>
        <v>0</v>
      </c>
      <c r="AP740" s="147">
        <f>IFERROR(VLOOKUP(B740,'A2. Rate Change &amp; Enrollment'!$C$20:$K$769,7,FALSE),0)</f>
        <v>0</v>
      </c>
      <c r="AQ740" s="150" t="e">
        <f t="shared" si="94"/>
        <v>#DIV/0!</v>
      </c>
      <c r="AS740" s="177"/>
      <c r="AT740" s="177"/>
      <c r="AV740" s="153" t="e">
        <f t="shared" si="95"/>
        <v>#DIV/0!</v>
      </c>
      <c r="AW740" s="101"/>
      <c r="AY740" s="132"/>
      <c r="AZ740" s="101"/>
      <c r="BA740" s="94"/>
      <c r="BB740" s="94"/>
      <c r="BC740" s="94"/>
      <c r="BD740" s="94"/>
      <c r="BE740" s="101"/>
      <c r="BF740" s="132"/>
      <c r="BG740" s="98"/>
      <c r="BH740" s="74" t="str">
        <f t="shared" si="90"/>
        <v>N</v>
      </c>
      <c r="BI740" t="e">
        <f t="shared" si="91"/>
        <v>#DIV/0!</v>
      </c>
      <c r="BK740" s="283">
        <f>IFERROR(VLOOKUP($B740, 'A2. Rate Change &amp; Enrollment'!$C$14:$BY$769, 75, FALSE), 0)</f>
        <v>0</v>
      </c>
      <c r="BL740" s="283" t="e">
        <f t="shared" si="92"/>
        <v>#DIV/0!</v>
      </c>
      <c r="BM740" s="283" t="e">
        <f t="shared" si="93"/>
        <v>#DIV/0!</v>
      </c>
      <c r="BN740" t="e">
        <f t="shared" si="96"/>
        <v>#DIV/0!</v>
      </c>
    </row>
    <row r="741" spans="1:66" x14ac:dyDescent="0.35">
      <c r="A741" t="s">
        <v>1044</v>
      </c>
      <c r="B741" s="144"/>
      <c r="C741" s="98"/>
      <c r="D741" s="43" t="str">
        <f t="shared" si="89"/>
        <v>POS</v>
      </c>
      <c r="E741" s="100"/>
      <c r="F741" s="101"/>
      <c r="G741" s="100"/>
      <c r="H741" s="101"/>
      <c r="I741" s="100"/>
      <c r="J741" s="101"/>
      <c r="K741" s="100"/>
      <c r="L741" s="101"/>
      <c r="M741" s="100"/>
      <c r="N741" s="101"/>
      <c r="O741" s="100"/>
      <c r="P741" s="101"/>
      <c r="Q741" s="100"/>
      <c r="R741" s="101"/>
      <c r="S741" s="100"/>
      <c r="T741" s="101"/>
      <c r="U741" s="118"/>
      <c r="V741" s="118"/>
      <c r="W741" s="100"/>
      <c r="X741" s="100"/>
      <c r="Y741" s="100"/>
      <c r="Z741" s="100"/>
      <c r="AA741" s="132"/>
      <c r="AB741" s="101"/>
      <c r="AC741" s="101"/>
      <c r="AD741" s="101"/>
      <c r="AE741" s="100"/>
      <c r="AF741" s="101"/>
      <c r="AG741" s="100"/>
      <c r="AH741" s="101"/>
      <c r="AI741" s="100"/>
      <c r="AJ741" s="101"/>
      <c r="AK741" s="100"/>
      <c r="AL741" s="101"/>
      <c r="AM741" s="101"/>
      <c r="AN741" s="8"/>
      <c r="AO741" s="147">
        <f>IFERROR(VLOOKUP(B741,'A2. Rate Change &amp; Enrollment'!$C$20:$K$769,3,FALSE),0)</f>
        <v>0</v>
      </c>
      <c r="AP741" s="147">
        <f>IFERROR(VLOOKUP(B741,'A2. Rate Change &amp; Enrollment'!$C$20:$K$769,7,FALSE),0)</f>
        <v>0</v>
      </c>
      <c r="AQ741" s="150" t="e">
        <f t="shared" si="94"/>
        <v>#DIV/0!</v>
      </c>
      <c r="AS741" s="177"/>
      <c r="AT741" s="177"/>
      <c r="AV741" s="153" t="e">
        <f t="shared" si="95"/>
        <v>#DIV/0!</v>
      </c>
      <c r="AW741" s="101"/>
      <c r="AY741" s="132"/>
      <c r="AZ741" s="101"/>
      <c r="BA741" s="94"/>
      <c r="BB741" s="94"/>
      <c r="BC741" s="94"/>
      <c r="BD741" s="94"/>
      <c r="BE741" s="101"/>
      <c r="BF741" s="132"/>
      <c r="BG741" s="98"/>
      <c r="BH741" s="74" t="str">
        <f t="shared" si="90"/>
        <v>N</v>
      </c>
      <c r="BI741" t="e">
        <f t="shared" si="91"/>
        <v>#DIV/0!</v>
      </c>
      <c r="BK741" s="283">
        <f>IFERROR(VLOOKUP($B741, 'A2. Rate Change &amp; Enrollment'!$C$14:$BY$769, 75, FALSE), 0)</f>
        <v>0</v>
      </c>
      <c r="BL741" s="283" t="e">
        <f t="shared" si="92"/>
        <v>#DIV/0!</v>
      </c>
      <c r="BM741" s="283" t="e">
        <f t="shared" si="93"/>
        <v>#DIV/0!</v>
      </c>
      <c r="BN741" t="e">
        <f t="shared" si="96"/>
        <v>#DIV/0!</v>
      </c>
    </row>
    <row r="742" spans="1:66" x14ac:dyDescent="0.35">
      <c r="A742" t="s">
        <v>1045</v>
      </c>
      <c r="B742" s="144"/>
      <c r="C742" s="98"/>
      <c r="D742" s="43" t="str">
        <f t="shared" si="89"/>
        <v>POS</v>
      </c>
      <c r="E742" s="100"/>
      <c r="F742" s="101"/>
      <c r="G742" s="100"/>
      <c r="H742" s="101"/>
      <c r="I742" s="100"/>
      <c r="J742" s="101"/>
      <c r="K742" s="100"/>
      <c r="L742" s="101"/>
      <c r="M742" s="100"/>
      <c r="N742" s="101"/>
      <c r="O742" s="100"/>
      <c r="P742" s="101"/>
      <c r="Q742" s="100"/>
      <c r="R742" s="101"/>
      <c r="S742" s="100"/>
      <c r="T742" s="101"/>
      <c r="U742" s="118"/>
      <c r="V742" s="118"/>
      <c r="W742" s="100"/>
      <c r="X742" s="100"/>
      <c r="Y742" s="100"/>
      <c r="Z742" s="100"/>
      <c r="AA742" s="132"/>
      <c r="AB742" s="101"/>
      <c r="AC742" s="101"/>
      <c r="AD742" s="101"/>
      <c r="AE742" s="100"/>
      <c r="AF742" s="101"/>
      <c r="AG742" s="100"/>
      <c r="AH742" s="101"/>
      <c r="AI742" s="100"/>
      <c r="AJ742" s="101"/>
      <c r="AK742" s="100"/>
      <c r="AL742" s="101"/>
      <c r="AM742" s="101"/>
      <c r="AN742" s="8"/>
      <c r="AO742" s="147">
        <f>IFERROR(VLOOKUP(B742,'A2. Rate Change &amp; Enrollment'!$C$20:$K$769,3,FALSE),0)</f>
        <v>0</v>
      </c>
      <c r="AP742" s="147">
        <f>IFERROR(VLOOKUP(B742,'A2. Rate Change &amp; Enrollment'!$C$20:$K$769,7,FALSE),0)</f>
        <v>0</v>
      </c>
      <c r="AQ742" s="150" t="e">
        <f t="shared" si="94"/>
        <v>#DIV/0!</v>
      </c>
      <c r="AS742" s="177"/>
      <c r="AT742" s="177"/>
      <c r="AV742" s="153" t="e">
        <f t="shared" si="95"/>
        <v>#DIV/0!</v>
      </c>
      <c r="AW742" s="101"/>
      <c r="AY742" s="132"/>
      <c r="AZ742" s="101"/>
      <c r="BA742" s="94"/>
      <c r="BB742" s="94"/>
      <c r="BC742" s="94"/>
      <c r="BD742" s="94"/>
      <c r="BE742" s="101"/>
      <c r="BF742" s="132"/>
      <c r="BG742" s="98"/>
      <c r="BH742" s="74" t="str">
        <f t="shared" si="90"/>
        <v>N</v>
      </c>
      <c r="BI742" t="e">
        <f t="shared" si="91"/>
        <v>#DIV/0!</v>
      </c>
      <c r="BK742" s="283">
        <f>IFERROR(VLOOKUP($B742, 'A2. Rate Change &amp; Enrollment'!$C$14:$BY$769, 75, FALSE), 0)</f>
        <v>0</v>
      </c>
      <c r="BL742" s="283" t="e">
        <f t="shared" si="92"/>
        <v>#DIV/0!</v>
      </c>
      <c r="BM742" s="283" t="e">
        <f t="shared" si="93"/>
        <v>#DIV/0!</v>
      </c>
      <c r="BN742" t="e">
        <f t="shared" si="96"/>
        <v>#DIV/0!</v>
      </c>
    </row>
    <row r="743" spans="1:66" x14ac:dyDescent="0.35">
      <c r="A743" t="s">
        <v>1046</v>
      </c>
      <c r="B743" s="144"/>
      <c r="C743" s="98"/>
      <c r="D743" s="43" t="str">
        <f t="shared" si="89"/>
        <v>POS</v>
      </c>
      <c r="E743" s="100"/>
      <c r="F743" s="101"/>
      <c r="G743" s="100"/>
      <c r="H743" s="101"/>
      <c r="I743" s="100"/>
      <c r="J743" s="101"/>
      <c r="K743" s="100"/>
      <c r="L743" s="101"/>
      <c r="M743" s="100"/>
      <c r="N743" s="101"/>
      <c r="O743" s="100"/>
      <c r="P743" s="101"/>
      <c r="Q743" s="100"/>
      <c r="R743" s="101"/>
      <c r="S743" s="100"/>
      <c r="T743" s="101"/>
      <c r="U743" s="118"/>
      <c r="V743" s="118"/>
      <c r="W743" s="100"/>
      <c r="X743" s="100"/>
      <c r="Y743" s="100"/>
      <c r="Z743" s="100"/>
      <c r="AA743" s="132"/>
      <c r="AB743" s="101"/>
      <c r="AC743" s="101"/>
      <c r="AD743" s="101"/>
      <c r="AE743" s="100"/>
      <c r="AF743" s="101"/>
      <c r="AG743" s="100"/>
      <c r="AH743" s="101"/>
      <c r="AI743" s="100"/>
      <c r="AJ743" s="101"/>
      <c r="AK743" s="100"/>
      <c r="AL743" s="101"/>
      <c r="AM743" s="101"/>
      <c r="AN743" s="8"/>
      <c r="AO743" s="147">
        <f>IFERROR(VLOOKUP(B743,'A2. Rate Change &amp; Enrollment'!$C$20:$K$769,3,FALSE),0)</f>
        <v>0</v>
      </c>
      <c r="AP743" s="147">
        <f>IFERROR(VLOOKUP(B743,'A2. Rate Change &amp; Enrollment'!$C$20:$K$769,7,FALSE),0)</f>
        <v>0</v>
      </c>
      <c r="AQ743" s="150" t="e">
        <f t="shared" si="94"/>
        <v>#DIV/0!</v>
      </c>
      <c r="AS743" s="177"/>
      <c r="AT743" s="177"/>
      <c r="AV743" s="153" t="e">
        <f t="shared" si="95"/>
        <v>#DIV/0!</v>
      </c>
      <c r="AW743" s="101"/>
      <c r="AY743" s="132"/>
      <c r="AZ743" s="101"/>
      <c r="BA743" s="94"/>
      <c r="BB743" s="94"/>
      <c r="BC743" s="94"/>
      <c r="BD743" s="94"/>
      <c r="BE743" s="101"/>
      <c r="BF743" s="132"/>
      <c r="BG743" s="98"/>
      <c r="BH743" s="74" t="str">
        <f t="shared" si="90"/>
        <v>N</v>
      </c>
      <c r="BI743" t="e">
        <f t="shared" si="91"/>
        <v>#DIV/0!</v>
      </c>
      <c r="BK743" s="283">
        <f>IFERROR(VLOOKUP($B743, 'A2. Rate Change &amp; Enrollment'!$C$14:$BY$769, 75, FALSE), 0)</f>
        <v>0</v>
      </c>
      <c r="BL743" s="283" t="e">
        <f t="shared" si="92"/>
        <v>#DIV/0!</v>
      </c>
      <c r="BM743" s="283" t="e">
        <f t="shared" si="93"/>
        <v>#DIV/0!</v>
      </c>
      <c r="BN743" t="e">
        <f t="shared" si="96"/>
        <v>#DIV/0!</v>
      </c>
    </row>
    <row r="744" spans="1:66" x14ac:dyDescent="0.35">
      <c r="A744" t="s">
        <v>1047</v>
      </c>
      <c r="B744" s="144"/>
      <c r="C744" s="98"/>
      <c r="D744" s="43" t="str">
        <f t="shared" si="89"/>
        <v>POS</v>
      </c>
      <c r="E744" s="100"/>
      <c r="F744" s="101"/>
      <c r="G744" s="100"/>
      <c r="H744" s="101"/>
      <c r="I744" s="100"/>
      <c r="J744" s="101"/>
      <c r="K744" s="100"/>
      <c r="L744" s="101"/>
      <c r="M744" s="100"/>
      <c r="N744" s="101"/>
      <c r="O744" s="100"/>
      <c r="P744" s="101"/>
      <c r="Q744" s="100"/>
      <c r="R744" s="101"/>
      <c r="S744" s="100"/>
      <c r="T744" s="101"/>
      <c r="U744" s="118"/>
      <c r="V744" s="118"/>
      <c r="W744" s="100"/>
      <c r="X744" s="100"/>
      <c r="Y744" s="100"/>
      <c r="Z744" s="100"/>
      <c r="AA744" s="132"/>
      <c r="AB744" s="101"/>
      <c r="AC744" s="101"/>
      <c r="AD744" s="101"/>
      <c r="AE744" s="100"/>
      <c r="AF744" s="101"/>
      <c r="AG744" s="100"/>
      <c r="AH744" s="101"/>
      <c r="AI744" s="100"/>
      <c r="AJ744" s="101"/>
      <c r="AK744" s="100"/>
      <c r="AL744" s="101"/>
      <c r="AM744" s="101"/>
      <c r="AN744" s="8"/>
      <c r="AO744" s="147">
        <f>IFERROR(VLOOKUP(B744,'A2. Rate Change &amp; Enrollment'!$C$20:$K$769,3,FALSE),0)</f>
        <v>0</v>
      </c>
      <c r="AP744" s="147">
        <f>IFERROR(VLOOKUP(B744,'A2. Rate Change &amp; Enrollment'!$C$20:$K$769,7,FALSE),0)</f>
        <v>0</v>
      </c>
      <c r="AQ744" s="150" t="e">
        <f t="shared" si="94"/>
        <v>#DIV/0!</v>
      </c>
      <c r="AS744" s="177"/>
      <c r="AT744" s="177"/>
      <c r="AV744" s="153" t="e">
        <f t="shared" si="95"/>
        <v>#DIV/0!</v>
      </c>
      <c r="AW744" s="101"/>
      <c r="AY744" s="132"/>
      <c r="AZ744" s="101"/>
      <c r="BA744" s="94"/>
      <c r="BB744" s="94"/>
      <c r="BC744" s="94"/>
      <c r="BD744" s="94"/>
      <c r="BE744" s="101"/>
      <c r="BF744" s="132"/>
      <c r="BG744" s="98"/>
      <c r="BH744" s="74" t="str">
        <f t="shared" si="90"/>
        <v>N</v>
      </c>
      <c r="BI744" t="e">
        <f t="shared" si="91"/>
        <v>#DIV/0!</v>
      </c>
      <c r="BK744" s="283">
        <f>IFERROR(VLOOKUP($B744, 'A2. Rate Change &amp; Enrollment'!$C$14:$BY$769, 75, FALSE), 0)</f>
        <v>0</v>
      </c>
      <c r="BL744" s="283" t="e">
        <f t="shared" si="92"/>
        <v>#DIV/0!</v>
      </c>
      <c r="BM744" s="283" t="e">
        <f t="shared" si="93"/>
        <v>#DIV/0!</v>
      </c>
      <c r="BN744" t="e">
        <f t="shared" si="96"/>
        <v>#DIV/0!</v>
      </c>
    </row>
    <row r="745" spans="1:66" x14ac:dyDescent="0.35">
      <c r="A745" t="s">
        <v>1048</v>
      </c>
      <c r="B745" s="144"/>
      <c r="C745" s="98"/>
      <c r="D745" s="43" t="str">
        <f t="shared" si="89"/>
        <v>POS</v>
      </c>
      <c r="E745" s="100"/>
      <c r="F745" s="101"/>
      <c r="G745" s="100"/>
      <c r="H745" s="101"/>
      <c r="I745" s="100"/>
      <c r="J745" s="101"/>
      <c r="K745" s="100"/>
      <c r="L745" s="101"/>
      <c r="M745" s="100"/>
      <c r="N745" s="101"/>
      <c r="O745" s="100"/>
      <c r="P745" s="101"/>
      <c r="Q745" s="100"/>
      <c r="R745" s="101"/>
      <c r="S745" s="100"/>
      <c r="T745" s="101"/>
      <c r="U745" s="118"/>
      <c r="V745" s="118"/>
      <c r="W745" s="100"/>
      <c r="X745" s="100"/>
      <c r="Y745" s="100"/>
      <c r="Z745" s="100"/>
      <c r="AA745" s="132"/>
      <c r="AB745" s="101"/>
      <c r="AC745" s="101"/>
      <c r="AD745" s="101"/>
      <c r="AE745" s="100"/>
      <c r="AF745" s="101"/>
      <c r="AG745" s="100"/>
      <c r="AH745" s="101"/>
      <c r="AI745" s="100"/>
      <c r="AJ745" s="101"/>
      <c r="AK745" s="100"/>
      <c r="AL745" s="101"/>
      <c r="AM745" s="101"/>
      <c r="AN745" s="8"/>
      <c r="AO745" s="147">
        <f>IFERROR(VLOOKUP(B745,'A2. Rate Change &amp; Enrollment'!$C$20:$K$769,3,FALSE),0)</f>
        <v>0</v>
      </c>
      <c r="AP745" s="147">
        <f>IFERROR(VLOOKUP(B745,'A2. Rate Change &amp; Enrollment'!$C$20:$K$769,7,FALSE),0)</f>
        <v>0</v>
      </c>
      <c r="AQ745" s="150" t="e">
        <f t="shared" si="94"/>
        <v>#DIV/0!</v>
      </c>
      <c r="AS745" s="177"/>
      <c r="AT745" s="177"/>
      <c r="AV745" s="153" t="e">
        <f t="shared" si="95"/>
        <v>#DIV/0!</v>
      </c>
      <c r="AW745" s="101"/>
      <c r="AY745" s="132"/>
      <c r="AZ745" s="101"/>
      <c r="BA745" s="94"/>
      <c r="BB745" s="94"/>
      <c r="BC745" s="94"/>
      <c r="BD745" s="94"/>
      <c r="BE745" s="101"/>
      <c r="BF745" s="132"/>
      <c r="BG745" s="98"/>
      <c r="BH745" s="74" t="str">
        <f t="shared" si="90"/>
        <v>N</v>
      </c>
      <c r="BI745" t="e">
        <f t="shared" si="91"/>
        <v>#DIV/0!</v>
      </c>
      <c r="BK745" s="283">
        <f>IFERROR(VLOOKUP($B745, 'A2. Rate Change &amp; Enrollment'!$C$14:$BY$769, 75, FALSE), 0)</f>
        <v>0</v>
      </c>
      <c r="BL745" s="283" t="e">
        <f t="shared" si="92"/>
        <v>#DIV/0!</v>
      </c>
      <c r="BM745" s="283" t="e">
        <f t="shared" si="93"/>
        <v>#DIV/0!</v>
      </c>
      <c r="BN745" t="e">
        <f t="shared" si="96"/>
        <v>#DIV/0!</v>
      </c>
    </row>
    <row r="746" spans="1:66" x14ac:dyDescent="0.35">
      <c r="A746" t="s">
        <v>1049</v>
      </c>
      <c r="B746" s="144"/>
      <c r="C746" s="98"/>
      <c r="D746" s="43" t="str">
        <f t="shared" si="89"/>
        <v>POS</v>
      </c>
      <c r="E746" s="100"/>
      <c r="F746" s="101"/>
      <c r="G746" s="100"/>
      <c r="H746" s="101"/>
      <c r="I746" s="100"/>
      <c r="J746" s="101"/>
      <c r="K746" s="100"/>
      <c r="L746" s="101"/>
      <c r="M746" s="100"/>
      <c r="N746" s="101"/>
      <c r="O746" s="100"/>
      <c r="P746" s="101"/>
      <c r="Q746" s="100"/>
      <c r="R746" s="101"/>
      <c r="S746" s="100"/>
      <c r="T746" s="101"/>
      <c r="U746" s="118"/>
      <c r="V746" s="118"/>
      <c r="W746" s="100"/>
      <c r="X746" s="100"/>
      <c r="Y746" s="100"/>
      <c r="Z746" s="100"/>
      <c r="AA746" s="132"/>
      <c r="AB746" s="101"/>
      <c r="AC746" s="101"/>
      <c r="AD746" s="101"/>
      <c r="AE746" s="100"/>
      <c r="AF746" s="101"/>
      <c r="AG746" s="100"/>
      <c r="AH746" s="101"/>
      <c r="AI746" s="100"/>
      <c r="AJ746" s="101"/>
      <c r="AK746" s="100"/>
      <c r="AL746" s="101"/>
      <c r="AM746" s="101"/>
      <c r="AN746" s="8"/>
      <c r="AO746" s="147">
        <f>IFERROR(VLOOKUP(B746,'A2. Rate Change &amp; Enrollment'!$C$20:$K$769,3,FALSE),0)</f>
        <v>0</v>
      </c>
      <c r="AP746" s="147">
        <f>IFERROR(VLOOKUP(B746,'A2. Rate Change &amp; Enrollment'!$C$20:$K$769,7,FALSE),0)</f>
        <v>0</v>
      </c>
      <c r="AQ746" s="150" t="e">
        <f t="shared" si="94"/>
        <v>#DIV/0!</v>
      </c>
      <c r="AS746" s="177"/>
      <c r="AT746" s="177"/>
      <c r="AV746" s="153" t="e">
        <f t="shared" si="95"/>
        <v>#DIV/0!</v>
      </c>
      <c r="AW746" s="101"/>
      <c r="AY746" s="132"/>
      <c r="AZ746" s="101"/>
      <c r="BA746" s="94"/>
      <c r="BB746" s="94"/>
      <c r="BC746" s="94"/>
      <c r="BD746" s="94"/>
      <c r="BE746" s="101"/>
      <c r="BF746" s="132"/>
      <c r="BG746" s="98"/>
      <c r="BH746" s="74" t="str">
        <f t="shared" si="90"/>
        <v>N</v>
      </c>
      <c r="BI746" t="e">
        <f t="shared" si="91"/>
        <v>#DIV/0!</v>
      </c>
      <c r="BK746" s="283">
        <f>IFERROR(VLOOKUP($B746, 'A2. Rate Change &amp; Enrollment'!$C$14:$BY$769, 75, FALSE), 0)</f>
        <v>0</v>
      </c>
      <c r="BL746" s="283" t="e">
        <f t="shared" si="92"/>
        <v>#DIV/0!</v>
      </c>
      <c r="BM746" s="283" t="e">
        <f t="shared" si="93"/>
        <v>#DIV/0!</v>
      </c>
      <c r="BN746" t="e">
        <f t="shared" si="96"/>
        <v>#DIV/0!</v>
      </c>
    </row>
    <row r="747" spans="1:66" x14ac:dyDescent="0.35">
      <c r="A747" t="s">
        <v>1050</v>
      </c>
      <c r="B747" s="144"/>
      <c r="C747" s="98"/>
      <c r="D747" s="43" t="str">
        <f t="shared" si="89"/>
        <v>POS</v>
      </c>
      <c r="E747" s="100"/>
      <c r="F747" s="101"/>
      <c r="G747" s="100"/>
      <c r="H747" s="101"/>
      <c r="I747" s="100"/>
      <c r="J747" s="101"/>
      <c r="K747" s="100"/>
      <c r="L747" s="101"/>
      <c r="M747" s="100"/>
      <c r="N747" s="101"/>
      <c r="O747" s="100"/>
      <c r="P747" s="101"/>
      <c r="Q747" s="100"/>
      <c r="R747" s="101"/>
      <c r="S747" s="100"/>
      <c r="T747" s="101"/>
      <c r="U747" s="118"/>
      <c r="V747" s="118"/>
      <c r="W747" s="100"/>
      <c r="X747" s="100"/>
      <c r="Y747" s="100"/>
      <c r="Z747" s="100"/>
      <c r="AA747" s="132"/>
      <c r="AB747" s="101"/>
      <c r="AC747" s="101"/>
      <c r="AD747" s="101"/>
      <c r="AE747" s="100"/>
      <c r="AF747" s="101"/>
      <c r="AG747" s="100"/>
      <c r="AH747" s="101"/>
      <c r="AI747" s="100"/>
      <c r="AJ747" s="101"/>
      <c r="AK747" s="100"/>
      <c r="AL747" s="101"/>
      <c r="AM747" s="101"/>
      <c r="AN747" s="8"/>
      <c r="AO747" s="147">
        <f>IFERROR(VLOOKUP(B747,'A2. Rate Change &amp; Enrollment'!$C$20:$K$769,3,FALSE),0)</f>
        <v>0</v>
      </c>
      <c r="AP747" s="147">
        <f>IFERROR(VLOOKUP(B747,'A2. Rate Change &amp; Enrollment'!$C$20:$K$769,7,FALSE),0)</f>
        <v>0</v>
      </c>
      <c r="AQ747" s="150" t="e">
        <f t="shared" si="94"/>
        <v>#DIV/0!</v>
      </c>
      <c r="AS747" s="177"/>
      <c r="AT747" s="177"/>
      <c r="AV747" s="153" t="e">
        <f t="shared" si="95"/>
        <v>#DIV/0!</v>
      </c>
      <c r="AW747" s="101"/>
      <c r="AY747" s="132"/>
      <c r="AZ747" s="101"/>
      <c r="BA747" s="94"/>
      <c r="BB747" s="94"/>
      <c r="BC747" s="94"/>
      <c r="BD747" s="94"/>
      <c r="BE747" s="101"/>
      <c r="BF747" s="132"/>
      <c r="BG747" s="98"/>
      <c r="BH747" s="74" t="str">
        <f t="shared" si="90"/>
        <v>N</v>
      </c>
      <c r="BI747" t="e">
        <f t="shared" si="91"/>
        <v>#DIV/0!</v>
      </c>
      <c r="BK747" s="283">
        <f>IFERROR(VLOOKUP($B747, 'A2. Rate Change &amp; Enrollment'!$C$14:$BY$769, 75, FALSE), 0)</f>
        <v>0</v>
      </c>
      <c r="BL747" s="283" t="e">
        <f t="shared" si="92"/>
        <v>#DIV/0!</v>
      </c>
      <c r="BM747" s="283" t="e">
        <f t="shared" si="93"/>
        <v>#DIV/0!</v>
      </c>
      <c r="BN747" t="e">
        <f t="shared" si="96"/>
        <v>#DIV/0!</v>
      </c>
    </row>
    <row r="748" spans="1:66" x14ac:dyDescent="0.35">
      <c r="A748" t="s">
        <v>1051</v>
      </c>
      <c r="B748" s="144"/>
      <c r="C748" s="98"/>
      <c r="D748" s="43" t="str">
        <f t="shared" si="89"/>
        <v>POS</v>
      </c>
      <c r="E748" s="100"/>
      <c r="F748" s="101"/>
      <c r="G748" s="100"/>
      <c r="H748" s="101"/>
      <c r="I748" s="100"/>
      <c r="J748" s="101"/>
      <c r="K748" s="100"/>
      <c r="L748" s="101"/>
      <c r="M748" s="100"/>
      <c r="N748" s="101"/>
      <c r="O748" s="100"/>
      <c r="P748" s="101"/>
      <c r="Q748" s="100"/>
      <c r="R748" s="101"/>
      <c r="S748" s="100"/>
      <c r="T748" s="101"/>
      <c r="U748" s="118"/>
      <c r="V748" s="118"/>
      <c r="W748" s="100"/>
      <c r="X748" s="100"/>
      <c r="Y748" s="100"/>
      <c r="Z748" s="100"/>
      <c r="AA748" s="132"/>
      <c r="AB748" s="101"/>
      <c r="AC748" s="101"/>
      <c r="AD748" s="101"/>
      <c r="AE748" s="100"/>
      <c r="AF748" s="101"/>
      <c r="AG748" s="100"/>
      <c r="AH748" s="101"/>
      <c r="AI748" s="100"/>
      <c r="AJ748" s="101"/>
      <c r="AK748" s="100"/>
      <c r="AL748" s="101"/>
      <c r="AM748" s="101"/>
      <c r="AN748" s="8"/>
      <c r="AO748" s="147">
        <f>IFERROR(VLOOKUP(B748,'A2. Rate Change &amp; Enrollment'!$C$20:$K$769,3,FALSE),0)</f>
        <v>0</v>
      </c>
      <c r="AP748" s="147">
        <f>IFERROR(VLOOKUP(B748,'A2. Rate Change &amp; Enrollment'!$C$20:$K$769,7,FALSE),0)</f>
        <v>0</v>
      </c>
      <c r="AQ748" s="150" t="e">
        <f t="shared" si="94"/>
        <v>#DIV/0!</v>
      </c>
      <c r="AS748" s="177"/>
      <c r="AT748" s="177"/>
      <c r="AV748" s="153" t="e">
        <f t="shared" si="95"/>
        <v>#DIV/0!</v>
      </c>
      <c r="AW748" s="101"/>
      <c r="AY748" s="132"/>
      <c r="AZ748" s="101"/>
      <c r="BA748" s="94"/>
      <c r="BB748" s="94"/>
      <c r="BC748" s="94"/>
      <c r="BD748" s="94"/>
      <c r="BE748" s="101"/>
      <c r="BF748" s="132"/>
      <c r="BG748" s="98"/>
      <c r="BH748" s="74" t="str">
        <f t="shared" si="90"/>
        <v>N</v>
      </c>
      <c r="BI748" t="e">
        <f t="shared" si="91"/>
        <v>#DIV/0!</v>
      </c>
      <c r="BK748" s="283">
        <f>IFERROR(VLOOKUP($B748, 'A2. Rate Change &amp; Enrollment'!$C$14:$BY$769, 75, FALSE), 0)</f>
        <v>0</v>
      </c>
      <c r="BL748" s="283" t="e">
        <f t="shared" si="92"/>
        <v>#DIV/0!</v>
      </c>
      <c r="BM748" s="283" t="e">
        <f t="shared" si="93"/>
        <v>#DIV/0!</v>
      </c>
      <c r="BN748" t="e">
        <f t="shared" si="96"/>
        <v>#DIV/0!</v>
      </c>
    </row>
    <row r="749" spans="1:66" x14ac:dyDescent="0.35">
      <c r="A749" t="s">
        <v>1052</v>
      </c>
      <c r="B749" s="144"/>
      <c r="C749" s="98"/>
      <c r="D749" s="43" t="str">
        <f t="shared" si="89"/>
        <v>POS</v>
      </c>
      <c r="E749" s="100"/>
      <c r="F749" s="101"/>
      <c r="G749" s="100"/>
      <c r="H749" s="101"/>
      <c r="I749" s="100"/>
      <c r="J749" s="101"/>
      <c r="K749" s="100"/>
      <c r="L749" s="101"/>
      <c r="M749" s="100"/>
      <c r="N749" s="101"/>
      <c r="O749" s="100"/>
      <c r="P749" s="101"/>
      <c r="Q749" s="100"/>
      <c r="R749" s="101"/>
      <c r="S749" s="100"/>
      <c r="T749" s="101"/>
      <c r="U749" s="118"/>
      <c r="V749" s="118"/>
      <c r="W749" s="100"/>
      <c r="X749" s="100"/>
      <c r="Y749" s="100"/>
      <c r="Z749" s="100"/>
      <c r="AA749" s="132"/>
      <c r="AB749" s="101"/>
      <c r="AC749" s="101"/>
      <c r="AD749" s="101"/>
      <c r="AE749" s="100"/>
      <c r="AF749" s="101"/>
      <c r="AG749" s="100"/>
      <c r="AH749" s="101"/>
      <c r="AI749" s="100"/>
      <c r="AJ749" s="101"/>
      <c r="AK749" s="100"/>
      <c r="AL749" s="101"/>
      <c r="AM749" s="101"/>
      <c r="AN749" s="8"/>
      <c r="AO749" s="147">
        <f>IFERROR(VLOOKUP(B749,'A2. Rate Change &amp; Enrollment'!$C$20:$K$769,3,FALSE),0)</f>
        <v>0</v>
      </c>
      <c r="AP749" s="147">
        <f>IFERROR(VLOOKUP(B749,'A2. Rate Change &amp; Enrollment'!$C$20:$K$769,7,FALSE),0)</f>
        <v>0</v>
      </c>
      <c r="AQ749" s="150" t="e">
        <f t="shared" si="94"/>
        <v>#DIV/0!</v>
      </c>
      <c r="AS749" s="177"/>
      <c r="AT749" s="177"/>
      <c r="AV749" s="153" t="e">
        <f t="shared" si="95"/>
        <v>#DIV/0!</v>
      </c>
      <c r="AW749" s="101"/>
      <c r="AY749" s="132"/>
      <c r="AZ749" s="101"/>
      <c r="BA749" s="94"/>
      <c r="BB749" s="94"/>
      <c r="BC749" s="94"/>
      <c r="BD749" s="94"/>
      <c r="BE749" s="101"/>
      <c r="BF749" s="132"/>
      <c r="BG749" s="98"/>
      <c r="BH749" s="74" t="str">
        <f t="shared" si="90"/>
        <v>N</v>
      </c>
      <c r="BI749" t="e">
        <f t="shared" si="91"/>
        <v>#DIV/0!</v>
      </c>
      <c r="BK749" s="283">
        <f>IFERROR(VLOOKUP($B749, 'A2. Rate Change &amp; Enrollment'!$C$14:$BY$769, 75, FALSE), 0)</f>
        <v>0</v>
      </c>
      <c r="BL749" s="283" t="e">
        <f t="shared" si="92"/>
        <v>#DIV/0!</v>
      </c>
      <c r="BM749" s="283" t="e">
        <f t="shared" si="93"/>
        <v>#DIV/0!</v>
      </c>
      <c r="BN749" t="e">
        <f t="shared" si="96"/>
        <v>#DIV/0!</v>
      </c>
    </row>
    <row r="750" spans="1:66" x14ac:dyDescent="0.35">
      <c r="A750" t="s">
        <v>1053</v>
      </c>
      <c r="B750" s="144"/>
      <c r="C750" s="98"/>
      <c r="D750" s="43" t="str">
        <f t="shared" si="89"/>
        <v>POS</v>
      </c>
      <c r="E750" s="100"/>
      <c r="F750" s="101"/>
      <c r="G750" s="100"/>
      <c r="H750" s="101"/>
      <c r="I750" s="100"/>
      <c r="J750" s="101"/>
      <c r="K750" s="100"/>
      <c r="L750" s="101"/>
      <c r="M750" s="100"/>
      <c r="N750" s="101"/>
      <c r="O750" s="100"/>
      <c r="P750" s="101"/>
      <c r="Q750" s="100"/>
      <c r="R750" s="101"/>
      <c r="S750" s="100"/>
      <c r="T750" s="101"/>
      <c r="U750" s="118"/>
      <c r="V750" s="118"/>
      <c r="W750" s="100"/>
      <c r="X750" s="100"/>
      <c r="Y750" s="100"/>
      <c r="Z750" s="100"/>
      <c r="AA750" s="132"/>
      <c r="AB750" s="101"/>
      <c r="AC750" s="101"/>
      <c r="AD750" s="101"/>
      <c r="AE750" s="100"/>
      <c r="AF750" s="101"/>
      <c r="AG750" s="100"/>
      <c r="AH750" s="101"/>
      <c r="AI750" s="100"/>
      <c r="AJ750" s="101"/>
      <c r="AK750" s="100"/>
      <c r="AL750" s="101"/>
      <c r="AM750" s="101"/>
      <c r="AN750" s="8"/>
      <c r="AO750" s="147">
        <f>IFERROR(VLOOKUP(B750,'A2. Rate Change &amp; Enrollment'!$C$20:$K$769,3,FALSE),0)</f>
        <v>0</v>
      </c>
      <c r="AP750" s="147">
        <f>IFERROR(VLOOKUP(B750,'A2. Rate Change &amp; Enrollment'!$C$20:$K$769,7,FALSE),0)</f>
        <v>0</v>
      </c>
      <c r="AQ750" s="150" t="e">
        <f t="shared" si="94"/>
        <v>#DIV/0!</v>
      </c>
      <c r="AS750" s="177"/>
      <c r="AT750" s="177"/>
      <c r="AV750" s="153" t="e">
        <f t="shared" si="95"/>
        <v>#DIV/0!</v>
      </c>
      <c r="AW750" s="101"/>
      <c r="AY750" s="132"/>
      <c r="AZ750" s="101"/>
      <c r="BA750" s="94"/>
      <c r="BB750" s="94"/>
      <c r="BC750" s="94"/>
      <c r="BD750" s="94"/>
      <c r="BE750" s="101"/>
      <c r="BF750" s="132"/>
      <c r="BG750" s="98"/>
      <c r="BH750" s="74" t="str">
        <f t="shared" si="90"/>
        <v>N</v>
      </c>
      <c r="BI750" t="e">
        <f t="shared" si="91"/>
        <v>#DIV/0!</v>
      </c>
      <c r="BK750" s="283">
        <f>IFERROR(VLOOKUP($B750, 'A2. Rate Change &amp; Enrollment'!$C$14:$BY$769, 75, FALSE), 0)</f>
        <v>0</v>
      </c>
      <c r="BL750" s="283" t="e">
        <f t="shared" si="92"/>
        <v>#DIV/0!</v>
      </c>
      <c r="BM750" s="283" t="e">
        <f t="shared" si="93"/>
        <v>#DIV/0!</v>
      </c>
      <c r="BN750" t="e">
        <f t="shared" si="96"/>
        <v>#DIV/0!</v>
      </c>
    </row>
    <row r="751" spans="1:66" x14ac:dyDescent="0.35">
      <c r="A751" t="s">
        <v>1054</v>
      </c>
      <c r="B751" s="144"/>
      <c r="C751" s="98"/>
      <c r="D751" s="43" t="str">
        <f t="shared" si="89"/>
        <v>POS</v>
      </c>
      <c r="E751" s="100"/>
      <c r="F751" s="101"/>
      <c r="G751" s="100"/>
      <c r="H751" s="101"/>
      <c r="I751" s="100"/>
      <c r="J751" s="101"/>
      <c r="K751" s="100"/>
      <c r="L751" s="101"/>
      <c r="M751" s="100"/>
      <c r="N751" s="101"/>
      <c r="O751" s="100"/>
      <c r="P751" s="101"/>
      <c r="Q751" s="100"/>
      <c r="R751" s="101"/>
      <c r="S751" s="100"/>
      <c r="T751" s="101"/>
      <c r="U751" s="118"/>
      <c r="V751" s="118"/>
      <c r="W751" s="100"/>
      <c r="X751" s="100"/>
      <c r="Y751" s="100"/>
      <c r="Z751" s="100"/>
      <c r="AA751" s="132"/>
      <c r="AB751" s="101"/>
      <c r="AC751" s="101"/>
      <c r="AD751" s="101"/>
      <c r="AE751" s="100"/>
      <c r="AF751" s="101"/>
      <c r="AG751" s="100"/>
      <c r="AH751" s="101"/>
      <c r="AI751" s="100"/>
      <c r="AJ751" s="101"/>
      <c r="AK751" s="100"/>
      <c r="AL751" s="101"/>
      <c r="AM751" s="101"/>
      <c r="AN751" s="8"/>
      <c r="AO751" s="147">
        <f>IFERROR(VLOOKUP(B751,'A2. Rate Change &amp; Enrollment'!$C$20:$K$769,3,FALSE),0)</f>
        <v>0</v>
      </c>
      <c r="AP751" s="147">
        <f>IFERROR(VLOOKUP(B751,'A2. Rate Change &amp; Enrollment'!$C$20:$K$769,7,FALSE),0)</f>
        <v>0</v>
      </c>
      <c r="AQ751" s="150" t="e">
        <f t="shared" si="94"/>
        <v>#DIV/0!</v>
      </c>
      <c r="AS751" s="177"/>
      <c r="AT751" s="177"/>
      <c r="AV751" s="153" t="e">
        <f t="shared" si="95"/>
        <v>#DIV/0!</v>
      </c>
      <c r="AW751" s="101"/>
      <c r="AY751" s="132"/>
      <c r="AZ751" s="101"/>
      <c r="BA751" s="94"/>
      <c r="BB751" s="94"/>
      <c r="BC751" s="94"/>
      <c r="BD751" s="94"/>
      <c r="BE751" s="101"/>
      <c r="BF751" s="132"/>
      <c r="BG751" s="98"/>
      <c r="BH751" s="74" t="str">
        <f t="shared" si="90"/>
        <v>N</v>
      </c>
      <c r="BI751" t="e">
        <f t="shared" si="91"/>
        <v>#DIV/0!</v>
      </c>
      <c r="BK751" s="283">
        <f>IFERROR(VLOOKUP($B751, 'A2. Rate Change &amp; Enrollment'!$C$14:$BY$769, 75, FALSE), 0)</f>
        <v>0</v>
      </c>
      <c r="BL751" s="283" t="e">
        <f t="shared" si="92"/>
        <v>#DIV/0!</v>
      </c>
      <c r="BM751" s="283" t="e">
        <f t="shared" si="93"/>
        <v>#DIV/0!</v>
      </c>
      <c r="BN751" t="e">
        <f t="shared" si="96"/>
        <v>#DIV/0!</v>
      </c>
    </row>
    <row r="752" spans="1:66" x14ac:dyDescent="0.35">
      <c r="A752" t="s">
        <v>1055</v>
      </c>
      <c r="B752" s="144"/>
      <c r="C752" s="98"/>
      <c r="D752" s="43" t="str">
        <f t="shared" si="89"/>
        <v>POS</v>
      </c>
      <c r="E752" s="100"/>
      <c r="F752" s="101"/>
      <c r="G752" s="100"/>
      <c r="H752" s="101"/>
      <c r="I752" s="100"/>
      <c r="J752" s="101"/>
      <c r="K752" s="100"/>
      <c r="L752" s="101"/>
      <c r="M752" s="100"/>
      <c r="N752" s="101"/>
      <c r="O752" s="100"/>
      <c r="P752" s="101"/>
      <c r="Q752" s="100"/>
      <c r="R752" s="101"/>
      <c r="S752" s="100"/>
      <c r="T752" s="101"/>
      <c r="U752" s="118"/>
      <c r="V752" s="118"/>
      <c r="W752" s="100"/>
      <c r="X752" s="100"/>
      <c r="Y752" s="100"/>
      <c r="Z752" s="100"/>
      <c r="AA752" s="132"/>
      <c r="AB752" s="101"/>
      <c r="AC752" s="101"/>
      <c r="AD752" s="101"/>
      <c r="AE752" s="100"/>
      <c r="AF752" s="101"/>
      <c r="AG752" s="100"/>
      <c r="AH752" s="101"/>
      <c r="AI752" s="100"/>
      <c r="AJ752" s="101"/>
      <c r="AK752" s="100"/>
      <c r="AL752" s="101"/>
      <c r="AM752" s="101"/>
      <c r="AN752" s="8"/>
      <c r="AO752" s="147">
        <f>IFERROR(VLOOKUP(B752,'A2. Rate Change &amp; Enrollment'!$C$20:$K$769,3,FALSE),0)</f>
        <v>0</v>
      </c>
      <c r="AP752" s="147">
        <f>IFERROR(VLOOKUP(B752,'A2. Rate Change &amp; Enrollment'!$C$20:$K$769,7,FALSE),0)</f>
        <v>0</v>
      </c>
      <c r="AQ752" s="150" t="e">
        <f t="shared" si="94"/>
        <v>#DIV/0!</v>
      </c>
      <c r="AS752" s="177"/>
      <c r="AT752" s="177"/>
      <c r="AV752" s="153" t="e">
        <f t="shared" si="95"/>
        <v>#DIV/0!</v>
      </c>
      <c r="AW752" s="101"/>
      <c r="AY752" s="132"/>
      <c r="AZ752" s="101"/>
      <c r="BA752" s="94"/>
      <c r="BB752" s="94"/>
      <c r="BC752" s="94"/>
      <c r="BD752" s="94"/>
      <c r="BE752" s="101"/>
      <c r="BF752" s="132"/>
      <c r="BG752" s="98"/>
      <c r="BH752" s="74" t="str">
        <f t="shared" si="90"/>
        <v>N</v>
      </c>
      <c r="BI752" t="e">
        <f t="shared" si="91"/>
        <v>#DIV/0!</v>
      </c>
      <c r="BK752" s="283">
        <f>IFERROR(VLOOKUP($B752, 'A2. Rate Change &amp; Enrollment'!$C$14:$BY$769, 75, FALSE), 0)</f>
        <v>0</v>
      </c>
      <c r="BL752" s="283" t="e">
        <f t="shared" si="92"/>
        <v>#DIV/0!</v>
      </c>
      <c r="BM752" s="283" t="e">
        <f t="shared" si="93"/>
        <v>#DIV/0!</v>
      </c>
      <c r="BN752" t="e">
        <f t="shared" si="96"/>
        <v>#DIV/0!</v>
      </c>
    </row>
    <row r="753" spans="1:66" x14ac:dyDescent="0.35">
      <c r="A753" t="s">
        <v>1056</v>
      </c>
      <c r="B753" s="144"/>
      <c r="C753" s="98"/>
      <c r="D753" s="43" t="str">
        <f t="shared" si="89"/>
        <v>POS</v>
      </c>
      <c r="E753" s="100"/>
      <c r="F753" s="101"/>
      <c r="G753" s="100"/>
      <c r="H753" s="101"/>
      <c r="I753" s="100"/>
      <c r="J753" s="101"/>
      <c r="K753" s="100"/>
      <c r="L753" s="101"/>
      <c r="M753" s="100"/>
      <c r="N753" s="101"/>
      <c r="O753" s="100"/>
      <c r="P753" s="101"/>
      <c r="Q753" s="100"/>
      <c r="R753" s="101"/>
      <c r="S753" s="100"/>
      <c r="T753" s="101"/>
      <c r="U753" s="118"/>
      <c r="V753" s="118"/>
      <c r="W753" s="100"/>
      <c r="X753" s="100"/>
      <c r="Y753" s="100"/>
      <c r="Z753" s="100"/>
      <c r="AA753" s="132"/>
      <c r="AB753" s="101"/>
      <c r="AC753" s="101"/>
      <c r="AD753" s="101"/>
      <c r="AE753" s="100"/>
      <c r="AF753" s="101"/>
      <c r="AG753" s="100"/>
      <c r="AH753" s="101"/>
      <c r="AI753" s="100"/>
      <c r="AJ753" s="101"/>
      <c r="AK753" s="100"/>
      <c r="AL753" s="101"/>
      <c r="AM753" s="101"/>
      <c r="AN753" s="8"/>
      <c r="AO753" s="147">
        <f>IFERROR(VLOOKUP(B753,'A2. Rate Change &amp; Enrollment'!$C$20:$K$769,3,FALSE),0)</f>
        <v>0</v>
      </c>
      <c r="AP753" s="147">
        <f>IFERROR(VLOOKUP(B753,'A2. Rate Change &amp; Enrollment'!$C$20:$K$769,7,FALSE),0)</f>
        <v>0</v>
      </c>
      <c r="AQ753" s="150" t="e">
        <f t="shared" si="94"/>
        <v>#DIV/0!</v>
      </c>
      <c r="AS753" s="177"/>
      <c r="AT753" s="177"/>
      <c r="AV753" s="153" t="e">
        <f t="shared" si="95"/>
        <v>#DIV/0!</v>
      </c>
      <c r="AW753" s="101"/>
      <c r="AY753" s="132"/>
      <c r="AZ753" s="101"/>
      <c r="BA753" s="94"/>
      <c r="BB753" s="94"/>
      <c r="BC753" s="94"/>
      <c r="BD753" s="94"/>
      <c r="BE753" s="101"/>
      <c r="BF753" s="132"/>
      <c r="BG753" s="98"/>
      <c r="BH753" s="74" t="str">
        <f t="shared" si="90"/>
        <v>N</v>
      </c>
      <c r="BI753" t="e">
        <f t="shared" si="91"/>
        <v>#DIV/0!</v>
      </c>
      <c r="BK753" s="283">
        <f>IFERROR(VLOOKUP($B753, 'A2. Rate Change &amp; Enrollment'!$C$14:$BY$769, 75, FALSE), 0)</f>
        <v>0</v>
      </c>
      <c r="BL753" s="283" t="e">
        <f t="shared" si="92"/>
        <v>#DIV/0!</v>
      </c>
      <c r="BM753" s="283" t="e">
        <f t="shared" si="93"/>
        <v>#DIV/0!</v>
      </c>
      <c r="BN753" t="e">
        <f t="shared" si="96"/>
        <v>#DIV/0!</v>
      </c>
    </row>
    <row r="754" spans="1:66" x14ac:dyDescent="0.35">
      <c r="A754" t="s">
        <v>1057</v>
      </c>
      <c r="B754" s="144"/>
      <c r="C754" s="98"/>
      <c r="D754" s="43" t="str">
        <f t="shared" si="89"/>
        <v>POS</v>
      </c>
      <c r="E754" s="100"/>
      <c r="F754" s="101"/>
      <c r="G754" s="100"/>
      <c r="H754" s="101"/>
      <c r="I754" s="100"/>
      <c r="J754" s="101"/>
      <c r="K754" s="100"/>
      <c r="L754" s="101"/>
      <c r="M754" s="100"/>
      <c r="N754" s="101"/>
      <c r="O754" s="100"/>
      <c r="P754" s="101"/>
      <c r="Q754" s="100"/>
      <c r="R754" s="101"/>
      <c r="S754" s="100"/>
      <c r="T754" s="101"/>
      <c r="U754" s="118"/>
      <c r="V754" s="118"/>
      <c r="W754" s="100"/>
      <c r="X754" s="100"/>
      <c r="Y754" s="100"/>
      <c r="Z754" s="100"/>
      <c r="AA754" s="132"/>
      <c r="AB754" s="101"/>
      <c r="AC754" s="101"/>
      <c r="AD754" s="101"/>
      <c r="AE754" s="100"/>
      <c r="AF754" s="101"/>
      <c r="AG754" s="100"/>
      <c r="AH754" s="101"/>
      <c r="AI754" s="100"/>
      <c r="AJ754" s="101"/>
      <c r="AK754" s="100"/>
      <c r="AL754" s="101"/>
      <c r="AM754" s="101"/>
      <c r="AN754" s="8"/>
      <c r="AO754" s="147">
        <f>IFERROR(VLOOKUP(B754,'A2. Rate Change &amp; Enrollment'!$C$20:$K$769,3,FALSE),0)</f>
        <v>0</v>
      </c>
      <c r="AP754" s="147">
        <f>IFERROR(VLOOKUP(B754,'A2. Rate Change &amp; Enrollment'!$C$20:$K$769,7,FALSE),0)</f>
        <v>0</v>
      </c>
      <c r="AQ754" s="150" t="e">
        <f t="shared" si="94"/>
        <v>#DIV/0!</v>
      </c>
      <c r="AS754" s="177"/>
      <c r="AT754" s="177"/>
      <c r="AV754" s="153" t="e">
        <f t="shared" si="95"/>
        <v>#DIV/0!</v>
      </c>
      <c r="AW754" s="101"/>
      <c r="AY754" s="132"/>
      <c r="AZ754" s="101"/>
      <c r="BA754" s="94"/>
      <c r="BB754" s="94"/>
      <c r="BC754" s="94"/>
      <c r="BD754" s="94"/>
      <c r="BE754" s="101"/>
      <c r="BF754" s="132"/>
      <c r="BG754" s="98"/>
      <c r="BH754" s="74" t="str">
        <f t="shared" si="90"/>
        <v>N</v>
      </c>
      <c r="BI754" t="e">
        <f t="shared" si="91"/>
        <v>#DIV/0!</v>
      </c>
      <c r="BK754" s="283">
        <f>IFERROR(VLOOKUP($B754, 'A2. Rate Change &amp; Enrollment'!$C$14:$BY$769, 75, FALSE), 0)</f>
        <v>0</v>
      </c>
      <c r="BL754" s="283" t="e">
        <f t="shared" si="92"/>
        <v>#DIV/0!</v>
      </c>
      <c r="BM754" s="283" t="e">
        <f t="shared" si="93"/>
        <v>#DIV/0!</v>
      </c>
      <c r="BN754" t="e">
        <f t="shared" si="96"/>
        <v>#DIV/0!</v>
      </c>
    </row>
    <row r="755" spans="1:66" x14ac:dyDescent="0.35">
      <c r="A755" t="s">
        <v>1058</v>
      </c>
      <c r="B755" s="144"/>
      <c r="C755" s="98"/>
      <c r="D755" s="43" t="str">
        <f t="shared" si="89"/>
        <v>POS</v>
      </c>
      <c r="E755" s="100"/>
      <c r="F755" s="101"/>
      <c r="G755" s="100"/>
      <c r="H755" s="101"/>
      <c r="I755" s="100"/>
      <c r="J755" s="101"/>
      <c r="K755" s="100"/>
      <c r="L755" s="101"/>
      <c r="M755" s="100"/>
      <c r="N755" s="101"/>
      <c r="O755" s="100"/>
      <c r="P755" s="101"/>
      <c r="Q755" s="100"/>
      <c r="R755" s="101"/>
      <c r="S755" s="100"/>
      <c r="T755" s="101"/>
      <c r="U755" s="118"/>
      <c r="V755" s="118"/>
      <c r="W755" s="100"/>
      <c r="X755" s="100"/>
      <c r="Y755" s="100"/>
      <c r="Z755" s="100"/>
      <c r="AA755" s="132"/>
      <c r="AB755" s="101"/>
      <c r="AC755" s="101"/>
      <c r="AD755" s="101"/>
      <c r="AE755" s="100"/>
      <c r="AF755" s="101"/>
      <c r="AG755" s="100"/>
      <c r="AH755" s="101"/>
      <c r="AI755" s="100"/>
      <c r="AJ755" s="101"/>
      <c r="AK755" s="100"/>
      <c r="AL755" s="101"/>
      <c r="AM755" s="101"/>
      <c r="AN755" s="8"/>
      <c r="AO755" s="147">
        <f>IFERROR(VLOOKUP(B755,'A2. Rate Change &amp; Enrollment'!$C$20:$K$769,3,FALSE),0)</f>
        <v>0</v>
      </c>
      <c r="AP755" s="147">
        <f>IFERROR(VLOOKUP(B755,'A2. Rate Change &amp; Enrollment'!$C$20:$K$769,7,FALSE),0)</f>
        <v>0</v>
      </c>
      <c r="AQ755" s="150" t="e">
        <f t="shared" si="94"/>
        <v>#DIV/0!</v>
      </c>
      <c r="AS755" s="177"/>
      <c r="AT755" s="177"/>
      <c r="AV755" s="153" t="e">
        <f t="shared" si="95"/>
        <v>#DIV/0!</v>
      </c>
      <c r="AW755" s="101"/>
      <c r="AY755" s="132"/>
      <c r="AZ755" s="101"/>
      <c r="BA755" s="94"/>
      <c r="BB755" s="94"/>
      <c r="BC755" s="94"/>
      <c r="BD755" s="94"/>
      <c r="BE755" s="101"/>
      <c r="BF755" s="132"/>
      <c r="BG755" s="98"/>
      <c r="BH755" s="74" t="str">
        <f t="shared" si="90"/>
        <v>N</v>
      </c>
      <c r="BI755" t="e">
        <f t="shared" si="91"/>
        <v>#DIV/0!</v>
      </c>
      <c r="BK755" s="283">
        <f>IFERROR(VLOOKUP($B755, 'A2. Rate Change &amp; Enrollment'!$C$14:$BY$769, 75, FALSE), 0)</f>
        <v>0</v>
      </c>
      <c r="BL755" s="283" t="e">
        <f t="shared" si="92"/>
        <v>#DIV/0!</v>
      </c>
      <c r="BM755" s="283" t="e">
        <f t="shared" si="93"/>
        <v>#DIV/0!</v>
      </c>
      <c r="BN755" t="e">
        <f t="shared" si="96"/>
        <v>#DIV/0!</v>
      </c>
    </row>
    <row r="756" spans="1:66" x14ac:dyDescent="0.35">
      <c r="A756" t="s">
        <v>1059</v>
      </c>
      <c r="B756" s="144"/>
      <c r="C756" s="98"/>
      <c r="D756" s="43" t="str">
        <f t="shared" si="89"/>
        <v>POS</v>
      </c>
      <c r="E756" s="100"/>
      <c r="F756" s="101"/>
      <c r="G756" s="100"/>
      <c r="H756" s="101"/>
      <c r="I756" s="100"/>
      <c r="J756" s="101"/>
      <c r="K756" s="100"/>
      <c r="L756" s="101"/>
      <c r="M756" s="100"/>
      <c r="N756" s="101"/>
      <c r="O756" s="100"/>
      <c r="P756" s="101"/>
      <c r="Q756" s="100"/>
      <c r="R756" s="101"/>
      <c r="S756" s="100"/>
      <c r="T756" s="101"/>
      <c r="U756" s="118"/>
      <c r="V756" s="118"/>
      <c r="W756" s="100"/>
      <c r="X756" s="100"/>
      <c r="Y756" s="100"/>
      <c r="Z756" s="100"/>
      <c r="AA756" s="132"/>
      <c r="AB756" s="101"/>
      <c r="AC756" s="101"/>
      <c r="AD756" s="101"/>
      <c r="AE756" s="100"/>
      <c r="AF756" s="101"/>
      <c r="AG756" s="100"/>
      <c r="AH756" s="101"/>
      <c r="AI756" s="100"/>
      <c r="AJ756" s="101"/>
      <c r="AK756" s="100"/>
      <c r="AL756" s="101"/>
      <c r="AM756" s="101"/>
      <c r="AN756" s="8"/>
      <c r="AO756" s="147">
        <f>IFERROR(VLOOKUP(B756,'A2. Rate Change &amp; Enrollment'!$C$20:$K$769,3,FALSE),0)</f>
        <v>0</v>
      </c>
      <c r="AP756" s="147">
        <f>IFERROR(VLOOKUP(B756,'A2. Rate Change &amp; Enrollment'!$C$20:$K$769,7,FALSE),0)</f>
        <v>0</v>
      </c>
      <c r="AQ756" s="150" t="e">
        <f t="shared" si="94"/>
        <v>#DIV/0!</v>
      </c>
      <c r="AS756" s="177"/>
      <c r="AT756" s="177"/>
      <c r="AV756" s="153" t="e">
        <f t="shared" si="95"/>
        <v>#DIV/0!</v>
      </c>
      <c r="AW756" s="101"/>
      <c r="AY756" s="132"/>
      <c r="AZ756" s="101"/>
      <c r="BA756" s="94"/>
      <c r="BB756" s="94"/>
      <c r="BC756" s="94"/>
      <c r="BD756" s="94"/>
      <c r="BE756" s="101"/>
      <c r="BF756" s="132"/>
      <c r="BG756" s="98"/>
      <c r="BH756" s="74" t="str">
        <f t="shared" si="90"/>
        <v>N</v>
      </c>
      <c r="BI756" t="e">
        <f t="shared" si="91"/>
        <v>#DIV/0!</v>
      </c>
      <c r="BK756" s="283">
        <f>IFERROR(VLOOKUP($B756, 'A2. Rate Change &amp; Enrollment'!$C$14:$BY$769, 75, FALSE), 0)</f>
        <v>0</v>
      </c>
      <c r="BL756" s="283" t="e">
        <f t="shared" si="92"/>
        <v>#DIV/0!</v>
      </c>
      <c r="BM756" s="283" t="e">
        <f t="shared" si="93"/>
        <v>#DIV/0!</v>
      </c>
      <c r="BN756" t="e">
        <f t="shared" si="96"/>
        <v>#DIV/0!</v>
      </c>
    </row>
    <row r="757" spans="1:66" x14ac:dyDescent="0.35">
      <c r="A757" t="s">
        <v>1060</v>
      </c>
      <c r="B757" s="144"/>
      <c r="C757" s="98"/>
      <c r="D757" s="43" t="str">
        <f t="shared" si="89"/>
        <v>POS</v>
      </c>
      <c r="E757" s="100"/>
      <c r="F757" s="101"/>
      <c r="G757" s="100"/>
      <c r="H757" s="101"/>
      <c r="I757" s="100"/>
      <c r="J757" s="101"/>
      <c r="K757" s="100"/>
      <c r="L757" s="101"/>
      <c r="M757" s="100"/>
      <c r="N757" s="101"/>
      <c r="O757" s="100"/>
      <c r="P757" s="101"/>
      <c r="Q757" s="100"/>
      <c r="R757" s="101"/>
      <c r="S757" s="100"/>
      <c r="T757" s="101"/>
      <c r="U757" s="118"/>
      <c r="V757" s="118"/>
      <c r="W757" s="100"/>
      <c r="X757" s="100"/>
      <c r="Y757" s="100"/>
      <c r="Z757" s="100"/>
      <c r="AA757" s="132"/>
      <c r="AB757" s="101"/>
      <c r="AC757" s="101"/>
      <c r="AD757" s="101"/>
      <c r="AE757" s="100"/>
      <c r="AF757" s="101"/>
      <c r="AG757" s="100"/>
      <c r="AH757" s="101"/>
      <c r="AI757" s="100"/>
      <c r="AJ757" s="101"/>
      <c r="AK757" s="100"/>
      <c r="AL757" s="101"/>
      <c r="AM757" s="101"/>
      <c r="AN757" s="8"/>
      <c r="AO757" s="147">
        <f>IFERROR(VLOOKUP(B757,'A2. Rate Change &amp; Enrollment'!$C$20:$K$769,3,FALSE),0)</f>
        <v>0</v>
      </c>
      <c r="AP757" s="147">
        <f>IFERROR(VLOOKUP(B757,'A2. Rate Change &amp; Enrollment'!$C$20:$K$769,7,FALSE),0)</f>
        <v>0</v>
      </c>
      <c r="AQ757" s="150" t="e">
        <f t="shared" si="94"/>
        <v>#DIV/0!</v>
      </c>
      <c r="AS757" s="177"/>
      <c r="AT757" s="177"/>
      <c r="AV757" s="153" t="e">
        <f t="shared" si="95"/>
        <v>#DIV/0!</v>
      </c>
      <c r="AW757" s="101"/>
      <c r="AY757" s="132"/>
      <c r="AZ757" s="101"/>
      <c r="BA757" s="94"/>
      <c r="BB757" s="94"/>
      <c r="BC757" s="94"/>
      <c r="BD757" s="94"/>
      <c r="BE757" s="101"/>
      <c r="BF757" s="132"/>
      <c r="BG757" s="98"/>
      <c r="BH757" s="74" t="str">
        <f t="shared" si="90"/>
        <v>N</v>
      </c>
      <c r="BI757" t="e">
        <f t="shared" si="91"/>
        <v>#DIV/0!</v>
      </c>
      <c r="BK757" s="283">
        <f>IFERROR(VLOOKUP($B757, 'A2. Rate Change &amp; Enrollment'!$C$14:$BY$769, 75, FALSE), 0)</f>
        <v>0</v>
      </c>
      <c r="BL757" s="283" t="e">
        <f t="shared" si="92"/>
        <v>#DIV/0!</v>
      </c>
      <c r="BM757" s="283" t="e">
        <f t="shared" si="93"/>
        <v>#DIV/0!</v>
      </c>
      <c r="BN757" t="e">
        <f t="shared" si="96"/>
        <v>#DIV/0!</v>
      </c>
    </row>
    <row r="758" spans="1:66" x14ac:dyDescent="0.35">
      <c r="A758" t="s">
        <v>1061</v>
      </c>
      <c r="B758" s="144"/>
      <c r="C758" s="98"/>
      <c r="D758" s="43" t="str">
        <f t="shared" si="89"/>
        <v>POS</v>
      </c>
      <c r="E758" s="100"/>
      <c r="F758" s="101"/>
      <c r="G758" s="100"/>
      <c r="H758" s="101"/>
      <c r="I758" s="100"/>
      <c r="J758" s="101"/>
      <c r="K758" s="100"/>
      <c r="L758" s="101"/>
      <c r="M758" s="100"/>
      <c r="N758" s="101"/>
      <c r="O758" s="100"/>
      <c r="P758" s="101"/>
      <c r="Q758" s="100"/>
      <c r="R758" s="101"/>
      <c r="S758" s="100"/>
      <c r="T758" s="101"/>
      <c r="U758" s="118"/>
      <c r="V758" s="118"/>
      <c r="W758" s="100"/>
      <c r="X758" s="100"/>
      <c r="Y758" s="100"/>
      <c r="Z758" s="100"/>
      <c r="AA758" s="132"/>
      <c r="AB758" s="101"/>
      <c r="AC758" s="101"/>
      <c r="AD758" s="101"/>
      <c r="AE758" s="100"/>
      <c r="AF758" s="101"/>
      <c r="AG758" s="100"/>
      <c r="AH758" s="101"/>
      <c r="AI758" s="100"/>
      <c r="AJ758" s="101"/>
      <c r="AK758" s="100"/>
      <c r="AL758" s="101"/>
      <c r="AM758" s="101"/>
      <c r="AN758" s="8"/>
      <c r="AO758" s="147">
        <f>IFERROR(VLOOKUP(B758,'A2. Rate Change &amp; Enrollment'!$C$20:$K$769,3,FALSE),0)</f>
        <v>0</v>
      </c>
      <c r="AP758" s="147">
        <f>IFERROR(VLOOKUP(B758,'A2. Rate Change &amp; Enrollment'!$C$20:$K$769,7,FALSE),0)</f>
        <v>0</v>
      </c>
      <c r="AQ758" s="150" t="e">
        <f t="shared" si="94"/>
        <v>#DIV/0!</v>
      </c>
      <c r="AS758" s="177"/>
      <c r="AT758" s="177"/>
      <c r="AV758" s="153" t="e">
        <f t="shared" si="95"/>
        <v>#DIV/0!</v>
      </c>
      <c r="AW758" s="101"/>
      <c r="AY758" s="132"/>
      <c r="AZ758" s="101"/>
      <c r="BA758" s="94"/>
      <c r="BB758" s="94"/>
      <c r="BC758" s="94"/>
      <c r="BD758" s="94"/>
      <c r="BE758" s="101"/>
      <c r="BF758" s="132"/>
      <c r="BG758" s="98"/>
      <c r="BH758" s="74" t="str">
        <f t="shared" si="90"/>
        <v>N</v>
      </c>
      <c r="BI758" t="e">
        <f t="shared" si="91"/>
        <v>#DIV/0!</v>
      </c>
      <c r="BK758" s="283">
        <f>IFERROR(VLOOKUP($B758, 'A2. Rate Change &amp; Enrollment'!$C$14:$BY$769, 75, FALSE), 0)</f>
        <v>0</v>
      </c>
      <c r="BL758" s="283" t="e">
        <f t="shared" si="92"/>
        <v>#DIV/0!</v>
      </c>
      <c r="BM758" s="283" t="e">
        <f t="shared" si="93"/>
        <v>#DIV/0!</v>
      </c>
      <c r="BN758" t="e">
        <f t="shared" si="96"/>
        <v>#DIV/0!</v>
      </c>
    </row>
    <row r="759" spans="1:66" x14ac:dyDescent="0.35">
      <c r="A759" t="s">
        <v>1062</v>
      </c>
      <c r="B759" s="144"/>
      <c r="C759" s="98"/>
      <c r="D759" s="43" t="str">
        <f t="shared" si="89"/>
        <v>POS</v>
      </c>
      <c r="E759" s="100"/>
      <c r="F759" s="101"/>
      <c r="G759" s="100"/>
      <c r="H759" s="101"/>
      <c r="I759" s="100"/>
      <c r="J759" s="101"/>
      <c r="K759" s="100"/>
      <c r="L759" s="101"/>
      <c r="M759" s="100"/>
      <c r="N759" s="101"/>
      <c r="O759" s="100"/>
      <c r="P759" s="101"/>
      <c r="Q759" s="100"/>
      <c r="R759" s="101"/>
      <c r="S759" s="100"/>
      <c r="T759" s="101"/>
      <c r="U759" s="118"/>
      <c r="V759" s="118"/>
      <c r="W759" s="100"/>
      <c r="X759" s="100"/>
      <c r="Y759" s="100"/>
      <c r="Z759" s="100"/>
      <c r="AA759" s="132"/>
      <c r="AB759" s="101"/>
      <c r="AC759" s="101"/>
      <c r="AD759" s="101"/>
      <c r="AE759" s="100"/>
      <c r="AF759" s="101"/>
      <c r="AG759" s="100"/>
      <c r="AH759" s="101"/>
      <c r="AI759" s="100"/>
      <c r="AJ759" s="101"/>
      <c r="AK759" s="100"/>
      <c r="AL759" s="101"/>
      <c r="AM759" s="101"/>
      <c r="AN759" s="8"/>
      <c r="AO759" s="147">
        <f>IFERROR(VLOOKUP(B759,'A2. Rate Change &amp; Enrollment'!$C$20:$K$769,3,FALSE),0)</f>
        <v>0</v>
      </c>
      <c r="AP759" s="147">
        <f>IFERROR(VLOOKUP(B759,'A2. Rate Change &amp; Enrollment'!$C$20:$K$769,7,FALSE),0)</f>
        <v>0</v>
      </c>
      <c r="AQ759" s="150" t="e">
        <f t="shared" si="94"/>
        <v>#DIV/0!</v>
      </c>
      <c r="AS759" s="177"/>
      <c r="AT759" s="177"/>
      <c r="AV759" s="153" t="e">
        <f t="shared" si="95"/>
        <v>#DIV/0!</v>
      </c>
      <c r="AW759" s="101"/>
      <c r="AY759" s="132"/>
      <c r="AZ759" s="101"/>
      <c r="BA759" s="94"/>
      <c r="BB759" s="94"/>
      <c r="BC759" s="94"/>
      <c r="BD759" s="94"/>
      <c r="BE759" s="101"/>
      <c r="BF759" s="132"/>
      <c r="BG759" s="98"/>
      <c r="BH759" s="74" t="str">
        <f t="shared" si="90"/>
        <v>N</v>
      </c>
      <c r="BI759" t="e">
        <f t="shared" si="91"/>
        <v>#DIV/0!</v>
      </c>
      <c r="BK759" s="283">
        <f>IFERROR(VLOOKUP($B759, 'A2. Rate Change &amp; Enrollment'!$C$14:$BY$769, 75, FALSE), 0)</f>
        <v>0</v>
      </c>
      <c r="BL759" s="283" t="e">
        <f t="shared" si="92"/>
        <v>#DIV/0!</v>
      </c>
      <c r="BM759" s="283" t="e">
        <f t="shared" si="93"/>
        <v>#DIV/0!</v>
      </c>
      <c r="BN759" t="e">
        <f t="shared" si="96"/>
        <v>#DIV/0!</v>
      </c>
    </row>
    <row r="760" spans="1:66" x14ac:dyDescent="0.35">
      <c r="A760" t="s">
        <v>1063</v>
      </c>
      <c r="B760" s="144"/>
      <c r="C760" s="98"/>
      <c r="D760" s="43" t="str">
        <f t="shared" si="89"/>
        <v>POS</v>
      </c>
      <c r="E760" s="100"/>
      <c r="F760" s="101"/>
      <c r="G760" s="100"/>
      <c r="H760" s="101"/>
      <c r="I760" s="100"/>
      <c r="J760" s="101"/>
      <c r="K760" s="100"/>
      <c r="L760" s="101"/>
      <c r="M760" s="100"/>
      <c r="N760" s="101"/>
      <c r="O760" s="100"/>
      <c r="P760" s="101"/>
      <c r="Q760" s="100"/>
      <c r="R760" s="101"/>
      <c r="S760" s="100"/>
      <c r="T760" s="101"/>
      <c r="U760" s="118"/>
      <c r="V760" s="118"/>
      <c r="W760" s="100"/>
      <c r="X760" s="100"/>
      <c r="Y760" s="100"/>
      <c r="Z760" s="100"/>
      <c r="AA760" s="132"/>
      <c r="AB760" s="101"/>
      <c r="AC760" s="101"/>
      <c r="AD760" s="101"/>
      <c r="AE760" s="100"/>
      <c r="AF760" s="101"/>
      <c r="AG760" s="100"/>
      <c r="AH760" s="101"/>
      <c r="AI760" s="100"/>
      <c r="AJ760" s="101"/>
      <c r="AK760" s="100"/>
      <c r="AL760" s="101"/>
      <c r="AM760" s="101"/>
      <c r="AN760" s="8"/>
      <c r="AO760" s="147">
        <f>IFERROR(VLOOKUP(B760,'A2. Rate Change &amp; Enrollment'!$C$20:$K$769,3,FALSE),0)</f>
        <v>0</v>
      </c>
      <c r="AP760" s="147">
        <f>IFERROR(VLOOKUP(B760,'A2. Rate Change &amp; Enrollment'!$C$20:$K$769,7,FALSE),0)</f>
        <v>0</v>
      </c>
      <c r="AQ760" s="150" t="e">
        <f t="shared" si="94"/>
        <v>#DIV/0!</v>
      </c>
      <c r="AS760" s="177"/>
      <c r="AT760" s="177"/>
      <c r="AV760" s="153" t="e">
        <f t="shared" si="95"/>
        <v>#DIV/0!</v>
      </c>
      <c r="AW760" s="101"/>
      <c r="AY760" s="132"/>
      <c r="AZ760" s="101"/>
      <c r="BA760" s="94"/>
      <c r="BB760" s="94"/>
      <c r="BC760" s="94"/>
      <c r="BD760" s="94"/>
      <c r="BE760" s="101"/>
      <c r="BF760" s="132"/>
      <c r="BG760" s="98"/>
      <c r="BH760" s="74" t="str">
        <f t="shared" si="90"/>
        <v>N</v>
      </c>
      <c r="BI760" t="e">
        <f t="shared" si="91"/>
        <v>#DIV/0!</v>
      </c>
      <c r="BK760" s="283">
        <f>IFERROR(VLOOKUP($B760, 'A2. Rate Change &amp; Enrollment'!$C$14:$BY$769, 75, FALSE), 0)</f>
        <v>0</v>
      </c>
      <c r="BL760" s="283" t="e">
        <f t="shared" si="92"/>
        <v>#DIV/0!</v>
      </c>
      <c r="BM760" s="283" t="e">
        <f t="shared" si="93"/>
        <v>#DIV/0!</v>
      </c>
      <c r="BN760" t="e">
        <f t="shared" si="96"/>
        <v>#DIV/0!</v>
      </c>
    </row>
    <row r="761" spans="1:66" x14ac:dyDescent="0.35">
      <c r="A761" t="s">
        <v>1064</v>
      </c>
      <c r="B761" s="144"/>
      <c r="C761" s="98"/>
      <c r="D761" s="43" t="str">
        <f t="shared" si="89"/>
        <v>POS</v>
      </c>
      <c r="E761" s="100"/>
      <c r="F761" s="101"/>
      <c r="G761" s="100"/>
      <c r="H761" s="101"/>
      <c r="I761" s="100"/>
      <c r="J761" s="101"/>
      <c r="K761" s="100"/>
      <c r="L761" s="101"/>
      <c r="M761" s="100"/>
      <c r="N761" s="101"/>
      <c r="O761" s="100"/>
      <c r="P761" s="101"/>
      <c r="Q761" s="100"/>
      <c r="R761" s="101"/>
      <c r="S761" s="100"/>
      <c r="T761" s="101"/>
      <c r="U761" s="118"/>
      <c r="V761" s="118"/>
      <c r="W761" s="100"/>
      <c r="X761" s="100"/>
      <c r="Y761" s="100"/>
      <c r="Z761" s="100"/>
      <c r="AA761" s="132"/>
      <c r="AB761" s="101"/>
      <c r="AC761" s="101"/>
      <c r="AD761" s="101"/>
      <c r="AE761" s="100"/>
      <c r="AF761" s="101"/>
      <c r="AG761" s="100"/>
      <c r="AH761" s="101"/>
      <c r="AI761" s="100"/>
      <c r="AJ761" s="101"/>
      <c r="AK761" s="100"/>
      <c r="AL761" s="101"/>
      <c r="AM761" s="101"/>
      <c r="AN761" s="8"/>
      <c r="AO761" s="147">
        <f>IFERROR(VLOOKUP(B761,'A2. Rate Change &amp; Enrollment'!$C$20:$K$769,3,FALSE),0)</f>
        <v>0</v>
      </c>
      <c r="AP761" s="147">
        <f>IFERROR(VLOOKUP(B761,'A2. Rate Change &amp; Enrollment'!$C$20:$K$769,7,FALSE),0)</f>
        <v>0</v>
      </c>
      <c r="AQ761" s="150" t="e">
        <f t="shared" si="94"/>
        <v>#DIV/0!</v>
      </c>
      <c r="AS761" s="177"/>
      <c r="AT761" s="177"/>
      <c r="AV761" s="153" t="e">
        <f t="shared" si="95"/>
        <v>#DIV/0!</v>
      </c>
      <c r="AW761" s="101"/>
      <c r="AY761" s="132"/>
      <c r="AZ761" s="101"/>
      <c r="BA761" s="94"/>
      <c r="BB761" s="94"/>
      <c r="BC761" s="94"/>
      <c r="BD761" s="94"/>
      <c r="BE761" s="101"/>
      <c r="BF761" s="132"/>
      <c r="BG761" s="98"/>
      <c r="BH761" s="74" t="str">
        <f t="shared" si="90"/>
        <v>N</v>
      </c>
      <c r="BI761" t="e">
        <f t="shared" si="91"/>
        <v>#DIV/0!</v>
      </c>
      <c r="BK761" s="283">
        <f>IFERROR(VLOOKUP($B761, 'A2. Rate Change &amp; Enrollment'!$C$14:$BY$769, 75, FALSE), 0)</f>
        <v>0</v>
      </c>
      <c r="BL761" s="283" t="e">
        <f t="shared" si="92"/>
        <v>#DIV/0!</v>
      </c>
      <c r="BM761" s="283" t="e">
        <f t="shared" si="93"/>
        <v>#DIV/0!</v>
      </c>
      <c r="BN761" t="e">
        <f t="shared" si="96"/>
        <v>#DIV/0!</v>
      </c>
    </row>
    <row r="762" spans="1:66" x14ac:dyDescent="0.35">
      <c r="A762" t="s">
        <v>1065</v>
      </c>
      <c r="B762" s="144"/>
      <c r="C762" s="98"/>
      <c r="D762" s="43" t="str">
        <f t="shared" si="89"/>
        <v>POS</v>
      </c>
      <c r="E762" s="100"/>
      <c r="F762" s="101"/>
      <c r="G762" s="100"/>
      <c r="H762" s="101"/>
      <c r="I762" s="100"/>
      <c r="J762" s="101"/>
      <c r="K762" s="100"/>
      <c r="L762" s="101"/>
      <c r="M762" s="100"/>
      <c r="N762" s="101"/>
      <c r="O762" s="100"/>
      <c r="P762" s="101"/>
      <c r="Q762" s="100"/>
      <c r="R762" s="101"/>
      <c r="S762" s="100"/>
      <c r="T762" s="101"/>
      <c r="U762" s="118"/>
      <c r="V762" s="118"/>
      <c r="W762" s="100"/>
      <c r="X762" s="100"/>
      <c r="Y762" s="100"/>
      <c r="Z762" s="100"/>
      <c r="AA762" s="132"/>
      <c r="AB762" s="101"/>
      <c r="AC762" s="101"/>
      <c r="AD762" s="101"/>
      <c r="AE762" s="100"/>
      <c r="AF762" s="101"/>
      <c r="AG762" s="100"/>
      <c r="AH762" s="101"/>
      <c r="AI762" s="100"/>
      <c r="AJ762" s="101"/>
      <c r="AK762" s="100"/>
      <c r="AL762" s="101"/>
      <c r="AM762" s="101"/>
      <c r="AN762" s="8"/>
      <c r="AO762" s="147">
        <f>IFERROR(VLOOKUP(B762,'A2. Rate Change &amp; Enrollment'!$C$20:$K$769,3,FALSE),0)</f>
        <v>0</v>
      </c>
      <c r="AP762" s="147">
        <f>IFERROR(VLOOKUP(B762,'A2. Rate Change &amp; Enrollment'!$C$20:$K$769,7,FALSE),0)</f>
        <v>0</v>
      </c>
      <c r="AQ762" s="150" t="e">
        <f t="shared" si="94"/>
        <v>#DIV/0!</v>
      </c>
      <c r="AS762" s="177"/>
      <c r="AT762" s="177"/>
      <c r="AV762" s="153" t="e">
        <f t="shared" si="95"/>
        <v>#DIV/0!</v>
      </c>
      <c r="AW762" s="101"/>
      <c r="AY762" s="132"/>
      <c r="AZ762" s="101"/>
      <c r="BA762" s="94"/>
      <c r="BB762" s="94"/>
      <c r="BC762" s="94"/>
      <c r="BD762" s="94"/>
      <c r="BE762" s="101"/>
      <c r="BF762" s="132"/>
      <c r="BG762" s="98"/>
      <c r="BH762" s="74" t="str">
        <f t="shared" si="90"/>
        <v>N</v>
      </c>
      <c r="BI762" t="e">
        <f t="shared" si="91"/>
        <v>#DIV/0!</v>
      </c>
      <c r="BK762" s="283">
        <f>IFERROR(VLOOKUP($B762, 'A2. Rate Change &amp; Enrollment'!$C$14:$BY$769, 75, FALSE), 0)</f>
        <v>0</v>
      </c>
      <c r="BL762" s="283" t="e">
        <f t="shared" si="92"/>
        <v>#DIV/0!</v>
      </c>
      <c r="BM762" s="283" t="e">
        <f t="shared" si="93"/>
        <v>#DIV/0!</v>
      </c>
      <c r="BN762" t="e">
        <f t="shared" si="96"/>
        <v>#DIV/0!</v>
      </c>
    </row>
    <row r="763" spans="1:66" x14ac:dyDescent="0.35">
      <c r="A763" t="s">
        <v>1066</v>
      </c>
      <c r="B763" s="144"/>
      <c r="C763" s="98"/>
      <c r="D763" s="43" t="str">
        <f t="shared" si="89"/>
        <v>POS</v>
      </c>
      <c r="E763" s="100"/>
      <c r="F763" s="101"/>
      <c r="G763" s="100"/>
      <c r="H763" s="101"/>
      <c r="I763" s="100"/>
      <c r="J763" s="101"/>
      <c r="K763" s="100"/>
      <c r="L763" s="101"/>
      <c r="M763" s="100"/>
      <c r="N763" s="101"/>
      <c r="O763" s="100"/>
      <c r="P763" s="101"/>
      <c r="Q763" s="100"/>
      <c r="R763" s="101"/>
      <c r="S763" s="100"/>
      <c r="T763" s="101"/>
      <c r="U763" s="118"/>
      <c r="V763" s="118"/>
      <c r="W763" s="100"/>
      <c r="X763" s="100"/>
      <c r="Y763" s="100"/>
      <c r="Z763" s="100"/>
      <c r="AA763" s="132"/>
      <c r="AB763" s="101"/>
      <c r="AC763" s="101"/>
      <c r="AD763" s="101"/>
      <c r="AE763" s="100"/>
      <c r="AF763" s="101"/>
      <c r="AG763" s="100"/>
      <c r="AH763" s="101"/>
      <c r="AI763" s="100"/>
      <c r="AJ763" s="101"/>
      <c r="AK763" s="100"/>
      <c r="AL763" s="101"/>
      <c r="AM763" s="101"/>
      <c r="AN763" s="8"/>
      <c r="AO763" s="147">
        <f>IFERROR(VLOOKUP(B763,'A2. Rate Change &amp; Enrollment'!$C$20:$K$769,3,FALSE),0)</f>
        <v>0</v>
      </c>
      <c r="AP763" s="147">
        <f>IFERROR(VLOOKUP(B763,'A2. Rate Change &amp; Enrollment'!$C$20:$K$769,7,FALSE),0)</f>
        <v>0</v>
      </c>
      <c r="AQ763" s="150" t="e">
        <f t="shared" si="94"/>
        <v>#DIV/0!</v>
      </c>
      <c r="AS763" s="177"/>
      <c r="AT763" s="177"/>
      <c r="AV763" s="153" t="e">
        <f t="shared" si="95"/>
        <v>#DIV/0!</v>
      </c>
      <c r="AW763" s="101"/>
      <c r="AY763" s="132"/>
      <c r="AZ763" s="101"/>
      <c r="BA763" s="94"/>
      <c r="BB763" s="94"/>
      <c r="BC763" s="94"/>
      <c r="BD763" s="94"/>
      <c r="BE763" s="101"/>
      <c r="BF763" s="132"/>
      <c r="BG763" s="98"/>
      <c r="BH763" s="74" t="str">
        <f t="shared" si="90"/>
        <v>N</v>
      </c>
      <c r="BI763" t="e">
        <f t="shared" si="91"/>
        <v>#DIV/0!</v>
      </c>
      <c r="BK763" s="283">
        <f>IFERROR(VLOOKUP($B763, 'A2. Rate Change &amp; Enrollment'!$C$14:$BY$769, 75, FALSE), 0)</f>
        <v>0</v>
      </c>
      <c r="BL763" s="283" t="e">
        <f t="shared" si="92"/>
        <v>#DIV/0!</v>
      </c>
      <c r="BM763" s="283" t="e">
        <f t="shared" si="93"/>
        <v>#DIV/0!</v>
      </c>
      <c r="BN763" t="e">
        <f t="shared" si="96"/>
        <v>#DIV/0!</v>
      </c>
    </row>
    <row r="764" spans="1:66" x14ac:dyDescent="0.35">
      <c r="A764" t="s">
        <v>1067</v>
      </c>
      <c r="B764" s="144"/>
      <c r="C764" s="98"/>
      <c r="D764" s="43" t="str">
        <f t="shared" si="89"/>
        <v>POS</v>
      </c>
      <c r="E764" s="100"/>
      <c r="F764" s="101"/>
      <c r="G764" s="100"/>
      <c r="H764" s="101"/>
      <c r="I764" s="100"/>
      <c r="J764" s="101"/>
      <c r="K764" s="100"/>
      <c r="L764" s="101"/>
      <c r="M764" s="100"/>
      <c r="N764" s="101"/>
      <c r="O764" s="100"/>
      <c r="P764" s="101"/>
      <c r="Q764" s="100"/>
      <c r="R764" s="101"/>
      <c r="S764" s="100"/>
      <c r="T764" s="101"/>
      <c r="U764" s="118"/>
      <c r="V764" s="118"/>
      <c r="W764" s="100"/>
      <c r="X764" s="100"/>
      <c r="Y764" s="100"/>
      <c r="Z764" s="100"/>
      <c r="AA764" s="132"/>
      <c r="AB764" s="101"/>
      <c r="AC764" s="101"/>
      <c r="AD764" s="101"/>
      <c r="AE764" s="100"/>
      <c r="AF764" s="101"/>
      <c r="AG764" s="100"/>
      <c r="AH764" s="101"/>
      <c r="AI764" s="100"/>
      <c r="AJ764" s="101"/>
      <c r="AK764" s="100"/>
      <c r="AL764" s="101"/>
      <c r="AM764" s="101"/>
      <c r="AN764" s="8"/>
      <c r="AO764" s="147">
        <f>IFERROR(VLOOKUP(B764,'A2. Rate Change &amp; Enrollment'!$C$20:$K$769,3,FALSE),0)</f>
        <v>0</v>
      </c>
      <c r="AP764" s="147">
        <f>IFERROR(VLOOKUP(B764,'A2. Rate Change &amp; Enrollment'!$C$20:$K$769,7,FALSE),0)</f>
        <v>0</v>
      </c>
      <c r="AQ764" s="150" t="e">
        <f t="shared" si="94"/>
        <v>#DIV/0!</v>
      </c>
      <c r="AS764" s="177"/>
      <c r="AT764" s="177"/>
      <c r="AV764" s="153" t="e">
        <f t="shared" si="95"/>
        <v>#DIV/0!</v>
      </c>
      <c r="AW764" s="101"/>
      <c r="AY764" s="132"/>
      <c r="AZ764" s="101"/>
      <c r="BA764" s="94"/>
      <c r="BB764" s="94"/>
      <c r="BC764" s="94"/>
      <c r="BD764" s="94"/>
      <c r="BE764" s="101"/>
      <c r="BF764" s="132"/>
      <c r="BG764" s="98"/>
      <c r="BH764" s="74" t="str">
        <f t="shared" si="90"/>
        <v>N</v>
      </c>
      <c r="BI764" t="e">
        <f t="shared" si="91"/>
        <v>#DIV/0!</v>
      </c>
      <c r="BK764" s="283">
        <f>IFERROR(VLOOKUP($B764, 'A2. Rate Change &amp; Enrollment'!$C$14:$BY$769, 75, FALSE), 0)</f>
        <v>0</v>
      </c>
      <c r="BL764" s="283" t="e">
        <f t="shared" si="92"/>
        <v>#DIV/0!</v>
      </c>
      <c r="BM764" s="283" t="e">
        <f t="shared" si="93"/>
        <v>#DIV/0!</v>
      </c>
      <c r="BN764" t="e">
        <f t="shared" si="96"/>
        <v>#DIV/0!</v>
      </c>
    </row>
    <row r="765" spans="1:66" x14ac:dyDescent="0.35">
      <c r="A765" t="s">
        <v>1068</v>
      </c>
      <c r="B765" s="144"/>
      <c r="C765" s="98"/>
      <c r="D765" s="43" t="str">
        <f t="shared" si="89"/>
        <v>POS</v>
      </c>
      <c r="E765" s="100"/>
      <c r="F765" s="101"/>
      <c r="G765" s="100"/>
      <c r="H765" s="101"/>
      <c r="I765" s="100"/>
      <c r="J765" s="101"/>
      <c r="K765" s="100"/>
      <c r="L765" s="101"/>
      <c r="M765" s="100"/>
      <c r="N765" s="101"/>
      <c r="O765" s="100"/>
      <c r="P765" s="101"/>
      <c r="Q765" s="100"/>
      <c r="R765" s="101"/>
      <c r="S765" s="100"/>
      <c r="T765" s="101"/>
      <c r="U765" s="118"/>
      <c r="V765" s="118"/>
      <c r="W765" s="100"/>
      <c r="X765" s="100"/>
      <c r="Y765" s="100"/>
      <c r="Z765" s="100"/>
      <c r="AA765" s="132"/>
      <c r="AB765" s="101"/>
      <c r="AC765" s="101"/>
      <c r="AD765" s="101"/>
      <c r="AE765" s="100"/>
      <c r="AF765" s="101"/>
      <c r="AG765" s="100"/>
      <c r="AH765" s="101"/>
      <c r="AI765" s="100"/>
      <c r="AJ765" s="101"/>
      <c r="AK765" s="100"/>
      <c r="AL765" s="101"/>
      <c r="AM765" s="101"/>
      <c r="AN765" s="8"/>
      <c r="AO765" s="147">
        <f>IFERROR(VLOOKUP(B765,'A2. Rate Change &amp; Enrollment'!$C$20:$K$769,3,FALSE),0)</f>
        <v>0</v>
      </c>
      <c r="AP765" s="147">
        <f>IFERROR(VLOOKUP(B765,'A2. Rate Change &amp; Enrollment'!$C$20:$K$769,7,FALSE),0)</f>
        <v>0</v>
      </c>
      <c r="AQ765" s="150" t="e">
        <f t="shared" si="94"/>
        <v>#DIV/0!</v>
      </c>
      <c r="AS765" s="177"/>
      <c r="AT765" s="177"/>
      <c r="AV765" s="153" t="e">
        <f t="shared" si="95"/>
        <v>#DIV/0!</v>
      </c>
      <c r="AW765" s="101"/>
      <c r="AY765" s="132"/>
      <c r="AZ765" s="101"/>
      <c r="BA765" s="94"/>
      <c r="BB765" s="94"/>
      <c r="BC765" s="94"/>
      <c r="BD765" s="94"/>
      <c r="BE765" s="101"/>
      <c r="BF765" s="132"/>
      <c r="BG765" s="98"/>
      <c r="BH765" s="74" t="str">
        <f t="shared" si="90"/>
        <v>N</v>
      </c>
      <c r="BI765" t="e">
        <f t="shared" si="91"/>
        <v>#DIV/0!</v>
      </c>
      <c r="BK765" s="283">
        <f>IFERROR(VLOOKUP($B765, 'A2. Rate Change &amp; Enrollment'!$C$14:$BY$769, 75, FALSE), 0)</f>
        <v>0</v>
      </c>
      <c r="BL765" s="283" t="e">
        <f t="shared" si="92"/>
        <v>#DIV/0!</v>
      </c>
      <c r="BM765" s="283" t="e">
        <f t="shared" si="93"/>
        <v>#DIV/0!</v>
      </c>
      <c r="BN765" t="e">
        <f t="shared" si="96"/>
        <v>#DIV/0!</v>
      </c>
    </row>
    <row r="766" spans="1:66" x14ac:dyDescent="0.35">
      <c r="A766" s="15"/>
      <c r="B766" s="15"/>
      <c r="C766" s="15"/>
    </row>
    <row r="767" spans="1:66" x14ac:dyDescent="0.35">
      <c r="D767" s="10" t="s">
        <v>5</v>
      </c>
      <c r="AA767" s="10"/>
      <c r="AO767" s="10"/>
      <c r="AP767" s="6"/>
      <c r="AQ767" s="6"/>
      <c r="AR767" s="6"/>
      <c r="AS767" s="6"/>
      <c r="AT767" s="6"/>
      <c r="AU767" s="6"/>
      <c r="AV767" s="6"/>
      <c r="AW767" s="6"/>
    </row>
    <row r="768" spans="1:66" x14ac:dyDescent="0.35">
      <c r="D768" s="76" t="s">
        <v>1437</v>
      </c>
      <c r="E768" s="75"/>
      <c r="F768" s="75"/>
      <c r="G768" s="75"/>
      <c r="H768" s="75"/>
      <c r="I768" s="75"/>
      <c r="J768" s="75"/>
      <c r="K768" s="75"/>
      <c r="L768" s="75"/>
      <c r="M768" s="75"/>
      <c r="N768" s="75"/>
      <c r="O768" s="75"/>
      <c r="P768" s="75"/>
      <c r="Q768" s="75"/>
      <c r="R768" s="75"/>
      <c r="S768" s="75"/>
      <c r="T768" s="75"/>
      <c r="U768" s="75"/>
      <c r="V768" s="75"/>
      <c r="W768" s="75"/>
      <c r="X768" s="75"/>
      <c r="Y768" s="75"/>
      <c r="Z768" s="75"/>
      <c r="AA768"/>
      <c r="AO768" s="76"/>
      <c r="AP768" s="6"/>
      <c r="AQ768" s="6"/>
      <c r="AR768" s="6"/>
      <c r="AS768" s="6"/>
      <c r="AT768" s="6"/>
      <c r="AU768" s="6"/>
      <c r="AV768" s="6"/>
      <c r="AW768" s="6"/>
    </row>
    <row r="769" spans="1:49" x14ac:dyDescent="0.35">
      <c r="D769" s="76" t="s">
        <v>37</v>
      </c>
      <c r="E769" s="75"/>
      <c r="F769" s="75"/>
      <c r="G769" s="75"/>
      <c r="H769" s="75"/>
      <c r="I769" s="75"/>
      <c r="J769" s="75"/>
      <c r="K769" s="75"/>
      <c r="L769" s="75"/>
      <c r="M769" s="75"/>
      <c r="N769" s="75"/>
      <c r="O769" s="75"/>
      <c r="P769" s="75"/>
      <c r="Q769" s="75"/>
      <c r="R769" s="75"/>
      <c r="S769" s="75"/>
      <c r="T769" s="75"/>
      <c r="U769" s="75"/>
      <c r="V769" s="75"/>
      <c r="W769" s="75"/>
      <c r="X769" s="75"/>
      <c r="Y769" s="75"/>
      <c r="Z769" s="75"/>
      <c r="AA769"/>
      <c r="AO769" s="76"/>
      <c r="AP769" s="6"/>
      <c r="AQ769" s="6"/>
      <c r="AR769" s="6"/>
      <c r="AS769" s="6"/>
      <c r="AT769" s="6"/>
      <c r="AU769" s="6"/>
      <c r="AV769" s="6"/>
      <c r="AW769" s="6"/>
    </row>
    <row r="770" spans="1:49" x14ac:dyDescent="0.35">
      <c r="D770" s="76" t="s">
        <v>39</v>
      </c>
      <c r="E770" s="75"/>
      <c r="F770" s="75"/>
      <c r="G770" s="75"/>
      <c r="H770" s="75"/>
      <c r="I770" s="75"/>
      <c r="J770" s="75"/>
      <c r="K770" s="75"/>
      <c r="L770" s="75"/>
      <c r="M770" s="75"/>
      <c r="N770" s="75"/>
      <c r="O770" s="75"/>
      <c r="P770" s="75"/>
      <c r="Q770" s="75"/>
      <c r="R770" s="75"/>
      <c r="S770" s="75"/>
      <c r="T770" s="75"/>
      <c r="U770" s="75"/>
      <c r="V770" s="75"/>
      <c r="W770" s="75"/>
      <c r="X770" s="75"/>
      <c r="Y770" s="75"/>
      <c r="Z770" s="75"/>
      <c r="AA770"/>
      <c r="AO770" s="76"/>
      <c r="AP770" s="6"/>
      <c r="AQ770" s="6"/>
      <c r="AR770" s="6"/>
      <c r="AS770" s="6"/>
      <c r="AT770" s="6"/>
      <c r="AU770" s="6"/>
      <c r="AV770" s="6"/>
      <c r="AW770" s="6"/>
    </row>
    <row r="771" spans="1:49" x14ac:dyDescent="0.35">
      <c r="D771" s="76" t="s">
        <v>1464</v>
      </c>
      <c r="E771" s="75"/>
      <c r="F771" s="75"/>
      <c r="G771" s="75"/>
      <c r="H771" s="75"/>
      <c r="I771" s="75"/>
      <c r="J771" s="75"/>
      <c r="K771" s="75"/>
      <c r="L771" s="75"/>
      <c r="M771" s="75"/>
      <c r="N771" s="75"/>
      <c r="O771" s="75"/>
      <c r="P771" s="75"/>
      <c r="Q771" s="75"/>
      <c r="R771" s="75"/>
      <c r="S771" s="75"/>
      <c r="T771" s="75"/>
      <c r="U771" s="75"/>
      <c r="V771" s="75"/>
      <c r="W771" s="75"/>
      <c r="X771" s="75"/>
      <c r="Y771" s="75"/>
      <c r="Z771" s="75"/>
      <c r="AA771"/>
      <c r="AO771" s="76"/>
      <c r="AP771" s="75"/>
      <c r="AQ771" s="75"/>
      <c r="AR771" s="75"/>
      <c r="AS771" s="75"/>
      <c r="AT771" s="75"/>
      <c r="AU771" s="75"/>
      <c r="AV771" s="75"/>
      <c r="AW771" s="75"/>
    </row>
    <row r="772" spans="1:49" ht="15" customHeight="1" x14ac:dyDescent="0.35">
      <c r="D772" s="455" t="s">
        <v>1475</v>
      </c>
      <c r="E772" s="455"/>
      <c r="F772" s="455"/>
      <c r="G772" s="455"/>
      <c r="H772" s="455"/>
      <c r="I772" s="455"/>
      <c r="J772" s="455"/>
      <c r="K772" s="455"/>
      <c r="L772" s="455"/>
      <c r="M772" s="455"/>
      <c r="N772" s="455"/>
      <c r="O772" s="455"/>
      <c r="P772" s="455"/>
      <c r="Q772" s="455"/>
      <c r="R772" s="455"/>
      <c r="S772" s="455"/>
      <c r="T772" s="455"/>
      <c r="U772" s="455"/>
      <c r="V772" s="455"/>
      <c r="W772" s="455"/>
      <c r="X772" s="455"/>
      <c r="Y772" s="96"/>
      <c r="Z772" s="96"/>
      <c r="AA772"/>
      <c r="AO772" s="96"/>
      <c r="AP772" s="96"/>
      <c r="AQ772" s="96"/>
      <c r="AR772" s="96"/>
      <c r="AS772" s="96"/>
      <c r="AT772" s="96"/>
      <c r="AU772" s="96"/>
      <c r="AV772" s="96"/>
      <c r="AW772" s="96"/>
    </row>
    <row r="773" spans="1:49" x14ac:dyDescent="0.35">
      <c r="D773" s="77" t="s">
        <v>529</v>
      </c>
      <c r="Y773" s="96"/>
      <c r="Z773" s="96"/>
      <c r="AO773" s="96"/>
      <c r="AP773" s="96"/>
      <c r="AQ773" s="96"/>
      <c r="AR773" s="96"/>
      <c r="AS773" s="96"/>
      <c r="AT773" s="96"/>
      <c r="AU773" s="96"/>
      <c r="AV773" s="96"/>
      <c r="AW773" s="96"/>
    </row>
    <row r="774" spans="1:49" x14ac:dyDescent="0.35">
      <c r="A774" s="11"/>
      <c r="B774" s="11"/>
      <c r="C774" s="11"/>
      <c r="D774" s="77"/>
      <c r="AO774" s="77"/>
    </row>
  </sheetData>
  <sheetProtection algorithmName="SHA-512" hashValue="/KlTz7rIi2I1gskNA63L5cn7dSfDjCMeV5lyl/kcapq6i33AWiAO8ZBgwIKFWL9j9gLXLuxM0VxLrDlmcXPlmA==" saltValue="slXYdptiomx4vKVlBHyP9w==" spinCount="100000" sheet="1" objects="1" scenarios="1"/>
  <mergeCells count="30">
    <mergeCell ref="BK6:BN6"/>
    <mergeCell ref="X9:X10"/>
    <mergeCell ref="AG9:AH9"/>
    <mergeCell ref="AI9:AJ9"/>
    <mergeCell ref="AK9:AL9"/>
    <mergeCell ref="Y9:Y10"/>
    <mergeCell ref="Z9:Z10"/>
    <mergeCell ref="AA9:AA10"/>
    <mergeCell ref="AD9:AD10"/>
    <mergeCell ref="AE9:AF9"/>
    <mergeCell ref="D772:X772"/>
    <mergeCell ref="BH7:BI7"/>
    <mergeCell ref="D1:AD1"/>
    <mergeCell ref="AE1:BG1"/>
    <mergeCell ref="K9:L9"/>
    <mergeCell ref="M9:N9"/>
    <mergeCell ref="AM9:AM10"/>
    <mergeCell ref="AB9:AB10"/>
    <mergeCell ref="AC9:AC10"/>
    <mergeCell ref="O9:P9"/>
    <mergeCell ref="Q9:R9"/>
    <mergeCell ref="S9:T9"/>
    <mergeCell ref="U9:U10"/>
    <mergeCell ref="V9:V10"/>
    <mergeCell ref="W9:W10"/>
    <mergeCell ref="B9:B10"/>
    <mergeCell ref="C9:C10"/>
    <mergeCell ref="E9:F9"/>
    <mergeCell ref="G9:H9"/>
    <mergeCell ref="I9:J9"/>
  </mergeCells>
  <conditionalFormatting sqref="BI16:BI765 BN16:BN765">
    <cfRule type="cellIs" dxfId="11" priority="1" operator="equal">
      <formula>"Y"</formula>
    </cfRule>
  </conditionalFormatting>
  <dataValidations count="7">
    <dataValidation type="list" allowBlank="1" showInputMessage="1" showErrorMessage="1" sqref="BA16:BA765 BA14" xr:uid="{00000000-0002-0000-0700-000000000000}">
      <formula1>"Grandfathered,Non-grandfathered"</formula1>
    </dataValidation>
    <dataValidation type="list" allowBlank="1" showInputMessage="1" showErrorMessage="1" sqref="BE16:BE765 AM16:AM765 AW16:AW765 AZ16:AZ765 AZ14 AW14 BE14" xr:uid="{00000000-0002-0000-0700-000001000000}">
      <formula1>"Y,N"</formula1>
    </dataValidation>
    <dataValidation type="list" allowBlank="1" showInputMessage="1" showErrorMessage="1" errorTitle="Invalid" error="Select from list" sqref="U16:V765" xr:uid="{00000000-0002-0000-0700-000002000000}">
      <formula1>YesNona</formula1>
    </dataValidation>
    <dataValidation type="textLength" operator="equal" allowBlank="1" showInputMessage="1" showErrorMessage="1" errorTitle="Invalid" error="Enter a 14-character Plan ID" promptTitle="Required:" prompt="Enter the 14-character HIOS Plan ID (Standard Component)" sqref="C14 C16:C765" xr:uid="{00000000-0002-0000-0700-000003000000}">
      <formula1>14</formula1>
    </dataValidation>
    <dataValidation type="list" allowBlank="1" showInputMessage="1" showErrorMessage="1" sqref="AB16:AD765" xr:uid="{00000000-0002-0000-0700-000004000000}">
      <formula1>YesNo</formula1>
    </dataValidation>
    <dataValidation type="decimal" errorStyle="information" allowBlank="1" showInputMessage="1" showErrorMessage="1" error="Please enter the member's coinsurance amount." sqref="F16:F765 H16:H765 J16:J765 L16:L765 N16:N765 P16:P765 R16:R765 T16:T765 AF16:AF765 AH16:AH765 AJ16:AJ765 AL16:AL765" xr:uid="{00000000-0002-0000-0700-000005000000}">
      <formula1>0</formula1>
      <formula2>0.5</formula2>
    </dataValidation>
    <dataValidation type="textLength" operator="lessThan" allowBlank="1" showInputMessage="1" showErrorMessage="1" errorTitle="Text too long" error="Please restrict the response to 254 characters.  If a wordier response is required, include the expanded response in the actuarial memorandum, and include a reference in this cell." sqref="AA16:AA765 BF16:BF765" xr:uid="{00000000-0002-0000-0700-000006000000}">
      <formula1>254</formula1>
    </dataValidation>
  </dataValidations>
  <printOptions horizontalCentered="1"/>
  <pageMargins left="0.25" right="0.25" top="0.75" bottom="0.75" header="0.3" footer="0.3"/>
  <pageSetup scale="30" orientation="landscape" errors="blank" r:id="rId1"/>
  <headerFooter>
    <oddFooter>&amp;C&amp;P&amp;R&amp;D</oddFooter>
  </headerFooter>
  <colBreaks count="1" manualBreakCount="1">
    <brk id="30" min="1" max="77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N774"/>
  <sheetViews>
    <sheetView topLeftCell="BE1" zoomScale="90" zoomScaleNormal="90" workbookViewId="0">
      <selection activeCell="AW7" sqref="AW7"/>
    </sheetView>
  </sheetViews>
  <sheetFormatPr defaultRowHeight="14.5" x14ac:dyDescent="0.35"/>
  <cols>
    <col min="1" max="1" width="26" customWidth="1"/>
    <col min="2" max="2" width="32.7265625" customWidth="1"/>
    <col min="3" max="3" width="18.81640625" customWidth="1"/>
    <col min="4" max="4" width="11.453125" style="6" customWidth="1"/>
    <col min="5" max="5" width="10.7265625" style="6" customWidth="1"/>
    <col min="6" max="6" width="13" style="6" customWidth="1"/>
    <col min="7" max="8" width="12.81640625" style="6" customWidth="1"/>
    <col min="9" max="10" width="16.453125" style="6" customWidth="1"/>
    <col min="11" max="12" width="13.7265625" style="6" customWidth="1"/>
    <col min="13" max="20" width="13.54296875" style="6" customWidth="1"/>
    <col min="21" max="22" width="16.453125" style="6" customWidth="1"/>
    <col min="23" max="23" width="17.1796875" style="6" customWidth="1"/>
    <col min="24" max="24" width="16.7265625" style="6" customWidth="1"/>
    <col min="25" max="25" width="17.1796875" style="6" customWidth="1"/>
    <col min="26" max="26" width="16.7265625" style="6" customWidth="1"/>
    <col min="27" max="27" width="16.453125" style="6" customWidth="1"/>
    <col min="28" max="29" width="15.7265625" style="6" customWidth="1"/>
    <col min="30" max="30" width="15.81640625" style="6" customWidth="1"/>
    <col min="31" max="31" width="10.26953125" style="6" customWidth="1"/>
    <col min="32" max="32" width="12.453125" style="6" customWidth="1"/>
    <col min="33" max="33" width="10.26953125" style="6" customWidth="1"/>
    <col min="34" max="34" width="16.26953125" style="6" customWidth="1"/>
    <col min="35" max="35" width="10.26953125" style="8" customWidth="1"/>
    <col min="36" max="36" width="13.81640625" style="8" customWidth="1"/>
    <col min="37" max="37" width="10.26953125" style="8" customWidth="1"/>
    <col min="38" max="39" width="13.81640625" style="8" customWidth="1"/>
    <col min="40" max="40" width="2.7265625" style="6" customWidth="1"/>
    <col min="41" max="41" width="13.26953125" style="6" customWidth="1"/>
    <col min="42" max="43" width="12.54296875" customWidth="1"/>
    <col min="44" max="44" width="3.7265625" customWidth="1"/>
    <col min="45" max="45" width="15.1796875" customWidth="1"/>
    <col min="46" max="46" width="17.453125" customWidth="1"/>
    <col min="47" max="47" width="1.81640625" customWidth="1"/>
    <col min="48" max="48" width="15" customWidth="1"/>
    <col min="49" max="49" width="21.1796875" customWidth="1"/>
    <col min="50" max="50" width="1.7265625" customWidth="1"/>
    <col min="51" max="51" width="10.7265625" customWidth="1"/>
    <col min="52" max="52" width="17.453125" customWidth="1"/>
    <col min="53" max="53" width="19.453125" customWidth="1"/>
    <col min="55" max="55" width="12.26953125" customWidth="1"/>
    <col min="57" max="57" width="9.1796875" style="6"/>
    <col min="58" max="58" width="38.453125" customWidth="1"/>
    <col min="59" max="59" width="29.453125" customWidth="1"/>
    <col min="60" max="60" width="17.54296875" hidden="1" customWidth="1"/>
    <col min="61" max="61" width="24.26953125" hidden="1" customWidth="1"/>
    <col min="62" max="62" width="8.81640625" hidden="1" customWidth="1"/>
    <col min="63" max="63" width="27.26953125" hidden="1" customWidth="1"/>
    <col min="64" max="64" width="21.54296875" hidden="1" customWidth="1"/>
    <col min="65" max="65" width="20" hidden="1" customWidth="1"/>
    <col min="66" max="66" width="19.1796875" hidden="1" customWidth="1"/>
  </cols>
  <sheetData>
    <row r="1" spans="1:66" s="1" customFormat="1" ht="24" thickBot="1" x14ac:dyDescent="0.6">
      <c r="D1" s="456" t="s">
        <v>1229</v>
      </c>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t="str">
        <f>D1</f>
        <v>Exhibit B1:  Plan Design and Plan Relativity Factors (PPO)</v>
      </c>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row>
    <row r="2" spans="1:66" s="1" customFormat="1" ht="21" x14ac:dyDescent="0.5">
      <c r="A2" s="2"/>
      <c r="B2" s="2"/>
      <c r="C2" s="2"/>
      <c r="D2" s="33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2"/>
      <c r="AQ2" s="2"/>
      <c r="AR2" s="2"/>
      <c r="AS2" s="2"/>
      <c r="AT2" s="2"/>
      <c r="AU2" s="2"/>
      <c r="AV2" s="2"/>
      <c r="AW2" s="2"/>
      <c r="BF2" s="4"/>
    </row>
    <row r="3" spans="1:66" x14ac:dyDescent="0.35">
      <c r="A3" s="5" t="s">
        <v>506</v>
      </c>
      <c r="B3" s="106">
        <f>'A1.  Cover Sheet'!$B$5</f>
        <v>0</v>
      </c>
      <c r="C3" s="106"/>
      <c r="D3" s="72"/>
      <c r="E3"/>
      <c r="F3"/>
      <c r="K3"/>
      <c r="L3"/>
      <c r="M3"/>
      <c r="N3"/>
      <c r="O3"/>
      <c r="P3"/>
      <c r="Q3"/>
      <c r="R3"/>
      <c r="S3"/>
      <c r="T3"/>
      <c r="U3"/>
      <c r="V3"/>
      <c r="W3"/>
      <c r="X3"/>
      <c r="Y3"/>
      <c r="Z3"/>
      <c r="AA3"/>
      <c r="AB3"/>
      <c r="AC3"/>
      <c r="AD3"/>
      <c r="AE3"/>
      <c r="AF3"/>
      <c r="AG3"/>
      <c r="AH3"/>
      <c r="AI3"/>
      <c r="AJ3"/>
      <c r="AK3"/>
      <c r="AL3"/>
      <c r="AM3"/>
      <c r="AN3"/>
      <c r="AO3"/>
      <c r="AP3" s="28"/>
      <c r="BE3"/>
    </row>
    <row r="4" spans="1:66" ht="16.5" x14ac:dyDescent="0.35">
      <c r="A4" s="5" t="s">
        <v>528</v>
      </c>
      <c r="B4" s="16" t="s">
        <v>97</v>
      </c>
      <c r="C4" s="16"/>
      <c r="D4"/>
      <c r="E4"/>
      <c r="F4"/>
      <c r="K4" s="7"/>
      <c r="L4" s="7"/>
      <c r="M4"/>
      <c r="N4"/>
      <c r="O4"/>
      <c r="P4"/>
      <c r="Q4"/>
      <c r="R4"/>
      <c r="S4"/>
      <c r="T4"/>
      <c r="U4"/>
      <c r="V4"/>
      <c r="W4"/>
      <c r="X4"/>
      <c r="Y4"/>
      <c r="Z4"/>
      <c r="AA4"/>
      <c r="AB4"/>
      <c r="AC4"/>
      <c r="AD4"/>
      <c r="AE4"/>
      <c r="AF4"/>
      <c r="AG4"/>
      <c r="AH4"/>
      <c r="AI4"/>
      <c r="AJ4"/>
      <c r="AK4"/>
      <c r="AL4"/>
      <c r="AM4"/>
      <c r="AN4"/>
      <c r="AO4"/>
      <c r="AP4" s="28"/>
      <c r="BE4"/>
    </row>
    <row r="5" spans="1:66" x14ac:dyDescent="0.35">
      <c r="A5" s="5" t="s">
        <v>0</v>
      </c>
      <c r="B5" s="16">
        <f>'A1.  Cover Sheet'!$B$10</f>
        <v>0</v>
      </c>
      <c r="C5" s="16"/>
      <c r="D5"/>
      <c r="E5"/>
      <c r="F5"/>
      <c r="K5"/>
      <c r="L5"/>
      <c r="M5"/>
      <c r="N5" s="203"/>
      <c r="O5" s="203"/>
      <c r="P5" s="203"/>
      <c r="Q5" s="203"/>
      <c r="R5" s="203"/>
      <c r="S5" s="203"/>
      <c r="T5" s="203"/>
      <c r="U5" s="203"/>
      <c r="V5" s="203"/>
      <c r="W5"/>
      <c r="X5"/>
      <c r="Y5"/>
      <c r="Z5"/>
      <c r="AA5"/>
      <c r="AB5"/>
      <c r="AC5"/>
      <c r="AD5"/>
      <c r="AE5"/>
      <c r="AF5"/>
      <c r="AG5"/>
      <c r="AH5"/>
      <c r="AN5"/>
      <c r="AP5" s="28"/>
      <c r="AS5" s="72"/>
      <c r="BE5"/>
    </row>
    <row r="6" spans="1:66" ht="15" customHeight="1" x14ac:dyDescent="0.35">
      <c r="A6" s="5" t="s">
        <v>6</v>
      </c>
      <c r="B6" s="17">
        <f>'A1.  Cover Sheet'!$B$11</f>
        <v>0</v>
      </c>
      <c r="C6" s="17"/>
      <c r="I6" s="203"/>
      <c r="J6" s="203"/>
      <c r="K6"/>
      <c r="L6"/>
      <c r="M6"/>
      <c r="N6"/>
      <c r="O6"/>
      <c r="P6"/>
      <c r="Q6"/>
      <c r="R6"/>
      <c r="S6"/>
      <c r="T6"/>
      <c r="U6"/>
      <c r="V6"/>
      <c r="W6" s="72"/>
      <c r="X6" s="72"/>
      <c r="Y6" s="72"/>
      <c r="Z6" s="72"/>
      <c r="AA6"/>
      <c r="AB6"/>
      <c r="AC6"/>
      <c r="AD6"/>
      <c r="AE6"/>
      <c r="AF6"/>
      <c r="AG6"/>
      <c r="AH6"/>
      <c r="AI6" s="72"/>
      <c r="AJ6" s="72"/>
      <c r="AK6" s="72"/>
      <c r="AL6" s="72"/>
      <c r="AM6" s="72"/>
      <c r="AN6"/>
      <c r="AO6"/>
      <c r="AP6" s="38"/>
      <c r="AS6" s="334"/>
      <c r="BE6"/>
      <c r="BK6" s="457" t="s">
        <v>1131</v>
      </c>
      <c r="BL6" s="457"/>
      <c r="BM6" s="457"/>
      <c r="BN6" s="457"/>
    </row>
    <row r="7" spans="1:66" ht="14.5" customHeight="1" x14ac:dyDescent="0.35">
      <c r="A7" s="5"/>
      <c r="B7" s="119"/>
      <c r="C7" s="119"/>
      <c r="E7" s="119"/>
      <c r="F7" s="119"/>
      <c r="K7" s="203"/>
      <c r="L7" s="203"/>
      <c r="M7"/>
      <c r="N7"/>
      <c r="O7"/>
      <c r="P7"/>
      <c r="Q7"/>
      <c r="R7"/>
      <c r="S7"/>
      <c r="T7"/>
      <c r="U7"/>
      <c r="V7"/>
      <c r="W7"/>
      <c r="X7"/>
      <c r="Y7"/>
      <c r="Z7"/>
      <c r="AA7"/>
      <c r="AB7" s="72"/>
      <c r="AC7" s="203"/>
      <c r="AD7" s="203"/>
      <c r="AE7"/>
      <c r="AF7"/>
      <c r="AG7"/>
      <c r="AH7"/>
      <c r="AI7" s="72"/>
      <c r="AJ7" s="72"/>
      <c r="AK7" s="72"/>
      <c r="AL7" s="72"/>
      <c r="AM7" s="72"/>
      <c r="AN7"/>
      <c r="BE7"/>
      <c r="BH7" s="457" t="s">
        <v>1131</v>
      </c>
      <c r="BI7" s="457"/>
    </row>
    <row r="8" spans="1:66" x14ac:dyDescent="0.35">
      <c r="A8" s="13" t="s">
        <v>23</v>
      </c>
      <c r="B8" s="13" t="s">
        <v>24</v>
      </c>
      <c r="C8" s="13" t="s">
        <v>25</v>
      </c>
      <c r="D8" s="13" t="s">
        <v>26</v>
      </c>
      <c r="E8" s="13" t="s">
        <v>27</v>
      </c>
      <c r="F8" s="13" t="s">
        <v>28</v>
      </c>
      <c r="G8" s="13" t="s">
        <v>29</v>
      </c>
      <c r="H8" s="13" t="s">
        <v>30</v>
      </c>
      <c r="I8" s="13" t="s">
        <v>31</v>
      </c>
      <c r="J8" s="13" t="s">
        <v>32</v>
      </c>
      <c r="K8" s="13" t="s">
        <v>33</v>
      </c>
      <c r="L8" s="13" t="s">
        <v>117</v>
      </c>
      <c r="M8" s="13" t="s">
        <v>118</v>
      </c>
      <c r="N8" s="13" t="s">
        <v>101</v>
      </c>
      <c r="O8" s="13" t="s">
        <v>123</v>
      </c>
      <c r="P8" s="13" t="s">
        <v>124</v>
      </c>
      <c r="Q8" s="13" t="s">
        <v>125</v>
      </c>
      <c r="R8" s="13" t="s">
        <v>126</v>
      </c>
      <c r="S8" s="13" t="s">
        <v>127</v>
      </c>
      <c r="T8" s="13" t="s">
        <v>128</v>
      </c>
      <c r="U8" s="13" t="s">
        <v>129</v>
      </c>
      <c r="V8" s="13" t="s">
        <v>130</v>
      </c>
      <c r="W8" s="13" t="s">
        <v>131</v>
      </c>
      <c r="X8" s="13" t="s">
        <v>132</v>
      </c>
      <c r="Y8" s="13" t="s">
        <v>102</v>
      </c>
      <c r="Z8" s="13" t="s">
        <v>133</v>
      </c>
      <c r="AA8" s="13" t="s">
        <v>134</v>
      </c>
      <c r="AB8" s="13" t="s">
        <v>135</v>
      </c>
      <c r="AC8" s="13" t="s">
        <v>136</v>
      </c>
      <c r="AD8" s="13" t="s">
        <v>137</v>
      </c>
      <c r="AE8" s="13" t="s">
        <v>138</v>
      </c>
      <c r="AF8" s="13" t="s">
        <v>139</v>
      </c>
      <c r="AG8" s="13" t="s">
        <v>140</v>
      </c>
      <c r="AH8" s="13" t="s">
        <v>141</v>
      </c>
      <c r="AI8" s="13" t="s">
        <v>142</v>
      </c>
      <c r="AJ8" s="13" t="s">
        <v>143</v>
      </c>
      <c r="AK8" s="13" t="s">
        <v>144</v>
      </c>
      <c r="AL8" s="13" t="s">
        <v>145</v>
      </c>
      <c r="AM8" s="13" t="s">
        <v>1129</v>
      </c>
      <c r="AN8"/>
      <c r="AO8" s="13" t="s">
        <v>1211</v>
      </c>
      <c r="AP8" s="13" t="s">
        <v>1212</v>
      </c>
      <c r="AQ8" s="13" t="s">
        <v>1213</v>
      </c>
      <c r="AS8" s="13" t="s">
        <v>1214</v>
      </c>
      <c r="AT8" s="13" t="s">
        <v>1215</v>
      </c>
      <c r="AV8" s="13" t="s">
        <v>1216</v>
      </c>
      <c r="AW8" s="13" t="s">
        <v>1217</v>
      </c>
      <c r="AY8" s="13" t="s">
        <v>1218</v>
      </c>
      <c r="AZ8" s="71" t="s">
        <v>1219</v>
      </c>
      <c r="BA8" s="13" t="s">
        <v>1220</v>
      </c>
      <c r="BB8" s="13" t="s">
        <v>1221</v>
      </c>
      <c r="BC8" s="13" t="s">
        <v>1222</v>
      </c>
      <c r="BD8" s="13" t="s">
        <v>1223</v>
      </c>
      <c r="BE8" s="13" t="s">
        <v>1224</v>
      </c>
      <c r="BF8" s="13" t="s">
        <v>1225</v>
      </c>
      <c r="BG8" s="13" t="s">
        <v>1276</v>
      </c>
    </row>
    <row r="9" spans="1:66" s="5" customFormat="1" ht="135" customHeight="1" x14ac:dyDescent="0.35">
      <c r="A9" s="51"/>
      <c r="B9" s="461" t="s">
        <v>1198</v>
      </c>
      <c r="C9" s="461" t="s">
        <v>1144</v>
      </c>
      <c r="E9" s="462" t="s">
        <v>1226</v>
      </c>
      <c r="F9" s="462"/>
      <c r="G9" s="462" t="s">
        <v>1227</v>
      </c>
      <c r="H9" s="462"/>
      <c r="I9" s="462" t="s">
        <v>1150</v>
      </c>
      <c r="J9" s="462"/>
      <c r="K9" s="462" t="s">
        <v>1206</v>
      </c>
      <c r="L9" s="462"/>
      <c r="M9" s="462" t="s">
        <v>1207</v>
      </c>
      <c r="N9" s="462"/>
      <c r="O9" s="462" t="s">
        <v>1208</v>
      </c>
      <c r="P9" s="462"/>
      <c r="Q9" s="462" t="s">
        <v>1209</v>
      </c>
      <c r="R9" s="462"/>
      <c r="S9" s="462" t="s">
        <v>1210</v>
      </c>
      <c r="T9" s="462"/>
      <c r="U9" s="462" t="s">
        <v>1438</v>
      </c>
      <c r="V9" s="462" t="s">
        <v>1151</v>
      </c>
      <c r="W9" s="462" t="s">
        <v>1439</v>
      </c>
      <c r="X9" s="462" t="s">
        <v>1204</v>
      </c>
      <c r="Y9" s="462" t="s">
        <v>1158</v>
      </c>
      <c r="Z9" s="462" t="s">
        <v>1205</v>
      </c>
      <c r="AA9" s="462" t="s">
        <v>1159</v>
      </c>
      <c r="AB9" s="462" t="s">
        <v>1152</v>
      </c>
      <c r="AC9" s="462" t="s">
        <v>1160</v>
      </c>
      <c r="AD9" s="462" t="s">
        <v>1181</v>
      </c>
      <c r="AE9" s="462" t="s">
        <v>1153</v>
      </c>
      <c r="AF9" s="462"/>
      <c r="AG9" s="462" t="s">
        <v>1155</v>
      </c>
      <c r="AH9" s="462"/>
      <c r="AI9" s="462" t="s">
        <v>1156</v>
      </c>
      <c r="AJ9" s="462"/>
      <c r="AK9" s="462" t="s">
        <v>1157</v>
      </c>
      <c r="AL9" s="462"/>
      <c r="AM9" s="462" t="s">
        <v>1301</v>
      </c>
      <c r="AN9" s="85"/>
      <c r="AO9" s="83" t="s">
        <v>59</v>
      </c>
      <c r="AP9" s="83" t="s">
        <v>58</v>
      </c>
      <c r="AQ9" s="34" t="s">
        <v>116</v>
      </c>
      <c r="AR9" s="84"/>
      <c r="AS9" s="228" t="s">
        <v>1456</v>
      </c>
      <c r="AT9" s="228" t="s">
        <v>1457</v>
      </c>
      <c r="AU9" s="84"/>
      <c r="AV9" s="83" t="s">
        <v>1458</v>
      </c>
      <c r="AW9" s="34" t="s">
        <v>146</v>
      </c>
      <c r="AY9" s="34" t="s">
        <v>92</v>
      </c>
      <c r="AZ9" s="34" t="s">
        <v>1069</v>
      </c>
      <c r="BA9" s="34" t="s">
        <v>563</v>
      </c>
      <c r="BB9" s="34" t="s">
        <v>41</v>
      </c>
      <c r="BC9" s="34" t="s">
        <v>42</v>
      </c>
      <c r="BD9" s="34" t="s">
        <v>43</v>
      </c>
      <c r="BE9" s="34" t="s">
        <v>564</v>
      </c>
      <c r="BF9" s="51" t="s">
        <v>1459</v>
      </c>
      <c r="BG9" s="85" t="s">
        <v>1130</v>
      </c>
      <c r="BH9" s="34" t="s">
        <v>1460</v>
      </c>
      <c r="BI9" s="34" t="s">
        <v>1461</v>
      </c>
      <c r="BK9" s="34" t="s">
        <v>1406</v>
      </c>
      <c r="BL9" s="34" t="s">
        <v>1407</v>
      </c>
      <c r="BM9" s="34" t="s">
        <v>1462</v>
      </c>
      <c r="BN9" s="34" t="s">
        <v>1463</v>
      </c>
    </row>
    <row r="10" spans="1:66" s="5" customFormat="1" ht="31" x14ac:dyDescent="0.35">
      <c r="A10" s="51" t="s">
        <v>159</v>
      </c>
      <c r="B10" s="461"/>
      <c r="C10" s="461"/>
      <c r="D10" s="83" t="s">
        <v>1071</v>
      </c>
      <c r="E10" s="83" t="s">
        <v>1149</v>
      </c>
      <c r="F10" s="83" t="s">
        <v>1435</v>
      </c>
      <c r="G10" s="83" t="s">
        <v>1149</v>
      </c>
      <c r="H10" s="83" t="s">
        <v>1435</v>
      </c>
      <c r="I10" s="83" t="s">
        <v>1154</v>
      </c>
      <c r="J10" s="83" t="s">
        <v>1436</v>
      </c>
      <c r="K10" s="83" t="s">
        <v>1149</v>
      </c>
      <c r="L10" s="83" t="s">
        <v>1435</v>
      </c>
      <c r="M10" s="83" t="s">
        <v>1149</v>
      </c>
      <c r="N10" s="83" t="s">
        <v>1435</v>
      </c>
      <c r="O10" s="83" t="s">
        <v>1149</v>
      </c>
      <c r="P10" s="83" t="s">
        <v>1435</v>
      </c>
      <c r="Q10" s="83" t="s">
        <v>1149</v>
      </c>
      <c r="R10" s="83" t="s">
        <v>1435</v>
      </c>
      <c r="S10" s="83" t="s">
        <v>1149</v>
      </c>
      <c r="T10" s="83" t="s">
        <v>1435</v>
      </c>
      <c r="U10" s="462"/>
      <c r="V10" s="462"/>
      <c r="W10" s="462"/>
      <c r="X10" s="462"/>
      <c r="Y10" s="462"/>
      <c r="Z10" s="462"/>
      <c r="AA10" s="462"/>
      <c r="AB10" s="462"/>
      <c r="AC10" s="462"/>
      <c r="AD10" s="462"/>
      <c r="AE10" s="83" t="s">
        <v>1154</v>
      </c>
      <c r="AF10" s="83" t="s">
        <v>1436</v>
      </c>
      <c r="AG10" s="83" t="s">
        <v>1154</v>
      </c>
      <c r="AH10" s="83" t="s">
        <v>1436</v>
      </c>
      <c r="AI10" s="83" t="s">
        <v>1154</v>
      </c>
      <c r="AJ10" s="83" t="s">
        <v>1436</v>
      </c>
      <c r="AK10" s="83" t="s">
        <v>1154</v>
      </c>
      <c r="AL10" s="83" t="s">
        <v>1436</v>
      </c>
      <c r="AM10" s="462"/>
      <c r="AN10" s="85"/>
      <c r="AO10" s="83"/>
      <c r="AP10" s="83"/>
      <c r="AQ10" s="34"/>
      <c r="AR10" s="84"/>
      <c r="AS10" s="34"/>
      <c r="AT10" s="34"/>
      <c r="AU10" s="84"/>
      <c r="AV10" s="34"/>
      <c r="AW10" s="34"/>
      <c r="AY10" s="34"/>
      <c r="AZ10" s="34"/>
      <c r="BA10" s="34"/>
      <c r="BB10" s="34"/>
      <c r="BC10" s="34"/>
      <c r="BD10" s="34"/>
      <c r="BE10" s="34"/>
      <c r="BF10" s="85"/>
      <c r="BG10" s="85"/>
      <c r="BH10" s="34"/>
      <c r="BI10" s="34"/>
      <c r="BL10" s="204"/>
    </row>
    <row r="11" spans="1:66" x14ac:dyDescent="0.35">
      <c r="A11" s="5" t="s">
        <v>8</v>
      </c>
      <c r="B11" s="119"/>
      <c r="C11" s="119"/>
      <c r="AO11" s="145">
        <f>SUM(AO14:AO765)</f>
        <v>0</v>
      </c>
      <c r="AP11" s="145">
        <f>SUM(AP14:AP765)</f>
        <v>0</v>
      </c>
      <c r="AQ11" s="148" t="e">
        <f>SUM(AQ14:AQ765)</f>
        <v>#DIV/0!</v>
      </c>
      <c r="AS11" s="151" t="e">
        <f>SUMPRODUCT(AS14:AS765, $AP$14:$AP$765)/$AP$11</f>
        <v>#DIV/0!</v>
      </c>
      <c r="AT11" s="151" t="e">
        <f>SUMPRODUCT(AT14:AT765, $AP$14:$AP$765)/$AP$11</f>
        <v>#DIV/0!</v>
      </c>
      <c r="AV11" s="153" t="e">
        <f>1-AT11/AS11</f>
        <v>#DIV/0!</v>
      </c>
      <c r="BE11"/>
    </row>
    <row r="12" spans="1:66" ht="7.5" customHeight="1" x14ac:dyDescent="0.35">
      <c r="D12" s="21"/>
      <c r="E12" s="29"/>
      <c r="F12" s="29"/>
      <c r="G12" s="29"/>
      <c r="H12" s="29"/>
      <c r="I12" s="29"/>
      <c r="J12" s="29"/>
      <c r="K12" s="30"/>
      <c r="L12" s="30"/>
      <c r="M12" s="30"/>
      <c r="N12" s="30"/>
      <c r="O12" s="30"/>
      <c r="P12" s="30"/>
      <c r="Q12" s="30"/>
      <c r="R12" s="30"/>
      <c r="S12" s="30"/>
      <c r="T12" s="30"/>
      <c r="U12" s="30"/>
      <c r="V12" s="30"/>
      <c r="W12" s="29"/>
      <c r="X12" s="29"/>
      <c r="Y12" s="29"/>
      <c r="Z12" s="29"/>
      <c r="AB12" s="29"/>
      <c r="AC12" s="29"/>
      <c r="AD12" s="29"/>
      <c r="AI12" s="6"/>
      <c r="AJ12" s="6"/>
      <c r="AK12" s="6"/>
      <c r="AL12" s="6"/>
      <c r="AM12" s="6"/>
      <c r="AN12" s="8"/>
      <c r="AO12" s="146"/>
      <c r="AP12" s="146"/>
      <c r="AQ12" s="149"/>
      <c r="AS12" s="152"/>
      <c r="AT12" s="152"/>
      <c r="AV12" s="154"/>
      <c r="AW12" s="5"/>
      <c r="BE12"/>
    </row>
    <row r="13" spans="1:66" ht="7.5" customHeight="1" x14ac:dyDescent="0.35">
      <c r="D13" s="21"/>
      <c r="E13" s="29"/>
      <c r="F13" s="29"/>
      <c r="G13" s="29"/>
      <c r="H13" s="29"/>
      <c r="I13" s="29"/>
      <c r="J13" s="29"/>
      <c r="K13" s="30"/>
      <c r="L13" s="30"/>
      <c r="M13" s="30"/>
      <c r="N13" s="30"/>
      <c r="O13" s="30"/>
      <c r="P13" s="30"/>
      <c r="Q13" s="30"/>
      <c r="R13" s="30"/>
      <c r="S13" s="30"/>
      <c r="T13" s="30"/>
      <c r="U13" s="30"/>
      <c r="V13" s="30"/>
      <c r="W13" s="29"/>
      <c r="X13" s="29"/>
      <c r="Y13" s="29"/>
      <c r="Z13" s="29"/>
      <c r="AB13" s="29"/>
      <c r="AC13" s="29"/>
      <c r="AD13" s="29"/>
      <c r="AI13" s="6"/>
      <c r="AJ13" s="6"/>
      <c r="AK13" s="6"/>
      <c r="AL13" s="6"/>
      <c r="AM13" s="6"/>
      <c r="AN13" s="8"/>
      <c r="AO13" s="146"/>
      <c r="AP13" s="146"/>
      <c r="AQ13" s="149"/>
      <c r="AS13" s="152"/>
      <c r="AT13" s="152"/>
      <c r="AV13" s="154"/>
      <c r="AW13" s="5"/>
      <c r="BE13"/>
    </row>
    <row r="14" spans="1:66" s="35" customFormat="1" ht="29" x14ac:dyDescent="0.35">
      <c r="A14" s="35" t="s">
        <v>530</v>
      </c>
      <c r="B14" s="70"/>
      <c r="C14" s="98"/>
      <c r="D14" s="43" t="str">
        <f>$B$4</f>
        <v>PPO</v>
      </c>
      <c r="E14" s="352">
        <v>10</v>
      </c>
      <c r="F14" s="231"/>
      <c r="G14" s="352">
        <v>10</v>
      </c>
      <c r="H14" s="231"/>
      <c r="I14" s="352">
        <v>50</v>
      </c>
      <c r="J14" s="231"/>
      <c r="K14" s="352">
        <v>0</v>
      </c>
      <c r="L14" s="231"/>
      <c r="M14" s="352">
        <v>0</v>
      </c>
      <c r="N14" s="231"/>
      <c r="O14" s="230"/>
      <c r="P14" s="231"/>
      <c r="Q14" s="230"/>
      <c r="R14" s="231"/>
      <c r="S14" s="230"/>
      <c r="T14" s="231"/>
      <c r="U14" s="158" t="s">
        <v>56</v>
      </c>
      <c r="V14" s="158" t="s">
        <v>56</v>
      </c>
      <c r="W14" s="158" t="s">
        <v>56</v>
      </c>
      <c r="X14" s="158" t="s">
        <v>56</v>
      </c>
      <c r="Y14" s="158" t="s">
        <v>56</v>
      </c>
      <c r="Z14" s="158" t="s">
        <v>56</v>
      </c>
      <c r="AA14" s="52"/>
      <c r="AB14" s="52"/>
      <c r="AC14" s="52"/>
      <c r="AD14" s="52"/>
      <c r="AE14" s="352">
        <v>5</v>
      </c>
      <c r="AF14" s="353"/>
      <c r="AG14" s="352">
        <v>10</v>
      </c>
      <c r="AH14" s="353"/>
      <c r="AI14" s="352">
        <v>25</v>
      </c>
      <c r="AJ14" s="231"/>
      <c r="AK14" s="230"/>
      <c r="AL14" s="231"/>
      <c r="AM14" s="231"/>
      <c r="AN14" s="42"/>
      <c r="AO14" s="156">
        <f>VLOOKUP(D14,'A2. Rate Change &amp; Enrollment'!$B$14:$K$18,4,FALSE)</f>
        <v>0</v>
      </c>
      <c r="AP14" s="156">
        <f>VLOOKUP(D14,'A2. Rate Change &amp; Enrollment'!$B$14:$K$18,8,FALSE)</f>
        <v>0</v>
      </c>
      <c r="AQ14" s="157" t="e">
        <f>AP14/$AP$11</f>
        <v>#DIV/0!</v>
      </c>
      <c r="AS14" s="176"/>
      <c r="AT14" s="176"/>
      <c r="AV14" s="155" t="e">
        <f t="shared" ref="AV14" si="0">AS14/AT14-1</f>
        <v>#DIV/0!</v>
      </c>
      <c r="AW14" s="178"/>
      <c r="AY14" s="160"/>
      <c r="AZ14" s="172"/>
      <c r="BA14" s="133"/>
      <c r="BB14" s="133"/>
      <c r="BC14" s="133"/>
      <c r="BD14" s="133"/>
      <c r="BE14" s="172"/>
      <c r="BF14" s="159"/>
      <c r="BG14" s="159"/>
      <c r="BH14" s="74" t="str">
        <f>IF(OR(AS14-AT14&gt;5%, AT14-AS14&gt;5%), "Y", "N")</f>
        <v>N</v>
      </c>
      <c r="BI14" s="82" t="e">
        <f>IF(AND(AQ14&gt;5%, BH14="Y"), "Y", "N")</f>
        <v>#DIV/0!</v>
      </c>
      <c r="BK14" s="283">
        <f>'A2. Rate Change &amp; Enrollment'!$BY$16</f>
        <v>0</v>
      </c>
      <c r="BL14" s="283" t="e">
        <f>BK14/$BK$14</f>
        <v>#DIV/0!</v>
      </c>
      <c r="BM14" s="283" t="e">
        <f>AS14/$AS$14</f>
        <v>#DIV/0!</v>
      </c>
    </row>
    <row r="15" spans="1:66" ht="7.5" customHeight="1" x14ac:dyDescent="0.35">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8"/>
      <c r="AO15" s="146"/>
      <c r="AP15" s="146"/>
      <c r="AQ15" s="149"/>
      <c r="AS15" s="152"/>
      <c r="AT15" s="152"/>
      <c r="AV15" s="154"/>
      <c r="AW15" s="5"/>
      <c r="AY15" s="6"/>
      <c r="AZ15" s="6"/>
      <c r="BA15" s="8"/>
      <c r="BB15" s="8"/>
      <c r="BC15" s="8"/>
      <c r="BD15" s="8"/>
      <c r="BL15" s="283"/>
      <c r="BM15" s="283"/>
    </row>
    <row r="16" spans="1:66" x14ac:dyDescent="0.35">
      <c r="A16" t="s">
        <v>1</v>
      </c>
      <c r="B16" s="144"/>
      <c r="C16" s="98"/>
      <c r="D16" s="43" t="str">
        <f t="shared" ref="D16:D79" si="1">$B$4</f>
        <v>PPO</v>
      </c>
      <c r="E16" s="100"/>
      <c r="F16" s="101"/>
      <c r="G16" s="100"/>
      <c r="H16" s="101"/>
      <c r="I16" s="100"/>
      <c r="J16" s="101"/>
      <c r="K16" s="100"/>
      <c r="L16" s="101"/>
      <c r="M16" s="100"/>
      <c r="N16" s="101"/>
      <c r="O16" s="100"/>
      <c r="P16" s="101"/>
      <c r="Q16" s="100"/>
      <c r="R16" s="101"/>
      <c r="S16" s="100"/>
      <c r="T16" s="101"/>
      <c r="U16" s="118"/>
      <c r="V16" s="118"/>
      <c r="W16" s="100"/>
      <c r="X16" s="100"/>
      <c r="Y16" s="100"/>
      <c r="Z16" s="100"/>
      <c r="AA16" s="132"/>
      <c r="AB16" s="101"/>
      <c r="AC16" s="101"/>
      <c r="AD16" s="101"/>
      <c r="AE16" s="100"/>
      <c r="AF16" s="101"/>
      <c r="AG16" s="100"/>
      <c r="AH16" s="101"/>
      <c r="AI16" s="100"/>
      <c r="AJ16" s="101"/>
      <c r="AK16" s="100"/>
      <c r="AL16" s="101"/>
      <c r="AM16" s="101"/>
      <c r="AN16" s="8"/>
      <c r="AO16" s="147">
        <f>IFERROR(VLOOKUP(B16,'A2. Rate Change &amp; Enrollment'!$C$20:$K$769,3,FALSE),0)</f>
        <v>0</v>
      </c>
      <c r="AP16" s="147">
        <f>IFERROR(VLOOKUP(B16,'A2. Rate Change &amp; Enrollment'!$C$20:$K$769,7,FALSE),0)</f>
        <v>0</v>
      </c>
      <c r="AQ16" s="150" t="e">
        <f>AP16/$AP$11</f>
        <v>#DIV/0!</v>
      </c>
      <c r="AS16" s="177"/>
      <c r="AT16" s="177"/>
      <c r="AV16" s="153" t="e">
        <f>AS16/AT16-1</f>
        <v>#DIV/0!</v>
      </c>
      <c r="AW16" s="101"/>
      <c r="AY16" s="132"/>
      <c r="AZ16" s="101"/>
      <c r="BA16" s="94"/>
      <c r="BB16" s="94"/>
      <c r="BC16" s="94"/>
      <c r="BD16" s="94"/>
      <c r="BE16" s="101"/>
      <c r="BF16" s="132"/>
      <c r="BG16" s="98"/>
      <c r="BH16" s="74" t="str">
        <f t="shared" ref="BH16:BH79" si="2">IF(OR(AS16-AT16&gt;5%, AT16-AS16&gt;5%), "Y", "N")</f>
        <v>N</v>
      </c>
      <c r="BI16" t="e">
        <f t="shared" ref="BI16:BI79" si="3">IF(AND(AQ16&gt;5%, BH16="Y"), "Y", "N")</f>
        <v>#DIV/0!</v>
      </c>
      <c r="BJ16" s="124"/>
      <c r="BK16" s="283">
        <f>IFERROR(VLOOKUP($B16, 'A2. Rate Change &amp; Enrollment'!$C$14:$BY$769, 75, FALSE), 0)</f>
        <v>0</v>
      </c>
      <c r="BL16" s="283" t="e">
        <f t="shared" ref="BL16:BL79" si="4">BK16/$BK$14</f>
        <v>#DIV/0!</v>
      </c>
      <c r="BM16" s="283" t="e">
        <f t="shared" ref="BM16:BM79" si="5">AS16/$AS$14</f>
        <v>#DIV/0!</v>
      </c>
      <c r="BN16" t="e">
        <f>IF(ABS(BM16-BL16)&lt;0.001, "N", "Y")</f>
        <v>#DIV/0!</v>
      </c>
    </row>
    <row r="17" spans="1:66" x14ac:dyDescent="0.35">
      <c r="A17" t="s">
        <v>2</v>
      </c>
      <c r="B17" s="144"/>
      <c r="C17" s="98"/>
      <c r="D17" s="43" t="str">
        <f t="shared" si="1"/>
        <v>PPO</v>
      </c>
      <c r="E17" s="100"/>
      <c r="F17" s="101"/>
      <c r="G17" s="100"/>
      <c r="H17" s="101"/>
      <c r="I17" s="100"/>
      <c r="J17" s="101"/>
      <c r="K17" s="100"/>
      <c r="L17" s="101"/>
      <c r="M17" s="100"/>
      <c r="N17" s="101"/>
      <c r="O17" s="100"/>
      <c r="P17" s="101"/>
      <c r="Q17" s="100"/>
      <c r="R17" s="101"/>
      <c r="S17" s="100"/>
      <c r="T17" s="101"/>
      <c r="U17" s="118"/>
      <c r="V17" s="118"/>
      <c r="W17" s="100"/>
      <c r="X17" s="100"/>
      <c r="Y17" s="100"/>
      <c r="Z17" s="100"/>
      <c r="AA17" s="132"/>
      <c r="AB17" s="101"/>
      <c r="AC17" s="101"/>
      <c r="AD17" s="101"/>
      <c r="AE17" s="100"/>
      <c r="AF17" s="101"/>
      <c r="AG17" s="100"/>
      <c r="AH17" s="101"/>
      <c r="AI17" s="100"/>
      <c r="AJ17" s="101"/>
      <c r="AK17" s="100"/>
      <c r="AL17" s="101"/>
      <c r="AM17" s="101"/>
      <c r="AN17" s="8"/>
      <c r="AO17" s="147">
        <f>IFERROR(VLOOKUP(B17,'A2. Rate Change &amp; Enrollment'!$C$20:$K$769,3,FALSE),0)</f>
        <v>0</v>
      </c>
      <c r="AP17" s="147">
        <f>IFERROR(VLOOKUP(B17,'A2. Rate Change &amp; Enrollment'!$C$20:$K$769,7,FALSE),0)</f>
        <v>0</v>
      </c>
      <c r="AQ17" s="150" t="e">
        <f t="shared" ref="AQ17:AQ80" si="6">AP17/$AP$11</f>
        <v>#DIV/0!</v>
      </c>
      <c r="AS17" s="177"/>
      <c r="AT17" s="177"/>
      <c r="AV17" s="153" t="e">
        <f t="shared" ref="AV17:AV80" si="7">AS17/AT17-1</f>
        <v>#DIV/0!</v>
      </c>
      <c r="AW17" s="101"/>
      <c r="AY17" s="132"/>
      <c r="AZ17" s="101"/>
      <c r="BA17" s="94"/>
      <c r="BB17" s="94"/>
      <c r="BC17" s="94"/>
      <c r="BD17" s="94"/>
      <c r="BE17" s="101"/>
      <c r="BF17" s="132"/>
      <c r="BG17" s="98"/>
      <c r="BH17" s="74" t="str">
        <f t="shared" si="2"/>
        <v>N</v>
      </c>
      <c r="BI17" t="e">
        <f t="shared" si="3"/>
        <v>#DIV/0!</v>
      </c>
      <c r="BK17" s="283">
        <f>IFERROR(VLOOKUP($B17, 'A2. Rate Change &amp; Enrollment'!$C$14:$BY$769, 75, FALSE), 0)</f>
        <v>0</v>
      </c>
      <c r="BL17" s="283" t="e">
        <f t="shared" si="4"/>
        <v>#DIV/0!</v>
      </c>
      <c r="BM17" s="283" t="e">
        <f t="shared" si="5"/>
        <v>#DIV/0!</v>
      </c>
      <c r="BN17" t="e">
        <f t="shared" ref="BN17:BN80" si="8">IF(ABS(BM17-BL17)&lt;0.001, "N", "Y")</f>
        <v>#DIV/0!</v>
      </c>
    </row>
    <row r="18" spans="1:66" x14ac:dyDescent="0.35">
      <c r="A18" t="s">
        <v>3</v>
      </c>
      <c r="B18" s="144"/>
      <c r="C18" s="98"/>
      <c r="D18" s="43" t="str">
        <f t="shared" si="1"/>
        <v>PPO</v>
      </c>
      <c r="E18" s="100"/>
      <c r="F18" s="101"/>
      <c r="G18" s="100"/>
      <c r="H18" s="101"/>
      <c r="I18" s="100"/>
      <c r="J18" s="101"/>
      <c r="K18" s="100"/>
      <c r="L18" s="101"/>
      <c r="M18" s="100"/>
      <c r="N18" s="101"/>
      <c r="O18" s="100"/>
      <c r="P18" s="101"/>
      <c r="Q18" s="100"/>
      <c r="R18" s="101"/>
      <c r="S18" s="100"/>
      <c r="T18" s="101"/>
      <c r="U18" s="118"/>
      <c r="V18" s="118"/>
      <c r="W18" s="100"/>
      <c r="X18" s="100"/>
      <c r="Y18" s="100"/>
      <c r="Z18" s="100"/>
      <c r="AA18" s="132"/>
      <c r="AB18" s="101"/>
      <c r="AC18" s="101"/>
      <c r="AD18" s="101"/>
      <c r="AE18" s="100"/>
      <c r="AF18" s="101"/>
      <c r="AG18" s="100"/>
      <c r="AH18" s="101"/>
      <c r="AI18" s="100"/>
      <c r="AJ18" s="101"/>
      <c r="AK18" s="100"/>
      <c r="AL18" s="101"/>
      <c r="AM18" s="101"/>
      <c r="AN18" s="8"/>
      <c r="AO18" s="147">
        <f>IFERROR(VLOOKUP(B18,'A2. Rate Change &amp; Enrollment'!$C$20:$K$769,3,FALSE),0)</f>
        <v>0</v>
      </c>
      <c r="AP18" s="147">
        <f>IFERROR(VLOOKUP(B18,'A2. Rate Change &amp; Enrollment'!$C$20:$K$769,7,FALSE),0)</f>
        <v>0</v>
      </c>
      <c r="AQ18" s="150" t="e">
        <f t="shared" si="6"/>
        <v>#DIV/0!</v>
      </c>
      <c r="AS18" s="177"/>
      <c r="AT18" s="177"/>
      <c r="AV18" s="153" t="e">
        <f t="shared" si="7"/>
        <v>#DIV/0!</v>
      </c>
      <c r="AW18" s="101"/>
      <c r="AY18" s="132"/>
      <c r="AZ18" s="101"/>
      <c r="BA18" s="94"/>
      <c r="BB18" s="94"/>
      <c r="BC18" s="94"/>
      <c r="BD18" s="94"/>
      <c r="BE18" s="101"/>
      <c r="BF18" s="132"/>
      <c r="BG18" s="98"/>
      <c r="BH18" s="74" t="str">
        <f t="shared" si="2"/>
        <v>N</v>
      </c>
      <c r="BI18" t="e">
        <f t="shared" si="3"/>
        <v>#DIV/0!</v>
      </c>
      <c r="BK18" s="283">
        <f>IFERROR(VLOOKUP($B18, 'A2. Rate Change &amp; Enrollment'!$C$14:$BY$769, 75, FALSE), 0)</f>
        <v>0</v>
      </c>
      <c r="BL18" s="283" t="e">
        <f t="shared" si="4"/>
        <v>#DIV/0!</v>
      </c>
      <c r="BM18" s="283" t="e">
        <f t="shared" si="5"/>
        <v>#DIV/0!</v>
      </c>
      <c r="BN18" t="e">
        <f t="shared" si="8"/>
        <v>#DIV/0!</v>
      </c>
    </row>
    <row r="19" spans="1:66" x14ac:dyDescent="0.35">
      <c r="A19" t="s">
        <v>4</v>
      </c>
      <c r="B19" s="144"/>
      <c r="C19" s="98"/>
      <c r="D19" s="43" t="str">
        <f t="shared" si="1"/>
        <v>PPO</v>
      </c>
      <c r="E19" s="100"/>
      <c r="F19" s="101"/>
      <c r="G19" s="100"/>
      <c r="H19" s="101"/>
      <c r="I19" s="100"/>
      <c r="J19" s="101"/>
      <c r="K19" s="100"/>
      <c r="L19" s="101"/>
      <c r="M19" s="100"/>
      <c r="N19" s="101"/>
      <c r="O19" s="100"/>
      <c r="P19" s="101"/>
      <c r="Q19" s="100"/>
      <c r="R19" s="101"/>
      <c r="S19" s="100"/>
      <c r="T19" s="101"/>
      <c r="U19" s="118"/>
      <c r="V19" s="118"/>
      <c r="W19" s="100"/>
      <c r="X19" s="100"/>
      <c r="Y19" s="100"/>
      <c r="Z19" s="100"/>
      <c r="AA19" s="132"/>
      <c r="AB19" s="101"/>
      <c r="AC19" s="101"/>
      <c r="AD19" s="101"/>
      <c r="AE19" s="100"/>
      <c r="AF19" s="101"/>
      <c r="AG19" s="100"/>
      <c r="AH19" s="101"/>
      <c r="AI19" s="100"/>
      <c r="AJ19" s="101"/>
      <c r="AK19" s="100"/>
      <c r="AL19" s="101"/>
      <c r="AM19" s="101"/>
      <c r="AN19" s="8"/>
      <c r="AO19" s="147">
        <f>IFERROR(VLOOKUP(B19,'A2. Rate Change &amp; Enrollment'!$C$20:$K$769,3,FALSE),0)</f>
        <v>0</v>
      </c>
      <c r="AP19" s="147">
        <f>IFERROR(VLOOKUP(B19,'A2. Rate Change &amp; Enrollment'!$C$20:$K$769,7,FALSE),0)</f>
        <v>0</v>
      </c>
      <c r="AQ19" s="150" t="e">
        <f t="shared" si="6"/>
        <v>#DIV/0!</v>
      </c>
      <c r="AS19" s="177"/>
      <c r="AT19" s="177"/>
      <c r="AV19" s="153" t="e">
        <f t="shared" si="7"/>
        <v>#DIV/0!</v>
      </c>
      <c r="AW19" s="101"/>
      <c r="AY19" s="132"/>
      <c r="AZ19" s="101"/>
      <c r="BA19" s="94"/>
      <c r="BB19" s="94"/>
      <c r="BC19" s="94"/>
      <c r="BD19" s="94"/>
      <c r="BE19" s="101"/>
      <c r="BF19" s="132"/>
      <c r="BG19" s="98"/>
      <c r="BH19" s="74" t="str">
        <f t="shared" si="2"/>
        <v>N</v>
      </c>
      <c r="BI19" t="e">
        <f t="shared" si="3"/>
        <v>#DIV/0!</v>
      </c>
      <c r="BK19" s="283">
        <f>IFERROR(VLOOKUP($B19, 'A2. Rate Change &amp; Enrollment'!$C$14:$BY$769, 75, FALSE), 0)</f>
        <v>0</v>
      </c>
      <c r="BL19" s="283" t="e">
        <f t="shared" si="4"/>
        <v>#DIV/0!</v>
      </c>
      <c r="BM19" s="283" t="e">
        <f t="shared" si="5"/>
        <v>#DIV/0!</v>
      </c>
      <c r="BN19" t="e">
        <f t="shared" si="8"/>
        <v>#DIV/0!</v>
      </c>
    </row>
    <row r="20" spans="1:66" x14ac:dyDescent="0.35">
      <c r="A20" t="s">
        <v>214</v>
      </c>
      <c r="B20" s="144"/>
      <c r="C20" s="98"/>
      <c r="D20" s="43" t="str">
        <f t="shared" si="1"/>
        <v>PPO</v>
      </c>
      <c r="E20" s="100"/>
      <c r="F20" s="101"/>
      <c r="G20" s="100"/>
      <c r="H20" s="101"/>
      <c r="I20" s="100"/>
      <c r="J20" s="101"/>
      <c r="K20" s="100"/>
      <c r="L20" s="101"/>
      <c r="M20" s="100"/>
      <c r="N20" s="101"/>
      <c r="O20" s="100"/>
      <c r="P20" s="101"/>
      <c r="Q20" s="100"/>
      <c r="R20" s="101"/>
      <c r="S20" s="100"/>
      <c r="T20" s="101"/>
      <c r="U20" s="118"/>
      <c r="V20" s="118"/>
      <c r="W20" s="100"/>
      <c r="X20" s="100"/>
      <c r="Y20" s="100"/>
      <c r="Z20" s="100"/>
      <c r="AA20" s="132"/>
      <c r="AB20" s="101"/>
      <c r="AC20" s="101"/>
      <c r="AD20" s="101"/>
      <c r="AE20" s="100"/>
      <c r="AF20" s="101"/>
      <c r="AG20" s="100"/>
      <c r="AH20" s="101"/>
      <c r="AI20" s="100"/>
      <c r="AJ20" s="101"/>
      <c r="AK20" s="100"/>
      <c r="AL20" s="101"/>
      <c r="AM20" s="101"/>
      <c r="AN20" s="8"/>
      <c r="AO20" s="147">
        <f>IFERROR(VLOOKUP(B20,'A2. Rate Change &amp; Enrollment'!$C$20:$K$769,3,FALSE),0)</f>
        <v>0</v>
      </c>
      <c r="AP20" s="147">
        <f>IFERROR(VLOOKUP(B20,'A2. Rate Change &amp; Enrollment'!$C$20:$K$769,7,FALSE),0)</f>
        <v>0</v>
      </c>
      <c r="AQ20" s="150" t="e">
        <f t="shared" si="6"/>
        <v>#DIV/0!</v>
      </c>
      <c r="AS20" s="177"/>
      <c r="AT20" s="177"/>
      <c r="AV20" s="153" t="e">
        <f t="shared" si="7"/>
        <v>#DIV/0!</v>
      </c>
      <c r="AW20" s="101"/>
      <c r="AY20" s="132"/>
      <c r="AZ20" s="101"/>
      <c r="BA20" s="94"/>
      <c r="BB20" s="94"/>
      <c r="BC20" s="94"/>
      <c r="BD20" s="94"/>
      <c r="BE20" s="101"/>
      <c r="BF20" s="132"/>
      <c r="BG20" s="98"/>
      <c r="BH20" s="74" t="str">
        <f t="shared" si="2"/>
        <v>N</v>
      </c>
      <c r="BI20" t="e">
        <f t="shared" si="3"/>
        <v>#DIV/0!</v>
      </c>
      <c r="BK20" s="283">
        <f>IFERROR(VLOOKUP($B20, 'A2. Rate Change &amp; Enrollment'!$C$14:$BY$769, 75, FALSE), 0)</f>
        <v>0</v>
      </c>
      <c r="BL20" s="283" t="e">
        <f t="shared" si="4"/>
        <v>#DIV/0!</v>
      </c>
      <c r="BM20" s="283" t="e">
        <f t="shared" si="5"/>
        <v>#DIV/0!</v>
      </c>
      <c r="BN20" t="e">
        <f t="shared" si="8"/>
        <v>#DIV/0!</v>
      </c>
    </row>
    <row r="21" spans="1:66" x14ac:dyDescent="0.35">
      <c r="A21" t="s">
        <v>215</v>
      </c>
      <c r="B21" s="144"/>
      <c r="C21" s="98"/>
      <c r="D21" s="43" t="str">
        <f t="shared" si="1"/>
        <v>PPO</v>
      </c>
      <c r="E21" s="100"/>
      <c r="F21" s="101"/>
      <c r="G21" s="100"/>
      <c r="H21" s="101"/>
      <c r="I21" s="100"/>
      <c r="J21" s="101"/>
      <c r="K21" s="100"/>
      <c r="L21" s="101"/>
      <c r="M21" s="100"/>
      <c r="N21" s="101"/>
      <c r="O21" s="100"/>
      <c r="P21" s="101"/>
      <c r="Q21" s="100"/>
      <c r="R21" s="101"/>
      <c r="S21" s="100"/>
      <c r="T21" s="101"/>
      <c r="U21" s="118"/>
      <c r="V21" s="118"/>
      <c r="W21" s="100"/>
      <c r="X21" s="100"/>
      <c r="Y21" s="100"/>
      <c r="Z21" s="100"/>
      <c r="AA21" s="132"/>
      <c r="AB21" s="101"/>
      <c r="AC21" s="101"/>
      <c r="AD21" s="101"/>
      <c r="AE21" s="100"/>
      <c r="AF21" s="101"/>
      <c r="AG21" s="100"/>
      <c r="AH21" s="101"/>
      <c r="AI21" s="100"/>
      <c r="AJ21" s="101"/>
      <c r="AK21" s="100"/>
      <c r="AL21" s="101"/>
      <c r="AM21" s="101"/>
      <c r="AN21" s="8"/>
      <c r="AO21" s="147">
        <f>IFERROR(VLOOKUP(B21,'A2. Rate Change &amp; Enrollment'!$C$20:$K$769,3,FALSE),0)</f>
        <v>0</v>
      </c>
      <c r="AP21" s="147">
        <f>IFERROR(VLOOKUP(B21,'A2. Rate Change &amp; Enrollment'!$C$20:$K$769,7,FALSE),0)</f>
        <v>0</v>
      </c>
      <c r="AQ21" s="150" t="e">
        <f t="shared" si="6"/>
        <v>#DIV/0!</v>
      </c>
      <c r="AS21" s="177"/>
      <c r="AT21" s="177"/>
      <c r="AV21" s="153" t="e">
        <f t="shared" si="7"/>
        <v>#DIV/0!</v>
      </c>
      <c r="AW21" s="101"/>
      <c r="AY21" s="132"/>
      <c r="AZ21" s="101"/>
      <c r="BA21" s="94"/>
      <c r="BB21" s="94"/>
      <c r="BC21" s="94"/>
      <c r="BD21" s="94"/>
      <c r="BE21" s="101"/>
      <c r="BF21" s="132"/>
      <c r="BG21" s="98"/>
      <c r="BH21" s="74" t="str">
        <f t="shared" si="2"/>
        <v>N</v>
      </c>
      <c r="BI21" t="e">
        <f t="shared" si="3"/>
        <v>#DIV/0!</v>
      </c>
      <c r="BK21" s="283">
        <f>IFERROR(VLOOKUP($B21, 'A2. Rate Change &amp; Enrollment'!$C$14:$BY$769, 75, FALSE), 0)</f>
        <v>0</v>
      </c>
      <c r="BL21" s="283" t="e">
        <f t="shared" si="4"/>
        <v>#DIV/0!</v>
      </c>
      <c r="BM21" s="283" t="e">
        <f t="shared" si="5"/>
        <v>#DIV/0!</v>
      </c>
      <c r="BN21" t="e">
        <f t="shared" si="8"/>
        <v>#DIV/0!</v>
      </c>
    </row>
    <row r="22" spans="1:66" x14ac:dyDescent="0.35">
      <c r="A22" t="s">
        <v>216</v>
      </c>
      <c r="B22" s="144"/>
      <c r="C22" s="98"/>
      <c r="D22" s="43" t="str">
        <f t="shared" si="1"/>
        <v>PPO</v>
      </c>
      <c r="E22" s="100"/>
      <c r="F22" s="101"/>
      <c r="G22" s="100"/>
      <c r="H22" s="101"/>
      <c r="I22" s="100"/>
      <c r="J22" s="101"/>
      <c r="K22" s="100"/>
      <c r="L22" s="101"/>
      <c r="M22" s="100"/>
      <c r="N22" s="101"/>
      <c r="O22" s="100"/>
      <c r="P22" s="101"/>
      <c r="Q22" s="100"/>
      <c r="R22" s="101"/>
      <c r="S22" s="100"/>
      <c r="T22" s="101"/>
      <c r="U22" s="118"/>
      <c r="V22" s="118"/>
      <c r="W22" s="100"/>
      <c r="X22" s="100"/>
      <c r="Y22" s="100"/>
      <c r="Z22" s="100"/>
      <c r="AA22" s="132"/>
      <c r="AB22" s="101"/>
      <c r="AC22" s="101"/>
      <c r="AD22" s="101"/>
      <c r="AE22" s="100"/>
      <c r="AF22" s="101"/>
      <c r="AG22" s="100"/>
      <c r="AH22" s="101"/>
      <c r="AI22" s="100"/>
      <c r="AJ22" s="101"/>
      <c r="AK22" s="100"/>
      <c r="AL22" s="101"/>
      <c r="AM22" s="101"/>
      <c r="AN22" s="8"/>
      <c r="AO22" s="147">
        <f>IFERROR(VLOOKUP(B22,'A2. Rate Change &amp; Enrollment'!$C$20:$K$769,3,FALSE),0)</f>
        <v>0</v>
      </c>
      <c r="AP22" s="147">
        <f>IFERROR(VLOOKUP(B22,'A2. Rate Change &amp; Enrollment'!$C$20:$K$769,7,FALSE),0)</f>
        <v>0</v>
      </c>
      <c r="AQ22" s="150" t="e">
        <f t="shared" si="6"/>
        <v>#DIV/0!</v>
      </c>
      <c r="AS22" s="177"/>
      <c r="AT22" s="177"/>
      <c r="AV22" s="153" t="e">
        <f t="shared" si="7"/>
        <v>#DIV/0!</v>
      </c>
      <c r="AW22" s="101"/>
      <c r="AY22" s="132"/>
      <c r="AZ22" s="101"/>
      <c r="BA22" s="94"/>
      <c r="BB22" s="94"/>
      <c r="BC22" s="94"/>
      <c r="BD22" s="94"/>
      <c r="BE22" s="101"/>
      <c r="BF22" s="132"/>
      <c r="BG22" s="98"/>
      <c r="BH22" s="74" t="str">
        <f t="shared" si="2"/>
        <v>N</v>
      </c>
      <c r="BI22" t="e">
        <f t="shared" si="3"/>
        <v>#DIV/0!</v>
      </c>
      <c r="BK22" s="283">
        <f>IFERROR(VLOOKUP($B22, 'A2. Rate Change &amp; Enrollment'!$C$14:$BY$769, 75, FALSE), 0)</f>
        <v>0</v>
      </c>
      <c r="BL22" s="283" t="e">
        <f t="shared" si="4"/>
        <v>#DIV/0!</v>
      </c>
      <c r="BM22" s="283" t="e">
        <f t="shared" si="5"/>
        <v>#DIV/0!</v>
      </c>
      <c r="BN22" t="e">
        <f t="shared" si="8"/>
        <v>#DIV/0!</v>
      </c>
    </row>
    <row r="23" spans="1:66" x14ac:dyDescent="0.35">
      <c r="A23" t="s">
        <v>217</v>
      </c>
      <c r="B23" s="144"/>
      <c r="C23" s="98"/>
      <c r="D23" s="43" t="str">
        <f t="shared" si="1"/>
        <v>PPO</v>
      </c>
      <c r="E23" s="100"/>
      <c r="F23" s="101"/>
      <c r="G23" s="100"/>
      <c r="H23" s="101"/>
      <c r="I23" s="100"/>
      <c r="J23" s="101"/>
      <c r="K23" s="100"/>
      <c r="L23" s="101"/>
      <c r="M23" s="100"/>
      <c r="N23" s="101"/>
      <c r="O23" s="100"/>
      <c r="P23" s="101"/>
      <c r="Q23" s="100"/>
      <c r="R23" s="101"/>
      <c r="S23" s="100"/>
      <c r="T23" s="101"/>
      <c r="U23" s="118"/>
      <c r="V23" s="118"/>
      <c r="W23" s="100"/>
      <c r="X23" s="100"/>
      <c r="Y23" s="100"/>
      <c r="Z23" s="100"/>
      <c r="AA23" s="132"/>
      <c r="AB23" s="101"/>
      <c r="AC23" s="101"/>
      <c r="AD23" s="101"/>
      <c r="AE23" s="100"/>
      <c r="AF23" s="101"/>
      <c r="AG23" s="100"/>
      <c r="AH23" s="101"/>
      <c r="AI23" s="100"/>
      <c r="AJ23" s="101"/>
      <c r="AK23" s="100"/>
      <c r="AL23" s="101"/>
      <c r="AM23" s="101"/>
      <c r="AN23" s="8"/>
      <c r="AO23" s="147">
        <f>IFERROR(VLOOKUP(B23,'A2. Rate Change &amp; Enrollment'!$C$20:$K$769,3,FALSE),0)</f>
        <v>0</v>
      </c>
      <c r="AP23" s="147">
        <f>IFERROR(VLOOKUP(B23,'A2. Rate Change &amp; Enrollment'!$C$20:$K$769,7,FALSE),0)</f>
        <v>0</v>
      </c>
      <c r="AQ23" s="150" t="e">
        <f t="shared" si="6"/>
        <v>#DIV/0!</v>
      </c>
      <c r="AS23" s="177"/>
      <c r="AT23" s="177"/>
      <c r="AV23" s="153" t="e">
        <f t="shared" si="7"/>
        <v>#DIV/0!</v>
      </c>
      <c r="AW23" s="101"/>
      <c r="AY23" s="132"/>
      <c r="AZ23" s="101"/>
      <c r="BA23" s="94"/>
      <c r="BB23" s="94"/>
      <c r="BC23" s="94"/>
      <c r="BD23" s="94"/>
      <c r="BE23" s="101"/>
      <c r="BF23" s="132"/>
      <c r="BG23" s="98"/>
      <c r="BH23" s="74" t="str">
        <f t="shared" si="2"/>
        <v>N</v>
      </c>
      <c r="BI23" t="e">
        <f t="shared" si="3"/>
        <v>#DIV/0!</v>
      </c>
      <c r="BK23" s="283">
        <f>IFERROR(VLOOKUP($B23, 'A2. Rate Change &amp; Enrollment'!$C$14:$BY$769, 75, FALSE), 0)</f>
        <v>0</v>
      </c>
      <c r="BL23" s="283" t="e">
        <f t="shared" si="4"/>
        <v>#DIV/0!</v>
      </c>
      <c r="BM23" s="283" t="e">
        <f t="shared" si="5"/>
        <v>#DIV/0!</v>
      </c>
      <c r="BN23" t="e">
        <f t="shared" si="8"/>
        <v>#DIV/0!</v>
      </c>
    </row>
    <row r="24" spans="1:66" x14ac:dyDescent="0.35">
      <c r="A24" t="s">
        <v>218</v>
      </c>
      <c r="B24" s="144"/>
      <c r="C24" s="98"/>
      <c r="D24" s="43" t="str">
        <f t="shared" si="1"/>
        <v>PPO</v>
      </c>
      <c r="E24" s="100"/>
      <c r="F24" s="101"/>
      <c r="G24" s="100"/>
      <c r="H24" s="101"/>
      <c r="I24" s="100"/>
      <c r="J24" s="101"/>
      <c r="K24" s="100"/>
      <c r="L24" s="101"/>
      <c r="M24" s="100"/>
      <c r="N24" s="101"/>
      <c r="O24" s="100"/>
      <c r="P24" s="101"/>
      <c r="Q24" s="100"/>
      <c r="R24" s="101"/>
      <c r="S24" s="100"/>
      <c r="T24" s="101"/>
      <c r="U24" s="118"/>
      <c r="V24" s="118"/>
      <c r="W24" s="100"/>
      <c r="X24" s="100"/>
      <c r="Y24" s="100"/>
      <c r="Z24" s="100"/>
      <c r="AA24" s="132"/>
      <c r="AB24" s="101"/>
      <c r="AC24" s="101"/>
      <c r="AD24" s="101"/>
      <c r="AE24" s="100"/>
      <c r="AF24" s="101"/>
      <c r="AG24" s="100"/>
      <c r="AH24" s="101"/>
      <c r="AI24" s="100"/>
      <c r="AJ24" s="101"/>
      <c r="AK24" s="100"/>
      <c r="AL24" s="101"/>
      <c r="AM24" s="101"/>
      <c r="AN24" s="8"/>
      <c r="AO24" s="147">
        <f>IFERROR(VLOOKUP(B24,'A2. Rate Change &amp; Enrollment'!$C$20:$K$769,3,FALSE),0)</f>
        <v>0</v>
      </c>
      <c r="AP24" s="147">
        <f>IFERROR(VLOOKUP(B24,'A2. Rate Change &amp; Enrollment'!$C$20:$K$769,7,FALSE),0)</f>
        <v>0</v>
      </c>
      <c r="AQ24" s="150" t="e">
        <f t="shared" si="6"/>
        <v>#DIV/0!</v>
      </c>
      <c r="AS24" s="177"/>
      <c r="AT24" s="177"/>
      <c r="AV24" s="153" t="e">
        <f t="shared" si="7"/>
        <v>#DIV/0!</v>
      </c>
      <c r="AW24" s="101"/>
      <c r="AY24" s="132"/>
      <c r="AZ24" s="101"/>
      <c r="BA24" s="94"/>
      <c r="BB24" s="94"/>
      <c r="BC24" s="94"/>
      <c r="BD24" s="94"/>
      <c r="BE24" s="101"/>
      <c r="BF24" s="132"/>
      <c r="BG24" s="98"/>
      <c r="BH24" s="74" t="str">
        <f t="shared" si="2"/>
        <v>N</v>
      </c>
      <c r="BI24" t="e">
        <f t="shared" si="3"/>
        <v>#DIV/0!</v>
      </c>
      <c r="BK24" s="283">
        <f>IFERROR(VLOOKUP($B24, 'A2. Rate Change &amp; Enrollment'!$C$14:$BY$769, 75, FALSE), 0)</f>
        <v>0</v>
      </c>
      <c r="BL24" s="283" t="e">
        <f t="shared" si="4"/>
        <v>#DIV/0!</v>
      </c>
      <c r="BM24" s="283" t="e">
        <f t="shared" si="5"/>
        <v>#DIV/0!</v>
      </c>
      <c r="BN24" t="e">
        <f t="shared" si="8"/>
        <v>#DIV/0!</v>
      </c>
    </row>
    <row r="25" spans="1:66" x14ac:dyDescent="0.35">
      <c r="A25" t="s">
        <v>219</v>
      </c>
      <c r="B25" s="144"/>
      <c r="C25" s="98"/>
      <c r="D25" s="43" t="str">
        <f t="shared" si="1"/>
        <v>PPO</v>
      </c>
      <c r="E25" s="100"/>
      <c r="F25" s="101"/>
      <c r="G25" s="100"/>
      <c r="H25" s="101"/>
      <c r="I25" s="100"/>
      <c r="J25" s="101"/>
      <c r="K25" s="100"/>
      <c r="L25" s="101"/>
      <c r="M25" s="100"/>
      <c r="N25" s="101"/>
      <c r="O25" s="100"/>
      <c r="P25" s="101"/>
      <c r="Q25" s="100"/>
      <c r="R25" s="101"/>
      <c r="S25" s="100"/>
      <c r="T25" s="101"/>
      <c r="U25" s="118"/>
      <c r="V25" s="118"/>
      <c r="W25" s="100"/>
      <c r="X25" s="100"/>
      <c r="Y25" s="100"/>
      <c r="Z25" s="100"/>
      <c r="AA25" s="132"/>
      <c r="AB25" s="101"/>
      <c r="AC25" s="101"/>
      <c r="AD25" s="101"/>
      <c r="AE25" s="100"/>
      <c r="AF25" s="101"/>
      <c r="AG25" s="100"/>
      <c r="AH25" s="101"/>
      <c r="AI25" s="100"/>
      <c r="AJ25" s="101"/>
      <c r="AK25" s="100"/>
      <c r="AL25" s="101"/>
      <c r="AM25" s="101"/>
      <c r="AN25" s="8"/>
      <c r="AO25" s="147">
        <f>IFERROR(VLOOKUP(B25,'A2. Rate Change &amp; Enrollment'!$C$20:$K$769,3,FALSE),0)</f>
        <v>0</v>
      </c>
      <c r="AP25" s="147">
        <f>IFERROR(VLOOKUP(B25,'A2. Rate Change &amp; Enrollment'!$C$20:$K$769,7,FALSE),0)</f>
        <v>0</v>
      </c>
      <c r="AQ25" s="150" t="e">
        <f t="shared" si="6"/>
        <v>#DIV/0!</v>
      </c>
      <c r="AS25" s="177"/>
      <c r="AT25" s="177"/>
      <c r="AV25" s="153" t="e">
        <f t="shared" si="7"/>
        <v>#DIV/0!</v>
      </c>
      <c r="AW25" s="101"/>
      <c r="AY25" s="132"/>
      <c r="AZ25" s="101"/>
      <c r="BA25" s="94"/>
      <c r="BB25" s="94"/>
      <c r="BC25" s="94"/>
      <c r="BD25" s="94"/>
      <c r="BE25" s="101"/>
      <c r="BF25" s="132"/>
      <c r="BG25" s="98"/>
      <c r="BH25" s="74" t="str">
        <f t="shared" si="2"/>
        <v>N</v>
      </c>
      <c r="BI25" t="e">
        <f t="shared" si="3"/>
        <v>#DIV/0!</v>
      </c>
      <c r="BK25" s="283">
        <f>IFERROR(VLOOKUP($B25, 'A2. Rate Change &amp; Enrollment'!$C$14:$BY$769, 75, FALSE), 0)</f>
        <v>0</v>
      </c>
      <c r="BL25" s="283" t="e">
        <f t="shared" si="4"/>
        <v>#DIV/0!</v>
      </c>
      <c r="BM25" s="283" t="e">
        <f t="shared" si="5"/>
        <v>#DIV/0!</v>
      </c>
      <c r="BN25" t="e">
        <f t="shared" si="8"/>
        <v>#DIV/0!</v>
      </c>
    </row>
    <row r="26" spans="1:66" x14ac:dyDescent="0.35">
      <c r="A26" t="s">
        <v>220</v>
      </c>
      <c r="B26" s="144"/>
      <c r="C26" s="98"/>
      <c r="D26" s="43" t="str">
        <f t="shared" si="1"/>
        <v>PPO</v>
      </c>
      <c r="E26" s="100"/>
      <c r="F26" s="101"/>
      <c r="G26" s="100"/>
      <c r="H26" s="101"/>
      <c r="I26" s="100"/>
      <c r="J26" s="101"/>
      <c r="K26" s="100"/>
      <c r="L26" s="101"/>
      <c r="M26" s="100"/>
      <c r="N26" s="101"/>
      <c r="O26" s="100"/>
      <c r="P26" s="101"/>
      <c r="Q26" s="100"/>
      <c r="R26" s="101"/>
      <c r="S26" s="100"/>
      <c r="T26" s="101"/>
      <c r="U26" s="118"/>
      <c r="V26" s="118"/>
      <c r="W26" s="100"/>
      <c r="X26" s="100"/>
      <c r="Y26" s="100"/>
      <c r="Z26" s="100"/>
      <c r="AA26" s="132"/>
      <c r="AB26" s="101"/>
      <c r="AC26" s="101"/>
      <c r="AD26" s="101"/>
      <c r="AE26" s="100"/>
      <c r="AF26" s="101"/>
      <c r="AG26" s="100"/>
      <c r="AH26" s="101"/>
      <c r="AI26" s="100"/>
      <c r="AJ26" s="101"/>
      <c r="AK26" s="100"/>
      <c r="AL26" s="101"/>
      <c r="AM26" s="101"/>
      <c r="AN26" s="8"/>
      <c r="AO26" s="147">
        <f>IFERROR(VLOOKUP(B26,'A2. Rate Change &amp; Enrollment'!$C$20:$K$769,3,FALSE),0)</f>
        <v>0</v>
      </c>
      <c r="AP26" s="147">
        <f>IFERROR(VLOOKUP(B26,'A2. Rate Change &amp; Enrollment'!$C$20:$K$769,7,FALSE),0)</f>
        <v>0</v>
      </c>
      <c r="AQ26" s="150" t="e">
        <f t="shared" si="6"/>
        <v>#DIV/0!</v>
      </c>
      <c r="AS26" s="177"/>
      <c r="AT26" s="177"/>
      <c r="AV26" s="153" t="e">
        <f t="shared" si="7"/>
        <v>#DIV/0!</v>
      </c>
      <c r="AW26" s="101"/>
      <c r="AY26" s="132"/>
      <c r="AZ26" s="101"/>
      <c r="BA26" s="94"/>
      <c r="BB26" s="94"/>
      <c r="BC26" s="94"/>
      <c r="BD26" s="94"/>
      <c r="BE26" s="101"/>
      <c r="BF26" s="132"/>
      <c r="BG26" s="98"/>
      <c r="BH26" s="74" t="str">
        <f t="shared" si="2"/>
        <v>N</v>
      </c>
      <c r="BI26" t="e">
        <f t="shared" si="3"/>
        <v>#DIV/0!</v>
      </c>
      <c r="BK26" s="283">
        <f>IFERROR(VLOOKUP($B26, 'A2. Rate Change &amp; Enrollment'!$C$14:$BY$769, 75, FALSE), 0)</f>
        <v>0</v>
      </c>
      <c r="BL26" s="283" t="e">
        <f t="shared" si="4"/>
        <v>#DIV/0!</v>
      </c>
      <c r="BM26" s="283" t="e">
        <f t="shared" si="5"/>
        <v>#DIV/0!</v>
      </c>
      <c r="BN26" t="e">
        <f t="shared" si="8"/>
        <v>#DIV/0!</v>
      </c>
    </row>
    <row r="27" spans="1:66" x14ac:dyDescent="0.35">
      <c r="A27" t="s">
        <v>221</v>
      </c>
      <c r="B27" s="144"/>
      <c r="C27" s="98"/>
      <c r="D27" s="43" t="str">
        <f t="shared" si="1"/>
        <v>PPO</v>
      </c>
      <c r="E27" s="100"/>
      <c r="F27" s="101"/>
      <c r="G27" s="100"/>
      <c r="H27" s="101"/>
      <c r="I27" s="100"/>
      <c r="J27" s="101"/>
      <c r="K27" s="100"/>
      <c r="L27" s="101"/>
      <c r="M27" s="100"/>
      <c r="N27" s="101"/>
      <c r="O27" s="100"/>
      <c r="P27" s="101"/>
      <c r="Q27" s="100"/>
      <c r="R27" s="101"/>
      <c r="S27" s="100"/>
      <c r="T27" s="101"/>
      <c r="U27" s="118"/>
      <c r="V27" s="118"/>
      <c r="W27" s="100"/>
      <c r="X27" s="100"/>
      <c r="Y27" s="100"/>
      <c r="Z27" s="100"/>
      <c r="AA27" s="132"/>
      <c r="AB27" s="101"/>
      <c r="AC27" s="101"/>
      <c r="AD27" s="101"/>
      <c r="AE27" s="100"/>
      <c r="AF27" s="101"/>
      <c r="AG27" s="100"/>
      <c r="AH27" s="101"/>
      <c r="AI27" s="100"/>
      <c r="AJ27" s="101"/>
      <c r="AK27" s="100"/>
      <c r="AL27" s="101"/>
      <c r="AM27" s="101"/>
      <c r="AN27" s="8"/>
      <c r="AO27" s="147">
        <f>IFERROR(VLOOKUP(B27,'A2. Rate Change &amp; Enrollment'!$C$20:$K$769,3,FALSE),0)</f>
        <v>0</v>
      </c>
      <c r="AP27" s="147">
        <f>IFERROR(VLOOKUP(B27,'A2. Rate Change &amp; Enrollment'!$C$20:$K$769,7,FALSE),0)</f>
        <v>0</v>
      </c>
      <c r="AQ27" s="150" t="e">
        <f t="shared" si="6"/>
        <v>#DIV/0!</v>
      </c>
      <c r="AS27" s="177"/>
      <c r="AT27" s="177"/>
      <c r="AV27" s="153" t="e">
        <f t="shared" si="7"/>
        <v>#DIV/0!</v>
      </c>
      <c r="AW27" s="101"/>
      <c r="AY27" s="132"/>
      <c r="AZ27" s="101"/>
      <c r="BA27" s="94"/>
      <c r="BB27" s="94"/>
      <c r="BC27" s="94"/>
      <c r="BD27" s="94"/>
      <c r="BE27" s="101"/>
      <c r="BF27" s="132"/>
      <c r="BG27" s="98"/>
      <c r="BH27" s="74" t="str">
        <f t="shared" si="2"/>
        <v>N</v>
      </c>
      <c r="BI27" t="e">
        <f t="shared" si="3"/>
        <v>#DIV/0!</v>
      </c>
      <c r="BK27" s="283">
        <f>IFERROR(VLOOKUP($B27, 'A2. Rate Change &amp; Enrollment'!$C$14:$BY$769, 75, FALSE), 0)</f>
        <v>0</v>
      </c>
      <c r="BL27" s="283" t="e">
        <f t="shared" si="4"/>
        <v>#DIV/0!</v>
      </c>
      <c r="BM27" s="283" t="e">
        <f t="shared" si="5"/>
        <v>#DIV/0!</v>
      </c>
      <c r="BN27" t="e">
        <f t="shared" si="8"/>
        <v>#DIV/0!</v>
      </c>
    </row>
    <row r="28" spans="1:66" x14ac:dyDescent="0.35">
      <c r="A28" t="s">
        <v>222</v>
      </c>
      <c r="B28" s="144"/>
      <c r="C28" s="98"/>
      <c r="D28" s="43" t="str">
        <f t="shared" si="1"/>
        <v>PPO</v>
      </c>
      <c r="E28" s="100"/>
      <c r="F28" s="101"/>
      <c r="G28" s="100"/>
      <c r="H28" s="101"/>
      <c r="I28" s="100"/>
      <c r="J28" s="101"/>
      <c r="K28" s="100"/>
      <c r="L28" s="101"/>
      <c r="M28" s="100"/>
      <c r="N28" s="101"/>
      <c r="O28" s="100"/>
      <c r="P28" s="101"/>
      <c r="Q28" s="100"/>
      <c r="R28" s="101"/>
      <c r="S28" s="100"/>
      <c r="T28" s="101"/>
      <c r="U28" s="118"/>
      <c r="V28" s="118"/>
      <c r="W28" s="100"/>
      <c r="X28" s="100"/>
      <c r="Y28" s="100"/>
      <c r="Z28" s="100"/>
      <c r="AA28" s="132"/>
      <c r="AB28" s="101"/>
      <c r="AC28" s="101"/>
      <c r="AD28" s="101"/>
      <c r="AE28" s="100"/>
      <c r="AF28" s="101"/>
      <c r="AG28" s="100"/>
      <c r="AH28" s="101"/>
      <c r="AI28" s="100"/>
      <c r="AJ28" s="101"/>
      <c r="AK28" s="100"/>
      <c r="AL28" s="101"/>
      <c r="AM28" s="101"/>
      <c r="AN28" s="8"/>
      <c r="AO28" s="147">
        <f>IFERROR(VLOOKUP(B28,'A2. Rate Change &amp; Enrollment'!$C$20:$K$769,3,FALSE),0)</f>
        <v>0</v>
      </c>
      <c r="AP28" s="147">
        <f>IFERROR(VLOOKUP(B28,'A2. Rate Change &amp; Enrollment'!$C$20:$K$769,7,FALSE),0)</f>
        <v>0</v>
      </c>
      <c r="AQ28" s="150" t="e">
        <f t="shared" si="6"/>
        <v>#DIV/0!</v>
      </c>
      <c r="AS28" s="177"/>
      <c r="AT28" s="177"/>
      <c r="AV28" s="153" t="e">
        <f t="shared" si="7"/>
        <v>#DIV/0!</v>
      </c>
      <c r="AW28" s="101"/>
      <c r="AY28" s="132"/>
      <c r="AZ28" s="101"/>
      <c r="BA28" s="94"/>
      <c r="BB28" s="94"/>
      <c r="BC28" s="94"/>
      <c r="BD28" s="94"/>
      <c r="BE28" s="101"/>
      <c r="BF28" s="132"/>
      <c r="BG28" s="98"/>
      <c r="BH28" s="74" t="str">
        <f t="shared" si="2"/>
        <v>N</v>
      </c>
      <c r="BI28" t="e">
        <f t="shared" si="3"/>
        <v>#DIV/0!</v>
      </c>
      <c r="BK28" s="283">
        <f>IFERROR(VLOOKUP($B28, 'A2. Rate Change &amp; Enrollment'!$C$14:$BY$769, 75, FALSE), 0)</f>
        <v>0</v>
      </c>
      <c r="BL28" s="283" t="e">
        <f t="shared" si="4"/>
        <v>#DIV/0!</v>
      </c>
      <c r="BM28" s="283" t="e">
        <f t="shared" si="5"/>
        <v>#DIV/0!</v>
      </c>
      <c r="BN28" t="e">
        <f t="shared" si="8"/>
        <v>#DIV/0!</v>
      </c>
    </row>
    <row r="29" spans="1:66" x14ac:dyDescent="0.35">
      <c r="A29" t="s">
        <v>223</v>
      </c>
      <c r="B29" s="144"/>
      <c r="C29" s="98"/>
      <c r="D29" s="43" t="str">
        <f t="shared" si="1"/>
        <v>PPO</v>
      </c>
      <c r="E29" s="100"/>
      <c r="F29" s="101"/>
      <c r="G29" s="100"/>
      <c r="H29" s="101"/>
      <c r="I29" s="100"/>
      <c r="J29" s="101"/>
      <c r="K29" s="100"/>
      <c r="L29" s="101"/>
      <c r="M29" s="100"/>
      <c r="N29" s="101"/>
      <c r="O29" s="100"/>
      <c r="P29" s="101"/>
      <c r="Q29" s="100"/>
      <c r="R29" s="101"/>
      <c r="S29" s="100"/>
      <c r="T29" s="101"/>
      <c r="U29" s="118"/>
      <c r="V29" s="118"/>
      <c r="W29" s="100"/>
      <c r="X29" s="100"/>
      <c r="Y29" s="100"/>
      <c r="Z29" s="100"/>
      <c r="AA29" s="132"/>
      <c r="AB29" s="101"/>
      <c r="AC29" s="101"/>
      <c r="AD29" s="101"/>
      <c r="AE29" s="100"/>
      <c r="AF29" s="101"/>
      <c r="AG29" s="100"/>
      <c r="AH29" s="101"/>
      <c r="AI29" s="100"/>
      <c r="AJ29" s="101"/>
      <c r="AK29" s="100"/>
      <c r="AL29" s="101"/>
      <c r="AM29" s="101"/>
      <c r="AN29" s="8"/>
      <c r="AO29" s="147">
        <f>IFERROR(VLOOKUP(B29,'A2. Rate Change &amp; Enrollment'!$C$20:$K$769,3,FALSE),0)</f>
        <v>0</v>
      </c>
      <c r="AP29" s="147">
        <f>IFERROR(VLOOKUP(B29,'A2. Rate Change &amp; Enrollment'!$C$20:$K$769,7,FALSE),0)</f>
        <v>0</v>
      </c>
      <c r="AQ29" s="150" t="e">
        <f t="shared" si="6"/>
        <v>#DIV/0!</v>
      </c>
      <c r="AS29" s="177"/>
      <c r="AT29" s="177"/>
      <c r="AV29" s="153" t="e">
        <f t="shared" si="7"/>
        <v>#DIV/0!</v>
      </c>
      <c r="AW29" s="101"/>
      <c r="AY29" s="132"/>
      <c r="AZ29" s="101"/>
      <c r="BA29" s="94"/>
      <c r="BB29" s="94"/>
      <c r="BC29" s="94"/>
      <c r="BD29" s="94"/>
      <c r="BE29" s="101"/>
      <c r="BF29" s="132"/>
      <c r="BG29" s="98"/>
      <c r="BH29" s="74" t="str">
        <f t="shared" si="2"/>
        <v>N</v>
      </c>
      <c r="BI29" t="e">
        <f t="shared" si="3"/>
        <v>#DIV/0!</v>
      </c>
      <c r="BK29" s="283">
        <f>IFERROR(VLOOKUP($B29, 'A2. Rate Change &amp; Enrollment'!$C$14:$BY$769, 75, FALSE), 0)</f>
        <v>0</v>
      </c>
      <c r="BL29" s="283" t="e">
        <f t="shared" si="4"/>
        <v>#DIV/0!</v>
      </c>
      <c r="BM29" s="283" t="e">
        <f t="shared" si="5"/>
        <v>#DIV/0!</v>
      </c>
      <c r="BN29" t="e">
        <f t="shared" si="8"/>
        <v>#DIV/0!</v>
      </c>
    </row>
    <row r="30" spans="1:66" x14ac:dyDescent="0.35">
      <c r="A30" t="s">
        <v>224</v>
      </c>
      <c r="B30" s="144"/>
      <c r="C30" s="98"/>
      <c r="D30" s="43" t="str">
        <f t="shared" si="1"/>
        <v>PPO</v>
      </c>
      <c r="E30" s="100"/>
      <c r="F30" s="101"/>
      <c r="G30" s="100"/>
      <c r="H30" s="101"/>
      <c r="I30" s="100"/>
      <c r="J30" s="101"/>
      <c r="K30" s="100"/>
      <c r="L30" s="101"/>
      <c r="M30" s="100"/>
      <c r="N30" s="101"/>
      <c r="O30" s="100"/>
      <c r="P30" s="101"/>
      <c r="Q30" s="100"/>
      <c r="R30" s="101"/>
      <c r="S30" s="100"/>
      <c r="T30" s="101"/>
      <c r="U30" s="118"/>
      <c r="V30" s="118"/>
      <c r="W30" s="100"/>
      <c r="X30" s="100"/>
      <c r="Y30" s="100"/>
      <c r="Z30" s="100"/>
      <c r="AA30" s="132"/>
      <c r="AB30" s="101"/>
      <c r="AC30" s="101"/>
      <c r="AD30" s="101"/>
      <c r="AE30" s="100"/>
      <c r="AF30" s="101"/>
      <c r="AG30" s="100"/>
      <c r="AH30" s="101"/>
      <c r="AI30" s="100"/>
      <c r="AJ30" s="101"/>
      <c r="AK30" s="100"/>
      <c r="AL30" s="101"/>
      <c r="AM30" s="101"/>
      <c r="AN30" s="8"/>
      <c r="AO30" s="147">
        <f>IFERROR(VLOOKUP(B30,'A2. Rate Change &amp; Enrollment'!$C$20:$K$769,3,FALSE),0)</f>
        <v>0</v>
      </c>
      <c r="AP30" s="147">
        <f>IFERROR(VLOOKUP(B30,'A2. Rate Change &amp; Enrollment'!$C$20:$K$769,7,FALSE),0)</f>
        <v>0</v>
      </c>
      <c r="AQ30" s="150" t="e">
        <f t="shared" si="6"/>
        <v>#DIV/0!</v>
      </c>
      <c r="AS30" s="177"/>
      <c r="AT30" s="177"/>
      <c r="AV30" s="153" t="e">
        <f t="shared" si="7"/>
        <v>#DIV/0!</v>
      </c>
      <c r="AW30" s="101"/>
      <c r="AY30" s="132"/>
      <c r="AZ30" s="101"/>
      <c r="BA30" s="94"/>
      <c r="BB30" s="94"/>
      <c r="BC30" s="94"/>
      <c r="BD30" s="94"/>
      <c r="BE30" s="101"/>
      <c r="BF30" s="132"/>
      <c r="BG30" s="98"/>
      <c r="BH30" s="74" t="str">
        <f t="shared" si="2"/>
        <v>N</v>
      </c>
      <c r="BI30" t="e">
        <f t="shared" si="3"/>
        <v>#DIV/0!</v>
      </c>
      <c r="BK30" s="283">
        <f>IFERROR(VLOOKUP($B30, 'A2. Rate Change &amp; Enrollment'!$C$14:$BY$769, 75, FALSE), 0)</f>
        <v>0</v>
      </c>
      <c r="BL30" s="283" t="e">
        <f t="shared" si="4"/>
        <v>#DIV/0!</v>
      </c>
      <c r="BM30" s="283" t="e">
        <f t="shared" si="5"/>
        <v>#DIV/0!</v>
      </c>
      <c r="BN30" t="e">
        <f t="shared" si="8"/>
        <v>#DIV/0!</v>
      </c>
    </row>
    <row r="31" spans="1:66" x14ac:dyDescent="0.35">
      <c r="A31" t="s">
        <v>225</v>
      </c>
      <c r="B31" s="144"/>
      <c r="C31" s="98"/>
      <c r="D31" s="43" t="str">
        <f t="shared" si="1"/>
        <v>PPO</v>
      </c>
      <c r="E31" s="100"/>
      <c r="F31" s="101"/>
      <c r="G31" s="100"/>
      <c r="H31" s="101"/>
      <c r="I31" s="100"/>
      <c r="J31" s="101"/>
      <c r="K31" s="100"/>
      <c r="L31" s="101"/>
      <c r="M31" s="100"/>
      <c r="N31" s="101"/>
      <c r="O31" s="100"/>
      <c r="P31" s="101"/>
      <c r="Q31" s="100"/>
      <c r="R31" s="101"/>
      <c r="S31" s="100"/>
      <c r="T31" s="101"/>
      <c r="U31" s="118"/>
      <c r="V31" s="118"/>
      <c r="W31" s="100"/>
      <c r="X31" s="100"/>
      <c r="Y31" s="100"/>
      <c r="Z31" s="100"/>
      <c r="AA31" s="132"/>
      <c r="AB31" s="101"/>
      <c r="AC31" s="101"/>
      <c r="AD31" s="101"/>
      <c r="AE31" s="100"/>
      <c r="AF31" s="101"/>
      <c r="AG31" s="100"/>
      <c r="AH31" s="101"/>
      <c r="AI31" s="100"/>
      <c r="AJ31" s="101"/>
      <c r="AK31" s="100"/>
      <c r="AL31" s="101"/>
      <c r="AM31" s="101"/>
      <c r="AN31" s="8"/>
      <c r="AO31" s="147">
        <f>IFERROR(VLOOKUP(B31,'A2. Rate Change &amp; Enrollment'!$C$20:$K$769,3,FALSE),0)</f>
        <v>0</v>
      </c>
      <c r="AP31" s="147">
        <f>IFERROR(VLOOKUP(B31,'A2. Rate Change &amp; Enrollment'!$C$20:$K$769,7,FALSE),0)</f>
        <v>0</v>
      </c>
      <c r="AQ31" s="150" t="e">
        <f t="shared" si="6"/>
        <v>#DIV/0!</v>
      </c>
      <c r="AS31" s="177"/>
      <c r="AT31" s="177"/>
      <c r="AV31" s="153" t="e">
        <f t="shared" si="7"/>
        <v>#DIV/0!</v>
      </c>
      <c r="AW31" s="101"/>
      <c r="AY31" s="132"/>
      <c r="AZ31" s="101"/>
      <c r="BA31" s="94"/>
      <c r="BB31" s="94"/>
      <c r="BC31" s="94"/>
      <c r="BD31" s="94"/>
      <c r="BE31" s="101"/>
      <c r="BF31" s="132"/>
      <c r="BG31" s="98"/>
      <c r="BH31" s="74" t="str">
        <f t="shared" si="2"/>
        <v>N</v>
      </c>
      <c r="BI31" t="e">
        <f t="shared" si="3"/>
        <v>#DIV/0!</v>
      </c>
      <c r="BK31" s="283">
        <f>IFERROR(VLOOKUP($B31, 'A2. Rate Change &amp; Enrollment'!$C$14:$BY$769, 75, FALSE), 0)</f>
        <v>0</v>
      </c>
      <c r="BL31" s="283" t="e">
        <f t="shared" si="4"/>
        <v>#DIV/0!</v>
      </c>
      <c r="BM31" s="283" t="e">
        <f t="shared" si="5"/>
        <v>#DIV/0!</v>
      </c>
      <c r="BN31" t="e">
        <f t="shared" si="8"/>
        <v>#DIV/0!</v>
      </c>
    </row>
    <row r="32" spans="1:66" x14ac:dyDescent="0.35">
      <c r="A32" t="s">
        <v>226</v>
      </c>
      <c r="B32" s="144"/>
      <c r="C32" s="98"/>
      <c r="D32" s="43" t="str">
        <f t="shared" si="1"/>
        <v>PPO</v>
      </c>
      <c r="E32" s="100"/>
      <c r="F32" s="101"/>
      <c r="G32" s="100"/>
      <c r="H32" s="101"/>
      <c r="I32" s="100"/>
      <c r="J32" s="101"/>
      <c r="K32" s="100"/>
      <c r="L32" s="101"/>
      <c r="M32" s="100"/>
      <c r="N32" s="101"/>
      <c r="O32" s="100"/>
      <c r="P32" s="101"/>
      <c r="Q32" s="100"/>
      <c r="R32" s="101"/>
      <c r="S32" s="100"/>
      <c r="T32" s="101"/>
      <c r="U32" s="118"/>
      <c r="V32" s="118"/>
      <c r="W32" s="100"/>
      <c r="X32" s="100"/>
      <c r="Y32" s="100"/>
      <c r="Z32" s="100"/>
      <c r="AA32" s="132"/>
      <c r="AB32" s="101"/>
      <c r="AC32" s="101"/>
      <c r="AD32" s="101"/>
      <c r="AE32" s="100"/>
      <c r="AF32" s="101"/>
      <c r="AG32" s="100"/>
      <c r="AH32" s="101"/>
      <c r="AI32" s="100"/>
      <c r="AJ32" s="101"/>
      <c r="AK32" s="100"/>
      <c r="AL32" s="101"/>
      <c r="AM32" s="101"/>
      <c r="AN32" s="8"/>
      <c r="AO32" s="147">
        <f>IFERROR(VLOOKUP(B32,'A2. Rate Change &amp; Enrollment'!$C$20:$K$769,3,FALSE),0)</f>
        <v>0</v>
      </c>
      <c r="AP32" s="147">
        <f>IFERROR(VLOOKUP(B32,'A2. Rate Change &amp; Enrollment'!$C$20:$K$769,7,FALSE),0)</f>
        <v>0</v>
      </c>
      <c r="AQ32" s="150" t="e">
        <f t="shared" si="6"/>
        <v>#DIV/0!</v>
      </c>
      <c r="AS32" s="177"/>
      <c r="AT32" s="177"/>
      <c r="AV32" s="153" t="e">
        <f t="shared" si="7"/>
        <v>#DIV/0!</v>
      </c>
      <c r="AW32" s="101"/>
      <c r="AY32" s="132"/>
      <c r="AZ32" s="101"/>
      <c r="BA32" s="94"/>
      <c r="BB32" s="94"/>
      <c r="BC32" s="94"/>
      <c r="BD32" s="94"/>
      <c r="BE32" s="101"/>
      <c r="BF32" s="132"/>
      <c r="BG32" s="98"/>
      <c r="BH32" s="74" t="str">
        <f t="shared" si="2"/>
        <v>N</v>
      </c>
      <c r="BI32" t="e">
        <f t="shared" si="3"/>
        <v>#DIV/0!</v>
      </c>
      <c r="BK32" s="283">
        <f>IFERROR(VLOOKUP($B32, 'A2. Rate Change &amp; Enrollment'!$C$14:$BY$769, 75, FALSE), 0)</f>
        <v>0</v>
      </c>
      <c r="BL32" s="283" t="e">
        <f t="shared" si="4"/>
        <v>#DIV/0!</v>
      </c>
      <c r="BM32" s="283" t="e">
        <f t="shared" si="5"/>
        <v>#DIV/0!</v>
      </c>
      <c r="BN32" t="e">
        <f t="shared" si="8"/>
        <v>#DIV/0!</v>
      </c>
    </row>
    <row r="33" spans="1:66" x14ac:dyDescent="0.35">
      <c r="A33" t="s">
        <v>227</v>
      </c>
      <c r="B33" s="144"/>
      <c r="C33" s="98"/>
      <c r="D33" s="43" t="str">
        <f t="shared" si="1"/>
        <v>PPO</v>
      </c>
      <c r="E33" s="100"/>
      <c r="F33" s="101"/>
      <c r="G33" s="100"/>
      <c r="H33" s="101"/>
      <c r="I33" s="100"/>
      <c r="J33" s="101"/>
      <c r="K33" s="100"/>
      <c r="L33" s="101"/>
      <c r="M33" s="100"/>
      <c r="N33" s="101"/>
      <c r="O33" s="100"/>
      <c r="P33" s="101"/>
      <c r="Q33" s="100"/>
      <c r="R33" s="101"/>
      <c r="S33" s="100"/>
      <c r="T33" s="101"/>
      <c r="U33" s="118"/>
      <c r="V33" s="118"/>
      <c r="W33" s="100"/>
      <c r="X33" s="100"/>
      <c r="Y33" s="100"/>
      <c r="Z33" s="100"/>
      <c r="AA33" s="132"/>
      <c r="AB33" s="101"/>
      <c r="AC33" s="101"/>
      <c r="AD33" s="101"/>
      <c r="AE33" s="100"/>
      <c r="AF33" s="101"/>
      <c r="AG33" s="100"/>
      <c r="AH33" s="101"/>
      <c r="AI33" s="100"/>
      <c r="AJ33" s="101"/>
      <c r="AK33" s="100"/>
      <c r="AL33" s="101"/>
      <c r="AM33" s="101"/>
      <c r="AN33" s="8"/>
      <c r="AO33" s="147">
        <f>IFERROR(VLOOKUP(B33,'A2. Rate Change &amp; Enrollment'!$C$20:$K$769,3,FALSE),0)</f>
        <v>0</v>
      </c>
      <c r="AP33" s="147">
        <f>IFERROR(VLOOKUP(B33,'A2. Rate Change &amp; Enrollment'!$C$20:$K$769,7,FALSE),0)</f>
        <v>0</v>
      </c>
      <c r="AQ33" s="150" t="e">
        <f t="shared" si="6"/>
        <v>#DIV/0!</v>
      </c>
      <c r="AS33" s="177"/>
      <c r="AT33" s="177"/>
      <c r="AV33" s="153" t="e">
        <f t="shared" si="7"/>
        <v>#DIV/0!</v>
      </c>
      <c r="AW33" s="101"/>
      <c r="AY33" s="132"/>
      <c r="AZ33" s="101"/>
      <c r="BA33" s="94"/>
      <c r="BB33" s="94"/>
      <c r="BC33" s="94"/>
      <c r="BD33" s="94"/>
      <c r="BE33" s="101"/>
      <c r="BF33" s="132"/>
      <c r="BG33" s="98"/>
      <c r="BH33" s="74" t="str">
        <f t="shared" si="2"/>
        <v>N</v>
      </c>
      <c r="BI33" t="e">
        <f t="shared" si="3"/>
        <v>#DIV/0!</v>
      </c>
      <c r="BK33" s="283">
        <f>IFERROR(VLOOKUP($B33, 'A2. Rate Change &amp; Enrollment'!$C$14:$BY$769, 75, FALSE), 0)</f>
        <v>0</v>
      </c>
      <c r="BL33" s="283" t="e">
        <f t="shared" si="4"/>
        <v>#DIV/0!</v>
      </c>
      <c r="BM33" s="283" t="e">
        <f t="shared" si="5"/>
        <v>#DIV/0!</v>
      </c>
      <c r="BN33" t="e">
        <f t="shared" si="8"/>
        <v>#DIV/0!</v>
      </c>
    </row>
    <row r="34" spans="1:66" x14ac:dyDescent="0.35">
      <c r="A34" t="s">
        <v>228</v>
      </c>
      <c r="B34" s="144"/>
      <c r="C34" s="98"/>
      <c r="D34" s="43" t="str">
        <f t="shared" si="1"/>
        <v>PPO</v>
      </c>
      <c r="E34" s="100"/>
      <c r="F34" s="101"/>
      <c r="G34" s="100"/>
      <c r="H34" s="101"/>
      <c r="I34" s="100"/>
      <c r="J34" s="101"/>
      <c r="K34" s="100"/>
      <c r="L34" s="101"/>
      <c r="M34" s="100"/>
      <c r="N34" s="101"/>
      <c r="O34" s="100"/>
      <c r="P34" s="101"/>
      <c r="Q34" s="100"/>
      <c r="R34" s="101"/>
      <c r="S34" s="100"/>
      <c r="T34" s="101"/>
      <c r="U34" s="118"/>
      <c r="V34" s="118"/>
      <c r="W34" s="100"/>
      <c r="X34" s="100"/>
      <c r="Y34" s="100"/>
      <c r="Z34" s="100"/>
      <c r="AA34" s="132"/>
      <c r="AB34" s="101"/>
      <c r="AC34" s="101"/>
      <c r="AD34" s="101"/>
      <c r="AE34" s="100"/>
      <c r="AF34" s="101"/>
      <c r="AG34" s="100"/>
      <c r="AH34" s="101"/>
      <c r="AI34" s="100"/>
      <c r="AJ34" s="101"/>
      <c r="AK34" s="100"/>
      <c r="AL34" s="101"/>
      <c r="AM34" s="101"/>
      <c r="AN34" s="8"/>
      <c r="AO34" s="147">
        <f>IFERROR(VLOOKUP(B34,'A2. Rate Change &amp; Enrollment'!$C$20:$K$769,3,FALSE),0)</f>
        <v>0</v>
      </c>
      <c r="AP34" s="147">
        <f>IFERROR(VLOOKUP(B34,'A2. Rate Change &amp; Enrollment'!$C$20:$K$769,7,FALSE),0)</f>
        <v>0</v>
      </c>
      <c r="AQ34" s="150" t="e">
        <f t="shared" si="6"/>
        <v>#DIV/0!</v>
      </c>
      <c r="AS34" s="177"/>
      <c r="AT34" s="177"/>
      <c r="AV34" s="153" t="e">
        <f t="shared" si="7"/>
        <v>#DIV/0!</v>
      </c>
      <c r="AW34" s="101"/>
      <c r="AY34" s="132"/>
      <c r="AZ34" s="101"/>
      <c r="BA34" s="94"/>
      <c r="BB34" s="94"/>
      <c r="BC34" s="94"/>
      <c r="BD34" s="94"/>
      <c r="BE34" s="101"/>
      <c r="BF34" s="132"/>
      <c r="BG34" s="98"/>
      <c r="BH34" s="74" t="str">
        <f t="shared" si="2"/>
        <v>N</v>
      </c>
      <c r="BI34" t="e">
        <f t="shared" si="3"/>
        <v>#DIV/0!</v>
      </c>
      <c r="BK34" s="283">
        <f>IFERROR(VLOOKUP($B34, 'A2. Rate Change &amp; Enrollment'!$C$14:$BY$769, 75, FALSE), 0)</f>
        <v>0</v>
      </c>
      <c r="BL34" s="283" t="e">
        <f t="shared" si="4"/>
        <v>#DIV/0!</v>
      </c>
      <c r="BM34" s="283" t="e">
        <f t="shared" si="5"/>
        <v>#DIV/0!</v>
      </c>
      <c r="BN34" t="e">
        <f t="shared" si="8"/>
        <v>#DIV/0!</v>
      </c>
    </row>
    <row r="35" spans="1:66" x14ac:dyDescent="0.35">
      <c r="A35" t="s">
        <v>229</v>
      </c>
      <c r="B35" s="144"/>
      <c r="C35" s="98"/>
      <c r="D35" s="43" t="str">
        <f t="shared" si="1"/>
        <v>PPO</v>
      </c>
      <c r="E35" s="100"/>
      <c r="F35" s="101"/>
      <c r="G35" s="100"/>
      <c r="H35" s="101"/>
      <c r="I35" s="100"/>
      <c r="J35" s="101"/>
      <c r="K35" s="100"/>
      <c r="L35" s="101"/>
      <c r="M35" s="100"/>
      <c r="N35" s="101"/>
      <c r="O35" s="100"/>
      <c r="P35" s="101"/>
      <c r="Q35" s="100"/>
      <c r="R35" s="101"/>
      <c r="S35" s="100"/>
      <c r="T35" s="101"/>
      <c r="U35" s="118"/>
      <c r="V35" s="118"/>
      <c r="W35" s="100"/>
      <c r="X35" s="100"/>
      <c r="Y35" s="100"/>
      <c r="Z35" s="100"/>
      <c r="AA35" s="132"/>
      <c r="AB35" s="101"/>
      <c r="AC35" s="101"/>
      <c r="AD35" s="101"/>
      <c r="AE35" s="100"/>
      <c r="AF35" s="101"/>
      <c r="AG35" s="100"/>
      <c r="AH35" s="101"/>
      <c r="AI35" s="100"/>
      <c r="AJ35" s="101"/>
      <c r="AK35" s="100"/>
      <c r="AL35" s="101"/>
      <c r="AM35" s="101"/>
      <c r="AN35" s="8"/>
      <c r="AO35" s="147">
        <f>IFERROR(VLOOKUP(B35,'A2. Rate Change &amp; Enrollment'!$C$20:$K$769,3,FALSE),0)</f>
        <v>0</v>
      </c>
      <c r="AP35" s="147">
        <f>IFERROR(VLOOKUP(B35,'A2. Rate Change &amp; Enrollment'!$C$20:$K$769,7,FALSE),0)</f>
        <v>0</v>
      </c>
      <c r="AQ35" s="150" t="e">
        <f t="shared" si="6"/>
        <v>#DIV/0!</v>
      </c>
      <c r="AS35" s="177"/>
      <c r="AT35" s="177"/>
      <c r="AV35" s="153" t="e">
        <f t="shared" si="7"/>
        <v>#DIV/0!</v>
      </c>
      <c r="AW35" s="101"/>
      <c r="AY35" s="132"/>
      <c r="AZ35" s="101"/>
      <c r="BA35" s="94"/>
      <c r="BB35" s="94"/>
      <c r="BC35" s="94"/>
      <c r="BD35" s="94"/>
      <c r="BE35" s="101"/>
      <c r="BF35" s="132"/>
      <c r="BG35" s="98"/>
      <c r="BH35" s="74" t="str">
        <f t="shared" si="2"/>
        <v>N</v>
      </c>
      <c r="BI35" t="e">
        <f t="shared" si="3"/>
        <v>#DIV/0!</v>
      </c>
      <c r="BK35" s="283">
        <f>IFERROR(VLOOKUP($B35, 'A2. Rate Change &amp; Enrollment'!$C$14:$BY$769, 75, FALSE), 0)</f>
        <v>0</v>
      </c>
      <c r="BL35" s="283" t="e">
        <f t="shared" si="4"/>
        <v>#DIV/0!</v>
      </c>
      <c r="BM35" s="283" t="e">
        <f t="shared" si="5"/>
        <v>#DIV/0!</v>
      </c>
      <c r="BN35" t="e">
        <f t="shared" si="8"/>
        <v>#DIV/0!</v>
      </c>
    </row>
    <row r="36" spans="1:66" x14ac:dyDescent="0.35">
      <c r="A36" t="s">
        <v>230</v>
      </c>
      <c r="B36" s="144"/>
      <c r="C36" s="98"/>
      <c r="D36" s="43" t="str">
        <f t="shared" si="1"/>
        <v>PPO</v>
      </c>
      <c r="E36" s="100"/>
      <c r="F36" s="101"/>
      <c r="G36" s="100"/>
      <c r="H36" s="101"/>
      <c r="I36" s="100"/>
      <c r="J36" s="101"/>
      <c r="K36" s="100"/>
      <c r="L36" s="101"/>
      <c r="M36" s="100"/>
      <c r="N36" s="101"/>
      <c r="O36" s="100"/>
      <c r="P36" s="101"/>
      <c r="Q36" s="100"/>
      <c r="R36" s="101"/>
      <c r="S36" s="100"/>
      <c r="T36" s="101"/>
      <c r="U36" s="118"/>
      <c r="V36" s="118"/>
      <c r="W36" s="100"/>
      <c r="X36" s="100"/>
      <c r="Y36" s="100"/>
      <c r="Z36" s="100"/>
      <c r="AA36" s="132"/>
      <c r="AB36" s="101"/>
      <c r="AC36" s="101"/>
      <c r="AD36" s="101"/>
      <c r="AE36" s="100"/>
      <c r="AF36" s="101"/>
      <c r="AG36" s="100"/>
      <c r="AH36" s="101"/>
      <c r="AI36" s="100"/>
      <c r="AJ36" s="101"/>
      <c r="AK36" s="100"/>
      <c r="AL36" s="101"/>
      <c r="AM36" s="101"/>
      <c r="AN36" s="8"/>
      <c r="AO36" s="147">
        <f>IFERROR(VLOOKUP(B36,'A2. Rate Change &amp; Enrollment'!$C$20:$K$769,3,FALSE),0)</f>
        <v>0</v>
      </c>
      <c r="AP36" s="147">
        <f>IFERROR(VLOOKUP(B36,'A2. Rate Change &amp; Enrollment'!$C$20:$K$769,7,FALSE),0)</f>
        <v>0</v>
      </c>
      <c r="AQ36" s="150" t="e">
        <f t="shared" si="6"/>
        <v>#DIV/0!</v>
      </c>
      <c r="AS36" s="177"/>
      <c r="AT36" s="177"/>
      <c r="AV36" s="153" t="e">
        <f t="shared" si="7"/>
        <v>#DIV/0!</v>
      </c>
      <c r="AW36" s="101"/>
      <c r="AY36" s="132"/>
      <c r="AZ36" s="101"/>
      <c r="BA36" s="94"/>
      <c r="BB36" s="94"/>
      <c r="BC36" s="94"/>
      <c r="BD36" s="94"/>
      <c r="BE36" s="101"/>
      <c r="BF36" s="132"/>
      <c r="BG36" s="98"/>
      <c r="BH36" s="74" t="str">
        <f t="shared" si="2"/>
        <v>N</v>
      </c>
      <c r="BI36" t="e">
        <f t="shared" si="3"/>
        <v>#DIV/0!</v>
      </c>
      <c r="BK36" s="283">
        <f>IFERROR(VLOOKUP($B36, 'A2. Rate Change &amp; Enrollment'!$C$14:$BY$769, 75, FALSE), 0)</f>
        <v>0</v>
      </c>
      <c r="BL36" s="283" t="e">
        <f t="shared" si="4"/>
        <v>#DIV/0!</v>
      </c>
      <c r="BM36" s="283" t="e">
        <f t="shared" si="5"/>
        <v>#DIV/0!</v>
      </c>
      <c r="BN36" t="e">
        <f t="shared" si="8"/>
        <v>#DIV/0!</v>
      </c>
    </row>
    <row r="37" spans="1:66" x14ac:dyDescent="0.35">
      <c r="A37" t="s">
        <v>231</v>
      </c>
      <c r="B37" s="144"/>
      <c r="C37" s="98"/>
      <c r="D37" s="43" t="str">
        <f t="shared" si="1"/>
        <v>PPO</v>
      </c>
      <c r="E37" s="100"/>
      <c r="F37" s="101"/>
      <c r="G37" s="100"/>
      <c r="H37" s="101"/>
      <c r="I37" s="100"/>
      <c r="J37" s="101"/>
      <c r="K37" s="100"/>
      <c r="L37" s="101"/>
      <c r="M37" s="100"/>
      <c r="N37" s="101"/>
      <c r="O37" s="100"/>
      <c r="P37" s="101"/>
      <c r="Q37" s="100"/>
      <c r="R37" s="101"/>
      <c r="S37" s="100"/>
      <c r="T37" s="101"/>
      <c r="U37" s="118"/>
      <c r="V37" s="118"/>
      <c r="W37" s="100"/>
      <c r="X37" s="100"/>
      <c r="Y37" s="100"/>
      <c r="Z37" s="100"/>
      <c r="AA37" s="132"/>
      <c r="AB37" s="101"/>
      <c r="AC37" s="101"/>
      <c r="AD37" s="101"/>
      <c r="AE37" s="100"/>
      <c r="AF37" s="101"/>
      <c r="AG37" s="100"/>
      <c r="AH37" s="101"/>
      <c r="AI37" s="100"/>
      <c r="AJ37" s="101"/>
      <c r="AK37" s="100"/>
      <c r="AL37" s="101"/>
      <c r="AM37" s="101"/>
      <c r="AN37" s="8"/>
      <c r="AO37" s="147">
        <f>IFERROR(VLOOKUP(B37,'A2. Rate Change &amp; Enrollment'!$C$20:$K$769,3,FALSE),0)</f>
        <v>0</v>
      </c>
      <c r="AP37" s="147">
        <f>IFERROR(VLOOKUP(B37,'A2. Rate Change &amp; Enrollment'!$C$20:$K$769,7,FALSE),0)</f>
        <v>0</v>
      </c>
      <c r="AQ37" s="150" t="e">
        <f t="shared" si="6"/>
        <v>#DIV/0!</v>
      </c>
      <c r="AS37" s="177"/>
      <c r="AT37" s="177"/>
      <c r="AV37" s="153" t="e">
        <f t="shared" si="7"/>
        <v>#DIV/0!</v>
      </c>
      <c r="AW37" s="101"/>
      <c r="AY37" s="132"/>
      <c r="AZ37" s="101"/>
      <c r="BA37" s="94"/>
      <c r="BB37" s="94"/>
      <c r="BC37" s="94"/>
      <c r="BD37" s="94"/>
      <c r="BE37" s="101"/>
      <c r="BF37" s="132"/>
      <c r="BG37" s="98"/>
      <c r="BH37" s="74" t="str">
        <f t="shared" si="2"/>
        <v>N</v>
      </c>
      <c r="BI37" t="e">
        <f t="shared" si="3"/>
        <v>#DIV/0!</v>
      </c>
      <c r="BK37" s="283">
        <f>IFERROR(VLOOKUP($B37, 'A2. Rate Change &amp; Enrollment'!$C$14:$BY$769, 75, FALSE), 0)</f>
        <v>0</v>
      </c>
      <c r="BL37" s="283" t="e">
        <f t="shared" si="4"/>
        <v>#DIV/0!</v>
      </c>
      <c r="BM37" s="283" t="e">
        <f t="shared" si="5"/>
        <v>#DIV/0!</v>
      </c>
      <c r="BN37" t="e">
        <f t="shared" si="8"/>
        <v>#DIV/0!</v>
      </c>
    </row>
    <row r="38" spans="1:66" x14ac:dyDescent="0.35">
      <c r="A38" t="s">
        <v>232</v>
      </c>
      <c r="B38" s="144"/>
      <c r="C38" s="98"/>
      <c r="D38" s="43" t="str">
        <f t="shared" si="1"/>
        <v>PPO</v>
      </c>
      <c r="E38" s="100"/>
      <c r="F38" s="101"/>
      <c r="G38" s="100"/>
      <c r="H38" s="101"/>
      <c r="I38" s="100"/>
      <c r="J38" s="101"/>
      <c r="K38" s="100"/>
      <c r="L38" s="101"/>
      <c r="M38" s="100"/>
      <c r="N38" s="101"/>
      <c r="O38" s="100"/>
      <c r="P38" s="101"/>
      <c r="Q38" s="100"/>
      <c r="R38" s="101"/>
      <c r="S38" s="100"/>
      <c r="T38" s="101"/>
      <c r="U38" s="118"/>
      <c r="V38" s="118"/>
      <c r="W38" s="100"/>
      <c r="X38" s="100"/>
      <c r="Y38" s="100"/>
      <c r="Z38" s="100"/>
      <c r="AA38" s="132"/>
      <c r="AB38" s="101"/>
      <c r="AC38" s="101"/>
      <c r="AD38" s="101"/>
      <c r="AE38" s="100"/>
      <c r="AF38" s="101"/>
      <c r="AG38" s="100"/>
      <c r="AH38" s="101"/>
      <c r="AI38" s="100"/>
      <c r="AJ38" s="101"/>
      <c r="AK38" s="100"/>
      <c r="AL38" s="101"/>
      <c r="AM38" s="101"/>
      <c r="AN38" s="8"/>
      <c r="AO38" s="147">
        <f>IFERROR(VLOOKUP(B38,'A2. Rate Change &amp; Enrollment'!$C$20:$K$769,3,FALSE),0)</f>
        <v>0</v>
      </c>
      <c r="AP38" s="147">
        <f>IFERROR(VLOOKUP(B38,'A2. Rate Change &amp; Enrollment'!$C$20:$K$769,7,FALSE),0)</f>
        <v>0</v>
      </c>
      <c r="AQ38" s="150" t="e">
        <f t="shared" si="6"/>
        <v>#DIV/0!</v>
      </c>
      <c r="AS38" s="177"/>
      <c r="AT38" s="177"/>
      <c r="AV38" s="153" t="e">
        <f t="shared" si="7"/>
        <v>#DIV/0!</v>
      </c>
      <c r="AW38" s="101"/>
      <c r="AY38" s="132"/>
      <c r="AZ38" s="101"/>
      <c r="BA38" s="94"/>
      <c r="BB38" s="94"/>
      <c r="BC38" s="94"/>
      <c r="BD38" s="94"/>
      <c r="BE38" s="101"/>
      <c r="BF38" s="132"/>
      <c r="BG38" s="98"/>
      <c r="BH38" s="74" t="str">
        <f t="shared" si="2"/>
        <v>N</v>
      </c>
      <c r="BI38" t="e">
        <f t="shared" si="3"/>
        <v>#DIV/0!</v>
      </c>
      <c r="BK38" s="283">
        <f>IFERROR(VLOOKUP($B38, 'A2. Rate Change &amp; Enrollment'!$C$14:$BY$769, 75, FALSE), 0)</f>
        <v>0</v>
      </c>
      <c r="BL38" s="283" t="e">
        <f t="shared" si="4"/>
        <v>#DIV/0!</v>
      </c>
      <c r="BM38" s="283" t="e">
        <f t="shared" si="5"/>
        <v>#DIV/0!</v>
      </c>
      <c r="BN38" t="e">
        <f t="shared" si="8"/>
        <v>#DIV/0!</v>
      </c>
    </row>
    <row r="39" spans="1:66" x14ac:dyDescent="0.35">
      <c r="A39" t="s">
        <v>233</v>
      </c>
      <c r="B39" s="144"/>
      <c r="C39" s="98"/>
      <c r="D39" s="43" t="str">
        <f t="shared" si="1"/>
        <v>PPO</v>
      </c>
      <c r="E39" s="100"/>
      <c r="F39" s="101"/>
      <c r="G39" s="100"/>
      <c r="H39" s="101"/>
      <c r="I39" s="100"/>
      <c r="J39" s="101"/>
      <c r="K39" s="100"/>
      <c r="L39" s="101"/>
      <c r="M39" s="100"/>
      <c r="N39" s="101"/>
      <c r="O39" s="100"/>
      <c r="P39" s="101"/>
      <c r="Q39" s="100"/>
      <c r="R39" s="101"/>
      <c r="S39" s="100"/>
      <c r="T39" s="101"/>
      <c r="U39" s="118"/>
      <c r="V39" s="118"/>
      <c r="W39" s="100"/>
      <c r="X39" s="100"/>
      <c r="Y39" s="100"/>
      <c r="Z39" s="100"/>
      <c r="AA39" s="132"/>
      <c r="AB39" s="101"/>
      <c r="AC39" s="101"/>
      <c r="AD39" s="101"/>
      <c r="AE39" s="100"/>
      <c r="AF39" s="101"/>
      <c r="AG39" s="100"/>
      <c r="AH39" s="101"/>
      <c r="AI39" s="100"/>
      <c r="AJ39" s="101"/>
      <c r="AK39" s="100"/>
      <c r="AL39" s="101"/>
      <c r="AM39" s="101"/>
      <c r="AN39" s="8"/>
      <c r="AO39" s="147">
        <f>IFERROR(VLOOKUP(B39,'A2. Rate Change &amp; Enrollment'!$C$20:$K$769,3,FALSE),0)</f>
        <v>0</v>
      </c>
      <c r="AP39" s="147">
        <f>IFERROR(VLOOKUP(B39,'A2. Rate Change &amp; Enrollment'!$C$20:$K$769,7,FALSE),0)</f>
        <v>0</v>
      </c>
      <c r="AQ39" s="150" t="e">
        <f t="shared" si="6"/>
        <v>#DIV/0!</v>
      </c>
      <c r="AS39" s="177"/>
      <c r="AT39" s="177"/>
      <c r="AV39" s="153" t="e">
        <f t="shared" si="7"/>
        <v>#DIV/0!</v>
      </c>
      <c r="AW39" s="101"/>
      <c r="AY39" s="132"/>
      <c r="AZ39" s="101"/>
      <c r="BA39" s="94"/>
      <c r="BB39" s="94"/>
      <c r="BC39" s="94"/>
      <c r="BD39" s="94"/>
      <c r="BE39" s="101"/>
      <c r="BF39" s="132"/>
      <c r="BG39" s="98"/>
      <c r="BH39" s="74" t="str">
        <f t="shared" si="2"/>
        <v>N</v>
      </c>
      <c r="BI39" t="e">
        <f t="shared" si="3"/>
        <v>#DIV/0!</v>
      </c>
      <c r="BK39" s="283">
        <f>IFERROR(VLOOKUP($B39, 'A2. Rate Change &amp; Enrollment'!$C$14:$BY$769, 75, FALSE), 0)</f>
        <v>0</v>
      </c>
      <c r="BL39" s="283" t="e">
        <f t="shared" si="4"/>
        <v>#DIV/0!</v>
      </c>
      <c r="BM39" s="283" t="e">
        <f t="shared" si="5"/>
        <v>#DIV/0!</v>
      </c>
      <c r="BN39" t="e">
        <f t="shared" si="8"/>
        <v>#DIV/0!</v>
      </c>
    </row>
    <row r="40" spans="1:66" x14ac:dyDescent="0.35">
      <c r="A40" t="s">
        <v>234</v>
      </c>
      <c r="B40" s="144"/>
      <c r="C40" s="98"/>
      <c r="D40" s="43" t="str">
        <f t="shared" si="1"/>
        <v>PPO</v>
      </c>
      <c r="E40" s="100"/>
      <c r="F40" s="101"/>
      <c r="G40" s="100"/>
      <c r="H40" s="101"/>
      <c r="I40" s="100"/>
      <c r="J40" s="101"/>
      <c r="K40" s="100"/>
      <c r="L40" s="101"/>
      <c r="M40" s="100"/>
      <c r="N40" s="101"/>
      <c r="O40" s="100"/>
      <c r="P40" s="101"/>
      <c r="Q40" s="100"/>
      <c r="R40" s="101"/>
      <c r="S40" s="100"/>
      <c r="T40" s="101"/>
      <c r="U40" s="118"/>
      <c r="V40" s="118"/>
      <c r="W40" s="100"/>
      <c r="X40" s="100"/>
      <c r="Y40" s="100"/>
      <c r="Z40" s="100"/>
      <c r="AA40" s="132"/>
      <c r="AB40" s="101"/>
      <c r="AC40" s="101"/>
      <c r="AD40" s="101"/>
      <c r="AE40" s="100"/>
      <c r="AF40" s="101"/>
      <c r="AG40" s="100"/>
      <c r="AH40" s="101"/>
      <c r="AI40" s="100"/>
      <c r="AJ40" s="101"/>
      <c r="AK40" s="100"/>
      <c r="AL40" s="101"/>
      <c r="AM40" s="101"/>
      <c r="AN40" s="8"/>
      <c r="AO40" s="147">
        <f>IFERROR(VLOOKUP(B40,'A2. Rate Change &amp; Enrollment'!$C$20:$K$769,3,FALSE),0)</f>
        <v>0</v>
      </c>
      <c r="AP40" s="147">
        <f>IFERROR(VLOOKUP(B40,'A2. Rate Change &amp; Enrollment'!$C$20:$K$769,7,FALSE),0)</f>
        <v>0</v>
      </c>
      <c r="AQ40" s="150" t="e">
        <f t="shared" si="6"/>
        <v>#DIV/0!</v>
      </c>
      <c r="AS40" s="177"/>
      <c r="AT40" s="177"/>
      <c r="AV40" s="153" t="e">
        <f t="shared" si="7"/>
        <v>#DIV/0!</v>
      </c>
      <c r="AW40" s="101"/>
      <c r="AY40" s="132"/>
      <c r="AZ40" s="101"/>
      <c r="BA40" s="94"/>
      <c r="BB40" s="94"/>
      <c r="BC40" s="94"/>
      <c r="BD40" s="94"/>
      <c r="BE40" s="101"/>
      <c r="BF40" s="132"/>
      <c r="BG40" s="98"/>
      <c r="BH40" s="74" t="str">
        <f t="shared" si="2"/>
        <v>N</v>
      </c>
      <c r="BI40" t="e">
        <f t="shared" si="3"/>
        <v>#DIV/0!</v>
      </c>
      <c r="BK40" s="283">
        <f>IFERROR(VLOOKUP($B40, 'A2. Rate Change &amp; Enrollment'!$C$14:$BY$769, 75, FALSE), 0)</f>
        <v>0</v>
      </c>
      <c r="BL40" s="283" t="e">
        <f t="shared" si="4"/>
        <v>#DIV/0!</v>
      </c>
      <c r="BM40" s="283" t="e">
        <f t="shared" si="5"/>
        <v>#DIV/0!</v>
      </c>
      <c r="BN40" t="e">
        <f t="shared" si="8"/>
        <v>#DIV/0!</v>
      </c>
    </row>
    <row r="41" spans="1:66" x14ac:dyDescent="0.35">
      <c r="A41" t="s">
        <v>235</v>
      </c>
      <c r="B41" s="144"/>
      <c r="C41" s="98"/>
      <c r="D41" s="43" t="str">
        <f t="shared" si="1"/>
        <v>PPO</v>
      </c>
      <c r="E41" s="100"/>
      <c r="F41" s="101"/>
      <c r="G41" s="100"/>
      <c r="H41" s="101"/>
      <c r="I41" s="100"/>
      <c r="J41" s="101"/>
      <c r="K41" s="100"/>
      <c r="L41" s="101"/>
      <c r="M41" s="100"/>
      <c r="N41" s="101"/>
      <c r="O41" s="100"/>
      <c r="P41" s="101"/>
      <c r="Q41" s="100"/>
      <c r="R41" s="101"/>
      <c r="S41" s="100"/>
      <c r="T41" s="101"/>
      <c r="U41" s="118"/>
      <c r="V41" s="118"/>
      <c r="W41" s="100"/>
      <c r="X41" s="100"/>
      <c r="Y41" s="100"/>
      <c r="Z41" s="100"/>
      <c r="AA41" s="132"/>
      <c r="AB41" s="101"/>
      <c r="AC41" s="101"/>
      <c r="AD41" s="101"/>
      <c r="AE41" s="100"/>
      <c r="AF41" s="101"/>
      <c r="AG41" s="100"/>
      <c r="AH41" s="101"/>
      <c r="AI41" s="100"/>
      <c r="AJ41" s="101"/>
      <c r="AK41" s="100"/>
      <c r="AL41" s="101"/>
      <c r="AM41" s="101"/>
      <c r="AN41" s="8"/>
      <c r="AO41" s="147">
        <f>IFERROR(VLOOKUP(B41,'A2. Rate Change &amp; Enrollment'!$C$20:$K$769,3,FALSE),0)</f>
        <v>0</v>
      </c>
      <c r="AP41" s="147">
        <f>IFERROR(VLOOKUP(B41,'A2. Rate Change &amp; Enrollment'!$C$20:$K$769,7,FALSE),0)</f>
        <v>0</v>
      </c>
      <c r="AQ41" s="150" t="e">
        <f t="shared" si="6"/>
        <v>#DIV/0!</v>
      </c>
      <c r="AS41" s="177"/>
      <c r="AT41" s="177"/>
      <c r="AV41" s="153" t="e">
        <f t="shared" si="7"/>
        <v>#DIV/0!</v>
      </c>
      <c r="AW41" s="101"/>
      <c r="AY41" s="132"/>
      <c r="AZ41" s="101"/>
      <c r="BA41" s="94"/>
      <c r="BB41" s="94"/>
      <c r="BC41" s="94"/>
      <c r="BD41" s="94"/>
      <c r="BE41" s="101"/>
      <c r="BF41" s="132"/>
      <c r="BG41" s="98"/>
      <c r="BH41" s="74" t="str">
        <f t="shared" si="2"/>
        <v>N</v>
      </c>
      <c r="BI41" t="e">
        <f t="shared" si="3"/>
        <v>#DIV/0!</v>
      </c>
      <c r="BK41" s="283">
        <f>IFERROR(VLOOKUP($B41, 'A2. Rate Change &amp; Enrollment'!$C$14:$BY$769, 75, FALSE), 0)</f>
        <v>0</v>
      </c>
      <c r="BL41" s="283" t="e">
        <f t="shared" si="4"/>
        <v>#DIV/0!</v>
      </c>
      <c r="BM41" s="283" t="e">
        <f t="shared" si="5"/>
        <v>#DIV/0!</v>
      </c>
      <c r="BN41" t="e">
        <f t="shared" si="8"/>
        <v>#DIV/0!</v>
      </c>
    </row>
    <row r="42" spans="1:66" x14ac:dyDescent="0.35">
      <c r="A42" t="s">
        <v>236</v>
      </c>
      <c r="B42" s="144"/>
      <c r="C42" s="98"/>
      <c r="D42" s="43" t="str">
        <f t="shared" si="1"/>
        <v>PPO</v>
      </c>
      <c r="E42" s="100"/>
      <c r="F42" s="101"/>
      <c r="G42" s="100"/>
      <c r="H42" s="101"/>
      <c r="I42" s="100"/>
      <c r="J42" s="101"/>
      <c r="K42" s="100"/>
      <c r="L42" s="101"/>
      <c r="M42" s="100"/>
      <c r="N42" s="101"/>
      <c r="O42" s="100"/>
      <c r="P42" s="101"/>
      <c r="Q42" s="100"/>
      <c r="R42" s="101"/>
      <c r="S42" s="100"/>
      <c r="T42" s="101"/>
      <c r="U42" s="118"/>
      <c r="V42" s="118"/>
      <c r="W42" s="100"/>
      <c r="X42" s="100"/>
      <c r="Y42" s="100"/>
      <c r="Z42" s="100"/>
      <c r="AA42" s="132"/>
      <c r="AB42" s="101"/>
      <c r="AC42" s="101"/>
      <c r="AD42" s="101"/>
      <c r="AE42" s="100"/>
      <c r="AF42" s="101"/>
      <c r="AG42" s="100"/>
      <c r="AH42" s="101"/>
      <c r="AI42" s="100"/>
      <c r="AJ42" s="101"/>
      <c r="AK42" s="100"/>
      <c r="AL42" s="101"/>
      <c r="AM42" s="101"/>
      <c r="AN42" s="8"/>
      <c r="AO42" s="147">
        <f>IFERROR(VLOOKUP(B42,'A2. Rate Change &amp; Enrollment'!$C$20:$K$769,3,FALSE),0)</f>
        <v>0</v>
      </c>
      <c r="AP42" s="147">
        <f>IFERROR(VLOOKUP(B42,'A2. Rate Change &amp; Enrollment'!$C$20:$K$769,7,FALSE),0)</f>
        <v>0</v>
      </c>
      <c r="AQ42" s="150" t="e">
        <f t="shared" si="6"/>
        <v>#DIV/0!</v>
      </c>
      <c r="AS42" s="177"/>
      <c r="AT42" s="177"/>
      <c r="AV42" s="153" t="e">
        <f t="shared" si="7"/>
        <v>#DIV/0!</v>
      </c>
      <c r="AW42" s="101"/>
      <c r="AY42" s="132"/>
      <c r="AZ42" s="101"/>
      <c r="BA42" s="94"/>
      <c r="BB42" s="94"/>
      <c r="BC42" s="94"/>
      <c r="BD42" s="94"/>
      <c r="BE42" s="101"/>
      <c r="BF42" s="132"/>
      <c r="BG42" s="98"/>
      <c r="BH42" s="74" t="str">
        <f t="shared" si="2"/>
        <v>N</v>
      </c>
      <c r="BI42" t="e">
        <f t="shared" si="3"/>
        <v>#DIV/0!</v>
      </c>
      <c r="BK42" s="283">
        <f>IFERROR(VLOOKUP($B42, 'A2. Rate Change &amp; Enrollment'!$C$14:$BY$769, 75, FALSE), 0)</f>
        <v>0</v>
      </c>
      <c r="BL42" s="283" t="e">
        <f t="shared" si="4"/>
        <v>#DIV/0!</v>
      </c>
      <c r="BM42" s="283" t="e">
        <f t="shared" si="5"/>
        <v>#DIV/0!</v>
      </c>
      <c r="BN42" t="e">
        <f t="shared" si="8"/>
        <v>#DIV/0!</v>
      </c>
    </row>
    <row r="43" spans="1:66" x14ac:dyDescent="0.35">
      <c r="A43" t="s">
        <v>237</v>
      </c>
      <c r="B43" s="144"/>
      <c r="C43" s="98"/>
      <c r="D43" s="43" t="str">
        <f t="shared" si="1"/>
        <v>PPO</v>
      </c>
      <c r="E43" s="100"/>
      <c r="F43" s="101"/>
      <c r="G43" s="100"/>
      <c r="H43" s="101"/>
      <c r="I43" s="100"/>
      <c r="J43" s="101"/>
      <c r="K43" s="100"/>
      <c r="L43" s="101"/>
      <c r="M43" s="100"/>
      <c r="N43" s="101"/>
      <c r="O43" s="100"/>
      <c r="P43" s="101"/>
      <c r="Q43" s="100"/>
      <c r="R43" s="101"/>
      <c r="S43" s="100"/>
      <c r="T43" s="101"/>
      <c r="U43" s="118"/>
      <c r="V43" s="118"/>
      <c r="W43" s="100"/>
      <c r="X43" s="100"/>
      <c r="Y43" s="100"/>
      <c r="Z43" s="100"/>
      <c r="AA43" s="132"/>
      <c r="AB43" s="101"/>
      <c r="AC43" s="101"/>
      <c r="AD43" s="101"/>
      <c r="AE43" s="100"/>
      <c r="AF43" s="101"/>
      <c r="AG43" s="100"/>
      <c r="AH43" s="101"/>
      <c r="AI43" s="100"/>
      <c r="AJ43" s="101"/>
      <c r="AK43" s="100"/>
      <c r="AL43" s="101"/>
      <c r="AM43" s="101"/>
      <c r="AN43" s="8"/>
      <c r="AO43" s="147">
        <f>IFERROR(VLOOKUP(B43,'A2. Rate Change &amp; Enrollment'!$C$20:$K$769,3,FALSE),0)</f>
        <v>0</v>
      </c>
      <c r="AP43" s="147">
        <f>IFERROR(VLOOKUP(B43,'A2. Rate Change &amp; Enrollment'!$C$20:$K$769,7,FALSE),0)</f>
        <v>0</v>
      </c>
      <c r="AQ43" s="150" t="e">
        <f t="shared" si="6"/>
        <v>#DIV/0!</v>
      </c>
      <c r="AS43" s="177"/>
      <c r="AT43" s="177"/>
      <c r="AV43" s="153" t="e">
        <f t="shared" si="7"/>
        <v>#DIV/0!</v>
      </c>
      <c r="AW43" s="101"/>
      <c r="AY43" s="132"/>
      <c r="AZ43" s="101"/>
      <c r="BA43" s="94"/>
      <c r="BB43" s="94"/>
      <c r="BC43" s="94"/>
      <c r="BD43" s="94"/>
      <c r="BE43" s="101"/>
      <c r="BF43" s="132"/>
      <c r="BG43" s="98"/>
      <c r="BH43" s="74" t="str">
        <f t="shared" si="2"/>
        <v>N</v>
      </c>
      <c r="BI43" t="e">
        <f t="shared" si="3"/>
        <v>#DIV/0!</v>
      </c>
      <c r="BK43" s="283">
        <f>IFERROR(VLOOKUP($B43, 'A2. Rate Change &amp; Enrollment'!$C$14:$BY$769, 75, FALSE), 0)</f>
        <v>0</v>
      </c>
      <c r="BL43" s="283" t="e">
        <f t="shared" si="4"/>
        <v>#DIV/0!</v>
      </c>
      <c r="BM43" s="283" t="e">
        <f t="shared" si="5"/>
        <v>#DIV/0!</v>
      </c>
      <c r="BN43" t="e">
        <f t="shared" si="8"/>
        <v>#DIV/0!</v>
      </c>
    </row>
    <row r="44" spans="1:66" x14ac:dyDescent="0.35">
      <c r="A44" t="s">
        <v>238</v>
      </c>
      <c r="B44" s="144"/>
      <c r="C44" s="98"/>
      <c r="D44" s="43" t="str">
        <f t="shared" si="1"/>
        <v>PPO</v>
      </c>
      <c r="E44" s="100"/>
      <c r="F44" s="101"/>
      <c r="G44" s="100"/>
      <c r="H44" s="101"/>
      <c r="I44" s="100"/>
      <c r="J44" s="101"/>
      <c r="K44" s="100"/>
      <c r="L44" s="101"/>
      <c r="M44" s="100"/>
      <c r="N44" s="101"/>
      <c r="O44" s="100"/>
      <c r="P44" s="101"/>
      <c r="Q44" s="100"/>
      <c r="R44" s="101"/>
      <c r="S44" s="100"/>
      <c r="T44" s="101"/>
      <c r="U44" s="118"/>
      <c r="V44" s="118"/>
      <c r="W44" s="100"/>
      <c r="X44" s="100"/>
      <c r="Y44" s="100"/>
      <c r="Z44" s="100"/>
      <c r="AA44" s="132"/>
      <c r="AB44" s="101"/>
      <c r="AC44" s="101"/>
      <c r="AD44" s="101"/>
      <c r="AE44" s="100"/>
      <c r="AF44" s="101"/>
      <c r="AG44" s="100"/>
      <c r="AH44" s="101"/>
      <c r="AI44" s="100"/>
      <c r="AJ44" s="101"/>
      <c r="AK44" s="100"/>
      <c r="AL44" s="101"/>
      <c r="AM44" s="101"/>
      <c r="AN44" s="8"/>
      <c r="AO44" s="147">
        <f>IFERROR(VLOOKUP(B44,'A2. Rate Change &amp; Enrollment'!$C$20:$K$769,3,FALSE),0)</f>
        <v>0</v>
      </c>
      <c r="AP44" s="147">
        <f>IFERROR(VLOOKUP(B44,'A2. Rate Change &amp; Enrollment'!$C$20:$K$769,7,FALSE),0)</f>
        <v>0</v>
      </c>
      <c r="AQ44" s="150" t="e">
        <f t="shared" si="6"/>
        <v>#DIV/0!</v>
      </c>
      <c r="AS44" s="177"/>
      <c r="AT44" s="177"/>
      <c r="AV44" s="153" t="e">
        <f t="shared" si="7"/>
        <v>#DIV/0!</v>
      </c>
      <c r="AW44" s="101"/>
      <c r="AY44" s="132"/>
      <c r="AZ44" s="101"/>
      <c r="BA44" s="94"/>
      <c r="BB44" s="94"/>
      <c r="BC44" s="94"/>
      <c r="BD44" s="94"/>
      <c r="BE44" s="101"/>
      <c r="BF44" s="132"/>
      <c r="BG44" s="98"/>
      <c r="BH44" s="74" t="str">
        <f t="shared" si="2"/>
        <v>N</v>
      </c>
      <c r="BI44" t="e">
        <f t="shared" si="3"/>
        <v>#DIV/0!</v>
      </c>
      <c r="BK44" s="283">
        <f>IFERROR(VLOOKUP($B44, 'A2. Rate Change &amp; Enrollment'!$C$14:$BY$769, 75, FALSE), 0)</f>
        <v>0</v>
      </c>
      <c r="BL44" s="283" t="e">
        <f t="shared" si="4"/>
        <v>#DIV/0!</v>
      </c>
      <c r="BM44" s="283" t="e">
        <f t="shared" si="5"/>
        <v>#DIV/0!</v>
      </c>
      <c r="BN44" t="e">
        <f t="shared" si="8"/>
        <v>#DIV/0!</v>
      </c>
    </row>
    <row r="45" spans="1:66" x14ac:dyDescent="0.35">
      <c r="A45" t="s">
        <v>239</v>
      </c>
      <c r="B45" s="144"/>
      <c r="C45" s="98"/>
      <c r="D45" s="43" t="str">
        <f t="shared" si="1"/>
        <v>PPO</v>
      </c>
      <c r="E45" s="100"/>
      <c r="F45" s="101"/>
      <c r="G45" s="100"/>
      <c r="H45" s="101"/>
      <c r="I45" s="100"/>
      <c r="J45" s="101"/>
      <c r="K45" s="100"/>
      <c r="L45" s="101"/>
      <c r="M45" s="100"/>
      <c r="N45" s="101"/>
      <c r="O45" s="100"/>
      <c r="P45" s="101"/>
      <c r="Q45" s="100"/>
      <c r="R45" s="101"/>
      <c r="S45" s="100"/>
      <c r="T45" s="101"/>
      <c r="U45" s="118"/>
      <c r="V45" s="118"/>
      <c r="W45" s="100"/>
      <c r="X45" s="100"/>
      <c r="Y45" s="100"/>
      <c r="Z45" s="100"/>
      <c r="AA45" s="132"/>
      <c r="AB45" s="101"/>
      <c r="AC45" s="101"/>
      <c r="AD45" s="101"/>
      <c r="AE45" s="100"/>
      <c r="AF45" s="101"/>
      <c r="AG45" s="100"/>
      <c r="AH45" s="101"/>
      <c r="AI45" s="100"/>
      <c r="AJ45" s="101"/>
      <c r="AK45" s="100"/>
      <c r="AL45" s="101"/>
      <c r="AM45" s="101"/>
      <c r="AN45" s="8"/>
      <c r="AO45" s="147">
        <f>IFERROR(VLOOKUP(B45,'A2. Rate Change &amp; Enrollment'!$C$20:$K$769,3,FALSE),0)</f>
        <v>0</v>
      </c>
      <c r="AP45" s="147">
        <f>IFERROR(VLOOKUP(B45,'A2. Rate Change &amp; Enrollment'!$C$20:$K$769,7,FALSE),0)</f>
        <v>0</v>
      </c>
      <c r="AQ45" s="150" t="e">
        <f t="shared" si="6"/>
        <v>#DIV/0!</v>
      </c>
      <c r="AS45" s="177"/>
      <c r="AT45" s="177"/>
      <c r="AV45" s="153" t="e">
        <f t="shared" si="7"/>
        <v>#DIV/0!</v>
      </c>
      <c r="AW45" s="101"/>
      <c r="AY45" s="132"/>
      <c r="AZ45" s="101"/>
      <c r="BA45" s="94"/>
      <c r="BB45" s="94"/>
      <c r="BC45" s="94"/>
      <c r="BD45" s="94"/>
      <c r="BE45" s="101"/>
      <c r="BF45" s="132"/>
      <c r="BG45" s="98"/>
      <c r="BH45" s="74" t="str">
        <f t="shared" si="2"/>
        <v>N</v>
      </c>
      <c r="BI45" t="e">
        <f t="shared" si="3"/>
        <v>#DIV/0!</v>
      </c>
      <c r="BK45" s="283">
        <f>IFERROR(VLOOKUP($B45, 'A2. Rate Change &amp; Enrollment'!$C$14:$BY$769, 75, FALSE), 0)</f>
        <v>0</v>
      </c>
      <c r="BL45" s="283" t="e">
        <f t="shared" si="4"/>
        <v>#DIV/0!</v>
      </c>
      <c r="BM45" s="283" t="e">
        <f t="shared" si="5"/>
        <v>#DIV/0!</v>
      </c>
      <c r="BN45" t="e">
        <f t="shared" si="8"/>
        <v>#DIV/0!</v>
      </c>
    </row>
    <row r="46" spans="1:66" x14ac:dyDescent="0.35">
      <c r="A46" t="s">
        <v>240</v>
      </c>
      <c r="B46" s="144"/>
      <c r="C46" s="98"/>
      <c r="D46" s="43" t="str">
        <f t="shared" si="1"/>
        <v>PPO</v>
      </c>
      <c r="E46" s="100"/>
      <c r="F46" s="101"/>
      <c r="G46" s="100"/>
      <c r="H46" s="101"/>
      <c r="I46" s="100"/>
      <c r="J46" s="101"/>
      <c r="K46" s="100"/>
      <c r="L46" s="101"/>
      <c r="M46" s="100"/>
      <c r="N46" s="101"/>
      <c r="O46" s="100"/>
      <c r="P46" s="101"/>
      <c r="Q46" s="100"/>
      <c r="R46" s="101"/>
      <c r="S46" s="100"/>
      <c r="T46" s="101"/>
      <c r="U46" s="118"/>
      <c r="V46" s="118"/>
      <c r="W46" s="100"/>
      <c r="X46" s="100"/>
      <c r="Y46" s="100"/>
      <c r="Z46" s="100"/>
      <c r="AA46" s="132"/>
      <c r="AB46" s="101"/>
      <c r="AC46" s="101"/>
      <c r="AD46" s="101"/>
      <c r="AE46" s="100"/>
      <c r="AF46" s="101"/>
      <c r="AG46" s="100"/>
      <c r="AH46" s="101"/>
      <c r="AI46" s="100"/>
      <c r="AJ46" s="101"/>
      <c r="AK46" s="100"/>
      <c r="AL46" s="101"/>
      <c r="AM46" s="101"/>
      <c r="AN46" s="8"/>
      <c r="AO46" s="147">
        <f>IFERROR(VLOOKUP(B46,'A2. Rate Change &amp; Enrollment'!$C$20:$K$769,3,FALSE),0)</f>
        <v>0</v>
      </c>
      <c r="AP46" s="147">
        <f>IFERROR(VLOOKUP(B46,'A2. Rate Change &amp; Enrollment'!$C$20:$K$769,7,FALSE),0)</f>
        <v>0</v>
      </c>
      <c r="AQ46" s="150" t="e">
        <f t="shared" si="6"/>
        <v>#DIV/0!</v>
      </c>
      <c r="AS46" s="177"/>
      <c r="AT46" s="177"/>
      <c r="AV46" s="153" t="e">
        <f t="shared" si="7"/>
        <v>#DIV/0!</v>
      </c>
      <c r="AW46" s="101"/>
      <c r="AY46" s="132"/>
      <c r="AZ46" s="101"/>
      <c r="BA46" s="94"/>
      <c r="BB46" s="94"/>
      <c r="BC46" s="94"/>
      <c r="BD46" s="94"/>
      <c r="BE46" s="101"/>
      <c r="BF46" s="132"/>
      <c r="BG46" s="98"/>
      <c r="BH46" s="74" t="str">
        <f t="shared" si="2"/>
        <v>N</v>
      </c>
      <c r="BI46" t="e">
        <f t="shared" si="3"/>
        <v>#DIV/0!</v>
      </c>
      <c r="BK46" s="283">
        <f>IFERROR(VLOOKUP($B46, 'A2. Rate Change &amp; Enrollment'!$C$14:$BY$769, 75, FALSE), 0)</f>
        <v>0</v>
      </c>
      <c r="BL46" s="283" t="e">
        <f t="shared" si="4"/>
        <v>#DIV/0!</v>
      </c>
      <c r="BM46" s="283" t="e">
        <f t="shared" si="5"/>
        <v>#DIV/0!</v>
      </c>
      <c r="BN46" t="e">
        <f t="shared" si="8"/>
        <v>#DIV/0!</v>
      </c>
    </row>
    <row r="47" spans="1:66" x14ac:dyDescent="0.35">
      <c r="A47" t="s">
        <v>241</v>
      </c>
      <c r="B47" s="144"/>
      <c r="C47" s="98"/>
      <c r="D47" s="43" t="str">
        <f t="shared" si="1"/>
        <v>PPO</v>
      </c>
      <c r="E47" s="100"/>
      <c r="F47" s="101"/>
      <c r="G47" s="100"/>
      <c r="H47" s="101"/>
      <c r="I47" s="100"/>
      <c r="J47" s="101"/>
      <c r="K47" s="100"/>
      <c r="L47" s="101"/>
      <c r="M47" s="100"/>
      <c r="N47" s="101"/>
      <c r="O47" s="100"/>
      <c r="P47" s="101"/>
      <c r="Q47" s="100"/>
      <c r="R47" s="101"/>
      <c r="S47" s="100"/>
      <c r="T47" s="101"/>
      <c r="U47" s="118"/>
      <c r="V47" s="118"/>
      <c r="W47" s="100"/>
      <c r="X47" s="100"/>
      <c r="Y47" s="100"/>
      <c r="Z47" s="100"/>
      <c r="AA47" s="132"/>
      <c r="AB47" s="101"/>
      <c r="AC47" s="101"/>
      <c r="AD47" s="101"/>
      <c r="AE47" s="100"/>
      <c r="AF47" s="101"/>
      <c r="AG47" s="100"/>
      <c r="AH47" s="101"/>
      <c r="AI47" s="100"/>
      <c r="AJ47" s="101"/>
      <c r="AK47" s="100"/>
      <c r="AL47" s="101"/>
      <c r="AM47" s="101"/>
      <c r="AN47" s="8"/>
      <c r="AO47" s="147">
        <f>IFERROR(VLOOKUP(B47,'A2. Rate Change &amp; Enrollment'!$C$20:$K$769,3,FALSE),0)</f>
        <v>0</v>
      </c>
      <c r="AP47" s="147">
        <f>IFERROR(VLOOKUP(B47,'A2. Rate Change &amp; Enrollment'!$C$20:$K$769,7,FALSE),0)</f>
        <v>0</v>
      </c>
      <c r="AQ47" s="150" t="e">
        <f t="shared" si="6"/>
        <v>#DIV/0!</v>
      </c>
      <c r="AS47" s="177"/>
      <c r="AT47" s="177"/>
      <c r="AV47" s="153" t="e">
        <f t="shared" si="7"/>
        <v>#DIV/0!</v>
      </c>
      <c r="AW47" s="101"/>
      <c r="AY47" s="132"/>
      <c r="AZ47" s="101"/>
      <c r="BA47" s="94"/>
      <c r="BB47" s="94"/>
      <c r="BC47" s="94"/>
      <c r="BD47" s="94"/>
      <c r="BE47" s="101"/>
      <c r="BF47" s="132"/>
      <c r="BG47" s="98"/>
      <c r="BH47" s="74" t="str">
        <f t="shared" si="2"/>
        <v>N</v>
      </c>
      <c r="BI47" t="e">
        <f t="shared" si="3"/>
        <v>#DIV/0!</v>
      </c>
      <c r="BK47" s="283">
        <f>IFERROR(VLOOKUP($B47, 'A2. Rate Change &amp; Enrollment'!$C$14:$BY$769, 75, FALSE), 0)</f>
        <v>0</v>
      </c>
      <c r="BL47" s="283" t="e">
        <f t="shared" si="4"/>
        <v>#DIV/0!</v>
      </c>
      <c r="BM47" s="283" t="e">
        <f t="shared" si="5"/>
        <v>#DIV/0!</v>
      </c>
      <c r="BN47" t="e">
        <f t="shared" si="8"/>
        <v>#DIV/0!</v>
      </c>
    </row>
    <row r="48" spans="1:66" x14ac:dyDescent="0.35">
      <c r="A48" t="s">
        <v>242</v>
      </c>
      <c r="B48" s="144"/>
      <c r="C48" s="98"/>
      <c r="D48" s="43" t="str">
        <f t="shared" si="1"/>
        <v>PPO</v>
      </c>
      <c r="E48" s="100"/>
      <c r="F48" s="101"/>
      <c r="G48" s="100"/>
      <c r="H48" s="101"/>
      <c r="I48" s="100"/>
      <c r="J48" s="101"/>
      <c r="K48" s="100"/>
      <c r="L48" s="101"/>
      <c r="M48" s="100"/>
      <c r="N48" s="101"/>
      <c r="O48" s="100"/>
      <c r="P48" s="101"/>
      <c r="Q48" s="100"/>
      <c r="R48" s="101"/>
      <c r="S48" s="100"/>
      <c r="T48" s="101"/>
      <c r="U48" s="118"/>
      <c r="V48" s="118"/>
      <c r="W48" s="100"/>
      <c r="X48" s="100"/>
      <c r="Y48" s="100"/>
      <c r="Z48" s="100"/>
      <c r="AA48" s="132"/>
      <c r="AB48" s="101"/>
      <c r="AC48" s="101"/>
      <c r="AD48" s="101"/>
      <c r="AE48" s="100"/>
      <c r="AF48" s="101"/>
      <c r="AG48" s="100"/>
      <c r="AH48" s="101"/>
      <c r="AI48" s="100"/>
      <c r="AJ48" s="101"/>
      <c r="AK48" s="100"/>
      <c r="AL48" s="101"/>
      <c r="AM48" s="101"/>
      <c r="AN48" s="8"/>
      <c r="AO48" s="147">
        <f>IFERROR(VLOOKUP(B48,'A2. Rate Change &amp; Enrollment'!$C$20:$K$769,3,FALSE),0)</f>
        <v>0</v>
      </c>
      <c r="AP48" s="147">
        <f>IFERROR(VLOOKUP(B48,'A2. Rate Change &amp; Enrollment'!$C$20:$K$769,7,FALSE),0)</f>
        <v>0</v>
      </c>
      <c r="AQ48" s="150" t="e">
        <f t="shared" si="6"/>
        <v>#DIV/0!</v>
      </c>
      <c r="AS48" s="177"/>
      <c r="AT48" s="177"/>
      <c r="AV48" s="153" t="e">
        <f t="shared" si="7"/>
        <v>#DIV/0!</v>
      </c>
      <c r="AW48" s="101"/>
      <c r="AY48" s="132"/>
      <c r="AZ48" s="101"/>
      <c r="BA48" s="94"/>
      <c r="BB48" s="94"/>
      <c r="BC48" s="94"/>
      <c r="BD48" s="94"/>
      <c r="BE48" s="101"/>
      <c r="BF48" s="132"/>
      <c r="BG48" s="98"/>
      <c r="BH48" s="74" t="str">
        <f t="shared" si="2"/>
        <v>N</v>
      </c>
      <c r="BI48" t="e">
        <f t="shared" si="3"/>
        <v>#DIV/0!</v>
      </c>
      <c r="BK48" s="283">
        <f>IFERROR(VLOOKUP($B48, 'A2. Rate Change &amp; Enrollment'!$C$14:$BY$769, 75, FALSE), 0)</f>
        <v>0</v>
      </c>
      <c r="BL48" s="283" t="e">
        <f t="shared" si="4"/>
        <v>#DIV/0!</v>
      </c>
      <c r="BM48" s="283" t="e">
        <f t="shared" si="5"/>
        <v>#DIV/0!</v>
      </c>
      <c r="BN48" t="e">
        <f t="shared" si="8"/>
        <v>#DIV/0!</v>
      </c>
    </row>
    <row r="49" spans="1:66" x14ac:dyDescent="0.35">
      <c r="A49" t="s">
        <v>243</v>
      </c>
      <c r="B49" s="144"/>
      <c r="C49" s="98"/>
      <c r="D49" s="43" t="str">
        <f t="shared" si="1"/>
        <v>PPO</v>
      </c>
      <c r="E49" s="100"/>
      <c r="F49" s="101"/>
      <c r="G49" s="100"/>
      <c r="H49" s="101"/>
      <c r="I49" s="100"/>
      <c r="J49" s="101"/>
      <c r="K49" s="100"/>
      <c r="L49" s="101"/>
      <c r="M49" s="100"/>
      <c r="N49" s="101"/>
      <c r="O49" s="100"/>
      <c r="P49" s="101"/>
      <c r="Q49" s="100"/>
      <c r="R49" s="101"/>
      <c r="S49" s="100"/>
      <c r="T49" s="101"/>
      <c r="U49" s="118"/>
      <c r="V49" s="118"/>
      <c r="W49" s="100"/>
      <c r="X49" s="100"/>
      <c r="Y49" s="100"/>
      <c r="Z49" s="100"/>
      <c r="AA49" s="132"/>
      <c r="AB49" s="101"/>
      <c r="AC49" s="101"/>
      <c r="AD49" s="101"/>
      <c r="AE49" s="100"/>
      <c r="AF49" s="101"/>
      <c r="AG49" s="100"/>
      <c r="AH49" s="101"/>
      <c r="AI49" s="100"/>
      <c r="AJ49" s="101"/>
      <c r="AK49" s="100"/>
      <c r="AL49" s="101"/>
      <c r="AM49" s="101"/>
      <c r="AN49" s="8"/>
      <c r="AO49" s="147">
        <f>IFERROR(VLOOKUP(B49,'A2. Rate Change &amp; Enrollment'!$C$20:$K$769,3,FALSE),0)</f>
        <v>0</v>
      </c>
      <c r="AP49" s="147">
        <f>IFERROR(VLOOKUP(B49,'A2. Rate Change &amp; Enrollment'!$C$20:$K$769,7,FALSE),0)</f>
        <v>0</v>
      </c>
      <c r="AQ49" s="150" t="e">
        <f t="shared" si="6"/>
        <v>#DIV/0!</v>
      </c>
      <c r="AS49" s="177"/>
      <c r="AT49" s="177"/>
      <c r="AV49" s="153" t="e">
        <f t="shared" si="7"/>
        <v>#DIV/0!</v>
      </c>
      <c r="AW49" s="101"/>
      <c r="AY49" s="132"/>
      <c r="AZ49" s="101"/>
      <c r="BA49" s="94"/>
      <c r="BB49" s="94"/>
      <c r="BC49" s="94"/>
      <c r="BD49" s="94"/>
      <c r="BE49" s="101"/>
      <c r="BF49" s="132"/>
      <c r="BG49" s="98"/>
      <c r="BH49" s="74" t="str">
        <f t="shared" si="2"/>
        <v>N</v>
      </c>
      <c r="BI49" t="e">
        <f t="shared" si="3"/>
        <v>#DIV/0!</v>
      </c>
      <c r="BK49" s="283">
        <f>IFERROR(VLOOKUP($B49, 'A2. Rate Change &amp; Enrollment'!$C$14:$BY$769, 75, FALSE), 0)</f>
        <v>0</v>
      </c>
      <c r="BL49" s="283" t="e">
        <f t="shared" si="4"/>
        <v>#DIV/0!</v>
      </c>
      <c r="BM49" s="283" t="e">
        <f t="shared" si="5"/>
        <v>#DIV/0!</v>
      </c>
      <c r="BN49" t="e">
        <f t="shared" si="8"/>
        <v>#DIV/0!</v>
      </c>
    </row>
    <row r="50" spans="1:66" x14ac:dyDescent="0.35">
      <c r="A50" t="s">
        <v>244</v>
      </c>
      <c r="B50" s="144"/>
      <c r="C50" s="98"/>
      <c r="D50" s="43" t="str">
        <f t="shared" si="1"/>
        <v>PPO</v>
      </c>
      <c r="E50" s="100"/>
      <c r="F50" s="101"/>
      <c r="G50" s="100"/>
      <c r="H50" s="101"/>
      <c r="I50" s="100"/>
      <c r="J50" s="101"/>
      <c r="K50" s="100"/>
      <c r="L50" s="101"/>
      <c r="M50" s="100"/>
      <c r="N50" s="101"/>
      <c r="O50" s="100"/>
      <c r="P50" s="101"/>
      <c r="Q50" s="100"/>
      <c r="R50" s="101"/>
      <c r="S50" s="100"/>
      <c r="T50" s="101"/>
      <c r="U50" s="118"/>
      <c r="V50" s="118"/>
      <c r="W50" s="100"/>
      <c r="X50" s="100"/>
      <c r="Y50" s="100"/>
      <c r="Z50" s="100"/>
      <c r="AA50" s="132"/>
      <c r="AB50" s="101"/>
      <c r="AC50" s="101"/>
      <c r="AD50" s="101"/>
      <c r="AE50" s="100"/>
      <c r="AF50" s="101"/>
      <c r="AG50" s="100"/>
      <c r="AH50" s="101"/>
      <c r="AI50" s="100"/>
      <c r="AJ50" s="101"/>
      <c r="AK50" s="100"/>
      <c r="AL50" s="101"/>
      <c r="AM50" s="101"/>
      <c r="AN50" s="8"/>
      <c r="AO50" s="147">
        <f>IFERROR(VLOOKUP(B50,'A2. Rate Change &amp; Enrollment'!$C$20:$K$769,3,FALSE),0)</f>
        <v>0</v>
      </c>
      <c r="AP50" s="147">
        <f>IFERROR(VLOOKUP(B50,'A2. Rate Change &amp; Enrollment'!$C$20:$K$769,7,FALSE),0)</f>
        <v>0</v>
      </c>
      <c r="AQ50" s="150" t="e">
        <f t="shared" si="6"/>
        <v>#DIV/0!</v>
      </c>
      <c r="AS50" s="177"/>
      <c r="AT50" s="177"/>
      <c r="AV50" s="153" t="e">
        <f t="shared" si="7"/>
        <v>#DIV/0!</v>
      </c>
      <c r="AW50" s="101"/>
      <c r="AY50" s="132"/>
      <c r="AZ50" s="101"/>
      <c r="BA50" s="94"/>
      <c r="BB50" s="94"/>
      <c r="BC50" s="94"/>
      <c r="BD50" s="94"/>
      <c r="BE50" s="101"/>
      <c r="BF50" s="132"/>
      <c r="BG50" s="98"/>
      <c r="BH50" s="74" t="str">
        <f t="shared" si="2"/>
        <v>N</v>
      </c>
      <c r="BI50" t="e">
        <f t="shared" si="3"/>
        <v>#DIV/0!</v>
      </c>
      <c r="BK50" s="283">
        <f>IFERROR(VLOOKUP($B50, 'A2. Rate Change &amp; Enrollment'!$C$14:$BY$769, 75, FALSE), 0)</f>
        <v>0</v>
      </c>
      <c r="BL50" s="283" t="e">
        <f t="shared" si="4"/>
        <v>#DIV/0!</v>
      </c>
      <c r="BM50" s="283" t="e">
        <f t="shared" si="5"/>
        <v>#DIV/0!</v>
      </c>
      <c r="BN50" t="e">
        <f t="shared" si="8"/>
        <v>#DIV/0!</v>
      </c>
    </row>
    <row r="51" spans="1:66" x14ac:dyDescent="0.35">
      <c r="A51" t="s">
        <v>245</v>
      </c>
      <c r="B51" s="144"/>
      <c r="C51" s="98"/>
      <c r="D51" s="43" t="str">
        <f t="shared" si="1"/>
        <v>PPO</v>
      </c>
      <c r="E51" s="100"/>
      <c r="F51" s="101"/>
      <c r="G51" s="100"/>
      <c r="H51" s="101"/>
      <c r="I51" s="100"/>
      <c r="J51" s="101"/>
      <c r="K51" s="100"/>
      <c r="L51" s="101"/>
      <c r="M51" s="100"/>
      <c r="N51" s="101"/>
      <c r="O51" s="100"/>
      <c r="P51" s="101"/>
      <c r="Q51" s="100"/>
      <c r="R51" s="101"/>
      <c r="S51" s="100"/>
      <c r="T51" s="101"/>
      <c r="U51" s="118"/>
      <c r="V51" s="118"/>
      <c r="W51" s="100"/>
      <c r="X51" s="100"/>
      <c r="Y51" s="100"/>
      <c r="Z51" s="100"/>
      <c r="AA51" s="132"/>
      <c r="AB51" s="101"/>
      <c r="AC51" s="101"/>
      <c r="AD51" s="101"/>
      <c r="AE51" s="100"/>
      <c r="AF51" s="101"/>
      <c r="AG51" s="100"/>
      <c r="AH51" s="101"/>
      <c r="AI51" s="100"/>
      <c r="AJ51" s="101"/>
      <c r="AK51" s="100"/>
      <c r="AL51" s="101"/>
      <c r="AM51" s="101"/>
      <c r="AN51" s="8"/>
      <c r="AO51" s="147">
        <f>IFERROR(VLOOKUP(B51,'A2. Rate Change &amp; Enrollment'!$C$20:$K$769,3,FALSE),0)</f>
        <v>0</v>
      </c>
      <c r="AP51" s="147">
        <f>IFERROR(VLOOKUP(B51,'A2. Rate Change &amp; Enrollment'!$C$20:$K$769,7,FALSE),0)</f>
        <v>0</v>
      </c>
      <c r="AQ51" s="150" t="e">
        <f t="shared" si="6"/>
        <v>#DIV/0!</v>
      </c>
      <c r="AS51" s="177"/>
      <c r="AT51" s="177"/>
      <c r="AV51" s="153" t="e">
        <f t="shared" si="7"/>
        <v>#DIV/0!</v>
      </c>
      <c r="AW51" s="101"/>
      <c r="AY51" s="132"/>
      <c r="AZ51" s="101"/>
      <c r="BA51" s="94"/>
      <c r="BB51" s="94"/>
      <c r="BC51" s="94"/>
      <c r="BD51" s="94"/>
      <c r="BE51" s="101"/>
      <c r="BF51" s="132"/>
      <c r="BG51" s="98"/>
      <c r="BH51" s="74" t="str">
        <f t="shared" si="2"/>
        <v>N</v>
      </c>
      <c r="BI51" t="e">
        <f t="shared" si="3"/>
        <v>#DIV/0!</v>
      </c>
      <c r="BK51" s="283">
        <f>IFERROR(VLOOKUP($B51, 'A2. Rate Change &amp; Enrollment'!$C$14:$BY$769, 75, FALSE), 0)</f>
        <v>0</v>
      </c>
      <c r="BL51" s="283" t="e">
        <f t="shared" si="4"/>
        <v>#DIV/0!</v>
      </c>
      <c r="BM51" s="283" t="e">
        <f t="shared" si="5"/>
        <v>#DIV/0!</v>
      </c>
      <c r="BN51" t="e">
        <f t="shared" si="8"/>
        <v>#DIV/0!</v>
      </c>
    </row>
    <row r="52" spans="1:66" x14ac:dyDescent="0.35">
      <c r="A52" t="s">
        <v>246</v>
      </c>
      <c r="B52" s="144"/>
      <c r="C52" s="98"/>
      <c r="D52" s="43" t="str">
        <f t="shared" si="1"/>
        <v>PPO</v>
      </c>
      <c r="E52" s="100"/>
      <c r="F52" s="101"/>
      <c r="G52" s="100"/>
      <c r="H52" s="101"/>
      <c r="I52" s="100"/>
      <c r="J52" s="101"/>
      <c r="K52" s="100"/>
      <c r="L52" s="101"/>
      <c r="M52" s="100"/>
      <c r="N52" s="101"/>
      <c r="O52" s="100"/>
      <c r="P52" s="101"/>
      <c r="Q52" s="100"/>
      <c r="R52" s="101"/>
      <c r="S52" s="100"/>
      <c r="T52" s="101"/>
      <c r="U52" s="118"/>
      <c r="V52" s="118"/>
      <c r="W52" s="100"/>
      <c r="X52" s="100"/>
      <c r="Y52" s="100"/>
      <c r="Z52" s="100"/>
      <c r="AA52" s="132"/>
      <c r="AB52" s="101"/>
      <c r="AC52" s="101"/>
      <c r="AD52" s="101"/>
      <c r="AE52" s="100"/>
      <c r="AF52" s="101"/>
      <c r="AG52" s="100"/>
      <c r="AH52" s="101"/>
      <c r="AI52" s="100"/>
      <c r="AJ52" s="101"/>
      <c r="AK52" s="100"/>
      <c r="AL52" s="101"/>
      <c r="AM52" s="101"/>
      <c r="AN52" s="8"/>
      <c r="AO52" s="147">
        <f>IFERROR(VLOOKUP(B52,'A2. Rate Change &amp; Enrollment'!$C$20:$K$769,3,FALSE),0)</f>
        <v>0</v>
      </c>
      <c r="AP52" s="147">
        <f>IFERROR(VLOOKUP(B52,'A2. Rate Change &amp; Enrollment'!$C$20:$K$769,7,FALSE),0)</f>
        <v>0</v>
      </c>
      <c r="AQ52" s="150" t="e">
        <f t="shared" si="6"/>
        <v>#DIV/0!</v>
      </c>
      <c r="AS52" s="177"/>
      <c r="AT52" s="177"/>
      <c r="AV52" s="153" t="e">
        <f t="shared" si="7"/>
        <v>#DIV/0!</v>
      </c>
      <c r="AW52" s="101"/>
      <c r="AY52" s="132"/>
      <c r="AZ52" s="101"/>
      <c r="BA52" s="94"/>
      <c r="BB52" s="94"/>
      <c r="BC52" s="94"/>
      <c r="BD52" s="94"/>
      <c r="BE52" s="101"/>
      <c r="BF52" s="132"/>
      <c r="BG52" s="98"/>
      <c r="BH52" s="74" t="str">
        <f t="shared" si="2"/>
        <v>N</v>
      </c>
      <c r="BI52" t="e">
        <f t="shared" si="3"/>
        <v>#DIV/0!</v>
      </c>
      <c r="BK52" s="283">
        <f>IFERROR(VLOOKUP($B52, 'A2. Rate Change &amp; Enrollment'!$C$14:$BY$769, 75, FALSE), 0)</f>
        <v>0</v>
      </c>
      <c r="BL52" s="283" t="e">
        <f t="shared" si="4"/>
        <v>#DIV/0!</v>
      </c>
      <c r="BM52" s="283" t="e">
        <f t="shared" si="5"/>
        <v>#DIV/0!</v>
      </c>
      <c r="BN52" t="e">
        <f t="shared" si="8"/>
        <v>#DIV/0!</v>
      </c>
    </row>
    <row r="53" spans="1:66" x14ac:dyDescent="0.35">
      <c r="A53" t="s">
        <v>247</v>
      </c>
      <c r="B53" s="144"/>
      <c r="C53" s="98"/>
      <c r="D53" s="43" t="str">
        <f t="shared" si="1"/>
        <v>PPO</v>
      </c>
      <c r="E53" s="100"/>
      <c r="F53" s="101"/>
      <c r="G53" s="100"/>
      <c r="H53" s="101"/>
      <c r="I53" s="100"/>
      <c r="J53" s="101"/>
      <c r="K53" s="100"/>
      <c r="L53" s="101"/>
      <c r="M53" s="100"/>
      <c r="N53" s="101"/>
      <c r="O53" s="100"/>
      <c r="P53" s="101"/>
      <c r="Q53" s="100"/>
      <c r="R53" s="101"/>
      <c r="S53" s="100"/>
      <c r="T53" s="101"/>
      <c r="U53" s="118"/>
      <c r="V53" s="118"/>
      <c r="W53" s="100"/>
      <c r="X53" s="100"/>
      <c r="Y53" s="100"/>
      <c r="Z53" s="100"/>
      <c r="AA53" s="132"/>
      <c r="AB53" s="101"/>
      <c r="AC53" s="101"/>
      <c r="AD53" s="101"/>
      <c r="AE53" s="100"/>
      <c r="AF53" s="101"/>
      <c r="AG53" s="100"/>
      <c r="AH53" s="101"/>
      <c r="AI53" s="100"/>
      <c r="AJ53" s="101"/>
      <c r="AK53" s="100"/>
      <c r="AL53" s="101"/>
      <c r="AM53" s="101"/>
      <c r="AN53" s="8"/>
      <c r="AO53" s="147">
        <f>IFERROR(VLOOKUP(B53,'A2. Rate Change &amp; Enrollment'!$C$20:$K$769,3,FALSE),0)</f>
        <v>0</v>
      </c>
      <c r="AP53" s="147">
        <f>IFERROR(VLOOKUP(B53,'A2. Rate Change &amp; Enrollment'!$C$20:$K$769,7,FALSE),0)</f>
        <v>0</v>
      </c>
      <c r="AQ53" s="150" t="e">
        <f t="shared" si="6"/>
        <v>#DIV/0!</v>
      </c>
      <c r="AS53" s="177"/>
      <c r="AT53" s="177"/>
      <c r="AV53" s="153" t="e">
        <f t="shared" si="7"/>
        <v>#DIV/0!</v>
      </c>
      <c r="AW53" s="101"/>
      <c r="AY53" s="132"/>
      <c r="AZ53" s="101"/>
      <c r="BA53" s="94"/>
      <c r="BB53" s="94"/>
      <c r="BC53" s="94"/>
      <c r="BD53" s="94"/>
      <c r="BE53" s="101"/>
      <c r="BF53" s="132"/>
      <c r="BG53" s="98"/>
      <c r="BH53" s="74" t="str">
        <f t="shared" si="2"/>
        <v>N</v>
      </c>
      <c r="BI53" t="e">
        <f t="shared" si="3"/>
        <v>#DIV/0!</v>
      </c>
      <c r="BK53" s="283">
        <f>IFERROR(VLOOKUP($B53, 'A2. Rate Change &amp; Enrollment'!$C$14:$BY$769, 75, FALSE), 0)</f>
        <v>0</v>
      </c>
      <c r="BL53" s="283" t="e">
        <f t="shared" si="4"/>
        <v>#DIV/0!</v>
      </c>
      <c r="BM53" s="283" t="e">
        <f t="shared" si="5"/>
        <v>#DIV/0!</v>
      </c>
      <c r="BN53" t="e">
        <f t="shared" si="8"/>
        <v>#DIV/0!</v>
      </c>
    </row>
    <row r="54" spans="1:66" x14ac:dyDescent="0.35">
      <c r="A54" t="s">
        <v>248</v>
      </c>
      <c r="B54" s="144"/>
      <c r="C54" s="98"/>
      <c r="D54" s="43" t="str">
        <f t="shared" si="1"/>
        <v>PPO</v>
      </c>
      <c r="E54" s="100"/>
      <c r="F54" s="101"/>
      <c r="G54" s="100"/>
      <c r="H54" s="101"/>
      <c r="I54" s="100"/>
      <c r="J54" s="101"/>
      <c r="K54" s="100"/>
      <c r="L54" s="101"/>
      <c r="M54" s="100"/>
      <c r="N54" s="101"/>
      <c r="O54" s="100"/>
      <c r="P54" s="101"/>
      <c r="Q54" s="100"/>
      <c r="R54" s="101"/>
      <c r="S54" s="100"/>
      <c r="T54" s="101"/>
      <c r="U54" s="118"/>
      <c r="V54" s="118"/>
      <c r="W54" s="100"/>
      <c r="X54" s="100"/>
      <c r="Y54" s="100"/>
      <c r="Z54" s="100"/>
      <c r="AA54" s="132"/>
      <c r="AB54" s="101"/>
      <c r="AC54" s="101"/>
      <c r="AD54" s="101"/>
      <c r="AE54" s="100"/>
      <c r="AF54" s="101"/>
      <c r="AG54" s="100"/>
      <c r="AH54" s="101"/>
      <c r="AI54" s="100"/>
      <c r="AJ54" s="101"/>
      <c r="AK54" s="100"/>
      <c r="AL54" s="101"/>
      <c r="AM54" s="101"/>
      <c r="AN54" s="8"/>
      <c r="AO54" s="147">
        <f>IFERROR(VLOOKUP(B54,'A2. Rate Change &amp; Enrollment'!$C$20:$K$769,3,FALSE),0)</f>
        <v>0</v>
      </c>
      <c r="AP54" s="147">
        <f>IFERROR(VLOOKUP(B54,'A2. Rate Change &amp; Enrollment'!$C$20:$K$769,7,FALSE),0)</f>
        <v>0</v>
      </c>
      <c r="AQ54" s="150" t="e">
        <f t="shared" si="6"/>
        <v>#DIV/0!</v>
      </c>
      <c r="AS54" s="177"/>
      <c r="AT54" s="177"/>
      <c r="AV54" s="153" t="e">
        <f t="shared" si="7"/>
        <v>#DIV/0!</v>
      </c>
      <c r="AW54" s="101"/>
      <c r="AY54" s="132"/>
      <c r="AZ54" s="101"/>
      <c r="BA54" s="94"/>
      <c r="BB54" s="94"/>
      <c r="BC54" s="94"/>
      <c r="BD54" s="94"/>
      <c r="BE54" s="101"/>
      <c r="BF54" s="132"/>
      <c r="BG54" s="98"/>
      <c r="BH54" s="74" t="str">
        <f t="shared" si="2"/>
        <v>N</v>
      </c>
      <c r="BI54" t="e">
        <f t="shared" si="3"/>
        <v>#DIV/0!</v>
      </c>
      <c r="BK54" s="283">
        <f>IFERROR(VLOOKUP($B54, 'A2. Rate Change &amp; Enrollment'!$C$14:$BY$769, 75, FALSE), 0)</f>
        <v>0</v>
      </c>
      <c r="BL54" s="283" t="e">
        <f t="shared" si="4"/>
        <v>#DIV/0!</v>
      </c>
      <c r="BM54" s="283" t="e">
        <f t="shared" si="5"/>
        <v>#DIV/0!</v>
      </c>
      <c r="BN54" t="e">
        <f t="shared" si="8"/>
        <v>#DIV/0!</v>
      </c>
    </row>
    <row r="55" spans="1:66" x14ac:dyDescent="0.35">
      <c r="A55" t="s">
        <v>249</v>
      </c>
      <c r="B55" s="144"/>
      <c r="C55" s="98"/>
      <c r="D55" s="43" t="str">
        <f t="shared" si="1"/>
        <v>PPO</v>
      </c>
      <c r="E55" s="100"/>
      <c r="F55" s="101"/>
      <c r="G55" s="100"/>
      <c r="H55" s="101"/>
      <c r="I55" s="100"/>
      <c r="J55" s="101"/>
      <c r="K55" s="100"/>
      <c r="L55" s="101"/>
      <c r="M55" s="100"/>
      <c r="N55" s="101"/>
      <c r="O55" s="100"/>
      <c r="P55" s="101"/>
      <c r="Q55" s="100"/>
      <c r="R55" s="101"/>
      <c r="S55" s="100"/>
      <c r="T55" s="101"/>
      <c r="U55" s="118"/>
      <c r="V55" s="118"/>
      <c r="W55" s="100"/>
      <c r="X55" s="100"/>
      <c r="Y55" s="100"/>
      <c r="Z55" s="100"/>
      <c r="AA55" s="132"/>
      <c r="AB55" s="101"/>
      <c r="AC55" s="101"/>
      <c r="AD55" s="101"/>
      <c r="AE55" s="100"/>
      <c r="AF55" s="101"/>
      <c r="AG55" s="100"/>
      <c r="AH55" s="101"/>
      <c r="AI55" s="100"/>
      <c r="AJ55" s="101"/>
      <c r="AK55" s="100"/>
      <c r="AL55" s="101"/>
      <c r="AM55" s="101"/>
      <c r="AN55" s="8"/>
      <c r="AO55" s="147">
        <f>IFERROR(VLOOKUP(B55,'A2. Rate Change &amp; Enrollment'!$C$20:$K$769,3,FALSE),0)</f>
        <v>0</v>
      </c>
      <c r="AP55" s="147">
        <f>IFERROR(VLOOKUP(B55,'A2. Rate Change &amp; Enrollment'!$C$20:$K$769,7,FALSE),0)</f>
        <v>0</v>
      </c>
      <c r="AQ55" s="150" t="e">
        <f t="shared" si="6"/>
        <v>#DIV/0!</v>
      </c>
      <c r="AS55" s="177"/>
      <c r="AT55" s="177"/>
      <c r="AV55" s="153" t="e">
        <f t="shared" si="7"/>
        <v>#DIV/0!</v>
      </c>
      <c r="AW55" s="101"/>
      <c r="AY55" s="132"/>
      <c r="AZ55" s="101"/>
      <c r="BA55" s="94"/>
      <c r="BB55" s="94"/>
      <c r="BC55" s="94"/>
      <c r="BD55" s="94"/>
      <c r="BE55" s="101"/>
      <c r="BF55" s="132"/>
      <c r="BG55" s="98"/>
      <c r="BH55" s="74" t="str">
        <f t="shared" si="2"/>
        <v>N</v>
      </c>
      <c r="BI55" t="e">
        <f t="shared" si="3"/>
        <v>#DIV/0!</v>
      </c>
      <c r="BK55" s="283">
        <f>IFERROR(VLOOKUP($B55, 'A2. Rate Change &amp; Enrollment'!$C$14:$BY$769, 75, FALSE), 0)</f>
        <v>0</v>
      </c>
      <c r="BL55" s="283" t="e">
        <f t="shared" si="4"/>
        <v>#DIV/0!</v>
      </c>
      <c r="BM55" s="283" t="e">
        <f t="shared" si="5"/>
        <v>#DIV/0!</v>
      </c>
      <c r="BN55" t="e">
        <f t="shared" si="8"/>
        <v>#DIV/0!</v>
      </c>
    </row>
    <row r="56" spans="1:66" x14ac:dyDescent="0.35">
      <c r="A56" t="s">
        <v>250</v>
      </c>
      <c r="B56" s="144"/>
      <c r="C56" s="98"/>
      <c r="D56" s="43" t="str">
        <f t="shared" si="1"/>
        <v>PPO</v>
      </c>
      <c r="E56" s="100"/>
      <c r="F56" s="101"/>
      <c r="G56" s="100"/>
      <c r="H56" s="101"/>
      <c r="I56" s="100"/>
      <c r="J56" s="101"/>
      <c r="K56" s="100"/>
      <c r="L56" s="101"/>
      <c r="M56" s="100"/>
      <c r="N56" s="101"/>
      <c r="O56" s="100"/>
      <c r="P56" s="101"/>
      <c r="Q56" s="100"/>
      <c r="R56" s="101"/>
      <c r="S56" s="100"/>
      <c r="T56" s="101"/>
      <c r="U56" s="118"/>
      <c r="V56" s="118"/>
      <c r="W56" s="100"/>
      <c r="X56" s="100"/>
      <c r="Y56" s="100"/>
      <c r="Z56" s="100"/>
      <c r="AA56" s="132"/>
      <c r="AB56" s="101"/>
      <c r="AC56" s="101"/>
      <c r="AD56" s="101"/>
      <c r="AE56" s="100"/>
      <c r="AF56" s="101"/>
      <c r="AG56" s="100"/>
      <c r="AH56" s="101"/>
      <c r="AI56" s="100"/>
      <c r="AJ56" s="101"/>
      <c r="AK56" s="100"/>
      <c r="AL56" s="101"/>
      <c r="AM56" s="101"/>
      <c r="AN56" s="8"/>
      <c r="AO56" s="147">
        <f>IFERROR(VLOOKUP(B56,'A2. Rate Change &amp; Enrollment'!$C$20:$K$769,3,FALSE),0)</f>
        <v>0</v>
      </c>
      <c r="AP56" s="147">
        <f>IFERROR(VLOOKUP(B56,'A2. Rate Change &amp; Enrollment'!$C$20:$K$769,7,FALSE),0)</f>
        <v>0</v>
      </c>
      <c r="AQ56" s="150" t="e">
        <f t="shared" si="6"/>
        <v>#DIV/0!</v>
      </c>
      <c r="AS56" s="177"/>
      <c r="AT56" s="177"/>
      <c r="AV56" s="153" t="e">
        <f t="shared" si="7"/>
        <v>#DIV/0!</v>
      </c>
      <c r="AW56" s="101"/>
      <c r="AY56" s="132"/>
      <c r="AZ56" s="101"/>
      <c r="BA56" s="94"/>
      <c r="BB56" s="94"/>
      <c r="BC56" s="94"/>
      <c r="BD56" s="94"/>
      <c r="BE56" s="101"/>
      <c r="BF56" s="132"/>
      <c r="BG56" s="98"/>
      <c r="BH56" s="74" t="str">
        <f t="shared" si="2"/>
        <v>N</v>
      </c>
      <c r="BI56" t="e">
        <f t="shared" si="3"/>
        <v>#DIV/0!</v>
      </c>
      <c r="BK56" s="283">
        <f>IFERROR(VLOOKUP($B56, 'A2. Rate Change &amp; Enrollment'!$C$14:$BY$769, 75, FALSE), 0)</f>
        <v>0</v>
      </c>
      <c r="BL56" s="283" t="e">
        <f t="shared" si="4"/>
        <v>#DIV/0!</v>
      </c>
      <c r="BM56" s="283" t="e">
        <f t="shared" si="5"/>
        <v>#DIV/0!</v>
      </c>
      <c r="BN56" t="e">
        <f t="shared" si="8"/>
        <v>#DIV/0!</v>
      </c>
    </row>
    <row r="57" spans="1:66" x14ac:dyDescent="0.35">
      <c r="A57" t="s">
        <v>251</v>
      </c>
      <c r="B57" s="144"/>
      <c r="C57" s="98"/>
      <c r="D57" s="43" t="str">
        <f t="shared" si="1"/>
        <v>PPO</v>
      </c>
      <c r="E57" s="100"/>
      <c r="F57" s="101"/>
      <c r="G57" s="100"/>
      <c r="H57" s="101"/>
      <c r="I57" s="100"/>
      <c r="J57" s="101"/>
      <c r="K57" s="100"/>
      <c r="L57" s="101"/>
      <c r="M57" s="100"/>
      <c r="N57" s="101"/>
      <c r="O57" s="100"/>
      <c r="P57" s="101"/>
      <c r="Q57" s="100"/>
      <c r="R57" s="101"/>
      <c r="S57" s="100"/>
      <c r="T57" s="101"/>
      <c r="U57" s="118"/>
      <c r="V57" s="118"/>
      <c r="W57" s="100"/>
      <c r="X57" s="100"/>
      <c r="Y57" s="100"/>
      <c r="Z57" s="100"/>
      <c r="AA57" s="132"/>
      <c r="AB57" s="101"/>
      <c r="AC57" s="101"/>
      <c r="AD57" s="101"/>
      <c r="AE57" s="100"/>
      <c r="AF57" s="101"/>
      <c r="AG57" s="100"/>
      <c r="AH57" s="101"/>
      <c r="AI57" s="100"/>
      <c r="AJ57" s="101"/>
      <c r="AK57" s="100"/>
      <c r="AL57" s="101"/>
      <c r="AM57" s="101"/>
      <c r="AN57" s="8"/>
      <c r="AO57" s="147">
        <f>IFERROR(VLOOKUP(B57,'A2. Rate Change &amp; Enrollment'!$C$20:$K$769,3,FALSE),0)</f>
        <v>0</v>
      </c>
      <c r="AP57" s="147">
        <f>IFERROR(VLOOKUP(B57,'A2. Rate Change &amp; Enrollment'!$C$20:$K$769,7,FALSE),0)</f>
        <v>0</v>
      </c>
      <c r="AQ57" s="150" t="e">
        <f t="shared" si="6"/>
        <v>#DIV/0!</v>
      </c>
      <c r="AS57" s="177"/>
      <c r="AT57" s="177"/>
      <c r="AV57" s="153" t="e">
        <f t="shared" si="7"/>
        <v>#DIV/0!</v>
      </c>
      <c r="AW57" s="101"/>
      <c r="AY57" s="132"/>
      <c r="AZ57" s="101"/>
      <c r="BA57" s="94"/>
      <c r="BB57" s="94"/>
      <c r="BC57" s="94"/>
      <c r="BD57" s="94"/>
      <c r="BE57" s="101"/>
      <c r="BF57" s="132"/>
      <c r="BG57" s="98"/>
      <c r="BH57" s="74" t="str">
        <f t="shared" si="2"/>
        <v>N</v>
      </c>
      <c r="BI57" t="e">
        <f t="shared" si="3"/>
        <v>#DIV/0!</v>
      </c>
      <c r="BK57" s="283">
        <f>IFERROR(VLOOKUP($B57, 'A2. Rate Change &amp; Enrollment'!$C$14:$BY$769, 75, FALSE), 0)</f>
        <v>0</v>
      </c>
      <c r="BL57" s="283" t="e">
        <f t="shared" si="4"/>
        <v>#DIV/0!</v>
      </c>
      <c r="BM57" s="283" t="e">
        <f t="shared" si="5"/>
        <v>#DIV/0!</v>
      </c>
      <c r="BN57" t="e">
        <f t="shared" si="8"/>
        <v>#DIV/0!</v>
      </c>
    </row>
    <row r="58" spans="1:66" x14ac:dyDescent="0.35">
      <c r="A58" t="s">
        <v>252</v>
      </c>
      <c r="B58" s="144"/>
      <c r="C58" s="98"/>
      <c r="D58" s="43" t="str">
        <f t="shared" si="1"/>
        <v>PPO</v>
      </c>
      <c r="E58" s="100"/>
      <c r="F58" s="101"/>
      <c r="G58" s="100"/>
      <c r="H58" s="101"/>
      <c r="I58" s="100"/>
      <c r="J58" s="101"/>
      <c r="K58" s="100"/>
      <c r="L58" s="101"/>
      <c r="M58" s="100"/>
      <c r="N58" s="101"/>
      <c r="O58" s="100"/>
      <c r="P58" s="101"/>
      <c r="Q58" s="100"/>
      <c r="R58" s="101"/>
      <c r="S58" s="100"/>
      <c r="T58" s="101"/>
      <c r="U58" s="118"/>
      <c r="V58" s="118"/>
      <c r="W58" s="100"/>
      <c r="X58" s="100"/>
      <c r="Y58" s="100"/>
      <c r="Z58" s="100"/>
      <c r="AA58" s="132"/>
      <c r="AB58" s="101"/>
      <c r="AC58" s="101"/>
      <c r="AD58" s="101"/>
      <c r="AE58" s="100"/>
      <c r="AF58" s="101"/>
      <c r="AG58" s="100"/>
      <c r="AH58" s="101"/>
      <c r="AI58" s="100"/>
      <c r="AJ58" s="101"/>
      <c r="AK58" s="100"/>
      <c r="AL58" s="101"/>
      <c r="AM58" s="101"/>
      <c r="AN58" s="8"/>
      <c r="AO58" s="147">
        <f>IFERROR(VLOOKUP(B58,'A2. Rate Change &amp; Enrollment'!$C$20:$K$769,3,FALSE),0)</f>
        <v>0</v>
      </c>
      <c r="AP58" s="147">
        <f>IFERROR(VLOOKUP(B58,'A2. Rate Change &amp; Enrollment'!$C$20:$K$769,7,FALSE),0)</f>
        <v>0</v>
      </c>
      <c r="AQ58" s="150" t="e">
        <f t="shared" si="6"/>
        <v>#DIV/0!</v>
      </c>
      <c r="AS58" s="177"/>
      <c r="AT58" s="177"/>
      <c r="AV58" s="153" t="e">
        <f t="shared" si="7"/>
        <v>#DIV/0!</v>
      </c>
      <c r="AW58" s="101"/>
      <c r="AY58" s="132"/>
      <c r="AZ58" s="101"/>
      <c r="BA58" s="94"/>
      <c r="BB58" s="94"/>
      <c r="BC58" s="94"/>
      <c r="BD58" s="94"/>
      <c r="BE58" s="101"/>
      <c r="BF58" s="132"/>
      <c r="BG58" s="98"/>
      <c r="BH58" s="74" t="str">
        <f t="shared" si="2"/>
        <v>N</v>
      </c>
      <c r="BI58" t="e">
        <f t="shared" si="3"/>
        <v>#DIV/0!</v>
      </c>
      <c r="BK58" s="283">
        <f>IFERROR(VLOOKUP($B58, 'A2. Rate Change &amp; Enrollment'!$C$14:$BY$769, 75, FALSE), 0)</f>
        <v>0</v>
      </c>
      <c r="BL58" s="283" t="e">
        <f t="shared" si="4"/>
        <v>#DIV/0!</v>
      </c>
      <c r="BM58" s="283" t="e">
        <f t="shared" si="5"/>
        <v>#DIV/0!</v>
      </c>
      <c r="BN58" t="e">
        <f t="shared" si="8"/>
        <v>#DIV/0!</v>
      </c>
    </row>
    <row r="59" spans="1:66" x14ac:dyDescent="0.35">
      <c r="A59" t="s">
        <v>253</v>
      </c>
      <c r="B59" s="144"/>
      <c r="C59" s="98"/>
      <c r="D59" s="43" t="str">
        <f t="shared" si="1"/>
        <v>PPO</v>
      </c>
      <c r="E59" s="100"/>
      <c r="F59" s="101"/>
      <c r="G59" s="100"/>
      <c r="H59" s="101"/>
      <c r="I59" s="100"/>
      <c r="J59" s="101"/>
      <c r="K59" s="100"/>
      <c r="L59" s="101"/>
      <c r="M59" s="100"/>
      <c r="N59" s="101"/>
      <c r="O59" s="100"/>
      <c r="P59" s="101"/>
      <c r="Q59" s="100"/>
      <c r="R59" s="101"/>
      <c r="S59" s="100"/>
      <c r="T59" s="101"/>
      <c r="U59" s="118"/>
      <c r="V59" s="118"/>
      <c r="W59" s="100"/>
      <c r="X59" s="100"/>
      <c r="Y59" s="100"/>
      <c r="Z59" s="100"/>
      <c r="AA59" s="132"/>
      <c r="AB59" s="101"/>
      <c r="AC59" s="101"/>
      <c r="AD59" s="101"/>
      <c r="AE59" s="100"/>
      <c r="AF59" s="101"/>
      <c r="AG59" s="100"/>
      <c r="AH59" s="101"/>
      <c r="AI59" s="100"/>
      <c r="AJ59" s="101"/>
      <c r="AK59" s="100"/>
      <c r="AL59" s="101"/>
      <c r="AM59" s="101"/>
      <c r="AN59" s="8"/>
      <c r="AO59" s="147">
        <f>IFERROR(VLOOKUP(B59,'A2. Rate Change &amp; Enrollment'!$C$20:$K$769,3,FALSE),0)</f>
        <v>0</v>
      </c>
      <c r="AP59" s="147">
        <f>IFERROR(VLOOKUP(B59,'A2. Rate Change &amp; Enrollment'!$C$20:$K$769,7,FALSE),0)</f>
        <v>0</v>
      </c>
      <c r="AQ59" s="150" t="e">
        <f t="shared" si="6"/>
        <v>#DIV/0!</v>
      </c>
      <c r="AS59" s="177"/>
      <c r="AT59" s="177"/>
      <c r="AV59" s="153" t="e">
        <f t="shared" si="7"/>
        <v>#DIV/0!</v>
      </c>
      <c r="AW59" s="101"/>
      <c r="AY59" s="132"/>
      <c r="AZ59" s="101"/>
      <c r="BA59" s="94"/>
      <c r="BB59" s="94"/>
      <c r="BC59" s="94"/>
      <c r="BD59" s="94"/>
      <c r="BE59" s="101"/>
      <c r="BF59" s="132"/>
      <c r="BG59" s="98"/>
      <c r="BH59" s="74" t="str">
        <f t="shared" si="2"/>
        <v>N</v>
      </c>
      <c r="BI59" t="e">
        <f t="shared" si="3"/>
        <v>#DIV/0!</v>
      </c>
      <c r="BK59" s="283">
        <f>IFERROR(VLOOKUP($B59, 'A2. Rate Change &amp; Enrollment'!$C$14:$BY$769, 75, FALSE), 0)</f>
        <v>0</v>
      </c>
      <c r="BL59" s="283" t="e">
        <f t="shared" si="4"/>
        <v>#DIV/0!</v>
      </c>
      <c r="BM59" s="283" t="e">
        <f t="shared" si="5"/>
        <v>#DIV/0!</v>
      </c>
      <c r="BN59" t="e">
        <f t="shared" si="8"/>
        <v>#DIV/0!</v>
      </c>
    </row>
    <row r="60" spans="1:66" x14ac:dyDescent="0.35">
      <c r="A60" t="s">
        <v>254</v>
      </c>
      <c r="B60" s="144"/>
      <c r="C60" s="98"/>
      <c r="D60" s="43" t="str">
        <f t="shared" si="1"/>
        <v>PPO</v>
      </c>
      <c r="E60" s="100"/>
      <c r="F60" s="101"/>
      <c r="G60" s="100"/>
      <c r="H60" s="101"/>
      <c r="I60" s="100"/>
      <c r="J60" s="101"/>
      <c r="K60" s="100"/>
      <c r="L60" s="101"/>
      <c r="M60" s="100"/>
      <c r="N60" s="101"/>
      <c r="O60" s="100"/>
      <c r="P60" s="101"/>
      <c r="Q60" s="100"/>
      <c r="R60" s="101"/>
      <c r="S60" s="100"/>
      <c r="T60" s="101"/>
      <c r="U60" s="118"/>
      <c r="V60" s="118"/>
      <c r="W60" s="100"/>
      <c r="X60" s="100"/>
      <c r="Y60" s="100"/>
      <c r="Z60" s="100"/>
      <c r="AA60" s="132"/>
      <c r="AB60" s="101"/>
      <c r="AC60" s="101"/>
      <c r="AD60" s="101"/>
      <c r="AE60" s="100"/>
      <c r="AF60" s="101"/>
      <c r="AG60" s="100"/>
      <c r="AH60" s="101"/>
      <c r="AI60" s="100"/>
      <c r="AJ60" s="101"/>
      <c r="AK60" s="100"/>
      <c r="AL60" s="101"/>
      <c r="AM60" s="101"/>
      <c r="AN60" s="8"/>
      <c r="AO60" s="147">
        <f>IFERROR(VLOOKUP(B60,'A2. Rate Change &amp; Enrollment'!$C$20:$K$769,3,FALSE),0)</f>
        <v>0</v>
      </c>
      <c r="AP60" s="147">
        <f>IFERROR(VLOOKUP(B60,'A2. Rate Change &amp; Enrollment'!$C$20:$K$769,7,FALSE),0)</f>
        <v>0</v>
      </c>
      <c r="AQ60" s="150" t="e">
        <f t="shared" si="6"/>
        <v>#DIV/0!</v>
      </c>
      <c r="AS60" s="177"/>
      <c r="AT60" s="177"/>
      <c r="AV60" s="153" t="e">
        <f t="shared" si="7"/>
        <v>#DIV/0!</v>
      </c>
      <c r="AW60" s="101"/>
      <c r="AY60" s="132"/>
      <c r="AZ60" s="101"/>
      <c r="BA60" s="94"/>
      <c r="BB60" s="94"/>
      <c r="BC60" s="94"/>
      <c r="BD60" s="94"/>
      <c r="BE60" s="101"/>
      <c r="BF60" s="132"/>
      <c r="BG60" s="98"/>
      <c r="BH60" s="74" t="str">
        <f t="shared" si="2"/>
        <v>N</v>
      </c>
      <c r="BI60" t="e">
        <f t="shared" si="3"/>
        <v>#DIV/0!</v>
      </c>
      <c r="BK60" s="283">
        <f>IFERROR(VLOOKUP($B60, 'A2. Rate Change &amp; Enrollment'!$C$14:$BY$769, 75, FALSE), 0)</f>
        <v>0</v>
      </c>
      <c r="BL60" s="283" t="e">
        <f t="shared" si="4"/>
        <v>#DIV/0!</v>
      </c>
      <c r="BM60" s="283" t="e">
        <f t="shared" si="5"/>
        <v>#DIV/0!</v>
      </c>
      <c r="BN60" t="e">
        <f t="shared" si="8"/>
        <v>#DIV/0!</v>
      </c>
    </row>
    <row r="61" spans="1:66" x14ac:dyDescent="0.35">
      <c r="A61" t="s">
        <v>255</v>
      </c>
      <c r="B61" s="144"/>
      <c r="C61" s="98"/>
      <c r="D61" s="43" t="str">
        <f t="shared" si="1"/>
        <v>PPO</v>
      </c>
      <c r="E61" s="100"/>
      <c r="F61" s="101"/>
      <c r="G61" s="100"/>
      <c r="H61" s="101"/>
      <c r="I61" s="100"/>
      <c r="J61" s="101"/>
      <c r="K61" s="100"/>
      <c r="L61" s="101"/>
      <c r="M61" s="100"/>
      <c r="N61" s="101"/>
      <c r="O61" s="100"/>
      <c r="P61" s="101"/>
      <c r="Q61" s="100"/>
      <c r="R61" s="101"/>
      <c r="S61" s="100"/>
      <c r="T61" s="101"/>
      <c r="U61" s="118"/>
      <c r="V61" s="118"/>
      <c r="W61" s="100"/>
      <c r="X61" s="100"/>
      <c r="Y61" s="100"/>
      <c r="Z61" s="100"/>
      <c r="AA61" s="132"/>
      <c r="AB61" s="101"/>
      <c r="AC61" s="101"/>
      <c r="AD61" s="101"/>
      <c r="AE61" s="100"/>
      <c r="AF61" s="101"/>
      <c r="AG61" s="100"/>
      <c r="AH61" s="101"/>
      <c r="AI61" s="100"/>
      <c r="AJ61" s="101"/>
      <c r="AK61" s="100"/>
      <c r="AL61" s="101"/>
      <c r="AM61" s="101"/>
      <c r="AN61" s="8"/>
      <c r="AO61" s="147">
        <f>IFERROR(VLOOKUP(B61,'A2. Rate Change &amp; Enrollment'!$C$20:$K$769,3,FALSE),0)</f>
        <v>0</v>
      </c>
      <c r="AP61" s="147">
        <f>IFERROR(VLOOKUP(B61,'A2. Rate Change &amp; Enrollment'!$C$20:$K$769,7,FALSE),0)</f>
        <v>0</v>
      </c>
      <c r="AQ61" s="150" t="e">
        <f t="shared" si="6"/>
        <v>#DIV/0!</v>
      </c>
      <c r="AS61" s="177"/>
      <c r="AT61" s="177"/>
      <c r="AV61" s="153" t="e">
        <f t="shared" si="7"/>
        <v>#DIV/0!</v>
      </c>
      <c r="AW61" s="101"/>
      <c r="AY61" s="132"/>
      <c r="AZ61" s="101"/>
      <c r="BA61" s="94"/>
      <c r="BB61" s="94"/>
      <c r="BC61" s="94"/>
      <c r="BD61" s="94"/>
      <c r="BE61" s="101"/>
      <c r="BF61" s="132"/>
      <c r="BG61" s="98"/>
      <c r="BH61" s="74" t="str">
        <f t="shared" si="2"/>
        <v>N</v>
      </c>
      <c r="BI61" t="e">
        <f t="shared" si="3"/>
        <v>#DIV/0!</v>
      </c>
      <c r="BK61" s="283">
        <f>IFERROR(VLOOKUP($B61, 'A2. Rate Change &amp; Enrollment'!$C$14:$BY$769, 75, FALSE), 0)</f>
        <v>0</v>
      </c>
      <c r="BL61" s="283" t="e">
        <f t="shared" si="4"/>
        <v>#DIV/0!</v>
      </c>
      <c r="BM61" s="283" t="e">
        <f t="shared" si="5"/>
        <v>#DIV/0!</v>
      </c>
      <c r="BN61" t="e">
        <f t="shared" si="8"/>
        <v>#DIV/0!</v>
      </c>
    </row>
    <row r="62" spans="1:66" x14ac:dyDescent="0.35">
      <c r="A62" t="s">
        <v>256</v>
      </c>
      <c r="B62" s="144"/>
      <c r="C62" s="98"/>
      <c r="D62" s="43" t="str">
        <f t="shared" si="1"/>
        <v>PPO</v>
      </c>
      <c r="E62" s="100"/>
      <c r="F62" s="101"/>
      <c r="G62" s="100"/>
      <c r="H62" s="101"/>
      <c r="I62" s="100"/>
      <c r="J62" s="101"/>
      <c r="K62" s="100"/>
      <c r="L62" s="101"/>
      <c r="M62" s="100"/>
      <c r="N62" s="101"/>
      <c r="O62" s="100"/>
      <c r="P62" s="101"/>
      <c r="Q62" s="100"/>
      <c r="R62" s="101"/>
      <c r="S62" s="100"/>
      <c r="T62" s="101"/>
      <c r="U62" s="118"/>
      <c r="V62" s="118"/>
      <c r="W62" s="100"/>
      <c r="X62" s="100"/>
      <c r="Y62" s="100"/>
      <c r="Z62" s="100"/>
      <c r="AA62" s="132"/>
      <c r="AB62" s="101"/>
      <c r="AC62" s="101"/>
      <c r="AD62" s="101"/>
      <c r="AE62" s="100"/>
      <c r="AF62" s="101"/>
      <c r="AG62" s="100"/>
      <c r="AH62" s="101"/>
      <c r="AI62" s="100"/>
      <c r="AJ62" s="101"/>
      <c r="AK62" s="100"/>
      <c r="AL62" s="101"/>
      <c r="AM62" s="101"/>
      <c r="AN62" s="8"/>
      <c r="AO62" s="147">
        <f>IFERROR(VLOOKUP(B62,'A2. Rate Change &amp; Enrollment'!$C$20:$K$769,3,FALSE),0)</f>
        <v>0</v>
      </c>
      <c r="AP62" s="147">
        <f>IFERROR(VLOOKUP(B62,'A2. Rate Change &amp; Enrollment'!$C$20:$K$769,7,FALSE),0)</f>
        <v>0</v>
      </c>
      <c r="AQ62" s="150" t="e">
        <f t="shared" si="6"/>
        <v>#DIV/0!</v>
      </c>
      <c r="AS62" s="177"/>
      <c r="AT62" s="177"/>
      <c r="AV62" s="153" t="e">
        <f t="shared" si="7"/>
        <v>#DIV/0!</v>
      </c>
      <c r="AW62" s="101"/>
      <c r="AY62" s="132"/>
      <c r="AZ62" s="101"/>
      <c r="BA62" s="94"/>
      <c r="BB62" s="94"/>
      <c r="BC62" s="94"/>
      <c r="BD62" s="94"/>
      <c r="BE62" s="101"/>
      <c r="BF62" s="132"/>
      <c r="BG62" s="98"/>
      <c r="BH62" s="74" t="str">
        <f t="shared" si="2"/>
        <v>N</v>
      </c>
      <c r="BI62" t="e">
        <f t="shared" si="3"/>
        <v>#DIV/0!</v>
      </c>
      <c r="BK62" s="283">
        <f>IFERROR(VLOOKUP($B62, 'A2. Rate Change &amp; Enrollment'!$C$14:$BY$769, 75, FALSE), 0)</f>
        <v>0</v>
      </c>
      <c r="BL62" s="283" t="e">
        <f t="shared" si="4"/>
        <v>#DIV/0!</v>
      </c>
      <c r="BM62" s="283" t="e">
        <f t="shared" si="5"/>
        <v>#DIV/0!</v>
      </c>
      <c r="BN62" t="e">
        <f t="shared" si="8"/>
        <v>#DIV/0!</v>
      </c>
    </row>
    <row r="63" spans="1:66" x14ac:dyDescent="0.35">
      <c r="A63" t="s">
        <v>257</v>
      </c>
      <c r="B63" s="144"/>
      <c r="C63" s="98"/>
      <c r="D63" s="43" t="str">
        <f t="shared" si="1"/>
        <v>PPO</v>
      </c>
      <c r="E63" s="100"/>
      <c r="F63" s="101"/>
      <c r="G63" s="100"/>
      <c r="H63" s="101"/>
      <c r="I63" s="100"/>
      <c r="J63" s="101"/>
      <c r="K63" s="100"/>
      <c r="L63" s="101"/>
      <c r="M63" s="100"/>
      <c r="N63" s="101"/>
      <c r="O63" s="100"/>
      <c r="P63" s="101"/>
      <c r="Q63" s="100"/>
      <c r="R63" s="101"/>
      <c r="S63" s="100"/>
      <c r="T63" s="101"/>
      <c r="U63" s="118"/>
      <c r="V63" s="118"/>
      <c r="W63" s="100"/>
      <c r="X63" s="100"/>
      <c r="Y63" s="100"/>
      <c r="Z63" s="100"/>
      <c r="AA63" s="132"/>
      <c r="AB63" s="101"/>
      <c r="AC63" s="101"/>
      <c r="AD63" s="101"/>
      <c r="AE63" s="100"/>
      <c r="AF63" s="101"/>
      <c r="AG63" s="100"/>
      <c r="AH63" s="101"/>
      <c r="AI63" s="100"/>
      <c r="AJ63" s="101"/>
      <c r="AK63" s="100"/>
      <c r="AL63" s="101"/>
      <c r="AM63" s="101"/>
      <c r="AN63" s="8"/>
      <c r="AO63" s="147">
        <f>IFERROR(VLOOKUP(B63,'A2. Rate Change &amp; Enrollment'!$C$20:$K$769,3,FALSE),0)</f>
        <v>0</v>
      </c>
      <c r="AP63" s="147">
        <f>IFERROR(VLOOKUP(B63,'A2. Rate Change &amp; Enrollment'!$C$20:$K$769,7,FALSE),0)</f>
        <v>0</v>
      </c>
      <c r="AQ63" s="150" t="e">
        <f t="shared" si="6"/>
        <v>#DIV/0!</v>
      </c>
      <c r="AS63" s="177"/>
      <c r="AT63" s="177"/>
      <c r="AV63" s="153" t="e">
        <f t="shared" si="7"/>
        <v>#DIV/0!</v>
      </c>
      <c r="AW63" s="101"/>
      <c r="AY63" s="132"/>
      <c r="AZ63" s="101"/>
      <c r="BA63" s="94"/>
      <c r="BB63" s="94"/>
      <c r="BC63" s="94"/>
      <c r="BD63" s="94"/>
      <c r="BE63" s="101"/>
      <c r="BF63" s="132"/>
      <c r="BG63" s="98"/>
      <c r="BH63" s="74" t="str">
        <f t="shared" si="2"/>
        <v>N</v>
      </c>
      <c r="BI63" t="e">
        <f t="shared" si="3"/>
        <v>#DIV/0!</v>
      </c>
      <c r="BK63" s="283">
        <f>IFERROR(VLOOKUP($B63, 'A2. Rate Change &amp; Enrollment'!$C$14:$BY$769, 75, FALSE), 0)</f>
        <v>0</v>
      </c>
      <c r="BL63" s="283" t="e">
        <f t="shared" si="4"/>
        <v>#DIV/0!</v>
      </c>
      <c r="BM63" s="283" t="e">
        <f t="shared" si="5"/>
        <v>#DIV/0!</v>
      </c>
      <c r="BN63" t="e">
        <f t="shared" si="8"/>
        <v>#DIV/0!</v>
      </c>
    </row>
    <row r="64" spans="1:66" x14ac:dyDescent="0.35">
      <c r="A64" t="s">
        <v>258</v>
      </c>
      <c r="B64" s="144"/>
      <c r="C64" s="98"/>
      <c r="D64" s="43" t="str">
        <f t="shared" si="1"/>
        <v>PPO</v>
      </c>
      <c r="E64" s="100"/>
      <c r="F64" s="101"/>
      <c r="G64" s="100"/>
      <c r="H64" s="101"/>
      <c r="I64" s="100"/>
      <c r="J64" s="101"/>
      <c r="K64" s="100"/>
      <c r="L64" s="101"/>
      <c r="M64" s="100"/>
      <c r="N64" s="101"/>
      <c r="O64" s="100"/>
      <c r="P64" s="101"/>
      <c r="Q64" s="100"/>
      <c r="R64" s="101"/>
      <c r="S64" s="100"/>
      <c r="T64" s="101"/>
      <c r="U64" s="118"/>
      <c r="V64" s="118"/>
      <c r="W64" s="100"/>
      <c r="X64" s="100"/>
      <c r="Y64" s="100"/>
      <c r="Z64" s="100"/>
      <c r="AA64" s="132"/>
      <c r="AB64" s="101"/>
      <c r="AC64" s="101"/>
      <c r="AD64" s="101"/>
      <c r="AE64" s="100"/>
      <c r="AF64" s="101"/>
      <c r="AG64" s="100"/>
      <c r="AH64" s="101"/>
      <c r="AI64" s="100"/>
      <c r="AJ64" s="101"/>
      <c r="AK64" s="100"/>
      <c r="AL64" s="101"/>
      <c r="AM64" s="101"/>
      <c r="AN64" s="8"/>
      <c r="AO64" s="147">
        <f>IFERROR(VLOOKUP(B64,'A2. Rate Change &amp; Enrollment'!$C$20:$K$769,3,FALSE),0)</f>
        <v>0</v>
      </c>
      <c r="AP64" s="147">
        <f>IFERROR(VLOOKUP(B64,'A2. Rate Change &amp; Enrollment'!$C$20:$K$769,7,FALSE),0)</f>
        <v>0</v>
      </c>
      <c r="AQ64" s="150" t="e">
        <f t="shared" si="6"/>
        <v>#DIV/0!</v>
      </c>
      <c r="AS64" s="177"/>
      <c r="AT64" s="177"/>
      <c r="AV64" s="153" t="e">
        <f t="shared" si="7"/>
        <v>#DIV/0!</v>
      </c>
      <c r="AW64" s="101"/>
      <c r="AY64" s="132"/>
      <c r="AZ64" s="101"/>
      <c r="BA64" s="94"/>
      <c r="BB64" s="94"/>
      <c r="BC64" s="94"/>
      <c r="BD64" s="94"/>
      <c r="BE64" s="101"/>
      <c r="BF64" s="132"/>
      <c r="BG64" s="98"/>
      <c r="BH64" s="74" t="str">
        <f t="shared" si="2"/>
        <v>N</v>
      </c>
      <c r="BI64" t="e">
        <f t="shared" si="3"/>
        <v>#DIV/0!</v>
      </c>
      <c r="BK64" s="283">
        <f>IFERROR(VLOOKUP($B64, 'A2. Rate Change &amp; Enrollment'!$C$14:$BY$769, 75, FALSE), 0)</f>
        <v>0</v>
      </c>
      <c r="BL64" s="283" t="e">
        <f t="shared" si="4"/>
        <v>#DIV/0!</v>
      </c>
      <c r="BM64" s="283" t="e">
        <f t="shared" si="5"/>
        <v>#DIV/0!</v>
      </c>
      <c r="BN64" t="e">
        <f t="shared" si="8"/>
        <v>#DIV/0!</v>
      </c>
    </row>
    <row r="65" spans="1:66" x14ac:dyDescent="0.35">
      <c r="A65" t="s">
        <v>259</v>
      </c>
      <c r="B65" s="144"/>
      <c r="C65" s="98"/>
      <c r="D65" s="43" t="str">
        <f t="shared" si="1"/>
        <v>PPO</v>
      </c>
      <c r="E65" s="100"/>
      <c r="F65" s="101"/>
      <c r="G65" s="100"/>
      <c r="H65" s="101"/>
      <c r="I65" s="100"/>
      <c r="J65" s="101"/>
      <c r="K65" s="100"/>
      <c r="L65" s="101"/>
      <c r="M65" s="100"/>
      <c r="N65" s="101"/>
      <c r="O65" s="100"/>
      <c r="P65" s="101"/>
      <c r="Q65" s="100"/>
      <c r="R65" s="101"/>
      <c r="S65" s="100"/>
      <c r="T65" s="101"/>
      <c r="U65" s="118"/>
      <c r="V65" s="118"/>
      <c r="W65" s="100"/>
      <c r="X65" s="100"/>
      <c r="Y65" s="100"/>
      <c r="Z65" s="100"/>
      <c r="AA65" s="132"/>
      <c r="AB65" s="101"/>
      <c r="AC65" s="101"/>
      <c r="AD65" s="101"/>
      <c r="AE65" s="100"/>
      <c r="AF65" s="101"/>
      <c r="AG65" s="100"/>
      <c r="AH65" s="101"/>
      <c r="AI65" s="100"/>
      <c r="AJ65" s="101"/>
      <c r="AK65" s="100"/>
      <c r="AL65" s="101"/>
      <c r="AM65" s="101"/>
      <c r="AN65" s="8"/>
      <c r="AO65" s="147">
        <f>IFERROR(VLOOKUP(B65,'A2. Rate Change &amp; Enrollment'!$C$20:$K$769,3,FALSE),0)</f>
        <v>0</v>
      </c>
      <c r="AP65" s="147">
        <f>IFERROR(VLOOKUP(B65,'A2. Rate Change &amp; Enrollment'!$C$20:$K$769,7,FALSE),0)</f>
        <v>0</v>
      </c>
      <c r="AQ65" s="150" t="e">
        <f t="shared" si="6"/>
        <v>#DIV/0!</v>
      </c>
      <c r="AS65" s="177"/>
      <c r="AT65" s="177"/>
      <c r="AV65" s="153" t="e">
        <f t="shared" si="7"/>
        <v>#DIV/0!</v>
      </c>
      <c r="AW65" s="101"/>
      <c r="AY65" s="132"/>
      <c r="AZ65" s="101"/>
      <c r="BA65" s="94"/>
      <c r="BB65" s="94"/>
      <c r="BC65" s="94"/>
      <c r="BD65" s="94"/>
      <c r="BE65" s="101"/>
      <c r="BF65" s="132"/>
      <c r="BG65" s="98"/>
      <c r="BH65" s="74" t="str">
        <f t="shared" si="2"/>
        <v>N</v>
      </c>
      <c r="BI65" t="e">
        <f t="shared" si="3"/>
        <v>#DIV/0!</v>
      </c>
      <c r="BK65" s="283">
        <f>IFERROR(VLOOKUP($B65, 'A2. Rate Change &amp; Enrollment'!$C$14:$BY$769, 75, FALSE), 0)</f>
        <v>0</v>
      </c>
      <c r="BL65" s="283" t="e">
        <f t="shared" si="4"/>
        <v>#DIV/0!</v>
      </c>
      <c r="BM65" s="283" t="e">
        <f t="shared" si="5"/>
        <v>#DIV/0!</v>
      </c>
      <c r="BN65" t="e">
        <f t="shared" si="8"/>
        <v>#DIV/0!</v>
      </c>
    </row>
    <row r="66" spans="1:66" x14ac:dyDescent="0.35">
      <c r="A66" t="s">
        <v>260</v>
      </c>
      <c r="B66" s="144"/>
      <c r="C66" s="98"/>
      <c r="D66" s="43" t="str">
        <f t="shared" si="1"/>
        <v>PPO</v>
      </c>
      <c r="E66" s="100"/>
      <c r="F66" s="101"/>
      <c r="G66" s="100"/>
      <c r="H66" s="101"/>
      <c r="I66" s="100"/>
      <c r="J66" s="101"/>
      <c r="K66" s="100"/>
      <c r="L66" s="101"/>
      <c r="M66" s="100"/>
      <c r="N66" s="101"/>
      <c r="O66" s="100"/>
      <c r="P66" s="101"/>
      <c r="Q66" s="100"/>
      <c r="R66" s="101"/>
      <c r="S66" s="100"/>
      <c r="T66" s="101"/>
      <c r="U66" s="118"/>
      <c r="V66" s="118"/>
      <c r="W66" s="100"/>
      <c r="X66" s="100"/>
      <c r="Y66" s="100"/>
      <c r="Z66" s="100"/>
      <c r="AA66" s="132"/>
      <c r="AB66" s="101"/>
      <c r="AC66" s="101"/>
      <c r="AD66" s="101"/>
      <c r="AE66" s="100"/>
      <c r="AF66" s="101"/>
      <c r="AG66" s="100"/>
      <c r="AH66" s="101"/>
      <c r="AI66" s="100"/>
      <c r="AJ66" s="101"/>
      <c r="AK66" s="100"/>
      <c r="AL66" s="101"/>
      <c r="AM66" s="101"/>
      <c r="AN66" s="8"/>
      <c r="AO66" s="147">
        <f>IFERROR(VLOOKUP(B66,'A2. Rate Change &amp; Enrollment'!$C$20:$K$769,3,FALSE),0)</f>
        <v>0</v>
      </c>
      <c r="AP66" s="147">
        <f>IFERROR(VLOOKUP(B66,'A2. Rate Change &amp; Enrollment'!$C$20:$K$769,7,FALSE),0)</f>
        <v>0</v>
      </c>
      <c r="AQ66" s="150" t="e">
        <f t="shared" si="6"/>
        <v>#DIV/0!</v>
      </c>
      <c r="AS66" s="177"/>
      <c r="AT66" s="177"/>
      <c r="AV66" s="153" t="e">
        <f t="shared" si="7"/>
        <v>#DIV/0!</v>
      </c>
      <c r="AW66" s="101"/>
      <c r="AY66" s="132"/>
      <c r="AZ66" s="101"/>
      <c r="BA66" s="94"/>
      <c r="BB66" s="94"/>
      <c r="BC66" s="94"/>
      <c r="BD66" s="94"/>
      <c r="BE66" s="101"/>
      <c r="BF66" s="132"/>
      <c r="BG66" s="98"/>
      <c r="BH66" s="74" t="str">
        <f t="shared" si="2"/>
        <v>N</v>
      </c>
      <c r="BI66" t="e">
        <f t="shared" si="3"/>
        <v>#DIV/0!</v>
      </c>
      <c r="BK66" s="283">
        <f>IFERROR(VLOOKUP($B66, 'A2. Rate Change &amp; Enrollment'!$C$14:$BY$769, 75, FALSE), 0)</f>
        <v>0</v>
      </c>
      <c r="BL66" s="283" t="e">
        <f t="shared" si="4"/>
        <v>#DIV/0!</v>
      </c>
      <c r="BM66" s="283" t="e">
        <f t="shared" si="5"/>
        <v>#DIV/0!</v>
      </c>
      <c r="BN66" t="e">
        <f t="shared" si="8"/>
        <v>#DIV/0!</v>
      </c>
    </row>
    <row r="67" spans="1:66" x14ac:dyDescent="0.35">
      <c r="A67" t="s">
        <v>261</v>
      </c>
      <c r="B67" s="144"/>
      <c r="C67" s="98"/>
      <c r="D67" s="43" t="str">
        <f t="shared" si="1"/>
        <v>PPO</v>
      </c>
      <c r="E67" s="100"/>
      <c r="F67" s="101"/>
      <c r="G67" s="100"/>
      <c r="H67" s="101"/>
      <c r="I67" s="100"/>
      <c r="J67" s="101"/>
      <c r="K67" s="100"/>
      <c r="L67" s="101"/>
      <c r="M67" s="100"/>
      <c r="N67" s="101"/>
      <c r="O67" s="100"/>
      <c r="P67" s="101"/>
      <c r="Q67" s="100"/>
      <c r="R67" s="101"/>
      <c r="S67" s="100"/>
      <c r="T67" s="101"/>
      <c r="U67" s="118"/>
      <c r="V67" s="118"/>
      <c r="W67" s="100"/>
      <c r="X67" s="100"/>
      <c r="Y67" s="100"/>
      <c r="Z67" s="100"/>
      <c r="AA67" s="132"/>
      <c r="AB67" s="101"/>
      <c r="AC67" s="101"/>
      <c r="AD67" s="101"/>
      <c r="AE67" s="100"/>
      <c r="AF67" s="101"/>
      <c r="AG67" s="100"/>
      <c r="AH67" s="101"/>
      <c r="AI67" s="100"/>
      <c r="AJ67" s="101"/>
      <c r="AK67" s="100"/>
      <c r="AL67" s="101"/>
      <c r="AM67" s="101"/>
      <c r="AN67" s="8"/>
      <c r="AO67" s="147">
        <f>IFERROR(VLOOKUP(B67,'A2. Rate Change &amp; Enrollment'!$C$20:$K$769,3,FALSE),0)</f>
        <v>0</v>
      </c>
      <c r="AP67" s="147">
        <f>IFERROR(VLOOKUP(B67,'A2. Rate Change &amp; Enrollment'!$C$20:$K$769,7,FALSE),0)</f>
        <v>0</v>
      </c>
      <c r="AQ67" s="150" t="e">
        <f t="shared" si="6"/>
        <v>#DIV/0!</v>
      </c>
      <c r="AS67" s="177"/>
      <c r="AT67" s="177"/>
      <c r="AV67" s="153" t="e">
        <f t="shared" si="7"/>
        <v>#DIV/0!</v>
      </c>
      <c r="AW67" s="101"/>
      <c r="AY67" s="132"/>
      <c r="AZ67" s="101"/>
      <c r="BA67" s="94"/>
      <c r="BB67" s="94"/>
      <c r="BC67" s="94"/>
      <c r="BD67" s="94"/>
      <c r="BE67" s="101"/>
      <c r="BF67" s="132"/>
      <c r="BG67" s="98"/>
      <c r="BH67" s="74" t="str">
        <f t="shared" si="2"/>
        <v>N</v>
      </c>
      <c r="BI67" t="e">
        <f t="shared" si="3"/>
        <v>#DIV/0!</v>
      </c>
      <c r="BK67" s="283">
        <f>IFERROR(VLOOKUP($B67, 'A2. Rate Change &amp; Enrollment'!$C$14:$BY$769, 75, FALSE), 0)</f>
        <v>0</v>
      </c>
      <c r="BL67" s="283" t="e">
        <f t="shared" si="4"/>
        <v>#DIV/0!</v>
      </c>
      <c r="BM67" s="283" t="e">
        <f t="shared" si="5"/>
        <v>#DIV/0!</v>
      </c>
      <c r="BN67" t="e">
        <f t="shared" si="8"/>
        <v>#DIV/0!</v>
      </c>
    </row>
    <row r="68" spans="1:66" x14ac:dyDescent="0.35">
      <c r="A68" t="s">
        <v>262</v>
      </c>
      <c r="B68" s="144"/>
      <c r="C68" s="98"/>
      <c r="D68" s="43" t="str">
        <f t="shared" si="1"/>
        <v>PPO</v>
      </c>
      <c r="E68" s="100"/>
      <c r="F68" s="101"/>
      <c r="G68" s="100"/>
      <c r="H68" s="101"/>
      <c r="I68" s="100"/>
      <c r="J68" s="101"/>
      <c r="K68" s="100"/>
      <c r="L68" s="101"/>
      <c r="M68" s="100"/>
      <c r="N68" s="101"/>
      <c r="O68" s="100"/>
      <c r="P68" s="101"/>
      <c r="Q68" s="100"/>
      <c r="R68" s="101"/>
      <c r="S68" s="100"/>
      <c r="T68" s="101"/>
      <c r="U68" s="118"/>
      <c r="V68" s="118"/>
      <c r="W68" s="100"/>
      <c r="X68" s="100"/>
      <c r="Y68" s="100"/>
      <c r="Z68" s="100"/>
      <c r="AA68" s="132"/>
      <c r="AB68" s="101"/>
      <c r="AC68" s="101"/>
      <c r="AD68" s="101"/>
      <c r="AE68" s="100"/>
      <c r="AF68" s="101"/>
      <c r="AG68" s="100"/>
      <c r="AH68" s="101"/>
      <c r="AI68" s="100"/>
      <c r="AJ68" s="101"/>
      <c r="AK68" s="100"/>
      <c r="AL68" s="101"/>
      <c r="AM68" s="101"/>
      <c r="AN68" s="8"/>
      <c r="AO68" s="147">
        <f>IFERROR(VLOOKUP(B68,'A2. Rate Change &amp; Enrollment'!$C$20:$K$769,3,FALSE),0)</f>
        <v>0</v>
      </c>
      <c r="AP68" s="147">
        <f>IFERROR(VLOOKUP(B68,'A2. Rate Change &amp; Enrollment'!$C$20:$K$769,7,FALSE),0)</f>
        <v>0</v>
      </c>
      <c r="AQ68" s="150" t="e">
        <f t="shared" si="6"/>
        <v>#DIV/0!</v>
      </c>
      <c r="AS68" s="177"/>
      <c r="AT68" s="177"/>
      <c r="AV68" s="153" t="e">
        <f t="shared" si="7"/>
        <v>#DIV/0!</v>
      </c>
      <c r="AW68" s="101"/>
      <c r="AY68" s="132"/>
      <c r="AZ68" s="101"/>
      <c r="BA68" s="94"/>
      <c r="BB68" s="94"/>
      <c r="BC68" s="94"/>
      <c r="BD68" s="94"/>
      <c r="BE68" s="101"/>
      <c r="BF68" s="132"/>
      <c r="BG68" s="98"/>
      <c r="BH68" s="74" t="str">
        <f t="shared" si="2"/>
        <v>N</v>
      </c>
      <c r="BI68" t="e">
        <f t="shared" si="3"/>
        <v>#DIV/0!</v>
      </c>
      <c r="BK68" s="283">
        <f>IFERROR(VLOOKUP($B68, 'A2. Rate Change &amp; Enrollment'!$C$14:$BY$769, 75, FALSE), 0)</f>
        <v>0</v>
      </c>
      <c r="BL68" s="283" t="e">
        <f t="shared" si="4"/>
        <v>#DIV/0!</v>
      </c>
      <c r="BM68" s="283" t="e">
        <f t="shared" si="5"/>
        <v>#DIV/0!</v>
      </c>
      <c r="BN68" t="e">
        <f t="shared" si="8"/>
        <v>#DIV/0!</v>
      </c>
    </row>
    <row r="69" spans="1:66" x14ac:dyDescent="0.35">
      <c r="A69" t="s">
        <v>263</v>
      </c>
      <c r="B69" s="144"/>
      <c r="C69" s="98"/>
      <c r="D69" s="43" t="str">
        <f t="shared" si="1"/>
        <v>PPO</v>
      </c>
      <c r="E69" s="100"/>
      <c r="F69" s="101"/>
      <c r="G69" s="100"/>
      <c r="H69" s="101"/>
      <c r="I69" s="100"/>
      <c r="J69" s="101"/>
      <c r="K69" s="100"/>
      <c r="L69" s="101"/>
      <c r="M69" s="100"/>
      <c r="N69" s="101"/>
      <c r="O69" s="100"/>
      <c r="P69" s="101"/>
      <c r="Q69" s="100"/>
      <c r="R69" s="101"/>
      <c r="S69" s="100"/>
      <c r="T69" s="101"/>
      <c r="U69" s="118"/>
      <c r="V69" s="118"/>
      <c r="W69" s="100"/>
      <c r="X69" s="100"/>
      <c r="Y69" s="100"/>
      <c r="Z69" s="100"/>
      <c r="AA69" s="132"/>
      <c r="AB69" s="101"/>
      <c r="AC69" s="101"/>
      <c r="AD69" s="101"/>
      <c r="AE69" s="100"/>
      <c r="AF69" s="101"/>
      <c r="AG69" s="100"/>
      <c r="AH69" s="101"/>
      <c r="AI69" s="100"/>
      <c r="AJ69" s="101"/>
      <c r="AK69" s="100"/>
      <c r="AL69" s="101"/>
      <c r="AM69" s="101"/>
      <c r="AN69" s="8"/>
      <c r="AO69" s="147">
        <f>IFERROR(VLOOKUP(B69,'A2. Rate Change &amp; Enrollment'!$C$20:$K$769,3,FALSE),0)</f>
        <v>0</v>
      </c>
      <c r="AP69" s="147">
        <f>IFERROR(VLOOKUP(B69,'A2. Rate Change &amp; Enrollment'!$C$20:$K$769,7,FALSE),0)</f>
        <v>0</v>
      </c>
      <c r="AQ69" s="150" t="e">
        <f t="shared" si="6"/>
        <v>#DIV/0!</v>
      </c>
      <c r="AS69" s="177"/>
      <c r="AT69" s="177"/>
      <c r="AV69" s="153" t="e">
        <f t="shared" si="7"/>
        <v>#DIV/0!</v>
      </c>
      <c r="AW69" s="101"/>
      <c r="AY69" s="132"/>
      <c r="AZ69" s="101"/>
      <c r="BA69" s="94"/>
      <c r="BB69" s="94"/>
      <c r="BC69" s="94"/>
      <c r="BD69" s="94"/>
      <c r="BE69" s="101"/>
      <c r="BF69" s="132"/>
      <c r="BG69" s="98"/>
      <c r="BH69" s="74" t="str">
        <f t="shared" si="2"/>
        <v>N</v>
      </c>
      <c r="BI69" t="e">
        <f t="shared" si="3"/>
        <v>#DIV/0!</v>
      </c>
      <c r="BK69" s="283">
        <f>IFERROR(VLOOKUP($B69, 'A2. Rate Change &amp; Enrollment'!$C$14:$BY$769, 75, FALSE), 0)</f>
        <v>0</v>
      </c>
      <c r="BL69" s="283" t="e">
        <f t="shared" si="4"/>
        <v>#DIV/0!</v>
      </c>
      <c r="BM69" s="283" t="e">
        <f t="shared" si="5"/>
        <v>#DIV/0!</v>
      </c>
      <c r="BN69" t="e">
        <f t="shared" si="8"/>
        <v>#DIV/0!</v>
      </c>
    </row>
    <row r="70" spans="1:66" x14ac:dyDescent="0.35">
      <c r="A70" t="s">
        <v>264</v>
      </c>
      <c r="B70" s="144"/>
      <c r="C70" s="98"/>
      <c r="D70" s="43" t="str">
        <f t="shared" si="1"/>
        <v>PPO</v>
      </c>
      <c r="E70" s="100"/>
      <c r="F70" s="101"/>
      <c r="G70" s="100"/>
      <c r="H70" s="101"/>
      <c r="I70" s="100"/>
      <c r="J70" s="101"/>
      <c r="K70" s="100"/>
      <c r="L70" s="101"/>
      <c r="M70" s="100"/>
      <c r="N70" s="101"/>
      <c r="O70" s="100"/>
      <c r="P70" s="101"/>
      <c r="Q70" s="100"/>
      <c r="R70" s="101"/>
      <c r="S70" s="100"/>
      <c r="T70" s="101"/>
      <c r="U70" s="118"/>
      <c r="V70" s="118"/>
      <c r="W70" s="100"/>
      <c r="X70" s="100"/>
      <c r="Y70" s="100"/>
      <c r="Z70" s="100"/>
      <c r="AA70" s="132"/>
      <c r="AB70" s="101"/>
      <c r="AC70" s="101"/>
      <c r="AD70" s="101"/>
      <c r="AE70" s="100"/>
      <c r="AF70" s="101"/>
      <c r="AG70" s="100"/>
      <c r="AH70" s="101"/>
      <c r="AI70" s="100"/>
      <c r="AJ70" s="101"/>
      <c r="AK70" s="100"/>
      <c r="AL70" s="101"/>
      <c r="AM70" s="101"/>
      <c r="AN70" s="8"/>
      <c r="AO70" s="147">
        <f>IFERROR(VLOOKUP(B70,'A2. Rate Change &amp; Enrollment'!$C$20:$K$769,3,FALSE),0)</f>
        <v>0</v>
      </c>
      <c r="AP70" s="147">
        <f>IFERROR(VLOOKUP(B70,'A2. Rate Change &amp; Enrollment'!$C$20:$K$769,7,FALSE),0)</f>
        <v>0</v>
      </c>
      <c r="AQ70" s="150" t="e">
        <f t="shared" si="6"/>
        <v>#DIV/0!</v>
      </c>
      <c r="AS70" s="177"/>
      <c r="AT70" s="177"/>
      <c r="AV70" s="153" t="e">
        <f t="shared" si="7"/>
        <v>#DIV/0!</v>
      </c>
      <c r="AW70" s="101"/>
      <c r="AY70" s="132"/>
      <c r="AZ70" s="101"/>
      <c r="BA70" s="94"/>
      <c r="BB70" s="94"/>
      <c r="BC70" s="94"/>
      <c r="BD70" s="94"/>
      <c r="BE70" s="101"/>
      <c r="BF70" s="132"/>
      <c r="BG70" s="98"/>
      <c r="BH70" s="74" t="str">
        <f t="shared" si="2"/>
        <v>N</v>
      </c>
      <c r="BI70" t="e">
        <f t="shared" si="3"/>
        <v>#DIV/0!</v>
      </c>
      <c r="BK70" s="283">
        <f>IFERROR(VLOOKUP($B70, 'A2. Rate Change &amp; Enrollment'!$C$14:$BY$769, 75, FALSE), 0)</f>
        <v>0</v>
      </c>
      <c r="BL70" s="283" t="e">
        <f t="shared" si="4"/>
        <v>#DIV/0!</v>
      </c>
      <c r="BM70" s="283" t="e">
        <f t="shared" si="5"/>
        <v>#DIV/0!</v>
      </c>
      <c r="BN70" t="e">
        <f t="shared" si="8"/>
        <v>#DIV/0!</v>
      </c>
    </row>
    <row r="71" spans="1:66" x14ac:dyDescent="0.35">
      <c r="A71" t="s">
        <v>265</v>
      </c>
      <c r="B71" s="144"/>
      <c r="C71" s="98"/>
      <c r="D71" s="43" t="str">
        <f t="shared" si="1"/>
        <v>PPO</v>
      </c>
      <c r="E71" s="100"/>
      <c r="F71" s="101"/>
      <c r="G71" s="100"/>
      <c r="H71" s="101"/>
      <c r="I71" s="100"/>
      <c r="J71" s="101"/>
      <c r="K71" s="100"/>
      <c r="L71" s="101"/>
      <c r="M71" s="100"/>
      <c r="N71" s="101"/>
      <c r="O71" s="100"/>
      <c r="P71" s="101"/>
      <c r="Q71" s="100"/>
      <c r="R71" s="101"/>
      <c r="S71" s="100"/>
      <c r="T71" s="101"/>
      <c r="U71" s="118"/>
      <c r="V71" s="118"/>
      <c r="W71" s="100"/>
      <c r="X71" s="100"/>
      <c r="Y71" s="100"/>
      <c r="Z71" s="100"/>
      <c r="AA71" s="132"/>
      <c r="AB71" s="101"/>
      <c r="AC71" s="101"/>
      <c r="AD71" s="101"/>
      <c r="AE71" s="100"/>
      <c r="AF71" s="101"/>
      <c r="AG71" s="100"/>
      <c r="AH71" s="101"/>
      <c r="AI71" s="100"/>
      <c r="AJ71" s="101"/>
      <c r="AK71" s="100"/>
      <c r="AL71" s="101"/>
      <c r="AM71" s="101"/>
      <c r="AN71" s="8"/>
      <c r="AO71" s="147">
        <f>IFERROR(VLOOKUP(B71,'A2. Rate Change &amp; Enrollment'!$C$20:$K$769,3,FALSE),0)</f>
        <v>0</v>
      </c>
      <c r="AP71" s="147">
        <f>IFERROR(VLOOKUP(B71,'A2. Rate Change &amp; Enrollment'!$C$20:$K$769,7,FALSE),0)</f>
        <v>0</v>
      </c>
      <c r="AQ71" s="150" t="e">
        <f t="shared" si="6"/>
        <v>#DIV/0!</v>
      </c>
      <c r="AS71" s="177"/>
      <c r="AT71" s="177"/>
      <c r="AV71" s="153" t="e">
        <f t="shared" si="7"/>
        <v>#DIV/0!</v>
      </c>
      <c r="AW71" s="101"/>
      <c r="AY71" s="132"/>
      <c r="AZ71" s="101"/>
      <c r="BA71" s="94"/>
      <c r="BB71" s="94"/>
      <c r="BC71" s="94"/>
      <c r="BD71" s="94"/>
      <c r="BE71" s="101"/>
      <c r="BF71" s="132"/>
      <c r="BG71" s="98"/>
      <c r="BH71" s="74" t="str">
        <f t="shared" si="2"/>
        <v>N</v>
      </c>
      <c r="BI71" t="e">
        <f t="shared" si="3"/>
        <v>#DIV/0!</v>
      </c>
      <c r="BK71" s="283">
        <f>IFERROR(VLOOKUP($B71, 'A2. Rate Change &amp; Enrollment'!$C$14:$BY$769, 75, FALSE), 0)</f>
        <v>0</v>
      </c>
      <c r="BL71" s="283" t="e">
        <f t="shared" si="4"/>
        <v>#DIV/0!</v>
      </c>
      <c r="BM71" s="283" t="e">
        <f t="shared" si="5"/>
        <v>#DIV/0!</v>
      </c>
      <c r="BN71" t="e">
        <f t="shared" si="8"/>
        <v>#DIV/0!</v>
      </c>
    </row>
    <row r="72" spans="1:66" x14ac:dyDescent="0.35">
      <c r="A72" t="s">
        <v>266</v>
      </c>
      <c r="B72" s="144"/>
      <c r="C72" s="98"/>
      <c r="D72" s="43" t="str">
        <f t="shared" si="1"/>
        <v>PPO</v>
      </c>
      <c r="E72" s="100"/>
      <c r="F72" s="101"/>
      <c r="G72" s="100"/>
      <c r="H72" s="101"/>
      <c r="I72" s="100"/>
      <c r="J72" s="101"/>
      <c r="K72" s="100"/>
      <c r="L72" s="101"/>
      <c r="M72" s="100"/>
      <c r="N72" s="101"/>
      <c r="O72" s="100"/>
      <c r="P72" s="101"/>
      <c r="Q72" s="100"/>
      <c r="R72" s="101"/>
      <c r="S72" s="100"/>
      <c r="T72" s="101"/>
      <c r="U72" s="118"/>
      <c r="V72" s="118"/>
      <c r="W72" s="100"/>
      <c r="X72" s="100"/>
      <c r="Y72" s="100"/>
      <c r="Z72" s="100"/>
      <c r="AA72" s="132"/>
      <c r="AB72" s="101"/>
      <c r="AC72" s="101"/>
      <c r="AD72" s="101"/>
      <c r="AE72" s="100"/>
      <c r="AF72" s="101"/>
      <c r="AG72" s="100"/>
      <c r="AH72" s="101"/>
      <c r="AI72" s="100"/>
      <c r="AJ72" s="101"/>
      <c r="AK72" s="100"/>
      <c r="AL72" s="101"/>
      <c r="AM72" s="101"/>
      <c r="AN72" s="8"/>
      <c r="AO72" s="147">
        <f>IFERROR(VLOOKUP(B72,'A2. Rate Change &amp; Enrollment'!$C$20:$K$769,3,FALSE),0)</f>
        <v>0</v>
      </c>
      <c r="AP72" s="147">
        <f>IFERROR(VLOOKUP(B72,'A2. Rate Change &amp; Enrollment'!$C$20:$K$769,7,FALSE),0)</f>
        <v>0</v>
      </c>
      <c r="AQ72" s="150" t="e">
        <f t="shared" si="6"/>
        <v>#DIV/0!</v>
      </c>
      <c r="AS72" s="177"/>
      <c r="AT72" s="177"/>
      <c r="AV72" s="153" t="e">
        <f t="shared" si="7"/>
        <v>#DIV/0!</v>
      </c>
      <c r="AW72" s="101"/>
      <c r="AY72" s="132"/>
      <c r="AZ72" s="101"/>
      <c r="BA72" s="94"/>
      <c r="BB72" s="94"/>
      <c r="BC72" s="94"/>
      <c r="BD72" s="94"/>
      <c r="BE72" s="101"/>
      <c r="BF72" s="132"/>
      <c r="BG72" s="98"/>
      <c r="BH72" s="74" t="str">
        <f t="shared" si="2"/>
        <v>N</v>
      </c>
      <c r="BI72" t="e">
        <f t="shared" si="3"/>
        <v>#DIV/0!</v>
      </c>
      <c r="BK72" s="283">
        <f>IFERROR(VLOOKUP($B72, 'A2. Rate Change &amp; Enrollment'!$C$14:$BY$769, 75, FALSE), 0)</f>
        <v>0</v>
      </c>
      <c r="BL72" s="283" t="e">
        <f t="shared" si="4"/>
        <v>#DIV/0!</v>
      </c>
      <c r="BM72" s="283" t="e">
        <f t="shared" si="5"/>
        <v>#DIV/0!</v>
      </c>
      <c r="BN72" t="e">
        <f t="shared" si="8"/>
        <v>#DIV/0!</v>
      </c>
    </row>
    <row r="73" spans="1:66" x14ac:dyDescent="0.35">
      <c r="A73" t="s">
        <v>267</v>
      </c>
      <c r="B73" s="144"/>
      <c r="C73" s="98"/>
      <c r="D73" s="43" t="str">
        <f t="shared" si="1"/>
        <v>PPO</v>
      </c>
      <c r="E73" s="100"/>
      <c r="F73" s="101"/>
      <c r="G73" s="100"/>
      <c r="H73" s="101"/>
      <c r="I73" s="100"/>
      <c r="J73" s="101"/>
      <c r="K73" s="100"/>
      <c r="L73" s="101"/>
      <c r="M73" s="100"/>
      <c r="N73" s="101"/>
      <c r="O73" s="100"/>
      <c r="P73" s="101"/>
      <c r="Q73" s="100"/>
      <c r="R73" s="101"/>
      <c r="S73" s="100"/>
      <c r="T73" s="101"/>
      <c r="U73" s="118"/>
      <c r="V73" s="118"/>
      <c r="W73" s="100"/>
      <c r="X73" s="100"/>
      <c r="Y73" s="100"/>
      <c r="Z73" s="100"/>
      <c r="AA73" s="132"/>
      <c r="AB73" s="101"/>
      <c r="AC73" s="101"/>
      <c r="AD73" s="101"/>
      <c r="AE73" s="100"/>
      <c r="AF73" s="101"/>
      <c r="AG73" s="100"/>
      <c r="AH73" s="101"/>
      <c r="AI73" s="100"/>
      <c r="AJ73" s="101"/>
      <c r="AK73" s="100"/>
      <c r="AL73" s="101"/>
      <c r="AM73" s="101"/>
      <c r="AN73" s="8"/>
      <c r="AO73" s="147">
        <f>IFERROR(VLOOKUP(B73,'A2. Rate Change &amp; Enrollment'!$C$20:$K$769,3,FALSE),0)</f>
        <v>0</v>
      </c>
      <c r="AP73" s="147">
        <f>IFERROR(VLOOKUP(B73,'A2. Rate Change &amp; Enrollment'!$C$20:$K$769,7,FALSE),0)</f>
        <v>0</v>
      </c>
      <c r="AQ73" s="150" t="e">
        <f t="shared" si="6"/>
        <v>#DIV/0!</v>
      </c>
      <c r="AS73" s="177"/>
      <c r="AT73" s="177"/>
      <c r="AV73" s="153" t="e">
        <f t="shared" si="7"/>
        <v>#DIV/0!</v>
      </c>
      <c r="AW73" s="101"/>
      <c r="AY73" s="132"/>
      <c r="AZ73" s="101"/>
      <c r="BA73" s="94"/>
      <c r="BB73" s="94"/>
      <c r="BC73" s="94"/>
      <c r="BD73" s="94"/>
      <c r="BE73" s="101"/>
      <c r="BF73" s="132"/>
      <c r="BG73" s="98"/>
      <c r="BH73" s="74" t="str">
        <f t="shared" si="2"/>
        <v>N</v>
      </c>
      <c r="BI73" t="e">
        <f t="shared" si="3"/>
        <v>#DIV/0!</v>
      </c>
      <c r="BK73" s="283">
        <f>IFERROR(VLOOKUP($B73, 'A2. Rate Change &amp; Enrollment'!$C$14:$BY$769, 75, FALSE), 0)</f>
        <v>0</v>
      </c>
      <c r="BL73" s="283" t="e">
        <f t="shared" si="4"/>
        <v>#DIV/0!</v>
      </c>
      <c r="BM73" s="283" t="e">
        <f t="shared" si="5"/>
        <v>#DIV/0!</v>
      </c>
      <c r="BN73" t="e">
        <f t="shared" si="8"/>
        <v>#DIV/0!</v>
      </c>
    </row>
    <row r="74" spans="1:66" x14ac:dyDescent="0.35">
      <c r="A74" t="s">
        <v>268</v>
      </c>
      <c r="B74" s="144"/>
      <c r="C74" s="98"/>
      <c r="D74" s="43" t="str">
        <f t="shared" si="1"/>
        <v>PPO</v>
      </c>
      <c r="E74" s="100"/>
      <c r="F74" s="101"/>
      <c r="G74" s="100"/>
      <c r="H74" s="101"/>
      <c r="I74" s="100"/>
      <c r="J74" s="101"/>
      <c r="K74" s="100"/>
      <c r="L74" s="101"/>
      <c r="M74" s="100"/>
      <c r="N74" s="101"/>
      <c r="O74" s="100"/>
      <c r="P74" s="101"/>
      <c r="Q74" s="100"/>
      <c r="R74" s="101"/>
      <c r="S74" s="100"/>
      <c r="T74" s="101"/>
      <c r="U74" s="118"/>
      <c r="V74" s="118"/>
      <c r="W74" s="100"/>
      <c r="X74" s="100"/>
      <c r="Y74" s="100"/>
      <c r="Z74" s="100"/>
      <c r="AA74" s="132"/>
      <c r="AB74" s="101"/>
      <c r="AC74" s="101"/>
      <c r="AD74" s="101"/>
      <c r="AE74" s="100"/>
      <c r="AF74" s="101"/>
      <c r="AG74" s="100"/>
      <c r="AH74" s="101"/>
      <c r="AI74" s="100"/>
      <c r="AJ74" s="101"/>
      <c r="AK74" s="100"/>
      <c r="AL74" s="101"/>
      <c r="AM74" s="101"/>
      <c r="AN74" s="8"/>
      <c r="AO74" s="147">
        <f>IFERROR(VLOOKUP(B74,'A2. Rate Change &amp; Enrollment'!$C$20:$K$769,3,FALSE),0)</f>
        <v>0</v>
      </c>
      <c r="AP74" s="147">
        <f>IFERROR(VLOOKUP(B74,'A2. Rate Change &amp; Enrollment'!$C$20:$K$769,7,FALSE),0)</f>
        <v>0</v>
      </c>
      <c r="AQ74" s="150" t="e">
        <f t="shared" si="6"/>
        <v>#DIV/0!</v>
      </c>
      <c r="AS74" s="177"/>
      <c r="AT74" s="177"/>
      <c r="AV74" s="153" t="e">
        <f t="shared" si="7"/>
        <v>#DIV/0!</v>
      </c>
      <c r="AW74" s="101"/>
      <c r="AY74" s="132"/>
      <c r="AZ74" s="101"/>
      <c r="BA74" s="94"/>
      <c r="BB74" s="94"/>
      <c r="BC74" s="94"/>
      <c r="BD74" s="94"/>
      <c r="BE74" s="101"/>
      <c r="BF74" s="132"/>
      <c r="BG74" s="98"/>
      <c r="BH74" s="74" t="str">
        <f t="shared" si="2"/>
        <v>N</v>
      </c>
      <c r="BI74" t="e">
        <f t="shared" si="3"/>
        <v>#DIV/0!</v>
      </c>
      <c r="BK74" s="283">
        <f>IFERROR(VLOOKUP($B74, 'A2. Rate Change &amp; Enrollment'!$C$14:$BY$769, 75, FALSE), 0)</f>
        <v>0</v>
      </c>
      <c r="BL74" s="283" t="e">
        <f t="shared" si="4"/>
        <v>#DIV/0!</v>
      </c>
      <c r="BM74" s="283" t="e">
        <f t="shared" si="5"/>
        <v>#DIV/0!</v>
      </c>
      <c r="BN74" t="e">
        <f t="shared" si="8"/>
        <v>#DIV/0!</v>
      </c>
    </row>
    <row r="75" spans="1:66" x14ac:dyDescent="0.35">
      <c r="A75" t="s">
        <v>269</v>
      </c>
      <c r="B75" s="144"/>
      <c r="C75" s="98"/>
      <c r="D75" s="43" t="str">
        <f t="shared" si="1"/>
        <v>PPO</v>
      </c>
      <c r="E75" s="100"/>
      <c r="F75" s="101"/>
      <c r="G75" s="100"/>
      <c r="H75" s="101"/>
      <c r="I75" s="100"/>
      <c r="J75" s="101"/>
      <c r="K75" s="100"/>
      <c r="L75" s="101"/>
      <c r="M75" s="100"/>
      <c r="N75" s="101"/>
      <c r="O75" s="100"/>
      <c r="P75" s="101"/>
      <c r="Q75" s="100"/>
      <c r="R75" s="101"/>
      <c r="S75" s="100"/>
      <c r="T75" s="101"/>
      <c r="U75" s="118"/>
      <c r="V75" s="118"/>
      <c r="W75" s="100"/>
      <c r="X75" s="100"/>
      <c r="Y75" s="100"/>
      <c r="Z75" s="100"/>
      <c r="AA75" s="132"/>
      <c r="AB75" s="101"/>
      <c r="AC75" s="101"/>
      <c r="AD75" s="101"/>
      <c r="AE75" s="100"/>
      <c r="AF75" s="101"/>
      <c r="AG75" s="100"/>
      <c r="AH75" s="101"/>
      <c r="AI75" s="100"/>
      <c r="AJ75" s="101"/>
      <c r="AK75" s="100"/>
      <c r="AL75" s="101"/>
      <c r="AM75" s="101"/>
      <c r="AN75" s="8"/>
      <c r="AO75" s="147">
        <f>IFERROR(VLOOKUP(B75,'A2. Rate Change &amp; Enrollment'!$C$20:$K$769,3,FALSE),0)</f>
        <v>0</v>
      </c>
      <c r="AP75" s="147">
        <f>IFERROR(VLOOKUP(B75,'A2. Rate Change &amp; Enrollment'!$C$20:$K$769,7,FALSE),0)</f>
        <v>0</v>
      </c>
      <c r="AQ75" s="150" t="e">
        <f t="shared" si="6"/>
        <v>#DIV/0!</v>
      </c>
      <c r="AS75" s="177"/>
      <c r="AT75" s="177"/>
      <c r="AV75" s="153" t="e">
        <f t="shared" si="7"/>
        <v>#DIV/0!</v>
      </c>
      <c r="AW75" s="101"/>
      <c r="AY75" s="132"/>
      <c r="AZ75" s="101"/>
      <c r="BA75" s="94"/>
      <c r="BB75" s="94"/>
      <c r="BC75" s="94"/>
      <c r="BD75" s="94"/>
      <c r="BE75" s="101"/>
      <c r="BF75" s="132"/>
      <c r="BG75" s="98"/>
      <c r="BH75" s="74" t="str">
        <f t="shared" si="2"/>
        <v>N</v>
      </c>
      <c r="BI75" t="e">
        <f t="shared" si="3"/>
        <v>#DIV/0!</v>
      </c>
      <c r="BK75" s="283">
        <f>IFERROR(VLOOKUP($B75, 'A2. Rate Change &amp; Enrollment'!$C$14:$BY$769, 75, FALSE), 0)</f>
        <v>0</v>
      </c>
      <c r="BL75" s="283" t="e">
        <f t="shared" si="4"/>
        <v>#DIV/0!</v>
      </c>
      <c r="BM75" s="283" t="e">
        <f t="shared" si="5"/>
        <v>#DIV/0!</v>
      </c>
      <c r="BN75" t="e">
        <f t="shared" si="8"/>
        <v>#DIV/0!</v>
      </c>
    </row>
    <row r="76" spans="1:66" x14ac:dyDescent="0.35">
      <c r="A76" t="s">
        <v>270</v>
      </c>
      <c r="B76" s="144"/>
      <c r="C76" s="98"/>
      <c r="D76" s="43" t="str">
        <f t="shared" si="1"/>
        <v>PPO</v>
      </c>
      <c r="E76" s="100"/>
      <c r="F76" s="101"/>
      <c r="G76" s="100"/>
      <c r="H76" s="101"/>
      <c r="I76" s="100"/>
      <c r="J76" s="101"/>
      <c r="K76" s="100"/>
      <c r="L76" s="101"/>
      <c r="M76" s="100"/>
      <c r="N76" s="101"/>
      <c r="O76" s="100"/>
      <c r="P76" s="101"/>
      <c r="Q76" s="100"/>
      <c r="R76" s="101"/>
      <c r="S76" s="100"/>
      <c r="T76" s="101"/>
      <c r="U76" s="118"/>
      <c r="V76" s="118"/>
      <c r="W76" s="100"/>
      <c r="X76" s="100"/>
      <c r="Y76" s="100"/>
      <c r="Z76" s="100"/>
      <c r="AA76" s="132"/>
      <c r="AB76" s="101"/>
      <c r="AC76" s="101"/>
      <c r="AD76" s="101"/>
      <c r="AE76" s="100"/>
      <c r="AF76" s="101"/>
      <c r="AG76" s="100"/>
      <c r="AH76" s="101"/>
      <c r="AI76" s="100"/>
      <c r="AJ76" s="101"/>
      <c r="AK76" s="100"/>
      <c r="AL76" s="101"/>
      <c r="AM76" s="101"/>
      <c r="AN76" s="8"/>
      <c r="AO76" s="147">
        <f>IFERROR(VLOOKUP(B76,'A2. Rate Change &amp; Enrollment'!$C$20:$K$769,3,FALSE),0)</f>
        <v>0</v>
      </c>
      <c r="AP76" s="147">
        <f>IFERROR(VLOOKUP(B76,'A2. Rate Change &amp; Enrollment'!$C$20:$K$769,7,FALSE),0)</f>
        <v>0</v>
      </c>
      <c r="AQ76" s="150" t="e">
        <f t="shared" si="6"/>
        <v>#DIV/0!</v>
      </c>
      <c r="AS76" s="177"/>
      <c r="AT76" s="177"/>
      <c r="AV76" s="153" t="e">
        <f t="shared" si="7"/>
        <v>#DIV/0!</v>
      </c>
      <c r="AW76" s="101"/>
      <c r="AY76" s="132"/>
      <c r="AZ76" s="101"/>
      <c r="BA76" s="94"/>
      <c r="BB76" s="94"/>
      <c r="BC76" s="94"/>
      <c r="BD76" s="94"/>
      <c r="BE76" s="101"/>
      <c r="BF76" s="132"/>
      <c r="BG76" s="98"/>
      <c r="BH76" s="74" t="str">
        <f t="shared" si="2"/>
        <v>N</v>
      </c>
      <c r="BI76" t="e">
        <f t="shared" si="3"/>
        <v>#DIV/0!</v>
      </c>
      <c r="BK76" s="283">
        <f>IFERROR(VLOOKUP($B76, 'A2. Rate Change &amp; Enrollment'!$C$14:$BY$769, 75, FALSE), 0)</f>
        <v>0</v>
      </c>
      <c r="BL76" s="283" t="e">
        <f t="shared" si="4"/>
        <v>#DIV/0!</v>
      </c>
      <c r="BM76" s="283" t="e">
        <f t="shared" si="5"/>
        <v>#DIV/0!</v>
      </c>
      <c r="BN76" t="e">
        <f t="shared" si="8"/>
        <v>#DIV/0!</v>
      </c>
    </row>
    <row r="77" spans="1:66" x14ac:dyDescent="0.35">
      <c r="A77" t="s">
        <v>271</v>
      </c>
      <c r="B77" s="144"/>
      <c r="C77" s="98"/>
      <c r="D77" s="43" t="str">
        <f t="shared" si="1"/>
        <v>PPO</v>
      </c>
      <c r="E77" s="100"/>
      <c r="F77" s="101"/>
      <c r="G77" s="100"/>
      <c r="H77" s="101"/>
      <c r="I77" s="100"/>
      <c r="J77" s="101"/>
      <c r="K77" s="100"/>
      <c r="L77" s="101"/>
      <c r="M77" s="100"/>
      <c r="N77" s="101"/>
      <c r="O77" s="100"/>
      <c r="P77" s="101"/>
      <c r="Q77" s="100"/>
      <c r="R77" s="101"/>
      <c r="S77" s="100"/>
      <c r="T77" s="101"/>
      <c r="U77" s="118"/>
      <c r="V77" s="118"/>
      <c r="W77" s="100"/>
      <c r="X77" s="100"/>
      <c r="Y77" s="100"/>
      <c r="Z77" s="100"/>
      <c r="AA77" s="132"/>
      <c r="AB77" s="101"/>
      <c r="AC77" s="101"/>
      <c r="AD77" s="101"/>
      <c r="AE77" s="100"/>
      <c r="AF77" s="101"/>
      <c r="AG77" s="100"/>
      <c r="AH77" s="101"/>
      <c r="AI77" s="100"/>
      <c r="AJ77" s="101"/>
      <c r="AK77" s="100"/>
      <c r="AL77" s="101"/>
      <c r="AM77" s="101"/>
      <c r="AN77" s="8"/>
      <c r="AO77" s="147">
        <f>IFERROR(VLOOKUP(B77,'A2. Rate Change &amp; Enrollment'!$C$20:$K$769,3,FALSE),0)</f>
        <v>0</v>
      </c>
      <c r="AP77" s="147">
        <f>IFERROR(VLOOKUP(B77,'A2. Rate Change &amp; Enrollment'!$C$20:$K$769,7,FALSE),0)</f>
        <v>0</v>
      </c>
      <c r="AQ77" s="150" t="e">
        <f t="shared" si="6"/>
        <v>#DIV/0!</v>
      </c>
      <c r="AS77" s="177"/>
      <c r="AT77" s="177"/>
      <c r="AV77" s="153" t="e">
        <f t="shared" si="7"/>
        <v>#DIV/0!</v>
      </c>
      <c r="AW77" s="101"/>
      <c r="AY77" s="132"/>
      <c r="AZ77" s="101"/>
      <c r="BA77" s="94"/>
      <c r="BB77" s="94"/>
      <c r="BC77" s="94"/>
      <c r="BD77" s="94"/>
      <c r="BE77" s="101"/>
      <c r="BF77" s="132"/>
      <c r="BG77" s="98"/>
      <c r="BH77" s="74" t="str">
        <f t="shared" si="2"/>
        <v>N</v>
      </c>
      <c r="BI77" t="e">
        <f t="shared" si="3"/>
        <v>#DIV/0!</v>
      </c>
      <c r="BK77" s="283">
        <f>IFERROR(VLOOKUP($B77, 'A2. Rate Change &amp; Enrollment'!$C$14:$BY$769, 75, FALSE), 0)</f>
        <v>0</v>
      </c>
      <c r="BL77" s="283" t="e">
        <f t="shared" si="4"/>
        <v>#DIV/0!</v>
      </c>
      <c r="BM77" s="283" t="e">
        <f t="shared" si="5"/>
        <v>#DIV/0!</v>
      </c>
      <c r="BN77" t="e">
        <f t="shared" si="8"/>
        <v>#DIV/0!</v>
      </c>
    </row>
    <row r="78" spans="1:66" x14ac:dyDescent="0.35">
      <c r="A78" t="s">
        <v>272</v>
      </c>
      <c r="B78" s="144"/>
      <c r="C78" s="98"/>
      <c r="D78" s="43" t="str">
        <f t="shared" si="1"/>
        <v>PPO</v>
      </c>
      <c r="E78" s="100"/>
      <c r="F78" s="101"/>
      <c r="G78" s="100"/>
      <c r="H78" s="101"/>
      <c r="I78" s="100"/>
      <c r="J78" s="101"/>
      <c r="K78" s="100"/>
      <c r="L78" s="101"/>
      <c r="M78" s="100"/>
      <c r="N78" s="101"/>
      <c r="O78" s="100"/>
      <c r="P78" s="101"/>
      <c r="Q78" s="100"/>
      <c r="R78" s="101"/>
      <c r="S78" s="100"/>
      <c r="T78" s="101"/>
      <c r="U78" s="118"/>
      <c r="V78" s="118"/>
      <c r="W78" s="100"/>
      <c r="X78" s="100"/>
      <c r="Y78" s="100"/>
      <c r="Z78" s="100"/>
      <c r="AA78" s="132"/>
      <c r="AB78" s="101"/>
      <c r="AC78" s="101"/>
      <c r="AD78" s="101"/>
      <c r="AE78" s="100"/>
      <c r="AF78" s="101"/>
      <c r="AG78" s="100"/>
      <c r="AH78" s="101"/>
      <c r="AI78" s="100"/>
      <c r="AJ78" s="101"/>
      <c r="AK78" s="100"/>
      <c r="AL78" s="101"/>
      <c r="AM78" s="101"/>
      <c r="AN78" s="8"/>
      <c r="AO78" s="147">
        <f>IFERROR(VLOOKUP(B78,'A2. Rate Change &amp; Enrollment'!$C$20:$K$769,3,FALSE),0)</f>
        <v>0</v>
      </c>
      <c r="AP78" s="147">
        <f>IFERROR(VLOOKUP(B78,'A2. Rate Change &amp; Enrollment'!$C$20:$K$769,7,FALSE),0)</f>
        <v>0</v>
      </c>
      <c r="AQ78" s="150" t="e">
        <f t="shared" si="6"/>
        <v>#DIV/0!</v>
      </c>
      <c r="AS78" s="177"/>
      <c r="AT78" s="177"/>
      <c r="AV78" s="153" t="e">
        <f t="shared" si="7"/>
        <v>#DIV/0!</v>
      </c>
      <c r="AW78" s="101"/>
      <c r="AY78" s="132"/>
      <c r="AZ78" s="101"/>
      <c r="BA78" s="94"/>
      <c r="BB78" s="94"/>
      <c r="BC78" s="94"/>
      <c r="BD78" s="94"/>
      <c r="BE78" s="101"/>
      <c r="BF78" s="132"/>
      <c r="BG78" s="98"/>
      <c r="BH78" s="74" t="str">
        <f t="shared" si="2"/>
        <v>N</v>
      </c>
      <c r="BI78" t="e">
        <f t="shared" si="3"/>
        <v>#DIV/0!</v>
      </c>
      <c r="BK78" s="283">
        <f>IFERROR(VLOOKUP($B78, 'A2. Rate Change &amp; Enrollment'!$C$14:$BY$769, 75, FALSE), 0)</f>
        <v>0</v>
      </c>
      <c r="BL78" s="283" t="e">
        <f t="shared" si="4"/>
        <v>#DIV/0!</v>
      </c>
      <c r="BM78" s="283" t="e">
        <f t="shared" si="5"/>
        <v>#DIV/0!</v>
      </c>
      <c r="BN78" t="e">
        <f t="shared" si="8"/>
        <v>#DIV/0!</v>
      </c>
    </row>
    <row r="79" spans="1:66" x14ac:dyDescent="0.35">
      <c r="A79" t="s">
        <v>273</v>
      </c>
      <c r="B79" s="144"/>
      <c r="C79" s="98"/>
      <c r="D79" s="43" t="str">
        <f t="shared" si="1"/>
        <v>PPO</v>
      </c>
      <c r="E79" s="100"/>
      <c r="F79" s="101"/>
      <c r="G79" s="100"/>
      <c r="H79" s="101"/>
      <c r="I79" s="100"/>
      <c r="J79" s="101"/>
      <c r="K79" s="100"/>
      <c r="L79" s="101"/>
      <c r="M79" s="100"/>
      <c r="N79" s="101"/>
      <c r="O79" s="100"/>
      <c r="P79" s="101"/>
      <c r="Q79" s="100"/>
      <c r="R79" s="101"/>
      <c r="S79" s="100"/>
      <c r="T79" s="101"/>
      <c r="U79" s="118"/>
      <c r="V79" s="118"/>
      <c r="W79" s="100"/>
      <c r="X79" s="100"/>
      <c r="Y79" s="100"/>
      <c r="Z79" s="100"/>
      <c r="AA79" s="132"/>
      <c r="AB79" s="101"/>
      <c r="AC79" s="101"/>
      <c r="AD79" s="101"/>
      <c r="AE79" s="100"/>
      <c r="AF79" s="101"/>
      <c r="AG79" s="100"/>
      <c r="AH79" s="101"/>
      <c r="AI79" s="100"/>
      <c r="AJ79" s="101"/>
      <c r="AK79" s="100"/>
      <c r="AL79" s="101"/>
      <c r="AM79" s="101"/>
      <c r="AN79" s="8"/>
      <c r="AO79" s="147">
        <f>IFERROR(VLOOKUP(B79,'A2. Rate Change &amp; Enrollment'!$C$20:$K$769,3,FALSE),0)</f>
        <v>0</v>
      </c>
      <c r="AP79" s="147">
        <f>IFERROR(VLOOKUP(B79,'A2. Rate Change &amp; Enrollment'!$C$20:$K$769,7,FALSE),0)</f>
        <v>0</v>
      </c>
      <c r="AQ79" s="150" t="e">
        <f t="shared" si="6"/>
        <v>#DIV/0!</v>
      </c>
      <c r="AS79" s="177"/>
      <c r="AT79" s="177"/>
      <c r="AV79" s="153" t="e">
        <f t="shared" si="7"/>
        <v>#DIV/0!</v>
      </c>
      <c r="AW79" s="101"/>
      <c r="AY79" s="132"/>
      <c r="AZ79" s="101"/>
      <c r="BA79" s="94"/>
      <c r="BB79" s="94"/>
      <c r="BC79" s="94"/>
      <c r="BD79" s="94"/>
      <c r="BE79" s="101"/>
      <c r="BF79" s="132"/>
      <c r="BG79" s="98"/>
      <c r="BH79" s="74" t="str">
        <f t="shared" si="2"/>
        <v>N</v>
      </c>
      <c r="BI79" t="e">
        <f t="shared" si="3"/>
        <v>#DIV/0!</v>
      </c>
      <c r="BK79" s="283">
        <f>IFERROR(VLOOKUP($B79, 'A2. Rate Change &amp; Enrollment'!$C$14:$BY$769, 75, FALSE), 0)</f>
        <v>0</v>
      </c>
      <c r="BL79" s="283" t="e">
        <f t="shared" si="4"/>
        <v>#DIV/0!</v>
      </c>
      <c r="BM79" s="283" t="e">
        <f t="shared" si="5"/>
        <v>#DIV/0!</v>
      </c>
      <c r="BN79" t="e">
        <f t="shared" si="8"/>
        <v>#DIV/0!</v>
      </c>
    </row>
    <row r="80" spans="1:66" x14ac:dyDescent="0.35">
      <c r="A80" t="s">
        <v>274</v>
      </c>
      <c r="B80" s="144"/>
      <c r="C80" s="98"/>
      <c r="D80" s="43" t="str">
        <f t="shared" ref="D80:D143" si="9">$B$4</f>
        <v>PPO</v>
      </c>
      <c r="E80" s="100"/>
      <c r="F80" s="101"/>
      <c r="G80" s="100"/>
      <c r="H80" s="101"/>
      <c r="I80" s="100"/>
      <c r="J80" s="101"/>
      <c r="K80" s="100"/>
      <c r="L80" s="101"/>
      <c r="M80" s="100"/>
      <c r="N80" s="101"/>
      <c r="O80" s="100"/>
      <c r="P80" s="101"/>
      <c r="Q80" s="100"/>
      <c r="R80" s="101"/>
      <c r="S80" s="100"/>
      <c r="T80" s="101"/>
      <c r="U80" s="118"/>
      <c r="V80" s="118"/>
      <c r="W80" s="100"/>
      <c r="X80" s="100"/>
      <c r="Y80" s="100"/>
      <c r="Z80" s="100"/>
      <c r="AA80" s="132"/>
      <c r="AB80" s="101"/>
      <c r="AC80" s="101"/>
      <c r="AD80" s="101"/>
      <c r="AE80" s="100"/>
      <c r="AF80" s="101"/>
      <c r="AG80" s="100"/>
      <c r="AH80" s="101"/>
      <c r="AI80" s="100"/>
      <c r="AJ80" s="101"/>
      <c r="AK80" s="100"/>
      <c r="AL80" s="101"/>
      <c r="AM80" s="101"/>
      <c r="AN80" s="8"/>
      <c r="AO80" s="147">
        <f>IFERROR(VLOOKUP(B80,'A2. Rate Change &amp; Enrollment'!$C$20:$K$769,3,FALSE),0)</f>
        <v>0</v>
      </c>
      <c r="AP80" s="147">
        <f>IFERROR(VLOOKUP(B80,'A2. Rate Change &amp; Enrollment'!$C$20:$K$769,7,FALSE),0)</f>
        <v>0</v>
      </c>
      <c r="AQ80" s="150" t="e">
        <f t="shared" si="6"/>
        <v>#DIV/0!</v>
      </c>
      <c r="AS80" s="177"/>
      <c r="AT80" s="177"/>
      <c r="AV80" s="153" t="e">
        <f t="shared" si="7"/>
        <v>#DIV/0!</v>
      </c>
      <c r="AW80" s="101"/>
      <c r="AY80" s="132"/>
      <c r="AZ80" s="101"/>
      <c r="BA80" s="94"/>
      <c r="BB80" s="94"/>
      <c r="BC80" s="94"/>
      <c r="BD80" s="94"/>
      <c r="BE80" s="101"/>
      <c r="BF80" s="132"/>
      <c r="BG80" s="98"/>
      <c r="BH80" s="74" t="str">
        <f t="shared" ref="BH80:BH143" si="10">IF(OR(AS80-AT80&gt;5%, AT80-AS80&gt;5%), "Y", "N")</f>
        <v>N</v>
      </c>
      <c r="BI80" t="e">
        <f t="shared" ref="BI80:BI143" si="11">IF(AND(AQ80&gt;5%, BH80="Y"), "Y", "N")</f>
        <v>#DIV/0!</v>
      </c>
      <c r="BK80" s="283">
        <f>IFERROR(VLOOKUP($B80, 'A2. Rate Change &amp; Enrollment'!$C$14:$BY$769, 75, FALSE), 0)</f>
        <v>0</v>
      </c>
      <c r="BL80" s="283" t="e">
        <f t="shared" ref="BL80:BL143" si="12">BK80/$BK$14</f>
        <v>#DIV/0!</v>
      </c>
      <c r="BM80" s="283" t="e">
        <f t="shared" ref="BM80:BM143" si="13">AS80/$AS$14</f>
        <v>#DIV/0!</v>
      </c>
      <c r="BN80" t="e">
        <f t="shared" si="8"/>
        <v>#DIV/0!</v>
      </c>
    </row>
    <row r="81" spans="1:66" x14ac:dyDescent="0.35">
      <c r="A81" t="s">
        <v>275</v>
      </c>
      <c r="B81" s="144"/>
      <c r="C81" s="98"/>
      <c r="D81" s="43" t="str">
        <f t="shared" si="9"/>
        <v>PPO</v>
      </c>
      <c r="E81" s="100"/>
      <c r="F81" s="101"/>
      <c r="G81" s="100"/>
      <c r="H81" s="101"/>
      <c r="I81" s="100"/>
      <c r="J81" s="101"/>
      <c r="K81" s="100"/>
      <c r="L81" s="101"/>
      <c r="M81" s="100"/>
      <c r="N81" s="101"/>
      <c r="O81" s="100"/>
      <c r="P81" s="101"/>
      <c r="Q81" s="100"/>
      <c r="R81" s="101"/>
      <c r="S81" s="100"/>
      <c r="T81" s="101"/>
      <c r="U81" s="118"/>
      <c r="V81" s="118"/>
      <c r="W81" s="100"/>
      <c r="X81" s="100"/>
      <c r="Y81" s="100"/>
      <c r="Z81" s="100"/>
      <c r="AA81" s="132"/>
      <c r="AB81" s="101"/>
      <c r="AC81" s="101"/>
      <c r="AD81" s="101"/>
      <c r="AE81" s="100"/>
      <c r="AF81" s="101"/>
      <c r="AG81" s="100"/>
      <c r="AH81" s="101"/>
      <c r="AI81" s="100"/>
      <c r="AJ81" s="101"/>
      <c r="AK81" s="100"/>
      <c r="AL81" s="101"/>
      <c r="AM81" s="101"/>
      <c r="AN81" s="8"/>
      <c r="AO81" s="147">
        <f>IFERROR(VLOOKUP(B81,'A2. Rate Change &amp; Enrollment'!$C$20:$K$769,3,FALSE),0)</f>
        <v>0</v>
      </c>
      <c r="AP81" s="147">
        <f>IFERROR(VLOOKUP(B81,'A2. Rate Change &amp; Enrollment'!$C$20:$K$769,7,FALSE),0)</f>
        <v>0</v>
      </c>
      <c r="AQ81" s="150" t="e">
        <f t="shared" ref="AQ81:AQ144" si="14">AP81/$AP$11</f>
        <v>#DIV/0!</v>
      </c>
      <c r="AS81" s="177"/>
      <c r="AT81" s="177"/>
      <c r="AV81" s="153" t="e">
        <f t="shared" ref="AV81:AV144" si="15">AS81/AT81-1</f>
        <v>#DIV/0!</v>
      </c>
      <c r="AW81" s="101"/>
      <c r="AY81" s="132"/>
      <c r="AZ81" s="101"/>
      <c r="BA81" s="94"/>
      <c r="BB81" s="94"/>
      <c r="BC81" s="94"/>
      <c r="BD81" s="94"/>
      <c r="BE81" s="101"/>
      <c r="BF81" s="132"/>
      <c r="BG81" s="98"/>
      <c r="BH81" s="74" t="str">
        <f t="shared" si="10"/>
        <v>N</v>
      </c>
      <c r="BI81" t="e">
        <f t="shared" si="11"/>
        <v>#DIV/0!</v>
      </c>
      <c r="BK81" s="283">
        <f>IFERROR(VLOOKUP($B81, 'A2. Rate Change &amp; Enrollment'!$C$14:$BY$769, 75, FALSE), 0)</f>
        <v>0</v>
      </c>
      <c r="BL81" s="283" t="e">
        <f t="shared" si="12"/>
        <v>#DIV/0!</v>
      </c>
      <c r="BM81" s="283" t="e">
        <f t="shared" si="13"/>
        <v>#DIV/0!</v>
      </c>
      <c r="BN81" t="e">
        <f t="shared" ref="BN81:BN144" si="16">IF(ABS(BM81-BL81)&lt;0.001, "N", "Y")</f>
        <v>#DIV/0!</v>
      </c>
    </row>
    <row r="82" spans="1:66" x14ac:dyDescent="0.35">
      <c r="A82" t="s">
        <v>276</v>
      </c>
      <c r="B82" s="144"/>
      <c r="C82" s="98"/>
      <c r="D82" s="43" t="str">
        <f t="shared" si="9"/>
        <v>PPO</v>
      </c>
      <c r="E82" s="100"/>
      <c r="F82" s="101"/>
      <c r="G82" s="100"/>
      <c r="H82" s="101"/>
      <c r="I82" s="100"/>
      <c r="J82" s="101"/>
      <c r="K82" s="100"/>
      <c r="L82" s="101"/>
      <c r="M82" s="100"/>
      <c r="N82" s="101"/>
      <c r="O82" s="100"/>
      <c r="P82" s="101"/>
      <c r="Q82" s="100"/>
      <c r="R82" s="101"/>
      <c r="S82" s="100"/>
      <c r="T82" s="101"/>
      <c r="U82" s="118"/>
      <c r="V82" s="118"/>
      <c r="W82" s="100"/>
      <c r="X82" s="100"/>
      <c r="Y82" s="100"/>
      <c r="Z82" s="100"/>
      <c r="AA82" s="132"/>
      <c r="AB82" s="101"/>
      <c r="AC82" s="101"/>
      <c r="AD82" s="101"/>
      <c r="AE82" s="100"/>
      <c r="AF82" s="101"/>
      <c r="AG82" s="100"/>
      <c r="AH82" s="101"/>
      <c r="AI82" s="100"/>
      <c r="AJ82" s="101"/>
      <c r="AK82" s="100"/>
      <c r="AL82" s="101"/>
      <c r="AM82" s="101"/>
      <c r="AN82" s="8"/>
      <c r="AO82" s="147">
        <f>IFERROR(VLOOKUP(B82,'A2. Rate Change &amp; Enrollment'!$C$20:$K$769,3,FALSE),0)</f>
        <v>0</v>
      </c>
      <c r="AP82" s="147">
        <f>IFERROR(VLOOKUP(B82,'A2. Rate Change &amp; Enrollment'!$C$20:$K$769,7,FALSE),0)</f>
        <v>0</v>
      </c>
      <c r="AQ82" s="150" t="e">
        <f t="shared" si="14"/>
        <v>#DIV/0!</v>
      </c>
      <c r="AS82" s="177"/>
      <c r="AT82" s="177"/>
      <c r="AV82" s="153" t="e">
        <f t="shared" si="15"/>
        <v>#DIV/0!</v>
      </c>
      <c r="AW82" s="101"/>
      <c r="AY82" s="132"/>
      <c r="AZ82" s="101"/>
      <c r="BA82" s="94"/>
      <c r="BB82" s="94"/>
      <c r="BC82" s="94"/>
      <c r="BD82" s="94"/>
      <c r="BE82" s="101"/>
      <c r="BF82" s="132"/>
      <c r="BG82" s="98"/>
      <c r="BH82" s="74" t="str">
        <f t="shared" si="10"/>
        <v>N</v>
      </c>
      <c r="BI82" t="e">
        <f t="shared" si="11"/>
        <v>#DIV/0!</v>
      </c>
      <c r="BK82" s="283">
        <f>IFERROR(VLOOKUP($B82, 'A2. Rate Change &amp; Enrollment'!$C$14:$BY$769, 75, FALSE), 0)</f>
        <v>0</v>
      </c>
      <c r="BL82" s="283" t="e">
        <f t="shared" si="12"/>
        <v>#DIV/0!</v>
      </c>
      <c r="BM82" s="283" t="e">
        <f t="shared" si="13"/>
        <v>#DIV/0!</v>
      </c>
      <c r="BN82" t="e">
        <f t="shared" si="16"/>
        <v>#DIV/0!</v>
      </c>
    </row>
    <row r="83" spans="1:66" x14ac:dyDescent="0.35">
      <c r="A83" t="s">
        <v>277</v>
      </c>
      <c r="B83" s="144"/>
      <c r="C83" s="98"/>
      <c r="D83" s="43" t="str">
        <f t="shared" si="9"/>
        <v>PPO</v>
      </c>
      <c r="E83" s="100"/>
      <c r="F83" s="101"/>
      <c r="G83" s="100"/>
      <c r="H83" s="101"/>
      <c r="I83" s="100"/>
      <c r="J83" s="101"/>
      <c r="K83" s="100"/>
      <c r="L83" s="101"/>
      <c r="M83" s="100"/>
      <c r="N83" s="101"/>
      <c r="O83" s="100"/>
      <c r="P83" s="101"/>
      <c r="Q83" s="100"/>
      <c r="R83" s="101"/>
      <c r="S83" s="100"/>
      <c r="T83" s="101"/>
      <c r="U83" s="118"/>
      <c r="V83" s="118"/>
      <c r="W83" s="100"/>
      <c r="X83" s="100"/>
      <c r="Y83" s="100"/>
      <c r="Z83" s="100"/>
      <c r="AA83" s="132"/>
      <c r="AB83" s="101"/>
      <c r="AC83" s="101"/>
      <c r="AD83" s="101"/>
      <c r="AE83" s="100"/>
      <c r="AF83" s="101"/>
      <c r="AG83" s="100"/>
      <c r="AH83" s="101"/>
      <c r="AI83" s="100"/>
      <c r="AJ83" s="101"/>
      <c r="AK83" s="100"/>
      <c r="AL83" s="101"/>
      <c r="AM83" s="101"/>
      <c r="AN83" s="8"/>
      <c r="AO83" s="147">
        <f>IFERROR(VLOOKUP(B83,'A2. Rate Change &amp; Enrollment'!$C$20:$K$769,3,FALSE),0)</f>
        <v>0</v>
      </c>
      <c r="AP83" s="147">
        <f>IFERROR(VLOOKUP(B83,'A2. Rate Change &amp; Enrollment'!$C$20:$K$769,7,FALSE),0)</f>
        <v>0</v>
      </c>
      <c r="AQ83" s="150" t="e">
        <f t="shared" si="14"/>
        <v>#DIV/0!</v>
      </c>
      <c r="AS83" s="177"/>
      <c r="AT83" s="177"/>
      <c r="AV83" s="153" t="e">
        <f t="shared" si="15"/>
        <v>#DIV/0!</v>
      </c>
      <c r="AW83" s="101"/>
      <c r="AY83" s="132"/>
      <c r="AZ83" s="101"/>
      <c r="BA83" s="94"/>
      <c r="BB83" s="94"/>
      <c r="BC83" s="94"/>
      <c r="BD83" s="94"/>
      <c r="BE83" s="101"/>
      <c r="BF83" s="132"/>
      <c r="BG83" s="98"/>
      <c r="BH83" s="74" t="str">
        <f t="shared" si="10"/>
        <v>N</v>
      </c>
      <c r="BI83" t="e">
        <f t="shared" si="11"/>
        <v>#DIV/0!</v>
      </c>
      <c r="BK83" s="283">
        <f>IFERROR(VLOOKUP($B83, 'A2. Rate Change &amp; Enrollment'!$C$14:$BY$769, 75, FALSE), 0)</f>
        <v>0</v>
      </c>
      <c r="BL83" s="283" t="e">
        <f t="shared" si="12"/>
        <v>#DIV/0!</v>
      </c>
      <c r="BM83" s="283" t="e">
        <f t="shared" si="13"/>
        <v>#DIV/0!</v>
      </c>
      <c r="BN83" t="e">
        <f t="shared" si="16"/>
        <v>#DIV/0!</v>
      </c>
    </row>
    <row r="84" spans="1:66" x14ac:dyDescent="0.35">
      <c r="A84" t="s">
        <v>278</v>
      </c>
      <c r="B84" s="144"/>
      <c r="C84" s="98"/>
      <c r="D84" s="43" t="str">
        <f t="shared" si="9"/>
        <v>PPO</v>
      </c>
      <c r="E84" s="100"/>
      <c r="F84" s="101"/>
      <c r="G84" s="100"/>
      <c r="H84" s="101"/>
      <c r="I84" s="100"/>
      <c r="J84" s="101"/>
      <c r="K84" s="100"/>
      <c r="L84" s="101"/>
      <c r="M84" s="100"/>
      <c r="N84" s="101"/>
      <c r="O84" s="100"/>
      <c r="P84" s="101"/>
      <c r="Q84" s="100"/>
      <c r="R84" s="101"/>
      <c r="S84" s="100"/>
      <c r="T84" s="101"/>
      <c r="U84" s="118"/>
      <c r="V84" s="118"/>
      <c r="W84" s="100"/>
      <c r="X84" s="100"/>
      <c r="Y84" s="100"/>
      <c r="Z84" s="100"/>
      <c r="AA84" s="132"/>
      <c r="AB84" s="101"/>
      <c r="AC84" s="101"/>
      <c r="AD84" s="101"/>
      <c r="AE84" s="100"/>
      <c r="AF84" s="101"/>
      <c r="AG84" s="100"/>
      <c r="AH84" s="101"/>
      <c r="AI84" s="100"/>
      <c r="AJ84" s="101"/>
      <c r="AK84" s="100"/>
      <c r="AL84" s="101"/>
      <c r="AM84" s="101"/>
      <c r="AN84" s="8"/>
      <c r="AO84" s="147">
        <f>IFERROR(VLOOKUP(B84,'A2. Rate Change &amp; Enrollment'!$C$20:$K$769,3,FALSE),0)</f>
        <v>0</v>
      </c>
      <c r="AP84" s="147">
        <f>IFERROR(VLOOKUP(B84,'A2. Rate Change &amp; Enrollment'!$C$20:$K$769,7,FALSE),0)</f>
        <v>0</v>
      </c>
      <c r="AQ84" s="150" t="e">
        <f t="shared" si="14"/>
        <v>#DIV/0!</v>
      </c>
      <c r="AS84" s="177"/>
      <c r="AT84" s="177"/>
      <c r="AV84" s="153" t="e">
        <f t="shared" si="15"/>
        <v>#DIV/0!</v>
      </c>
      <c r="AW84" s="101"/>
      <c r="AY84" s="132"/>
      <c r="AZ84" s="101"/>
      <c r="BA84" s="94"/>
      <c r="BB84" s="94"/>
      <c r="BC84" s="94"/>
      <c r="BD84" s="94"/>
      <c r="BE84" s="101"/>
      <c r="BF84" s="132"/>
      <c r="BG84" s="98"/>
      <c r="BH84" s="74" t="str">
        <f t="shared" si="10"/>
        <v>N</v>
      </c>
      <c r="BI84" t="e">
        <f t="shared" si="11"/>
        <v>#DIV/0!</v>
      </c>
      <c r="BK84" s="283">
        <f>IFERROR(VLOOKUP($B84, 'A2. Rate Change &amp; Enrollment'!$C$14:$BY$769, 75, FALSE), 0)</f>
        <v>0</v>
      </c>
      <c r="BL84" s="283" t="e">
        <f t="shared" si="12"/>
        <v>#DIV/0!</v>
      </c>
      <c r="BM84" s="283" t="e">
        <f t="shared" si="13"/>
        <v>#DIV/0!</v>
      </c>
      <c r="BN84" t="e">
        <f t="shared" si="16"/>
        <v>#DIV/0!</v>
      </c>
    </row>
    <row r="85" spans="1:66" x14ac:dyDescent="0.35">
      <c r="A85" t="s">
        <v>279</v>
      </c>
      <c r="B85" s="144"/>
      <c r="C85" s="98"/>
      <c r="D85" s="43" t="str">
        <f t="shared" si="9"/>
        <v>PPO</v>
      </c>
      <c r="E85" s="100"/>
      <c r="F85" s="101"/>
      <c r="G85" s="100"/>
      <c r="H85" s="101"/>
      <c r="I85" s="100"/>
      <c r="J85" s="101"/>
      <c r="K85" s="100"/>
      <c r="L85" s="101"/>
      <c r="M85" s="100"/>
      <c r="N85" s="101"/>
      <c r="O85" s="100"/>
      <c r="P85" s="101"/>
      <c r="Q85" s="100"/>
      <c r="R85" s="101"/>
      <c r="S85" s="100"/>
      <c r="T85" s="101"/>
      <c r="U85" s="118"/>
      <c r="V85" s="118"/>
      <c r="W85" s="100"/>
      <c r="X85" s="100"/>
      <c r="Y85" s="100"/>
      <c r="Z85" s="100"/>
      <c r="AA85" s="132"/>
      <c r="AB85" s="101"/>
      <c r="AC85" s="101"/>
      <c r="AD85" s="101"/>
      <c r="AE85" s="100"/>
      <c r="AF85" s="101"/>
      <c r="AG85" s="100"/>
      <c r="AH85" s="101"/>
      <c r="AI85" s="100"/>
      <c r="AJ85" s="101"/>
      <c r="AK85" s="100"/>
      <c r="AL85" s="101"/>
      <c r="AM85" s="101"/>
      <c r="AN85" s="8"/>
      <c r="AO85" s="147">
        <f>IFERROR(VLOOKUP(B85,'A2. Rate Change &amp; Enrollment'!$C$20:$K$769,3,FALSE),0)</f>
        <v>0</v>
      </c>
      <c r="AP85" s="147">
        <f>IFERROR(VLOOKUP(B85,'A2. Rate Change &amp; Enrollment'!$C$20:$K$769,7,FALSE),0)</f>
        <v>0</v>
      </c>
      <c r="AQ85" s="150" t="e">
        <f t="shared" si="14"/>
        <v>#DIV/0!</v>
      </c>
      <c r="AS85" s="177"/>
      <c r="AT85" s="177"/>
      <c r="AV85" s="153" t="e">
        <f t="shared" si="15"/>
        <v>#DIV/0!</v>
      </c>
      <c r="AW85" s="101"/>
      <c r="AY85" s="132"/>
      <c r="AZ85" s="101"/>
      <c r="BA85" s="94"/>
      <c r="BB85" s="94"/>
      <c r="BC85" s="94"/>
      <c r="BD85" s="94"/>
      <c r="BE85" s="101"/>
      <c r="BF85" s="132"/>
      <c r="BG85" s="98"/>
      <c r="BH85" s="74" t="str">
        <f t="shared" si="10"/>
        <v>N</v>
      </c>
      <c r="BI85" t="e">
        <f t="shared" si="11"/>
        <v>#DIV/0!</v>
      </c>
      <c r="BK85" s="283">
        <f>IFERROR(VLOOKUP($B85, 'A2. Rate Change &amp; Enrollment'!$C$14:$BY$769, 75, FALSE), 0)</f>
        <v>0</v>
      </c>
      <c r="BL85" s="283" t="e">
        <f t="shared" si="12"/>
        <v>#DIV/0!</v>
      </c>
      <c r="BM85" s="283" t="e">
        <f t="shared" si="13"/>
        <v>#DIV/0!</v>
      </c>
      <c r="BN85" t="e">
        <f t="shared" si="16"/>
        <v>#DIV/0!</v>
      </c>
    </row>
    <row r="86" spans="1:66" x14ac:dyDescent="0.35">
      <c r="A86" t="s">
        <v>280</v>
      </c>
      <c r="B86" s="144"/>
      <c r="C86" s="98"/>
      <c r="D86" s="43" t="str">
        <f t="shared" si="9"/>
        <v>PPO</v>
      </c>
      <c r="E86" s="100"/>
      <c r="F86" s="101"/>
      <c r="G86" s="100"/>
      <c r="H86" s="101"/>
      <c r="I86" s="100"/>
      <c r="J86" s="101"/>
      <c r="K86" s="100"/>
      <c r="L86" s="101"/>
      <c r="M86" s="100"/>
      <c r="N86" s="101"/>
      <c r="O86" s="100"/>
      <c r="P86" s="101"/>
      <c r="Q86" s="100"/>
      <c r="R86" s="101"/>
      <c r="S86" s="100"/>
      <c r="T86" s="101"/>
      <c r="U86" s="118"/>
      <c r="V86" s="118"/>
      <c r="W86" s="100"/>
      <c r="X86" s="100"/>
      <c r="Y86" s="100"/>
      <c r="Z86" s="100"/>
      <c r="AA86" s="132"/>
      <c r="AB86" s="101"/>
      <c r="AC86" s="101"/>
      <c r="AD86" s="101"/>
      <c r="AE86" s="100"/>
      <c r="AF86" s="101"/>
      <c r="AG86" s="100"/>
      <c r="AH86" s="101"/>
      <c r="AI86" s="100"/>
      <c r="AJ86" s="101"/>
      <c r="AK86" s="100"/>
      <c r="AL86" s="101"/>
      <c r="AM86" s="101"/>
      <c r="AN86" s="8"/>
      <c r="AO86" s="147">
        <f>IFERROR(VLOOKUP(B86,'A2. Rate Change &amp; Enrollment'!$C$20:$K$769,3,FALSE),0)</f>
        <v>0</v>
      </c>
      <c r="AP86" s="147">
        <f>IFERROR(VLOOKUP(B86,'A2. Rate Change &amp; Enrollment'!$C$20:$K$769,7,FALSE),0)</f>
        <v>0</v>
      </c>
      <c r="AQ86" s="150" t="e">
        <f t="shared" si="14"/>
        <v>#DIV/0!</v>
      </c>
      <c r="AS86" s="177"/>
      <c r="AT86" s="177"/>
      <c r="AV86" s="153" t="e">
        <f t="shared" si="15"/>
        <v>#DIV/0!</v>
      </c>
      <c r="AW86" s="101"/>
      <c r="AY86" s="132"/>
      <c r="AZ86" s="101"/>
      <c r="BA86" s="94"/>
      <c r="BB86" s="94"/>
      <c r="BC86" s="94"/>
      <c r="BD86" s="94"/>
      <c r="BE86" s="101"/>
      <c r="BF86" s="132"/>
      <c r="BG86" s="98"/>
      <c r="BH86" s="74" t="str">
        <f t="shared" si="10"/>
        <v>N</v>
      </c>
      <c r="BI86" t="e">
        <f t="shared" si="11"/>
        <v>#DIV/0!</v>
      </c>
      <c r="BK86" s="283">
        <f>IFERROR(VLOOKUP($B86, 'A2. Rate Change &amp; Enrollment'!$C$14:$BY$769, 75, FALSE), 0)</f>
        <v>0</v>
      </c>
      <c r="BL86" s="283" t="e">
        <f t="shared" si="12"/>
        <v>#DIV/0!</v>
      </c>
      <c r="BM86" s="283" t="e">
        <f t="shared" si="13"/>
        <v>#DIV/0!</v>
      </c>
      <c r="BN86" t="e">
        <f t="shared" si="16"/>
        <v>#DIV/0!</v>
      </c>
    </row>
    <row r="87" spans="1:66" x14ac:dyDescent="0.35">
      <c r="A87" t="s">
        <v>281</v>
      </c>
      <c r="B87" s="144"/>
      <c r="C87" s="98"/>
      <c r="D87" s="43" t="str">
        <f t="shared" si="9"/>
        <v>PPO</v>
      </c>
      <c r="E87" s="100"/>
      <c r="F87" s="101"/>
      <c r="G87" s="100"/>
      <c r="H87" s="101"/>
      <c r="I87" s="100"/>
      <c r="J87" s="101"/>
      <c r="K87" s="100"/>
      <c r="L87" s="101"/>
      <c r="M87" s="100"/>
      <c r="N87" s="101"/>
      <c r="O87" s="100"/>
      <c r="P87" s="101"/>
      <c r="Q87" s="100"/>
      <c r="R87" s="101"/>
      <c r="S87" s="100"/>
      <c r="T87" s="101"/>
      <c r="U87" s="118"/>
      <c r="V87" s="118"/>
      <c r="W87" s="100"/>
      <c r="X87" s="100"/>
      <c r="Y87" s="100"/>
      <c r="Z87" s="100"/>
      <c r="AA87" s="132"/>
      <c r="AB87" s="101"/>
      <c r="AC87" s="101"/>
      <c r="AD87" s="101"/>
      <c r="AE87" s="100"/>
      <c r="AF87" s="101"/>
      <c r="AG87" s="100"/>
      <c r="AH87" s="101"/>
      <c r="AI87" s="100"/>
      <c r="AJ87" s="101"/>
      <c r="AK87" s="100"/>
      <c r="AL87" s="101"/>
      <c r="AM87" s="101"/>
      <c r="AN87" s="8"/>
      <c r="AO87" s="147">
        <f>IFERROR(VLOOKUP(B87,'A2. Rate Change &amp; Enrollment'!$C$20:$K$769,3,FALSE),0)</f>
        <v>0</v>
      </c>
      <c r="AP87" s="147">
        <f>IFERROR(VLOOKUP(B87,'A2. Rate Change &amp; Enrollment'!$C$20:$K$769,7,FALSE),0)</f>
        <v>0</v>
      </c>
      <c r="AQ87" s="150" t="e">
        <f t="shared" si="14"/>
        <v>#DIV/0!</v>
      </c>
      <c r="AS87" s="177"/>
      <c r="AT87" s="177"/>
      <c r="AV87" s="153" t="e">
        <f t="shared" si="15"/>
        <v>#DIV/0!</v>
      </c>
      <c r="AW87" s="101"/>
      <c r="AY87" s="132"/>
      <c r="AZ87" s="101"/>
      <c r="BA87" s="94"/>
      <c r="BB87" s="94"/>
      <c r="BC87" s="94"/>
      <c r="BD87" s="94"/>
      <c r="BE87" s="101"/>
      <c r="BF87" s="132"/>
      <c r="BG87" s="98"/>
      <c r="BH87" s="74" t="str">
        <f t="shared" si="10"/>
        <v>N</v>
      </c>
      <c r="BI87" t="e">
        <f t="shared" si="11"/>
        <v>#DIV/0!</v>
      </c>
      <c r="BK87" s="283">
        <f>IFERROR(VLOOKUP($B87, 'A2. Rate Change &amp; Enrollment'!$C$14:$BY$769, 75, FALSE), 0)</f>
        <v>0</v>
      </c>
      <c r="BL87" s="283" t="e">
        <f t="shared" si="12"/>
        <v>#DIV/0!</v>
      </c>
      <c r="BM87" s="283" t="e">
        <f t="shared" si="13"/>
        <v>#DIV/0!</v>
      </c>
      <c r="BN87" t="e">
        <f t="shared" si="16"/>
        <v>#DIV/0!</v>
      </c>
    </row>
    <row r="88" spans="1:66" x14ac:dyDescent="0.35">
      <c r="A88" t="s">
        <v>282</v>
      </c>
      <c r="B88" s="144"/>
      <c r="C88" s="98"/>
      <c r="D88" s="43" t="str">
        <f t="shared" si="9"/>
        <v>PPO</v>
      </c>
      <c r="E88" s="100"/>
      <c r="F88" s="101"/>
      <c r="G88" s="100"/>
      <c r="H88" s="101"/>
      <c r="I88" s="100"/>
      <c r="J88" s="101"/>
      <c r="K88" s="100"/>
      <c r="L88" s="101"/>
      <c r="M88" s="100"/>
      <c r="N88" s="101"/>
      <c r="O88" s="100"/>
      <c r="P88" s="101"/>
      <c r="Q88" s="100"/>
      <c r="R88" s="101"/>
      <c r="S88" s="100"/>
      <c r="T88" s="101"/>
      <c r="U88" s="118"/>
      <c r="V88" s="118"/>
      <c r="W88" s="100"/>
      <c r="X88" s="100"/>
      <c r="Y88" s="100"/>
      <c r="Z88" s="100"/>
      <c r="AA88" s="132"/>
      <c r="AB88" s="101"/>
      <c r="AC88" s="101"/>
      <c r="AD88" s="101"/>
      <c r="AE88" s="100"/>
      <c r="AF88" s="101"/>
      <c r="AG88" s="100"/>
      <c r="AH88" s="101"/>
      <c r="AI88" s="100"/>
      <c r="AJ88" s="101"/>
      <c r="AK88" s="100"/>
      <c r="AL88" s="101"/>
      <c r="AM88" s="101"/>
      <c r="AN88" s="8"/>
      <c r="AO88" s="147">
        <f>IFERROR(VLOOKUP(B88,'A2. Rate Change &amp; Enrollment'!$C$20:$K$769,3,FALSE),0)</f>
        <v>0</v>
      </c>
      <c r="AP88" s="147">
        <f>IFERROR(VLOOKUP(B88,'A2. Rate Change &amp; Enrollment'!$C$20:$K$769,7,FALSE),0)</f>
        <v>0</v>
      </c>
      <c r="AQ88" s="150" t="e">
        <f t="shared" si="14"/>
        <v>#DIV/0!</v>
      </c>
      <c r="AS88" s="177"/>
      <c r="AT88" s="177"/>
      <c r="AV88" s="153" t="e">
        <f t="shared" si="15"/>
        <v>#DIV/0!</v>
      </c>
      <c r="AW88" s="101"/>
      <c r="AY88" s="132"/>
      <c r="AZ88" s="101"/>
      <c r="BA88" s="94"/>
      <c r="BB88" s="94"/>
      <c r="BC88" s="94"/>
      <c r="BD88" s="94"/>
      <c r="BE88" s="101"/>
      <c r="BF88" s="132"/>
      <c r="BG88" s="98"/>
      <c r="BH88" s="74" t="str">
        <f t="shared" si="10"/>
        <v>N</v>
      </c>
      <c r="BI88" t="e">
        <f t="shared" si="11"/>
        <v>#DIV/0!</v>
      </c>
      <c r="BK88" s="283">
        <f>IFERROR(VLOOKUP($B88, 'A2. Rate Change &amp; Enrollment'!$C$14:$BY$769, 75, FALSE), 0)</f>
        <v>0</v>
      </c>
      <c r="BL88" s="283" t="e">
        <f t="shared" si="12"/>
        <v>#DIV/0!</v>
      </c>
      <c r="BM88" s="283" t="e">
        <f t="shared" si="13"/>
        <v>#DIV/0!</v>
      </c>
      <c r="BN88" t="e">
        <f t="shared" si="16"/>
        <v>#DIV/0!</v>
      </c>
    </row>
    <row r="89" spans="1:66" x14ac:dyDescent="0.35">
      <c r="A89" t="s">
        <v>283</v>
      </c>
      <c r="B89" s="144"/>
      <c r="C89" s="98"/>
      <c r="D89" s="43" t="str">
        <f t="shared" si="9"/>
        <v>PPO</v>
      </c>
      <c r="E89" s="100"/>
      <c r="F89" s="101"/>
      <c r="G89" s="100"/>
      <c r="H89" s="101"/>
      <c r="I89" s="100"/>
      <c r="J89" s="101"/>
      <c r="K89" s="100"/>
      <c r="L89" s="101"/>
      <c r="M89" s="100"/>
      <c r="N89" s="101"/>
      <c r="O89" s="100"/>
      <c r="P89" s="101"/>
      <c r="Q89" s="100"/>
      <c r="R89" s="101"/>
      <c r="S89" s="100"/>
      <c r="T89" s="101"/>
      <c r="U89" s="118"/>
      <c r="V89" s="118"/>
      <c r="W89" s="100"/>
      <c r="X89" s="100"/>
      <c r="Y89" s="100"/>
      <c r="Z89" s="100"/>
      <c r="AA89" s="132"/>
      <c r="AB89" s="101"/>
      <c r="AC89" s="101"/>
      <c r="AD89" s="101"/>
      <c r="AE89" s="100"/>
      <c r="AF89" s="101"/>
      <c r="AG89" s="100"/>
      <c r="AH89" s="101"/>
      <c r="AI89" s="100"/>
      <c r="AJ89" s="101"/>
      <c r="AK89" s="100"/>
      <c r="AL89" s="101"/>
      <c r="AM89" s="101"/>
      <c r="AN89" s="8"/>
      <c r="AO89" s="147">
        <f>IFERROR(VLOOKUP(B89,'A2. Rate Change &amp; Enrollment'!$C$20:$K$769,3,FALSE),0)</f>
        <v>0</v>
      </c>
      <c r="AP89" s="147">
        <f>IFERROR(VLOOKUP(B89,'A2. Rate Change &amp; Enrollment'!$C$20:$K$769,7,FALSE),0)</f>
        <v>0</v>
      </c>
      <c r="AQ89" s="150" t="e">
        <f t="shared" si="14"/>
        <v>#DIV/0!</v>
      </c>
      <c r="AS89" s="177"/>
      <c r="AT89" s="177"/>
      <c r="AV89" s="153" t="e">
        <f t="shared" si="15"/>
        <v>#DIV/0!</v>
      </c>
      <c r="AW89" s="101"/>
      <c r="AY89" s="132"/>
      <c r="AZ89" s="101"/>
      <c r="BA89" s="94"/>
      <c r="BB89" s="94"/>
      <c r="BC89" s="94"/>
      <c r="BD89" s="94"/>
      <c r="BE89" s="101"/>
      <c r="BF89" s="132"/>
      <c r="BG89" s="98"/>
      <c r="BH89" s="74" t="str">
        <f t="shared" si="10"/>
        <v>N</v>
      </c>
      <c r="BI89" t="e">
        <f t="shared" si="11"/>
        <v>#DIV/0!</v>
      </c>
      <c r="BK89" s="283">
        <f>IFERROR(VLOOKUP($B89, 'A2. Rate Change &amp; Enrollment'!$C$14:$BY$769, 75, FALSE), 0)</f>
        <v>0</v>
      </c>
      <c r="BL89" s="283" t="e">
        <f t="shared" si="12"/>
        <v>#DIV/0!</v>
      </c>
      <c r="BM89" s="283" t="e">
        <f t="shared" si="13"/>
        <v>#DIV/0!</v>
      </c>
      <c r="BN89" t="e">
        <f t="shared" si="16"/>
        <v>#DIV/0!</v>
      </c>
    </row>
    <row r="90" spans="1:66" x14ac:dyDescent="0.35">
      <c r="A90" t="s">
        <v>284</v>
      </c>
      <c r="B90" s="144"/>
      <c r="C90" s="98"/>
      <c r="D90" s="43" t="str">
        <f t="shared" si="9"/>
        <v>PPO</v>
      </c>
      <c r="E90" s="100"/>
      <c r="F90" s="101"/>
      <c r="G90" s="100"/>
      <c r="H90" s="101"/>
      <c r="I90" s="100"/>
      <c r="J90" s="101"/>
      <c r="K90" s="100"/>
      <c r="L90" s="101"/>
      <c r="M90" s="100"/>
      <c r="N90" s="101"/>
      <c r="O90" s="100"/>
      <c r="P90" s="101"/>
      <c r="Q90" s="100"/>
      <c r="R90" s="101"/>
      <c r="S90" s="100"/>
      <c r="T90" s="101"/>
      <c r="U90" s="118"/>
      <c r="V90" s="118"/>
      <c r="W90" s="100"/>
      <c r="X90" s="100"/>
      <c r="Y90" s="100"/>
      <c r="Z90" s="100"/>
      <c r="AA90" s="132"/>
      <c r="AB90" s="101"/>
      <c r="AC90" s="101"/>
      <c r="AD90" s="101"/>
      <c r="AE90" s="100"/>
      <c r="AF90" s="101"/>
      <c r="AG90" s="100"/>
      <c r="AH90" s="101"/>
      <c r="AI90" s="100"/>
      <c r="AJ90" s="101"/>
      <c r="AK90" s="100"/>
      <c r="AL90" s="101"/>
      <c r="AM90" s="101"/>
      <c r="AN90" s="8"/>
      <c r="AO90" s="147">
        <f>IFERROR(VLOOKUP(B90,'A2. Rate Change &amp; Enrollment'!$C$20:$K$769,3,FALSE),0)</f>
        <v>0</v>
      </c>
      <c r="AP90" s="147">
        <f>IFERROR(VLOOKUP(B90,'A2. Rate Change &amp; Enrollment'!$C$20:$K$769,7,FALSE),0)</f>
        <v>0</v>
      </c>
      <c r="AQ90" s="150" t="e">
        <f t="shared" si="14"/>
        <v>#DIV/0!</v>
      </c>
      <c r="AS90" s="177"/>
      <c r="AT90" s="177"/>
      <c r="AV90" s="153" t="e">
        <f t="shared" si="15"/>
        <v>#DIV/0!</v>
      </c>
      <c r="AW90" s="101"/>
      <c r="AY90" s="132"/>
      <c r="AZ90" s="101"/>
      <c r="BA90" s="94"/>
      <c r="BB90" s="94"/>
      <c r="BC90" s="94"/>
      <c r="BD90" s="94"/>
      <c r="BE90" s="101"/>
      <c r="BF90" s="132"/>
      <c r="BG90" s="98"/>
      <c r="BH90" s="74" t="str">
        <f t="shared" si="10"/>
        <v>N</v>
      </c>
      <c r="BI90" t="e">
        <f t="shared" si="11"/>
        <v>#DIV/0!</v>
      </c>
      <c r="BK90" s="283">
        <f>IFERROR(VLOOKUP($B90, 'A2. Rate Change &amp; Enrollment'!$C$14:$BY$769, 75, FALSE), 0)</f>
        <v>0</v>
      </c>
      <c r="BL90" s="283" t="e">
        <f t="shared" si="12"/>
        <v>#DIV/0!</v>
      </c>
      <c r="BM90" s="283" t="e">
        <f t="shared" si="13"/>
        <v>#DIV/0!</v>
      </c>
      <c r="BN90" t="e">
        <f t="shared" si="16"/>
        <v>#DIV/0!</v>
      </c>
    </row>
    <row r="91" spans="1:66" x14ac:dyDescent="0.35">
      <c r="A91" t="s">
        <v>285</v>
      </c>
      <c r="B91" s="144"/>
      <c r="C91" s="98"/>
      <c r="D91" s="43" t="str">
        <f t="shared" si="9"/>
        <v>PPO</v>
      </c>
      <c r="E91" s="100"/>
      <c r="F91" s="101"/>
      <c r="G91" s="100"/>
      <c r="H91" s="101"/>
      <c r="I91" s="100"/>
      <c r="J91" s="101"/>
      <c r="K91" s="100"/>
      <c r="L91" s="101"/>
      <c r="M91" s="100"/>
      <c r="N91" s="101"/>
      <c r="O91" s="100"/>
      <c r="P91" s="101"/>
      <c r="Q91" s="100"/>
      <c r="R91" s="101"/>
      <c r="S91" s="100"/>
      <c r="T91" s="101"/>
      <c r="U91" s="118"/>
      <c r="V91" s="118"/>
      <c r="W91" s="100"/>
      <c r="X91" s="100"/>
      <c r="Y91" s="100"/>
      <c r="Z91" s="100"/>
      <c r="AA91" s="132"/>
      <c r="AB91" s="101"/>
      <c r="AC91" s="101"/>
      <c r="AD91" s="101"/>
      <c r="AE91" s="100"/>
      <c r="AF91" s="101"/>
      <c r="AG91" s="100"/>
      <c r="AH91" s="101"/>
      <c r="AI91" s="100"/>
      <c r="AJ91" s="101"/>
      <c r="AK91" s="100"/>
      <c r="AL91" s="101"/>
      <c r="AM91" s="101"/>
      <c r="AN91" s="8"/>
      <c r="AO91" s="147">
        <f>IFERROR(VLOOKUP(B91,'A2. Rate Change &amp; Enrollment'!$C$20:$K$769,3,FALSE),0)</f>
        <v>0</v>
      </c>
      <c r="AP91" s="147">
        <f>IFERROR(VLOOKUP(B91,'A2. Rate Change &amp; Enrollment'!$C$20:$K$769,7,FALSE),0)</f>
        <v>0</v>
      </c>
      <c r="AQ91" s="150" t="e">
        <f t="shared" si="14"/>
        <v>#DIV/0!</v>
      </c>
      <c r="AS91" s="177"/>
      <c r="AT91" s="177"/>
      <c r="AV91" s="153" t="e">
        <f t="shared" si="15"/>
        <v>#DIV/0!</v>
      </c>
      <c r="AW91" s="101"/>
      <c r="AY91" s="132"/>
      <c r="AZ91" s="101"/>
      <c r="BA91" s="94"/>
      <c r="BB91" s="94"/>
      <c r="BC91" s="94"/>
      <c r="BD91" s="94"/>
      <c r="BE91" s="101"/>
      <c r="BF91" s="132"/>
      <c r="BG91" s="98"/>
      <c r="BH91" s="74" t="str">
        <f t="shared" si="10"/>
        <v>N</v>
      </c>
      <c r="BI91" t="e">
        <f t="shared" si="11"/>
        <v>#DIV/0!</v>
      </c>
      <c r="BK91" s="283">
        <f>IFERROR(VLOOKUP($B91, 'A2. Rate Change &amp; Enrollment'!$C$14:$BY$769, 75, FALSE), 0)</f>
        <v>0</v>
      </c>
      <c r="BL91" s="283" t="e">
        <f t="shared" si="12"/>
        <v>#DIV/0!</v>
      </c>
      <c r="BM91" s="283" t="e">
        <f t="shared" si="13"/>
        <v>#DIV/0!</v>
      </c>
      <c r="BN91" t="e">
        <f t="shared" si="16"/>
        <v>#DIV/0!</v>
      </c>
    </row>
    <row r="92" spans="1:66" x14ac:dyDescent="0.35">
      <c r="A92" t="s">
        <v>286</v>
      </c>
      <c r="B92" s="144"/>
      <c r="C92" s="98"/>
      <c r="D92" s="43" t="str">
        <f t="shared" si="9"/>
        <v>PPO</v>
      </c>
      <c r="E92" s="100"/>
      <c r="F92" s="101"/>
      <c r="G92" s="100"/>
      <c r="H92" s="101"/>
      <c r="I92" s="100"/>
      <c r="J92" s="101"/>
      <c r="K92" s="100"/>
      <c r="L92" s="101"/>
      <c r="M92" s="100"/>
      <c r="N92" s="101"/>
      <c r="O92" s="100"/>
      <c r="P92" s="101"/>
      <c r="Q92" s="100"/>
      <c r="R92" s="101"/>
      <c r="S92" s="100"/>
      <c r="T92" s="101"/>
      <c r="U92" s="118"/>
      <c r="V92" s="118"/>
      <c r="W92" s="100"/>
      <c r="X92" s="100"/>
      <c r="Y92" s="100"/>
      <c r="Z92" s="100"/>
      <c r="AA92" s="132"/>
      <c r="AB92" s="101"/>
      <c r="AC92" s="101"/>
      <c r="AD92" s="101"/>
      <c r="AE92" s="100"/>
      <c r="AF92" s="101"/>
      <c r="AG92" s="100"/>
      <c r="AH92" s="101"/>
      <c r="AI92" s="100"/>
      <c r="AJ92" s="101"/>
      <c r="AK92" s="100"/>
      <c r="AL92" s="101"/>
      <c r="AM92" s="101"/>
      <c r="AN92" s="8"/>
      <c r="AO92" s="147">
        <f>IFERROR(VLOOKUP(B92,'A2. Rate Change &amp; Enrollment'!$C$20:$K$769,3,FALSE),0)</f>
        <v>0</v>
      </c>
      <c r="AP92" s="147">
        <f>IFERROR(VLOOKUP(B92,'A2. Rate Change &amp; Enrollment'!$C$20:$K$769,7,FALSE),0)</f>
        <v>0</v>
      </c>
      <c r="AQ92" s="150" t="e">
        <f t="shared" si="14"/>
        <v>#DIV/0!</v>
      </c>
      <c r="AS92" s="177"/>
      <c r="AT92" s="177"/>
      <c r="AV92" s="153" t="e">
        <f t="shared" si="15"/>
        <v>#DIV/0!</v>
      </c>
      <c r="AW92" s="101"/>
      <c r="AY92" s="132"/>
      <c r="AZ92" s="101"/>
      <c r="BA92" s="94"/>
      <c r="BB92" s="94"/>
      <c r="BC92" s="94"/>
      <c r="BD92" s="94"/>
      <c r="BE92" s="101"/>
      <c r="BF92" s="132"/>
      <c r="BG92" s="98"/>
      <c r="BH92" s="74" t="str">
        <f t="shared" si="10"/>
        <v>N</v>
      </c>
      <c r="BI92" t="e">
        <f t="shared" si="11"/>
        <v>#DIV/0!</v>
      </c>
      <c r="BK92" s="283">
        <f>IFERROR(VLOOKUP($B92, 'A2. Rate Change &amp; Enrollment'!$C$14:$BY$769, 75, FALSE), 0)</f>
        <v>0</v>
      </c>
      <c r="BL92" s="283" t="e">
        <f t="shared" si="12"/>
        <v>#DIV/0!</v>
      </c>
      <c r="BM92" s="283" t="e">
        <f t="shared" si="13"/>
        <v>#DIV/0!</v>
      </c>
      <c r="BN92" t="e">
        <f t="shared" si="16"/>
        <v>#DIV/0!</v>
      </c>
    </row>
    <row r="93" spans="1:66" x14ac:dyDescent="0.35">
      <c r="A93" t="s">
        <v>287</v>
      </c>
      <c r="B93" s="144"/>
      <c r="C93" s="98"/>
      <c r="D93" s="43" t="str">
        <f t="shared" si="9"/>
        <v>PPO</v>
      </c>
      <c r="E93" s="100"/>
      <c r="F93" s="101"/>
      <c r="G93" s="100"/>
      <c r="H93" s="101"/>
      <c r="I93" s="100"/>
      <c r="J93" s="101"/>
      <c r="K93" s="100"/>
      <c r="L93" s="101"/>
      <c r="M93" s="100"/>
      <c r="N93" s="101"/>
      <c r="O93" s="100"/>
      <c r="P93" s="101"/>
      <c r="Q93" s="100"/>
      <c r="R93" s="101"/>
      <c r="S93" s="100"/>
      <c r="T93" s="101"/>
      <c r="U93" s="118"/>
      <c r="V93" s="118"/>
      <c r="W93" s="100"/>
      <c r="X93" s="100"/>
      <c r="Y93" s="100"/>
      <c r="Z93" s="100"/>
      <c r="AA93" s="132"/>
      <c r="AB93" s="101"/>
      <c r="AC93" s="101"/>
      <c r="AD93" s="101"/>
      <c r="AE93" s="100"/>
      <c r="AF93" s="101"/>
      <c r="AG93" s="100"/>
      <c r="AH93" s="101"/>
      <c r="AI93" s="100"/>
      <c r="AJ93" s="101"/>
      <c r="AK93" s="100"/>
      <c r="AL93" s="101"/>
      <c r="AM93" s="101"/>
      <c r="AN93" s="8"/>
      <c r="AO93" s="147">
        <f>IFERROR(VLOOKUP(B93,'A2. Rate Change &amp; Enrollment'!$C$20:$K$769,3,FALSE),0)</f>
        <v>0</v>
      </c>
      <c r="AP93" s="147">
        <f>IFERROR(VLOOKUP(B93,'A2. Rate Change &amp; Enrollment'!$C$20:$K$769,7,FALSE),0)</f>
        <v>0</v>
      </c>
      <c r="AQ93" s="150" t="e">
        <f t="shared" si="14"/>
        <v>#DIV/0!</v>
      </c>
      <c r="AS93" s="177"/>
      <c r="AT93" s="177"/>
      <c r="AV93" s="153" t="e">
        <f t="shared" si="15"/>
        <v>#DIV/0!</v>
      </c>
      <c r="AW93" s="101"/>
      <c r="AY93" s="132"/>
      <c r="AZ93" s="101"/>
      <c r="BA93" s="94"/>
      <c r="BB93" s="94"/>
      <c r="BC93" s="94"/>
      <c r="BD93" s="94"/>
      <c r="BE93" s="101"/>
      <c r="BF93" s="132"/>
      <c r="BG93" s="98"/>
      <c r="BH93" s="74" t="str">
        <f t="shared" si="10"/>
        <v>N</v>
      </c>
      <c r="BI93" t="e">
        <f t="shared" si="11"/>
        <v>#DIV/0!</v>
      </c>
      <c r="BK93" s="283">
        <f>IFERROR(VLOOKUP($B93, 'A2. Rate Change &amp; Enrollment'!$C$14:$BY$769, 75, FALSE), 0)</f>
        <v>0</v>
      </c>
      <c r="BL93" s="283" t="e">
        <f t="shared" si="12"/>
        <v>#DIV/0!</v>
      </c>
      <c r="BM93" s="283" t="e">
        <f t="shared" si="13"/>
        <v>#DIV/0!</v>
      </c>
      <c r="BN93" t="e">
        <f t="shared" si="16"/>
        <v>#DIV/0!</v>
      </c>
    </row>
    <row r="94" spans="1:66" x14ac:dyDescent="0.35">
      <c r="A94" t="s">
        <v>288</v>
      </c>
      <c r="B94" s="144"/>
      <c r="C94" s="98"/>
      <c r="D94" s="43" t="str">
        <f t="shared" si="9"/>
        <v>PPO</v>
      </c>
      <c r="E94" s="100"/>
      <c r="F94" s="101"/>
      <c r="G94" s="100"/>
      <c r="H94" s="101"/>
      <c r="I94" s="100"/>
      <c r="J94" s="101"/>
      <c r="K94" s="100"/>
      <c r="L94" s="101"/>
      <c r="M94" s="100"/>
      <c r="N94" s="101"/>
      <c r="O94" s="100"/>
      <c r="P94" s="101"/>
      <c r="Q94" s="100"/>
      <c r="R94" s="101"/>
      <c r="S94" s="100"/>
      <c r="T94" s="101"/>
      <c r="U94" s="118"/>
      <c r="V94" s="118"/>
      <c r="W94" s="100"/>
      <c r="X94" s="100"/>
      <c r="Y94" s="100"/>
      <c r="Z94" s="100"/>
      <c r="AA94" s="132"/>
      <c r="AB94" s="101"/>
      <c r="AC94" s="101"/>
      <c r="AD94" s="101"/>
      <c r="AE94" s="100"/>
      <c r="AF94" s="101"/>
      <c r="AG94" s="100"/>
      <c r="AH94" s="101"/>
      <c r="AI94" s="100"/>
      <c r="AJ94" s="101"/>
      <c r="AK94" s="100"/>
      <c r="AL94" s="101"/>
      <c r="AM94" s="101"/>
      <c r="AN94" s="8"/>
      <c r="AO94" s="147">
        <f>IFERROR(VLOOKUP(B94,'A2. Rate Change &amp; Enrollment'!$C$20:$K$769,3,FALSE),0)</f>
        <v>0</v>
      </c>
      <c r="AP94" s="147">
        <f>IFERROR(VLOOKUP(B94,'A2. Rate Change &amp; Enrollment'!$C$20:$K$769,7,FALSE),0)</f>
        <v>0</v>
      </c>
      <c r="AQ94" s="150" t="e">
        <f t="shared" si="14"/>
        <v>#DIV/0!</v>
      </c>
      <c r="AS94" s="177"/>
      <c r="AT94" s="177"/>
      <c r="AV94" s="153" t="e">
        <f t="shared" si="15"/>
        <v>#DIV/0!</v>
      </c>
      <c r="AW94" s="101"/>
      <c r="AY94" s="132"/>
      <c r="AZ94" s="101"/>
      <c r="BA94" s="94"/>
      <c r="BB94" s="94"/>
      <c r="BC94" s="94"/>
      <c r="BD94" s="94"/>
      <c r="BE94" s="101"/>
      <c r="BF94" s="132"/>
      <c r="BG94" s="98"/>
      <c r="BH94" s="74" t="str">
        <f t="shared" si="10"/>
        <v>N</v>
      </c>
      <c r="BI94" t="e">
        <f t="shared" si="11"/>
        <v>#DIV/0!</v>
      </c>
      <c r="BK94" s="283">
        <f>IFERROR(VLOOKUP($B94, 'A2. Rate Change &amp; Enrollment'!$C$14:$BY$769, 75, FALSE), 0)</f>
        <v>0</v>
      </c>
      <c r="BL94" s="283" t="e">
        <f t="shared" si="12"/>
        <v>#DIV/0!</v>
      </c>
      <c r="BM94" s="283" t="e">
        <f t="shared" si="13"/>
        <v>#DIV/0!</v>
      </c>
      <c r="BN94" t="e">
        <f t="shared" si="16"/>
        <v>#DIV/0!</v>
      </c>
    </row>
    <row r="95" spans="1:66" x14ac:dyDescent="0.35">
      <c r="A95" t="s">
        <v>289</v>
      </c>
      <c r="B95" s="144"/>
      <c r="C95" s="98"/>
      <c r="D95" s="43" t="str">
        <f t="shared" si="9"/>
        <v>PPO</v>
      </c>
      <c r="E95" s="100"/>
      <c r="F95" s="101"/>
      <c r="G95" s="100"/>
      <c r="H95" s="101"/>
      <c r="I95" s="100"/>
      <c r="J95" s="101"/>
      <c r="K95" s="100"/>
      <c r="L95" s="101"/>
      <c r="M95" s="100"/>
      <c r="N95" s="101"/>
      <c r="O95" s="100"/>
      <c r="P95" s="101"/>
      <c r="Q95" s="100"/>
      <c r="R95" s="101"/>
      <c r="S95" s="100"/>
      <c r="T95" s="101"/>
      <c r="U95" s="118"/>
      <c r="V95" s="118"/>
      <c r="W95" s="100"/>
      <c r="X95" s="100"/>
      <c r="Y95" s="100"/>
      <c r="Z95" s="100"/>
      <c r="AA95" s="132"/>
      <c r="AB95" s="101"/>
      <c r="AC95" s="101"/>
      <c r="AD95" s="101"/>
      <c r="AE95" s="100"/>
      <c r="AF95" s="101"/>
      <c r="AG95" s="100"/>
      <c r="AH95" s="101"/>
      <c r="AI95" s="100"/>
      <c r="AJ95" s="101"/>
      <c r="AK95" s="100"/>
      <c r="AL95" s="101"/>
      <c r="AM95" s="101"/>
      <c r="AN95" s="8"/>
      <c r="AO95" s="147">
        <f>IFERROR(VLOOKUP(B95,'A2. Rate Change &amp; Enrollment'!$C$20:$K$769,3,FALSE),0)</f>
        <v>0</v>
      </c>
      <c r="AP95" s="147">
        <f>IFERROR(VLOOKUP(B95,'A2. Rate Change &amp; Enrollment'!$C$20:$K$769,7,FALSE),0)</f>
        <v>0</v>
      </c>
      <c r="AQ95" s="150" t="e">
        <f t="shared" si="14"/>
        <v>#DIV/0!</v>
      </c>
      <c r="AS95" s="177"/>
      <c r="AT95" s="177"/>
      <c r="AV95" s="153" t="e">
        <f t="shared" si="15"/>
        <v>#DIV/0!</v>
      </c>
      <c r="AW95" s="101"/>
      <c r="AY95" s="132"/>
      <c r="AZ95" s="101"/>
      <c r="BA95" s="94"/>
      <c r="BB95" s="94"/>
      <c r="BC95" s="94"/>
      <c r="BD95" s="94"/>
      <c r="BE95" s="101"/>
      <c r="BF95" s="132"/>
      <c r="BG95" s="98"/>
      <c r="BH95" s="74" t="str">
        <f t="shared" si="10"/>
        <v>N</v>
      </c>
      <c r="BI95" t="e">
        <f t="shared" si="11"/>
        <v>#DIV/0!</v>
      </c>
      <c r="BK95" s="283">
        <f>IFERROR(VLOOKUP($B95, 'A2. Rate Change &amp; Enrollment'!$C$14:$BY$769, 75, FALSE), 0)</f>
        <v>0</v>
      </c>
      <c r="BL95" s="283" t="e">
        <f t="shared" si="12"/>
        <v>#DIV/0!</v>
      </c>
      <c r="BM95" s="283" t="e">
        <f t="shared" si="13"/>
        <v>#DIV/0!</v>
      </c>
      <c r="BN95" t="e">
        <f t="shared" si="16"/>
        <v>#DIV/0!</v>
      </c>
    </row>
    <row r="96" spans="1:66" x14ac:dyDescent="0.35">
      <c r="A96" t="s">
        <v>290</v>
      </c>
      <c r="B96" s="144"/>
      <c r="C96" s="98"/>
      <c r="D96" s="43" t="str">
        <f t="shared" si="9"/>
        <v>PPO</v>
      </c>
      <c r="E96" s="100"/>
      <c r="F96" s="101"/>
      <c r="G96" s="100"/>
      <c r="H96" s="101"/>
      <c r="I96" s="100"/>
      <c r="J96" s="101"/>
      <c r="K96" s="100"/>
      <c r="L96" s="101"/>
      <c r="M96" s="100"/>
      <c r="N96" s="101"/>
      <c r="O96" s="100"/>
      <c r="P96" s="101"/>
      <c r="Q96" s="100"/>
      <c r="R96" s="101"/>
      <c r="S96" s="100"/>
      <c r="T96" s="101"/>
      <c r="U96" s="118"/>
      <c r="V96" s="118"/>
      <c r="W96" s="100"/>
      <c r="X96" s="100"/>
      <c r="Y96" s="100"/>
      <c r="Z96" s="100"/>
      <c r="AA96" s="132"/>
      <c r="AB96" s="101"/>
      <c r="AC96" s="101"/>
      <c r="AD96" s="101"/>
      <c r="AE96" s="100"/>
      <c r="AF96" s="101"/>
      <c r="AG96" s="100"/>
      <c r="AH96" s="101"/>
      <c r="AI96" s="100"/>
      <c r="AJ96" s="101"/>
      <c r="AK96" s="100"/>
      <c r="AL96" s="101"/>
      <c r="AM96" s="101"/>
      <c r="AN96" s="8"/>
      <c r="AO96" s="147">
        <f>IFERROR(VLOOKUP(B96,'A2. Rate Change &amp; Enrollment'!$C$20:$K$769,3,FALSE),0)</f>
        <v>0</v>
      </c>
      <c r="AP96" s="147">
        <f>IFERROR(VLOOKUP(B96,'A2. Rate Change &amp; Enrollment'!$C$20:$K$769,7,FALSE),0)</f>
        <v>0</v>
      </c>
      <c r="AQ96" s="150" t="e">
        <f t="shared" si="14"/>
        <v>#DIV/0!</v>
      </c>
      <c r="AS96" s="177"/>
      <c r="AT96" s="177"/>
      <c r="AV96" s="153" t="e">
        <f t="shared" si="15"/>
        <v>#DIV/0!</v>
      </c>
      <c r="AW96" s="101"/>
      <c r="AY96" s="132"/>
      <c r="AZ96" s="101"/>
      <c r="BA96" s="94"/>
      <c r="BB96" s="94"/>
      <c r="BC96" s="94"/>
      <c r="BD96" s="94"/>
      <c r="BE96" s="101"/>
      <c r="BF96" s="132"/>
      <c r="BG96" s="98"/>
      <c r="BH96" s="74" t="str">
        <f t="shared" si="10"/>
        <v>N</v>
      </c>
      <c r="BI96" t="e">
        <f t="shared" si="11"/>
        <v>#DIV/0!</v>
      </c>
      <c r="BK96" s="283">
        <f>IFERROR(VLOOKUP($B96, 'A2. Rate Change &amp; Enrollment'!$C$14:$BY$769, 75, FALSE), 0)</f>
        <v>0</v>
      </c>
      <c r="BL96" s="283" t="e">
        <f t="shared" si="12"/>
        <v>#DIV/0!</v>
      </c>
      <c r="BM96" s="283" t="e">
        <f t="shared" si="13"/>
        <v>#DIV/0!</v>
      </c>
      <c r="BN96" t="e">
        <f t="shared" si="16"/>
        <v>#DIV/0!</v>
      </c>
    </row>
    <row r="97" spans="1:66" x14ac:dyDescent="0.35">
      <c r="A97" t="s">
        <v>291</v>
      </c>
      <c r="B97" s="144"/>
      <c r="C97" s="98"/>
      <c r="D97" s="43" t="str">
        <f t="shared" si="9"/>
        <v>PPO</v>
      </c>
      <c r="E97" s="100"/>
      <c r="F97" s="101"/>
      <c r="G97" s="100"/>
      <c r="H97" s="101"/>
      <c r="I97" s="100"/>
      <c r="J97" s="101"/>
      <c r="K97" s="100"/>
      <c r="L97" s="101"/>
      <c r="M97" s="100"/>
      <c r="N97" s="101"/>
      <c r="O97" s="100"/>
      <c r="P97" s="101"/>
      <c r="Q97" s="100"/>
      <c r="R97" s="101"/>
      <c r="S97" s="100"/>
      <c r="T97" s="101"/>
      <c r="U97" s="118"/>
      <c r="V97" s="118"/>
      <c r="W97" s="100"/>
      <c r="X97" s="100"/>
      <c r="Y97" s="100"/>
      <c r="Z97" s="100"/>
      <c r="AA97" s="132"/>
      <c r="AB97" s="101"/>
      <c r="AC97" s="101"/>
      <c r="AD97" s="101"/>
      <c r="AE97" s="100"/>
      <c r="AF97" s="101"/>
      <c r="AG97" s="100"/>
      <c r="AH97" s="101"/>
      <c r="AI97" s="100"/>
      <c r="AJ97" s="101"/>
      <c r="AK97" s="100"/>
      <c r="AL97" s="101"/>
      <c r="AM97" s="101"/>
      <c r="AN97" s="8"/>
      <c r="AO97" s="147">
        <f>IFERROR(VLOOKUP(B97,'A2. Rate Change &amp; Enrollment'!$C$20:$K$769,3,FALSE),0)</f>
        <v>0</v>
      </c>
      <c r="AP97" s="147">
        <f>IFERROR(VLOOKUP(B97,'A2. Rate Change &amp; Enrollment'!$C$20:$K$769,7,FALSE),0)</f>
        <v>0</v>
      </c>
      <c r="AQ97" s="150" t="e">
        <f t="shared" si="14"/>
        <v>#DIV/0!</v>
      </c>
      <c r="AS97" s="177"/>
      <c r="AT97" s="177"/>
      <c r="AV97" s="153" t="e">
        <f t="shared" si="15"/>
        <v>#DIV/0!</v>
      </c>
      <c r="AW97" s="101"/>
      <c r="AY97" s="132"/>
      <c r="AZ97" s="101"/>
      <c r="BA97" s="94"/>
      <c r="BB97" s="94"/>
      <c r="BC97" s="94"/>
      <c r="BD97" s="94"/>
      <c r="BE97" s="101"/>
      <c r="BF97" s="132"/>
      <c r="BG97" s="98"/>
      <c r="BH97" s="74" t="str">
        <f t="shared" si="10"/>
        <v>N</v>
      </c>
      <c r="BI97" t="e">
        <f t="shared" si="11"/>
        <v>#DIV/0!</v>
      </c>
      <c r="BK97" s="283">
        <f>IFERROR(VLOOKUP($B97, 'A2. Rate Change &amp; Enrollment'!$C$14:$BY$769, 75, FALSE), 0)</f>
        <v>0</v>
      </c>
      <c r="BL97" s="283" t="e">
        <f t="shared" si="12"/>
        <v>#DIV/0!</v>
      </c>
      <c r="BM97" s="283" t="e">
        <f t="shared" si="13"/>
        <v>#DIV/0!</v>
      </c>
      <c r="BN97" t="e">
        <f t="shared" si="16"/>
        <v>#DIV/0!</v>
      </c>
    </row>
    <row r="98" spans="1:66" x14ac:dyDescent="0.35">
      <c r="A98" t="s">
        <v>292</v>
      </c>
      <c r="B98" s="144"/>
      <c r="C98" s="98"/>
      <c r="D98" s="43" t="str">
        <f t="shared" si="9"/>
        <v>PPO</v>
      </c>
      <c r="E98" s="100"/>
      <c r="F98" s="101"/>
      <c r="G98" s="100"/>
      <c r="H98" s="101"/>
      <c r="I98" s="100"/>
      <c r="J98" s="101"/>
      <c r="K98" s="100"/>
      <c r="L98" s="101"/>
      <c r="M98" s="100"/>
      <c r="N98" s="101"/>
      <c r="O98" s="100"/>
      <c r="P98" s="101"/>
      <c r="Q98" s="100"/>
      <c r="R98" s="101"/>
      <c r="S98" s="100"/>
      <c r="T98" s="101"/>
      <c r="U98" s="118"/>
      <c r="V98" s="118"/>
      <c r="W98" s="100"/>
      <c r="X98" s="100"/>
      <c r="Y98" s="100"/>
      <c r="Z98" s="100"/>
      <c r="AA98" s="132"/>
      <c r="AB98" s="101"/>
      <c r="AC98" s="101"/>
      <c r="AD98" s="101"/>
      <c r="AE98" s="100"/>
      <c r="AF98" s="101"/>
      <c r="AG98" s="100"/>
      <c r="AH98" s="101"/>
      <c r="AI98" s="100"/>
      <c r="AJ98" s="101"/>
      <c r="AK98" s="100"/>
      <c r="AL98" s="101"/>
      <c r="AM98" s="101"/>
      <c r="AN98" s="8"/>
      <c r="AO98" s="147">
        <f>IFERROR(VLOOKUP(B98,'A2. Rate Change &amp; Enrollment'!$C$20:$K$769,3,FALSE),0)</f>
        <v>0</v>
      </c>
      <c r="AP98" s="147">
        <f>IFERROR(VLOOKUP(B98,'A2. Rate Change &amp; Enrollment'!$C$20:$K$769,7,FALSE),0)</f>
        <v>0</v>
      </c>
      <c r="AQ98" s="150" t="e">
        <f t="shared" si="14"/>
        <v>#DIV/0!</v>
      </c>
      <c r="AS98" s="177"/>
      <c r="AT98" s="177"/>
      <c r="AV98" s="153" t="e">
        <f t="shared" si="15"/>
        <v>#DIV/0!</v>
      </c>
      <c r="AW98" s="101"/>
      <c r="AY98" s="132"/>
      <c r="AZ98" s="101"/>
      <c r="BA98" s="94"/>
      <c r="BB98" s="94"/>
      <c r="BC98" s="94"/>
      <c r="BD98" s="94"/>
      <c r="BE98" s="101"/>
      <c r="BF98" s="132"/>
      <c r="BG98" s="98"/>
      <c r="BH98" s="74" t="str">
        <f t="shared" si="10"/>
        <v>N</v>
      </c>
      <c r="BI98" t="e">
        <f t="shared" si="11"/>
        <v>#DIV/0!</v>
      </c>
      <c r="BK98" s="283">
        <f>IFERROR(VLOOKUP($B98, 'A2. Rate Change &amp; Enrollment'!$C$14:$BY$769, 75, FALSE), 0)</f>
        <v>0</v>
      </c>
      <c r="BL98" s="283" t="e">
        <f t="shared" si="12"/>
        <v>#DIV/0!</v>
      </c>
      <c r="BM98" s="283" t="e">
        <f t="shared" si="13"/>
        <v>#DIV/0!</v>
      </c>
      <c r="BN98" t="e">
        <f t="shared" si="16"/>
        <v>#DIV/0!</v>
      </c>
    </row>
    <row r="99" spans="1:66" x14ac:dyDescent="0.35">
      <c r="A99" t="s">
        <v>293</v>
      </c>
      <c r="B99" s="144"/>
      <c r="C99" s="98"/>
      <c r="D99" s="43" t="str">
        <f t="shared" si="9"/>
        <v>PPO</v>
      </c>
      <c r="E99" s="100"/>
      <c r="F99" s="101"/>
      <c r="G99" s="100"/>
      <c r="H99" s="101"/>
      <c r="I99" s="100"/>
      <c r="J99" s="101"/>
      <c r="K99" s="100"/>
      <c r="L99" s="101"/>
      <c r="M99" s="100"/>
      <c r="N99" s="101"/>
      <c r="O99" s="100"/>
      <c r="P99" s="101"/>
      <c r="Q99" s="100"/>
      <c r="R99" s="101"/>
      <c r="S99" s="100"/>
      <c r="T99" s="101"/>
      <c r="U99" s="118"/>
      <c r="V99" s="118"/>
      <c r="W99" s="100"/>
      <c r="X99" s="100"/>
      <c r="Y99" s="100"/>
      <c r="Z99" s="100"/>
      <c r="AA99" s="132"/>
      <c r="AB99" s="101"/>
      <c r="AC99" s="101"/>
      <c r="AD99" s="101"/>
      <c r="AE99" s="100"/>
      <c r="AF99" s="101"/>
      <c r="AG99" s="100"/>
      <c r="AH99" s="101"/>
      <c r="AI99" s="100"/>
      <c r="AJ99" s="101"/>
      <c r="AK99" s="100"/>
      <c r="AL99" s="101"/>
      <c r="AM99" s="101"/>
      <c r="AN99" s="8"/>
      <c r="AO99" s="147">
        <f>IFERROR(VLOOKUP(B99,'A2. Rate Change &amp; Enrollment'!$C$20:$K$769,3,FALSE),0)</f>
        <v>0</v>
      </c>
      <c r="AP99" s="147">
        <f>IFERROR(VLOOKUP(B99,'A2. Rate Change &amp; Enrollment'!$C$20:$K$769,7,FALSE),0)</f>
        <v>0</v>
      </c>
      <c r="AQ99" s="150" t="e">
        <f t="shared" si="14"/>
        <v>#DIV/0!</v>
      </c>
      <c r="AS99" s="177"/>
      <c r="AT99" s="177"/>
      <c r="AV99" s="153" t="e">
        <f t="shared" si="15"/>
        <v>#DIV/0!</v>
      </c>
      <c r="AW99" s="101"/>
      <c r="AY99" s="132"/>
      <c r="AZ99" s="101"/>
      <c r="BA99" s="94"/>
      <c r="BB99" s="94"/>
      <c r="BC99" s="94"/>
      <c r="BD99" s="94"/>
      <c r="BE99" s="101"/>
      <c r="BF99" s="132"/>
      <c r="BG99" s="98"/>
      <c r="BH99" s="74" t="str">
        <f t="shared" si="10"/>
        <v>N</v>
      </c>
      <c r="BI99" t="e">
        <f t="shared" si="11"/>
        <v>#DIV/0!</v>
      </c>
      <c r="BK99" s="283">
        <f>IFERROR(VLOOKUP($B99, 'A2. Rate Change &amp; Enrollment'!$C$14:$BY$769, 75, FALSE), 0)</f>
        <v>0</v>
      </c>
      <c r="BL99" s="283" t="e">
        <f t="shared" si="12"/>
        <v>#DIV/0!</v>
      </c>
      <c r="BM99" s="283" t="e">
        <f t="shared" si="13"/>
        <v>#DIV/0!</v>
      </c>
      <c r="BN99" t="e">
        <f t="shared" si="16"/>
        <v>#DIV/0!</v>
      </c>
    </row>
    <row r="100" spans="1:66" x14ac:dyDescent="0.35">
      <c r="A100" t="s">
        <v>294</v>
      </c>
      <c r="B100" s="144"/>
      <c r="C100" s="98"/>
      <c r="D100" s="43" t="str">
        <f t="shared" si="9"/>
        <v>PPO</v>
      </c>
      <c r="E100" s="100"/>
      <c r="F100" s="101"/>
      <c r="G100" s="100"/>
      <c r="H100" s="101"/>
      <c r="I100" s="100"/>
      <c r="J100" s="101"/>
      <c r="K100" s="100"/>
      <c r="L100" s="101"/>
      <c r="M100" s="100"/>
      <c r="N100" s="101"/>
      <c r="O100" s="100"/>
      <c r="P100" s="101"/>
      <c r="Q100" s="100"/>
      <c r="R100" s="101"/>
      <c r="S100" s="100"/>
      <c r="T100" s="101"/>
      <c r="U100" s="118"/>
      <c r="V100" s="118"/>
      <c r="W100" s="100"/>
      <c r="X100" s="100"/>
      <c r="Y100" s="100"/>
      <c r="Z100" s="100"/>
      <c r="AA100" s="132"/>
      <c r="AB100" s="101"/>
      <c r="AC100" s="101"/>
      <c r="AD100" s="101"/>
      <c r="AE100" s="100"/>
      <c r="AF100" s="101"/>
      <c r="AG100" s="100"/>
      <c r="AH100" s="101"/>
      <c r="AI100" s="100"/>
      <c r="AJ100" s="101"/>
      <c r="AK100" s="100"/>
      <c r="AL100" s="101"/>
      <c r="AM100" s="101"/>
      <c r="AN100" s="8"/>
      <c r="AO100" s="147">
        <f>IFERROR(VLOOKUP(B100,'A2. Rate Change &amp; Enrollment'!$C$20:$K$769,3,FALSE),0)</f>
        <v>0</v>
      </c>
      <c r="AP100" s="147">
        <f>IFERROR(VLOOKUP(B100,'A2. Rate Change &amp; Enrollment'!$C$20:$K$769,7,FALSE),0)</f>
        <v>0</v>
      </c>
      <c r="AQ100" s="150" t="e">
        <f t="shared" si="14"/>
        <v>#DIV/0!</v>
      </c>
      <c r="AS100" s="177"/>
      <c r="AT100" s="177"/>
      <c r="AV100" s="153" t="e">
        <f t="shared" si="15"/>
        <v>#DIV/0!</v>
      </c>
      <c r="AW100" s="101"/>
      <c r="AY100" s="132"/>
      <c r="AZ100" s="101"/>
      <c r="BA100" s="94"/>
      <c r="BB100" s="94"/>
      <c r="BC100" s="94"/>
      <c r="BD100" s="94"/>
      <c r="BE100" s="101"/>
      <c r="BF100" s="132"/>
      <c r="BG100" s="98"/>
      <c r="BH100" s="74" t="str">
        <f t="shared" si="10"/>
        <v>N</v>
      </c>
      <c r="BI100" t="e">
        <f t="shared" si="11"/>
        <v>#DIV/0!</v>
      </c>
      <c r="BK100" s="283">
        <f>IFERROR(VLOOKUP($B100, 'A2. Rate Change &amp; Enrollment'!$C$14:$BY$769, 75, FALSE), 0)</f>
        <v>0</v>
      </c>
      <c r="BL100" s="283" t="e">
        <f t="shared" si="12"/>
        <v>#DIV/0!</v>
      </c>
      <c r="BM100" s="283" t="e">
        <f t="shared" si="13"/>
        <v>#DIV/0!</v>
      </c>
      <c r="BN100" t="e">
        <f t="shared" si="16"/>
        <v>#DIV/0!</v>
      </c>
    </row>
    <row r="101" spans="1:66" x14ac:dyDescent="0.35">
      <c r="A101" t="s">
        <v>295</v>
      </c>
      <c r="B101" s="144"/>
      <c r="C101" s="98"/>
      <c r="D101" s="43" t="str">
        <f t="shared" si="9"/>
        <v>PPO</v>
      </c>
      <c r="E101" s="100"/>
      <c r="F101" s="101"/>
      <c r="G101" s="100"/>
      <c r="H101" s="101"/>
      <c r="I101" s="100"/>
      <c r="J101" s="101"/>
      <c r="K101" s="100"/>
      <c r="L101" s="101"/>
      <c r="M101" s="100"/>
      <c r="N101" s="101"/>
      <c r="O101" s="100"/>
      <c r="P101" s="101"/>
      <c r="Q101" s="100"/>
      <c r="R101" s="101"/>
      <c r="S101" s="100"/>
      <c r="T101" s="101"/>
      <c r="U101" s="118"/>
      <c r="V101" s="118"/>
      <c r="W101" s="100"/>
      <c r="X101" s="100"/>
      <c r="Y101" s="100"/>
      <c r="Z101" s="100"/>
      <c r="AA101" s="132"/>
      <c r="AB101" s="101"/>
      <c r="AC101" s="101"/>
      <c r="AD101" s="101"/>
      <c r="AE101" s="100"/>
      <c r="AF101" s="101"/>
      <c r="AG101" s="100"/>
      <c r="AH101" s="101"/>
      <c r="AI101" s="100"/>
      <c r="AJ101" s="101"/>
      <c r="AK101" s="100"/>
      <c r="AL101" s="101"/>
      <c r="AM101" s="101"/>
      <c r="AN101" s="8"/>
      <c r="AO101" s="147">
        <f>IFERROR(VLOOKUP(B101,'A2. Rate Change &amp; Enrollment'!$C$20:$K$769,3,FALSE),0)</f>
        <v>0</v>
      </c>
      <c r="AP101" s="147">
        <f>IFERROR(VLOOKUP(B101,'A2. Rate Change &amp; Enrollment'!$C$20:$K$769,7,FALSE),0)</f>
        <v>0</v>
      </c>
      <c r="AQ101" s="150" t="e">
        <f t="shared" si="14"/>
        <v>#DIV/0!</v>
      </c>
      <c r="AS101" s="177"/>
      <c r="AT101" s="177"/>
      <c r="AV101" s="153" t="e">
        <f t="shared" si="15"/>
        <v>#DIV/0!</v>
      </c>
      <c r="AW101" s="101"/>
      <c r="AY101" s="132"/>
      <c r="AZ101" s="101"/>
      <c r="BA101" s="94"/>
      <c r="BB101" s="94"/>
      <c r="BC101" s="94"/>
      <c r="BD101" s="94"/>
      <c r="BE101" s="101"/>
      <c r="BF101" s="132"/>
      <c r="BG101" s="98"/>
      <c r="BH101" s="74" t="str">
        <f t="shared" si="10"/>
        <v>N</v>
      </c>
      <c r="BI101" t="e">
        <f t="shared" si="11"/>
        <v>#DIV/0!</v>
      </c>
      <c r="BK101" s="283">
        <f>IFERROR(VLOOKUP($B101, 'A2. Rate Change &amp; Enrollment'!$C$14:$BY$769, 75, FALSE), 0)</f>
        <v>0</v>
      </c>
      <c r="BL101" s="283" t="e">
        <f t="shared" si="12"/>
        <v>#DIV/0!</v>
      </c>
      <c r="BM101" s="283" t="e">
        <f t="shared" si="13"/>
        <v>#DIV/0!</v>
      </c>
      <c r="BN101" t="e">
        <f t="shared" si="16"/>
        <v>#DIV/0!</v>
      </c>
    </row>
    <row r="102" spans="1:66" x14ac:dyDescent="0.35">
      <c r="A102" t="s">
        <v>296</v>
      </c>
      <c r="B102" s="144"/>
      <c r="C102" s="98"/>
      <c r="D102" s="43" t="str">
        <f t="shared" si="9"/>
        <v>PPO</v>
      </c>
      <c r="E102" s="100"/>
      <c r="F102" s="101"/>
      <c r="G102" s="100"/>
      <c r="H102" s="101"/>
      <c r="I102" s="100"/>
      <c r="J102" s="101"/>
      <c r="K102" s="100"/>
      <c r="L102" s="101"/>
      <c r="M102" s="100"/>
      <c r="N102" s="101"/>
      <c r="O102" s="100"/>
      <c r="P102" s="101"/>
      <c r="Q102" s="100"/>
      <c r="R102" s="101"/>
      <c r="S102" s="100"/>
      <c r="T102" s="101"/>
      <c r="U102" s="118"/>
      <c r="V102" s="118"/>
      <c r="W102" s="100"/>
      <c r="X102" s="100"/>
      <c r="Y102" s="100"/>
      <c r="Z102" s="100"/>
      <c r="AA102" s="132"/>
      <c r="AB102" s="101"/>
      <c r="AC102" s="101"/>
      <c r="AD102" s="101"/>
      <c r="AE102" s="100"/>
      <c r="AF102" s="101"/>
      <c r="AG102" s="100"/>
      <c r="AH102" s="101"/>
      <c r="AI102" s="100"/>
      <c r="AJ102" s="101"/>
      <c r="AK102" s="100"/>
      <c r="AL102" s="101"/>
      <c r="AM102" s="101"/>
      <c r="AN102" s="8"/>
      <c r="AO102" s="147">
        <f>IFERROR(VLOOKUP(B102,'A2. Rate Change &amp; Enrollment'!$C$20:$K$769,3,FALSE),0)</f>
        <v>0</v>
      </c>
      <c r="AP102" s="147">
        <f>IFERROR(VLOOKUP(B102,'A2. Rate Change &amp; Enrollment'!$C$20:$K$769,7,FALSE),0)</f>
        <v>0</v>
      </c>
      <c r="AQ102" s="150" t="e">
        <f t="shared" si="14"/>
        <v>#DIV/0!</v>
      </c>
      <c r="AS102" s="177"/>
      <c r="AT102" s="177"/>
      <c r="AV102" s="153" t="e">
        <f t="shared" si="15"/>
        <v>#DIV/0!</v>
      </c>
      <c r="AW102" s="101"/>
      <c r="AY102" s="132"/>
      <c r="AZ102" s="101"/>
      <c r="BA102" s="94"/>
      <c r="BB102" s="94"/>
      <c r="BC102" s="94"/>
      <c r="BD102" s="94"/>
      <c r="BE102" s="101"/>
      <c r="BF102" s="132"/>
      <c r="BG102" s="98"/>
      <c r="BH102" s="74" t="str">
        <f t="shared" si="10"/>
        <v>N</v>
      </c>
      <c r="BI102" t="e">
        <f t="shared" si="11"/>
        <v>#DIV/0!</v>
      </c>
      <c r="BK102" s="283">
        <f>IFERROR(VLOOKUP($B102, 'A2. Rate Change &amp; Enrollment'!$C$14:$BY$769, 75, FALSE), 0)</f>
        <v>0</v>
      </c>
      <c r="BL102" s="283" t="e">
        <f t="shared" si="12"/>
        <v>#DIV/0!</v>
      </c>
      <c r="BM102" s="283" t="e">
        <f t="shared" si="13"/>
        <v>#DIV/0!</v>
      </c>
      <c r="BN102" t="e">
        <f t="shared" si="16"/>
        <v>#DIV/0!</v>
      </c>
    </row>
    <row r="103" spans="1:66" x14ac:dyDescent="0.35">
      <c r="A103" t="s">
        <v>297</v>
      </c>
      <c r="B103" s="144"/>
      <c r="C103" s="98"/>
      <c r="D103" s="43" t="str">
        <f t="shared" si="9"/>
        <v>PPO</v>
      </c>
      <c r="E103" s="100"/>
      <c r="F103" s="101"/>
      <c r="G103" s="100"/>
      <c r="H103" s="101"/>
      <c r="I103" s="100"/>
      <c r="J103" s="101"/>
      <c r="K103" s="100"/>
      <c r="L103" s="101"/>
      <c r="M103" s="100"/>
      <c r="N103" s="101"/>
      <c r="O103" s="100"/>
      <c r="P103" s="101"/>
      <c r="Q103" s="100"/>
      <c r="R103" s="101"/>
      <c r="S103" s="100"/>
      <c r="T103" s="101"/>
      <c r="U103" s="118"/>
      <c r="V103" s="118"/>
      <c r="W103" s="100"/>
      <c r="X103" s="100"/>
      <c r="Y103" s="100"/>
      <c r="Z103" s="100"/>
      <c r="AA103" s="132"/>
      <c r="AB103" s="101"/>
      <c r="AC103" s="101"/>
      <c r="AD103" s="101"/>
      <c r="AE103" s="100"/>
      <c r="AF103" s="101"/>
      <c r="AG103" s="100"/>
      <c r="AH103" s="101"/>
      <c r="AI103" s="100"/>
      <c r="AJ103" s="101"/>
      <c r="AK103" s="100"/>
      <c r="AL103" s="101"/>
      <c r="AM103" s="101"/>
      <c r="AN103" s="8"/>
      <c r="AO103" s="147">
        <f>IFERROR(VLOOKUP(B103,'A2. Rate Change &amp; Enrollment'!$C$20:$K$769,3,FALSE),0)</f>
        <v>0</v>
      </c>
      <c r="AP103" s="147">
        <f>IFERROR(VLOOKUP(B103,'A2. Rate Change &amp; Enrollment'!$C$20:$K$769,7,FALSE),0)</f>
        <v>0</v>
      </c>
      <c r="AQ103" s="150" t="e">
        <f t="shared" si="14"/>
        <v>#DIV/0!</v>
      </c>
      <c r="AS103" s="177"/>
      <c r="AT103" s="177"/>
      <c r="AV103" s="153" t="e">
        <f t="shared" si="15"/>
        <v>#DIV/0!</v>
      </c>
      <c r="AW103" s="101"/>
      <c r="AY103" s="132"/>
      <c r="AZ103" s="101"/>
      <c r="BA103" s="94"/>
      <c r="BB103" s="94"/>
      <c r="BC103" s="94"/>
      <c r="BD103" s="94"/>
      <c r="BE103" s="101"/>
      <c r="BF103" s="132"/>
      <c r="BG103" s="98"/>
      <c r="BH103" s="74" t="str">
        <f t="shared" si="10"/>
        <v>N</v>
      </c>
      <c r="BI103" t="e">
        <f t="shared" si="11"/>
        <v>#DIV/0!</v>
      </c>
      <c r="BK103" s="283">
        <f>IFERROR(VLOOKUP($B103, 'A2. Rate Change &amp; Enrollment'!$C$14:$BY$769, 75, FALSE), 0)</f>
        <v>0</v>
      </c>
      <c r="BL103" s="283" t="e">
        <f t="shared" si="12"/>
        <v>#DIV/0!</v>
      </c>
      <c r="BM103" s="283" t="e">
        <f t="shared" si="13"/>
        <v>#DIV/0!</v>
      </c>
      <c r="BN103" t="e">
        <f t="shared" si="16"/>
        <v>#DIV/0!</v>
      </c>
    </row>
    <row r="104" spans="1:66" x14ac:dyDescent="0.35">
      <c r="A104" t="s">
        <v>298</v>
      </c>
      <c r="B104" s="144"/>
      <c r="C104" s="98"/>
      <c r="D104" s="43" t="str">
        <f t="shared" si="9"/>
        <v>PPO</v>
      </c>
      <c r="E104" s="100"/>
      <c r="F104" s="101"/>
      <c r="G104" s="100"/>
      <c r="H104" s="101"/>
      <c r="I104" s="100"/>
      <c r="J104" s="101"/>
      <c r="K104" s="100"/>
      <c r="L104" s="101"/>
      <c r="M104" s="100"/>
      <c r="N104" s="101"/>
      <c r="O104" s="100"/>
      <c r="P104" s="101"/>
      <c r="Q104" s="100"/>
      <c r="R104" s="101"/>
      <c r="S104" s="100"/>
      <c r="T104" s="101"/>
      <c r="U104" s="118"/>
      <c r="V104" s="118"/>
      <c r="W104" s="100"/>
      <c r="X104" s="100"/>
      <c r="Y104" s="100"/>
      <c r="Z104" s="100"/>
      <c r="AA104" s="132"/>
      <c r="AB104" s="101"/>
      <c r="AC104" s="101"/>
      <c r="AD104" s="101"/>
      <c r="AE104" s="100"/>
      <c r="AF104" s="101"/>
      <c r="AG104" s="100"/>
      <c r="AH104" s="101"/>
      <c r="AI104" s="100"/>
      <c r="AJ104" s="101"/>
      <c r="AK104" s="100"/>
      <c r="AL104" s="101"/>
      <c r="AM104" s="101"/>
      <c r="AN104" s="8"/>
      <c r="AO104" s="147">
        <f>IFERROR(VLOOKUP(B104,'A2. Rate Change &amp; Enrollment'!$C$20:$K$769,3,FALSE),0)</f>
        <v>0</v>
      </c>
      <c r="AP104" s="147">
        <f>IFERROR(VLOOKUP(B104,'A2. Rate Change &amp; Enrollment'!$C$20:$K$769,7,FALSE),0)</f>
        <v>0</v>
      </c>
      <c r="AQ104" s="150" t="e">
        <f t="shared" si="14"/>
        <v>#DIV/0!</v>
      </c>
      <c r="AS104" s="177"/>
      <c r="AT104" s="177"/>
      <c r="AV104" s="153" t="e">
        <f t="shared" si="15"/>
        <v>#DIV/0!</v>
      </c>
      <c r="AW104" s="101"/>
      <c r="AY104" s="132"/>
      <c r="AZ104" s="101"/>
      <c r="BA104" s="94"/>
      <c r="BB104" s="94"/>
      <c r="BC104" s="94"/>
      <c r="BD104" s="94"/>
      <c r="BE104" s="101"/>
      <c r="BF104" s="132"/>
      <c r="BG104" s="98"/>
      <c r="BH104" s="74" t="str">
        <f t="shared" si="10"/>
        <v>N</v>
      </c>
      <c r="BI104" t="e">
        <f t="shared" si="11"/>
        <v>#DIV/0!</v>
      </c>
      <c r="BK104" s="283">
        <f>IFERROR(VLOOKUP($B104, 'A2. Rate Change &amp; Enrollment'!$C$14:$BY$769, 75, FALSE), 0)</f>
        <v>0</v>
      </c>
      <c r="BL104" s="283" t="e">
        <f t="shared" si="12"/>
        <v>#DIV/0!</v>
      </c>
      <c r="BM104" s="283" t="e">
        <f t="shared" si="13"/>
        <v>#DIV/0!</v>
      </c>
      <c r="BN104" t="e">
        <f t="shared" si="16"/>
        <v>#DIV/0!</v>
      </c>
    </row>
    <row r="105" spans="1:66" x14ac:dyDescent="0.35">
      <c r="A105" t="s">
        <v>299</v>
      </c>
      <c r="B105" s="144"/>
      <c r="C105" s="98"/>
      <c r="D105" s="43" t="str">
        <f t="shared" si="9"/>
        <v>PPO</v>
      </c>
      <c r="E105" s="100"/>
      <c r="F105" s="101"/>
      <c r="G105" s="100"/>
      <c r="H105" s="101"/>
      <c r="I105" s="100"/>
      <c r="J105" s="101"/>
      <c r="K105" s="100"/>
      <c r="L105" s="101"/>
      <c r="M105" s="100"/>
      <c r="N105" s="101"/>
      <c r="O105" s="100"/>
      <c r="P105" s="101"/>
      <c r="Q105" s="100"/>
      <c r="R105" s="101"/>
      <c r="S105" s="100"/>
      <c r="T105" s="101"/>
      <c r="U105" s="118"/>
      <c r="V105" s="118"/>
      <c r="W105" s="100"/>
      <c r="X105" s="100"/>
      <c r="Y105" s="100"/>
      <c r="Z105" s="100"/>
      <c r="AA105" s="132"/>
      <c r="AB105" s="101"/>
      <c r="AC105" s="101"/>
      <c r="AD105" s="101"/>
      <c r="AE105" s="100"/>
      <c r="AF105" s="101"/>
      <c r="AG105" s="100"/>
      <c r="AH105" s="101"/>
      <c r="AI105" s="100"/>
      <c r="AJ105" s="101"/>
      <c r="AK105" s="100"/>
      <c r="AL105" s="101"/>
      <c r="AM105" s="101"/>
      <c r="AN105" s="8"/>
      <c r="AO105" s="147">
        <f>IFERROR(VLOOKUP(B105,'A2. Rate Change &amp; Enrollment'!$C$20:$K$769,3,FALSE),0)</f>
        <v>0</v>
      </c>
      <c r="AP105" s="147">
        <f>IFERROR(VLOOKUP(B105,'A2. Rate Change &amp; Enrollment'!$C$20:$K$769,7,FALSE),0)</f>
        <v>0</v>
      </c>
      <c r="AQ105" s="150" t="e">
        <f t="shared" si="14"/>
        <v>#DIV/0!</v>
      </c>
      <c r="AS105" s="177"/>
      <c r="AT105" s="177"/>
      <c r="AV105" s="153" t="e">
        <f t="shared" si="15"/>
        <v>#DIV/0!</v>
      </c>
      <c r="AW105" s="101"/>
      <c r="AY105" s="132"/>
      <c r="AZ105" s="101"/>
      <c r="BA105" s="94"/>
      <c r="BB105" s="94"/>
      <c r="BC105" s="94"/>
      <c r="BD105" s="94"/>
      <c r="BE105" s="101"/>
      <c r="BF105" s="132"/>
      <c r="BG105" s="98"/>
      <c r="BH105" s="74" t="str">
        <f t="shared" si="10"/>
        <v>N</v>
      </c>
      <c r="BI105" t="e">
        <f t="shared" si="11"/>
        <v>#DIV/0!</v>
      </c>
      <c r="BK105" s="283">
        <f>IFERROR(VLOOKUP($B105, 'A2. Rate Change &amp; Enrollment'!$C$14:$BY$769, 75, FALSE), 0)</f>
        <v>0</v>
      </c>
      <c r="BL105" s="283" t="e">
        <f t="shared" si="12"/>
        <v>#DIV/0!</v>
      </c>
      <c r="BM105" s="283" t="e">
        <f t="shared" si="13"/>
        <v>#DIV/0!</v>
      </c>
      <c r="BN105" t="e">
        <f t="shared" si="16"/>
        <v>#DIV/0!</v>
      </c>
    </row>
    <row r="106" spans="1:66" x14ac:dyDescent="0.35">
      <c r="A106" t="s">
        <v>300</v>
      </c>
      <c r="B106" s="144"/>
      <c r="C106" s="98"/>
      <c r="D106" s="43" t="str">
        <f t="shared" si="9"/>
        <v>PPO</v>
      </c>
      <c r="E106" s="100"/>
      <c r="F106" s="101"/>
      <c r="G106" s="100"/>
      <c r="H106" s="101"/>
      <c r="I106" s="100"/>
      <c r="J106" s="101"/>
      <c r="K106" s="100"/>
      <c r="L106" s="101"/>
      <c r="M106" s="100"/>
      <c r="N106" s="101"/>
      <c r="O106" s="100"/>
      <c r="P106" s="101"/>
      <c r="Q106" s="100"/>
      <c r="R106" s="101"/>
      <c r="S106" s="100"/>
      <c r="T106" s="101"/>
      <c r="U106" s="118"/>
      <c r="V106" s="118"/>
      <c r="W106" s="100"/>
      <c r="X106" s="100"/>
      <c r="Y106" s="100"/>
      <c r="Z106" s="100"/>
      <c r="AA106" s="132"/>
      <c r="AB106" s="101"/>
      <c r="AC106" s="101"/>
      <c r="AD106" s="101"/>
      <c r="AE106" s="100"/>
      <c r="AF106" s="101"/>
      <c r="AG106" s="100"/>
      <c r="AH106" s="101"/>
      <c r="AI106" s="100"/>
      <c r="AJ106" s="101"/>
      <c r="AK106" s="100"/>
      <c r="AL106" s="101"/>
      <c r="AM106" s="101"/>
      <c r="AN106" s="8"/>
      <c r="AO106" s="147">
        <f>IFERROR(VLOOKUP(B106,'A2. Rate Change &amp; Enrollment'!$C$20:$K$769,3,FALSE),0)</f>
        <v>0</v>
      </c>
      <c r="AP106" s="147">
        <f>IFERROR(VLOOKUP(B106,'A2. Rate Change &amp; Enrollment'!$C$20:$K$769,7,FALSE),0)</f>
        <v>0</v>
      </c>
      <c r="AQ106" s="150" t="e">
        <f t="shared" si="14"/>
        <v>#DIV/0!</v>
      </c>
      <c r="AS106" s="177"/>
      <c r="AT106" s="177"/>
      <c r="AV106" s="153" t="e">
        <f t="shared" si="15"/>
        <v>#DIV/0!</v>
      </c>
      <c r="AW106" s="101"/>
      <c r="AY106" s="132"/>
      <c r="AZ106" s="101"/>
      <c r="BA106" s="94"/>
      <c r="BB106" s="94"/>
      <c r="BC106" s="94"/>
      <c r="BD106" s="94"/>
      <c r="BE106" s="101"/>
      <c r="BF106" s="132"/>
      <c r="BG106" s="98"/>
      <c r="BH106" s="74" t="str">
        <f t="shared" si="10"/>
        <v>N</v>
      </c>
      <c r="BI106" t="e">
        <f t="shared" si="11"/>
        <v>#DIV/0!</v>
      </c>
      <c r="BK106" s="283">
        <f>IFERROR(VLOOKUP($B106, 'A2. Rate Change &amp; Enrollment'!$C$14:$BY$769, 75, FALSE), 0)</f>
        <v>0</v>
      </c>
      <c r="BL106" s="283" t="e">
        <f t="shared" si="12"/>
        <v>#DIV/0!</v>
      </c>
      <c r="BM106" s="283" t="e">
        <f t="shared" si="13"/>
        <v>#DIV/0!</v>
      </c>
      <c r="BN106" t="e">
        <f t="shared" si="16"/>
        <v>#DIV/0!</v>
      </c>
    </row>
    <row r="107" spans="1:66" x14ac:dyDescent="0.35">
      <c r="A107" t="s">
        <v>301</v>
      </c>
      <c r="B107" s="144"/>
      <c r="C107" s="98"/>
      <c r="D107" s="43" t="str">
        <f t="shared" si="9"/>
        <v>PPO</v>
      </c>
      <c r="E107" s="100"/>
      <c r="F107" s="101"/>
      <c r="G107" s="100"/>
      <c r="H107" s="101"/>
      <c r="I107" s="100"/>
      <c r="J107" s="101"/>
      <c r="K107" s="100"/>
      <c r="L107" s="101"/>
      <c r="M107" s="100"/>
      <c r="N107" s="101"/>
      <c r="O107" s="100"/>
      <c r="P107" s="101"/>
      <c r="Q107" s="100"/>
      <c r="R107" s="101"/>
      <c r="S107" s="100"/>
      <c r="T107" s="101"/>
      <c r="U107" s="118"/>
      <c r="V107" s="118"/>
      <c r="W107" s="100"/>
      <c r="X107" s="100"/>
      <c r="Y107" s="100"/>
      <c r="Z107" s="100"/>
      <c r="AA107" s="132"/>
      <c r="AB107" s="101"/>
      <c r="AC107" s="101"/>
      <c r="AD107" s="101"/>
      <c r="AE107" s="100"/>
      <c r="AF107" s="101"/>
      <c r="AG107" s="100"/>
      <c r="AH107" s="101"/>
      <c r="AI107" s="100"/>
      <c r="AJ107" s="101"/>
      <c r="AK107" s="100"/>
      <c r="AL107" s="101"/>
      <c r="AM107" s="101"/>
      <c r="AN107" s="8"/>
      <c r="AO107" s="147">
        <f>IFERROR(VLOOKUP(B107,'A2. Rate Change &amp; Enrollment'!$C$20:$K$769,3,FALSE),0)</f>
        <v>0</v>
      </c>
      <c r="AP107" s="147">
        <f>IFERROR(VLOOKUP(B107,'A2. Rate Change &amp; Enrollment'!$C$20:$K$769,7,FALSE),0)</f>
        <v>0</v>
      </c>
      <c r="AQ107" s="150" t="e">
        <f t="shared" si="14"/>
        <v>#DIV/0!</v>
      </c>
      <c r="AS107" s="177"/>
      <c r="AT107" s="177"/>
      <c r="AV107" s="153" t="e">
        <f t="shared" si="15"/>
        <v>#DIV/0!</v>
      </c>
      <c r="AW107" s="101"/>
      <c r="AY107" s="132"/>
      <c r="AZ107" s="101"/>
      <c r="BA107" s="94"/>
      <c r="BB107" s="94"/>
      <c r="BC107" s="94"/>
      <c r="BD107" s="94"/>
      <c r="BE107" s="101"/>
      <c r="BF107" s="132"/>
      <c r="BG107" s="98"/>
      <c r="BH107" s="74" t="str">
        <f t="shared" si="10"/>
        <v>N</v>
      </c>
      <c r="BI107" t="e">
        <f t="shared" si="11"/>
        <v>#DIV/0!</v>
      </c>
      <c r="BK107" s="283">
        <f>IFERROR(VLOOKUP($B107, 'A2. Rate Change &amp; Enrollment'!$C$14:$BY$769, 75, FALSE), 0)</f>
        <v>0</v>
      </c>
      <c r="BL107" s="283" t="e">
        <f t="shared" si="12"/>
        <v>#DIV/0!</v>
      </c>
      <c r="BM107" s="283" t="e">
        <f t="shared" si="13"/>
        <v>#DIV/0!</v>
      </c>
      <c r="BN107" t="e">
        <f t="shared" si="16"/>
        <v>#DIV/0!</v>
      </c>
    </row>
    <row r="108" spans="1:66" x14ac:dyDescent="0.35">
      <c r="A108" t="s">
        <v>302</v>
      </c>
      <c r="B108" s="144"/>
      <c r="C108" s="98"/>
      <c r="D108" s="43" t="str">
        <f t="shared" si="9"/>
        <v>PPO</v>
      </c>
      <c r="E108" s="100"/>
      <c r="F108" s="101"/>
      <c r="G108" s="100"/>
      <c r="H108" s="101"/>
      <c r="I108" s="100"/>
      <c r="J108" s="101"/>
      <c r="K108" s="100"/>
      <c r="L108" s="101"/>
      <c r="M108" s="100"/>
      <c r="N108" s="101"/>
      <c r="O108" s="100"/>
      <c r="P108" s="101"/>
      <c r="Q108" s="100"/>
      <c r="R108" s="101"/>
      <c r="S108" s="100"/>
      <c r="T108" s="101"/>
      <c r="U108" s="118"/>
      <c r="V108" s="118"/>
      <c r="W108" s="100"/>
      <c r="X108" s="100"/>
      <c r="Y108" s="100"/>
      <c r="Z108" s="100"/>
      <c r="AA108" s="132"/>
      <c r="AB108" s="101"/>
      <c r="AC108" s="101"/>
      <c r="AD108" s="101"/>
      <c r="AE108" s="100"/>
      <c r="AF108" s="101"/>
      <c r="AG108" s="100"/>
      <c r="AH108" s="101"/>
      <c r="AI108" s="100"/>
      <c r="AJ108" s="101"/>
      <c r="AK108" s="100"/>
      <c r="AL108" s="101"/>
      <c r="AM108" s="101"/>
      <c r="AN108" s="8"/>
      <c r="AO108" s="147">
        <f>IFERROR(VLOOKUP(B108,'A2. Rate Change &amp; Enrollment'!$C$20:$K$769,3,FALSE),0)</f>
        <v>0</v>
      </c>
      <c r="AP108" s="147">
        <f>IFERROR(VLOOKUP(B108,'A2. Rate Change &amp; Enrollment'!$C$20:$K$769,7,FALSE),0)</f>
        <v>0</v>
      </c>
      <c r="AQ108" s="150" t="e">
        <f t="shared" si="14"/>
        <v>#DIV/0!</v>
      </c>
      <c r="AS108" s="177"/>
      <c r="AT108" s="177"/>
      <c r="AV108" s="153" t="e">
        <f t="shared" si="15"/>
        <v>#DIV/0!</v>
      </c>
      <c r="AW108" s="101"/>
      <c r="AY108" s="132"/>
      <c r="AZ108" s="101"/>
      <c r="BA108" s="94"/>
      <c r="BB108" s="94"/>
      <c r="BC108" s="94"/>
      <c r="BD108" s="94"/>
      <c r="BE108" s="101"/>
      <c r="BF108" s="132"/>
      <c r="BG108" s="98"/>
      <c r="BH108" s="74" t="str">
        <f t="shared" si="10"/>
        <v>N</v>
      </c>
      <c r="BI108" t="e">
        <f t="shared" si="11"/>
        <v>#DIV/0!</v>
      </c>
      <c r="BK108" s="283">
        <f>IFERROR(VLOOKUP($B108, 'A2. Rate Change &amp; Enrollment'!$C$14:$BY$769, 75, FALSE), 0)</f>
        <v>0</v>
      </c>
      <c r="BL108" s="283" t="e">
        <f t="shared" si="12"/>
        <v>#DIV/0!</v>
      </c>
      <c r="BM108" s="283" t="e">
        <f t="shared" si="13"/>
        <v>#DIV/0!</v>
      </c>
      <c r="BN108" t="e">
        <f t="shared" si="16"/>
        <v>#DIV/0!</v>
      </c>
    </row>
    <row r="109" spans="1:66" x14ac:dyDescent="0.35">
      <c r="A109" t="s">
        <v>303</v>
      </c>
      <c r="B109" s="144"/>
      <c r="C109" s="98"/>
      <c r="D109" s="43" t="str">
        <f t="shared" si="9"/>
        <v>PPO</v>
      </c>
      <c r="E109" s="100"/>
      <c r="F109" s="101"/>
      <c r="G109" s="100"/>
      <c r="H109" s="101"/>
      <c r="I109" s="100"/>
      <c r="J109" s="101"/>
      <c r="K109" s="100"/>
      <c r="L109" s="101"/>
      <c r="M109" s="100"/>
      <c r="N109" s="101"/>
      <c r="O109" s="100"/>
      <c r="P109" s="101"/>
      <c r="Q109" s="100"/>
      <c r="R109" s="101"/>
      <c r="S109" s="100"/>
      <c r="T109" s="101"/>
      <c r="U109" s="118"/>
      <c r="V109" s="118"/>
      <c r="W109" s="100"/>
      <c r="X109" s="100"/>
      <c r="Y109" s="100"/>
      <c r="Z109" s="100"/>
      <c r="AA109" s="132"/>
      <c r="AB109" s="101"/>
      <c r="AC109" s="101"/>
      <c r="AD109" s="101"/>
      <c r="AE109" s="100"/>
      <c r="AF109" s="101"/>
      <c r="AG109" s="100"/>
      <c r="AH109" s="101"/>
      <c r="AI109" s="100"/>
      <c r="AJ109" s="101"/>
      <c r="AK109" s="100"/>
      <c r="AL109" s="101"/>
      <c r="AM109" s="101"/>
      <c r="AN109" s="8"/>
      <c r="AO109" s="147">
        <f>IFERROR(VLOOKUP(B109,'A2. Rate Change &amp; Enrollment'!$C$20:$K$769,3,FALSE),0)</f>
        <v>0</v>
      </c>
      <c r="AP109" s="147">
        <f>IFERROR(VLOOKUP(B109,'A2. Rate Change &amp; Enrollment'!$C$20:$K$769,7,FALSE),0)</f>
        <v>0</v>
      </c>
      <c r="AQ109" s="150" t="e">
        <f t="shared" si="14"/>
        <v>#DIV/0!</v>
      </c>
      <c r="AS109" s="177"/>
      <c r="AT109" s="177"/>
      <c r="AV109" s="153" t="e">
        <f t="shared" si="15"/>
        <v>#DIV/0!</v>
      </c>
      <c r="AW109" s="101"/>
      <c r="AY109" s="132"/>
      <c r="AZ109" s="101"/>
      <c r="BA109" s="94"/>
      <c r="BB109" s="94"/>
      <c r="BC109" s="94"/>
      <c r="BD109" s="94"/>
      <c r="BE109" s="101"/>
      <c r="BF109" s="132"/>
      <c r="BG109" s="98"/>
      <c r="BH109" s="74" t="str">
        <f t="shared" si="10"/>
        <v>N</v>
      </c>
      <c r="BI109" t="e">
        <f t="shared" si="11"/>
        <v>#DIV/0!</v>
      </c>
      <c r="BK109" s="283">
        <f>IFERROR(VLOOKUP($B109, 'A2. Rate Change &amp; Enrollment'!$C$14:$BY$769, 75, FALSE), 0)</f>
        <v>0</v>
      </c>
      <c r="BL109" s="283" t="e">
        <f t="shared" si="12"/>
        <v>#DIV/0!</v>
      </c>
      <c r="BM109" s="283" t="e">
        <f t="shared" si="13"/>
        <v>#DIV/0!</v>
      </c>
      <c r="BN109" t="e">
        <f t="shared" si="16"/>
        <v>#DIV/0!</v>
      </c>
    </row>
    <row r="110" spans="1:66" x14ac:dyDescent="0.35">
      <c r="A110" t="s">
        <v>304</v>
      </c>
      <c r="B110" s="144"/>
      <c r="C110" s="98"/>
      <c r="D110" s="43" t="str">
        <f t="shared" si="9"/>
        <v>PPO</v>
      </c>
      <c r="E110" s="100"/>
      <c r="F110" s="101"/>
      <c r="G110" s="100"/>
      <c r="H110" s="101"/>
      <c r="I110" s="100"/>
      <c r="J110" s="101"/>
      <c r="K110" s="100"/>
      <c r="L110" s="101"/>
      <c r="M110" s="100"/>
      <c r="N110" s="101"/>
      <c r="O110" s="100"/>
      <c r="P110" s="101"/>
      <c r="Q110" s="100"/>
      <c r="R110" s="101"/>
      <c r="S110" s="100"/>
      <c r="T110" s="101"/>
      <c r="U110" s="118"/>
      <c r="V110" s="118"/>
      <c r="W110" s="100"/>
      <c r="X110" s="100"/>
      <c r="Y110" s="100"/>
      <c r="Z110" s="100"/>
      <c r="AA110" s="132"/>
      <c r="AB110" s="101"/>
      <c r="AC110" s="101"/>
      <c r="AD110" s="101"/>
      <c r="AE110" s="100"/>
      <c r="AF110" s="101"/>
      <c r="AG110" s="100"/>
      <c r="AH110" s="101"/>
      <c r="AI110" s="100"/>
      <c r="AJ110" s="101"/>
      <c r="AK110" s="100"/>
      <c r="AL110" s="101"/>
      <c r="AM110" s="101"/>
      <c r="AN110" s="8"/>
      <c r="AO110" s="147">
        <f>IFERROR(VLOOKUP(B110,'A2. Rate Change &amp; Enrollment'!$C$20:$K$769,3,FALSE),0)</f>
        <v>0</v>
      </c>
      <c r="AP110" s="147">
        <f>IFERROR(VLOOKUP(B110,'A2. Rate Change &amp; Enrollment'!$C$20:$K$769,7,FALSE),0)</f>
        <v>0</v>
      </c>
      <c r="AQ110" s="150" t="e">
        <f t="shared" si="14"/>
        <v>#DIV/0!</v>
      </c>
      <c r="AS110" s="177"/>
      <c r="AT110" s="177"/>
      <c r="AV110" s="153" t="e">
        <f t="shared" si="15"/>
        <v>#DIV/0!</v>
      </c>
      <c r="AW110" s="101"/>
      <c r="AY110" s="132"/>
      <c r="AZ110" s="101"/>
      <c r="BA110" s="94"/>
      <c r="BB110" s="94"/>
      <c r="BC110" s="94"/>
      <c r="BD110" s="94"/>
      <c r="BE110" s="101"/>
      <c r="BF110" s="132"/>
      <c r="BG110" s="98"/>
      <c r="BH110" s="74" t="str">
        <f t="shared" si="10"/>
        <v>N</v>
      </c>
      <c r="BI110" t="e">
        <f t="shared" si="11"/>
        <v>#DIV/0!</v>
      </c>
      <c r="BK110" s="283">
        <f>IFERROR(VLOOKUP($B110, 'A2. Rate Change &amp; Enrollment'!$C$14:$BY$769, 75, FALSE), 0)</f>
        <v>0</v>
      </c>
      <c r="BL110" s="283" t="e">
        <f t="shared" si="12"/>
        <v>#DIV/0!</v>
      </c>
      <c r="BM110" s="283" t="e">
        <f t="shared" si="13"/>
        <v>#DIV/0!</v>
      </c>
      <c r="BN110" t="e">
        <f t="shared" si="16"/>
        <v>#DIV/0!</v>
      </c>
    </row>
    <row r="111" spans="1:66" x14ac:dyDescent="0.35">
      <c r="A111" t="s">
        <v>305</v>
      </c>
      <c r="B111" s="144"/>
      <c r="C111" s="98"/>
      <c r="D111" s="43" t="str">
        <f t="shared" si="9"/>
        <v>PPO</v>
      </c>
      <c r="E111" s="100"/>
      <c r="F111" s="101"/>
      <c r="G111" s="100"/>
      <c r="H111" s="101"/>
      <c r="I111" s="100"/>
      <c r="J111" s="101"/>
      <c r="K111" s="100"/>
      <c r="L111" s="101"/>
      <c r="M111" s="100"/>
      <c r="N111" s="101"/>
      <c r="O111" s="100"/>
      <c r="P111" s="101"/>
      <c r="Q111" s="100"/>
      <c r="R111" s="101"/>
      <c r="S111" s="100"/>
      <c r="T111" s="101"/>
      <c r="U111" s="118"/>
      <c r="V111" s="118"/>
      <c r="W111" s="100"/>
      <c r="X111" s="100"/>
      <c r="Y111" s="100"/>
      <c r="Z111" s="100"/>
      <c r="AA111" s="132"/>
      <c r="AB111" s="101"/>
      <c r="AC111" s="101"/>
      <c r="AD111" s="101"/>
      <c r="AE111" s="100"/>
      <c r="AF111" s="101"/>
      <c r="AG111" s="100"/>
      <c r="AH111" s="101"/>
      <c r="AI111" s="100"/>
      <c r="AJ111" s="101"/>
      <c r="AK111" s="100"/>
      <c r="AL111" s="101"/>
      <c r="AM111" s="101"/>
      <c r="AN111" s="8"/>
      <c r="AO111" s="147">
        <f>IFERROR(VLOOKUP(B111,'A2. Rate Change &amp; Enrollment'!$C$20:$K$769,3,FALSE),0)</f>
        <v>0</v>
      </c>
      <c r="AP111" s="147">
        <f>IFERROR(VLOOKUP(B111,'A2. Rate Change &amp; Enrollment'!$C$20:$K$769,7,FALSE),0)</f>
        <v>0</v>
      </c>
      <c r="AQ111" s="150" t="e">
        <f t="shared" si="14"/>
        <v>#DIV/0!</v>
      </c>
      <c r="AS111" s="177"/>
      <c r="AT111" s="177"/>
      <c r="AV111" s="153" t="e">
        <f t="shared" si="15"/>
        <v>#DIV/0!</v>
      </c>
      <c r="AW111" s="101"/>
      <c r="AY111" s="132"/>
      <c r="AZ111" s="101"/>
      <c r="BA111" s="94"/>
      <c r="BB111" s="94"/>
      <c r="BC111" s="94"/>
      <c r="BD111" s="94"/>
      <c r="BE111" s="101"/>
      <c r="BF111" s="132"/>
      <c r="BG111" s="98"/>
      <c r="BH111" s="74" t="str">
        <f t="shared" si="10"/>
        <v>N</v>
      </c>
      <c r="BI111" t="e">
        <f t="shared" si="11"/>
        <v>#DIV/0!</v>
      </c>
      <c r="BK111" s="283">
        <f>IFERROR(VLOOKUP($B111, 'A2. Rate Change &amp; Enrollment'!$C$14:$BY$769, 75, FALSE), 0)</f>
        <v>0</v>
      </c>
      <c r="BL111" s="283" t="e">
        <f t="shared" si="12"/>
        <v>#DIV/0!</v>
      </c>
      <c r="BM111" s="283" t="e">
        <f t="shared" si="13"/>
        <v>#DIV/0!</v>
      </c>
      <c r="BN111" t="e">
        <f t="shared" si="16"/>
        <v>#DIV/0!</v>
      </c>
    </row>
    <row r="112" spans="1:66" x14ac:dyDescent="0.35">
      <c r="A112" t="s">
        <v>306</v>
      </c>
      <c r="B112" s="144"/>
      <c r="C112" s="98"/>
      <c r="D112" s="43" t="str">
        <f t="shared" si="9"/>
        <v>PPO</v>
      </c>
      <c r="E112" s="100"/>
      <c r="F112" s="101"/>
      <c r="G112" s="100"/>
      <c r="H112" s="101"/>
      <c r="I112" s="100"/>
      <c r="J112" s="101"/>
      <c r="K112" s="100"/>
      <c r="L112" s="101"/>
      <c r="M112" s="100"/>
      <c r="N112" s="101"/>
      <c r="O112" s="100"/>
      <c r="P112" s="101"/>
      <c r="Q112" s="100"/>
      <c r="R112" s="101"/>
      <c r="S112" s="100"/>
      <c r="T112" s="101"/>
      <c r="U112" s="118"/>
      <c r="V112" s="118"/>
      <c r="W112" s="100"/>
      <c r="X112" s="100"/>
      <c r="Y112" s="100"/>
      <c r="Z112" s="100"/>
      <c r="AA112" s="132"/>
      <c r="AB112" s="101"/>
      <c r="AC112" s="101"/>
      <c r="AD112" s="101"/>
      <c r="AE112" s="100"/>
      <c r="AF112" s="101"/>
      <c r="AG112" s="100"/>
      <c r="AH112" s="101"/>
      <c r="AI112" s="100"/>
      <c r="AJ112" s="101"/>
      <c r="AK112" s="100"/>
      <c r="AL112" s="101"/>
      <c r="AM112" s="101"/>
      <c r="AN112" s="8"/>
      <c r="AO112" s="147">
        <f>IFERROR(VLOOKUP(B112,'A2. Rate Change &amp; Enrollment'!$C$20:$K$769,3,FALSE),0)</f>
        <v>0</v>
      </c>
      <c r="AP112" s="147">
        <f>IFERROR(VLOOKUP(B112,'A2. Rate Change &amp; Enrollment'!$C$20:$K$769,7,FALSE),0)</f>
        <v>0</v>
      </c>
      <c r="AQ112" s="150" t="e">
        <f t="shared" si="14"/>
        <v>#DIV/0!</v>
      </c>
      <c r="AS112" s="177"/>
      <c r="AT112" s="177"/>
      <c r="AV112" s="153" t="e">
        <f t="shared" si="15"/>
        <v>#DIV/0!</v>
      </c>
      <c r="AW112" s="101"/>
      <c r="AY112" s="132"/>
      <c r="AZ112" s="101"/>
      <c r="BA112" s="94"/>
      <c r="BB112" s="94"/>
      <c r="BC112" s="94"/>
      <c r="BD112" s="94"/>
      <c r="BE112" s="101"/>
      <c r="BF112" s="132"/>
      <c r="BG112" s="98"/>
      <c r="BH112" s="74" t="str">
        <f t="shared" si="10"/>
        <v>N</v>
      </c>
      <c r="BI112" t="e">
        <f t="shared" si="11"/>
        <v>#DIV/0!</v>
      </c>
      <c r="BK112" s="283">
        <f>IFERROR(VLOOKUP($B112, 'A2. Rate Change &amp; Enrollment'!$C$14:$BY$769, 75, FALSE), 0)</f>
        <v>0</v>
      </c>
      <c r="BL112" s="283" t="e">
        <f t="shared" si="12"/>
        <v>#DIV/0!</v>
      </c>
      <c r="BM112" s="283" t="e">
        <f t="shared" si="13"/>
        <v>#DIV/0!</v>
      </c>
      <c r="BN112" t="e">
        <f t="shared" si="16"/>
        <v>#DIV/0!</v>
      </c>
    </row>
    <row r="113" spans="1:66" x14ac:dyDescent="0.35">
      <c r="A113" t="s">
        <v>307</v>
      </c>
      <c r="B113" s="144"/>
      <c r="C113" s="98"/>
      <c r="D113" s="43" t="str">
        <f t="shared" si="9"/>
        <v>PPO</v>
      </c>
      <c r="E113" s="100"/>
      <c r="F113" s="101"/>
      <c r="G113" s="100"/>
      <c r="H113" s="101"/>
      <c r="I113" s="100"/>
      <c r="J113" s="101"/>
      <c r="K113" s="100"/>
      <c r="L113" s="101"/>
      <c r="M113" s="100"/>
      <c r="N113" s="101"/>
      <c r="O113" s="100"/>
      <c r="P113" s="101"/>
      <c r="Q113" s="100"/>
      <c r="R113" s="101"/>
      <c r="S113" s="100"/>
      <c r="T113" s="101"/>
      <c r="U113" s="118"/>
      <c r="V113" s="118"/>
      <c r="W113" s="100"/>
      <c r="X113" s="100"/>
      <c r="Y113" s="100"/>
      <c r="Z113" s="100"/>
      <c r="AA113" s="132"/>
      <c r="AB113" s="101"/>
      <c r="AC113" s="101"/>
      <c r="AD113" s="101"/>
      <c r="AE113" s="100"/>
      <c r="AF113" s="101"/>
      <c r="AG113" s="100"/>
      <c r="AH113" s="101"/>
      <c r="AI113" s="100"/>
      <c r="AJ113" s="101"/>
      <c r="AK113" s="100"/>
      <c r="AL113" s="101"/>
      <c r="AM113" s="101"/>
      <c r="AN113" s="8"/>
      <c r="AO113" s="147">
        <f>IFERROR(VLOOKUP(B113,'A2. Rate Change &amp; Enrollment'!$C$20:$K$769,3,FALSE),0)</f>
        <v>0</v>
      </c>
      <c r="AP113" s="147">
        <f>IFERROR(VLOOKUP(B113,'A2. Rate Change &amp; Enrollment'!$C$20:$K$769,7,FALSE),0)</f>
        <v>0</v>
      </c>
      <c r="AQ113" s="150" t="e">
        <f t="shared" si="14"/>
        <v>#DIV/0!</v>
      </c>
      <c r="AS113" s="177"/>
      <c r="AT113" s="177"/>
      <c r="AV113" s="153" t="e">
        <f t="shared" si="15"/>
        <v>#DIV/0!</v>
      </c>
      <c r="AW113" s="101"/>
      <c r="AY113" s="132"/>
      <c r="AZ113" s="101"/>
      <c r="BA113" s="94"/>
      <c r="BB113" s="94"/>
      <c r="BC113" s="94"/>
      <c r="BD113" s="94"/>
      <c r="BE113" s="101"/>
      <c r="BF113" s="132"/>
      <c r="BG113" s="98"/>
      <c r="BH113" s="74" t="str">
        <f t="shared" si="10"/>
        <v>N</v>
      </c>
      <c r="BI113" t="e">
        <f t="shared" si="11"/>
        <v>#DIV/0!</v>
      </c>
      <c r="BK113" s="283">
        <f>IFERROR(VLOOKUP($B113, 'A2. Rate Change &amp; Enrollment'!$C$14:$BY$769, 75, FALSE), 0)</f>
        <v>0</v>
      </c>
      <c r="BL113" s="283" t="e">
        <f t="shared" si="12"/>
        <v>#DIV/0!</v>
      </c>
      <c r="BM113" s="283" t="e">
        <f t="shared" si="13"/>
        <v>#DIV/0!</v>
      </c>
      <c r="BN113" t="e">
        <f t="shared" si="16"/>
        <v>#DIV/0!</v>
      </c>
    </row>
    <row r="114" spans="1:66" x14ac:dyDescent="0.35">
      <c r="A114" t="s">
        <v>308</v>
      </c>
      <c r="B114" s="144"/>
      <c r="C114" s="98"/>
      <c r="D114" s="43" t="str">
        <f t="shared" si="9"/>
        <v>PPO</v>
      </c>
      <c r="E114" s="100"/>
      <c r="F114" s="101"/>
      <c r="G114" s="100"/>
      <c r="H114" s="101"/>
      <c r="I114" s="100"/>
      <c r="J114" s="101"/>
      <c r="K114" s="100"/>
      <c r="L114" s="101"/>
      <c r="M114" s="100"/>
      <c r="N114" s="101"/>
      <c r="O114" s="100"/>
      <c r="P114" s="101"/>
      <c r="Q114" s="100"/>
      <c r="R114" s="101"/>
      <c r="S114" s="100"/>
      <c r="T114" s="101"/>
      <c r="U114" s="118"/>
      <c r="V114" s="118"/>
      <c r="W114" s="100"/>
      <c r="X114" s="100"/>
      <c r="Y114" s="100"/>
      <c r="Z114" s="100"/>
      <c r="AA114" s="132"/>
      <c r="AB114" s="101"/>
      <c r="AC114" s="101"/>
      <c r="AD114" s="101"/>
      <c r="AE114" s="100"/>
      <c r="AF114" s="101"/>
      <c r="AG114" s="100"/>
      <c r="AH114" s="101"/>
      <c r="AI114" s="100"/>
      <c r="AJ114" s="101"/>
      <c r="AK114" s="100"/>
      <c r="AL114" s="101"/>
      <c r="AM114" s="101"/>
      <c r="AN114" s="8"/>
      <c r="AO114" s="147">
        <f>IFERROR(VLOOKUP(B114,'A2. Rate Change &amp; Enrollment'!$C$20:$K$769,3,FALSE),0)</f>
        <v>0</v>
      </c>
      <c r="AP114" s="147">
        <f>IFERROR(VLOOKUP(B114,'A2. Rate Change &amp; Enrollment'!$C$20:$K$769,7,FALSE),0)</f>
        <v>0</v>
      </c>
      <c r="AQ114" s="150" t="e">
        <f t="shared" si="14"/>
        <v>#DIV/0!</v>
      </c>
      <c r="AS114" s="177"/>
      <c r="AT114" s="177"/>
      <c r="AV114" s="153" t="e">
        <f t="shared" si="15"/>
        <v>#DIV/0!</v>
      </c>
      <c r="AW114" s="101"/>
      <c r="AY114" s="132"/>
      <c r="AZ114" s="101"/>
      <c r="BA114" s="94"/>
      <c r="BB114" s="94"/>
      <c r="BC114" s="94"/>
      <c r="BD114" s="94"/>
      <c r="BE114" s="101"/>
      <c r="BF114" s="132"/>
      <c r="BG114" s="98"/>
      <c r="BH114" s="74" t="str">
        <f t="shared" si="10"/>
        <v>N</v>
      </c>
      <c r="BI114" t="e">
        <f t="shared" si="11"/>
        <v>#DIV/0!</v>
      </c>
      <c r="BK114" s="283">
        <f>IFERROR(VLOOKUP($B114, 'A2. Rate Change &amp; Enrollment'!$C$14:$BY$769, 75, FALSE), 0)</f>
        <v>0</v>
      </c>
      <c r="BL114" s="283" t="e">
        <f t="shared" si="12"/>
        <v>#DIV/0!</v>
      </c>
      <c r="BM114" s="283" t="e">
        <f t="shared" si="13"/>
        <v>#DIV/0!</v>
      </c>
      <c r="BN114" t="e">
        <f t="shared" si="16"/>
        <v>#DIV/0!</v>
      </c>
    </row>
    <row r="115" spans="1:66" x14ac:dyDescent="0.35">
      <c r="A115" t="s">
        <v>309</v>
      </c>
      <c r="B115" s="144"/>
      <c r="C115" s="98"/>
      <c r="D115" s="43" t="str">
        <f t="shared" si="9"/>
        <v>PPO</v>
      </c>
      <c r="E115" s="100"/>
      <c r="F115" s="101"/>
      <c r="G115" s="100"/>
      <c r="H115" s="101"/>
      <c r="I115" s="100"/>
      <c r="J115" s="101"/>
      <c r="K115" s="100"/>
      <c r="L115" s="101"/>
      <c r="M115" s="100"/>
      <c r="N115" s="101"/>
      <c r="O115" s="100"/>
      <c r="P115" s="101"/>
      <c r="Q115" s="100"/>
      <c r="R115" s="101"/>
      <c r="S115" s="100"/>
      <c r="T115" s="101"/>
      <c r="U115" s="118"/>
      <c r="V115" s="118"/>
      <c r="W115" s="100"/>
      <c r="X115" s="100"/>
      <c r="Y115" s="100"/>
      <c r="Z115" s="100"/>
      <c r="AA115" s="132"/>
      <c r="AB115" s="101"/>
      <c r="AC115" s="101"/>
      <c r="AD115" s="101"/>
      <c r="AE115" s="100"/>
      <c r="AF115" s="101"/>
      <c r="AG115" s="100"/>
      <c r="AH115" s="101"/>
      <c r="AI115" s="100"/>
      <c r="AJ115" s="101"/>
      <c r="AK115" s="100"/>
      <c r="AL115" s="101"/>
      <c r="AM115" s="101"/>
      <c r="AN115" s="8"/>
      <c r="AO115" s="147">
        <f>IFERROR(VLOOKUP(B115,'A2. Rate Change &amp; Enrollment'!$C$20:$K$769,3,FALSE),0)</f>
        <v>0</v>
      </c>
      <c r="AP115" s="147">
        <f>IFERROR(VLOOKUP(B115,'A2. Rate Change &amp; Enrollment'!$C$20:$K$769,7,FALSE),0)</f>
        <v>0</v>
      </c>
      <c r="AQ115" s="150" t="e">
        <f t="shared" si="14"/>
        <v>#DIV/0!</v>
      </c>
      <c r="AS115" s="177"/>
      <c r="AT115" s="177"/>
      <c r="AV115" s="153" t="e">
        <f t="shared" si="15"/>
        <v>#DIV/0!</v>
      </c>
      <c r="AW115" s="101"/>
      <c r="AY115" s="132"/>
      <c r="AZ115" s="101"/>
      <c r="BA115" s="94"/>
      <c r="BB115" s="94"/>
      <c r="BC115" s="94"/>
      <c r="BD115" s="94"/>
      <c r="BE115" s="101"/>
      <c r="BF115" s="132"/>
      <c r="BG115" s="98"/>
      <c r="BH115" s="74" t="str">
        <f t="shared" si="10"/>
        <v>N</v>
      </c>
      <c r="BI115" t="e">
        <f t="shared" si="11"/>
        <v>#DIV/0!</v>
      </c>
      <c r="BK115" s="283">
        <f>IFERROR(VLOOKUP($B115, 'A2. Rate Change &amp; Enrollment'!$C$14:$BY$769, 75, FALSE), 0)</f>
        <v>0</v>
      </c>
      <c r="BL115" s="283" t="e">
        <f t="shared" si="12"/>
        <v>#DIV/0!</v>
      </c>
      <c r="BM115" s="283" t="e">
        <f t="shared" si="13"/>
        <v>#DIV/0!</v>
      </c>
      <c r="BN115" t="e">
        <f t="shared" si="16"/>
        <v>#DIV/0!</v>
      </c>
    </row>
    <row r="116" spans="1:66" x14ac:dyDescent="0.35">
      <c r="A116" t="s">
        <v>310</v>
      </c>
      <c r="B116" s="144"/>
      <c r="C116" s="98"/>
      <c r="D116" s="43" t="str">
        <f t="shared" si="9"/>
        <v>PPO</v>
      </c>
      <c r="E116" s="100"/>
      <c r="F116" s="101"/>
      <c r="G116" s="100"/>
      <c r="H116" s="101"/>
      <c r="I116" s="100"/>
      <c r="J116" s="101"/>
      <c r="K116" s="100"/>
      <c r="L116" s="101"/>
      <c r="M116" s="100"/>
      <c r="N116" s="101"/>
      <c r="O116" s="100"/>
      <c r="P116" s="101"/>
      <c r="Q116" s="100"/>
      <c r="R116" s="101"/>
      <c r="S116" s="100"/>
      <c r="T116" s="101"/>
      <c r="U116" s="118"/>
      <c r="V116" s="118"/>
      <c r="W116" s="100"/>
      <c r="X116" s="100"/>
      <c r="Y116" s="100"/>
      <c r="Z116" s="100"/>
      <c r="AA116" s="132"/>
      <c r="AB116" s="101"/>
      <c r="AC116" s="101"/>
      <c r="AD116" s="101"/>
      <c r="AE116" s="100"/>
      <c r="AF116" s="101"/>
      <c r="AG116" s="100"/>
      <c r="AH116" s="101"/>
      <c r="AI116" s="100"/>
      <c r="AJ116" s="101"/>
      <c r="AK116" s="100"/>
      <c r="AL116" s="101"/>
      <c r="AM116" s="101"/>
      <c r="AN116" s="8"/>
      <c r="AO116" s="147">
        <f>IFERROR(VLOOKUP(B116,'A2. Rate Change &amp; Enrollment'!$C$20:$K$769,3,FALSE),0)</f>
        <v>0</v>
      </c>
      <c r="AP116" s="147">
        <f>IFERROR(VLOOKUP(B116,'A2. Rate Change &amp; Enrollment'!$C$20:$K$769,7,FALSE),0)</f>
        <v>0</v>
      </c>
      <c r="AQ116" s="150" t="e">
        <f t="shared" si="14"/>
        <v>#DIV/0!</v>
      </c>
      <c r="AS116" s="177"/>
      <c r="AT116" s="177"/>
      <c r="AV116" s="153" t="e">
        <f t="shared" si="15"/>
        <v>#DIV/0!</v>
      </c>
      <c r="AW116" s="101"/>
      <c r="AY116" s="132"/>
      <c r="AZ116" s="101"/>
      <c r="BA116" s="94"/>
      <c r="BB116" s="94"/>
      <c r="BC116" s="94"/>
      <c r="BD116" s="94"/>
      <c r="BE116" s="101"/>
      <c r="BF116" s="132"/>
      <c r="BG116" s="98"/>
      <c r="BH116" s="74" t="str">
        <f t="shared" si="10"/>
        <v>N</v>
      </c>
      <c r="BI116" t="e">
        <f t="shared" si="11"/>
        <v>#DIV/0!</v>
      </c>
      <c r="BK116" s="283">
        <f>IFERROR(VLOOKUP($B116, 'A2. Rate Change &amp; Enrollment'!$C$14:$BY$769, 75, FALSE), 0)</f>
        <v>0</v>
      </c>
      <c r="BL116" s="283" t="e">
        <f t="shared" si="12"/>
        <v>#DIV/0!</v>
      </c>
      <c r="BM116" s="283" t="e">
        <f t="shared" si="13"/>
        <v>#DIV/0!</v>
      </c>
      <c r="BN116" t="e">
        <f t="shared" si="16"/>
        <v>#DIV/0!</v>
      </c>
    </row>
    <row r="117" spans="1:66" x14ac:dyDescent="0.35">
      <c r="A117" t="s">
        <v>311</v>
      </c>
      <c r="B117" s="144"/>
      <c r="C117" s="98"/>
      <c r="D117" s="43" t="str">
        <f t="shared" si="9"/>
        <v>PPO</v>
      </c>
      <c r="E117" s="100"/>
      <c r="F117" s="101"/>
      <c r="G117" s="100"/>
      <c r="H117" s="101"/>
      <c r="I117" s="100"/>
      <c r="J117" s="101"/>
      <c r="K117" s="100"/>
      <c r="L117" s="101"/>
      <c r="M117" s="100"/>
      <c r="N117" s="101"/>
      <c r="O117" s="100"/>
      <c r="P117" s="101"/>
      <c r="Q117" s="100"/>
      <c r="R117" s="101"/>
      <c r="S117" s="100"/>
      <c r="T117" s="101"/>
      <c r="U117" s="118"/>
      <c r="V117" s="118"/>
      <c r="W117" s="100"/>
      <c r="X117" s="100"/>
      <c r="Y117" s="100"/>
      <c r="Z117" s="100"/>
      <c r="AA117" s="132"/>
      <c r="AB117" s="101"/>
      <c r="AC117" s="101"/>
      <c r="AD117" s="101"/>
      <c r="AE117" s="100"/>
      <c r="AF117" s="101"/>
      <c r="AG117" s="100"/>
      <c r="AH117" s="101"/>
      <c r="AI117" s="100"/>
      <c r="AJ117" s="101"/>
      <c r="AK117" s="100"/>
      <c r="AL117" s="101"/>
      <c r="AM117" s="101"/>
      <c r="AN117" s="8"/>
      <c r="AO117" s="147">
        <f>IFERROR(VLOOKUP(B117,'A2. Rate Change &amp; Enrollment'!$C$20:$K$769,3,FALSE),0)</f>
        <v>0</v>
      </c>
      <c r="AP117" s="147">
        <f>IFERROR(VLOOKUP(B117,'A2. Rate Change &amp; Enrollment'!$C$20:$K$769,7,FALSE),0)</f>
        <v>0</v>
      </c>
      <c r="AQ117" s="150" t="e">
        <f t="shared" si="14"/>
        <v>#DIV/0!</v>
      </c>
      <c r="AS117" s="177"/>
      <c r="AT117" s="177"/>
      <c r="AV117" s="153" t="e">
        <f t="shared" si="15"/>
        <v>#DIV/0!</v>
      </c>
      <c r="AW117" s="101"/>
      <c r="AY117" s="132"/>
      <c r="AZ117" s="101"/>
      <c r="BA117" s="94"/>
      <c r="BB117" s="94"/>
      <c r="BC117" s="94"/>
      <c r="BD117" s="94"/>
      <c r="BE117" s="101"/>
      <c r="BF117" s="132"/>
      <c r="BG117" s="98"/>
      <c r="BH117" s="74" t="str">
        <f t="shared" si="10"/>
        <v>N</v>
      </c>
      <c r="BI117" t="e">
        <f t="shared" si="11"/>
        <v>#DIV/0!</v>
      </c>
      <c r="BK117" s="283">
        <f>IFERROR(VLOOKUP($B117, 'A2. Rate Change &amp; Enrollment'!$C$14:$BY$769, 75, FALSE), 0)</f>
        <v>0</v>
      </c>
      <c r="BL117" s="283" t="e">
        <f t="shared" si="12"/>
        <v>#DIV/0!</v>
      </c>
      <c r="BM117" s="283" t="e">
        <f t="shared" si="13"/>
        <v>#DIV/0!</v>
      </c>
      <c r="BN117" t="e">
        <f t="shared" si="16"/>
        <v>#DIV/0!</v>
      </c>
    </row>
    <row r="118" spans="1:66" x14ac:dyDescent="0.35">
      <c r="A118" t="s">
        <v>312</v>
      </c>
      <c r="B118" s="144"/>
      <c r="C118" s="98"/>
      <c r="D118" s="43" t="str">
        <f t="shared" si="9"/>
        <v>PPO</v>
      </c>
      <c r="E118" s="100"/>
      <c r="F118" s="101"/>
      <c r="G118" s="100"/>
      <c r="H118" s="101"/>
      <c r="I118" s="100"/>
      <c r="J118" s="101"/>
      <c r="K118" s="100"/>
      <c r="L118" s="101"/>
      <c r="M118" s="100"/>
      <c r="N118" s="101"/>
      <c r="O118" s="100"/>
      <c r="P118" s="101"/>
      <c r="Q118" s="100"/>
      <c r="R118" s="101"/>
      <c r="S118" s="100"/>
      <c r="T118" s="101"/>
      <c r="U118" s="118"/>
      <c r="V118" s="118"/>
      <c r="W118" s="100"/>
      <c r="X118" s="100"/>
      <c r="Y118" s="100"/>
      <c r="Z118" s="100"/>
      <c r="AA118" s="132"/>
      <c r="AB118" s="101"/>
      <c r="AC118" s="101"/>
      <c r="AD118" s="101"/>
      <c r="AE118" s="100"/>
      <c r="AF118" s="101"/>
      <c r="AG118" s="100"/>
      <c r="AH118" s="101"/>
      <c r="AI118" s="100"/>
      <c r="AJ118" s="101"/>
      <c r="AK118" s="100"/>
      <c r="AL118" s="101"/>
      <c r="AM118" s="101"/>
      <c r="AN118" s="8"/>
      <c r="AO118" s="147">
        <f>IFERROR(VLOOKUP(B118,'A2. Rate Change &amp; Enrollment'!$C$20:$K$769,3,FALSE),0)</f>
        <v>0</v>
      </c>
      <c r="AP118" s="147">
        <f>IFERROR(VLOOKUP(B118,'A2. Rate Change &amp; Enrollment'!$C$20:$K$769,7,FALSE),0)</f>
        <v>0</v>
      </c>
      <c r="AQ118" s="150" t="e">
        <f t="shared" si="14"/>
        <v>#DIV/0!</v>
      </c>
      <c r="AS118" s="177"/>
      <c r="AT118" s="177"/>
      <c r="AV118" s="153" t="e">
        <f t="shared" si="15"/>
        <v>#DIV/0!</v>
      </c>
      <c r="AW118" s="101"/>
      <c r="AY118" s="132"/>
      <c r="AZ118" s="101"/>
      <c r="BA118" s="94"/>
      <c r="BB118" s="94"/>
      <c r="BC118" s="94"/>
      <c r="BD118" s="94"/>
      <c r="BE118" s="101"/>
      <c r="BF118" s="132"/>
      <c r="BG118" s="98"/>
      <c r="BH118" s="74" t="str">
        <f t="shared" si="10"/>
        <v>N</v>
      </c>
      <c r="BI118" t="e">
        <f t="shared" si="11"/>
        <v>#DIV/0!</v>
      </c>
      <c r="BK118" s="283">
        <f>IFERROR(VLOOKUP($B118, 'A2. Rate Change &amp; Enrollment'!$C$14:$BY$769, 75, FALSE), 0)</f>
        <v>0</v>
      </c>
      <c r="BL118" s="283" t="e">
        <f t="shared" si="12"/>
        <v>#DIV/0!</v>
      </c>
      <c r="BM118" s="283" t="e">
        <f t="shared" si="13"/>
        <v>#DIV/0!</v>
      </c>
      <c r="BN118" t="e">
        <f t="shared" si="16"/>
        <v>#DIV/0!</v>
      </c>
    </row>
    <row r="119" spans="1:66" x14ac:dyDescent="0.35">
      <c r="A119" t="s">
        <v>313</v>
      </c>
      <c r="B119" s="144"/>
      <c r="C119" s="98"/>
      <c r="D119" s="43" t="str">
        <f t="shared" si="9"/>
        <v>PPO</v>
      </c>
      <c r="E119" s="100"/>
      <c r="F119" s="101"/>
      <c r="G119" s="100"/>
      <c r="H119" s="101"/>
      <c r="I119" s="100"/>
      <c r="J119" s="101"/>
      <c r="K119" s="100"/>
      <c r="L119" s="101"/>
      <c r="M119" s="100"/>
      <c r="N119" s="101"/>
      <c r="O119" s="100"/>
      <c r="P119" s="101"/>
      <c r="Q119" s="100"/>
      <c r="R119" s="101"/>
      <c r="S119" s="100"/>
      <c r="T119" s="101"/>
      <c r="U119" s="118"/>
      <c r="V119" s="118"/>
      <c r="W119" s="100"/>
      <c r="X119" s="100"/>
      <c r="Y119" s="100"/>
      <c r="Z119" s="100"/>
      <c r="AA119" s="132"/>
      <c r="AB119" s="101"/>
      <c r="AC119" s="101"/>
      <c r="AD119" s="101"/>
      <c r="AE119" s="100"/>
      <c r="AF119" s="101"/>
      <c r="AG119" s="100"/>
      <c r="AH119" s="101"/>
      <c r="AI119" s="100"/>
      <c r="AJ119" s="101"/>
      <c r="AK119" s="100"/>
      <c r="AL119" s="101"/>
      <c r="AM119" s="101"/>
      <c r="AN119" s="8"/>
      <c r="AO119" s="147">
        <f>IFERROR(VLOOKUP(B119,'A2. Rate Change &amp; Enrollment'!$C$20:$K$769,3,FALSE),0)</f>
        <v>0</v>
      </c>
      <c r="AP119" s="147">
        <f>IFERROR(VLOOKUP(B119,'A2. Rate Change &amp; Enrollment'!$C$20:$K$769,7,FALSE),0)</f>
        <v>0</v>
      </c>
      <c r="AQ119" s="150" t="e">
        <f t="shared" si="14"/>
        <v>#DIV/0!</v>
      </c>
      <c r="AS119" s="177"/>
      <c r="AT119" s="177"/>
      <c r="AV119" s="153" t="e">
        <f t="shared" si="15"/>
        <v>#DIV/0!</v>
      </c>
      <c r="AW119" s="101"/>
      <c r="AY119" s="132"/>
      <c r="AZ119" s="101"/>
      <c r="BA119" s="94"/>
      <c r="BB119" s="94"/>
      <c r="BC119" s="94"/>
      <c r="BD119" s="94"/>
      <c r="BE119" s="101"/>
      <c r="BF119" s="132"/>
      <c r="BG119" s="98"/>
      <c r="BH119" s="74" t="str">
        <f t="shared" si="10"/>
        <v>N</v>
      </c>
      <c r="BI119" t="e">
        <f t="shared" si="11"/>
        <v>#DIV/0!</v>
      </c>
      <c r="BK119" s="283">
        <f>IFERROR(VLOOKUP($B119, 'A2. Rate Change &amp; Enrollment'!$C$14:$BY$769, 75, FALSE), 0)</f>
        <v>0</v>
      </c>
      <c r="BL119" s="283" t="e">
        <f t="shared" si="12"/>
        <v>#DIV/0!</v>
      </c>
      <c r="BM119" s="283" t="e">
        <f t="shared" si="13"/>
        <v>#DIV/0!</v>
      </c>
      <c r="BN119" t="e">
        <f t="shared" si="16"/>
        <v>#DIV/0!</v>
      </c>
    </row>
    <row r="120" spans="1:66" x14ac:dyDescent="0.35">
      <c r="A120" t="s">
        <v>314</v>
      </c>
      <c r="B120" s="144"/>
      <c r="C120" s="98"/>
      <c r="D120" s="43" t="str">
        <f t="shared" si="9"/>
        <v>PPO</v>
      </c>
      <c r="E120" s="100"/>
      <c r="F120" s="101"/>
      <c r="G120" s="100"/>
      <c r="H120" s="101"/>
      <c r="I120" s="100"/>
      <c r="J120" s="101"/>
      <c r="K120" s="100"/>
      <c r="L120" s="101"/>
      <c r="M120" s="100"/>
      <c r="N120" s="101"/>
      <c r="O120" s="100"/>
      <c r="P120" s="101"/>
      <c r="Q120" s="100"/>
      <c r="R120" s="101"/>
      <c r="S120" s="100"/>
      <c r="T120" s="101"/>
      <c r="U120" s="118"/>
      <c r="V120" s="118"/>
      <c r="W120" s="100"/>
      <c r="X120" s="100"/>
      <c r="Y120" s="100"/>
      <c r="Z120" s="100"/>
      <c r="AA120" s="132"/>
      <c r="AB120" s="101"/>
      <c r="AC120" s="101"/>
      <c r="AD120" s="101"/>
      <c r="AE120" s="100"/>
      <c r="AF120" s="101"/>
      <c r="AG120" s="100"/>
      <c r="AH120" s="101"/>
      <c r="AI120" s="100"/>
      <c r="AJ120" s="101"/>
      <c r="AK120" s="100"/>
      <c r="AL120" s="101"/>
      <c r="AM120" s="101"/>
      <c r="AN120" s="8"/>
      <c r="AO120" s="147">
        <f>IFERROR(VLOOKUP(B120,'A2. Rate Change &amp; Enrollment'!$C$20:$K$769,3,FALSE),0)</f>
        <v>0</v>
      </c>
      <c r="AP120" s="147">
        <f>IFERROR(VLOOKUP(B120,'A2. Rate Change &amp; Enrollment'!$C$20:$K$769,7,FALSE),0)</f>
        <v>0</v>
      </c>
      <c r="AQ120" s="150" t="e">
        <f t="shared" si="14"/>
        <v>#DIV/0!</v>
      </c>
      <c r="AS120" s="177"/>
      <c r="AT120" s="177"/>
      <c r="AV120" s="153" t="e">
        <f t="shared" si="15"/>
        <v>#DIV/0!</v>
      </c>
      <c r="AW120" s="101"/>
      <c r="AY120" s="132"/>
      <c r="AZ120" s="101"/>
      <c r="BA120" s="94"/>
      <c r="BB120" s="94"/>
      <c r="BC120" s="94"/>
      <c r="BD120" s="94"/>
      <c r="BE120" s="101"/>
      <c r="BF120" s="132"/>
      <c r="BG120" s="98"/>
      <c r="BH120" s="74" t="str">
        <f t="shared" si="10"/>
        <v>N</v>
      </c>
      <c r="BI120" t="e">
        <f t="shared" si="11"/>
        <v>#DIV/0!</v>
      </c>
      <c r="BK120" s="283">
        <f>IFERROR(VLOOKUP($B120, 'A2. Rate Change &amp; Enrollment'!$C$14:$BY$769, 75, FALSE), 0)</f>
        <v>0</v>
      </c>
      <c r="BL120" s="283" t="e">
        <f t="shared" si="12"/>
        <v>#DIV/0!</v>
      </c>
      <c r="BM120" s="283" t="e">
        <f t="shared" si="13"/>
        <v>#DIV/0!</v>
      </c>
      <c r="BN120" t="e">
        <f t="shared" si="16"/>
        <v>#DIV/0!</v>
      </c>
    </row>
    <row r="121" spans="1:66" x14ac:dyDescent="0.35">
      <c r="A121" t="s">
        <v>315</v>
      </c>
      <c r="B121" s="144"/>
      <c r="C121" s="98"/>
      <c r="D121" s="43" t="str">
        <f t="shared" si="9"/>
        <v>PPO</v>
      </c>
      <c r="E121" s="100"/>
      <c r="F121" s="101"/>
      <c r="G121" s="100"/>
      <c r="H121" s="101"/>
      <c r="I121" s="100"/>
      <c r="J121" s="101"/>
      <c r="K121" s="100"/>
      <c r="L121" s="101"/>
      <c r="M121" s="100"/>
      <c r="N121" s="101"/>
      <c r="O121" s="100"/>
      <c r="P121" s="101"/>
      <c r="Q121" s="100"/>
      <c r="R121" s="101"/>
      <c r="S121" s="100"/>
      <c r="T121" s="101"/>
      <c r="U121" s="118"/>
      <c r="V121" s="118"/>
      <c r="W121" s="100"/>
      <c r="X121" s="100"/>
      <c r="Y121" s="100"/>
      <c r="Z121" s="100"/>
      <c r="AA121" s="132"/>
      <c r="AB121" s="101"/>
      <c r="AC121" s="101"/>
      <c r="AD121" s="101"/>
      <c r="AE121" s="100"/>
      <c r="AF121" s="101"/>
      <c r="AG121" s="100"/>
      <c r="AH121" s="101"/>
      <c r="AI121" s="100"/>
      <c r="AJ121" s="101"/>
      <c r="AK121" s="100"/>
      <c r="AL121" s="101"/>
      <c r="AM121" s="101"/>
      <c r="AN121" s="8"/>
      <c r="AO121" s="147">
        <f>IFERROR(VLOOKUP(B121,'A2. Rate Change &amp; Enrollment'!$C$20:$K$769,3,FALSE),0)</f>
        <v>0</v>
      </c>
      <c r="AP121" s="147">
        <f>IFERROR(VLOOKUP(B121,'A2. Rate Change &amp; Enrollment'!$C$20:$K$769,7,FALSE),0)</f>
        <v>0</v>
      </c>
      <c r="AQ121" s="150" t="e">
        <f t="shared" si="14"/>
        <v>#DIV/0!</v>
      </c>
      <c r="AS121" s="177"/>
      <c r="AT121" s="177"/>
      <c r="AV121" s="153" t="e">
        <f t="shared" si="15"/>
        <v>#DIV/0!</v>
      </c>
      <c r="AW121" s="101"/>
      <c r="AY121" s="132"/>
      <c r="AZ121" s="101"/>
      <c r="BA121" s="94"/>
      <c r="BB121" s="94"/>
      <c r="BC121" s="94"/>
      <c r="BD121" s="94"/>
      <c r="BE121" s="101"/>
      <c r="BF121" s="132"/>
      <c r="BG121" s="98"/>
      <c r="BH121" s="74" t="str">
        <f t="shared" si="10"/>
        <v>N</v>
      </c>
      <c r="BI121" t="e">
        <f t="shared" si="11"/>
        <v>#DIV/0!</v>
      </c>
      <c r="BK121" s="283">
        <f>IFERROR(VLOOKUP($B121, 'A2. Rate Change &amp; Enrollment'!$C$14:$BY$769, 75, FALSE), 0)</f>
        <v>0</v>
      </c>
      <c r="BL121" s="283" t="e">
        <f t="shared" si="12"/>
        <v>#DIV/0!</v>
      </c>
      <c r="BM121" s="283" t="e">
        <f t="shared" si="13"/>
        <v>#DIV/0!</v>
      </c>
      <c r="BN121" t="e">
        <f t="shared" si="16"/>
        <v>#DIV/0!</v>
      </c>
    </row>
    <row r="122" spans="1:66" x14ac:dyDescent="0.35">
      <c r="A122" t="s">
        <v>316</v>
      </c>
      <c r="B122" s="144"/>
      <c r="C122" s="98"/>
      <c r="D122" s="43" t="str">
        <f t="shared" si="9"/>
        <v>PPO</v>
      </c>
      <c r="E122" s="100"/>
      <c r="F122" s="101"/>
      <c r="G122" s="100"/>
      <c r="H122" s="101"/>
      <c r="I122" s="100"/>
      <c r="J122" s="101"/>
      <c r="K122" s="100"/>
      <c r="L122" s="101"/>
      <c r="M122" s="100"/>
      <c r="N122" s="101"/>
      <c r="O122" s="100"/>
      <c r="P122" s="101"/>
      <c r="Q122" s="100"/>
      <c r="R122" s="101"/>
      <c r="S122" s="100"/>
      <c r="T122" s="101"/>
      <c r="U122" s="118"/>
      <c r="V122" s="118"/>
      <c r="W122" s="100"/>
      <c r="X122" s="100"/>
      <c r="Y122" s="100"/>
      <c r="Z122" s="100"/>
      <c r="AA122" s="132"/>
      <c r="AB122" s="101"/>
      <c r="AC122" s="101"/>
      <c r="AD122" s="101"/>
      <c r="AE122" s="100"/>
      <c r="AF122" s="101"/>
      <c r="AG122" s="100"/>
      <c r="AH122" s="101"/>
      <c r="AI122" s="100"/>
      <c r="AJ122" s="101"/>
      <c r="AK122" s="100"/>
      <c r="AL122" s="101"/>
      <c r="AM122" s="101"/>
      <c r="AN122" s="8"/>
      <c r="AO122" s="147">
        <f>IFERROR(VLOOKUP(B122,'A2. Rate Change &amp; Enrollment'!$C$20:$K$769,3,FALSE),0)</f>
        <v>0</v>
      </c>
      <c r="AP122" s="147">
        <f>IFERROR(VLOOKUP(B122,'A2. Rate Change &amp; Enrollment'!$C$20:$K$769,7,FALSE),0)</f>
        <v>0</v>
      </c>
      <c r="AQ122" s="150" t="e">
        <f t="shared" si="14"/>
        <v>#DIV/0!</v>
      </c>
      <c r="AS122" s="177"/>
      <c r="AT122" s="177"/>
      <c r="AV122" s="153" t="e">
        <f t="shared" si="15"/>
        <v>#DIV/0!</v>
      </c>
      <c r="AW122" s="101"/>
      <c r="AY122" s="132"/>
      <c r="AZ122" s="101"/>
      <c r="BA122" s="94"/>
      <c r="BB122" s="94"/>
      <c r="BC122" s="94"/>
      <c r="BD122" s="94"/>
      <c r="BE122" s="101"/>
      <c r="BF122" s="132"/>
      <c r="BG122" s="98"/>
      <c r="BH122" s="74" t="str">
        <f t="shared" si="10"/>
        <v>N</v>
      </c>
      <c r="BI122" t="e">
        <f t="shared" si="11"/>
        <v>#DIV/0!</v>
      </c>
      <c r="BK122" s="283">
        <f>IFERROR(VLOOKUP($B122, 'A2. Rate Change &amp; Enrollment'!$C$14:$BY$769, 75, FALSE), 0)</f>
        <v>0</v>
      </c>
      <c r="BL122" s="283" t="e">
        <f t="shared" si="12"/>
        <v>#DIV/0!</v>
      </c>
      <c r="BM122" s="283" t="e">
        <f t="shared" si="13"/>
        <v>#DIV/0!</v>
      </c>
      <c r="BN122" t="e">
        <f t="shared" si="16"/>
        <v>#DIV/0!</v>
      </c>
    </row>
    <row r="123" spans="1:66" x14ac:dyDescent="0.35">
      <c r="A123" t="s">
        <v>317</v>
      </c>
      <c r="B123" s="144"/>
      <c r="C123" s="98"/>
      <c r="D123" s="43" t="str">
        <f t="shared" si="9"/>
        <v>PPO</v>
      </c>
      <c r="E123" s="100"/>
      <c r="F123" s="101"/>
      <c r="G123" s="100"/>
      <c r="H123" s="101"/>
      <c r="I123" s="100"/>
      <c r="J123" s="101"/>
      <c r="K123" s="100"/>
      <c r="L123" s="101"/>
      <c r="M123" s="100"/>
      <c r="N123" s="101"/>
      <c r="O123" s="100"/>
      <c r="P123" s="101"/>
      <c r="Q123" s="100"/>
      <c r="R123" s="101"/>
      <c r="S123" s="100"/>
      <c r="T123" s="101"/>
      <c r="U123" s="118"/>
      <c r="V123" s="118"/>
      <c r="W123" s="100"/>
      <c r="X123" s="100"/>
      <c r="Y123" s="100"/>
      <c r="Z123" s="100"/>
      <c r="AA123" s="132"/>
      <c r="AB123" s="101"/>
      <c r="AC123" s="101"/>
      <c r="AD123" s="101"/>
      <c r="AE123" s="100"/>
      <c r="AF123" s="101"/>
      <c r="AG123" s="100"/>
      <c r="AH123" s="101"/>
      <c r="AI123" s="100"/>
      <c r="AJ123" s="101"/>
      <c r="AK123" s="100"/>
      <c r="AL123" s="101"/>
      <c r="AM123" s="101"/>
      <c r="AN123" s="8"/>
      <c r="AO123" s="147">
        <f>IFERROR(VLOOKUP(B123,'A2. Rate Change &amp; Enrollment'!$C$20:$K$769,3,FALSE),0)</f>
        <v>0</v>
      </c>
      <c r="AP123" s="147">
        <f>IFERROR(VLOOKUP(B123,'A2. Rate Change &amp; Enrollment'!$C$20:$K$769,7,FALSE),0)</f>
        <v>0</v>
      </c>
      <c r="AQ123" s="150" t="e">
        <f t="shared" si="14"/>
        <v>#DIV/0!</v>
      </c>
      <c r="AS123" s="177"/>
      <c r="AT123" s="177"/>
      <c r="AV123" s="153" t="e">
        <f t="shared" si="15"/>
        <v>#DIV/0!</v>
      </c>
      <c r="AW123" s="101"/>
      <c r="AY123" s="132"/>
      <c r="AZ123" s="101"/>
      <c r="BA123" s="94"/>
      <c r="BB123" s="94"/>
      <c r="BC123" s="94"/>
      <c r="BD123" s="94"/>
      <c r="BE123" s="101"/>
      <c r="BF123" s="132"/>
      <c r="BG123" s="98"/>
      <c r="BH123" s="74" t="str">
        <f t="shared" si="10"/>
        <v>N</v>
      </c>
      <c r="BI123" t="e">
        <f t="shared" si="11"/>
        <v>#DIV/0!</v>
      </c>
      <c r="BK123" s="283">
        <f>IFERROR(VLOOKUP($B123, 'A2. Rate Change &amp; Enrollment'!$C$14:$BY$769, 75, FALSE), 0)</f>
        <v>0</v>
      </c>
      <c r="BL123" s="283" t="e">
        <f t="shared" si="12"/>
        <v>#DIV/0!</v>
      </c>
      <c r="BM123" s="283" t="e">
        <f t="shared" si="13"/>
        <v>#DIV/0!</v>
      </c>
      <c r="BN123" t="e">
        <f t="shared" si="16"/>
        <v>#DIV/0!</v>
      </c>
    </row>
    <row r="124" spans="1:66" x14ac:dyDescent="0.35">
      <c r="A124" t="s">
        <v>318</v>
      </c>
      <c r="B124" s="144"/>
      <c r="C124" s="98"/>
      <c r="D124" s="43" t="str">
        <f t="shared" si="9"/>
        <v>PPO</v>
      </c>
      <c r="E124" s="100"/>
      <c r="F124" s="101"/>
      <c r="G124" s="100"/>
      <c r="H124" s="101"/>
      <c r="I124" s="100"/>
      <c r="J124" s="101"/>
      <c r="K124" s="100"/>
      <c r="L124" s="101"/>
      <c r="M124" s="100"/>
      <c r="N124" s="101"/>
      <c r="O124" s="100"/>
      <c r="P124" s="101"/>
      <c r="Q124" s="100"/>
      <c r="R124" s="101"/>
      <c r="S124" s="100"/>
      <c r="T124" s="101"/>
      <c r="U124" s="118"/>
      <c r="V124" s="118"/>
      <c r="W124" s="100"/>
      <c r="X124" s="100"/>
      <c r="Y124" s="100"/>
      <c r="Z124" s="100"/>
      <c r="AA124" s="132"/>
      <c r="AB124" s="101"/>
      <c r="AC124" s="101"/>
      <c r="AD124" s="101"/>
      <c r="AE124" s="100"/>
      <c r="AF124" s="101"/>
      <c r="AG124" s="100"/>
      <c r="AH124" s="101"/>
      <c r="AI124" s="100"/>
      <c r="AJ124" s="101"/>
      <c r="AK124" s="100"/>
      <c r="AL124" s="101"/>
      <c r="AM124" s="101"/>
      <c r="AN124" s="8"/>
      <c r="AO124" s="147">
        <f>IFERROR(VLOOKUP(B124,'A2. Rate Change &amp; Enrollment'!$C$20:$K$769,3,FALSE),0)</f>
        <v>0</v>
      </c>
      <c r="AP124" s="147">
        <f>IFERROR(VLOOKUP(B124,'A2. Rate Change &amp; Enrollment'!$C$20:$K$769,7,FALSE),0)</f>
        <v>0</v>
      </c>
      <c r="AQ124" s="150" t="e">
        <f t="shared" si="14"/>
        <v>#DIV/0!</v>
      </c>
      <c r="AS124" s="177"/>
      <c r="AT124" s="177"/>
      <c r="AV124" s="153" t="e">
        <f t="shared" si="15"/>
        <v>#DIV/0!</v>
      </c>
      <c r="AW124" s="101"/>
      <c r="AY124" s="132"/>
      <c r="AZ124" s="101"/>
      <c r="BA124" s="94"/>
      <c r="BB124" s="94"/>
      <c r="BC124" s="94"/>
      <c r="BD124" s="94"/>
      <c r="BE124" s="101"/>
      <c r="BF124" s="132"/>
      <c r="BG124" s="98"/>
      <c r="BH124" s="74" t="str">
        <f t="shared" si="10"/>
        <v>N</v>
      </c>
      <c r="BI124" t="e">
        <f t="shared" si="11"/>
        <v>#DIV/0!</v>
      </c>
      <c r="BK124" s="283">
        <f>IFERROR(VLOOKUP($B124, 'A2. Rate Change &amp; Enrollment'!$C$14:$BY$769, 75, FALSE), 0)</f>
        <v>0</v>
      </c>
      <c r="BL124" s="283" t="e">
        <f t="shared" si="12"/>
        <v>#DIV/0!</v>
      </c>
      <c r="BM124" s="283" t="e">
        <f t="shared" si="13"/>
        <v>#DIV/0!</v>
      </c>
      <c r="BN124" t="e">
        <f t="shared" si="16"/>
        <v>#DIV/0!</v>
      </c>
    </row>
    <row r="125" spans="1:66" x14ac:dyDescent="0.35">
      <c r="A125" t="s">
        <v>319</v>
      </c>
      <c r="B125" s="144"/>
      <c r="C125" s="98"/>
      <c r="D125" s="43" t="str">
        <f t="shared" si="9"/>
        <v>PPO</v>
      </c>
      <c r="E125" s="100"/>
      <c r="F125" s="101"/>
      <c r="G125" s="100"/>
      <c r="H125" s="101"/>
      <c r="I125" s="100"/>
      <c r="J125" s="101"/>
      <c r="K125" s="100"/>
      <c r="L125" s="101"/>
      <c r="M125" s="100"/>
      <c r="N125" s="101"/>
      <c r="O125" s="100"/>
      <c r="P125" s="101"/>
      <c r="Q125" s="100"/>
      <c r="R125" s="101"/>
      <c r="S125" s="100"/>
      <c r="T125" s="101"/>
      <c r="U125" s="118"/>
      <c r="V125" s="118"/>
      <c r="W125" s="100"/>
      <c r="X125" s="100"/>
      <c r="Y125" s="100"/>
      <c r="Z125" s="100"/>
      <c r="AA125" s="132"/>
      <c r="AB125" s="101"/>
      <c r="AC125" s="101"/>
      <c r="AD125" s="101"/>
      <c r="AE125" s="100"/>
      <c r="AF125" s="101"/>
      <c r="AG125" s="100"/>
      <c r="AH125" s="101"/>
      <c r="AI125" s="100"/>
      <c r="AJ125" s="101"/>
      <c r="AK125" s="100"/>
      <c r="AL125" s="101"/>
      <c r="AM125" s="101"/>
      <c r="AN125" s="8"/>
      <c r="AO125" s="147">
        <f>IFERROR(VLOOKUP(B125,'A2. Rate Change &amp; Enrollment'!$C$20:$K$769,3,FALSE),0)</f>
        <v>0</v>
      </c>
      <c r="AP125" s="147">
        <f>IFERROR(VLOOKUP(B125,'A2. Rate Change &amp; Enrollment'!$C$20:$K$769,7,FALSE),0)</f>
        <v>0</v>
      </c>
      <c r="AQ125" s="150" t="e">
        <f t="shared" si="14"/>
        <v>#DIV/0!</v>
      </c>
      <c r="AS125" s="177"/>
      <c r="AT125" s="177"/>
      <c r="AV125" s="153" t="e">
        <f t="shared" si="15"/>
        <v>#DIV/0!</v>
      </c>
      <c r="AW125" s="101"/>
      <c r="AY125" s="132"/>
      <c r="AZ125" s="101"/>
      <c r="BA125" s="94"/>
      <c r="BB125" s="94"/>
      <c r="BC125" s="94"/>
      <c r="BD125" s="94"/>
      <c r="BE125" s="101"/>
      <c r="BF125" s="132"/>
      <c r="BG125" s="98"/>
      <c r="BH125" s="74" t="str">
        <f t="shared" si="10"/>
        <v>N</v>
      </c>
      <c r="BI125" t="e">
        <f t="shared" si="11"/>
        <v>#DIV/0!</v>
      </c>
      <c r="BK125" s="283">
        <f>IFERROR(VLOOKUP($B125, 'A2. Rate Change &amp; Enrollment'!$C$14:$BY$769, 75, FALSE), 0)</f>
        <v>0</v>
      </c>
      <c r="BL125" s="283" t="e">
        <f t="shared" si="12"/>
        <v>#DIV/0!</v>
      </c>
      <c r="BM125" s="283" t="e">
        <f t="shared" si="13"/>
        <v>#DIV/0!</v>
      </c>
      <c r="BN125" t="e">
        <f t="shared" si="16"/>
        <v>#DIV/0!</v>
      </c>
    </row>
    <row r="126" spans="1:66" x14ac:dyDescent="0.35">
      <c r="A126" t="s">
        <v>320</v>
      </c>
      <c r="B126" s="144"/>
      <c r="C126" s="98"/>
      <c r="D126" s="43" t="str">
        <f t="shared" si="9"/>
        <v>PPO</v>
      </c>
      <c r="E126" s="100"/>
      <c r="F126" s="101"/>
      <c r="G126" s="100"/>
      <c r="H126" s="101"/>
      <c r="I126" s="100"/>
      <c r="J126" s="101"/>
      <c r="K126" s="100"/>
      <c r="L126" s="101"/>
      <c r="M126" s="100"/>
      <c r="N126" s="101"/>
      <c r="O126" s="100"/>
      <c r="P126" s="101"/>
      <c r="Q126" s="100"/>
      <c r="R126" s="101"/>
      <c r="S126" s="100"/>
      <c r="T126" s="101"/>
      <c r="U126" s="118"/>
      <c r="V126" s="118"/>
      <c r="W126" s="100"/>
      <c r="X126" s="100"/>
      <c r="Y126" s="100"/>
      <c r="Z126" s="100"/>
      <c r="AA126" s="132"/>
      <c r="AB126" s="101"/>
      <c r="AC126" s="101"/>
      <c r="AD126" s="101"/>
      <c r="AE126" s="100"/>
      <c r="AF126" s="101"/>
      <c r="AG126" s="100"/>
      <c r="AH126" s="101"/>
      <c r="AI126" s="100"/>
      <c r="AJ126" s="101"/>
      <c r="AK126" s="100"/>
      <c r="AL126" s="101"/>
      <c r="AM126" s="101"/>
      <c r="AN126" s="8"/>
      <c r="AO126" s="147">
        <f>IFERROR(VLOOKUP(B126,'A2. Rate Change &amp; Enrollment'!$C$20:$K$769,3,FALSE),0)</f>
        <v>0</v>
      </c>
      <c r="AP126" s="147">
        <f>IFERROR(VLOOKUP(B126,'A2. Rate Change &amp; Enrollment'!$C$20:$K$769,7,FALSE),0)</f>
        <v>0</v>
      </c>
      <c r="AQ126" s="150" t="e">
        <f t="shared" si="14"/>
        <v>#DIV/0!</v>
      </c>
      <c r="AS126" s="177"/>
      <c r="AT126" s="177"/>
      <c r="AV126" s="153" t="e">
        <f t="shared" si="15"/>
        <v>#DIV/0!</v>
      </c>
      <c r="AW126" s="101"/>
      <c r="AY126" s="132"/>
      <c r="AZ126" s="101"/>
      <c r="BA126" s="94"/>
      <c r="BB126" s="94"/>
      <c r="BC126" s="94"/>
      <c r="BD126" s="94"/>
      <c r="BE126" s="101"/>
      <c r="BF126" s="132"/>
      <c r="BG126" s="98"/>
      <c r="BH126" s="74" t="str">
        <f t="shared" si="10"/>
        <v>N</v>
      </c>
      <c r="BI126" t="e">
        <f t="shared" si="11"/>
        <v>#DIV/0!</v>
      </c>
      <c r="BK126" s="283">
        <f>IFERROR(VLOOKUP($B126, 'A2. Rate Change &amp; Enrollment'!$C$14:$BY$769, 75, FALSE), 0)</f>
        <v>0</v>
      </c>
      <c r="BL126" s="283" t="e">
        <f t="shared" si="12"/>
        <v>#DIV/0!</v>
      </c>
      <c r="BM126" s="283" t="e">
        <f t="shared" si="13"/>
        <v>#DIV/0!</v>
      </c>
      <c r="BN126" t="e">
        <f t="shared" si="16"/>
        <v>#DIV/0!</v>
      </c>
    </row>
    <row r="127" spans="1:66" x14ac:dyDescent="0.35">
      <c r="A127" t="s">
        <v>321</v>
      </c>
      <c r="B127" s="144"/>
      <c r="C127" s="98"/>
      <c r="D127" s="43" t="str">
        <f t="shared" si="9"/>
        <v>PPO</v>
      </c>
      <c r="E127" s="100"/>
      <c r="F127" s="101"/>
      <c r="G127" s="100"/>
      <c r="H127" s="101"/>
      <c r="I127" s="100"/>
      <c r="J127" s="101"/>
      <c r="K127" s="100"/>
      <c r="L127" s="101"/>
      <c r="M127" s="100"/>
      <c r="N127" s="101"/>
      <c r="O127" s="100"/>
      <c r="P127" s="101"/>
      <c r="Q127" s="100"/>
      <c r="R127" s="101"/>
      <c r="S127" s="100"/>
      <c r="T127" s="101"/>
      <c r="U127" s="118"/>
      <c r="V127" s="118"/>
      <c r="W127" s="100"/>
      <c r="X127" s="100"/>
      <c r="Y127" s="100"/>
      <c r="Z127" s="100"/>
      <c r="AA127" s="132"/>
      <c r="AB127" s="101"/>
      <c r="AC127" s="101"/>
      <c r="AD127" s="101"/>
      <c r="AE127" s="100"/>
      <c r="AF127" s="101"/>
      <c r="AG127" s="100"/>
      <c r="AH127" s="101"/>
      <c r="AI127" s="100"/>
      <c r="AJ127" s="101"/>
      <c r="AK127" s="100"/>
      <c r="AL127" s="101"/>
      <c r="AM127" s="101"/>
      <c r="AN127" s="8"/>
      <c r="AO127" s="147">
        <f>IFERROR(VLOOKUP(B127,'A2. Rate Change &amp; Enrollment'!$C$20:$K$769,3,FALSE),0)</f>
        <v>0</v>
      </c>
      <c r="AP127" s="147">
        <f>IFERROR(VLOOKUP(B127,'A2. Rate Change &amp; Enrollment'!$C$20:$K$769,7,FALSE),0)</f>
        <v>0</v>
      </c>
      <c r="AQ127" s="150" t="e">
        <f t="shared" si="14"/>
        <v>#DIV/0!</v>
      </c>
      <c r="AS127" s="177"/>
      <c r="AT127" s="177"/>
      <c r="AV127" s="153" t="e">
        <f t="shared" si="15"/>
        <v>#DIV/0!</v>
      </c>
      <c r="AW127" s="101"/>
      <c r="AY127" s="132"/>
      <c r="AZ127" s="101"/>
      <c r="BA127" s="94"/>
      <c r="BB127" s="94"/>
      <c r="BC127" s="94"/>
      <c r="BD127" s="94"/>
      <c r="BE127" s="101"/>
      <c r="BF127" s="132"/>
      <c r="BG127" s="98"/>
      <c r="BH127" s="74" t="str">
        <f t="shared" si="10"/>
        <v>N</v>
      </c>
      <c r="BI127" t="e">
        <f t="shared" si="11"/>
        <v>#DIV/0!</v>
      </c>
      <c r="BK127" s="283">
        <f>IFERROR(VLOOKUP($B127, 'A2. Rate Change &amp; Enrollment'!$C$14:$BY$769, 75, FALSE), 0)</f>
        <v>0</v>
      </c>
      <c r="BL127" s="283" t="e">
        <f t="shared" si="12"/>
        <v>#DIV/0!</v>
      </c>
      <c r="BM127" s="283" t="e">
        <f t="shared" si="13"/>
        <v>#DIV/0!</v>
      </c>
      <c r="BN127" t="e">
        <f t="shared" si="16"/>
        <v>#DIV/0!</v>
      </c>
    </row>
    <row r="128" spans="1:66" x14ac:dyDescent="0.35">
      <c r="A128" t="s">
        <v>322</v>
      </c>
      <c r="B128" s="144"/>
      <c r="C128" s="98"/>
      <c r="D128" s="43" t="str">
        <f t="shared" si="9"/>
        <v>PPO</v>
      </c>
      <c r="E128" s="100"/>
      <c r="F128" s="101"/>
      <c r="G128" s="100"/>
      <c r="H128" s="101"/>
      <c r="I128" s="100"/>
      <c r="J128" s="101"/>
      <c r="K128" s="100"/>
      <c r="L128" s="101"/>
      <c r="M128" s="100"/>
      <c r="N128" s="101"/>
      <c r="O128" s="100"/>
      <c r="P128" s="101"/>
      <c r="Q128" s="100"/>
      <c r="R128" s="101"/>
      <c r="S128" s="100"/>
      <c r="T128" s="101"/>
      <c r="U128" s="118"/>
      <c r="V128" s="118"/>
      <c r="W128" s="100"/>
      <c r="X128" s="100"/>
      <c r="Y128" s="100"/>
      <c r="Z128" s="100"/>
      <c r="AA128" s="132"/>
      <c r="AB128" s="101"/>
      <c r="AC128" s="101"/>
      <c r="AD128" s="101"/>
      <c r="AE128" s="100"/>
      <c r="AF128" s="101"/>
      <c r="AG128" s="100"/>
      <c r="AH128" s="101"/>
      <c r="AI128" s="100"/>
      <c r="AJ128" s="101"/>
      <c r="AK128" s="100"/>
      <c r="AL128" s="101"/>
      <c r="AM128" s="101"/>
      <c r="AN128" s="8"/>
      <c r="AO128" s="147">
        <f>IFERROR(VLOOKUP(B128,'A2. Rate Change &amp; Enrollment'!$C$20:$K$769,3,FALSE),0)</f>
        <v>0</v>
      </c>
      <c r="AP128" s="147">
        <f>IFERROR(VLOOKUP(B128,'A2. Rate Change &amp; Enrollment'!$C$20:$K$769,7,FALSE),0)</f>
        <v>0</v>
      </c>
      <c r="AQ128" s="150" t="e">
        <f t="shared" si="14"/>
        <v>#DIV/0!</v>
      </c>
      <c r="AS128" s="177"/>
      <c r="AT128" s="177"/>
      <c r="AV128" s="153" t="e">
        <f t="shared" si="15"/>
        <v>#DIV/0!</v>
      </c>
      <c r="AW128" s="101"/>
      <c r="AY128" s="132"/>
      <c r="AZ128" s="101"/>
      <c r="BA128" s="94"/>
      <c r="BB128" s="94"/>
      <c r="BC128" s="94"/>
      <c r="BD128" s="94"/>
      <c r="BE128" s="101"/>
      <c r="BF128" s="132"/>
      <c r="BG128" s="98"/>
      <c r="BH128" s="74" t="str">
        <f t="shared" si="10"/>
        <v>N</v>
      </c>
      <c r="BI128" t="e">
        <f t="shared" si="11"/>
        <v>#DIV/0!</v>
      </c>
      <c r="BK128" s="283">
        <f>IFERROR(VLOOKUP($B128, 'A2. Rate Change &amp; Enrollment'!$C$14:$BY$769, 75, FALSE), 0)</f>
        <v>0</v>
      </c>
      <c r="BL128" s="283" t="e">
        <f t="shared" si="12"/>
        <v>#DIV/0!</v>
      </c>
      <c r="BM128" s="283" t="e">
        <f t="shared" si="13"/>
        <v>#DIV/0!</v>
      </c>
      <c r="BN128" t="e">
        <f t="shared" si="16"/>
        <v>#DIV/0!</v>
      </c>
    </row>
    <row r="129" spans="1:66" x14ac:dyDescent="0.35">
      <c r="A129" t="s">
        <v>323</v>
      </c>
      <c r="B129" s="144"/>
      <c r="C129" s="98"/>
      <c r="D129" s="43" t="str">
        <f t="shared" si="9"/>
        <v>PPO</v>
      </c>
      <c r="E129" s="100"/>
      <c r="F129" s="101"/>
      <c r="G129" s="100"/>
      <c r="H129" s="101"/>
      <c r="I129" s="100"/>
      <c r="J129" s="101"/>
      <c r="K129" s="100"/>
      <c r="L129" s="101"/>
      <c r="M129" s="100"/>
      <c r="N129" s="101"/>
      <c r="O129" s="100"/>
      <c r="P129" s="101"/>
      <c r="Q129" s="100"/>
      <c r="R129" s="101"/>
      <c r="S129" s="100"/>
      <c r="T129" s="101"/>
      <c r="U129" s="118"/>
      <c r="V129" s="118"/>
      <c r="W129" s="100"/>
      <c r="X129" s="100"/>
      <c r="Y129" s="100"/>
      <c r="Z129" s="100"/>
      <c r="AA129" s="132"/>
      <c r="AB129" s="101"/>
      <c r="AC129" s="101"/>
      <c r="AD129" s="101"/>
      <c r="AE129" s="100"/>
      <c r="AF129" s="101"/>
      <c r="AG129" s="100"/>
      <c r="AH129" s="101"/>
      <c r="AI129" s="100"/>
      <c r="AJ129" s="101"/>
      <c r="AK129" s="100"/>
      <c r="AL129" s="101"/>
      <c r="AM129" s="101"/>
      <c r="AN129" s="8"/>
      <c r="AO129" s="147">
        <f>IFERROR(VLOOKUP(B129,'A2. Rate Change &amp; Enrollment'!$C$20:$K$769,3,FALSE),0)</f>
        <v>0</v>
      </c>
      <c r="AP129" s="147">
        <f>IFERROR(VLOOKUP(B129,'A2. Rate Change &amp; Enrollment'!$C$20:$K$769,7,FALSE),0)</f>
        <v>0</v>
      </c>
      <c r="AQ129" s="150" t="e">
        <f t="shared" si="14"/>
        <v>#DIV/0!</v>
      </c>
      <c r="AS129" s="177"/>
      <c r="AT129" s="177"/>
      <c r="AV129" s="153" t="e">
        <f t="shared" si="15"/>
        <v>#DIV/0!</v>
      </c>
      <c r="AW129" s="101"/>
      <c r="AY129" s="132"/>
      <c r="AZ129" s="101"/>
      <c r="BA129" s="94"/>
      <c r="BB129" s="94"/>
      <c r="BC129" s="94"/>
      <c r="BD129" s="94"/>
      <c r="BE129" s="101"/>
      <c r="BF129" s="132"/>
      <c r="BG129" s="98"/>
      <c r="BH129" s="74" t="str">
        <f t="shared" si="10"/>
        <v>N</v>
      </c>
      <c r="BI129" t="e">
        <f t="shared" si="11"/>
        <v>#DIV/0!</v>
      </c>
      <c r="BK129" s="283">
        <f>IFERROR(VLOOKUP($B129, 'A2. Rate Change &amp; Enrollment'!$C$14:$BY$769, 75, FALSE), 0)</f>
        <v>0</v>
      </c>
      <c r="BL129" s="283" t="e">
        <f t="shared" si="12"/>
        <v>#DIV/0!</v>
      </c>
      <c r="BM129" s="283" t="e">
        <f t="shared" si="13"/>
        <v>#DIV/0!</v>
      </c>
      <c r="BN129" t="e">
        <f t="shared" si="16"/>
        <v>#DIV/0!</v>
      </c>
    </row>
    <row r="130" spans="1:66" x14ac:dyDescent="0.35">
      <c r="A130" t="s">
        <v>324</v>
      </c>
      <c r="B130" s="144"/>
      <c r="C130" s="98"/>
      <c r="D130" s="43" t="str">
        <f t="shared" si="9"/>
        <v>PPO</v>
      </c>
      <c r="E130" s="100"/>
      <c r="F130" s="101"/>
      <c r="G130" s="100"/>
      <c r="H130" s="101"/>
      <c r="I130" s="100"/>
      <c r="J130" s="101"/>
      <c r="K130" s="100"/>
      <c r="L130" s="101"/>
      <c r="M130" s="100"/>
      <c r="N130" s="101"/>
      <c r="O130" s="100"/>
      <c r="P130" s="101"/>
      <c r="Q130" s="100"/>
      <c r="R130" s="101"/>
      <c r="S130" s="100"/>
      <c r="T130" s="101"/>
      <c r="U130" s="118"/>
      <c r="V130" s="118"/>
      <c r="W130" s="100"/>
      <c r="X130" s="100"/>
      <c r="Y130" s="100"/>
      <c r="Z130" s="100"/>
      <c r="AA130" s="132"/>
      <c r="AB130" s="101"/>
      <c r="AC130" s="101"/>
      <c r="AD130" s="101"/>
      <c r="AE130" s="100"/>
      <c r="AF130" s="101"/>
      <c r="AG130" s="100"/>
      <c r="AH130" s="101"/>
      <c r="AI130" s="100"/>
      <c r="AJ130" s="101"/>
      <c r="AK130" s="100"/>
      <c r="AL130" s="101"/>
      <c r="AM130" s="101"/>
      <c r="AN130" s="8"/>
      <c r="AO130" s="147">
        <f>IFERROR(VLOOKUP(B130,'A2. Rate Change &amp; Enrollment'!$C$20:$K$769,3,FALSE),0)</f>
        <v>0</v>
      </c>
      <c r="AP130" s="147">
        <f>IFERROR(VLOOKUP(B130,'A2. Rate Change &amp; Enrollment'!$C$20:$K$769,7,FALSE),0)</f>
        <v>0</v>
      </c>
      <c r="AQ130" s="150" t="e">
        <f t="shared" si="14"/>
        <v>#DIV/0!</v>
      </c>
      <c r="AS130" s="177"/>
      <c r="AT130" s="177"/>
      <c r="AV130" s="153" t="e">
        <f t="shared" si="15"/>
        <v>#DIV/0!</v>
      </c>
      <c r="AW130" s="101"/>
      <c r="AY130" s="132"/>
      <c r="AZ130" s="101"/>
      <c r="BA130" s="94"/>
      <c r="BB130" s="94"/>
      <c r="BC130" s="94"/>
      <c r="BD130" s="94"/>
      <c r="BE130" s="101"/>
      <c r="BF130" s="132"/>
      <c r="BG130" s="98"/>
      <c r="BH130" s="74" t="str">
        <f t="shared" si="10"/>
        <v>N</v>
      </c>
      <c r="BI130" t="e">
        <f t="shared" si="11"/>
        <v>#DIV/0!</v>
      </c>
      <c r="BK130" s="283">
        <f>IFERROR(VLOOKUP($B130, 'A2. Rate Change &amp; Enrollment'!$C$14:$BY$769, 75, FALSE), 0)</f>
        <v>0</v>
      </c>
      <c r="BL130" s="283" t="e">
        <f t="shared" si="12"/>
        <v>#DIV/0!</v>
      </c>
      <c r="BM130" s="283" t="e">
        <f t="shared" si="13"/>
        <v>#DIV/0!</v>
      </c>
      <c r="BN130" t="e">
        <f t="shared" si="16"/>
        <v>#DIV/0!</v>
      </c>
    </row>
    <row r="131" spans="1:66" x14ac:dyDescent="0.35">
      <c r="A131" t="s">
        <v>325</v>
      </c>
      <c r="B131" s="144"/>
      <c r="C131" s="98"/>
      <c r="D131" s="43" t="str">
        <f t="shared" si="9"/>
        <v>PPO</v>
      </c>
      <c r="E131" s="100"/>
      <c r="F131" s="101"/>
      <c r="G131" s="100"/>
      <c r="H131" s="101"/>
      <c r="I131" s="100"/>
      <c r="J131" s="101"/>
      <c r="K131" s="100"/>
      <c r="L131" s="101"/>
      <c r="M131" s="100"/>
      <c r="N131" s="101"/>
      <c r="O131" s="100"/>
      <c r="P131" s="101"/>
      <c r="Q131" s="100"/>
      <c r="R131" s="101"/>
      <c r="S131" s="100"/>
      <c r="T131" s="101"/>
      <c r="U131" s="118"/>
      <c r="V131" s="118"/>
      <c r="W131" s="100"/>
      <c r="X131" s="100"/>
      <c r="Y131" s="100"/>
      <c r="Z131" s="100"/>
      <c r="AA131" s="132"/>
      <c r="AB131" s="101"/>
      <c r="AC131" s="101"/>
      <c r="AD131" s="101"/>
      <c r="AE131" s="100"/>
      <c r="AF131" s="101"/>
      <c r="AG131" s="100"/>
      <c r="AH131" s="101"/>
      <c r="AI131" s="100"/>
      <c r="AJ131" s="101"/>
      <c r="AK131" s="100"/>
      <c r="AL131" s="101"/>
      <c r="AM131" s="101"/>
      <c r="AN131" s="8"/>
      <c r="AO131" s="147">
        <f>IFERROR(VLOOKUP(B131,'A2. Rate Change &amp; Enrollment'!$C$20:$K$769,3,FALSE),0)</f>
        <v>0</v>
      </c>
      <c r="AP131" s="147">
        <f>IFERROR(VLOOKUP(B131,'A2. Rate Change &amp; Enrollment'!$C$20:$K$769,7,FALSE),0)</f>
        <v>0</v>
      </c>
      <c r="AQ131" s="150" t="e">
        <f t="shared" si="14"/>
        <v>#DIV/0!</v>
      </c>
      <c r="AS131" s="177"/>
      <c r="AT131" s="177"/>
      <c r="AV131" s="153" t="e">
        <f t="shared" si="15"/>
        <v>#DIV/0!</v>
      </c>
      <c r="AW131" s="101"/>
      <c r="AY131" s="132"/>
      <c r="AZ131" s="101"/>
      <c r="BA131" s="94"/>
      <c r="BB131" s="94"/>
      <c r="BC131" s="94"/>
      <c r="BD131" s="94"/>
      <c r="BE131" s="101"/>
      <c r="BF131" s="132"/>
      <c r="BG131" s="98"/>
      <c r="BH131" s="74" t="str">
        <f t="shared" si="10"/>
        <v>N</v>
      </c>
      <c r="BI131" t="e">
        <f t="shared" si="11"/>
        <v>#DIV/0!</v>
      </c>
      <c r="BK131" s="283">
        <f>IFERROR(VLOOKUP($B131, 'A2. Rate Change &amp; Enrollment'!$C$14:$BY$769, 75, FALSE), 0)</f>
        <v>0</v>
      </c>
      <c r="BL131" s="283" t="e">
        <f t="shared" si="12"/>
        <v>#DIV/0!</v>
      </c>
      <c r="BM131" s="283" t="e">
        <f t="shared" si="13"/>
        <v>#DIV/0!</v>
      </c>
      <c r="BN131" t="e">
        <f t="shared" si="16"/>
        <v>#DIV/0!</v>
      </c>
    </row>
    <row r="132" spans="1:66" x14ac:dyDescent="0.35">
      <c r="A132" t="s">
        <v>326</v>
      </c>
      <c r="B132" s="144"/>
      <c r="C132" s="98"/>
      <c r="D132" s="43" t="str">
        <f t="shared" si="9"/>
        <v>PPO</v>
      </c>
      <c r="E132" s="100"/>
      <c r="F132" s="101"/>
      <c r="G132" s="100"/>
      <c r="H132" s="101"/>
      <c r="I132" s="100"/>
      <c r="J132" s="101"/>
      <c r="K132" s="100"/>
      <c r="L132" s="101"/>
      <c r="M132" s="100"/>
      <c r="N132" s="101"/>
      <c r="O132" s="100"/>
      <c r="P132" s="101"/>
      <c r="Q132" s="100"/>
      <c r="R132" s="101"/>
      <c r="S132" s="100"/>
      <c r="T132" s="101"/>
      <c r="U132" s="118"/>
      <c r="V132" s="118"/>
      <c r="W132" s="100"/>
      <c r="X132" s="100"/>
      <c r="Y132" s="100"/>
      <c r="Z132" s="100"/>
      <c r="AA132" s="132"/>
      <c r="AB132" s="101"/>
      <c r="AC132" s="101"/>
      <c r="AD132" s="101"/>
      <c r="AE132" s="100"/>
      <c r="AF132" s="101"/>
      <c r="AG132" s="100"/>
      <c r="AH132" s="101"/>
      <c r="AI132" s="100"/>
      <c r="AJ132" s="101"/>
      <c r="AK132" s="100"/>
      <c r="AL132" s="101"/>
      <c r="AM132" s="101"/>
      <c r="AN132" s="8"/>
      <c r="AO132" s="147">
        <f>IFERROR(VLOOKUP(B132,'A2. Rate Change &amp; Enrollment'!$C$20:$K$769,3,FALSE),0)</f>
        <v>0</v>
      </c>
      <c r="AP132" s="147">
        <f>IFERROR(VLOOKUP(B132,'A2. Rate Change &amp; Enrollment'!$C$20:$K$769,7,FALSE),0)</f>
        <v>0</v>
      </c>
      <c r="AQ132" s="150" t="e">
        <f t="shared" si="14"/>
        <v>#DIV/0!</v>
      </c>
      <c r="AS132" s="177"/>
      <c r="AT132" s="177"/>
      <c r="AV132" s="153" t="e">
        <f t="shared" si="15"/>
        <v>#DIV/0!</v>
      </c>
      <c r="AW132" s="101"/>
      <c r="AY132" s="132"/>
      <c r="AZ132" s="101"/>
      <c r="BA132" s="94"/>
      <c r="BB132" s="94"/>
      <c r="BC132" s="94"/>
      <c r="BD132" s="94"/>
      <c r="BE132" s="101"/>
      <c r="BF132" s="132"/>
      <c r="BG132" s="98"/>
      <c r="BH132" s="74" t="str">
        <f t="shared" si="10"/>
        <v>N</v>
      </c>
      <c r="BI132" t="e">
        <f t="shared" si="11"/>
        <v>#DIV/0!</v>
      </c>
      <c r="BK132" s="283">
        <f>IFERROR(VLOOKUP($B132, 'A2. Rate Change &amp; Enrollment'!$C$14:$BY$769, 75, FALSE), 0)</f>
        <v>0</v>
      </c>
      <c r="BL132" s="283" t="e">
        <f t="shared" si="12"/>
        <v>#DIV/0!</v>
      </c>
      <c r="BM132" s="283" t="e">
        <f t="shared" si="13"/>
        <v>#DIV/0!</v>
      </c>
      <c r="BN132" t="e">
        <f t="shared" si="16"/>
        <v>#DIV/0!</v>
      </c>
    </row>
    <row r="133" spans="1:66" x14ac:dyDescent="0.35">
      <c r="A133" t="s">
        <v>327</v>
      </c>
      <c r="B133" s="144"/>
      <c r="C133" s="98"/>
      <c r="D133" s="43" t="str">
        <f t="shared" si="9"/>
        <v>PPO</v>
      </c>
      <c r="E133" s="100"/>
      <c r="F133" s="101"/>
      <c r="G133" s="100"/>
      <c r="H133" s="101"/>
      <c r="I133" s="100"/>
      <c r="J133" s="101"/>
      <c r="K133" s="100"/>
      <c r="L133" s="101"/>
      <c r="M133" s="100"/>
      <c r="N133" s="101"/>
      <c r="O133" s="100"/>
      <c r="P133" s="101"/>
      <c r="Q133" s="100"/>
      <c r="R133" s="101"/>
      <c r="S133" s="100"/>
      <c r="T133" s="101"/>
      <c r="U133" s="118"/>
      <c r="V133" s="118"/>
      <c r="W133" s="100"/>
      <c r="X133" s="100"/>
      <c r="Y133" s="100"/>
      <c r="Z133" s="100"/>
      <c r="AA133" s="132"/>
      <c r="AB133" s="101"/>
      <c r="AC133" s="101"/>
      <c r="AD133" s="101"/>
      <c r="AE133" s="100"/>
      <c r="AF133" s="101"/>
      <c r="AG133" s="100"/>
      <c r="AH133" s="101"/>
      <c r="AI133" s="100"/>
      <c r="AJ133" s="101"/>
      <c r="AK133" s="100"/>
      <c r="AL133" s="101"/>
      <c r="AM133" s="101"/>
      <c r="AN133" s="8"/>
      <c r="AO133" s="147">
        <f>IFERROR(VLOOKUP(B133,'A2. Rate Change &amp; Enrollment'!$C$20:$K$769,3,FALSE),0)</f>
        <v>0</v>
      </c>
      <c r="AP133" s="147">
        <f>IFERROR(VLOOKUP(B133,'A2. Rate Change &amp; Enrollment'!$C$20:$K$769,7,FALSE),0)</f>
        <v>0</v>
      </c>
      <c r="AQ133" s="150" t="e">
        <f t="shared" si="14"/>
        <v>#DIV/0!</v>
      </c>
      <c r="AS133" s="177"/>
      <c r="AT133" s="177"/>
      <c r="AV133" s="153" t="e">
        <f t="shared" si="15"/>
        <v>#DIV/0!</v>
      </c>
      <c r="AW133" s="101"/>
      <c r="AY133" s="132"/>
      <c r="AZ133" s="101"/>
      <c r="BA133" s="94"/>
      <c r="BB133" s="94"/>
      <c r="BC133" s="94"/>
      <c r="BD133" s="94"/>
      <c r="BE133" s="101"/>
      <c r="BF133" s="132"/>
      <c r="BG133" s="98"/>
      <c r="BH133" s="74" t="str">
        <f t="shared" si="10"/>
        <v>N</v>
      </c>
      <c r="BI133" t="e">
        <f t="shared" si="11"/>
        <v>#DIV/0!</v>
      </c>
      <c r="BK133" s="283">
        <f>IFERROR(VLOOKUP($B133, 'A2. Rate Change &amp; Enrollment'!$C$14:$BY$769, 75, FALSE), 0)</f>
        <v>0</v>
      </c>
      <c r="BL133" s="283" t="e">
        <f t="shared" si="12"/>
        <v>#DIV/0!</v>
      </c>
      <c r="BM133" s="283" t="e">
        <f t="shared" si="13"/>
        <v>#DIV/0!</v>
      </c>
      <c r="BN133" t="e">
        <f t="shared" si="16"/>
        <v>#DIV/0!</v>
      </c>
    </row>
    <row r="134" spans="1:66" x14ac:dyDescent="0.35">
      <c r="A134" t="s">
        <v>328</v>
      </c>
      <c r="B134" s="144"/>
      <c r="C134" s="98"/>
      <c r="D134" s="43" t="str">
        <f t="shared" si="9"/>
        <v>PPO</v>
      </c>
      <c r="E134" s="100"/>
      <c r="F134" s="101"/>
      <c r="G134" s="100"/>
      <c r="H134" s="101"/>
      <c r="I134" s="100"/>
      <c r="J134" s="101"/>
      <c r="K134" s="100"/>
      <c r="L134" s="101"/>
      <c r="M134" s="100"/>
      <c r="N134" s="101"/>
      <c r="O134" s="100"/>
      <c r="P134" s="101"/>
      <c r="Q134" s="100"/>
      <c r="R134" s="101"/>
      <c r="S134" s="100"/>
      <c r="T134" s="101"/>
      <c r="U134" s="118"/>
      <c r="V134" s="118"/>
      <c r="W134" s="100"/>
      <c r="X134" s="100"/>
      <c r="Y134" s="100"/>
      <c r="Z134" s="100"/>
      <c r="AA134" s="132"/>
      <c r="AB134" s="101"/>
      <c r="AC134" s="101"/>
      <c r="AD134" s="101"/>
      <c r="AE134" s="100"/>
      <c r="AF134" s="101"/>
      <c r="AG134" s="100"/>
      <c r="AH134" s="101"/>
      <c r="AI134" s="100"/>
      <c r="AJ134" s="101"/>
      <c r="AK134" s="100"/>
      <c r="AL134" s="101"/>
      <c r="AM134" s="101"/>
      <c r="AN134" s="8"/>
      <c r="AO134" s="147">
        <f>IFERROR(VLOOKUP(B134,'A2. Rate Change &amp; Enrollment'!$C$20:$K$769,3,FALSE),0)</f>
        <v>0</v>
      </c>
      <c r="AP134" s="147">
        <f>IFERROR(VLOOKUP(B134,'A2. Rate Change &amp; Enrollment'!$C$20:$K$769,7,FALSE),0)</f>
        <v>0</v>
      </c>
      <c r="AQ134" s="150" t="e">
        <f t="shared" si="14"/>
        <v>#DIV/0!</v>
      </c>
      <c r="AS134" s="177"/>
      <c r="AT134" s="177"/>
      <c r="AV134" s="153" t="e">
        <f t="shared" si="15"/>
        <v>#DIV/0!</v>
      </c>
      <c r="AW134" s="101"/>
      <c r="AY134" s="132"/>
      <c r="AZ134" s="101"/>
      <c r="BA134" s="94"/>
      <c r="BB134" s="94"/>
      <c r="BC134" s="94"/>
      <c r="BD134" s="94"/>
      <c r="BE134" s="101"/>
      <c r="BF134" s="132"/>
      <c r="BG134" s="98"/>
      <c r="BH134" s="74" t="str">
        <f t="shared" si="10"/>
        <v>N</v>
      </c>
      <c r="BI134" t="e">
        <f t="shared" si="11"/>
        <v>#DIV/0!</v>
      </c>
      <c r="BK134" s="283">
        <f>IFERROR(VLOOKUP($B134, 'A2. Rate Change &amp; Enrollment'!$C$14:$BY$769, 75, FALSE), 0)</f>
        <v>0</v>
      </c>
      <c r="BL134" s="283" t="e">
        <f t="shared" si="12"/>
        <v>#DIV/0!</v>
      </c>
      <c r="BM134" s="283" t="e">
        <f t="shared" si="13"/>
        <v>#DIV/0!</v>
      </c>
      <c r="BN134" t="e">
        <f t="shared" si="16"/>
        <v>#DIV/0!</v>
      </c>
    </row>
    <row r="135" spans="1:66" x14ac:dyDescent="0.35">
      <c r="A135" t="s">
        <v>329</v>
      </c>
      <c r="B135" s="144"/>
      <c r="C135" s="98"/>
      <c r="D135" s="43" t="str">
        <f t="shared" si="9"/>
        <v>PPO</v>
      </c>
      <c r="E135" s="100"/>
      <c r="F135" s="101"/>
      <c r="G135" s="100"/>
      <c r="H135" s="101"/>
      <c r="I135" s="100"/>
      <c r="J135" s="101"/>
      <c r="K135" s="100"/>
      <c r="L135" s="101"/>
      <c r="M135" s="100"/>
      <c r="N135" s="101"/>
      <c r="O135" s="100"/>
      <c r="P135" s="101"/>
      <c r="Q135" s="100"/>
      <c r="R135" s="101"/>
      <c r="S135" s="100"/>
      <c r="T135" s="101"/>
      <c r="U135" s="118"/>
      <c r="V135" s="118"/>
      <c r="W135" s="100"/>
      <c r="X135" s="100"/>
      <c r="Y135" s="100"/>
      <c r="Z135" s="100"/>
      <c r="AA135" s="132"/>
      <c r="AB135" s="101"/>
      <c r="AC135" s="101"/>
      <c r="AD135" s="101"/>
      <c r="AE135" s="100"/>
      <c r="AF135" s="101"/>
      <c r="AG135" s="100"/>
      <c r="AH135" s="101"/>
      <c r="AI135" s="100"/>
      <c r="AJ135" s="101"/>
      <c r="AK135" s="100"/>
      <c r="AL135" s="101"/>
      <c r="AM135" s="101"/>
      <c r="AN135" s="8"/>
      <c r="AO135" s="147">
        <f>IFERROR(VLOOKUP(B135,'A2. Rate Change &amp; Enrollment'!$C$20:$K$769,3,FALSE),0)</f>
        <v>0</v>
      </c>
      <c r="AP135" s="147">
        <f>IFERROR(VLOOKUP(B135,'A2. Rate Change &amp; Enrollment'!$C$20:$K$769,7,FALSE),0)</f>
        <v>0</v>
      </c>
      <c r="AQ135" s="150" t="e">
        <f t="shared" si="14"/>
        <v>#DIV/0!</v>
      </c>
      <c r="AS135" s="177"/>
      <c r="AT135" s="177"/>
      <c r="AV135" s="153" t="e">
        <f t="shared" si="15"/>
        <v>#DIV/0!</v>
      </c>
      <c r="AW135" s="101"/>
      <c r="AY135" s="132"/>
      <c r="AZ135" s="101"/>
      <c r="BA135" s="94"/>
      <c r="BB135" s="94"/>
      <c r="BC135" s="94"/>
      <c r="BD135" s="94"/>
      <c r="BE135" s="101"/>
      <c r="BF135" s="132"/>
      <c r="BG135" s="98"/>
      <c r="BH135" s="74" t="str">
        <f t="shared" si="10"/>
        <v>N</v>
      </c>
      <c r="BI135" t="e">
        <f t="shared" si="11"/>
        <v>#DIV/0!</v>
      </c>
      <c r="BK135" s="283">
        <f>IFERROR(VLOOKUP($B135, 'A2. Rate Change &amp; Enrollment'!$C$14:$BY$769, 75, FALSE), 0)</f>
        <v>0</v>
      </c>
      <c r="BL135" s="283" t="e">
        <f t="shared" si="12"/>
        <v>#DIV/0!</v>
      </c>
      <c r="BM135" s="283" t="e">
        <f t="shared" si="13"/>
        <v>#DIV/0!</v>
      </c>
      <c r="BN135" t="e">
        <f t="shared" si="16"/>
        <v>#DIV/0!</v>
      </c>
    </row>
    <row r="136" spans="1:66" x14ac:dyDescent="0.35">
      <c r="A136" t="s">
        <v>330</v>
      </c>
      <c r="B136" s="144"/>
      <c r="C136" s="98"/>
      <c r="D136" s="43" t="str">
        <f t="shared" si="9"/>
        <v>PPO</v>
      </c>
      <c r="E136" s="100"/>
      <c r="F136" s="101"/>
      <c r="G136" s="100"/>
      <c r="H136" s="101"/>
      <c r="I136" s="100"/>
      <c r="J136" s="101"/>
      <c r="K136" s="100"/>
      <c r="L136" s="101"/>
      <c r="M136" s="100"/>
      <c r="N136" s="101"/>
      <c r="O136" s="100"/>
      <c r="P136" s="101"/>
      <c r="Q136" s="100"/>
      <c r="R136" s="101"/>
      <c r="S136" s="100"/>
      <c r="T136" s="101"/>
      <c r="U136" s="118"/>
      <c r="V136" s="118"/>
      <c r="W136" s="100"/>
      <c r="X136" s="100"/>
      <c r="Y136" s="100"/>
      <c r="Z136" s="100"/>
      <c r="AA136" s="132"/>
      <c r="AB136" s="101"/>
      <c r="AC136" s="101"/>
      <c r="AD136" s="101"/>
      <c r="AE136" s="100"/>
      <c r="AF136" s="101"/>
      <c r="AG136" s="100"/>
      <c r="AH136" s="101"/>
      <c r="AI136" s="100"/>
      <c r="AJ136" s="101"/>
      <c r="AK136" s="100"/>
      <c r="AL136" s="101"/>
      <c r="AM136" s="101"/>
      <c r="AN136" s="8"/>
      <c r="AO136" s="147">
        <f>IFERROR(VLOOKUP(B136,'A2. Rate Change &amp; Enrollment'!$C$20:$K$769,3,FALSE),0)</f>
        <v>0</v>
      </c>
      <c r="AP136" s="147">
        <f>IFERROR(VLOOKUP(B136,'A2. Rate Change &amp; Enrollment'!$C$20:$K$769,7,FALSE),0)</f>
        <v>0</v>
      </c>
      <c r="AQ136" s="150" t="e">
        <f t="shared" si="14"/>
        <v>#DIV/0!</v>
      </c>
      <c r="AS136" s="177"/>
      <c r="AT136" s="177"/>
      <c r="AV136" s="153" t="e">
        <f t="shared" si="15"/>
        <v>#DIV/0!</v>
      </c>
      <c r="AW136" s="101"/>
      <c r="AY136" s="132"/>
      <c r="AZ136" s="101"/>
      <c r="BA136" s="94"/>
      <c r="BB136" s="94"/>
      <c r="BC136" s="94"/>
      <c r="BD136" s="94"/>
      <c r="BE136" s="101"/>
      <c r="BF136" s="132"/>
      <c r="BG136" s="98"/>
      <c r="BH136" s="74" t="str">
        <f t="shared" si="10"/>
        <v>N</v>
      </c>
      <c r="BI136" t="e">
        <f t="shared" si="11"/>
        <v>#DIV/0!</v>
      </c>
      <c r="BK136" s="283">
        <f>IFERROR(VLOOKUP($B136, 'A2. Rate Change &amp; Enrollment'!$C$14:$BY$769, 75, FALSE), 0)</f>
        <v>0</v>
      </c>
      <c r="BL136" s="283" t="e">
        <f t="shared" si="12"/>
        <v>#DIV/0!</v>
      </c>
      <c r="BM136" s="283" t="e">
        <f t="shared" si="13"/>
        <v>#DIV/0!</v>
      </c>
      <c r="BN136" t="e">
        <f t="shared" si="16"/>
        <v>#DIV/0!</v>
      </c>
    </row>
    <row r="137" spans="1:66" x14ac:dyDescent="0.35">
      <c r="A137" t="s">
        <v>331</v>
      </c>
      <c r="B137" s="144"/>
      <c r="C137" s="98"/>
      <c r="D137" s="43" t="str">
        <f t="shared" si="9"/>
        <v>PPO</v>
      </c>
      <c r="E137" s="100"/>
      <c r="F137" s="101"/>
      <c r="G137" s="100"/>
      <c r="H137" s="101"/>
      <c r="I137" s="100"/>
      <c r="J137" s="101"/>
      <c r="K137" s="100"/>
      <c r="L137" s="101"/>
      <c r="M137" s="100"/>
      <c r="N137" s="101"/>
      <c r="O137" s="100"/>
      <c r="P137" s="101"/>
      <c r="Q137" s="100"/>
      <c r="R137" s="101"/>
      <c r="S137" s="100"/>
      <c r="T137" s="101"/>
      <c r="U137" s="118"/>
      <c r="V137" s="118"/>
      <c r="W137" s="100"/>
      <c r="X137" s="100"/>
      <c r="Y137" s="100"/>
      <c r="Z137" s="100"/>
      <c r="AA137" s="132"/>
      <c r="AB137" s="101"/>
      <c r="AC137" s="101"/>
      <c r="AD137" s="101"/>
      <c r="AE137" s="100"/>
      <c r="AF137" s="101"/>
      <c r="AG137" s="100"/>
      <c r="AH137" s="101"/>
      <c r="AI137" s="100"/>
      <c r="AJ137" s="101"/>
      <c r="AK137" s="100"/>
      <c r="AL137" s="101"/>
      <c r="AM137" s="101"/>
      <c r="AN137" s="8"/>
      <c r="AO137" s="147">
        <f>IFERROR(VLOOKUP(B137,'A2. Rate Change &amp; Enrollment'!$C$20:$K$769,3,FALSE),0)</f>
        <v>0</v>
      </c>
      <c r="AP137" s="147">
        <f>IFERROR(VLOOKUP(B137,'A2. Rate Change &amp; Enrollment'!$C$20:$K$769,7,FALSE),0)</f>
        <v>0</v>
      </c>
      <c r="AQ137" s="150" t="e">
        <f t="shared" si="14"/>
        <v>#DIV/0!</v>
      </c>
      <c r="AS137" s="177"/>
      <c r="AT137" s="177"/>
      <c r="AV137" s="153" t="e">
        <f t="shared" si="15"/>
        <v>#DIV/0!</v>
      </c>
      <c r="AW137" s="101"/>
      <c r="AY137" s="132"/>
      <c r="AZ137" s="101"/>
      <c r="BA137" s="94"/>
      <c r="BB137" s="94"/>
      <c r="BC137" s="94"/>
      <c r="BD137" s="94"/>
      <c r="BE137" s="101"/>
      <c r="BF137" s="132"/>
      <c r="BG137" s="98"/>
      <c r="BH137" s="74" t="str">
        <f t="shared" si="10"/>
        <v>N</v>
      </c>
      <c r="BI137" t="e">
        <f t="shared" si="11"/>
        <v>#DIV/0!</v>
      </c>
      <c r="BK137" s="283">
        <f>IFERROR(VLOOKUP($B137, 'A2. Rate Change &amp; Enrollment'!$C$14:$BY$769, 75, FALSE), 0)</f>
        <v>0</v>
      </c>
      <c r="BL137" s="283" t="e">
        <f t="shared" si="12"/>
        <v>#DIV/0!</v>
      </c>
      <c r="BM137" s="283" t="e">
        <f t="shared" si="13"/>
        <v>#DIV/0!</v>
      </c>
      <c r="BN137" t="e">
        <f t="shared" si="16"/>
        <v>#DIV/0!</v>
      </c>
    </row>
    <row r="138" spans="1:66" x14ac:dyDescent="0.35">
      <c r="A138" t="s">
        <v>332</v>
      </c>
      <c r="B138" s="144"/>
      <c r="C138" s="98"/>
      <c r="D138" s="43" t="str">
        <f t="shared" si="9"/>
        <v>PPO</v>
      </c>
      <c r="E138" s="100"/>
      <c r="F138" s="101"/>
      <c r="G138" s="100"/>
      <c r="H138" s="101"/>
      <c r="I138" s="100"/>
      <c r="J138" s="101"/>
      <c r="K138" s="100"/>
      <c r="L138" s="101"/>
      <c r="M138" s="100"/>
      <c r="N138" s="101"/>
      <c r="O138" s="100"/>
      <c r="P138" s="101"/>
      <c r="Q138" s="100"/>
      <c r="R138" s="101"/>
      <c r="S138" s="100"/>
      <c r="T138" s="101"/>
      <c r="U138" s="118"/>
      <c r="V138" s="118"/>
      <c r="W138" s="100"/>
      <c r="X138" s="100"/>
      <c r="Y138" s="100"/>
      <c r="Z138" s="100"/>
      <c r="AA138" s="132"/>
      <c r="AB138" s="101"/>
      <c r="AC138" s="101"/>
      <c r="AD138" s="101"/>
      <c r="AE138" s="100"/>
      <c r="AF138" s="101"/>
      <c r="AG138" s="100"/>
      <c r="AH138" s="101"/>
      <c r="AI138" s="100"/>
      <c r="AJ138" s="101"/>
      <c r="AK138" s="100"/>
      <c r="AL138" s="101"/>
      <c r="AM138" s="101"/>
      <c r="AN138" s="8"/>
      <c r="AO138" s="147">
        <f>IFERROR(VLOOKUP(B138,'A2. Rate Change &amp; Enrollment'!$C$20:$K$769,3,FALSE),0)</f>
        <v>0</v>
      </c>
      <c r="AP138" s="147">
        <f>IFERROR(VLOOKUP(B138,'A2. Rate Change &amp; Enrollment'!$C$20:$K$769,7,FALSE),0)</f>
        <v>0</v>
      </c>
      <c r="AQ138" s="150" t="e">
        <f t="shared" si="14"/>
        <v>#DIV/0!</v>
      </c>
      <c r="AS138" s="177"/>
      <c r="AT138" s="177"/>
      <c r="AV138" s="153" t="e">
        <f t="shared" si="15"/>
        <v>#DIV/0!</v>
      </c>
      <c r="AW138" s="101"/>
      <c r="AY138" s="132"/>
      <c r="AZ138" s="101"/>
      <c r="BA138" s="94"/>
      <c r="BB138" s="94"/>
      <c r="BC138" s="94"/>
      <c r="BD138" s="94"/>
      <c r="BE138" s="101"/>
      <c r="BF138" s="132"/>
      <c r="BG138" s="98"/>
      <c r="BH138" s="74" t="str">
        <f t="shared" si="10"/>
        <v>N</v>
      </c>
      <c r="BI138" t="e">
        <f t="shared" si="11"/>
        <v>#DIV/0!</v>
      </c>
      <c r="BK138" s="283">
        <f>IFERROR(VLOOKUP($B138, 'A2. Rate Change &amp; Enrollment'!$C$14:$BY$769, 75, FALSE), 0)</f>
        <v>0</v>
      </c>
      <c r="BL138" s="283" t="e">
        <f t="shared" si="12"/>
        <v>#DIV/0!</v>
      </c>
      <c r="BM138" s="283" t="e">
        <f t="shared" si="13"/>
        <v>#DIV/0!</v>
      </c>
      <c r="BN138" t="e">
        <f t="shared" si="16"/>
        <v>#DIV/0!</v>
      </c>
    </row>
    <row r="139" spans="1:66" x14ac:dyDescent="0.35">
      <c r="A139" t="s">
        <v>333</v>
      </c>
      <c r="B139" s="144"/>
      <c r="C139" s="98"/>
      <c r="D139" s="43" t="str">
        <f t="shared" si="9"/>
        <v>PPO</v>
      </c>
      <c r="E139" s="100"/>
      <c r="F139" s="101"/>
      <c r="G139" s="100"/>
      <c r="H139" s="101"/>
      <c r="I139" s="100"/>
      <c r="J139" s="101"/>
      <c r="K139" s="100"/>
      <c r="L139" s="101"/>
      <c r="M139" s="100"/>
      <c r="N139" s="101"/>
      <c r="O139" s="100"/>
      <c r="P139" s="101"/>
      <c r="Q139" s="100"/>
      <c r="R139" s="101"/>
      <c r="S139" s="100"/>
      <c r="T139" s="101"/>
      <c r="U139" s="118"/>
      <c r="V139" s="118"/>
      <c r="W139" s="100"/>
      <c r="X139" s="100"/>
      <c r="Y139" s="100"/>
      <c r="Z139" s="100"/>
      <c r="AA139" s="132"/>
      <c r="AB139" s="101"/>
      <c r="AC139" s="101"/>
      <c r="AD139" s="101"/>
      <c r="AE139" s="100"/>
      <c r="AF139" s="101"/>
      <c r="AG139" s="100"/>
      <c r="AH139" s="101"/>
      <c r="AI139" s="100"/>
      <c r="AJ139" s="101"/>
      <c r="AK139" s="100"/>
      <c r="AL139" s="101"/>
      <c r="AM139" s="101"/>
      <c r="AN139" s="8"/>
      <c r="AO139" s="147">
        <f>IFERROR(VLOOKUP(B139,'A2. Rate Change &amp; Enrollment'!$C$20:$K$769,3,FALSE),0)</f>
        <v>0</v>
      </c>
      <c r="AP139" s="147">
        <f>IFERROR(VLOOKUP(B139,'A2. Rate Change &amp; Enrollment'!$C$20:$K$769,7,FALSE),0)</f>
        <v>0</v>
      </c>
      <c r="AQ139" s="150" t="e">
        <f t="shared" si="14"/>
        <v>#DIV/0!</v>
      </c>
      <c r="AS139" s="177"/>
      <c r="AT139" s="177"/>
      <c r="AV139" s="153" t="e">
        <f t="shared" si="15"/>
        <v>#DIV/0!</v>
      </c>
      <c r="AW139" s="101"/>
      <c r="AY139" s="132"/>
      <c r="AZ139" s="101"/>
      <c r="BA139" s="94"/>
      <c r="BB139" s="94"/>
      <c r="BC139" s="94"/>
      <c r="BD139" s="94"/>
      <c r="BE139" s="101"/>
      <c r="BF139" s="132"/>
      <c r="BG139" s="98"/>
      <c r="BH139" s="74" t="str">
        <f t="shared" si="10"/>
        <v>N</v>
      </c>
      <c r="BI139" t="e">
        <f t="shared" si="11"/>
        <v>#DIV/0!</v>
      </c>
      <c r="BK139" s="283">
        <f>IFERROR(VLOOKUP($B139, 'A2. Rate Change &amp; Enrollment'!$C$14:$BY$769, 75, FALSE), 0)</f>
        <v>0</v>
      </c>
      <c r="BL139" s="283" t="e">
        <f t="shared" si="12"/>
        <v>#DIV/0!</v>
      </c>
      <c r="BM139" s="283" t="e">
        <f t="shared" si="13"/>
        <v>#DIV/0!</v>
      </c>
      <c r="BN139" t="e">
        <f t="shared" si="16"/>
        <v>#DIV/0!</v>
      </c>
    </row>
    <row r="140" spans="1:66" x14ac:dyDescent="0.35">
      <c r="A140" t="s">
        <v>334</v>
      </c>
      <c r="B140" s="144"/>
      <c r="C140" s="98"/>
      <c r="D140" s="43" t="str">
        <f t="shared" si="9"/>
        <v>PPO</v>
      </c>
      <c r="E140" s="100"/>
      <c r="F140" s="101"/>
      <c r="G140" s="100"/>
      <c r="H140" s="101"/>
      <c r="I140" s="100"/>
      <c r="J140" s="101"/>
      <c r="K140" s="100"/>
      <c r="L140" s="101"/>
      <c r="M140" s="100"/>
      <c r="N140" s="101"/>
      <c r="O140" s="100"/>
      <c r="P140" s="101"/>
      <c r="Q140" s="100"/>
      <c r="R140" s="101"/>
      <c r="S140" s="100"/>
      <c r="T140" s="101"/>
      <c r="U140" s="118"/>
      <c r="V140" s="118"/>
      <c r="W140" s="100"/>
      <c r="X140" s="100"/>
      <c r="Y140" s="100"/>
      <c r="Z140" s="100"/>
      <c r="AA140" s="132"/>
      <c r="AB140" s="101"/>
      <c r="AC140" s="101"/>
      <c r="AD140" s="101"/>
      <c r="AE140" s="100"/>
      <c r="AF140" s="101"/>
      <c r="AG140" s="100"/>
      <c r="AH140" s="101"/>
      <c r="AI140" s="100"/>
      <c r="AJ140" s="101"/>
      <c r="AK140" s="100"/>
      <c r="AL140" s="101"/>
      <c r="AM140" s="101"/>
      <c r="AN140" s="8"/>
      <c r="AO140" s="147">
        <f>IFERROR(VLOOKUP(B140,'A2. Rate Change &amp; Enrollment'!$C$20:$K$769,3,FALSE),0)</f>
        <v>0</v>
      </c>
      <c r="AP140" s="147">
        <f>IFERROR(VLOOKUP(B140,'A2. Rate Change &amp; Enrollment'!$C$20:$K$769,7,FALSE),0)</f>
        <v>0</v>
      </c>
      <c r="AQ140" s="150" t="e">
        <f t="shared" si="14"/>
        <v>#DIV/0!</v>
      </c>
      <c r="AS140" s="177"/>
      <c r="AT140" s="177"/>
      <c r="AV140" s="153" t="e">
        <f t="shared" si="15"/>
        <v>#DIV/0!</v>
      </c>
      <c r="AW140" s="101"/>
      <c r="AY140" s="132"/>
      <c r="AZ140" s="101"/>
      <c r="BA140" s="94"/>
      <c r="BB140" s="94"/>
      <c r="BC140" s="94"/>
      <c r="BD140" s="94"/>
      <c r="BE140" s="101"/>
      <c r="BF140" s="132"/>
      <c r="BG140" s="98"/>
      <c r="BH140" s="74" t="str">
        <f t="shared" si="10"/>
        <v>N</v>
      </c>
      <c r="BI140" t="e">
        <f t="shared" si="11"/>
        <v>#DIV/0!</v>
      </c>
      <c r="BK140" s="283">
        <f>IFERROR(VLOOKUP($B140, 'A2. Rate Change &amp; Enrollment'!$C$14:$BY$769, 75, FALSE), 0)</f>
        <v>0</v>
      </c>
      <c r="BL140" s="283" t="e">
        <f t="shared" si="12"/>
        <v>#DIV/0!</v>
      </c>
      <c r="BM140" s="283" t="e">
        <f t="shared" si="13"/>
        <v>#DIV/0!</v>
      </c>
      <c r="BN140" t="e">
        <f t="shared" si="16"/>
        <v>#DIV/0!</v>
      </c>
    </row>
    <row r="141" spans="1:66" x14ac:dyDescent="0.35">
      <c r="A141" t="s">
        <v>335</v>
      </c>
      <c r="B141" s="144"/>
      <c r="C141" s="98"/>
      <c r="D141" s="43" t="str">
        <f t="shared" si="9"/>
        <v>PPO</v>
      </c>
      <c r="E141" s="100"/>
      <c r="F141" s="101"/>
      <c r="G141" s="100"/>
      <c r="H141" s="101"/>
      <c r="I141" s="100"/>
      <c r="J141" s="101"/>
      <c r="K141" s="100"/>
      <c r="L141" s="101"/>
      <c r="M141" s="100"/>
      <c r="N141" s="101"/>
      <c r="O141" s="100"/>
      <c r="P141" s="101"/>
      <c r="Q141" s="100"/>
      <c r="R141" s="101"/>
      <c r="S141" s="100"/>
      <c r="T141" s="101"/>
      <c r="U141" s="118"/>
      <c r="V141" s="118"/>
      <c r="W141" s="100"/>
      <c r="X141" s="100"/>
      <c r="Y141" s="100"/>
      <c r="Z141" s="100"/>
      <c r="AA141" s="132"/>
      <c r="AB141" s="101"/>
      <c r="AC141" s="101"/>
      <c r="AD141" s="101"/>
      <c r="AE141" s="100"/>
      <c r="AF141" s="101"/>
      <c r="AG141" s="100"/>
      <c r="AH141" s="101"/>
      <c r="AI141" s="100"/>
      <c r="AJ141" s="101"/>
      <c r="AK141" s="100"/>
      <c r="AL141" s="101"/>
      <c r="AM141" s="101"/>
      <c r="AN141" s="8"/>
      <c r="AO141" s="147">
        <f>IFERROR(VLOOKUP(B141,'A2. Rate Change &amp; Enrollment'!$C$20:$K$769,3,FALSE),0)</f>
        <v>0</v>
      </c>
      <c r="AP141" s="147">
        <f>IFERROR(VLOOKUP(B141,'A2. Rate Change &amp; Enrollment'!$C$20:$K$769,7,FALSE),0)</f>
        <v>0</v>
      </c>
      <c r="AQ141" s="150" t="e">
        <f t="shared" si="14"/>
        <v>#DIV/0!</v>
      </c>
      <c r="AS141" s="177"/>
      <c r="AT141" s="177"/>
      <c r="AV141" s="153" t="e">
        <f t="shared" si="15"/>
        <v>#DIV/0!</v>
      </c>
      <c r="AW141" s="101"/>
      <c r="AY141" s="132"/>
      <c r="AZ141" s="101"/>
      <c r="BA141" s="94"/>
      <c r="BB141" s="94"/>
      <c r="BC141" s="94"/>
      <c r="BD141" s="94"/>
      <c r="BE141" s="101"/>
      <c r="BF141" s="132"/>
      <c r="BG141" s="98"/>
      <c r="BH141" s="74" t="str">
        <f t="shared" si="10"/>
        <v>N</v>
      </c>
      <c r="BI141" t="e">
        <f t="shared" si="11"/>
        <v>#DIV/0!</v>
      </c>
      <c r="BK141" s="283">
        <f>IFERROR(VLOOKUP($B141, 'A2. Rate Change &amp; Enrollment'!$C$14:$BY$769, 75, FALSE), 0)</f>
        <v>0</v>
      </c>
      <c r="BL141" s="283" t="e">
        <f t="shared" si="12"/>
        <v>#DIV/0!</v>
      </c>
      <c r="BM141" s="283" t="e">
        <f t="shared" si="13"/>
        <v>#DIV/0!</v>
      </c>
      <c r="BN141" t="e">
        <f t="shared" si="16"/>
        <v>#DIV/0!</v>
      </c>
    </row>
    <row r="142" spans="1:66" x14ac:dyDescent="0.35">
      <c r="A142" t="s">
        <v>336</v>
      </c>
      <c r="B142" s="144"/>
      <c r="C142" s="98"/>
      <c r="D142" s="43" t="str">
        <f t="shared" si="9"/>
        <v>PPO</v>
      </c>
      <c r="E142" s="100"/>
      <c r="F142" s="101"/>
      <c r="G142" s="100"/>
      <c r="H142" s="101"/>
      <c r="I142" s="100"/>
      <c r="J142" s="101"/>
      <c r="K142" s="100"/>
      <c r="L142" s="101"/>
      <c r="M142" s="100"/>
      <c r="N142" s="101"/>
      <c r="O142" s="100"/>
      <c r="P142" s="101"/>
      <c r="Q142" s="100"/>
      <c r="R142" s="101"/>
      <c r="S142" s="100"/>
      <c r="T142" s="101"/>
      <c r="U142" s="118"/>
      <c r="V142" s="118"/>
      <c r="W142" s="100"/>
      <c r="X142" s="100"/>
      <c r="Y142" s="100"/>
      <c r="Z142" s="100"/>
      <c r="AA142" s="132"/>
      <c r="AB142" s="101"/>
      <c r="AC142" s="101"/>
      <c r="AD142" s="101"/>
      <c r="AE142" s="100"/>
      <c r="AF142" s="101"/>
      <c r="AG142" s="100"/>
      <c r="AH142" s="101"/>
      <c r="AI142" s="100"/>
      <c r="AJ142" s="101"/>
      <c r="AK142" s="100"/>
      <c r="AL142" s="101"/>
      <c r="AM142" s="101"/>
      <c r="AN142" s="8"/>
      <c r="AO142" s="147">
        <f>IFERROR(VLOOKUP(B142,'A2. Rate Change &amp; Enrollment'!$C$20:$K$769,3,FALSE),0)</f>
        <v>0</v>
      </c>
      <c r="AP142" s="147">
        <f>IFERROR(VLOOKUP(B142,'A2. Rate Change &amp; Enrollment'!$C$20:$K$769,7,FALSE),0)</f>
        <v>0</v>
      </c>
      <c r="AQ142" s="150" t="e">
        <f t="shared" si="14"/>
        <v>#DIV/0!</v>
      </c>
      <c r="AS142" s="177"/>
      <c r="AT142" s="177"/>
      <c r="AV142" s="153" t="e">
        <f t="shared" si="15"/>
        <v>#DIV/0!</v>
      </c>
      <c r="AW142" s="101"/>
      <c r="AY142" s="132"/>
      <c r="AZ142" s="101"/>
      <c r="BA142" s="94"/>
      <c r="BB142" s="94"/>
      <c r="BC142" s="94"/>
      <c r="BD142" s="94"/>
      <c r="BE142" s="101"/>
      <c r="BF142" s="132"/>
      <c r="BG142" s="98"/>
      <c r="BH142" s="74" t="str">
        <f t="shared" si="10"/>
        <v>N</v>
      </c>
      <c r="BI142" t="e">
        <f t="shared" si="11"/>
        <v>#DIV/0!</v>
      </c>
      <c r="BK142" s="283">
        <f>IFERROR(VLOOKUP($B142, 'A2. Rate Change &amp; Enrollment'!$C$14:$BY$769, 75, FALSE), 0)</f>
        <v>0</v>
      </c>
      <c r="BL142" s="283" t="e">
        <f t="shared" si="12"/>
        <v>#DIV/0!</v>
      </c>
      <c r="BM142" s="283" t="e">
        <f t="shared" si="13"/>
        <v>#DIV/0!</v>
      </c>
      <c r="BN142" t="e">
        <f t="shared" si="16"/>
        <v>#DIV/0!</v>
      </c>
    </row>
    <row r="143" spans="1:66" x14ac:dyDescent="0.35">
      <c r="A143" t="s">
        <v>337</v>
      </c>
      <c r="B143" s="144"/>
      <c r="C143" s="98"/>
      <c r="D143" s="43" t="str">
        <f t="shared" si="9"/>
        <v>PPO</v>
      </c>
      <c r="E143" s="100"/>
      <c r="F143" s="101"/>
      <c r="G143" s="100"/>
      <c r="H143" s="101"/>
      <c r="I143" s="100"/>
      <c r="J143" s="101"/>
      <c r="K143" s="100"/>
      <c r="L143" s="101"/>
      <c r="M143" s="100"/>
      <c r="N143" s="101"/>
      <c r="O143" s="100"/>
      <c r="P143" s="101"/>
      <c r="Q143" s="100"/>
      <c r="R143" s="101"/>
      <c r="S143" s="100"/>
      <c r="T143" s="101"/>
      <c r="U143" s="118"/>
      <c r="V143" s="118"/>
      <c r="W143" s="100"/>
      <c r="X143" s="100"/>
      <c r="Y143" s="100"/>
      <c r="Z143" s="100"/>
      <c r="AA143" s="132"/>
      <c r="AB143" s="101"/>
      <c r="AC143" s="101"/>
      <c r="AD143" s="101"/>
      <c r="AE143" s="100"/>
      <c r="AF143" s="101"/>
      <c r="AG143" s="100"/>
      <c r="AH143" s="101"/>
      <c r="AI143" s="100"/>
      <c r="AJ143" s="101"/>
      <c r="AK143" s="100"/>
      <c r="AL143" s="101"/>
      <c r="AM143" s="101"/>
      <c r="AN143" s="8"/>
      <c r="AO143" s="147">
        <f>IFERROR(VLOOKUP(B143,'A2. Rate Change &amp; Enrollment'!$C$20:$K$769,3,FALSE),0)</f>
        <v>0</v>
      </c>
      <c r="AP143" s="147">
        <f>IFERROR(VLOOKUP(B143,'A2. Rate Change &amp; Enrollment'!$C$20:$K$769,7,FALSE),0)</f>
        <v>0</v>
      </c>
      <c r="AQ143" s="150" t="e">
        <f t="shared" si="14"/>
        <v>#DIV/0!</v>
      </c>
      <c r="AS143" s="177"/>
      <c r="AT143" s="177"/>
      <c r="AV143" s="153" t="e">
        <f t="shared" si="15"/>
        <v>#DIV/0!</v>
      </c>
      <c r="AW143" s="101"/>
      <c r="AY143" s="132"/>
      <c r="AZ143" s="101"/>
      <c r="BA143" s="94"/>
      <c r="BB143" s="94"/>
      <c r="BC143" s="94"/>
      <c r="BD143" s="94"/>
      <c r="BE143" s="101"/>
      <c r="BF143" s="132"/>
      <c r="BG143" s="98"/>
      <c r="BH143" s="74" t="str">
        <f t="shared" si="10"/>
        <v>N</v>
      </c>
      <c r="BI143" t="e">
        <f t="shared" si="11"/>
        <v>#DIV/0!</v>
      </c>
      <c r="BK143" s="283">
        <f>IFERROR(VLOOKUP($B143, 'A2. Rate Change &amp; Enrollment'!$C$14:$BY$769, 75, FALSE), 0)</f>
        <v>0</v>
      </c>
      <c r="BL143" s="283" t="e">
        <f t="shared" si="12"/>
        <v>#DIV/0!</v>
      </c>
      <c r="BM143" s="283" t="e">
        <f t="shared" si="13"/>
        <v>#DIV/0!</v>
      </c>
      <c r="BN143" t="e">
        <f t="shared" si="16"/>
        <v>#DIV/0!</v>
      </c>
    </row>
    <row r="144" spans="1:66" x14ac:dyDescent="0.35">
      <c r="A144" t="s">
        <v>338</v>
      </c>
      <c r="B144" s="144"/>
      <c r="C144" s="98"/>
      <c r="D144" s="43" t="str">
        <f t="shared" ref="D144:D207" si="17">$B$4</f>
        <v>PPO</v>
      </c>
      <c r="E144" s="100"/>
      <c r="F144" s="101"/>
      <c r="G144" s="100"/>
      <c r="H144" s="101"/>
      <c r="I144" s="100"/>
      <c r="J144" s="101"/>
      <c r="K144" s="100"/>
      <c r="L144" s="101"/>
      <c r="M144" s="100"/>
      <c r="N144" s="101"/>
      <c r="O144" s="100"/>
      <c r="P144" s="101"/>
      <c r="Q144" s="100"/>
      <c r="R144" s="101"/>
      <c r="S144" s="100"/>
      <c r="T144" s="101"/>
      <c r="U144" s="118"/>
      <c r="V144" s="118"/>
      <c r="W144" s="100"/>
      <c r="X144" s="100"/>
      <c r="Y144" s="100"/>
      <c r="Z144" s="100"/>
      <c r="AA144" s="132"/>
      <c r="AB144" s="101"/>
      <c r="AC144" s="101"/>
      <c r="AD144" s="101"/>
      <c r="AE144" s="100"/>
      <c r="AF144" s="101"/>
      <c r="AG144" s="100"/>
      <c r="AH144" s="101"/>
      <c r="AI144" s="100"/>
      <c r="AJ144" s="101"/>
      <c r="AK144" s="100"/>
      <c r="AL144" s="101"/>
      <c r="AM144" s="101"/>
      <c r="AN144" s="8"/>
      <c r="AO144" s="147">
        <f>IFERROR(VLOOKUP(B144,'A2. Rate Change &amp; Enrollment'!$C$20:$K$769,3,FALSE),0)</f>
        <v>0</v>
      </c>
      <c r="AP144" s="147">
        <f>IFERROR(VLOOKUP(B144,'A2. Rate Change &amp; Enrollment'!$C$20:$K$769,7,FALSE),0)</f>
        <v>0</v>
      </c>
      <c r="AQ144" s="150" t="e">
        <f t="shared" si="14"/>
        <v>#DIV/0!</v>
      </c>
      <c r="AS144" s="177"/>
      <c r="AT144" s="177"/>
      <c r="AV144" s="153" t="e">
        <f t="shared" si="15"/>
        <v>#DIV/0!</v>
      </c>
      <c r="AW144" s="101"/>
      <c r="AY144" s="132"/>
      <c r="AZ144" s="101"/>
      <c r="BA144" s="94"/>
      <c r="BB144" s="94"/>
      <c r="BC144" s="94"/>
      <c r="BD144" s="94"/>
      <c r="BE144" s="101"/>
      <c r="BF144" s="132"/>
      <c r="BG144" s="98"/>
      <c r="BH144" s="74" t="str">
        <f t="shared" ref="BH144:BH207" si="18">IF(OR(AS144-AT144&gt;5%, AT144-AS144&gt;5%), "Y", "N")</f>
        <v>N</v>
      </c>
      <c r="BI144" t="e">
        <f t="shared" ref="BI144:BI207" si="19">IF(AND(AQ144&gt;5%, BH144="Y"), "Y", "N")</f>
        <v>#DIV/0!</v>
      </c>
      <c r="BK144" s="283">
        <f>IFERROR(VLOOKUP($B144, 'A2. Rate Change &amp; Enrollment'!$C$14:$BY$769, 75, FALSE), 0)</f>
        <v>0</v>
      </c>
      <c r="BL144" s="283" t="e">
        <f t="shared" ref="BL144:BL207" si="20">BK144/$BK$14</f>
        <v>#DIV/0!</v>
      </c>
      <c r="BM144" s="283" t="e">
        <f t="shared" ref="BM144:BM207" si="21">AS144/$AS$14</f>
        <v>#DIV/0!</v>
      </c>
      <c r="BN144" t="e">
        <f t="shared" si="16"/>
        <v>#DIV/0!</v>
      </c>
    </row>
    <row r="145" spans="1:66" x14ac:dyDescent="0.35">
      <c r="A145" t="s">
        <v>339</v>
      </c>
      <c r="B145" s="144"/>
      <c r="C145" s="98"/>
      <c r="D145" s="43" t="str">
        <f t="shared" si="17"/>
        <v>PPO</v>
      </c>
      <c r="E145" s="100"/>
      <c r="F145" s="101"/>
      <c r="G145" s="100"/>
      <c r="H145" s="101"/>
      <c r="I145" s="100"/>
      <c r="J145" s="101"/>
      <c r="K145" s="100"/>
      <c r="L145" s="101"/>
      <c r="M145" s="100"/>
      <c r="N145" s="101"/>
      <c r="O145" s="100"/>
      <c r="P145" s="101"/>
      <c r="Q145" s="100"/>
      <c r="R145" s="101"/>
      <c r="S145" s="100"/>
      <c r="T145" s="101"/>
      <c r="U145" s="118"/>
      <c r="V145" s="118"/>
      <c r="W145" s="100"/>
      <c r="X145" s="100"/>
      <c r="Y145" s="100"/>
      <c r="Z145" s="100"/>
      <c r="AA145" s="132"/>
      <c r="AB145" s="101"/>
      <c r="AC145" s="101"/>
      <c r="AD145" s="101"/>
      <c r="AE145" s="100"/>
      <c r="AF145" s="101"/>
      <c r="AG145" s="100"/>
      <c r="AH145" s="101"/>
      <c r="AI145" s="100"/>
      <c r="AJ145" s="101"/>
      <c r="AK145" s="100"/>
      <c r="AL145" s="101"/>
      <c r="AM145" s="101"/>
      <c r="AN145" s="8"/>
      <c r="AO145" s="147">
        <f>IFERROR(VLOOKUP(B145,'A2. Rate Change &amp; Enrollment'!$C$20:$K$769,3,FALSE),0)</f>
        <v>0</v>
      </c>
      <c r="AP145" s="147">
        <f>IFERROR(VLOOKUP(B145,'A2. Rate Change &amp; Enrollment'!$C$20:$K$769,7,FALSE),0)</f>
        <v>0</v>
      </c>
      <c r="AQ145" s="150" t="e">
        <f t="shared" ref="AQ145:AQ208" si="22">AP145/$AP$11</f>
        <v>#DIV/0!</v>
      </c>
      <c r="AS145" s="177"/>
      <c r="AT145" s="177"/>
      <c r="AV145" s="153" t="e">
        <f t="shared" ref="AV145:AV208" si="23">AS145/AT145-1</f>
        <v>#DIV/0!</v>
      </c>
      <c r="AW145" s="101"/>
      <c r="AY145" s="132"/>
      <c r="AZ145" s="101"/>
      <c r="BA145" s="94"/>
      <c r="BB145" s="94"/>
      <c r="BC145" s="94"/>
      <c r="BD145" s="94"/>
      <c r="BE145" s="101"/>
      <c r="BF145" s="132"/>
      <c r="BG145" s="98"/>
      <c r="BH145" s="74" t="str">
        <f t="shared" si="18"/>
        <v>N</v>
      </c>
      <c r="BI145" t="e">
        <f t="shared" si="19"/>
        <v>#DIV/0!</v>
      </c>
      <c r="BK145" s="283">
        <f>IFERROR(VLOOKUP($B145, 'A2. Rate Change &amp; Enrollment'!$C$14:$BY$769, 75, FALSE), 0)</f>
        <v>0</v>
      </c>
      <c r="BL145" s="283" t="e">
        <f t="shared" si="20"/>
        <v>#DIV/0!</v>
      </c>
      <c r="BM145" s="283" t="e">
        <f t="shared" si="21"/>
        <v>#DIV/0!</v>
      </c>
      <c r="BN145" t="e">
        <f t="shared" ref="BN145:BN208" si="24">IF(ABS(BM145-BL145)&lt;0.001, "N", "Y")</f>
        <v>#DIV/0!</v>
      </c>
    </row>
    <row r="146" spans="1:66" x14ac:dyDescent="0.35">
      <c r="A146" t="s">
        <v>340</v>
      </c>
      <c r="B146" s="144"/>
      <c r="C146" s="98"/>
      <c r="D146" s="43" t="str">
        <f t="shared" si="17"/>
        <v>PPO</v>
      </c>
      <c r="E146" s="100"/>
      <c r="F146" s="101"/>
      <c r="G146" s="100"/>
      <c r="H146" s="101"/>
      <c r="I146" s="100"/>
      <c r="J146" s="101"/>
      <c r="K146" s="100"/>
      <c r="L146" s="101"/>
      <c r="M146" s="100"/>
      <c r="N146" s="101"/>
      <c r="O146" s="100"/>
      <c r="P146" s="101"/>
      <c r="Q146" s="100"/>
      <c r="R146" s="101"/>
      <c r="S146" s="100"/>
      <c r="T146" s="101"/>
      <c r="U146" s="118"/>
      <c r="V146" s="118"/>
      <c r="W146" s="100"/>
      <c r="X146" s="100"/>
      <c r="Y146" s="100"/>
      <c r="Z146" s="100"/>
      <c r="AA146" s="132"/>
      <c r="AB146" s="101"/>
      <c r="AC146" s="101"/>
      <c r="AD146" s="101"/>
      <c r="AE146" s="100"/>
      <c r="AF146" s="101"/>
      <c r="AG146" s="100"/>
      <c r="AH146" s="101"/>
      <c r="AI146" s="100"/>
      <c r="AJ146" s="101"/>
      <c r="AK146" s="100"/>
      <c r="AL146" s="101"/>
      <c r="AM146" s="101"/>
      <c r="AN146" s="8"/>
      <c r="AO146" s="147">
        <f>IFERROR(VLOOKUP(B146,'A2. Rate Change &amp; Enrollment'!$C$20:$K$769,3,FALSE),0)</f>
        <v>0</v>
      </c>
      <c r="AP146" s="147">
        <f>IFERROR(VLOOKUP(B146,'A2. Rate Change &amp; Enrollment'!$C$20:$K$769,7,FALSE),0)</f>
        <v>0</v>
      </c>
      <c r="AQ146" s="150" t="e">
        <f t="shared" si="22"/>
        <v>#DIV/0!</v>
      </c>
      <c r="AS146" s="177"/>
      <c r="AT146" s="177"/>
      <c r="AV146" s="153" t="e">
        <f t="shared" si="23"/>
        <v>#DIV/0!</v>
      </c>
      <c r="AW146" s="101"/>
      <c r="AY146" s="132"/>
      <c r="AZ146" s="101"/>
      <c r="BA146" s="94"/>
      <c r="BB146" s="94"/>
      <c r="BC146" s="94"/>
      <c r="BD146" s="94"/>
      <c r="BE146" s="101"/>
      <c r="BF146" s="132"/>
      <c r="BG146" s="98"/>
      <c r="BH146" s="74" t="str">
        <f t="shared" si="18"/>
        <v>N</v>
      </c>
      <c r="BI146" t="e">
        <f t="shared" si="19"/>
        <v>#DIV/0!</v>
      </c>
      <c r="BK146" s="283">
        <f>IFERROR(VLOOKUP($B146, 'A2. Rate Change &amp; Enrollment'!$C$14:$BY$769, 75, FALSE), 0)</f>
        <v>0</v>
      </c>
      <c r="BL146" s="283" t="e">
        <f t="shared" si="20"/>
        <v>#DIV/0!</v>
      </c>
      <c r="BM146" s="283" t="e">
        <f t="shared" si="21"/>
        <v>#DIV/0!</v>
      </c>
      <c r="BN146" t="e">
        <f t="shared" si="24"/>
        <v>#DIV/0!</v>
      </c>
    </row>
    <row r="147" spans="1:66" x14ac:dyDescent="0.35">
      <c r="A147" t="s">
        <v>341</v>
      </c>
      <c r="B147" s="144"/>
      <c r="C147" s="98"/>
      <c r="D147" s="43" t="str">
        <f t="shared" si="17"/>
        <v>PPO</v>
      </c>
      <c r="E147" s="100"/>
      <c r="F147" s="101"/>
      <c r="G147" s="100"/>
      <c r="H147" s="101"/>
      <c r="I147" s="100"/>
      <c r="J147" s="101"/>
      <c r="K147" s="100"/>
      <c r="L147" s="101"/>
      <c r="M147" s="100"/>
      <c r="N147" s="101"/>
      <c r="O147" s="100"/>
      <c r="P147" s="101"/>
      <c r="Q147" s="100"/>
      <c r="R147" s="101"/>
      <c r="S147" s="100"/>
      <c r="T147" s="101"/>
      <c r="U147" s="118"/>
      <c r="V147" s="118"/>
      <c r="W147" s="100"/>
      <c r="X147" s="100"/>
      <c r="Y147" s="100"/>
      <c r="Z147" s="100"/>
      <c r="AA147" s="132"/>
      <c r="AB147" s="101"/>
      <c r="AC147" s="101"/>
      <c r="AD147" s="101"/>
      <c r="AE147" s="100"/>
      <c r="AF147" s="101"/>
      <c r="AG147" s="100"/>
      <c r="AH147" s="101"/>
      <c r="AI147" s="100"/>
      <c r="AJ147" s="101"/>
      <c r="AK147" s="100"/>
      <c r="AL147" s="101"/>
      <c r="AM147" s="101"/>
      <c r="AN147" s="8"/>
      <c r="AO147" s="147">
        <f>IFERROR(VLOOKUP(B147,'A2. Rate Change &amp; Enrollment'!$C$20:$K$769,3,FALSE),0)</f>
        <v>0</v>
      </c>
      <c r="AP147" s="147">
        <f>IFERROR(VLOOKUP(B147,'A2. Rate Change &amp; Enrollment'!$C$20:$K$769,7,FALSE),0)</f>
        <v>0</v>
      </c>
      <c r="AQ147" s="150" t="e">
        <f t="shared" si="22"/>
        <v>#DIV/0!</v>
      </c>
      <c r="AS147" s="177"/>
      <c r="AT147" s="177"/>
      <c r="AV147" s="153" t="e">
        <f t="shared" si="23"/>
        <v>#DIV/0!</v>
      </c>
      <c r="AW147" s="101"/>
      <c r="AY147" s="132"/>
      <c r="AZ147" s="101"/>
      <c r="BA147" s="94"/>
      <c r="BB147" s="94"/>
      <c r="BC147" s="94"/>
      <c r="BD147" s="94"/>
      <c r="BE147" s="101"/>
      <c r="BF147" s="132"/>
      <c r="BG147" s="98"/>
      <c r="BH147" s="74" t="str">
        <f t="shared" si="18"/>
        <v>N</v>
      </c>
      <c r="BI147" t="e">
        <f t="shared" si="19"/>
        <v>#DIV/0!</v>
      </c>
      <c r="BK147" s="283">
        <f>IFERROR(VLOOKUP($B147, 'A2. Rate Change &amp; Enrollment'!$C$14:$BY$769, 75, FALSE), 0)</f>
        <v>0</v>
      </c>
      <c r="BL147" s="283" t="e">
        <f t="shared" si="20"/>
        <v>#DIV/0!</v>
      </c>
      <c r="BM147" s="283" t="e">
        <f t="shared" si="21"/>
        <v>#DIV/0!</v>
      </c>
      <c r="BN147" t="e">
        <f t="shared" si="24"/>
        <v>#DIV/0!</v>
      </c>
    </row>
    <row r="148" spans="1:66" x14ac:dyDescent="0.35">
      <c r="A148" t="s">
        <v>342</v>
      </c>
      <c r="B148" s="144"/>
      <c r="C148" s="98"/>
      <c r="D148" s="43" t="str">
        <f t="shared" si="17"/>
        <v>PPO</v>
      </c>
      <c r="E148" s="100"/>
      <c r="F148" s="101"/>
      <c r="G148" s="100"/>
      <c r="H148" s="101"/>
      <c r="I148" s="100"/>
      <c r="J148" s="101"/>
      <c r="K148" s="100"/>
      <c r="L148" s="101"/>
      <c r="M148" s="100"/>
      <c r="N148" s="101"/>
      <c r="O148" s="100"/>
      <c r="P148" s="101"/>
      <c r="Q148" s="100"/>
      <c r="R148" s="101"/>
      <c r="S148" s="100"/>
      <c r="T148" s="101"/>
      <c r="U148" s="118"/>
      <c r="V148" s="118"/>
      <c r="W148" s="100"/>
      <c r="X148" s="100"/>
      <c r="Y148" s="100"/>
      <c r="Z148" s="100"/>
      <c r="AA148" s="132"/>
      <c r="AB148" s="101"/>
      <c r="AC148" s="101"/>
      <c r="AD148" s="101"/>
      <c r="AE148" s="100"/>
      <c r="AF148" s="101"/>
      <c r="AG148" s="100"/>
      <c r="AH148" s="101"/>
      <c r="AI148" s="100"/>
      <c r="AJ148" s="101"/>
      <c r="AK148" s="100"/>
      <c r="AL148" s="101"/>
      <c r="AM148" s="101"/>
      <c r="AN148" s="8"/>
      <c r="AO148" s="147">
        <f>IFERROR(VLOOKUP(B148,'A2. Rate Change &amp; Enrollment'!$C$20:$K$769,3,FALSE),0)</f>
        <v>0</v>
      </c>
      <c r="AP148" s="147">
        <f>IFERROR(VLOOKUP(B148,'A2. Rate Change &amp; Enrollment'!$C$20:$K$769,7,FALSE),0)</f>
        <v>0</v>
      </c>
      <c r="AQ148" s="150" t="e">
        <f t="shared" si="22"/>
        <v>#DIV/0!</v>
      </c>
      <c r="AS148" s="177"/>
      <c r="AT148" s="177"/>
      <c r="AV148" s="153" t="e">
        <f t="shared" si="23"/>
        <v>#DIV/0!</v>
      </c>
      <c r="AW148" s="101"/>
      <c r="AY148" s="132"/>
      <c r="AZ148" s="101"/>
      <c r="BA148" s="94"/>
      <c r="BB148" s="94"/>
      <c r="BC148" s="94"/>
      <c r="BD148" s="94"/>
      <c r="BE148" s="101"/>
      <c r="BF148" s="132"/>
      <c r="BG148" s="98"/>
      <c r="BH148" s="74" t="str">
        <f t="shared" si="18"/>
        <v>N</v>
      </c>
      <c r="BI148" t="e">
        <f t="shared" si="19"/>
        <v>#DIV/0!</v>
      </c>
      <c r="BK148" s="283">
        <f>IFERROR(VLOOKUP($B148, 'A2. Rate Change &amp; Enrollment'!$C$14:$BY$769, 75, FALSE), 0)</f>
        <v>0</v>
      </c>
      <c r="BL148" s="283" t="e">
        <f t="shared" si="20"/>
        <v>#DIV/0!</v>
      </c>
      <c r="BM148" s="283" t="e">
        <f t="shared" si="21"/>
        <v>#DIV/0!</v>
      </c>
      <c r="BN148" t="e">
        <f t="shared" si="24"/>
        <v>#DIV/0!</v>
      </c>
    </row>
    <row r="149" spans="1:66" x14ac:dyDescent="0.35">
      <c r="A149" t="s">
        <v>343</v>
      </c>
      <c r="B149" s="144"/>
      <c r="C149" s="98"/>
      <c r="D149" s="43" t="str">
        <f t="shared" si="17"/>
        <v>PPO</v>
      </c>
      <c r="E149" s="100"/>
      <c r="F149" s="101"/>
      <c r="G149" s="100"/>
      <c r="H149" s="101"/>
      <c r="I149" s="100"/>
      <c r="J149" s="101"/>
      <c r="K149" s="100"/>
      <c r="L149" s="101"/>
      <c r="M149" s="100"/>
      <c r="N149" s="101"/>
      <c r="O149" s="100"/>
      <c r="P149" s="101"/>
      <c r="Q149" s="100"/>
      <c r="R149" s="101"/>
      <c r="S149" s="100"/>
      <c r="T149" s="101"/>
      <c r="U149" s="118"/>
      <c r="V149" s="118"/>
      <c r="W149" s="100"/>
      <c r="X149" s="100"/>
      <c r="Y149" s="100"/>
      <c r="Z149" s="100"/>
      <c r="AA149" s="132"/>
      <c r="AB149" s="101"/>
      <c r="AC149" s="101"/>
      <c r="AD149" s="101"/>
      <c r="AE149" s="100"/>
      <c r="AF149" s="101"/>
      <c r="AG149" s="100"/>
      <c r="AH149" s="101"/>
      <c r="AI149" s="100"/>
      <c r="AJ149" s="101"/>
      <c r="AK149" s="100"/>
      <c r="AL149" s="101"/>
      <c r="AM149" s="101"/>
      <c r="AN149" s="8"/>
      <c r="AO149" s="147">
        <f>IFERROR(VLOOKUP(B149,'A2. Rate Change &amp; Enrollment'!$C$20:$K$769,3,FALSE),0)</f>
        <v>0</v>
      </c>
      <c r="AP149" s="147">
        <f>IFERROR(VLOOKUP(B149,'A2. Rate Change &amp; Enrollment'!$C$20:$K$769,7,FALSE),0)</f>
        <v>0</v>
      </c>
      <c r="AQ149" s="150" t="e">
        <f t="shared" si="22"/>
        <v>#DIV/0!</v>
      </c>
      <c r="AS149" s="177"/>
      <c r="AT149" s="177"/>
      <c r="AV149" s="153" t="e">
        <f t="shared" si="23"/>
        <v>#DIV/0!</v>
      </c>
      <c r="AW149" s="101"/>
      <c r="AY149" s="132"/>
      <c r="AZ149" s="101"/>
      <c r="BA149" s="94"/>
      <c r="BB149" s="94"/>
      <c r="BC149" s="94"/>
      <c r="BD149" s="94"/>
      <c r="BE149" s="101"/>
      <c r="BF149" s="132"/>
      <c r="BG149" s="98"/>
      <c r="BH149" s="74" t="str">
        <f t="shared" si="18"/>
        <v>N</v>
      </c>
      <c r="BI149" t="e">
        <f t="shared" si="19"/>
        <v>#DIV/0!</v>
      </c>
      <c r="BK149" s="283">
        <f>IFERROR(VLOOKUP($B149, 'A2. Rate Change &amp; Enrollment'!$C$14:$BY$769, 75, FALSE), 0)</f>
        <v>0</v>
      </c>
      <c r="BL149" s="283" t="e">
        <f t="shared" si="20"/>
        <v>#DIV/0!</v>
      </c>
      <c r="BM149" s="283" t="e">
        <f t="shared" si="21"/>
        <v>#DIV/0!</v>
      </c>
      <c r="BN149" t="e">
        <f t="shared" si="24"/>
        <v>#DIV/0!</v>
      </c>
    </row>
    <row r="150" spans="1:66" x14ac:dyDescent="0.35">
      <c r="A150" t="s">
        <v>344</v>
      </c>
      <c r="B150" s="144"/>
      <c r="C150" s="98"/>
      <c r="D150" s="43" t="str">
        <f t="shared" si="17"/>
        <v>PPO</v>
      </c>
      <c r="E150" s="100"/>
      <c r="F150" s="101"/>
      <c r="G150" s="100"/>
      <c r="H150" s="101"/>
      <c r="I150" s="100"/>
      <c r="J150" s="101"/>
      <c r="K150" s="100"/>
      <c r="L150" s="101"/>
      <c r="M150" s="100"/>
      <c r="N150" s="101"/>
      <c r="O150" s="100"/>
      <c r="P150" s="101"/>
      <c r="Q150" s="100"/>
      <c r="R150" s="101"/>
      <c r="S150" s="100"/>
      <c r="T150" s="101"/>
      <c r="U150" s="118"/>
      <c r="V150" s="118"/>
      <c r="W150" s="100"/>
      <c r="X150" s="100"/>
      <c r="Y150" s="100"/>
      <c r="Z150" s="100"/>
      <c r="AA150" s="132"/>
      <c r="AB150" s="101"/>
      <c r="AC150" s="101"/>
      <c r="AD150" s="101"/>
      <c r="AE150" s="100"/>
      <c r="AF150" s="101"/>
      <c r="AG150" s="100"/>
      <c r="AH150" s="101"/>
      <c r="AI150" s="100"/>
      <c r="AJ150" s="101"/>
      <c r="AK150" s="100"/>
      <c r="AL150" s="101"/>
      <c r="AM150" s="101"/>
      <c r="AN150" s="8"/>
      <c r="AO150" s="147">
        <f>IFERROR(VLOOKUP(B150,'A2. Rate Change &amp; Enrollment'!$C$20:$K$769,3,FALSE),0)</f>
        <v>0</v>
      </c>
      <c r="AP150" s="147">
        <f>IFERROR(VLOOKUP(B150,'A2. Rate Change &amp; Enrollment'!$C$20:$K$769,7,FALSE),0)</f>
        <v>0</v>
      </c>
      <c r="AQ150" s="150" t="e">
        <f t="shared" si="22"/>
        <v>#DIV/0!</v>
      </c>
      <c r="AS150" s="177"/>
      <c r="AT150" s="177"/>
      <c r="AV150" s="153" t="e">
        <f t="shared" si="23"/>
        <v>#DIV/0!</v>
      </c>
      <c r="AW150" s="101"/>
      <c r="AY150" s="132"/>
      <c r="AZ150" s="101"/>
      <c r="BA150" s="94"/>
      <c r="BB150" s="94"/>
      <c r="BC150" s="94"/>
      <c r="BD150" s="94"/>
      <c r="BE150" s="101"/>
      <c r="BF150" s="132"/>
      <c r="BG150" s="98"/>
      <c r="BH150" s="74" t="str">
        <f t="shared" si="18"/>
        <v>N</v>
      </c>
      <c r="BI150" t="e">
        <f t="shared" si="19"/>
        <v>#DIV/0!</v>
      </c>
      <c r="BK150" s="283">
        <f>IFERROR(VLOOKUP($B150, 'A2. Rate Change &amp; Enrollment'!$C$14:$BY$769, 75, FALSE), 0)</f>
        <v>0</v>
      </c>
      <c r="BL150" s="283" t="e">
        <f t="shared" si="20"/>
        <v>#DIV/0!</v>
      </c>
      <c r="BM150" s="283" t="e">
        <f t="shared" si="21"/>
        <v>#DIV/0!</v>
      </c>
      <c r="BN150" t="e">
        <f t="shared" si="24"/>
        <v>#DIV/0!</v>
      </c>
    </row>
    <row r="151" spans="1:66" x14ac:dyDescent="0.35">
      <c r="A151" t="s">
        <v>345</v>
      </c>
      <c r="B151" s="144"/>
      <c r="C151" s="98"/>
      <c r="D151" s="43" t="str">
        <f t="shared" si="17"/>
        <v>PPO</v>
      </c>
      <c r="E151" s="100"/>
      <c r="F151" s="101"/>
      <c r="G151" s="100"/>
      <c r="H151" s="101"/>
      <c r="I151" s="100"/>
      <c r="J151" s="101"/>
      <c r="K151" s="100"/>
      <c r="L151" s="101"/>
      <c r="M151" s="100"/>
      <c r="N151" s="101"/>
      <c r="O151" s="100"/>
      <c r="P151" s="101"/>
      <c r="Q151" s="100"/>
      <c r="R151" s="101"/>
      <c r="S151" s="100"/>
      <c r="T151" s="101"/>
      <c r="U151" s="118"/>
      <c r="V151" s="118"/>
      <c r="W151" s="100"/>
      <c r="X151" s="100"/>
      <c r="Y151" s="100"/>
      <c r="Z151" s="100"/>
      <c r="AA151" s="132"/>
      <c r="AB151" s="101"/>
      <c r="AC151" s="101"/>
      <c r="AD151" s="101"/>
      <c r="AE151" s="100"/>
      <c r="AF151" s="101"/>
      <c r="AG151" s="100"/>
      <c r="AH151" s="101"/>
      <c r="AI151" s="100"/>
      <c r="AJ151" s="101"/>
      <c r="AK151" s="100"/>
      <c r="AL151" s="101"/>
      <c r="AM151" s="101"/>
      <c r="AN151" s="8"/>
      <c r="AO151" s="147">
        <f>IFERROR(VLOOKUP(B151,'A2. Rate Change &amp; Enrollment'!$C$20:$K$769,3,FALSE),0)</f>
        <v>0</v>
      </c>
      <c r="AP151" s="147">
        <f>IFERROR(VLOOKUP(B151,'A2. Rate Change &amp; Enrollment'!$C$20:$K$769,7,FALSE),0)</f>
        <v>0</v>
      </c>
      <c r="AQ151" s="150" t="e">
        <f t="shared" si="22"/>
        <v>#DIV/0!</v>
      </c>
      <c r="AS151" s="177"/>
      <c r="AT151" s="177"/>
      <c r="AV151" s="153" t="e">
        <f t="shared" si="23"/>
        <v>#DIV/0!</v>
      </c>
      <c r="AW151" s="101"/>
      <c r="AY151" s="132"/>
      <c r="AZ151" s="101"/>
      <c r="BA151" s="94"/>
      <c r="BB151" s="94"/>
      <c r="BC151" s="94"/>
      <c r="BD151" s="94"/>
      <c r="BE151" s="101"/>
      <c r="BF151" s="132"/>
      <c r="BG151" s="98"/>
      <c r="BH151" s="74" t="str">
        <f t="shared" si="18"/>
        <v>N</v>
      </c>
      <c r="BI151" t="e">
        <f t="shared" si="19"/>
        <v>#DIV/0!</v>
      </c>
      <c r="BK151" s="283">
        <f>IFERROR(VLOOKUP($B151, 'A2. Rate Change &amp; Enrollment'!$C$14:$BY$769, 75, FALSE), 0)</f>
        <v>0</v>
      </c>
      <c r="BL151" s="283" t="e">
        <f t="shared" si="20"/>
        <v>#DIV/0!</v>
      </c>
      <c r="BM151" s="283" t="e">
        <f t="shared" si="21"/>
        <v>#DIV/0!</v>
      </c>
      <c r="BN151" t="e">
        <f t="shared" si="24"/>
        <v>#DIV/0!</v>
      </c>
    </row>
    <row r="152" spans="1:66" x14ac:dyDescent="0.35">
      <c r="A152" t="s">
        <v>346</v>
      </c>
      <c r="B152" s="144"/>
      <c r="C152" s="98"/>
      <c r="D152" s="43" t="str">
        <f t="shared" si="17"/>
        <v>PPO</v>
      </c>
      <c r="E152" s="100"/>
      <c r="F152" s="101"/>
      <c r="G152" s="100"/>
      <c r="H152" s="101"/>
      <c r="I152" s="100"/>
      <c r="J152" s="101"/>
      <c r="K152" s="100"/>
      <c r="L152" s="101"/>
      <c r="M152" s="100"/>
      <c r="N152" s="101"/>
      <c r="O152" s="100"/>
      <c r="P152" s="101"/>
      <c r="Q152" s="100"/>
      <c r="R152" s="101"/>
      <c r="S152" s="100"/>
      <c r="T152" s="101"/>
      <c r="U152" s="118"/>
      <c r="V152" s="118"/>
      <c r="W152" s="100"/>
      <c r="X152" s="100"/>
      <c r="Y152" s="100"/>
      <c r="Z152" s="100"/>
      <c r="AA152" s="132"/>
      <c r="AB152" s="101"/>
      <c r="AC152" s="101"/>
      <c r="AD152" s="101"/>
      <c r="AE152" s="100"/>
      <c r="AF152" s="101"/>
      <c r="AG152" s="100"/>
      <c r="AH152" s="101"/>
      <c r="AI152" s="100"/>
      <c r="AJ152" s="101"/>
      <c r="AK152" s="100"/>
      <c r="AL152" s="101"/>
      <c r="AM152" s="101"/>
      <c r="AN152" s="8"/>
      <c r="AO152" s="147">
        <f>IFERROR(VLOOKUP(B152,'A2. Rate Change &amp; Enrollment'!$C$20:$K$769,3,FALSE),0)</f>
        <v>0</v>
      </c>
      <c r="AP152" s="147">
        <f>IFERROR(VLOOKUP(B152,'A2. Rate Change &amp; Enrollment'!$C$20:$K$769,7,FALSE),0)</f>
        <v>0</v>
      </c>
      <c r="AQ152" s="150" t="e">
        <f t="shared" si="22"/>
        <v>#DIV/0!</v>
      </c>
      <c r="AS152" s="177"/>
      <c r="AT152" s="177"/>
      <c r="AV152" s="153" t="e">
        <f t="shared" si="23"/>
        <v>#DIV/0!</v>
      </c>
      <c r="AW152" s="101"/>
      <c r="AY152" s="132"/>
      <c r="AZ152" s="101"/>
      <c r="BA152" s="94"/>
      <c r="BB152" s="94"/>
      <c r="BC152" s="94"/>
      <c r="BD152" s="94"/>
      <c r="BE152" s="101"/>
      <c r="BF152" s="132"/>
      <c r="BG152" s="98"/>
      <c r="BH152" s="74" t="str">
        <f t="shared" si="18"/>
        <v>N</v>
      </c>
      <c r="BI152" t="e">
        <f t="shared" si="19"/>
        <v>#DIV/0!</v>
      </c>
      <c r="BK152" s="283">
        <f>IFERROR(VLOOKUP($B152, 'A2. Rate Change &amp; Enrollment'!$C$14:$BY$769, 75, FALSE), 0)</f>
        <v>0</v>
      </c>
      <c r="BL152" s="283" t="e">
        <f t="shared" si="20"/>
        <v>#DIV/0!</v>
      </c>
      <c r="BM152" s="283" t="e">
        <f t="shared" si="21"/>
        <v>#DIV/0!</v>
      </c>
      <c r="BN152" t="e">
        <f t="shared" si="24"/>
        <v>#DIV/0!</v>
      </c>
    </row>
    <row r="153" spans="1:66" x14ac:dyDescent="0.35">
      <c r="A153" t="s">
        <v>347</v>
      </c>
      <c r="B153" s="144"/>
      <c r="C153" s="98"/>
      <c r="D153" s="43" t="str">
        <f t="shared" si="17"/>
        <v>PPO</v>
      </c>
      <c r="E153" s="100"/>
      <c r="F153" s="101"/>
      <c r="G153" s="100"/>
      <c r="H153" s="101"/>
      <c r="I153" s="100"/>
      <c r="J153" s="101"/>
      <c r="K153" s="100"/>
      <c r="L153" s="101"/>
      <c r="M153" s="100"/>
      <c r="N153" s="101"/>
      <c r="O153" s="100"/>
      <c r="P153" s="101"/>
      <c r="Q153" s="100"/>
      <c r="R153" s="101"/>
      <c r="S153" s="100"/>
      <c r="T153" s="101"/>
      <c r="U153" s="118"/>
      <c r="V153" s="118"/>
      <c r="W153" s="100"/>
      <c r="X153" s="100"/>
      <c r="Y153" s="100"/>
      <c r="Z153" s="100"/>
      <c r="AA153" s="132"/>
      <c r="AB153" s="101"/>
      <c r="AC153" s="101"/>
      <c r="AD153" s="101"/>
      <c r="AE153" s="100"/>
      <c r="AF153" s="101"/>
      <c r="AG153" s="100"/>
      <c r="AH153" s="101"/>
      <c r="AI153" s="100"/>
      <c r="AJ153" s="101"/>
      <c r="AK153" s="100"/>
      <c r="AL153" s="101"/>
      <c r="AM153" s="101"/>
      <c r="AN153" s="8"/>
      <c r="AO153" s="147">
        <f>IFERROR(VLOOKUP(B153,'A2. Rate Change &amp; Enrollment'!$C$20:$K$769,3,FALSE),0)</f>
        <v>0</v>
      </c>
      <c r="AP153" s="147">
        <f>IFERROR(VLOOKUP(B153,'A2. Rate Change &amp; Enrollment'!$C$20:$K$769,7,FALSE),0)</f>
        <v>0</v>
      </c>
      <c r="AQ153" s="150" t="e">
        <f t="shared" si="22"/>
        <v>#DIV/0!</v>
      </c>
      <c r="AS153" s="177"/>
      <c r="AT153" s="177"/>
      <c r="AV153" s="153" t="e">
        <f t="shared" si="23"/>
        <v>#DIV/0!</v>
      </c>
      <c r="AW153" s="101"/>
      <c r="AY153" s="132"/>
      <c r="AZ153" s="101"/>
      <c r="BA153" s="94"/>
      <c r="BB153" s="94"/>
      <c r="BC153" s="94"/>
      <c r="BD153" s="94"/>
      <c r="BE153" s="101"/>
      <c r="BF153" s="132"/>
      <c r="BG153" s="98"/>
      <c r="BH153" s="74" t="str">
        <f t="shared" si="18"/>
        <v>N</v>
      </c>
      <c r="BI153" t="e">
        <f t="shared" si="19"/>
        <v>#DIV/0!</v>
      </c>
      <c r="BK153" s="283">
        <f>IFERROR(VLOOKUP($B153, 'A2. Rate Change &amp; Enrollment'!$C$14:$BY$769, 75, FALSE), 0)</f>
        <v>0</v>
      </c>
      <c r="BL153" s="283" t="e">
        <f t="shared" si="20"/>
        <v>#DIV/0!</v>
      </c>
      <c r="BM153" s="283" t="e">
        <f t="shared" si="21"/>
        <v>#DIV/0!</v>
      </c>
      <c r="BN153" t="e">
        <f t="shared" si="24"/>
        <v>#DIV/0!</v>
      </c>
    </row>
    <row r="154" spans="1:66" x14ac:dyDescent="0.35">
      <c r="A154" t="s">
        <v>348</v>
      </c>
      <c r="B154" s="144"/>
      <c r="C154" s="98"/>
      <c r="D154" s="43" t="str">
        <f t="shared" si="17"/>
        <v>PPO</v>
      </c>
      <c r="E154" s="100"/>
      <c r="F154" s="101"/>
      <c r="G154" s="100"/>
      <c r="H154" s="101"/>
      <c r="I154" s="100"/>
      <c r="J154" s="101"/>
      <c r="K154" s="100"/>
      <c r="L154" s="101"/>
      <c r="M154" s="100"/>
      <c r="N154" s="101"/>
      <c r="O154" s="100"/>
      <c r="P154" s="101"/>
      <c r="Q154" s="100"/>
      <c r="R154" s="101"/>
      <c r="S154" s="100"/>
      <c r="T154" s="101"/>
      <c r="U154" s="118"/>
      <c r="V154" s="118"/>
      <c r="W154" s="100"/>
      <c r="X154" s="100"/>
      <c r="Y154" s="100"/>
      <c r="Z154" s="100"/>
      <c r="AA154" s="132"/>
      <c r="AB154" s="101"/>
      <c r="AC154" s="101"/>
      <c r="AD154" s="101"/>
      <c r="AE154" s="100"/>
      <c r="AF154" s="101"/>
      <c r="AG154" s="100"/>
      <c r="AH154" s="101"/>
      <c r="AI154" s="100"/>
      <c r="AJ154" s="101"/>
      <c r="AK154" s="100"/>
      <c r="AL154" s="101"/>
      <c r="AM154" s="101"/>
      <c r="AN154" s="8"/>
      <c r="AO154" s="147">
        <f>IFERROR(VLOOKUP(B154,'A2. Rate Change &amp; Enrollment'!$C$20:$K$769,3,FALSE),0)</f>
        <v>0</v>
      </c>
      <c r="AP154" s="147">
        <f>IFERROR(VLOOKUP(B154,'A2. Rate Change &amp; Enrollment'!$C$20:$K$769,7,FALSE),0)</f>
        <v>0</v>
      </c>
      <c r="AQ154" s="150" t="e">
        <f t="shared" si="22"/>
        <v>#DIV/0!</v>
      </c>
      <c r="AS154" s="177"/>
      <c r="AT154" s="177"/>
      <c r="AV154" s="153" t="e">
        <f t="shared" si="23"/>
        <v>#DIV/0!</v>
      </c>
      <c r="AW154" s="101"/>
      <c r="AY154" s="132"/>
      <c r="AZ154" s="101"/>
      <c r="BA154" s="94"/>
      <c r="BB154" s="94"/>
      <c r="BC154" s="94"/>
      <c r="BD154" s="94"/>
      <c r="BE154" s="101"/>
      <c r="BF154" s="132"/>
      <c r="BG154" s="98"/>
      <c r="BH154" s="74" t="str">
        <f t="shared" si="18"/>
        <v>N</v>
      </c>
      <c r="BI154" t="e">
        <f t="shared" si="19"/>
        <v>#DIV/0!</v>
      </c>
      <c r="BK154" s="283">
        <f>IFERROR(VLOOKUP($B154, 'A2. Rate Change &amp; Enrollment'!$C$14:$BY$769, 75, FALSE), 0)</f>
        <v>0</v>
      </c>
      <c r="BL154" s="283" t="e">
        <f t="shared" si="20"/>
        <v>#DIV/0!</v>
      </c>
      <c r="BM154" s="283" t="e">
        <f t="shared" si="21"/>
        <v>#DIV/0!</v>
      </c>
      <c r="BN154" t="e">
        <f t="shared" si="24"/>
        <v>#DIV/0!</v>
      </c>
    </row>
    <row r="155" spans="1:66" x14ac:dyDescent="0.35">
      <c r="A155" t="s">
        <v>349</v>
      </c>
      <c r="B155" s="144"/>
      <c r="C155" s="98"/>
      <c r="D155" s="43" t="str">
        <f t="shared" si="17"/>
        <v>PPO</v>
      </c>
      <c r="E155" s="100"/>
      <c r="F155" s="101"/>
      <c r="G155" s="100"/>
      <c r="H155" s="101"/>
      <c r="I155" s="100"/>
      <c r="J155" s="101"/>
      <c r="K155" s="100"/>
      <c r="L155" s="101"/>
      <c r="M155" s="100"/>
      <c r="N155" s="101"/>
      <c r="O155" s="100"/>
      <c r="P155" s="101"/>
      <c r="Q155" s="100"/>
      <c r="R155" s="101"/>
      <c r="S155" s="100"/>
      <c r="T155" s="101"/>
      <c r="U155" s="118"/>
      <c r="V155" s="118"/>
      <c r="W155" s="100"/>
      <c r="X155" s="100"/>
      <c r="Y155" s="100"/>
      <c r="Z155" s="100"/>
      <c r="AA155" s="132"/>
      <c r="AB155" s="101"/>
      <c r="AC155" s="101"/>
      <c r="AD155" s="101"/>
      <c r="AE155" s="100"/>
      <c r="AF155" s="101"/>
      <c r="AG155" s="100"/>
      <c r="AH155" s="101"/>
      <c r="AI155" s="100"/>
      <c r="AJ155" s="101"/>
      <c r="AK155" s="100"/>
      <c r="AL155" s="101"/>
      <c r="AM155" s="101"/>
      <c r="AN155" s="8"/>
      <c r="AO155" s="147">
        <f>IFERROR(VLOOKUP(B155,'A2. Rate Change &amp; Enrollment'!$C$20:$K$769,3,FALSE),0)</f>
        <v>0</v>
      </c>
      <c r="AP155" s="147">
        <f>IFERROR(VLOOKUP(B155,'A2. Rate Change &amp; Enrollment'!$C$20:$K$769,7,FALSE),0)</f>
        <v>0</v>
      </c>
      <c r="AQ155" s="150" t="e">
        <f t="shared" si="22"/>
        <v>#DIV/0!</v>
      </c>
      <c r="AS155" s="177"/>
      <c r="AT155" s="177"/>
      <c r="AV155" s="153" t="e">
        <f t="shared" si="23"/>
        <v>#DIV/0!</v>
      </c>
      <c r="AW155" s="101"/>
      <c r="AY155" s="132"/>
      <c r="AZ155" s="101"/>
      <c r="BA155" s="94"/>
      <c r="BB155" s="94"/>
      <c r="BC155" s="94"/>
      <c r="BD155" s="94"/>
      <c r="BE155" s="101"/>
      <c r="BF155" s="132"/>
      <c r="BG155" s="98"/>
      <c r="BH155" s="74" t="str">
        <f t="shared" si="18"/>
        <v>N</v>
      </c>
      <c r="BI155" t="e">
        <f t="shared" si="19"/>
        <v>#DIV/0!</v>
      </c>
      <c r="BK155" s="283">
        <f>IFERROR(VLOOKUP($B155, 'A2. Rate Change &amp; Enrollment'!$C$14:$BY$769, 75, FALSE), 0)</f>
        <v>0</v>
      </c>
      <c r="BL155" s="283" t="e">
        <f t="shared" si="20"/>
        <v>#DIV/0!</v>
      </c>
      <c r="BM155" s="283" t="e">
        <f t="shared" si="21"/>
        <v>#DIV/0!</v>
      </c>
      <c r="BN155" t="e">
        <f t="shared" si="24"/>
        <v>#DIV/0!</v>
      </c>
    </row>
    <row r="156" spans="1:66" x14ac:dyDescent="0.35">
      <c r="A156" t="s">
        <v>350</v>
      </c>
      <c r="B156" s="144"/>
      <c r="C156" s="98"/>
      <c r="D156" s="43" t="str">
        <f t="shared" si="17"/>
        <v>PPO</v>
      </c>
      <c r="E156" s="100"/>
      <c r="F156" s="101"/>
      <c r="G156" s="100"/>
      <c r="H156" s="101"/>
      <c r="I156" s="100"/>
      <c r="J156" s="101"/>
      <c r="K156" s="100"/>
      <c r="L156" s="101"/>
      <c r="M156" s="100"/>
      <c r="N156" s="101"/>
      <c r="O156" s="100"/>
      <c r="P156" s="101"/>
      <c r="Q156" s="100"/>
      <c r="R156" s="101"/>
      <c r="S156" s="100"/>
      <c r="T156" s="101"/>
      <c r="U156" s="118"/>
      <c r="V156" s="118"/>
      <c r="W156" s="100"/>
      <c r="X156" s="100"/>
      <c r="Y156" s="100"/>
      <c r="Z156" s="100"/>
      <c r="AA156" s="132"/>
      <c r="AB156" s="101"/>
      <c r="AC156" s="101"/>
      <c r="AD156" s="101"/>
      <c r="AE156" s="100"/>
      <c r="AF156" s="101"/>
      <c r="AG156" s="100"/>
      <c r="AH156" s="101"/>
      <c r="AI156" s="100"/>
      <c r="AJ156" s="101"/>
      <c r="AK156" s="100"/>
      <c r="AL156" s="101"/>
      <c r="AM156" s="101"/>
      <c r="AN156" s="8"/>
      <c r="AO156" s="147">
        <f>IFERROR(VLOOKUP(B156,'A2. Rate Change &amp; Enrollment'!$C$20:$K$769,3,FALSE),0)</f>
        <v>0</v>
      </c>
      <c r="AP156" s="147">
        <f>IFERROR(VLOOKUP(B156,'A2. Rate Change &amp; Enrollment'!$C$20:$K$769,7,FALSE),0)</f>
        <v>0</v>
      </c>
      <c r="AQ156" s="150" t="e">
        <f t="shared" si="22"/>
        <v>#DIV/0!</v>
      </c>
      <c r="AS156" s="177"/>
      <c r="AT156" s="177"/>
      <c r="AV156" s="153" t="e">
        <f t="shared" si="23"/>
        <v>#DIV/0!</v>
      </c>
      <c r="AW156" s="101"/>
      <c r="AY156" s="132"/>
      <c r="AZ156" s="101"/>
      <c r="BA156" s="94"/>
      <c r="BB156" s="94"/>
      <c r="BC156" s="94"/>
      <c r="BD156" s="94"/>
      <c r="BE156" s="101"/>
      <c r="BF156" s="132"/>
      <c r="BG156" s="98"/>
      <c r="BH156" s="74" t="str">
        <f t="shared" si="18"/>
        <v>N</v>
      </c>
      <c r="BI156" t="e">
        <f t="shared" si="19"/>
        <v>#DIV/0!</v>
      </c>
      <c r="BK156" s="283">
        <f>IFERROR(VLOOKUP($B156, 'A2. Rate Change &amp; Enrollment'!$C$14:$BY$769, 75, FALSE), 0)</f>
        <v>0</v>
      </c>
      <c r="BL156" s="283" t="e">
        <f t="shared" si="20"/>
        <v>#DIV/0!</v>
      </c>
      <c r="BM156" s="283" t="e">
        <f t="shared" si="21"/>
        <v>#DIV/0!</v>
      </c>
      <c r="BN156" t="e">
        <f t="shared" si="24"/>
        <v>#DIV/0!</v>
      </c>
    </row>
    <row r="157" spans="1:66" x14ac:dyDescent="0.35">
      <c r="A157" t="s">
        <v>351</v>
      </c>
      <c r="B157" s="144"/>
      <c r="C157" s="98"/>
      <c r="D157" s="43" t="str">
        <f t="shared" si="17"/>
        <v>PPO</v>
      </c>
      <c r="E157" s="100"/>
      <c r="F157" s="101"/>
      <c r="G157" s="100"/>
      <c r="H157" s="101"/>
      <c r="I157" s="100"/>
      <c r="J157" s="101"/>
      <c r="K157" s="100"/>
      <c r="L157" s="101"/>
      <c r="M157" s="100"/>
      <c r="N157" s="101"/>
      <c r="O157" s="100"/>
      <c r="P157" s="101"/>
      <c r="Q157" s="100"/>
      <c r="R157" s="101"/>
      <c r="S157" s="100"/>
      <c r="T157" s="101"/>
      <c r="U157" s="118"/>
      <c r="V157" s="118"/>
      <c r="W157" s="100"/>
      <c r="X157" s="100"/>
      <c r="Y157" s="100"/>
      <c r="Z157" s="100"/>
      <c r="AA157" s="132"/>
      <c r="AB157" s="101"/>
      <c r="AC157" s="101"/>
      <c r="AD157" s="101"/>
      <c r="AE157" s="100"/>
      <c r="AF157" s="101"/>
      <c r="AG157" s="100"/>
      <c r="AH157" s="101"/>
      <c r="AI157" s="100"/>
      <c r="AJ157" s="101"/>
      <c r="AK157" s="100"/>
      <c r="AL157" s="101"/>
      <c r="AM157" s="101"/>
      <c r="AN157" s="8"/>
      <c r="AO157" s="147">
        <f>IFERROR(VLOOKUP(B157,'A2. Rate Change &amp; Enrollment'!$C$20:$K$769,3,FALSE),0)</f>
        <v>0</v>
      </c>
      <c r="AP157" s="147">
        <f>IFERROR(VLOOKUP(B157,'A2. Rate Change &amp; Enrollment'!$C$20:$K$769,7,FALSE),0)</f>
        <v>0</v>
      </c>
      <c r="AQ157" s="150" t="e">
        <f t="shared" si="22"/>
        <v>#DIV/0!</v>
      </c>
      <c r="AS157" s="177"/>
      <c r="AT157" s="177"/>
      <c r="AV157" s="153" t="e">
        <f t="shared" si="23"/>
        <v>#DIV/0!</v>
      </c>
      <c r="AW157" s="101"/>
      <c r="AY157" s="132"/>
      <c r="AZ157" s="101"/>
      <c r="BA157" s="94"/>
      <c r="BB157" s="94"/>
      <c r="BC157" s="94"/>
      <c r="BD157" s="94"/>
      <c r="BE157" s="101"/>
      <c r="BF157" s="132"/>
      <c r="BG157" s="98"/>
      <c r="BH157" s="74" t="str">
        <f t="shared" si="18"/>
        <v>N</v>
      </c>
      <c r="BI157" t="e">
        <f t="shared" si="19"/>
        <v>#DIV/0!</v>
      </c>
      <c r="BK157" s="283">
        <f>IFERROR(VLOOKUP($B157, 'A2. Rate Change &amp; Enrollment'!$C$14:$BY$769, 75, FALSE), 0)</f>
        <v>0</v>
      </c>
      <c r="BL157" s="283" t="e">
        <f t="shared" si="20"/>
        <v>#DIV/0!</v>
      </c>
      <c r="BM157" s="283" t="e">
        <f t="shared" si="21"/>
        <v>#DIV/0!</v>
      </c>
      <c r="BN157" t="e">
        <f t="shared" si="24"/>
        <v>#DIV/0!</v>
      </c>
    </row>
    <row r="158" spans="1:66" x14ac:dyDescent="0.35">
      <c r="A158" t="s">
        <v>352</v>
      </c>
      <c r="B158" s="144"/>
      <c r="C158" s="98"/>
      <c r="D158" s="43" t="str">
        <f t="shared" si="17"/>
        <v>PPO</v>
      </c>
      <c r="E158" s="100"/>
      <c r="F158" s="101"/>
      <c r="G158" s="100"/>
      <c r="H158" s="101"/>
      <c r="I158" s="100"/>
      <c r="J158" s="101"/>
      <c r="K158" s="100"/>
      <c r="L158" s="101"/>
      <c r="M158" s="100"/>
      <c r="N158" s="101"/>
      <c r="O158" s="100"/>
      <c r="P158" s="101"/>
      <c r="Q158" s="100"/>
      <c r="R158" s="101"/>
      <c r="S158" s="100"/>
      <c r="T158" s="101"/>
      <c r="U158" s="118"/>
      <c r="V158" s="118"/>
      <c r="W158" s="100"/>
      <c r="X158" s="100"/>
      <c r="Y158" s="100"/>
      <c r="Z158" s="100"/>
      <c r="AA158" s="132"/>
      <c r="AB158" s="101"/>
      <c r="AC158" s="101"/>
      <c r="AD158" s="101"/>
      <c r="AE158" s="100"/>
      <c r="AF158" s="101"/>
      <c r="AG158" s="100"/>
      <c r="AH158" s="101"/>
      <c r="AI158" s="100"/>
      <c r="AJ158" s="101"/>
      <c r="AK158" s="100"/>
      <c r="AL158" s="101"/>
      <c r="AM158" s="101"/>
      <c r="AN158" s="8"/>
      <c r="AO158" s="147">
        <f>IFERROR(VLOOKUP(B158,'A2. Rate Change &amp; Enrollment'!$C$20:$K$769,3,FALSE),0)</f>
        <v>0</v>
      </c>
      <c r="AP158" s="147">
        <f>IFERROR(VLOOKUP(B158,'A2. Rate Change &amp; Enrollment'!$C$20:$K$769,7,FALSE),0)</f>
        <v>0</v>
      </c>
      <c r="AQ158" s="150" t="e">
        <f t="shared" si="22"/>
        <v>#DIV/0!</v>
      </c>
      <c r="AS158" s="177"/>
      <c r="AT158" s="177"/>
      <c r="AV158" s="153" t="e">
        <f t="shared" si="23"/>
        <v>#DIV/0!</v>
      </c>
      <c r="AW158" s="101"/>
      <c r="AY158" s="132"/>
      <c r="AZ158" s="101"/>
      <c r="BA158" s="94"/>
      <c r="BB158" s="94"/>
      <c r="BC158" s="94"/>
      <c r="BD158" s="94"/>
      <c r="BE158" s="101"/>
      <c r="BF158" s="132"/>
      <c r="BG158" s="98"/>
      <c r="BH158" s="74" t="str">
        <f t="shared" si="18"/>
        <v>N</v>
      </c>
      <c r="BI158" t="e">
        <f t="shared" si="19"/>
        <v>#DIV/0!</v>
      </c>
      <c r="BK158" s="283">
        <f>IFERROR(VLOOKUP($B158, 'A2. Rate Change &amp; Enrollment'!$C$14:$BY$769, 75, FALSE), 0)</f>
        <v>0</v>
      </c>
      <c r="BL158" s="283" t="e">
        <f t="shared" si="20"/>
        <v>#DIV/0!</v>
      </c>
      <c r="BM158" s="283" t="e">
        <f t="shared" si="21"/>
        <v>#DIV/0!</v>
      </c>
      <c r="BN158" t="e">
        <f t="shared" si="24"/>
        <v>#DIV/0!</v>
      </c>
    </row>
    <row r="159" spans="1:66" x14ac:dyDescent="0.35">
      <c r="A159" t="s">
        <v>353</v>
      </c>
      <c r="B159" s="144"/>
      <c r="C159" s="98"/>
      <c r="D159" s="43" t="str">
        <f t="shared" si="17"/>
        <v>PPO</v>
      </c>
      <c r="E159" s="100"/>
      <c r="F159" s="101"/>
      <c r="G159" s="100"/>
      <c r="H159" s="101"/>
      <c r="I159" s="100"/>
      <c r="J159" s="101"/>
      <c r="K159" s="100"/>
      <c r="L159" s="101"/>
      <c r="M159" s="100"/>
      <c r="N159" s="101"/>
      <c r="O159" s="100"/>
      <c r="P159" s="101"/>
      <c r="Q159" s="100"/>
      <c r="R159" s="101"/>
      <c r="S159" s="100"/>
      <c r="T159" s="101"/>
      <c r="U159" s="118"/>
      <c r="V159" s="118"/>
      <c r="W159" s="100"/>
      <c r="X159" s="100"/>
      <c r="Y159" s="100"/>
      <c r="Z159" s="100"/>
      <c r="AA159" s="132"/>
      <c r="AB159" s="101"/>
      <c r="AC159" s="101"/>
      <c r="AD159" s="101"/>
      <c r="AE159" s="100"/>
      <c r="AF159" s="101"/>
      <c r="AG159" s="100"/>
      <c r="AH159" s="101"/>
      <c r="AI159" s="100"/>
      <c r="AJ159" s="101"/>
      <c r="AK159" s="100"/>
      <c r="AL159" s="101"/>
      <c r="AM159" s="101"/>
      <c r="AN159" s="8"/>
      <c r="AO159" s="147">
        <f>IFERROR(VLOOKUP(B159,'A2. Rate Change &amp; Enrollment'!$C$20:$K$769,3,FALSE),0)</f>
        <v>0</v>
      </c>
      <c r="AP159" s="147">
        <f>IFERROR(VLOOKUP(B159,'A2. Rate Change &amp; Enrollment'!$C$20:$K$769,7,FALSE),0)</f>
        <v>0</v>
      </c>
      <c r="AQ159" s="150" t="e">
        <f t="shared" si="22"/>
        <v>#DIV/0!</v>
      </c>
      <c r="AS159" s="177"/>
      <c r="AT159" s="177"/>
      <c r="AV159" s="153" t="e">
        <f t="shared" si="23"/>
        <v>#DIV/0!</v>
      </c>
      <c r="AW159" s="101"/>
      <c r="AY159" s="132"/>
      <c r="AZ159" s="101"/>
      <c r="BA159" s="94"/>
      <c r="BB159" s="94"/>
      <c r="BC159" s="94"/>
      <c r="BD159" s="94"/>
      <c r="BE159" s="101"/>
      <c r="BF159" s="132"/>
      <c r="BG159" s="98"/>
      <c r="BH159" s="74" t="str">
        <f t="shared" si="18"/>
        <v>N</v>
      </c>
      <c r="BI159" t="e">
        <f t="shared" si="19"/>
        <v>#DIV/0!</v>
      </c>
      <c r="BK159" s="283">
        <f>IFERROR(VLOOKUP($B159, 'A2. Rate Change &amp; Enrollment'!$C$14:$BY$769, 75, FALSE), 0)</f>
        <v>0</v>
      </c>
      <c r="BL159" s="283" t="e">
        <f t="shared" si="20"/>
        <v>#DIV/0!</v>
      </c>
      <c r="BM159" s="283" t="e">
        <f t="shared" si="21"/>
        <v>#DIV/0!</v>
      </c>
      <c r="BN159" t="e">
        <f t="shared" si="24"/>
        <v>#DIV/0!</v>
      </c>
    </row>
    <row r="160" spans="1:66" x14ac:dyDescent="0.35">
      <c r="A160" t="s">
        <v>354</v>
      </c>
      <c r="B160" s="144"/>
      <c r="C160" s="98"/>
      <c r="D160" s="43" t="str">
        <f t="shared" si="17"/>
        <v>PPO</v>
      </c>
      <c r="E160" s="100"/>
      <c r="F160" s="101"/>
      <c r="G160" s="100"/>
      <c r="H160" s="101"/>
      <c r="I160" s="100"/>
      <c r="J160" s="101"/>
      <c r="K160" s="100"/>
      <c r="L160" s="101"/>
      <c r="M160" s="100"/>
      <c r="N160" s="101"/>
      <c r="O160" s="100"/>
      <c r="P160" s="101"/>
      <c r="Q160" s="100"/>
      <c r="R160" s="101"/>
      <c r="S160" s="100"/>
      <c r="T160" s="101"/>
      <c r="U160" s="118"/>
      <c r="V160" s="118"/>
      <c r="W160" s="100"/>
      <c r="X160" s="100"/>
      <c r="Y160" s="100"/>
      <c r="Z160" s="100"/>
      <c r="AA160" s="132"/>
      <c r="AB160" s="101"/>
      <c r="AC160" s="101"/>
      <c r="AD160" s="101"/>
      <c r="AE160" s="100"/>
      <c r="AF160" s="101"/>
      <c r="AG160" s="100"/>
      <c r="AH160" s="101"/>
      <c r="AI160" s="100"/>
      <c r="AJ160" s="101"/>
      <c r="AK160" s="100"/>
      <c r="AL160" s="101"/>
      <c r="AM160" s="101"/>
      <c r="AN160" s="8"/>
      <c r="AO160" s="147">
        <f>IFERROR(VLOOKUP(B160,'A2. Rate Change &amp; Enrollment'!$C$20:$K$769,3,FALSE),0)</f>
        <v>0</v>
      </c>
      <c r="AP160" s="147">
        <f>IFERROR(VLOOKUP(B160,'A2. Rate Change &amp; Enrollment'!$C$20:$K$769,7,FALSE),0)</f>
        <v>0</v>
      </c>
      <c r="AQ160" s="150" t="e">
        <f t="shared" si="22"/>
        <v>#DIV/0!</v>
      </c>
      <c r="AS160" s="177"/>
      <c r="AT160" s="177"/>
      <c r="AV160" s="153" t="e">
        <f t="shared" si="23"/>
        <v>#DIV/0!</v>
      </c>
      <c r="AW160" s="101"/>
      <c r="AY160" s="132"/>
      <c r="AZ160" s="101"/>
      <c r="BA160" s="94"/>
      <c r="BB160" s="94"/>
      <c r="BC160" s="94"/>
      <c r="BD160" s="94"/>
      <c r="BE160" s="101"/>
      <c r="BF160" s="132"/>
      <c r="BG160" s="98"/>
      <c r="BH160" s="74" t="str">
        <f t="shared" si="18"/>
        <v>N</v>
      </c>
      <c r="BI160" t="e">
        <f t="shared" si="19"/>
        <v>#DIV/0!</v>
      </c>
      <c r="BK160" s="283">
        <f>IFERROR(VLOOKUP($B160, 'A2. Rate Change &amp; Enrollment'!$C$14:$BY$769, 75, FALSE), 0)</f>
        <v>0</v>
      </c>
      <c r="BL160" s="283" t="e">
        <f t="shared" si="20"/>
        <v>#DIV/0!</v>
      </c>
      <c r="BM160" s="283" t="e">
        <f t="shared" si="21"/>
        <v>#DIV/0!</v>
      </c>
      <c r="BN160" t="e">
        <f t="shared" si="24"/>
        <v>#DIV/0!</v>
      </c>
    </row>
    <row r="161" spans="1:66" x14ac:dyDescent="0.35">
      <c r="A161" t="s">
        <v>355</v>
      </c>
      <c r="B161" s="144"/>
      <c r="C161" s="98"/>
      <c r="D161" s="43" t="str">
        <f t="shared" si="17"/>
        <v>PPO</v>
      </c>
      <c r="E161" s="100"/>
      <c r="F161" s="101"/>
      <c r="G161" s="100"/>
      <c r="H161" s="101"/>
      <c r="I161" s="100"/>
      <c r="J161" s="101"/>
      <c r="K161" s="100"/>
      <c r="L161" s="101"/>
      <c r="M161" s="100"/>
      <c r="N161" s="101"/>
      <c r="O161" s="100"/>
      <c r="P161" s="101"/>
      <c r="Q161" s="100"/>
      <c r="R161" s="101"/>
      <c r="S161" s="100"/>
      <c r="T161" s="101"/>
      <c r="U161" s="118"/>
      <c r="V161" s="118"/>
      <c r="W161" s="100"/>
      <c r="X161" s="100"/>
      <c r="Y161" s="100"/>
      <c r="Z161" s="100"/>
      <c r="AA161" s="132"/>
      <c r="AB161" s="101"/>
      <c r="AC161" s="101"/>
      <c r="AD161" s="101"/>
      <c r="AE161" s="100"/>
      <c r="AF161" s="101"/>
      <c r="AG161" s="100"/>
      <c r="AH161" s="101"/>
      <c r="AI161" s="100"/>
      <c r="AJ161" s="101"/>
      <c r="AK161" s="100"/>
      <c r="AL161" s="101"/>
      <c r="AM161" s="101"/>
      <c r="AN161" s="8"/>
      <c r="AO161" s="147">
        <f>IFERROR(VLOOKUP(B161,'A2. Rate Change &amp; Enrollment'!$C$20:$K$769,3,FALSE),0)</f>
        <v>0</v>
      </c>
      <c r="AP161" s="147">
        <f>IFERROR(VLOOKUP(B161,'A2. Rate Change &amp; Enrollment'!$C$20:$K$769,7,FALSE),0)</f>
        <v>0</v>
      </c>
      <c r="AQ161" s="150" t="e">
        <f t="shared" si="22"/>
        <v>#DIV/0!</v>
      </c>
      <c r="AS161" s="177"/>
      <c r="AT161" s="177"/>
      <c r="AV161" s="153" t="e">
        <f t="shared" si="23"/>
        <v>#DIV/0!</v>
      </c>
      <c r="AW161" s="101"/>
      <c r="AY161" s="132"/>
      <c r="AZ161" s="101"/>
      <c r="BA161" s="94"/>
      <c r="BB161" s="94"/>
      <c r="BC161" s="94"/>
      <c r="BD161" s="94"/>
      <c r="BE161" s="101"/>
      <c r="BF161" s="132"/>
      <c r="BG161" s="98"/>
      <c r="BH161" s="74" t="str">
        <f t="shared" si="18"/>
        <v>N</v>
      </c>
      <c r="BI161" t="e">
        <f t="shared" si="19"/>
        <v>#DIV/0!</v>
      </c>
      <c r="BK161" s="283">
        <f>IFERROR(VLOOKUP($B161, 'A2. Rate Change &amp; Enrollment'!$C$14:$BY$769, 75, FALSE), 0)</f>
        <v>0</v>
      </c>
      <c r="BL161" s="283" t="e">
        <f t="shared" si="20"/>
        <v>#DIV/0!</v>
      </c>
      <c r="BM161" s="283" t="e">
        <f t="shared" si="21"/>
        <v>#DIV/0!</v>
      </c>
      <c r="BN161" t="e">
        <f t="shared" si="24"/>
        <v>#DIV/0!</v>
      </c>
    </row>
    <row r="162" spans="1:66" x14ac:dyDescent="0.35">
      <c r="A162" t="s">
        <v>356</v>
      </c>
      <c r="B162" s="144"/>
      <c r="C162" s="98"/>
      <c r="D162" s="43" t="str">
        <f t="shared" si="17"/>
        <v>PPO</v>
      </c>
      <c r="E162" s="100"/>
      <c r="F162" s="101"/>
      <c r="G162" s="100"/>
      <c r="H162" s="101"/>
      <c r="I162" s="100"/>
      <c r="J162" s="101"/>
      <c r="K162" s="100"/>
      <c r="L162" s="101"/>
      <c r="M162" s="100"/>
      <c r="N162" s="101"/>
      <c r="O162" s="100"/>
      <c r="P162" s="101"/>
      <c r="Q162" s="100"/>
      <c r="R162" s="101"/>
      <c r="S162" s="100"/>
      <c r="T162" s="101"/>
      <c r="U162" s="118"/>
      <c r="V162" s="118"/>
      <c r="W162" s="100"/>
      <c r="X162" s="100"/>
      <c r="Y162" s="100"/>
      <c r="Z162" s="100"/>
      <c r="AA162" s="132"/>
      <c r="AB162" s="101"/>
      <c r="AC162" s="101"/>
      <c r="AD162" s="101"/>
      <c r="AE162" s="100"/>
      <c r="AF162" s="101"/>
      <c r="AG162" s="100"/>
      <c r="AH162" s="101"/>
      <c r="AI162" s="100"/>
      <c r="AJ162" s="101"/>
      <c r="AK162" s="100"/>
      <c r="AL162" s="101"/>
      <c r="AM162" s="101"/>
      <c r="AN162" s="8"/>
      <c r="AO162" s="147">
        <f>IFERROR(VLOOKUP(B162,'A2. Rate Change &amp; Enrollment'!$C$20:$K$769,3,FALSE),0)</f>
        <v>0</v>
      </c>
      <c r="AP162" s="147">
        <f>IFERROR(VLOOKUP(B162,'A2. Rate Change &amp; Enrollment'!$C$20:$K$769,7,FALSE),0)</f>
        <v>0</v>
      </c>
      <c r="AQ162" s="150" t="e">
        <f t="shared" si="22"/>
        <v>#DIV/0!</v>
      </c>
      <c r="AS162" s="177"/>
      <c r="AT162" s="177"/>
      <c r="AV162" s="153" t="e">
        <f t="shared" si="23"/>
        <v>#DIV/0!</v>
      </c>
      <c r="AW162" s="101"/>
      <c r="AY162" s="132"/>
      <c r="AZ162" s="101"/>
      <c r="BA162" s="94"/>
      <c r="BB162" s="94"/>
      <c r="BC162" s="94"/>
      <c r="BD162" s="94"/>
      <c r="BE162" s="101"/>
      <c r="BF162" s="132"/>
      <c r="BG162" s="98"/>
      <c r="BH162" s="74" t="str">
        <f t="shared" si="18"/>
        <v>N</v>
      </c>
      <c r="BI162" t="e">
        <f t="shared" si="19"/>
        <v>#DIV/0!</v>
      </c>
      <c r="BK162" s="283">
        <f>IFERROR(VLOOKUP($B162, 'A2. Rate Change &amp; Enrollment'!$C$14:$BY$769, 75, FALSE), 0)</f>
        <v>0</v>
      </c>
      <c r="BL162" s="283" t="e">
        <f t="shared" si="20"/>
        <v>#DIV/0!</v>
      </c>
      <c r="BM162" s="283" t="e">
        <f t="shared" si="21"/>
        <v>#DIV/0!</v>
      </c>
      <c r="BN162" t="e">
        <f t="shared" si="24"/>
        <v>#DIV/0!</v>
      </c>
    </row>
    <row r="163" spans="1:66" x14ac:dyDescent="0.35">
      <c r="A163" t="s">
        <v>357</v>
      </c>
      <c r="B163" s="144"/>
      <c r="C163" s="98"/>
      <c r="D163" s="43" t="str">
        <f t="shared" si="17"/>
        <v>PPO</v>
      </c>
      <c r="E163" s="100"/>
      <c r="F163" s="101"/>
      <c r="G163" s="100"/>
      <c r="H163" s="101"/>
      <c r="I163" s="100"/>
      <c r="J163" s="101"/>
      <c r="K163" s="100"/>
      <c r="L163" s="101"/>
      <c r="M163" s="100"/>
      <c r="N163" s="101"/>
      <c r="O163" s="100"/>
      <c r="P163" s="101"/>
      <c r="Q163" s="100"/>
      <c r="R163" s="101"/>
      <c r="S163" s="100"/>
      <c r="T163" s="101"/>
      <c r="U163" s="118"/>
      <c r="V163" s="118"/>
      <c r="W163" s="100"/>
      <c r="X163" s="100"/>
      <c r="Y163" s="100"/>
      <c r="Z163" s="100"/>
      <c r="AA163" s="132"/>
      <c r="AB163" s="101"/>
      <c r="AC163" s="101"/>
      <c r="AD163" s="101"/>
      <c r="AE163" s="100"/>
      <c r="AF163" s="101"/>
      <c r="AG163" s="100"/>
      <c r="AH163" s="101"/>
      <c r="AI163" s="100"/>
      <c r="AJ163" s="101"/>
      <c r="AK163" s="100"/>
      <c r="AL163" s="101"/>
      <c r="AM163" s="101"/>
      <c r="AN163" s="8"/>
      <c r="AO163" s="147">
        <f>IFERROR(VLOOKUP(B163,'A2. Rate Change &amp; Enrollment'!$C$20:$K$769,3,FALSE),0)</f>
        <v>0</v>
      </c>
      <c r="AP163" s="147">
        <f>IFERROR(VLOOKUP(B163,'A2. Rate Change &amp; Enrollment'!$C$20:$K$769,7,FALSE),0)</f>
        <v>0</v>
      </c>
      <c r="AQ163" s="150" t="e">
        <f t="shared" si="22"/>
        <v>#DIV/0!</v>
      </c>
      <c r="AS163" s="177"/>
      <c r="AT163" s="177"/>
      <c r="AV163" s="153" t="e">
        <f t="shared" si="23"/>
        <v>#DIV/0!</v>
      </c>
      <c r="AW163" s="101"/>
      <c r="AY163" s="132"/>
      <c r="AZ163" s="101"/>
      <c r="BA163" s="94"/>
      <c r="BB163" s="94"/>
      <c r="BC163" s="94"/>
      <c r="BD163" s="94"/>
      <c r="BE163" s="101"/>
      <c r="BF163" s="132"/>
      <c r="BG163" s="98"/>
      <c r="BH163" s="74" t="str">
        <f t="shared" si="18"/>
        <v>N</v>
      </c>
      <c r="BI163" t="e">
        <f t="shared" si="19"/>
        <v>#DIV/0!</v>
      </c>
      <c r="BK163" s="283">
        <f>IFERROR(VLOOKUP($B163, 'A2. Rate Change &amp; Enrollment'!$C$14:$BY$769, 75, FALSE), 0)</f>
        <v>0</v>
      </c>
      <c r="BL163" s="283" t="e">
        <f t="shared" si="20"/>
        <v>#DIV/0!</v>
      </c>
      <c r="BM163" s="283" t="e">
        <f t="shared" si="21"/>
        <v>#DIV/0!</v>
      </c>
      <c r="BN163" t="e">
        <f t="shared" si="24"/>
        <v>#DIV/0!</v>
      </c>
    </row>
    <row r="164" spans="1:66" x14ac:dyDescent="0.35">
      <c r="A164" t="s">
        <v>358</v>
      </c>
      <c r="B164" s="144"/>
      <c r="C164" s="98"/>
      <c r="D164" s="43" t="str">
        <f t="shared" si="17"/>
        <v>PPO</v>
      </c>
      <c r="E164" s="100"/>
      <c r="F164" s="101"/>
      <c r="G164" s="100"/>
      <c r="H164" s="101"/>
      <c r="I164" s="100"/>
      <c r="J164" s="101"/>
      <c r="K164" s="100"/>
      <c r="L164" s="101"/>
      <c r="M164" s="100"/>
      <c r="N164" s="101"/>
      <c r="O164" s="100"/>
      <c r="P164" s="101"/>
      <c r="Q164" s="100"/>
      <c r="R164" s="101"/>
      <c r="S164" s="100"/>
      <c r="T164" s="101"/>
      <c r="U164" s="118"/>
      <c r="V164" s="118"/>
      <c r="W164" s="100"/>
      <c r="X164" s="100"/>
      <c r="Y164" s="100"/>
      <c r="Z164" s="100"/>
      <c r="AA164" s="132"/>
      <c r="AB164" s="101"/>
      <c r="AC164" s="101"/>
      <c r="AD164" s="101"/>
      <c r="AE164" s="100"/>
      <c r="AF164" s="101"/>
      <c r="AG164" s="100"/>
      <c r="AH164" s="101"/>
      <c r="AI164" s="100"/>
      <c r="AJ164" s="101"/>
      <c r="AK164" s="100"/>
      <c r="AL164" s="101"/>
      <c r="AM164" s="101"/>
      <c r="AN164" s="8"/>
      <c r="AO164" s="147">
        <f>IFERROR(VLOOKUP(B164,'A2. Rate Change &amp; Enrollment'!$C$20:$K$769,3,FALSE),0)</f>
        <v>0</v>
      </c>
      <c r="AP164" s="147">
        <f>IFERROR(VLOOKUP(B164,'A2. Rate Change &amp; Enrollment'!$C$20:$K$769,7,FALSE),0)</f>
        <v>0</v>
      </c>
      <c r="AQ164" s="150" t="e">
        <f t="shared" si="22"/>
        <v>#DIV/0!</v>
      </c>
      <c r="AS164" s="177"/>
      <c r="AT164" s="177"/>
      <c r="AV164" s="153" t="e">
        <f t="shared" si="23"/>
        <v>#DIV/0!</v>
      </c>
      <c r="AW164" s="101"/>
      <c r="AY164" s="132"/>
      <c r="AZ164" s="101"/>
      <c r="BA164" s="94"/>
      <c r="BB164" s="94"/>
      <c r="BC164" s="94"/>
      <c r="BD164" s="94"/>
      <c r="BE164" s="101"/>
      <c r="BF164" s="132"/>
      <c r="BG164" s="98"/>
      <c r="BH164" s="74" t="str">
        <f t="shared" si="18"/>
        <v>N</v>
      </c>
      <c r="BI164" t="e">
        <f t="shared" si="19"/>
        <v>#DIV/0!</v>
      </c>
      <c r="BK164" s="283">
        <f>IFERROR(VLOOKUP($B164, 'A2. Rate Change &amp; Enrollment'!$C$14:$BY$769, 75, FALSE), 0)</f>
        <v>0</v>
      </c>
      <c r="BL164" s="283" t="e">
        <f t="shared" si="20"/>
        <v>#DIV/0!</v>
      </c>
      <c r="BM164" s="283" t="e">
        <f t="shared" si="21"/>
        <v>#DIV/0!</v>
      </c>
      <c r="BN164" t="e">
        <f t="shared" si="24"/>
        <v>#DIV/0!</v>
      </c>
    </row>
    <row r="165" spans="1:66" x14ac:dyDescent="0.35">
      <c r="A165" t="s">
        <v>359</v>
      </c>
      <c r="B165" s="144"/>
      <c r="C165" s="98"/>
      <c r="D165" s="43" t="str">
        <f t="shared" si="17"/>
        <v>PPO</v>
      </c>
      <c r="E165" s="100"/>
      <c r="F165" s="101"/>
      <c r="G165" s="100"/>
      <c r="H165" s="101"/>
      <c r="I165" s="100"/>
      <c r="J165" s="101"/>
      <c r="K165" s="100"/>
      <c r="L165" s="101"/>
      <c r="M165" s="100"/>
      <c r="N165" s="101"/>
      <c r="O165" s="100"/>
      <c r="P165" s="101"/>
      <c r="Q165" s="100"/>
      <c r="R165" s="101"/>
      <c r="S165" s="100"/>
      <c r="T165" s="101"/>
      <c r="U165" s="118"/>
      <c r="V165" s="118"/>
      <c r="W165" s="100"/>
      <c r="X165" s="100"/>
      <c r="Y165" s="100"/>
      <c r="Z165" s="100"/>
      <c r="AA165" s="132"/>
      <c r="AB165" s="101"/>
      <c r="AC165" s="101"/>
      <c r="AD165" s="101"/>
      <c r="AE165" s="100"/>
      <c r="AF165" s="101"/>
      <c r="AG165" s="100"/>
      <c r="AH165" s="101"/>
      <c r="AI165" s="100"/>
      <c r="AJ165" s="101"/>
      <c r="AK165" s="100"/>
      <c r="AL165" s="101"/>
      <c r="AM165" s="101"/>
      <c r="AN165" s="8"/>
      <c r="AO165" s="147">
        <f>IFERROR(VLOOKUP(B165,'A2. Rate Change &amp; Enrollment'!$C$20:$K$769,3,FALSE),0)</f>
        <v>0</v>
      </c>
      <c r="AP165" s="147">
        <f>IFERROR(VLOOKUP(B165,'A2. Rate Change &amp; Enrollment'!$C$20:$K$769,7,FALSE),0)</f>
        <v>0</v>
      </c>
      <c r="AQ165" s="150" t="e">
        <f t="shared" si="22"/>
        <v>#DIV/0!</v>
      </c>
      <c r="AS165" s="177"/>
      <c r="AT165" s="177"/>
      <c r="AV165" s="153" t="e">
        <f t="shared" si="23"/>
        <v>#DIV/0!</v>
      </c>
      <c r="AW165" s="101"/>
      <c r="AY165" s="132"/>
      <c r="AZ165" s="101"/>
      <c r="BA165" s="94"/>
      <c r="BB165" s="94"/>
      <c r="BC165" s="94"/>
      <c r="BD165" s="94"/>
      <c r="BE165" s="101"/>
      <c r="BF165" s="132"/>
      <c r="BG165" s="98"/>
      <c r="BH165" s="74" t="str">
        <f t="shared" si="18"/>
        <v>N</v>
      </c>
      <c r="BI165" t="e">
        <f t="shared" si="19"/>
        <v>#DIV/0!</v>
      </c>
      <c r="BK165" s="283">
        <f>IFERROR(VLOOKUP($B165, 'A2. Rate Change &amp; Enrollment'!$C$14:$BY$769, 75, FALSE), 0)</f>
        <v>0</v>
      </c>
      <c r="BL165" s="283" t="e">
        <f t="shared" si="20"/>
        <v>#DIV/0!</v>
      </c>
      <c r="BM165" s="283" t="e">
        <f t="shared" si="21"/>
        <v>#DIV/0!</v>
      </c>
      <c r="BN165" t="e">
        <f t="shared" si="24"/>
        <v>#DIV/0!</v>
      </c>
    </row>
    <row r="166" spans="1:66" x14ac:dyDescent="0.35">
      <c r="A166" t="s">
        <v>360</v>
      </c>
      <c r="B166" s="144"/>
      <c r="C166" s="98"/>
      <c r="D166" s="43" t="str">
        <f t="shared" si="17"/>
        <v>PPO</v>
      </c>
      <c r="E166" s="100"/>
      <c r="F166" s="101"/>
      <c r="G166" s="100"/>
      <c r="H166" s="101"/>
      <c r="I166" s="100"/>
      <c r="J166" s="101"/>
      <c r="K166" s="100"/>
      <c r="L166" s="101"/>
      <c r="M166" s="100"/>
      <c r="N166" s="101"/>
      <c r="O166" s="100"/>
      <c r="P166" s="101"/>
      <c r="Q166" s="100"/>
      <c r="R166" s="101"/>
      <c r="S166" s="100"/>
      <c r="T166" s="101"/>
      <c r="U166" s="118"/>
      <c r="V166" s="118"/>
      <c r="W166" s="100"/>
      <c r="X166" s="100"/>
      <c r="Y166" s="100"/>
      <c r="Z166" s="100"/>
      <c r="AA166" s="132"/>
      <c r="AB166" s="101"/>
      <c r="AC166" s="101"/>
      <c r="AD166" s="101"/>
      <c r="AE166" s="100"/>
      <c r="AF166" s="101"/>
      <c r="AG166" s="100"/>
      <c r="AH166" s="101"/>
      <c r="AI166" s="100"/>
      <c r="AJ166" s="101"/>
      <c r="AK166" s="100"/>
      <c r="AL166" s="101"/>
      <c r="AM166" s="101"/>
      <c r="AN166" s="8"/>
      <c r="AO166" s="147">
        <f>IFERROR(VLOOKUP(B166,'A2. Rate Change &amp; Enrollment'!$C$20:$K$769,3,FALSE),0)</f>
        <v>0</v>
      </c>
      <c r="AP166" s="147">
        <f>IFERROR(VLOOKUP(B166,'A2. Rate Change &amp; Enrollment'!$C$20:$K$769,7,FALSE),0)</f>
        <v>0</v>
      </c>
      <c r="AQ166" s="150" t="e">
        <f t="shared" si="22"/>
        <v>#DIV/0!</v>
      </c>
      <c r="AS166" s="177"/>
      <c r="AT166" s="177"/>
      <c r="AV166" s="153" t="e">
        <f t="shared" si="23"/>
        <v>#DIV/0!</v>
      </c>
      <c r="AW166" s="101"/>
      <c r="AY166" s="132"/>
      <c r="AZ166" s="101"/>
      <c r="BA166" s="94"/>
      <c r="BB166" s="94"/>
      <c r="BC166" s="94"/>
      <c r="BD166" s="94"/>
      <c r="BE166" s="101"/>
      <c r="BF166" s="132"/>
      <c r="BG166" s="98"/>
      <c r="BH166" s="74" t="str">
        <f t="shared" si="18"/>
        <v>N</v>
      </c>
      <c r="BI166" t="e">
        <f t="shared" si="19"/>
        <v>#DIV/0!</v>
      </c>
      <c r="BK166" s="283">
        <f>IFERROR(VLOOKUP($B166, 'A2. Rate Change &amp; Enrollment'!$C$14:$BY$769, 75, FALSE), 0)</f>
        <v>0</v>
      </c>
      <c r="BL166" s="283" t="e">
        <f t="shared" si="20"/>
        <v>#DIV/0!</v>
      </c>
      <c r="BM166" s="283" t="e">
        <f t="shared" si="21"/>
        <v>#DIV/0!</v>
      </c>
      <c r="BN166" t="e">
        <f t="shared" si="24"/>
        <v>#DIV/0!</v>
      </c>
    </row>
    <row r="167" spans="1:66" x14ac:dyDescent="0.35">
      <c r="A167" t="s">
        <v>361</v>
      </c>
      <c r="B167" s="144"/>
      <c r="C167" s="98"/>
      <c r="D167" s="43" t="str">
        <f t="shared" si="17"/>
        <v>PPO</v>
      </c>
      <c r="E167" s="100"/>
      <c r="F167" s="101"/>
      <c r="G167" s="100"/>
      <c r="H167" s="101"/>
      <c r="I167" s="100"/>
      <c r="J167" s="101"/>
      <c r="K167" s="100"/>
      <c r="L167" s="101"/>
      <c r="M167" s="100"/>
      <c r="N167" s="101"/>
      <c r="O167" s="100"/>
      <c r="P167" s="101"/>
      <c r="Q167" s="100"/>
      <c r="R167" s="101"/>
      <c r="S167" s="100"/>
      <c r="T167" s="101"/>
      <c r="U167" s="118"/>
      <c r="V167" s="118"/>
      <c r="W167" s="100"/>
      <c r="X167" s="100"/>
      <c r="Y167" s="100"/>
      <c r="Z167" s="100"/>
      <c r="AA167" s="132"/>
      <c r="AB167" s="101"/>
      <c r="AC167" s="101"/>
      <c r="AD167" s="101"/>
      <c r="AE167" s="100"/>
      <c r="AF167" s="101"/>
      <c r="AG167" s="100"/>
      <c r="AH167" s="101"/>
      <c r="AI167" s="100"/>
      <c r="AJ167" s="101"/>
      <c r="AK167" s="100"/>
      <c r="AL167" s="101"/>
      <c r="AM167" s="101"/>
      <c r="AN167" s="8"/>
      <c r="AO167" s="147">
        <f>IFERROR(VLOOKUP(B167,'A2. Rate Change &amp; Enrollment'!$C$20:$K$769,3,FALSE),0)</f>
        <v>0</v>
      </c>
      <c r="AP167" s="147">
        <f>IFERROR(VLOOKUP(B167,'A2. Rate Change &amp; Enrollment'!$C$20:$K$769,7,FALSE),0)</f>
        <v>0</v>
      </c>
      <c r="AQ167" s="150" t="e">
        <f t="shared" si="22"/>
        <v>#DIV/0!</v>
      </c>
      <c r="AS167" s="177"/>
      <c r="AT167" s="177"/>
      <c r="AV167" s="153" t="e">
        <f t="shared" si="23"/>
        <v>#DIV/0!</v>
      </c>
      <c r="AW167" s="101"/>
      <c r="AY167" s="132"/>
      <c r="AZ167" s="101"/>
      <c r="BA167" s="94"/>
      <c r="BB167" s="94"/>
      <c r="BC167" s="94"/>
      <c r="BD167" s="94"/>
      <c r="BE167" s="101"/>
      <c r="BF167" s="132"/>
      <c r="BG167" s="98"/>
      <c r="BH167" s="74" t="str">
        <f t="shared" si="18"/>
        <v>N</v>
      </c>
      <c r="BI167" t="e">
        <f t="shared" si="19"/>
        <v>#DIV/0!</v>
      </c>
      <c r="BK167" s="283">
        <f>IFERROR(VLOOKUP($B167, 'A2. Rate Change &amp; Enrollment'!$C$14:$BY$769, 75, FALSE), 0)</f>
        <v>0</v>
      </c>
      <c r="BL167" s="283" t="e">
        <f t="shared" si="20"/>
        <v>#DIV/0!</v>
      </c>
      <c r="BM167" s="283" t="e">
        <f t="shared" si="21"/>
        <v>#DIV/0!</v>
      </c>
      <c r="BN167" t="e">
        <f t="shared" si="24"/>
        <v>#DIV/0!</v>
      </c>
    </row>
    <row r="168" spans="1:66" x14ac:dyDescent="0.35">
      <c r="A168" t="s">
        <v>362</v>
      </c>
      <c r="B168" s="144"/>
      <c r="C168" s="98"/>
      <c r="D168" s="43" t="str">
        <f t="shared" si="17"/>
        <v>PPO</v>
      </c>
      <c r="E168" s="100"/>
      <c r="F168" s="101"/>
      <c r="G168" s="100"/>
      <c r="H168" s="101"/>
      <c r="I168" s="100"/>
      <c r="J168" s="101"/>
      <c r="K168" s="100"/>
      <c r="L168" s="101"/>
      <c r="M168" s="100"/>
      <c r="N168" s="101"/>
      <c r="O168" s="100"/>
      <c r="P168" s="101"/>
      <c r="Q168" s="100"/>
      <c r="R168" s="101"/>
      <c r="S168" s="100"/>
      <c r="T168" s="101"/>
      <c r="U168" s="118"/>
      <c r="V168" s="118"/>
      <c r="W168" s="100"/>
      <c r="X168" s="100"/>
      <c r="Y168" s="100"/>
      <c r="Z168" s="100"/>
      <c r="AA168" s="132"/>
      <c r="AB168" s="101"/>
      <c r="AC168" s="101"/>
      <c r="AD168" s="101"/>
      <c r="AE168" s="100"/>
      <c r="AF168" s="101"/>
      <c r="AG168" s="100"/>
      <c r="AH168" s="101"/>
      <c r="AI168" s="100"/>
      <c r="AJ168" s="101"/>
      <c r="AK168" s="100"/>
      <c r="AL168" s="101"/>
      <c r="AM168" s="101"/>
      <c r="AN168" s="8"/>
      <c r="AO168" s="147">
        <f>IFERROR(VLOOKUP(B168,'A2. Rate Change &amp; Enrollment'!$C$20:$K$769,3,FALSE),0)</f>
        <v>0</v>
      </c>
      <c r="AP168" s="147">
        <f>IFERROR(VLOOKUP(B168,'A2. Rate Change &amp; Enrollment'!$C$20:$K$769,7,FALSE),0)</f>
        <v>0</v>
      </c>
      <c r="AQ168" s="150" t="e">
        <f t="shared" si="22"/>
        <v>#DIV/0!</v>
      </c>
      <c r="AS168" s="177"/>
      <c r="AT168" s="177"/>
      <c r="AV168" s="153" t="e">
        <f t="shared" si="23"/>
        <v>#DIV/0!</v>
      </c>
      <c r="AW168" s="101"/>
      <c r="AY168" s="132"/>
      <c r="AZ168" s="101"/>
      <c r="BA168" s="94"/>
      <c r="BB168" s="94"/>
      <c r="BC168" s="94"/>
      <c r="BD168" s="94"/>
      <c r="BE168" s="101"/>
      <c r="BF168" s="132"/>
      <c r="BG168" s="98"/>
      <c r="BH168" s="74" t="str">
        <f t="shared" si="18"/>
        <v>N</v>
      </c>
      <c r="BI168" t="e">
        <f t="shared" si="19"/>
        <v>#DIV/0!</v>
      </c>
      <c r="BK168" s="283">
        <f>IFERROR(VLOOKUP($B168, 'A2. Rate Change &amp; Enrollment'!$C$14:$BY$769, 75, FALSE), 0)</f>
        <v>0</v>
      </c>
      <c r="BL168" s="283" t="e">
        <f t="shared" si="20"/>
        <v>#DIV/0!</v>
      </c>
      <c r="BM168" s="283" t="e">
        <f t="shared" si="21"/>
        <v>#DIV/0!</v>
      </c>
      <c r="BN168" t="e">
        <f t="shared" si="24"/>
        <v>#DIV/0!</v>
      </c>
    </row>
    <row r="169" spans="1:66" x14ac:dyDescent="0.35">
      <c r="A169" t="s">
        <v>363</v>
      </c>
      <c r="B169" s="144"/>
      <c r="C169" s="98"/>
      <c r="D169" s="43" t="str">
        <f t="shared" si="17"/>
        <v>PPO</v>
      </c>
      <c r="E169" s="100"/>
      <c r="F169" s="101"/>
      <c r="G169" s="100"/>
      <c r="H169" s="101"/>
      <c r="I169" s="100"/>
      <c r="J169" s="101"/>
      <c r="K169" s="100"/>
      <c r="L169" s="101"/>
      <c r="M169" s="100"/>
      <c r="N169" s="101"/>
      <c r="O169" s="100"/>
      <c r="P169" s="101"/>
      <c r="Q169" s="100"/>
      <c r="R169" s="101"/>
      <c r="S169" s="100"/>
      <c r="T169" s="101"/>
      <c r="U169" s="118"/>
      <c r="V169" s="118"/>
      <c r="W169" s="100"/>
      <c r="X169" s="100"/>
      <c r="Y169" s="100"/>
      <c r="Z169" s="100"/>
      <c r="AA169" s="132"/>
      <c r="AB169" s="101"/>
      <c r="AC169" s="101"/>
      <c r="AD169" s="101"/>
      <c r="AE169" s="100"/>
      <c r="AF169" s="101"/>
      <c r="AG169" s="100"/>
      <c r="AH169" s="101"/>
      <c r="AI169" s="100"/>
      <c r="AJ169" s="101"/>
      <c r="AK169" s="100"/>
      <c r="AL169" s="101"/>
      <c r="AM169" s="101"/>
      <c r="AN169" s="8"/>
      <c r="AO169" s="147">
        <f>IFERROR(VLOOKUP(B169,'A2. Rate Change &amp; Enrollment'!$C$20:$K$769,3,FALSE),0)</f>
        <v>0</v>
      </c>
      <c r="AP169" s="147">
        <f>IFERROR(VLOOKUP(B169,'A2. Rate Change &amp; Enrollment'!$C$20:$K$769,7,FALSE),0)</f>
        <v>0</v>
      </c>
      <c r="AQ169" s="150" t="e">
        <f t="shared" si="22"/>
        <v>#DIV/0!</v>
      </c>
      <c r="AS169" s="177"/>
      <c r="AT169" s="177"/>
      <c r="AV169" s="153" t="e">
        <f t="shared" si="23"/>
        <v>#DIV/0!</v>
      </c>
      <c r="AW169" s="101"/>
      <c r="AY169" s="132"/>
      <c r="AZ169" s="101"/>
      <c r="BA169" s="94"/>
      <c r="BB169" s="94"/>
      <c r="BC169" s="94"/>
      <c r="BD169" s="94"/>
      <c r="BE169" s="101"/>
      <c r="BF169" s="132"/>
      <c r="BG169" s="98"/>
      <c r="BH169" s="74" t="str">
        <f t="shared" si="18"/>
        <v>N</v>
      </c>
      <c r="BI169" t="e">
        <f t="shared" si="19"/>
        <v>#DIV/0!</v>
      </c>
      <c r="BK169" s="283">
        <f>IFERROR(VLOOKUP($B169, 'A2. Rate Change &amp; Enrollment'!$C$14:$BY$769, 75, FALSE), 0)</f>
        <v>0</v>
      </c>
      <c r="BL169" s="283" t="e">
        <f t="shared" si="20"/>
        <v>#DIV/0!</v>
      </c>
      <c r="BM169" s="283" t="e">
        <f t="shared" si="21"/>
        <v>#DIV/0!</v>
      </c>
      <c r="BN169" t="e">
        <f t="shared" si="24"/>
        <v>#DIV/0!</v>
      </c>
    </row>
    <row r="170" spans="1:66" x14ac:dyDescent="0.35">
      <c r="A170" t="s">
        <v>364</v>
      </c>
      <c r="B170" s="144"/>
      <c r="C170" s="98"/>
      <c r="D170" s="43" t="str">
        <f t="shared" si="17"/>
        <v>PPO</v>
      </c>
      <c r="E170" s="100"/>
      <c r="F170" s="101"/>
      <c r="G170" s="100"/>
      <c r="H170" s="101"/>
      <c r="I170" s="100"/>
      <c r="J170" s="101"/>
      <c r="K170" s="100"/>
      <c r="L170" s="101"/>
      <c r="M170" s="100"/>
      <c r="N170" s="101"/>
      <c r="O170" s="100"/>
      <c r="P170" s="101"/>
      <c r="Q170" s="100"/>
      <c r="R170" s="101"/>
      <c r="S170" s="100"/>
      <c r="T170" s="101"/>
      <c r="U170" s="118"/>
      <c r="V170" s="118"/>
      <c r="W170" s="100"/>
      <c r="X170" s="100"/>
      <c r="Y170" s="100"/>
      <c r="Z170" s="100"/>
      <c r="AA170" s="132"/>
      <c r="AB170" s="101"/>
      <c r="AC170" s="101"/>
      <c r="AD170" s="101"/>
      <c r="AE170" s="100"/>
      <c r="AF170" s="101"/>
      <c r="AG170" s="100"/>
      <c r="AH170" s="101"/>
      <c r="AI170" s="100"/>
      <c r="AJ170" s="101"/>
      <c r="AK170" s="100"/>
      <c r="AL170" s="101"/>
      <c r="AM170" s="101"/>
      <c r="AN170" s="8"/>
      <c r="AO170" s="147">
        <f>IFERROR(VLOOKUP(B170,'A2. Rate Change &amp; Enrollment'!$C$20:$K$769,3,FALSE),0)</f>
        <v>0</v>
      </c>
      <c r="AP170" s="147">
        <f>IFERROR(VLOOKUP(B170,'A2. Rate Change &amp; Enrollment'!$C$20:$K$769,7,FALSE),0)</f>
        <v>0</v>
      </c>
      <c r="AQ170" s="150" t="e">
        <f t="shared" si="22"/>
        <v>#DIV/0!</v>
      </c>
      <c r="AS170" s="177"/>
      <c r="AT170" s="177"/>
      <c r="AV170" s="153" t="e">
        <f t="shared" si="23"/>
        <v>#DIV/0!</v>
      </c>
      <c r="AW170" s="101"/>
      <c r="AY170" s="132"/>
      <c r="AZ170" s="101"/>
      <c r="BA170" s="94"/>
      <c r="BB170" s="94"/>
      <c r="BC170" s="94"/>
      <c r="BD170" s="94"/>
      <c r="BE170" s="101"/>
      <c r="BF170" s="132"/>
      <c r="BG170" s="98"/>
      <c r="BH170" s="74" t="str">
        <f t="shared" si="18"/>
        <v>N</v>
      </c>
      <c r="BI170" t="e">
        <f t="shared" si="19"/>
        <v>#DIV/0!</v>
      </c>
      <c r="BK170" s="283">
        <f>IFERROR(VLOOKUP($B170, 'A2. Rate Change &amp; Enrollment'!$C$14:$BY$769, 75, FALSE), 0)</f>
        <v>0</v>
      </c>
      <c r="BL170" s="283" t="e">
        <f t="shared" si="20"/>
        <v>#DIV/0!</v>
      </c>
      <c r="BM170" s="283" t="e">
        <f t="shared" si="21"/>
        <v>#DIV/0!</v>
      </c>
      <c r="BN170" t="e">
        <f t="shared" si="24"/>
        <v>#DIV/0!</v>
      </c>
    </row>
    <row r="171" spans="1:66" x14ac:dyDescent="0.35">
      <c r="A171" t="s">
        <v>365</v>
      </c>
      <c r="B171" s="144"/>
      <c r="C171" s="98"/>
      <c r="D171" s="43" t="str">
        <f t="shared" si="17"/>
        <v>PPO</v>
      </c>
      <c r="E171" s="100"/>
      <c r="F171" s="101"/>
      <c r="G171" s="100"/>
      <c r="H171" s="101"/>
      <c r="I171" s="100"/>
      <c r="J171" s="101"/>
      <c r="K171" s="100"/>
      <c r="L171" s="101"/>
      <c r="M171" s="100"/>
      <c r="N171" s="101"/>
      <c r="O171" s="100"/>
      <c r="P171" s="101"/>
      <c r="Q171" s="100"/>
      <c r="R171" s="101"/>
      <c r="S171" s="100"/>
      <c r="T171" s="101"/>
      <c r="U171" s="118"/>
      <c r="V171" s="118"/>
      <c r="W171" s="100"/>
      <c r="X171" s="100"/>
      <c r="Y171" s="100"/>
      <c r="Z171" s="100"/>
      <c r="AA171" s="132"/>
      <c r="AB171" s="101"/>
      <c r="AC171" s="101"/>
      <c r="AD171" s="101"/>
      <c r="AE171" s="100"/>
      <c r="AF171" s="101"/>
      <c r="AG171" s="100"/>
      <c r="AH171" s="101"/>
      <c r="AI171" s="100"/>
      <c r="AJ171" s="101"/>
      <c r="AK171" s="100"/>
      <c r="AL171" s="101"/>
      <c r="AM171" s="101"/>
      <c r="AN171" s="8"/>
      <c r="AO171" s="147">
        <f>IFERROR(VLOOKUP(B171,'A2. Rate Change &amp; Enrollment'!$C$20:$K$769,3,FALSE),0)</f>
        <v>0</v>
      </c>
      <c r="AP171" s="147">
        <f>IFERROR(VLOOKUP(B171,'A2. Rate Change &amp; Enrollment'!$C$20:$K$769,7,FALSE),0)</f>
        <v>0</v>
      </c>
      <c r="AQ171" s="150" t="e">
        <f t="shared" si="22"/>
        <v>#DIV/0!</v>
      </c>
      <c r="AS171" s="177"/>
      <c r="AT171" s="177"/>
      <c r="AV171" s="153" t="e">
        <f t="shared" si="23"/>
        <v>#DIV/0!</v>
      </c>
      <c r="AW171" s="101"/>
      <c r="AY171" s="132"/>
      <c r="AZ171" s="101"/>
      <c r="BA171" s="94"/>
      <c r="BB171" s="94"/>
      <c r="BC171" s="94"/>
      <c r="BD171" s="94"/>
      <c r="BE171" s="101"/>
      <c r="BF171" s="132"/>
      <c r="BG171" s="98"/>
      <c r="BH171" s="74" t="str">
        <f t="shared" si="18"/>
        <v>N</v>
      </c>
      <c r="BI171" t="e">
        <f t="shared" si="19"/>
        <v>#DIV/0!</v>
      </c>
      <c r="BK171" s="283">
        <f>IFERROR(VLOOKUP($B171, 'A2. Rate Change &amp; Enrollment'!$C$14:$BY$769, 75, FALSE), 0)</f>
        <v>0</v>
      </c>
      <c r="BL171" s="283" t="e">
        <f t="shared" si="20"/>
        <v>#DIV/0!</v>
      </c>
      <c r="BM171" s="283" t="e">
        <f t="shared" si="21"/>
        <v>#DIV/0!</v>
      </c>
      <c r="BN171" t="e">
        <f t="shared" si="24"/>
        <v>#DIV/0!</v>
      </c>
    </row>
    <row r="172" spans="1:66" x14ac:dyDescent="0.35">
      <c r="A172" t="s">
        <v>366</v>
      </c>
      <c r="B172" s="144"/>
      <c r="C172" s="98"/>
      <c r="D172" s="43" t="str">
        <f t="shared" si="17"/>
        <v>PPO</v>
      </c>
      <c r="E172" s="100"/>
      <c r="F172" s="101"/>
      <c r="G172" s="100"/>
      <c r="H172" s="101"/>
      <c r="I172" s="100"/>
      <c r="J172" s="101"/>
      <c r="K172" s="100"/>
      <c r="L172" s="101"/>
      <c r="M172" s="100"/>
      <c r="N172" s="101"/>
      <c r="O172" s="100"/>
      <c r="P172" s="101"/>
      <c r="Q172" s="100"/>
      <c r="R172" s="101"/>
      <c r="S172" s="100"/>
      <c r="T172" s="101"/>
      <c r="U172" s="118"/>
      <c r="V172" s="118"/>
      <c r="W172" s="100"/>
      <c r="X172" s="100"/>
      <c r="Y172" s="100"/>
      <c r="Z172" s="100"/>
      <c r="AA172" s="132"/>
      <c r="AB172" s="101"/>
      <c r="AC172" s="101"/>
      <c r="AD172" s="101"/>
      <c r="AE172" s="100"/>
      <c r="AF172" s="101"/>
      <c r="AG172" s="100"/>
      <c r="AH172" s="101"/>
      <c r="AI172" s="100"/>
      <c r="AJ172" s="101"/>
      <c r="AK172" s="100"/>
      <c r="AL172" s="101"/>
      <c r="AM172" s="101"/>
      <c r="AN172" s="8"/>
      <c r="AO172" s="147">
        <f>IFERROR(VLOOKUP(B172,'A2. Rate Change &amp; Enrollment'!$C$20:$K$769,3,FALSE),0)</f>
        <v>0</v>
      </c>
      <c r="AP172" s="147">
        <f>IFERROR(VLOOKUP(B172,'A2. Rate Change &amp; Enrollment'!$C$20:$K$769,7,FALSE),0)</f>
        <v>0</v>
      </c>
      <c r="AQ172" s="150" t="e">
        <f t="shared" si="22"/>
        <v>#DIV/0!</v>
      </c>
      <c r="AS172" s="177"/>
      <c r="AT172" s="177"/>
      <c r="AV172" s="153" t="e">
        <f t="shared" si="23"/>
        <v>#DIV/0!</v>
      </c>
      <c r="AW172" s="101"/>
      <c r="AY172" s="132"/>
      <c r="AZ172" s="101"/>
      <c r="BA172" s="94"/>
      <c r="BB172" s="94"/>
      <c r="BC172" s="94"/>
      <c r="BD172" s="94"/>
      <c r="BE172" s="101"/>
      <c r="BF172" s="132"/>
      <c r="BG172" s="98"/>
      <c r="BH172" s="74" t="str">
        <f t="shared" si="18"/>
        <v>N</v>
      </c>
      <c r="BI172" t="e">
        <f t="shared" si="19"/>
        <v>#DIV/0!</v>
      </c>
      <c r="BK172" s="283">
        <f>IFERROR(VLOOKUP($B172, 'A2. Rate Change &amp; Enrollment'!$C$14:$BY$769, 75, FALSE), 0)</f>
        <v>0</v>
      </c>
      <c r="BL172" s="283" t="e">
        <f t="shared" si="20"/>
        <v>#DIV/0!</v>
      </c>
      <c r="BM172" s="283" t="e">
        <f t="shared" si="21"/>
        <v>#DIV/0!</v>
      </c>
      <c r="BN172" t="e">
        <f t="shared" si="24"/>
        <v>#DIV/0!</v>
      </c>
    </row>
    <row r="173" spans="1:66" x14ac:dyDescent="0.35">
      <c r="A173" t="s">
        <v>367</v>
      </c>
      <c r="B173" s="144"/>
      <c r="C173" s="98"/>
      <c r="D173" s="43" t="str">
        <f t="shared" si="17"/>
        <v>PPO</v>
      </c>
      <c r="E173" s="100"/>
      <c r="F173" s="101"/>
      <c r="G173" s="100"/>
      <c r="H173" s="101"/>
      <c r="I173" s="100"/>
      <c r="J173" s="101"/>
      <c r="K173" s="100"/>
      <c r="L173" s="101"/>
      <c r="M173" s="100"/>
      <c r="N173" s="101"/>
      <c r="O173" s="100"/>
      <c r="P173" s="101"/>
      <c r="Q173" s="100"/>
      <c r="R173" s="101"/>
      <c r="S173" s="100"/>
      <c r="T173" s="101"/>
      <c r="U173" s="118"/>
      <c r="V173" s="118"/>
      <c r="W173" s="100"/>
      <c r="X173" s="100"/>
      <c r="Y173" s="100"/>
      <c r="Z173" s="100"/>
      <c r="AA173" s="132"/>
      <c r="AB173" s="101"/>
      <c r="AC173" s="101"/>
      <c r="AD173" s="101"/>
      <c r="AE173" s="100"/>
      <c r="AF173" s="101"/>
      <c r="AG173" s="100"/>
      <c r="AH173" s="101"/>
      <c r="AI173" s="100"/>
      <c r="AJ173" s="101"/>
      <c r="AK173" s="100"/>
      <c r="AL173" s="101"/>
      <c r="AM173" s="101"/>
      <c r="AN173" s="8"/>
      <c r="AO173" s="147">
        <f>IFERROR(VLOOKUP(B173,'A2. Rate Change &amp; Enrollment'!$C$20:$K$769,3,FALSE),0)</f>
        <v>0</v>
      </c>
      <c r="AP173" s="147">
        <f>IFERROR(VLOOKUP(B173,'A2. Rate Change &amp; Enrollment'!$C$20:$K$769,7,FALSE),0)</f>
        <v>0</v>
      </c>
      <c r="AQ173" s="150" t="e">
        <f t="shared" si="22"/>
        <v>#DIV/0!</v>
      </c>
      <c r="AS173" s="177"/>
      <c r="AT173" s="177"/>
      <c r="AV173" s="153" t="e">
        <f t="shared" si="23"/>
        <v>#DIV/0!</v>
      </c>
      <c r="AW173" s="101"/>
      <c r="AY173" s="132"/>
      <c r="AZ173" s="101"/>
      <c r="BA173" s="94"/>
      <c r="BB173" s="94"/>
      <c r="BC173" s="94"/>
      <c r="BD173" s="94"/>
      <c r="BE173" s="101"/>
      <c r="BF173" s="132"/>
      <c r="BG173" s="98"/>
      <c r="BH173" s="74" t="str">
        <f t="shared" si="18"/>
        <v>N</v>
      </c>
      <c r="BI173" t="e">
        <f t="shared" si="19"/>
        <v>#DIV/0!</v>
      </c>
      <c r="BK173" s="283">
        <f>IFERROR(VLOOKUP($B173, 'A2. Rate Change &amp; Enrollment'!$C$14:$BY$769, 75, FALSE), 0)</f>
        <v>0</v>
      </c>
      <c r="BL173" s="283" t="e">
        <f t="shared" si="20"/>
        <v>#DIV/0!</v>
      </c>
      <c r="BM173" s="283" t="e">
        <f t="shared" si="21"/>
        <v>#DIV/0!</v>
      </c>
      <c r="BN173" t="e">
        <f t="shared" si="24"/>
        <v>#DIV/0!</v>
      </c>
    </row>
    <row r="174" spans="1:66" x14ac:dyDescent="0.35">
      <c r="A174" t="s">
        <v>368</v>
      </c>
      <c r="B174" s="144"/>
      <c r="C174" s="98"/>
      <c r="D174" s="43" t="str">
        <f t="shared" si="17"/>
        <v>PPO</v>
      </c>
      <c r="E174" s="100"/>
      <c r="F174" s="101"/>
      <c r="G174" s="100"/>
      <c r="H174" s="101"/>
      <c r="I174" s="100"/>
      <c r="J174" s="101"/>
      <c r="K174" s="100"/>
      <c r="L174" s="101"/>
      <c r="M174" s="100"/>
      <c r="N174" s="101"/>
      <c r="O174" s="100"/>
      <c r="P174" s="101"/>
      <c r="Q174" s="100"/>
      <c r="R174" s="101"/>
      <c r="S174" s="100"/>
      <c r="T174" s="101"/>
      <c r="U174" s="118"/>
      <c r="V174" s="118"/>
      <c r="W174" s="100"/>
      <c r="X174" s="100"/>
      <c r="Y174" s="100"/>
      <c r="Z174" s="100"/>
      <c r="AA174" s="132"/>
      <c r="AB174" s="101"/>
      <c r="AC174" s="101"/>
      <c r="AD174" s="101"/>
      <c r="AE174" s="100"/>
      <c r="AF174" s="101"/>
      <c r="AG174" s="100"/>
      <c r="AH174" s="101"/>
      <c r="AI174" s="100"/>
      <c r="AJ174" s="101"/>
      <c r="AK174" s="100"/>
      <c r="AL174" s="101"/>
      <c r="AM174" s="101"/>
      <c r="AN174" s="8"/>
      <c r="AO174" s="147">
        <f>IFERROR(VLOOKUP(B174,'A2. Rate Change &amp; Enrollment'!$C$20:$K$769,3,FALSE),0)</f>
        <v>0</v>
      </c>
      <c r="AP174" s="147">
        <f>IFERROR(VLOOKUP(B174,'A2. Rate Change &amp; Enrollment'!$C$20:$K$769,7,FALSE),0)</f>
        <v>0</v>
      </c>
      <c r="AQ174" s="150" t="e">
        <f t="shared" si="22"/>
        <v>#DIV/0!</v>
      </c>
      <c r="AS174" s="177"/>
      <c r="AT174" s="177"/>
      <c r="AV174" s="153" t="e">
        <f t="shared" si="23"/>
        <v>#DIV/0!</v>
      </c>
      <c r="AW174" s="101"/>
      <c r="AY174" s="132"/>
      <c r="AZ174" s="101"/>
      <c r="BA174" s="94"/>
      <c r="BB174" s="94"/>
      <c r="BC174" s="94"/>
      <c r="BD174" s="94"/>
      <c r="BE174" s="101"/>
      <c r="BF174" s="132"/>
      <c r="BG174" s="98"/>
      <c r="BH174" s="74" t="str">
        <f t="shared" si="18"/>
        <v>N</v>
      </c>
      <c r="BI174" t="e">
        <f t="shared" si="19"/>
        <v>#DIV/0!</v>
      </c>
      <c r="BK174" s="283">
        <f>IFERROR(VLOOKUP($B174, 'A2. Rate Change &amp; Enrollment'!$C$14:$BY$769, 75, FALSE), 0)</f>
        <v>0</v>
      </c>
      <c r="BL174" s="283" t="e">
        <f t="shared" si="20"/>
        <v>#DIV/0!</v>
      </c>
      <c r="BM174" s="283" t="e">
        <f t="shared" si="21"/>
        <v>#DIV/0!</v>
      </c>
      <c r="BN174" t="e">
        <f t="shared" si="24"/>
        <v>#DIV/0!</v>
      </c>
    </row>
    <row r="175" spans="1:66" x14ac:dyDescent="0.35">
      <c r="A175" t="s">
        <v>369</v>
      </c>
      <c r="B175" s="144"/>
      <c r="C175" s="98"/>
      <c r="D175" s="43" t="str">
        <f t="shared" si="17"/>
        <v>PPO</v>
      </c>
      <c r="E175" s="100"/>
      <c r="F175" s="101"/>
      <c r="G175" s="100"/>
      <c r="H175" s="101"/>
      <c r="I175" s="100"/>
      <c r="J175" s="101"/>
      <c r="K175" s="100"/>
      <c r="L175" s="101"/>
      <c r="M175" s="100"/>
      <c r="N175" s="101"/>
      <c r="O175" s="100"/>
      <c r="P175" s="101"/>
      <c r="Q175" s="100"/>
      <c r="R175" s="101"/>
      <c r="S175" s="100"/>
      <c r="T175" s="101"/>
      <c r="U175" s="118"/>
      <c r="V175" s="118"/>
      <c r="W175" s="100"/>
      <c r="X175" s="100"/>
      <c r="Y175" s="100"/>
      <c r="Z175" s="100"/>
      <c r="AA175" s="132"/>
      <c r="AB175" s="101"/>
      <c r="AC175" s="101"/>
      <c r="AD175" s="101"/>
      <c r="AE175" s="100"/>
      <c r="AF175" s="101"/>
      <c r="AG175" s="100"/>
      <c r="AH175" s="101"/>
      <c r="AI175" s="100"/>
      <c r="AJ175" s="101"/>
      <c r="AK175" s="100"/>
      <c r="AL175" s="101"/>
      <c r="AM175" s="101"/>
      <c r="AN175" s="8"/>
      <c r="AO175" s="147">
        <f>IFERROR(VLOOKUP(B175,'A2. Rate Change &amp; Enrollment'!$C$20:$K$769,3,FALSE),0)</f>
        <v>0</v>
      </c>
      <c r="AP175" s="147">
        <f>IFERROR(VLOOKUP(B175,'A2. Rate Change &amp; Enrollment'!$C$20:$K$769,7,FALSE),0)</f>
        <v>0</v>
      </c>
      <c r="AQ175" s="150" t="e">
        <f t="shared" si="22"/>
        <v>#DIV/0!</v>
      </c>
      <c r="AS175" s="177"/>
      <c r="AT175" s="177"/>
      <c r="AV175" s="153" t="e">
        <f t="shared" si="23"/>
        <v>#DIV/0!</v>
      </c>
      <c r="AW175" s="101"/>
      <c r="AY175" s="132"/>
      <c r="AZ175" s="101"/>
      <c r="BA175" s="94"/>
      <c r="BB175" s="94"/>
      <c r="BC175" s="94"/>
      <c r="BD175" s="94"/>
      <c r="BE175" s="101"/>
      <c r="BF175" s="132"/>
      <c r="BG175" s="98"/>
      <c r="BH175" s="74" t="str">
        <f t="shared" si="18"/>
        <v>N</v>
      </c>
      <c r="BI175" t="e">
        <f t="shared" si="19"/>
        <v>#DIV/0!</v>
      </c>
      <c r="BK175" s="283">
        <f>IFERROR(VLOOKUP($B175, 'A2. Rate Change &amp; Enrollment'!$C$14:$BY$769, 75, FALSE), 0)</f>
        <v>0</v>
      </c>
      <c r="BL175" s="283" t="e">
        <f t="shared" si="20"/>
        <v>#DIV/0!</v>
      </c>
      <c r="BM175" s="283" t="e">
        <f t="shared" si="21"/>
        <v>#DIV/0!</v>
      </c>
      <c r="BN175" t="e">
        <f t="shared" si="24"/>
        <v>#DIV/0!</v>
      </c>
    </row>
    <row r="176" spans="1:66" x14ac:dyDescent="0.35">
      <c r="A176" t="s">
        <v>370</v>
      </c>
      <c r="B176" s="144"/>
      <c r="C176" s="98"/>
      <c r="D176" s="43" t="str">
        <f t="shared" si="17"/>
        <v>PPO</v>
      </c>
      <c r="E176" s="100"/>
      <c r="F176" s="101"/>
      <c r="G176" s="100"/>
      <c r="H176" s="101"/>
      <c r="I176" s="100"/>
      <c r="J176" s="101"/>
      <c r="K176" s="100"/>
      <c r="L176" s="101"/>
      <c r="M176" s="100"/>
      <c r="N176" s="101"/>
      <c r="O176" s="100"/>
      <c r="P176" s="101"/>
      <c r="Q176" s="100"/>
      <c r="R176" s="101"/>
      <c r="S176" s="100"/>
      <c r="T176" s="101"/>
      <c r="U176" s="118"/>
      <c r="V176" s="118"/>
      <c r="W176" s="100"/>
      <c r="X176" s="100"/>
      <c r="Y176" s="100"/>
      <c r="Z176" s="100"/>
      <c r="AA176" s="132"/>
      <c r="AB176" s="101"/>
      <c r="AC176" s="101"/>
      <c r="AD176" s="101"/>
      <c r="AE176" s="100"/>
      <c r="AF176" s="101"/>
      <c r="AG176" s="100"/>
      <c r="AH176" s="101"/>
      <c r="AI176" s="100"/>
      <c r="AJ176" s="101"/>
      <c r="AK176" s="100"/>
      <c r="AL176" s="101"/>
      <c r="AM176" s="101"/>
      <c r="AN176" s="8"/>
      <c r="AO176" s="147">
        <f>IFERROR(VLOOKUP(B176,'A2. Rate Change &amp; Enrollment'!$C$20:$K$769,3,FALSE),0)</f>
        <v>0</v>
      </c>
      <c r="AP176" s="147">
        <f>IFERROR(VLOOKUP(B176,'A2. Rate Change &amp; Enrollment'!$C$20:$K$769,7,FALSE),0)</f>
        <v>0</v>
      </c>
      <c r="AQ176" s="150" t="e">
        <f t="shared" si="22"/>
        <v>#DIV/0!</v>
      </c>
      <c r="AS176" s="177"/>
      <c r="AT176" s="177"/>
      <c r="AV176" s="153" t="e">
        <f t="shared" si="23"/>
        <v>#DIV/0!</v>
      </c>
      <c r="AW176" s="101"/>
      <c r="AY176" s="132"/>
      <c r="AZ176" s="101"/>
      <c r="BA176" s="94"/>
      <c r="BB176" s="94"/>
      <c r="BC176" s="94"/>
      <c r="BD176" s="94"/>
      <c r="BE176" s="101"/>
      <c r="BF176" s="132"/>
      <c r="BG176" s="98"/>
      <c r="BH176" s="74" t="str">
        <f t="shared" si="18"/>
        <v>N</v>
      </c>
      <c r="BI176" t="e">
        <f t="shared" si="19"/>
        <v>#DIV/0!</v>
      </c>
      <c r="BK176" s="283">
        <f>IFERROR(VLOOKUP($B176, 'A2. Rate Change &amp; Enrollment'!$C$14:$BY$769, 75, FALSE), 0)</f>
        <v>0</v>
      </c>
      <c r="BL176" s="283" t="e">
        <f t="shared" si="20"/>
        <v>#DIV/0!</v>
      </c>
      <c r="BM176" s="283" t="e">
        <f t="shared" si="21"/>
        <v>#DIV/0!</v>
      </c>
      <c r="BN176" t="e">
        <f t="shared" si="24"/>
        <v>#DIV/0!</v>
      </c>
    </row>
    <row r="177" spans="1:66" x14ac:dyDescent="0.35">
      <c r="A177" t="s">
        <v>371</v>
      </c>
      <c r="B177" s="144"/>
      <c r="C177" s="98"/>
      <c r="D177" s="43" t="str">
        <f t="shared" si="17"/>
        <v>PPO</v>
      </c>
      <c r="E177" s="100"/>
      <c r="F177" s="101"/>
      <c r="G177" s="100"/>
      <c r="H177" s="101"/>
      <c r="I177" s="100"/>
      <c r="J177" s="101"/>
      <c r="K177" s="100"/>
      <c r="L177" s="101"/>
      <c r="M177" s="100"/>
      <c r="N177" s="101"/>
      <c r="O177" s="100"/>
      <c r="P177" s="101"/>
      <c r="Q177" s="100"/>
      <c r="R177" s="101"/>
      <c r="S177" s="100"/>
      <c r="T177" s="101"/>
      <c r="U177" s="118"/>
      <c r="V177" s="118"/>
      <c r="W177" s="100"/>
      <c r="X177" s="100"/>
      <c r="Y177" s="100"/>
      <c r="Z177" s="100"/>
      <c r="AA177" s="132"/>
      <c r="AB177" s="101"/>
      <c r="AC177" s="101"/>
      <c r="AD177" s="101"/>
      <c r="AE177" s="100"/>
      <c r="AF177" s="101"/>
      <c r="AG177" s="100"/>
      <c r="AH177" s="101"/>
      <c r="AI177" s="100"/>
      <c r="AJ177" s="101"/>
      <c r="AK177" s="100"/>
      <c r="AL177" s="101"/>
      <c r="AM177" s="101"/>
      <c r="AN177" s="8"/>
      <c r="AO177" s="147">
        <f>IFERROR(VLOOKUP(B177,'A2. Rate Change &amp; Enrollment'!$C$20:$K$769,3,FALSE),0)</f>
        <v>0</v>
      </c>
      <c r="AP177" s="147">
        <f>IFERROR(VLOOKUP(B177,'A2. Rate Change &amp; Enrollment'!$C$20:$K$769,7,FALSE),0)</f>
        <v>0</v>
      </c>
      <c r="AQ177" s="150" t="e">
        <f t="shared" si="22"/>
        <v>#DIV/0!</v>
      </c>
      <c r="AS177" s="177"/>
      <c r="AT177" s="177"/>
      <c r="AV177" s="153" t="e">
        <f t="shared" si="23"/>
        <v>#DIV/0!</v>
      </c>
      <c r="AW177" s="101"/>
      <c r="AY177" s="132"/>
      <c r="AZ177" s="101"/>
      <c r="BA177" s="94"/>
      <c r="BB177" s="94"/>
      <c r="BC177" s="94"/>
      <c r="BD177" s="94"/>
      <c r="BE177" s="101"/>
      <c r="BF177" s="132"/>
      <c r="BG177" s="98"/>
      <c r="BH177" s="74" t="str">
        <f t="shared" si="18"/>
        <v>N</v>
      </c>
      <c r="BI177" t="e">
        <f t="shared" si="19"/>
        <v>#DIV/0!</v>
      </c>
      <c r="BK177" s="283">
        <f>IFERROR(VLOOKUP($B177, 'A2. Rate Change &amp; Enrollment'!$C$14:$BY$769, 75, FALSE), 0)</f>
        <v>0</v>
      </c>
      <c r="BL177" s="283" t="e">
        <f t="shared" si="20"/>
        <v>#DIV/0!</v>
      </c>
      <c r="BM177" s="283" t="e">
        <f t="shared" si="21"/>
        <v>#DIV/0!</v>
      </c>
      <c r="BN177" t="e">
        <f t="shared" si="24"/>
        <v>#DIV/0!</v>
      </c>
    </row>
    <row r="178" spans="1:66" x14ac:dyDescent="0.35">
      <c r="A178" t="s">
        <v>372</v>
      </c>
      <c r="B178" s="144"/>
      <c r="C178" s="98"/>
      <c r="D178" s="43" t="str">
        <f t="shared" si="17"/>
        <v>PPO</v>
      </c>
      <c r="E178" s="100"/>
      <c r="F178" s="101"/>
      <c r="G178" s="100"/>
      <c r="H178" s="101"/>
      <c r="I178" s="100"/>
      <c r="J178" s="101"/>
      <c r="K178" s="100"/>
      <c r="L178" s="101"/>
      <c r="M178" s="100"/>
      <c r="N178" s="101"/>
      <c r="O178" s="100"/>
      <c r="P178" s="101"/>
      <c r="Q178" s="100"/>
      <c r="R178" s="101"/>
      <c r="S178" s="100"/>
      <c r="T178" s="101"/>
      <c r="U178" s="118"/>
      <c r="V178" s="118"/>
      <c r="W178" s="100"/>
      <c r="X178" s="100"/>
      <c r="Y178" s="100"/>
      <c r="Z178" s="100"/>
      <c r="AA178" s="132"/>
      <c r="AB178" s="101"/>
      <c r="AC178" s="101"/>
      <c r="AD178" s="101"/>
      <c r="AE178" s="100"/>
      <c r="AF178" s="101"/>
      <c r="AG178" s="100"/>
      <c r="AH178" s="101"/>
      <c r="AI178" s="100"/>
      <c r="AJ178" s="101"/>
      <c r="AK178" s="100"/>
      <c r="AL178" s="101"/>
      <c r="AM178" s="101"/>
      <c r="AN178" s="8"/>
      <c r="AO178" s="147">
        <f>IFERROR(VLOOKUP(B178,'A2. Rate Change &amp; Enrollment'!$C$20:$K$769,3,FALSE),0)</f>
        <v>0</v>
      </c>
      <c r="AP178" s="147">
        <f>IFERROR(VLOOKUP(B178,'A2. Rate Change &amp; Enrollment'!$C$20:$K$769,7,FALSE),0)</f>
        <v>0</v>
      </c>
      <c r="AQ178" s="150" t="e">
        <f t="shared" si="22"/>
        <v>#DIV/0!</v>
      </c>
      <c r="AS178" s="177"/>
      <c r="AT178" s="177"/>
      <c r="AV178" s="153" t="e">
        <f t="shared" si="23"/>
        <v>#DIV/0!</v>
      </c>
      <c r="AW178" s="101"/>
      <c r="AY178" s="132"/>
      <c r="AZ178" s="101"/>
      <c r="BA178" s="94"/>
      <c r="BB178" s="94"/>
      <c r="BC178" s="94"/>
      <c r="BD178" s="94"/>
      <c r="BE178" s="101"/>
      <c r="BF178" s="132"/>
      <c r="BG178" s="98"/>
      <c r="BH178" s="74" t="str">
        <f t="shared" si="18"/>
        <v>N</v>
      </c>
      <c r="BI178" t="e">
        <f t="shared" si="19"/>
        <v>#DIV/0!</v>
      </c>
      <c r="BK178" s="283">
        <f>IFERROR(VLOOKUP($B178, 'A2. Rate Change &amp; Enrollment'!$C$14:$BY$769, 75, FALSE), 0)</f>
        <v>0</v>
      </c>
      <c r="BL178" s="283" t="e">
        <f t="shared" si="20"/>
        <v>#DIV/0!</v>
      </c>
      <c r="BM178" s="283" t="e">
        <f t="shared" si="21"/>
        <v>#DIV/0!</v>
      </c>
      <c r="BN178" t="e">
        <f t="shared" si="24"/>
        <v>#DIV/0!</v>
      </c>
    </row>
    <row r="179" spans="1:66" x14ac:dyDescent="0.35">
      <c r="A179" t="s">
        <v>373</v>
      </c>
      <c r="B179" s="144"/>
      <c r="C179" s="98"/>
      <c r="D179" s="43" t="str">
        <f t="shared" si="17"/>
        <v>PPO</v>
      </c>
      <c r="E179" s="100"/>
      <c r="F179" s="101"/>
      <c r="G179" s="100"/>
      <c r="H179" s="101"/>
      <c r="I179" s="100"/>
      <c r="J179" s="101"/>
      <c r="K179" s="100"/>
      <c r="L179" s="101"/>
      <c r="M179" s="100"/>
      <c r="N179" s="101"/>
      <c r="O179" s="100"/>
      <c r="P179" s="101"/>
      <c r="Q179" s="100"/>
      <c r="R179" s="101"/>
      <c r="S179" s="100"/>
      <c r="T179" s="101"/>
      <c r="U179" s="118"/>
      <c r="V179" s="118"/>
      <c r="W179" s="100"/>
      <c r="X179" s="100"/>
      <c r="Y179" s="100"/>
      <c r="Z179" s="100"/>
      <c r="AA179" s="132"/>
      <c r="AB179" s="101"/>
      <c r="AC179" s="101"/>
      <c r="AD179" s="101"/>
      <c r="AE179" s="100"/>
      <c r="AF179" s="101"/>
      <c r="AG179" s="100"/>
      <c r="AH179" s="101"/>
      <c r="AI179" s="100"/>
      <c r="AJ179" s="101"/>
      <c r="AK179" s="100"/>
      <c r="AL179" s="101"/>
      <c r="AM179" s="101"/>
      <c r="AN179" s="8"/>
      <c r="AO179" s="147">
        <f>IFERROR(VLOOKUP(B179,'A2. Rate Change &amp; Enrollment'!$C$20:$K$769,3,FALSE),0)</f>
        <v>0</v>
      </c>
      <c r="AP179" s="147">
        <f>IFERROR(VLOOKUP(B179,'A2. Rate Change &amp; Enrollment'!$C$20:$K$769,7,FALSE),0)</f>
        <v>0</v>
      </c>
      <c r="AQ179" s="150" t="e">
        <f t="shared" si="22"/>
        <v>#DIV/0!</v>
      </c>
      <c r="AS179" s="177"/>
      <c r="AT179" s="177"/>
      <c r="AV179" s="153" t="e">
        <f t="shared" si="23"/>
        <v>#DIV/0!</v>
      </c>
      <c r="AW179" s="101"/>
      <c r="AY179" s="132"/>
      <c r="AZ179" s="101"/>
      <c r="BA179" s="94"/>
      <c r="BB179" s="94"/>
      <c r="BC179" s="94"/>
      <c r="BD179" s="94"/>
      <c r="BE179" s="101"/>
      <c r="BF179" s="132"/>
      <c r="BG179" s="98"/>
      <c r="BH179" s="74" t="str">
        <f t="shared" si="18"/>
        <v>N</v>
      </c>
      <c r="BI179" t="e">
        <f t="shared" si="19"/>
        <v>#DIV/0!</v>
      </c>
      <c r="BK179" s="283">
        <f>IFERROR(VLOOKUP($B179, 'A2. Rate Change &amp; Enrollment'!$C$14:$BY$769, 75, FALSE), 0)</f>
        <v>0</v>
      </c>
      <c r="BL179" s="283" t="e">
        <f t="shared" si="20"/>
        <v>#DIV/0!</v>
      </c>
      <c r="BM179" s="283" t="e">
        <f t="shared" si="21"/>
        <v>#DIV/0!</v>
      </c>
      <c r="BN179" t="e">
        <f t="shared" si="24"/>
        <v>#DIV/0!</v>
      </c>
    </row>
    <row r="180" spans="1:66" x14ac:dyDescent="0.35">
      <c r="A180" t="s">
        <v>374</v>
      </c>
      <c r="B180" s="144"/>
      <c r="C180" s="98"/>
      <c r="D180" s="43" t="str">
        <f t="shared" si="17"/>
        <v>PPO</v>
      </c>
      <c r="E180" s="100"/>
      <c r="F180" s="101"/>
      <c r="G180" s="100"/>
      <c r="H180" s="101"/>
      <c r="I180" s="100"/>
      <c r="J180" s="101"/>
      <c r="K180" s="100"/>
      <c r="L180" s="101"/>
      <c r="M180" s="100"/>
      <c r="N180" s="101"/>
      <c r="O180" s="100"/>
      <c r="P180" s="101"/>
      <c r="Q180" s="100"/>
      <c r="R180" s="101"/>
      <c r="S180" s="100"/>
      <c r="T180" s="101"/>
      <c r="U180" s="118"/>
      <c r="V180" s="118"/>
      <c r="W180" s="100"/>
      <c r="X180" s="100"/>
      <c r="Y180" s="100"/>
      <c r="Z180" s="100"/>
      <c r="AA180" s="132"/>
      <c r="AB180" s="101"/>
      <c r="AC180" s="101"/>
      <c r="AD180" s="101"/>
      <c r="AE180" s="100"/>
      <c r="AF180" s="101"/>
      <c r="AG180" s="100"/>
      <c r="AH180" s="101"/>
      <c r="AI180" s="100"/>
      <c r="AJ180" s="101"/>
      <c r="AK180" s="100"/>
      <c r="AL180" s="101"/>
      <c r="AM180" s="101"/>
      <c r="AN180" s="8"/>
      <c r="AO180" s="147">
        <f>IFERROR(VLOOKUP(B180,'A2. Rate Change &amp; Enrollment'!$C$20:$K$769,3,FALSE),0)</f>
        <v>0</v>
      </c>
      <c r="AP180" s="147">
        <f>IFERROR(VLOOKUP(B180,'A2. Rate Change &amp; Enrollment'!$C$20:$K$769,7,FALSE),0)</f>
        <v>0</v>
      </c>
      <c r="AQ180" s="150" t="e">
        <f t="shared" si="22"/>
        <v>#DIV/0!</v>
      </c>
      <c r="AS180" s="177"/>
      <c r="AT180" s="177"/>
      <c r="AV180" s="153" t="e">
        <f t="shared" si="23"/>
        <v>#DIV/0!</v>
      </c>
      <c r="AW180" s="101"/>
      <c r="AY180" s="132"/>
      <c r="AZ180" s="101"/>
      <c r="BA180" s="94"/>
      <c r="BB180" s="94"/>
      <c r="BC180" s="94"/>
      <c r="BD180" s="94"/>
      <c r="BE180" s="101"/>
      <c r="BF180" s="132"/>
      <c r="BG180" s="98"/>
      <c r="BH180" s="74" t="str">
        <f t="shared" si="18"/>
        <v>N</v>
      </c>
      <c r="BI180" t="e">
        <f t="shared" si="19"/>
        <v>#DIV/0!</v>
      </c>
      <c r="BK180" s="283">
        <f>IFERROR(VLOOKUP($B180, 'A2. Rate Change &amp; Enrollment'!$C$14:$BY$769, 75, FALSE), 0)</f>
        <v>0</v>
      </c>
      <c r="BL180" s="283" t="e">
        <f t="shared" si="20"/>
        <v>#DIV/0!</v>
      </c>
      <c r="BM180" s="283" t="e">
        <f t="shared" si="21"/>
        <v>#DIV/0!</v>
      </c>
      <c r="BN180" t="e">
        <f t="shared" si="24"/>
        <v>#DIV/0!</v>
      </c>
    </row>
    <row r="181" spans="1:66" x14ac:dyDescent="0.35">
      <c r="A181" t="s">
        <v>375</v>
      </c>
      <c r="B181" s="144"/>
      <c r="C181" s="98"/>
      <c r="D181" s="43" t="str">
        <f t="shared" si="17"/>
        <v>PPO</v>
      </c>
      <c r="E181" s="100"/>
      <c r="F181" s="101"/>
      <c r="G181" s="100"/>
      <c r="H181" s="101"/>
      <c r="I181" s="100"/>
      <c r="J181" s="101"/>
      <c r="K181" s="100"/>
      <c r="L181" s="101"/>
      <c r="M181" s="100"/>
      <c r="N181" s="101"/>
      <c r="O181" s="100"/>
      <c r="P181" s="101"/>
      <c r="Q181" s="100"/>
      <c r="R181" s="101"/>
      <c r="S181" s="100"/>
      <c r="T181" s="101"/>
      <c r="U181" s="118"/>
      <c r="V181" s="118"/>
      <c r="W181" s="100"/>
      <c r="X181" s="100"/>
      <c r="Y181" s="100"/>
      <c r="Z181" s="100"/>
      <c r="AA181" s="132"/>
      <c r="AB181" s="101"/>
      <c r="AC181" s="101"/>
      <c r="AD181" s="101"/>
      <c r="AE181" s="100"/>
      <c r="AF181" s="101"/>
      <c r="AG181" s="100"/>
      <c r="AH181" s="101"/>
      <c r="AI181" s="100"/>
      <c r="AJ181" s="101"/>
      <c r="AK181" s="100"/>
      <c r="AL181" s="101"/>
      <c r="AM181" s="101"/>
      <c r="AN181" s="8"/>
      <c r="AO181" s="147">
        <f>IFERROR(VLOOKUP(B181,'A2. Rate Change &amp; Enrollment'!$C$20:$K$769,3,FALSE),0)</f>
        <v>0</v>
      </c>
      <c r="AP181" s="147">
        <f>IFERROR(VLOOKUP(B181,'A2. Rate Change &amp; Enrollment'!$C$20:$K$769,7,FALSE),0)</f>
        <v>0</v>
      </c>
      <c r="AQ181" s="150" t="e">
        <f t="shared" si="22"/>
        <v>#DIV/0!</v>
      </c>
      <c r="AS181" s="177"/>
      <c r="AT181" s="177"/>
      <c r="AV181" s="153" t="e">
        <f t="shared" si="23"/>
        <v>#DIV/0!</v>
      </c>
      <c r="AW181" s="101"/>
      <c r="AY181" s="132"/>
      <c r="AZ181" s="101"/>
      <c r="BA181" s="94"/>
      <c r="BB181" s="94"/>
      <c r="BC181" s="94"/>
      <c r="BD181" s="94"/>
      <c r="BE181" s="101"/>
      <c r="BF181" s="132"/>
      <c r="BG181" s="98"/>
      <c r="BH181" s="74" t="str">
        <f t="shared" si="18"/>
        <v>N</v>
      </c>
      <c r="BI181" t="e">
        <f t="shared" si="19"/>
        <v>#DIV/0!</v>
      </c>
      <c r="BK181" s="283">
        <f>IFERROR(VLOOKUP($B181, 'A2. Rate Change &amp; Enrollment'!$C$14:$BY$769, 75, FALSE), 0)</f>
        <v>0</v>
      </c>
      <c r="BL181" s="283" t="e">
        <f t="shared" si="20"/>
        <v>#DIV/0!</v>
      </c>
      <c r="BM181" s="283" t="e">
        <f t="shared" si="21"/>
        <v>#DIV/0!</v>
      </c>
      <c r="BN181" t="e">
        <f t="shared" si="24"/>
        <v>#DIV/0!</v>
      </c>
    </row>
    <row r="182" spans="1:66" x14ac:dyDescent="0.35">
      <c r="A182" t="s">
        <v>376</v>
      </c>
      <c r="B182" s="144"/>
      <c r="C182" s="98"/>
      <c r="D182" s="43" t="str">
        <f t="shared" si="17"/>
        <v>PPO</v>
      </c>
      <c r="E182" s="100"/>
      <c r="F182" s="101"/>
      <c r="G182" s="100"/>
      <c r="H182" s="101"/>
      <c r="I182" s="100"/>
      <c r="J182" s="101"/>
      <c r="K182" s="100"/>
      <c r="L182" s="101"/>
      <c r="M182" s="100"/>
      <c r="N182" s="101"/>
      <c r="O182" s="100"/>
      <c r="P182" s="101"/>
      <c r="Q182" s="100"/>
      <c r="R182" s="101"/>
      <c r="S182" s="100"/>
      <c r="T182" s="101"/>
      <c r="U182" s="118"/>
      <c r="V182" s="118"/>
      <c r="W182" s="100"/>
      <c r="X182" s="100"/>
      <c r="Y182" s="100"/>
      <c r="Z182" s="100"/>
      <c r="AA182" s="132"/>
      <c r="AB182" s="101"/>
      <c r="AC182" s="101"/>
      <c r="AD182" s="101"/>
      <c r="AE182" s="100"/>
      <c r="AF182" s="101"/>
      <c r="AG182" s="100"/>
      <c r="AH182" s="101"/>
      <c r="AI182" s="100"/>
      <c r="AJ182" s="101"/>
      <c r="AK182" s="100"/>
      <c r="AL182" s="101"/>
      <c r="AM182" s="101"/>
      <c r="AN182" s="8"/>
      <c r="AO182" s="147">
        <f>IFERROR(VLOOKUP(B182,'A2. Rate Change &amp; Enrollment'!$C$20:$K$769,3,FALSE),0)</f>
        <v>0</v>
      </c>
      <c r="AP182" s="147">
        <f>IFERROR(VLOOKUP(B182,'A2. Rate Change &amp; Enrollment'!$C$20:$K$769,7,FALSE),0)</f>
        <v>0</v>
      </c>
      <c r="AQ182" s="150" t="e">
        <f t="shared" si="22"/>
        <v>#DIV/0!</v>
      </c>
      <c r="AS182" s="177"/>
      <c r="AT182" s="177"/>
      <c r="AV182" s="153" t="e">
        <f t="shared" si="23"/>
        <v>#DIV/0!</v>
      </c>
      <c r="AW182" s="101"/>
      <c r="AY182" s="132"/>
      <c r="AZ182" s="101"/>
      <c r="BA182" s="94"/>
      <c r="BB182" s="94"/>
      <c r="BC182" s="94"/>
      <c r="BD182" s="94"/>
      <c r="BE182" s="101"/>
      <c r="BF182" s="132"/>
      <c r="BG182" s="98"/>
      <c r="BH182" s="74" t="str">
        <f t="shared" si="18"/>
        <v>N</v>
      </c>
      <c r="BI182" t="e">
        <f t="shared" si="19"/>
        <v>#DIV/0!</v>
      </c>
      <c r="BK182" s="283">
        <f>IFERROR(VLOOKUP($B182, 'A2. Rate Change &amp; Enrollment'!$C$14:$BY$769, 75, FALSE), 0)</f>
        <v>0</v>
      </c>
      <c r="BL182" s="283" t="e">
        <f t="shared" si="20"/>
        <v>#DIV/0!</v>
      </c>
      <c r="BM182" s="283" t="e">
        <f t="shared" si="21"/>
        <v>#DIV/0!</v>
      </c>
      <c r="BN182" t="e">
        <f t="shared" si="24"/>
        <v>#DIV/0!</v>
      </c>
    </row>
    <row r="183" spans="1:66" x14ac:dyDescent="0.35">
      <c r="A183" t="s">
        <v>377</v>
      </c>
      <c r="B183" s="144"/>
      <c r="C183" s="98"/>
      <c r="D183" s="43" t="str">
        <f t="shared" si="17"/>
        <v>PPO</v>
      </c>
      <c r="E183" s="100"/>
      <c r="F183" s="101"/>
      <c r="G183" s="100"/>
      <c r="H183" s="101"/>
      <c r="I183" s="100"/>
      <c r="J183" s="101"/>
      <c r="K183" s="100"/>
      <c r="L183" s="101"/>
      <c r="M183" s="100"/>
      <c r="N183" s="101"/>
      <c r="O183" s="100"/>
      <c r="P183" s="101"/>
      <c r="Q183" s="100"/>
      <c r="R183" s="101"/>
      <c r="S183" s="100"/>
      <c r="T183" s="101"/>
      <c r="U183" s="118"/>
      <c r="V183" s="118"/>
      <c r="W183" s="100"/>
      <c r="X183" s="100"/>
      <c r="Y183" s="100"/>
      <c r="Z183" s="100"/>
      <c r="AA183" s="132"/>
      <c r="AB183" s="101"/>
      <c r="AC183" s="101"/>
      <c r="AD183" s="101"/>
      <c r="AE183" s="100"/>
      <c r="AF183" s="101"/>
      <c r="AG183" s="100"/>
      <c r="AH183" s="101"/>
      <c r="AI183" s="100"/>
      <c r="AJ183" s="101"/>
      <c r="AK183" s="100"/>
      <c r="AL183" s="101"/>
      <c r="AM183" s="101"/>
      <c r="AN183" s="8"/>
      <c r="AO183" s="147">
        <f>IFERROR(VLOOKUP(B183,'A2. Rate Change &amp; Enrollment'!$C$20:$K$769,3,FALSE),0)</f>
        <v>0</v>
      </c>
      <c r="AP183" s="147">
        <f>IFERROR(VLOOKUP(B183,'A2. Rate Change &amp; Enrollment'!$C$20:$K$769,7,FALSE),0)</f>
        <v>0</v>
      </c>
      <c r="AQ183" s="150" t="e">
        <f t="shared" si="22"/>
        <v>#DIV/0!</v>
      </c>
      <c r="AS183" s="177"/>
      <c r="AT183" s="177"/>
      <c r="AV183" s="153" t="e">
        <f t="shared" si="23"/>
        <v>#DIV/0!</v>
      </c>
      <c r="AW183" s="101"/>
      <c r="AY183" s="132"/>
      <c r="AZ183" s="101"/>
      <c r="BA183" s="94"/>
      <c r="BB183" s="94"/>
      <c r="BC183" s="94"/>
      <c r="BD183" s="94"/>
      <c r="BE183" s="101"/>
      <c r="BF183" s="132"/>
      <c r="BG183" s="98"/>
      <c r="BH183" s="74" t="str">
        <f t="shared" si="18"/>
        <v>N</v>
      </c>
      <c r="BI183" t="e">
        <f t="shared" si="19"/>
        <v>#DIV/0!</v>
      </c>
      <c r="BK183" s="283">
        <f>IFERROR(VLOOKUP($B183, 'A2. Rate Change &amp; Enrollment'!$C$14:$BY$769, 75, FALSE), 0)</f>
        <v>0</v>
      </c>
      <c r="BL183" s="283" t="e">
        <f t="shared" si="20"/>
        <v>#DIV/0!</v>
      </c>
      <c r="BM183" s="283" t="e">
        <f t="shared" si="21"/>
        <v>#DIV/0!</v>
      </c>
      <c r="BN183" t="e">
        <f t="shared" si="24"/>
        <v>#DIV/0!</v>
      </c>
    </row>
    <row r="184" spans="1:66" x14ac:dyDescent="0.35">
      <c r="A184" t="s">
        <v>378</v>
      </c>
      <c r="B184" s="144"/>
      <c r="C184" s="98"/>
      <c r="D184" s="43" t="str">
        <f t="shared" si="17"/>
        <v>PPO</v>
      </c>
      <c r="E184" s="100"/>
      <c r="F184" s="101"/>
      <c r="G184" s="100"/>
      <c r="H184" s="101"/>
      <c r="I184" s="100"/>
      <c r="J184" s="101"/>
      <c r="K184" s="100"/>
      <c r="L184" s="101"/>
      <c r="M184" s="100"/>
      <c r="N184" s="101"/>
      <c r="O184" s="100"/>
      <c r="P184" s="101"/>
      <c r="Q184" s="100"/>
      <c r="R184" s="101"/>
      <c r="S184" s="100"/>
      <c r="T184" s="101"/>
      <c r="U184" s="118"/>
      <c r="V184" s="118"/>
      <c r="W184" s="100"/>
      <c r="X184" s="100"/>
      <c r="Y184" s="100"/>
      <c r="Z184" s="100"/>
      <c r="AA184" s="132"/>
      <c r="AB184" s="101"/>
      <c r="AC184" s="101"/>
      <c r="AD184" s="101"/>
      <c r="AE184" s="100"/>
      <c r="AF184" s="101"/>
      <c r="AG184" s="100"/>
      <c r="AH184" s="101"/>
      <c r="AI184" s="100"/>
      <c r="AJ184" s="101"/>
      <c r="AK184" s="100"/>
      <c r="AL184" s="101"/>
      <c r="AM184" s="101"/>
      <c r="AN184" s="8"/>
      <c r="AO184" s="147">
        <f>IFERROR(VLOOKUP(B184,'A2. Rate Change &amp; Enrollment'!$C$20:$K$769,3,FALSE),0)</f>
        <v>0</v>
      </c>
      <c r="AP184" s="147">
        <f>IFERROR(VLOOKUP(B184,'A2. Rate Change &amp; Enrollment'!$C$20:$K$769,7,FALSE),0)</f>
        <v>0</v>
      </c>
      <c r="AQ184" s="150" t="e">
        <f t="shared" si="22"/>
        <v>#DIV/0!</v>
      </c>
      <c r="AS184" s="177"/>
      <c r="AT184" s="177"/>
      <c r="AV184" s="153" t="e">
        <f t="shared" si="23"/>
        <v>#DIV/0!</v>
      </c>
      <c r="AW184" s="101"/>
      <c r="AY184" s="132"/>
      <c r="AZ184" s="101"/>
      <c r="BA184" s="94"/>
      <c r="BB184" s="94"/>
      <c r="BC184" s="94"/>
      <c r="BD184" s="94"/>
      <c r="BE184" s="101"/>
      <c r="BF184" s="132"/>
      <c r="BG184" s="98"/>
      <c r="BH184" s="74" t="str">
        <f t="shared" si="18"/>
        <v>N</v>
      </c>
      <c r="BI184" t="e">
        <f t="shared" si="19"/>
        <v>#DIV/0!</v>
      </c>
      <c r="BK184" s="283">
        <f>IFERROR(VLOOKUP($B184, 'A2. Rate Change &amp; Enrollment'!$C$14:$BY$769, 75, FALSE), 0)</f>
        <v>0</v>
      </c>
      <c r="BL184" s="283" t="e">
        <f t="shared" si="20"/>
        <v>#DIV/0!</v>
      </c>
      <c r="BM184" s="283" t="e">
        <f t="shared" si="21"/>
        <v>#DIV/0!</v>
      </c>
      <c r="BN184" t="e">
        <f t="shared" si="24"/>
        <v>#DIV/0!</v>
      </c>
    </row>
    <row r="185" spans="1:66" x14ac:dyDescent="0.35">
      <c r="A185" t="s">
        <v>379</v>
      </c>
      <c r="B185" s="144"/>
      <c r="C185" s="98"/>
      <c r="D185" s="43" t="str">
        <f t="shared" si="17"/>
        <v>PPO</v>
      </c>
      <c r="E185" s="100"/>
      <c r="F185" s="101"/>
      <c r="G185" s="100"/>
      <c r="H185" s="101"/>
      <c r="I185" s="100"/>
      <c r="J185" s="101"/>
      <c r="K185" s="100"/>
      <c r="L185" s="101"/>
      <c r="M185" s="100"/>
      <c r="N185" s="101"/>
      <c r="O185" s="100"/>
      <c r="P185" s="101"/>
      <c r="Q185" s="100"/>
      <c r="R185" s="101"/>
      <c r="S185" s="100"/>
      <c r="T185" s="101"/>
      <c r="U185" s="118"/>
      <c r="V185" s="118"/>
      <c r="W185" s="100"/>
      <c r="X185" s="100"/>
      <c r="Y185" s="100"/>
      <c r="Z185" s="100"/>
      <c r="AA185" s="132"/>
      <c r="AB185" s="101"/>
      <c r="AC185" s="101"/>
      <c r="AD185" s="101"/>
      <c r="AE185" s="100"/>
      <c r="AF185" s="101"/>
      <c r="AG185" s="100"/>
      <c r="AH185" s="101"/>
      <c r="AI185" s="100"/>
      <c r="AJ185" s="101"/>
      <c r="AK185" s="100"/>
      <c r="AL185" s="101"/>
      <c r="AM185" s="101"/>
      <c r="AN185" s="8"/>
      <c r="AO185" s="147">
        <f>IFERROR(VLOOKUP(B185,'A2. Rate Change &amp; Enrollment'!$C$20:$K$769,3,FALSE),0)</f>
        <v>0</v>
      </c>
      <c r="AP185" s="147">
        <f>IFERROR(VLOOKUP(B185,'A2. Rate Change &amp; Enrollment'!$C$20:$K$769,7,FALSE),0)</f>
        <v>0</v>
      </c>
      <c r="AQ185" s="150" t="e">
        <f t="shared" si="22"/>
        <v>#DIV/0!</v>
      </c>
      <c r="AS185" s="177"/>
      <c r="AT185" s="177"/>
      <c r="AV185" s="153" t="e">
        <f t="shared" si="23"/>
        <v>#DIV/0!</v>
      </c>
      <c r="AW185" s="101"/>
      <c r="AY185" s="132"/>
      <c r="AZ185" s="101"/>
      <c r="BA185" s="94"/>
      <c r="BB185" s="94"/>
      <c r="BC185" s="94"/>
      <c r="BD185" s="94"/>
      <c r="BE185" s="101"/>
      <c r="BF185" s="132"/>
      <c r="BG185" s="98"/>
      <c r="BH185" s="74" t="str">
        <f t="shared" si="18"/>
        <v>N</v>
      </c>
      <c r="BI185" t="e">
        <f t="shared" si="19"/>
        <v>#DIV/0!</v>
      </c>
      <c r="BK185" s="283">
        <f>IFERROR(VLOOKUP($B185, 'A2. Rate Change &amp; Enrollment'!$C$14:$BY$769, 75, FALSE), 0)</f>
        <v>0</v>
      </c>
      <c r="BL185" s="283" t="e">
        <f t="shared" si="20"/>
        <v>#DIV/0!</v>
      </c>
      <c r="BM185" s="283" t="e">
        <f t="shared" si="21"/>
        <v>#DIV/0!</v>
      </c>
      <c r="BN185" t="e">
        <f t="shared" si="24"/>
        <v>#DIV/0!</v>
      </c>
    </row>
    <row r="186" spans="1:66" x14ac:dyDescent="0.35">
      <c r="A186" t="s">
        <v>380</v>
      </c>
      <c r="B186" s="144"/>
      <c r="C186" s="98"/>
      <c r="D186" s="43" t="str">
        <f t="shared" si="17"/>
        <v>PPO</v>
      </c>
      <c r="E186" s="100"/>
      <c r="F186" s="101"/>
      <c r="G186" s="100"/>
      <c r="H186" s="101"/>
      <c r="I186" s="100"/>
      <c r="J186" s="101"/>
      <c r="K186" s="100"/>
      <c r="L186" s="101"/>
      <c r="M186" s="100"/>
      <c r="N186" s="101"/>
      <c r="O186" s="100"/>
      <c r="P186" s="101"/>
      <c r="Q186" s="100"/>
      <c r="R186" s="101"/>
      <c r="S186" s="100"/>
      <c r="T186" s="101"/>
      <c r="U186" s="118"/>
      <c r="V186" s="118"/>
      <c r="W186" s="100"/>
      <c r="X186" s="100"/>
      <c r="Y186" s="100"/>
      <c r="Z186" s="100"/>
      <c r="AA186" s="132"/>
      <c r="AB186" s="101"/>
      <c r="AC186" s="101"/>
      <c r="AD186" s="101"/>
      <c r="AE186" s="100"/>
      <c r="AF186" s="101"/>
      <c r="AG186" s="100"/>
      <c r="AH186" s="101"/>
      <c r="AI186" s="100"/>
      <c r="AJ186" s="101"/>
      <c r="AK186" s="100"/>
      <c r="AL186" s="101"/>
      <c r="AM186" s="101"/>
      <c r="AN186" s="8"/>
      <c r="AO186" s="147">
        <f>IFERROR(VLOOKUP(B186,'A2. Rate Change &amp; Enrollment'!$C$20:$K$769,3,FALSE),0)</f>
        <v>0</v>
      </c>
      <c r="AP186" s="147">
        <f>IFERROR(VLOOKUP(B186,'A2. Rate Change &amp; Enrollment'!$C$20:$K$769,7,FALSE),0)</f>
        <v>0</v>
      </c>
      <c r="AQ186" s="150" t="e">
        <f t="shared" si="22"/>
        <v>#DIV/0!</v>
      </c>
      <c r="AS186" s="177"/>
      <c r="AT186" s="177"/>
      <c r="AV186" s="153" t="e">
        <f t="shared" si="23"/>
        <v>#DIV/0!</v>
      </c>
      <c r="AW186" s="101"/>
      <c r="AY186" s="132"/>
      <c r="AZ186" s="101"/>
      <c r="BA186" s="94"/>
      <c r="BB186" s="94"/>
      <c r="BC186" s="94"/>
      <c r="BD186" s="94"/>
      <c r="BE186" s="101"/>
      <c r="BF186" s="132"/>
      <c r="BG186" s="98"/>
      <c r="BH186" s="74" t="str">
        <f t="shared" si="18"/>
        <v>N</v>
      </c>
      <c r="BI186" t="e">
        <f t="shared" si="19"/>
        <v>#DIV/0!</v>
      </c>
      <c r="BK186" s="283">
        <f>IFERROR(VLOOKUP($B186, 'A2. Rate Change &amp; Enrollment'!$C$14:$BY$769, 75, FALSE), 0)</f>
        <v>0</v>
      </c>
      <c r="BL186" s="283" t="e">
        <f t="shared" si="20"/>
        <v>#DIV/0!</v>
      </c>
      <c r="BM186" s="283" t="e">
        <f t="shared" si="21"/>
        <v>#DIV/0!</v>
      </c>
      <c r="BN186" t="e">
        <f t="shared" si="24"/>
        <v>#DIV/0!</v>
      </c>
    </row>
    <row r="187" spans="1:66" x14ac:dyDescent="0.35">
      <c r="A187" t="s">
        <v>381</v>
      </c>
      <c r="B187" s="144"/>
      <c r="C187" s="98"/>
      <c r="D187" s="43" t="str">
        <f t="shared" si="17"/>
        <v>PPO</v>
      </c>
      <c r="E187" s="100"/>
      <c r="F187" s="101"/>
      <c r="G187" s="100"/>
      <c r="H187" s="101"/>
      <c r="I187" s="100"/>
      <c r="J187" s="101"/>
      <c r="K187" s="100"/>
      <c r="L187" s="101"/>
      <c r="M187" s="100"/>
      <c r="N187" s="101"/>
      <c r="O187" s="100"/>
      <c r="P187" s="101"/>
      <c r="Q187" s="100"/>
      <c r="R187" s="101"/>
      <c r="S187" s="100"/>
      <c r="T187" s="101"/>
      <c r="U187" s="118"/>
      <c r="V187" s="118"/>
      <c r="W187" s="100"/>
      <c r="X187" s="100"/>
      <c r="Y187" s="100"/>
      <c r="Z187" s="100"/>
      <c r="AA187" s="132"/>
      <c r="AB187" s="101"/>
      <c r="AC187" s="101"/>
      <c r="AD187" s="101"/>
      <c r="AE187" s="100"/>
      <c r="AF187" s="101"/>
      <c r="AG187" s="100"/>
      <c r="AH187" s="101"/>
      <c r="AI187" s="100"/>
      <c r="AJ187" s="101"/>
      <c r="AK187" s="100"/>
      <c r="AL187" s="101"/>
      <c r="AM187" s="101"/>
      <c r="AN187" s="8"/>
      <c r="AO187" s="147">
        <f>IFERROR(VLOOKUP(B187,'A2. Rate Change &amp; Enrollment'!$C$20:$K$769,3,FALSE),0)</f>
        <v>0</v>
      </c>
      <c r="AP187" s="147">
        <f>IFERROR(VLOOKUP(B187,'A2. Rate Change &amp; Enrollment'!$C$20:$K$769,7,FALSE),0)</f>
        <v>0</v>
      </c>
      <c r="AQ187" s="150" t="e">
        <f t="shared" si="22"/>
        <v>#DIV/0!</v>
      </c>
      <c r="AS187" s="177"/>
      <c r="AT187" s="177"/>
      <c r="AV187" s="153" t="e">
        <f t="shared" si="23"/>
        <v>#DIV/0!</v>
      </c>
      <c r="AW187" s="101"/>
      <c r="AY187" s="132"/>
      <c r="AZ187" s="101"/>
      <c r="BA187" s="94"/>
      <c r="BB187" s="94"/>
      <c r="BC187" s="94"/>
      <c r="BD187" s="94"/>
      <c r="BE187" s="101"/>
      <c r="BF187" s="132"/>
      <c r="BG187" s="98"/>
      <c r="BH187" s="74" t="str">
        <f t="shared" si="18"/>
        <v>N</v>
      </c>
      <c r="BI187" t="e">
        <f t="shared" si="19"/>
        <v>#DIV/0!</v>
      </c>
      <c r="BK187" s="283">
        <f>IFERROR(VLOOKUP($B187, 'A2. Rate Change &amp; Enrollment'!$C$14:$BY$769, 75, FALSE), 0)</f>
        <v>0</v>
      </c>
      <c r="BL187" s="283" t="e">
        <f t="shared" si="20"/>
        <v>#DIV/0!</v>
      </c>
      <c r="BM187" s="283" t="e">
        <f t="shared" si="21"/>
        <v>#DIV/0!</v>
      </c>
      <c r="BN187" t="e">
        <f t="shared" si="24"/>
        <v>#DIV/0!</v>
      </c>
    </row>
    <row r="188" spans="1:66" x14ac:dyDescent="0.35">
      <c r="A188" t="s">
        <v>382</v>
      </c>
      <c r="B188" s="144"/>
      <c r="C188" s="98"/>
      <c r="D188" s="43" t="str">
        <f t="shared" si="17"/>
        <v>PPO</v>
      </c>
      <c r="E188" s="100"/>
      <c r="F188" s="101"/>
      <c r="G188" s="100"/>
      <c r="H188" s="101"/>
      <c r="I188" s="100"/>
      <c r="J188" s="101"/>
      <c r="K188" s="100"/>
      <c r="L188" s="101"/>
      <c r="M188" s="100"/>
      <c r="N188" s="101"/>
      <c r="O188" s="100"/>
      <c r="P188" s="101"/>
      <c r="Q188" s="100"/>
      <c r="R188" s="101"/>
      <c r="S188" s="100"/>
      <c r="T188" s="101"/>
      <c r="U188" s="118"/>
      <c r="V188" s="118"/>
      <c r="W188" s="100"/>
      <c r="X188" s="100"/>
      <c r="Y188" s="100"/>
      <c r="Z188" s="100"/>
      <c r="AA188" s="132"/>
      <c r="AB188" s="101"/>
      <c r="AC188" s="101"/>
      <c r="AD188" s="101"/>
      <c r="AE188" s="100"/>
      <c r="AF188" s="101"/>
      <c r="AG188" s="100"/>
      <c r="AH188" s="101"/>
      <c r="AI188" s="100"/>
      <c r="AJ188" s="101"/>
      <c r="AK188" s="100"/>
      <c r="AL188" s="101"/>
      <c r="AM188" s="101"/>
      <c r="AN188" s="8"/>
      <c r="AO188" s="147">
        <f>IFERROR(VLOOKUP(B188,'A2. Rate Change &amp; Enrollment'!$C$20:$K$769,3,FALSE),0)</f>
        <v>0</v>
      </c>
      <c r="AP188" s="147">
        <f>IFERROR(VLOOKUP(B188,'A2. Rate Change &amp; Enrollment'!$C$20:$K$769,7,FALSE),0)</f>
        <v>0</v>
      </c>
      <c r="AQ188" s="150" t="e">
        <f t="shared" si="22"/>
        <v>#DIV/0!</v>
      </c>
      <c r="AS188" s="177"/>
      <c r="AT188" s="177"/>
      <c r="AV188" s="153" t="e">
        <f t="shared" si="23"/>
        <v>#DIV/0!</v>
      </c>
      <c r="AW188" s="101"/>
      <c r="AY188" s="132"/>
      <c r="AZ188" s="101"/>
      <c r="BA188" s="94"/>
      <c r="BB188" s="94"/>
      <c r="BC188" s="94"/>
      <c r="BD188" s="94"/>
      <c r="BE188" s="101"/>
      <c r="BF188" s="132"/>
      <c r="BG188" s="98"/>
      <c r="BH188" s="74" t="str">
        <f t="shared" si="18"/>
        <v>N</v>
      </c>
      <c r="BI188" t="e">
        <f t="shared" si="19"/>
        <v>#DIV/0!</v>
      </c>
      <c r="BK188" s="283">
        <f>IFERROR(VLOOKUP($B188, 'A2. Rate Change &amp; Enrollment'!$C$14:$BY$769, 75, FALSE), 0)</f>
        <v>0</v>
      </c>
      <c r="BL188" s="283" t="e">
        <f t="shared" si="20"/>
        <v>#DIV/0!</v>
      </c>
      <c r="BM188" s="283" t="e">
        <f t="shared" si="21"/>
        <v>#DIV/0!</v>
      </c>
      <c r="BN188" t="e">
        <f t="shared" si="24"/>
        <v>#DIV/0!</v>
      </c>
    </row>
    <row r="189" spans="1:66" x14ac:dyDescent="0.35">
      <c r="A189" t="s">
        <v>383</v>
      </c>
      <c r="B189" s="144"/>
      <c r="C189" s="98"/>
      <c r="D189" s="43" t="str">
        <f t="shared" si="17"/>
        <v>PPO</v>
      </c>
      <c r="E189" s="100"/>
      <c r="F189" s="101"/>
      <c r="G189" s="100"/>
      <c r="H189" s="101"/>
      <c r="I189" s="100"/>
      <c r="J189" s="101"/>
      <c r="K189" s="100"/>
      <c r="L189" s="101"/>
      <c r="M189" s="100"/>
      <c r="N189" s="101"/>
      <c r="O189" s="100"/>
      <c r="P189" s="101"/>
      <c r="Q189" s="100"/>
      <c r="R189" s="101"/>
      <c r="S189" s="100"/>
      <c r="T189" s="101"/>
      <c r="U189" s="118"/>
      <c r="V189" s="118"/>
      <c r="W189" s="100"/>
      <c r="X189" s="100"/>
      <c r="Y189" s="100"/>
      <c r="Z189" s="100"/>
      <c r="AA189" s="132"/>
      <c r="AB189" s="101"/>
      <c r="AC189" s="101"/>
      <c r="AD189" s="101"/>
      <c r="AE189" s="100"/>
      <c r="AF189" s="101"/>
      <c r="AG189" s="100"/>
      <c r="AH189" s="101"/>
      <c r="AI189" s="100"/>
      <c r="AJ189" s="101"/>
      <c r="AK189" s="100"/>
      <c r="AL189" s="101"/>
      <c r="AM189" s="101"/>
      <c r="AN189" s="8"/>
      <c r="AO189" s="147">
        <f>IFERROR(VLOOKUP(B189,'A2. Rate Change &amp; Enrollment'!$C$20:$K$769,3,FALSE),0)</f>
        <v>0</v>
      </c>
      <c r="AP189" s="147">
        <f>IFERROR(VLOOKUP(B189,'A2. Rate Change &amp; Enrollment'!$C$20:$K$769,7,FALSE),0)</f>
        <v>0</v>
      </c>
      <c r="AQ189" s="150" t="e">
        <f t="shared" si="22"/>
        <v>#DIV/0!</v>
      </c>
      <c r="AS189" s="177"/>
      <c r="AT189" s="177"/>
      <c r="AV189" s="153" t="e">
        <f t="shared" si="23"/>
        <v>#DIV/0!</v>
      </c>
      <c r="AW189" s="101"/>
      <c r="AY189" s="132"/>
      <c r="AZ189" s="101"/>
      <c r="BA189" s="94"/>
      <c r="BB189" s="94"/>
      <c r="BC189" s="94"/>
      <c r="BD189" s="94"/>
      <c r="BE189" s="101"/>
      <c r="BF189" s="132"/>
      <c r="BG189" s="98"/>
      <c r="BH189" s="74" t="str">
        <f t="shared" si="18"/>
        <v>N</v>
      </c>
      <c r="BI189" t="e">
        <f t="shared" si="19"/>
        <v>#DIV/0!</v>
      </c>
      <c r="BK189" s="283">
        <f>IFERROR(VLOOKUP($B189, 'A2. Rate Change &amp; Enrollment'!$C$14:$BY$769, 75, FALSE), 0)</f>
        <v>0</v>
      </c>
      <c r="BL189" s="283" t="e">
        <f t="shared" si="20"/>
        <v>#DIV/0!</v>
      </c>
      <c r="BM189" s="283" t="e">
        <f t="shared" si="21"/>
        <v>#DIV/0!</v>
      </c>
      <c r="BN189" t="e">
        <f t="shared" si="24"/>
        <v>#DIV/0!</v>
      </c>
    </row>
    <row r="190" spans="1:66" x14ac:dyDescent="0.35">
      <c r="A190" t="s">
        <v>384</v>
      </c>
      <c r="B190" s="144"/>
      <c r="C190" s="98"/>
      <c r="D190" s="43" t="str">
        <f t="shared" si="17"/>
        <v>PPO</v>
      </c>
      <c r="E190" s="100"/>
      <c r="F190" s="101"/>
      <c r="G190" s="100"/>
      <c r="H190" s="101"/>
      <c r="I190" s="100"/>
      <c r="J190" s="101"/>
      <c r="K190" s="100"/>
      <c r="L190" s="101"/>
      <c r="M190" s="100"/>
      <c r="N190" s="101"/>
      <c r="O190" s="100"/>
      <c r="P190" s="101"/>
      <c r="Q190" s="100"/>
      <c r="R190" s="101"/>
      <c r="S190" s="100"/>
      <c r="T190" s="101"/>
      <c r="U190" s="118"/>
      <c r="V190" s="118"/>
      <c r="W190" s="100"/>
      <c r="X190" s="100"/>
      <c r="Y190" s="100"/>
      <c r="Z190" s="100"/>
      <c r="AA190" s="132"/>
      <c r="AB190" s="101"/>
      <c r="AC190" s="101"/>
      <c r="AD190" s="101"/>
      <c r="AE190" s="100"/>
      <c r="AF190" s="101"/>
      <c r="AG190" s="100"/>
      <c r="AH190" s="101"/>
      <c r="AI190" s="100"/>
      <c r="AJ190" s="101"/>
      <c r="AK190" s="100"/>
      <c r="AL190" s="101"/>
      <c r="AM190" s="101"/>
      <c r="AN190" s="8"/>
      <c r="AO190" s="147">
        <f>IFERROR(VLOOKUP(B190,'A2. Rate Change &amp; Enrollment'!$C$20:$K$769,3,FALSE),0)</f>
        <v>0</v>
      </c>
      <c r="AP190" s="147">
        <f>IFERROR(VLOOKUP(B190,'A2. Rate Change &amp; Enrollment'!$C$20:$K$769,7,FALSE),0)</f>
        <v>0</v>
      </c>
      <c r="AQ190" s="150" t="e">
        <f t="shared" si="22"/>
        <v>#DIV/0!</v>
      </c>
      <c r="AS190" s="177"/>
      <c r="AT190" s="177"/>
      <c r="AV190" s="153" t="e">
        <f t="shared" si="23"/>
        <v>#DIV/0!</v>
      </c>
      <c r="AW190" s="101"/>
      <c r="AY190" s="132"/>
      <c r="AZ190" s="101"/>
      <c r="BA190" s="94"/>
      <c r="BB190" s="94"/>
      <c r="BC190" s="94"/>
      <c r="BD190" s="94"/>
      <c r="BE190" s="101"/>
      <c r="BF190" s="132"/>
      <c r="BG190" s="98"/>
      <c r="BH190" s="74" t="str">
        <f t="shared" si="18"/>
        <v>N</v>
      </c>
      <c r="BI190" t="e">
        <f t="shared" si="19"/>
        <v>#DIV/0!</v>
      </c>
      <c r="BK190" s="283">
        <f>IFERROR(VLOOKUP($B190, 'A2. Rate Change &amp; Enrollment'!$C$14:$BY$769, 75, FALSE), 0)</f>
        <v>0</v>
      </c>
      <c r="BL190" s="283" t="e">
        <f t="shared" si="20"/>
        <v>#DIV/0!</v>
      </c>
      <c r="BM190" s="283" t="e">
        <f t="shared" si="21"/>
        <v>#DIV/0!</v>
      </c>
      <c r="BN190" t="e">
        <f t="shared" si="24"/>
        <v>#DIV/0!</v>
      </c>
    </row>
    <row r="191" spans="1:66" x14ac:dyDescent="0.35">
      <c r="A191" t="s">
        <v>385</v>
      </c>
      <c r="B191" s="144"/>
      <c r="C191" s="98"/>
      <c r="D191" s="43" t="str">
        <f t="shared" si="17"/>
        <v>PPO</v>
      </c>
      <c r="E191" s="100"/>
      <c r="F191" s="101"/>
      <c r="G191" s="100"/>
      <c r="H191" s="101"/>
      <c r="I191" s="100"/>
      <c r="J191" s="101"/>
      <c r="K191" s="100"/>
      <c r="L191" s="101"/>
      <c r="M191" s="100"/>
      <c r="N191" s="101"/>
      <c r="O191" s="100"/>
      <c r="P191" s="101"/>
      <c r="Q191" s="100"/>
      <c r="R191" s="101"/>
      <c r="S191" s="100"/>
      <c r="T191" s="101"/>
      <c r="U191" s="118"/>
      <c r="V191" s="118"/>
      <c r="W191" s="100"/>
      <c r="X191" s="100"/>
      <c r="Y191" s="100"/>
      <c r="Z191" s="100"/>
      <c r="AA191" s="132"/>
      <c r="AB191" s="101"/>
      <c r="AC191" s="101"/>
      <c r="AD191" s="101"/>
      <c r="AE191" s="100"/>
      <c r="AF191" s="101"/>
      <c r="AG191" s="100"/>
      <c r="AH191" s="101"/>
      <c r="AI191" s="100"/>
      <c r="AJ191" s="101"/>
      <c r="AK191" s="100"/>
      <c r="AL191" s="101"/>
      <c r="AM191" s="101"/>
      <c r="AN191" s="8"/>
      <c r="AO191" s="147">
        <f>IFERROR(VLOOKUP(B191,'A2. Rate Change &amp; Enrollment'!$C$20:$K$769,3,FALSE),0)</f>
        <v>0</v>
      </c>
      <c r="AP191" s="147">
        <f>IFERROR(VLOOKUP(B191,'A2. Rate Change &amp; Enrollment'!$C$20:$K$769,7,FALSE),0)</f>
        <v>0</v>
      </c>
      <c r="AQ191" s="150" t="e">
        <f t="shared" si="22"/>
        <v>#DIV/0!</v>
      </c>
      <c r="AS191" s="177"/>
      <c r="AT191" s="177"/>
      <c r="AV191" s="153" t="e">
        <f t="shared" si="23"/>
        <v>#DIV/0!</v>
      </c>
      <c r="AW191" s="101"/>
      <c r="AY191" s="132"/>
      <c r="AZ191" s="101"/>
      <c r="BA191" s="94"/>
      <c r="BB191" s="94"/>
      <c r="BC191" s="94"/>
      <c r="BD191" s="94"/>
      <c r="BE191" s="101"/>
      <c r="BF191" s="132"/>
      <c r="BG191" s="98"/>
      <c r="BH191" s="74" t="str">
        <f t="shared" si="18"/>
        <v>N</v>
      </c>
      <c r="BI191" t="e">
        <f t="shared" si="19"/>
        <v>#DIV/0!</v>
      </c>
      <c r="BK191" s="283">
        <f>IFERROR(VLOOKUP($B191, 'A2. Rate Change &amp; Enrollment'!$C$14:$BY$769, 75, FALSE), 0)</f>
        <v>0</v>
      </c>
      <c r="BL191" s="283" t="e">
        <f t="shared" si="20"/>
        <v>#DIV/0!</v>
      </c>
      <c r="BM191" s="283" t="e">
        <f t="shared" si="21"/>
        <v>#DIV/0!</v>
      </c>
      <c r="BN191" t="e">
        <f t="shared" si="24"/>
        <v>#DIV/0!</v>
      </c>
    </row>
    <row r="192" spans="1:66" x14ac:dyDescent="0.35">
      <c r="A192" t="s">
        <v>386</v>
      </c>
      <c r="B192" s="144"/>
      <c r="C192" s="98"/>
      <c r="D192" s="43" t="str">
        <f t="shared" si="17"/>
        <v>PPO</v>
      </c>
      <c r="E192" s="100"/>
      <c r="F192" s="101"/>
      <c r="G192" s="100"/>
      <c r="H192" s="101"/>
      <c r="I192" s="100"/>
      <c r="J192" s="101"/>
      <c r="K192" s="100"/>
      <c r="L192" s="101"/>
      <c r="M192" s="100"/>
      <c r="N192" s="101"/>
      <c r="O192" s="100"/>
      <c r="P192" s="101"/>
      <c r="Q192" s="100"/>
      <c r="R192" s="101"/>
      <c r="S192" s="100"/>
      <c r="T192" s="101"/>
      <c r="U192" s="118"/>
      <c r="V192" s="118"/>
      <c r="W192" s="100"/>
      <c r="X192" s="100"/>
      <c r="Y192" s="100"/>
      <c r="Z192" s="100"/>
      <c r="AA192" s="132"/>
      <c r="AB192" s="101"/>
      <c r="AC192" s="101"/>
      <c r="AD192" s="101"/>
      <c r="AE192" s="100"/>
      <c r="AF192" s="101"/>
      <c r="AG192" s="100"/>
      <c r="AH192" s="101"/>
      <c r="AI192" s="100"/>
      <c r="AJ192" s="101"/>
      <c r="AK192" s="100"/>
      <c r="AL192" s="101"/>
      <c r="AM192" s="101"/>
      <c r="AN192" s="8"/>
      <c r="AO192" s="147">
        <f>IFERROR(VLOOKUP(B192,'A2. Rate Change &amp; Enrollment'!$C$20:$K$769,3,FALSE),0)</f>
        <v>0</v>
      </c>
      <c r="AP192" s="147">
        <f>IFERROR(VLOOKUP(B192,'A2. Rate Change &amp; Enrollment'!$C$20:$K$769,7,FALSE),0)</f>
        <v>0</v>
      </c>
      <c r="AQ192" s="150" t="e">
        <f t="shared" si="22"/>
        <v>#DIV/0!</v>
      </c>
      <c r="AS192" s="177"/>
      <c r="AT192" s="177"/>
      <c r="AV192" s="153" t="e">
        <f t="shared" si="23"/>
        <v>#DIV/0!</v>
      </c>
      <c r="AW192" s="101"/>
      <c r="AY192" s="132"/>
      <c r="AZ192" s="101"/>
      <c r="BA192" s="94"/>
      <c r="BB192" s="94"/>
      <c r="BC192" s="94"/>
      <c r="BD192" s="94"/>
      <c r="BE192" s="101"/>
      <c r="BF192" s="132"/>
      <c r="BG192" s="98"/>
      <c r="BH192" s="74" t="str">
        <f t="shared" si="18"/>
        <v>N</v>
      </c>
      <c r="BI192" t="e">
        <f t="shared" si="19"/>
        <v>#DIV/0!</v>
      </c>
      <c r="BK192" s="283">
        <f>IFERROR(VLOOKUP($B192, 'A2. Rate Change &amp; Enrollment'!$C$14:$BY$769, 75, FALSE), 0)</f>
        <v>0</v>
      </c>
      <c r="BL192" s="283" t="e">
        <f t="shared" si="20"/>
        <v>#DIV/0!</v>
      </c>
      <c r="BM192" s="283" t="e">
        <f t="shared" si="21"/>
        <v>#DIV/0!</v>
      </c>
      <c r="BN192" t="e">
        <f t="shared" si="24"/>
        <v>#DIV/0!</v>
      </c>
    </row>
    <row r="193" spans="1:66" x14ac:dyDescent="0.35">
      <c r="A193" t="s">
        <v>387</v>
      </c>
      <c r="B193" s="144"/>
      <c r="C193" s="98"/>
      <c r="D193" s="43" t="str">
        <f t="shared" si="17"/>
        <v>PPO</v>
      </c>
      <c r="E193" s="100"/>
      <c r="F193" s="101"/>
      <c r="G193" s="100"/>
      <c r="H193" s="101"/>
      <c r="I193" s="100"/>
      <c r="J193" s="101"/>
      <c r="K193" s="100"/>
      <c r="L193" s="101"/>
      <c r="M193" s="100"/>
      <c r="N193" s="101"/>
      <c r="O193" s="100"/>
      <c r="P193" s="101"/>
      <c r="Q193" s="100"/>
      <c r="R193" s="101"/>
      <c r="S193" s="100"/>
      <c r="T193" s="101"/>
      <c r="U193" s="118"/>
      <c r="V193" s="118"/>
      <c r="W193" s="100"/>
      <c r="X193" s="100"/>
      <c r="Y193" s="100"/>
      <c r="Z193" s="100"/>
      <c r="AA193" s="132"/>
      <c r="AB193" s="101"/>
      <c r="AC193" s="101"/>
      <c r="AD193" s="101"/>
      <c r="AE193" s="100"/>
      <c r="AF193" s="101"/>
      <c r="AG193" s="100"/>
      <c r="AH193" s="101"/>
      <c r="AI193" s="100"/>
      <c r="AJ193" s="101"/>
      <c r="AK193" s="100"/>
      <c r="AL193" s="101"/>
      <c r="AM193" s="101"/>
      <c r="AN193" s="8"/>
      <c r="AO193" s="147">
        <f>IFERROR(VLOOKUP(B193,'A2. Rate Change &amp; Enrollment'!$C$20:$K$769,3,FALSE),0)</f>
        <v>0</v>
      </c>
      <c r="AP193" s="147">
        <f>IFERROR(VLOOKUP(B193,'A2. Rate Change &amp; Enrollment'!$C$20:$K$769,7,FALSE),0)</f>
        <v>0</v>
      </c>
      <c r="AQ193" s="150" t="e">
        <f t="shared" si="22"/>
        <v>#DIV/0!</v>
      </c>
      <c r="AS193" s="177"/>
      <c r="AT193" s="177"/>
      <c r="AV193" s="153" t="e">
        <f t="shared" si="23"/>
        <v>#DIV/0!</v>
      </c>
      <c r="AW193" s="101"/>
      <c r="AY193" s="132"/>
      <c r="AZ193" s="101"/>
      <c r="BA193" s="94"/>
      <c r="BB193" s="94"/>
      <c r="BC193" s="94"/>
      <c r="BD193" s="94"/>
      <c r="BE193" s="101"/>
      <c r="BF193" s="132"/>
      <c r="BG193" s="98"/>
      <c r="BH193" s="74" t="str">
        <f t="shared" si="18"/>
        <v>N</v>
      </c>
      <c r="BI193" t="e">
        <f t="shared" si="19"/>
        <v>#DIV/0!</v>
      </c>
      <c r="BK193" s="283">
        <f>IFERROR(VLOOKUP($B193, 'A2. Rate Change &amp; Enrollment'!$C$14:$BY$769, 75, FALSE), 0)</f>
        <v>0</v>
      </c>
      <c r="BL193" s="283" t="e">
        <f t="shared" si="20"/>
        <v>#DIV/0!</v>
      </c>
      <c r="BM193" s="283" t="e">
        <f t="shared" si="21"/>
        <v>#DIV/0!</v>
      </c>
      <c r="BN193" t="e">
        <f t="shared" si="24"/>
        <v>#DIV/0!</v>
      </c>
    </row>
    <row r="194" spans="1:66" x14ac:dyDescent="0.35">
      <c r="A194" t="s">
        <v>388</v>
      </c>
      <c r="B194" s="144"/>
      <c r="C194" s="98"/>
      <c r="D194" s="43" t="str">
        <f t="shared" si="17"/>
        <v>PPO</v>
      </c>
      <c r="E194" s="100"/>
      <c r="F194" s="101"/>
      <c r="G194" s="100"/>
      <c r="H194" s="101"/>
      <c r="I194" s="100"/>
      <c r="J194" s="101"/>
      <c r="K194" s="100"/>
      <c r="L194" s="101"/>
      <c r="M194" s="100"/>
      <c r="N194" s="101"/>
      <c r="O194" s="100"/>
      <c r="P194" s="101"/>
      <c r="Q194" s="100"/>
      <c r="R194" s="101"/>
      <c r="S194" s="100"/>
      <c r="T194" s="101"/>
      <c r="U194" s="118"/>
      <c r="V194" s="118"/>
      <c r="W194" s="100"/>
      <c r="X194" s="100"/>
      <c r="Y194" s="100"/>
      <c r="Z194" s="100"/>
      <c r="AA194" s="132"/>
      <c r="AB194" s="101"/>
      <c r="AC194" s="101"/>
      <c r="AD194" s="101"/>
      <c r="AE194" s="100"/>
      <c r="AF194" s="101"/>
      <c r="AG194" s="100"/>
      <c r="AH194" s="101"/>
      <c r="AI194" s="100"/>
      <c r="AJ194" s="101"/>
      <c r="AK194" s="100"/>
      <c r="AL194" s="101"/>
      <c r="AM194" s="101"/>
      <c r="AN194" s="8"/>
      <c r="AO194" s="147">
        <f>IFERROR(VLOOKUP(B194,'A2. Rate Change &amp; Enrollment'!$C$20:$K$769,3,FALSE),0)</f>
        <v>0</v>
      </c>
      <c r="AP194" s="147">
        <f>IFERROR(VLOOKUP(B194,'A2. Rate Change &amp; Enrollment'!$C$20:$K$769,7,FALSE),0)</f>
        <v>0</v>
      </c>
      <c r="AQ194" s="150" t="e">
        <f t="shared" si="22"/>
        <v>#DIV/0!</v>
      </c>
      <c r="AS194" s="177"/>
      <c r="AT194" s="177"/>
      <c r="AV194" s="153" t="e">
        <f t="shared" si="23"/>
        <v>#DIV/0!</v>
      </c>
      <c r="AW194" s="101"/>
      <c r="AY194" s="132"/>
      <c r="AZ194" s="101"/>
      <c r="BA194" s="94"/>
      <c r="BB194" s="94"/>
      <c r="BC194" s="94"/>
      <c r="BD194" s="94"/>
      <c r="BE194" s="101"/>
      <c r="BF194" s="132"/>
      <c r="BG194" s="98"/>
      <c r="BH194" s="74" t="str">
        <f t="shared" si="18"/>
        <v>N</v>
      </c>
      <c r="BI194" t="e">
        <f t="shared" si="19"/>
        <v>#DIV/0!</v>
      </c>
      <c r="BK194" s="283">
        <f>IFERROR(VLOOKUP($B194, 'A2. Rate Change &amp; Enrollment'!$C$14:$BY$769, 75, FALSE), 0)</f>
        <v>0</v>
      </c>
      <c r="BL194" s="283" t="e">
        <f t="shared" si="20"/>
        <v>#DIV/0!</v>
      </c>
      <c r="BM194" s="283" t="e">
        <f t="shared" si="21"/>
        <v>#DIV/0!</v>
      </c>
      <c r="BN194" t="e">
        <f t="shared" si="24"/>
        <v>#DIV/0!</v>
      </c>
    </row>
    <row r="195" spans="1:66" x14ac:dyDescent="0.35">
      <c r="A195" t="s">
        <v>389</v>
      </c>
      <c r="B195" s="144"/>
      <c r="C195" s="98"/>
      <c r="D195" s="43" t="str">
        <f t="shared" si="17"/>
        <v>PPO</v>
      </c>
      <c r="E195" s="100"/>
      <c r="F195" s="101"/>
      <c r="G195" s="100"/>
      <c r="H195" s="101"/>
      <c r="I195" s="100"/>
      <c r="J195" s="101"/>
      <c r="K195" s="100"/>
      <c r="L195" s="101"/>
      <c r="M195" s="100"/>
      <c r="N195" s="101"/>
      <c r="O195" s="100"/>
      <c r="P195" s="101"/>
      <c r="Q195" s="100"/>
      <c r="R195" s="101"/>
      <c r="S195" s="100"/>
      <c r="T195" s="101"/>
      <c r="U195" s="118"/>
      <c r="V195" s="118"/>
      <c r="W195" s="100"/>
      <c r="X195" s="100"/>
      <c r="Y195" s="100"/>
      <c r="Z195" s="100"/>
      <c r="AA195" s="132"/>
      <c r="AB195" s="101"/>
      <c r="AC195" s="101"/>
      <c r="AD195" s="101"/>
      <c r="AE195" s="100"/>
      <c r="AF195" s="101"/>
      <c r="AG195" s="100"/>
      <c r="AH195" s="101"/>
      <c r="AI195" s="100"/>
      <c r="AJ195" s="101"/>
      <c r="AK195" s="100"/>
      <c r="AL195" s="101"/>
      <c r="AM195" s="101"/>
      <c r="AN195" s="8"/>
      <c r="AO195" s="147">
        <f>IFERROR(VLOOKUP(B195,'A2. Rate Change &amp; Enrollment'!$C$20:$K$769,3,FALSE),0)</f>
        <v>0</v>
      </c>
      <c r="AP195" s="147">
        <f>IFERROR(VLOOKUP(B195,'A2. Rate Change &amp; Enrollment'!$C$20:$K$769,7,FALSE),0)</f>
        <v>0</v>
      </c>
      <c r="AQ195" s="150" t="e">
        <f t="shared" si="22"/>
        <v>#DIV/0!</v>
      </c>
      <c r="AS195" s="177"/>
      <c r="AT195" s="177"/>
      <c r="AV195" s="153" t="e">
        <f t="shared" si="23"/>
        <v>#DIV/0!</v>
      </c>
      <c r="AW195" s="101"/>
      <c r="AY195" s="132"/>
      <c r="AZ195" s="101"/>
      <c r="BA195" s="94"/>
      <c r="BB195" s="94"/>
      <c r="BC195" s="94"/>
      <c r="BD195" s="94"/>
      <c r="BE195" s="101"/>
      <c r="BF195" s="132"/>
      <c r="BG195" s="98"/>
      <c r="BH195" s="74" t="str">
        <f t="shared" si="18"/>
        <v>N</v>
      </c>
      <c r="BI195" t="e">
        <f t="shared" si="19"/>
        <v>#DIV/0!</v>
      </c>
      <c r="BK195" s="283">
        <f>IFERROR(VLOOKUP($B195, 'A2. Rate Change &amp; Enrollment'!$C$14:$BY$769, 75, FALSE), 0)</f>
        <v>0</v>
      </c>
      <c r="BL195" s="283" t="e">
        <f t="shared" si="20"/>
        <v>#DIV/0!</v>
      </c>
      <c r="BM195" s="283" t="e">
        <f t="shared" si="21"/>
        <v>#DIV/0!</v>
      </c>
      <c r="BN195" t="e">
        <f t="shared" si="24"/>
        <v>#DIV/0!</v>
      </c>
    </row>
    <row r="196" spans="1:66" x14ac:dyDescent="0.35">
      <c r="A196" t="s">
        <v>390</v>
      </c>
      <c r="B196" s="144"/>
      <c r="C196" s="98"/>
      <c r="D196" s="43" t="str">
        <f t="shared" si="17"/>
        <v>PPO</v>
      </c>
      <c r="E196" s="100"/>
      <c r="F196" s="101"/>
      <c r="G196" s="100"/>
      <c r="H196" s="101"/>
      <c r="I196" s="100"/>
      <c r="J196" s="101"/>
      <c r="K196" s="100"/>
      <c r="L196" s="101"/>
      <c r="M196" s="100"/>
      <c r="N196" s="101"/>
      <c r="O196" s="100"/>
      <c r="P196" s="101"/>
      <c r="Q196" s="100"/>
      <c r="R196" s="101"/>
      <c r="S196" s="100"/>
      <c r="T196" s="101"/>
      <c r="U196" s="118"/>
      <c r="V196" s="118"/>
      <c r="W196" s="100"/>
      <c r="X196" s="100"/>
      <c r="Y196" s="100"/>
      <c r="Z196" s="100"/>
      <c r="AA196" s="132"/>
      <c r="AB196" s="101"/>
      <c r="AC196" s="101"/>
      <c r="AD196" s="101"/>
      <c r="AE196" s="100"/>
      <c r="AF196" s="101"/>
      <c r="AG196" s="100"/>
      <c r="AH196" s="101"/>
      <c r="AI196" s="100"/>
      <c r="AJ196" s="101"/>
      <c r="AK196" s="100"/>
      <c r="AL196" s="101"/>
      <c r="AM196" s="101"/>
      <c r="AN196" s="8"/>
      <c r="AO196" s="147">
        <f>IFERROR(VLOOKUP(B196,'A2. Rate Change &amp; Enrollment'!$C$20:$K$769,3,FALSE),0)</f>
        <v>0</v>
      </c>
      <c r="AP196" s="147">
        <f>IFERROR(VLOOKUP(B196,'A2. Rate Change &amp; Enrollment'!$C$20:$K$769,7,FALSE),0)</f>
        <v>0</v>
      </c>
      <c r="AQ196" s="150" t="e">
        <f t="shared" si="22"/>
        <v>#DIV/0!</v>
      </c>
      <c r="AS196" s="177"/>
      <c r="AT196" s="177"/>
      <c r="AV196" s="153" t="e">
        <f t="shared" si="23"/>
        <v>#DIV/0!</v>
      </c>
      <c r="AW196" s="101"/>
      <c r="AY196" s="132"/>
      <c r="AZ196" s="101"/>
      <c r="BA196" s="94"/>
      <c r="BB196" s="94"/>
      <c r="BC196" s="94"/>
      <c r="BD196" s="94"/>
      <c r="BE196" s="101"/>
      <c r="BF196" s="132"/>
      <c r="BG196" s="98"/>
      <c r="BH196" s="74" t="str">
        <f t="shared" si="18"/>
        <v>N</v>
      </c>
      <c r="BI196" t="e">
        <f t="shared" si="19"/>
        <v>#DIV/0!</v>
      </c>
      <c r="BK196" s="283">
        <f>IFERROR(VLOOKUP($B196, 'A2. Rate Change &amp; Enrollment'!$C$14:$BY$769, 75, FALSE), 0)</f>
        <v>0</v>
      </c>
      <c r="BL196" s="283" t="e">
        <f t="shared" si="20"/>
        <v>#DIV/0!</v>
      </c>
      <c r="BM196" s="283" t="e">
        <f t="shared" si="21"/>
        <v>#DIV/0!</v>
      </c>
      <c r="BN196" t="e">
        <f t="shared" si="24"/>
        <v>#DIV/0!</v>
      </c>
    </row>
    <row r="197" spans="1:66" x14ac:dyDescent="0.35">
      <c r="A197" t="s">
        <v>391</v>
      </c>
      <c r="B197" s="144"/>
      <c r="C197" s="98"/>
      <c r="D197" s="43" t="str">
        <f t="shared" si="17"/>
        <v>PPO</v>
      </c>
      <c r="E197" s="100"/>
      <c r="F197" s="101"/>
      <c r="G197" s="100"/>
      <c r="H197" s="101"/>
      <c r="I197" s="100"/>
      <c r="J197" s="101"/>
      <c r="K197" s="100"/>
      <c r="L197" s="101"/>
      <c r="M197" s="100"/>
      <c r="N197" s="101"/>
      <c r="O197" s="100"/>
      <c r="P197" s="101"/>
      <c r="Q197" s="100"/>
      <c r="R197" s="101"/>
      <c r="S197" s="100"/>
      <c r="T197" s="101"/>
      <c r="U197" s="118"/>
      <c r="V197" s="118"/>
      <c r="W197" s="100"/>
      <c r="X197" s="100"/>
      <c r="Y197" s="100"/>
      <c r="Z197" s="100"/>
      <c r="AA197" s="132"/>
      <c r="AB197" s="101"/>
      <c r="AC197" s="101"/>
      <c r="AD197" s="101"/>
      <c r="AE197" s="100"/>
      <c r="AF197" s="101"/>
      <c r="AG197" s="100"/>
      <c r="AH197" s="101"/>
      <c r="AI197" s="100"/>
      <c r="AJ197" s="101"/>
      <c r="AK197" s="100"/>
      <c r="AL197" s="101"/>
      <c r="AM197" s="101"/>
      <c r="AN197" s="8"/>
      <c r="AO197" s="147">
        <f>IFERROR(VLOOKUP(B197,'A2. Rate Change &amp; Enrollment'!$C$20:$K$769,3,FALSE),0)</f>
        <v>0</v>
      </c>
      <c r="AP197" s="147">
        <f>IFERROR(VLOOKUP(B197,'A2. Rate Change &amp; Enrollment'!$C$20:$K$769,7,FALSE),0)</f>
        <v>0</v>
      </c>
      <c r="AQ197" s="150" t="e">
        <f t="shared" si="22"/>
        <v>#DIV/0!</v>
      </c>
      <c r="AS197" s="177"/>
      <c r="AT197" s="177"/>
      <c r="AV197" s="153" t="e">
        <f t="shared" si="23"/>
        <v>#DIV/0!</v>
      </c>
      <c r="AW197" s="101"/>
      <c r="AY197" s="132"/>
      <c r="AZ197" s="101"/>
      <c r="BA197" s="94"/>
      <c r="BB197" s="94"/>
      <c r="BC197" s="94"/>
      <c r="BD197" s="94"/>
      <c r="BE197" s="101"/>
      <c r="BF197" s="132"/>
      <c r="BG197" s="98"/>
      <c r="BH197" s="74" t="str">
        <f t="shared" si="18"/>
        <v>N</v>
      </c>
      <c r="BI197" t="e">
        <f t="shared" si="19"/>
        <v>#DIV/0!</v>
      </c>
      <c r="BK197" s="283">
        <f>IFERROR(VLOOKUP($B197, 'A2. Rate Change &amp; Enrollment'!$C$14:$BY$769, 75, FALSE), 0)</f>
        <v>0</v>
      </c>
      <c r="BL197" s="283" t="e">
        <f t="shared" si="20"/>
        <v>#DIV/0!</v>
      </c>
      <c r="BM197" s="283" t="e">
        <f t="shared" si="21"/>
        <v>#DIV/0!</v>
      </c>
      <c r="BN197" t="e">
        <f t="shared" si="24"/>
        <v>#DIV/0!</v>
      </c>
    </row>
    <row r="198" spans="1:66" x14ac:dyDescent="0.35">
      <c r="A198" t="s">
        <v>392</v>
      </c>
      <c r="B198" s="144"/>
      <c r="C198" s="98"/>
      <c r="D198" s="43" t="str">
        <f t="shared" si="17"/>
        <v>PPO</v>
      </c>
      <c r="E198" s="100"/>
      <c r="F198" s="101"/>
      <c r="G198" s="100"/>
      <c r="H198" s="101"/>
      <c r="I198" s="100"/>
      <c r="J198" s="101"/>
      <c r="K198" s="100"/>
      <c r="L198" s="101"/>
      <c r="M198" s="100"/>
      <c r="N198" s="101"/>
      <c r="O198" s="100"/>
      <c r="P198" s="101"/>
      <c r="Q198" s="100"/>
      <c r="R198" s="101"/>
      <c r="S198" s="100"/>
      <c r="T198" s="101"/>
      <c r="U198" s="118"/>
      <c r="V198" s="118"/>
      <c r="W198" s="100"/>
      <c r="X198" s="100"/>
      <c r="Y198" s="100"/>
      <c r="Z198" s="100"/>
      <c r="AA198" s="132"/>
      <c r="AB198" s="101"/>
      <c r="AC198" s="101"/>
      <c r="AD198" s="101"/>
      <c r="AE198" s="100"/>
      <c r="AF198" s="101"/>
      <c r="AG198" s="100"/>
      <c r="AH198" s="101"/>
      <c r="AI198" s="100"/>
      <c r="AJ198" s="101"/>
      <c r="AK198" s="100"/>
      <c r="AL198" s="101"/>
      <c r="AM198" s="101"/>
      <c r="AN198" s="8"/>
      <c r="AO198" s="147">
        <f>IFERROR(VLOOKUP(B198,'A2. Rate Change &amp; Enrollment'!$C$20:$K$769,3,FALSE),0)</f>
        <v>0</v>
      </c>
      <c r="AP198" s="147">
        <f>IFERROR(VLOOKUP(B198,'A2. Rate Change &amp; Enrollment'!$C$20:$K$769,7,FALSE),0)</f>
        <v>0</v>
      </c>
      <c r="AQ198" s="150" t="e">
        <f t="shared" si="22"/>
        <v>#DIV/0!</v>
      </c>
      <c r="AS198" s="177"/>
      <c r="AT198" s="177"/>
      <c r="AV198" s="153" t="e">
        <f t="shared" si="23"/>
        <v>#DIV/0!</v>
      </c>
      <c r="AW198" s="101"/>
      <c r="AY198" s="132"/>
      <c r="AZ198" s="101"/>
      <c r="BA198" s="94"/>
      <c r="BB198" s="94"/>
      <c r="BC198" s="94"/>
      <c r="BD198" s="94"/>
      <c r="BE198" s="101"/>
      <c r="BF198" s="132"/>
      <c r="BG198" s="98"/>
      <c r="BH198" s="74" t="str">
        <f t="shared" si="18"/>
        <v>N</v>
      </c>
      <c r="BI198" t="e">
        <f t="shared" si="19"/>
        <v>#DIV/0!</v>
      </c>
      <c r="BK198" s="283">
        <f>IFERROR(VLOOKUP($B198, 'A2. Rate Change &amp; Enrollment'!$C$14:$BY$769, 75, FALSE), 0)</f>
        <v>0</v>
      </c>
      <c r="BL198" s="283" t="e">
        <f t="shared" si="20"/>
        <v>#DIV/0!</v>
      </c>
      <c r="BM198" s="283" t="e">
        <f t="shared" si="21"/>
        <v>#DIV/0!</v>
      </c>
      <c r="BN198" t="e">
        <f t="shared" si="24"/>
        <v>#DIV/0!</v>
      </c>
    </row>
    <row r="199" spans="1:66" x14ac:dyDescent="0.35">
      <c r="A199" t="s">
        <v>393</v>
      </c>
      <c r="B199" s="144"/>
      <c r="C199" s="98"/>
      <c r="D199" s="43" t="str">
        <f t="shared" si="17"/>
        <v>PPO</v>
      </c>
      <c r="E199" s="100"/>
      <c r="F199" s="101"/>
      <c r="G199" s="100"/>
      <c r="H199" s="101"/>
      <c r="I199" s="100"/>
      <c r="J199" s="101"/>
      <c r="K199" s="100"/>
      <c r="L199" s="101"/>
      <c r="M199" s="100"/>
      <c r="N199" s="101"/>
      <c r="O199" s="100"/>
      <c r="P199" s="101"/>
      <c r="Q199" s="100"/>
      <c r="R199" s="101"/>
      <c r="S199" s="100"/>
      <c r="T199" s="101"/>
      <c r="U199" s="118"/>
      <c r="V199" s="118"/>
      <c r="W199" s="100"/>
      <c r="X199" s="100"/>
      <c r="Y199" s="100"/>
      <c r="Z199" s="100"/>
      <c r="AA199" s="132"/>
      <c r="AB199" s="101"/>
      <c r="AC199" s="101"/>
      <c r="AD199" s="101"/>
      <c r="AE199" s="100"/>
      <c r="AF199" s="101"/>
      <c r="AG199" s="100"/>
      <c r="AH199" s="101"/>
      <c r="AI199" s="100"/>
      <c r="AJ199" s="101"/>
      <c r="AK199" s="100"/>
      <c r="AL199" s="101"/>
      <c r="AM199" s="101"/>
      <c r="AN199" s="8"/>
      <c r="AO199" s="147">
        <f>IFERROR(VLOOKUP(B199,'A2. Rate Change &amp; Enrollment'!$C$20:$K$769,3,FALSE),0)</f>
        <v>0</v>
      </c>
      <c r="AP199" s="147">
        <f>IFERROR(VLOOKUP(B199,'A2. Rate Change &amp; Enrollment'!$C$20:$K$769,7,FALSE),0)</f>
        <v>0</v>
      </c>
      <c r="AQ199" s="150" t="e">
        <f t="shared" si="22"/>
        <v>#DIV/0!</v>
      </c>
      <c r="AS199" s="177"/>
      <c r="AT199" s="177"/>
      <c r="AV199" s="153" t="e">
        <f t="shared" si="23"/>
        <v>#DIV/0!</v>
      </c>
      <c r="AW199" s="101"/>
      <c r="AY199" s="132"/>
      <c r="AZ199" s="101"/>
      <c r="BA199" s="94"/>
      <c r="BB199" s="94"/>
      <c r="BC199" s="94"/>
      <c r="BD199" s="94"/>
      <c r="BE199" s="101"/>
      <c r="BF199" s="132"/>
      <c r="BG199" s="98"/>
      <c r="BH199" s="74" t="str">
        <f t="shared" si="18"/>
        <v>N</v>
      </c>
      <c r="BI199" t="e">
        <f t="shared" si="19"/>
        <v>#DIV/0!</v>
      </c>
      <c r="BK199" s="283">
        <f>IFERROR(VLOOKUP($B199, 'A2. Rate Change &amp; Enrollment'!$C$14:$BY$769, 75, FALSE), 0)</f>
        <v>0</v>
      </c>
      <c r="BL199" s="283" t="e">
        <f t="shared" si="20"/>
        <v>#DIV/0!</v>
      </c>
      <c r="BM199" s="283" t="e">
        <f t="shared" si="21"/>
        <v>#DIV/0!</v>
      </c>
      <c r="BN199" t="e">
        <f t="shared" si="24"/>
        <v>#DIV/0!</v>
      </c>
    </row>
    <row r="200" spans="1:66" x14ac:dyDescent="0.35">
      <c r="A200" t="s">
        <v>394</v>
      </c>
      <c r="B200" s="144"/>
      <c r="C200" s="98"/>
      <c r="D200" s="43" t="str">
        <f t="shared" si="17"/>
        <v>PPO</v>
      </c>
      <c r="E200" s="100"/>
      <c r="F200" s="101"/>
      <c r="G200" s="100"/>
      <c r="H200" s="101"/>
      <c r="I200" s="100"/>
      <c r="J200" s="101"/>
      <c r="K200" s="100"/>
      <c r="L200" s="101"/>
      <c r="M200" s="100"/>
      <c r="N200" s="101"/>
      <c r="O200" s="100"/>
      <c r="P200" s="101"/>
      <c r="Q200" s="100"/>
      <c r="R200" s="101"/>
      <c r="S200" s="100"/>
      <c r="T200" s="101"/>
      <c r="U200" s="118"/>
      <c r="V200" s="118"/>
      <c r="W200" s="100"/>
      <c r="X200" s="100"/>
      <c r="Y200" s="100"/>
      <c r="Z200" s="100"/>
      <c r="AA200" s="132"/>
      <c r="AB200" s="101"/>
      <c r="AC200" s="101"/>
      <c r="AD200" s="101"/>
      <c r="AE200" s="100"/>
      <c r="AF200" s="101"/>
      <c r="AG200" s="100"/>
      <c r="AH200" s="101"/>
      <c r="AI200" s="100"/>
      <c r="AJ200" s="101"/>
      <c r="AK200" s="100"/>
      <c r="AL200" s="101"/>
      <c r="AM200" s="101"/>
      <c r="AN200" s="8"/>
      <c r="AO200" s="147">
        <f>IFERROR(VLOOKUP(B200,'A2. Rate Change &amp; Enrollment'!$C$20:$K$769,3,FALSE),0)</f>
        <v>0</v>
      </c>
      <c r="AP200" s="147">
        <f>IFERROR(VLOOKUP(B200,'A2. Rate Change &amp; Enrollment'!$C$20:$K$769,7,FALSE),0)</f>
        <v>0</v>
      </c>
      <c r="AQ200" s="150" t="e">
        <f t="shared" si="22"/>
        <v>#DIV/0!</v>
      </c>
      <c r="AS200" s="177"/>
      <c r="AT200" s="177"/>
      <c r="AV200" s="153" t="e">
        <f t="shared" si="23"/>
        <v>#DIV/0!</v>
      </c>
      <c r="AW200" s="101"/>
      <c r="AY200" s="132"/>
      <c r="AZ200" s="101"/>
      <c r="BA200" s="94"/>
      <c r="BB200" s="94"/>
      <c r="BC200" s="94"/>
      <c r="BD200" s="94"/>
      <c r="BE200" s="101"/>
      <c r="BF200" s="132"/>
      <c r="BG200" s="98"/>
      <c r="BH200" s="74" t="str">
        <f t="shared" si="18"/>
        <v>N</v>
      </c>
      <c r="BI200" t="e">
        <f t="shared" si="19"/>
        <v>#DIV/0!</v>
      </c>
      <c r="BK200" s="283">
        <f>IFERROR(VLOOKUP($B200, 'A2. Rate Change &amp; Enrollment'!$C$14:$BY$769, 75, FALSE), 0)</f>
        <v>0</v>
      </c>
      <c r="BL200" s="283" t="e">
        <f t="shared" si="20"/>
        <v>#DIV/0!</v>
      </c>
      <c r="BM200" s="283" t="e">
        <f t="shared" si="21"/>
        <v>#DIV/0!</v>
      </c>
      <c r="BN200" t="e">
        <f t="shared" si="24"/>
        <v>#DIV/0!</v>
      </c>
    </row>
    <row r="201" spans="1:66" x14ac:dyDescent="0.35">
      <c r="A201" t="s">
        <v>395</v>
      </c>
      <c r="B201" s="144"/>
      <c r="C201" s="98"/>
      <c r="D201" s="43" t="str">
        <f t="shared" si="17"/>
        <v>PPO</v>
      </c>
      <c r="E201" s="100"/>
      <c r="F201" s="101"/>
      <c r="G201" s="100"/>
      <c r="H201" s="101"/>
      <c r="I201" s="100"/>
      <c r="J201" s="101"/>
      <c r="K201" s="100"/>
      <c r="L201" s="101"/>
      <c r="M201" s="100"/>
      <c r="N201" s="101"/>
      <c r="O201" s="100"/>
      <c r="P201" s="101"/>
      <c r="Q201" s="100"/>
      <c r="R201" s="101"/>
      <c r="S201" s="100"/>
      <c r="T201" s="101"/>
      <c r="U201" s="118"/>
      <c r="V201" s="118"/>
      <c r="W201" s="100"/>
      <c r="X201" s="100"/>
      <c r="Y201" s="100"/>
      <c r="Z201" s="100"/>
      <c r="AA201" s="132"/>
      <c r="AB201" s="101"/>
      <c r="AC201" s="101"/>
      <c r="AD201" s="101"/>
      <c r="AE201" s="100"/>
      <c r="AF201" s="101"/>
      <c r="AG201" s="100"/>
      <c r="AH201" s="101"/>
      <c r="AI201" s="100"/>
      <c r="AJ201" s="101"/>
      <c r="AK201" s="100"/>
      <c r="AL201" s="101"/>
      <c r="AM201" s="101"/>
      <c r="AN201" s="8"/>
      <c r="AO201" s="147">
        <f>IFERROR(VLOOKUP(B201,'A2. Rate Change &amp; Enrollment'!$C$20:$K$769,3,FALSE),0)</f>
        <v>0</v>
      </c>
      <c r="AP201" s="147">
        <f>IFERROR(VLOOKUP(B201,'A2. Rate Change &amp; Enrollment'!$C$20:$K$769,7,FALSE),0)</f>
        <v>0</v>
      </c>
      <c r="AQ201" s="150" t="e">
        <f t="shared" si="22"/>
        <v>#DIV/0!</v>
      </c>
      <c r="AS201" s="177"/>
      <c r="AT201" s="177"/>
      <c r="AV201" s="153" t="e">
        <f t="shared" si="23"/>
        <v>#DIV/0!</v>
      </c>
      <c r="AW201" s="101"/>
      <c r="AY201" s="132"/>
      <c r="AZ201" s="101"/>
      <c r="BA201" s="94"/>
      <c r="BB201" s="94"/>
      <c r="BC201" s="94"/>
      <c r="BD201" s="94"/>
      <c r="BE201" s="101"/>
      <c r="BF201" s="132"/>
      <c r="BG201" s="98"/>
      <c r="BH201" s="74" t="str">
        <f t="shared" si="18"/>
        <v>N</v>
      </c>
      <c r="BI201" t="e">
        <f t="shared" si="19"/>
        <v>#DIV/0!</v>
      </c>
      <c r="BK201" s="283">
        <f>IFERROR(VLOOKUP($B201, 'A2. Rate Change &amp; Enrollment'!$C$14:$BY$769, 75, FALSE), 0)</f>
        <v>0</v>
      </c>
      <c r="BL201" s="283" t="e">
        <f t="shared" si="20"/>
        <v>#DIV/0!</v>
      </c>
      <c r="BM201" s="283" t="e">
        <f t="shared" si="21"/>
        <v>#DIV/0!</v>
      </c>
      <c r="BN201" t="e">
        <f t="shared" si="24"/>
        <v>#DIV/0!</v>
      </c>
    </row>
    <row r="202" spans="1:66" x14ac:dyDescent="0.35">
      <c r="A202" t="s">
        <v>396</v>
      </c>
      <c r="B202" s="144"/>
      <c r="C202" s="98"/>
      <c r="D202" s="43" t="str">
        <f t="shared" si="17"/>
        <v>PPO</v>
      </c>
      <c r="E202" s="100"/>
      <c r="F202" s="101"/>
      <c r="G202" s="100"/>
      <c r="H202" s="101"/>
      <c r="I202" s="100"/>
      <c r="J202" s="101"/>
      <c r="K202" s="100"/>
      <c r="L202" s="101"/>
      <c r="M202" s="100"/>
      <c r="N202" s="101"/>
      <c r="O202" s="100"/>
      <c r="P202" s="101"/>
      <c r="Q202" s="100"/>
      <c r="R202" s="101"/>
      <c r="S202" s="100"/>
      <c r="T202" s="101"/>
      <c r="U202" s="118"/>
      <c r="V202" s="118"/>
      <c r="W202" s="100"/>
      <c r="X202" s="100"/>
      <c r="Y202" s="100"/>
      <c r="Z202" s="100"/>
      <c r="AA202" s="132"/>
      <c r="AB202" s="101"/>
      <c r="AC202" s="101"/>
      <c r="AD202" s="101"/>
      <c r="AE202" s="100"/>
      <c r="AF202" s="101"/>
      <c r="AG202" s="100"/>
      <c r="AH202" s="101"/>
      <c r="AI202" s="100"/>
      <c r="AJ202" s="101"/>
      <c r="AK202" s="100"/>
      <c r="AL202" s="101"/>
      <c r="AM202" s="101"/>
      <c r="AN202" s="8"/>
      <c r="AO202" s="147">
        <f>IFERROR(VLOOKUP(B202,'A2. Rate Change &amp; Enrollment'!$C$20:$K$769,3,FALSE),0)</f>
        <v>0</v>
      </c>
      <c r="AP202" s="147">
        <f>IFERROR(VLOOKUP(B202,'A2. Rate Change &amp; Enrollment'!$C$20:$K$769,7,FALSE),0)</f>
        <v>0</v>
      </c>
      <c r="AQ202" s="150" t="e">
        <f t="shared" si="22"/>
        <v>#DIV/0!</v>
      </c>
      <c r="AS202" s="177"/>
      <c r="AT202" s="177"/>
      <c r="AV202" s="153" t="e">
        <f t="shared" si="23"/>
        <v>#DIV/0!</v>
      </c>
      <c r="AW202" s="101"/>
      <c r="AY202" s="132"/>
      <c r="AZ202" s="101"/>
      <c r="BA202" s="94"/>
      <c r="BB202" s="94"/>
      <c r="BC202" s="94"/>
      <c r="BD202" s="94"/>
      <c r="BE202" s="101"/>
      <c r="BF202" s="132"/>
      <c r="BG202" s="98"/>
      <c r="BH202" s="74" t="str">
        <f t="shared" si="18"/>
        <v>N</v>
      </c>
      <c r="BI202" t="e">
        <f t="shared" si="19"/>
        <v>#DIV/0!</v>
      </c>
      <c r="BK202" s="283">
        <f>IFERROR(VLOOKUP($B202, 'A2. Rate Change &amp; Enrollment'!$C$14:$BY$769, 75, FALSE), 0)</f>
        <v>0</v>
      </c>
      <c r="BL202" s="283" t="e">
        <f t="shared" si="20"/>
        <v>#DIV/0!</v>
      </c>
      <c r="BM202" s="283" t="e">
        <f t="shared" si="21"/>
        <v>#DIV/0!</v>
      </c>
      <c r="BN202" t="e">
        <f t="shared" si="24"/>
        <v>#DIV/0!</v>
      </c>
    </row>
    <row r="203" spans="1:66" x14ac:dyDescent="0.35">
      <c r="A203" t="s">
        <v>397</v>
      </c>
      <c r="B203" s="144"/>
      <c r="C203" s="98"/>
      <c r="D203" s="43" t="str">
        <f t="shared" si="17"/>
        <v>PPO</v>
      </c>
      <c r="E203" s="100"/>
      <c r="F203" s="101"/>
      <c r="G203" s="100"/>
      <c r="H203" s="101"/>
      <c r="I203" s="100"/>
      <c r="J203" s="101"/>
      <c r="K203" s="100"/>
      <c r="L203" s="101"/>
      <c r="M203" s="100"/>
      <c r="N203" s="101"/>
      <c r="O203" s="100"/>
      <c r="P203" s="101"/>
      <c r="Q203" s="100"/>
      <c r="R203" s="101"/>
      <c r="S203" s="100"/>
      <c r="T203" s="101"/>
      <c r="U203" s="118"/>
      <c r="V203" s="118"/>
      <c r="W203" s="100"/>
      <c r="X203" s="100"/>
      <c r="Y203" s="100"/>
      <c r="Z203" s="100"/>
      <c r="AA203" s="132"/>
      <c r="AB203" s="101"/>
      <c r="AC203" s="101"/>
      <c r="AD203" s="101"/>
      <c r="AE203" s="100"/>
      <c r="AF203" s="101"/>
      <c r="AG203" s="100"/>
      <c r="AH203" s="101"/>
      <c r="AI203" s="100"/>
      <c r="AJ203" s="101"/>
      <c r="AK203" s="100"/>
      <c r="AL203" s="101"/>
      <c r="AM203" s="101"/>
      <c r="AN203" s="8"/>
      <c r="AO203" s="147">
        <f>IFERROR(VLOOKUP(B203,'A2. Rate Change &amp; Enrollment'!$C$20:$K$769,3,FALSE),0)</f>
        <v>0</v>
      </c>
      <c r="AP203" s="147">
        <f>IFERROR(VLOOKUP(B203,'A2. Rate Change &amp; Enrollment'!$C$20:$K$769,7,FALSE),0)</f>
        <v>0</v>
      </c>
      <c r="AQ203" s="150" t="e">
        <f t="shared" si="22"/>
        <v>#DIV/0!</v>
      </c>
      <c r="AS203" s="177"/>
      <c r="AT203" s="177"/>
      <c r="AV203" s="153" t="e">
        <f t="shared" si="23"/>
        <v>#DIV/0!</v>
      </c>
      <c r="AW203" s="101"/>
      <c r="AY203" s="132"/>
      <c r="AZ203" s="101"/>
      <c r="BA203" s="94"/>
      <c r="BB203" s="94"/>
      <c r="BC203" s="94"/>
      <c r="BD203" s="94"/>
      <c r="BE203" s="101"/>
      <c r="BF203" s="132"/>
      <c r="BG203" s="98"/>
      <c r="BH203" s="74" t="str">
        <f t="shared" si="18"/>
        <v>N</v>
      </c>
      <c r="BI203" t="e">
        <f t="shared" si="19"/>
        <v>#DIV/0!</v>
      </c>
      <c r="BK203" s="283">
        <f>IFERROR(VLOOKUP($B203, 'A2. Rate Change &amp; Enrollment'!$C$14:$BY$769, 75, FALSE), 0)</f>
        <v>0</v>
      </c>
      <c r="BL203" s="283" t="e">
        <f t="shared" si="20"/>
        <v>#DIV/0!</v>
      </c>
      <c r="BM203" s="283" t="e">
        <f t="shared" si="21"/>
        <v>#DIV/0!</v>
      </c>
      <c r="BN203" t="e">
        <f t="shared" si="24"/>
        <v>#DIV/0!</v>
      </c>
    </row>
    <row r="204" spans="1:66" x14ac:dyDescent="0.35">
      <c r="A204" t="s">
        <v>398</v>
      </c>
      <c r="B204" s="144"/>
      <c r="C204" s="98"/>
      <c r="D204" s="43" t="str">
        <f t="shared" si="17"/>
        <v>PPO</v>
      </c>
      <c r="E204" s="100"/>
      <c r="F204" s="101"/>
      <c r="G204" s="100"/>
      <c r="H204" s="101"/>
      <c r="I204" s="100"/>
      <c r="J204" s="101"/>
      <c r="K204" s="100"/>
      <c r="L204" s="101"/>
      <c r="M204" s="100"/>
      <c r="N204" s="101"/>
      <c r="O204" s="100"/>
      <c r="P204" s="101"/>
      <c r="Q204" s="100"/>
      <c r="R204" s="101"/>
      <c r="S204" s="100"/>
      <c r="T204" s="101"/>
      <c r="U204" s="118"/>
      <c r="V204" s="118"/>
      <c r="W204" s="100"/>
      <c r="X204" s="100"/>
      <c r="Y204" s="100"/>
      <c r="Z204" s="100"/>
      <c r="AA204" s="132"/>
      <c r="AB204" s="101"/>
      <c r="AC204" s="101"/>
      <c r="AD204" s="101"/>
      <c r="AE204" s="100"/>
      <c r="AF204" s="101"/>
      <c r="AG204" s="100"/>
      <c r="AH204" s="101"/>
      <c r="AI204" s="100"/>
      <c r="AJ204" s="101"/>
      <c r="AK204" s="100"/>
      <c r="AL204" s="101"/>
      <c r="AM204" s="101"/>
      <c r="AN204" s="8"/>
      <c r="AO204" s="147">
        <f>IFERROR(VLOOKUP(B204,'A2. Rate Change &amp; Enrollment'!$C$20:$K$769,3,FALSE),0)</f>
        <v>0</v>
      </c>
      <c r="AP204" s="147">
        <f>IFERROR(VLOOKUP(B204,'A2. Rate Change &amp; Enrollment'!$C$20:$K$769,7,FALSE),0)</f>
        <v>0</v>
      </c>
      <c r="AQ204" s="150" t="e">
        <f t="shared" si="22"/>
        <v>#DIV/0!</v>
      </c>
      <c r="AS204" s="177"/>
      <c r="AT204" s="177"/>
      <c r="AV204" s="153" t="e">
        <f t="shared" si="23"/>
        <v>#DIV/0!</v>
      </c>
      <c r="AW204" s="101"/>
      <c r="AY204" s="132"/>
      <c r="AZ204" s="101"/>
      <c r="BA204" s="94"/>
      <c r="BB204" s="94"/>
      <c r="BC204" s="94"/>
      <c r="BD204" s="94"/>
      <c r="BE204" s="101"/>
      <c r="BF204" s="132"/>
      <c r="BG204" s="98"/>
      <c r="BH204" s="74" t="str">
        <f t="shared" si="18"/>
        <v>N</v>
      </c>
      <c r="BI204" t="e">
        <f t="shared" si="19"/>
        <v>#DIV/0!</v>
      </c>
      <c r="BK204" s="283">
        <f>IFERROR(VLOOKUP($B204, 'A2. Rate Change &amp; Enrollment'!$C$14:$BY$769, 75, FALSE), 0)</f>
        <v>0</v>
      </c>
      <c r="BL204" s="283" t="e">
        <f t="shared" si="20"/>
        <v>#DIV/0!</v>
      </c>
      <c r="BM204" s="283" t="e">
        <f t="shared" si="21"/>
        <v>#DIV/0!</v>
      </c>
      <c r="BN204" t="e">
        <f t="shared" si="24"/>
        <v>#DIV/0!</v>
      </c>
    </row>
    <row r="205" spans="1:66" x14ac:dyDescent="0.35">
      <c r="A205" t="s">
        <v>399</v>
      </c>
      <c r="B205" s="144"/>
      <c r="C205" s="98"/>
      <c r="D205" s="43" t="str">
        <f t="shared" si="17"/>
        <v>PPO</v>
      </c>
      <c r="E205" s="100"/>
      <c r="F205" s="101"/>
      <c r="G205" s="100"/>
      <c r="H205" s="101"/>
      <c r="I205" s="100"/>
      <c r="J205" s="101"/>
      <c r="K205" s="100"/>
      <c r="L205" s="101"/>
      <c r="M205" s="100"/>
      <c r="N205" s="101"/>
      <c r="O205" s="100"/>
      <c r="P205" s="101"/>
      <c r="Q205" s="100"/>
      <c r="R205" s="101"/>
      <c r="S205" s="100"/>
      <c r="T205" s="101"/>
      <c r="U205" s="118"/>
      <c r="V205" s="118"/>
      <c r="W205" s="100"/>
      <c r="X205" s="100"/>
      <c r="Y205" s="100"/>
      <c r="Z205" s="100"/>
      <c r="AA205" s="132"/>
      <c r="AB205" s="101"/>
      <c r="AC205" s="101"/>
      <c r="AD205" s="101"/>
      <c r="AE205" s="100"/>
      <c r="AF205" s="101"/>
      <c r="AG205" s="100"/>
      <c r="AH205" s="101"/>
      <c r="AI205" s="100"/>
      <c r="AJ205" s="101"/>
      <c r="AK205" s="100"/>
      <c r="AL205" s="101"/>
      <c r="AM205" s="101"/>
      <c r="AN205" s="8"/>
      <c r="AO205" s="147">
        <f>IFERROR(VLOOKUP(B205,'A2. Rate Change &amp; Enrollment'!$C$20:$K$769,3,FALSE),0)</f>
        <v>0</v>
      </c>
      <c r="AP205" s="147">
        <f>IFERROR(VLOOKUP(B205,'A2. Rate Change &amp; Enrollment'!$C$20:$K$769,7,FALSE),0)</f>
        <v>0</v>
      </c>
      <c r="AQ205" s="150" t="e">
        <f t="shared" si="22"/>
        <v>#DIV/0!</v>
      </c>
      <c r="AS205" s="177"/>
      <c r="AT205" s="177"/>
      <c r="AV205" s="153" t="e">
        <f t="shared" si="23"/>
        <v>#DIV/0!</v>
      </c>
      <c r="AW205" s="101"/>
      <c r="AY205" s="132"/>
      <c r="AZ205" s="101"/>
      <c r="BA205" s="94"/>
      <c r="BB205" s="94"/>
      <c r="BC205" s="94"/>
      <c r="BD205" s="94"/>
      <c r="BE205" s="101"/>
      <c r="BF205" s="132"/>
      <c r="BG205" s="98"/>
      <c r="BH205" s="74" t="str">
        <f t="shared" si="18"/>
        <v>N</v>
      </c>
      <c r="BI205" t="e">
        <f t="shared" si="19"/>
        <v>#DIV/0!</v>
      </c>
      <c r="BK205" s="283">
        <f>IFERROR(VLOOKUP($B205, 'A2. Rate Change &amp; Enrollment'!$C$14:$BY$769, 75, FALSE), 0)</f>
        <v>0</v>
      </c>
      <c r="BL205" s="283" t="e">
        <f t="shared" si="20"/>
        <v>#DIV/0!</v>
      </c>
      <c r="BM205" s="283" t="e">
        <f t="shared" si="21"/>
        <v>#DIV/0!</v>
      </c>
      <c r="BN205" t="e">
        <f t="shared" si="24"/>
        <v>#DIV/0!</v>
      </c>
    </row>
    <row r="206" spans="1:66" x14ac:dyDescent="0.35">
      <c r="A206" t="s">
        <v>400</v>
      </c>
      <c r="B206" s="144"/>
      <c r="C206" s="98"/>
      <c r="D206" s="43" t="str">
        <f t="shared" si="17"/>
        <v>PPO</v>
      </c>
      <c r="E206" s="100"/>
      <c r="F206" s="101"/>
      <c r="G206" s="100"/>
      <c r="H206" s="101"/>
      <c r="I206" s="100"/>
      <c r="J206" s="101"/>
      <c r="K206" s="100"/>
      <c r="L206" s="101"/>
      <c r="M206" s="100"/>
      <c r="N206" s="101"/>
      <c r="O206" s="100"/>
      <c r="P206" s="101"/>
      <c r="Q206" s="100"/>
      <c r="R206" s="101"/>
      <c r="S206" s="100"/>
      <c r="T206" s="101"/>
      <c r="U206" s="118"/>
      <c r="V206" s="118"/>
      <c r="W206" s="100"/>
      <c r="X206" s="100"/>
      <c r="Y206" s="100"/>
      <c r="Z206" s="100"/>
      <c r="AA206" s="132"/>
      <c r="AB206" s="101"/>
      <c r="AC206" s="101"/>
      <c r="AD206" s="101"/>
      <c r="AE206" s="100"/>
      <c r="AF206" s="101"/>
      <c r="AG206" s="100"/>
      <c r="AH206" s="101"/>
      <c r="AI206" s="100"/>
      <c r="AJ206" s="101"/>
      <c r="AK206" s="100"/>
      <c r="AL206" s="101"/>
      <c r="AM206" s="101"/>
      <c r="AN206" s="8"/>
      <c r="AO206" s="147">
        <f>IFERROR(VLOOKUP(B206,'A2. Rate Change &amp; Enrollment'!$C$20:$K$769,3,FALSE),0)</f>
        <v>0</v>
      </c>
      <c r="AP206" s="147">
        <f>IFERROR(VLOOKUP(B206,'A2. Rate Change &amp; Enrollment'!$C$20:$K$769,7,FALSE),0)</f>
        <v>0</v>
      </c>
      <c r="AQ206" s="150" t="e">
        <f t="shared" si="22"/>
        <v>#DIV/0!</v>
      </c>
      <c r="AS206" s="177"/>
      <c r="AT206" s="177"/>
      <c r="AV206" s="153" t="e">
        <f t="shared" si="23"/>
        <v>#DIV/0!</v>
      </c>
      <c r="AW206" s="101"/>
      <c r="AY206" s="132"/>
      <c r="AZ206" s="101"/>
      <c r="BA206" s="94"/>
      <c r="BB206" s="94"/>
      <c r="BC206" s="94"/>
      <c r="BD206" s="94"/>
      <c r="BE206" s="101"/>
      <c r="BF206" s="132"/>
      <c r="BG206" s="98"/>
      <c r="BH206" s="74" t="str">
        <f t="shared" si="18"/>
        <v>N</v>
      </c>
      <c r="BI206" t="e">
        <f t="shared" si="19"/>
        <v>#DIV/0!</v>
      </c>
      <c r="BK206" s="283">
        <f>IFERROR(VLOOKUP($B206, 'A2. Rate Change &amp; Enrollment'!$C$14:$BY$769, 75, FALSE), 0)</f>
        <v>0</v>
      </c>
      <c r="BL206" s="283" t="e">
        <f t="shared" si="20"/>
        <v>#DIV/0!</v>
      </c>
      <c r="BM206" s="283" t="e">
        <f t="shared" si="21"/>
        <v>#DIV/0!</v>
      </c>
      <c r="BN206" t="e">
        <f t="shared" si="24"/>
        <v>#DIV/0!</v>
      </c>
    </row>
    <row r="207" spans="1:66" x14ac:dyDescent="0.35">
      <c r="A207" t="s">
        <v>401</v>
      </c>
      <c r="B207" s="144"/>
      <c r="C207" s="98"/>
      <c r="D207" s="43" t="str">
        <f t="shared" si="17"/>
        <v>PPO</v>
      </c>
      <c r="E207" s="100"/>
      <c r="F207" s="101"/>
      <c r="G207" s="100"/>
      <c r="H207" s="101"/>
      <c r="I207" s="100"/>
      <c r="J207" s="101"/>
      <c r="K207" s="100"/>
      <c r="L207" s="101"/>
      <c r="M207" s="100"/>
      <c r="N207" s="101"/>
      <c r="O207" s="100"/>
      <c r="P207" s="101"/>
      <c r="Q207" s="100"/>
      <c r="R207" s="101"/>
      <c r="S207" s="100"/>
      <c r="T207" s="101"/>
      <c r="U207" s="118"/>
      <c r="V207" s="118"/>
      <c r="W207" s="100"/>
      <c r="X207" s="100"/>
      <c r="Y207" s="100"/>
      <c r="Z207" s="100"/>
      <c r="AA207" s="132"/>
      <c r="AB207" s="101"/>
      <c r="AC207" s="101"/>
      <c r="AD207" s="101"/>
      <c r="AE207" s="100"/>
      <c r="AF207" s="101"/>
      <c r="AG207" s="100"/>
      <c r="AH207" s="101"/>
      <c r="AI207" s="100"/>
      <c r="AJ207" s="101"/>
      <c r="AK207" s="100"/>
      <c r="AL207" s="101"/>
      <c r="AM207" s="101"/>
      <c r="AN207" s="8"/>
      <c r="AO207" s="147">
        <f>IFERROR(VLOOKUP(B207,'A2. Rate Change &amp; Enrollment'!$C$20:$K$769,3,FALSE),0)</f>
        <v>0</v>
      </c>
      <c r="AP207" s="147">
        <f>IFERROR(VLOOKUP(B207,'A2. Rate Change &amp; Enrollment'!$C$20:$K$769,7,FALSE),0)</f>
        <v>0</v>
      </c>
      <c r="AQ207" s="150" t="e">
        <f t="shared" si="22"/>
        <v>#DIV/0!</v>
      </c>
      <c r="AS207" s="177"/>
      <c r="AT207" s="177"/>
      <c r="AV207" s="153" t="e">
        <f t="shared" si="23"/>
        <v>#DIV/0!</v>
      </c>
      <c r="AW207" s="101"/>
      <c r="AY207" s="132"/>
      <c r="AZ207" s="101"/>
      <c r="BA207" s="94"/>
      <c r="BB207" s="94"/>
      <c r="BC207" s="94"/>
      <c r="BD207" s="94"/>
      <c r="BE207" s="101"/>
      <c r="BF207" s="132"/>
      <c r="BG207" s="98"/>
      <c r="BH207" s="74" t="str">
        <f t="shared" si="18"/>
        <v>N</v>
      </c>
      <c r="BI207" t="e">
        <f t="shared" si="19"/>
        <v>#DIV/0!</v>
      </c>
      <c r="BK207" s="283">
        <f>IFERROR(VLOOKUP($B207, 'A2. Rate Change &amp; Enrollment'!$C$14:$BY$769, 75, FALSE), 0)</f>
        <v>0</v>
      </c>
      <c r="BL207" s="283" t="e">
        <f t="shared" si="20"/>
        <v>#DIV/0!</v>
      </c>
      <c r="BM207" s="283" t="e">
        <f t="shared" si="21"/>
        <v>#DIV/0!</v>
      </c>
      <c r="BN207" t="e">
        <f t="shared" si="24"/>
        <v>#DIV/0!</v>
      </c>
    </row>
    <row r="208" spans="1:66" x14ac:dyDescent="0.35">
      <c r="A208" t="s">
        <v>402</v>
      </c>
      <c r="B208" s="144"/>
      <c r="C208" s="98"/>
      <c r="D208" s="43" t="str">
        <f t="shared" ref="D208:D271" si="25">$B$4</f>
        <v>PPO</v>
      </c>
      <c r="E208" s="100"/>
      <c r="F208" s="101"/>
      <c r="G208" s="100"/>
      <c r="H208" s="101"/>
      <c r="I208" s="100"/>
      <c r="J208" s="101"/>
      <c r="K208" s="100"/>
      <c r="L208" s="101"/>
      <c r="M208" s="100"/>
      <c r="N208" s="101"/>
      <c r="O208" s="100"/>
      <c r="P208" s="101"/>
      <c r="Q208" s="100"/>
      <c r="R208" s="101"/>
      <c r="S208" s="100"/>
      <c r="T208" s="101"/>
      <c r="U208" s="118"/>
      <c r="V208" s="118"/>
      <c r="W208" s="100"/>
      <c r="X208" s="100"/>
      <c r="Y208" s="100"/>
      <c r="Z208" s="100"/>
      <c r="AA208" s="132"/>
      <c r="AB208" s="101"/>
      <c r="AC208" s="101"/>
      <c r="AD208" s="101"/>
      <c r="AE208" s="100"/>
      <c r="AF208" s="101"/>
      <c r="AG208" s="100"/>
      <c r="AH208" s="101"/>
      <c r="AI208" s="100"/>
      <c r="AJ208" s="101"/>
      <c r="AK208" s="100"/>
      <c r="AL208" s="101"/>
      <c r="AM208" s="101"/>
      <c r="AN208" s="8"/>
      <c r="AO208" s="147">
        <f>IFERROR(VLOOKUP(B208,'A2. Rate Change &amp; Enrollment'!$C$20:$K$769,3,FALSE),0)</f>
        <v>0</v>
      </c>
      <c r="AP208" s="147">
        <f>IFERROR(VLOOKUP(B208,'A2. Rate Change &amp; Enrollment'!$C$20:$K$769,7,FALSE),0)</f>
        <v>0</v>
      </c>
      <c r="AQ208" s="150" t="e">
        <f t="shared" si="22"/>
        <v>#DIV/0!</v>
      </c>
      <c r="AS208" s="177"/>
      <c r="AT208" s="177"/>
      <c r="AV208" s="153" t="e">
        <f t="shared" si="23"/>
        <v>#DIV/0!</v>
      </c>
      <c r="AW208" s="101"/>
      <c r="AY208" s="132"/>
      <c r="AZ208" s="101"/>
      <c r="BA208" s="94"/>
      <c r="BB208" s="94"/>
      <c r="BC208" s="94"/>
      <c r="BD208" s="94"/>
      <c r="BE208" s="101"/>
      <c r="BF208" s="132"/>
      <c r="BG208" s="98"/>
      <c r="BH208" s="74" t="str">
        <f t="shared" ref="BH208:BH271" si="26">IF(OR(AS208-AT208&gt;5%, AT208-AS208&gt;5%), "Y", "N")</f>
        <v>N</v>
      </c>
      <c r="BI208" t="e">
        <f t="shared" ref="BI208:BI271" si="27">IF(AND(AQ208&gt;5%, BH208="Y"), "Y", "N")</f>
        <v>#DIV/0!</v>
      </c>
      <c r="BK208" s="283">
        <f>IFERROR(VLOOKUP($B208, 'A2. Rate Change &amp; Enrollment'!$C$14:$BY$769, 75, FALSE), 0)</f>
        <v>0</v>
      </c>
      <c r="BL208" s="283" t="e">
        <f t="shared" ref="BL208:BL271" si="28">BK208/$BK$14</f>
        <v>#DIV/0!</v>
      </c>
      <c r="BM208" s="283" t="e">
        <f t="shared" ref="BM208:BM271" si="29">AS208/$AS$14</f>
        <v>#DIV/0!</v>
      </c>
      <c r="BN208" t="e">
        <f t="shared" si="24"/>
        <v>#DIV/0!</v>
      </c>
    </row>
    <row r="209" spans="1:66" x14ac:dyDescent="0.35">
      <c r="A209" t="s">
        <v>403</v>
      </c>
      <c r="B209" s="144"/>
      <c r="C209" s="98"/>
      <c r="D209" s="43" t="str">
        <f t="shared" si="25"/>
        <v>PPO</v>
      </c>
      <c r="E209" s="100"/>
      <c r="F209" s="101"/>
      <c r="G209" s="100"/>
      <c r="H209" s="101"/>
      <c r="I209" s="100"/>
      <c r="J209" s="101"/>
      <c r="K209" s="100"/>
      <c r="L209" s="101"/>
      <c r="M209" s="100"/>
      <c r="N209" s="101"/>
      <c r="O209" s="100"/>
      <c r="P209" s="101"/>
      <c r="Q209" s="100"/>
      <c r="R209" s="101"/>
      <c r="S209" s="100"/>
      <c r="T209" s="101"/>
      <c r="U209" s="118"/>
      <c r="V209" s="118"/>
      <c r="W209" s="100"/>
      <c r="X209" s="100"/>
      <c r="Y209" s="100"/>
      <c r="Z209" s="100"/>
      <c r="AA209" s="132"/>
      <c r="AB209" s="101"/>
      <c r="AC209" s="101"/>
      <c r="AD209" s="101"/>
      <c r="AE209" s="100"/>
      <c r="AF209" s="101"/>
      <c r="AG209" s="100"/>
      <c r="AH209" s="101"/>
      <c r="AI209" s="100"/>
      <c r="AJ209" s="101"/>
      <c r="AK209" s="100"/>
      <c r="AL209" s="101"/>
      <c r="AM209" s="101"/>
      <c r="AN209" s="8"/>
      <c r="AO209" s="147">
        <f>IFERROR(VLOOKUP(B209,'A2. Rate Change &amp; Enrollment'!$C$20:$K$769,3,FALSE),0)</f>
        <v>0</v>
      </c>
      <c r="AP209" s="147">
        <f>IFERROR(VLOOKUP(B209,'A2. Rate Change &amp; Enrollment'!$C$20:$K$769,7,FALSE),0)</f>
        <v>0</v>
      </c>
      <c r="AQ209" s="150" t="e">
        <f t="shared" ref="AQ209:AQ272" si="30">AP209/$AP$11</f>
        <v>#DIV/0!</v>
      </c>
      <c r="AS209" s="177"/>
      <c r="AT209" s="177"/>
      <c r="AV209" s="153" t="e">
        <f t="shared" ref="AV209:AV272" si="31">AS209/AT209-1</f>
        <v>#DIV/0!</v>
      </c>
      <c r="AW209" s="101"/>
      <c r="AY209" s="132"/>
      <c r="AZ209" s="101"/>
      <c r="BA209" s="94"/>
      <c r="BB209" s="94"/>
      <c r="BC209" s="94"/>
      <c r="BD209" s="94"/>
      <c r="BE209" s="101"/>
      <c r="BF209" s="132"/>
      <c r="BG209" s="98"/>
      <c r="BH209" s="74" t="str">
        <f t="shared" si="26"/>
        <v>N</v>
      </c>
      <c r="BI209" t="e">
        <f t="shared" si="27"/>
        <v>#DIV/0!</v>
      </c>
      <c r="BK209" s="283">
        <f>IFERROR(VLOOKUP($B209, 'A2. Rate Change &amp; Enrollment'!$C$14:$BY$769, 75, FALSE), 0)</f>
        <v>0</v>
      </c>
      <c r="BL209" s="283" t="e">
        <f t="shared" si="28"/>
        <v>#DIV/0!</v>
      </c>
      <c r="BM209" s="283" t="e">
        <f t="shared" si="29"/>
        <v>#DIV/0!</v>
      </c>
      <c r="BN209" t="e">
        <f t="shared" ref="BN209:BN272" si="32">IF(ABS(BM209-BL209)&lt;0.001, "N", "Y")</f>
        <v>#DIV/0!</v>
      </c>
    </row>
    <row r="210" spans="1:66" x14ac:dyDescent="0.35">
      <c r="A210" t="s">
        <v>404</v>
      </c>
      <c r="B210" s="144"/>
      <c r="C210" s="98"/>
      <c r="D210" s="43" t="str">
        <f t="shared" si="25"/>
        <v>PPO</v>
      </c>
      <c r="E210" s="100"/>
      <c r="F210" s="101"/>
      <c r="G210" s="100"/>
      <c r="H210" s="101"/>
      <c r="I210" s="100"/>
      <c r="J210" s="101"/>
      <c r="K210" s="100"/>
      <c r="L210" s="101"/>
      <c r="M210" s="100"/>
      <c r="N210" s="101"/>
      <c r="O210" s="100"/>
      <c r="P210" s="101"/>
      <c r="Q210" s="100"/>
      <c r="R210" s="101"/>
      <c r="S210" s="100"/>
      <c r="T210" s="101"/>
      <c r="U210" s="118"/>
      <c r="V210" s="118"/>
      <c r="W210" s="100"/>
      <c r="X210" s="100"/>
      <c r="Y210" s="100"/>
      <c r="Z210" s="100"/>
      <c r="AA210" s="132"/>
      <c r="AB210" s="101"/>
      <c r="AC210" s="101"/>
      <c r="AD210" s="101"/>
      <c r="AE210" s="100"/>
      <c r="AF210" s="101"/>
      <c r="AG210" s="100"/>
      <c r="AH210" s="101"/>
      <c r="AI210" s="100"/>
      <c r="AJ210" s="101"/>
      <c r="AK210" s="100"/>
      <c r="AL210" s="101"/>
      <c r="AM210" s="101"/>
      <c r="AN210" s="8"/>
      <c r="AO210" s="147">
        <f>IFERROR(VLOOKUP(B210,'A2. Rate Change &amp; Enrollment'!$C$20:$K$769,3,FALSE),0)</f>
        <v>0</v>
      </c>
      <c r="AP210" s="147">
        <f>IFERROR(VLOOKUP(B210,'A2. Rate Change &amp; Enrollment'!$C$20:$K$769,7,FALSE),0)</f>
        <v>0</v>
      </c>
      <c r="AQ210" s="150" t="e">
        <f t="shared" si="30"/>
        <v>#DIV/0!</v>
      </c>
      <c r="AS210" s="177"/>
      <c r="AT210" s="177"/>
      <c r="AV210" s="153" t="e">
        <f t="shared" si="31"/>
        <v>#DIV/0!</v>
      </c>
      <c r="AW210" s="101"/>
      <c r="AY210" s="132"/>
      <c r="AZ210" s="101"/>
      <c r="BA210" s="94"/>
      <c r="BB210" s="94"/>
      <c r="BC210" s="94"/>
      <c r="BD210" s="94"/>
      <c r="BE210" s="101"/>
      <c r="BF210" s="132"/>
      <c r="BG210" s="98"/>
      <c r="BH210" s="74" t="str">
        <f t="shared" si="26"/>
        <v>N</v>
      </c>
      <c r="BI210" t="e">
        <f t="shared" si="27"/>
        <v>#DIV/0!</v>
      </c>
      <c r="BK210" s="283">
        <f>IFERROR(VLOOKUP($B210, 'A2. Rate Change &amp; Enrollment'!$C$14:$BY$769, 75, FALSE), 0)</f>
        <v>0</v>
      </c>
      <c r="BL210" s="283" t="e">
        <f t="shared" si="28"/>
        <v>#DIV/0!</v>
      </c>
      <c r="BM210" s="283" t="e">
        <f t="shared" si="29"/>
        <v>#DIV/0!</v>
      </c>
      <c r="BN210" t="e">
        <f t="shared" si="32"/>
        <v>#DIV/0!</v>
      </c>
    </row>
    <row r="211" spans="1:66" x14ac:dyDescent="0.35">
      <c r="A211" t="s">
        <v>405</v>
      </c>
      <c r="B211" s="144"/>
      <c r="C211" s="98"/>
      <c r="D211" s="43" t="str">
        <f t="shared" si="25"/>
        <v>PPO</v>
      </c>
      <c r="E211" s="100"/>
      <c r="F211" s="101"/>
      <c r="G211" s="100"/>
      <c r="H211" s="101"/>
      <c r="I211" s="100"/>
      <c r="J211" s="101"/>
      <c r="K211" s="100"/>
      <c r="L211" s="101"/>
      <c r="M211" s="100"/>
      <c r="N211" s="101"/>
      <c r="O211" s="100"/>
      <c r="P211" s="101"/>
      <c r="Q211" s="100"/>
      <c r="R211" s="101"/>
      <c r="S211" s="100"/>
      <c r="T211" s="101"/>
      <c r="U211" s="118"/>
      <c r="V211" s="118"/>
      <c r="W211" s="100"/>
      <c r="X211" s="100"/>
      <c r="Y211" s="100"/>
      <c r="Z211" s="100"/>
      <c r="AA211" s="132"/>
      <c r="AB211" s="101"/>
      <c r="AC211" s="101"/>
      <c r="AD211" s="101"/>
      <c r="AE211" s="100"/>
      <c r="AF211" s="101"/>
      <c r="AG211" s="100"/>
      <c r="AH211" s="101"/>
      <c r="AI211" s="100"/>
      <c r="AJ211" s="101"/>
      <c r="AK211" s="100"/>
      <c r="AL211" s="101"/>
      <c r="AM211" s="101"/>
      <c r="AN211" s="8"/>
      <c r="AO211" s="147">
        <f>IFERROR(VLOOKUP(B211,'A2. Rate Change &amp; Enrollment'!$C$20:$K$769,3,FALSE),0)</f>
        <v>0</v>
      </c>
      <c r="AP211" s="147">
        <f>IFERROR(VLOOKUP(B211,'A2. Rate Change &amp; Enrollment'!$C$20:$K$769,7,FALSE),0)</f>
        <v>0</v>
      </c>
      <c r="AQ211" s="150" t="e">
        <f t="shared" si="30"/>
        <v>#DIV/0!</v>
      </c>
      <c r="AS211" s="177"/>
      <c r="AT211" s="177"/>
      <c r="AV211" s="153" t="e">
        <f t="shared" si="31"/>
        <v>#DIV/0!</v>
      </c>
      <c r="AW211" s="101"/>
      <c r="AY211" s="132"/>
      <c r="AZ211" s="101"/>
      <c r="BA211" s="94"/>
      <c r="BB211" s="94"/>
      <c r="BC211" s="94"/>
      <c r="BD211" s="94"/>
      <c r="BE211" s="101"/>
      <c r="BF211" s="132"/>
      <c r="BG211" s="98"/>
      <c r="BH211" s="74" t="str">
        <f t="shared" si="26"/>
        <v>N</v>
      </c>
      <c r="BI211" t="e">
        <f t="shared" si="27"/>
        <v>#DIV/0!</v>
      </c>
      <c r="BK211" s="283">
        <f>IFERROR(VLOOKUP($B211, 'A2. Rate Change &amp; Enrollment'!$C$14:$BY$769, 75, FALSE), 0)</f>
        <v>0</v>
      </c>
      <c r="BL211" s="283" t="e">
        <f t="shared" si="28"/>
        <v>#DIV/0!</v>
      </c>
      <c r="BM211" s="283" t="e">
        <f t="shared" si="29"/>
        <v>#DIV/0!</v>
      </c>
      <c r="BN211" t="e">
        <f t="shared" si="32"/>
        <v>#DIV/0!</v>
      </c>
    </row>
    <row r="212" spans="1:66" x14ac:dyDescent="0.35">
      <c r="A212" t="s">
        <v>406</v>
      </c>
      <c r="B212" s="144"/>
      <c r="C212" s="98"/>
      <c r="D212" s="43" t="str">
        <f t="shared" si="25"/>
        <v>PPO</v>
      </c>
      <c r="E212" s="100"/>
      <c r="F212" s="101"/>
      <c r="G212" s="100"/>
      <c r="H212" s="101"/>
      <c r="I212" s="100"/>
      <c r="J212" s="101"/>
      <c r="K212" s="100"/>
      <c r="L212" s="101"/>
      <c r="M212" s="100"/>
      <c r="N212" s="101"/>
      <c r="O212" s="100"/>
      <c r="P212" s="101"/>
      <c r="Q212" s="100"/>
      <c r="R212" s="101"/>
      <c r="S212" s="100"/>
      <c r="T212" s="101"/>
      <c r="U212" s="118"/>
      <c r="V212" s="118"/>
      <c r="W212" s="100"/>
      <c r="X212" s="100"/>
      <c r="Y212" s="100"/>
      <c r="Z212" s="100"/>
      <c r="AA212" s="132"/>
      <c r="AB212" s="101"/>
      <c r="AC212" s="101"/>
      <c r="AD212" s="101"/>
      <c r="AE212" s="100"/>
      <c r="AF212" s="101"/>
      <c r="AG212" s="100"/>
      <c r="AH212" s="101"/>
      <c r="AI212" s="100"/>
      <c r="AJ212" s="101"/>
      <c r="AK212" s="100"/>
      <c r="AL212" s="101"/>
      <c r="AM212" s="101"/>
      <c r="AN212" s="8"/>
      <c r="AO212" s="147">
        <f>IFERROR(VLOOKUP(B212,'A2. Rate Change &amp; Enrollment'!$C$20:$K$769,3,FALSE),0)</f>
        <v>0</v>
      </c>
      <c r="AP212" s="147">
        <f>IFERROR(VLOOKUP(B212,'A2. Rate Change &amp; Enrollment'!$C$20:$K$769,7,FALSE),0)</f>
        <v>0</v>
      </c>
      <c r="AQ212" s="150" t="e">
        <f t="shared" si="30"/>
        <v>#DIV/0!</v>
      </c>
      <c r="AS212" s="177"/>
      <c r="AT212" s="177"/>
      <c r="AV212" s="153" t="e">
        <f t="shared" si="31"/>
        <v>#DIV/0!</v>
      </c>
      <c r="AW212" s="101"/>
      <c r="AY212" s="132"/>
      <c r="AZ212" s="101"/>
      <c r="BA212" s="94"/>
      <c r="BB212" s="94"/>
      <c r="BC212" s="94"/>
      <c r="BD212" s="94"/>
      <c r="BE212" s="101"/>
      <c r="BF212" s="132"/>
      <c r="BG212" s="98"/>
      <c r="BH212" s="74" t="str">
        <f t="shared" si="26"/>
        <v>N</v>
      </c>
      <c r="BI212" t="e">
        <f t="shared" si="27"/>
        <v>#DIV/0!</v>
      </c>
      <c r="BK212" s="283">
        <f>IFERROR(VLOOKUP($B212, 'A2. Rate Change &amp; Enrollment'!$C$14:$BY$769, 75, FALSE), 0)</f>
        <v>0</v>
      </c>
      <c r="BL212" s="283" t="e">
        <f t="shared" si="28"/>
        <v>#DIV/0!</v>
      </c>
      <c r="BM212" s="283" t="e">
        <f t="shared" si="29"/>
        <v>#DIV/0!</v>
      </c>
      <c r="BN212" t="e">
        <f t="shared" si="32"/>
        <v>#DIV/0!</v>
      </c>
    </row>
    <row r="213" spans="1:66" x14ac:dyDescent="0.35">
      <c r="A213" t="s">
        <v>407</v>
      </c>
      <c r="B213" s="144"/>
      <c r="C213" s="98"/>
      <c r="D213" s="43" t="str">
        <f t="shared" si="25"/>
        <v>PPO</v>
      </c>
      <c r="E213" s="100"/>
      <c r="F213" s="101"/>
      <c r="G213" s="100"/>
      <c r="H213" s="101"/>
      <c r="I213" s="100"/>
      <c r="J213" s="101"/>
      <c r="K213" s="100"/>
      <c r="L213" s="101"/>
      <c r="M213" s="100"/>
      <c r="N213" s="101"/>
      <c r="O213" s="100"/>
      <c r="P213" s="101"/>
      <c r="Q213" s="100"/>
      <c r="R213" s="101"/>
      <c r="S213" s="100"/>
      <c r="T213" s="101"/>
      <c r="U213" s="118"/>
      <c r="V213" s="118"/>
      <c r="W213" s="100"/>
      <c r="X213" s="100"/>
      <c r="Y213" s="100"/>
      <c r="Z213" s="100"/>
      <c r="AA213" s="132"/>
      <c r="AB213" s="101"/>
      <c r="AC213" s="101"/>
      <c r="AD213" s="101"/>
      <c r="AE213" s="100"/>
      <c r="AF213" s="101"/>
      <c r="AG213" s="100"/>
      <c r="AH213" s="101"/>
      <c r="AI213" s="100"/>
      <c r="AJ213" s="101"/>
      <c r="AK213" s="100"/>
      <c r="AL213" s="101"/>
      <c r="AM213" s="101"/>
      <c r="AN213" s="8"/>
      <c r="AO213" s="147">
        <f>IFERROR(VLOOKUP(B213,'A2. Rate Change &amp; Enrollment'!$C$20:$K$769,3,FALSE),0)</f>
        <v>0</v>
      </c>
      <c r="AP213" s="147">
        <f>IFERROR(VLOOKUP(B213,'A2. Rate Change &amp; Enrollment'!$C$20:$K$769,7,FALSE),0)</f>
        <v>0</v>
      </c>
      <c r="AQ213" s="150" t="e">
        <f t="shared" si="30"/>
        <v>#DIV/0!</v>
      </c>
      <c r="AS213" s="177"/>
      <c r="AT213" s="177"/>
      <c r="AV213" s="153" t="e">
        <f t="shared" si="31"/>
        <v>#DIV/0!</v>
      </c>
      <c r="AW213" s="101"/>
      <c r="AY213" s="132"/>
      <c r="AZ213" s="101"/>
      <c r="BA213" s="94"/>
      <c r="BB213" s="94"/>
      <c r="BC213" s="94"/>
      <c r="BD213" s="94"/>
      <c r="BE213" s="101"/>
      <c r="BF213" s="132"/>
      <c r="BG213" s="98"/>
      <c r="BH213" s="74" t="str">
        <f t="shared" si="26"/>
        <v>N</v>
      </c>
      <c r="BI213" t="e">
        <f t="shared" si="27"/>
        <v>#DIV/0!</v>
      </c>
      <c r="BK213" s="283">
        <f>IFERROR(VLOOKUP($B213, 'A2. Rate Change &amp; Enrollment'!$C$14:$BY$769, 75, FALSE), 0)</f>
        <v>0</v>
      </c>
      <c r="BL213" s="283" t="e">
        <f t="shared" si="28"/>
        <v>#DIV/0!</v>
      </c>
      <c r="BM213" s="283" t="e">
        <f t="shared" si="29"/>
        <v>#DIV/0!</v>
      </c>
      <c r="BN213" t="e">
        <f t="shared" si="32"/>
        <v>#DIV/0!</v>
      </c>
    </row>
    <row r="214" spans="1:66" x14ac:dyDescent="0.35">
      <c r="A214" t="s">
        <v>408</v>
      </c>
      <c r="B214" s="144"/>
      <c r="C214" s="98"/>
      <c r="D214" s="43" t="str">
        <f t="shared" si="25"/>
        <v>PPO</v>
      </c>
      <c r="E214" s="100"/>
      <c r="F214" s="101"/>
      <c r="G214" s="100"/>
      <c r="H214" s="101"/>
      <c r="I214" s="100"/>
      <c r="J214" s="101"/>
      <c r="K214" s="100"/>
      <c r="L214" s="101"/>
      <c r="M214" s="100"/>
      <c r="N214" s="101"/>
      <c r="O214" s="100"/>
      <c r="P214" s="101"/>
      <c r="Q214" s="100"/>
      <c r="R214" s="101"/>
      <c r="S214" s="100"/>
      <c r="T214" s="101"/>
      <c r="U214" s="118"/>
      <c r="V214" s="118"/>
      <c r="W214" s="100"/>
      <c r="X214" s="100"/>
      <c r="Y214" s="100"/>
      <c r="Z214" s="100"/>
      <c r="AA214" s="132"/>
      <c r="AB214" s="101"/>
      <c r="AC214" s="101"/>
      <c r="AD214" s="101"/>
      <c r="AE214" s="100"/>
      <c r="AF214" s="101"/>
      <c r="AG214" s="100"/>
      <c r="AH214" s="101"/>
      <c r="AI214" s="100"/>
      <c r="AJ214" s="101"/>
      <c r="AK214" s="100"/>
      <c r="AL214" s="101"/>
      <c r="AM214" s="101"/>
      <c r="AN214" s="8"/>
      <c r="AO214" s="147">
        <f>IFERROR(VLOOKUP(B214,'A2. Rate Change &amp; Enrollment'!$C$20:$K$769,3,FALSE),0)</f>
        <v>0</v>
      </c>
      <c r="AP214" s="147">
        <f>IFERROR(VLOOKUP(B214,'A2. Rate Change &amp; Enrollment'!$C$20:$K$769,7,FALSE),0)</f>
        <v>0</v>
      </c>
      <c r="AQ214" s="150" t="e">
        <f t="shared" si="30"/>
        <v>#DIV/0!</v>
      </c>
      <c r="AS214" s="177"/>
      <c r="AT214" s="177"/>
      <c r="AV214" s="153" t="e">
        <f t="shared" si="31"/>
        <v>#DIV/0!</v>
      </c>
      <c r="AW214" s="101"/>
      <c r="AY214" s="132"/>
      <c r="AZ214" s="101"/>
      <c r="BA214" s="94"/>
      <c r="BB214" s="94"/>
      <c r="BC214" s="94"/>
      <c r="BD214" s="94"/>
      <c r="BE214" s="101"/>
      <c r="BF214" s="132"/>
      <c r="BG214" s="98"/>
      <c r="BH214" s="74" t="str">
        <f t="shared" si="26"/>
        <v>N</v>
      </c>
      <c r="BI214" t="e">
        <f t="shared" si="27"/>
        <v>#DIV/0!</v>
      </c>
      <c r="BK214" s="283">
        <f>IFERROR(VLOOKUP($B214, 'A2. Rate Change &amp; Enrollment'!$C$14:$BY$769, 75, FALSE), 0)</f>
        <v>0</v>
      </c>
      <c r="BL214" s="283" t="e">
        <f t="shared" si="28"/>
        <v>#DIV/0!</v>
      </c>
      <c r="BM214" s="283" t="e">
        <f t="shared" si="29"/>
        <v>#DIV/0!</v>
      </c>
      <c r="BN214" t="e">
        <f t="shared" si="32"/>
        <v>#DIV/0!</v>
      </c>
    </row>
    <row r="215" spans="1:66" x14ac:dyDescent="0.35">
      <c r="A215" t="s">
        <v>409</v>
      </c>
      <c r="B215" s="144"/>
      <c r="C215" s="98"/>
      <c r="D215" s="43" t="str">
        <f t="shared" si="25"/>
        <v>PPO</v>
      </c>
      <c r="E215" s="100"/>
      <c r="F215" s="101"/>
      <c r="G215" s="100"/>
      <c r="H215" s="101"/>
      <c r="I215" s="100"/>
      <c r="J215" s="101"/>
      <c r="K215" s="100"/>
      <c r="L215" s="101"/>
      <c r="M215" s="100"/>
      <c r="N215" s="101"/>
      <c r="O215" s="100"/>
      <c r="P215" s="101"/>
      <c r="Q215" s="100"/>
      <c r="R215" s="101"/>
      <c r="S215" s="100"/>
      <c r="T215" s="101"/>
      <c r="U215" s="118"/>
      <c r="V215" s="118"/>
      <c r="W215" s="100"/>
      <c r="X215" s="100"/>
      <c r="Y215" s="100"/>
      <c r="Z215" s="100"/>
      <c r="AA215" s="132"/>
      <c r="AB215" s="101"/>
      <c r="AC215" s="101"/>
      <c r="AD215" s="101"/>
      <c r="AE215" s="100"/>
      <c r="AF215" s="101"/>
      <c r="AG215" s="100"/>
      <c r="AH215" s="101"/>
      <c r="AI215" s="100"/>
      <c r="AJ215" s="101"/>
      <c r="AK215" s="100"/>
      <c r="AL215" s="101"/>
      <c r="AM215" s="101"/>
      <c r="AN215" s="8"/>
      <c r="AO215" s="147">
        <f>IFERROR(VLOOKUP(B215,'A2. Rate Change &amp; Enrollment'!$C$20:$K$769,3,FALSE),0)</f>
        <v>0</v>
      </c>
      <c r="AP215" s="147">
        <f>IFERROR(VLOOKUP(B215,'A2. Rate Change &amp; Enrollment'!$C$20:$K$769,7,FALSE),0)</f>
        <v>0</v>
      </c>
      <c r="AQ215" s="150" t="e">
        <f t="shared" si="30"/>
        <v>#DIV/0!</v>
      </c>
      <c r="AS215" s="177"/>
      <c r="AT215" s="177"/>
      <c r="AV215" s="153" t="e">
        <f t="shared" si="31"/>
        <v>#DIV/0!</v>
      </c>
      <c r="AW215" s="101"/>
      <c r="AY215" s="132"/>
      <c r="AZ215" s="101"/>
      <c r="BA215" s="94"/>
      <c r="BB215" s="94"/>
      <c r="BC215" s="94"/>
      <c r="BD215" s="94"/>
      <c r="BE215" s="101"/>
      <c r="BF215" s="132"/>
      <c r="BG215" s="98"/>
      <c r="BH215" s="74" t="str">
        <f t="shared" si="26"/>
        <v>N</v>
      </c>
      <c r="BI215" t="e">
        <f t="shared" si="27"/>
        <v>#DIV/0!</v>
      </c>
      <c r="BK215" s="283">
        <f>IFERROR(VLOOKUP($B215, 'A2. Rate Change &amp; Enrollment'!$C$14:$BY$769, 75, FALSE), 0)</f>
        <v>0</v>
      </c>
      <c r="BL215" s="283" t="e">
        <f t="shared" si="28"/>
        <v>#DIV/0!</v>
      </c>
      <c r="BM215" s="283" t="e">
        <f t="shared" si="29"/>
        <v>#DIV/0!</v>
      </c>
      <c r="BN215" t="e">
        <f t="shared" si="32"/>
        <v>#DIV/0!</v>
      </c>
    </row>
    <row r="216" spans="1:66" x14ac:dyDescent="0.35">
      <c r="A216" t="s">
        <v>410</v>
      </c>
      <c r="B216" s="144"/>
      <c r="C216" s="98"/>
      <c r="D216" s="43" t="str">
        <f t="shared" si="25"/>
        <v>PPO</v>
      </c>
      <c r="E216" s="100"/>
      <c r="F216" s="101"/>
      <c r="G216" s="100"/>
      <c r="H216" s="101"/>
      <c r="I216" s="100"/>
      <c r="J216" s="101"/>
      <c r="K216" s="100"/>
      <c r="L216" s="101"/>
      <c r="M216" s="100"/>
      <c r="N216" s="101"/>
      <c r="O216" s="100"/>
      <c r="P216" s="101"/>
      <c r="Q216" s="100"/>
      <c r="R216" s="101"/>
      <c r="S216" s="100"/>
      <c r="T216" s="101"/>
      <c r="U216" s="118"/>
      <c r="V216" s="118"/>
      <c r="W216" s="100"/>
      <c r="X216" s="100"/>
      <c r="Y216" s="100"/>
      <c r="Z216" s="100"/>
      <c r="AA216" s="132"/>
      <c r="AB216" s="101"/>
      <c r="AC216" s="101"/>
      <c r="AD216" s="101"/>
      <c r="AE216" s="100"/>
      <c r="AF216" s="101"/>
      <c r="AG216" s="100"/>
      <c r="AH216" s="101"/>
      <c r="AI216" s="100"/>
      <c r="AJ216" s="101"/>
      <c r="AK216" s="100"/>
      <c r="AL216" s="101"/>
      <c r="AM216" s="101"/>
      <c r="AN216" s="8"/>
      <c r="AO216" s="147">
        <f>IFERROR(VLOOKUP(B216,'A2. Rate Change &amp; Enrollment'!$C$20:$K$769,3,FALSE),0)</f>
        <v>0</v>
      </c>
      <c r="AP216" s="147">
        <f>IFERROR(VLOOKUP(B216,'A2. Rate Change &amp; Enrollment'!$C$20:$K$769,7,FALSE),0)</f>
        <v>0</v>
      </c>
      <c r="AQ216" s="150" t="e">
        <f t="shared" si="30"/>
        <v>#DIV/0!</v>
      </c>
      <c r="AS216" s="177"/>
      <c r="AT216" s="177"/>
      <c r="AV216" s="153" t="e">
        <f t="shared" si="31"/>
        <v>#DIV/0!</v>
      </c>
      <c r="AW216" s="101"/>
      <c r="AY216" s="132"/>
      <c r="AZ216" s="101"/>
      <c r="BA216" s="94"/>
      <c r="BB216" s="94"/>
      <c r="BC216" s="94"/>
      <c r="BD216" s="94"/>
      <c r="BE216" s="101"/>
      <c r="BF216" s="132"/>
      <c r="BG216" s="98"/>
      <c r="BH216" s="74" t="str">
        <f t="shared" si="26"/>
        <v>N</v>
      </c>
      <c r="BI216" t="e">
        <f t="shared" si="27"/>
        <v>#DIV/0!</v>
      </c>
      <c r="BK216" s="283">
        <f>IFERROR(VLOOKUP($B216, 'A2. Rate Change &amp; Enrollment'!$C$14:$BY$769, 75, FALSE), 0)</f>
        <v>0</v>
      </c>
      <c r="BL216" s="283" t="e">
        <f t="shared" si="28"/>
        <v>#DIV/0!</v>
      </c>
      <c r="BM216" s="283" t="e">
        <f t="shared" si="29"/>
        <v>#DIV/0!</v>
      </c>
      <c r="BN216" t="e">
        <f t="shared" si="32"/>
        <v>#DIV/0!</v>
      </c>
    </row>
    <row r="217" spans="1:66" x14ac:dyDescent="0.35">
      <c r="A217" t="s">
        <v>411</v>
      </c>
      <c r="B217" s="144"/>
      <c r="C217" s="98"/>
      <c r="D217" s="43" t="str">
        <f t="shared" si="25"/>
        <v>PPO</v>
      </c>
      <c r="E217" s="100"/>
      <c r="F217" s="101"/>
      <c r="G217" s="100"/>
      <c r="H217" s="101"/>
      <c r="I217" s="100"/>
      <c r="J217" s="101"/>
      <c r="K217" s="100"/>
      <c r="L217" s="101"/>
      <c r="M217" s="100"/>
      <c r="N217" s="101"/>
      <c r="O217" s="100"/>
      <c r="P217" s="101"/>
      <c r="Q217" s="100"/>
      <c r="R217" s="101"/>
      <c r="S217" s="100"/>
      <c r="T217" s="101"/>
      <c r="U217" s="118"/>
      <c r="V217" s="118"/>
      <c r="W217" s="100"/>
      <c r="X217" s="100"/>
      <c r="Y217" s="100"/>
      <c r="Z217" s="100"/>
      <c r="AA217" s="132"/>
      <c r="AB217" s="101"/>
      <c r="AC217" s="101"/>
      <c r="AD217" s="101"/>
      <c r="AE217" s="100"/>
      <c r="AF217" s="101"/>
      <c r="AG217" s="100"/>
      <c r="AH217" s="101"/>
      <c r="AI217" s="100"/>
      <c r="AJ217" s="101"/>
      <c r="AK217" s="100"/>
      <c r="AL217" s="101"/>
      <c r="AM217" s="101"/>
      <c r="AN217" s="8"/>
      <c r="AO217" s="147">
        <f>IFERROR(VLOOKUP(B217,'A2. Rate Change &amp; Enrollment'!$C$20:$K$769,3,FALSE),0)</f>
        <v>0</v>
      </c>
      <c r="AP217" s="147">
        <f>IFERROR(VLOOKUP(B217,'A2. Rate Change &amp; Enrollment'!$C$20:$K$769,7,FALSE),0)</f>
        <v>0</v>
      </c>
      <c r="AQ217" s="150" t="e">
        <f t="shared" si="30"/>
        <v>#DIV/0!</v>
      </c>
      <c r="AS217" s="177"/>
      <c r="AT217" s="177"/>
      <c r="AV217" s="153" t="e">
        <f t="shared" si="31"/>
        <v>#DIV/0!</v>
      </c>
      <c r="AW217" s="101"/>
      <c r="AY217" s="132"/>
      <c r="AZ217" s="101"/>
      <c r="BA217" s="94"/>
      <c r="BB217" s="94"/>
      <c r="BC217" s="94"/>
      <c r="BD217" s="94"/>
      <c r="BE217" s="101"/>
      <c r="BF217" s="132"/>
      <c r="BG217" s="98"/>
      <c r="BH217" s="74" t="str">
        <f t="shared" si="26"/>
        <v>N</v>
      </c>
      <c r="BI217" t="e">
        <f t="shared" si="27"/>
        <v>#DIV/0!</v>
      </c>
      <c r="BK217" s="283">
        <f>IFERROR(VLOOKUP($B217, 'A2. Rate Change &amp; Enrollment'!$C$14:$BY$769, 75, FALSE), 0)</f>
        <v>0</v>
      </c>
      <c r="BL217" s="283" t="e">
        <f t="shared" si="28"/>
        <v>#DIV/0!</v>
      </c>
      <c r="BM217" s="283" t="e">
        <f t="shared" si="29"/>
        <v>#DIV/0!</v>
      </c>
      <c r="BN217" t="e">
        <f t="shared" si="32"/>
        <v>#DIV/0!</v>
      </c>
    </row>
    <row r="218" spans="1:66" x14ac:dyDescent="0.35">
      <c r="A218" t="s">
        <v>412</v>
      </c>
      <c r="B218" s="144"/>
      <c r="C218" s="98"/>
      <c r="D218" s="43" t="str">
        <f t="shared" si="25"/>
        <v>PPO</v>
      </c>
      <c r="E218" s="100"/>
      <c r="F218" s="101"/>
      <c r="G218" s="100"/>
      <c r="H218" s="101"/>
      <c r="I218" s="100"/>
      <c r="J218" s="101"/>
      <c r="K218" s="100"/>
      <c r="L218" s="101"/>
      <c r="M218" s="100"/>
      <c r="N218" s="101"/>
      <c r="O218" s="100"/>
      <c r="P218" s="101"/>
      <c r="Q218" s="100"/>
      <c r="R218" s="101"/>
      <c r="S218" s="100"/>
      <c r="T218" s="101"/>
      <c r="U218" s="118"/>
      <c r="V218" s="118"/>
      <c r="W218" s="100"/>
      <c r="X218" s="100"/>
      <c r="Y218" s="100"/>
      <c r="Z218" s="100"/>
      <c r="AA218" s="132"/>
      <c r="AB218" s="101"/>
      <c r="AC218" s="101"/>
      <c r="AD218" s="101"/>
      <c r="AE218" s="100"/>
      <c r="AF218" s="101"/>
      <c r="AG218" s="100"/>
      <c r="AH218" s="101"/>
      <c r="AI218" s="100"/>
      <c r="AJ218" s="101"/>
      <c r="AK218" s="100"/>
      <c r="AL218" s="101"/>
      <c r="AM218" s="101"/>
      <c r="AN218" s="8"/>
      <c r="AO218" s="147">
        <f>IFERROR(VLOOKUP(B218,'A2. Rate Change &amp; Enrollment'!$C$20:$K$769,3,FALSE),0)</f>
        <v>0</v>
      </c>
      <c r="AP218" s="147">
        <f>IFERROR(VLOOKUP(B218,'A2. Rate Change &amp; Enrollment'!$C$20:$K$769,7,FALSE),0)</f>
        <v>0</v>
      </c>
      <c r="AQ218" s="150" t="e">
        <f t="shared" si="30"/>
        <v>#DIV/0!</v>
      </c>
      <c r="AS218" s="177"/>
      <c r="AT218" s="177"/>
      <c r="AV218" s="153" t="e">
        <f t="shared" si="31"/>
        <v>#DIV/0!</v>
      </c>
      <c r="AW218" s="101"/>
      <c r="AY218" s="132"/>
      <c r="AZ218" s="101"/>
      <c r="BA218" s="94"/>
      <c r="BB218" s="94"/>
      <c r="BC218" s="94"/>
      <c r="BD218" s="94"/>
      <c r="BE218" s="101"/>
      <c r="BF218" s="132"/>
      <c r="BG218" s="98"/>
      <c r="BH218" s="74" t="str">
        <f t="shared" si="26"/>
        <v>N</v>
      </c>
      <c r="BI218" t="e">
        <f t="shared" si="27"/>
        <v>#DIV/0!</v>
      </c>
      <c r="BK218" s="283">
        <f>IFERROR(VLOOKUP($B218, 'A2. Rate Change &amp; Enrollment'!$C$14:$BY$769, 75, FALSE), 0)</f>
        <v>0</v>
      </c>
      <c r="BL218" s="283" t="e">
        <f t="shared" si="28"/>
        <v>#DIV/0!</v>
      </c>
      <c r="BM218" s="283" t="e">
        <f t="shared" si="29"/>
        <v>#DIV/0!</v>
      </c>
      <c r="BN218" t="e">
        <f t="shared" si="32"/>
        <v>#DIV/0!</v>
      </c>
    </row>
    <row r="219" spans="1:66" x14ac:dyDescent="0.35">
      <c r="A219" t="s">
        <v>413</v>
      </c>
      <c r="B219" s="144"/>
      <c r="C219" s="98"/>
      <c r="D219" s="43" t="str">
        <f t="shared" si="25"/>
        <v>PPO</v>
      </c>
      <c r="E219" s="100"/>
      <c r="F219" s="101"/>
      <c r="G219" s="100"/>
      <c r="H219" s="101"/>
      <c r="I219" s="100"/>
      <c r="J219" s="101"/>
      <c r="K219" s="100"/>
      <c r="L219" s="101"/>
      <c r="M219" s="100"/>
      <c r="N219" s="101"/>
      <c r="O219" s="100"/>
      <c r="P219" s="101"/>
      <c r="Q219" s="100"/>
      <c r="R219" s="101"/>
      <c r="S219" s="100"/>
      <c r="T219" s="101"/>
      <c r="U219" s="118"/>
      <c r="V219" s="118"/>
      <c r="W219" s="100"/>
      <c r="X219" s="100"/>
      <c r="Y219" s="100"/>
      <c r="Z219" s="100"/>
      <c r="AA219" s="132"/>
      <c r="AB219" s="101"/>
      <c r="AC219" s="101"/>
      <c r="AD219" s="101"/>
      <c r="AE219" s="100"/>
      <c r="AF219" s="101"/>
      <c r="AG219" s="100"/>
      <c r="AH219" s="101"/>
      <c r="AI219" s="100"/>
      <c r="AJ219" s="101"/>
      <c r="AK219" s="100"/>
      <c r="AL219" s="101"/>
      <c r="AM219" s="101"/>
      <c r="AN219" s="8"/>
      <c r="AO219" s="147">
        <f>IFERROR(VLOOKUP(B219,'A2. Rate Change &amp; Enrollment'!$C$20:$K$769,3,FALSE),0)</f>
        <v>0</v>
      </c>
      <c r="AP219" s="147">
        <f>IFERROR(VLOOKUP(B219,'A2. Rate Change &amp; Enrollment'!$C$20:$K$769,7,FALSE),0)</f>
        <v>0</v>
      </c>
      <c r="AQ219" s="150" t="e">
        <f t="shared" si="30"/>
        <v>#DIV/0!</v>
      </c>
      <c r="AS219" s="177"/>
      <c r="AT219" s="177"/>
      <c r="AV219" s="153" t="e">
        <f t="shared" si="31"/>
        <v>#DIV/0!</v>
      </c>
      <c r="AW219" s="101"/>
      <c r="AY219" s="132"/>
      <c r="AZ219" s="101"/>
      <c r="BA219" s="94"/>
      <c r="BB219" s="94"/>
      <c r="BC219" s="94"/>
      <c r="BD219" s="94"/>
      <c r="BE219" s="101"/>
      <c r="BF219" s="132"/>
      <c r="BG219" s="98"/>
      <c r="BH219" s="74" t="str">
        <f t="shared" si="26"/>
        <v>N</v>
      </c>
      <c r="BI219" t="e">
        <f t="shared" si="27"/>
        <v>#DIV/0!</v>
      </c>
      <c r="BK219" s="283">
        <f>IFERROR(VLOOKUP($B219, 'A2. Rate Change &amp; Enrollment'!$C$14:$BY$769, 75, FALSE), 0)</f>
        <v>0</v>
      </c>
      <c r="BL219" s="283" t="e">
        <f t="shared" si="28"/>
        <v>#DIV/0!</v>
      </c>
      <c r="BM219" s="283" t="e">
        <f t="shared" si="29"/>
        <v>#DIV/0!</v>
      </c>
      <c r="BN219" t="e">
        <f t="shared" si="32"/>
        <v>#DIV/0!</v>
      </c>
    </row>
    <row r="220" spans="1:66" x14ac:dyDescent="0.35">
      <c r="A220" t="s">
        <v>414</v>
      </c>
      <c r="B220" s="144"/>
      <c r="C220" s="98"/>
      <c r="D220" s="43" t="str">
        <f t="shared" si="25"/>
        <v>PPO</v>
      </c>
      <c r="E220" s="100"/>
      <c r="F220" s="101"/>
      <c r="G220" s="100"/>
      <c r="H220" s="101"/>
      <c r="I220" s="100"/>
      <c r="J220" s="101"/>
      <c r="K220" s="100"/>
      <c r="L220" s="101"/>
      <c r="M220" s="100"/>
      <c r="N220" s="101"/>
      <c r="O220" s="100"/>
      <c r="P220" s="101"/>
      <c r="Q220" s="100"/>
      <c r="R220" s="101"/>
      <c r="S220" s="100"/>
      <c r="T220" s="101"/>
      <c r="U220" s="118"/>
      <c r="V220" s="118"/>
      <c r="W220" s="100"/>
      <c r="X220" s="100"/>
      <c r="Y220" s="100"/>
      <c r="Z220" s="100"/>
      <c r="AA220" s="132"/>
      <c r="AB220" s="101"/>
      <c r="AC220" s="101"/>
      <c r="AD220" s="101"/>
      <c r="AE220" s="100"/>
      <c r="AF220" s="101"/>
      <c r="AG220" s="100"/>
      <c r="AH220" s="101"/>
      <c r="AI220" s="100"/>
      <c r="AJ220" s="101"/>
      <c r="AK220" s="100"/>
      <c r="AL220" s="101"/>
      <c r="AM220" s="101"/>
      <c r="AN220" s="8"/>
      <c r="AO220" s="147">
        <f>IFERROR(VLOOKUP(B220,'A2. Rate Change &amp; Enrollment'!$C$20:$K$769,3,FALSE),0)</f>
        <v>0</v>
      </c>
      <c r="AP220" s="147">
        <f>IFERROR(VLOOKUP(B220,'A2. Rate Change &amp; Enrollment'!$C$20:$K$769,7,FALSE),0)</f>
        <v>0</v>
      </c>
      <c r="AQ220" s="150" t="e">
        <f t="shared" si="30"/>
        <v>#DIV/0!</v>
      </c>
      <c r="AS220" s="177"/>
      <c r="AT220" s="177"/>
      <c r="AV220" s="153" t="e">
        <f t="shared" si="31"/>
        <v>#DIV/0!</v>
      </c>
      <c r="AW220" s="101"/>
      <c r="AY220" s="132"/>
      <c r="AZ220" s="101"/>
      <c r="BA220" s="94"/>
      <c r="BB220" s="94"/>
      <c r="BC220" s="94"/>
      <c r="BD220" s="94"/>
      <c r="BE220" s="101"/>
      <c r="BF220" s="132"/>
      <c r="BG220" s="98"/>
      <c r="BH220" s="74" t="str">
        <f t="shared" si="26"/>
        <v>N</v>
      </c>
      <c r="BI220" t="e">
        <f t="shared" si="27"/>
        <v>#DIV/0!</v>
      </c>
      <c r="BK220" s="283">
        <f>IFERROR(VLOOKUP($B220, 'A2. Rate Change &amp; Enrollment'!$C$14:$BY$769, 75, FALSE), 0)</f>
        <v>0</v>
      </c>
      <c r="BL220" s="283" t="e">
        <f t="shared" si="28"/>
        <v>#DIV/0!</v>
      </c>
      <c r="BM220" s="283" t="e">
        <f t="shared" si="29"/>
        <v>#DIV/0!</v>
      </c>
      <c r="BN220" t="e">
        <f t="shared" si="32"/>
        <v>#DIV/0!</v>
      </c>
    </row>
    <row r="221" spans="1:66" x14ac:dyDescent="0.35">
      <c r="A221" t="s">
        <v>415</v>
      </c>
      <c r="B221" s="144"/>
      <c r="C221" s="98"/>
      <c r="D221" s="43" t="str">
        <f t="shared" si="25"/>
        <v>PPO</v>
      </c>
      <c r="E221" s="100"/>
      <c r="F221" s="101"/>
      <c r="G221" s="100"/>
      <c r="H221" s="101"/>
      <c r="I221" s="100"/>
      <c r="J221" s="101"/>
      <c r="K221" s="100"/>
      <c r="L221" s="101"/>
      <c r="M221" s="100"/>
      <c r="N221" s="101"/>
      <c r="O221" s="100"/>
      <c r="P221" s="101"/>
      <c r="Q221" s="100"/>
      <c r="R221" s="101"/>
      <c r="S221" s="100"/>
      <c r="T221" s="101"/>
      <c r="U221" s="118"/>
      <c r="V221" s="118"/>
      <c r="W221" s="100"/>
      <c r="X221" s="100"/>
      <c r="Y221" s="100"/>
      <c r="Z221" s="100"/>
      <c r="AA221" s="132"/>
      <c r="AB221" s="101"/>
      <c r="AC221" s="101"/>
      <c r="AD221" s="101"/>
      <c r="AE221" s="100"/>
      <c r="AF221" s="101"/>
      <c r="AG221" s="100"/>
      <c r="AH221" s="101"/>
      <c r="AI221" s="100"/>
      <c r="AJ221" s="101"/>
      <c r="AK221" s="100"/>
      <c r="AL221" s="101"/>
      <c r="AM221" s="101"/>
      <c r="AN221" s="8"/>
      <c r="AO221" s="147">
        <f>IFERROR(VLOOKUP(B221,'A2. Rate Change &amp; Enrollment'!$C$20:$K$769,3,FALSE),0)</f>
        <v>0</v>
      </c>
      <c r="AP221" s="147">
        <f>IFERROR(VLOOKUP(B221,'A2. Rate Change &amp; Enrollment'!$C$20:$K$769,7,FALSE),0)</f>
        <v>0</v>
      </c>
      <c r="AQ221" s="150" t="e">
        <f t="shared" si="30"/>
        <v>#DIV/0!</v>
      </c>
      <c r="AS221" s="177"/>
      <c r="AT221" s="177"/>
      <c r="AV221" s="153" t="e">
        <f t="shared" si="31"/>
        <v>#DIV/0!</v>
      </c>
      <c r="AW221" s="101"/>
      <c r="AY221" s="132"/>
      <c r="AZ221" s="101"/>
      <c r="BA221" s="94"/>
      <c r="BB221" s="94"/>
      <c r="BC221" s="94"/>
      <c r="BD221" s="94"/>
      <c r="BE221" s="101"/>
      <c r="BF221" s="132"/>
      <c r="BG221" s="98"/>
      <c r="BH221" s="74" t="str">
        <f t="shared" si="26"/>
        <v>N</v>
      </c>
      <c r="BI221" t="e">
        <f t="shared" si="27"/>
        <v>#DIV/0!</v>
      </c>
      <c r="BK221" s="283">
        <f>IFERROR(VLOOKUP($B221, 'A2. Rate Change &amp; Enrollment'!$C$14:$BY$769, 75, FALSE), 0)</f>
        <v>0</v>
      </c>
      <c r="BL221" s="283" t="e">
        <f t="shared" si="28"/>
        <v>#DIV/0!</v>
      </c>
      <c r="BM221" s="283" t="e">
        <f t="shared" si="29"/>
        <v>#DIV/0!</v>
      </c>
      <c r="BN221" t="e">
        <f t="shared" si="32"/>
        <v>#DIV/0!</v>
      </c>
    </row>
    <row r="222" spans="1:66" x14ac:dyDescent="0.35">
      <c r="A222" t="s">
        <v>416</v>
      </c>
      <c r="B222" s="144"/>
      <c r="C222" s="98"/>
      <c r="D222" s="43" t="str">
        <f t="shared" si="25"/>
        <v>PPO</v>
      </c>
      <c r="E222" s="100"/>
      <c r="F222" s="101"/>
      <c r="G222" s="100"/>
      <c r="H222" s="101"/>
      <c r="I222" s="100"/>
      <c r="J222" s="101"/>
      <c r="K222" s="100"/>
      <c r="L222" s="101"/>
      <c r="M222" s="100"/>
      <c r="N222" s="101"/>
      <c r="O222" s="100"/>
      <c r="P222" s="101"/>
      <c r="Q222" s="100"/>
      <c r="R222" s="101"/>
      <c r="S222" s="100"/>
      <c r="T222" s="101"/>
      <c r="U222" s="118"/>
      <c r="V222" s="118"/>
      <c r="W222" s="100"/>
      <c r="X222" s="100"/>
      <c r="Y222" s="100"/>
      <c r="Z222" s="100"/>
      <c r="AA222" s="132"/>
      <c r="AB222" s="101"/>
      <c r="AC222" s="101"/>
      <c r="AD222" s="101"/>
      <c r="AE222" s="100"/>
      <c r="AF222" s="101"/>
      <c r="AG222" s="100"/>
      <c r="AH222" s="101"/>
      <c r="AI222" s="100"/>
      <c r="AJ222" s="101"/>
      <c r="AK222" s="100"/>
      <c r="AL222" s="101"/>
      <c r="AM222" s="101"/>
      <c r="AN222" s="8"/>
      <c r="AO222" s="147">
        <f>IFERROR(VLOOKUP(B222,'A2. Rate Change &amp; Enrollment'!$C$20:$K$769,3,FALSE),0)</f>
        <v>0</v>
      </c>
      <c r="AP222" s="147">
        <f>IFERROR(VLOOKUP(B222,'A2. Rate Change &amp; Enrollment'!$C$20:$K$769,7,FALSE),0)</f>
        <v>0</v>
      </c>
      <c r="AQ222" s="150" t="e">
        <f t="shared" si="30"/>
        <v>#DIV/0!</v>
      </c>
      <c r="AS222" s="177"/>
      <c r="AT222" s="177"/>
      <c r="AV222" s="153" t="e">
        <f t="shared" si="31"/>
        <v>#DIV/0!</v>
      </c>
      <c r="AW222" s="101"/>
      <c r="AY222" s="132"/>
      <c r="AZ222" s="101"/>
      <c r="BA222" s="94"/>
      <c r="BB222" s="94"/>
      <c r="BC222" s="94"/>
      <c r="BD222" s="94"/>
      <c r="BE222" s="101"/>
      <c r="BF222" s="132"/>
      <c r="BG222" s="98"/>
      <c r="BH222" s="74" t="str">
        <f t="shared" si="26"/>
        <v>N</v>
      </c>
      <c r="BI222" t="e">
        <f t="shared" si="27"/>
        <v>#DIV/0!</v>
      </c>
      <c r="BK222" s="283">
        <f>IFERROR(VLOOKUP($B222, 'A2. Rate Change &amp; Enrollment'!$C$14:$BY$769, 75, FALSE), 0)</f>
        <v>0</v>
      </c>
      <c r="BL222" s="283" t="e">
        <f t="shared" si="28"/>
        <v>#DIV/0!</v>
      </c>
      <c r="BM222" s="283" t="e">
        <f t="shared" si="29"/>
        <v>#DIV/0!</v>
      </c>
      <c r="BN222" t="e">
        <f t="shared" si="32"/>
        <v>#DIV/0!</v>
      </c>
    </row>
    <row r="223" spans="1:66" x14ac:dyDescent="0.35">
      <c r="A223" t="s">
        <v>417</v>
      </c>
      <c r="B223" s="144"/>
      <c r="C223" s="98"/>
      <c r="D223" s="43" t="str">
        <f t="shared" si="25"/>
        <v>PPO</v>
      </c>
      <c r="E223" s="100"/>
      <c r="F223" s="101"/>
      <c r="G223" s="100"/>
      <c r="H223" s="101"/>
      <c r="I223" s="100"/>
      <c r="J223" s="101"/>
      <c r="K223" s="100"/>
      <c r="L223" s="101"/>
      <c r="M223" s="100"/>
      <c r="N223" s="101"/>
      <c r="O223" s="100"/>
      <c r="P223" s="101"/>
      <c r="Q223" s="100"/>
      <c r="R223" s="101"/>
      <c r="S223" s="100"/>
      <c r="T223" s="101"/>
      <c r="U223" s="118"/>
      <c r="V223" s="118"/>
      <c r="W223" s="100"/>
      <c r="X223" s="100"/>
      <c r="Y223" s="100"/>
      <c r="Z223" s="100"/>
      <c r="AA223" s="132"/>
      <c r="AB223" s="101"/>
      <c r="AC223" s="101"/>
      <c r="AD223" s="101"/>
      <c r="AE223" s="100"/>
      <c r="AF223" s="101"/>
      <c r="AG223" s="100"/>
      <c r="AH223" s="101"/>
      <c r="AI223" s="100"/>
      <c r="AJ223" s="101"/>
      <c r="AK223" s="100"/>
      <c r="AL223" s="101"/>
      <c r="AM223" s="101"/>
      <c r="AN223" s="8"/>
      <c r="AO223" s="147">
        <f>IFERROR(VLOOKUP(B223,'A2. Rate Change &amp; Enrollment'!$C$20:$K$769,3,FALSE),0)</f>
        <v>0</v>
      </c>
      <c r="AP223" s="147">
        <f>IFERROR(VLOOKUP(B223,'A2. Rate Change &amp; Enrollment'!$C$20:$K$769,7,FALSE),0)</f>
        <v>0</v>
      </c>
      <c r="AQ223" s="150" t="e">
        <f t="shared" si="30"/>
        <v>#DIV/0!</v>
      </c>
      <c r="AS223" s="177"/>
      <c r="AT223" s="177"/>
      <c r="AV223" s="153" t="e">
        <f t="shared" si="31"/>
        <v>#DIV/0!</v>
      </c>
      <c r="AW223" s="101"/>
      <c r="AY223" s="132"/>
      <c r="AZ223" s="101"/>
      <c r="BA223" s="94"/>
      <c r="BB223" s="94"/>
      <c r="BC223" s="94"/>
      <c r="BD223" s="94"/>
      <c r="BE223" s="101"/>
      <c r="BF223" s="132"/>
      <c r="BG223" s="98"/>
      <c r="BH223" s="74" t="str">
        <f t="shared" si="26"/>
        <v>N</v>
      </c>
      <c r="BI223" t="e">
        <f t="shared" si="27"/>
        <v>#DIV/0!</v>
      </c>
      <c r="BK223" s="283">
        <f>IFERROR(VLOOKUP($B223, 'A2. Rate Change &amp; Enrollment'!$C$14:$BY$769, 75, FALSE), 0)</f>
        <v>0</v>
      </c>
      <c r="BL223" s="283" t="e">
        <f t="shared" si="28"/>
        <v>#DIV/0!</v>
      </c>
      <c r="BM223" s="283" t="e">
        <f t="shared" si="29"/>
        <v>#DIV/0!</v>
      </c>
      <c r="BN223" t="e">
        <f t="shared" si="32"/>
        <v>#DIV/0!</v>
      </c>
    </row>
    <row r="224" spans="1:66" x14ac:dyDescent="0.35">
      <c r="A224" t="s">
        <v>418</v>
      </c>
      <c r="B224" s="144"/>
      <c r="C224" s="98"/>
      <c r="D224" s="43" t="str">
        <f t="shared" si="25"/>
        <v>PPO</v>
      </c>
      <c r="E224" s="100"/>
      <c r="F224" s="101"/>
      <c r="G224" s="100"/>
      <c r="H224" s="101"/>
      <c r="I224" s="100"/>
      <c r="J224" s="101"/>
      <c r="K224" s="100"/>
      <c r="L224" s="101"/>
      <c r="M224" s="100"/>
      <c r="N224" s="101"/>
      <c r="O224" s="100"/>
      <c r="P224" s="101"/>
      <c r="Q224" s="100"/>
      <c r="R224" s="101"/>
      <c r="S224" s="100"/>
      <c r="T224" s="101"/>
      <c r="U224" s="118"/>
      <c r="V224" s="118"/>
      <c r="W224" s="100"/>
      <c r="X224" s="100"/>
      <c r="Y224" s="100"/>
      <c r="Z224" s="100"/>
      <c r="AA224" s="132"/>
      <c r="AB224" s="101"/>
      <c r="AC224" s="101"/>
      <c r="AD224" s="101"/>
      <c r="AE224" s="100"/>
      <c r="AF224" s="101"/>
      <c r="AG224" s="100"/>
      <c r="AH224" s="101"/>
      <c r="AI224" s="100"/>
      <c r="AJ224" s="101"/>
      <c r="AK224" s="100"/>
      <c r="AL224" s="101"/>
      <c r="AM224" s="101"/>
      <c r="AN224" s="8"/>
      <c r="AO224" s="147">
        <f>IFERROR(VLOOKUP(B224,'A2. Rate Change &amp; Enrollment'!$C$20:$K$769,3,FALSE),0)</f>
        <v>0</v>
      </c>
      <c r="AP224" s="147">
        <f>IFERROR(VLOOKUP(B224,'A2. Rate Change &amp; Enrollment'!$C$20:$K$769,7,FALSE),0)</f>
        <v>0</v>
      </c>
      <c r="AQ224" s="150" t="e">
        <f t="shared" si="30"/>
        <v>#DIV/0!</v>
      </c>
      <c r="AS224" s="177"/>
      <c r="AT224" s="177"/>
      <c r="AV224" s="153" t="e">
        <f t="shared" si="31"/>
        <v>#DIV/0!</v>
      </c>
      <c r="AW224" s="101"/>
      <c r="AY224" s="132"/>
      <c r="AZ224" s="101"/>
      <c r="BA224" s="94"/>
      <c r="BB224" s="94"/>
      <c r="BC224" s="94"/>
      <c r="BD224" s="94"/>
      <c r="BE224" s="101"/>
      <c r="BF224" s="132"/>
      <c r="BG224" s="98"/>
      <c r="BH224" s="74" t="str">
        <f t="shared" si="26"/>
        <v>N</v>
      </c>
      <c r="BI224" t="e">
        <f t="shared" si="27"/>
        <v>#DIV/0!</v>
      </c>
      <c r="BK224" s="283">
        <f>IFERROR(VLOOKUP($B224, 'A2. Rate Change &amp; Enrollment'!$C$14:$BY$769, 75, FALSE), 0)</f>
        <v>0</v>
      </c>
      <c r="BL224" s="283" t="e">
        <f t="shared" si="28"/>
        <v>#DIV/0!</v>
      </c>
      <c r="BM224" s="283" t="e">
        <f t="shared" si="29"/>
        <v>#DIV/0!</v>
      </c>
      <c r="BN224" t="e">
        <f t="shared" si="32"/>
        <v>#DIV/0!</v>
      </c>
    </row>
    <row r="225" spans="1:66" x14ac:dyDescent="0.35">
      <c r="A225" t="s">
        <v>419</v>
      </c>
      <c r="B225" s="144"/>
      <c r="C225" s="98"/>
      <c r="D225" s="43" t="str">
        <f t="shared" si="25"/>
        <v>PPO</v>
      </c>
      <c r="E225" s="100"/>
      <c r="F225" s="101"/>
      <c r="G225" s="100"/>
      <c r="H225" s="101"/>
      <c r="I225" s="100"/>
      <c r="J225" s="101"/>
      <c r="K225" s="100"/>
      <c r="L225" s="101"/>
      <c r="M225" s="100"/>
      <c r="N225" s="101"/>
      <c r="O225" s="100"/>
      <c r="P225" s="101"/>
      <c r="Q225" s="100"/>
      <c r="R225" s="101"/>
      <c r="S225" s="100"/>
      <c r="T225" s="101"/>
      <c r="U225" s="118"/>
      <c r="V225" s="118"/>
      <c r="W225" s="100"/>
      <c r="X225" s="100"/>
      <c r="Y225" s="100"/>
      <c r="Z225" s="100"/>
      <c r="AA225" s="132"/>
      <c r="AB225" s="101"/>
      <c r="AC225" s="101"/>
      <c r="AD225" s="101"/>
      <c r="AE225" s="100"/>
      <c r="AF225" s="101"/>
      <c r="AG225" s="100"/>
      <c r="AH225" s="101"/>
      <c r="AI225" s="100"/>
      <c r="AJ225" s="101"/>
      <c r="AK225" s="100"/>
      <c r="AL225" s="101"/>
      <c r="AM225" s="101"/>
      <c r="AN225" s="8"/>
      <c r="AO225" s="147">
        <f>IFERROR(VLOOKUP(B225,'A2. Rate Change &amp; Enrollment'!$C$20:$K$769,3,FALSE),0)</f>
        <v>0</v>
      </c>
      <c r="AP225" s="147">
        <f>IFERROR(VLOOKUP(B225,'A2. Rate Change &amp; Enrollment'!$C$20:$K$769,7,FALSE),0)</f>
        <v>0</v>
      </c>
      <c r="AQ225" s="150" t="e">
        <f t="shared" si="30"/>
        <v>#DIV/0!</v>
      </c>
      <c r="AS225" s="177"/>
      <c r="AT225" s="177"/>
      <c r="AV225" s="153" t="e">
        <f t="shared" si="31"/>
        <v>#DIV/0!</v>
      </c>
      <c r="AW225" s="101"/>
      <c r="AY225" s="132"/>
      <c r="AZ225" s="101"/>
      <c r="BA225" s="94"/>
      <c r="BB225" s="94"/>
      <c r="BC225" s="94"/>
      <c r="BD225" s="94"/>
      <c r="BE225" s="101"/>
      <c r="BF225" s="132"/>
      <c r="BG225" s="98"/>
      <c r="BH225" s="74" t="str">
        <f t="shared" si="26"/>
        <v>N</v>
      </c>
      <c r="BI225" t="e">
        <f t="shared" si="27"/>
        <v>#DIV/0!</v>
      </c>
      <c r="BK225" s="283">
        <f>IFERROR(VLOOKUP($B225, 'A2. Rate Change &amp; Enrollment'!$C$14:$BY$769, 75, FALSE), 0)</f>
        <v>0</v>
      </c>
      <c r="BL225" s="283" t="e">
        <f t="shared" si="28"/>
        <v>#DIV/0!</v>
      </c>
      <c r="BM225" s="283" t="e">
        <f t="shared" si="29"/>
        <v>#DIV/0!</v>
      </c>
      <c r="BN225" t="e">
        <f t="shared" si="32"/>
        <v>#DIV/0!</v>
      </c>
    </row>
    <row r="226" spans="1:66" x14ac:dyDescent="0.35">
      <c r="A226" t="s">
        <v>420</v>
      </c>
      <c r="B226" s="144"/>
      <c r="C226" s="98"/>
      <c r="D226" s="43" t="str">
        <f t="shared" si="25"/>
        <v>PPO</v>
      </c>
      <c r="E226" s="100"/>
      <c r="F226" s="101"/>
      <c r="G226" s="100"/>
      <c r="H226" s="101"/>
      <c r="I226" s="100"/>
      <c r="J226" s="101"/>
      <c r="K226" s="100"/>
      <c r="L226" s="101"/>
      <c r="M226" s="100"/>
      <c r="N226" s="101"/>
      <c r="O226" s="100"/>
      <c r="P226" s="101"/>
      <c r="Q226" s="100"/>
      <c r="R226" s="101"/>
      <c r="S226" s="100"/>
      <c r="T226" s="101"/>
      <c r="U226" s="118"/>
      <c r="V226" s="118"/>
      <c r="W226" s="100"/>
      <c r="X226" s="100"/>
      <c r="Y226" s="100"/>
      <c r="Z226" s="100"/>
      <c r="AA226" s="132"/>
      <c r="AB226" s="101"/>
      <c r="AC226" s="101"/>
      <c r="AD226" s="101"/>
      <c r="AE226" s="100"/>
      <c r="AF226" s="101"/>
      <c r="AG226" s="100"/>
      <c r="AH226" s="101"/>
      <c r="AI226" s="100"/>
      <c r="AJ226" s="101"/>
      <c r="AK226" s="100"/>
      <c r="AL226" s="101"/>
      <c r="AM226" s="101"/>
      <c r="AN226" s="8"/>
      <c r="AO226" s="147">
        <f>IFERROR(VLOOKUP(B226,'A2. Rate Change &amp; Enrollment'!$C$20:$K$769,3,FALSE),0)</f>
        <v>0</v>
      </c>
      <c r="AP226" s="147">
        <f>IFERROR(VLOOKUP(B226,'A2. Rate Change &amp; Enrollment'!$C$20:$K$769,7,FALSE),0)</f>
        <v>0</v>
      </c>
      <c r="AQ226" s="150" t="e">
        <f t="shared" si="30"/>
        <v>#DIV/0!</v>
      </c>
      <c r="AS226" s="177"/>
      <c r="AT226" s="177"/>
      <c r="AV226" s="153" t="e">
        <f t="shared" si="31"/>
        <v>#DIV/0!</v>
      </c>
      <c r="AW226" s="101"/>
      <c r="AY226" s="132"/>
      <c r="AZ226" s="101"/>
      <c r="BA226" s="94"/>
      <c r="BB226" s="94"/>
      <c r="BC226" s="94"/>
      <c r="BD226" s="94"/>
      <c r="BE226" s="101"/>
      <c r="BF226" s="132"/>
      <c r="BG226" s="98"/>
      <c r="BH226" s="74" t="str">
        <f t="shared" si="26"/>
        <v>N</v>
      </c>
      <c r="BI226" t="e">
        <f t="shared" si="27"/>
        <v>#DIV/0!</v>
      </c>
      <c r="BK226" s="283">
        <f>IFERROR(VLOOKUP($B226, 'A2. Rate Change &amp; Enrollment'!$C$14:$BY$769, 75, FALSE), 0)</f>
        <v>0</v>
      </c>
      <c r="BL226" s="283" t="e">
        <f t="shared" si="28"/>
        <v>#DIV/0!</v>
      </c>
      <c r="BM226" s="283" t="e">
        <f t="shared" si="29"/>
        <v>#DIV/0!</v>
      </c>
      <c r="BN226" t="e">
        <f t="shared" si="32"/>
        <v>#DIV/0!</v>
      </c>
    </row>
    <row r="227" spans="1:66" x14ac:dyDescent="0.35">
      <c r="A227" t="s">
        <v>421</v>
      </c>
      <c r="B227" s="144"/>
      <c r="C227" s="98"/>
      <c r="D227" s="43" t="str">
        <f t="shared" si="25"/>
        <v>PPO</v>
      </c>
      <c r="E227" s="100"/>
      <c r="F227" s="101"/>
      <c r="G227" s="100"/>
      <c r="H227" s="101"/>
      <c r="I227" s="100"/>
      <c r="J227" s="101"/>
      <c r="K227" s="100"/>
      <c r="L227" s="101"/>
      <c r="M227" s="100"/>
      <c r="N227" s="101"/>
      <c r="O227" s="100"/>
      <c r="P227" s="101"/>
      <c r="Q227" s="100"/>
      <c r="R227" s="101"/>
      <c r="S227" s="100"/>
      <c r="T227" s="101"/>
      <c r="U227" s="118"/>
      <c r="V227" s="118"/>
      <c r="W227" s="100"/>
      <c r="X227" s="100"/>
      <c r="Y227" s="100"/>
      <c r="Z227" s="100"/>
      <c r="AA227" s="132"/>
      <c r="AB227" s="101"/>
      <c r="AC227" s="101"/>
      <c r="AD227" s="101"/>
      <c r="AE227" s="100"/>
      <c r="AF227" s="101"/>
      <c r="AG227" s="100"/>
      <c r="AH227" s="101"/>
      <c r="AI227" s="100"/>
      <c r="AJ227" s="101"/>
      <c r="AK227" s="100"/>
      <c r="AL227" s="101"/>
      <c r="AM227" s="101"/>
      <c r="AN227" s="8"/>
      <c r="AO227" s="147">
        <f>IFERROR(VLOOKUP(B227,'A2. Rate Change &amp; Enrollment'!$C$20:$K$769,3,FALSE),0)</f>
        <v>0</v>
      </c>
      <c r="AP227" s="147">
        <f>IFERROR(VLOOKUP(B227,'A2. Rate Change &amp; Enrollment'!$C$20:$K$769,7,FALSE),0)</f>
        <v>0</v>
      </c>
      <c r="AQ227" s="150" t="e">
        <f t="shared" si="30"/>
        <v>#DIV/0!</v>
      </c>
      <c r="AS227" s="177"/>
      <c r="AT227" s="177"/>
      <c r="AV227" s="153" t="e">
        <f t="shared" si="31"/>
        <v>#DIV/0!</v>
      </c>
      <c r="AW227" s="101"/>
      <c r="AY227" s="132"/>
      <c r="AZ227" s="101"/>
      <c r="BA227" s="94"/>
      <c r="BB227" s="94"/>
      <c r="BC227" s="94"/>
      <c r="BD227" s="94"/>
      <c r="BE227" s="101"/>
      <c r="BF227" s="132"/>
      <c r="BG227" s="98"/>
      <c r="BH227" s="74" t="str">
        <f t="shared" si="26"/>
        <v>N</v>
      </c>
      <c r="BI227" t="e">
        <f t="shared" si="27"/>
        <v>#DIV/0!</v>
      </c>
      <c r="BK227" s="283">
        <f>IFERROR(VLOOKUP($B227, 'A2. Rate Change &amp; Enrollment'!$C$14:$BY$769, 75, FALSE), 0)</f>
        <v>0</v>
      </c>
      <c r="BL227" s="283" t="e">
        <f t="shared" si="28"/>
        <v>#DIV/0!</v>
      </c>
      <c r="BM227" s="283" t="e">
        <f t="shared" si="29"/>
        <v>#DIV/0!</v>
      </c>
      <c r="BN227" t="e">
        <f t="shared" si="32"/>
        <v>#DIV/0!</v>
      </c>
    </row>
    <row r="228" spans="1:66" x14ac:dyDescent="0.35">
      <c r="A228" t="s">
        <v>422</v>
      </c>
      <c r="B228" s="144"/>
      <c r="C228" s="98"/>
      <c r="D228" s="43" t="str">
        <f t="shared" si="25"/>
        <v>PPO</v>
      </c>
      <c r="E228" s="100"/>
      <c r="F228" s="101"/>
      <c r="G228" s="100"/>
      <c r="H228" s="101"/>
      <c r="I228" s="100"/>
      <c r="J228" s="101"/>
      <c r="K228" s="100"/>
      <c r="L228" s="101"/>
      <c r="M228" s="100"/>
      <c r="N228" s="101"/>
      <c r="O228" s="100"/>
      <c r="P228" s="101"/>
      <c r="Q228" s="100"/>
      <c r="R228" s="101"/>
      <c r="S228" s="100"/>
      <c r="T228" s="101"/>
      <c r="U228" s="118"/>
      <c r="V228" s="118"/>
      <c r="W228" s="100"/>
      <c r="X228" s="100"/>
      <c r="Y228" s="100"/>
      <c r="Z228" s="100"/>
      <c r="AA228" s="132"/>
      <c r="AB228" s="101"/>
      <c r="AC228" s="101"/>
      <c r="AD228" s="101"/>
      <c r="AE228" s="100"/>
      <c r="AF228" s="101"/>
      <c r="AG228" s="100"/>
      <c r="AH228" s="101"/>
      <c r="AI228" s="100"/>
      <c r="AJ228" s="101"/>
      <c r="AK228" s="100"/>
      <c r="AL228" s="101"/>
      <c r="AM228" s="101"/>
      <c r="AN228" s="8"/>
      <c r="AO228" s="147">
        <f>IFERROR(VLOOKUP(B228,'A2. Rate Change &amp; Enrollment'!$C$20:$K$769,3,FALSE),0)</f>
        <v>0</v>
      </c>
      <c r="AP228" s="147">
        <f>IFERROR(VLOOKUP(B228,'A2. Rate Change &amp; Enrollment'!$C$20:$K$769,7,FALSE),0)</f>
        <v>0</v>
      </c>
      <c r="AQ228" s="150" t="e">
        <f t="shared" si="30"/>
        <v>#DIV/0!</v>
      </c>
      <c r="AS228" s="177"/>
      <c r="AT228" s="177"/>
      <c r="AV228" s="153" t="e">
        <f t="shared" si="31"/>
        <v>#DIV/0!</v>
      </c>
      <c r="AW228" s="101"/>
      <c r="AY228" s="132"/>
      <c r="AZ228" s="101"/>
      <c r="BA228" s="94"/>
      <c r="BB228" s="94"/>
      <c r="BC228" s="94"/>
      <c r="BD228" s="94"/>
      <c r="BE228" s="101"/>
      <c r="BF228" s="132"/>
      <c r="BG228" s="98"/>
      <c r="BH228" s="74" t="str">
        <f t="shared" si="26"/>
        <v>N</v>
      </c>
      <c r="BI228" t="e">
        <f t="shared" si="27"/>
        <v>#DIV/0!</v>
      </c>
      <c r="BK228" s="283">
        <f>IFERROR(VLOOKUP($B228, 'A2. Rate Change &amp; Enrollment'!$C$14:$BY$769, 75, FALSE), 0)</f>
        <v>0</v>
      </c>
      <c r="BL228" s="283" t="e">
        <f t="shared" si="28"/>
        <v>#DIV/0!</v>
      </c>
      <c r="BM228" s="283" t="e">
        <f t="shared" si="29"/>
        <v>#DIV/0!</v>
      </c>
      <c r="BN228" t="e">
        <f t="shared" si="32"/>
        <v>#DIV/0!</v>
      </c>
    </row>
    <row r="229" spans="1:66" x14ac:dyDescent="0.35">
      <c r="A229" t="s">
        <v>423</v>
      </c>
      <c r="B229" s="144"/>
      <c r="C229" s="98"/>
      <c r="D229" s="43" t="str">
        <f t="shared" si="25"/>
        <v>PPO</v>
      </c>
      <c r="E229" s="100"/>
      <c r="F229" s="101"/>
      <c r="G229" s="100"/>
      <c r="H229" s="101"/>
      <c r="I229" s="100"/>
      <c r="J229" s="101"/>
      <c r="K229" s="100"/>
      <c r="L229" s="101"/>
      <c r="M229" s="100"/>
      <c r="N229" s="101"/>
      <c r="O229" s="100"/>
      <c r="P229" s="101"/>
      <c r="Q229" s="100"/>
      <c r="R229" s="101"/>
      <c r="S229" s="100"/>
      <c r="T229" s="101"/>
      <c r="U229" s="118"/>
      <c r="V229" s="118"/>
      <c r="W229" s="100"/>
      <c r="X229" s="100"/>
      <c r="Y229" s="100"/>
      <c r="Z229" s="100"/>
      <c r="AA229" s="132"/>
      <c r="AB229" s="101"/>
      <c r="AC229" s="101"/>
      <c r="AD229" s="101"/>
      <c r="AE229" s="100"/>
      <c r="AF229" s="101"/>
      <c r="AG229" s="100"/>
      <c r="AH229" s="101"/>
      <c r="AI229" s="100"/>
      <c r="AJ229" s="101"/>
      <c r="AK229" s="100"/>
      <c r="AL229" s="101"/>
      <c r="AM229" s="101"/>
      <c r="AN229" s="8"/>
      <c r="AO229" s="147">
        <f>IFERROR(VLOOKUP(B229,'A2. Rate Change &amp; Enrollment'!$C$20:$K$769,3,FALSE),0)</f>
        <v>0</v>
      </c>
      <c r="AP229" s="147">
        <f>IFERROR(VLOOKUP(B229,'A2. Rate Change &amp; Enrollment'!$C$20:$K$769,7,FALSE),0)</f>
        <v>0</v>
      </c>
      <c r="AQ229" s="150" t="e">
        <f t="shared" si="30"/>
        <v>#DIV/0!</v>
      </c>
      <c r="AS229" s="177"/>
      <c r="AT229" s="177"/>
      <c r="AV229" s="153" t="e">
        <f t="shared" si="31"/>
        <v>#DIV/0!</v>
      </c>
      <c r="AW229" s="101"/>
      <c r="AY229" s="132"/>
      <c r="AZ229" s="101"/>
      <c r="BA229" s="94"/>
      <c r="BB229" s="94"/>
      <c r="BC229" s="94"/>
      <c r="BD229" s="94"/>
      <c r="BE229" s="101"/>
      <c r="BF229" s="132"/>
      <c r="BG229" s="98"/>
      <c r="BH229" s="74" t="str">
        <f t="shared" si="26"/>
        <v>N</v>
      </c>
      <c r="BI229" t="e">
        <f t="shared" si="27"/>
        <v>#DIV/0!</v>
      </c>
      <c r="BK229" s="283">
        <f>IFERROR(VLOOKUP($B229, 'A2. Rate Change &amp; Enrollment'!$C$14:$BY$769, 75, FALSE), 0)</f>
        <v>0</v>
      </c>
      <c r="BL229" s="283" t="e">
        <f t="shared" si="28"/>
        <v>#DIV/0!</v>
      </c>
      <c r="BM229" s="283" t="e">
        <f t="shared" si="29"/>
        <v>#DIV/0!</v>
      </c>
      <c r="BN229" t="e">
        <f t="shared" si="32"/>
        <v>#DIV/0!</v>
      </c>
    </row>
    <row r="230" spans="1:66" x14ac:dyDescent="0.35">
      <c r="A230" t="s">
        <v>424</v>
      </c>
      <c r="B230" s="144"/>
      <c r="C230" s="98"/>
      <c r="D230" s="43" t="str">
        <f t="shared" si="25"/>
        <v>PPO</v>
      </c>
      <c r="E230" s="100"/>
      <c r="F230" s="101"/>
      <c r="G230" s="100"/>
      <c r="H230" s="101"/>
      <c r="I230" s="100"/>
      <c r="J230" s="101"/>
      <c r="K230" s="100"/>
      <c r="L230" s="101"/>
      <c r="M230" s="100"/>
      <c r="N230" s="101"/>
      <c r="O230" s="100"/>
      <c r="P230" s="101"/>
      <c r="Q230" s="100"/>
      <c r="R230" s="101"/>
      <c r="S230" s="100"/>
      <c r="T230" s="101"/>
      <c r="U230" s="118"/>
      <c r="V230" s="118"/>
      <c r="W230" s="100"/>
      <c r="X230" s="100"/>
      <c r="Y230" s="100"/>
      <c r="Z230" s="100"/>
      <c r="AA230" s="132"/>
      <c r="AB230" s="101"/>
      <c r="AC230" s="101"/>
      <c r="AD230" s="101"/>
      <c r="AE230" s="100"/>
      <c r="AF230" s="101"/>
      <c r="AG230" s="100"/>
      <c r="AH230" s="101"/>
      <c r="AI230" s="100"/>
      <c r="AJ230" s="101"/>
      <c r="AK230" s="100"/>
      <c r="AL230" s="101"/>
      <c r="AM230" s="101"/>
      <c r="AN230" s="8"/>
      <c r="AO230" s="147">
        <f>IFERROR(VLOOKUP(B230,'A2. Rate Change &amp; Enrollment'!$C$20:$K$769,3,FALSE),0)</f>
        <v>0</v>
      </c>
      <c r="AP230" s="147">
        <f>IFERROR(VLOOKUP(B230,'A2. Rate Change &amp; Enrollment'!$C$20:$K$769,7,FALSE),0)</f>
        <v>0</v>
      </c>
      <c r="AQ230" s="150" t="e">
        <f t="shared" si="30"/>
        <v>#DIV/0!</v>
      </c>
      <c r="AS230" s="177"/>
      <c r="AT230" s="177"/>
      <c r="AV230" s="153" t="e">
        <f t="shared" si="31"/>
        <v>#DIV/0!</v>
      </c>
      <c r="AW230" s="101"/>
      <c r="AY230" s="132"/>
      <c r="AZ230" s="101"/>
      <c r="BA230" s="94"/>
      <c r="BB230" s="94"/>
      <c r="BC230" s="94"/>
      <c r="BD230" s="94"/>
      <c r="BE230" s="101"/>
      <c r="BF230" s="132"/>
      <c r="BG230" s="98"/>
      <c r="BH230" s="74" t="str">
        <f t="shared" si="26"/>
        <v>N</v>
      </c>
      <c r="BI230" t="e">
        <f t="shared" si="27"/>
        <v>#DIV/0!</v>
      </c>
      <c r="BK230" s="283">
        <f>IFERROR(VLOOKUP($B230, 'A2. Rate Change &amp; Enrollment'!$C$14:$BY$769, 75, FALSE), 0)</f>
        <v>0</v>
      </c>
      <c r="BL230" s="283" t="e">
        <f t="shared" si="28"/>
        <v>#DIV/0!</v>
      </c>
      <c r="BM230" s="283" t="e">
        <f t="shared" si="29"/>
        <v>#DIV/0!</v>
      </c>
      <c r="BN230" t="e">
        <f t="shared" si="32"/>
        <v>#DIV/0!</v>
      </c>
    </row>
    <row r="231" spans="1:66" x14ac:dyDescent="0.35">
      <c r="A231" t="s">
        <v>425</v>
      </c>
      <c r="B231" s="144"/>
      <c r="C231" s="98"/>
      <c r="D231" s="43" t="str">
        <f t="shared" si="25"/>
        <v>PPO</v>
      </c>
      <c r="E231" s="100"/>
      <c r="F231" s="101"/>
      <c r="G231" s="100"/>
      <c r="H231" s="101"/>
      <c r="I231" s="100"/>
      <c r="J231" s="101"/>
      <c r="K231" s="100"/>
      <c r="L231" s="101"/>
      <c r="M231" s="100"/>
      <c r="N231" s="101"/>
      <c r="O231" s="100"/>
      <c r="P231" s="101"/>
      <c r="Q231" s="100"/>
      <c r="R231" s="101"/>
      <c r="S231" s="100"/>
      <c r="T231" s="101"/>
      <c r="U231" s="118"/>
      <c r="V231" s="118"/>
      <c r="W231" s="100"/>
      <c r="X231" s="100"/>
      <c r="Y231" s="100"/>
      <c r="Z231" s="100"/>
      <c r="AA231" s="132"/>
      <c r="AB231" s="101"/>
      <c r="AC231" s="101"/>
      <c r="AD231" s="101"/>
      <c r="AE231" s="100"/>
      <c r="AF231" s="101"/>
      <c r="AG231" s="100"/>
      <c r="AH231" s="101"/>
      <c r="AI231" s="100"/>
      <c r="AJ231" s="101"/>
      <c r="AK231" s="100"/>
      <c r="AL231" s="101"/>
      <c r="AM231" s="101"/>
      <c r="AN231" s="8"/>
      <c r="AO231" s="147">
        <f>IFERROR(VLOOKUP(B231,'A2. Rate Change &amp; Enrollment'!$C$20:$K$769,3,FALSE),0)</f>
        <v>0</v>
      </c>
      <c r="AP231" s="147">
        <f>IFERROR(VLOOKUP(B231,'A2. Rate Change &amp; Enrollment'!$C$20:$K$769,7,FALSE),0)</f>
        <v>0</v>
      </c>
      <c r="AQ231" s="150" t="e">
        <f t="shared" si="30"/>
        <v>#DIV/0!</v>
      </c>
      <c r="AS231" s="177"/>
      <c r="AT231" s="177"/>
      <c r="AV231" s="153" t="e">
        <f t="shared" si="31"/>
        <v>#DIV/0!</v>
      </c>
      <c r="AW231" s="101"/>
      <c r="AY231" s="132"/>
      <c r="AZ231" s="101"/>
      <c r="BA231" s="94"/>
      <c r="BB231" s="94"/>
      <c r="BC231" s="94"/>
      <c r="BD231" s="94"/>
      <c r="BE231" s="101"/>
      <c r="BF231" s="132"/>
      <c r="BG231" s="98"/>
      <c r="BH231" s="74" t="str">
        <f t="shared" si="26"/>
        <v>N</v>
      </c>
      <c r="BI231" t="e">
        <f t="shared" si="27"/>
        <v>#DIV/0!</v>
      </c>
      <c r="BK231" s="283">
        <f>IFERROR(VLOOKUP($B231, 'A2. Rate Change &amp; Enrollment'!$C$14:$BY$769, 75, FALSE), 0)</f>
        <v>0</v>
      </c>
      <c r="BL231" s="283" t="e">
        <f t="shared" si="28"/>
        <v>#DIV/0!</v>
      </c>
      <c r="BM231" s="283" t="e">
        <f t="shared" si="29"/>
        <v>#DIV/0!</v>
      </c>
      <c r="BN231" t="e">
        <f t="shared" si="32"/>
        <v>#DIV/0!</v>
      </c>
    </row>
    <row r="232" spans="1:66" x14ac:dyDescent="0.35">
      <c r="A232" t="s">
        <v>426</v>
      </c>
      <c r="B232" s="144"/>
      <c r="C232" s="98"/>
      <c r="D232" s="43" t="str">
        <f t="shared" si="25"/>
        <v>PPO</v>
      </c>
      <c r="E232" s="100"/>
      <c r="F232" s="101"/>
      <c r="G232" s="100"/>
      <c r="H232" s="101"/>
      <c r="I232" s="100"/>
      <c r="J232" s="101"/>
      <c r="K232" s="100"/>
      <c r="L232" s="101"/>
      <c r="M232" s="100"/>
      <c r="N232" s="101"/>
      <c r="O232" s="100"/>
      <c r="P232" s="101"/>
      <c r="Q232" s="100"/>
      <c r="R232" s="101"/>
      <c r="S232" s="100"/>
      <c r="T232" s="101"/>
      <c r="U232" s="118"/>
      <c r="V232" s="118"/>
      <c r="W232" s="100"/>
      <c r="X232" s="100"/>
      <c r="Y232" s="100"/>
      <c r="Z232" s="100"/>
      <c r="AA232" s="132"/>
      <c r="AB232" s="101"/>
      <c r="AC232" s="101"/>
      <c r="AD232" s="101"/>
      <c r="AE232" s="100"/>
      <c r="AF232" s="101"/>
      <c r="AG232" s="100"/>
      <c r="AH232" s="101"/>
      <c r="AI232" s="100"/>
      <c r="AJ232" s="101"/>
      <c r="AK232" s="100"/>
      <c r="AL232" s="101"/>
      <c r="AM232" s="101"/>
      <c r="AN232" s="8"/>
      <c r="AO232" s="147">
        <f>IFERROR(VLOOKUP(B232,'A2. Rate Change &amp; Enrollment'!$C$20:$K$769,3,FALSE),0)</f>
        <v>0</v>
      </c>
      <c r="AP232" s="147">
        <f>IFERROR(VLOOKUP(B232,'A2. Rate Change &amp; Enrollment'!$C$20:$K$769,7,FALSE),0)</f>
        <v>0</v>
      </c>
      <c r="AQ232" s="150" t="e">
        <f t="shared" si="30"/>
        <v>#DIV/0!</v>
      </c>
      <c r="AS232" s="177"/>
      <c r="AT232" s="177"/>
      <c r="AV232" s="153" t="e">
        <f t="shared" si="31"/>
        <v>#DIV/0!</v>
      </c>
      <c r="AW232" s="101"/>
      <c r="AY232" s="132"/>
      <c r="AZ232" s="101"/>
      <c r="BA232" s="94"/>
      <c r="BB232" s="94"/>
      <c r="BC232" s="94"/>
      <c r="BD232" s="94"/>
      <c r="BE232" s="101"/>
      <c r="BF232" s="132"/>
      <c r="BG232" s="98"/>
      <c r="BH232" s="74" t="str">
        <f t="shared" si="26"/>
        <v>N</v>
      </c>
      <c r="BI232" t="e">
        <f t="shared" si="27"/>
        <v>#DIV/0!</v>
      </c>
      <c r="BK232" s="283">
        <f>IFERROR(VLOOKUP($B232, 'A2. Rate Change &amp; Enrollment'!$C$14:$BY$769, 75, FALSE), 0)</f>
        <v>0</v>
      </c>
      <c r="BL232" s="283" t="e">
        <f t="shared" si="28"/>
        <v>#DIV/0!</v>
      </c>
      <c r="BM232" s="283" t="e">
        <f t="shared" si="29"/>
        <v>#DIV/0!</v>
      </c>
      <c r="BN232" t="e">
        <f t="shared" si="32"/>
        <v>#DIV/0!</v>
      </c>
    </row>
    <row r="233" spans="1:66" x14ac:dyDescent="0.35">
      <c r="A233" t="s">
        <v>427</v>
      </c>
      <c r="B233" s="144"/>
      <c r="C233" s="98"/>
      <c r="D233" s="43" t="str">
        <f t="shared" si="25"/>
        <v>PPO</v>
      </c>
      <c r="E233" s="100"/>
      <c r="F233" s="101"/>
      <c r="G233" s="100"/>
      <c r="H233" s="101"/>
      <c r="I233" s="100"/>
      <c r="J233" s="101"/>
      <c r="K233" s="100"/>
      <c r="L233" s="101"/>
      <c r="M233" s="100"/>
      <c r="N233" s="101"/>
      <c r="O233" s="100"/>
      <c r="P233" s="101"/>
      <c r="Q233" s="100"/>
      <c r="R233" s="101"/>
      <c r="S233" s="100"/>
      <c r="T233" s="101"/>
      <c r="U233" s="118"/>
      <c r="V233" s="118"/>
      <c r="W233" s="100"/>
      <c r="X233" s="100"/>
      <c r="Y233" s="100"/>
      <c r="Z233" s="100"/>
      <c r="AA233" s="132"/>
      <c r="AB233" s="101"/>
      <c r="AC233" s="101"/>
      <c r="AD233" s="101"/>
      <c r="AE233" s="100"/>
      <c r="AF233" s="101"/>
      <c r="AG233" s="100"/>
      <c r="AH233" s="101"/>
      <c r="AI233" s="100"/>
      <c r="AJ233" s="101"/>
      <c r="AK233" s="100"/>
      <c r="AL233" s="101"/>
      <c r="AM233" s="101"/>
      <c r="AN233" s="8"/>
      <c r="AO233" s="147">
        <f>IFERROR(VLOOKUP(B233,'A2. Rate Change &amp; Enrollment'!$C$20:$K$769,3,FALSE),0)</f>
        <v>0</v>
      </c>
      <c r="AP233" s="147">
        <f>IFERROR(VLOOKUP(B233,'A2. Rate Change &amp; Enrollment'!$C$20:$K$769,7,FALSE),0)</f>
        <v>0</v>
      </c>
      <c r="AQ233" s="150" t="e">
        <f t="shared" si="30"/>
        <v>#DIV/0!</v>
      </c>
      <c r="AS233" s="177"/>
      <c r="AT233" s="177"/>
      <c r="AV233" s="153" t="e">
        <f t="shared" si="31"/>
        <v>#DIV/0!</v>
      </c>
      <c r="AW233" s="101"/>
      <c r="AY233" s="132"/>
      <c r="AZ233" s="101"/>
      <c r="BA233" s="94"/>
      <c r="BB233" s="94"/>
      <c r="BC233" s="94"/>
      <c r="BD233" s="94"/>
      <c r="BE233" s="101"/>
      <c r="BF233" s="132"/>
      <c r="BG233" s="98"/>
      <c r="BH233" s="74" t="str">
        <f t="shared" si="26"/>
        <v>N</v>
      </c>
      <c r="BI233" t="e">
        <f t="shared" si="27"/>
        <v>#DIV/0!</v>
      </c>
      <c r="BK233" s="283">
        <f>IFERROR(VLOOKUP($B233, 'A2. Rate Change &amp; Enrollment'!$C$14:$BY$769, 75, FALSE), 0)</f>
        <v>0</v>
      </c>
      <c r="BL233" s="283" t="e">
        <f t="shared" si="28"/>
        <v>#DIV/0!</v>
      </c>
      <c r="BM233" s="283" t="e">
        <f t="shared" si="29"/>
        <v>#DIV/0!</v>
      </c>
      <c r="BN233" t="e">
        <f t="shared" si="32"/>
        <v>#DIV/0!</v>
      </c>
    </row>
    <row r="234" spans="1:66" x14ac:dyDescent="0.35">
      <c r="A234" t="s">
        <v>428</v>
      </c>
      <c r="B234" s="144"/>
      <c r="C234" s="98"/>
      <c r="D234" s="43" t="str">
        <f t="shared" si="25"/>
        <v>PPO</v>
      </c>
      <c r="E234" s="100"/>
      <c r="F234" s="101"/>
      <c r="G234" s="100"/>
      <c r="H234" s="101"/>
      <c r="I234" s="100"/>
      <c r="J234" s="101"/>
      <c r="K234" s="100"/>
      <c r="L234" s="101"/>
      <c r="M234" s="100"/>
      <c r="N234" s="101"/>
      <c r="O234" s="100"/>
      <c r="P234" s="101"/>
      <c r="Q234" s="100"/>
      <c r="R234" s="101"/>
      <c r="S234" s="100"/>
      <c r="T234" s="101"/>
      <c r="U234" s="118"/>
      <c r="V234" s="118"/>
      <c r="W234" s="100"/>
      <c r="X234" s="100"/>
      <c r="Y234" s="100"/>
      <c r="Z234" s="100"/>
      <c r="AA234" s="132"/>
      <c r="AB234" s="101"/>
      <c r="AC234" s="101"/>
      <c r="AD234" s="101"/>
      <c r="AE234" s="100"/>
      <c r="AF234" s="101"/>
      <c r="AG234" s="100"/>
      <c r="AH234" s="101"/>
      <c r="AI234" s="100"/>
      <c r="AJ234" s="101"/>
      <c r="AK234" s="100"/>
      <c r="AL234" s="101"/>
      <c r="AM234" s="101"/>
      <c r="AN234" s="8"/>
      <c r="AO234" s="147">
        <f>IFERROR(VLOOKUP(B234,'A2. Rate Change &amp; Enrollment'!$C$20:$K$769,3,FALSE),0)</f>
        <v>0</v>
      </c>
      <c r="AP234" s="147">
        <f>IFERROR(VLOOKUP(B234,'A2. Rate Change &amp; Enrollment'!$C$20:$K$769,7,FALSE),0)</f>
        <v>0</v>
      </c>
      <c r="AQ234" s="150" t="e">
        <f t="shared" si="30"/>
        <v>#DIV/0!</v>
      </c>
      <c r="AS234" s="177"/>
      <c r="AT234" s="177"/>
      <c r="AV234" s="153" t="e">
        <f t="shared" si="31"/>
        <v>#DIV/0!</v>
      </c>
      <c r="AW234" s="101"/>
      <c r="AY234" s="132"/>
      <c r="AZ234" s="101"/>
      <c r="BA234" s="94"/>
      <c r="BB234" s="94"/>
      <c r="BC234" s="94"/>
      <c r="BD234" s="94"/>
      <c r="BE234" s="101"/>
      <c r="BF234" s="132"/>
      <c r="BG234" s="98"/>
      <c r="BH234" s="74" t="str">
        <f t="shared" si="26"/>
        <v>N</v>
      </c>
      <c r="BI234" t="e">
        <f t="shared" si="27"/>
        <v>#DIV/0!</v>
      </c>
      <c r="BK234" s="283">
        <f>IFERROR(VLOOKUP($B234, 'A2. Rate Change &amp; Enrollment'!$C$14:$BY$769, 75, FALSE), 0)</f>
        <v>0</v>
      </c>
      <c r="BL234" s="283" t="e">
        <f t="shared" si="28"/>
        <v>#DIV/0!</v>
      </c>
      <c r="BM234" s="283" t="e">
        <f t="shared" si="29"/>
        <v>#DIV/0!</v>
      </c>
      <c r="BN234" t="e">
        <f t="shared" si="32"/>
        <v>#DIV/0!</v>
      </c>
    </row>
    <row r="235" spans="1:66" x14ac:dyDescent="0.35">
      <c r="A235" t="s">
        <v>429</v>
      </c>
      <c r="B235" s="144"/>
      <c r="C235" s="98"/>
      <c r="D235" s="43" t="str">
        <f t="shared" si="25"/>
        <v>PPO</v>
      </c>
      <c r="E235" s="100"/>
      <c r="F235" s="101"/>
      <c r="G235" s="100"/>
      <c r="H235" s="101"/>
      <c r="I235" s="100"/>
      <c r="J235" s="101"/>
      <c r="K235" s="100"/>
      <c r="L235" s="101"/>
      <c r="M235" s="100"/>
      <c r="N235" s="101"/>
      <c r="O235" s="100"/>
      <c r="P235" s="101"/>
      <c r="Q235" s="100"/>
      <c r="R235" s="101"/>
      <c r="S235" s="100"/>
      <c r="T235" s="101"/>
      <c r="U235" s="118"/>
      <c r="V235" s="118"/>
      <c r="W235" s="100"/>
      <c r="X235" s="100"/>
      <c r="Y235" s="100"/>
      <c r="Z235" s="100"/>
      <c r="AA235" s="132"/>
      <c r="AB235" s="101"/>
      <c r="AC235" s="101"/>
      <c r="AD235" s="101"/>
      <c r="AE235" s="100"/>
      <c r="AF235" s="101"/>
      <c r="AG235" s="100"/>
      <c r="AH235" s="101"/>
      <c r="AI235" s="100"/>
      <c r="AJ235" s="101"/>
      <c r="AK235" s="100"/>
      <c r="AL235" s="101"/>
      <c r="AM235" s="101"/>
      <c r="AN235" s="8"/>
      <c r="AO235" s="147">
        <f>IFERROR(VLOOKUP(B235,'A2. Rate Change &amp; Enrollment'!$C$20:$K$769,3,FALSE),0)</f>
        <v>0</v>
      </c>
      <c r="AP235" s="147">
        <f>IFERROR(VLOOKUP(B235,'A2. Rate Change &amp; Enrollment'!$C$20:$K$769,7,FALSE),0)</f>
        <v>0</v>
      </c>
      <c r="AQ235" s="150" t="e">
        <f t="shared" si="30"/>
        <v>#DIV/0!</v>
      </c>
      <c r="AS235" s="177"/>
      <c r="AT235" s="177"/>
      <c r="AV235" s="153" t="e">
        <f t="shared" si="31"/>
        <v>#DIV/0!</v>
      </c>
      <c r="AW235" s="101"/>
      <c r="AY235" s="132"/>
      <c r="AZ235" s="101"/>
      <c r="BA235" s="94"/>
      <c r="BB235" s="94"/>
      <c r="BC235" s="94"/>
      <c r="BD235" s="94"/>
      <c r="BE235" s="101"/>
      <c r="BF235" s="132"/>
      <c r="BG235" s="98"/>
      <c r="BH235" s="74" t="str">
        <f t="shared" si="26"/>
        <v>N</v>
      </c>
      <c r="BI235" t="e">
        <f t="shared" si="27"/>
        <v>#DIV/0!</v>
      </c>
      <c r="BK235" s="283">
        <f>IFERROR(VLOOKUP($B235, 'A2. Rate Change &amp; Enrollment'!$C$14:$BY$769, 75, FALSE), 0)</f>
        <v>0</v>
      </c>
      <c r="BL235" s="283" t="e">
        <f t="shared" si="28"/>
        <v>#DIV/0!</v>
      </c>
      <c r="BM235" s="283" t="e">
        <f t="shared" si="29"/>
        <v>#DIV/0!</v>
      </c>
      <c r="BN235" t="e">
        <f t="shared" si="32"/>
        <v>#DIV/0!</v>
      </c>
    </row>
    <row r="236" spans="1:66" x14ac:dyDescent="0.35">
      <c r="A236" t="s">
        <v>430</v>
      </c>
      <c r="B236" s="144"/>
      <c r="C236" s="98"/>
      <c r="D236" s="43" t="str">
        <f t="shared" si="25"/>
        <v>PPO</v>
      </c>
      <c r="E236" s="100"/>
      <c r="F236" s="101"/>
      <c r="G236" s="100"/>
      <c r="H236" s="101"/>
      <c r="I236" s="100"/>
      <c r="J236" s="101"/>
      <c r="K236" s="100"/>
      <c r="L236" s="101"/>
      <c r="M236" s="100"/>
      <c r="N236" s="101"/>
      <c r="O236" s="100"/>
      <c r="P236" s="101"/>
      <c r="Q236" s="100"/>
      <c r="R236" s="101"/>
      <c r="S236" s="100"/>
      <c r="T236" s="101"/>
      <c r="U236" s="118"/>
      <c r="V236" s="118"/>
      <c r="W236" s="100"/>
      <c r="X236" s="100"/>
      <c r="Y236" s="100"/>
      <c r="Z236" s="100"/>
      <c r="AA236" s="132"/>
      <c r="AB236" s="101"/>
      <c r="AC236" s="101"/>
      <c r="AD236" s="101"/>
      <c r="AE236" s="100"/>
      <c r="AF236" s="101"/>
      <c r="AG236" s="100"/>
      <c r="AH236" s="101"/>
      <c r="AI236" s="100"/>
      <c r="AJ236" s="101"/>
      <c r="AK236" s="100"/>
      <c r="AL236" s="101"/>
      <c r="AM236" s="101"/>
      <c r="AN236" s="8"/>
      <c r="AO236" s="147">
        <f>IFERROR(VLOOKUP(B236,'A2. Rate Change &amp; Enrollment'!$C$20:$K$769,3,FALSE),0)</f>
        <v>0</v>
      </c>
      <c r="AP236" s="147">
        <f>IFERROR(VLOOKUP(B236,'A2. Rate Change &amp; Enrollment'!$C$20:$K$769,7,FALSE),0)</f>
        <v>0</v>
      </c>
      <c r="AQ236" s="150" t="e">
        <f t="shared" si="30"/>
        <v>#DIV/0!</v>
      </c>
      <c r="AS236" s="177"/>
      <c r="AT236" s="177"/>
      <c r="AV236" s="153" t="e">
        <f t="shared" si="31"/>
        <v>#DIV/0!</v>
      </c>
      <c r="AW236" s="101"/>
      <c r="AY236" s="132"/>
      <c r="AZ236" s="101"/>
      <c r="BA236" s="94"/>
      <c r="BB236" s="94"/>
      <c r="BC236" s="94"/>
      <c r="BD236" s="94"/>
      <c r="BE236" s="101"/>
      <c r="BF236" s="132"/>
      <c r="BG236" s="98"/>
      <c r="BH236" s="74" t="str">
        <f t="shared" si="26"/>
        <v>N</v>
      </c>
      <c r="BI236" t="e">
        <f t="shared" si="27"/>
        <v>#DIV/0!</v>
      </c>
      <c r="BK236" s="283">
        <f>IFERROR(VLOOKUP($B236, 'A2. Rate Change &amp; Enrollment'!$C$14:$BY$769, 75, FALSE), 0)</f>
        <v>0</v>
      </c>
      <c r="BL236" s="283" t="e">
        <f t="shared" si="28"/>
        <v>#DIV/0!</v>
      </c>
      <c r="BM236" s="283" t="e">
        <f t="shared" si="29"/>
        <v>#DIV/0!</v>
      </c>
      <c r="BN236" t="e">
        <f t="shared" si="32"/>
        <v>#DIV/0!</v>
      </c>
    </row>
    <row r="237" spans="1:66" x14ac:dyDescent="0.35">
      <c r="A237" t="s">
        <v>431</v>
      </c>
      <c r="B237" s="144"/>
      <c r="C237" s="98"/>
      <c r="D237" s="43" t="str">
        <f t="shared" si="25"/>
        <v>PPO</v>
      </c>
      <c r="E237" s="100"/>
      <c r="F237" s="101"/>
      <c r="G237" s="100"/>
      <c r="H237" s="101"/>
      <c r="I237" s="100"/>
      <c r="J237" s="101"/>
      <c r="K237" s="100"/>
      <c r="L237" s="101"/>
      <c r="M237" s="100"/>
      <c r="N237" s="101"/>
      <c r="O237" s="100"/>
      <c r="P237" s="101"/>
      <c r="Q237" s="100"/>
      <c r="R237" s="101"/>
      <c r="S237" s="100"/>
      <c r="T237" s="101"/>
      <c r="U237" s="118"/>
      <c r="V237" s="118"/>
      <c r="W237" s="100"/>
      <c r="X237" s="100"/>
      <c r="Y237" s="100"/>
      <c r="Z237" s="100"/>
      <c r="AA237" s="132"/>
      <c r="AB237" s="101"/>
      <c r="AC237" s="101"/>
      <c r="AD237" s="101"/>
      <c r="AE237" s="100"/>
      <c r="AF237" s="101"/>
      <c r="AG237" s="100"/>
      <c r="AH237" s="101"/>
      <c r="AI237" s="100"/>
      <c r="AJ237" s="101"/>
      <c r="AK237" s="100"/>
      <c r="AL237" s="101"/>
      <c r="AM237" s="101"/>
      <c r="AN237" s="8"/>
      <c r="AO237" s="147">
        <f>IFERROR(VLOOKUP(B237,'A2. Rate Change &amp; Enrollment'!$C$20:$K$769,3,FALSE),0)</f>
        <v>0</v>
      </c>
      <c r="AP237" s="147">
        <f>IFERROR(VLOOKUP(B237,'A2. Rate Change &amp; Enrollment'!$C$20:$K$769,7,FALSE),0)</f>
        <v>0</v>
      </c>
      <c r="AQ237" s="150" t="e">
        <f t="shared" si="30"/>
        <v>#DIV/0!</v>
      </c>
      <c r="AS237" s="177"/>
      <c r="AT237" s="177"/>
      <c r="AV237" s="153" t="e">
        <f t="shared" si="31"/>
        <v>#DIV/0!</v>
      </c>
      <c r="AW237" s="101"/>
      <c r="AY237" s="132"/>
      <c r="AZ237" s="101"/>
      <c r="BA237" s="94"/>
      <c r="BB237" s="94"/>
      <c r="BC237" s="94"/>
      <c r="BD237" s="94"/>
      <c r="BE237" s="101"/>
      <c r="BF237" s="132"/>
      <c r="BG237" s="98"/>
      <c r="BH237" s="74" t="str">
        <f t="shared" si="26"/>
        <v>N</v>
      </c>
      <c r="BI237" t="e">
        <f t="shared" si="27"/>
        <v>#DIV/0!</v>
      </c>
      <c r="BK237" s="283">
        <f>IFERROR(VLOOKUP($B237, 'A2. Rate Change &amp; Enrollment'!$C$14:$BY$769, 75, FALSE), 0)</f>
        <v>0</v>
      </c>
      <c r="BL237" s="283" t="e">
        <f t="shared" si="28"/>
        <v>#DIV/0!</v>
      </c>
      <c r="BM237" s="283" t="e">
        <f t="shared" si="29"/>
        <v>#DIV/0!</v>
      </c>
      <c r="BN237" t="e">
        <f t="shared" si="32"/>
        <v>#DIV/0!</v>
      </c>
    </row>
    <row r="238" spans="1:66" x14ac:dyDescent="0.35">
      <c r="A238" t="s">
        <v>432</v>
      </c>
      <c r="B238" s="144"/>
      <c r="C238" s="98"/>
      <c r="D238" s="43" t="str">
        <f t="shared" si="25"/>
        <v>PPO</v>
      </c>
      <c r="E238" s="100"/>
      <c r="F238" s="101"/>
      <c r="G238" s="100"/>
      <c r="H238" s="101"/>
      <c r="I238" s="100"/>
      <c r="J238" s="101"/>
      <c r="K238" s="100"/>
      <c r="L238" s="101"/>
      <c r="M238" s="100"/>
      <c r="N238" s="101"/>
      <c r="O238" s="100"/>
      <c r="P238" s="101"/>
      <c r="Q238" s="100"/>
      <c r="R238" s="101"/>
      <c r="S238" s="100"/>
      <c r="T238" s="101"/>
      <c r="U238" s="118"/>
      <c r="V238" s="118"/>
      <c r="W238" s="100"/>
      <c r="X238" s="100"/>
      <c r="Y238" s="100"/>
      <c r="Z238" s="100"/>
      <c r="AA238" s="132"/>
      <c r="AB238" s="101"/>
      <c r="AC238" s="101"/>
      <c r="AD238" s="101"/>
      <c r="AE238" s="100"/>
      <c r="AF238" s="101"/>
      <c r="AG238" s="100"/>
      <c r="AH238" s="101"/>
      <c r="AI238" s="100"/>
      <c r="AJ238" s="101"/>
      <c r="AK238" s="100"/>
      <c r="AL238" s="101"/>
      <c r="AM238" s="101"/>
      <c r="AN238" s="8"/>
      <c r="AO238" s="147">
        <f>IFERROR(VLOOKUP(B238,'A2. Rate Change &amp; Enrollment'!$C$20:$K$769,3,FALSE),0)</f>
        <v>0</v>
      </c>
      <c r="AP238" s="147">
        <f>IFERROR(VLOOKUP(B238,'A2. Rate Change &amp; Enrollment'!$C$20:$K$769,7,FALSE),0)</f>
        <v>0</v>
      </c>
      <c r="AQ238" s="150" t="e">
        <f t="shared" si="30"/>
        <v>#DIV/0!</v>
      </c>
      <c r="AS238" s="177"/>
      <c r="AT238" s="177"/>
      <c r="AV238" s="153" t="e">
        <f t="shared" si="31"/>
        <v>#DIV/0!</v>
      </c>
      <c r="AW238" s="101"/>
      <c r="AY238" s="132"/>
      <c r="AZ238" s="101"/>
      <c r="BA238" s="94"/>
      <c r="BB238" s="94"/>
      <c r="BC238" s="94"/>
      <c r="BD238" s="94"/>
      <c r="BE238" s="101"/>
      <c r="BF238" s="132"/>
      <c r="BG238" s="98"/>
      <c r="BH238" s="74" t="str">
        <f t="shared" si="26"/>
        <v>N</v>
      </c>
      <c r="BI238" t="e">
        <f t="shared" si="27"/>
        <v>#DIV/0!</v>
      </c>
      <c r="BK238" s="283">
        <f>IFERROR(VLOOKUP($B238, 'A2. Rate Change &amp; Enrollment'!$C$14:$BY$769, 75, FALSE), 0)</f>
        <v>0</v>
      </c>
      <c r="BL238" s="283" t="e">
        <f t="shared" si="28"/>
        <v>#DIV/0!</v>
      </c>
      <c r="BM238" s="283" t="e">
        <f t="shared" si="29"/>
        <v>#DIV/0!</v>
      </c>
      <c r="BN238" t="e">
        <f t="shared" si="32"/>
        <v>#DIV/0!</v>
      </c>
    </row>
    <row r="239" spans="1:66" x14ac:dyDescent="0.35">
      <c r="A239" t="s">
        <v>433</v>
      </c>
      <c r="B239" s="144"/>
      <c r="C239" s="98"/>
      <c r="D239" s="43" t="str">
        <f t="shared" si="25"/>
        <v>PPO</v>
      </c>
      <c r="E239" s="100"/>
      <c r="F239" s="101"/>
      <c r="G239" s="100"/>
      <c r="H239" s="101"/>
      <c r="I239" s="100"/>
      <c r="J239" s="101"/>
      <c r="K239" s="100"/>
      <c r="L239" s="101"/>
      <c r="M239" s="100"/>
      <c r="N239" s="101"/>
      <c r="O239" s="100"/>
      <c r="P239" s="101"/>
      <c r="Q239" s="100"/>
      <c r="R239" s="101"/>
      <c r="S239" s="100"/>
      <c r="T239" s="101"/>
      <c r="U239" s="118"/>
      <c r="V239" s="118"/>
      <c r="W239" s="100"/>
      <c r="X239" s="100"/>
      <c r="Y239" s="100"/>
      <c r="Z239" s="100"/>
      <c r="AA239" s="132"/>
      <c r="AB239" s="101"/>
      <c r="AC239" s="101"/>
      <c r="AD239" s="101"/>
      <c r="AE239" s="100"/>
      <c r="AF239" s="101"/>
      <c r="AG239" s="100"/>
      <c r="AH239" s="101"/>
      <c r="AI239" s="100"/>
      <c r="AJ239" s="101"/>
      <c r="AK239" s="100"/>
      <c r="AL239" s="101"/>
      <c r="AM239" s="101"/>
      <c r="AN239" s="8"/>
      <c r="AO239" s="147">
        <f>IFERROR(VLOOKUP(B239,'A2. Rate Change &amp; Enrollment'!$C$20:$K$769,3,FALSE),0)</f>
        <v>0</v>
      </c>
      <c r="AP239" s="147">
        <f>IFERROR(VLOOKUP(B239,'A2. Rate Change &amp; Enrollment'!$C$20:$K$769,7,FALSE),0)</f>
        <v>0</v>
      </c>
      <c r="AQ239" s="150" t="e">
        <f t="shared" si="30"/>
        <v>#DIV/0!</v>
      </c>
      <c r="AS239" s="177"/>
      <c r="AT239" s="177"/>
      <c r="AV239" s="153" t="e">
        <f t="shared" si="31"/>
        <v>#DIV/0!</v>
      </c>
      <c r="AW239" s="101"/>
      <c r="AY239" s="132"/>
      <c r="AZ239" s="101"/>
      <c r="BA239" s="94"/>
      <c r="BB239" s="94"/>
      <c r="BC239" s="94"/>
      <c r="BD239" s="94"/>
      <c r="BE239" s="101"/>
      <c r="BF239" s="132"/>
      <c r="BG239" s="98"/>
      <c r="BH239" s="74" t="str">
        <f t="shared" si="26"/>
        <v>N</v>
      </c>
      <c r="BI239" t="e">
        <f t="shared" si="27"/>
        <v>#DIV/0!</v>
      </c>
      <c r="BK239" s="283">
        <f>IFERROR(VLOOKUP($B239, 'A2. Rate Change &amp; Enrollment'!$C$14:$BY$769, 75, FALSE), 0)</f>
        <v>0</v>
      </c>
      <c r="BL239" s="283" t="e">
        <f t="shared" si="28"/>
        <v>#DIV/0!</v>
      </c>
      <c r="BM239" s="283" t="e">
        <f t="shared" si="29"/>
        <v>#DIV/0!</v>
      </c>
      <c r="BN239" t="e">
        <f t="shared" si="32"/>
        <v>#DIV/0!</v>
      </c>
    </row>
    <row r="240" spans="1:66" x14ac:dyDescent="0.35">
      <c r="A240" t="s">
        <v>434</v>
      </c>
      <c r="B240" s="144"/>
      <c r="C240" s="98"/>
      <c r="D240" s="43" t="str">
        <f t="shared" si="25"/>
        <v>PPO</v>
      </c>
      <c r="E240" s="100"/>
      <c r="F240" s="101"/>
      <c r="G240" s="100"/>
      <c r="H240" s="101"/>
      <c r="I240" s="100"/>
      <c r="J240" s="101"/>
      <c r="K240" s="100"/>
      <c r="L240" s="101"/>
      <c r="M240" s="100"/>
      <c r="N240" s="101"/>
      <c r="O240" s="100"/>
      <c r="P240" s="101"/>
      <c r="Q240" s="100"/>
      <c r="R240" s="101"/>
      <c r="S240" s="100"/>
      <c r="T240" s="101"/>
      <c r="U240" s="118"/>
      <c r="V240" s="118"/>
      <c r="W240" s="100"/>
      <c r="X240" s="100"/>
      <c r="Y240" s="100"/>
      <c r="Z240" s="100"/>
      <c r="AA240" s="132"/>
      <c r="AB240" s="101"/>
      <c r="AC240" s="101"/>
      <c r="AD240" s="101"/>
      <c r="AE240" s="100"/>
      <c r="AF240" s="101"/>
      <c r="AG240" s="100"/>
      <c r="AH240" s="101"/>
      <c r="AI240" s="100"/>
      <c r="AJ240" s="101"/>
      <c r="AK240" s="100"/>
      <c r="AL240" s="101"/>
      <c r="AM240" s="101"/>
      <c r="AN240" s="8"/>
      <c r="AO240" s="147">
        <f>IFERROR(VLOOKUP(B240,'A2. Rate Change &amp; Enrollment'!$C$20:$K$769,3,FALSE),0)</f>
        <v>0</v>
      </c>
      <c r="AP240" s="147">
        <f>IFERROR(VLOOKUP(B240,'A2. Rate Change &amp; Enrollment'!$C$20:$K$769,7,FALSE),0)</f>
        <v>0</v>
      </c>
      <c r="AQ240" s="150" t="e">
        <f t="shared" si="30"/>
        <v>#DIV/0!</v>
      </c>
      <c r="AS240" s="177"/>
      <c r="AT240" s="177"/>
      <c r="AV240" s="153" t="e">
        <f t="shared" si="31"/>
        <v>#DIV/0!</v>
      </c>
      <c r="AW240" s="101"/>
      <c r="AY240" s="132"/>
      <c r="AZ240" s="101"/>
      <c r="BA240" s="94"/>
      <c r="BB240" s="94"/>
      <c r="BC240" s="94"/>
      <c r="BD240" s="94"/>
      <c r="BE240" s="101"/>
      <c r="BF240" s="132"/>
      <c r="BG240" s="98"/>
      <c r="BH240" s="74" t="str">
        <f t="shared" si="26"/>
        <v>N</v>
      </c>
      <c r="BI240" t="e">
        <f t="shared" si="27"/>
        <v>#DIV/0!</v>
      </c>
      <c r="BK240" s="283">
        <f>IFERROR(VLOOKUP($B240, 'A2. Rate Change &amp; Enrollment'!$C$14:$BY$769, 75, FALSE), 0)</f>
        <v>0</v>
      </c>
      <c r="BL240" s="283" t="e">
        <f t="shared" si="28"/>
        <v>#DIV/0!</v>
      </c>
      <c r="BM240" s="283" t="e">
        <f t="shared" si="29"/>
        <v>#DIV/0!</v>
      </c>
      <c r="BN240" t="e">
        <f t="shared" si="32"/>
        <v>#DIV/0!</v>
      </c>
    </row>
    <row r="241" spans="1:66" x14ac:dyDescent="0.35">
      <c r="A241" t="s">
        <v>435</v>
      </c>
      <c r="B241" s="144"/>
      <c r="C241" s="98"/>
      <c r="D241" s="43" t="str">
        <f t="shared" si="25"/>
        <v>PPO</v>
      </c>
      <c r="E241" s="100"/>
      <c r="F241" s="101"/>
      <c r="G241" s="100"/>
      <c r="H241" s="101"/>
      <c r="I241" s="100"/>
      <c r="J241" s="101"/>
      <c r="K241" s="100"/>
      <c r="L241" s="101"/>
      <c r="M241" s="100"/>
      <c r="N241" s="101"/>
      <c r="O241" s="100"/>
      <c r="P241" s="101"/>
      <c r="Q241" s="100"/>
      <c r="R241" s="101"/>
      <c r="S241" s="100"/>
      <c r="T241" s="101"/>
      <c r="U241" s="118"/>
      <c r="V241" s="118"/>
      <c r="W241" s="100"/>
      <c r="X241" s="100"/>
      <c r="Y241" s="100"/>
      <c r="Z241" s="100"/>
      <c r="AA241" s="132"/>
      <c r="AB241" s="101"/>
      <c r="AC241" s="101"/>
      <c r="AD241" s="101"/>
      <c r="AE241" s="100"/>
      <c r="AF241" s="101"/>
      <c r="AG241" s="100"/>
      <c r="AH241" s="101"/>
      <c r="AI241" s="100"/>
      <c r="AJ241" s="101"/>
      <c r="AK241" s="100"/>
      <c r="AL241" s="101"/>
      <c r="AM241" s="101"/>
      <c r="AN241" s="8"/>
      <c r="AO241" s="147">
        <f>IFERROR(VLOOKUP(B241,'A2. Rate Change &amp; Enrollment'!$C$20:$K$769,3,FALSE),0)</f>
        <v>0</v>
      </c>
      <c r="AP241" s="147">
        <f>IFERROR(VLOOKUP(B241,'A2. Rate Change &amp; Enrollment'!$C$20:$K$769,7,FALSE),0)</f>
        <v>0</v>
      </c>
      <c r="AQ241" s="150" t="e">
        <f t="shared" si="30"/>
        <v>#DIV/0!</v>
      </c>
      <c r="AS241" s="177"/>
      <c r="AT241" s="177"/>
      <c r="AV241" s="153" t="e">
        <f t="shared" si="31"/>
        <v>#DIV/0!</v>
      </c>
      <c r="AW241" s="101"/>
      <c r="AY241" s="132"/>
      <c r="AZ241" s="101"/>
      <c r="BA241" s="94"/>
      <c r="BB241" s="94"/>
      <c r="BC241" s="94"/>
      <c r="BD241" s="94"/>
      <c r="BE241" s="101"/>
      <c r="BF241" s="132"/>
      <c r="BG241" s="98"/>
      <c r="BH241" s="74" t="str">
        <f t="shared" si="26"/>
        <v>N</v>
      </c>
      <c r="BI241" t="e">
        <f t="shared" si="27"/>
        <v>#DIV/0!</v>
      </c>
      <c r="BK241" s="283">
        <f>IFERROR(VLOOKUP($B241, 'A2. Rate Change &amp; Enrollment'!$C$14:$BY$769, 75, FALSE), 0)</f>
        <v>0</v>
      </c>
      <c r="BL241" s="283" t="e">
        <f t="shared" si="28"/>
        <v>#DIV/0!</v>
      </c>
      <c r="BM241" s="283" t="e">
        <f t="shared" si="29"/>
        <v>#DIV/0!</v>
      </c>
      <c r="BN241" t="e">
        <f t="shared" si="32"/>
        <v>#DIV/0!</v>
      </c>
    </row>
    <row r="242" spans="1:66" x14ac:dyDescent="0.35">
      <c r="A242" t="s">
        <v>436</v>
      </c>
      <c r="B242" s="144"/>
      <c r="C242" s="98"/>
      <c r="D242" s="43" t="str">
        <f t="shared" si="25"/>
        <v>PPO</v>
      </c>
      <c r="E242" s="100"/>
      <c r="F242" s="101"/>
      <c r="G242" s="100"/>
      <c r="H242" s="101"/>
      <c r="I242" s="100"/>
      <c r="J242" s="101"/>
      <c r="K242" s="100"/>
      <c r="L242" s="101"/>
      <c r="M242" s="100"/>
      <c r="N242" s="101"/>
      <c r="O242" s="100"/>
      <c r="P242" s="101"/>
      <c r="Q242" s="100"/>
      <c r="R242" s="101"/>
      <c r="S242" s="100"/>
      <c r="T242" s="101"/>
      <c r="U242" s="118"/>
      <c r="V242" s="118"/>
      <c r="W242" s="100"/>
      <c r="X242" s="100"/>
      <c r="Y242" s="100"/>
      <c r="Z242" s="100"/>
      <c r="AA242" s="132"/>
      <c r="AB242" s="101"/>
      <c r="AC242" s="101"/>
      <c r="AD242" s="101"/>
      <c r="AE242" s="100"/>
      <c r="AF242" s="101"/>
      <c r="AG242" s="100"/>
      <c r="AH242" s="101"/>
      <c r="AI242" s="100"/>
      <c r="AJ242" s="101"/>
      <c r="AK242" s="100"/>
      <c r="AL242" s="101"/>
      <c r="AM242" s="101"/>
      <c r="AN242" s="8"/>
      <c r="AO242" s="147">
        <f>IFERROR(VLOOKUP(B242,'A2. Rate Change &amp; Enrollment'!$C$20:$K$769,3,FALSE),0)</f>
        <v>0</v>
      </c>
      <c r="AP242" s="147">
        <f>IFERROR(VLOOKUP(B242,'A2. Rate Change &amp; Enrollment'!$C$20:$K$769,7,FALSE),0)</f>
        <v>0</v>
      </c>
      <c r="AQ242" s="150" t="e">
        <f t="shared" si="30"/>
        <v>#DIV/0!</v>
      </c>
      <c r="AS242" s="177"/>
      <c r="AT242" s="177"/>
      <c r="AV242" s="153" t="e">
        <f t="shared" si="31"/>
        <v>#DIV/0!</v>
      </c>
      <c r="AW242" s="101"/>
      <c r="AY242" s="132"/>
      <c r="AZ242" s="101"/>
      <c r="BA242" s="94"/>
      <c r="BB242" s="94"/>
      <c r="BC242" s="94"/>
      <c r="BD242" s="94"/>
      <c r="BE242" s="101"/>
      <c r="BF242" s="132"/>
      <c r="BG242" s="98"/>
      <c r="BH242" s="74" t="str">
        <f t="shared" si="26"/>
        <v>N</v>
      </c>
      <c r="BI242" t="e">
        <f t="shared" si="27"/>
        <v>#DIV/0!</v>
      </c>
      <c r="BK242" s="283">
        <f>IFERROR(VLOOKUP($B242, 'A2. Rate Change &amp; Enrollment'!$C$14:$BY$769, 75, FALSE), 0)</f>
        <v>0</v>
      </c>
      <c r="BL242" s="283" t="e">
        <f t="shared" si="28"/>
        <v>#DIV/0!</v>
      </c>
      <c r="BM242" s="283" t="e">
        <f t="shared" si="29"/>
        <v>#DIV/0!</v>
      </c>
      <c r="BN242" t="e">
        <f t="shared" si="32"/>
        <v>#DIV/0!</v>
      </c>
    </row>
    <row r="243" spans="1:66" x14ac:dyDescent="0.35">
      <c r="A243" t="s">
        <v>437</v>
      </c>
      <c r="B243" s="144"/>
      <c r="C243" s="98"/>
      <c r="D243" s="43" t="str">
        <f t="shared" si="25"/>
        <v>PPO</v>
      </c>
      <c r="E243" s="100"/>
      <c r="F243" s="101"/>
      <c r="G243" s="100"/>
      <c r="H243" s="101"/>
      <c r="I243" s="100"/>
      <c r="J243" s="101"/>
      <c r="K243" s="100"/>
      <c r="L243" s="101"/>
      <c r="M243" s="100"/>
      <c r="N243" s="101"/>
      <c r="O243" s="100"/>
      <c r="P243" s="101"/>
      <c r="Q243" s="100"/>
      <c r="R243" s="101"/>
      <c r="S243" s="100"/>
      <c r="T243" s="101"/>
      <c r="U243" s="118"/>
      <c r="V243" s="118"/>
      <c r="W243" s="100"/>
      <c r="X243" s="100"/>
      <c r="Y243" s="100"/>
      <c r="Z243" s="100"/>
      <c r="AA243" s="132"/>
      <c r="AB243" s="101"/>
      <c r="AC243" s="101"/>
      <c r="AD243" s="101"/>
      <c r="AE243" s="100"/>
      <c r="AF243" s="101"/>
      <c r="AG243" s="100"/>
      <c r="AH243" s="101"/>
      <c r="AI243" s="100"/>
      <c r="AJ243" s="101"/>
      <c r="AK243" s="100"/>
      <c r="AL243" s="101"/>
      <c r="AM243" s="101"/>
      <c r="AN243" s="8"/>
      <c r="AO243" s="147">
        <f>IFERROR(VLOOKUP(B243,'A2. Rate Change &amp; Enrollment'!$C$20:$K$769,3,FALSE),0)</f>
        <v>0</v>
      </c>
      <c r="AP243" s="147">
        <f>IFERROR(VLOOKUP(B243,'A2. Rate Change &amp; Enrollment'!$C$20:$K$769,7,FALSE),0)</f>
        <v>0</v>
      </c>
      <c r="AQ243" s="150" t="e">
        <f t="shared" si="30"/>
        <v>#DIV/0!</v>
      </c>
      <c r="AS243" s="177"/>
      <c r="AT243" s="177"/>
      <c r="AV243" s="153" t="e">
        <f t="shared" si="31"/>
        <v>#DIV/0!</v>
      </c>
      <c r="AW243" s="101"/>
      <c r="AY243" s="132"/>
      <c r="AZ243" s="101"/>
      <c r="BA243" s="94"/>
      <c r="BB243" s="94"/>
      <c r="BC243" s="94"/>
      <c r="BD243" s="94"/>
      <c r="BE243" s="101"/>
      <c r="BF243" s="132"/>
      <c r="BG243" s="98"/>
      <c r="BH243" s="74" t="str">
        <f t="shared" si="26"/>
        <v>N</v>
      </c>
      <c r="BI243" t="e">
        <f t="shared" si="27"/>
        <v>#DIV/0!</v>
      </c>
      <c r="BK243" s="283">
        <f>IFERROR(VLOOKUP($B243, 'A2. Rate Change &amp; Enrollment'!$C$14:$BY$769, 75, FALSE), 0)</f>
        <v>0</v>
      </c>
      <c r="BL243" s="283" t="e">
        <f t="shared" si="28"/>
        <v>#DIV/0!</v>
      </c>
      <c r="BM243" s="283" t="e">
        <f t="shared" si="29"/>
        <v>#DIV/0!</v>
      </c>
      <c r="BN243" t="e">
        <f t="shared" si="32"/>
        <v>#DIV/0!</v>
      </c>
    </row>
    <row r="244" spans="1:66" x14ac:dyDescent="0.35">
      <c r="A244" t="s">
        <v>438</v>
      </c>
      <c r="B244" s="144"/>
      <c r="C244" s="98"/>
      <c r="D244" s="43" t="str">
        <f t="shared" si="25"/>
        <v>PPO</v>
      </c>
      <c r="E244" s="100"/>
      <c r="F244" s="101"/>
      <c r="G244" s="100"/>
      <c r="H244" s="101"/>
      <c r="I244" s="100"/>
      <c r="J244" s="101"/>
      <c r="K244" s="100"/>
      <c r="L244" s="101"/>
      <c r="M244" s="100"/>
      <c r="N244" s="101"/>
      <c r="O244" s="100"/>
      <c r="P244" s="101"/>
      <c r="Q244" s="100"/>
      <c r="R244" s="101"/>
      <c r="S244" s="100"/>
      <c r="T244" s="101"/>
      <c r="U244" s="118"/>
      <c r="V244" s="118"/>
      <c r="W244" s="100"/>
      <c r="X244" s="100"/>
      <c r="Y244" s="100"/>
      <c r="Z244" s="100"/>
      <c r="AA244" s="132"/>
      <c r="AB244" s="101"/>
      <c r="AC244" s="101"/>
      <c r="AD244" s="101"/>
      <c r="AE244" s="100"/>
      <c r="AF244" s="101"/>
      <c r="AG244" s="100"/>
      <c r="AH244" s="101"/>
      <c r="AI244" s="100"/>
      <c r="AJ244" s="101"/>
      <c r="AK244" s="100"/>
      <c r="AL244" s="101"/>
      <c r="AM244" s="101"/>
      <c r="AN244" s="8"/>
      <c r="AO244" s="147">
        <f>IFERROR(VLOOKUP(B244,'A2. Rate Change &amp; Enrollment'!$C$20:$K$769,3,FALSE),0)</f>
        <v>0</v>
      </c>
      <c r="AP244" s="147">
        <f>IFERROR(VLOOKUP(B244,'A2. Rate Change &amp; Enrollment'!$C$20:$K$769,7,FALSE),0)</f>
        <v>0</v>
      </c>
      <c r="AQ244" s="150" t="e">
        <f t="shared" si="30"/>
        <v>#DIV/0!</v>
      </c>
      <c r="AS244" s="177"/>
      <c r="AT244" s="177"/>
      <c r="AV244" s="153" t="e">
        <f t="shared" si="31"/>
        <v>#DIV/0!</v>
      </c>
      <c r="AW244" s="101"/>
      <c r="AY244" s="132"/>
      <c r="AZ244" s="101"/>
      <c r="BA244" s="94"/>
      <c r="BB244" s="94"/>
      <c r="BC244" s="94"/>
      <c r="BD244" s="94"/>
      <c r="BE244" s="101"/>
      <c r="BF244" s="132"/>
      <c r="BG244" s="98"/>
      <c r="BH244" s="74" t="str">
        <f t="shared" si="26"/>
        <v>N</v>
      </c>
      <c r="BI244" t="e">
        <f t="shared" si="27"/>
        <v>#DIV/0!</v>
      </c>
      <c r="BK244" s="283">
        <f>IFERROR(VLOOKUP($B244, 'A2. Rate Change &amp; Enrollment'!$C$14:$BY$769, 75, FALSE), 0)</f>
        <v>0</v>
      </c>
      <c r="BL244" s="283" t="e">
        <f t="shared" si="28"/>
        <v>#DIV/0!</v>
      </c>
      <c r="BM244" s="283" t="e">
        <f t="shared" si="29"/>
        <v>#DIV/0!</v>
      </c>
      <c r="BN244" t="e">
        <f t="shared" si="32"/>
        <v>#DIV/0!</v>
      </c>
    </row>
    <row r="245" spans="1:66" x14ac:dyDescent="0.35">
      <c r="A245" t="s">
        <v>439</v>
      </c>
      <c r="B245" s="144"/>
      <c r="C245" s="98"/>
      <c r="D245" s="43" t="str">
        <f t="shared" si="25"/>
        <v>PPO</v>
      </c>
      <c r="E245" s="100"/>
      <c r="F245" s="101"/>
      <c r="G245" s="100"/>
      <c r="H245" s="101"/>
      <c r="I245" s="100"/>
      <c r="J245" s="101"/>
      <c r="K245" s="100"/>
      <c r="L245" s="101"/>
      <c r="M245" s="100"/>
      <c r="N245" s="101"/>
      <c r="O245" s="100"/>
      <c r="P245" s="101"/>
      <c r="Q245" s="100"/>
      <c r="R245" s="101"/>
      <c r="S245" s="100"/>
      <c r="T245" s="101"/>
      <c r="U245" s="118"/>
      <c r="V245" s="118"/>
      <c r="W245" s="100"/>
      <c r="X245" s="100"/>
      <c r="Y245" s="100"/>
      <c r="Z245" s="100"/>
      <c r="AA245" s="132"/>
      <c r="AB245" s="101"/>
      <c r="AC245" s="101"/>
      <c r="AD245" s="101"/>
      <c r="AE245" s="100"/>
      <c r="AF245" s="101"/>
      <c r="AG245" s="100"/>
      <c r="AH245" s="101"/>
      <c r="AI245" s="100"/>
      <c r="AJ245" s="101"/>
      <c r="AK245" s="100"/>
      <c r="AL245" s="101"/>
      <c r="AM245" s="101"/>
      <c r="AN245" s="8"/>
      <c r="AO245" s="147">
        <f>IFERROR(VLOOKUP(B245,'A2. Rate Change &amp; Enrollment'!$C$20:$K$769,3,FALSE),0)</f>
        <v>0</v>
      </c>
      <c r="AP245" s="147">
        <f>IFERROR(VLOOKUP(B245,'A2. Rate Change &amp; Enrollment'!$C$20:$K$769,7,FALSE),0)</f>
        <v>0</v>
      </c>
      <c r="AQ245" s="150" t="e">
        <f t="shared" si="30"/>
        <v>#DIV/0!</v>
      </c>
      <c r="AS245" s="177"/>
      <c r="AT245" s="177"/>
      <c r="AV245" s="153" t="e">
        <f t="shared" si="31"/>
        <v>#DIV/0!</v>
      </c>
      <c r="AW245" s="101"/>
      <c r="AY245" s="132"/>
      <c r="AZ245" s="101"/>
      <c r="BA245" s="94"/>
      <c r="BB245" s="94"/>
      <c r="BC245" s="94"/>
      <c r="BD245" s="94"/>
      <c r="BE245" s="101"/>
      <c r="BF245" s="132"/>
      <c r="BG245" s="98"/>
      <c r="BH245" s="74" t="str">
        <f t="shared" si="26"/>
        <v>N</v>
      </c>
      <c r="BI245" t="e">
        <f t="shared" si="27"/>
        <v>#DIV/0!</v>
      </c>
      <c r="BK245" s="283">
        <f>IFERROR(VLOOKUP($B245, 'A2. Rate Change &amp; Enrollment'!$C$14:$BY$769, 75, FALSE), 0)</f>
        <v>0</v>
      </c>
      <c r="BL245" s="283" t="e">
        <f t="shared" si="28"/>
        <v>#DIV/0!</v>
      </c>
      <c r="BM245" s="283" t="e">
        <f t="shared" si="29"/>
        <v>#DIV/0!</v>
      </c>
      <c r="BN245" t="e">
        <f t="shared" si="32"/>
        <v>#DIV/0!</v>
      </c>
    </row>
    <row r="246" spans="1:66" x14ac:dyDescent="0.35">
      <c r="A246" t="s">
        <v>440</v>
      </c>
      <c r="B246" s="144"/>
      <c r="C246" s="98"/>
      <c r="D246" s="43" t="str">
        <f t="shared" si="25"/>
        <v>PPO</v>
      </c>
      <c r="E246" s="100"/>
      <c r="F246" s="101"/>
      <c r="G246" s="100"/>
      <c r="H246" s="101"/>
      <c r="I246" s="100"/>
      <c r="J246" s="101"/>
      <c r="K246" s="100"/>
      <c r="L246" s="101"/>
      <c r="M246" s="100"/>
      <c r="N246" s="101"/>
      <c r="O246" s="100"/>
      <c r="P246" s="101"/>
      <c r="Q246" s="100"/>
      <c r="R246" s="101"/>
      <c r="S246" s="100"/>
      <c r="T246" s="101"/>
      <c r="U246" s="118"/>
      <c r="V246" s="118"/>
      <c r="W246" s="100"/>
      <c r="X246" s="100"/>
      <c r="Y246" s="100"/>
      <c r="Z246" s="100"/>
      <c r="AA246" s="132"/>
      <c r="AB246" s="101"/>
      <c r="AC246" s="101"/>
      <c r="AD246" s="101"/>
      <c r="AE246" s="100"/>
      <c r="AF246" s="101"/>
      <c r="AG246" s="100"/>
      <c r="AH246" s="101"/>
      <c r="AI246" s="100"/>
      <c r="AJ246" s="101"/>
      <c r="AK246" s="100"/>
      <c r="AL246" s="101"/>
      <c r="AM246" s="101"/>
      <c r="AN246" s="8"/>
      <c r="AO246" s="147">
        <f>IFERROR(VLOOKUP(B246,'A2. Rate Change &amp; Enrollment'!$C$20:$K$769,3,FALSE),0)</f>
        <v>0</v>
      </c>
      <c r="AP246" s="147">
        <f>IFERROR(VLOOKUP(B246,'A2. Rate Change &amp; Enrollment'!$C$20:$K$769,7,FALSE),0)</f>
        <v>0</v>
      </c>
      <c r="AQ246" s="150" t="e">
        <f t="shared" si="30"/>
        <v>#DIV/0!</v>
      </c>
      <c r="AS246" s="177"/>
      <c r="AT246" s="177"/>
      <c r="AV246" s="153" t="e">
        <f t="shared" si="31"/>
        <v>#DIV/0!</v>
      </c>
      <c r="AW246" s="101"/>
      <c r="AY246" s="132"/>
      <c r="AZ246" s="101"/>
      <c r="BA246" s="94"/>
      <c r="BB246" s="94"/>
      <c r="BC246" s="94"/>
      <c r="BD246" s="94"/>
      <c r="BE246" s="101"/>
      <c r="BF246" s="132"/>
      <c r="BG246" s="98"/>
      <c r="BH246" s="74" t="str">
        <f t="shared" si="26"/>
        <v>N</v>
      </c>
      <c r="BI246" t="e">
        <f t="shared" si="27"/>
        <v>#DIV/0!</v>
      </c>
      <c r="BK246" s="283">
        <f>IFERROR(VLOOKUP($B246, 'A2. Rate Change &amp; Enrollment'!$C$14:$BY$769, 75, FALSE), 0)</f>
        <v>0</v>
      </c>
      <c r="BL246" s="283" t="e">
        <f t="shared" si="28"/>
        <v>#DIV/0!</v>
      </c>
      <c r="BM246" s="283" t="e">
        <f t="shared" si="29"/>
        <v>#DIV/0!</v>
      </c>
      <c r="BN246" t="e">
        <f t="shared" si="32"/>
        <v>#DIV/0!</v>
      </c>
    </row>
    <row r="247" spans="1:66" x14ac:dyDescent="0.35">
      <c r="A247" t="s">
        <v>441</v>
      </c>
      <c r="B247" s="144"/>
      <c r="C247" s="98"/>
      <c r="D247" s="43" t="str">
        <f t="shared" si="25"/>
        <v>PPO</v>
      </c>
      <c r="E247" s="100"/>
      <c r="F247" s="101"/>
      <c r="G247" s="100"/>
      <c r="H247" s="101"/>
      <c r="I247" s="100"/>
      <c r="J247" s="101"/>
      <c r="K247" s="100"/>
      <c r="L247" s="101"/>
      <c r="M247" s="100"/>
      <c r="N247" s="101"/>
      <c r="O247" s="100"/>
      <c r="P247" s="101"/>
      <c r="Q247" s="100"/>
      <c r="R247" s="101"/>
      <c r="S247" s="100"/>
      <c r="T247" s="101"/>
      <c r="U247" s="118"/>
      <c r="V247" s="118"/>
      <c r="W247" s="100"/>
      <c r="X247" s="100"/>
      <c r="Y247" s="100"/>
      <c r="Z247" s="100"/>
      <c r="AA247" s="132"/>
      <c r="AB247" s="101"/>
      <c r="AC247" s="101"/>
      <c r="AD247" s="101"/>
      <c r="AE247" s="100"/>
      <c r="AF247" s="101"/>
      <c r="AG247" s="100"/>
      <c r="AH247" s="101"/>
      <c r="AI247" s="100"/>
      <c r="AJ247" s="101"/>
      <c r="AK247" s="100"/>
      <c r="AL247" s="101"/>
      <c r="AM247" s="101"/>
      <c r="AN247" s="8"/>
      <c r="AO247" s="147">
        <f>IFERROR(VLOOKUP(B247,'A2. Rate Change &amp; Enrollment'!$C$20:$K$769,3,FALSE),0)</f>
        <v>0</v>
      </c>
      <c r="AP247" s="147">
        <f>IFERROR(VLOOKUP(B247,'A2. Rate Change &amp; Enrollment'!$C$20:$K$769,7,FALSE),0)</f>
        <v>0</v>
      </c>
      <c r="AQ247" s="150" t="e">
        <f t="shared" si="30"/>
        <v>#DIV/0!</v>
      </c>
      <c r="AS247" s="177"/>
      <c r="AT247" s="177"/>
      <c r="AV247" s="153" t="e">
        <f t="shared" si="31"/>
        <v>#DIV/0!</v>
      </c>
      <c r="AW247" s="101"/>
      <c r="AY247" s="132"/>
      <c r="AZ247" s="101"/>
      <c r="BA247" s="94"/>
      <c r="BB247" s="94"/>
      <c r="BC247" s="94"/>
      <c r="BD247" s="94"/>
      <c r="BE247" s="101"/>
      <c r="BF247" s="132"/>
      <c r="BG247" s="98"/>
      <c r="BH247" s="74" t="str">
        <f t="shared" si="26"/>
        <v>N</v>
      </c>
      <c r="BI247" t="e">
        <f t="shared" si="27"/>
        <v>#DIV/0!</v>
      </c>
      <c r="BK247" s="283">
        <f>IFERROR(VLOOKUP($B247, 'A2. Rate Change &amp; Enrollment'!$C$14:$BY$769, 75, FALSE), 0)</f>
        <v>0</v>
      </c>
      <c r="BL247" s="283" t="e">
        <f t="shared" si="28"/>
        <v>#DIV/0!</v>
      </c>
      <c r="BM247" s="283" t="e">
        <f t="shared" si="29"/>
        <v>#DIV/0!</v>
      </c>
      <c r="BN247" t="e">
        <f t="shared" si="32"/>
        <v>#DIV/0!</v>
      </c>
    </row>
    <row r="248" spans="1:66" x14ac:dyDescent="0.35">
      <c r="A248" t="s">
        <v>442</v>
      </c>
      <c r="B248" s="144"/>
      <c r="C248" s="98"/>
      <c r="D248" s="43" t="str">
        <f t="shared" si="25"/>
        <v>PPO</v>
      </c>
      <c r="E248" s="100"/>
      <c r="F248" s="101"/>
      <c r="G248" s="100"/>
      <c r="H248" s="101"/>
      <c r="I248" s="100"/>
      <c r="J248" s="101"/>
      <c r="K248" s="100"/>
      <c r="L248" s="101"/>
      <c r="M248" s="100"/>
      <c r="N248" s="101"/>
      <c r="O248" s="100"/>
      <c r="P248" s="101"/>
      <c r="Q248" s="100"/>
      <c r="R248" s="101"/>
      <c r="S248" s="100"/>
      <c r="T248" s="101"/>
      <c r="U248" s="118"/>
      <c r="V248" s="118"/>
      <c r="W248" s="100"/>
      <c r="X248" s="100"/>
      <c r="Y248" s="100"/>
      <c r="Z248" s="100"/>
      <c r="AA248" s="132"/>
      <c r="AB248" s="101"/>
      <c r="AC248" s="101"/>
      <c r="AD248" s="101"/>
      <c r="AE248" s="100"/>
      <c r="AF248" s="101"/>
      <c r="AG248" s="100"/>
      <c r="AH248" s="101"/>
      <c r="AI248" s="100"/>
      <c r="AJ248" s="101"/>
      <c r="AK248" s="100"/>
      <c r="AL248" s="101"/>
      <c r="AM248" s="101"/>
      <c r="AN248" s="8"/>
      <c r="AO248" s="147">
        <f>IFERROR(VLOOKUP(B248,'A2. Rate Change &amp; Enrollment'!$C$20:$K$769,3,FALSE),0)</f>
        <v>0</v>
      </c>
      <c r="AP248" s="147">
        <f>IFERROR(VLOOKUP(B248,'A2. Rate Change &amp; Enrollment'!$C$20:$K$769,7,FALSE),0)</f>
        <v>0</v>
      </c>
      <c r="AQ248" s="150" t="e">
        <f t="shared" si="30"/>
        <v>#DIV/0!</v>
      </c>
      <c r="AS248" s="177"/>
      <c r="AT248" s="177"/>
      <c r="AV248" s="153" t="e">
        <f t="shared" si="31"/>
        <v>#DIV/0!</v>
      </c>
      <c r="AW248" s="101"/>
      <c r="AY248" s="132"/>
      <c r="AZ248" s="101"/>
      <c r="BA248" s="94"/>
      <c r="BB248" s="94"/>
      <c r="BC248" s="94"/>
      <c r="BD248" s="94"/>
      <c r="BE248" s="101"/>
      <c r="BF248" s="132"/>
      <c r="BG248" s="98"/>
      <c r="BH248" s="74" t="str">
        <f t="shared" si="26"/>
        <v>N</v>
      </c>
      <c r="BI248" t="e">
        <f t="shared" si="27"/>
        <v>#DIV/0!</v>
      </c>
      <c r="BK248" s="283">
        <f>IFERROR(VLOOKUP($B248, 'A2. Rate Change &amp; Enrollment'!$C$14:$BY$769, 75, FALSE), 0)</f>
        <v>0</v>
      </c>
      <c r="BL248" s="283" t="e">
        <f t="shared" si="28"/>
        <v>#DIV/0!</v>
      </c>
      <c r="BM248" s="283" t="e">
        <f t="shared" si="29"/>
        <v>#DIV/0!</v>
      </c>
      <c r="BN248" t="e">
        <f t="shared" si="32"/>
        <v>#DIV/0!</v>
      </c>
    </row>
    <row r="249" spans="1:66" x14ac:dyDescent="0.35">
      <c r="A249" t="s">
        <v>443</v>
      </c>
      <c r="B249" s="144"/>
      <c r="C249" s="98"/>
      <c r="D249" s="43" t="str">
        <f t="shared" si="25"/>
        <v>PPO</v>
      </c>
      <c r="E249" s="100"/>
      <c r="F249" s="101"/>
      <c r="G249" s="100"/>
      <c r="H249" s="101"/>
      <c r="I249" s="100"/>
      <c r="J249" s="101"/>
      <c r="K249" s="100"/>
      <c r="L249" s="101"/>
      <c r="M249" s="100"/>
      <c r="N249" s="101"/>
      <c r="O249" s="100"/>
      <c r="P249" s="101"/>
      <c r="Q249" s="100"/>
      <c r="R249" s="101"/>
      <c r="S249" s="100"/>
      <c r="T249" s="101"/>
      <c r="U249" s="118"/>
      <c r="V249" s="118"/>
      <c r="W249" s="100"/>
      <c r="X249" s="100"/>
      <c r="Y249" s="100"/>
      <c r="Z249" s="100"/>
      <c r="AA249" s="132"/>
      <c r="AB249" s="101"/>
      <c r="AC249" s="101"/>
      <c r="AD249" s="101"/>
      <c r="AE249" s="100"/>
      <c r="AF249" s="101"/>
      <c r="AG249" s="100"/>
      <c r="AH249" s="101"/>
      <c r="AI249" s="100"/>
      <c r="AJ249" s="101"/>
      <c r="AK249" s="100"/>
      <c r="AL249" s="101"/>
      <c r="AM249" s="101"/>
      <c r="AN249" s="8"/>
      <c r="AO249" s="147">
        <f>IFERROR(VLOOKUP(B249,'A2. Rate Change &amp; Enrollment'!$C$20:$K$769,3,FALSE),0)</f>
        <v>0</v>
      </c>
      <c r="AP249" s="147">
        <f>IFERROR(VLOOKUP(B249,'A2. Rate Change &amp; Enrollment'!$C$20:$K$769,7,FALSE),0)</f>
        <v>0</v>
      </c>
      <c r="AQ249" s="150" t="e">
        <f t="shared" si="30"/>
        <v>#DIV/0!</v>
      </c>
      <c r="AS249" s="177"/>
      <c r="AT249" s="177"/>
      <c r="AV249" s="153" t="e">
        <f t="shared" si="31"/>
        <v>#DIV/0!</v>
      </c>
      <c r="AW249" s="101"/>
      <c r="AY249" s="132"/>
      <c r="AZ249" s="101"/>
      <c r="BA249" s="94"/>
      <c r="BB249" s="94"/>
      <c r="BC249" s="94"/>
      <c r="BD249" s="94"/>
      <c r="BE249" s="101"/>
      <c r="BF249" s="132"/>
      <c r="BG249" s="98"/>
      <c r="BH249" s="74" t="str">
        <f t="shared" si="26"/>
        <v>N</v>
      </c>
      <c r="BI249" t="e">
        <f t="shared" si="27"/>
        <v>#DIV/0!</v>
      </c>
      <c r="BK249" s="283">
        <f>IFERROR(VLOOKUP($B249, 'A2. Rate Change &amp; Enrollment'!$C$14:$BY$769, 75, FALSE), 0)</f>
        <v>0</v>
      </c>
      <c r="BL249" s="283" t="e">
        <f t="shared" si="28"/>
        <v>#DIV/0!</v>
      </c>
      <c r="BM249" s="283" t="e">
        <f t="shared" si="29"/>
        <v>#DIV/0!</v>
      </c>
      <c r="BN249" t="e">
        <f t="shared" si="32"/>
        <v>#DIV/0!</v>
      </c>
    </row>
    <row r="250" spans="1:66" x14ac:dyDescent="0.35">
      <c r="A250" t="s">
        <v>444</v>
      </c>
      <c r="B250" s="144"/>
      <c r="C250" s="98"/>
      <c r="D250" s="43" t="str">
        <f t="shared" si="25"/>
        <v>PPO</v>
      </c>
      <c r="E250" s="100"/>
      <c r="F250" s="101"/>
      <c r="G250" s="100"/>
      <c r="H250" s="101"/>
      <c r="I250" s="100"/>
      <c r="J250" s="101"/>
      <c r="K250" s="100"/>
      <c r="L250" s="101"/>
      <c r="M250" s="100"/>
      <c r="N250" s="101"/>
      <c r="O250" s="100"/>
      <c r="P250" s="101"/>
      <c r="Q250" s="100"/>
      <c r="R250" s="101"/>
      <c r="S250" s="100"/>
      <c r="T250" s="101"/>
      <c r="U250" s="118"/>
      <c r="V250" s="118"/>
      <c r="W250" s="100"/>
      <c r="X250" s="100"/>
      <c r="Y250" s="100"/>
      <c r="Z250" s="100"/>
      <c r="AA250" s="132"/>
      <c r="AB250" s="101"/>
      <c r="AC250" s="101"/>
      <c r="AD250" s="101"/>
      <c r="AE250" s="100"/>
      <c r="AF250" s="101"/>
      <c r="AG250" s="100"/>
      <c r="AH250" s="101"/>
      <c r="AI250" s="100"/>
      <c r="AJ250" s="101"/>
      <c r="AK250" s="100"/>
      <c r="AL250" s="101"/>
      <c r="AM250" s="101"/>
      <c r="AN250" s="8"/>
      <c r="AO250" s="147">
        <f>IFERROR(VLOOKUP(B250,'A2. Rate Change &amp; Enrollment'!$C$20:$K$769,3,FALSE),0)</f>
        <v>0</v>
      </c>
      <c r="AP250" s="147">
        <f>IFERROR(VLOOKUP(B250,'A2. Rate Change &amp; Enrollment'!$C$20:$K$769,7,FALSE),0)</f>
        <v>0</v>
      </c>
      <c r="AQ250" s="150" t="e">
        <f t="shared" si="30"/>
        <v>#DIV/0!</v>
      </c>
      <c r="AS250" s="177"/>
      <c r="AT250" s="177"/>
      <c r="AV250" s="153" t="e">
        <f t="shared" si="31"/>
        <v>#DIV/0!</v>
      </c>
      <c r="AW250" s="101"/>
      <c r="AY250" s="132"/>
      <c r="AZ250" s="101"/>
      <c r="BA250" s="94"/>
      <c r="BB250" s="94"/>
      <c r="BC250" s="94"/>
      <c r="BD250" s="94"/>
      <c r="BE250" s="101"/>
      <c r="BF250" s="132"/>
      <c r="BG250" s="98"/>
      <c r="BH250" s="74" t="str">
        <f t="shared" si="26"/>
        <v>N</v>
      </c>
      <c r="BI250" t="e">
        <f t="shared" si="27"/>
        <v>#DIV/0!</v>
      </c>
      <c r="BK250" s="283">
        <f>IFERROR(VLOOKUP($B250, 'A2. Rate Change &amp; Enrollment'!$C$14:$BY$769, 75, FALSE), 0)</f>
        <v>0</v>
      </c>
      <c r="BL250" s="283" t="e">
        <f t="shared" si="28"/>
        <v>#DIV/0!</v>
      </c>
      <c r="BM250" s="283" t="e">
        <f t="shared" si="29"/>
        <v>#DIV/0!</v>
      </c>
      <c r="BN250" t="e">
        <f t="shared" si="32"/>
        <v>#DIV/0!</v>
      </c>
    </row>
    <row r="251" spans="1:66" x14ac:dyDescent="0.35">
      <c r="A251" t="s">
        <v>445</v>
      </c>
      <c r="B251" s="144"/>
      <c r="C251" s="98"/>
      <c r="D251" s="43" t="str">
        <f t="shared" si="25"/>
        <v>PPO</v>
      </c>
      <c r="E251" s="100"/>
      <c r="F251" s="101"/>
      <c r="G251" s="100"/>
      <c r="H251" s="101"/>
      <c r="I251" s="100"/>
      <c r="J251" s="101"/>
      <c r="K251" s="100"/>
      <c r="L251" s="101"/>
      <c r="M251" s="100"/>
      <c r="N251" s="101"/>
      <c r="O251" s="100"/>
      <c r="P251" s="101"/>
      <c r="Q251" s="100"/>
      <c r="R251" s="101"/>
      <c r="S251" s="100"/>
      <c r="T251" s="101"/>
      <c r="U251" s="118"/>
      <c r="V251" s="118"/>
      <c r="W251" s="100"/>
      <c r="X251" s="100"/>
      <c r="Y251" s="100"/>
      <c r="Z251" s="100"/>
      <c r="AA251" s="132"/>
      <c r="AB251" s="101"/>
      <c r="AC251" s="101"/>
      <c r="AD251" s="101"/>
      <c r="AE251" s="100"/>
      <c r="AF251" s="101"/>
      <c r="AG251" s="100"/>
      <c r="AH251" s="101"/>
      <c r="AI251" s="100"/>
      <c r="AJ251" s="101"/>
      <c r="AK251" s="100"/>
      <c r="AL251" s="101"/>
      <c r="AM251" s="101"/>
      <c r="AN251" s="8"/>
      <c r="AO251" s="147">
        <f>IFERROR(VLOOKUP(B251,'A2. Rate Change &amp; Enrollment'!$C$20:$K$769,3,FALSE),0)</f>
        <v>0</v>
      </c>
      <c r="AP251" s="147">
        <f>IFERROR(VLOOKUP(B251,'A2. Rate Change &amp; Enrollment'!$C$20:$K$769,7,FALSE),0)</f>
        <v>0</v>
      </c>
      <c r="AQ251" s="150" t="e">
        <f t="shared" si="30"/>
        <v>#DIV/0!</v>
      </c>
      <c r="AS251" s="177"/>
      <c r="AT251" s="177"/>
      <c r="AV251" s="153" t="e">
        <f t="shared" si="31"/>
        <v>#DIV/0!</v>
      </c>
      <c r="AW251" s="101"/>
      <c r="AY251" s="132"/>
      <c r="AZ251" s="101"/>
      <c r="BA251" s="94"/>
      <c r="BB251" s="94"/>
      <c r="BC251" s="94"/>
      <c r="BD251" s="94"/>
      <c r="BE251" s="101"/>
      <c r="BF251" s="132"/>
      <c r="BG251" s="98"/>
      <c r="BH251" s="74" t="str">
        <f t="shared" si="26"/>
        <v>N</v>
      </c>
      <c r="BI251" t="e">
        <f t="shared" si="27"/>
        <v>#DIV/0!</v>
      </c>
      <c r="BK251" s="283">
        <f>IFERROR(VLOOKUP($B251, 'A2. Rate Change &amp; Enrollment'!$C$14:$BY$769, 75, FALSE), 0)</f>
        <v>0</v>
      </c>
      <c r="BL251" s="283" t="e">
        <f t="shared" si="28"/>
        <v>#DIV/0!</v>
      </c>
      <c r="BM251" s="283" t="e">
        <f t="shared" si="29"/>
        <v>#DIV/0!</v>
      </c>
      <c r="BN251" t="e">
        <f t="shared" si="32"/>
        <v>#DIV/0!</v>
      </c>
    </row>
    <row r="252" spans="1:66" x14ac:dyDescent="0.35">
      <c r="A252" t="s">
        <v>446</v>
      </c>
      <c r="B252" s="144"/>
      <c r="C252" s="98"/>
      <c r="D252" s="43" t="str">
        <f t="shared" si="25"/>
        <v>PPO</v>
      </c>
      <c r="E252" s="100"/>
      <c r="F252" s="101"/>
      <c r="G252" s="100"/>
      <c r="H252" s="101"/>
      <c r="I252" s="100"/>
      <c r="J252" s="101"/>
      <c r="K252" s="100"/>
      <c r="L252" s="101"/>
      <c r="M252" s="100"/>
      <c r="N252" s="101"/>
      <c r="O252" s="100"/>
      <c r="P252" s="101"/>
      <c r="Q252" s="100"/>
      <c r="R252" s="101"/>
      <c r="S252" s="100"/>
      <c r="T252" s="101"/>
      <c r="U252" s="118"/>
      <c r="V252" s="118"/>
      <c r="W252" s="100"/>
      <c r="X252" s="100"/>
      <c r="Y252" s="100"/>
      <c r="Z252" s="100"/>
      <c r="AA252" s="132"/>
      <c r="AB252" s="101"/>
      <c r="AC252" s="101"/>
      <c r="AD252" s="101"/>
      <c r="AE252" s="100"/>
      <c r="AF252" s="101"/>
      <c r="AG252" s="100"/>
      <c r="AH252" s="101"/>
      <c r="AI252" s="100"/>
      <c r="AJ252" s="101"/>
      <c r="AK252" s="100"/>
      <c r="AL252" s="101"/>
      <c r="AM252" s="101"/>
      <c r="AN252" s="8"/>
      <c r="AO252" s="147">
        <f>IFERROR(VLOOKUP(B252,'A2. Rate Change &amp; Enrollment'!$C$20:$K$769,3,FALSE),0)</f>
        <v>0</v>
      </c>
      <c r="AP252" s="147">
        <f>IFERROR(VLOOKUP(B252,'A2. Rate Change &amp; Enrollment'!$C$20:$K$769,7,FALSE),0)</f>
        <v>0</v>
      </c>
      <c r="AQ252" s="150" t="e">
        <f t="shared" si="30"/>
        <v>#DIV/0!</v>
      </c>
      <c r="AS252" s="177"/>
      <c r="AT252" s="177"/>
      <c r="AV252" s="153" t="e">
        <f t="shared" si="31"/>
        <v>#DIV/0!</v>
      </c>
      <c r="AW252" s="101"/>
      <c r="AY252" s="132"/>
      <c r="AZ252" s="101"/>
      <c r="BA252" s="94"/>
      <c r="BB252" s="94"/>
      <c r="BC252" s="94"/>
      <c r="BD252" s="94"/>
      <c r="BE252" s="101"/>
      <c r="BF252" s="132"/>
      <c r="BG252" s="98"/>
      <c r="BH252" s="74" t="str">
        <f t="shared" si="26"/>
        <v>N</v>
      </c>
      <c r="BI252" t="e">
        <f t="shared" si="27"/>
        <v>#DIV/0!</v>
      </c>
      <c r="BK252" s="283">
        <f>IFERROR(VLOOKUP($B252, 'A2. Rate Change &amp; Enrollment'!$C$14:$BY$769, 75, FALSE), 0)</f>
        <v>0</v>
      </c>
      <c r="BL252" s="283" t="e">
        <f t="shared" si="28"/>
        <v>#DIV/0!</v>
      </c>
      <c r="BM252" s="283" t="e">
        <f t="shared" si="29"/>
        <v>#DIV/0!</v>
      </c>
      <c r="BN252" t="e">
        <f t="shared" si="32"/>
        <v>#DIV/0!</v>
      </c>
    </row>
    <row r="253" spans="1:66" x14ac:dyDescent="0.35">
      <c r="A253" t="s">
        <v>447</v>
      </c>
      <c r="B253" s="144"/>
      <c r="C253" s="98"/>
      <c r="D253" s="43" t="str">
        <f t="shared" si="25"/>
        <v>PPO</v>
      </c>
      <c r="E253" s="100"/>
      <c r="F253" s="101"/>
      <c r="G253" s="100"/>
      <c r="H253" s="101"/>
      <c r="I253" s="100"/>
      <c r="J253" s="101"/>
      <c r="K253" s="100"/>
      <c r="L253" s="101"/>
      <c r="M253" s="100"/>
      <c r="N253" s="101"/>
      <c r="O253" s="100"/>
      <c r="P253" s="101"/>
      <c r="Q253" s="100"/>
      <c r="R253" s="101"/>
      <c r="S253" s="100"/>
      <c r="T253" s="101"/>
      <c r="U253" s="118"/>
      <c r="V253" s="118"/>
      <c r="W253" s="100"/>
      <c r="X253" s="100"/>
      <c r="Y253" s="100"/>
      <c r="Z253" s="100"/>
      <c r="AA253" s="132"/>
      <c r="AB253" s="101"/>
      <c r="AC253" s="101"/>
      <c r="AD253" s="101"/>
      <c r="AE253" s="100"/>
      <c r="AF253" s="101"/>
      <c r="AG253" s="100"/>
      <c r="AH253" s="101"/>
      <c r="AI253" s="100"/>
      <c r="AJ253" s="101"/>
      <c r="AK253" s="100"/>
      <c r="AL253" s="101"/>
      <c r="AM253" s="101"/>
      <c r="AN253" s="8"/>
      <c r="AO253" s="147">
        <f>IFERROR(VLOOKUP(B253,'A2. Rate Change &amp; Enrollment'!$C$20:$K$769,3,FALSE),0)</f>
        <v>0</v>
      </c>
      <c r="AP253" s="147">
        <f>IFERROR(VLOOKUP(B253,'A2. Rate Change &amp; Enrollment'!$C$20:$K$769,7,FALSE),0)</f>
        <v>0</v>
      </c>
      <c r="AQ253" s="150" t="e">
        <f t="shared" si="30"/>
        <v>#DIV/0!</v>
      </c>
      <c r="AS253" s="177"/>
      <c r="AT253" s="177"/>
      <c r="AV253" s="153" t="e">
        <f t="shared" si="31"/>
        <v>#DIV/0!</v>
      </c>
      <c r="AW253" s="101"/>
      <c r="AY253" s="132"/>
      <c r="AZ253" s="101"/>
      <c r="BA253" s="94"/>
      <c r="BB253" s="94"/>
      <c r="BC253" s="94"/>
      <c r="BD253" s="94"/>
      <c r="BE253" s="101"/>
      <c r="BF253" s="132"/>
      <c r="BG253" s="98"/>
      <c r="BH253" s="74" t="str">
        <f t="shared" si="26"/>
        <v>N</v>
      </c>
      <c r="BI253" t="e">
        <f t="shared" si="27"/>
        <v>#DIV/0!</v>
      </c>
      <c r="BK253" s="283">
        <f>IFERROR(VLOOKUP($B253, 'A2. Rate Change &amp; Enrollment'!$C$14:$BY$769, 75, FALSE), 0)</f>
        <v>0</v>
      </c>
      <c r="BL253" s="283" t="e">
        <f t="shared" si="28"/>
        <v>#DIV/0!</v>
      </c>
      <c r="BM253" s="283" t="e">
        <f t="shared" si="29"/>
        <v>#DIV/0!</v>
      </c>
      <c r="BN253" t="e">
        <f t="shared" si="32"/>
        <v>#DIV/0!</v>
      </c>
    </row>
    <row r="254" spans="1:66" x14ac:dyDescent="0.35">
      <c r="A254" t="s">
        <v>448</v>
      </c>
      <c r="B254" s="144"/>
      <c r="C254" s="98"/>
      <c r="D254" s="43" t="str">
        <f t="shared" si="25"/>
        <v>PPO</v>
      </c>
      <c r="E254" s="100"/>
      <c r="F254" s="101"/>
      <c r="G254" s="100"/>
      <c r="H254" s="101"/>
      <c r="I254" s="100"/>
      <c r="J254" s="101"/>
      <c r="K254" s="100"/>
      <c r="L254" s="101"/>
      <c r="M254" s="100"/>
      <c r="N254" s="101"/>
      <c r="O254" s="100"/>
      <c r="P254" s="101"/>
      <c r="Q254" s="100"/>
      <c r="R254" s="101"/>
      <c r="S254" s="100"/>
      <c r="T254" s="101"/>
      <c r="U254" s="118"/>
      <c r="V254" s="118"/>
      <c r="W254" s="100"/>
      <c r="X254" s="100"/>
      <c r="Y254" s="100"/>
      <c r="Z254" s="100"/>
      <c r="AA254" s="132"/>
      <c r="AB254" s="101"/>
      <c r="AC254" s="101"/>
      <c r="AD254" s="101"/>
      <c r="AE254" s="100"/>
      <c r="AF254" s="101"/>
      <c r="AG254" s="100"/>
      <c r="AH254" s="101"/>
      <c r="AI254" s="100"/>
      <c r="AJ254" s="101"/>
      <c r="AK254" s="100"/>
      <c r="AL254" s="101"/>
      <c r="AM254" s="101"/>
      <c r="AN254" s="8"/>
      <c r="AO254" s="147">
        <f>IFERROR(VLOOKUP(B254,'A2. Rate Change &amp; Enrollment'!$C$20:$K$769,3,FALSE),0)</f>
        <v>0</v>
      </c>
      <c r="AP254" s="147">
        <f>IFERROR(VLOOKUP(B254,'A2. Rate Change &amp; Enrollment'!$C$20:$K$769,7,FALSE),0)</f>
        <v>0</v>
      </c>
      <c r="AQ254" s="150" t="e">
        <f t="shared" si="30"/>
        <v>#DIV/0!</v>
      </c>
      <c r="AS254" s="177"/>
      <c r="AT254" s="177"/>
      <c r="AV254" s="153" t="e">
        <f t="shared" si="31"/>
        <v>#DIV/0!</v>
      </c>
      <c r="AW254" s="101"/>
      <c r="AY254" s="132"/>
      <c r="AZ254" s="101"/>
      <c r="BA254" s="94"/>
      <c r="BB254" s="94"/>
      <c r="BC254" s="94"/>
      <c r="BD254" s="94"/>
      <c r="BE254" s="101"/>
      <c r="BF254" s="132"/>
      <c r="BG254" s="98"/>
      <c r="BH254" s="74" t="str">
        <f t="shared" si="26"/>
        <v>N</v>
      </c>
      <c r="BI254" t="e">
        <f t="shared" si="27"/>
        <v>#DIV/0!</v>
      </c>
      <c r="BK254" s="283">
        <f>IFERROR(VLOOKUP($B254, 'A2. Rate Change &amp; Enrollment'!$C$14:$BY$769, 75, FALSE), 0)</f>
        <v>0</v>
      </c>
      <c r="BL254" s="283" t="e">
        <f t="shared" si="28"/>
        <v>#DIV/0!</v>
      </c>
      <c r="BM254" s="283" t="e">
        <f t="shared" si="29"/>
        <v>#DIV/0!</v>
      </c>
      <c r="BN254" t="e">
        <f t="shared" si="32"/>
        <v>#DIV/0!</v>
      </c>
    </row>
    <row r="255" spans="1:66" x14ac:dyDescent="0.35">
      <c r="A255" t="s">
        <v>449</v>
      </c>
      <c r="B255" s="144"/>
      <c r="C255" s="98"/>
      <c r="D255" s="43" t="str">
        <f t="shared" si="25"/>
        <v>PPO</v>
      </c>
      <c r="E255" s="100"/>
      <c r="F255" s="101"/>
      <c r="G255" s="100"/>
      <c r="H255" s="101"/>
      <c r="I255" s="100"/>
      <c r="J255" s="101"/>
      <c r="K255" s="100"/>
      <c r="L255" s="101"/>
      <c r="M255" s="100"/>
      <c r="N255" s="101"/>
      <c r="O255" s="100"/>
      <c r="P255" s="101"/>
      <c r="Q255" s="100"/>
      <c r="R255" s="101"/>
      <c r="S255" s="100"/>
      <c r="T255" s="101"/>
      <c r="U255" s="118"/>
      <c r="V255" s="118"/>
      <c r="W255" s="100"/>
      <c r="X255" s="100"/>
      <c r="Y255" s="100"/>
      <c r="Z255" s="100"/>
      <c r="AA255" s="132"/>
      <c r="AB255" s="101"/>
      <c r="AC255" s="101"/>
      <c r="AD255" s="101"/>
      <c r="AE255" s="100"/>
      <c r="AF255" s="101"/>
      <c r="AG255" s="100"/>
      <c r="AH255" s="101"/>
      <c r="AI255" s="100"/>
      <c r="AJ255" s="101"/>
      <c r="AK255" s="100"/>
      <c r="AL255" s="101"/>
      <c r="AM255" s="101"/>
      <c r="AN255" s="8"/>
      <c r="AO255" s="147">
        <f>IFERROR(VLOOKUP(B255,'A2. Rate Change &amp; Enrollment'!$C$20:$K$769,3,FALSE),0)</f>
        <v>0</v>
      </c>
      <c r="AP255" s="147">
        <f>IFERROR(VLOOKUP(B255,'A2. Rate Change &amp; Enrollment'!$C$20:$K$769,7,FALSE),0)</f>
        <v>0</v>
      </c>
      <c r="AQ255" s="150" t="e">
        <f t="shared" si="30"/>
        <v>#DIV/0!</v>
      </c>
      <c r="AS255" s="177"/>
      <c r="AT255" s="177"/>
      <c r="AV255" s="153" t="e">
        <f t="shared" si="31"/>
        <v>#DIV/0!</v>
      </c>
      <c r="AW255" s="101"/>
      <c r="AY255" s="132"/>
      <c r="AZ255" s="101"/>
      <c r="BA255" s="94"/>
      <c r="BB255" s="94"/>
      <c r="BC255" s="94"/>
      <c r="BD255" s="94"/>
      <c r="BE255" s="101"/>
      <c r="BF255" s="132"/>
      <c r="BG255" s="98"/>
      <c r="BH255" s="74" t="str">
        <f t="shared" si="26"/>
        <v>N</v>
      </c>
      <c r="BI255" t="e">
        <f t="shared" si="27"/>
        <v>#DIV/0!</v>
      </c>
      <c r="BK255" s="283">
        <f>IFERROR(VLOOKUP($B255, 'A2. Rate Change &amp; Enrollment'!$C$14:$BY$769, 75, FALSE), 0)</f>
        <v>0</v>
      </c>
      <c r="BL255" s="283" t="e">
        <f t="shared" si="28"/>
        <v>#DIV/0!</v>
      </c>
      <c r="BM255" s="283" t="e">
        <f t="shared" si="29"/>
        <v>#DIV/0!</v>
      </c>
      <c r="BN255" t="e">
        <f t="shared" si="32"/>
        <v>#DIV/0!</v>
      </c>
    </row>
    <row r="256" spans="1:66" x14ac:dyDescent="0.35">
      <c r="A256" t="s">
        <v>450</v>
      </c>
      <c r="B256" s="144"/>
      <c r="C256" s="98"/>
      <c r="D256" s="43" t="str">
        <f t="shared" si="25"/>
        <v>PPO</v>
      </c>
      <c r="E256" s="100"/>
      <c r="F256" s="101"/>
      <c r="G256" s="100"/>
      <c r="H256" s="101"/>
      <c r="I256" s="100"/>
      <c r="J256" s="101"/>
      <c r="K256" s="100"/>
      <c r="L256" s="101"/>
      <c r="M256" s="100"/>
      <c r="N256" s="101"/>
      <c r="O256" s="100"/>
      <c r="P256" s="101"/>
      <c r="Q256" s="100"/>
      <c r="R256" s="101"/>
      <c r="S256" s="100"/>
      <c r="T256" s="101"/>
      <c r="U256" s="118"/>
      <c r="V256" s="118"/>
      <c r="W256" s="100"/>
      <c r="X256" s="100"/>
      <c r="Y256" s="100"/>
      <c r="Z256" s="100"/>
      <c r="AA256" s="132"/>
      <c r="AB256" s="101"/>
      <c r="AC256" s="101"/>
      <c r="AD256" s="101"/>
      <c r="AE256" s="100"/>
      <c r="AF256" s="101"/>
      <c r="AG256" s="100"/>
      <c r="AH256" s="101"/>
      <c r="AI256" s="100"/>
      <c r="AJ256" s="101"/>
      <c r="AK256" s="100"/>
      <c r="AL256" s="101"/>
      <c r="AM256" s="101"/>
      <c r="AN256" s="8"/>
      <c r="AO256" s="147">
        <f>IFERROR(VLOOKUP(B256,'A2. Rate Change &amp; Enrollment'!$C$20:$K$769,3,FALSE),0)</f>
        <v>0</v>
      </c>
      <c r="AP256" s="147">
        <f>IFERROR(VLOOKUP(B256,'A2. Rate Change &amp; Enrollment'!$C$20:$K$769,7,FALSE),0)</f>
        <v>0</v>
      </c>
      <c r="AQ256" s="150" t="e">
        <f t="shared" si="30"/>
        <v>#DIV/0!</v>
      </c>
      <c r="AS256" s="177"/>
      <c r="AT256" s="177"/>
      <c r="AV256" s="153" t="e">
        <f t="shared" si="31"/>
        <v>#DIV/0!</v>
      </c>
      <c r="AW256" s="101"/>
      <c r="AY256" s="132"/>
      <c r="AZ256" s="101"/>
      <c r="BA256" s="94"/>
      <c r="BB256" s="94"/>
      <c r="BC256" s="94"/>
      <c r="BD256" s="94"/>
      <c r="BE256" s="101"/>
      <c r="BF256" s="132"/>
      <c r="BG256" s="98"/>
      <c r="BH256" s="74" t="str">
        <f t="shared" si="26"/>
        <v>N</v>
      </c>
      <c r="BI256" t="e">
        <f t="shared" si="27"/>
        <v>#DIV/0!</v>
      </c>
      <c r="BK256" s="283">
        <f>IFERROR(VLOOKUP($B256, 'A2. Rate Change &amp; Enrollment'!$C$14:$BY$769, 75, FALSE), 0)</f>
        <v>0</v>
      </c>
      <c r="BL256" s="283" t="e">
        <f t="shared" si="28"/>
        <v>#DIV/0!</v>
      </c>
      <c r="BM256" s="283" t="e">
        <f t="shared" si="29"/>
        <v>#DIV/0!</v>
      </c>
      <c r="BN256" t="e">
        <f t="shared" si="32"/>
        <v>#DIV/0!</v>
      </c>
    </row>
    <row r="257" spans="1:66" x14ac:dyDescent="0.35">
      <c r="A257" t="s">
        <v>451</v>
      </c>
      <c r="B257" s="144"/>
      <c r="C257" s="98"/>
      <c r="D257" s="43" t="str">
        <f t="shared" si="25"/>
        <v>PPO</v>
      </c>
      <c r="E257" s="100"/>
      <c r="F257" s="101"/>
      <c r="G257" s="100"/>
      <c r="H257" s="101"/>
      <c r="I257" s="100"/>
      <c r="J257" s="101"/>
      <c r="K257" s="100"/>
      <c r="L257" s="101"/>
      <c r="M257" s="100"/>
      <c r="N257" s="101"/>
      <c r="O257" s="100"/>
      <c r="P257" s="101"/>
      <c r="Q257" s="100"/>
      <c r="R257" s="101"/>
      <c r="S257" s="100"/>
      <c r="T257" s="101"/>
      <c r="U257" s="118"/>
      <c r="V257" s="118"/>
      <c r="W257" s="100"/>
      <c r="X257" s="100"/>
      <c r="Y257" s="100"/>
      <c r="Z257" s="100"/>
      <c r="AA257" s="132"/>
      <c r="AB257" s="101"/>
      <c r="AC257" s="101"/>
      <c r="AD257" s="101"/>
      <c r="AE257" s="100"/>
      <c r="AF257" s="101"/>
      <c r="AG257" s="100"/>
      <c r="AH257" s="101"/>
      <c r="AI257" s="100"/>
      <c r="AJ257" s="101"/>
      <c r="AK257" s="100"/>
      <c r="AL257" s="101"/>
      <c r="AM257" s="101"/>
      <c r="AN257" s="8"/>
      <c r="AO257" s="147">
        <f>IFERROR(VLOOKUP(B257,'A2. Rate Change &amp; Enrollment'!$C$20:$K$769,3,FALSE),0)</f>
        <v>0</v>
      </c>
      <c r="AP257" s="147">
        <f>IFERROR(VLOOKUP(B257,'A2. Rate Change &amp; Enrollment'!$C$20:$K$769,7,FALSE),0)</f>
        <v>0</v>
      </c>
      <c r="AQ257" s="150" t="e">
        <f t="shared" si="30"/>
        <v>#DIV/0!</v>
      </c>
      <c r="AS257" s="177"/>
      <c r="AT257" s="177"/>
      <c r="AV257" s="153" t="e">
        <f t="shared" si="31"/>
        <v>#DIV/0!</v>
      </c>
      <c r="AW257" s="101"/>
      <c r="AY257" s="132"/>
      <c r="AZ257" s="101"/>
      <c r="BA257" s="94"/>
      <c r="BB257" s="94"/>
      <c r="BC257" s="94"/>
      <c r="BD257" s="94"/>
      <c r="BE257" s="101"/>
      <c r="BF257" s="132"/>
      <c r="BG257" s="98"/>
      <c r="BH257" s="74" t="str">
        <f t="shared" si="26"/>
        <v>N</v>
      </c>
      <c r="BI257" t="e">
        <f t="shared" si="27"/>
        <v>#DIV/0!</v>
      </c>
      <c r="BK257" s="283">
        <f>IFERROR(VLOOKUP($B257, 'A2. Rate Change &amp; Enrollment'!$C$14:$BY$769, 75, FALSE), 0)</f>
        <v>0</v>
      </c>
      <c r="BL257" s="283" t="e">
        <f t="shared" si="28"/>
        <v>#DIV/0!</v>
      </c>
      <c r="BM257" s="283" t="e">
        <f t="shared" si="29"/>
        <v>#DIV/0!</v>
      </c>
      <c r="BN257" t="e">
        <f t="shared" si="32"/>
        <v>#DIV/0!</v>
      </c>
    </row>
    <row r="258" spans="1:66" x14ac:dyDescent="0.35">
      <c r="A258" t="s">
        <v>452</v>
      </c>
      <c r="B258" s="144"/>
      <c r="C258" s="98"/>
      <c r="D258" s="43" t="str">
        <f t="shared" si="25"/>
        <v>PPO</v>
      </c>
      <c r="E258" s="100"/>
      <c r="F258" s="101"/>
      <c r="G258" s="100"/>
      <c r="H258" s="101"/>
      <c r="I258" s="100"/>
      <c r="J258" s="101"/>
      <c r="K258" s="100"/>
      <c r="L258" s="101"/>
      <c r="M258" s="100"/>
      <c r="N258" s="101"/>
      <c r="O258" s="100"/>
      <c r="P258" s="101"/>
      <c r="Q258" s="100"/>
      <c r="R258" s="101"/>
      <c r="S258" s="100"/>
      <c r="T258" s="101"/>
      <c r="U258" s="118"/>
      <c r="V258" s="118"/>
      <c r="W258" s="100"/>
      <c r="X258" s="100"/>
      <c r="Y258" s="100"/>
      <c r="Z258" s="100"/>
      <c r="AA258" s="132"/>
      <c r="AB258" s="101"/>
      <c r="AC258" s="101"/>
      <c r="AD258" s="101"/>
      <c r="AE258" s="100"/>
      <c r="AF258" s="101"/>
      <c r="AG258" s="100"/>
      <c r="AH258" s="101"/>
      <c r="AI258" s="100"/>
      <c r="AJ258" s="101"/>
      <c r="AK258" s="100"/>
      <c r="AL258" s="101"/>
      <c r="AM258" s="101"/>
      <c r="AN258" s="8"/>
      <c r="AO258" s="147">
        <f>IFERROR(VLOOKUP(B258,'A2. Rate Change &amp; Enrollment'!$C$20:$K$769,3,FALSE),0)</f>
        <v>0</v>
      </c>
      <c r="AP258" s="147">
        <f>IFERROR(VLOOKUP(B258,'A2. Rate Change &amp; Enrollment'!$C$20:$K$769,7,FALSE),0)</f>
        <v>0</v>
      </c>
      <c r="AQ258" s="150" t="e">
        <f t="shared" si="30"/>
        <v>#DIV/0!</v>
      </c>
      <c r="AS258" s="177"/>
      <c r="AT258" s="177"/>
      <c r="AV258" s="153" t="e">
        <f t="shared" si="31"/>
        <v>#DIV/0!</v>
      </c>
      <c r="AW258" s="101"/>
      <c r="AY258" s="132"/>
      <c r="AZ258" s="101"/>
      <c r="BA258" s="94"/>
      <c r="BB258" s="94"/>
      <c r="BC258" s="94"/>
      <c r="BD258" s="94"/>
      <c r="BE258" s="101"/>
      <c r="BF258" s="132"/>
      <c r="BG258" s="98"/>
      <c r="BH258" s="74" t="str">
        <f t="shared" si="26"/>
        <v>N</v>
      </c>
      <c r="BI258" t="e">
        <f t="shared" si="27"/>
        <v>#DIV/0!</v>
      </c>
      <c r="BK258" s="283">
        <f>IFERROR(VLOOKUP($B258, 'A2. Rate Change &amp; Enrollment'!$C$14:$BY$769, 75, FALSE), 0)</f>
        <v>0</v>
      </c>
      <c r="BL258" s="283" t="e">
        <f t="shared" si="28"/>
        <v>#DIV/0!</v>
      </c>
      <c r="BM258" s="283" t="e">
        <f t="shared" si="29"/>
        <v>#DIV/0!</v>
      </c>
      <c r="BN258" t="e">
        <f t="shared" si="32"/>
        <v>#DIV/0!</v>
      </c>
    </row>
    <row r="259" spans="1:66" x14ac:dyDescent="0.35">
      <c r="A259" t="s">
        <v>453</v>
      </c>
      <c r="B259" s="144"/>
      <c r="C259" s="98"/>
      <c r="D259" s="43" t="str">
        <f t="shared" si="25"/>
        <v>PPO</v>
      </c>
      <c r="E259" s="100"/>
      <c r="F259" s="101"/>
      <c r="G259" s="100"/>
      <c r="H259" s="101"/>
      <c r="I259" s="100"/>
      <c r="J259" s="101"/>
      <c r="K259" s="100"/>
      <c r="L259" s="101"/>
      <c r="M259" s="100"/>
      <c r="N259" s="101"/>
      <c r="O259" s="100"/>
      <c r="P259" s="101"/>
      <c r="Q259" s="100"/>
      <c r="R259" s="101"/>
      <c r="S259" s="100"/>
      <c r="T259" s="101"/>
      <c r="U259" s="118"/>
      <c r="V259" s="118"/>
      <c r="W259" s="100"/>
      <c r="X259" s="100"/>
      <c r="Y259" s="100"/>
      <c r="Z259" s="100"/>
      <c r="AA259" s="132"/>
      <c r="AB259" s="101"/>
      <c r="AC259" s="101"/>
      <c r="AD259" s="101"/>
      <c r="AE259" s="100"/>
      <c r="AF259" s="101"/>
      <c r="AG259" s="100"/>
      <c r="AH259" s="101"/>
      <c r="AI259" s="100"/>
      <c r="AJ259" s="101"/>
      <c r="AK259" s="100"/>
      <c r="AL259" s="101"/>
      <c r="AM259" s="101"/>
      <c r="AN259" s="8"/>
      <c r="AO259" s="147">
        <f>IFERROR(VLOOKUP(B259,'A2. Rate Change &amp; Enrollment'!$C$20:$K$769,3,FALSE),0)</f>
        <v>0</v>
      </c>
      <c r="AP259" s="147">
        <f>IFERROR(VLOOKUP(B259,'A2. Rate Change &amp; Enrollment'!$C$20:$K$769,7,FALSE),0)</f>
        <v>0</v>
      </c>
      <c r="AQ259" s="150" t="e">
        <f t="shared" si="30"/>
        <v>#DIV/0!</v>
      </c>
      <c r="AS259" s="177"/>
      <c r="AT259" s="177"/>
      <c r="AV259" s="153" t="e">
        <f t="shared" si="31"/>
        <v>#DIV/0!</v>
      </c>
      <c r="AW259" s="101"/>
      <c r="AY259" s="132"/>
      <c r="AZ259" s="101"/>
      <c r="BA259" s="94"/>
      <c r="BB259" s="94"/>
      <c r="BC259" s="94"/>
      <c r="BD259" s="94"/>
      <c r="BE259" s="101"/>
      <c r="BF259" s="132"/>
      <c r="BG259" s="98"/>
      <c r="BH259" s="74" t="str">
        <f t="shared" si="26"/>
        <v>N</v>
      </c>
      <c r="BI259" t="e">
        <f t="shared" si="27"/>
        <v>#DIV/0!</v>
      </c>
      <c r="BK259" s="283">
        <f>IFERROR(VLOOKUP($B259, 'A2. Rate Change &amp; Enrollment'!$C$14:$BY$769, 75, FALSE), 0)</f>
        <v>0</v>
      </c>
      <c r="BL259" s="283" t="e">
        <f t="shared" si="28"/>
        <v>#DIV/0!</v>
      </c>
      <c r="BM259" s="283" t="e">
        <f t="shared" si="29"/>
        <v>#DIV/0!</v>
      </c>
      <c r="BN259" t="e">
        <f t="shared" si="32"/>
        <v>#DIV/0!</v>
      </c>
    </row>
    <row r="260" spans="1:66" x14ac:dyDescent="0.35">
      <c r="A260" t="s">
        <v>454</v>
      </c>
      <c r="B260" s="144"/>
      <c r="C260" s="98"/>
      <c r="D260" s="43" t="str">
        <f t="shared" si="25"/>
        <v>PPO</v>
      </c>
      <c r="E260" s="100"/>
      <c r="F260" s="101"/>
      <c r="G260" s="100"/>
      <c r="H260" s="101"/>
      <c r="I260" s="100"/>
      <c r="J260" s="101"/>
      <c r="K260" s="100"/>
      <c r="L260" s="101"/>
      <c r="M260" s="100"/>
      <c r="N260" s="101"/>
      <c r="O260" s="100"/>
      <c r="P260" s="101"/>
      <c r="Q260" s="100"/>
      <c r="R260" s="101"/>
      <c r="S260" s="100"/>
      <c r="T260" s="101"/>
      <c r="U260" s="118"/>
      <c r="V260" s="118"/>
      <c r="W260" s="100"/>
      <c r="X260" s="100"/>
      <c r="Y260" s="100"/>
      <c r="Z260" s="100"/>
      <c r="AA260" s="132"/>
      <c r="AB260" s="101"/>
      <c r="AC260" s="101"/>
      <c r="AD260" s="101"/>
      <c r="AE260" s="100"/>
      <c r="AF260" s="101"/>
      <c r="AG260" s="100"/>
      <c r="AH260" s="101"/>
      <c r="AI260" s="100"/>
      <c r="AJ260" s="101"/>
      <c r="AK260" s="100"/>
      <c r="AL260" s="101"/>
      <c r="AM260" s="101"/>
      <c r="AN260" s="8"/>
      <c r="AO260" s="147">
        <f>IFERROR(VLOOKUP(B260,'A2. Rate Change &amp; Enrollment'!$C$20:$K$769,3,FALSE),0)</f>
        <v>0</v>
      </c>
      <c r="AP260" s="147">
        <f>IFERROR(VLOOKUP(B260,'A2. Rate Change &amp; Enrollment'!$C$20:$K$769,7,FALSE),0)</f>
        <v>0</v>
      </c>
      <c r="AQ260" s="150" t="e">
        <f t="shared" si="30"/>
        <v>#DIV/0!</v>
      </c>
      <c r="AS260" s="177"/>
      <c r="AT260" s="177"/>
      <c r="AV260" s="153" t="e">
        <f t="shared" si="31"/>
        <v>#DIV/0!</v>
      </c>
      <c r="AW260" s="101"/>
      <c r="AY260" s="132"/>
      <c r="AZ260" s="101"/>
      <c r="BA260" s="94"/>
      <c r="BB260" s="94"/>
      <c r="BC260" s="94"/>
      <c r="BD260" s="94"/>
      <c r="BE260" s="101"/>
      <c r="BF260" s="132"/>
      <c r="BG260" s="98"/>
      <c r="BH260" s="74" t="str">
        <f t="shared" si="26"/>
        <v>N</v>
      </c>
      <c r="BI260" t="e">
        <f t="shared" si="27"/>
        <v>#DIV/0!</v>
      </c>
      <c r="BK260" s="283">
        <f>IFERROR(VLOOKUP($B260, 'A2. Rate Change &amp; Enrollment'!$C$14:$BY$769, 75, FALSE), 0)</f>
        <v>0</v>
      </c>
      <c r="BL260" s="283" t="e">
        <f t="shared" si="28"/>
        <v>#DIV/0!</v>
      </c>
      <c r="BM260" s="283" t="e">
        <f t="shared" si="29"/>
        <v>#DIV/0!</v>
      </c>
      <c r="BN260" t="e">
        <f t="shared" si="32"/>
        <v>#DIV/0!</v>
      </c>
    </row>
    <row r="261" spans="1:66" x14ac:dyDescent="0.35">
      <c r="A261" t="s">
        <v>455</v>
      </c>
      <c r="B261" s="144"/>
      <c r="C261" s="98"/>
      <c r="D261" s="43" t="str">
        <f t="shared" si="25"/>
        <v>PPO</v>
      </c>
      <c r="E261" s="100"/>
      <c r="F261" s="101"/>
      <c r="G261" s="100"/>
      <c r="H261" s="101"/>
      <c r="I261" s="100"/>
      <c r="J261" s="101"/>
      <c r="K261" s="100"/>
      <c r="L261" s="101"/>
      <c r="M261" s="100"/>
      <c r="N261" s="101"/>
      <c r="O261" s="100"/>
      <c r="P261" s="101"/>
      <c r="Q261" s="100"/>
      <c r="R261" s="101"/>
      <c r="S261" s="100"/>
      <c r="T261" s="101"/>
      <c r="U261" s="118"/>
      <c r="V261" s="118"/>
      <c r="W261" s="100"/>
      <c r="X261" s="100"/>
      <c r="Y261" s="100"/>
      <c r="Z261" s="100"/>
      <c r="AA261" s="132"/>
      <c r="AB261" s="101"/>
      <c r="AC261" s="101"/>
      <c r="AD261" s="101"/>
      <c r="AE261" s="100"/>
      <c r="AF261" s="101"/>
      <c r="AG261" s="100"/>
      <c r="AH261" s="101"/>
      <c r="AI261" s="100"/>
      <c r="AJ261" s="101"/>
      <c r="AK261" s="100"/>
      <c r="AL261" s="101"/>
      <c r="AM261" s="101"/>
      <c r="AN261" s="8"/>
      <c r="AO261" s="147">
        <f>IFERROR(VLOOKUP(B261,'A2. Rate Change &amp; Enrollment'!$C$20:$K$769,3,FALSE),0)</f>
        <v>0</v>
      </c>
      <c r="AP261" s="147">
        <f>IFERROR(VLOOKUP(B261,'A2. Rate Change &amp; Enrollment'!$C$20:$K$769,7,FALSE),0)</f>
        <v>0</v>
      </c>
      <c r="AQ261" s="150" t="e">
        <f t="shared" si="30"/>
        <v>#DIV/0!</v>
      </c>
      <c r="AS261" s="177"/>
      <c r="AT261" s="177"/>
      <c r="AV261" s="153" t="e">
        <f t="shared" si="31"/>
        <v>#DIV/0!</v>
      </c>
      <c r="AW261" s="101"/>
      <c r="AY261" s="132"/>
      <c r="AZ261" s="101"/>
      <c r="BA261" s="94"/>
      <c r="BB261" s="94"/>
      <c r="BC261" s="94"/>
      <c r="BD261" s="94"/>
      <c r="BE261" s="101"/>
      <c r="BF261" s="132"/>
      <c r="BG261" s="98"/>
      <c r="BH261" s="74" t="str">
        <f t="shared" si="26"/>
        <v>N</v>
      </c>
      <c r="BI261" t="e">
        <f t="shared" si="27"/>
        <v>#DIV/0!</v>
      </c>
      <c r="BK261" s="283">
        <f>IFERROR(VLOOKUP($B261, 'A2. Rate Change &amp; Enrollment'!$C$14:$BY$769, 75, FALSE), 0)</f>
        <v>0</v>
      </c>
      <c r="BL261" s="283" t="e">
        <f t="shared" si="28"/>
        <v>#DIV/0!</v>
      </c>
      <c r="BM261" s="283" t="e">
        <f t="shared" si="29"/>
        <v>#DIV/0!</v>
      </c>
      <c r="BN261" t="e">
        <f t="shared" si="32"/>
        <v>#DIV/0!</v>
      </c>
    </row>
    <row r="262" spans="1:66" x14ac:dyDescent="0.35">
      <c r="A262" t="s">
        <v>456</v>
      </c>
      <c r="B262" s="144"/>
      <c r="C262" s="98"/>
      <c r="D262" s="43" t="str">
        <f t="shared" si="25"/>
        <v>PPO</v>
      </c>
      <c r="E262" s="100"/>
      <c r="F262" s="101"/>
      <c r="G262" s="100"/>
      <c r="H262" s="101"/>
      <c r="I262" s="100"/>
      <c r="J262" s="101"/>
      <c r="K262" s="100"/>
      <c r="L262" s="101"/>
      <c r="M262" s="100"/>
      <c r="N262" s="101"/>
      <c r="O262" s="100"/>
      <c r="P262" s="101"/>
      <c r="Q262" s="100"/>
      <c r="R262" s="101"/>
      <c r="S262" s="100"/>
      <c r="T262" s="101"/>
      <c r="U262" s="118"/>
      <c r="V262" s="118"/>
      <c r="W262" s="100"/>
      <c r="X262" s="100"/>
      <c r="Y262" s="100"/>
      <c r="Z262" s="100"/>
      <c r="AA262" s="132"/>
      <c r="AB262" s="101"/>
      <c r="AC262" s="101"/>
      <c r="AD262" s="101"/>
      <c r="AE262" s="100"/>
      <c r="AF262" s="101"/>
      <c r="AG262" s="100"/>
      <c r="AH262" s="101"/>
      <c r="AI262" s="100"/>
      <c r="AJ262" s="101"/>
      <c r="AK262" s="100"/>
      <c r="AL262" s="101"/>
      <c r="AM262" s="101"/>
      <c r="AN262" s="8"/>
      <c r="AO262" s="147">
        <f>IFERROR(VLOOKUP(B262,'A2. Rate Change &amp; Enrollment'!$C$20:$K$769,3,FALSE),0)</f>
        <v>0</v>
      </c>
      <c r="AP262" s="147">
        <f>IFERROR(VLOOKUP(B262,'A2. Rate Change &amp; Enrollment'!$C$20:$K$769,7,FALSE),0)</f>
        <v>0</v>
      </c>
      <c r="AQ262" s="150" t="e">
        <f t="shared" si="30"/>
        <v>#DIV/0!</v>
      </c>
      <c r="AS262" s="177"/>
      <c r="AT262" s="177"/>
      <c r="AV262" s="153" t="e">
        <f t="shared" si="31"/>
        <v>#DIV/0!</v>
      </c>
      <c r="AW262" s="101"/>
      <c r="AY262" s="132"/>
      <c r="AZ262" s="101"/>
      <c r="BA262" s="94"/>
      <c r="BB262" s="94"/>
      <c r="BC262" s="94"/>
      <c r="BD262" s="94"/>
      <c r="BE262" s="101"/>
      <c r="BF262" s="132"/>
      <c r="BG262" s="98"/>
      <c r="BH262" s="74" t="str">
        <f t="shared" si="26"/>
        <v>N</v>
      </c>
      <c r="BI262" t="e">
        <f t="shared" si="27"/>
        <v>#DIV/0!</v>
      </c>
      <c r="BK262" s="283">
        <f>IFERROR(VLOOKUP($B262, 'A2. Rate Change &amp; Enrollment'!$C$14:$BY$769, 75, FALSE), 0)</f>
        <v>0</v>
      </c>
      <c r="BL262" s="283" t="e">
        <f t="shared" si="28"/>
        <v>#DIV/0!</v>
      </c>
      <c r="BM262" s="283" t="e">
        <f t="shared" si="29"/>
        <v>#DIV/0!</v>
      </c>
      <c r="BN262" t="e">
        <f t="shared" si="32"/>
        <v>#DIV/0!</v>
      </c>
    </row>
    <row r="263" spans="1:66" x14ac:dyDescent="0.35">
      <c r="A263" t="s">
        <v>457</v>
      </c>
      <c r="B263" s="144"/>
      <c r="C263" s="98"/>
      <c r="D263" s="43" t="str">
        <f t="shared" si="25"/>
        <v>PPO</v>
      </c>
      <c r="E263" s="100"/>
      <c r="F263" s="101"/>
      <c r="G263" s="100"/>
      <c r="H263" s="101"/>
      <c r="I263" s="100"/>
      <c r="J263" s="101"/>
      <c r="K263" s="100"/>
      <c r="L263" s="101"/>
      <c r="M263" s="100"/>
      <c r="N263" s="101"/>
      <c r="O263" s="100"/>
      <c r="P263" s="101"/>
      <c r="Q263" s="100"/>
      <c r="R263" s="101"/>
      <c r="S263" s="100"/>
      <c r="T263" s="101"/>
      <c r="U263" s="118"/>
      <c r="V263" s="118"/>
      <c r="W263" s="100"/>
      <c r="X263" s="100"/>
      <c r="Y263" s="100"/>
      <c r="Z263" s="100"/>
      <c r="AA263" s="132"/>
      <c r="AB263" s="101"/>
      <c r="AC263" s="101"/>
      <c r="AD263" s="101"/>
      <c r="AE263" s="100"/>
      <c r="AF263" s="101"/>
      <c r="AG263" s="100"/>
      <c r="AH263" s="101"/>
      <c r="AI263" s="100"/>
      <c r="AJ263" s="101"/>
      <c r="AK263" s="100"/>
      <c r="AL263" s="101"/>
      <c r="AM263" s="101"/>
      <c r="AN263" s="8"/>
      <c r="AO263" s="147">
        <f>IFERROR(VLOOKUP(B263,'A2. Rate Change &amp; Enrollment'!$C$20:$K$769,3,FALSE),0)</f>
        <v>0</v>
      </c>
      <c r="AP263" s="147">
        <f>IFERROR(VLOOKUP(B263,'A2. Rate Change &amp; Enrollment'!$C$20:$K$769,7,FALSE),0)</f>
        <v>0</v>
      </c>
      <c r="AQ263" s="150" t="e">
        <f t="shared" si="30"/>
        <v>#DIV/0!</v>
      </c>
      <c r="AS263" s="177"/>
      <c r="AT263" s="177"/>
      <c r="AV263" s="153" t="e">
        <f t="shared" si="31"/>
        <v>#DIV/0!</v>
      </c>
      <c r="AW263" s="101"/>
      <c r="AY263" s="132"/>
      <c r="AZ263" s="101"/>
      <c r="BA263" s="94"/>
      <c r="BB263" s="94"/>
      <c r="BC263" s="94"/>
      <c r="BD263" s="94"/>
      <c r="BE263" s="101"/>
      <c r="BF263" s="132"/>
      <c r="BG263" s="98"/>
      <c r="BH263" s="74" t="str">
        <f t="shared" si="26"/>
        <v>N</v>
      </c>
      <c r="BI263" t="e">
        <f t="shared" si="27"/>
        <v>#DIV/0!</v>
      </c>
      <c r="BK263" s="283">
        <f>IFERROR(VLOOKUP($B263, 'A2. Rate Change &amp; Enrollment'!$C$14:$BY$769, 75, FALSE), 0)</f>
        <v>0</v>
      </c>
      <c r="BL263" s="283" t="e">
        <f t="shared" si="28"/>
        <v>#DIV/0!</v>
      </c>
      <c r="BM263" s="283" t="e">
        <f t="shared" si="29"/>
        <v>#DIV/0!</v>
      </c>
      <c r="BN263" t="e">
        <f t="shared" si="32"/>
        <v>#DIV/0!</v>
      </c>
    </row>
    <row r="264" spans="1:66" x14ac:dyDescent="0.35">
      <c r="A264" t="s">
        <v>458</v>
      </c>
      <c r="B264" s="144"/>
      <c r="C264" s="98"/>
      <c r="D264" s="43" t="str">
        <f t="shared" si="25"/>
        <v>PPO</v>
      </c>
      <c r="E264" s="100"/>
      <c r="F264" s="101"/>
      <c r="G264" s="100"/>
      <c r="H264" s="101"/>
      <c r="I264" s="100"/>
      <c r="J264" s="101"/>
      <c r="K264" s="100"/>
      <c r="L264" s="101"/>
      <c r="M264" s="100"/>
      <c r="N264" s="101"/>
      <c r="O264" s="100"/>
      <c r="P264" s="101"/>
      <c r="Q264" s="100"/>
      <c r="R264" s="101"/>
      <c r="S264" s="100"/>
      <c r="T264" s="101"/>
      <c r="U264" s="118"/>
      <c r="V264" s="118"/>
      <c r="W264" s="100"/>
      <c r="X264" s="100"/>
      <c r="Y264" s="100"/>
      <c r="Z264" s="100"/>
      <c r="AA264" s="132"/>
      <c r="AB264" s="101"/>
      <c r="AC264" s="101"/>
      <c r="AD264" s="101"/>
      <c r="AE264" s="100"/>
      <c r="AF264" s="101"/>
      <c r="AG264" s="100"/>
      <c r="AH264" s="101"/>
      <c r="AI264" s="100"/>
      <c r="AJ264" s="101"/>
      <c r="AK264" s="100"/>
      <c r="AL264" s="101"/>
      <c r="AM264" s="101"/>
      <c r="AN264" s="8"/>
      <c r="AO264" s="147">
        <f>IFERROR(VLOOKUP(B264,'A2. Rate Change &amp; Enrollment'!$C$20:$K$769,3,FALSE),0)</f>
        <v>0</v>
      </c>
      <c r="AP264" s="147">
        <f>IFERROR(VLOOKUP(B264,'A2. Rate Change &amp; Enrollment'!$C$20:$K$769,7,FALSE),0)</f>
        <v>0</v>
      </c>
      <c r="AQ264" s="150" t="e">
        <f t="shared" si="30"/>
        <v>#DIV/0!</v>
      </c>
      <c r="AS264" s="177"/>
      <c r="AT264" s="177"/>
      <c r="AV264" s="153" t="e">
        <f t="shared" si="31"/>
        <v>#DIV/0!</v>
      </c>
      <c r="AW264" s="101"/>
      <c r="AY264" s="132"/>
      <c r="AZ264" s="101"/>
      <c r="BA264" s="94"/>
      <c r="BB264" s="94"/>
      <c r="BC264" s="94"/>
      <c r="BD264" s="94"/>
      <c r="BE264" s="101"/>
      <c r="BF264" s="132"/>
      <c r="BG264" s="98"/>
      <c r="BH264" s="74" t="str">
        <f t="shared" si="26"/>
        <v>N</v>
      </c>
      <c r="BI264" t="e">
        <f t="shared" si="27"/>
        <v>#DIV/0!</v>
      </c>
      <c r="BK264" s="283">
        <f>IFERROR(VLOOKUP($B264, 'A2. Rate Change &amp; Enrollment'!$C$14:$BY$769, 75, FALSE), 0)</f>
        <v>0</v>
      </c>
      <c r="BL264" s="283" t="e">
        <f t="shared" si="28"/>
        <v>#DIV/0!</v>
      </c>
      <c r="BM264" s="283" t="e">
        <f t="shared" si="29"/>
        <v>#DIV/0!</v>
      </c>
      <c r="BN264" t="e">
        <f t="shared" si="32"/>
        <v>#DIV/0!</v>
      </c>
    </row>
    <row r="265" spans="1:66" x14ac:dyDescent="0.35">
      <c r="A265" t="s">
        <v>459</v>
      </c>
      <c r="B265" s="144"/>
      <c r="C265" s="98"/>
      <c r="D265" s="43" t="str">
        <f t="shared" si="25"/>
        <v>PPO</v>
      </c>
      <c r="E265" s="100"/>
      <c r="F265" s="101"/>
      <c r="G265" s="100"/>
      <c r="H265" s="101"/>
      <c r="I265" s="100"/>
      <c r="J265" s="101"/>
      <c r="K265" s="100"/>
      <c r="L265" s="101"/>
      <c r="M265" s="100"/>
      <c r="N265" s="101"/>
      <c r="O265" s="100"/>
      <c r="P265" s="101"/>
      <c r="Q265" s="100"/>
      <c r="R265" s="101"/>
      <c r="S265" s="100"/>
      <c r="T265" s="101"/>
      <c r="U265" s="118"/>
      <c r="V265" s="118"/>
      <c r="W265" s="100"/>
      <c r="X265" s="100"/>
      <c r="Y265" s="100"/>
      <c r="Z265" s="100"/>
      <c r="AA265" s="132"/>
      <c r="AB265" s="101"/>
      <c r="AC265" s="101"/>
      <c r="AD265" s="101"/>
      <c r="AE265" s="100"/>
      <c r="AF265" s="101"/>
      <c r="AG265" s="100"/>
      <c r="AH265" s="101"/>
      <c r="AI265" s="100"/>
      <c r="AJ265" s="101"/>
      <c r="AK265" s="100"/>
      <c r="AL265" s="101"/>
      <c r="AM265" s="101"/>
      <c r="AN265" s="8"/>
      <c r="AO265" s="147">
        <f>IFERROR(VLOOKUP(B265,'A2. Rate Change &amp; Enrollment'!$C$20:$K$769,3,FALSE),0)</f>
        <v>0</v>
      </c>
      <c r="AP265" s="147">
        <f>IFERROR(VLOOKUP(B265,'A2. Rate Change &amp; Enrollment'!$C$20:$K$769,7,FALSE),0)</f>
        <v>0</v>
      </c>
      <c r="AQ265" s="150" t="e">
        <f t="shared" si="30"/>
        <v>#DIV/0!</v>
      </c>
      <c r="AS265" s="177"/>
      <c r="AT265" s="177"/>
      <c r="AV265" s="153" t="e">
        <f t="shared" si="31"/>
        <v>#DIV/0!</v>
      </c>
      <c r="AW265" s="101"/>
      <c r="AY265" s="132"/>
      <c r="AZ265" s="101"/>
      <c r="BA265" s="94"/>
      <c r="BB265" s="94"/>
      <c r="BC265" s="94"/>
      <c r="BD265" s="94"/>
      <c r="BE265" s="101"/>
      <c r="BF265" s="132"/>
      <c r="BG265" s="98"/>
      <c r="BH265" s="74" t="str">
        <f t="shared" si="26"/>
        <v>N</v>
      </c>
      <c r="BI265" t="e">
        <f t="shared" si="27"/>
        <v>#DIV/0!</v>
      </c>
      <c r="BK265" s="283">
        <f>IFERROR(VLOOKUP($B265, 'A2. Rate Change &amp; Enrollment'!$C$14:$BY$769, 75, FALSE), 0)</f>
        <v>0</v>
      </c>
      <c r="BL265" s="283" t="e">
        <f t="shared" si="28"/>
        <v>#DIV/0!</v>
      </c>
      <c r="BM265" s="283" t="e">
        <f t="shared" si="29"/>
        <v>#DIV/0!</v>
      </c>
      <c r="BN265" t="e">
        <f t="shared" si="32"/>
        <v>#DIV/0!</v>
      </c>
    </row>
    <row r="266" spans="1:66" x14ac:dyDescent="0.35">
      <c r="A266" t="s">
        <v>569</v>
      </c>
      <c r="B266" s="144"/>
      <c r="C266" s="98"/>
      <c r="D266" s="43" t="str">
        <f t="shared" si="25"/>
        <v>PPO</v>
      </c>
      <c r="E266" s="100"/>
      <c r="F266" s="101"/>
      <c r="G266" s="100"/>
      <c r="H266" s="101"/>
      <c r="I266" s="100"/>
      <c r="J266" s="101"/>
      <c r="K266" s="100"/>
      <c r="L266" s="101"/>
      <c r="M266" s="100"/>
      <c r="N266" s="101"/>
      <c r="O266" s="100"/>
      <c r="P266" s="101"/>
      <c r="Q266" s="100"/>
      <c r="R266" s="101"/>
      <c r="S266" s="100"/>
      <c r="T266" s="101"/>
      <c r="U266" s="118"/>
      <c r="V266" s="118"/>
      <c r="W266" s="100"/>
      <c r="X266" s="100"/>
      <c r="Y266" s="100"/>
      <c r="Z266" s="100"/>
      <c r="AA266" s="132"/>
      <c r="AB266" s="101"/>
      <c r="AC266" s="101"/>
      <c r="AD266" s="101"/>
      <c r="AE266" s="100"/>
      <c r="AF266" s="101"/>
      <c r="AG266" s="100"/>
      <c r="AH266" s="101"/>
      <c r="AI266" s="100"/>
      <c r="AJ266" s="101"/>
      <c r="AK266" s="100"/>
      <c r="AL266" s="101"/>
      <c r="AM266" s="101"/>
      <c r="AN266" s="8"/>
      <c r="AO266" s="147">
        <f>IFERROR(VLOOKUP(B266,'A2. Rate Change &amp; Enrollment'!$C$20:$K$769,3,FALSE),0)</f>
        <v>0</v>
      </c>
      <c r="AP266" s="147">
        <f>IFERROR(VLOOKUP(B266,'A2. Rate Change &amp; Enrollment'!$C$20:$K$769,7,FALSE),0)</f>
        <v>0</v>
      </c>
      <c r="AQ266" s="150" t="e">
        <f t="shared" si="30"/>
        <v>#DIV/0!</v>
      </c>
      <c r="AS266" s="177"/>
      <c r="AT266" s="177"/>
      <c r="AV266" s="153" t="e">
        <f t="shared" si="31"/>
        <v>#DIV/0!</v>
      </c>
      <c r="AW266" s="101"/>
      <c r="AY266" s="132"/>
      <c r="AZ266" s="101"/>
      <c r="BA266" s="94"/>
      <c r="BB266" s="94"/>
      <c r="BC266" s="94"/>
      <c r="BD266" s="94"/>
      <c r="BE266" s="101"/>
      <c r="BF266" s="132"/>
      <c r="BG266" s="98"/>
      <c r="BH266" s="74" t="str">
        <f t="shared" si="26"/>
        <v>N</v>
      </c>
      <c r="BI266" t="e">
        <f t="shared" si="27"/>
        <v>#DIV/0!</v>
      </c>
      <c r="BK266" s="283">
        <f>IFERROR(VLOOKUP($B266, 'A2. Rate Change &amp; Enrollment'!$C$14:$BY$769, 75, FALSE), 0)</f>
        <v>0</v>
      </c>
      <c r="BL266" s="283" t="e">
        <f t="shared" si="28"/>
        <v>#DIV/0!</v>
      </c>
      <c r="BM266" s="283" t="e">
        <f t="shared" si="29"/>
        <v>#DIV/0!</v>
      </c>
      <c r="BN266" t="e">
        <f t="shared" si="32"/>
        <v>#DIV/0!</v>
      </c>
    </row>
    <row r="267" spans="1:66" x14ac:dyDescent="0.35">
      <c r="A267" t="s">
        <v>570</v>
      </c>
      <c r="B267" s="144"/>
      <c r="C267" s="98"/>
      <c r="D267" s="43" t="str">
        <f t="shared" si="25"/>
        <v>PPO</v>
      </c>
      <c r="E267" s="100"/>
      <c r="F267" s="101"/>
      <c r="G267" s="100"/>
      <c r="H267" s="101"/>
      <c r="I267" s="100"/>
      <c r="J267" s="101"/>
      <c r="K267" s="100"/>
      <c r="L267" s="101"/>
      <c r="M267" s="100"/>
      <c r="N267" s="101"/>
      <c r="O267" s="100"/>
      <c r="P267" s="101"/>
      <c r="Q267" s="100"/>
      <c r="R267" s="101"/>
      <c r="S267" s="100"/>
      <c r="T267" s="101"/>
      <c r="U267" s="118"/>
      <c r="V267" s="118"/>
      <c r="W267" s="100"/>
      <c r="X267" s="100"/>
      <c r="Y267" s="100"/>
      <c r="Z267" s="100"/>
      <c r="AA267" s="132"/>
      <c r="AB267" s="101"/>
      <c r="AC267" s="101"/>
      <c r="AD267" s="101"/>
      <c r="AE267" s="100"/>
      <c r="AF267" s="101"/>
      <c r="AG267" s="100"/>
      <c r="AH267" s="101"/>
      <c r="AI267" s="100"/>
      <c r="AJ267" s="101"/>
      <c r="AK267" s="100"/>
      <c r="AL267" s="101"/>
      <c r="AM267" s="101"/>
      <c r="AN267" s="8"/>
      <c r="AO267" s="147">
        <f>IFERROR(VLOOKUP(B267,'A2. Rate Change &amp; Enrollment'!$C$20:$K$769,3,FALSE),0)</f>
        <v>0</v>
      </c>
      <c r="AP267" s="147">
        <f>IFERROR(VLOOKUP(B267,'A2. Rate Change &amp; Enrollment'!$C$20:$K$769,7,FALSE),0)</f>
        <v>0</v>
      </c>
      <c r="AQ267" s="150" t="e">
        <f t="shared" si="30"/>
        <v>#DIV/0!</v>
      </c>
      <c r="AS267" s="177"/>
      <c r="AT267" s="177"/>
      <c r="AV267" s="153" t="e">
        <f t="shared" si="31"/>
        <v>#DIV/0!</v>
      </c>
      <c r="AW267" s="101"/>
      <c r="AY267" s="132"/>
      <c r="AZ267" s="101"/>
      <c r="BA267" s="94"/>
      <c r="BB267" s="94"/>
      <c r="BC267" s="94"/>
      <c r="BD267" s="94"/>
      <c r="BE267" s="101"/>
      <c r="BF267" s="132"/>
      <c r="BG267" s="98"/>
      <c r="BH267" s="74" t="str">
        <f t="shared" si="26"/>
        <v>N</v>
      </c>
      <c r="BI267" t="e">
        <f t="shared" si="27"/>
        <v>#DIV/0!</v>
      </c>
      <c r="BK267" s="283">
        <f>IFERROR(VLOOKUP($B267, 'A2. Rate Change &amp; Enrollment'!$C$14:$BY$769, 75, FALSE), 0)</f>
        <v>0</v>
      </c>
      <c r="BL267" s="283" t="e">
        <f t="shared" si="28"/>
        <v>#DIV/0!</v>
      </c>
      <c r="BM267" s="283" t="e">
        <f t="shared" si="29"/>
        <v>#DIV/0!</v>
      </c>
      <c r="BN267" t="e">
        <f t="shared" si="32"/>
        <v>#DIV/0!</v>
      </c>
    </row>
    <row r="268" spans="1:66" x14ac:dyDescent="0.35">
      <c r="A268" t="s">
        <v>571</v>
      </c>
      <c r="B268" s="144"/>
      <c r="C268" s="98"/>
      <c r="D268" s="43" t="str">
        <f t="shared" si="25"/>
        <v>PPO</v>
      </c>
      <c r="E268" s="100"/>
      <c r="F268" s="101"/>
      <c r="G268" s="100"/>
      <c r="H268" s="101"/>
      <c r="I268" s="100"/>
      <c r="J268" s="101"/>
      <c r="K268" s="100"/>
      <c r="L268" s="101"/>
      <c r="M268" s="100"/>
      <c r="N268" s="101"/>
      <c r="O268" s="100"/>
      <c r="P268" s="101"/>
      <c r="Q268" s="100"/>
      <c r="R268" s="101"/>
      <c r="S268" s="100"/>
      <c r="T268" s="101"/>
      <c r="U268" s="118"/>
      <c r="V268" s="118"/>
      <c r="W268" s="100"/>
      <c r="X268" s="100"/>
      <c r="Y268" s="100"/>
      <c r="Z268" s="100"/>
      <c r="AA268" s="132"/>
      <c r="AB268" s="101"/>
      <c r="AC268" s="101"/>
      <c r="AD268" s="101"/>
      <c r="AE268" s="100"/>
      <c r="AF268" s="101"/>
      <c r="AG268" s="100"/>
      <c r="AH268" s="101"/>
      <c r="AI268" s="100"/>
      <c r="AJ268" s="101"/>
      <c r="AK268" s="100"/>
      <c r="AL268" s="101"/>
      <c r="AM268" s="101"/>
      <c r="AN268" s="8"/>
      <c r="AO268" s="147">
        <f>IFERROR(VLOOKUP(B268,'A2. Rate Change &amp; Enrollment'!$C$20:$K$769,3,FALSE),0)</f>
        <v>0</v>
      </c>
      <c r="AP268" s="147">
        <f>IFERROR(VLOOKUP(B268,'A2. Rate Change &amp; Enrollment'!$C$20:$K$769,7,FALSE),0)</f>
        <v>0</v>
      </c>
      <c r="AQ268" s="150" t="e">
        <f t="shared" si="30"/>
        <v>#DIV/0!</v>
      </c>
      <c r="AS268" s="177"/>
      <c r="AT268" s="177"/>
      <c r="AV268" s="153" t="e">
        <f t="shared" si="31"/>
        <v>#DIV/0!</v>
      </c>
      <c r="AW268" s="101"/>
      <c r="AY268" s="132"/>
      <c r="AZ268" s="101"/>
      <c r="BA268" s="94"/>
      <c r="BB268" s="94"/>
      <c r="BC268" s="94"/>
      <c r="BD268" s="94"/>
      <c r="BE268" s="101"/>
      <c r="BF268" s="132"/>
      <c r="BG268" s="98"/>
      <c r="BH268" s="74" t="str">
        <f t="shared" si="26"/>
        <v>N</v>
      </c>
      <c r="BI268" t="e">
        <f t="shared" si="27"/>
        <v>#DIV/0!</v>
      </c>
      <c r="BK268" s="283">
        <f>IFERROR(VLOOKUP($B268, 'A2. Rate Change &amp; Enrollment'!$C$14:$BY$769, 75, FALSE), 0)</f>
        <v>0</v>
      </c>
      <c r="BL268" s="283" t="e">
        <f t="shared" si="28"/>
        <v>#DIV/0!</v>
      </c>
      <c r="BM268" s="283" t="e">
        <f t="shared" si="29"/>
        <v>#DIV/0!</v>
      </c>
      <c r="BN268" t="e">
        <f t="shared" si="32"/>
        <v>#DIV/0!</v>
      </c>
    </row>
    <row r="269" spans="1:66" x14ac:dyDescent="0.35">
      <c r="A269" t="s">
        <v>572</v>
      </c>
      <c r="B269" s="144"/>
      <c r="C269" s="98"/>
      <c r="D269" s="43" t="str">
        <f t="shared" si="25"/>
        <v>PPO</v>
      </c>
      <c r="E269" s="100"/>
      <c r="F269" s="101"/>
      <c r="G269" s="100"/>
      <c r="H269" s="101"/>
      <c r="I269" s="100"/>
      <c r="J269" s="101"/>
      <c r="K269" s="100"/>
      <c r="L269" s="101"/>
      <c r="M269" s="100"/>
      <c r="N269" s="101"/>
      <c r="O269" s="100"/>
      <c r="P269" s="101"/>
      <c r="Q269" s="100"/>
      <c r="R269" s="101"/>
      <c r="S269" s="100"/>
      <c r="T269" s="101"/>
      <c r="U269" s="118"/>
      <c r="V269" s="118"/>
      <c r="W269" s="100"/>
      <c r="X269" s="100"/>
      <c r="Y269" s="100"/>
      <c r="Z269" s="100"/>
      <c r="AA269" s="132"/>
      <c r="AB269" s="101"/>
      <c r="AC269" s="101"/>
      <c r="AD269" s="101"/>
      <c r="AE269" s="100"/>
      <c r="AF269" s="101"/>
      <c r="AG269" s="100"/>
      <c r="AH269" s="101"/>
      <c r="AI269" s="100"/>
      <c r="AJ269" s="101"/>
      <c r="AK269" s="100"/>
      <c r="AL269" s="101"/>
      <c r="AM269" s="101"/>
      <c r="AN269" s="8"/>
      <c r="AO269" s="147">
        <f>IFERROR(VLOOKUP(B269,'A2. Rate Change &amp; Enrollment'!$C$20:$K$769,3,FALSE),0)</f>
        <v>0</v>
      </c>
      <c r="AP269" s="147">
        <f>IFERROR(VLOOKUP(B269,'A2. Rate Change &amp; Enrollment'!$C$20:$K$769,7,FALSE),0)</f>
        <v>0</v>
      </c>
      <c r="AQ269" s="150" t="e">
        <f t="shared" si="30"/>
        <v>#DIV/0!</v>
      </c>
      <c r="AS269" s="177"/>
      <c r="AT269" s="177"/>
      <c r="AV269" s="153" t="e">
        <f t="shared" si="31"/>
        <v>#DIV/0!</v>
      </c>
      <c r="AW269" s="101"/>
      <c r="AY269" s="132"/>
      <c r="AZ269" s="101"/>
      <c r="BA269" s="94"/>
      <c r="BB269" s="94"/>
      <c r="BC269" s="94"/>
      <c r="BD269" s="94"/>
      <c r="BE269" s="101"/>
      <c r="BF269" s="132"/>
      <c r="BG269" s="98"/>
      <c r="BH269" s="74" t="str">
        <f t="shared" si="26"/>
        <v>N</v>
      </c>
      <c r="BI269" t="e">
        <f t="shared" si="27"/>
        <v>#DIV/0!</v>
      </c>
      <c r="BK269" s="283">
        <f>IFERROR(VLOOKUP($B269, 'A2. Rate Change &amp; Enrollment'!$C$14:$BY$769, 75, FALSE), 0)</f>
        <v>0</v>
      </c>
      <c r="BL269" s="283" t="e">
        <f t="shared" si="28"/>
        <v>#DIV/0!</v>
      </c>
      <c r="BM269" s="283" t="e">
        <f t="shared" si="29"/>
        <v>#DIV/0!</v>
      </c>
      <c r="BN269" t="e">
        <f t="shared" si="32"/>
        <v>#DIV/0!</v>
      </c>
    </row>
    <row r="270" spans="1:66" x14ac:dyDescent="0.35">
      <c r="A270" t="s">
        <v>573</v>
      </c>
      <c r="B270" s="144"/>
      <c r="C270" s="98"/>
      <c r="D270" s="43" t="str">
        <f t="shared" si="25"/>
        <v>PPO</v>
      </c>
      <c r="E270" s="100"/>
      <c r="F270" s="101"/>
      <c r="G270" s="100"/>
      <c r="H270" s="101"/>
      <c r="I270" s="100"/>
      <c r="J270" s="101"/>
      <c r="K270" s="100"/>
      <c r="L270" s="101"/>
      <c r="M270" s="100"/>
      <c r="N270" s="101"/>
      <c r="O270" s="100"/>
      <c r="P270" s="101"/>
      <c r="Q270" s="100"/>
      <c r="R270" s="101"/>
      <c r="S270" s="100"/>
      <c r="T270" s="101"/>
      <c r="U270" s="118"/>
      <c r="V270" s="118"/>
      <c r="W270" s="100"/>
      <c r="X270" s="100"/>
      <c r="Y270" s="100"/>
      <c r="Z270" s="100"/>
      <c r="AA270" s="132"/>
      <c r="AB270" s="101"/>
      <c r="AC270" s="101"/>
      <c r="AD270" s="101"/>
      <c r="AE270" s="100"/>
      <c r="AF270" s="101"/>
      <c r="AG270" s="100"/>
      <c r="AH270" s="101"/>
      <c r="AI270" s="100"/>
      <c r="AJ270" s="101"/>
      <c r="AK270" s="100"/>
      <c r="AL270" s="101"/>
      <c r="AM270" s="101"/>
      <c r="AN270" s="8"/>
      <c r="AO270" s="147">
        <f>IFERROR(VLOOKUP(B270,'A2. Rate Change &amp; Enrollment'!$C$20:$K$769,3,FALSE),0)</f>
        <v>0</v>
      </c>
      <c r="AP270" s="147">
        <f>IFERROR(VLOOKUP(B270,'A2. Rate Change &amp; Enrollment'!$C$20:$K$769,7,FALSE),0)</f>
        <v>0</v>
      </c>
      <c r="AQ270" s="150" t="e">
        <f t="shared" si="30"/>
        <v>#DIV/0!</v>
      </c>
      <c r="AS270" s="177"/>
      <c r="AT270" s="177"/>
      <c r="AV270" s="153" t="e">
        <f t="shared" si="31"/>
        <v>#DIV/0!</v>
      </c>
      <c r="AW270" s="101"/>
      <c r="AY270" s="132"/>
      <c r="AZ270" s="101"/>
      <c r="BA270" s="94"/>
      <c r="BB270" s="94"/>
      <c r="BC270" s="94"/>
      <c r="BD270" s="94"/>
      <c r="BE270" s="101"/>
      <c r="BF270" s="132"/>
      <c r="BG270" s="98"/>
      <c r="BH270" s="74" t="str">
        <f t="shared" si="26"/>
        <v>N</v>
      </c>
      <c r="BI270" t="e">
        <f t="shared" si="27"/>
        <v>#DIV/0!</v>
      </c>
      <c r="BK270" s="283">
        <f>IFERROR(VLOOKUP($B270, 'A2. Rate Change &amp; Enrollment'!$C$14:$BY$769, 75, FALSE), 0)</f>
        <v>0</v>
      </c>
      <c r="BL270" s="283" t="e">
        <f t="shared" si="28"/>
        <v>#DIV/0!</v>
      </c>
      <c r="BM270" s="283" t="e">
        <f t="shared" si="29"/>
        <v>#DIV/0!</v>
      </c>
      <c r="BN270" t="e">
        <f t="shared" si="32"/>
        <v>#DIV/0!</v>
      </c>
    </row>
    <row r="271" spans="1:66" x14ac:dyDescent="0.35">
      <c r="A271" t="s">
        <v>574</v>
      </c>
      <c r="B271" s="144"/>
      <c r="C271" s="98"/>
      <c r="D271" s="43" t="str">
        <f t="shared" si="25"/>
        <v>PPO</v>
      </c>
      <c r="E271" s="100"/>
      <c r="F271" s="101"/>
      <c r="G271" s="100"/>
      <c r="H271" s="101"/>
      <c r="I271" s="100"/>
      <c r="J271" s="101"/>
      <c r="K271" s="100"/>
      <c r="L271" s="101"/>
      <c r="M271" s="100"/>
      <c r="N271" s="101"/>
      <c r="O271" s="100"/>
      <c r="P271" s="101"/>
      <c r="Q271" s="100"/>
      <c r="R271" s="101"/>
      <c r="S271" s="100"/>
      <c r="T271" s="101"/>
      <c r="U271" s="118"/>
      <c r="V271" s="118"/>
      <c r="W271" s="100"/>
      <c r="X271" s="100"/>
      <c r="Y271" s="100"/>
      <c r="Z271" s="100"/>
      <c r="AA271" s="132"/>
      <c r="AB271" s="101"/>
      <c r="AC271" s="101"/>
      <c r="AD271" s="101"/>
      <c r="AE271" s="100"/>
      <c r="AF271" s="101"/>
      <c r="AG271" s="100"/>
      <c r="AH271" s="101"/>
      <c r="AI271" s="100"/>
      <c r="AJ271" s="101"/>
      <c r="AK271" s="100"/>
      <c r="AL271" s="101"/>
      <c r="AM271" s="101"/>
      <c r="AN271" s="8"/>
      <c r="AO271" s="147">
        <f>IFERROR(VLOOKUP(B271,'A2. Rate Change &amp; Enrollment'!$C$20:$K$769,3,FALSE),0)</f>
        <v>0</v>
      </c>
      <c r="AP271" s="147">
        <f>IFERROR(VLOOKUP(B271,'A2. Rate Change &amp; Enrollment'!$C$20:$K$769,7,FALSE),0)</f>
        <v>0</v>
      </c>
      <c r="AQ271" s="150" t="e">
        <f t="shared" si="30"/>
        <v>#DIV/0!</v>
      </c>
      <c r="AS271" s="177"/>
      <c r="AT271" s="177"/>
      <c r="AV271" s="153" t="e">
        <f t="shared" si="31"/>
        <v>#DIV/0!</v>
      </c>
      <c r="AW271" s="101"/>
      <c r="AY271" s="132"/>
      <c r="AZ271" s="101"/>
      <c r="BA271" s="94"/>
      <c r="BB271" s="94"/>
      <c r="BC271" s="94"/>
      <c r="BD271" s="94"/>
      <c r="BE271" s="101"/>
      <c r="BF271" s="132"/>
      <c r="BG271" s="98"/>
      <c r="BH271" s="74" t="str">
        <f t="shared" si="26"/>
        <v>N</v>
      </c>
      <c r="BI271" t="e">
        <f t="shared" si="27"/>
        <v>#DIV/0!</v>
      </c>
      <c r="BK271" s="283">
        <f>IFERROR(VLOOKUP($B271, 'A2. Rate Change &amp; Enrollment'!$C$14:$BY$769, 75, FALSE), 0)</f>
        <v>0</v>
      </c>
      <c r="BL271" s="283" t="e">
        <f t="shared" si="28"/>
        <v>#DIV/0!</v>
      </c>
      <c r="BM271" s="283" t="e">
        <f t="shared" si="29"/>
        <v>#DIV/0!</v>
      </c>
      <c r="BN271" t="e">
        <f t="shared" si="32"/>
        <v>#DIV/0!</v>
      </c>
    </row>
    <row r="272" spans="1:66" x14ac:dyDescent="0.35">
      <c r="A272" t="s">
        <v>575</v>
      </c>
      <c r="B272" s="144"/>
      <c r="C272" s="98"/>
      <c r="D272" s="43" t="str">
        <f t="shared" ref="D272:D335" si="33">$B$4</f>
        <v>PPO</v>
      </c>
      <c r="E272" s="100"/>
      <c r="F272" s="101"/>
      <c r="G272" s="100"/>
      <c r="H272" s="101"/>
      <c r="I272" s="100"/>
      <c r="J272" s="101"/>
      <c r="K272" s="100"/>
      <c r="L272" s="101"/>
      <c r="M272" s="100"/>
      <c r="N272" s="101"/>
      <c r="O272" s="100"/>
      <c r="P272" s="101"/>
      <c r="Q272" s="100"/>
      <c r="R272" s="101"/>
      <c r="S272" s="100"/>
      <c r="T272" s="101"/>
      <c r="U272" s="118"/>
      <c r="V272" s="118"/>
      <c r="W272" s="100"/>
      <c r="X272" s="100"/>
      <c r="Y272" s="100"/>
      <c r="Z272" s="100"/>
      <c r="AA272" s="132"/>
      <c r="AB272" s="101"/>
      <c r="AC272" s="101"/>
      <c r="AD272" s="101"/>
      <c r="AE272" s="100"/>
      <c r="AF272" s="101"/>
      <c r="AG272" s="100"/>
      <c r="AH272" s="101"/>
      <c r="AI272" s="100"/>
      <c r="AJ272" s="101"/>
      <c r="AK272" s="100"/>
      <c r="AL272" s="101"/>
      <c r="AM272" s="101"/>
      <c r="AN272" s="8"/>
      <c r="AO272" s="147">
        <f>IFERROR(VLOOKUP(B272,'A2. Rate Change &amp; Enrollment'!$C$20:$K$769,3,FALSE),0)</f>
        <v>0</v>
      </c>
      <c r="AP272" s="147">
        <f>IFERROR(VLOOKUP(B272,'A2. Rate Change &amp; Enrollment'!$C$20:$K$769,7,FALSE),0)</f>
        <v>0</v>
      </c>
      <c r="AQ272" s="150" t="e">
        <f t="shared" si="30"/>
        <v>#DIV/0!</v>
      </c>
      <c r="AS272" s="177"/>
      <c r="AT272" s="177"/>
      <c r="AV272" s="153" t="e">
        <f t="shared" si="31"/>
        <v>#DIV/0!</v>
      </c>
      <c r="AW272" s="101"/>
      <c r="AY272" s="132"/>
      <c r="AZ272" s="101"/>
      <c r="BA272" s="94"/>
      <c r="BB272" s="94"/>
      <c r="BC272" s="94"/>
      <c r="BD272" s="94"/>
      <c r="BE272" s="101"/>
      <c r="BF272" s="132"/>
      <c r="BG272" s="98"/>
      <c r="BH272" s="74" t="str">
        <f t="shared" ref="BH272:BH335" si="34">IF(OR(AS272-AT272&gt;5%, AT272-AS272&gt;5%), "Y", "N")</f>
        <v>N</v>
      </c>
      <c r="BI272" t="e">
        <f t="shared" ref="BI272:BI335" si="35">IF(AND(AQ272&gt;5%, BH272="Y"), "Y", "N")</f>
        <v>#DIV/0!</v>
      </c>
      <c r="BK272" s="283">
        <f>IFERROR(VLOOKUP($B272, 'A2. Rate Change &amp; Enrollment'!$C$14:$BY$769, 75, FALSE), 0)</f>
        <v>0</v>
      </c>
      <c r="BL272" s="283" t="e">
        <f t="shared" ref="BL272:BL335" si="36">BK272/$BK$14</f>
        <v>#DIV/0!</v>
      </c>
      <c r="BM272" s="283" t="e">
        <f t="shared" ref="BM272:BM335" si="37">AS272/$AS$14</f>
        <v>#DIV/0!</v>
      </c>
      <c r="BN272" t="e">
        <f t="shared" si="32"/>
        <v>#DIV/0!</v>
      </c>
    </row>
    <row r="273" spans="1:66" x14ac:dyDescent="0.35">
      <c r="A273" t="s">
        <v>576</v>
      </c>
      <c r="B273" s="144"/>
      <c r="C273" s="98"/>
      <c r="D273" s="43" t="str">
        <f t="shared" si="33"/>
        <v>PPO</v>
      </c>
      <c r="E273" s="100"/>
      <c r="F273" s="101"/>
      <c r="G273" s="100"/>
      <c r="H273" s="101"/>
      <c r="I273" s="100"/>
      <c r="J273" s="101"/>
      <c r="K273" s="100"/>
      <c r="L273" s="101"/>
      <c r="M273" s="100"/>
      <c r="N273" s="101"/>
      <c r="O273" s="100"/>
      <c r="P273" s="101"/>
      <c r="Q273" s="100"/>
      <c r="R273" s="101"/>
      <c r="S273" s="100"/>
      <c r="T273" s="101"/>
      <c r="U273" s="118"/>
      <c r="V273" s="118"/>
      <c r="W273" s="100"/>
      <c r="X273" s="100"/>
      <c r="Y273" s="100"/>
      <c r="Z273" s="100"/>
      <c r="AA273" s="132"/>
      <c r="AB273" s="101"/>
      <c r="AC273" s="101"/>
      <c r="AD273" s="101"/>
      <c r="AE273" s="100"/>
      <c r="AF273" s="101"/>
      <c r="AG273" s="100"/>
      <c r="AH273" s="101"/>
      <c r="AI273" s="100"/>
      <c r="AJ273" s="101"/>
      <c r="AK273" s="100"/>
      <c r="AL273" s="101"/>
      <c r="AM273" s="101"/>
      <c r="AN273" s="8"/>
      <c r="AO273" s="147">
        <f>IFERROR(VLOOKUP(B273,'A2. Rate Change &amp; Enrollment'!$C$20:$K$769,3,FALSE),0)</f>
        <v>0</v>
      </c>
      <c r="AP273" s="147">
        <f>IFERROR(VLOOKUP(B273,'A2. Rate Change &amp; Enrollment'!$C$20:$K$769,7,FALSE),0)</f>
        <v>0</v>
      </c>
      <c r="AQ273" s="150" t="e">
        <f t="shared" ref="AQ273:AQ336" si="38">AP273/$AP$11</f>
        <v>#DIV/0!</v>
      </c>
      <c r="AS273" s="177"/>
      <c r="AT273" s="177"/>
      <c r="AV273" s="153" t="e">
        <f t="shared" ref="AV273:AV336" si="39">AS273/AT273-1</f>
        <v>#DIV/0!</v>
      </c>
      <c r="AW273" s="101"/>
      <c r="AY273" s="132"/>
      <c r="AZ273" s="101"/>
      <c r="BA273" s="94"/>
      <c r="BB273" s="94"/>
      <c r="BC273" s="94"/>
      <c r="BD273" s="94"/>
      <c r="BE273" s="101"/>
      <c r="BF273" s="132"/>
      <c r="BG273" s="98"/>
      <c r="BH273" s="74" t="str">
        <f t="shared" si="34"/>
        <v>N</v>
      </c>
      <c r="BI273" t="e">
        <f t="shared" si="35"/>
        <v>#DIV/0!</v>
      </c>
      <c r="BK273" s="283">
        <f>IFERROR(VLOOKUP($B273, 'A2. Rate Change &amp; Enrollment'!$C$14:$BY$769, 75, FALSE), 0)</f>
        <v>0</v>
      </c>
      <c r="BL273" s="283" t="e">
        <f t="shared" si="36"/>
        <v>#DIV/0!</v>
      </c>
      <c r="BM273" s="283" t="e">
        <f t="shared" si="37"/>
        <v>#DIV/0!</v>
      </c>
      <c r="BN273" t="e">
        <f t="shared" ref="BN273:BN336" si="40">IF(ABS(BM273-BL273)&lt;0.001, "N", "Y")</f>
        <v>#DIV/0!</v>
      </c>
    </row>
    <row r="274" spans="1:66" x14ac:dyDescent="0.35">
      <c r="A274" t="s">
        <v>577</v>
      </c>
      <c r="B274" s="144"/>
      <c r="C274" s="98"/>
      <c r="D274" s="43" t="str">
        <f t="shared" si="33"/>
        <v>PPO</v>
      </c>
      <c r="E274" s="100"/>
      <c r="F274" s="101"/>
      <c r="G274" s="100"/>
      <c r="H274" s="101"/>
      <c r="I274" s="100"/>
      <c r="J274" s="101"/>
      <c r="K274" s="100"/>
      <c r="L274" s="101"/>
      <c r="M274" s="100"/>
      <c r="N274" s="101"/>
      <c r="O274" s="100"/>
      <c r="P274" s="101"/>
      <c r="Q274" s="100"/>
      <c r="R274" s="101"/>
      <c r="S274" s="100"/>
      <c r="T274" s="101"/>
      <c r="U274" s="118"/>
      <c r="V274" s="118"/>
      <c r="W274" s="100"/>
      <c r="X274" s="100"/>
      <c r="Y274" s="100"/>
      <c r="Z274" s="100"/>
      <c r="AA274" s="132"/>
      <c r="AB274" s="101"/>
      <c r="AC274" s="101"/>
      <c r="AD274" s="101"/>
      <c r="AE274" s="100"/>
      <c r="AF274" s="101"/>
      <c r="AG274" s="100"/>
      <c r="AH274" s="101"/>
      <c r="AI274" s="100"/>
      <c r="AJ274" s="101"/>
      <c r="AK274" s="100"/>
      <c r="AL274" s="101"/>
      <c r="AM274" s="101"/>
      <c r="AN274" s="8"/>
      <c r="AO274" s="147">
        <f>IFERROR(VLOOKUP(B274,'A2. Rate Change &amp; Enrollment'!$C$20:$K$769,3,FALSE),0)</f>
        <v>0</v>
      </c>
      <c r="AP274" s="147">
        <f>IFERROR(VLOOKUP(B274,'A2. Rate Change &amp; Enrollment'!$C$20:$K$769,7,FALSE),0)</f>
        <v>0</v>
      </c>
      <c r="AQ274" s="150" t="e">
        <f t="shared" si="38"/>
        <v>#DIV/0!</v>
      </c>
      <c r="AS274" s="177"/>
      <c r="AT274" s="177"/>
      <c r="AV274" s="153" t="e">
        <f t="shared" si="39"/>
        <v>#DIV/0!</v>
      </c>
      <c r="AW274" s="101"/>
      <c r="AY274" s="132"/>
      <c r="AZ274" s="101"/>
      <c r="BA274" s="94"/>
      <c r="BB274" s="94"/>
      <c r="BC274" s="94"/>
      <c r="BD274" s="94"/>
      <c r="BE274" s="101"/>
      <c r="BF274" s="132"/>
      <c r="BG274" s="98"/>
      <c r="BH274" s="74" t="str">
        <f t="shared" si="34"/>
        <v>N</v>
      </c>
      <c r="BI274" t="e">
        <f t="shared" si="35"/>
        <v>#DIV/0!</v>
      </c>
      <c r="BK274" s="283">
        <f>IFERROR(VLOOKUP($B274, 'A2. Rate Change &amp; Enrollment'!$C$14:$BY$769, 75, FALSE), 0)</f>
        <v>0</v>
      </c>
      <c r="BL274" s="283" t="e">
        <f t="shared" si="36"/>
        <v>#DIV/0!</v>
      </c>
      <c r="BM274" s="283" t="e">
        <f t="shared" si="37"/>
        <v>#DIV/0!</v>
      </c>
      <c r="BN274" t="e">
        <f t="shared" si="40"/>
        <v>#DIV/0!</v>
      </c>
    </row>
    <row r="275" spans="1:66" x14ac:dyDescent="0.35">
      <c r="A275" t="s">
        <v>578</v>
      </c>
      <c r="B275" s="144"/>
      <c r="C275" s="98"/>
      <c r="D275" s="43" t="str">
        <f t="shared" si="33"/>
        <v>PPO</v>
      </c>
      <c r="E275" s="100"/>
      <c r="F275" s="101"/>
      <c r="G275" s="100"/>
      <c r="H275" s="101"/>
      <c r="I275" s="100"/>
      <c r="J275" s="101"/>
      <c r="K275" s="100"/>
      <c r="L275" s="101"/>
      <c r="M275" s="100"/>
      <c r="N275" s="101"/>
      <c r="O275" s="100"/>
      <c r="P275" s="101"/>
      <c r="Q275" s="100"/>
      <c r="R275" s="101"/>
      <c r="S275" s="100"/>
      <c r="T275" s="101"/>
      <c r="U275" s="118"/>
      <c r="V275" s="118"/>
      <c r="W275" s="100"/>
      <c r="X275" s="100"/>
      <c r="Y275" s="100"/>
      <c r="Z275" s="100"/>
      <c r="AA275" s="132"/>
      <c r="AB275" s="101"/>
      <c r="AC275" s="101"/>
      <c r="AD275" s="101"/>
      <c r="AE275" s="100"/>
      <c r="AF275" s="101"/>
      <c r="AG275" s="100"/>
      <c r="AH275" s="101"/>
      <c r="AI275" s="100"/>
      <c r="AJ275" s="101"/>
      <c r="AK275" s="100"/>
      <c r="AL275" s="101"/>
      <c r="AM275" s="101"/>
      <c r="AN275" s="8"/>
      <c r="AO275" s="147">
        <f>IFERROR(VLOOKUP(B275,'A2. Rate Change &amp; Enrollment'!$C$20:$K$769,3,FALSE),0)</f>
        <v>0</v>
      </c>
      <c r="AP275" s="147">
        <f>IFERROR(VLOOKUP(B275,'A2. Rate Change &amp; Enrollment'!$C$20:$K$769,7,FALSE),0)</f>
        <v>0</v>
      </c>
      <c r="AQ275" s="150" t="e">
        <f t="shared" si="38"/>
        <v>#DIV/0!</v>
      </c>
      <c r="AS275" s="177"/>
      <c r="AT275" s="177"/>
      <c r="AV275" s="153" t="e">
        <f t="shared" si="39"/>
        <v>#DIV/0!</v>
      </c>
      <c r="AW275" s="101"/>
      <c r="AY275" s="132"/>
      <c r="AZ275" s="101"/>
      <c r="BA275" s="94"/>
      <c r="BB275" s="94"/>
      <c r="BC275" s="94"/>
      <c r="BD275" s="94"/>
      <c r="BE275" s="101"/>
      <c r="BF275" s="132"/>
      <c r="BG275" s="98"/>
      <c r="BH275" s="74" t="str">
        <f t="shared" si="34"/>
        <v>N</v>
      </c>
      <c r="BI275" t="e">
        <f t="shared" si="35"/>
        <v>#DIV/0!</v>
      </c>
      <c r="BK275" s="283">
        <f>IFERROR(VLOOKUP($B275, 'A2. Rate Change &amp; Enrollment'!$C$14:$BY$769, 75, FALSE), 0)</f>
        <v>0</v>
      </c>
      <c r="BL275" s="283" t="e">
        <f t="shared" si="36"/>
        <v>#DIV/0!</v>
      </c>
      <c r="BM275" s="283" t="e">
        <f t="shared" si="37"/>
        <v>#DIV/0!</v>
      </c>
      <c r="BN275" t="e">
        <f t="shared" si="40"/>
        <v>#DIV/0!</v>
      </c>
    </row>
    <row r="276" spans="1:66" x14ac:dyDescent="0.35">
      <c r="A276" t="s">
        <v>579</v>
      </c>
      <c r="B276" s="144"/>
      <c r="C276" s="98"/>
      <c r="D276" s="43" t="str">
        <f t="shared" si="33"/>
        <v>PPO</v>
      </c>
      <c r="E276" s="100"/>
      <c r="F276" s="101"/>
      <c r="G276" s="100"/>
      <c r="H276" s="101"/>
      <c r="I276" s="100"/>
      <c r="J276" s="101"/>
      <c r="K276" s="100"/>
      <c r="L276" s="101"/>
      <c r="M276" s="100"/>
      <c r="N276" s="101"/>
      <c r="O276" s="100"/>
      <c r="P276" s="101"/>
      <c r="Q276" s="100"/>
      <c r="R276" s="101"/>
      <c r="S276" s="100"/>
      <c r="T276" s="101"/>
      <c r="U276" s="118"/>
      <c r="V276" s="118"/>
      <c r="W276" s="100"/>
      <c r="X276" s="100"/>
      <c r="Y276" s="100"/>
      <c r="Z276" s="100"/>
      <c r="AA276" s="132"/>
      <c r="AB276" s="101"/>
      <c r="AC276" s="101"/>
      <c r="AD276" s="101"/>
      <c r="AE276" s="100"/>
      <c r="AF276" s="101"/>
      <c r="AG276" s="100"/>
      <c r="AH276" s="101"/>
      <c r="AI276" s="100"/>
      <c r="AJ276" s="101"/>
      <c r="AK276" s="100"/>
      <c r="AL276" s="101"/>
      <c r="AM276" s="101"/>
      <c r="AN276" s="8"/>
      <c r="AO276" s="147">
        <f>IFERROR(VLOOKUP(B276,'A2. Rate Change &amp; Enrollment'!$C$20:$K$769,3,FALSE),0)</f>
        <v>0</v>
      </c>
      <c r="AP276" s="147">
        <f>IFERROR(VLOOKUP(B276,'A2. Rate Change &amp; Enrollment'!$C$20:$K$769,7,FALSE),0)</f>
        <v>0</v>
      </c>
      <c r="AQ276" s="150" t="e">
        <f t="shared" si="38"/>
        <v>#DIV/0!</v>
      </c>
      <c r="AS276" s="177"/>
      <c r="AT276" s="177"/>
      <c r="AV276" s="153" t="e">
        <f t="shared" si="39"/>
        <v>#DIV/0!</v>
      </c>
      <c r="AW276" s="101"/>
      <c r="AY276" s="132"/>
      <c r="AZ276" s="101"/>
      <c r="BA276" s="94"/>
      <c r="BB276" s="94"/>
      <c r="BC276" s="94"/>
      <c r="BD276" s="94"/>
      <c r="BE276" s="101"/>
      <c r="BF276" s="132"/>
      <c r="BG276" s="98"/>
      <c r="BH276" s="74" t="str">
        <f t="shared" si="34"/>
        <v>N</v>
      </c>
      <c r="BI276" t="e">
        <f t="shared" si="35"/>
        <v>#DIV/0!</v>
      </c>
      <c r="BK276" s="283">
        <f>IFERROR(VLOOKUP($B276, 'A2. Rate Change &amp; Enrollment'!$C$14:$BY$769, 75, FALSE), 0)</f>
        <v>0</v>
      </c>
      <c r="BL276" s="283" t="e">
        <f t="shared" si="36"/>
        <v>#DIV/0!</v>
      </c>
      <c r="BM276" s="283" t="e">
        <f t="shared" si="37"/>
        <v>#DIV/0!</v>
      </c>
      <c r="BN276" t="e">
        <f t="shared" si="40"/>
        <v>#DIV/0!</v>
      </c>
    </row>
    <row r="277" spans="1:66" x14ac:dyDescent="0.35">
      <c r="A277" t="s">
        <v>580</v>
      </c>
      <c r="B277" s="144"/>
      <c r="C277" s="98"/>
      <c r="D277" s="43" t="str">
        <f t="shared" si="33"/>
        <v>PPO</v>
      </c>
      <c r="E277" s="100"/>
      <c r="F277" s="101"/>
      <c r="G277" s="100"/>
      <c r="H277" s="101"/>
      <c r="I277" s="100"/>
      <c r="J277" s="101"/>
      <c r="K277" s="100"/>
      <c r="L277" s="101"/>
      <c r="M277" s="100"/>
      <c r="N277" s="101"/>
      <c r="O277" s="100"/>
      <c r="P277" s="101"/>
      <c r="Q277" s="100"/>
      <c r="R277" s="101"/>
      <c r="S277" s="100"/>
      <c r="T277" s="101"/>
      <c r="U277" s="118"/>
      <c r="V277" s="118"/>
      <c r="W277" s="100"/>
      <c r="X277" s="100"/>
      <c r="Y277" s="100"/>
      <c r="Z277" s="100"/>
      <c r="AA277" s="132"/>
      <c r="AB277" s="101"/>
      <c r="AC277" s="101"/>
      <c r="AD277" s="101"/>
      <c r="AE277" s="100"/>
      <c r="AF277" s="101"/>
      <c r="AG277" s="100"/>
      <c r="AH277" s="101"/>
      <c r="AI277" s="100"/>
      <c r="AJ277" s="101"/>
      <c r="AK277" s="100"/>
      <c r="AL277" s="101"/>
      <c r="AM277" s="101"/>
      <c r="AN277" s="8"/>
      <c r="AO277" s="147">
        <f>IFERROR(VLOOKUP(B277,'A2. Rate Change &amp; Enrollment'!$C$20:$K$769,3,FALSE),0)</f>
        <v>0</v>
      </c>
      <c r="AP277" s="147">
        <f>IFERROR(VLOOKUP(B277,'A2. Rate Change &amp; Enrollment'!$C$20:$K$769,7,FALSE),0)</f>
        <v>0</v>
      </c>
      <c r="AQ277" s="150" t="e">
        <f t="shared" si="38"/>
        <v>#DIV/0!</v>
      </c>
      <c r="AS277" s="177"/>
      <c r="AT277" s="177"/>
      <c r="AV277" s="153" t="e">
        <f t="shared" si="39"/>
        <v>#DIV/0!</v>
      </c>
      <c r="AW277" s="101"/>
      <c r="AY277" s="132"/>
      <c r="AZ277" s="101"/>
      <c r="BA277" s="94"/>
      <c r="BB277" s="94"/>
      <c r="BC277" s="94"/>
      <c r="BD277" s="94"/>
      <c r="BE277" s="101"/>
      <c r="BF277" s="132"/>
      <c r="BG277" s="98"/>
      <c r="BH277" s="74" t="str">
        <f t="shared" si="34"/>
        <v>N</v>
      </c>
      <c r="BI277" t="e">
        <f t="shared" si="35"/>
        <v>#DIV/0!</v>
      </c>
      <c r="BK277" s="283">
        <f>IFERROR(VLOOKUP($B277, 'A2. Rate Change &amp; Enrollment'!$C$14:$BY$769, 75, FALSE), 0)</f>
        <v>0</v>
      </c>
      <c r="BL277" s="283" t="e">
        <f t="shared" si="36"/>
        <v>#DIV/0!</v>
      </c>
      <c r="BM277" s="283" t="e">
        <f t="shared" si="37"/>
        <v>#DIV/0!</v>
      </c>
      <c r="BN277" t="e">
        <f t="shared" si="40"/>
        <v>#DIV/0!</v>
      </c>
    </row>
    <row r="278" spans="1:66" x14ac:dyDescent="0.35">
      <c r="A278" t="s">
        <v>581</v>
      </c>
      <c r="B278" s="144"/>
      <c r="C278" s="98"/>
      <c r="D278" s="43" t="str">
        <f t="shared" si="33"/>
        <v>PPO</v>
      </c>
      <c r="E278" s="100"/>
      <c r="F278" s="101"/>
      <c r="G278" s="100"/>
      <c r="H278" s="101"/>
      <c r="I278" s="100"/>
      <c r="J278" s="101"/>
      <c r="K278" s="100"/>
      <c r="L278" s="101"/>
      <c r="M278" s="100"/>
      <c r="N278" s="101"/>
      <c r="O278" s="100"/>
      <c r="P278" s="101"/>
      <c r="Q278" s="100"/>
      <c r="R278" s="101"/>
      <c r="S278" s="100"/>
      <c r="T278" s="101"/>
      <c r="U278" s="118"/>
      <c r="V278" s="118"/>
      <c r="W278" s="100"/>
      <c r="X278" s="100"/>
      <c r="Y278" s="100"/>
      <c r="Z278" s="100"/>
      <c r="AA278" s="132"/>
      <c r="AB278" s="101"/>
      <c r="AC278" s="101"/>
      <c r="AD278" s="101"/>
      <c r="AE278" s="100"/>
      <c r="AF278" s="101"/>
      <c r="AG278" s="100"/>
      <c r="AH278" s="101"/>
      <c r="AI278" s="100"/>
      <c r="AJ278" s="101"/>
      <c r="AK278" s="100"/>
      <c r="AL278" s="101"/>
      <c r="AM278" s="101"/>
      <c r="AN278" s="8"/>
      <c r="AO278" s="147">
        <f>IFERROR(VLOOKUP(B278,'A2. Rate Change &amp; Enrollment'!$C$20:$K$769,3,FALSE),0)</f>
        <v>0</v>
      </c>
      <c r="AP278" s="147">
        <f>IFERROR(VLOOKUP(B278,'A2. Rate Change &amp; Enrollment'!$C$20:$K$769,7,FALSE),0)</f>
        <v>0</v>
      </c>
      <c r="AQ278" s="150" t="e">
        <f t="shared" si="38"/>
        <v>#DIV/0!</v>
      </c>
      <c r="AS278" s="177"/>
      <c r="AT278" s="177"/>
      <c r="AV278" s="153" t="e">
        <f t="shared" si="39"/>
        <v>#DIV/0!</v>
      </c>
      <c r="AW278" s="101"/>
      <c r="AY278" s="132"/>
      <c r="AZ278" s="101"/>
      <c r="BA278" s="94"/>
      <c r="BB278" s="94"/>
      <c r="BC278" s="94"/>
      <c r="BD278" s="94"/>
      <c r="BE278" s="101"/>
      <c r="BF278" s="132"/>
      <c r="BG278" s="98"/>
      <c r="BH278" s="74" t="str">
        <f t="shared" si="34"/>
        <v>N</v>
      </c>
      <c r="BI278" t="e">
        <f t="shared" si="35"/>
        <v>#DIV/0!</v>
      </c>
      <c r="BK278" s="283">
        <f>IFERROR(VLOOKUP($B278, 'A2. Rate Change &amp; Enrollment'!$C$14:$BY$769, 75, FALSE), 0)</f>
        <v>0</v>
      </c>
      <c r="BL278" s="283" t="e">
        <f t="shared" si="36"/>
        <v>#DIV/0!</v>
      </c>
      <c r="BM278" s="283" t="e">
        <f t="shared" si="37"/>
        <v>#DIV/0!</v>
      </c>
      <c r="BN278" t="e">
        <f t="shared" si="40"/>
        <v>#DIV/0!</v>
      </c>
    </row>
    <row r="279" spans="1:66" x14ac:dyDescent="0.35">
      <c r="A279" t="s">
        <v>582</v>
      </c>
      <c r="B279" s="144"/>
      <c r="C279" s="98"/>
      <c r="D279" s="43" t="str">
        <f t="shared" si="33"/>
        <v>PPO</v>
      </c>
      <c r="E279" s="100"/>
      <c r="F279" s="101"/>
      <c r="G279" s="100"/>
      <c r="H279" s="101"/>
      <c r="I279" s="100"/>
      <c r="J279" s="101"/>
      <c r="K279" s="100"/>
      <c r="L279" s="101"/>
      <c r="M279" s="100"/>
      <c r="N279" s="101"/>
      <c r="O279" s="100"/>
      <c r="P279" s="101"/>
      <c r="Q279" s="100"/>
      <c r="R279" s="101"/>
      <c r="S279" s="100"/>
      <c r="T279" s="101"/>
      <c r="U279" s="118"/>
      <c r="V279" s="118"/>
      <c r="W279" s="100"/>
      <c r="X279" s="100"/>
      <c r="Y279" s="100"/>
      <c r="Z279" s="100"/>
      <c r="AA279" s="132"/>
      <c r="AB279" s="101"/>
      <c r="AC279" s="101"/>
      <c r="AD279" s="101"/>
      <c r="AE279" s="100"/>
      <c r="AF279" s="101"/>
      <c r="AG279" s="100"/>
      <c r="AH279" s="101"/>
      <c r="AI279" s="100"/>
      <c r="AJ279" s="101"/>
      <c r="AK279" s="100"/>
      <c r="AL279" s="101"/>
      <c r="AM279" s="101"/>
      <c r="AN279" s="8"/>
      <c r="AO279" s="147">
        <f>IFERROR(VLOOKUP(B279,'A2. Rate Change &amp; Enrollment'!$C$20:$K$769,3,FALSE),0)</f>
        <v>0</v>
      </c>
      <c r="AP279" s="147">
        <f>IFERROR(VLOOKUP(B279,'A2. Rate Change &amp; Enrollment'!$C$20:$K$769,7,FALSE),0)</f>
        <v>0</v>
      </c>
      <c r="AQ279" s="150" t="e">
        <f t="shared" si="38"/>
        <v>#DIV/0!</v>
      </c>
      <c r="AS279" s="177"/>
      <c r="AT279" s="177"/>
      <c r="AV279" s="153" t="e">
        <f t="shared" si="39"/>
        <v>#DIV/0!</v>
      </c>
      <c r="AW279" s="101"/>
      <c r="AY279" s="132"/>
      <c r="AZ279" s="101"/>
      <c r="BA279" s="94"/>
      <c r="BB279" s="94"/>
      <c r="BC279" s="94"/>
      <c r="BD279" s="94"/>
      <c r="BE279" s="101"/>
      <c r="BF279" s="132"/>
      <c r="BG279" s="98"/>
      <c r="BH279" s="74" t="str">
        <f t="shared" si="34"/>
        <v>N</v>
      </c>
      <c r="BI279" t="e">
        <f t="shared" si="35"/>
        <v>#DIV/0!</v>
      </c>
      <c r="BK279" s="283">
        <f>IFERROR(VLOOKUP($B279, 'A2. Rate Change &amp; Enrollment'!$C$14:$BY$769, 75, FALSE), 0)</f>
        <v>0</v>
      </c>
      <c r="BL279" s="283" t="e">
        <f t="shared" si="36"/>
        <v>#DIV/0!</v>
      </c>
      <c r="BM279" s="283" t="e">
        <f t="shared" si="37"/>
        <v>#DIV/0!</v>
      </c>
      <c r="BN279" t="e">
        <f t="shared" si="40"/>
        <v>#DIV/0!</v>
      </c>
    </row>
    <row r="280" spans="1:66" x14ac:dyDescent="0.35">
      <c r="A280" t="s">
        <v>583</v>
      </c>
      <c r="B280" s="144"/>
      <c r="C280" s="98"/>
      <c r="D280" s="43" t="str">
        <f t="shared" si="33"/>
        <v>PPO</v>
      </c>
      <c r="E280" s="100"/>
      <c r="F280" s="101"/>
      <c r="G280" s="100"/>
      <c r="H280" s="101"/>
      <c r="I280" s="100"/>
      <c r="J280" s="101"/>
      <c r="K280" s="100"/>
      <c r="L280" s="101"/>
      <c r="M280" s="100"/>
      <c r="N280" s="101"/>
      <c r="O280" s="100"/>
      <c r="P280" s="101"/>
      <c r="Q280" s="100"/>
      <c r="R280" s="101"/>
      <c r="S280" s="100"/>
      <c r="T280" s="101"/>
      <c r="U280" s="118"/>
      <c r="V280" s="118"/>
      <c r="W280" s="100"/>
      <c r="X280" s="100"/>
      <c r="Y280" s="100"/>
      <c r="Z280" s="100"/>
      <c r="AA280" s="132"/>
      <c r="AB280" s="101"/>
      <c r="AC280" s="101"/>
      <c r="AD280" s="101"/>
      <c r="AE280" s="100"/>
      <c r="AF280" s="101"/>
      <c r="AG280" s="100"/>
      <c r="AH280" s="101"/>
      <c r="AI280" s="100"/>
      <c r="AJ280" s="101"/>
      <c r="AK280" s="100"/>
      <c r="AL280" s="101"/>
      <c r="AM280" s="101"/>
      <c r="AN280" s="8"/>
      <c r="AO280" s="147">
        <f>IFERROR(VLOOKUP(B280,'A2. Rate Change &amp; Enrollment'!$C$20:$K$769,3,FALSE),0)</f>
        <v>0</v>
      </c>
      <c r="AP280" s="147">
        <f>IFERROR(VLOOKUP(B280,'A2. Rate Change &amp; Enrollment'!$C$20:$K$769,7,FALSE),0)</f>
        <v>0</v>
      </c>
      <c r="AQ280" s="150" t="e">
        <f t="shared" si="38"/>
        <v>#DIV/0!</v>
      </c>
      <c r="AS280" s="177"/>
      <c r="AT280" s="177"/>
      <c r="AV280" s="153" t="e">
        <f t="shared" si="39"/>
        <v>#DIV/0!</v>
      </c>
      <c r="AW280" s="101"/>
      <c r="AY280" s="132"/>
      <c r="AZ280" s="101"/>
      <c r="BA280" s="94"/>
      <c r="BB280" s="94"/>
      <c r="BC280" s="94"/>
      <c r="BD280" s="94"/>
      <c r="BE280" s="101"/>
      <c r="BF280" s="132"/>
      <c r="BG280" s="98"/>
      <c r="BH280" s="74" t="str">
        <f t="shared" si="34"/>
        <v>N</v>
      </c>
      <c r="BI280" t="e">
        <f t="shared" si="35"/>
        <v>#DIV/0!</v>
      </c>
      <c r="BK280" s="283">
        <f>IFERROR(VLOOKUP($B280, 'A2. Rate Change &amp; Enrollment'!$C$14:$BY$769, 75, FALSE), 0)</f>
        <v>0</v>
      </c>
      <c r="BL280" s="283" t="e">
        <f t="shared" si="36"/>
        <v>#DIV/0!</v>
      </c>
      <c r="BM280" s="283" t="e">
        <f t="shared" si="37"/>
        <v>#DIV/0!</v>
      </c>
      <c r="BN280" t="e">
        <f t="shared" si="40"/>
        <v>#DIV/0!</v>
      </c>
    </row>
    <row r="281" spans="1:66" x14ac:dyDescent="0.35">
      <c r="A281" t="s">
        <v>584</v>
      </c>
      <c r="B281" s="144"/>
      <c r="C281" s="98"/>
      <c r="D281" s="43" t="str">
        <f t="shared" si="33"/>
        <v>PPO</v>
      </c>
      <c r="E281" s="100"/>
      <c r="F281" s="101"/>
      <c r="G281" s="100"/>
      <c r="H281" s="101"/>
      <c r="I281" s="100"/>
      <c r="J281" s="101"/>
      <c r="K281" s="100"/>
      <c r="L281" s="101"/>
      <c r="M281" s="100"/>
      <c r="N281" s="101"/>
      <c r="O281" s="100"/>
      <c r="P281" s="101"/>
      <c r="Q281" s="100"/>
      <c r="R281" s="101"/>
      <c r="S281" s="100"/>
      <c r="T281" s="101"/>
      <c r="U281" s="118"/>
      <c r="V281" s="118"/>
      <c r="W281" s="100"/>
      <c r="X281" s="100"/>
      <c r="Y281" s="100"/>
      <c r="Z281" s="100"/>
      <c r="AA281" s="132"/>
      <c r="AB281" s="101"/>
      <c r="AC281" s="101"/>
      <c r="AD281" s="101"/>
      <c r="AE281" s="100"/>
      <c r="AF281" s="101"/>
      <c r="AG281" s="100"/>
      <c r="AH281" s="101"/>
      <c r="AI281" s="100"/>
      <c r="AJ281" s="101"/>
      <c r="AK281" s="100"/>
      <c r="AL281" s="101"/>
      <c r="AM281" s="101"/>
      <c r="AN281" s="8"/>
      <c r="AO281" s="147">
        <f>IFERROR(VLOOKUP(B281,'A2. Rate Change &amp; Enrollment'!$C$20:$K$769,3,FALSE),0)</f>
        <v>0</v>
      </c>
      <c r="AP281" s="147">
        <f>IFERROR(VLOOKUP(B281,'A2. Rate Change &amp; Enrollment'!$C$20:$K$769,7,FALSE),0)</f>
        <v>0</v>
      </c>
      <c r="AQ281" s="150" t="e">
        <f t="shared" si="38"/>
        <v>#DIV/0!</v>
      </c>
      <c r="AS281" s="177"/>
      <c r="AT281" s="177"/>
      <c r="AV281" s="153" t="e">
        <f t="shared" si="39"/>
        <v>#DIV/0!</v>
      </c>
      <c r="AW281" s="101"/>
      <c r="AY281" s="132"/>
      <c r="AZ281" s="101"/>
      <c r="BA281" s="94"/>
      <c r="BB281" s="94"/>
      <c r="BC281" s="94"/>
      <c r="BD281" s="94"/>
      <c r="BE281" s="101"/>
      <c r="BF281" s="132"/>
      <c r="BG281" s="98"/>
      <c r="BH281" s="74" t="str">
        <f t="shared" si="34"/>
        <v>N</v>
      </c>
      <c r="BI281" t="e">
        <f t="shared" si="35"/>
        <v>#DIV/0!</v>
      </c>
      <c r="BK281" s="283">
        <f>IFERROR(VLOOKUP($B281, 'A2. Rate Change &amp; Enrollment'!$C$14:$BY$769, 75, FALSE), 0)</f>
        <v>0</v>
      </c>
      <c r="BL281" s="283" t="e">
        <f t="shared" si="36"/>
        <v>#DIV/0!</v>
      </c>
      <c r="BM281" s="283" t="e">
        <f t="shared" si="37"/>
        <v>#DIV/0!</v>
      </c>
      <c r="BN281" t="e">
        <f t="shared" si="40"/>
        <v>#DIV/0!</v>
      </c>
    </row>
    <row r="282" spans="1:66" x14ac:dyDescent="0.35">
      <c r="A282" t="s">
        <v>585</v>
      </c>
      <c r="B282" s="144"/>
      <c r="C282" s="98"/>
      <c r="D282" s="43" t="str">
        <f t="shared" si="33"/>
        <v>PPO</v>
      </c>
      <c r="E282" s="100"/>
      <c r="F282" s="101"/>
      <c r="G282" s="100"/>
      <c r="H282" s="101"/>
      <c r="I282" s="100"/>
      <c r="J282" s="101"/>
      <c r="K282" s="100"/>
      <c r="L282" s="101"/>
      <c r="M282" s="100"/>
      <c r="N282" s="101"/>
      <c r="O282" s="100"/>
      <c r="P282" s="101"/>
      <c r="Q282" s="100"/>
      <c r="R282" s="101"/>
      <c r="S282" s="100"/>
      <c r="T282" s="101"/>
      <c r="U282" s="118"/>
      <c r="V282" s="118"/>
      <c r="W282" s="100"/>
      <c r="X282" s="100"/>
      <c r="Y282" s="100"/>
      <c r="Z282" s="100"/>
      <c r="AA282" s="132"/>
      <c r="AB282" s="101"/>
      <c r="AC282" s="101"/>
      <c r="AD282" s="101"/>
      <c r="AE282" s="100"/>
      <c r="AF282" s="101"/>
      <c r="AG282" s="100"/>
      <c r="AH282" s="101"/>
      <c r="AI282" s="100"/>
      <c r="AJ282" s="101"/>
      <c r="AK282" s="100"/>
      <c r="AL282" s="101"/>
      <c r="AM282" s="101"/>
      <c r="AN282" s="8"/>
      <c r="AO282" s="147">
        <f>IFERROR(VLOOKUP(B282,'A2. Rate Change &amp; Enrollment'!$C$20:$K$769,3,FALSE),0)</f>
        <v>0</v>
      </c>
      <c r="AP282" s="147">
        <f>IFERROR(VLOOKUP(B282,'A2. Rate Change &amp; Enrollment'!$C$20:$K$769,7,FALSE),0)</f>
        <v>0</v>
      </c>
      <c r="AQ282" s="150" t="e">
        <f t="shared" si="38"/>
        <v>#DIV/0!</v>
      </c>
      <c r="AS282" s="177"/>
      <c r="AT282" s="177"/>
      <c r="AV282" s="153" t="e">
        <f t="shared" si="39"/>
        <v>#DIV/0!</v>
      </c>
      <c r="AW282" s="101"/>
      <c r="AY282" s="132"/>
      <c r="AZ282" s="101"/>
      <c r="BA282" s="94"/>
      <c r="BB282" s="94"/>
      <c r="BC282" s="94"/>
      <c r="BD282" s="94"/>
      <c r="BE282" s="101"/>
      <c r="BF282" s="132"/>
      <c r="BG282" s="98"/>
      <c r="BH282" s="74" t="str">
        <f t="shared" si="34"/>
        <v>N</v>
      </c>
      <c r="BI282" t="e">
        <f t="shared" si="35"/>
        <v>#DIV/0!</v>
      </c>
      <c r="BK282" s="283">
        <f>IFERROR(VLOOKUP($B282, 'A2. Rate Change &amp; Enrollment'!$C$14:$BY$769, 75, FALSE), 0)</f>
        <v>0</v>
      </c>
      <c r="BL282" s="283" t="e">
        <f t="shared" si="36"/>
        <v>#DIV/0!</v>
      </c>
      <c r="BM282" s="283" t="e">
        <f t="shared" si="37"/>
        <v>#DIV/0!</v>
      </c>
      <c r="BN282" t="e">
        <f t="shared" si="40"/>
        <v>#DIV/0!</v>
      </c>
    </row>
    <row r="283" spans="1:66" x14ac:dyDescent="0.35">
      <c r="A283" t="s">
        <v>586</v>
      </c>
      <c r="B283" s="144"/>
      <c r="C283" s="98"/>
      <c r="D283" s="43" t="str">
        <f t="shared" si="33"/>
        <v>PPO</v>
      </c>
      <c r="E283" s="100"/>
      <c r="F283" s="101"/>
      <c r="G283" s="100"/>
      <c r="H283" s="101"/>
      <c r="I283" s="100"/>
      <c r="J283" s="101"/>
      <c r="K283" s="100"/>
      <c r="L283" s="101"/>
      <c r="M283" s="100"/>
      <c r="N283" s="101"/>
      <c r="O283" s="100"/>
      <c r="P283" s="101"/>
      <c r="Q283" s="100"/>
      <c r="R283" s="101"/>
      <c r="S283" s="100"/>
      <c r="T283" s="101"/>
      <c r="U283" s="118"/>
      <c r="V283" s="118"/>
      <c r="W283" s="100"/>
      <c r="X283" s="100"/>
      <c r="Y283" s="100"/>
      <c r="Z283" s="100"/>
      <c r="AA283" s="132"/>
      <c r="AB283" s="101"/>
      <c r="AC283" s="101"/>
      <c r="AD283" s="101"/>
      <c r="AE283" s="100"/>
      <c r="AF283" s="101"/>
      <c r="AG283" s="100"/>
      <c r="AH283" s="101"/>
      <c r="AI283" s="100"/>
      <c r="AJ283" s="101"/>
      <c r="AK283" s="100"/>
      <c r="AL283" s="101"/>
      <c r="AM283" s="101"/>
      <c r="AN283" s="8"/>
      <c r="AO283" s="147">
        <f>IFERROR(VLOOKUP(B283,'A2. Rate Change &amp; Enrollment'!$C$20:$K$769,3,FALSE),0)</f>
        <v>0</v>
      </c>
      <c r="AP283" s="147">
        <f>IFERROR(VLOOKUP(B283,'A2. Rate Change &amp; Enrollment'!$C$20:$K$769,7,FALSE),0)</f>
        <v>0</v>
      </c>
      <c r="AQ283" s="150" t="e">
        <f t="shared" si="38"/>
        <v>#DIV/0!</v>
      </c>
      <c r="AS283" s="177"/>
      <c r="AT283" s="177"/>
      <c r="AV283" s="153" t="e">
        <f t="shared" si="39"/>
        <v>#DIV/0!</v>
      </c>
      <c r="AW283" s="101"/>
      <c r="AY283" s="132"/>
      <c r="AZ283" s="101"/>
      <c r="BA283" s="94"/>
      <c r="BB283" s="94"/>
      <c r="BC283" s="94"/>
      <c r="BD283" s="94"/>
      <c r="BE283" s="101"/>
      <c r="BF283" s="132"/>
      <c r="BG283" s="98"/>
      <c r="BH283" s="74" t="str">
        <f t="shared" si="34"/>
        <v>N</v>
      </c>
      <c r="BI283" t="e">
        <f t="shared" si="35"/>
        <v>#DIV/0!</v>
      </c>
      <c r="BK283" s="283">
        <f>IFERROR(VLOOKUP($B283, 'A2. Rate Change &amp; Enrollment'!$C$14:$BY$769, 75, FALSE), 0)</f>
        <v>0</v>
      </c>
      <c r="BL283" s="283" t="e">
        <f t="shared" si="36"/>
        <v>#DIV/0!</v>
      </c>
      <c r="BM283" s="283" t="e">
        <f t="shared" si="37"/>
        <v>#DIV/0!</v>
      </c>
      <c r="BN283" t="e">
        <f t="shared" si="40"/>
        <v>#DIV/0!</v>
      </c>
    </row>
    <row r="284" spans="1:66" x14ac:dyDescent="0.35">
      <c r="A284" t="s">
        <v>587</v>
      </c>
      <c r="B284" s="144"/>
      <c r="C284" s="98"/>
      <c r="D284" s="43" t="str">
        <f t="shared" si="33"/>
        <v>PPO</v>
      </c>
      <c r="E284" s="100"/>
      <c r="F284" s="101"/>
      <c r="G284" s="100"/>
      <c r="H284" s="101"/>
      <c r="I284" s="100"/>
      <c r="J284" s="101"/>
      <c r="K284" s="100"/>
      <c r="L284" s="101"/>
      <c r="M284" s="100"/>
      <c r="N284" s="101"/>
      <c r="O284" s="100"/>
      <c r="P284" s="101"/>
      <c r="Q284" s="100"/>
      <c r="R284" s="101"/>
      <c r="S284" s="100"/>
      <c r="T284" s="101"/>
      <c r="U284" s="118"/>
      <c r="V284" s="118"/>
      <c r="W284" s="100"/>
      <c r="X284" s="100"/>
      <c r="Y284" s="100"/>
      <c r="Z284" s="100"/>
      <c r="AA284" s="132"/>
      <c r="AB284" s="101"/>
      <c r="AC284" s="101"/>
      <c r="AD284" s="101"/>
      <c r="AE284" s="100"/>
      <c r="AF284" s="101"/>
      <c r="AG284" s="100"/>
      <c r="AH284" s="101"/>
      <c r="AI284" s="100"/>
      <c r="AJ284" s="101"/>
      <c r="AK284" s="100"/>
      <c r="AL284" s="101"/>
      <c r="AM284" s="101"/>
      <c r="AN284" s="8"/>
      <c r="AO284" s="147">
        <f>IFERROR(VLOOKUP(B284,'A2. Rate Change &amp; Enrollment'!$C$20:$K$769,3,FALSE),0)</f>
        <v>0</v>
      </c>
      <c r="AP284" s="147">
        <f>IFERROR(VLOOKUP(B284,'A2. Rate Change &amp; Enrollment'!$C$20:$K$769,7,FALSE),0)</f>
        <v>0</v>
      </c>
      <c r="AQ284" s="150" t="e">
        <f t="shared" si="38"/>
        <v>#DIV/0!</v>
      </c>
      <c r="AS284" s="177"/>
      <c r="AT284" s="177"/>
      <c r="AV284" s="153" t="e">
        <f t="shared" si="39"/>
        <v>#DIV/0!</v>
      </c>
      <c r="AW284" s="101"/>
      <c r="AY284" s="132"/>
      <c r="AZ284" s="101"/>
      <c r="BA284" s="94"/>
      <c r="BB284" s="94"/>
      <c r="BC284" s="94"/>
      <c r="BD284" s="94"/>
      <c r="BE284" s="101"/>
      <c r="BF284" s="132"/>
      <c r="BG284" s="98"/>
      <c r="BH284" s="74" t="str">
        <f t="shared" si="34"/>
        <v>N</v>
      </c>
      <c r="BI284" t="e">
        <f t="shared" si="35"/>
        <v>#DIV/0!</v>
      </c>
      <c r="BK284" s="283">
        <f>IFERROR(VLOOKUP($B284, 'A2. Rate Change &amp; Enrollment'!$C$14:$BY$769, 75, FALSE), 0)</f>
        <v>0</v>
      </c>
      <c r="BL284" s="283" t="e">
        <f t="shared" si="36"/>
        <v>#DIV/0!</v>
      </c>
      <c r="BM284" s="283" t="e">
        <f t="shared" si="37"/>
        <v>#DIV/0!</v>
      </c>
      <c r="BN284" t="e">
        <f t="shared" si="40"/>
        <v>#DIV/0!</v>
      </c>
    </row>
    <row r="285" spans="1:66" x14ac:dyDescent="0.35">
      <c r="A285" t="s">
        <v>588</v>
      </c>
      <c r="B285" s="144"/>
      <c r="C285" s="98"/>
      <c r="D285" s="43" t="str">
        <f t="shared" si="33"/>
        <v>PPO</v>
      </c>
      <c r="E285" s="100"/>
      <c r="F285" s="101"/>
      <c r="G285" s="100"/>
      <c r="H285" s="101"/>
      <c r="I285" s="100"/>
      <c r="J285" s="101"/>
      <c r="K285" s="100"/>
      <c r="L285" s="101"/>
      <c r="M285" s="100"/>
      <c r="N285" s="101"/>
      <c r="O285" s="100"/>
      <c r="P285" s="101"/>
      <c r="Q285" s="100"/>
      <c r="R285" s="101"/>
      <c r="S285" s="100"/>
      <c r="T285" s="101"/>
      <c r="U285" s="118"/>
      <c r="V285" s="118"/>
      <c r="W285" s="100"/>
      <c r="X285" s="100"/>
      <c r="Y285" s="100"/>
      <c r="Z285" s="100"/>
      <c r="AA285" s="132"/>
      <c r="AB285" s="101"/>
      <c r="AC285" s="101"/>
      <c r="AD285" s="101"/>
      <c r="AE285" s="100"/>
      <c r="AF285" s="101"/>
      <c r="AG285" s="100"/>
      <c r="AH285" s="101"/>
      <c r="AI285" s="100"/>
      <c r="AJ285" s="101"/>
      <c r="AK285" s="100"/>
      <c r="AL285" s="101"/>
      <c r="AM285" s="101"/>
      <c r="AN285" s="8"/>
      <c r="AO285" s="147">
        <f>IFERROR(VLOOKUP(B285,'A2. Rate Change &amp; Enrollment'!$C$20:$K$769,3,FALSE),0)</f>
        <v>0</v>
      </c>
      <c r="AP285" s="147">
        <f>IFERROR(VLOOKUP(B285,'A2. Rate Change &amp; Enrollment'!$C$20:$K$769,7,FALSE),0)</f>
        <v>0</v>
      </c>
      <c r="AQ285" s="150" t="e">
        <f t="shared" si="38"/>
        <v>#DIV/0!</v>
      </c>
      <c r="AS285" s="177"/>
      <c r="AT285" s="177"/>
      <c r="AV285" s="153" t="e">
        <f t="shared" si="39"/>
        <v>#DIV/0!</v>
      </c>
      <c r="AW285" s="101"/>
      <c r="AY285" s="132"/>
      <c r="AZ285" s="101"/>
      <c r="BA285" s="94"/>
      <c r="BB285" s="94"/>
      <c r="BC285" s="94"/>
      <c r="BD285" s="94"/>
      <c r="BE285" s="101"/>
      <c r="BF285" s="132"/>
      <c r="BG285" s="98"/>
      <c r="BH285" s="74" t="str">
        <f t="shared" si="34"/>
        <v>N</v>
      </c>
      <c r="BI285" t="e">
        <f t="shared" si="35"/>
        <v>#DIV/0!</v>
      </c>
      <c r="BK285" s="283">
        <f>IFERROR(VLOOKUP($B285, 'A2. Rate Change &amp; Enrollment'!$C$14:$BY$769, 75, FALSE), 0)</f>
        <v>0</v>
      </c>
      <c r="BL285" s="283" t="e">
        <f t="shared" si="36"/>
        <v>#DIV/0!</v>
      </c>
      <c r="BM285" s="283" t="e">
        <f t="shared" si="37"/>
        <v>#DIV/0!</v>
      </c>
      <c r="BN285" t="e">
        <f t="shared" si="40"/>
        <v>#DIV/0!</v>
      </c>
    </row>
    <row r="286" spans="1:66" x14ac:dyDescent="0.35">
      <c r="A286" t="s">
        <v>589</v>
      </c>
      <c r="B286" s="144"/>
      <c r="C286" s="98"/>
      <c r="D286" s="43" t="str">
        <f t="shared" si="33"/>
        <v>PPO</v>
      </c>
      <c r="E286" s="100"/>
      <c r="F286" s="101"/>
      <c r="G286" s="100"/>
      <c r="H286" s="101"/>
      <c r="I286" s="100"/>
      <c r="J286" s="101"/>
      <c r="K286" s="100"/>
      <c r="L286" s="101"/>
      <c r="M286" s="100"/>
      <c r="N286" s="101"/>
      <c r="O286" s="100"/>
      <c r="P286" s="101"/>
      <c r="Q286" s="100"/>
      <c r="R286" s="101"/>
      <c r="S286" s="100"/>
      <c r="T286" s="101"/>
      <c r="U286" s="118"/>
      <c r="V286" s="118"/>
      <c r="W286" s="100"/>
      <c r="X286" s="100"/>
      <c r="Y286" s="100"/>
      <c r="Z286" s="100"/>
      <c r="AA286" s="132"/>
      <c r="AB286" s="101"/>
      <c r="AC286" s="101"/>
      <c r="AD286" s="101"/>
      <c r="AE286" s="100"/>
      <c r="AF286" s="101"/>
      <c r="AG286" s="100"/>
      <c r="AH286" s="101"/>
      <c r="AI286" s="100"/>
      <c r="AJ286" s="101"/>
      <c r="AK286" s="100"/>
      <c r="AL286" s="101"/>
      <c r="AM286" s="101"/>
      <c r="AN286" s="8"/>
      <c r="AO286" s="147">
        <f>IFERROR(VLOOKUP(B286,'A2. Rate Change &amp; Enrollment'!$C$20:$K$769,3,FALSE),0)</f>
        <v>0</v>
      </c>
      <c r="AP286" s="147">
        <f>IFERROR(VLOOKUP(B286,'A2. Rate Change &amp; Enrollment'!$C$20:$K$769,7,FALSE),0)</f>
        <v>0</v>
      </c>
      <c r="AQ286" s="150" t="e">
        <f t="shared" si="38"/>
        <v>#DIV/0!</v>
      </c>
      <c r="AS286" s="177"/>
      <c r="AT286" s="177"/>
      <c r="AV286" s="153" t="e">
        <f t="shared" si="39"/>
        <v>#DIV/0!</v>
      </c>
      <c r="AW286" s="101"/>
      <c r="AY286" s="132"/>
      <c r="AZ286" s="101"/>
      <c r="BA286" s="94"/>
      <c r="BB286" s="94"/>
      <c r="BC286" s="94"/>
      <c r="BD286" s="94"/>
      <c r="BE286" s="101"/>
      <c r="BF286" s="132"/>
      <c r="BG286" s="98"/>
      <c r="BH286" s="74" t="str">
        <f t="shared" si="34"/>
        <v>N</v>
      </c>
      <c r="BI286" t="e">
        <f t="shared" si="35"/>
        <v>#DIV/0!</v>
      </c>
      <c r="BK286" s="283">
        <f>IFERROR(VLOOKUP($B286, 'A2. Rate Change &amp; Enrollment'!$C$14:$BY$769, 75, FALSE), 0)</f>
        <v>0</v>
      </c>
      <c r="BL286" s="283" t="e">
        <f t="shared" si="36"/>
        <v>#DIV/0!</v>
      </c>
      <c r="BM286" s="283" t="e">
        <f t="shared" si="37"/>
        <v>#DIV/0!</v>
      </c>
      <c r="BN286" t="e">
        <f t="shared" si="40"/>
        <v>#DIV/0!</v>
      </c>
    </row>
    <row r="287" spans="1:66" x14ac:dyDescent="0.35">
      <c r="A287" t="s">
        <v>590</v>
      </c>
      <c r="B287" s="144"/>
      <c r="C287" s="98"/>
      <c r="D287" s="43" t="str">
        <f t="shared" si="33"/>
        <v>PPO</v>
      </c>
      <c r="E287" s="100"/>
      <c r="F287" s="101"/>
      <c r="G287" s="100"/>
      <c r="H287" s="101"/>
      <c r="I287" s="100"/>
      <c r="J287" s="101"/>
      <c r="K287" s="100"/>
      <c r="L287" s="101"/>
      <c r="M287" s="100"/>
      <c r="N287" s="101"/>
      <c r="O287" s="100"/>
      <c r="P287" s="101"/>
      <c r="Q287" s="100"/>
      <c r="R287" s="101"/>
      <c r="S287" s="100"/>
      <c r="T287" s="101"/>
      <c r="U287" s="118"/>
      <c r="V287" s="118"/>
      <c r="W287" s="100"/>
      <c r="X287" s="100"/>
      <c r="Y287" s="100"/>
      <c r="Z287" s="100"/>
      <c r="AA287" s="132"/>
      <c r="AB287" s="101"/>
      <c r="AC287" s="101"/>
      <c r="AD287" s="101"/>
      <c r="AE287" s="100"/>
      <c r="AF287" s="101"/>
      <c r="AG287" s="100"/>
      <c r="AH287" s="101"/>
      <c r="AI287" s="100"/>
      <c r="AJ287" s="101"/>
      <c r="AK287" s="100"/>
      <c r="AL287" s="101"/>
      <c r="AM287" s="101"/>
      <c r="AN287" s="8"/>
      <c r="AO287" s="147">
        <f>IFERROR(VLOOKUP(B287,'A2. Rate Change &amp; Enrollment'!$C$20:$K$769,3,FALSE),0)</f>
        <v>0</v>
      </c>
      <c r="AP287" s="147">
        <f>IFERROR(VLOOKUP(B287,'A2. Rate Change &amp; Enrollment'!$C$20:$K$769,7,FALSE),0)</f>
        <v>0</v>
      </c>
      <c r="AQ287" s="150" t="e">
        <f t="shared" si="38"/>
        <v>#DIV/0!</v>
      </c>
      <c r="AS287" s="177"/>
      <c r="AT287" s="177"/>
      <c r="AV287" s="153" t="e">
        <f t="shared" si="39"/>
        <v>#DIV/0!</v>
      </c>
      <c r="AW287" s="101"/>
      <c r="AY287" s="132"/>
      <c r="AZ287" s="101"/>
      <c r="BA287" s="94"/>
      <c r="BB287" s="94"/>
      <c r="BC287" s="94"/>
      <c r="BD287" s="94"/>
      <c r="BE287" s="101"/>
      <c r="BF287" s="132"/>
      <c r="BG287" s="98"/>
      <c r="BH287" s="74" t="str">
        <f t="shared" si="34"/>
        <v>N</v>
      </c>
      <c r="BI287" t="e">
        <f t="shared" si="35"/>
        <v>#DIV/0!</v>
      </c>
      <c r="BK287" s="283">
        <f>IFERROR(VLOOKUP($B287, 'A2. Rate Change &amp; Enrollment'!$C$14:$BY$769, 75, FALSE), 0)</f>
        <v>0</v>
      </c>
      <c r="BL287" s="283" t="e">
        <f t="shared" si="36"/>
        <v>#DIV/0!</v>
      </c>
      <c r="BM287" s="283" t="e">
        <f t="shared" si="37"/>
        <v>#DIV/0!</v>
      </c>
      <c r="BN287" t="e">
        <f t="shared" si="40"/>
        <v>#DIV/0!</v>
      </c>
    </row>
    <row r="288" spans="1:66" x14ac:dyDescent="0.35">
      <c r="A288" t="s">
        <v>591</v>
      </c>
      <c r="B288" s="144"/>
      <c r="C288" s="98"/>
      <c r="D288" s="43" t="str">
        <f t="shared" si="33"/>
        <v>PPO</v>
      </c>
      <c r="E288" s="100"/>
      <c r="F288" s="101"/>
      <c r="G288" s="100"/>
      <c r="H288" s="101"/>
      <c r="I288" s="100"/>
      <c r="J288" s="101"/>
      <c r="K288" s="100"/>
      <c r="L288" s="101"/>
      <c r="M288" s="100"/>
      <c r="N288" s="101"/>
      <c r="O288" s="100"/>
      <c r="P288" s="101"/>
      <c r="Q288" s="100"/>
      <c r="R288" s="101"/>
      <c r="S288" s="100"/>
      <c r="T288" s="101"/>
      <c r="U288" s="118"/>
      <c r="V288" s="118"/>
      <c r="W288" s="100"/>
      <c r="X288" s="100"/>
      <c r="Y288" s="100"/>
      <c r="Z288" s="100"/>
      <c r="AA288" s="132"/>
      <c r="AB288" s="101"/>
      <c r="AC288" s="101"/>
      <c r="AD288" s="101"/>
      <c r="AE288" s="100"/>
      <c r="AF288" s="101"/>
      <c r="AG288" s="100"/>
      <c r="AH288" s="101"/>
      <c r="AI288" s="100"/>
      <c r="AJ288" s="101"/>
      <c r="AK288" s="100"/>
      <c r="AL288" s="101"/>
      <c r="AM288" s="101"/>
      <c r="AN288" s="8"/>
      <c r="AO288" s="147">
        <f>IFERROR(VLOOKUP(B288,'A2. Rate Change &amp; Enrollment'!$C$20:$K$769,3,FALSE),0)</f>
        <v>0</v>
      </c>
      <c r="AP288" s="147">
        <f>IFERROR(VLOOKUP(B288,'A2. Rate Change &amp; Enrollment'!$C$20:$K$769,7,FALSE),0)</f>
        <v>0</v>
      </c>
      <c r="AQ288" s="150" t="e">
        <f t="shared" si="38"/>
        <v>#DIV/0!</v>
      </c>
      <c r="AS288" s="177"/>
      <c r="AT288" s="177"/>
      <c r="AV288" s="153" t="e">
        <f t="shared" si="39"/>
        <v>#DIV/0!</v>
      </c>
      <c r="AW288" s="101"/>
      <c r="AY288" s="132"/>
      <c r="AZ288" s="101"/>
      <c r="BA288" s="94"/>
      <c r="BB288" s="94"/>
      <c r="BC288" s="94"/>
      <c r="BD288" s="94"/>
      <c r="BE288" s="101"/>
      <c r="BF288" s="132"/>
      <c r="BG288" s="98"/>
      <c r="BH288" s="74" t="str">
        <f t="shared" si="34"/>
        <v>N</v>
      </c>
      <c r="BI288" t="e">
        <f t="shared" si="35"/>
        <v>#DIV/0!</v>
      </c>
      <c r="BK288" s="283">
        <f>IFERROR(VLOOKUP($B288, 'A2. Rate Change &amp; Enrollment'!$C$14:$BY$769, 75, FALSE), 0)</f>
        <v>0</v>
      </c>
      <c r="BL288" s="283" t="e">
        <f t="shared" si="36"/>
        <v>#DIV/0!</v>
      </c>
      <c r="BM288" s="283" t="e">
        <f t="shared" si="37"/>
        <v>#DIV/0!</v>
      </c>
      <c r="BN288" t="e">
        <f t="shared" si="40"/>
        <v>#DIV/0!</v>
      </c>
    </row>
    <row r="289" spans="1:66" x14ac:dyDescent="0.35">
      <c r="A289" t="s">
        <v>592</v>
      </c>
      <c r="B289" s="144"/>
      <c r="C289" s="98"/>
      <c r="D289" s="43" t="str">
        <f t="shared" si="33"/>
        <v>PPO</v>
      </c>
      <c r="E289" s="100"/>
      <c r="F289" s="101"/>
      <c r="G289" s="100"/>
      <c r="H289" s="101"/>
      <c r="I289" s="100"/>
      <c r="J289" s="101"/>
      <c r="K289" s="100"/>
      <c r="L289" s="101"/>
      <c r="M289" s="100"/>
      <c r="N289" s="101"/>
      <c r="O289" s="100"/>
      <c r="P289" s="101"/>
      <c r="Q289" s="100"/>
      <c r="R289" s="101"/>
      <c r="S289" s="100"/>
      <c r="T289" s="101"/>
      <c r="U289" s="118"/>
      <c r="V289" s="118"/>
      <c r="W289" s="100"/>
      <c r="X289" s="100"/>
      <c r="Y289" s="100"/>
      <c r="Z289" s="100"/>
      <c r="AA289" s="132"/>
      <c r="AB289" s="101"/>
      <c r="AC289" s="101"/>
      <c r="AD289" s="101"/>
      <c r="AE289" s="100"/>
      <c r="AF289" s="101"/>
      <c r="AG289" s="100"/>
      <c r="AH289" s="101"/>
      <c r="AI289" s="100"/>
      <c r="AJ289" s="101"/>
      <c r="AK289" s="100"/>
      <c r="AL289" s="101"/>
      <c r="AM289" s="101"/>
      <c r="AN289" s="8"/>
      <c r="AO289" s="147">
        <f>IFERROR(VLOOKUP(B289,'A2. Rate Change &amp; Enrollment'!$C$20:$K$769,3,FALSE),0)</f>
        <v>0</v>
      </c>
      <c r="AP289" s="147">
        <f>IFERROR(VLOOKUP(B289,'A2. Rate Change &amp; Enrollment'!$C$20:$K$769,7,FALSE),0)</f>
        <v>0</v>
      </c>
      <c r="AQ289" s="150" t="e">
        <f t="shared" si="38"/>
        <v>#DIV/0!</v>
      </c>
      <c r="AS289" s="177"/>
      <c r="AT289" s="177"/>
      <c r="AV289" s="153" t="e">
        <f t="shared" si="39"/>
        <v>#DIV/0!</v>
      </c>
      <c r="AW289" s="101"/>
      <c r="AY289" s="132"/>
      <c r="AZ289" s="101"/>
      <c r="BA289" s="94"/>
      <c r="BB289" s="94"/>
      <c r="BC289" s="94"/>
      <c r="BD289" s="94"/>
      <c r="BE289" s="101"/>
      <c r="BF289" s="132"/>
      <c r="BG289" s="98"/>
      <c r="BH289" s="74" t="str">
        <f t="shared" si="34"/>
        <v>N</v>
      </c>
      <c r="BI289" t="e">
        <f t="shared" si="35"/>
        <v>#DIV/0!</v>
      </c>
      <c r="BK289" s="283">
        <f>IFERROR(VLOOKUP($B289, 'A2. Rate Change &amp; Enrollment'!$C$14:$BY$769, 75, FALSE), 0)</f>
        <v>0</v>
      </c>
      <c r="BL289" s="283" t="e">
        <f t="shared" si="36"/>
        <v>#DIV/0!</v>
      </c>
      <c r="BM289" s="283" t="e">
        <f t="shared" si="37"/>
        <v>#DIV/0!</v>
      </c>
      <c r="BN289" t="e">
        <f t="shared" si="40"/>
        <v>#DIV/0!</v>
      </c>
    </row>
    <row r="290" spans="1:66" x14ac:dyDescent="0.35">
      <c r="A290" t="s">
        <v>593</v>
      </c>
      <c r="B290" s="144"/>
      <c r="C290" s="98"/>
      <c r="D290" s="43" t="str">
        <f t="shared" si="33"/>
        <v>PPO</v>
      </c>
      <c r="E290" s="100"/>
      <c r="F290" s="101"/>
      <c r="G290" s="100"/>
      <c r="H290" s="101"/>
      <c r="I290" s="100"/>
      <c r="J290" s="101"/>
      <c r="K290" s="100"/>
      <c r="L290" s="101"/>
      <c r="M290" s="100"/>
      <c r="N290" s="101"/>
      <c r="O290" s="100"/>
      <c r="P290" s="101"/>
      <c r="Q290" s="100"/>
      <c r="R290" s="101"/>
      <c r="S290" s="100"/>
      <c r="T290" s="101"/>
      <c r="U290" s="118"/>
      <c r="V290" s="118"/>
      <c r="W290" s="100"/>
      <c r="X290" s="100"/>
      <c r="Y290" s="100"/>
      <c r="Z290" s="100"/>
      <c r="AA290" s="132"/>
      <c r="AB290" s="101"/>
      <c r="AC290" s="101"/>
      <c r="AD290" s="101"/>
      <c r="AE290" s="100"/>
      <c r="AF290" s="101"/>
      <c r="AG290" s="100"/>
      <c r="AH290" s="101"/>
      <c r="AI290" s="100"/>
      <c r="AJ290" s="101"/>
      <c r="AK290" s="100"/>
      <c r="AL290" s="101"/>
      <c r="AM290" s="101"/>
      <c r="AN290" s="8"/>
      <c r="AO290" s="147">
        <f>IFERROR(VLOOKUP(B290,'A2. Rate Change &amp; Enrollment'!$C$20:$K$769,3,FALSE),0)</f>
        <v>0</v>
      </c>
      <c r="AP290" s="147">
        <f>IFERROR(VLOOKUP(B290,'A2. Rate Change &amp; Enrollment'!$C$20:$K$769,7,FALSE),0)</f>
        <v>0</v>
      </c>
      <c r="AQ290" s="150" t="e">
        <f t="shared" si="38"/>
        <v>#DIV/0!</v>
      </c>
      <c r="AS290" s="177"/>
      <c r="AT290" s="177"/>
      <c r="AV290" s="153" t="e">
        <f t="shared" si="39"/>
        <v>#DIV/0!</v>
      </c>
      <c r="AW290" s="101"/>
      <c r="AY290" s="132"/>
      <c r="AZ290" s="101"/>
      <c r="BA290" s="94"/>
      <c r="BB290" s="94"/>
      <c r="BC290" s="94"/>
      <c r="BD290" s="94"/>
      <c r="BE290" s="101"/>
      <c r="BF290" s="132"/>
      <c r="BG290" s="98"/>
      <c r="BH290" s="74" t="str">
        <f t="shared" si="34"/>
        <v>N</v>
      </c>
      <c r="BI290" t="e">
        <f t="shared" si="35"/>
        <v>#DIV/0!</v>
      </c>
      <c r="BK290" s="283">
        <f>IFERROR(VLOOKUP($B290, 'A2. Rate Change &amp; Enrollment'!$C$14:$BY$769, 75, FALSE), 0)</f>
        <v>0</v>
      </c>
      <c r="BL290" s="283" t="e">
        <f t="shared" si="36"/>
        <v>#DIV/0!</v>
      </c>
      <c r="BM290" s="283" t="e">
        <f t="shared" si="37"/>
        <v>#DIV/0!</v>
      </c>
      <c r="BN290" t="e">
        <f t="shared" si="40"/>
        <v>#DIV/0!</v>
      </c>
    </row>
    <row r="291" spans="1:66" x14ac:dyDescent="0.35">
      <c r="A291" t="s">
        <v>594</v>
      </c>
      <c r="B291" s="144"/>
      <c r="C291" s="98"/>
      <c r="D291" s="43" t="str">
        <f t="shared" si="33"/>
        <v>PPO</v>
      </c>
      <c r="E291" s="100"/>
      <c r="F291" s="101"/>
      <c r="G291" s="100"/>
      <c r="H291" s="101"/>
      <c r="I291" s="100"/>
      <c r="J291" s="101"/>
      <c r="K291" s="100"/>
      <c r="L291" s="101"/>
      <c r="M291" s="100"/>
      <c r="N291" s="101"/>
      <c r="O291" s="100"/>
      <c r="P291" s="101"/>
      <c r="Q291" s="100"/>
      <c r="R291" s="101"/>
      <c r="S291" s="100"/>
      <c r="T291" s="101"/>
      <c r="U291" s="118"/>
      <c r="V291" s="118"/>
      <c r="W291" s="100"/>
      <c r="X291" s="100"/>
      <c r="Y291" s="100"/>
      <c r="Z291" s="100"/>
      <c r="AA291" s="132"/>
      <c r="AB291" s="101"/>
      <c r="AC291" s="101"/>
      <c r="AD291" s="101"/>
      <c r="AE291" s="100"/>
      <c r="AF291" s="101"/>
      <c r="AG291" s="100"/>
      <c r="AH291" s="101"/>
      <c r="AI291" s="100"/>
      <c r="AJ291" s="101"/>
      <c r="AK291" s="100"/>
      <c r="AL291" s="101"/>
      <c r="AM291" s="101"/>
      <c r="AN291" s="8"/>
      <c r="AO291" s="147">
        <f>IFERROR(VLOOKUP(B291,'A2. Rate Change &amp; Enrollment'!$C$20:$K$769,3,FALSE),0)</f>
        <v>0</v>
      </c>
      <c r="AP291" s="147">
        <f>IFERROR(VLOOKUP(B291,'A2. Rate Change &amp; Enrollment'!$C$20:$K$769,7,FALSE),0)</f>
        <v>0</v>
      </c>
      <c r="AQ291" s="150" t="e">
        <f t="shared" si="38"/>
        <v>#DIV/0!</v>
      </c>
      <c r="AS291" s="177"/>
      <c r="AT291" s="177"/>
      <c r="AV291" s="153" t="e">
        <f t="shared" si="39"/>
        <v>#DIV/0!</v>
      </c>
      <c r="AW291" s="101"/>
      <c r="AY291" s="132"/>
      <c r="AZ291" s="101"/>
      <c r="BA291" s="94"/>
      <c r="BB291" s="94"/>
      <c r="BC291" s="94"/>
      <c r="BD291" s="94"/>
      <c r="BE291" s="101"/>
      <c r="BF291" s="132"/>
      <c r="BG291" s="98"/>
      <c r="BH291" s="74" t="str">
        <f t="shared" si="34"/>
        <v>N</v>
      </c>
      <c r="BI291" t="e">
        <f t="shared" si="35"/>
        <v>#DIV/0!</v>
      </c>
      <c r="BK291" s="283">
        <f>IFERROR(VLOOKUP($B291, 'A2. Rate Change &amp; Enrollment'!$C$14:$BY$769, 75, FALSE), 0)</f>
        <v>0</v>
      </c>
      <c r="BL291" s="283" t="e">
        <f t="shared" si="36"/>
        <v>#DIV/0!</v>
      </c>
      <c r="BM291" s="283" t="e">
        <f t="shared" si="37"/>
        <v>#DIV/0!</v>
      </c>
      <c r="BN291" t="e">
        <f t="shared" si="40"/>
        <v>#DIV/0!</v>
      </c>
    </row>
    <row r="292" spans="1:66" x14ac:dyDescent="0.35">
      <c r="A292" t="s">
        <v>595</v>
      </c>
      <c r="B292" s="144"/>
      <c r="C292" s="98"/>
      <c r="D292" s="43" t="str">
        <f t="shared" si="33"/>
        <v>PPO</v>
      </c>
      <c r="E292" s="100"/>
      <c r="F292" s="101"/>
      <c r="G292" s="100"/>
      <c r="H292" s="101"/>
      <c r="I292" s="100"/>
      <c r="J292" s="101"/>
      <c r="K292" s="100"/>
      <c r="L292" s="101"/>
      <c r="M292" s="100"/>
      <c r="N292" s="101"/>
      <c r="O292" s="100"/>
      <c r="P292" s="101"/>
      <c r="Q292" s="100"/>
      <c r="R292" s="101"/>
      <c r="S292" s="100"/>
      <c r="T292" s="101"/>
      <c r="U292" s="118"/>
      <c r="V292" s="118"/>
      <c r="W292" s="100"/>
      <c r="X292" s="100"/>
      <c r="Y292" s="100"/>
      <c r="Z292" s="100"/>
      <c r="AA292" s="132"/>
      <c r="AB292" s="101"/>
      <c r="AC292" s="101"/>
      <c r="AD292" s="101"/>
      <c r="AE292" s="100"/>
      <c r="AF292" s="101"/>
      <c r="AG292" s="100"/>
      <c r="AH292" s="101"/>
      <c r="AI292" s="100"/>
      <c r="AJ292" s="101"/>
      <c r="AK292" s="100"/>
      <c r="AL292" s="101"/>
      <c r="AM292" s="101"/>
      <c r="AN292" s="8"/>
      <c r="AO292" s="147">
        <f>IFERROR(VLOOKUP(B292,'A2. Rate Change &amp; Enrollment'!$C$20:$K$769,3,FALSE),0)</f>
        <v>0</v>
      </c>
      <c r="AP292" s="147">
        <f>IFERROR(VLOOKUP(B292,'A2. Rate Change &amp; Enrollment'!$C$20:$K$769,7,FALSE),0)</f>
        <v>0</v>
      </c>
      <c r="AQ292" s="150" t="e">
        <f t="shared" si="38"/>
        <v>#DIV/0!</v>
      </c>
      <c r="AS292" s="177"/>
      <c r="AT292" s="177"/>
      <c r="AV292" s="153" t="e">
        <f t="shared" si="39"/>
        <v>#DIV/0!</v>
      </c>
      <c r="AW292" s="101"/>
      <c r="AY292" s="132"/>
      <c r="AZ292" s="101"/>
      <c r="BA292" s="94"/>
      <c r="BB292" s="94"/>
      <c r="BC292" s="94"/>
      <c r="BD292" s="94"/>
      <c r="BE292" s="101"/>
      <c r="BF292" s="132"/>
      <c r="BG292" s="98"/>
      <c r="BH292" s="74" t="str">
        <f t="shared" si="34"/>
        <v>N</v>
      </c>
      <c r="BI292" t="e">
        <f t="shared" si="35"/>
        <v>#DIV/0!</v>
      </c>
      <c r="BK292" s="283">
        <f>IFERROR(VLOOKUP($B292, 'A2. Rate Change &amp; Enrollment'!$C$14:$BY$769, 75, FALSE), 0)</f>
        <v>0</v>
      </c>
      <c r="BL292" s="283" t="e">
        <f t="shared" si="36"/>
        <v>#DIV/0!</v>
      </c>
      <c r="BM292" s="283" t="e">
        <f t="shared" si="37"/>
        <v>#DIV/0!</v>
      </c>
      <c r="BN292" t="e">
        <f t="shared" si="40"/>
        <v>#DIV/0!</v>
      </c>
    </row>
    <row r="293" spans="1:66" x14ac:dyDescent="0.35">
      <c r="A293" t="s">
        <v>596</v>
      </c>
      <c r="B293" s="144"/>
      <c r="C293" s="98"/>
      <c r="D293" s="43" t="str">
        <f t="shared" si="33"/>
        <v>PPO</v>
      </c>
      <c r="E293" s="100"/>
      <c r="F293" s="101"/>
      <c r="G293" s="100"/>
      <c r="H293" s="101"/>
      <c r="I293" s="100"/>
      <c r="J293" s="101"/>
      <c r="K293" s="100"/>
      <c r="L293" s="101"/>
      <c r="M293" s="100"/>
      <c r="N293" s="101"/>
      <c r="O293" s="100"/>
      <c r="P293" s="101"/>
      <c r="Q293" s="100"/>
      <c r="R293" s="101"/>
      <c r="S293" s="100"/>
      <c r="T293" s="101"/>
      <c r="U293" s="118"/>
      <c r="V293" s="118"/>
      <c r="W293" s="100"/>
      <c r="X293" s="100"/>
      <c r="Y293" s="100"/>
      <c r="Z293" s="100"/>
      <c r="AA293" s="132"/>
      <c r="AB293" s="101"/>
      <c r="AC293" s="101"/>
      <c r="AD293" s="101"/>
      <c r="AE293" s="100"/>
      <c r="AF293" s="101"/>
      <c r="AG293" s="100"/>
      <c r="AH293" s="101"/>
      <c r="AI293" s="100"/>
      <c r="AJ293" s="101"/>
      <c r="AK293" s="100"/>
      <c r="AL293" s="101"/>
      <c r="AM293" s="101"/>
      <c r="AN293" s="8"/>
      <c r="AO293" s="147">
        <f>IFERROR(VLOOKUP(B293,'A2. Rate Change &amp; Enrollment'!$C$20:$K$769,3,FALSE),0)</f>
        <v>0</v>
      </c>
      <c r="AP293" s="147">
        <f>IFERROR(VLOOKUP(B293,'A2. Rate Change &amp; Enrollment'!$C$20:$K$769,7,FALSE),0)</f>
        <v>0</v>
      </c>
      <c r="AQ293" s="150" t="e">
        <f t="shared" si="38"/>
        <v>#DIV/0!</v>
      </c>
      <c r="AS293" s="177"/>
      <c r="AT293" s="177"/>
      <c r="AV293" s="153" t="e">
        <f t="shared" si="39"/>
        <v>#DIV/0!</v>
      </c>
      <c r="AW293" s="101"/>
      <c r="AY293" s="132"/>
      <c r="AZ293" s="101"/>
      <c r="BA293" s="94"/>
      <c r="BB293" s="94"/>
      <c r="BC293" s="94"/>
      <c r="BD293" s="94"/>
      <c r="BE293" s="101"/>
      <c r="BF293" s="132"/>
      <c r="BG293" s="98"/>
      <c r="BH293" s="74" t="str">
        <f t="shared" si="34"/>
        <v>N</v>
      </c>
      <c r="BI293" t="e">
        <f t="shared" si="35"/>
        <v>#DIV/0!</v>
      </c>
      <c r="BK293" s="283">
        <f>IFERROR(VLOOKUP($B293, 'A2. Rate Change &amp; Enrollment'!$C$14:$BY$769, 75, FALSE), 0)</f>
        <v>0</v>
      </c>
      <c r="BL293" s="283" t="e">
        <f t="shared" si="36"/>
        <v>#DIV/0!</v>
      </c>
      <c r="BM293" s="283" t="e">
        <f t="shared" si="37"/>
        <v>#DIV/0!</v>
      </c>
      <c r="BN293" t="e">
        <f t="shared" si="40"/>
        <v>#DIV/0!</v>
      </c>
    </row>
    <row r="294" spans="1:66" x14ac:dyDescent="0.35">
      <c r="A294" t="s">
        <v>597</v>
      </c>
      <c r="B294" s="144"/>
      <c r="C294" s="98"/>
      <c r="D294" s="43" t="str">
        <f t="shared" si="33"/>
        <v>PPO</v>
      </c>
      <c r="E294" s="100"/>
      <c r="F294" s="101"/>
      <c r="G294" s="100"/>
      <c r="H294" s="101"/>
      <c r="I294" s="100"/>
      <c r="J294" s="101"/>
      <c r="K294" s="100"/>
      <c r="L294" s="101"/>
      <c r="M294" s="100"/>
      <c r="N294" s="101"/>
      <c r="O294" s="100"/>
      <c r="P294" s="101"/>
      <c r="Q294" s="100"/>
      <c r="R294" s="101"/>
      <c r="S294" s="100"/>
      <c r="T294" s="101"/>
      <c r="U294" s="118"/>
      <c r="V294" s="118"/>
      <c r="W294" s="100"/>
      <c r="X294" s="100"/>
      <c r="Y294" s="100"/>
      <c r="Z294" s="100"/>
      <c r="AA294" s="132"/>
      <c r="AB294" s="101"/>
      <c r="AC294" s="101"/>
      <c r="AD294" s="101"/>
      <c r="AE294" s="100"/>
      <c r="AF294" s="101"/>
      <c r="AG294" s="100"/>
      <c r="AH294" s="101"/>
      <c r="AI294" s="100"/>
      <c r="AJ294" s="101"/>
      <c r="AK294" s="100"/>
      <c r="AL294" s="101"/>
      <c r="AM294" s="101"/>
      <c r="AN294" s="8"/>
      <c r="AO294" s="147">
        <f>IFERROR(VLOOKUP(B294,'A2. Rate Change &amp; Enrollment'!$C$20:$K$769,3,FALSE),0)</f>
        <v>0</v>
      </c>
      <c r="AP294" s="147">
        <f>IFERROR(VLOOKUP(B294,'A2. Rate Change &amp; Enrollment'!$C$20:$K$769,7,FALSE),0)</f>
        <v>0</v>
      </c>
      <c r="AQ294" s="150" t="e">
        <f t="shared" si="38"/>
        <v>#DIV/0!</v>
      </c>
      <c r="AS294" s="177"/>
      <c r="AT294" s="177"/>
      <c r="AV294" s="153" t="e">
        <f t="shared" si="39"/>
        <v>#DIV/0!</v>
      </c>
      <c r="AW294" s="101"/>
      <c r="AY294" s="132"/>
      <c r="AZ294" s="101"/>
      <c r="BA294" s="94"/>
      <c r="BB294" s="94"/>
      <c r="BC294" s="94"/>
      <c r="BD294" s="94"/>
      <c r="BE294" s="101"/>
      <c r="BF294" s="132"/>
      <c r="BG294" s="98"/>
      <c r="BH294" s="74" t="str">
        <f t="shared" si="34"/>
        <v>N</v>
      </c>
      <c r="BI294" t="e">
        <f t="shared" si="35"/>
        <v>#DIV/0!</v>
      </c>
      <c r="BK294" s="283">
        <f>IFERROR(VLOOKUP($B294, 'A2. Rate Change &amp; Enrollment'!$C$14:$BY$769, 75, FALSE), 0)</f>
        <v>0</v>
      </c>
      <c r="BL294" s="283" t="e">
        <f t="shared" si="36"/>
        <v>#DIV/0!</v>
      </c>
      <c r="BM294" s="283" t="e">
        <f t="shared" si="37"/>
        <v>#DIV/0!</v>
      </c>
      <c r="BN294" t="e">
        <f t="shared" si="40"/>
        <v>#DIV/0!</v>
      </c>
    </row>
    <row r="295" spans="1:66" x14ac:dyDescent="0.35">
      <c r="A295" t="s">
        <v>598</v>
      </c>
      <c r="B295" s="144"/>
      <c r="C295" s="98"/>
      <c r="D295" s="43" t="str">
        <f t="shared" si="33"/>
        <v>PPO</v>
      </c>
      <c r="E295" s="100"/>
      <c r="F295" s="101"/>
      <c r="G295" s="100"/>
      <c r="H295" s="101"/>
      <c r="I295" s="100"/>
      <c r="J295" s="101"/>
      <c r="K295" s="100"/>
      <c r="L295" s="101"/>
      <c r="M295" s="100"/>
      <c r="N295" s="101"/>
      <c r="O295" s="100"/>
      <c r="P295" s="101"/>
      <c r="Q295" s="100"/>
      <c r="R295" s="101"/>
      <c r="S295" s="100"/>
      <c r="T295" s="101"/>
      <c r="U295" s="118"/>
      <c r="V295" s="118"/>
      <c r="W295" s="100"/>
      <c r="X295" s="100"/>
      <c r="Y295" s="100"/>
      <c r="Z295" s="100"/>
      <c r="AA295" s="132"/>
      <c r="AB295" s="101"/>
      <c r="AC295" s="101"/>
      <c r="AD295" s="101"/>
      <c r="AE295" s="100"/>
      <c r="AF295" s="101"/>
      <c r="AG295" s="100"/>
      <c r="AH295" s="101"/>
      <c r="AI295" s="100"/>
      <c r="AJ295" s="101"/>
      <c r="AK295" s="100"/>
      <c r="AL295" s="101"/>
      <c r="AM295" s="101"/>
      <c r="AN295" s="8"/>
      <c r="AO295" s="147">
        <f>IFERROR(VLOOKUP(B295,'A2. Rate Change &amp; Enrollment'!$C$20:$K$769,3,FALSE),0)</f>
        <v>0</v>
      </c>
      <c r="AP295" s="147">
        <f>IFERROR(VLOOKUP(B295,'A2. Rate Change &amp; Enrollment'!$C$20:$K$769,7,FALSE),0)</f>
        <v>0</v>
      </c>
      <c r="AQ295" s="150" t="e">
        <f t="shared" si="38"/>
        <v>#DIV/0!</v>
      </c>
      <c r="AS295" s="177"/>
      <c r="AT295" s="177"/>
      <c r="AV295" s="153" t="e">
        <f t="shared" si="39"/>
        <v>#DIV/0!</v>
      </c>
      <c r="AW295" s="101"/>
      <c r="AY295" s="132"/>
      <c r="AZ295" s="101"/>
      <c r="BA295" s="94"/>
      <c r="BB295" s="94"/>
      <c r="BC295" s="94"/>
      <c r="BD295" s="94"/>
      <c r="BE295" s="101"/>
      <c r="BF295" s="132"/>
      <c r="BG295" s="98"/>
      <c r="BH295" s="74" t="str">
        <f t="shared" si="34"/>
        <v>N</v>
      </c>
      <c r="BI295" t="e">
        <f t="shared" si="35"/>
        <v>#DIV/0!</v>
      </c>
      <c r="BK295" s="283">
        <f>IFERROR(VLOOKUP($B295, 'A2. Rate Change &amp; Enrollment'!$C$14:$BY$769, 75, FALSE), 0)</f>
        <v>0</v>
      </c>
      <c r="BL295" s="283" t="e">
        <f t="shared" si="36"/>
        <v>#DIV/0!</v>
      </c>
      <c r="BM295" s="283" t="e">
        <f t="shared" si="37"/>
        <v>#DIV/0!</v>
      </c>
      <c r="BN295" t="e">
        <f t="shared" si="40"/>
        <v>#DIV/0!</v>
      </c>
    </row>
    <row r="296" spans="1:66" x14ac:dyDescent="0.35">
      <c r="A296" t="s">
        <v>599</v>
      </c>
      <c r="B296" s="144"/>
      <c r="C296" s="98"/>
      <c r="D296" s="43" t="str">
        <f t="shared" si="33"/>
        <v>PPO</v>
      </c>
      <c r="E296" s="100"/>
      <c r="F296" s="101"/>
      <c r="G296" s="100"/>
      <c r="H296" s="101"/>
      <c r="I296" s="100"/>
      <c r="J296" s="101"/>
      <c r="K296" s="100"/>
      <c r="L296" s="101"/>
      <c r="M296" s="100"/>
      <c r="N296" s="101"/>
      <c r="O296" s="100"/>
      <c r="P296" s="101"/>
      <c r="Q296" s="100"/>
      <c r="R296" s="101"/>
      <c r="S296" s="100"/>
      <c r="T296" s="101"/>
      <c r="U296" s="118"/>
      <c r="V296" s="118"/>
      <c r="W296" s="100"/>
      <c r="X296" s="100"/>
      <c r="Y296" s="100"/>
      <c r="Z296" s="100"/>
      <c r="AA296" s="132"/>
      <c r="AB296" s="101"/>
      <c r="AC296" s="101"/>
      <c r="AD296" s="101"/>
      <c r="AE296" s="100"/>
      <c r="AF296" s="101"/>
      <c r="AG296" s="100"/>
      <c r="AH296" s="101"/>
      <c r="AI296" s="100"/>
      <c r="AJ296" s="101"/>
      <c r="AK296" s="100"/>
      <c r="AL296" s="101"/>
      <c r="AM296" s="101"/>
      <c r="AN296" s="8"/>
      <c r="AO296" s="147">
        <f>IFERROR(VLOOKUP(B296,'A2. Rate Change &amp; Enrollment'!$C$20:$K$769,3,FALSE),0)</f>
        <v>0</v>
      </c>
      <c r="AP296" s="147">
        <f>IFERROR(VLOOKUP(B296,'A2. Rate Change &amp; Enrollment'!$C$20:$K$769,7,FALSE),0)</f>
        <v>0</v>
      </c>
      <c r="AQ296" s="150" t="e">
        <f t="shared" si="38"/>
        <v>#DIV/0!</v>
      </c>
      <c r="AS296" s="177"/>
      <c r="AT296" s="177"/>
      <c r="AV296" s="153" t="e">
        <f t="shared" si="39"/>
        <v>#DIV/0!</v>
      </c>
      <c r="AW296" s="101"/>
      <c r="AY296" s="132"/>
      <c r="AZ296" s="101"/>
      <c r="BA296" s="94"/>
      <c r="BB296" s="94"/>
      <c r="BC296" s="94"/>
      <c r="BD296" s="94"/>
      <c r="BE296" s="101"/>
      <c r="BF296" s="132"/>
      <c r="BG296" s="98"/>
      <c r="BH296" s="74" t="str">
        <f t="shared" si="34"/>
        <v>N</v>
      </c>
      <c r="BI296" t="e">
        <f t="shared" si="35"/>
        <v>#DIV/0!</v>
      </c>
      <c r="BK296" s="283">
        <f>IFERROR(VLOOKUP($B296, 'A2. Rate Change &amp; Enrollment'!$C$14:$BY$769, 75, FALSE), 0)</f>
        <v>0</v>
      </c>
      <c r="BL296" s="283" t="e">
        <f t="shared" si="36"/>
        <v>#DIV/0!</v>
      </c>
      <c r="BM296" s="283" t="e">
        <f t="shared" si="37"/>
        <v>#DIV/0!</v>
      </c>
      <c r="BN296" t="e">
        <f t="shared" si="40"/>
        <v>#DIV/0!</v>
      </c>
    </row>
    <row r="297" spans="1:66" x14ac:dyDescent="0.35">
      <c r="A297" t="s">
        <v>600</v>
      </c>
      <c r="B297" s="144"/>
      <c r="C297" s="98"/>
      <c r="D297" s="43" t="str">
        <f t="shared" si="33"/>
        <v>PPO</v>
      </c>
      <c r="E297" s="100"/>
      <c r="F297" s="101"/>
      <c r="G297" s="100"/>
      <c r="H297" s="101"/>
      <c r="I297" s="100"/>
      <c r="J297" s="101"/>
      <c r="K297" s="100"/>
      <c r="L297" s="101"/>
      <c r="M297" s="100"/>
      <c r="N297" s="101"/>
      <c r="O297" s="100"/>
      <c r="P297" s="101"/>
      <c r="Q297" s="100"/>
      <c r="R297" s="101"/>
      <c r="S297" s="100"/>
      <c r="T297" s="101"/>
      <c r="U297" s="118"/>
      <c r="V297" s="118"/>
      <c r="W297" s="100"/>
      <c r="X297" s="100"/>
      <c r="Y297" s="100"/>
      <c r="Z297" s="100"/>
      <c r="AA297" s="132"/>
      <c r="AB297" s="101"/>
      <c r="AC297" s="101"/>
      <c r="AD297" s="101"/>
      <c r="AE297" s="100"/>
      <c r="AF297" s="101"/>
      <c r="AG297" s="100"/>
      <c r="AH297" s="101"/>
      <c r="AI297" s="100"/>
      <c r="AJ297" s="101"/>
      <c r="AK297" s="100"/>
      <c r="AL297" s="101"/>
      <c r="AM297" s="101"/>
      <c r="AN297" s="8"/>
      <c r="AO297" s="147">
        <f>IFERROR(VLOOKUP(B297,'A2. Rate Change &amp; Enrollment'!$C$20:$K$769,3,FALSE),0)</f>
        <v>0</v>
      </c>
      <c r="AP297" s="147">
        <f>IFERROR(VLOOKUP(B297,'A2. Rate Change &amp; Enrollment'!$C$20:$K$769,7,FALSE),0)</f>
        <v>0</v>
      </c>
      <c r="AQ297" s="150" t="e">
        <f t="shared" si="38"/>
        <v>#DIV/0!</v>
      </c>
      <c r="AS297" s="177"/>
      <c r="AT297" s="177"/>
      <c r="AV297" s="153" t="e">
        <f t="shared" si="39"/>
        <v>#DIV/0!</v>
      </c>
      <c r="AW297" s="101"/>
      <c r="AY297" s="132"/>
      <c r="AZ297" s="101"/>
      <c r="BA297" s="94"/>
      <c r="BB297" s="94"/>
      <c r="BC297" s="94"/>
      <c r="BD297" s="94"/>
      <c r="BE297" s="101"/>
      <c r="BF297" s="132"/>
      <c r="BG297" s="98"/>
      <c r="BH297" s="74" t="str">
        <f t="shared" si="34"/>
        <v>N</v>
      </c>
      <c r="BI297" t="e">
        <f t="shared" si="35"/>
        <v>#DIV/0!</v>
      </c>
      <c r="BK297" s="283">
        <f>IFERROR(VLOOKUP($B297, 'A2. Rate Change &amp; Enrollment'!$C$14:$BY$769, 75, FALSE), 0)</f>
        <v>0</v>
      </c>
      <c r="BL297" s="283" t="e">
        <f t="shared" si="36"/>
        <v>#DIV/0!</v>
      </c>
      <c r="BM297" s="283" t="e">
        <f t="shared" si="37"/>
        <v>#DIV/0!</v>
      </c>
      <c r="BN297" t="e">
        <f t="shared" si="40"/>
        <v>#DIV/0!</v>
      </c>
    </row>
    <row r="298" spans="1:66" x14ac:dyDescent="0.35">
      <c r="A298" t="s">
        <v>601</v>
      </c>
      <c r="B298" s="144"/>
      <c r="C298" s="98"/>
      <c r="D298" s="43" t="str">
        <f t="shared" si="33"/>
        <v>PPO</v>
      </c>
      <c r="E298" s="100"/>
      <c r="F298" s="101"/>
      <c r="G298" s="100"/>
      <c r="H298" s="101"/>
      <c r="I298" s="100"/>
      <c r="J298" s="101"/>
      <c r="K298" s="100"/>
      <c r="L298" s="101"/>
      <c r="M298" s="100"/>
      <c r="N298" s="101"/>
      <c r="O298" s="100"/>
      <c r="P298" s="101"/>
      <c r="Q298" s="100"/>
      <c r="R298" s="101"/>
      <c r="S298" s="100"/>
      <c r="T298" s="101"/>
      <c r="U298" s="118"/>
      <c r="V298" s="118"/>
      <c r="W298" s="100"/>
      <c r="X298" s="100"/>
      <c r="Y298" s="100"/>
      <c r="Z298" s="100"/>
      <c r="AA298" s="132"/>
      <c r="AB298" s="101"/>
      <c r="AC298" s="101"/>
      <c r="AD298" s="101"/>
      <c r="AE298" s="100"/>
      <c r="AF298" s="101"/>
      <c r="AG298" s="100"/>
      <c r="AH298" s="101"/>
      <c r="AI298" s="100"/>
      <c r="AJ298" s="101"/>
      <c r="AK298" s="100"/>
      <c r="AL298" s="101"/>
      <c r="AM298" s="101"/>
      <c r="AN298" s="8"/>
      <c r="AO298" s="147">
        <f>IFERROR(VLOOKUP(B298,'A2. Rate Change &amp; Enrollment'!$C$20:$K$769,3,FALSE),0)</f>
        <v>0</v>
      </c>
      <c r="AP298" s="147">
        <f>IFERROR(VLOOKUP(B298,'A2. Rate Change &amp; Enrollment'!$C$20:$K$769,7,FALSE),0)</f>
        <v>0</v>
      </c>
      <c r="AQ298" s="150" t="e">
        <f t="shared" si="38"/>
        <v>#DIV/0!</v>
      </c>
      <c r="AS298" s="177"/>
      <c r="AT298" s="177"/>
      <c r="AV298" s="153" t="e">
        <f t="shared" si="39"/>
        <v>#DIV/0!</v>
      </c>
      <c r="AW298" s="101"/>
      <c r="AY298" s="132"/>
      <c r="AZ298" s="101"/>
      <c r="BA298" s="94"/>
      <c r="BB298" s="94"/>
      <c r="BC298" s="94"/>
      <c r="BD298" s="94"/>
      <c r="BE298" s="101"/>
      <c r="BF298" s="132"/>
      <c r="BG298" s="98"/>
      <c r="BH298" s="74" t="str">
        <f t="shared" si="34"/>
        <v>N</v>
      </c>
      <c r="BI298" t="e">
        <f t="shared" si="35"/>
        <v>#DIV/0!</v>
      </c>
      <c r="BK298" s="283">
        <f>IFERROR(VLOOKUP($B298, 'A2. Rate Change &amp; Enrollment'!$C$14:$BY$769, 75, FALSE), 0)</f>
        <v>0</v>
      </c>
      <c r="BL298" s="283" t="e">
        <f t="shared" si="36"/>
        <v>#DIV/0!</v>
      </c>
      <c r="BM298" s="283" t="e">
        <f t="shared" si="37"/>
        <v>#DIV/0!</v>
      </c>
      <c r="BN298" t="e">
        <f t="shared" si="40"/>
        <v>#DIV/0!</v>
      </c>
    </row>
    <row r="299" spans="1:66" x14ac:dyDescent="0.35">
      <c r="A299" t="s">
        <v>602</v>
      </c>
      <c r="B299" s="144"/>
      <c r="C299" s="98"/>
      <c r="D299" s="43" t="str">
        <f t="shared" si="33"/>
        <v>PPO</v>
      </c>
      <c r="E299" s="100"/>
      <c r="F299" s="101"/>
      <c r="G299" s="100"/>
      <c r="H299" s="101"/>
      <c r="I299" s="100"/>
      <c r="J299" s="101"/>
      <c r="K299" s="100"/>
      <c r="L299" s="101"/>
      <c r="M299" s="100"/>
      <c r="N299" s="101"/>
      <c r="O299" s="100"/>
      <c r="P299" s="101"/>
      <c r="Q299" s="100"/>
      <c r="R299" s="101"/>
      <c r="S299" s="100"/>
      <c r="T299" s="101"/>
      <c r="U299" s="118"/>
      <c r="V299" s="118"/>
      <c r="W299" s="100"/>
      <c r="X299" s="100"/>
      <c r="Y299" s="100"/>
      <c r="Z299" s="100"/>
      <c r="AA299" s="132"/>
      <c r="AB299" s="101"/>
      <c r="AC299" s="101"/>
      <c r="AD299" s="101"/>
      <c r="AE299" s="100"/>
      <c r="AF299" s="101"/>
      <c r="AG299" s="100"/>
      <c r="AH299" s="101"/>
      <c r="AI299" s="100"/>
      <c r="AJ299" s="101"/>
      <c r="AK299" s="100"/>
      <c r="AL299" s="101"/>
      <c r="AM299" s="101"/>
      <c r="AN299" s="8"/>
      <c r="AO299" s="147">
        <f>IFERROR(VLOOKUP(B299,'A2. Rate Change &amp; Enrollment'!$C$20:$K$769,3,FALSE),0)</f>
        <v>0</v>
      </c>
      <c r="AP299" s="147">
        <f>IFERROR(VLOOKUP(B299,'A2. Rate Change &amp; Enrollment'!$C$20:$K$769,7,FALSE),0)</f>
        <v>0</v>
      </c>
      <c r="AQ299" s="150" t="e">
        <f t="shared" si="38"/>
        <v>#DIV/0!</v>
      </c>
      <c r="AS299" s="177"/>
      <c r="AT299" s="177"/>
      <c r="AV299" s="153" t="e">
        <f t="shared" si="39"/>
        <v>#DIV/0!</v>
      </c>
      <c r="AW299" s="101"/>
      <c r="AY299" s="132"/>
      <c r="AZ299" s="101"/>
      <c r="BA299" s="94"/>
      <c r="BB299" s="94"/>
      <c r="BC299" s="94"/>
      <c r="BD299" s="94"/>
      <c r="BE299" s="101"/>
      <c r="BF299" s="132"/>
      <c r="BG299" s="98"/>
      <c r="BH299" s="74" t="str">
        <f t="shared" si="34"/>
        <v>N</v>
      </c>
      <c r="BI299" t="e">
        <f t="shared" si="35"/>
        <v>#DIV/0!</v>
      </c>
      <c r="BK299" s="283">
        <f>IFERROR(VLOOKUP($B299, 'A2. Rate Change &amp; Enrollment'!$C$14:$BY$769, 75, FALSE), 0)</f>
        <v>0</v>
      </c>
      <c r="BL299" s="283" t="e">
        <f t="shared" si="36"/>
        <v>#DIV/0!</v>
      </c>
      <c r="BM299" s="283" t="e">
        <f t="shared" si="37"/>
        <v>#DIV/0!</v>
      </c>
      <c r="BN299" t="e">
        <f t="shared" si="40"/>
        <v>#DIV/0!</v>
      </c>
    </row>
    <row r="300" spans="1:66" x14ac:dyDescent="0.35">
      <c r="A300" t="s">
        <v>603</v>
      </c>
      <c r="B300" s="144"/>
      <c r="C300" s="98"/>
      <c r="D300" s="43" t="str">
        <f t="shared" si="33"/>
        <v>PPO</v>
      </c>
      <c r="E300" s="100"/>
      <c r="F300" s="101"/>
      <c r="G300" s="100"/>
      <c r="H300" s="101"/>
      <c r="I300" s="100"/>
      <c r="J300" s="101"/>
      <c r="K300" s="100"/>
      <c r="L300" s="101"/>
      <c r="M300" s="100"/>
      <c r="N300" s="101"/>
      <c r="O300" s="100"/>
      <c r="P300" s="101"/>
      <c r="Q300" s="100"/>
      <c r="R300" s="101"/>
      <c r="S300" s="100"/>
      <c r="T300" s="101"/>
      <c r="U300" s="118"/>
      <c r="V300" s="118"/>
      <c r="W300" s="100"/>
      <c r="X300" s="100"/>
      <c r="Y300" s="100"/>
      <c r="Z300" s="100"/>
      <c r="AA300" s="132"/>
      <c r="AB300" s="101"/>
      <c r="AC300" s="101"/>
      <c r="AD300" s="101"/>
      <c r="AE300" s="100"/>
      <c r="AF300" s="101"/>
      <c r="AG300" s="100"/>
      <c r="AH300" s="101"/>
      <c r="AI300" s="100"/>
      <c r="AJ300" s="101"/>
      <c r="AK300" s="100"/>
      <c r="AL300" s="101"/>
      <c r="AM300" s="101"/>
      <c r="AN300" s="8"/>
      <c r="AO300" s="147">
        <f>IFERROR(VLOOKUP(B300,'A2. Rate Change &amp; Enrollment'!$C$20:$K$769,3,FALSE),0)</f>
        <v>0</v>
      </c>
      <c r="AP300" s="147">
        <f>IFERROR(VLOOKUP(B300,'A2. Rate Change &amp; Enrollment'!$C$20:$K$769,7,FALSE),0)</f>
        <v>0</v>
      </c>
      <c r="AQ300" s="150" t="e">
        <f t="shared" si="38"/>
        <v>#DIV/0!</v>
      </c>
      <c r="AS300" s="177"/>
      <c r="AT300" s="177"/>
      <c r="AV300" s="153" t="e">
        <f t="shared" si="39"/>
        <v>#DIV/0!</v>
      </c>
      <c r="AW300" s="101"/>
      <c r="AY300" s="132"/>
      <c r="AZ300" s="101"/>
      <c r="BA300" s="94"/>
      <c r="BB300" s="94"/>
      <c r="BC300" s="94"/>
      <c r="BD300" s="94"/>
      <c r="BE300" s="101"/>
      <c r="BF300" s="132"/>
      <c r="BG300" s="98"/>
      <c r="BH300" s="74" t="str">
        <f t="shared" si="34"/>
        <v>N</v>
      </c>
      <c r="BI300" t="e">
        <f t="shared" si="35"/>
        <v>#DIV/0!</v>
      </c>
      <c r="BK300" s="283">
        <f>IFERROR(VLOOKUP($B300, 'A2. Rate Change &amp; Enrollment'!$C$14:$BY$769, 75, FALSE), 0)</f>
        <v>0</v>
      </c>
      <c r="BL300" s="283" t="e">
        <f t="shared" si="36"/>
        <v>#DIV/0!</v>
      </c>
      <c r="BM300" s="283" t="e">
        <f t="shared" si="37"/>
        <v>#DIV/0!</v>
      </c>
      <c r="BN300" t="e">
        <f t="shared" si="40"/>
        <v>#DIV/0!</v>
      </c>
    </row>
    <row r="301" spans="1:66" x14ac:dyDescent="0.35">
      <c r="A301" t="s">
        <v>604</v>
      </c>
      <c r="B301" s="144"/>
      <c r="C301" s="98"/>
      <c r="D301" s="43" t="str">
        <f t="shared" si="33"/>
        <v>PPO</v>
      </c>
      <c r="E301" s="100"/>
      <c r="F301" s="101"/>
      <c r="G301" s="100"/>
      <c r="H301" s="101"/>
      <c r="I301" s="100"/>
      <c r="J301" s="101"/>
      <c r="K301" s="100"/>
      <c r="L301" s="101"/>
      <c r="M301" s="100"/>
      <c r="N301" s="101"/>
      <c r="O301" s="100"/>
      <c r="P301" s="101"/>
      <c r="Q301" s="100"/>
      <c r="R301" s="101"/>
      <c r="S301" s="100"/>
      <c r="T301" s="101"/>
      <c r="U301" s="118"/>
      <c r="V301" s="118"/>
      <c r="W301" s="100"/>
      <c r="X301" s="100"/>
      <c r="Y301" s="100"/>
      <c r="Z301" s="100"/>
      <c r="AA301" s="132"/>
      <c r="AB301" s="101"/>
      <c r="AC301" s="101"/>
      <c r="AD301" s="101"/>
      <c r="AE301" s="100"/>
      <c r="AF301" s="101"/>
      <c r="AG301" s="100"/>
      <c r="AH301" s="101"/>
      <c r="AI301" s="100"/>
      <c r="AJ301" s="101"/>
      <c r="AK301" s="100"/>
      <c r="AL301" s="101"/>
      <c r="AM301" s="101"/>
      <c r="AN301" s="8"/>
      <c r="AO301" s="147">
        <f>IFERROR(VLOOKUP(B301,'A2. Rate Change &amp; Enrollment'!$C$20:$K$769,3,FALSE),0)</f>
        <v>0</v>
      </c>
      <c r="AP301" s="147">
        <f>IFERROR(VLOOKUP(B301,'A2. Rate Change &amp; Enrollment'!$C$20:$K$769,7,FALSE),0)</f>
        <v>0</v>
      </c>
      <c r="AQ301" s="150" t="e">
        <f t="shared" si="38"/>
        <v>#DIV/0!</v>
      </c>
      <c r="AS301" s="177"/>
      <c r="AT301" s="177"/>
      <c r="AV301" s="153" t="e">
        <f t="shared" si="39"/>
        <v>#DIV/0!</v>
      </c>
      <c r="AW301" s="101"/>
      <c r="AY301" s="132"/>
      <c r="AZ301" s="101"/>
      <c r="BA301" s="94"/>
      <c r="BB301" s="94"/>
      <c r="BC301" s="94"/>
      <c r="BD301" s="94"/>
      <c r="BE301" s="101"/>
      <c r="BF301" s="132"/>
      <c r="BG301" s="98"/>
      <c r="BH301" s="74" t="str">
        <f t="shared" si="34"/>
        <v>N</v>
      </c>
      <c r="BI301" t="e">
        <f t="shared" si="35"/>
        <v>#DIV/0!</v>
      </c>
      <c r="BK301" s="283">
        <f>IFERROR(VLOOKUP($B301, 'A2. Rate Change &amp; Enrollment'!$C$14:$BY$769, 75, FALSE), 0)</f>
        <v>0</v>
      </c>
      <c r="BL301" s="283" t="e">
        <f t="shared" si="36"/>
        <v>#DIV/0!</v>
      </c>
      <c r="BM301" s="283" t="e">
        <f t="shared" si="37"/>
        <v>#DIV/0!</v>
      </c>
      <c r="BN301" t="e">
        <f t="shared" si="40"/>
        <v>#DIV/0!</v>
      </c>
    </row>
    <row r="302" spans="1:66" x14ac:dyDescent="0.35">
      <c r="A302" t="s">
        <v>605</v>
      </c>
      <c r="B302" s="144"/>
      <c r="C302" s="98"/>
      <c r="D302" s="43" t="str">
        <f t="shared" si="33"/>
        <v>PPO</v>
      </c>
      <c r="E302" s="100"/>
      <c r="F302" s="101"/>
      <c r="G302" s="100"/>
      <c r="H302" s="101"/>
      <c r="I302" s="100"/>
      <c r="J302" s="101"/>
      <c r="K302" s="100"/>
      <c r="L302" s="101"/>
      <c r="M302" s="100"/>
      <c r="N302" s="101"/>
      <c r="O302" s="100"/>
      <c r="P302" s="101"/>
      <c r="Q302" s="100"/>
      <c r="R302" s="101"/>
      <c r="S302" s="100"/>
      <c r="T302" s="101"/>
      <c r="U302" s="118"/>
      <c r="V302" s="118"/>
      <c r="W302" s="100"/>
      <c r="X302" s="100"/>
      <c r="Y302" s="100"/>
      <c r="Z302" s="100"/>
      <c r="AA302" s="132"/>
      <c r="AB302" s="101"/>
      <c r="AC302" s="101"/>
      <c r="AD302" s="101"/>
      <c r="AE302" s="100"/>
      <c r="AF302" s="101"/>
      <c r="AG302" s="100"/>
      <c r="AH302" s="101"/>
      <c r="AI302" s="100"/>
      <c r="AJ302" s="101"/>
      <c r="AK302" s="100"/>
      <c r="AL302" s="101"/>
      <c r="AM302" s="101"/>
      <c r="AN302" s="8"/>
      <c r="AO302" s="147">
        <f>IFERROR(VLOOKUP(B302,'A2. Rate Change &amp; Enrollment'!$C$20:$K$769,3,FALSE),0)</f>
        <v>0</v>
      </c>
      <c r="AP302" s="147">
        <f>IFERROR(VLOOKUP(B302,'A2. Rate Change &amp; Enrollment'!$C$20:$K$769,7,FALSE),0)</f>
        <v>0</v>
      </c>
      <c r="AQ302" s="150" t="e">
        <f t="shared" si="38"/>
        <v>#DIV/0!</v>
      </c>
      <c r="AS302" s="177"/>
      <c r="AT302" s="177"/>
      <c r="AV302" s="153" t="e">
        <f t="shared" si="39"/>
        <v>#DIV/0!</v>
      </c>
      <c r="AW302" s="101"/>
      <c r="AY302" s="132"/>
      <c r="AZ302" s="101"/>
      <c r="BA302" s="94"/>
      <c r="BB302" s="94"/>
      <c r="BC302" s="94"/>
      <c r="BD302" s="94"/>
      <c r="BE302" s="101"/>
      <c r="BF302" s="132"/>
      <c r="BG302" s="98"/>
      <c r="BH302" s="74" t="str">
        <f t="shared" si="34"/>
        <v>N</v>
      </c>
      <c r="BI302" t="e">
        <f t="shared" si="35"/>
        <v>#DIV/0!</v>
      </c>
      <c r="BK302" s="283">
        <f>IFERROR(VLOOKUP($B302, 'A2. Rate Change &amp; Enrollment'!$C$14:$BY$769, 75, FALSE), 0)</f>
        <v>0</v>
      </c>
      <c r="BL302" s="283" t="e">
        <f t="shared" si="36"/>
        <v>#DIV/0!</v>
      </c>
      <c r="BM302" s="283" t="e">
        <f t="shared" si="37"/>
        <v>#DIV/0!</v>
      </c>
      <c r="BN302" t="e">
        <f t="shared" si="40"/>
        <v>#DIV/0!</v>
      </c>
    </row>
    <row r="303" spans="1:66" x14ac:dyDescent="0.35">
      <c r="A303" t="s">
        <v>606</v>
      </c>
      <c r="B303" s="144"/>
      <c r="C303" s="98"/>
      <c r="D303" s="43" t="str">
        <f t="shared" si="33"/>
        <v>PPO</v>
      </c>
      <c r="E303" s="100"/>
      <c r="F303" s="101"/>
      <c r="G303" s="100"/>
      <c r="H303" s="101"/>
      <c r="I303" s="100"/>
      <c r="J303" s="101"/>
      <c r="K303" s="100"/>
      <c r="L303" s="101"/>
      <c r="M303" s="100"/>
      <c r="N303" s="101"/>
      <c r="O303" s="100"/>
      <c r="P303" s="101"/>
      <c r="Q303" s="100"/>
      <c r="R303" s="101"/>
      <c r="S303" s="100"/>
      <c r="T303" s="101"/>
      <c r="U303" s="118"/>
      <c r="V303" s="118"/>
      <c r="W303" s="100"/>
      <c r="X303" s="100"/>
      <c r="Y303" s="100"/>
      <c r="Z303" s="100"/>
      <c r="AA303" s="132"/>
      <c r="AB303" s="101"/>
      <c r="AC303" s="101"/>
      <c r="AD303" s="101"/>
      <c r="AE303" s="100"/>
      <c r="AF303" s="101"/>
      <c r="AG303" s="100"/>
      <c r="AH303" s="101"/>
      <c r="AI303" s="100"/>
      <c r="AJ303" s="101"/>
      <c r="AK303" s="100"/>
      <c r="AL303" s="101"/>
      <c r="AM303" s="101"/>
      <c r="AN303" s="8"/>
      <c r="AO303" s="147">
        <f>IFERROR(VLOOKUP(B303,'A2. Rate Change &amp; Enrollment'!$C$20:$K$769,3,FALSE),0)</f>
        <v>0</v>
      </c>
      <c r="AP303" s="147">
        <f>IFERROR(VLOOKUP(B303,'A2. Rate Change &amp; Enrollment'!$C$20:$K$769,7,FALSE),0)</f>
        <v>0</v>
      </c>
      <c r="AQ303" s="150" t="e">
        <f t="shared" si="38"/>
        <v>#DIV/0!</v>
      </c>
      <c r="AS303" s="177"/>
      <c r="AT303" s="177"/>
      <c r="AV303" s="153" t="e">
        <f t="shared" si="39"/>
        <v>#DIV/0!</v>
      </c>
      <c r="AW303" s="101"/>
      <c r="AY303" s="132"/>
      <c r="AZ303" s="101"/>
      <c r="BA303" s="94"/>
      <c r="BB303" s="94"/>
      <c r="BC303" s="94"/>
      <c r="BD303" s="94"/>
      <c r="BE303" s="101"/>
      <c r="BF303" s="132"/>
      <c r="BG303" s="98"/>
      <c r="BH303" s="74" t="str">
        <f t="shared" si="34"/>
        <v>N</v>
      </c>
      <c r="BI303" t="e">
        <f t="shared" si="35"/>
        <v>#DIV/0!</v>
      </c>
      <c r="BK303" s="283">
        <f>IFERROR(VLOOKUP($B303, 'A2. Rate Change &amp; Enrollment'!$C$14:$BY$769, 75, FALSE), 0)</f>
        <v>0</v>
      </c>
      <c r="BL303" s="283" t="e">
        <f t="shared" si="36"/>
        <v>#DIV/0!</v>
      </c>
      <c r="BM303" s="283" t="e">
        <f t="shared" si="37"/>
        <v>#DIV/0!</v>
      </c>
      <c r="BN303" t="e">
        <f t="shared" si="40"/>
        <v>#DIV/0!</v>
      </c>
    </row>
    <row r="304" spans="1:66" x14ac:dyDescent="0.35">
      <c r="A304" t="s">
        <v>607</v>
      </c>
      <c r="B304" s="144"/>
      <c r="C304" s="98"/>
      <c r="D304" s="43" t="str">
        <f t="shared" si="33"/>
        <v>PPO</v>
      </c>
      <c r="E304" s="100"/>
      <c r="F304" s="101"/>
      <c r="G304" s="100"/>
      <c r="H304" s="101"/>
      <c r="I304" s="100"/>
      <c r="J304" s="101"/>
      <c r="K304" s="100"/>
      <c r="L304" s="101"/>
      <c r="M304" s="100"/>
      <c r="N304" s="101"/>
      <c r="O304" s="100"/>
      <c r="P304" s="101"/>
      <c r="Q304" s="100"/>
      <c r="R304" s="101"/>
      <c r="S304" s="100"/>
      <c r="T304" s="101"/>
      <c r="U304" s="118"/>
      <c r="V304" s="118"/>
      <c r="W304" s="100"/>
      <c r="X304" s="100"/>
      <c r="Y304" s="100"/>
      <c r="Z304" s="100"/>
      <c r="AA304" s="132"/>
      <c r="AB304" s="101"/>
      <c r="AC304" s="101"/>
      <c r="AD304" s="101"/>
      <c r="AE304" s="100"/>
      <c r="AF304" s="101"/>
      <c r="AG304" s="100"/>
      <c r="AH304" s="101"/>
      <c r="AI304" s="100"/>
      <c r="AJ304" s="101"/>
      <c r="AK304" s="100"/>
      <c r="AL304" s="101"/>
      <c r="AM304" s="101"/>
      <c r="AN304" s="8"/>
      <c r="AO304" s="147">
        <f>IFERROR(VLOOKUP(B304,'A2. Rate Change &amp; Enrollment'!$C$20:$K$769,3,FALSE),0)</f>
        <v>0</v>
      </c>
      <c r="AP304" s="147">
        <f>IFERROR(VLOOKUP(B304,'A2. Rate Change &amp; Enrollment'!$C$20:$K$769,7,FALSE),0)</f>
        <v>0</v>
      </c>
      <c r="AQ304" s="150" t="e">
        <f t="shared" si="38"/>
        <v>#DIV/0!</v>
      </c>
      <c r="AS304" s="177"/>
      <c r="AT304" s="177"/>
      <c r="AV304" s="153" t="e">
        <f t="shared" si="39"/>
        <v>#DIV/0!</v>
      </c>
      <c r="AW304" s="101"/>
      <c r="AY304" s="132"/>
      <c r="AZ304" s="101"/>
      <c r="BA304" s="94"/>
      <c r="BB304" s="94"/>
      <c r="BC304" s="94"/>
      <c r="BD304" s="94"/>
      <c r="BE304" s="101"/>
      <c r="BF304" s="132"/>
      <c r="BG304" s="98"/>
      <c r="BH304" s="74" t="str">
        <f t="shared" si="34"/>
        <v>N</v>
      </c>
      <c r="BI304" t="e">
        <f t="shared" si="35"/>
        <v>#DIV/0!</v>
      </c>
      <c r="BK304" s="283">
        <f>IFERROR(VLOOKUP($B304, 'A2. Rate Change &amp; Enrollment'!$C$14:$BY$769, 75, FALSE), 0)</f>
        <v>0</v>
      </c>
      <c r="BL304" s="283" t="e">
        <f t="shared" si="36"/>
        <v>#DIV/0!</v>
      </c>
      <c r="BM304" s="283" t="e">
        <f t="shared" si="37"/>
        <v>#DIV/0!</v>
      </c>
      <c r="BN304" t="e">
        <f t="shared" si="40"/>
        <v>#DIV/0!</v>
      </c>
    </row>
    <row r="305" spans="1:66" x14ac:dyDescent="0.35">
      <c r="A305" t="s">
        <v>608</v>
      </c>
      <c r="B305" s="144"/>
      <c r="C305" s="98"/>
      <c r="D305" s="43" t="str">
        <f t="shared" si="33"/>
        <v>PPO</v>
      </c>
      <c r="E305" s="100"/>
      <c r="F305" s="101"/>
      <c r="G305" s="100"/>
      <c r="H305" s="101"/>
      <c r="I305" s="100"/>
      <c r="J305" s="101"/>
      <c r="K305" s="100"/>
      <c r="L305" s="101"/>
      <c r="M305" s="100"/>
      <c r="N305" s="101"/>
      <c r="O305" s="100"/>
      <c r="P305" s="101"/>
      <c r="Q305" s="100"/>
      <c r="R305" s="101"/>
      <c r="S305" s="100"/>
      <c r="T305" s="101"/>
      <c r="U305" s="118"/>
      <c r="V305" s="118"/>
      <c r="W305" s="100"/>
      <c r="X305" s="100"/>
      <c r="Y305" s="100"/>
      <c r="Z305" s="100"/>
      <c r="AA305" s="132"/>
      <c r="AB305" s="101"/>
      <c r="AC305" s="101"/>
      <c r="AD305" s="101"/>
      <c r="AE305" s="100"/>
      <c r="AF305" s="101"/>
      <c r="AG305" s="100"/>
      <c r="AH305" s="101"/>
      <c r="AI305" s="100"/>
      <c r="AJ305" s="101"/>
      <c r="AK305" s="100"/>
      <c r="AL305" s="101"/>
      <c r="AM305" s="101"/>
      <c r="AN305" s="8"/>
      <c r="AO305" s="147">
        <f>IFERROR(VLOOKUP(B305,'A2. Rate Change &amp; Enrollment'!$C$20:$K$769,3,FALSE),0)</f>
        <v>0</v>
      </c>
      <c r="AP305" s="147">
        <f>IFERROR(VLOOKUP(B305,'A2. Rate Change &amp; Enrollment'!$C$20:$K$769,7,FALSE),0)</f>
        <v>0</v>
      </c>
      <c r="AQ305" s="150" t="e">
        <f t="shared" si="38"/>
        <v>#DIV/0!</v>
      </c>
      <c r="AS305" s="177"/>
      <c r="AT305" s="177"/>
      <c r="AV305" s="153" t="e">
        <f t="shared" si="39"/>
        <v>#DIV/0!</v>
      </c>
      <c r="AW305" s="101"/>
      <c r="AY305" s="132"/>
      <c r="AZ305" s="101"/>
      <c r="BA305" s="94"/>
      <c r="BB305" s="94"/>
      <c r="BC305" s="94"/>
      <c r="BD305" s="94"/>
      <c r="BE305" s="101"/>
      <c r="BF305" s="132"/>
      <c r="BG305" s="98"/>
      <c r="BH305" s="74" t="str">
        <f t="shared" si="34"/>
        <v>N</v>
      </c>
      <c r="BI305" t="e">
        <f t="shared" si="35"/>
        <v>#DIV/0!</v>
      </c>
      <c r="BK305" s="283">
        <f>IFERROR(VLOOKUP($B305, 'A2. Rate Change &amp; Enrollment'!$C$14:$BY$769, 75, FALSE), 0)</f>
        <v>0</v>
      </c>
      <c r="BL305" s="283" t="e">
        <f t="shared" si="36"/>
        <v>#DIV/0!</v>
      </c>
      <c r="BM305" s="283" t="e">
        <f t="shared" si="37"/>
        <v>#DIV/0!</v>
      </c>
      <c r="BN305" t="e">
        <f t="shared" si="40"/>
        <v>#DIV/0!</v>
      </c>
    </row>
    <row r="306" spans="1:66" x14ac:dyDescent="0.35">
      <c r="A306" t="s">
        <v>609</v>
      </c>
      <c r="B306" s="144"/>
      <c r="C306" s="98"/>
      <c r="D306" s="43" t="str">
        <f t="shared" si="33"/>
        <v>PPO</v>
      </c>
      <c r="E306" s="100"/>
      <c r="F306" s="101"/>
      <c r="G306" s="100"/>
      <c r="H306" s="101"/>
      <c r="I306" s="100"/>
      <c r="J306" s="101"/>
      <c r="K306" s="100"/>
      <c r="L306" s="101"/>
      <c r="M306" s="100"/>
      <c r="N306" s="101"/>
      <c r="O306" s="100"/>
      <c r="P306" s="101"/>
      <c r="Q306" s="100"/>
      <c r="R306" s="101"/>
      <c r="S306" s="100"/>
      <c r="T306" s="101"/>
      <c r="U306" s="118"/>
      <c r="V306" s="118"/>
      <c r="W306" s="100"/>
      <c r="X306" s="100"/>
      <c r="Y306" s="100"/>
      <c r="Z306" s="100"/>
      <c r="AA306" s="132"/>
      <c r="AB306" s="101"/>
      <c r="AC306" s="101"/>
      <c r="AD306" s="101"/>
      <c r="AE306" s="100"/>
      <c r="AF306" s="101"/>
      <c r="AG306" s="100"/>
      <c r="AH306" s="101"/>
      <c r="AI306" s="100"/>
      <c r="AJ306" s="101"/>
      <c r="AK306" s="100"/>
      <c r="AL306" s="101"/>
      <c r="AM306" s="101"/>
      <c r="AN306" s="8"/>
      <c r="AO306" s="147">
        <f>IFERROR(VLOOKUP(B306,'A2. Rate Change &amp; Enrollment'!$C$20:$K$769,3,FALSE),0)</f>
        <v>0</v>
      </c>
      <c r="AP306" s="147">
        <f>IFERROR(VLOOKUP(B306,'A2. Rate Change &amp; Enrollment'!$C$20:$K$769,7,FALSE),0)</f>
        <v>0</v>
      </c>
      <c r="AQ306" s="150" t="e">
        <f t="shared" si="38"/>
        <v>#DIV/0!</v>
      </c>
      <c r="AS306" s="177"/>
      <c r="AT306" s="177"/>
      <c r="AV306" s="153" t="e">
        <f t="shared" si="39"/>
        <v>#DIV/0!</v>
      </c>
      <c r="AW306" s="101"/>
      <c r="AY306" s="132"/>
      <c r="AZ306" s="101"/>
      <c r="BA306" s="94"/>
      <c r="BB306" s="94"/>
      <c r="BC306" s="94"/>
      <c r="BD306" s="94"/>
      <c r="BE306" s="101"/>
      <c r="BF306" s="132"/>
      <c r="BG306" s="98"/>
      <c r="BH306" s="74" t="str">
        <f t="shared" si="34"/>
        <v>N</v>
      </c>
      <c r="BI306" t="e">
        <f t="shared" si="35"/>
        <v>#DIV/0!</v>
      </c>
      <c r="BK306" s="283">
        <f>IFERROR(VLOOKUP($B306, 'A2. Rate Change &amp; Enrollment'!$C$14:$BY$769, 75, FALSE), 0)</f>
        <v>0</v>
      </c>
      <c r="BL306" s="283" t="e">
        <f t="shared" si="36"/>
        <v>#DIV/0!</v>
      </c>
      <c r="BM306" s="283" t="e">
        <f t="shared" si="37"/>
        <v>#DIV/0!</v>
      </c>
      <c r="BN306" t="e">
        <f t="shared" si="40"/>
        <v>#DIV/0!</v>
      </c>
    </row>
    <row r="307" spans="1:66" x14ac:dyDescent="0.35">
      <c r="A307" t="s">
        <v>610</v>
      </c>
      <c r="B307" s="144"/>
      <c r="C307" s="98"/>
      <c r="D307" s="43" t="str">
        <f t="shared" si="33"/>
        <v>PPO</v>
      </c>
      <c r="E307" s="100"/>
      <c r="F307" s="101"/>
      <c r="G307" s="100"/>
      <c r="H307" s="101"/>
      <c r="I307" s="100"/>
      <c r="J307" s="101"/>
      <c r="K307" s="100"/>
      <c r="L307" s="101"/>
      <c r="M307" s="100"/>
      <c r="N307" s="101"/>
      <c r="O307" s="100"/>
      <c r="P307" s="101"/>
      <c r="Q307" s="100"/>
      <c r="R307" s="101"/>
      <c r="S307" s="100"/>
      <c r="T307" s="101"/>
      <c r="U307" s="118"/>
      <c r="V307" s="118"/>
      <c r="W307" s="100"/>
      <c r="X307" s="100"/>
      <c r="Y307" s="100"/>
      <c r="Z307" s="100"/>
      <c r="AA307" s="132"/>
      <c r="AB307" s="101"/>
      <c r="AC307" s="101"/>
      <c r="AD307" s="101"/>
      <c r="AE307" s="100"/>
      <c r="AF307" s="101"/>
      <c r="AG307" s="100"/>
      <c r="AH307" s="101"/>
      <c r="AI307" s="100"/>
      <c r="AJ307" s="101"/>
      <c r="AK307" s="100"/>
      <c r="AL307" s="101"/>
      <c r="AM307" s="101"/>
      <c r="AN307" s="8"/>
      <c r="AO307" s="147">
        <f>IFERROR(VLOOKUP(B307,'A2. Rate Change &amp; Enrollment'!$C$20:$K$769,3,FALSE),0)</f>
        <v>0</v>
      </c>
      <c r="AP307" s="147">
        <f>IFERROR(VLOOKUP(B307,'A2. Rate Change &amp; Enrollment'!$C$20:$K$769,7,FALSE),0)</f>
        <v>0</v>
      </c>
      <c r="AQ307" s="150" t="e">
        <f t="shared" si="38"/>
        <v>#DIV/0!</v>
      </c>
      <c r="AS307" s="177"/>
      <c r="AT307" s="177"/>
      <c r="AV307" s="153" t="e">
        <f t="shared" si="39"/>
        <v>#DIV/0!</v>
      </c>
      <c r="AW307" s="101"/>
      <c r="AY307" s="132"/>
      <c r="AZ307" s="101"/>
      <c r="BA307" s="94"/>
      <c r="BB307" s="94"/>
      <c r="BC307" s="94"/>
      <c r="BD307" s="94"/>
      <c r="BE307" s="101"/>
      <c r="BF307" s="132"/>
      <c r="BG307" s="98"/>
      <c r="BH307" s="74" t="str">
        <f t="shared" si="34"/>
        <v>N</v>
      </c>
      <c r="BI307" t="e">
        <f t="shared" si="35"/>
        <v>#DIV/0!</v>
      </c>
      <c r="BK307" s="283">
        <f>IFERROR(VLOOKUP($B307, 'A2. Rate Change &amp; Enrollment'!$C$14:$BY$769, 75, FALSE), 0)</f>
        <v>0</v>
      </c>
      <c r="BL307" s="283" t="e">
        <f t="shared" si="36"/>
        <v>#DIV/0!</v>
      </c>
      <c r="BM307" s="283" t="e">
        <f t="shared" si="37"/>
        <v>#DIV/0!</v>
      </c>
      <c r="BN307" t="e">
        <f t="shared" si="40"/>
        <v>#DIV/0!</v>
      </c>
    </row>
    <row r="308" spans="1:66" x14ac:dyDescent="0.35">
      <c r="A308" t="s">
        <v>611</v>
      </c>
      <c r="B308" s="144"/>
      <c r="C308" s="98"/>
      <c r="D308" s="43" t="str">
        <f t="shared" si="33"/>
        <v>PPO</v>
      </c>
      <c r="E308" s="100"/>
      <c r="F308" s="101"/>
      <c r="G308" s="100"/>
      <c r="H308" s="101"/>
      <c r="I308" s="100"/>
      <c r="J308" s="101"/>
      <c r="K308" s="100"/>
      <c r="L308" s="101"/>
      <c r="M308" s="100"/>
      <c r="N308" s="101"/>
      <c r="O308" s="100"/>
      <c r="P308" s="101"/>
      <c r="Q308" s="100"/>
      <c r="R308" s="101"/>
      <c r="S308" s="100"/>
      <c r="T308" s="101"/>
      <c r="U308" s="118"/>
      <c r="V308" s="118"/>
      <c r="W308" s="100"/>
      <c r="X308" s="100"/>
      <c r="Y308" s="100"/>
      <c r="Z308" s="100"/>
      <c r="AA308" s="132"/>
      <c r="AB308" s="101"/>
      <c r="AC308" s="101"/>
      <c r="AD308" s="101"/>
      <c r="AE308" s="100"/>
      <c r="AF308" s="101"/>
      <c r="AG308" s="100"/>
      <c r="AH308" s="101"/>
      <c r="AI308" s="100"/>
      <c r="AJ308" s="101"/>
      <c r="AK308" s="100"/>
      <c r="AL308" s="101"/>
      <c r="AM308" s="101"/>
      <c r="AN308" s="8"/>
      <c r="AO308" s="147">
        <f>IFERROR(VLOOKUP(B308,'A2. Rate Change &amp; Enrollment'!$C$20:$K$769,3,FALSE),0)</f>
        <v>0</v>
      </c>
      <c r="AP308" s="147">
        <f>IFERROR(VLOOKUP(B308,'A2. Rate Change &amp; Enrollment'!$C$20:$K$769,7,FALSE),0)</f>
        <v>0</v>
      </c>
      <c r="AQ308" s="150" t="e">
        <f t="shared" si="38"/>
        <v>#DIV/0!</v>
      </c>
      <c r="AS308" s="177"/>
      <c r="AT308" s="177"/>
      <c r="AV308" s="153" t="e">
        <f t="shared" si="39"/>
        <v>#DIV/0!</v>
      </c>
      <c r="AW308" s="101"/>
      <c r="AY308" s="132"/>
      <c r="AZ308" s="101"/>
      <c r="BA308" s="94"/>
      <c r="BB308" s="94"/>
      <c r="BC308" s="94"/>
      <c r="BD308" s="94"/>
      <c r="BE308" s="101"/>
      <c r="BF308" s="132"/>
      <c r="BG308" s="98"/>
      <c r="BH308" s="74" t="str">
        <f t="shared" si="34"/>
        <v>N</v>
      </c>
      <c r="BI308" t="e">
        <f t="shared" si="35"/>
        <v>#DIV/0!</v>
      </c>
      <c r="BK308" s="283">
        <f>IFERROR(VLOOKUP($B308, 'A2. Rate Change &amp; Enrollment'!$C$14:$BY$769, 75, FALSE), 0)</f>
        <v>0</v>
      </c>
      <c r="BL308" s="283" t="e">
        <f t="shared" si="36"/>
        <v>#DIV/0!</v>
      </c>
      <c r="BM308" s="283" t="e">
        <f t="shared" si="37"/>
        <v>#DIV/0!</v>
      </c>
      <c r="BN308" t="e">
        <f t="shared" si="40"/>
        <v>#DIV/0!</v>
      </c>
    </row>
    <row r="309" spans="1:66" x14ac:dyDescent="0.35">
      <c r="A309" t="s">
        <v>612</v>
      </c>
      <c r="B309" s="144"/>
      <c r="C309" s="98"/>
      <c r="D309" s="43" t="str">
        <f t="shared" si="33"/>
        <v>PPO</v>
      </c>
      <c r="E309" s="100"/>
      <c r="F309" s="101"/>
      <c r="G309" s="100"/>
      <c r="H309" s="101"/>
      <c r="I309" s="100"/>
      <c r="J309" s="101"/>
      <c r="K309" s="100"/>
      <c r="L309" s="101"/>
      <c r="M309" s="100"/>
      <c r="N309" s="101"/>
      <c r="O309" s="100"/>
      <c r="P309" s="101"/>
      <c r="Q309" s="100"/>
      <c r="R309" s="101"/>
      <c r="S309" s="100"/>
      <c r="T309" s="101"/>
      <c r="U309" s="118"/>
      <c r="V309" s="118"/>
      <c r="W309" s="100"/>
      <c r="X309" s="100"/>
      <c r="Y309" s="100"/>
      <c r="Z309" s="100"/>
      <c r="AA309" s="132"/>
      <c r="AB309" s="101"/>
      <c r="AC309" s="101"/>
      <c r="AD309" s="101"/>
      <c r="AE309" s="100"/>
      <c r="AF309" s="101"/>
      <c r="AG309" s="100"/>
      <c r="AH309" s="101"/>
      <c r="AI309" s="100"/>
      <c r="AJ309" s="101"/>
      <c r="AK309" s="100"/>
      <c r="AL309" s="101"/>
      <c r="AM309" s="101"/>
      <c r="AN309" s="8"/>
      <c r="AO309" s="147">
        <f>IFERROR(VLOOKUP(B309,'A2. Rate Change &amp; Enrollment'!$C$20:$K$769,3,FALSE),0)</f>
        <v>0</v>
      </c>
      <c r="AP309" s="147">
        <f>IFERROR(VLOOKUP(B309,'A2. Rate Change &amp; Enrollment'!$C$20:$K$769,7,FALSE),0)</f>
        <v>0</v>
      </c>
      <c r="AQ309" s="150" t="e">
        <f t="shared" si="38"/>
        <v>#DIV/0!</v>
      </c>
      <c r="AS309" s="177"/>
      <c r="AT309" s="177"/>
      <c r="AV309" s="153" t="e">
        <f t="shared" si="39"/>
        <v>#DIV/0!</v>
      </c>
      <c r="AW309" s="101"/>
      <c r="AY309" s="132"/>
      <c r="AZ309" s="101"/>
      <c r="BA309" s="94"/>
      <c r="BB309" s="94"/>
      <c r="BC309" s="94"/>
      <c r="BD309" s="94"/>
      <c r="BE309" s="101"/>
      <c r="BF309" s="132"/>
      <c r="BG309" s="98"/>
      <c r="BH309" s="74" t="str">
        <f t="shared" si="34"/>
        <v>N</v>
      </c>
      <c r="BI309" t="e">
        <f t="shared" si="35"/>
        <v>#DIV/0!</v>
      </c>
      <c r="BK309" s="283">
        <f>IFERROR(VLOOKUP($B309, 'A2. Rate Change &amp; Enrollment'!$C$14:$BY$769, 75, FALSE), 0)</f>
        <v>0</v>
      </c>
      <c r="BL309" s="283" t="e">
        <f t="shared" si="36"/>
        <v>#DIV/0!</v>
      </c>
      <c r="BM309" s="283" t="e">
        <f t="shared" si="37"/>
        <v>#DIV/0!</v>
      </c>
      <c r="BN309" t="e">
        <f t="shared" si="40"/>
        <v>#DIV/0!</v>
      </c>
    </row>
    <row r="310" spans="1:66" x14ac:dyDescent="0.35">
      <c r="A310" t="s">
        <v>613</v>
      </c>
      <c r="B310" s="144"/>
      <c r="C310" s="98"/>
      <c r="D310" s="43" t="str">
        <f t="shared" si="33"/>
        <v>PPO</v>
      </c>
      <c r="E310" s="100"/>
      <c r="F310" s="101"/>
      <c r="G310" s="100"/>
      <c r="H310" s="101"/>
      <c r="I310" s="100"/>
      <c r="J310" s="101"/>
      <c r="K310" s="100"/>
      <c r="L310" s="101"/>
      <c r="M310" s="100"/>
      <c r="N310" s="101"/>
      <c r="O310" s="100"/>
      <c r="P310" s="101"/>
      <c r="Q310" s="100"/>
      <c r="R310" s="101"/>
      <c r="S310" s="100"/>
      <c r="T310" s="101"/>
      <c r="U310" s="118"/>
      <c r="V310" s="118"/>
      <c r="W310" s="100"/>
      <c r="X310" s="100"/>
      <c r="Y310" s="100"/>
      <c r="Z310" s="100"/>
      <c r="AA310" s="132"/>
      <c r="AB310" s="101"/>
      <c r="AC310" s="101"/>
      <c r="AD310" s="101"/>
      <c r="AE310" s="100"/>
      <c r="AF310" s="101"/>
      <c r="AG310" s="100"/>
      <c r="AH310" s="101"/>
      <c r="AI310" s="100"/>
      <c r="AJ310" s="101"/>
      <c r="AK310" s="100"/>
      <c r="AL310" s="101"/>
      <c r="AM310" s="101"/>
      <c r="AN310" s="8"/>
      <c r="AO310" s="147">
        <f>IFERROR(VLOOKUP(B310,'A2. Rate Change &amp; Enrollment'!$C$20:$K$769,3,FALSE),0)</f>
        <v>0</v>
      </c>
      <c r="AP310" s="147">
        <f>IFERROR(VLOOKUP(B310,'A2. Rate Change &amp; Enrollment'!$C$20:$K$769,7,FALSE),0)</f>
        <v>0</v>
      </c>
      <c r="AQ310" s="150" t="e">
        <f t="shared" si="38"/>
        <v>#DIV/0!</v>
      </c>
      <c r="AS310" s="177"/>
      <c r="AT310" s="177"/>
      <c r="AV310" s="153" t="e">
        <f t="shared" si="39"/>
        <v>#DIV/0!</v>
      </c>
      <c r="AW310" s="101"/>
      <c r="AY310" s="132"/>
      <c r="AZ310" s="101"/>
      <c r="BA310" s="94"/>
      <c r="BB310" s="94"/>
      <c r="BC310" s="94"/>
      <c r="BD310" s="94"/>
      <c r="BE310" s="101"/>
      <c r="BF310" s="132"/>
      <c r="BG310" s="98"/>
      <c r="BH310" s="74" t="str">
        <f t="shared" si="34"/>
        <v>N</v>
      </c>
      <c r="BI310" t="e">
        <f t="shared" si="35"/>
        <v>#DIV/0!</v>
      </c>
      <c r="BK310" s="283">
        <f>IFERROR(VLOOKUP($B310, 'A2. Rate Change &amp; Enrollment'!$C$14:$BY$769, 75, FALSE), 0)</f>
        <v>0</v>
      </c>
      <c r="BL310" s="283" t="e">
        <f t="shared" si="36"/>
        <v>#DIV/0!</v>
      </c>
      <c r="BM310" s="283" t="e">
        <f t="shared" si="37"/>
        <v>#DIV/0!</v>
      </c>
      <c r="BN310" t="e">
        <f t="shared" si="40"/>
        <v>#DIV/0!</v>
      </c>
    </row>
    <row r="311" spans="1:66" x14ac:dyDescent="0.35">
      <c r="A311" t="s">
        <v>614</v>
      </c>
      <c r="B311" s="144"/>
      <c r="C311" s="98"/>
      <c r="D311" s="43" t="str">
        <f t="shared" si="33"/>
        <v>PPO</v>
      </c>
      <c r="E311" s="100"/>
      <c r="F311" s="101"/>
      <c r="G311" s="100"/>
      <c r="H311" s="101"/>
      <c r="I311" s="100"/>
      <c r="J311" s="101"/>
      <c r="K311" s="100"/>
      <c r="L311" s="101"/>
      <c r="M311" s="100"/>
      <c r="N311" s="101"/>
      <c r="O311" s="100"/>
      <c r="P311" s="101"/>
      <c r="Q311" s="100"/>
      <c r="R311" s="101"/>
      <c r="S311" s="100"/>
      <c r="T311" s="101"/>
      <c r="U311" s="118"/>
      <c r="V311" s="118"/>
      <c r="W311" s="100"/>
      <c r="X311" s="100"/>
      <c r="Y311" s="100"/>
      <c r="Z311" s="100"/>
      <c r="AA311" s="132"/>
      <c r="AB311" s="101"/>
      <c r="AC311" s="101"/>
      <c r="AD311" s="101"/>
      <c r="AE311" s="100"/>
      <c r="AF311" s="101"/>
      <c r="AG311" s="100"/>
      <c r="AH311" s="101"/>
      <c r="AI311" s="100"/>
      <c r="AJ311" s="101"/>
      <c r="AK311" s="100"/>
      <c r="AL311" s="101"/>
      <c r="AM311" s="101"/>
      <c r="AN311" s="8"/>
      <c r="AO311" s="147">
        <f>IFERROR(VLOOKUP(B311,'A2. Rate Change &amp; Enrollment'!$C$20:$K$769,3,FALSE),0)</f>
        <v>0</v>
      </c>
      <c r="AP311" s="147">
        <f>IFERROR(VLOOKUP(B311,'A2. Rate Change &amp; Enrollment'!$C$20:$K$769,7,FALSE),0)</f>
        <v>0</v>
      </c>
      <c r="AQ311" s="150" t="e">
        <f t="shared" si="38"/>
        <v>#DIV/0!</v>
      </c>
      <c r="AS311" s="177"/>
      <c r="AT311" s="177"/>
      <c r="AV311" s="153" t="e">
        <f t="shared" si="39"/>
        <v>#DIV/0!</v>
      </c>
      <c r="AW311" s="101"/>
      <c r="AY311" s="132"/>
      <c r="AZ311" s="101"/>
      <c r="BA311" s="94"/>
      <c r="BB311" s="94"/>
      <c r="BC311" s="94"/>
      <c r="BD311" s="94"/>
      <c r="BE311" s="101"/>
      <c r="BF311" s="132"/>
      <c r="BG311" s="98"/>
      <c r="BH311" s="74" t="str">
        <f t="shared" si="34"/>
        <v>N</v>
      </c>
      <c r="BI311" t="e">
        <f t="shared" si="35"/>
        <v>#DIV/0!</v>
      </c>
      <c r="BK311" s="283">
        <f>IFERROR(VLOOKUP($B311, 'A2. Rate Change &amp; Enrollment'!$C$14:$BY$769, 75, FALSE), 0)</f>
        <v>0</v>
      </c>
      <c r="BL311" s="283" t="e">
        <f t="shared" si="36"/>
        <v>#DIV/0!</v>
      </c>
      <c r="BM311" s="283" t="e">
        <f t="shared" si="37"/>
        <v>#DIV/0!</v>
      </c>
      <c r="BN311" t="e">
        <f t="shared" si="40"/>
        <v>#DIV/0!</v>
      </c>
    </row>
    <row r="312" spans="1:66" x14ac:dyDescent="0.35">
      <c r="A312" t="s">
        <v>615</v>
      </c>
      <c r="B312" s="144"/>
      <c r="C312" s="98"/>
      <c r="D312" s="43" t="str">
        <f t="shared" si="33"/>
        <v>PPO</v>
      </c>
      <c r="E312" s="100"/>
      <c r="F312" s="101"/>
      <c r="G312" s="100"/>
      <c r="H312" s="101"/>
      <c r="I312" s="100"/>
      <c r="J312" s="101"/>
      <c r="K312" s="100"/>
      <c r="L312" s="101"/>
      <c r="M312" s="100"/>
      <c r="N312" s="101"/>
      <c r="O312" s="100"/>
      <c r="P312" s="101"/>
      <c r="Q312" s="100"/>
      <c r="R312" s="101"/>
      <c r="S312" s="100"/>
      <c r="T312" s="101"/>
      <c r="U312" s="118"/>
      <c r="V312" s="118"/>
      <c r="W312" s="100"/>
      <c r="X312" s="100"/>
      <c r="Y312" s="100"/>
      <c r="Z312" s="100"/>
      <c r="AA312" s="132"/>
      <c r="AB312" s="101"/>
      <c r="AC312" s="101"/>
      <c r="AD312" s="101"/>
      <c r="AE312" s="100"/>
      <c r="AF312" s="101"/>
      <c r="AG312" s="100"/>
      <c r="AH312" s="101"/>
      <c r="AI312" s="100"/>
      <c r="AJ312" s="101"/>
      <c r="AK312" s="100"/>
      <c r="AL312" s="101"/>
      <c r="AM312" s="101"/>
      <c r="AN312" s="8"/>
      <c r="AO312" s="147">
        <f>IFERROR(VLOOKUP(B312,'A2. Rate Change &amp; Enrollment'!$C$20:$K$769,3,FALSE),0)</f>
        <v>0</v>
      </c>
      <c r="AP312" s="147">
        <f>IFERROR(VLOOKUP(B312,'A2. Rate Change &amp; Enrollment'!$C$20:$K$769,7,FALSE),0)</f>
        <v>0</v>
      </c>
      <c r="AQ312" s="150" t="e">
        <f t="shared" si="38"/>
        <v>#DIV/0!</v>
      </c>
      <c r="AS312" s="177"/>
      <c r="AT312" s="177"/>
      <c r="AV312" s="153" t="e">
        <f t="shared" si="39"/>
        <v>#DIV/0!</v>
      </c>
      <c r="AW312" s="101"/>
      <c r="AY312" s="132"/>
      <c r="AZ312" s="101"/>
      <c r="BA312" s="94"/>
      <c r="BB312" s="94"/>
      <c r="BC312" s="94"/>
      <c r="BD312" s="94"/>
      <c r="BE312" s="101"/>
      <c r="BF312" s="132"/>
      <c r="BG312" s="98"/>
      <c r="BH312" s="74" t="str">
        <f t="shared" si="34"/>
        <v>N</v>
      </c>
      <c r="BI312" t="e">
        <f t="shared" si="35"/>
        <v>#DIV/0!</v>
      </c>
      <c r="BK312" s="283">
        <f>IFERROR(VLOOKUP($B312, 'A2. Rate Change &amp; Enrollment'!$C$14:$BY$769, 75, FALSE), 0)</f>
        <v>0</v>
      </c>
      <c r="BL312" s="283" t="e">
        <f t="shared" si="36"/>
        <v>#DIV/0!</v>
      </c>
      <c r="BM312" s="283" t="e">
        <f t="shared" si="37"/>
        <v>#DIV/0!</v>
      </c>
      <c r="BN312" t="e">
        <f t="shared" si="40"/>
        <v>#DIV/0!</v>
      </c>
    </row>
    <row r="313" spans="1:66" x14ac:dyDescent="0.35">
      <c r="A313" t="s">
        <v>616</v>
      </c>
      <c r="B313" s="144"/>
      <c r="C313" s="98"/>
      <c r="D313" s="43" t="str">
        <f t="shared" si="33"/>
        <v>PPO</v>
      </c>
      <c r="E313" s="100"/>
      <c r="F313" s="101"/>
      <c r="G313" s="100"/>
      <c r="H313" s="101"/>
      <c r="I313" s="100"/>
      <c r="J313" s="101"/>
      <c r="K313" s="100"/>
      <c r="L313" s="101"/>
      <c r="M313" s="100"/>
      <c r="N313" s="101"/>
      <c r="O313" s="100"/>
      <c r="P313" s="101"/>
      <c r="Q313" s="100"/>
      <c r="R313" s="101"/>
      <c r="S313" s="100"/>
      <c r="T313" s="101"/>
      <c r="U313" s="118"/>
      <c r="V313" s="118"/>
      <c r="W313" s="100"/>
      <c r="X313" s="100"/>
      <c r="Y313" s="100"/>
      <c r="Z313" s="100"/>
      <c r="AA313" s="132"/>
      <c r="AB313" s="101"/>
      <c r="AC313" s="101"/>
      <c r="AD313" s="101"/>
      <c r="AE313" s="100"/>
      <c r="AF313" s="101"/>
      <c r="AG313" s="100"/>
      <c r="AH313" s="101"/>
      <c r="AI313" s="100"/>
      <c r="AJ313" s="101"/>
      <c r="AK313" s="100"/>
      <c r="AL313" s="101"/>
      <c r="AM313" s="101"/>
      <c r="AN313" s="8"/>
      <c r="AO313" s="147">
        <f>IFERROR(VLOOKUP(B313,'A2. Rate Change &amp; Enrollment'!$C$20:$K$769,3,FALSE),0)</f>
        <v>0</v>
      </c>
      <c r="AP313" s="147">
        <f>IFERROR(VLOOKUP(B313,'A2. Rate Change &amp; Enrollment'!$C$20:$K$769,7,FALSE),0)</f>
        <v>0</v>
      </c>
      <c r="AQ313" s="150" t="e">
        <f t="shared" si="38"/>
        <v>#DIV/0!</v>
      </c>
      <c r="AS313" s="177"/>
      <c r="AT313" s="177"/>
      <c r="AV313" s="153" t="e">
        <f t="shared" si="39"/>
        <v>#DIV/0!</v>
      </c>
      <c r="AW313" s="101"/>
      <c r="AY313" s="132"/>
      <c r="AZ313" s="101"/>
      <c r="BA313" s="94"/>
      <c r="BB313" s="94"/>
      <c r="BC313" s="94"/>
      <c r="BD313" s="94"/>
      <c r="BE313" s="101"/>
      <c r="BF313" s="132"/>
      <c r="BG313" s="98"/>
      <c r="BH313" s="74" t="str">
        <f t="shared" si="34"/>
        <v>N</v>
      </c>
      <c r="BI313" t="e">
        <f t="shared" si="35"/>
        <v>#DIV/0!</v>
      </c>
      <c r="BK313" s="283">
        <f>IFERROR(VLOOKUP($B313, 'A2. Rate Change &amp; Enrollment'!$C$14:$BY$769, 75, FALSE), 0)</f>
        <v>0</v>
      </c>
      <c r="BL313" s="283" t="e">
        <f t="shared" si="36"/>
        <v>#DIV/0!</v>
      </c>
      <c r="BM313" s="283" t="e">
        <f t="shared" si="37"/>
        <v>#DIV/0!</v>
      </c>
      <c r="BN313" t="e">
        <f t="shared" si="40"/>
        <v>#DIV/0!</v>
      </c>
    </row>
    <row r="314" spans="1:66" x14ac:dyDescent="0.35">
      <c r="A314" t="s">
        <v>617</v>
      </c>
      <c r="B314" s="144"/>
      <c r="C314" s="98"/>
      <c r="D314" s="43" t="str">
        <f t="shared" si="33"/>
        <v>PPO</v>
      </c>
      <c r="E314" s="100"/>
      <c r="F314" s="101"/>
      <c r="G314" s="100"/>
      <c r="H314" s="101"/>
      <c r="I314" s="100"/>
      <c r="J314" s="101"/>
      <c r="K314" s="100"/>
      <c r="L314" s="101"/>
      <c r="M314" s="100"/>
      <c r="N314" s="101"/>
      <c r="O314" s="100"/>
      <c r="P314" s="101"/>
      <c r="Q314" s="100"/>
      <c r="R314" s="101"/>
      <c r="S314" s="100"/>
      <c r="T314" s="101"/>
      <c r="U314" s="118"/>
      <c r="V314" s="118"/>
      <c r="W314" s="100"/>
      <c r="X314" s="100"/>
      <c r="Y314" s="100"/>
      <c r="Z314" s="100"/>
      <c r="AA314" s="132"/>
      <c r="AB314" s="101"/>
      <c r="AC314" s="101"/>
      <c r="AD314" s="101"/>
      <c r="AE314" s="100"/>
      <c r="AF314" s="101"/>
      <c r="AG314" s="100"/>
      <c r="AH314" s="101"/>
      <c r="AI314" s="100"/>
      <c r="AJ314" s="101"/>
      <c r="AK314" s="100"/>
      <c r="AL314" s="101"/>
      <c r="AM314" s="101"/>
      <c r="AN314" s="8"/>
      <c r="AO314" s="147">
        <f>IFERROR(VLOOKUP(B314,'A2. Rate Change &amp; Enrollment'!$C$20:$K$769,3,FALSE),0)</f>
        <v>0</v>
      </c>
      <c r="AP314" s="147">
        <f>IFERROR(VLOOKUP(B314,'A2. Rate Change &amp; Enrollment'!$C$20:$K$769,7,FALSE),0)</f>
        <v>0</v>
      </c>
      <c r="AQ314" s="150" t="e">
        <f t="shared" si="38"/>
        <v>#DIV/0!</v>
      </c>
      <c r="AS314" s="177"/>
      <c r="AT314" s="177"/>
      <c r="AV314" s="153" t="e">
        <f t="shared" si="39"/>
        <v>#DIV/0!</v>
      </c>
      <c r="AW314" s="101"/>
      <c r="AY314" s="132"/>
      <c r="AZ314" s="101"/>
      <c r="BA314" s="94"/>
      <c r="BB314" s="94"/>
      <c r="BC314" s="94"/>
      <c r="BD314" s="94"/>
      <c r="BE314" s="101"/>
      <c r="BF314" s="132"/>
      <c r="BG314" s="98"/>
      <c r="BH314" s="74" t="str">
        <f t="shared" si="34"/>
        <v>N</v>
      </c>
      <c r="BI314" t="e">
        <f t="shared" si="35"/>
        <v>#DIV/0!</v>
      </c>
      <c r="BK314" s="283">
        <f>IFERROR(VLOOKUP($B314, 'A2. Rate Change &amp; Enrollment'!$C$14:$BY$769, 75, FALSE), 0)</f>
        <v>0</v>
      </c>
      <c r="BL314" s="283" t="e">
        <f t="shared" si="36"/>
        <v>#DIV/0!</v>
      </c>
      <c r="BM314" s="283" t="e">
        <f t="shared" si="37"/>
        <v>#DIV/0!</v>
      </c>
      <c r="BN314" t="e">
        <f t="shared" si="40"/>
        <v>#DIV/0!</v>
      </c>
    </row>
    <row r="315" spans="1:66" x14ac:dyDescent="0.35">
      <c r="A315" t="s">
        <v>618</v>
      </c>
      <c r="B315" s="144"/>
      <c r="C315" s="98"/>
      <c r="D315" s="43" t="str">
        <f t="shared" si="33"/>
        <v>PPO</v>
      </c>
      <c r="E315" s="100"/>
      <c r="F315" s="101"/>
      <c r="G315" s="100"/>
      <c r="H315" s="101"/>
      <c r="I315" s="100"/>
      <c r="J315" s="101"/>
      <c r="K315" s="100"/>
      <c r="L315" s="101"/>
      <c r="M315" s="100"/>
      <c r="N315" s="101"/>
      <c r="O315" s="100"/>
      <c r="P315" s="101"/>
      <c r="Q315" s="100"/>
      <c r="R315" s="101"/>
      <c r="S315" s="100"/>
      <c r="T315" s="101"/>
      <c r="U315" s="118"/>
      <c r="V315" s="118"/>
      <c r="W315" s="100"/>
      <c r="X315" s="100"/>
      <c r="Y315" s="100"/>
      <c r="Z315" s="100"/>
      <c r="AA315" s="132"/>
      <c r="AB315" s="101"/>
      <c r="AC315" s="101"/>
      <c r="AD315" s="101"/>
      <c r="AE315" s="100"/>
      <c r="AF315" s="101"/>
      <c r="AG315" s="100"/>
      <c r="AH315" s="101"/>
      <c r="AI315" s="100"/>
      <c r="AJ315" s="101"/>
      <c r="AK315" s="100"/>
      <c r="AL315" s="101"/>
      <c r="AM315" s="101"/>
      <c r="AN315" s="8"/>
      <c r="AO315" s="147">
        <f>IFERROR(VLOOKUP(B315,'A2. Rate Change &amp; Enrollment'!$C$20:$K$769,3,FALSE),0)</f>
        <v>0</v>
      </c>
      <c r="AP315" s="147">
        <f>IFERROR(VLOOKUP(B315,'A2. Rate Change &amp; Enrollment'!$C$20:$K$769,7,FALSE),0)</f>
        <v>0</v>
      </c>
      <c r="AQ315" s="150" t="e">
        <f t="shared" si="38"/>
        <v>#DIV/0!</v>
      </c>
      <c r="AS315" s="177"/>
      <c r="AT315" s="177"/>
      <c r="AV315" s="153" t="e">
        <f t="shared" si="39"/>
        <v>#DIV/0!</v>
      </c>
      <c r="AW315" s="101"/>
      <c r="AY315" s="132"/>
      <c r="AZ315" s="101"/>
      <c r="BA315" s="94"/>
      <c r="BB315" s="94"/>
      <c r="BC315" s="94"/>
      <c r="BD315" s="94"/>
      <c r="BE315" s="101"/>
      <c r="BF315" s="132"/>
      <c r="BG315" s="98"/>
      <c r="BH315" s="74" t="str">
        <f t="shared" si="34"/>
        <v>N</v>
      </c>
      <c r="BI315" t="e">
        <f t="shared" si="35"/>
        <v>#DIV/0!</v>
      </c>
      <c r="BK315" s="283">
        <f>IFERROR(VLOOKUP($B315, 'A2. Rate Change &amp; Enrollment'!$C$14:$BY$769, 75, FALSE), 0)</f>
        <v>0</v>
      </c>
      <c r="BL315" s="283" t="e">
        <f t="shared" si="36"/>
        <v>#DIV/0!</v>
      </c>
      <c r="BM315" s="283" t="e">
        <f t="shared" si="37"/>
        <v>#DIV/0!</v>
      </c>
      <c r="BN315" t="e">
        <f t="shared" si="40"/>
        <v>#DIV/0!</v>
      </c>
    </row>
    <row r="316" spans="1:66" x14ac:dyDescent="0.35">
      <c r="A316" t="s">
        <v>619</v>
      </c>
      <c r="B316" s="144"/>
      <c r="C316" s="98"/>
      <c r="D316" s="43" t="str">
        <f t="shared" si="33"/>
        <v>PPO</v>
      </c>
      <c r="E316" s="100"/>
      <c r="F316" s="101"/>
      <c r="G316" s="100"/>
      <c r="H316" s="101"/>
      <c r="I316" s="100"/>
      <c r="J316" s="101"/>
      <c r="K316" s="100"/>
      <c r="L316" s="101"/>
      <c r="M316" s="100"/>
      <c r="N316" s="101"/>
      <c r="O316" s="100"/>
      <c r="P316" s="101"/>
      <c r="Q316" s="100"/>
      <c r="R316" s="101"/>
      <c r="S316" s="100"/>
      <c r="T316" s="101"/>
      <c r="U316" s="118"/>
      <c r="V316" s="118"/>
      <c r="W316" s="100"/>
      <c r="X316" s="100"/>
      <c r="Y316" s="100"/>
      <c r="Z316" s="100"/>
      <c r="AA316" s="132"/>
      <c r="AB316" s="101"/>
      <c r="AC316" s="101"/>
      <c r="AD316" s="101"/>
      <c r="AE316" s="100"/>
      <c r="AF316" s="101"/>
      <c r="AG316" s="100"/>
      <c r="AH316" s="101"/>
      <c r="AI316" s="100"/>
      <c r="AJ316" s="101"/>
      <c r="AK316" s="100"/>
      <c r="AL316" s="101"/>
      <c r="AM316" s="101"/>
      <c r="AN316" s="8"/>
      <c r="AO316" s="147">
        <f>IFERROR(VLOOKUP(B316,'A2. Rate Change &amp; Enrollment'!$C$20:$K$769,3,FALSE),0)</f>
        <v>0</v>
      </c>
      <c r="AP316" s="147">
        <f>IFERROR(VLOOKUP(B316,'A2. Rate Change &amp; Enrollment'!$C$20:$K$769,7,FALSE),0)</f>
        <v>0</v>
      </c>
      <c r="AQ316" s="150" t="e">
        <f t="shared" si="38"/>
        <v>#DIV/0!</v>
      </c>
      <c r="AS316" s="177"/>
      <c r="AT316" s="177"/>
      <c r="AV316" s="153" t="e">
        <f t="shared" si="39"/>
        <v>#DIV/0!</v>
      </c>
      <c r="AW316" s="101"/>
      <c r="AY316" s="132"/>
      <c r="AZ316" s="101"/>
      <c r="BA316" s="94"/>
      <c r="BB316" s="94"/>
      <c r="BC316" s="94"/>
      <c r="BD316" s="94"/>
      <c r="BE316" s="101"/>
      <c r="BF316" s="132"/>
      <c r="BG316" s="98"/>
      <c r="BH316" s="74" t="str">
        <f t="shared" si="34"/>
        <v>N</v>
      </c>
      <c r="BI316" t="e">
        <f t="shared" si="35"/>
        <v>#DIV/0!</v>
      </c>
      <c r="BK316" s="283">
        <f>IFERROR(VLOOKUP($B316, 'A2. Rate Change &amp; Enrollment'!$C$14:$BY$769, 75, FALSE), 0)</f>
        <v>0</v>
      </c>
      <c r="BL316" s="283" t="e">
        <f t="shared" si="36"/>
        <v>#DIV/0!</v>
      </c>
      <c r="BM316" s="283" t="e">
        <f t="shared" si="37"/>
        <v>#DIV/0!</v>
      </c>
      <c r="BN316" t="e">
        <f t="shared" si="40"/>
        <v>#DIV/0!</v>
      </c>
    </row>
    <row r="317" spans="1:66" x14ac:dyDescent="0.35">
      <c r="A317" t="s">
        <v>620</v>
      </c>
      <c r="B317" s="144"/>
      <c r="C317" s="98"/>
      <c r="D317" s="43" t="str">
        <f t="shared" si="33"/>
        <v>PPO</v>
      </c>
      <c r="E317" s="100"/>
      <c r="F317" s="101"/>
      <c r="G317" s="100"/>
      <c r="H317" s="101"/>
      <c r="I317" s="100"/>
      <c r="J317" s="101"/>
      <c r="K317" s="100"/>
      <c r="L317" s="101"/>
      <c r="M317" s="100"/>
      <c r="N317" s="101"/>
      <c r="O317" s="100"/>
      <c r="P317" s="101"/>
      <c r="Q317" s="100"/>
      <c r="R317" s="101"/>
      <c r="S317" s="100"/>
      <c r="T317" s="101"/>
      <c r="U317" s="118"/>
      <c r="V317" s="118"/>
      <c r="W317" s="100"/>
      <c r="X317" s="100"/>
      <c r="Y317" s="100"/>
      <c r="Z317" s="100"/>
      <c r="AA317" s="132"/>
      <c r="AB317" s="101"/>
      <c r="AC317" s="101"/>
      <c r="AD317" s="101"/>
      <c r="AE317" s="100"/>
      <c r="AF317" s="101"/>
      <c r="AG317" s="100"/>
      <c r="AH317" s="101"/>
      <c r="AI317" s="100"/>
      <c r="AJ317" s="101"/>
      <c r="AK317" s="100"/>
      <c r="AL317" s="101"/>
      <c r="AM317" s="101"/>
      <c r="AN317" s="8"/>
      <c r="AO317" s="147">
        <f>IFERROR(VLOOKUP(B317,'A2. Rate Change &amp; Enrollment'!$C$20:$K$769,3,FALSE),0)</f>
        <v>0</v>
      </c>
      <c r="AP317" s="147">
        <f>IFERROR(VLOOKUP(B317,'A2. Rate Change &amp; Enrollment'!$C$20:$K$769,7,FALSE),0)</f>
        <v>0</v>
      </c>
      <c r="AQ317" s="150" t="e">
        <f t="shared" si="38"/>
        <v>#DIV/0!</v>
      </c>
      <c r="AS317" s="177"/>
      <c r="AT317" s="177"/>
      <c r="AV317" s="153" t="e">
        <f t="shared" si="39"/>
        <v>#DIV/0!</v>
      </c>
      <c r="AW317" s="101"/>
      <c r="AY317" s="132"/>
      <c r="AZ317" s="101"/>
      <c r="BA317" s="94"/>
      <c r="BB317" s="94"/>
      <c r="BC317" s="94"/>
      <c r="BD317" s="94"/>
      <c r="BE317" s="101"/>
      <c r="BF317" s="132"/>
      <c r="BG317" s="98"/>
      <c r="BH317" s="74" t="str">
        <f t="shared" si="34"/>
        <v>N</v>
      </c>
      <c r="BI317" t="e">
        <f t="shared" si="35"/>
        <v>#DIV/0!</v>
      </c>
      <c r="BK317" s="283">
        <f>IFERROR(VLOOKUP($B317, 'A2. Rate Change &amp; Enrollment'!$C$14:$BY$769, 75, FALSE), 0)</f>
        <v>0</v>
      </c>
      <c r="BL317" s="283" t="e">
        <f t="shared" si="36"/>
        <v>#DIV/0!</v>
      </c>
      <c r="BM317" s="283" t="e">
        <f t="shared" si="37"/>
        <v>#DIV/0!</v>
      </c>
      <c r="BN317" t="e">
        <f t="shared" si="40"/>
        <v>#DIV/0!</v>
      </c>
    </row>
    <row r="318" spans="1:66" x14ac:dyDescent="0.35">
      <c r="A318" t="s">
        <v>621</v>
      </c>
      <c r="B318" s="144"/>
      <c r="C318" s="98"/>
      <c r="D318" s="43" t="str">
        <f t="shared" si="33"/>
        <v>PPO</v>
      </c>
      <c r="E318" s="100"/>
      <c r="F318" s="101"/>
      <c r="G318" s="100"/>
      <c r="H318" s="101"/>
      <c r="I318" s="100"/>
      <c r="J318" s="101"/>
      <c r="K318" s="100"/>
      <c r="L318" s="101"/>
      <c r="M318" s="100"/>
      <c r="N318" s="101"/>
      <c r="O318" s="100"/>
      <c r="P318" s="101"/>
      <c r="Q318" s="100"/>
      <c r="R318" s="101"/>
      <c r="S318" s="100"/>
      <c r="T318" s="101"/>
      <c r="U318" s="118"/>
      <c r="V318" s="118"/>
      <c r="W318" s="100"/>
      <c r="X318" s="100"/>
      <c r="Y318" s="100"/>
      <c r="Z318" s="100"/>
      <c r="AA318" s="132"/>
      <c r="AB318" s="101"/>
      <c r="AC318" s="101"/>
      <c r="AD318" s="101"/>
      <c r="AE318" s="100"/>
      <c r="AF318" s="101"/>
      <c r="AG318" s="100"/>
      <c r="AH318" s="101"/>
      <c r="AI318" s="100"/>
      <c r="AJ318" s="101"/>
      <c r="AK318" s="100"/>
      <c r="AL318" s="101"/>
      <c r="AM318" s="101"/>
      <c r="AN318" s="8"/>
      <c r="AO318" s="147">
        <f>IFERROR(VLOOKUP(B318,'A2. Rate Change &amp; Enrollment'!$C$20:$K$769,3,FALSE),0)</f>
        <v>0</v>
      </c>
      <c r="AP318" s="147">
        <f>IFERROR(VLOOKUP(B318,'A2. Rate Change &amp; Enrollment'!$C$20:$K$769,7,FALSE),0)</f>
        <v>0</v>
      </c>
      <c r="AQ318" s="150" t="e">
        <f t="shared" si="38"/>
        <v>#DIV/0!</v>
      </c>
      <c r="AS318" s="177"/>
      <c r="AT318" s="177"/>
      <c r="AV318" s="153" t="e">
        <f t="shared" si="39"/>
        <v>#DIV/0!</v>
      </c>
      <c r="AW318" s="101"/>
      <c r="AY318" s="132"/>
      <c r="AZ318" s="101"/>
      <c r="BA318" s="94"/>
      <c r="BB318" s="94"/>
      <c r="BC318" s="94"/>
      <c r="BD318" s="94"/>
      <c r="BE318" s="101"/>
      <c r="BF318" s="132"/>
      <c r="BG318" s="98"/>
      <c r="BH318" s="74" t="str">
        <f t="shared" si="34"/>
        <v>N</v>
      </c>
      <c r="BI318" t="e">
        <f t="shared" si="35"/>
        <v>#DIV/0!</v>
      </c>
      <c r="BK318" s="283">
        <f>IFERROR(VLOOKUP($B318, 'A2. Rate Change &amp; Enrollment'!$C$14:$BY$769, 75, FALSE), 0)</f>
        <v>0</v>
      </c>
      <c r="BL318" s="283" t="e">
        <f t="shared" si="36"/>
        <v>#DIV/0!</v>
      </c>
      <c r="BM318" s="283" t="e">
        <f t="shared" si="37"/>
        <v>#DIV/0!</v>
      </c>
      <c r="BN318" t="e">
        <f t="shared" si="40"/>
        <v>#DIV/0!</v>
      </c>
    </row>
    <row r="319" spans="1:66" x14ac:dyDescent="0.35">
      <c r="A319" t="s">
        <v>622</v>
      </c>
      <c r="B319" s="144"/>
      <c r="C319" s="98"/>
      <c r="D319" s="43" t="str">
        <f t="shared" si="33"/>
        <v>PPO</v>
      </c>
      <c r="E319" s="100"/>
      <c r="F319" s="101"/>
      <c r="G319" s="100"/>
      <c r="H319" s="101"/>
      <c r="I319" s="100"/>
      <c r="J319" s="101"/>
      <c r="K319" s="100"/>
      <c r="L319" s="101"/>
      <c r="M319" s="100"/>
      <c r="N319" s="101"/>
      <c r="O319" s="100"/>
      <c r="P319" s="101"/>
      <c r="Q319" s="100"/>
      <c r="R319" s="101"/>
      <c r="S319" s="100"/>
      <c r="T319" s="101"/>
      <c r="U319" s="118"/>
      <c r="V319" s="118"/>
      <c r="W319" s="100"/>
      <c r="X319" s="100"/>
      <c r="Y319" s="100"/>
      <c r="Z319" s="100"/>
      <c r="AA319" s="132"/>
      <c r="AB319" s="101"/>
      <c r="AC319" s="101"/>
      <c r="AD319" s="101"/>
      <c r="AE319" s="100"/>
      <c r="AF319" s="101"/>
      <c r="AG319" s="100"/>
      <c r="AH319" s="101"/>
      <c r="AI319" s="100"/>
      <c r="AJ319" s="101"/>
      <c r="AK319" s="100"/>
      <c r="AL319" s="101"/>
      <c r="AM319" s="101"/>
      <c r="AN319" s="8"/>
      <c r="AO319" s="147">
        <f>IFERROR(VLOOKUP(B319,'A2. Rate Change &amp; Enrollment'!$C$20:$K$769,3,FALSE),0)</f>
        <v>0</v>
      </c>
      <c r="AP319" s="147">
        <f>IFERROR(VLOOKUP(B319,'A2. Rate Change &amp; Enrollment'!$C$20:$K$769,7,FALSE),0)</f>
        <v>0</v>
      </c>
      <c r="AQ319" s="150" t="e">
        <f t="shared" si="38"/>
        <v>#DIV/0!</v>
      </c>
      <c r="AS319" s="177"/>
      <c r="AT319" s="177"/>
      <c r="AV319" s="153" t="e">
        <f t="shared" si="39"/>
        <v>#DIV/0!</v>
      </c>
      <c r="AW319" s="101"/>
      <c r="AY319" s="132"/>
      <c r="AZ319" s="101"/>
      <c r="BA319" s="94"/>
      <c r="BB319" s="94"/>
      <c r="BC319" s="94"/>
      <c r="BD319" s="94"/>
      <c r="BE319" s="101"/>
      <c r="BF319" s="132"/>
      <c r="BG319" s="98"/>
      <c r="BH319" s="74" t="str">
        <f t="shared" si="34"/>
        <v>N</v>
      </c>
      <c r="BI319" t="e">
        <f t="shared" si="35"/>
        <v>#DIV/0!</v>
      </c>
      <c r="BK319" s="283">
        <f>IFERROR(VLOOKUP($B319, 'A2. Rate Change &amp; Enrollment'!$C$14:$BY$769, 75, FALSE), 0)</f>
        <v>0</v>
      </c>
      <c r="BL319" s="283" t="e">
        <f t="shared" si="36"/>
        <v>#DIV/0!</v>
      </c>
      <c r="BM319" s="283" t="e">
        <f t="shared" si="37"/>
        <v>#DIV/0!</v>
      </c>
      <c r="BN319" t="e">
        <f t="shared" si="40"/>
        <v>#DIV/0!</v>
      </c>
    </row>
    <row r="320" spans="1:66" x14ac:dyDescent="0.35">
      <c r="A320" t="s">
        <v>623</v>
      </c>
      <c r="B320" s="144"/>
      <c r="C320" s="98"/>
      <c r="D320" s="43" t="str">
        <f t="shared" si="33"/>
        <v>PPO</v>
      </c>
      <c r="E320" s="100"/>
      <c r="F320" s="101"/>
      <c r="G320" s="100"/>
      <c r="H320" s="101"/>
      <c r="I320" s="100"/>
      <c r="J320" s="101"/>
      <c r="K320" s="100"/>
      <c r="L320" s="101"/>
      <c r="M320" s="100"/>
      <c r="N320" s="101"/>
      <c r="O320" s="100"/>
      <c r="P320" s="101"/>
      <c r="Q320" s="100"/>
      <c r="R320" s="101"/>
      <c r="S320" s="100"/>
      <c r="T320" s="101"/>
      <c r="U320" s="118"/>
      <c r="V320" s="118"/>
      <c r="W320" s="100"/>
      <c r="X320" s="100"/>
      <c r="Y320" s="100"/>
      <c r="Z320" s="100"/>
      <c r="AA320" s="132"/>
      <c r="AB320" s="101"/>
      <c r="AC320" s="101"/>
      <c r="AD320" s="101"/>
      <c r="AE320" s="100"/>
      <c r="AF320" s="101"/>
      <c r="AG320" s="100"/>
      <c r="AH320" s="101"/>
      <c r="AI320" s="100"/>
      <c r="AJ320" s="101"/>
      <c r="AK320" s="100"/>
      <c r="AL320" s="101"/>
      <c r="AM320" s="101"/>
      <c r="AN320" s="8"/>
      <c r="AO320" s="147">
        <f>IFERROR(VLOOKUP(B320,'A2. Rate Change &amp; Enrollment'!$C$20:$K$769,3,FALSE),0)</f>
        <v>0</v>
      </c>
      <c r="AP320" s="147">
        <f>IFERROR(VLOOKUP(B320,'A2. Rate Change &amp; Enrollment'!$C$20:$K$769,7,FALSE),0)</f>
        <v>0</v>
      </c>
      <c r="AQ320" s="150" t="e">
        <f t="shared" si="38"/>
        <v>#DIV/0!</v>
      </c>
      <c r="AS320" s="177"/>
      <c r="AT320" s="177"/>
      <c r="AV320" s="153" t="e">
        <f t="shared" si="39"/>
        <v>#DIV/0!</v>
      </c>
      <c r="AW320" s="101"/>
      <c r="AY320" s="132"/>
      <c r="AZ320" s="101"/>
      <c r="BA320" s="94"/>
      <c r="BB320" s="94"/>
      <c r="BC320" s="94"/>
      <c r="BD320" s="94"/>
      <c r="BE320" s="101"/>
      <c r="BF320" s="132"/>
      <c r="BG320" s="98"/>
      <c r="BH320" s="74" t="str">
        <f t="shared" si="34"/>
        <v>N</v>
      </c>
      <c r="BI320" t="e">
        <f t="shared" si="35"/>
        <v>#DIV/0!</v>
      </c>
      <c r="BK320" s="283">
        <f>IFERROR(VLOOKUP($B320, 'A2. Rate Change &amp; Enrollment'!$C$14:$BY$769, 75, FALSE), 0)</f>
        <v>0</v>
      </c>
      <c r="BL320" s="283" t="e">
        <f t="shared" si="36"/>
        <v>#DIV/0!</v>
      </c>
      <c r="BM320" s="283" t="e">
        <f t="shared" si="37"/>
        <v>#DIV/0!</v>
      </c>
      <c r="BN320" t="e">
        <f t="shared" si="40"/>
        <v>#DIV/0!</v>
      </c>
    </row>
    <row r="321" spans="1:66" x14ac:dyDescent="0.35">
      <c r="A321" t="s">
        <v>624</v>
      </c>
      <c r="B321" s="144"/>
      <c r="C321" s="98"/>
      <c r="D321" s="43" t="str">
        <f t="shared" si="33"/>
        <v>PPO</v>
      </c>
      <c r="E321" s="100"/>
      <c r="F321" s="101"/>
      <c r="G321" s="100"/>
      <c r="H321" s="101"/>
      <c r="I321" s="100"/>
      <c r="J321" s="101"/>
      <c r="K321" s="100"/>
      <c r="L321" s="101"/>
      <c r="M321" s="100"/>
      <c r="N321" s="101"/>
      <c r="O321" s="100"/>
      <c r="P321" s="101"/>
      <c r="Q321" s="100"/>
      <c r="R321" s="101"/>
      <c r="S321" s="100"/>
      <c r="T321" s="101"/>
      <c r="U321" s="118"/>
      <c r="V321" s="118"/>
      <c r="W321" s="100"/>
      <c r="X321" s="100"/>
      <c r="Y321" s="100"/>
      <c r="Z321" s="100"/>
      <c r="AA321" s="132"/>
      <c r="AB321" s="101"/>
      <c r="AC321" s="101"/>
      <c r="AD321" s="101"/>
      <c r="AE321" s="100"/>
      <c r="AF321" s="101"/>
      <c r="AG321" s="100"/>
      <c r="AH321" s="101"/>
      <c r="AI321" s="100"/>
      <c r="AJ321" s="101"/>
      <c r="AK321" s="100"/>
      <c r="AL321" s="101"/>
      <c r="AM321" s="101"/>
      <c r="AN321" s="8"/>
      <c r="AO321" s="147">
        <f>IFERROR(VLOOKUP(B321,'A2. Rate Change &amp; Enrollment'!$C$20:$K$769,3,FALSE),0)</f>
        <v>0</v>
      </c>
      <c r="AP321" s="147">
        <f>IFERROR(VLOOKUP(B321,'A2. Rate Change &amp; Enrollment'!$C$20:$K$769,7,FALSE),0)</f>
        <v>0</v>
      </c>
      <c r="AQ321" s="150" t="e">
        <f t="shared" si="38"/>
        <v>#DIV/0!</v>
      </c>
      <c r="AS321" s="177"/>
      <c r="AT321" s="177"/>
      <c r="AV321" s="153" t="e">
        <f t="shared" si="39"/>
        <v>#DIV/0!</v>
      </c>
      <c r="AW321" s="101"/>
      <c r="AY321" s="132"/>
      <c r="AZ321" s="101"/>
      <c r="BA321" s="94"/>
      <c r="BB321" s="94"/>
      <c r="BC321" s="94"/>
      <c r="BD321" s="94"/>
      <c r="BE321" s="101"/>
      <c r="BF321" s="132"/>
      <c r="BG321" s="98"/>
      <c r="BH321" s="74" t="str">
        <f t="shared" si="34"/>
        <v>N</v>
      </c>
      <c r="BI321" t="e">
        <f t="shared" si="35"/>
        <v>#DIV/0!</v>
      </c>
      <c r="BK321" s="283">
        <f>IFERROR(VLOOKUP($B321, 'A2. Rate Change &amp; Enrollment'!$C$14:$BY$769, 75, FALSE), 0)</f>
        <v>0</v>
      </c>
      <c r="BL321" s="283" t="e">
        <f t="shared" si="36"/>
        <v>#DIV/0!</v>
      </c>
      <c r="BM321" s="283" t="e">
        <f t="shared" si="37"/>
        <v>#DIV/0!</v>
      </c>
      <c r="BN321" t="e">
        <f t="shared" si="40"/>
        <v>#DIV/0!</v>
      </c>
    </row>
    <row r="322" spans="1:66" x14ac:dyDescent="0.35">
      <c r="A322" t="s">
        <v>625</v>
      </c>
      <c r="B322" s="144"/>
      <c r="C322" s="98"/>
      <c r="D322" s="43" t="str">
        <f t="shared" si="33"/>
        <v>PPO</v>
      </c>
      <c r="E322" s="100"/>
      <c r="F322" s="101"/>
      <c r="G322" s="100"/>
      <c r="H322" s="101"/>
      <c r="I322" s="100"/>
      <c r="J322" s="101"/>
      <c r="K322" s="100"/>
      <c r="L322" s="101"/>
      <c r="M322" s="100"/>
      <c r="N322" s="101"/>
      <c r="O322" s="100"/>
      <c r="P322" s="101"/>
      <c r="Q322" s="100"/>
      <c r="R322" s="101"/>
      <c r="S322" s="100"/>
      <c r="T322" s="101"/>
      <c r="U322" s="118"/>
      <c r="V322" s="118"/>
      <c r="W322" s="100"/>
      <c r="X322" s="100"/>
      <c r="Y322" s="100"/>
      <c r="Z322" s="100"/>
      <c r="AA322" s="132"/>
      <c r="AB322" s="101"/>
      <c r="AC322" s="101"/>
      <c r="AD322" s="101"/>
      <c r="AE322" s="100"/>
      <c r="AF322" s="101"/>
      <c r="AG322" s="100"/>
      <c r="AH322" s="101"/>
      <c r="AI322" s="100"/>
      <c r="AJ322" s="101"/>
      <c r="AK322" s="100"/>
      <c r="AL322" s="101"/>
      <c r="AM322" s="101"/>
      <c r="AN322" s="8"/>
      <c r="AO322" s="147">
        <f>IFERROR(VLOOKUP(B322,'A2. Rate Change &amp; Enrollment'!$C$20:$K$769,3,FALSE),0)</f>
        <v>0</v>
      </c>
      <c r="AP322" s="147">
        <f>IFERROR(VLOOKUP(B322,'A2. Rate Change &amp; Enrollment'!$C$20:$K$769,7,FALSE),0)</f>
        <v>0</v>
      </c>
      <c r="AQ322" s="150" t="e">
        <f t="shared" si="38"/>
        <v>#DIV/0!</v>
      </c>
      <c r="AS322" s="177"/>
      <c r="AT322" s="177"/>
      <c r="AV322" s="153" t="e">
        <f t="shared" si="39"/>
        <v>#DIV/0!</v>
      </c>
      <c r="AW322" s="101"/>
      <c r="AY322" s="132"/>
      <c r="AZ322" s="101"/>
      <c r="BA322" s="94"/>
      <c r="BB322" s="94"/>
      <c r="BC322" s="94"/>
      <c r="BD322" s="94"/>
      <c r="BE322" s="101"/>
      <c r="BF322" s="132"/>
      <c r="BG322" s="98"/>
      <c r="BH322" s="74" t="str">
        <f t="shared" si="34"/>
        <v>N</v>
      </c>
      <c r="BI322" t="e">
        <f t="shared" si="35"/>
        <v>#DIV/0!</v>
      </c>
      <c r="BK322" s="283">
        <f>IFERROR(VLOOKUP($B322, 'A2. Rate Change &amp; Enrollment'!$C$14:$BY$769, 75, FALSE), 0)</f>
        <v>0</v>
      </c>
      <c r="BL322" s="283" t="e">
        <f t="shared" si="36"/>
        <v>#DIV/0!</v>
      </c>
      <c r="BM322" s="283" t="e">
        <f t="shared" si="37"/>
        <v>#DIV/0!</v>
      </c>
      <c r="BN322" t="e">
        <f t="shared" si="40"/>
        <v>#DIV/0!</v>
      </c>
    </row>
    <row r="323" spans="1:66" x14ac:dyDescent="0.35">
      <c r="A323" t="s">
        <v>626</v>
      </c>
      <c r="B323" s="144"/>
      <c r="C323" s="98"/>
      <c r="D323" s="43" t="str">
        <f t="shared" si="33"/>
        <v>PPO</v>
      </c>
      <c r="E323" s="100"/>
      <c r="F323" s="101"/>
      <c r="G323" s="100"/>
      <c r="H323" s="101"/>
      <c r="I323" s="100"/>
      <c r="J323" s="101"/>
      <c r="K323" s="100"/>
      <c r="L323" s="101"/>
      <c r="M323" s="100"/>
      <c r="N323" s="101"/>
      <c r="O323" s="100"/>
      <c r="P323" s="101"/>
      <c r="Q323" s="100"/>
      <c r="R323" s="101"/>
      <c r="S323" s="100"/>
      <c r="T323" s="101"/>
      <c r="U323" s="118"/>
      <c r="V323" s="118"/>
      <c r="W323" s="100"/>
      <c r="X323" s="100"/>
      <c r="Y323" s="100"/>
      <c r="Z323" s="100"/>
      <c r="AA323" s="132"/>
      <c r="AB323" s="101"/>
      <c r="AC323" s="101"/>
      <c r="AD323" s="101"/>
      <c r="AE323" s="100"/>
      <c r="AF323" s="101"/>
      <c r="AG323" s="100"/>
      <c r="AH323" s="101"/>
      <c r="AI323" s="100"/>
      <c r="AJ323" s="101"/>
      <c r="AK323" s="100"/>
      <c r="AL323" s="101"/>
      <c r="AM323" s="101"/>
      <c r="AN323" s="8"/>
      <c r="AO323" s="147">
        <f>IFERROR(VLOOKUP(B323,'A2. Rate Change &amp; Enrollment'!$C$20:$K$769,3,FALSE),0)</f>
        <v>0</v>
      </c>
      <c r="AP323" s="147">
        <f>IFERROR(VLOOKUP(B323,'A2. Rate Change &amp; Enrollment'!$C$20:$K$769,7,FALSE),0)</f>
        <v>0</v>
      </c>
      <c r="AQ323" s="150" t="e">
        <f t="shared" si="38"/>
        <v>#DIV/0!</v>
      </c>
      <c r="AS323" s="177"/>
      <c r="AT323" s="177"/>
      <c r="AV323" s="153" t="e">
        <f t="shared" si="39"/>
        <v>#DIV/0!</v>
      </c>
      <c r="AW323" s="101"/>
      <c r="AY323" s="132"/>
      <c r="AZ323" s="101"/>
      <c r="BA323" s="94"/>
      <c r="BB323" s="94"/>
      <c r="BC323" s="94"/>
      <c r="BD323" s="94"/>
      <c r="BE323" s="101"/>
      <c r="BF323" s="132"/>
      <c r="BG323" s="98"/>
      <c r="BH323" s="74" t="str">
        <f t="shared" si="34"/>
        <v>N</v>
      </c>
      <c r="BI323" t="e">
        <f t="shared" si="35"/>
        <v>#DIV/0!</v>
      </c>
      <c r="BK323" s="283">
        <f>IFERROR(VLOOKUP($B323, 'A2. Rate Change &amp; Enrollment'!$C$14:$BY$769, 75, FALSE), 0)</f>
        <v>0</v>
      </c>
      <c r="BL323" s="283" t="e">
        <f t="shared" si="36"/>
        <v>#DIV/0!</v>
      </c>
      <c r="BM323" s="283" t="e">
        <f t="shared" si="37"/>
        <v>#DIV/0!</v>
      </c>
      <c r="BN323" t="e">
        <f t="shared" si="40"/>
        <v>#DIV/0!</v>
      </c>
    </row>
    <row r="324" spans="1:66" x14ac:dyDescent="0.35">
      <c r="A324" t="s">
        <v>627</v>
      </c>
      <c r="B324" s="144"/>
      <c r="C324" s="98"/>
      <c r="D324" s="43" t="str">
        <f t="shared" si="33"/>
        <v>PPO</v>
      </c>
      <c r="E324" s="100"/>
      <c r="F324" s="101"/>
      <c r="G324" s="100"/>
      <c r="H324" s="101"/>
      <c r="I324" s="100"/>
      <c r="J324" s="101"/>
      <c r="K324" s="100"/>
      <c r="L324" s="101"/>
      <c r="M324" s="100"/>
      <c r="N324" s="101"/>
      <c r="O324" s="100"/>
      <c r="P324" s="101"/>
      <c r="Q324" s="100"/>
      <c r="R324" s="101"/>
      <c r="S324" s="100"/>
      <c r="T324" s="101"/>
      <c r="U324" s="118"/>
      <c r="V324" s="118"/>
      <c r="W324" s="100"/>
      <c r="X324" s="100"/>
      <c r="Y324" s="100"/>
      <c r="Z324" s="100"/>
      <c r="AA324" s="132"/>
      <c r="AB324" s="101"/>
      <c r="AC324" s="101"/>
      <c r="AD324" s="101"/>
      <c r="AE324" s="100"/>
      <c r="AF324" s="101"/>
      <c r="AG324" s="100"/>
      <c r="AH324" s="101"/>
      <c r="AI324" s="100"/>
      <c r="AJ324" s="101"/>
      <c r="AK324" s="100"/>
      <c r="AL324" s="101"/>
      <c r="AM324" s="101"/>
      <c r="AN324" s="8"/>
      <c r="AO324" s="147">
        <f>IFERROR(VLOOKUP(B324,'A2. Rate Change &amp; Enrollment'!$C$20:$K$769,3,FALSE),0)</f>
        <v>0</v>
      </c>
      <c r="AP324" s="147">
        <f>IFERROR(VLOOKUP(B324,'A2. Rate Change &amp; Enrollment'!$C$20:$K$769,7,FALSE),0)</f>
        <v>0</v>
      </c>
      <c r="AQ324" s="150" t="e">
        <f t="shared" si="38"/>
        <v>#DIV/0!</v>
      </c>
      <c r="AS324" s="177"/>
      <c r="AT324" s="177"/>
      <c r="AV324" s="153" t="e">
        <f t="shared" si="39"/>
        <v>#DIV/0!</v>
      </c>
      <c r="AW324" s="101"/>
      <c r="AY324" s="132"/>
      <c r="AZ324" s="101"/>
      <c r="BA324" s="94"/>
      <c r="BB324" s="94"/>
      <c r="BC324" s="94"/>
      <c r="BD324" s="94"/>
      <c r="BE324" s="101"/>
      <c r="BF324" s="132"/>
      <c r="BG324" s="98"/>
      <c r="BH324" s="74" t="str">
        <f t="shared" si="34"/>
        <v>N</v>
      </c>
      <c r="BI324" t="e">
        <f t="shared" si="35"/>
        <v>#DIV/0!</v>
      </c>
      <c r="BK324" s="283">
        <f>IFERROR(VLOOKUP($B324, 'A2. Rate Change &amp; Enrollment'!$C$14:$BY$769, 75, FALSE), 0)</f>
        <v>0</v>
      </c>
      <c r="BL324" s="283" t="e">
        <f t="shared" si="36"/>
        <v>#DIV/0!</v>
      </c>
      <c r="BM324" s="283" t="e">
        <f t="shared" si="37"/>
        <v>#DIV/0!</v>
      </c>
      <c r="BN324" t="e">
        <f t="shared" si="40"/>
        <v>#DIV/0!</v>
      </c>
    </row>
    <row r="325" spans="1:66" x14ac:dyDescent="0.35">
      <c r="A325" t="s">
        <v>628</v>
      </c>
      <c r="B325" s="144"/>
      <c r="C325" s="98"/>
      <c r="D325" s="43" t="str">
        <f t="shared" si="33"/>
        <v>PPO</v>
      </c>
      <c r="E325" s="100"/>
      <c r="F325" s="101"/>
      <c r="G325" s="100"/>
      <c r="H325" s="101"/>
      <c r="I325" s="100"/>
      <c r="J325" s="101"/>
      <c r="K325" s="100"/>
      <c r="L325" s="101"/>
      <c r="M325" s="100"/>
      <c r="N325" s="101"/>
      <c r="O325" s="100"/>
      <c r="P325" s="101"/>
      <c r="Q325" s="100"/>
      <c r="R325" s="101"/>
      <c r="S325" s="100"/>
      <c r="T325" s="101"/>
      <c r="U325" s="118"/>
      <c r="V325" s="118"/>
      <c r="W325" s="100"/>
      <c r="X325" s="100"/>
      <c r="Y325" s="100"/>
      <c r="Z325" s="100"/>
      <c r="AA325" s="132"/>
      <c r="AB325" s="101"/>
      <c r="AC325" s="101"/>
      <c r="AD325" s="101"/>
      <c r="AE325" s="100"/>
      <c r="AF325" s="101"/>
      <c r="AG325" s="100"/>
      <c r="AH325" s="101"/>
      <c r="AI325" s="100"/>
      <c r="AJ325" s="101"/>
      <c r="AK325" s="100"/>
      <c r="AL325" s="101"/>
      <c r="AM325" s="101"/>
      <c r="AN325" s="8"/>
      <c r="AO325" s="147">
        <f>IFERROR(VLOOKUP(B325,'A2. Rate Change &amp; Enrollment'!$C$20:$K$769,3,FALSE),0)</f>
        <v>0</v>
      </c>
      <c r="AP325" s="147">
        <f>IFERROR(VLOOKUP(B325,'A2. Rate Change &amp; Enrollment'!$C$20:$K$769,7,FALSE),0)</f>
        <v>0</v>
      </c>
      <c r="AQ325" s="150" t="e">
        <f t="shared" si="38"/>
        <v>#DIV/0!</v>
      </c>
      <c r="AS325" s="177"/>
      <c r="AT325" s="177"/>
      <c r="AV325" s="153" t="e">
        <f t="shared" si="39"/>
        <v>#DIV/0!</v>
      </c>
      <c r="AW325" s="101"/>
      <c r="AY325" s="132"/>
      <c r="AZ325" s="101"/>
      <c r="BA325" s="94"/>
      <c r="BB325" s="94"/>
      <c r="BC325" s="94"/>
      <c r="BD325" s="94"/>
      <c r="BE325" s="101"/>
      <c r="BF325" s="132"/>
      <c r="BG325" s="98"/>
      <c r="BH325" s="74" t="str">
        <f t="shared" si="34"/>
        <v>N</v>
      </c>
      <c r="BI325" t="e">
        <f t="shared" si="35"/>
        <v>#DIV/0!</v>
      </c>
      <c r="BK325" s="283">
        <f>IFERROR(VLOOKUP($B325, 'A2. Rate Change &amp; Enrollment'!$C$14:$BY$769, 75, FALSE), 0)</f>
        <v>0</v>
      </c>
      <c r="BL325" s="283" t="e">
        <f t="shared" si="36"/>
        <v>#DIV/0!</v>
      </c>
      <c r="BM325" s="283" t="e">
        <f t="shared" si="37"/>
        <v>#DIV/0!</v>
      </c>
      <c r="BN325" t="e">
        <f t="shared" si="40"/>
        <v>#DIV/0!</v>
      </c>
    </row>
    <row r="326" spans="1:66" x14ac:dyDescent="0.35">
      <c r="A326" t="s">
        <v>629</v>
      </c>
      <c r="B326" s="144"/>
      <c r="C326" s="98"/>
      <c r="D326" s="43" t="str">
        <f t="shared" si="33"/>
        <v>PPO</v>
      </c>
      <c r="E326" s="100"/>
      <c r="F326" s="101"/>
      <c r="G326" s="100"/>
      <c r="H326" s="101"/>
      <c r="I326" s="100"/>
      <c r="J326" s="101"/>
      <c r="K326" s="100"/>
      <c r="L326" s="101"/>
      <c r="M326" s="100"/>
      <c r="N326" s="101"/>
      <c r="O326" s="100"/>
      <c r="P326" s="101"/>
      <c r="Q326" s="100"/>
      <c r="R326" s="101"/>
      <c r="S326" s="100"/>
      <c r="T326" s="101"/>
      <c r="U326" s="118"/>
      <c r="V326" s="118"/>
      <c r="W326" s="100"/>
      <c r="X326" s="100"/>
      <c r="Y326" s="100"/>
      <c r="Z326" s="100"/>
      <c r="AA326" s="132"/>
      <c r="AB326" s="101"/>
      <c r="AC326" s="101"/>
      <c r="AD326" s="101"/>
      <c r="AE326" s="100"/>
      <c r="AF326" s="101"/>
      <c r="AG326" s="100"/>
      <c r="AH326" s="101"/>
      <c r="AI326" s="100"/>
      <c r="AJ326" s="101"/>
      <c r="AK326" s="100"/>
      <c r="AL326" s="101"/>
      <c r="AM326" s="101"/>
      <c r="AN326" s="8"/>
      <c r="AO326" s="147">
        <f>IFERROR(VLOOKUP(B326,'A2. Rate Change &amp; Enrollment'!$C$20:$K$769,3,FALSE),0)</f>
        <v>0</v>
      </c>
      <c r="AP326" s="147">
        <f>IFERROR(VLOOKUP(B326,'A2. Rate Change &amp; Enrollment'!$C$20:$K$769,7,FALSE),0)</f>
        <v>0</v>
      </c>
      <c r="AQ326" s="150" t="e">
        <f t="shared" si="38"/>
        <v>#DIV/0!</v>
      </c>
      <c r="AS326" s="177"/>
      <c r="AT326" s="177"/>
      <c r="AV326" s="153" t="e">
        <f t="shared" si="39"/>
        <v>#DIV/0!</v>
      </c>
      <c r="AW326" s="101"/>
      <c r="AY326" s="132"/>
      <c r="AZ326" s="101"/>
      <c r="BA326" s="94"/>
      <c r="BB326" s="94"/>
      <c r="BC326" s="94"/>
      <c r="BD326" s="94"/>
      <c r="BE326" s="101"/>
      <c r="BF326" s="132"/>
      <c r="BG326" s="98"/>
      <c r="BH326" s="74" t="str">
        <f t="shared" si="34"/>
        <v>N</v>
      </c>
      <c r="BI326" t="e">
        <f t="shared" si="35"/>
        <v>#DIV/0!</v>
      </c>
      <c r="BK326" s="283">
        <f>IFERROR(VLOOKUP($B326, 'A2. Rate Change &amp; Enrollment'!$C$14:$BY$769, 75, FALSE), 0)</f>
        <v>0</v>
      </c>
      <c r="BL326" s="283" t="e">
        <f t="shared" si="36"/>
        <v>#DIV/0!</v>
      </c>
      <c r="BM326" s="283" t="e">
        <f t="shared" si="37"/>
        <v>#DIV/0!</v>
      </c>
      <c r="BN326" t="e">
        <f t="shared" si="40"/>
        <v>#DIV/0!</v>
      </c>
    </row>
    <row r="327" spans="1:66" x14ac:dyDescent="0.35">
      <c r="A327" t="s">
        <v>630</v>
      </c>
      <c r="B327" s="144"/>
      <c r="C327" s="98"/>
      <c r="D327" s="43" t="str">
        <f t="shared" si="33"/>
        <v>PPO</v>
      </c>
      <c r="E327" s="100"/>
      <c r="F327" s="101"/>
      <c r="G327" s="100"/>
      <c r="H327" s="101"/>
      <c r="I327" s="100"/>
      <c r="J327" s="101"/>
      <c r="K327" s="100"/>
      <c r="L327" s="101"/>
      <c r="M327" s="100"/>
      <c r="N327" s="101"/>
      <c r="O327" s="100"/>
      <c r="P327" s="101"/>
      <c r="Q327" s="100"/>
      <c r="R327" s="101"/>
      <c r="S327" s="100"/>
      <c r="T327" s="101"/>
      <c r="U327" s="118"/>
      <c r="V327" s="118"/>
      <c r="W327" s="100"/>
      <c r="X327" s="100"/>
      <c r="Y327" s="100"/>
      <c r="Z327" s="100"/>
      <c r="AA327" s="132"/>
      <c r="AB327" s="101"/>
      <c r="AC327" s="101"/>
      <c r="AD327" s="101"/>
      <c r="AE327" s="100"/>
      <c r="AF327" s="101"/>
      <c r="AG327" s="100"/>
      <c r="AH327" s="101"/>
      <c r="AI327" s="100"/>
      <c r="AJ327" s="101"/>
      <c r="AK327" s="100"/>
      <c r="AL327" s="101"/>
      <c r="AM327" s="101"/>
      <c r="AN327" s="8"/>
      <c r="AO327" s="147">
        <f>IFERROR(VLOOKUP(B327,'A2. Rate Change &amp; Enrollment'!$C$20:$K$769,3,FALSE),0)</f>
        <v>0</v>
      </c>
      <c r="AP327" s="147">
        <f>IFERROR(VLOOKUP(B327,'A2. Rate Change &amp; Enrollment'!$C$20:$K$769,7,FALSE),0)</f>
        <v>0</v>
      </c>
      <c r="AQ327" s="150" t="e">
        <f t="shared" si="38"/>
        <v>#DIV/0!</v>
      </c>
      <c r="AS327" s="177"/>
      <c r="AT327" s="177"/>
      <c r="AV327" s="153" t="e">
        <f t="shared" si="39"/>
        <v>#DIV/0!</v>
      </c>
      <c r="AW327" s="101"/>
      <c r="AY327" s="132"/>
      <c r="AZ327" s="101"/>
      <c r="BA327" s="94"/>
      <c r="BB327" s="94"/>
      <c r="BC327" s="94"/>
      <c r="BD327" s="94"/>
      <c r="BE327" s="101"/>
      <c r="BF327" s="132"/>
      <c r="BG327" s="98"/>
      <c r="BH327" s="74" t="str">
        <f t="shared" si="34"/>
        <v>N</v>
      </c>
      <c r="BI327" t="e">
        <f t="shared" si="35"/>
        <v>#DIV/0!</v>
      </c>
      <c r="BK327" s="283">
        <f>IFERROR(VLOOKUP($B327, 'A2. Rate Change &amp; Enrollment'!$C$14:$BY$769, 75, FALSE), 0)</f>
        <v>0</v>
      </c>
      <c r="BL327" s="283" t="e">
        <f t="shared" si="36"/>
        <v>#DIV/0!</v>
      </c>
      <c r="BM327" s="283" t="e">
        <f t="shared" si="37"/>
        <v>#DIV/0!</v>
      </c>
      <c r="BN327" t="e">
        <f t="shared" si="40"/>
        <v>#DIV/0!</v>
      </c>
    </row>
    <row r="328" spans="1:66" x14ac:dyDescent="0.35">
      <c r="A328" t="s">
        <v>631</v>
      </c>
      <c r="B328" s="144"/>
      <c r="C328" s="98"/>
      <c r="D328" s="43" t="str">
        <f t="shared" si="33"/>
        <v>PPO</v>
      </c>
      <c r="E328" s="100"/>
      <c r="F328" s="101"/>
      <c r="G328" s="100"/>
      <c r="H328" s="101"/>
      <c r="I328" s="100"/>
      <c r="J328" s="101"/>
      <c r="K328" s="100"/>
      <c r="L328" s="101"/>
      <c r="M328" s="100"/>
      <c r="N328" s="101"/>
      <c r="O328" s="100"/>
      <c r="P328" s="101"/>
      <c r="Q328" s="100"/>
      <c r="R328" s="101"/>
      <c r="S328" s="100"/>
      <c r="T328" s="101"/>
      <c r="U328" s="118"/>
      <c r="V328" s="118"/>
      <c r="W328" s="100"/>
      <c r="X328" s="100"/>
      <c r="Y328" s="100"/>
      <c r="Z328" s="100"/>
      <c r="AA328" s="132"/>
      <c r="AB328" s="101"/>
      <c r="AC328" s="101"/>
      <c r="AD328" s="101"/>
      <c r="AE328" s="100"/>
      <c r="AF328" s="101"/>
      <c r="AG328" s="100"/>
      <c r="AH328" s="101"/>
      <c r="AI328" s="100"/>
      <c r="AJ328" s="101"/>
      <c r="AK328" s="100"/>
      <c r="AL328" s="101"/>
      <c r="AM328" s="101"/>
      <c r="AN328" s="8"/>
      <c r="AO328" s="147">
        <f>IFERROR(VLOOKUP(B328,'A2. Rate Change &amp; Enrollment'!$C$20:$K$769,3,FALSE),0)</f>
        <v>0</v>
      </c>
      <c r="AP328" s="147">
        <f>IFERROR(VLOOKUP(B328,'A2. Rate Change &amp; Enrollment'!$C$20:$K$769,7,FALSE),0)</f>
        <v>0</v>
      </c>
      <c r="AQ328" s="150" t="e">
        <f t="shared" si="38"/>
        <v>#DIV/0!</v>
      </c>
      <c r="AS328" s="177"/>
      <c r="AT328" s="177"/>
      <c r="AV328" s="153" t="e">
        <f t="shared" si="39"/>
        <v>#DIV/0!</v>
      </c>
      <c r="AW328" s="101"/>
      <c r="AY328" s="132"/>
      <c r="AZ328" s="101"/>
      <c r="BA328" s="94"/>
      <c r="BB328" s="94"/>
      <c r="BC328" s="94"/>
      <c r="BD328" s="94"/>
      <c r="BE328" s="101"/>
      <c r="BF328" s="132"/>
      <c r="BG328" s="98"/>
      <c r="BH328" s="74" t="str">
        <f t="shared" si="34"/>
        <v>N</v>
      </c>
      <c r="BI328" t="e">
        <f t="shared" si="35"/>
        <v>#DIV/0!</v>
      </c>
      <c r="BK328" s="283">
        <f>IFERROR(VLOOKUP($B328, 'A2. Rate Change &amp; Enrollment'!$C$14:$BY$769, 75, FALSE), 0)</f>
        <v>0</v>
      </c>
      <c r="BL328" s="283" t="e">
        <f t="shared" si="36"/>
        <v>#DIV/0!</v>
      </c>
      <c r="BM328" s="283" t="e">
        <f t="shared" si="37"/>
        <v>#DIV/0!</v>
      </c>
      <c r="BN328" t="e">
        <f t="shared" si="40"/>
        <v>#DIV/0!</v>
      </c>
    </row>
    <row r="329" spans="1:66" x14ac:dyDescent="0.35">
      <c r="A329" t="s">
        <v>632</v>
      </c>
      <c r="B329" s="144"/>
      <c r="C329" s="98"/>
      <c r="D329" s="43" t="str">
        <f t="shared" si="33"/>
        <v>PPO</v>
      </c>
      <c r="E329" s="100"/>
      <c r="F329" s="101"/>
      <c r="G329" s="100"/>
      <c r="H329" s="101"/>
      <c r="I329" s="100"/>
      <c r="J329" s="101"/>
      <c r="K329" s="100"/>
      <c r="L329" s="101"/>
      <c r="M329" s="100"/>
      <c r="N329" s="101"/>
      <c r="O329" s="100"/>
      <c r="P329" s="101"/>
      <c r="Q329" s="100"/>
      <c r="R329" s="101"/>
      <c r="S329" s="100"/>
      <c r="T329" s="101"/>
      <c r="U329" s="118"/>
      <c r="V329" s="118"/>
      <c r="W329" s="100"/>
      <c r="X329" s="100"/>
      <c r="Y329" s="100"/>
      <c r="Z329" s="100"/>
      <c r="AA329" s="132"/>
      <c r="AB329" s="101"/>
      <c r="AC329" s="101"/>
      <c r="AD329" s="101"/>
      <c r="AE329" s="100"/>
      <c r="AF329" s="101"/>
      <c r="AG329" s="100"/>
      <c r="AH329" s="101"/>
      <c r="AI329" s="100"/>
      <c r="AJ329" s="101"/>
      <c r="AK329" s="100"/>
      <c r="AL329" s="101"/>
      <c r="AM329" s="101"/>
      <c r="AN329" s="8"/>
      <c r="AO329" s="147">
        <f>IFERROR(VLOOKUP(B329,'A2. Rate Change &amp; Enrollment'!$C$20:$K$769,3,FALSE),0)</f>
        <v>0</v>
      </c>
      <c r="AP329" s="147">
        <f>IFERROR(VLOOKUP(B329,'A2. Rate Change &amp; Enrollment'!$C$20:$K$769,7,FALSE),0)</f>
        <v>0</v>
      </c>
      <c r="AQ329" s="150" t="e">
        <f t="shared" si="38"/>
        <v>#DIV/0!</v>
      </c>
      <c r="AS329" s="177"/>
      <c r="AT329" s="177"/>
      <c r="AV329" s="153" t="e">
        <f t="shared" si="39"/>
        <v>#DIV/0!</v>
      </c>
      <c r="AW329" s="101"/>
      <c r="AY329" s="132"/>
      <c r="AZ329" s="101"/>
      <c r="BA329" s="94"/>
      <c r="BB329" s="94"/>
      <c r="BC329" s="94"/>
      <c r="BD329" s="94"/>
      <c r="BE329" s="101"/>
      <c r="BF329" s="132"/>
      <c r="BG329" s="98"/>
      <c r="BH329" s="74" t="str">
        <f t="shared" si="34"/>
        <v>N</v>
      </c>
      <c r="BI329" t="e">
        <f t="shared" si="35"/>
        <v>#DIV/0!</v>
      </c>
      <c r="BK329" s="283">
        <f>IFERROR(VLOOKUP($B329, 'A2. Rate Change &amp; Enrollment'!$C$14:$BY$769, 75, FALSE), 0)</f>
        <v>0</v>
      </c>
      <c r="BL329" s="283" t="e">
        <f t="shared" si="36"/>
        <v>#DIV/0!</v>
      </c>
      <c r="BM329" s="283" t="e">
        <f t="shared" si="37"/>
        <v>#DIV/0!</v>
      </c>
      <c r="BN329" t="e">
        <f t="shared" si="40"/>
        <v>#DIV/0!</v>
      </c>
    </row>
    <row r="330" spans="1:66" x14ac:dyDescent="0.35">
      <c r="A330" t="s">
        <v>633</v>
      </c>
      <c r="B330" s="144"/>
      <c r="C330" s="98"/>
      <c r="D330" s="43" t="str">
        <f t="shared" si="33"/>
        <v>PPO</v>
      </c>
      <c r="E330" s="100"/>
      <c r="F330" s="101"/>
      <c r="G330" s="100"/>
      <c r="H330" s="101"/>
      <c r="I330" s="100"/>
      <c r="J330" s="101"/>
      <c r="K330" s="100"/>
      <c r="L330" s="101"/>
      <c r="M330" s="100"/>
      <c r="N330" s="101"/>
      <c r="O330" s="100"/>
      <c r="P330" s="101"/>
      <c r="Q330" s="100"/>
      <c r="R330" s="101"/>
      <c r="S330" s="100"/>
      <c r="T330" s="101"/>
      <c r="U330" s="118"/>
      <c r="V330" s="118"/>
      <c r="W330" s="100"/>
      <c r="X330" s="100"/>
      <c r="Y330" s="100"/>
      <c r="Z330" s="100"/>
      <c r="AA330" s="132"/>
      <c r="AB330" s="101"/>
      <c r="AC330" s="101"/>
      <c r="AD330" s="101"/>
      <c r="AE330" s="100"/>
      <c r="AF330" s="101"/>
      <c r="AG330" s="100"/>
      <c r="AH330" s="101"/>
      <c r="AI330" s="100"/>
      <c r="AJ330" s="101"/>
      <c r="AK330" s="100"/>
      <c r="AL330" s="101"/>
      <c r="AM330" s="101"/>
      <c r="AN330" s="8"/>
      <c r="AO330" s="147">
        <f>IFERROR(VLOOKUP(B330,'A2. Rate Change &amp; Enrollment'!$C$20:$K$769,3,FALSE),0)</f>
        <v>0</v>
      </c>
      <c r="AP330" s="147">
        <f>IFERROR(VLOOKUP(B330,'A2. Rate Change &amp; Enrollment'!$C$20:$K$769,7,FALSE),0)</f>
        <v>0</v>
      </c>
      <c r="AQ330" s="150" t="e">
        <f t="shared" si="38"/>
        <v>#DIV/0!</v>
      </c>
      <c r="AS330" s="177"/>
      <c r="AT330" s="177"/>
      <c r="AV330" s="153" t="e">
        <f t="shared" si="39"/>
        <v>#DIV/0!</v>
      </c>
      <c r="AW330" s="101"/>
      <c r="AY330" s="132"/>
      <c r="AZ330" s="101"/>
      <c r="BA330" s="94"/>
      <c r="BB330" s="94"/>
      <c r="BC330" s="94"/>
      <c r="BD330" s="94"/>
      <c r="BE330" s="101"/>
      <c r="BF330" s="132"/>
      <c r="BG330" s="98"/>
      <c r="BH330" s="74" t="str">
        <f t="shared" si="34"/>
        <v>N</v>
      </c>
      <c r="BI330" t="e">
        <f t="shared" si="35"/>
        <v>#DIV/0!</v>
      </c>
      <c r="BK330" s="283">
        <f>IFERROR(VLOOKUP($B330, 'A2. Rate Change &amp; Enrollment'!$C$14:$BY$769, 75, FALSE), 0)</f>
        <v>0</v>
      </c>
      <c r="BL330" s="283" t="e">
        <f t="shared" si="36"/>
        <v>#DIV/0!</v>
      </c>
      <c r="BM330" s="283" t="e">
        <f t="shared" si="37"/>
        <v>#DIV/0!</v>
      </c>
      <c r="BN330" t="e">
        <f t="shared" si="40"/>
        <v>#DIV/0!</v>
      </c>
    </row>
    <row r="331" spans="1:66" x14ac:dyDescent="0.35">
      <c r="A331" t="s">
        <v>634</v>
      </c>
      <c r="B331" s="144"/>
      <c r="C331" s="98"/>
      <c r="D331" s="43" t="str">
        <f t="shared" si="33"/>
        <v>PPO</v>
      </c>
      <c r="E331" s="100"/>
      <c r="F331" s="101"/>
      <c r="G331" s="100"/>
      <c r="H331" s="101"/>
      <c r="I331" s="100"/>
      <c r="J331" s="101"/>
      <c r="K331" s="100"/>
      <c r="L331" s="101"/>
      <c r="M331" s="100"/>
      <c r="N331" s="101"/>
      <c r="O331" s="100"/>
      <c r="P331" s="101"/>
      <c r="Q331" s="100"/>
      <c r="R331" s="101"/>
      <c r="S331" s="100"/>
      <c r="T331" s="101"/>
      <c r="U331" s="118"/>
      <c r="V331" s="118"/>
      <c r="W331" s="100"/>
      <c r="X331" s="100"/>
      <c r="Y331" s="100"/>
      <c r="Z331" s="100"/>
      <c r="AA331" s="132"/>
      <c r="AB331" s="101"/>
      <c r="AC331" s="101"/>
      <c r="AD331" s="101"/>
      <c r="AE331" s="100"/>
      <c r="AF331" s="101"/>
      <c r="AG331" s="100"/>
      <c r="AH331" s="101"/>
      <c r="AI331" s="100"/>
      <c r="AJ331" s="101"/>
      <c r="AK331" s="100"/>
      <c r="AL331" s="101"/>
      <c r="AM331" s="101"/>
      <c r="AN331" s="8"/>
      <c r="AO331" s="147">
        <f>IFERROR(VLOOKUP(B331,'A2. Rate Change &amp; Enrollment'!$C$20:$K$769,3,FALSE),0)</f>
        <v>0</v>
      </c>
      <c r="AP331" s="147">
        <f>IFERROR(VLOOKUP(B331,'A2. Rate Change &amp; Enrollment'!$C$20:$K$769,7,FALSE),0)</f>
        <v>0</v>
      </c>
      <c r="AQ331" s="150" t="e">
        <f t="shared" si="38"/>
        <v>#DIV/0!</v>
      </c>
      <c r="AS331" s="177"/>
      <c r="AT331" s="177"/>
      <c r="AV331" s="153" t="e">
        <f t="shared" si="39"/>
        <v>#DIV/0!</v>
      </c>
      <c r="AW331" s="101"/>
      <c r="AY331" s="132"/>
      <c r="AZ331" s="101"/>
      <c r="BA331" s="94"/>
      <c r="BB331" s="94"/>
      <c r="BC331" s="94"/>
      <c r="BD331" s="94"/>
      <c r="BE331" s="101"/>
      <c r="BF331" s="132"/>
      <c r="BG331" s="98"/>
      <c r="BH331" s="74" t="str">
        <f t="shared" si="34"/>
        <v>N</v>
      </c>
      <c r="BI331" t="e">
        <f t="shared" si="35"/>
        <v>#DIV/0!</v>
      </c>
      <c r="BK331" s="283">
        <f>IFERROR(VLOOKUP($B331, 'A2. Rate Change &amp; Enrollment'!$C$14:$BY$769, 75, FALSE), 0)</f>
        <v>0</v>
      </c>
      <c r="BL331" s="283" t="e">
        <f t="shared" si="36"/>
        <v>#DIV/0!</v>
      </c>
      <c r="BM331" s="283" t="e">
        <f t="shared" si="37"/>
        <v>#DIV/0!</v>
      </c>
      <c r="BN331" t="e">
        <f t="shared" si="40"/>
        <v>#DIV/0!</v>
      </c>
    </row>
    <row r="332" spans="1:66" x14ac:dyDescent="0.35">
      <c r="A332" t="s">
        <v>635</v>
      </c>
      <c r="B332" s="144"/>
      <c r="C332" s="98"/>
      <c r="D332" s="43" t="str">
        <f t="shared" si="33"/>
        <v>PPO</v>
      </c>
      <c r="E332" s="100"/>
      <c r="F332" s="101"/>
      <c r="G332" s="100"/>
      <c r="H332" s="101"/>
      <c r="I332" s="100"/>
      <c r="J332" s="101"/>
      <c r="K332" s="100"/>
      <c r="L332" s="101"/>
      <c r="M332" s="100"/>
      <c r="N332" s="101"/>
      <c r="O332" s="100"/>
      <c r="P332" s="101"/>
      <c r="Q332" s="100"/>
      <c r="R332" s="101"/>
      <c r="S332" s="100"/>
      <c r="T332" s="101"/>
      <c r="U332" s="118"/>
      <c r="V332" s="118"/>
      <c r="W332" s="100"/>
      <c r="X332" s="100"/>
      <c r="Y332" s="100"/>
      <c r="Z332" s="100"/>
      <c r="AA332" s="132"/>
      <c r="AB332" s="101"/>
      <c r="AC332" s="101"/>
      <c r="AD332" s="101"/>
      <c r="AE332" s="100"/>
      <c r="AF332" s="101"/>
      <c r="AG332" s="100"/>
      <c r="AH332" s="101"/>
      <c r="AI332" s="100"/>
      <c r="AJ332" s="101"/>
      <c r="AK332" s="100"/>
      <c r="AL332" s="101"/>
      <c r="AM332" s="101"/>
      <c r="AN332" s="8"/>
      <c r="AO332" s="147">
        <f>IFERROR(VLOOKUP(B332,'A2. Rate Change &amp; Enrollment'!$C$20:$K$769,3,FALSE),0)</f>
        <v>0</v>
      </c>
      <c r="AP332" s="147">
        <f>IFERROR(VLOOKUP(B332,'A2. Rate Change &amp; Enrollment'!$C$20:$K$769,7,FALSE),0)</f>
        <v>0</v>
      </c>
      <c r="AQ332" s="150" t="e">
        <f t="shared" si="38"/>
        <v>#DIV/0!</v>
      </c>
      <c r="AS332" s="177"/>
      <c r="AT332" s="177"/>
      <c r="AV332" s="153" t="e">
        <f t="shared" si="39"/>
        <v>#DIV/0!</v>
      </c>
      <c r="AW332" s="101"/>
      <c r="AY332" s="132"/>
      <c r="AZ332" s="101"/>
      <c r="BA332" s="94"/>
      <c r="BB332" s="94"/>
      <c r="BC332" s="94"/>
      <c r="BD332" s="94"/>
      <c r="BE332" s="101"/>
      <c r="BF332" s="132"/>
      <c r="BG332" s="98"/>
      <c r="BH332" s="74" t="str">
        <f t="shared" si="34"/>
        <v>N</v>
      </c>
      <c r="BI332" t="e">
        <f t="shared" si="35"/>
        <v>#DIV/0!</v>
      </c>
      <c r="BK332" s="283">
        <f>IFERROR(VLOOKUP($B332, 'A2. Rate Change &amp; Enrollment'!$C$14:$BY$769, 75, FALSE), 0)</f>
        <v>0</v>
      </c>
      <c r="BL332" s="283" t="e">
        <f t="shared" si="36"/>
        <v>#DIV/0!</v>
      </c>
      <c r="BM332" s="283" t="e">
        <f t="shared" si="37"/>
        <v>#DIV/0!</v>
      </c>
      <c r="BN332" t="e">
        <f t="shared" si="40"/>
        <v>#DIV/0!</v>
      </c>
    </row>
    <row r="333" spans="1:66" x14ac:dyDescent="0.35">
      <c r="A333" t="s">
        <v>636</v>
      </c>
      <c r="B333" s="144"/>
      <c r="C333" s="98"/>
      <c r="D333" s="43" t="str">
        <f t="shared" si="33"/>
        <v>PPO</v>
      </c>
      <c r="E333" s="100"/>
      <c r="F333" s="101"/>
      <c r="G333" s="100"/>
      <c r="H333" s="101"/>
      <c r="I333" s="100"/>
      <c r="J333" s="101"/>
      <c r="K333" s="100"/>
      <c r="L333" s="101"/>
      <c r="M333" s="100"/>
      <c r="N333" s="101"/>
      <c r="O333" s="100"/>
      <c r="P333" s="101"/>
      <c r="Q333" s="100"/>
      <c r="R333" s="101"/>
      <c r="S333" s="100"/>
      <c r="T333" s="101"/>
      <c r="U333" s="118"/>
      <c r="V333" s="118"/>
      <c r="W333" s="100"/>
      <c r="X333" s="100"/>
      <c r="Y333" s="100"/>
      <c r="Z333" s="100"/>
      <c r="AA333" s="132"/>
      <c r="AB333" s="101"/>
      <c r="AC333" s="101"/>
      <c r="AD333" s="101"/>
      <c r="AE333" s="100"/>
      <c r="AF333" s="101"/>
      <c r="AG333" s="100"/>
      <c r="AH333" s="101"/>
      <c r="AI333" s="100"/>
      <c r="AJ333" s="101"/>
      <c r="AK333" s="100"/>
      <c r="AL333" s="101"/>
      <c r="AM333" s="101"/>
      <c r="AN333" s="8"/>
      <c r="AO333" s="147">
        <f>IFERROR(VLOOKUP(B333,'A2. Rate Change &amp; Enrollment'!$C$20:$K$769,3,FALSE),0)</f>
        <v>0</v>
      </c>
      <c r="AP333" s="147">
        <f>IFERROR(VLOOKUP(B333,'A2. Rate Change &amp; Enrollment'!$C$20:$K$769,7,FALSE),0)</f>
        <v>0</v>
      </c>
      <c r="AQ333" s="150" t="e">
        <f t="shared" si="38"/>
        <v>#DIV/0!</v>
      </c>
      <c r="AS333" s="177"/>
      <c r="AT333" s="177"/>
      <c r="AV333" s="153" t="e">
        <f t="shared" si="39"/>
        <v>#DIV/0!</v>
      </c>
      <c r="AW333" s="101"/>
      <c r="AY333" s="132"/>
      <c r="AZ333" s="101"/>
      <c r="BA333" s="94"/>
      <c r="BB333" s="94"/>
      <c r="BC333" s="94"/>
      <c r="BD333" s="94"/>
      <c r="BE333" s="101"/>
      <c r="BF333" s="132"/>
      <c r="BG333" s="98"/>
      <c r="BH333" s="74" t="str">
        <f t="shared" si="34"/>
        <v>N</v>
      </c>
      <c r="BI333" t="e">
        <f t="shared" si="35"/>
        <v>#DIV/0!</v>
      </c>
      <c r="BK333" s="283">
        <f>IFERROR(VLOOKUP($B333, 'A2. Rate Change &amp; Enrollment'!$C$14:$BY$769, 75, FALSE), 0)</f>
        <v>0</v>
      </c>
      <c r="BL333" s="283" t="e">
        <f t="shared" si="36"/>
        <v>#DIV/0!</v>
      </c>
      <c r="BM333" s="283" t="e">
        <f t="shared" si="37"/>
        <v>#DIV/0!</v>
      </c>
      <c r="BN333" t="e">
        <f t="shared" si="40"/>
        <v>#DIV/0!</v>
      </c>
    </row>
    <row r="334" spans="1:66" x14ac:dyDescent="0.35">
      <c r="A334" t="s">
        <v>637</v>
      </c>
      <c r="B334" s="144"/>
      <c r="C334" s="98"/>
      <c r="D334" s="43" t="str">
        <f t="shared" si="33"/>
        <v>PPO</v>
      </c>
      <c r="E334" s="100"/>
      <c r="F334" s="101"/>
      <c r="G334" s="100"/>
      <c r="H334" s="101"/>
      <c r="I334" s="100"/>
      <c r="J334" s="101"/>
      <c r="K334" s="100"/>
      <c r="L334" s="101"/>
      <c r="M334" s="100"/>
      <c r="N334" s="101"/>
      <c r="O334" s="100"/>
      <c r="P334" s="101"/>
      <c r="Q334" s="100"/>
      <c r="R334" s="101"/>
      <c r="S334" s="100"/>
      <c r="T334" s="101"/>
      <c r="U334" s="118"/>
      <c r="V334" s="118"/>
      <c r="W334" s="100"/>
      <c r="X334" s="100"/>
      <c r="Y334" s="100"/>
      <c r="Z334" s="100"/>
      <c r="AA334" s="132"/>
      <c r="AB334" s="101"/>
      <c r="AC334" s="101"/>
      <c r="AD334" s="101"/>
      <c r="AE334" s="100"/>
      <c r="AF334" s="101"/>
      <c r="AG334" s="100"/>
      <c r="AH334" s="101"/>
      <c r="AI334" s="100"/>
      <c r="AJ334" s="101"/>
      <c r="AK334" s="100"/>
      <c r="AL334" s="101"/>
      <c r="AM334" s="101"/>
      <c r="AN334" s="8"/>
      <c r="AO334" s="147">
        <f>IFERROR(VLOOKUP(B334,'A2. Rate Change &amp; Enrollment'!$C$20:$K$769,3,FALSE),0)</f>
        <v>0</v>
      </c>
      <c r="AP334" s="147">
        <f>IFERROR(VLOOKUP(B334,'A2. Rate Change &amp; Enrollment'!$C$20:$K$769,7,FALSE),0)</f>
        <v>0</v>
      </c>
      <c r="AQ334" s="150" t="e">
        <f t="shared" si="38"/>
        <v>#DIV/0!</v>
      </c>
      <c r="AS334" s="177"/>
      <c r="AT334" s="177"/>
      <c r="AV334" s="153" t="e">
        <f t="shared" si="39"/>
        <v>#DIV/0!</v>
      </c>
      <c r="AW334" s="101"/>
      <c r="AY334" s="132"/>
      <c r="AZ334" s="101"/>
      <c r="BA334" s="94"/>
      <c r="BB334" s="94"/>
      <c r="BC334" s="94"/>
      <c r="BD334" s="94"/>
      <c r="BE334" s="101"/>
      <c r="BF334" s="132"/>
      <c r="BG334" s="98"/>
      <c r="BH334" s="74" t="str">
        <f t="shared" si="34"/>
        <v>N</v>
      </c>
      <c r="BI334" t="e">
        <f t="shared" si="35"/>
        <v>#DIV/0!</v>
      </c>
      <c r="BK334" s="283">
        <f>IFERROR(VLOOKUP($B334, 'A2. Rate Change &amp; Enrollment'!$C$14:$BY$769, 75, FALSE), 0)</f>
        <v>0</v>
      </c>
      <c r="BL334" s="283" t="e">
        <f t="shared" si="36"/>
        <v>#DIV/0!</v>
      </c>
      <c r="BM334" s="283" t="e">
        <f t="shared" si="37"/>
        <v>#DIV/0!</v>
      </c>
      <c r="BN334" t="e">
        <f t="shared" si="40"/>
        <v>#DIV/0!</v>
      </c>
    </row>
    <row r="335" spans="1:66" x14ac:dyDescent="0.35">
      <c r="A335" t="s">
        <v>638</v>
      </c>
      <c r="B335" s="144"/>
      <c r="C335" s="98"/>
      <c r="D335" s="43" t="str">
        <f t="shared" si="33"/>
        <v>PPO</v>
      </c>
      <c r="E335" s="100"/>
      <c r="F335" s="101"/>
      <c r="G335" s="100"/>
      <c r="H335" s="101"/>
      <c r="I335" s="100"/>
      <c r="J335" s="101"/>
      <c r="K335" s="100"/>
      <c r="L335" s="101"/>
      <c r="M335" s="100"/>
      <c r="N335" s="101"/>
      <c r="O335" s="100"/>
      <c r="P335" s="101"/>
      <c r="Q335" s="100"/>
      <c r="R335" s="101"/>
      <c r="S335" s="100"/>
      <c r="T335" s="101"/>
      <c r="U335" s="118"/>
      <c r="V335" s="118"/>
      <c r="W335" s="100"/>
      <c r="X335" s="100"/>
      <c r="Y335" s="100"/>
      <c r="Z335" s="100"/>
      <c r="AA335" s="132"/>
      <c r="AB335" s="101"/>
      <c r="AC335" s="101"/>
      <c r="AD335" s="101"/>
      <c r="AE335" s="100"/>
      <c r="AF335" s="101"/>
      <c r="AG335" s="100"/>
      <c r="AH335" s="101"/>
      <c r="AI335" s="100"/>
      <c r="AJ335" s="101"/>
      <c r="AK335" s="100"/>
      <c r="AL335" s="101"/>
      <c r="AM335" s="101"/>
      <c r="AN335" s="8"/>
      <c r="AO335" s="147">
        <f>IFERROR(VLOOKUP(B335,'A2. Rate Change &amp; Enrollment'!$C$20:$K$769,3,FALSE),0)</f>
        <v>0</v>
      </c>
      <c r="AP335" s="147">
        <f>IFERROR(VLOOKUP(B335,'A2. Rate Change &amp; Enrollment'!$C$20:$K$769,7,FALSE),0)</f>
        <v>0</v>
      </c>
      <c r="AQ335" s="150" t="e">
        <f t="shared" si="38"/>
        <v>#DIV/0!</v>
      </c>
      <c r="AS335" s="177"/>
      <c r="AT335" s="177"/>
      <c r="AV335" s="153" t="e">
        <f t="shared" si="39"/>
        <v>#DIV/0!</v>
      </c>
      <c r="AW335" s="101"/>
      <c r="AY335" s="132"/>
      <c r="AZ335" s="101"/>
      <c r="BA335" s="94"/>
      <c r="BB335" s="94"/>
      <c r="BC335" s="94"/>
      <c r="BD335" s="94"/>
      <c r="BE335" s="101"/>
      <c r="BF335" s="132"/>
      <c r="BG335" s="98"/>
      <c r="BH335" s="74" t="str">
        <f t="shared" si="34"/>
        <v>N</v>
      </c>
      <c r="BI335" t="e">
        <f t="shared" si="35"/>
        <v>#DIV/0!</v>
      </c>
      <c r="BK335" s="283">
        <f>IFERROR(VLOOKUP($B335, 'A2. Rate Change &amp; Enrollment'!$C$14:$BY$769, 75, FALSE), 0)</f>
        <v>0</v>
      </c>
      <c r="BL335" s="283" t="e">
        <f t="shared" si="36"/>
        <v>#DIV/0!</v>
      </c>
      <c r="BM335" s="283" t="e">
        <f t="shared" si="37"/>
        <v>#DIV/0!</v>
      </c>
      <c r="BN335" t="e">
        <f t="shared" si="40"/>
        <v>#DIV/0!</v>
      </c>
    </row>
    <row r="336" spans="1:66" x14ac:dyDescent="0.35">
      <c r="A336" t="s">
        <v>639</v>
      </c>
      <c r="B336" s="144"/>
      <c r="C336" s="98"/>
      <c r="D336" s="43" t="str">
        <f t="shared" ref="D336:D399" si="41">$B$4</f>
        <v>PPO</v>
      </c>
      <c r="E336" s="100"/>
      <c r="F336" s="101"/>
      <c r="G336" s="100"/>
      <c r="H336" s="101"/>
      <c r="I336" s="100"/>
      <c r="J336" s="101"/>
      <c r="K336" s="100"/>
      <c r="L336" s="101"/>
      <c r="M336" s="100"/>
      <c r="N336" s="101"/>
      <c r="O336" s="100"/>
      <c r="P336" s="101"/>
      <c r="Q336" s="100"/>
      <c r="R336" s="101"/>
      <c r="S336" s="100"/>
      <c r="T336" s="101"/>
      <c r="U336" s="118"/>
      <c r="V336" s="118"/>
      <c r="W336" s="100"/>
      <c r="X336" s="100"/>
      <c r="Y336" s="100"/>
      <c r="Z336" s="100"/>
      <c r="AA336" s="132"/>
      <c r="AB336" s="101"/>
      <c r="AC336" s="101"/>
      <c r="AD336" s="101"/>
      <c r="AE336" s="100"/>
      <c r="AF336" s="101"/>
      <c r="AG336" s="100"/>
      <c r="AH336" s="101"/>
      <c r="AI336" s="100"/>
      <c r="AJ336" s="101"/>
      <c r="AK336" s="100"/>
      <c r="AL336" s="101"/>
      <c r="AM336" s="101"/>
      <c r="AN336" s="8"/>
      <c r="AO336" s="147">
        <f>IFERROR(VLOOKUP(B336,'A2. Rate Change &amp; Enrollment'!$C$20:$K$769,3,FALSE),0)</f>
        <v>0</v>
      </c>
      <c r="AP336" s="147">
        <f>IFERROR(VLOOKUP(B336,'A2. Rate Change &amp; Enrollment'!$C$20:$K$769,7,FALSE),0)</f>
        <v>0</v>
      </c>
      <c r="AQ336" s="150" t="e">
        <f t="shared" si="38"/>
        <v>#DIV/0!</v>
      </c>
      <c r="AS336" s="177"/>
      <c r="AT336" s="177"/>
      <c r="AV336" s="153" t="e">
        <f t="shared" si="39"/>
        <v>#DIV/0!</v>
      </c>
      <c r="AW336" s="101"/>
      <c r="AY336" s="132"/>
      <c r="AZ336" s="101"/>
      <c r="BA336" s="94"/>
      <c r="BB336" s="94"/>
      <c r="BC336" s="94"/>
      <c r="BD336" s="94"/>
      <c r="BE336" s="101"/>
      <c r="BF336" s="132"/>
      <c r="BG336" s="98"/>
      <c r="BH336" s="74" t="str">
        <f t="shared" ref="BH336:BH399" si="42">IF(OR(AS336-AT336&gt;5%, AT336-AS336&gt;5%), "Y", "N")</f>
        <v>N</v>
      </c>
      <c r="BI336" t="e">
        <f t="shared" ref="BI336:BI399" si="43">IF(AND(AQ336&gt;5%, BH336="Y"), "Y", "N")</f>
        <v>#DIV/0!</v>
      </c>
      <c r="BK336" s="283">
        <f>IFERROR(VLOOKUP($B336, 'A2. Rate Change &amp; Enrollment'!$C$14:$BY$769, 75, FALSE), 0)</f>
        <v>0</v>
      </c>
      <c r="BL336" s="283" t="e">
        <f t="shared" ref="BL336:BL399" si="44">BK336/$BK$14</f>
        <v>#DIV/0!</v>
      </c>
      <c r="BM336" s="283" t="e">
        <f t="shared" ref="BM336:BM399" si="45">AS336/$AS$14</f>
        <v>#DIV/0!</v>
      </c>
      <c r="BN336" t="e">
        <f t="shared" si="40"/>
        <v>#DIV/0!</v>
      </c>
    </row>
    <row r="337" spans="1:66" x14ac:dyDescent="0.35">
      <c r="A337" t="s">
        <v>640</v>
      </c>
      <c r="B337" s="144"/>
      <c r="C337" s="98"/>
      <c r="D337" s="43" t="str">
        <f t="shared" si="41"/>
        <v>PPO</v>
      </c>
      <c r="E337" s="100"/>
      <c r="F337" s="101"/>
      <c r="G337" s="100"/>
      <c r="H337" s="101"/>
      <c r="I337" s="100"/>
      <c r="J337" s="101"/>
      <c r="K337" s="100"/>
      <c r="L337" s="101"/>
      <c r="M337" s="100"/>
      <c r="N337" s="101"/>
      <c r="O337" s="100"/>
      <c r="P337" s="101"/>
      <c r="Q337" s="100"/>
      <c r="R337" s="101"/>
      <c r="S337" s="100"/>
      <c r="T337" s="101"/>
      <c r="U337" s="118"/>
      <c r="V337" s="118"/>
      <c r="W337" s="100"/>
      <c r="X337" s="100"/>
      <c r="Y337" s="100"/>
      <c r="Z337" s="100"/>
      <c r="AA337" s="132"/>
      <c r="AB337" s="101"/>
      <c r="AC337" s="101"/>
      <c r="AD337" s="101"/>
      <c r="AE337" s="100"/>
      <c r="AF337" s="101"/>
      <c r="AG337" s="100"/>
      <c r="AH337" s="101"/>
      <c r="AI337" s="100"/>
      <c r="AJ337" s="101"/>
      <c r="AK337" s="100"/>
      <c r="AL337" s="101"/>
      <c r="AM337" s="101"/>
      <c r="AN337" s="8"/>
      <c r="AO337" s="147">
        <f>IFERROR(VLOOKUP(B337,'A2. Rate Change &amp; Enrollment'!$C$20:$K$769,3,FALSE),0)</f>
        <v>0</v>
      </c>
      <c r="AP337" s="147">
        <f>IFERROR(VLOOKUP(B337,'A2. Rate Change &amp; Enrollment'!$C$20:$K$769,7,FALSE),0)</f>
        <v>0</v>
      </c>
      <c r="AQ337" s="150" t="e">
        <f t="shared" ref="AQ337:AQ400" si="46">AP337/$AP$11</f>
        <v>#DIV/0!</v>
      </c>
      <c r="AS337" s="177"/>
      <c r="AT337" s="177"/>
      <c r="AV337" s="153" t="e">
        <f t="shared" ref="AV337:AV400" si="47">AS337/AT337-1</f>
        <v>#DIV/0!</v>
      </c>
      <c r="AW337" s="101"/>
      <c r="AY337" s="132"/>
      <c r="AZ337" s="101"/>
      <c r="BA337" s="94"/>
      <c r="BB337" s="94"/>
      <c r="BC337" s="94"/>
      <c r="BD337" s="94"/>
      <c r="BE337" s="101"/>
      <c r="BF337" s="132"/>
      <c r="BG337" s="98"/>
      <c r="BH337" s="74" t="str">
        <f t="shared" si="42"/>
        <v>N</v>
      </c>
      <c r="BI337" t="e">
        <f t="shared" si="43"/>
        <v>#DIV/0!</v>
      </c>
      <c r="BK337" s="283">
        <f>IFERROR(VLOOKUP($B337, 'A2. Rate Change &amp; Enrollment'!$C$14:$BY$769, 75, FALSE), 0)</f>
        <v>0</v>
      </c>
      <c r="BL337" s="283" t="e">
        <f t="shared" si="44"/>
        <v>#DIV/0!</v>
      </c>
      <c r="BM337" s="283" t="e">
        <f t="shared" si="45"/>
        <v>#DIV/0!</v>
      </c>
      <c r="BN337" t="e">
        <f t="shared" ref="BN337:BN400" si="48">IF(ABS(BM337-BL337)&lt;0.001, "N", "Y")</f>
        <v>#DIV/0!</v>
      </c>
    </row>
    <row r="338" spans="1:66" x14ac:dyDescent="0.35">
      <c r="A338" t="s">
        <v>641</v>
      </c>
      <c r="B338" s="144"/>
      <c r="C338" s="98"/>
      <c r="D338" s="43" t="str">
        <f t="shared" si="41"/>
        <v>PPO</v>
      </c>
      <c r="E338" s="100"/>
      <c r="F338" s="101"/>
      <c r="G338" s="100"/>
      <c r="H338" s="101"/>
      <c r="I338" s="100"/>
      <c r="J338" s="101"/>
      <c r="K338" s="100"/>
      <c r="L338" s="101"/>
      <c r="M338" s="100"/>
      <c r="N338" s="101"/>
      <c r="O338" s="100"/>
      <c r="P338" s="101"/>
      <c r="Q338" s="100"/>
      <c r="R338" s="101"/>
      <c r="S338" s="100"/>
      <c r="T338" s="101"/>
      <c r="U338" s="118"/>
      <c r="V338" s="118"/>
      <c r="W338" s="100"/>
      <c r="X338" s="100"/>
      <c r="Y338" s="100"/>
      <c r="Z338" s="100"/>
      <c r="AA338" s="132"/>
      <c r="AB338" s="101"/>
      <c r="AC338" s="101"/>
      <c r="AD338" s="101"/>
      <c r="AE338" s="100"/>
      <c r="AF338" s="101"/>
      <c r="AG338" s="100"/>
      <c r="AH338" s="101"/>
      <c r="AI338" s="100"/>
      <c r="AJ338" s="101"/>
      <c r="AK338" s="100"/>
      <c r="AL338" s="101"/>
      <c r="AM338" s="101"/>
      <c r="AN338" s="8"/>
      <c r="AO338" s="147">
        <f>IFERROR(VLOOKUP(B338,'A2. Rate Change &amp; Enrollment'!$C$20:$K$769,3,FALSE),0)</f>
        <v>0</v>
      </c>
      <c r="AP338" s="147">
        <f>IFERROR(VLOOKUP(B338,'A2. Rate Change &amp; Enrollment'!$C$20:$K$769,7,FALSE),0)</f>
        <v>0</v>
      </c>
      <c r="AQ338" s="150" t="e">
        <f t="shared" si="46"/>
        <v>#DIV/0!</v>
      </c>
      <c r="AS338" s="177"/>
      <c r="AT338" s="177"/>
      <c r="AV338" s="153" t="e">
        <f t="shared" si="47"/>
        <v>#DIV/0!</v>
      </c>
      <c r="AW338" s="101"/>
      <c r="AY338" s="132"/>
      <c r="AZ338" s="101"/>
      <c r="BA338" s="94"/>
      <c r="BB338" s="94"/>
      <c r="BC338" s="94"/>
      <c r="BD338" s="94"/>
      <c r="BE338" s="101"/>
      <c r="BF338" s="132"/>
      <c r="BG338" s="98"/>
      <c r="BH338" s="74" t="str">
        <f t="shared" si="42"/>
        <v>N</v>
      </c>
      <c r="BI338" t="e">
        <f t="shared" si="43"/>
        <v>#DIV/0!</v>
      </c>
      <c r="BK338" s="283">
        <f>IFERROR(VLOOKUP($B338, 'A2. Rate Change &amp; Enrollment'!$C$14:$BY$769, 75, FALSE), 0)</f>
        <v>0</v>
      </c>
      <c r="BL338" s="283" t="e">
        <f t="shared" si="44"/>
        <v>#DIV/0!</v>
      </c>
      <c r="BM338" s="283" t="e">
        <f t="shared" si="45"/>
        <v>#DIV/0!</v>
      </c>
      <c r="BN338" t="e">
        <f t="shared" si="48"/>
        <v>#DIV/0!</v>
      </c>
    </row>
    <row r="339" spans="1:66" x14ac:dyDescent="0.35">
      <c r="A339" t="s">
        <v>642</v>
      </c>
      <c r="B339" s="144"/>
      <c r="C339" s="98"/>
      <c r="D339" s="43" t="str">
        <f t="shared" si="41"/>
        <v>PPO</v>
      </c>
      <c r="E339" s="100"/>
      <c r="F339" s="101"/>
      <c r="G339" s="100"/>
      <c r="H339" s="101"/>
      <c r="I339" s="100"/>
      <c r="J339" s="101"/>
      <c r="K339" s="100"/>
      <c r="L339" s="101"/>
      <c r="M339" s="100"/>
      <c r="N339" s="101"/>
      <c r="O339" s="100"/>
      <c r="P339" s="101"/>
      <c r="Q339" s="100"/>
      <c r="R339" s="101"/>
      <c r="S339" s="100"/>
      <c r="T339" s="101"/>
      <c r="U339" s="118"/>
      <c r="V339" s="118"/>
      <c r="W339" s="100"/>
      <c r="X339" s="100"/>
      <c r="Y339" s="100"/>
      <c r="Z339" s="100"/>
      <c r="AA339" s="132"/>
      <c r="AB339" s="101"/>
      <c r="AC339" s="101"/>
      <c r="AD339" s="101"/>
      <c r="AE339" s="100"/>
      <c r="AF339" s="101"/>
      <c r="AG339" s="100"/>
      <c r="AH339" s="101"/>
      <c r="AI339" s="100"/>
      <c r="AJ339" s="101"/>
      <c r="AK339" s="100"/>
      <c r="AL339" s="101"/>
      <c r="AM339" s="101"/>
      <c r="AN339" s="8"/>
      <c r="AO339" s="147">
        <f>IFERROR(VLOOKUP(B339,'A2. Rate Change &amp; Enrollment'!$C$20:$K$769,3,FALSE),0)</f>
        <v>0</v>
      </c>
      <c r="AP339" s="147">
        <f>IFERROR(VLOOKUP(B339,'A2. Rate Change &amp; Enrollment'!$C$20:$K$769,7,FALSE),0)</f>
        <v>0</v>
      </c>
      <c r="AQ339" s="150" t="e">
        <f t="shared" si="46"/>
        <v>#DIV/0!</v>
      </c>
      <c r="AS339" s="177"/>
      <c r="AT339" s="177"/>
      <c r="AV339" s="153" t="e">
        <f t="shared" si="47"/>
        <v>#DIV/0!</v>
      </c>
      <c r="AW339" s="101"/>
      <c r="AY339" s="132"/>
      <c r="AZ339" s="101"/>
      <c r="BA339" s="94"/>
      <c r="BB339" s="94"/>
      <c r="BC339" s="94"/>
      <c r="BD339" s="94"/>
      <c r="BE339" s="101"/>
      <c r="BF339" s="132"/>
      <c r="BG339" s="98"/>
      <c r="BH339" s="74" t="str">
        <f t="shared" si="42"/>
        <v>N</v>
      </c>
      <c r="BI339" t="e">
        <f t="shared" si="43"/>
        <v>#DIV/0!</v>
      </c>
      <c r="BK339" s="283">
        <f>IFERROR(VLOOKUP($B339, 'A2. Rate Change &amp; Enrollment'!$C$14:$BY$769, 75, FALSE), 0)</f>
        <v>0</v>
      </c>
      <c r="BL339" s="283" t="e">
        <f t="shared" si="44"/>
        <v>#DIV/0!</v>
      </c>
      <c r="BM339" s="283" t="e">
        <f t="shared" si="45"/>
        <v>#DIV/0!</v>
      </c>
      <c r="BN339" t="e">
        <f t="shared" si="48"/>
        <v>#DIV/0!</v>
      </c>
    </row>
    <row r="340" spans="1:66" x14ac:dyDescent="0.35">
      <c r="A340" t="s">
        <v>643</v>
      </c>
      <c r="B340" s="144"/>
      <c r="C340" s="98"/>
      <c r="D340" s="43" t="str">
        <f t="shared" si="41"/>
        <v>PPO</v>
      </c>
      <c r="E340" s="100"/>
      <c r="F340" s="101"/>
      <c r="G340" s="100"/>
      <c r="H340" s="101"/>
      <c r="I340" s="100"/>
      <c r="J340" s="101"/>
      <c r="K340" s="100"/>
      <c r="L340" s="101"/>
      <c r="M340" s="100"/>
      <c r="N340" s="101"/>
      <c r="O340" s="100"/>
      <c r="P340" s="101"/>
      <c r="Q340" s="100"/>
      <c r="R340" s="101"/>
      <c r="S340" s="100"/>
      <c r="T340" s="101"/>
      <c r="U340" s="118"/>
      <c r="V340" s="118"/>
      <c r="W340" s="100"/>
      <c r="X340" s="100"/>
      <c r="Y340" s="100"/>
      <c r="Z340" s="100"/>
      <c r="AA340" s="132"/>
      <c r="AB340" s="101"/>
      <c r="AC340" s="101"/>
      <c r="AD340" s="101"/>
      <c r="AE340" s="100"/>
      <c r="AF340" s="101"/>
      <c r="AG340" s="100"/>
      <c r="AH340" s="101"/>
      <c r="AI340" s="100"/>
      <c r="AJ340" s="101"/>
      <c r="AK340" s="100"/>
      <c r="AL340" s="101"/>
      <c r="AM340" s="101"/>
      <c r="AN340" s="8"/>
      <c r="AO340" s="147">
        <f>IFERROR(VLOOKUP(B340,'A2. Rate Change &amp; Enrollment'!$C$20:$K$769,3,FALSE),0)</f>
        <v>0</v>
      </c>
      <c r="AP340" s="147">
        <f>IFERROR(VLOOKUP(B340,'A2. Rate Change &amp; Enrollment'!$C$20:$K$769,7,FALSE),0)</f>
        <v>0</v>
      </c>
      <c r="AQ340" s="150" t="e">
        <f t="shared" si="46"/>
        <v>#DIV/0!</v>
      </c>
      <c r="AS340" s="177"/>
      <c r="AT340" s="177"/>
      <c r="AV340" s="153" t="e">
        <f t="shared" si="47"/>
        <v>#DIV/0!</v>
      </c>
      <c r="AW340" s="101"/>
      <c r="AY340" s="132"/>
      <c r="AZ340" s="101"/>
      <c r="BA340" s="94"/>
      <c r="BB340" s="94"/>
      <c r="BC340" s="94"/>
      <c r="BD340" s="94"/>
      <c r="BE340" s="101"/>
      <c r="BF340" s="132"/>
      <c r="BG340" s="98"/>
      <c r="BH340" s="74" t="str">
        <f t="shared" si="42"/>
        <v>N</v>
      </c>
      <c r="BI340" t="e">
        <f t="shared" si="43"/>
        <v>#DIV/0!</v>
      </c>
      <c r="BK340" s="283">
        <f>IFERROR(VLOOKUP($B340, 'A2. Rate Change &amp; Enrollment'!$C$14:$BY$769, 75, FALSE), 0)</f>
        <v>0</v>
      </c>
      <c r="BL340" s="283" t="e">
        <f t="shared" si="44"/>
        <v>#DIV/0!</v>
      </c>
      <c r="BM340" s="283" t="e">
        <f t="shared" si="45"/>
        <v>#DIV/0!</v>
      </c>
      <c r="BN340" t="e">
        <f t="shared" si="48"/>
        <v>#DIV/0!</v>
      </c>
    </row>
    <row r="341" spans="1:66" x14ac:dyDescent="0.35">
      <c r="A341" t="s">
        <v>644</v>
      </c>
      <c r="B341" s="144"/>
      <c r="C341" s="98"/>
      <c r="D341" s="43" t="str">
        <f t="shared" si="41"/>
        <v>PPO</v>
      </c>
      <c r="E341" s="100"/>
      <c r="F341" s="101"/>
      <c r="G341" s="100"/>
      <c r="H341" s="101"/>
      <c r="I341" s="100"/>
      <c r="J341" s="101"/>
      <c r="K341" s="100"/>
      <c r="L341" s="101"/>
      <c r="M341" s="100"/>
      <c r="N341" s="101"/>
      <c r="O341" s="100"/>
      <c r="P341" s="101"/>
      <c r="Q341" s="100"/>
      <c r="R341" s="101"/>
      <c r="S341" s="100"/>
      <c r="T341" s="101"/>
      <c r="U341" s="118"/>
      <c r="V341" s="118"/>
      <c r="W341" s="100"/>
      <c r="X341" s="100"/>
      <c r="Y341" s="100"/>
      <c r="Z341" s="100"/>
      <c r="AA341" s="132"/>
      <c r="AB341" s="101"/>
      <c r="AC341" s="101"/>
      <c r="AD341" s="101"/>
      <c r="AE341" s="100"/>
      <c r="AF341" s="101"/>
      <c r="AG341" s="100"/>
      <c r="AH341" s="101"/>
      <c r="AI341" s="100"/>
      <c r="AJ341" s="101"/>
      <c r="AK341" s="100"/>
      <c r="AL341" s="101"/>
      <c r="AM341" s="101"/>
      <c r="AN341" s="8"/>
      <c r="AO341" s="147">
        <f>IFERROR(VLOOKUP(B341,'A2. Rate Change &amp; Enrollment'!$C$20:$K$769,3,FALSE),0)</f>
        <v>0</v>
      </c>
      <c r="AP341" s="147">
        <f>IFERROR(VLOOKUP(B341,'A2. Rate Change &amp; Enrollment'!$C$20:$K$769,7,FALSE),0)</f>
        <v>0</v>
      </c>
      <c r="AQ341" s="150" t="e">
        <f t="shared" si="46"/>
        <v>#DIV/0!</v>
      </c>
      <c r="AS341" s="177"/>
      <c r="AT341" s="177"/>
      <c r="AV341" s="153" t="e">
        <f t="shared" si="47"/>
        <v>#DIV/0!</v>
      </c>
      <c r="AW341" s="101"/>
      <c r="AY341" s="132"/>
      <c r="AZ341" s="101"/>
      <c r="BA341" s="94"/>
      <c r="BB341" s="94"/>
      <c r="BC341" s="94"/>
      <c r="BD341" s="94"/>
      <c r="BE341" s="101"/>
      <c r="BF341" s="132"/>
      <c r="BG341" s="98"/>
      <c r="BH341" s="74" t="str">
        <f t="shared" si="42"/>
        <v>N</v>
      </c>
      <c r="BI341" t="e">
        <f t="shared" si="43"/>
        <v>#DIV/0!</v>
      </c>
      <c r="BK341" s="283">
        <f>IFERROR(VLOOKUP($B341, 'A2. Rate Change &amp; Enrollment'!$C$14:$BY$769, 75, FALSE), 0)</f>
        <v>0</v>
      </c>
      <c r="BL341" s="283" t="e">
        <f t="shared" si="44"/>
        <v>#DIV/0!</v>
      </c>
      <c r="BM341" s="283" t="e">
        <f t="shared" si="45"/>
        <v>#DIV/0!</v>
      </c>
      <c r="BN341" t="e">
        <f t="shared" si="48"/>
        <v>#DIV/0!</v>
      </c>
    </row>
    <row r="342" spans="1:66" x14ac:dyDescent="0.35">
      <c r="A342" t="s">
        <v>645</v>
      </c>
      <c r="B342" s="144"/>
      <c r="C342" s="98"/>
      <c r="D342" s="43" t="str">
        <f t="shared" si="41"/>
        <v>PPO</v>
      </c>
      <c r="E342" s="100"/>
      <c r="F342" s="101"/>
      <c r="G342" s="100"/>
      <c r="H342" s="101"/>
      <c r="I342" s="100"/>
      <c r="J342" s="101"/>
      <c r="K342" s="100"/>
      <c r="L342" s="101"/>
      <c r="M342" s="100"/>
      <c r="N342" s="101"/>
      <c r="O342" s="100"/>
      <c r="P342" s="101"/>
      <c r="Q342" s="100"/>
      <c r="R342" s="101"/>
      <c r="S342" s="100"/>
      <c r="T342" s="101"/>
      <c r="U342" s="118"/>
      <c r="V342" s="118"/>
      <c r="W342" s="100"/>
      <c r="X342" s="100"/>
      <c r="Y342" s="100"/>
      <c r="Z342" s="100"/>
      <c r="AA342" s="132"/>
      <c r="AB342" s="101"/>
      <c r="AC342" s="101"/>
      <c r="AD342" s="101"/>
      <c r="AE342" s="100"/>
      <c r="AF342" s="101"/>
      <c r="AG342" s="100"/>
      <c r="AH342" s="101"/>
      <c r="AI342" s="100"/>
      <c r="AJ342" s="101"/>
      <c r="AK342" s="100"/>
      <c r="AL342" s="101"/>
      <c r="AM342" s="101"/>
      <c r="AN342" s="8"/>
      <c r="AO342" s="147">
        <f>IFERROR(VLOOKUP(B342,'A2. Rate Change &amp; Enrollment'!$C$20:$K$769,3,FALSE),0)</f>
        <v>0</v>
      </c>
      <c r="AP342" s="147">
        <f>IFERROR(VLOOKUP(B342,'A2. Rate Change &amp; Enrollment'!$C$20:$K$769,7,FALSE),0)</f>
        <v>0</v>
      </c>
      <c r="AQ342" s="150" t="e">
        <f t="shared" si="46"/>
        <v>#DIV/0!</v>
      </c>
      <c r="AS342" s="177"/>
      <c r="AT342" s="177"/>
      <c r="AV342" s="153" t="e">
        <f t="shared" si="47"/>
        <v>#DIV/0!</v>
      </c>
      <c r="AW342" s="101"/>
      <c r="AY342" s="132"/>
      <c r="AZ342" s="101"/>
      <c r="BA342" s="94"/>
      <c r="BB342" s="94"/>
      <c r="BC342" s="94"/>
      <c r="BD342" s="94"/>
      <c r="BE342" s="101"/>
      <c r="BF342" s="132"/>
      <c r="BG342" s="98"/>
      <c r="BH342" s="74" t="str">
        <f t="shared" si="42"/>
        <v>N</v>
      </c>
      <c r="BI342" t="e">
        <f t="shared" si="43"/>
        <v>#DIV/0!</v>
      </c>
      <c r="BK342" s="283">
        <f>IFERROR(VLOOKUP($B342, 'A2. Rate Change &amp; Enrollment'!$C$14:$BY$769, 75, FALSE), 0)</f>
        <v>0</v>
      </c>
      <c r="BL342" s="283" t="e">
        <f t="shared" si="44"/>
        <v>#DIV/0!</v>
      </c>
      <c r="BM342" s="283" t="e">
        <f t="shared" si="45"/>
        <v>#DIV/0!</v>
      </c>
      <c r="BN342" t="e">
        <f t="shared" si="48"/>
        <v>#DIV/0!</v>
      </c>
    </row>
    <row r="343" spans="1:66" x14ac:dyDescent="0.35">
      <c r="A343" t="s">
        <v>646</v>
      </c>
      <c r="B343" s="144"/>
      <c r="C343" s="98"/>
      <c r="D343" s="43" t="str">
        <f t="shared" si="41"/>
        <v>PPO</v>
      </c>
      <c r="E343" s="100"/>
      <c r="F343" s="101"/>
      <c r="G343" s="100"/>
      <c r="H343" s="101"/>
      <c r="I343" s="100"/>
      <c r="J343" s="101"/>
      <c r="K343" s="100"/>
      <c r="L343" s="101"/>
      <c r="M343" s="100"/>
      <c r="N343" s="101"/>
      <c r="O343" s="100"/>
      <c r="P343" s="101"/>
      <c r="Q343" s="100"/>
      <c r="R343" s="101"/>
      <c r="S343" s="100"/>
      <c r="T343" s="101"/>
      <c r="U343" s="118"/>
      <c r="V343" s="118"/>
      <c r="W343" s="100"/>
      <c r="X343" s="100"/>
      <c r="Y343" s="100"/>
      <c r="Z343" s="100"/>
      <c r="AA343" s="132"/>
      <c r="AB343" s="101"/>
      <c r="AC343" s="101"/>
      <c r="AD343" s="101"/>
      <c r="AE343" s="100"/>
      <c r="AF343" s="101"/>
      <c r="AG343" s="100"/>
      <c r="AH343" s="101"/>
      <c r="AI343" s="100"/>
      <c r="AJ343" s="101"/>
      <c r="AK343" s="100"/>
      <c r="AL343" s="101"/>
      <c r="AM343" s="101"/>
      <c r="AN343" s="8"/>
      <c r="AO343" s="147">
        <f>IFERROR(VLOOKUP(B343,'A2. Rate Change &amp; Enrollment'!$C$20:$K$769,3,FALSE),0)</f>
        <v>0</v>
      </c>
      <c r="AP343" s="147">
        <f>IFERROR(VLOOKUP(B343,'A2. Rate Change &amp; Enrollment'!$C$20:$K$769,7,FALSE),0)</f>
        <v>0</v>
      </c>
      <c r="AQ343" s="150" t="e">
        <f t="shared" si="46"/>
        <v>#DIV/0!</v>
      </c>
      <c r="AS343" s="177"/>
      <c r="AT343" s="177"/>
      <c r="AV343" s="153" t="e">
        <f t="shared" si="47"/>
        <v>#DIV/0!</v>
      </c>
      <c r="AW343" s="101"/>
      <c r="AY343" s="132"/>
      <c r="AZ343" s="101"/>
      <c r="BA343" s="94"/>
      <c r="BB343" s="94"/>
      <c r="BC343" s="94"/>
      <c r="BD343" s="94"/>
      <c r="BE343" s="101"/>
      <c r="BF343" s="132"/>
      <c r="BG343" s="98"/>
      <c r="BH343" s="74" t="str">
        <f t="shared" si="42"/>
        <v>N</v>
      </c>
      <c r="BI343" t="e">
        <f t="shared" si="43"/>
        <v>#DIV/0!</v>
      </c>
      <c r="BK343" s="283">
        <f>IFERROR(VLOOKUP($B343, 'A2. Rate Change &amp; Enrollment'!$C$14:$BY$769, 75, FALSE), 0)</f>
        <v>0</v>
      </c>
      <c r="BL343" s="283" t="e">
        <f t="shared" si="44"/>
        <v>#DIV/0!</v>
      </c>
      <c r="BM343" s="283" t="e">
        <f t="shared" si="45"/>
        <v>#DIV/0!</v>
      </c>
      <c r="BN343" t="e">
        <f t="shared" si="48"/>
        <v>#DIV/0!</v>
      </c>
    </row>
    <row r="344" spans="1:66" x14ac:dyDescent="0.35">
      <c r="A344" t="s">
        <v>647</v>
      </c>
      <c r="B344" s="144"/>
      <c r="C344" s="98"/>
      <c r="D344" s="43" t="str">
        <f t="shared" si="41"/>
        <v>PPO</v>
      </c>
      <c r="E344" s="100"/>
      <c r="F344" s="101"/>
      <c r="G344" s="100"/>
      <c r="H344" s="101"/>
      <c r="I344" s="100"/>
      <c r="J344" s="101"/>
      <c r="K344" s="100"/>
      <c r="L344" s="101"/>
      <c r="M344" s="100"/>
      <c r="N344" s="101"/>
      <c r="O344" s="100"/>
      <c r="P344" s="101"/>
      <c r="Q344" s="100"/>
      <c r="R344" s="101"/>
      <c r="S344" s="100"/>
      <c r="T344" s="101"/>
      <c r="U344" s="118"/>
      <c r="V344" s="118"/>
      <c r="W344" s="100"/>
      <c r="X344" s="100"/>
      <c r="Y344" s="100"/>
      <c r="Z344" s="100"/>
      <c r="AA344" s="132"/>
      <c r="AB344" s="101"/>
      <c r="AC344" s="101"/>
      <c r="AD344" s="101"/>
      <c r="AE344" s="100"/>
      <c r="AF344" s="101"/>
      <c r="AG344" s="100"/>
      <c r="AH344" s="101"/>
      <c r="AI344" s="100"/>
      <c r="AJ344" s="101"/>
      <c r="AK344" s="100"/>
      <c r="AL344" s="101"/>
      <c r="AM344" s="101"/>
      <c r="AN344" s="8"/>
      <c r="AO344" s="147">
        <f>IFERROR(VLOOKUP(B344,'A2. Rate Change &amp; Enrollment'!$C$20:$K$769,3,FALSE),0)</f>
        <v>0</v>
      </c>
      <c r="AP344" s="147">
        <f>IFERROR(VLOOKUP(B344,'A2. Rate Change &amp; Enrollment'!$C$20:$K$769,7,FALSE),0)</f>
        <v>0</v>
      </c>
      <c r="AQ344" s="150" t="e">
        <f t="shared" si="46"/>
        <v>#DIV/0!</v>
      </c>
      <c r="AS344" s="177"/>
      <c r="AT344" s="177"/>
      <c r="AV344" s="153" t="e">
        <f t="shared" si="47"/>
        <v>#DIV/0!</v>
      </c>
      <c r="AW344" s="101"/>
      <c r="AY344" s="132"/>
      <c r="AZ344" s="101"/>
      <c r="BA344" s="94"/>
      <c r="BB344" s="94"/>
      <c r="BC344" s="94"/>
      <c r="BD344" s="94"/>
      <c r="BE344" s="101"/>
      <c r="BF344" s="132"/>
      <c r="BG344" s="98"/>
      <c r="BH344" s="74" t="str">
        <f t="shared" si="42"/>
        <v>N</v>
      </c>
      <c r="BI344" t="e">
        <f t="shared" si="43"/>
        <v>#DIV/0!</v>
      </c>
      <c r="BK344" s="283">
        <f>IFERROR(VLOOKUP($B344, 'A2. Rate Change &amp; Enrollment'!$C$14:$BY$769, 75, FALSE), 0)</f>
        <v>0</v>
      </c>
      <c r="BL344" s="283" t="e">
        <f t="shared" si="44"/>
        <v>#DIV/0!</v>
      </c>
      <c r="BM344" s="283" t="e">
        <f t="shared" si="45"/>
        <v>#DIV/0!</v>
      </c>
      <c r="BN344" t="e">
        <f t="shared" si="48"/>
        <v>#DIV/0!</v>
      </c>
    </row>
    <row r="345" spans="1:66" x14ac:dyDescent="0.35">
      <c r="A345" t="s">
        <v>648</v>
      </c>
      <c r="B345" s="144"/>
      <c r="C345" s="98"/>
      <c r="D345" s="43" t="str">
        <f t="shared" si="41"/>
        <v>PPO</v>
      </c>
      <c r="E345" s="100"/>
      <c r="F345" s="101"/>
      <c r="G345" s="100"/>
      <c r="H345" s="101"/>
      <c r="I345" s="100"/>
      <c r="J345" s="101"/>
      <c r="K345" s="100"/>
      <c r="L345" s="101"/>
      <c r="M345" s="100"/>
      <c r="N345" s="101"/>
      <c r="O345" s="100"/>
      <c r="P345" s="101"/>
      <c r="Q345" s="100"/>
      <c r="R345" s="101"/>
      <c r="S345" s="100"/>
      <c r="T345" s="101"/>
      <c r="U345" s="118"/>
      <c r="V345" s="118"/>
      <c r="W345" s="100"/>
      <c r="X345" s="100"/>
      <c r="Y345" s="100"/>
      <c r="Z345" s="100"/>
      <c r="AA345" s="132"/>
      <c r="AB345" s="101"/>
      <c r="AC345" s="101"/>
      <c r="AD345" s="101"/>
      <c r="AE345" s="100"/>
      <c r="AF345" s="101"/>
      <c r="AG345" s="100"/>
      <c r="AH345" s="101"/>
      <c r="AI345" s="100"/>
      <c r="AJ345" s="101"/>
      <c r="AK345" s="100"/>
      <c r="AL345" s="101"/>
      <c r="AM345" s="101"/>
      <c r="AN345" s="8"/>
      <c r="AO345" s="147">
        <f>IFERROR(VLOOKUP(B345,'A2. Rate Change &amp; Enrollment'!$C$20:$K$769,3,FALSE),0)</f>
        <v>0</v>
      </c>
      <c r="AP345" s="147">
        <f>IFERROR(VLOOKUP(B345,'A2. Rate Change &amp; Enrollment'!$C$20:$K$769,7,FALSE),0)</f>
        <v>0</v>
      </c>
      <c r="AQ345" s="150" t="e">
        <f t="shared" si="46"/>
        <v>#DIV/0!</v>
      </c>
      <c r="AS345" s="177"/>
      <c r="AT345" s="177"/>
      <c r="AV345" s="153" t="e">
        <f t="shared" si="47"/>
        <v>#DIV/0!</v>
      </c>
      <c r="AW345" s="101"/>
      <c r="AY345" s="132"/>
      <c r="AZ345" s="101"/>
      <c r="BA345" s="94"/>
      <c r="BB345" s="94"/>
      <c r="BC345" s="94"/>
      <c r="BD345" s="94"/>
      <c r="BE345" s="101"/>
      <c r="BF345" s="132"/>
      <c r="BG345" s="98"/>
      <c r="BH345" s="74" t="str">
        <f t="shared" si="42"/>
        <v>N</v>
      </c>
      <c r="BI345" t="e">
        <f t="shared" si="43"/>
        <v>#DIV/0!</v>
      </c>
      <c r="BK345" s="283">
        <f>IFERROR(VLOOKUP($B345, 'A2. Rate Change &amp; Enrollment'!$C$14:$BY$769, 75, FALSE), 0)</f>
        <v>0</v>
      </c>
      <c r="BL345" s="283" t="e">
        <f t="shared" si="44"/>
        <v>#DIV/0!</v>
      </c>
      <c r="BM345" s="283" t="e">
        <f t="shared" si="45"/>
        <v>#DIV/0!</v>
      </c>
      <c r="BN345" t="e">
        <f t="shared" si="48"/>
        <v>#DIV/0!</v>
      </c>
    </row>
    <row r="346" spans="1:66" x14ac:dyDescent="0.35">
      <c r="A346" t="s">
        <v>649</v>
      </c>
      <c r="B346" s="144"/>
      <c r="C346" s="98"/>
      <c r="D346" s="43" t="str">
        <f t="shared" si="41"/>
        <v>PPO</v>
      </c>
      <c r="E346" s="100"/>
      <c r="F346" s="101"/>
      <c r="G346" s="100"/>
      <c r="H346" s="101"/>
      <c r="I346" s="100"/>
      <c r="J346" s="101"/>
      <c r="K346" s="100"/>
      <c r="L346" s="101"/>
      <c r="M346" s="100"/>
      <c r="N346" s="101"/>
      <c r="O346" s="100"/>
      <c r="P346" s="101"/>
      <c r="Q346" s="100"/>
      <c r="R346" s="101"/>
      <c r="S346" s="100"/>
      <c r="T346" s="101"/>
      <c r="U346" s="118"/>
      <c r="V346" s="118"/>
      <c r="W346" s="100"/>
      <c r="X346" s="100"/>
      <c r="Y346" s="100"/>
      <c r="Z346" s="100"/>
      <c r="AA346" s="132"/>
      <c r="AB346" s="101"/>
      <c r="AC346" s="101"/>
      <c r="AD346" s="101"/>
      <c r="AE346" s="100"/>
      <c r="AF346" s="101"/>
      <c r="AG346" s="100"/>
      <c r="AH346" s="101"/>
      <c r="AI346" s="100"/>
      <c r="AJ346" s="101"/>
      <c r="AK346" s="100"/>
      <c r="AL346" s="101"/>
      <c r="AM346" s="101"/>
      <c r="AN346" s="8"/>
      <c r="AO346" s="147">
        <f>IFERROR(VLOOKUP(B346,'A2. Rate Change &amp; Enrollment'!$C$20:$K$769,3,FALSE),0)</f>
        <v>0</v>
      </c>
      <c r="AP346" s="147">
        <f>IFERROR(VLOOKUP(B346,'A2. Rate Change &amp; Enrollment'!$C$20:$K$769,7,FALSE),0)</f>
        <v>0</v>
      </c>
      <c r="AQ346" s="150" t="e">
        <f t="shared" si="46"/>
        <v>#DIV/0!</v>
      </c>
      <c r="AS346" s="177"/>
      <c r="AT346" s="177"/>
      <c r="AV346" s="153" t="e">
        <f t="shared" si="47"/>
        <v>#DIV/0!</v>
      </c>
      <c r="AW346" s="101"/>
      <c r="AY346" s="132"/>
      <c r="AZ346" s="101"/>
      <c r="BA346" s="94"/>
      <c r="BB346" s="94"/>
      <c r="BC346" s="94"/>
      <c r="BD346" s="94"/>
      <c r="BE346" s="101"/>
      <c r="BF346" s="132"/>
      <c r="BG346" s="98"/>
      <c r="BH346" s="74" t="str">
        <f t="shared" si="42"/>
        <v>N</v>
      </c>
      <c r="BI346" t="e">
        <f t="shared" si="43"/>
        <v>#DIV/0!</v>
      </c>
      <c r="BK346" s="283">
        <f>IFERROR(VLOOKUP($B346, 'A2. Rate Change &amp; Enrollment'!$C$14:$BY$769, 75, FALSE), 0)</f>
        <v>0</v>
      </c>
      <c r="BL346" s="283" t="e">
        <f t="shared" si="44"/>
        <v>#DIV/0!</v>
      </c>
      <c r="BM346" s="283" t="e">
        <f t="shared" si="45"/>
        <v>#DIV/0!</v>
      </c>
      <c r="BN346" t="e">
        <f t="shared" si="48"/>
        <v>#DIV/0!</v>
      </c>
    </row>
    <row r="347" spans="1:66" x14ac:dyDescent="0.35">
      <c r="A347" t="s">
        <v>650</v>
      </c>
      <c r="B347" s="144"/>
      <c r="C347" s="98"/>
      <c r="D347" s="43" t="str">
        <f t="shared" si="41"/>
        <v>PPO</v>
      </c>
      <c r="E347" s="100"/>
      <c r="F347" s="101"/>
      <c r="G347" s="100"/>
      <c r="H347" s="101"/>
      <c r="I347" s="100"/>
      <c r="J347" s="101"/>
      <c r="K347" s="100"/>
      <c r="L347" s="101"/>
      <c r="M347" s="100"/>
      <c r="N347" s="101"/>
      <c r="O347" s="100"/>
      <c r="P347" s="101"/>
      <c r="Q347" s="100"/>
      <c r="R347" s="101"/>
      <c r="S347" s="100"/>
      <c r="T347" s="101"/>
      <c r="U347" s="118"/>
      <c r="V347" s="118"/>
      <c r="W347" s="100"/>
      <c r="X347" s="100"/>
      <c r="Y347" s="100"/>
      <c r="Z347" s="100"/>
      <c r="AA347" s="132"/>
      <c r="AB347" s="101"/>
      <c r="AC347" s="101"/>
      <c r="AD347" s="101"/>
      <c r="AE347" s="100"/>
      <c r="AF347" s="101"/>
      <c r="AG347" s="100"/>
      <c r="AH347" s="101"/>
      <c r="AI347" s="100"/>
      <c r="AJ347" s="101"/>
      <c r="AK347" s="100"/>
      <c r="AL347" s="101"/>
      <c r="AM347" s="101"/>
      <c r="AN347" s="8"/>
      <c r="AO347" s="147">
        <f>IFERROR(VLOOKUP(B347,'A2. Rate Change &amp; Enrollment'!$C$20:$K$769,3,FALSE),0)</f>
        <v>0</v>
      </c>
      <c r="AP347" s="147">
        <f>IFERROR(VLOOKUP(B347,'A2. Rate Change &amp; Enrollment'!$C$20:$K$769,7,FALSE),0)</f>
        <v>0</v>
      </c>
      <c r="AQ347" s="150" t="e">
        <f t="shared" si="46"/>
        <v>#DIV/0!</v>
      </c>
      <c r="AS347" s="177"/>
      <c r="AT347" s="177"/>
      <c r="AV347" s="153" t="e">
        <f t="shared" si="47"/>
        <v>#DIV/0!</v>
      </c>
      <c r="AW347" s="101"/>
      <c r="AY347" s="132"/>
      <c r="AZ347" s="101"/>
      <c r="BA347" s="94"/>
      <c r="BB347" s="94"/>
      <c r="BC347" s="94"/>
      <c r="BD347" s="94"/>
      <c r="BE347" s="101"/>
      <c r="BF347" s="132"/>
      <c r="BG347" s="98"/>
      <c r="BH347" s="74" t="str">
        <f t="shared" si="42"/>
        <v>N</v>
      </c>
      <c r="BI347" t="e">
        <f t="shared" si="43"/>
        <v>#DIV/0!</v>
      </c>
      <c r="BK347" s="283">
        <f>IFERROR(VLOOKUP($B347, 'A2. Rate Change &amp; Enrollment'!$C$14:$BY$769, 75, FALSE), 0)</f>
        <v>0</v>
      </c>
      <c r="BL347" s="283" t="e">
        <f t="shared" si="44"/>
        <v>#DIV/0!</v>
      </c>
      <c r="BM347" s="283" t="e">
        <f t="shared" si="45"/>
        <v>#DIV/0!</v>
      </c>
      <c r="BN347" t="e">
        <f t="shared" si="48"/>
        <v>#DIV/0!</v>
      </c>
    </row>
    <row r="348" spans="1:66" x14ac:dyDescent="0.35">
      <c r="A348" t="s">
        <v>651</v>
      </c>
      <c r="B348" s="144"/>
      <c r="C348" s="98"/>
      <c r="D348" s="43" t="str">
        <f t="shared" si="41"/>
        <v>PPO</v>
      </c>
      <c r="E348" s="100"/>
      <c r="F348" s="101"/>
      <c r="G348" s="100"/>
      <c r="H348" s="101"/>
      <c r="I348" s="100"/>
      <c r="J348" s="101"/>
      <c r="K348" s="100"/>
      <c r="L348" s="101"/>
      <c r="M348" s="100"/>
      <c r="N348" s="101"/>
      <c r="O348" s="100"/>
      <c r="P348" s="101"/>
      <c r="Q348" s="100"/>
      <c r="R348" s="101"/>
      <c r="S348" s="100"/>
      <c r="T348" s="101"/>
      <c r="U348" s="118"/>
      <c r="V348" s="118"/>
      <c r="W348" s="100"/>
      <c r="X348" s="100"/>
      <c r="Y348" s="100"/>
      <c r="Z348" s="100"/>
      <c r="AA348" s="132"/>
      <c r="AB348" s="101"/>
      <c r="AC348" s="101"/>
      <c r="AD348" s="101"/>
      <c r="AE348" s="100"/>
      <c r="AF348" s="101"/>
      <c r="AG348" s="100"/>
      <c r="AH348" s="101"/>
      <c r="AI348" s="100"/>
      <c r="AJ348" s="101"/>
      <c r="AK348" s="100"/>
      <c r="AL348" s="101"/>
      <c r="AM348" s="101"/>
      <c r="AN348" s="8"/>
      <c r="AO348" s="147">
        <f>IFERROR(VLOOKUP(B348,'A2. Rate Change &amp; Enrollment'!$C$20:$K$769,3,FALSE),0)</f>
        <v>0</v>
      </c>
      <c r="AP348" s="147">
        <f>IFERROR(VLOOKUP(B348,'A2. Rate Change &amp; Enrollment'!$C$20:$K$769,7,FALSE),0)</f>
        <v>0</v>
      </c>
      <c r="AQ348" s="150" t="e">
        <f t="shared" si="46"/>
        <v>#DIV/0!</v>
      </c>
      <c r="AS348" s="177"/>
      <c r="AT348" s="177"/>
      <c r="AV348" s="153" t="e">
        <f t="shared" si="47"/>
        <v>#DIV/0!</v>
      </c>
      <c r="AW348" s="101"/>
      <c r="AY348" s="132"/>
      <c r="AZ348" s="101"/>
      <c r="BA348" s="94"/>
      <c r="BB348" s="94"/>
      <c r="BC348" s="94"/>
      <c r="BD348" s="94"/>
      <c r="BE348" s="101"/>
      <c r="BF348" s="132"/>
      <c r="BG348" s="98"/>
      <c r="BH348" s="74" t="str">
        <f t="shared" si="42"/>
        <v>N</v>
      </c>
      <c r="BI348" t="e">
        <f t="shared" si="43"/>
        <v>#DIV/0!</v>
      </c>
      <c r="BK348" s="283">
        <f>IFERROR(VLOOKUP($B348, 'A2. Rate Change &amp; Enrollment'!$C$14:$BY$769, 75, FALSE), 0)</f>
        <v>0</v>
      </c>
      <c r="BL348" s="283" t="e">
        <f t="shared" si="44"/>
        <v>#DIV/0!</v>
      </c>
      <c r="BM348" s="283" t="e">
        <f t="shared" si="45"/>
        <v>#DIV/0!</v>
      </c>
      <c r="BN348" t="e">
        <f t="shared" si="48"/>
        <v>#DIV/0!</v>
      </c>
    </row>
    <row r="349" spans="1:66" x14ac:dyDescent="0.35">
      <c r="A349" t="s">
        <v>652</v>
      </c>
      <c r="B349" s="144"/>
      <c r="C349" s="98"/>
      <c r="D349" s="43" t="str">
        <f t="shared" si="41"/>
        <v>PPO</v>
      </c>
      <c r="E349" s="100"/>
      <c r="F349" s="101"/>
      <c r="G349" s="100"/>
      <c r="H349" s="101"/>
      <c r="I349" s="100"/>
      <c r="J349" s="101"/>
      <c r="K349" s="100"/>
      <c r="L349" s="101"/>
      <c r="M349" s="100"/>
      <c r="N349" s="101"/>
      <c r="O349" s="100"/>
      <c r="P349" s="101"/>
      <c r="Q349" s="100"/>
      <c r="R349" s="101"/>
      <c r="S349" s="100"/>
      <c r="T349" s="101"/>
      <c r="U349" s="118"/>
      <c r="V349" s="118"/>
      <c r="W349" s="100"/>
      <c r="X349" s="100"/>
      <c r="Y349" s="100"/>
      <c r="Z349" s="100"/>
      <c r="AA349" s="132"/>
      <c r="AB349" s="101"/>
      <c r="AC349" s="101"/>
      <c r="AD349" s="101"/>
      <c r="AE349" s="100"/>
      <c r="AF349" s="101"/>
      <c r="AG349" s="100"/>
      <c r="AH349" s="101"/>
      <c r="AI349" s="100"/>
      <c r="AJ349" s="101"/>
      <c r="AK349" s="100"/>
      <c r="AL349" s="101"/>
      <c r="AM349" s="101"/>
      <c r="AN349" s="8"/>
      <c r="AO349" s="147">
        <f>IFERROR(VLOOKUP(B349,'A2. Rate Change &amp; Enrollment'!$C$20:$K$769,3,FALSE),0)</f>
        <v>0</v>
      </c>
      <c r="AP349" s="147">
        <f>IFERROR(VLOOKUP(B349,'A2. Rate Change &amp; Enrollment'!$C$20:$K$769,7,FALSE),0)</f>
        <v>0</v>
      </c>
      <c r="AQ349" s="150" t="e">
        <f t="shared" si="46"/>
        <v>#DIV/0!</v>
      </c>
      <c r="AS349" s="177"/>
      <c r="AT349" s="177"/>
      <c r="AV349" s="153" t="e">
        <f t="shared" si="47"/>
        <v>#DIV/0!</v>
      </c>
      <c r="AW349" s="101"/>
      <c r="AY349" s="132"/>
      <c r="AZ349" s="101"/>
      <c r="BA349" s="94"/>
      <c r="BB349" s="94"/>
      <c r="BC349" s="94"/>
      <c r="BD349" s="94"/>
      <c r="BE349" s="101"/>
      <c r="BF349" s="132"/>
      <c r="BG349" s="98"/>
      <c r="BH349" s="74" t="str">
        <f t="shared" si="42"/>
        <v>N</v>
      </c>
      <c r="BI349" t="e">
        <f t="shared" si="43"/>
        <v>#DIV/0!</v>
      </c>
      <c r="BK349" s="283">
        <f>IFERROR(VLOOKUP($B349, 'A2. Rate Change &amp; Enrollment'!$C$14:$BY$769, 75, FALSE), 0)</f>
        <v>0</v>
      </c>
      <c r="BL349" s="283" t="e">
        <f t="shared" si="44"/>
        <v>#DIV/0!</v>
      </c>
      <c r="BM349" s="283" t="e">
        <f t="shared" si="45"/>
        <v>#DIV/0!</v>
      </c>
      <c r="BN349" t="e">
        <f t="shared" si="48"/>
        <v>#DIV/0!</v>
      </c>
    </row>
    <row r="350" spans="1:66" x14ac:dyDescent="0.35">
      <c r="A350" t="s">
        <v>653</v>
      </c>
      <c r="B350" s="144"/>
      <c r="C350" s="98"/>
      <c r="D350" s="43" t="str">
        <f t="shared" si="41"/>
        <v>PPO</v>
      </c>
      <c r="E350" s="100"/>
      <c r="F350" s="101"/>
      <c r="G350" s="100"/>
      <c r="H350" s="101"/>
      <c r="I350" s="100"/>
      <c r="J350" s="101"/>
      <c r="K350" s="100"/>
      <c r="L350" s="101"/>
      <c r="M350" s="100"/>
      <c r="N350" s="101"/>
      <c r="O350" s="100"/>
      <c r="P350" s="101"/>
      <c r="Q350" s="100"/>
      <c r="R350" s="101"/>
      <c r="S350" s="100"/>
      <c r="T350" s="101"/>
      <c r="U350" s="118"/>
      <c r="V350" s="118"/>
      <c r="W350" s="100"/>
      <c r="X350" s="100"/>
      <c r="Y350" s="100"/>
      <c r="Z350" s="100"/>
      <c r="AA350" s="132"/>
      <c r="AB350" s="101"/>
      <c r="AC350" s="101"/>
      <c r="AD350" s="101"/>
      <c r="AE350" s="100"/>
      <c r="AF350" s="101"/>
      <c r="AG350" s="100"/>
      <c r="AH350" s="101"/>
      <c r="AI350" s="100"/>
      <c r="AJ350" s="101"/>
      <c r="AK350" s="100"/>
      <c r="AL350" s="101"/>
      <c r="AM350" s="101"/>
      <c r="AN350" s="8"/>
      <c r="AO350" s="147">
        <f>IFERROR(VLOOKUP(B350,'A2. Rate Change &amp; Enrollment'!$C$20:$K$769,3,FALSE),0)</f>
        <v>0</v>
      </c>
      <c r="AP350" s="147">
        <f>IFERROR(VLOOKUP(B350,'A2. Rate Change &amp; Enrollment'!$C$20:$K$769,7,FALSE),0)</f>
        <v>0</v>
      </c>
      <c r="AQ350" s="150" t="e">
        <f t="shared" si="46"/>
        <v>#DIV/0!</v>
      </c>
      <c r="AS350" s="177"/>
      <c r="AT350" s="177"/>
      <c r="AV350" s="153" t="e">
        <f t="shared" si="47"/>
        <v>#DIV/0!</v>
      </c>
      <c r="AW350" s="101"/>
      <c r="AY350" s="132"/>
      <c r="AZ350" s="101"/>
      <c r="BA350" s="94"/>
      <c r="BB350" s="94"/>
      <c r="BC350" s="94"/>
      <c r="BD350" s="94"/>
      <c r="BE350" s="101"/>
      <c r="BF350" s="132"/>
      <c r="BG350" s="98"/>
      <c r="BH350" s="74" t="str">
        <f t="shared" si="42"/>
        <v>N</v>
      </c>
      <c r="BI350" t="e">
        <f t="shared" si="43"/>
        <v>#DIV/0!</v>
      </c>
      <c r="BK350" s="283">
        <f>IFERROR(VLOOKUP($B350, 'A2. Rate Change &amp; Enrollment'!$C$14:$BY$769, 75, FALSE), 0)</f>
        <v>0</v>
      </c>
      <c r="BL350" s="283" t="e">
        <f t="shared" si="44"/>
        <v>#DIV/0!</v>
      </c>
      <c r="BM350" s="283" t="e">
        <f t="shared" si="45"/>
        <v>#DIV/0!</v>
      </c>
      <c r="BN350" t="e">
        <f t="shared" si="48"/>
        <v>#DIV/0!</v>
      </c>
    </row>
    <row r="351" spans="1:66" x14ac:dyDescent="0.35">
      <c r="A351" t="s">
        <v>654</v>
      </c>
      <c r="B351" s="144"/>
      <c r="C351" s="98"/>
      <c r="D351" s="43" t="str">
        <f t="shared" si="41"/>
        <v>PPO</v>
      </c>
      <c r="E351" s="100"/>
      <c r="F351" s="101"/>
      <c r="G351" s="100"/>
      <c r="H351" s="101"/>
      <c r="I351" s="100"/>
      <c r="J351" s="101"/>
      <c r="K351" s="100"/>
      <c r="L351" s="101"/>
      <c r="M351" s="100"/>
      <c r="N351" s="101"/>
      <c r="O351" s="100"/>
      <c r="P351" s="101"/>
      <c r="Q351" s="100"/>
      <c r="R351" s="101"/>
      <c r="S351" s="100"/>
      <c r="T351" s="101"/>
      <c r="U351" s="118"/>
      <c r="V351" s="118"/>
      <c r="W351" s="100"/>
      <c r="X351" s="100"/>
      <c r="Y351" s="100"/>
      <c r="Z351" s="100"/>
      <c r="AA351" s="132"/>
      <c r="AB351" s="101"/>
      <c r="AC351" s="101"/>
      <c r="AD351" s="101"/>
      <c r="AE351" s="100"/>
      <c r="AF351" s="101"/>
      <c r="AG351" s="100"/>
      <c r="AH351" s="101"/>
      <c r="AI351" s="100"/>
      <c r="AJ351" s="101"/>
      <c r="AK351" s="100"/>
      <c r="AL351" s="101"/>
      <c r="AM351" s="101"/>
      <c r="AN351" s="8"/>
      <c r="AO351" s="147">
        <f>IFERROR(VLOOKUP(B351,'A2. Rate Change &amp; Enrollment'!$C$20:$K$769,3,FALSE),0)</f>
        <v>0</v>
      </c>
      <c r="AP351" s="147">
        <f>IFERROR(VLOOKUP(B351,'A2. Rate Change &amp; Enrollment'!$C$20:$K$769,7,FALSE),0)</f>
        <v>0</v>
      </c>
      <c r="AQ351" s="150" t="e">
        <f t="shared" si="46"/>
        <v>#DIV/0!</v>
      </c>
      <c r="AS351" s="177"/>
      <c r="AT351" s="177"/>
      <c r="AV351" s="153" t="e">
        <f t="shared" si="47"/>
        <v>#DIV/0!</v>
      </c>
      <c r="AW351" s="101"/>
      <c r="AY351" s="132"/>
      <c r="AZ351" s="101"/>
      <c r="BA351" s="94"/>
      <c r="BB351" s="94"/>
      <c r="BC351" s="94"/>
      <c r="BD351" s="94"/>
      <c r="BE351" s="101"/>
      <c r="BF351" s="132"/>
      <c r="BG351" s="98"/>
      <c r="BH351" s="74" t="str">
        <f t="shared" si="42"/>
        <v>N</v>
      </c>
      <c r="BI351" t="e">
        <f t="shared" si="43"/>
        <v>#DIV/0!</v>
      </c>
      <c r="BK351" s="283">
        <f>IFERROR(VLOOKUP($B351, 'A2. Rate Change &amp; Enrollment'!$C$14:$BY$769, 75, FALSE), 0)</f>
        <v>0</v>
      </c>
      <c r="BL351" s="283" t="e">
        <f t="shared" si="44"/>
        <v>#DIV/0!</v>
      </c>
      <c r="BM351" s="283" t="e">
        <f t="shared" si="45"/>
        <v>#DIV/0!</v>
      </c>
      <c r="BN351" t="e">
        <f t="shared" si="48"/>
        <v>#DIV/0!</v>
      </c>
    </row>
    <row r="352" spans="1:66" x14ac:dyDescent="0.35">
      <c r="A352" t="s">
        <v>655</v>
      </c>
      <c r="B352" s="144"/>
      <c r="C352" s="98"/>
      <c r="D352" s="43" t="str">
        <f t="shared" si="41"/>
        <v>PPO</v>
      </c>
      <c r="E352" s="100"/>
      <c r="F352" s="101"/>
      <c r="G352" s="100"/>
      <c r="H352" s="101"/>
      <c r="I352" s="100"/>
      <c r="J352" s="101"/>
      <c r="K352" s="100"/>
      <c r="L352" s="101"/>
      <c r="M352" s="100"/>
      <c r="N352" s="101"/>
      <c r="O352" s="100"/>
      <c r="P352" s="101"/>
      <c r="Q352" s="100"/>
      <c r="R352" s="101"/>
      <c r="S352" s="100"/>
      <c r="T352" s="101"/>
      <c r="U352" s="118"/>
      <c r="V352" s="118"/>
      <c r="W352" s="100"/>
      <c r="X352" s="100"/>
      <c r="Y352" s="100"/>
      <c r="Z352" s="100"/>
      <c r="AA352" s="132"/>
      <c r="AB352" s="101"/>
      <c r="AC352" s="101"/>
      <c r="AD352" s="101"/>
      <c r="AE352" s="100"/>
      <c r="AF352" s="101"/>
      <c r="AG352" s="100"/>
      <c r="AH352" s="101"/>
      <c r="AI352" s="100"/>
      <c r="AJ352" s="101"/>
      <c r="AK352" s="100"/>
      <c r="AL352" s="101"/>
      <c r="AM352" s="101"/>
      <c r="AN352" s="8"/>
      <c r="AO352" s="147">
        <f>IFERROR(VLOOKUP(B352,'A2. Rate Change &amp; Enrollment'!$C$20:$K$769,3,FALSE),0)</f>
        <v>0</v>
      </c>
      <c r="AP352" s="147">
        <f>IFERROR(VLOOKUP(B352,'A2. Rate Change &amp; Enrollment'!$C$20:$K$769,7,FALSE),0)</f>
        <v>0</v>
      </c>
      <c r="AQ352" s="150" t="e">
        <f t="shared" si="46"/>
        <v>#DIV/0!</v>
      </c>
      <c r="AS352" s="177"/>
      <c r="AT352" s="177"/>
      <c r="AV352" s="153" t="e">
        <f t="shared" si="47"/>
        <v>#DIV/0!</v>
      </c>
      <c r="AW352" s="101"/>
      <c r="AY352" s="132"/>
      <c r="AZ352" s="101"/>
      <c r="BA352" s="94"/>
      <c r="BB352" s="94"/>
      <c r="BC352" s="94"/>
      <c r="BD352" s="94"/>
      <c r="BE352" s="101"/>
      <c r="BF352" s="132"/>
      <c r="BG352" s="98"/>
      <c r="BH352" s="74" t="str">
        <f t="shared" si="42"/>
        <v>N</v>
      </c>
      <c r="BI352" t="e">
        <f t="shared" si="43"/>
        <v>#DIV/0!</v>
      </c>
      <c r="BK352" s="283">
        <f>IFERROR(VLOOKUP($B352, 'A2. Rate Change &amp; Enrollment'!$C$14:$BY$769, 75, FALSE), 0)</f>
        <v>0</v>
      </c>
      <c r="BL352" s="283" t="e">
        <f t="shared" si="44"/>
        <v>#DIV/0!</v>
      </c>
      <c r="BM352" s="283" t="e">
        <f t="shared" si="45"/>
        <v>#DIV/0!</v>
      </c>
      <c r="BN352" t="e">
        <f t="shared" si="48"/>
        <v>#DIV/0!</v>
      </c>
    </row>
    <row r="353" spans="1:66" x14ac:dyDescent="0.35">
      <c r="A353" t="s">
        <v>656</v>
      </c>
      <c r="B353" s="144"/>
      <c r="C353" s="98"/>
      <c r="D353" s="43" t="str">
        <f t="shared" si="41"/>
        <v>PPO</v>
      </c>
      <c r="E353" s="100"/>
      <c r="F353" s="101"/>
      <c r="G353" s="100"/>
      <c r="H353" s="101"/>
      <c r="I353" s="100"/>
      <c r="J353" s="101"/>
      <c r="K353" s="100"/>
      <c r="L353" s="101"/>
      <c r="M353" s="100"/>
      <c r="N353" s="101"/>
      <c r="O353" s="100"/>
      <c r="P353" s="101"/>
      <c r="Q353" s="100"/>
      <c r="R353" s="101"/>
      <c r="S353" s="100"/>
      <c r="T353" s="101"/>
      <c r="U353" s="118"/>
      <c r="V353" s="118"/>
      <c r="W353" s="100"/>
      <c r="X353" s="100"/>
      <c r="Y353" s="100"/>
      <c r="Z353" s="100"/>
      <c r="AA353" s="132"/>
      <c r="AB353" s="101"/>
      <c r="AC353" s="101"/>
      <c r="AD353" s="101"/>
      <c r="AE353" s="100"/>
      <c r="AF353" s="101"/>
      <c r="AG353" s="100"/>
      <c r="AH353" s="101"/>
      <c r="AI353" s="100"/>
      <c r="AJ353" s="101"/>
      <c r="AK353" s="100"/>
      <c r="AL353" s="101"/>
      <c r="AM353" s="101"/>
      <c r="AN353" s="8"/>
      <c r="AO353" s="147">
        <f>IFERROR(VLOOKUP(B353,'A2. Rate Change &amp; Enrollment'!$C$20:$K$769,3,FALSE),0)</f>
        <v>0</v>
      </c>
      <c r="AP353" s="147">
        <f>IFERROR(VLOOKUP(B353,'A2. Rate Change &amp; Enrollment'!$C$20:$K$769,7,FALSE),0)</f>
        <v>0</v>
      </c>
      <c r="AQ353" s="150" t="e">
        <f t="shared" si="46"/>
        <v>#DIV/0!</v>
      </c>
      <c r="AS353" s="177"/>
      <c r="AT353" s="177"/>
      <c r="AV353" s="153" t="e">
        <f t="shared" si="47"/>
        <v>#DIV/0!</v>
      </c>
      <c r="AW353" s="101"/>
      <c r="AY353" s="132"/>
      <c r="AZ353" s="101"/>
      <c r="BA353" s="94"/>
      <c r="BB353" s="94"/>
      <c r="BC353" s="94"/>
      <c r="BD353" s="94"/>
      <c r="BE353" s="101"/>
      <c r="BF353" s="132"/>
      <c r="BG353" s="98"/>
      <c r="BH353" s="74" t="str">
        <f t="shared" si="42"/>
        <v>N</v>
      </c>
      <c r="BI353" t="e">
        <f t="shared" si="43"/>
        <v>#DIV/0!</v>
      </c>
      <c r="BK353" s="283">
        <f>IFERROR(VLOOKUP($B353, 'A2. Rate Change &amp; Enrollment'!$C$14:$BY$769, 75, FALSE), 0)</f>
        <v>0</v>
      </c>
      <c r="BL353" s="283" t="e">
        <f t="shared" si="44"/>
        <v>#DIV/0!</v>
      </c>
      <c r="BM353" s="283" t="e">
        <f t="shared" si="45"/>
        <v>#DIV/0!</v>
      </c>
      <c r="BN353" t="e">
        <f t="shared" si="48"/>
        <v>#DIV/0!</v>
      </c>
    </row>
    <row r="354" spans="1:66" x14ac:dyDescent="0.35">
      <c r="A354" t="s">
        <v>657</v>
      </c>
      <c r="B354" s="144"/>
      <c r="C354" s="98"/>
      <c r="D354" s="43" t="str">
        <f t="shared" si="41"/>
        <v>PPO</v>
      </c>
      <c r="E354" s="100"/>
      <c r="F354" s="101"/>
      <c r="G354" s="100"/>
      <c r="H354" s="101"/>
      <c r="I354" s="100"/>
      <c r="J354" s="101"/>
      <c r="K354" s="100"/>
      <c r="L354" s="101"/>
      <c r="M354" s="100"/>
      <c r="N354" s="101"/>
      <c r="O354" s="100"/>
      <c r="P354" s="101"/>
      <c r="Q354" s="100"/>
      <c r="R354" s="101"/>
      <c r="S354" s="100"/>
      <c r="T354" s="101"/>
      <c r="U354" s="118"/>
      <c r="V354" s="118"/>
      <c r="W354" s="100"/>
      <c r="X354" s="100"/>
      <c r="Y354" s="100"/>
      <c r="Z354" s="100"/>
      <c r="AA354" s="132"/>
      <c r="AB354" s="101"/>
      <c r="AC354" s="101"/>
      <c r="AD354" s="101"/>
      <c r="AE354" s="100"/>
      <c r="AF354" s="101"/>
      <c r="AG354" s="100"/>
      <c r="AH354" s="101"/>
      <c r="AI354" s="100"/>
      <c r="AJ354" s="101"/>
      <c r="AK354" s="100"/>
      <c r="AL354" s="101"/>
      <c r="AM354" s="101"/>
      <c r="AN354" s="8"/>
      <c r="AO354" s="147">
        <f>IFERROR(VLOOKUP(B354,'A2. Rate Change &amp; Enrollment'!$C$20:$K$769,3,FALSE),0)</f>
        <v>0</v>
      </c>
      <c r="AP354" s="147">
        <f>IFERROR(VLOOKUP(B354,'A2. Rate Change &amp; Enrollment'!$C$20:$K$769,7,FALSE),0)</f>
        <v>0</v>
      </c>
      <c r="AQ354" s="150" t="e">
        <f t="shared" si="46"/>
        <v>#DIV/0!</v>
      </c>
      <c r="AS354" s="177"/>
      <c r="AT354" s="177"/>
      <c r="AV354" s="153" t="e">
        <f t="shared" si="47"/>
        <v>#DIV/0!</v>
      </c>
      <c r="AW354" s="101"/>
      <c r="AY354" s="132"/>
      <c r="AZ354" s="101"/>
      <c r="BA354" s="94"/>
      <c r="BB354" s="94"/>
      <c r="BC354" s="94"/>
      <c r="BD354" s="94"/>
      <c r="BE354" s="101"/>
      <c r="BF354" s="132"/>
      <c r="BG354" s="98"/>
      <c r="BH354" s="74" t="str">
        <f t="shared" si="42"/>
        <v>N</v>
      </c>
      <c r="BI354" t="e">
        <f t="shared" si="43"/>
        <v>#DIV/0!</v>
      </c>
      <c r="BK354" s="283">
        <f>IFERROR(VLOOKUP($B354, 'A2. Rate Change &amp; Enrollment'!$C$14:$BY$769, 75, FALSE), 0)</f>
        <v>0</v>
      </c>
      <c r="BL354" s="283" t="e">
        <f t="shared" si="44"/>
        <v>#DIV/0!</v>
      </c>
      <c r="BM354" s="283" t="e">
        <f t="shared" si="45"/>
        <v>#DIV/0!</v>
      </c>
      <c r="BN354" t="e">
        <f t="shared" si="48"/>
        <v>#DIV/0!</v>
      </c>
    </row>
    <row r="355" spans="1:66" x14ac:dyDescent="0.35">
      <c r="A355" t="s">
        <v>658</v>
      </c>
      <c r="B355" s="144"/>
      <c r="C355" s="98"/>
      <c r="D355" s="43" t="str">
        <f t="shared" si="41"/>
        <v>PPO</v>
      </c>
      <c r="E355" s="100"/>
      <c r="F355" s="101"/>
      <c r="G355" s="100"/>
      <c r="H355" s="101"/>
      <c r="I355" s="100"/>
      <c r="J355" s="101"/>
      <c r="K355" s="100"/>
      <c r="L355" s="101"/>
      <c r="M355" s="100"/>
      <c r="N355" s="101"/>
      <c r="O355" s="100"/>
      <c r="P355" s="101"/>
      <c r="Q355" s="100"/>
      <c r="R355" s="101"/>
      <c r="S355" s="100"/>
      <c r="T355" s="101"/>
      <c r="U355" s="118"/>
      <c r="V355" s="118"/>
      <c r="W355" s="100"/>
      <c r="X355" s="100"/>
      <c r="Y355" s="100"/>
      <c r="Z355" s="100"/>
      <c r="AA355" s="132"/>
      <c r="AB355" s="101"/>
      <c r="AC355" s="101"/>
      <c r="AD355" s="101"/>
      <c r="AE355" s="100"/>
      <c r="AF355" s="101"/>
      <c r="AG355" s="100"/>
      <c r="AH355" s="101"/>
      <c r="AI355" s="100"/>
      <c r="AJ355" s="101"/>
      <c r="AK355" s="100"/>
      <c r="AL355" s="101"/>
      <c r="AM355" s="101"/>
      <c r="AN355" s="8"/>
      <c r="AO355" s="147">
        <f>IFERROR(VLOOKUP(B355,'A2. Rate Change &amp; Enrollment'!$C$20:$K$769,3,FALSE),0)</f>
        <v>0</v>
      </c>
      <c r="AP355" s="147">
        <f>IFERROR(VLOOKUP(B355,'A2. Rate Change &amp; Enrollment'!$C$20:$K$769,7,FALSE),0)</f>
        <v>0</v>
      </c>
      <c r="AQ355" s="150" t="e">
        <f t="shared" si="46"/>
        <v>#DIV/0!</v>
      </c>
      <c r="AS355" s="177"/>
      <c r="AT355" s="177"/>
      <c r="AV355" s="153" t="e">
        <f t="shared" si="47"/>
        <v>#DIV/0!</v>
      </c>
      <c r="AW355" s="101"/>
      <c r="AY355" s="132"/>
      <c r="AZ355" s="101"/>
      <c r="BA355" s="94"/>
      <c r="BB355" s="94"/>
      <c r="BC355" s="94"/>
      <c r="BD355" s="94"/>
      <c r="BE355" s="101"/>
      <c r="BF355" s="132"/>
      <c r="BG355" s="98"/>
      <c r="BH355" s="74" t="str">
        <f t="shared" si="42"/>
        <v>N</v>
      </c>
      <c r="BI355" t="e">
        <f t="shared" si="43"/>
        <v>#DIV/0!</v>
      </c>
      <c r="BK355" s="283">
        <f>IFERROR(VLOOKUP($B355, 'A2. Rate Change &amp; Enrollment'!$C$14:$BY$769, 75, FALSE), 0)</f>
        <v>0</v>
      </c>
      <c r="BL355" s="283" t="e">
        <f t="shared" si="44"/>
        <v>#DIV/0!</v>
      </c>
      <c r="BM355" s="283" t="e">
        <f t="shared" si="45"/>
        <v>#DIV/0!</v>
      </c>
      <c r="BN355" t="e">
        <f t="shared" si="48"/>
        <v>#DIV/0!</v>
      </c>
    </row>
    <row r="356" spans="1:66" x14ac:dyDescent="0.35">
      <c r="A356" t="s">
        <v>659</v>
      </c>
      <c r="B356" s="144"/>
      <c r="C356" s="98"/>
      <c r="D356" s="43" t="str">
        <f t="shared" si="41"/>
        <v>PPO</v>
      </c>
      <c r="E356" s="100"/>
      <c r="F356" s="101"/>
      <c r="G356" s="100"/>
      <c r="H356" s="101"/>
      <c r="I356" s="100"/>
      <c r="J356" s="101"/>
      <c r="K356" s="100"/>
      <c r="L356" s="101"/>
      <c r="M356" s="100"/>
      <c r="N356" s="101"/>
      <c r="O356" s="100"/>
      <c r="P356" s="101"/>
      <c r="Q356" s="100"/>
      <c r="R356" s="101"/>
      <c r="S356" s="100"/>
      <c r="T356" s="101"/>
      <c r="U356" s="118"/>
      <c r="V356" s="118"/>
      <c r="W356" s="100"/>
      <c r="X356" s="100"/>
      <c r="Y356" s="100"/>
      <c r="Z356" s="100"/>
      <c r="AA356" s="132"/>
      <c r="AB356" s="101"/>
      <c r="AC356" s="101"/>
      <c r="AD356" s="101"/>
      <c r="AE356" s="100"/>
      <c r="AF356" s="101"/>
      <c r="AG356" s="100"/>
      <c r="AH356" s="101"/>
      <c r="AI356" s="100"/>
      <c r="AJ356" s="101"/>
      <c r="AK356" s="100"/>
      <c r="AL356" s="101"/>
      <c r="AM356" s="101"/>
      <c r="AN356" s="8"/>
      <c r="AO356" s="147">
        <f>IFERROR(VLOOKUP(B356,'A2. Rate Change &amp; Enrollment'!$C$20:$K$769,3,FALSE),0)</f>
        <v>0</v>
      </c>
      <c r="AP356" s="147">
        <f>IFERROR(VLOOKUP(B356,'A2. Rate Change &amp; Enrollment'!$C$20:$K$769,7,FALSE),0)</f>
        <v>0</v>
      </c>
      <c r="AQ356" s="150" t="e">
        <f t="shared" si="46"/>
        <v>#DIV/0!</v>
      </c>
      <c r="AS356" s="177"/>
      <c r="AT356" s="177"/>
      <c r="AV356" s="153" t="e">
        <f t="shared" si="47"/>
        <v>#DIV/0!</v>
      </c>
      <c r="AW356" s="101"/>
      <c r="AY356" s="132"/>
      <c r="AZ356" s="101"/>
      <c r="BA356" s="94"/>
      <c r="BB356" s="94"/>
      <c r="BC356" s="94"/>
      <c r="BD356" s="94"/>
      <c r="BE356" s="101"/>
      <c r="BF356" s="132"/>
      <c r="BG356" s="98"/>
      <c r="BH356" s="74" t="str">
        <f t="shared" si="42"/>
        <v>N</v>
      </c>
      <c r="BI356" t="e">
        <f t="shared" si="43"/>
        <v>#DIV/0!</v>
      </c>
      <c r="BK356" s="283">
        <f>IFERROR(VLOOKUP($B356, 'A2. Rate Change &amp; Enrollment'!$C$14:$BY$769, 75, FALSE), 0)</f>
        <v>0</v>
      </c>
      <c r="BL356" s="283" t="e">
        <f t="shared" si="44"/>
        <v>#DIV/0!</v>
      </c>
      <c r="BM356" s="283" t="e">
        <f t="shared" si="45"/>
        <v>#DIV/0!</v>
      </c>
      <c r="BN356" t="e">
        <f t="shared" si="48"/>
        <v>#DIV/0!</v>
      </c>
    </row>
    <row r="357" spans="1:66" x14ac:dyDescent="0.35">
      <c r="A357" t="s">
        <v>660</v>
      </c>
      <c r="B357" s="144"/>
      <c r="C357" s="98"/>
      <c r="D357" s="43" t="str">
        <f t="shared" si="41"/>
        <v>PPO</v>
      </c>
      <c r="E357" s="100"/>
      <c r="F357" s="101"/>
      <c r="G357" s="100"/>
      <c r="H357" s="101"/>
      <c r="I357" s="100"/>
      <c r="J357" s="101"/>
      <c r="K357" s="100"/>
      <c r="L357" s="101"/>
      <c r="M357" s="100"/>
      <c r="N357" s="101"/>
      <c r="O357" s="100"/>
      <c r="P357" s="101"/>
      <c r="Q357" s="100"/>
      <c r="R357" s="101"/>
      <c r="S357" s="100"/>
      <c r="T357" s="101"/>
      <c r="U357" s="118"/>
      <c r="V357" s="118"/>
      <c r="W357" s="100"/>
      <c r="X357" s="100"/>
      <c r="Y357" s="100"/>
      <c r="Z357" s="100"/>
      <c r="AA357" s="132"/>
      <c r="AB357" s="101"/>
      <c r="AC357" s="101"/>
      <c r="AD357" s="101"/>
      <c r="AE357" s="100"/>
      <c r="AF357" s="101"/>
      <c r="AG357" s="100"/>
      <c r="AH357" s="101"/>
      <c r="AI357" s="100"/>
      <c r="AJ357" s="101"/>
      <c r="AK357" s="100"/>
      <c r="AL357" s="101"/>
      <c r="AM357" s="101"/>
      <c r="AN357" s="8"/>
      <c r="AO357" s="147">
        <f>IFERROR(VLOOKUP(B357,'A2. Rate Change &amp; Enrollment'!$C$20:$K$769,3,FALSE),0)</f>
        <v>0</v>
      </c>
      <c r="AP357" s="147">
        <f>IFERROR(VLOOKUP(B357,'A2. Rate Change &amp; Enrollment'!$C$20:$K$769,7,FALSE),0)</f>
        <v>0</v>
      </c>
      <c r="AQ357" s="150" t="e">
        <f t="shared" si="46"/>
        <v>#DIV/0!</v>
      </c>
      <c r="AS357" s="177"/>
      <c r="AT357" s="177"/>
      <c r="AV357" s="153" t="e">
        <f t="shared" si="47"/>
        <v>#DIV/0!</v>
      </c>
      <c r="AW357" s="101"/>
      <c r="AY357" s="132"/>
      <c r="AZ357" s="101"/>
      <c r="BA357" s="94"/>
      <c r="BB357" s="94"/>
      <c r="BC357" s="94"/>
      <c r="BD357" s="94"/>
      <c r="BE357" s="101"/>
      <c r="BF357" s="132"/>
      <c r="BG357" s="98"/>
      <c r="BH357" s="74" t="str">
        <f t="shared" si="42"/>
        <v>N</v>
      </c>
      <c r="BI357" t="e">
        <f t="shared" si="43"/>
        <v>#DIV/0!</v>
      </c>
      <c r="BK357" s="283">
        <f>IFERROR(VLOOKUP($B357, 'A2. Rate Change &amp; Enrollment'!$C$14:$BY$769, 75, FALSE), 0)</f>
        <v>0</v>
      </c>
      <c r="BL357" s="283" t="e">
        <f t="shared" si="44"/>
        <v>#DIV/0!</v>
      </c>
      <c r="BM357" s="283" t="e">
        <f t="shared" si="45"/>
        <v>#DIV/0!</v>
      </c>
      <c r="BN357" t="e">
        <f t="shared" si="48"/>
        <v>#DIV/0!</v>
      </c>
    </row>
    <row r="358" spans="1:66" x14ac:dyDescent="0.35">
      <c r="A358" t="s">
        <v>661</v>
      </c>
      <c r="B358" s="144"/>
      <c r="C358" s="98"/>
      <c r="D358" s="43" t="str">
        <f t="shared" si="41"/>
        <v>PPO</v>
      </c>
      <c r="E358" s="100"/>
      <c r="F358" s="101"/>
      <c r="G358" s="100"/>
      <c r="H358" s="101"/>
      <c r="I358" s="100"/>
      <c r="J358" s="101"/>
      <c r="K358" s="100"/>
      <c r="L358" s="101"/>
      <c r="M358" s="100"/>
      <c r="N358" s="101"/>
      <c r="O358" s="100"/>
      <c r="P358" s="101"/>
      <c r="Q358" s="100"/>
      <c r="R358" s="101"/>
      <c r="S358" s="100"/>
      <c r="T358" s="101"/>
      <c r="U358" s="118"/>
      <c r="V358" s="118"/>
      <c r="W358" s="100"/>
      <c r="X358" s="100"/>
      <c r="Y358" s="100"/>
      <c r="Z358" s="100"/>
      <c r="AA358" s="132"/>
      <c r="AB358" s="101"/>
      <c r="AC358" s="101"/>
      <c r="AD358" s="101"/>
      <c r="AE358" s="100"/>
      <c r="AF358" s="101"/>
      <c r="AG358" s="100"/>
      <c r="AH358" s="101"/>
      <c r="AI358" s="100"/>
      <c r="AJ358" s="101"/>
      <c r="AK358" s="100"/>
      <c r="AL358" s="101"/>
      <c r="AM358" s="101"/>
      <c r="AN358" s="8"/>
      <c r="AO358" s="147">
        <f>IFERROR(VLOOKUP(B358,'A2. Rate Change &amp; Enrollment'!$C$20:$K$769,3,FALSE),0)</f>
        <v>0</v>
      </c>
      <c r="AP358" s="147">
        <f>IFERROR(VLOOKUP(B358,'A2. Rate Change &amp; Enrollment'!$C$20:$K$769,7,FALSE),0)</f>
        <v>0</v>
      </c>
      <c r="AQ358" s="150" t="e">
        <f t="shared" si="46"/>
        <v>#DIV/0!</v>
      </c>
      <c r="AS358" s="177"/>
      <c r="AT358" s="177"/>
      <c r="AV358" s="153" t="e">
        <f t="shared" si="47"/>
        <v>#DIV/0!</v>
      </c>
      <c r="AW358" s="101"/>
      <c r="AY358" s="132"/>
      <c r="AZ358" s="101"/>
      <c r="BA358" s="94"/>
      <c r="BB358" s="94"/>
      <c r="BC358" s="94"/>
      <c r="BD358" s="94"/>
      <c r="BE358" s="101"/>
      <c r="BF358" s="132"/>
      <c r="BG358" s="98"/>
      <c r="BH358" s="74" t="str">
        <f t="shared" si="42"/>
        <v>N</v>
      </c>
      <c r="BI358" t="e">
        <f t="shared" si="43"/>
        <v>#DIV/0!</v>
      </c>
      <c r="BK358" s="283">
        <f>IFERROR(VLOOKUP($B358, 'A2. Rate Change &amp; Enrollment'!$C$14:$BY$769, 75, FALSE), 0)</f>
        <v>0</v>
      </c>
      <c r="BL358" s="283" t="e">
        <f t="shared" si="44"/>
        <v>#DIV/0!</v>
      </c>
      <c r="BM358" s="283" t="e">
        <f t="shared" si="45"/>
        <v>#DIV/0!</v>
      </c>
      <c r="BN358" t="e">
        <f t="shared" si="48"/>
        <v>#DIV/0!</v>
      </c>
    </row>
    <row r="359" spans="1:66" x14ac:dyDescent="0.35">
      <c r="A359" t="s">
        <v>662</v>
      </c>
      <c r="B359" s="144"/>
      <c r="C359" s="98"/>
      <c r="D359" s="43" t="str">
        <f t="shared" si="41"/>
        <v>PPO</v>
      </c>
      <c r="E359" s="100"/>
      <c r="F359" s="101"/>
      <c r="G359" s="100"/>
      <c r="H359" s="101"/>
      <c r="I359" s="100"/>
      <c r="J359" s="101"/>
      <c r="K359" s="100"/>
      <c r="L359" s="101"/>
      <c r="M359" s="100"/>
      <c r="N359" s="101"/>
      <c r="O359" s="100"/>
      <c r="P359" s="101"/>
      <c r="Q359" s="100"/>
      <c r="R359" s="101"/>
      <c r="S359" s="100"/>
      <c r="T359" s="101"/>
      <c r="U359" s="118"/>
      <c r="V359" s="118"/>
      <c r="W359" s="100"/>
      <c r="X359" s="100"/>
      <c r="Y359" s="100"/>
      <c r="Z359" s="100"/>
      <c r="AA359" s="132"/>
      <c r="AB359" s="101"/>
      <c r="AC359" s="101"/>
      <c r="AD359" s="101"/>
      <c r="AE359" s="100"/>
      <c r="AF359" s="101"/>
      <c r="AG359" s="100"/>
      <c r="AH359" s="101"/>
      <c r="AI359" s="100"/>
      <c r="AJ359" s="101"/>
      <c r="AK359" s="100"/>
      <c r="AL359" s="101"/>
      <c r="AM359" s="101"/>
      <c r="AN359" s="8"/>
      <c r="AO359" s="147">
        <f>IFERROR(VLOOKUP(B359,'A2. Rate Change &amp; Enrollment'!$C$20:$K$769,3,FALSE),0)</f>
        <v>0</v>
      </c>
      <c r="AP359" s="147">
        <f>IFERROR(VLOOKUP(B359,'A2. Rate Change &amp; Enrollment'!$C$20:$K$769,7,FALSE),0)</f>
        <v>0</v>
      </c>
      <c r="AQ359" s="150" t="e">
        <f t="shared" si="46"/>
        <v>#DIV/0!</v>
      </c>
      <c r="AS359" s="177"/>
      <c r="AT359" s="177"/>
      <c r="AV359" s="153" t="e">
        <f t="shared" si="47"/>
        <v>#DIV/0!</v>
      </c>
      <c r="AW359" s="101"/>
      <c r="AY359" s="132"/>
      <c r="AZ359" s="101"/>
      <c r="BA359" s="94"/>
      <c r="BB359" s="94"/>
      <c r="BC359" s="94"/>
      <c r="BD359" s="94"/>
      <c r="BE359" s="101"/>
      <c r="BF359" s="132"/>
      <c r="BG359" s="98"/>
      <c r="BH359" s="74" t="str">
        <f t="shared" si="42"/>
        <v>N</v>
      </c>
      <c r="BI359" t="e">
        <f t="shared" si="43"/>
        <v>#DIV/0!</v>
      </c>
      <c r="BK359" s="283">
        <f>IFERROR(VLOOKUP($B359, 'A2. Rate Change &amp; Enrollment'!$C$14:$BY$769, 75, FALSE), 0)</f>
        <v>0</v>
      </c>
      <c r="BL359" s="283" t="e">
        <f t="shared" si="44"/>
        <v>#DIV/0!</v>
      </c>
      <c r="BM359" s="283" t="e">
        <f t="shared" si="45"/>
        <v>#DIV/0!</v>
      </c>
      <c r="BN359" t="e">
        <f t="shared" si="48"/>
        <v>#DIV/0!</v>
      </c>
    </row>
    <row r="360" spans="1:66" x14ac:dyDescent="0.35">
      <c r="A360" t="s">
        <v>663</v>
      </c>
      <c r="B360" s="144"/>
      <c r="C360" s="98"/>
      <c r="D360" s="43" t="str">
        <f t="shared" si="41"/>
        <v>PPO</v>
      </c>
      <c r="E360" s="100"/>
      <c r="F360" s="101"/>
      <c r="G360" s="100"/>
      <c r="H360" s="101"/>
      <c r="I360" s="100"/>
      <c r="J360" s="101"/>
      <c r="K360" s="100"/>
      <c r="L360" s="101"/>
      <c r="M360" s="100"/>
      <c r="N360" s="101"/>
      <c r="O360" s="100"/>
      <c r="P360" s="101"/>
      <c r="Q360" s="100"/>
      <c r="R360" s="101"/>
      <c r="S360" s="100"/>
      <c r="T360" s="101"/>
      <c r="U360" s="118"/>
      <c r="V360" s="118"/>
      <c r="W360" s="100"/>
      <c r="X360" s="100"/>
      <c r="Y360" s="100"/>
      <c r="Z360" s="100"/>
      <c r="AA360" s="132"/>
      <c r="AB360" s="101"/>
      <c r="AC360" s="101"/>
      <c r="AD360" s="101"/>
      <c r="AE360" s="100"/>
      <c r="AF360" s="101"/>
      <c r="AG360" s="100"/>
      <c r="AH360" s="101"/>
      <c r="AI360" s="100"/>
      <c r="AJ360" s="101"/>
      <c r="AK360" s="100"/>
      <c r="AL360" s="101"/>
      <c r="AM360" s="101"/>
      <c r="AN360" s="8"/>
      <c r="AO360" s="147">
        <f>IFERROR(VLOOKUP(B360,'A2. Rate Change &amp; Enrollment'!$C$20:$K$769,3,FALSE),0)</f>
        <v>0</v>
      </c>
      <c r="AP360" s="147">
        <f>IFERROR(VLOOKUP(B360,'A2. Rate Change &amp; Enrollment'!$C$20:$K$769,7,FALSE),0)</f>
        <v>0</v>
      </c>
      <c r="AQ360" s="150" t="e">
        <f t="shared" si="46"/>
        <v>#DIV/0!</v>
      </c>
      <c r="AS360" s="177"/>
      <c r="AT360" s="177"/>
      <c r="AV360" s="153" t="e">
        <f t="shared" si="47"/>
        <v>#DIV/0!</v>
      </c>
      <c r="AW360" s="101"/>
      <c r="AY360" s="132"/>
      <c r="AZ360" s="101"/>
      <c r="BA360" s="94"/>
      <c r="BB360" s="94"/>
      <c r="BC360" s="94"/>
      <c r="BD360" s="94"/>
      <c r="BE360" s="101"/>
      <c r="BF360" s="132"/>
      <c r="BG360" s="98"/>
      <c r="BH360" s="74" t="str">
        <f t="shared" si="42"/>
        <v>N</v>
      </c>
      <c r="BI360" t="e">
        <f t="shared" si="43"/>
        <v>#DIV/0!</v>
      </c>
      <c r="BK360" s="283">
        <f>IFERROR(VLOOKUP($B360, 'A2. Rate Change &amp; Enrollment'!$C$14:$BY$769, 75, FALSE), 0)</f>
        <v>0</v>
      </c>
      <c r="BL360" s="283" t="e">
        <f t="shared" si="44"/>
        <v>#DIV/0!</v>
      </c>
      <c r="BM360" s="283" t="e">
        <f t="shared" si="45"/>
        <v>#DIV/0!</v>
      </c>
      <c r="BN360" t="e">
        <f t="shared" si="48"/>
        <v>#DIV/0!</v>
      </c>
    </row>
    <row r="361" spans="1:66" x14ac:dyDescent="0.35">
      <c r="A361" t="s">
        <v>664</v>
      </c>
      <c r="B361" s="144"/>
      <c r="C361" s="98"/>
      <c r="D361" s="43" t="str">
        <f t="shared" si="41"/>
        <v>PPO</v>
      </c>
      <c r="E361" s="100"/>
      <c r="F361" s="101"/>
      <c r="G361" s="100"/>
      <c r="H361" s="101"/>
      <c r="I361" s="100"/>
      <c r="J361" s="101"/>
      <c r="K361" s="100"/>
      <c r="L361" s="101"/>
      <c r="M361" s="100"/>
      <c r="N361" s="101"/>
      <c r="O361" s="100"/>
      <c r="P361" s="101"/>
      <c r="Q361" s="100"/>
      <c r="R361" s="101"/>
      <c r="S361" s="100"/>
      <c r="T361" s="101"/>
      <c r="U361" s="118"/>
      <c r="V361" s="118"/>
      <c r="W361" s="100"/>
      <c r="X361" s="100"/>
      <c r="Y361" s="100"/>
      <c r="Z361" s="100"/>
      <c r="AA361" s="132"/>
      <c r="AB361" s="101"/>
      <c r="AC361" s="101"/>
      <c r="AD361" s="101"/>
      <c r="AE361" s="100"/>
      <c r="AF361" s="101"/>
      <c r="AG361" s="100"/>
      <c r="AH361" s="101"/>
      <c r="AI361" s="100"/>
      <c r="AJ361" s="101"/>
      <c r="AK361" s="100"/>
      <c r="AL361" s="101"/>
      <c r="AM361" s="101"/>
      <c r="AN361" s="8"/>
      <c r="AO361" s="147">
        <f>IFERROR(VLOOKUP(B361,'A2. Rate Change &amp; Enrollment'!$C$20:$K$769,3,FALSE),0)</f>
        <v>0</v>
      </c>
      <c r="AP361" s="147">
        <f>IFERROR(VLOOKUP(B361,'A2. Rate Change &amp; Enrollment'!$C$20:$K$769,7,FALSE),0)</f>
        <v>0</v>
      </c>
      <c r="AQ361" s="150" t="e">
        <f t="shared" si="46"/>
        <v>#DIV/0!</v>
      </c>
      <c r="AS361" s="177"/>
      <c r="AT361" s="177"/>
      <c r="AV361" s="153" t="e">
        <f t="shared" si="47"/>
        <v>#DIV/0!</v>
      </c>
      <c r="AW361" s="101"/>
      <c r="AY361" s="132"/>
      <c r="AZ361" s="101"/>
      <c r="BA361" s="94"/>
      <c r="BB361" s="94"/>
      <c r="BC361" s="94"/>
      <c r="BD361" s="94"/>
      <c r="BE361" s="101"/>
      <c r="BF361" s="132"/>
      <c r="BG361" s="98"/>
      <c r="BH361" s="74" t="str">
        <f t="shared" si="42"/>
        <v>N</v>
      </c>
      <c r="BI361" t="e">
        <f t="shared" si="43"/>
        <v>#DIV/0!</v>
      </c>
      <c r="BK361" s="283">
        <f>IFERROR(VLOOKUP($B361, 'A2. Rate Change &amp; Enrollment'!$C$14:$BY$769, 75, FALSE), 0)</f>
        <v>0</v>
      </c>
      <c r="BL361" s="283" t="e">
        <f t="shared" si="44"/>
        <v>#DIV/0!</v>
      </c>
      <c r="BM361" s="283" t="e">
        <f t="shared" si="45"/>
        <v>#DIV/0!</v>
      </c>
      <c r="BN361" t="e">
        <f t="shared" si="48"/>
        <v>#DIV/0!</v>
      </c>
    </row>
    <row r="362" spans="1:66" x14ac:dyDescent="0.35">
      <c r="A362" t="s">
        <v>665</v>
      </c>
      <c r="B362" s="144"/>
      <c r="C362" s="98"/>
      <c r="D362" s="43" t="str">
        <f t="shared" si="41"/>
        <v>PPO</v>
      </c>
      <c r="E362" s="100"/>
      <c r="F362" s="101"/>
      <c r="G362" s="100"/>
      <c r="H362" s="101"/>
      <c r="I362" s="100"/>
      <c r="J362" s="101"/>
      <c r="K362" s="100"/>
      <c r="L362" s="101"/>
      <c r="M362" s="100"/>
      <c r="N362" s="101"/>
      <c r="O362" s="100"/>
      <c r="P362" s="101"/>
      <c r="Q362" s="100"/>
      <c r="R362" s="101"/>
      <c r="S362" s="100"/>
      <c r="T362" s="101"/>
      <c r="U362" s="118"/>
      <c r="V362" s="118"/>
      <c r="W362" s="100"/>
      <c r="X362" s="100"/>
      <c r="Y362" s="100"/>
      <c r="Z362" s="100"/>
      <c r="AA362" s="132"/>
      <c r="AB362" s="101"/>
      <c r="AC362" s="101"/>
      <c r="AD362" s="101"/>
      <c r="AE362" s="100"/>
      <c r="AF362" s="101"/>
      <c r="AG362" s="100"/>
      <c r="AH362" s="101"/>
      <c r="AI362" s="100"/>
      <c r="AJ362" s="101"/>
      <c r="AK362" s="100"/>
      <c r="AL362" s="101"/>
      <c r="AM362" s="101"/>
      <c r="AN362" s="8"/>
      <c r="AO362" s="147">
        <f>IFERROR(VLOOKUP(B362,'A2. Rate Change &amp; Enrollment'!$C$20:$K$769,3,FALSE),0)</f>
        <v>0</v>
      </c>
      <c r="AP362" s="147">
        <f>IFERROR(VLOOKUP(B362,'A2. Rate Change &amp; Enrollment'!$C$20:$K$769,7,FALSE),0)</f>
        <v>0</v>
      </c>
      <c r="AQ362" s="150" t="e">
        <f t="shared" si="46"/>
        <v>#DIV/0!</v>
      </c>
      <c r="AS362" s="177"/>
      <c r="AT362" s="177"/>
      <c r="AV362" s="153" t="e">
        <f t="shared" si="47"/>
        <v>#DIV/0!</v>
      </c>
      <c r="AW362" s="101"/>
      <c r="AY362" s="132"/>
      <c r="AZ362" s="101"/>
      <c r="BA362" s="94"/>
      <c r="BB362" s="94"/>
      <c r="BC362" s="94"/>
      <c r="BD362" s="94"/>
      <c r="BE362" s="101"/>
      <c r="BF362" s="132"/>
      <c r="BG362" s="98"/>
      <c r="BH362" s="74" t="str">
        <f t="shared" si="42"/>
        <v>N</v>
      </c>
      <c r="BI362" t="e">
        <f t="shared" si="43"/>
        <v>#DIV/0!</v>
      </c>
      <c r="BK362" s="283">
        <f>IFERROR(VLOOKUP($B362, 'A2. Rate Change &amp; Enrollment'!$C$14:$BY$769, 75, FALSE), 0)</f>
        <v>0</v>
      </c>
      <c r="BL362" s="283" t="e">
        <f t="shared" si="44"/>
        <v>#DIV/0!</v>
      </c>
      <c r="BM362" s="283" t="e">
        <f t="shared" si="45"/>
        <v>#DIV/0!</v>
      </c>
      <c r="BN362" t="e">
        <f t="shared" si="48"/>
        <v>#DIV/0!</v>
      </c>
    </row>
    <row r="363" spans="1:66" x14ac:dyDescent="0.35">
      <c r="A363" t="s">
        <v>666</v>
      </c>
      <c r="B363" s="144"/>
      <c r="C363" s="98"/>
      <c r="D363" s="43" t="str">
        <f t="shared" si="41"/>
        <v>PPO</v>
      </c>
      <c r="E363" s="100"/>
      <c r="F363" s="101"/>
      <c r="G363" s="100"/>
      <c r="H363" s="101"/>
      <c r="I363" s="100"/>
      <c r="J363" s="101"/>
      <c r="K363" s="100"/>
      <c r="L363" s="101"/>
      <c r="M363" s="100"/>
      <c r="N363" s="101"/>
      <c r="O363" s="100"/>
      <c r="P363" s="101"/>
      <c r="Q363" s="100"/>
      <c r="R363" s="101"/>
      <c r="S363" s="100"/>
      <c r="T363" s="101"/>
      <c r="U363" s="118"/>
      <c r="V363" s="118"/>
      <c r="W363" s="100"/>
      <c r="X363" s="100"/>
      <c r="Y363" s="100"/>
      <c r="Z363" s="100"/>
      <c r="AA363" s="132"/>
      <c r="AB363" s="101"/>
      <c r="AC363" s="101"/>
      <c r="AD363" s="101"/>
      <c r="AE363" s="100"/>
      <c r="AF363" s="101"/>
      <c r="AG363" s="100"/>
      <c r="AH363" s="101"/>
      <c r="AI363" s="100"/>
      <c r="AJ363" s="101"/>
      <c r="AK363" s="100"/>
      <c r="AL363" s="101"/>
      <c r="AM363" s="101"/>
      <c r="AN363" s="8"/>
      <c r="AO363" s="147">
        <f>IFERROR(VLOOKUP(B363,'A2. Rate Change &amp; Enrollment'!$C$20:$K$769,3,FALSE),0)</f>
        <v>0</v>
      </c>
      <c r="AP363" s="147">
        <f>IFERROR(VLOOKUP(B363,'A2. Rate Change &amp; Enrollment'!$C$20:$K$769,7,FALSE),0)</f>
        <v>0</v>
      </c>
      <c r="AQ363" s="150" t="e">
        <f t="shared" si="46"/>
        <v>#DIV/0!</v>
      </c>
      <c r="AS363" s="177"/>
      <c r="AT363" s="177"/>
      <c r="AV363" s="153" t="e">
        <f t="shared" si="47"/>
        <v>#DIV/0!</v>
      </c>
      <c r="AW363" s="101"/>
      <c r="AY363" s="132"/>
      <c r="AZ363" s="101"/>
      <c r="BA363" s="94"/>
      <c r="BB363" s="94"/>
      <c r="BC363" s="94"/>
      <c r="BD363" s="94"/>
      <c r="BE363" s="101"/>
      <c r="BF363" s="132"/>
      <c r="BG363" s="98"/>
      <c r="BH363" s="74" t="str">
        <f t="shared" si="42"/>
        <v>N</v>
      </c>
      <c r="BI363" t="e">
        <f t="shared" si="43"/>
        <v>#DIV/0!</v>
      </c>
      <c r="BK363" s="283">
        <f>IFERROR(VLOOKUP($B363, 'A2. Rate Change &amp; Enrollment'!$C$14:$BY$769, 75, FALSE), 0)</f>
        <v>0</v>
      </c>
      <c r="BL363" s="283" t="e">
        <f t="shared" si="44"/>
        <v>#DIV/0!</v>
      </c>
      <c r="BM363" s="283" t="e">
        <f t="shared" si="45"/>
        <v>#DIV/0!</v>
      </c>
      <c r="BN363" t="e">
        <f t="shared" si="48"/>
        <v>#DIV/0!</v>
      </c>
    </row>
    <row r="364" spans="1:66" x14ac:dyDescent="0.35">
      <c r="A364" t="s">
        <v>667</v>
      </c>
      <c r="B364" s="144"/>
      <c r="C364" s="98"/>
      <c r="D364" s="43" t="str">
        <f t="shared" si="41"/>
        <v>PPO</v>
      </c>
      <c r="E364" s="100"/>
      <c r="F364" s="101"/>
      <c r="G364" s="100"/>
      <c r="H364" s="101"/>
      <c r="I364" s="100"/>
      <c r="J364" s="101"/>
      <c r="K364" s="100"/>
      <c r="L364" s="101"/>
      <c r="M364" s="100"/>
      <c r="N364" s="101"/>
      <c r="O364" s="100"/>
      <c r="P364" s="101"/>
      <c r="Q364" s="100"/>
      <c r="R364" s="101"/>
      <c r="S364" s="100"/>
      <c r="T364" s="101"/>
      <c r="U364" s="118"/>
      <c r="V364" s="118"/>
      <c r="W364" s="100"/>
      <c r="X364" s="100"/>
      <c r="Y364" s="100"/>
      <c r="Z364" s="100"/>
      <c r="AA364" s="132"/>
      <c r="AB364" s="101"/>
      <c r="AC364" s="101"/>
      <c r="AD364" s="101"/>
      <c r="AE364" s="100"/>
      <c r="AF364" s="101"/>
      <c r="AG364" s="100"/>
      <c r="AH364" s="101"/>
      <c r="AI364" s="100"/>
      <c r="AJ364" s="101"/>
      <c r="AK364" s="100"/>
      <c r="AL364" s="101"/>
      <c r="AM364" s="101"/>
      <c r="AN364" s="8"/>
      <c r="AO364" s="147">
        <f>IFERROR(VLOOKUP(B364,'A2. Rate Change &amp; Enrollment'!$C$20:$K$769,3,FALSE),0)</f>
        <v>0</v>
      </c>
      <c r="AP364" s="147">
        <f>IFERROR(VLOOKUP(B364,'A2. Rate Change &amp; Enrollment'!$C$20:$K$769,7,FALSE),0)</f>
        <v>0</v>
      </c>
      <c r="AQ364" s="150" t="e">
        <f t="shared" si="46"/>
        <v>#DIV/0!</v>
      </c>
      <c r="AS364" s="177"/>
      <c r="AT364" s="177"/>
      <c r="AV364" s="153" t="e">
        <f t="shared" si="47"/>
        <v>#DIV/0!</v>
      </c>
      <c r="AW364" s="101"/>
      <c r="AY364" s="132"/>
      <c r="AZ364" s="101"/>
      <c r="BA364" s="94"/>
      <c r="BB364" s="94"/>
      <c r="BC364" s="94"/>
      <c r="BD364" s="94"/>
      <c r="BE364" s="101"/>
      <c r="BF364" s="132"/>
      <c r="BG364" s="98"/>
      <c r="BH364" s="74" t="str">
        <f t="shared" si="42"/>
        <v>N</v>
      </c>
      <c r="BI364" t="e">
        <f t="shared" si="43"/>
        <v>#DIV/0!</v>
      </c>
      <c r="BK364" s="283">
        <f>IFERROR(VLOOKUP($B364, 'A2. Rate Change &amp; Enrollment'!$C$14:$BY$769, 75, FALSE), 0)</f>
        <v>0</v>
      </c>
      <c r="BL364" s="283" t="e">
        <f t="shared" si="44"/>
        <v>#DIV/0!</v>
      </c>
      <c r="BM364" s="283" t="e">
        <f t="shared" si="45"/>
        <v>#DIV/0!</v>
      </c>
      <c r="BN364" t="e">
        <f t="shared" si="48"/>
        <v>#DIV/0!</v>
      </c>
    </row>
    <row r="365" spans="1:66" x14ac:dyDescent="0.35">
      <c r="A365" t="s">
        <v>668</v>
      </c>
      <c r="B365" s="144"/>
      <c r="C365" s="98"/>
      <c r="D365" s="43" t="str">
        <f t="shared" si="41"/>
        <v>PPO</v>
      </c>
      <c r="E365" s="100"/>
      <c r="F365" s="101"/>
      <c r="G365" s="100"/>
      <c r="H365" s="101"/>
      <c r="I365" s="100"/>
      <c r="J365" s="101"/>
      <c r="K365" s="100"/>
      <c r="L365" s="101"/>
      <c r="M365" s="100"/>
      <c r="N365" s="101"/>
      <c r="O365" s="100"/>
      <c r="P365" s="101"/>
      <c r="Q365" s="100"/>
      <c r="R365" s="101"/>
      <c r="S365" s="100"/>
      <c r="T365" s="101"/>
      <c r="U365" s="118"/>
      <c r="V365" s="118"/>
      <c r="W365" s="100"/>
      <c r="X365" s="100"/>
      <c r="Y365" s="100"/>
      <c r="Z365" s="100"/>
      <c r="AA365" s="132"/>
      <c r="AB365" s="101"/>
      <c r="AC365" s="101"/>
      <c r="AD365" s="101"/>
      <c r="AE365" s="100"/>
      <c r="AF365" s="101"/>
      <c r="AG365" s="100"/>
      <c r="AH365" s="101"/>
      <c r="AI365" s="100"/>
      <c r="AJ365" s="101"/>
      <c r="AK365" s="100"/>
      <c r="AL365" s="101"/>
      <c r="AM365" s="101"/>
      <c r="AN365" s="8"/>
      <c r="AO365" s="147">
        <f>IFERROR(VLOOKUP(B365,'A2. Rate Change &amp; Enrollment'!$C$20:$K$769,3,FALSE),0)</f>
        <v>0</v>
      </c>
      <c r="AP365" s="147">
        <f>IFERROR(VLOOKUP(B365,'A2. Rate Change &amp; Enrollment'!$C$20:$K$769,7,FALSE),0)</f>
        <v>0</v>
      </c>
      <c r="AQ365" s="150" t="e">
        <f t="shared" si="46"/>
        <v>#DIV/0!</v>
      </c>
      <c r="AS365" s="177"/>
      <c r="AT365" s="177"/>
      <c r="AV365" s="153" t="e">
        <f t="shared" si="47"/>
        <v>#DIV/0!</v>
      </c>
      <c r="AW365" s="101"/>
      <c r="AY365" s="132"/>
      <c r="AZ365" s="101"/>
      <c r="BA365" s="94"/>
      <c r="BB365" s="94"/>
      <c r="BC365" s="94"/>
      <c r="BD365" s="94"/>
      <c r="BE365" s="101"/>
      <c r="BF365" s="132"/>
      <c r="BG365" s="98"/>
      <c r="BH365" s="74" t="str">
        <f t="shared" si="42"/>
        <v>N</v>
      </c>
      <c r="BI365" t="e">
        <f t="shared" si="43"/>
        <v>#DIV/0!</v>
      </c>
      <c r="BK365" s="283">
        <f>IFERROR(VLOOKUP($B365, 'A2. Rate Change &amp; Enrollment'!$C$14:$BY$769, 75, FALSE), 0)</f>
        <v>0</v>
      </c>
      <c r="BL365" s="283" t="e">
        <f t="shared" si="44"/>
        <v>#DIV/0!</v>
      </c>
      <c r="BM365" s="283" t="e">
        <f t="shared" si="45"/>
        <v>#DIV/0!</v>
      </c>
      <c r="BN365" t="e">
        <f t="shared" si="48"/>
        <v>#DIV/0!</v>
      </c>
    </row>
    <row r="366" spans="1:66" x14ac:dyDescent="0.35">
      <c r="A366" t="s">
        <v>669</v>
      </c>
      <c r="B366" s="144"/>
      <c r="C366" s="98"/>
      <c r="D366" s="43" t="str">
        <f t="shared" si="41"/>
        <v>PPO</v>
      </c>
      <c r="E366" s="100"/>
      <c r="F366" s="101"/>
      <c r="G366" s="100"/>
      <c r="H366" s="101"/>
      <c r="I366" s="100"/>
      <c r="J366" s="101"/>
      <c r="K366" s="100"/>
      <c r="L366" s="101"/>
      <c r="M366" s="100"/>
      <c r="N366" s="101"/>
      <c r="O366" s="100"/>
      <c r="P366" s="101"/>
      <c r="Q366" s="100"/>
      <c r="R366" s="101"/>
      <c r="S366" s="100"/>
      <c r="T366" s="101"/>
      <c r="U366" s="118"/>
      <c r="V366" s="118"/>
      <c r="W366" s="100"/>
      <c r="X366" s="100"/>
      <c r="Y366" s="100"/>
      <c r="Z366" s="100"/>
      <c r="AA366" s="132"/>
      <c r="AB366" s="101"/>
      <c r="AC366" s="101"/>
      <c r="AD366" s="101"/>
      <c r="AE366" s="100"/>
      <c r="AF366" s="101"/>
      <c r="AG366" s="100"/>
      <c r="AH366" s="101"/>
      <c r="AI366" s="100"/>
      <c r="AJ366" s="101"/>
      <c r="AK366" s="100"/>
      <c r="AL366" s="101"/>
      <c r="AM366" s="101"/>
      <c r="AN366" s="8"/>
      <c r="AO366" s="147">
        <f>IFERROR(VLOOKUP(B366,'A2. Rate Change &amp; Enrollment'!$C$20:$K$769,3,FALSE),0)</f>
        <v>0</v>
      </c>
      <c r="AP366" s="147">
        <f>IFERROR(VLOOKUP(B366,'A2. Rate Change &amp; Enrollment'!$C$20:$K$769,7,FALSE),0)</f>
        <v>0</v>
      </c>
      <c r="AQ366" s="150" t="e">
        <f t="shared" si="46"/>
        <v>#DIV/0!</v>
      </c>
      <c r="AS366" s="177"/>
      <c r="AT366" s="177"/>
      <c r="AV366" s="153" t="e">
        <f t="shared" si="47"/>
        <v>#DIV/0!</v>
      </c>
      <c r="AW366" s="101"/>
      <c r="AY366" s="132"/>
      <c r="AZ366" s="101"/>
      <c r="BA366" s="94"/>
      <c r="BB366" s="94"/>
      <c r="BC366" s="94"/>
      <c r="BD366" s="94"/>
      <c r="BE366" s="101"/>
      <c r="BF366" s="132"/>
      <c r="BG366" s="98"/>
      <c r="BH366" s="74" t="str">
        <f t="shared" si="42"/>
        <v>N</v>
      </c>
      <c r="BI366" t="e">
        <f t="shared" si="43"/>
        <v>#DIV/0!</v>
      </c>
      <c r="BK366" s="283">
        <f>IFERROR(VLOOKUP($B366, 'A2. Rate Change &amp; Enrollment'!$C$14:$BY$769, 75, FALSE), 0)</f>
        <v>0</v>
      </c>
      <c r="BL366" s="283" t="e">
        <f t="shared" si="44"/>
        <v>#DIV/0!</v>
      </c>
      <c r="BM366" s="283" t="e">
        <f t="shared" si="45"/>
        <v>#DIV/0!</v>
      </c>
      <c r="BN366" t="e">
        <f t="shared" si="48"/>
        <v>#DIV/0!</v>
      </c>
    </row>
    <row r="367" spans="1:66" x14ac:dyDescent="0.35">
      <c r="A367" t="s">
        <v>670</v>
      </c>
      <c r="B367" s="144"/>
      <c r="C367" s="98"/>
      <c r="D367" s="43" t="str">
        <f t="shared" si="41"/>
        <v>PPO</v>
      </c>
      <c r="E367" s="100"/>
      <c r="F367" s="101"/>
      <c r="G367" s="100"/>
      <c r="H367" s="101"/>
      <c r="I367" s="100"/>
      <c r="J367" s="101"/>
      <c r="K367" s="100"/>
      <c r="L367" s="101"/>
      <c r="M367" s="100"/>
      <c r="N367" s="101"/>
      <c r="O367" s="100"/>
      <c r="P367" s="101"/>
      <c r="Q367" s="100"/>
      <c r="R367" s="101"/>
      <c r="S367" s="100"/>
      <c r="T367" s="101"/>
      <c r="U367" s="118"/>
      <c r="V367" s="118"/>
      <c r="W367" s="100"/>
      <c r="X367" s="100"/>
      <c r="Y367" s="100"/>
      <c r="Z367" s="100"/>
      <c r="AA367" s="132"/>
      <c r="AB367" s="101"/>
      <c r="AC367" s="101"/>
      <c r="AD367" s="101"/>
      <c r="AE367" s="100"/>
      <c r="AF367" s="101"/>
      <c r="AG367" s="100"/>
      <c r="AH367" s="101"/>
      <c r="AI367" s="100"/>
      <c r="AJ367" s="101"/>
      <c r="AK367" s="100"/>
      <c r="AL367" s="101"/>
      <c r="AM367" s="101"/>
      <c r="AN367" s="8"/>
      <c r="AO367" s="147">
        <f>IFERROR(VLOOKUP(B367,'A2. Rate Change &amp; Enrollment'!$C$20:$K$769,3,FALSE),0)</f>
        <v>0</v>
      </c>
      <c r="AP367" s="147">
        <f>IFERROR(VLOOKUP(B367,'A2. Rate Change &amp; Enrollment'!$C$20:$K$769,7,FALSE),0)</f>
        <v>0</v>
      </c>
      <c r="AQ367" s="150" t="e">
        <f t="shared" si="46"/>
        <v>#DIV/0!</v>
      </c>
      <c r="AS367" s="177"/>
      <c r="AT367" s="177"/>
      <c r="AV367" s="153" t="e">
        <f t="shared" si="47"/>
        <v>#DIV/0!</v>
      </c>
      <c r="AW367" s="101"/>
      <c r="AY367" s="132"/>
      <c r="AZ367" s="101"/>
      <c r="BA367" s="94"/>
      <c r="BB367" s="94"/>
      <c r="BC367" s="94"/>
      <c r="BD367" s="94"/>
      <c r="BE367" s="101"/>
      <c r="BF367" s="132"/>
      <c r="BG367" s="98"/>
      <c r="BH367" s="74" t="str">
        <f t="shared" si="42"/>
        <v>N</v>
      </c>
      <c r="BI367" t="e">
        <f t="shared" si="43"/>
        <v>#DIV/0!</v>
      </c>
      <c r="BK367" s="283">
        <f>IFERROR(VLOOKUP($B367, 'A2. Rate Change &amp; Enrollment'!$C$14:$BY$769, 75, FALSE), 0)</f>
        <v>0</v>
      </c>
      <c r="BL367" s="283" t="e">
        <f t="shared" si="44"/>
        <v>#DIV/0!</v>
      </c>
      <c r="BM367" s="283" t="e">
        <f t="shared" si="45"/>
        <v>#DIV/0!</v>
      </c>
      <c r="BN367" t="e">
        <f t="shared" si="48"/>
        <v>#DIV/0!</v>
      </c>
    </row>
    <row r="368" spans="1:66" x14ac:dyDescent="0.35">
      <c r="A368" t="s">
        <v>671</v>
      </c>
      <c r="B368" s="144"/>
      <c r="C368" s="98"/>
      <c r="D368" s="43" t="str">
        <f t="shared" si="41"/>
        <v>PPO</v>
      </c>
      <c r="E368" s="100"/>
      <c r="F368" s="101"/>
      <c r="G368" s="100"/>
      <c r="H368" s="101"/>
      <c r="I368" s="100"/>
      <c r="J368" s="101"/>
      <c r="K368" s="100"/>
      <c r="L368" s="101"/>
      <c r="M368" s="100"/>
      <c r="N368" s="101"/>
      <c r="O368" s="100"/>
      <c r="P368" s="101"/>
      <c r="Q368" s="100"/>
      <c r="R368" s="101"/>
      <c r="S368" s="100"/>
      <c r="T368" s="101"/>
      <c r="U368" s="118"/>
      <c r="V368" s="118"/>
      <c r="W368" s="100"/>
      <c r="X368" s="100"/>
      <c r="Y368" s="100"/>
      <c r="Z368" s="100"/>
      <c r="AA368" s="132"/>
      <c r="AB368" s="101"/>
      <c r="AC368" s="101"/>
      <c r="AD368" s="101"/>
      <c r="AE368" s="100"/>
      <c r="AF368" s="101"/>
      <c r="AG368" s="100"/>
      <c r="AH368" s="101"/>
      <c r="AI368" s="100"/>
      <c r="AJ368" s="101"/>
      <c r="AK368" s="100"/>
      <c r="AL368" s="101"/>
      <c r="AM368" s="101"/>
      <c r="AN368" s="8"/>
      <c r="AO368" s="147">
        <f>IFERROR(VLOOKUP(B368,'A2. Rate Change &amp; Enrollment'!$C$20:$K$769,3,FALSE),0)</f>
        <v>0</v>
      </c>
      <c r="AP368" s="147">
        <f>IFERROR(VLOOKUP(B368,'A2. Rate Change &amp; Enrollment'!$C$20:$K$769,7,FALSE),0)</f>
        <v>0</v>
      </c>
      <c r="AQ368" s="150" t="e">
        <f t="shared" si="46"/>
        <v>#DIV/0!</v>
      </c>
      <c r="AS368" s="177"/>
      <c r="AT368" s="177"/>
      <c r="AV368" s="153" t="e">
        <f t="shared" si="47"/>
        <v>#DIV/0!</v>
      </c>
      <c r="AW368" s="101"/>
      <c r="AY368" s="132"/>
      <c r="AZ368" s="101"/>
      <c r="BA368" s="94"/>
      <c r="BB368" s="94"/>
      <c r="BC368" s="94"/>
      <c r="BD368" s="94"/>
      <c r="BE368" s="101"/>
      <c r="BF368" s="132"/>
      <c r="BG368" s="98"/>
      <c r="BH368" s="74" t="str">
        <f t="shared" si="42"/>
        <v>N</v>
      </c>
      <c r="BI368" t="e">
        <f t="shared" si="43"/>
        <v>#DIV/0!</v>
      </c>
      <c r="BK368" s="283">
        <f>IFERROR(VLOOKUP($B368, 'A2. Rate Change &amp; Enrollment'!$C$14:$BY$769, 75, FALSE), 0)</f>
        <v>0</v>
      </c>
      <c r="BL368" s="283" t="e">
        <f t="shared" si="44"/>
        <v>#DIV/0!</v>
      </c>
      <c r="BM368" s="283" t="e">
        <f t="shared" si="45"/>
        <v>#DIV/0!</v>
      </c>
      <c r="BN368" t="e">
        <f t="shared" si="48"/>
        <v>#DIV/0!</v>
      </c>
    </row>
    <row r="369" spans="1:66" x14ac:dyDescent="0.35">
      <c r="A369" t="s">
        <v>672</v>
      </c>
      <c r="B369" s="144"/>
      <c r="C369" s="98"/>
      <c r="D369" s="43" t="str">
        <f t="shared" si="41"/>
        <v>PPO</v>
      </c>
      <c r="E369" s="100"/>
      <c r="F369" s="101"/>
      <c r="G369" s="100"/>
      <c r="H369" s="101"/>
      <c r="I369" s="100"/>
      <c r="J369" s="101"/>
      <c r="K369" s="100"/>
      <c r="L369" s="101"/>
      <c r="M369" s="100"/>
      <c r="N369" s="101"/>
      <c r="O369" s="100"/>
      <c r="P369" s="101"/>
      <c r="Q369" s="100"/>
      <c r="R369" s="101"/>
      <c r="S369" s="100"/>
      <c r="T369" s="101"/>
      <c r="U369" s="118"/>
      <c r="V369" s="118"/>
      <c r="W369" s="100"/>
      <c r="X369" s="100"/>
      <c r="Y369" s="100"/>
      <c r="Z369" s="100"/>
      <c r="AA369" s="132"/>
      <c r="AB369" s="101"/>
      <c r="AC369" s="101"/>
      <c r="AD369" s="101"/>
      <c r="AE369" s="100"/>
      <c r="AF369" s="101"/>
      <c r="AG369" s="100"/>
      <c r="AH369" s="101"/>
      <c r="AI369" s="100"/>
      <c r="AJ369" s="101"/>
      <c r="AK369" s="100"/>
      <c r="AL369" s="101"/>
      <c r="AM369" s="101"/>
      <c r="AN369" s="8"/>
      <c r="AO369" s="147">
        <f>IFERROR(VLOOKUP(B369,'A2. Rate Change &amp; Enrollment'!$C$20:$K$769,3,FALSE),0)</f>
        <v>0</v>
      </c>
      <c r="AP369" s="147">
        <f>IFERROR(VLOOKUP(B369,'A2. Rate Change &amp; Enrollment'!$C$20:$K$769,7,FALSE),0)</f>
        <v>0</v>
      </c>
      <c r="AQ369" s="150" t="e">
        <f t="shared" si="46"/>
        <v>#DIV/0!</v>
      </c>
      <c r="AS369" s="177"/>
      <c r="AT369" s="177"/>
      <c r="AV369" s="153" t="e">
        <f t="shared" si="47"/>
        <v>#DIV/0!</v>
      </c>
      <c r="AW369" s="101"/>
      <c r="AY369" s="132"/>
      <c r="AZ369" s="101"/>
      <c r="BA369" s="94"/>
      <c r="BB369" s="94"/>
      <c r="BC369" s="94"/>
      <c r="BD369" s="94"/>
      <c r="BE369" s="101"/>
      <c r="BF369" s="132"/>
      <c r="BG369" s="98"/>
      <c r="BH369" s="74" t="str">
        <f t="shared" si="42"/>
        <v>N</v>
      </c>
      <c r="BI369" t="e">
        <f t="shared" si="43"/>
        <v>#DIV/0!</v>
      </c>
      <c r="BK369" s="283">
        <f>IFERROR(VLOOKUP($B369, 'A2. Rate Change &amp; Enrollment'!$C$14:$BY$769, 75, FALSE), 0)</f>
        <v>0</v>
      </c>
      <c r="BL369" s="283" t="e">
        <f t="shared" si="44"/>
        <v>#DIV/0!</v>
      </c>
      <c r="BM369" s="283" t="e">
        <f t="shared" si="45"/>
        <v>#DIV/0!</v>
      </c>
      <c r="BN369" t="e">
        <f t="shared" si="48"/>
        <v>#DIV/0!</v>
      </c>
    </row>
    <row r="370" spans="1:66" x14ac:dyDescent="0.35">
      <c r="A370" t="s">
        <v>673</v>
      </c>
      <c r="B370" s="144"/>
      <c r="C370" s="98"/>
      <c r="D370" s="43" t="str">
        <f t="shared" si="41"/>
        <v>PPO</v>
      </c>
      <c r="E370" s="100"/>
      <c r="F370" s="101"/>
      <c r="G370" s="100"/>
      <c r="H370" s="101"/>
      <c r="I370" s="100"/>
      <c r="J370" s="101"/>
      <c r="K370" s="100"/>
      <c r="L370" s="101"/>
      <c r="M370" s="100"/>
      <c r="N370" s="101"/>
      <c r="O370" s="100"/>
      <c r="P370" s="101"/>
      <c r="Q370" s="100"/>
      <c r="R370" s="101"/>
      <c r="S370" s="100"/>
      <c r="T370" s="101"/>
      <c r="U370" s="118"/>
      <c r="V370" s="118"/>
      <c r="W370" s="100"/>
      <c r="X370" s="100"/>
      <c r="Y370" s="100"/>
      <c r="Z370" s="100"/>
      <c r="AA370" s="132"/>
      <c r="AB370" s="101"/>
      <c r="AC370" s="101"/>
      <c r="AD370" s="101"/>
      <c r="AE370" s="100"/>
      <c r="AF370" s="101"/>
      <c r="AG370" s="100"/>
      <c r="AH370" s="101"/>
      <c r="AI370" s="100"/>
      <c r="AJ370" s="101"/>
      <c r="AK370" s="100"/>
      <c r="AL370" s="101"/>
      <c r="AM370" s="101"/>
      <c r="AN370" s="8"/>
      <c r="AO370" s="147">
        <f>IFERROR(VLOOKUP(B370,'A2. Rate Change &amp; Enrollment'!$C$20:$K$769,3,FALSE),0)</f>
        <v>0</v>
      </c>
      <c r="AP370" s="147">
        <f>IFERROR(VLOOKUP(B370,'A2. Rate Change &amp; Enrollment'!$C$20:$K$769,7,FALSE),0)</f>
        <v>0</v>
      </c>
      <c r="AQ370" s="150" t="e">
        <f t="shared" si="46"/>
        <v>#DIV/0!</v>
      </c>
      <c r="AS370" s="177"/>
      <c r="AT370" s="177"/>
      <c r="AV370" s="153" t="e">
        <f t="shared" si="47"/>
        <v>#DIV/0!</v>
      </c>
      <c r="AW370" s="101"/>
      <c r="AY370" s="132"/>
      <c r="AZ370" s="101"/>
      <c r="BA370" s="94"/>
      <c r="BB370" s="94"/>
      <c r="BC370" s="94"/>
      <c r="BD370" s="94"/>
      <c r="BE370" s="101"/>
      <c r="BF370" s="132"/>
      <c r="BG370" s="98"/>
      <c r="BH370" s="74" t="str">
        <f t="shared" si="42"/>
        <v>N</v>
      </c>
      <c r="BI370" t="e">
        <f t="shared" si="43"/>
        <v>#DIV/0!</v>
      </c>
      <c r="BK370" s="283">
        <f>IFERROR(VLOOKUP($B370, 'A2. Rate Change &amp; Enrollment'!$C$14:$BY$769, 75, FALSE), 0)</f>
        <v>0</v>
      </c>
      <c r="BL370" s="283" t="e">
        <f t="shared" si="44"/>
        <v>#DIV/0!</v>
      </c>
      <c r="BM370" s="283" t="e">
        <f t="shared" si="45"/>
        <v>#DIV/0!</v>
      </c>
      <c r="BN370" t="e">
        <f t="shared" si="48"/>
        <v>#DIV/0!</v>
      </c>
    </row>
    <row r="371" spans="1:66" x14ac:dyDescent="0.35">
      <c r="A371" t="s">
        <v>674</v>
      </c>
      <c r="B371" s="144"/>
      <c r="C371" s="98"/>
      <c r="D371" s="43" t="str">
        <f t="shared" si="41"/>
        <v>PPO</v>
      </c>
      <c r="E371" s="100"/>
      <c r="F371" s="101"/>
      <c r="G371" s="100"/>
      <c r="H371" s="101"/>
      <c r="I371" s="100"/>
      <c r="J371" s="101"/>
      <c r="K371" s="100"/>
      <c r="L371" s="101"/>
      <c r="M371" s="100"/>
      <c r="N371" s="101"/>
      <c r="O371" s="100"/>
      <c r="P371" s="101"/>
      <c r="Q371" s="100"/>
      <c r="R371" s="101"/>
      <c r="S371" s="100"/>
      <c r="T371" s="101"/>
      <c r="U371" s="118"/>
      <c r="V371" s="118"/>
      <c r="W371" s="100"/>
      <c r="X371" s="100"/>
      <c r="Y371" s="100"/>
      <c r="Z371" s="100"/>
      <c r="AA371" s="132"/>
      <c r="AB371" s="101"/>
      <c r="AC371" s="101"/>
      <c r="AD371" s="101"/>
      <c r="AE371" s="100"/>
      <c r="AF371" s="101"/>
      <c r="AG371" s="100"/>
      <c r="AH371" s="101"/>
      <c r="AI371" s="100"/>
      <c r="AJ371" s="101"/>
      <c r="AK371" s="100"/>
      <c r="AL371" s="101"/>
      <c r="AM371" s="101"/>
      <c r="AN371" s="8"/>
      <c r="AO371" s="147">
        <f>IFERROR(VLOOKUP(B371,'A2. Rate Change &amp; Enrollment'!$C$20:$K$769,3,FALSE),0)</f>
        <v>0</v>
      </c>
      <c r="AP371" s="147">
        <f>IFERROR(VLOOKUP(B371,'A2. Rate Change &amp; Enrollment'!$C$20:$K$769,7,FALSE),0)</f>
        <v>0</v>
      </c>
      <c r="AQ371" s="150" t="e">
        <f t="shared" si="46"/>
        <v>#DIV/0!</v>
      </c>
      <c r="AS371" s="177"/>
      <c r="AT371" s="177"/>
      <c r="AV371" s="153" t="e">
        <f t="shared" si="47"/>
        <v>#DIV/0!</v>
      </c>
      <c r="AW371" s="101"/>
      <c r="AY371" s="132"/>
      <c r="AZ371" s="101"/>
      <c r="BA371" s="94"/>
      <c r="BB371" s="94"/>
      <c r="BC371" s="94"/>
      <c r="BD371" s="94"/>
      <c r="BE371" s="101"/>
      <c r="BF371" s="132"/>
      <c r="BG371" s="98"/>
      <c r="BH371" s="74" t="str">
        <f t="shared" si="42"/>
        <v>N</v>
      </c>
      <c r="BI371" t="e">
        <f t="shared" si="43"/>
        <v>#DIV/0!</v>
      </c>
      <c r="BK371" s="283">
        <f>IFERROR(VLOOKUP($B371, 'A2. Rate Change &amp; Enrollment'!$C$14:$BY$769, 75, FALSE), 0)</f>
        <v>0</v>
      </c>
      <c r="BL371" s="283" t="e">
        <f t="shared" si="44"/>
        <v>#DIV/0!</v>
      </c>
      <c r="BM371" s="283" t="e">
        <f t="shared" si="45"/>
        <v>#DIV/0!</v>
      </c>
      <c r="BN371" t="e">
        <f t="shared" si="48"/>
        <v>#DIV/0!</v>
      </c>
    </row>
    <row r="372" spans="1:66" x14ac:dyDescent="0.35">
      <c r="A372" t="s">
        <v>675</v>
      </c>
      <c r="B372" s="144"/>
      <c r="C372" s="98"/>
      <c r="D372" s="43" t="str">
        <f t="shared" si="41"/>
        <v>PPO</v>
      </c>
      <c r="E372" s="100"/>
      <c r="F372" s="101"/>
      <c r="G372" s="100"/>
      <c r="H372" s="101"/>
      <c r="I372" s="100"/>
      <c r="J372" s="101"/>
      <c r="K372" s="100"/>
      <c r="L372" s="101"/>
      <c r="M372" s="100"/>
      <c r="N372" s="101"/>
      <c r="O372" s="100"/>
      <c r="P372" s="101"/>
      <c r="Q372" s="100"/>
      <c r="R372" s="101"/>
      <c r="S372" s="100"/>
      <c r="T372" s="101"/>
      <c r="U372" s="118"/>
      <c r="V372" s="118"/>
      <c r="W372" s="100"/>
      <c r="X372" s="100"/>
      <c r="Y372" s="100"/>
      <c r="Z372" s="100"/>
      <c r="AA372" s="132"/>
      <c r="AB372" s="101"/>
      <c r="AC372" s="101"/>
      <c r="AD372" s="101"/>
      <c r="AE372" s="100"/>
      <c r="AF372" s="101"/>
      <c r="AG372" s="100"/>
      <c r="AH372" s="101"/>
      <c r="AI372" s="100"/>
      <c r="AJ372" s="101"/>
      <c r="AK372" s="100"/>
      <c r="AL372" s="101"/>
      <c r="AM372" s="101"/>
      <c r="AN372" s="8"/>
      <c r="AO372" s="147">
        <f>IFERROR(VLOOKUP(B372,'A2. Rate Change &amp; Enrollment'!$C$20:$K$769,3,FALSE),0)</f>
        <v>0</v>
      </c>
      <c r="AP372" s="147">
        <f>IFERROR(VLOOKUP(B372,'A2. Rate Change &amp; Enrollment'!$C$20:$K$769,7,FALSE),0)</f>
        <v>0</v>
      </c>
      <c r="AQ372" s="150" t="e">
        <f t="shared" si="46"/>
        <v>#DIV/0!</v>
      </c>
      <c r="AS372" s="177"/>
      <c r="AT372" s="177"/>
      <c r="AV372" s="153" t="e">
        <f t="shared" si="47"/>
        <v>#DIV/0!</v>
      </c>
      <c r="AW372" s="101"/>
      <c r="AY372" s="132"/>
      <c r="AZ372" s="101"/>
      <c r="BA372" s="94"/>
      <c r="BB372" s="94"/>
      <c r="BC372" s="94"/>
      <c r="BD372" s="94"/>
      <c r="BE372" s="101"/>
      <c r="BF372" s="132"/>
      <c r="BG372" s="98"/>
      <c r="BH372" s="74" t="str">
        <f t="shared" si="42"/>
        <v>N</v>
      </c>
      <c r="BI372" t="e">
        <f t="shared" si="43"/>
        <v>#DIV/0!</v>
      </c>
      <c r="BK372" s="283">
        <f>IFERROR(VLOOKUP($B372, 'A2. Rate Change &amp; Enrollment'!$C$14:$BY$769, 75, FALSE), 0)</f>
        <v>0</v>
      </c>
      <c r="BL372" s="283" t="e">
        <f t="shared" si="44"/>
        <v>#DIV/0!</v>
      </c>
      <c r="BM372" s="283" t="e">
        <f t="shared" si="45"/>
        <v>#DIV/0!</v>
      </c>
      <c r="BN372" t="e">
        <f t="shared" si="48"/>
        <v>#DIV/0!</v>
      </c>
    </row>
    <row r="373" spans="1:66" x14ac:dyDescent="0.35">
      <c r="A373" t="s">
        <v>676</v>
      </c>
      <c r="B373" s="144"/>
      <c r="C373" s="98"/>
      <c r="D373" s="43" t="str">
        <f t="shared" si="41"/>
        <v>PPO</v>
      </c>
      <c r="E373" s="100"/>
      <c r="F373" s="101"/>
      <c r="G373" s="100"/>
      <c r="H373" s="101"/>
      <c r="I373" s="100"/>
      <c r="J373" s="101"/>
      <c r="K373" s="100"/>
      <c r="L373" s="101"/>
      <c r="M373" s="100"/>
      <c r="N373" s="101"/>
      <c r="O373" s="100"/>
      <c r="P373" s="101"/>
      <c r="Q373" s="100"/>
      <c r="R373" s="101"/>
      <c r="S373" s="100"/>
      <c r="T373" s="101"/>
      <c r="U373" s="118"/>
      <c r="V373" s="118"/>
      <c r="W373" s="100"/>
      <c r="X373" s="100"/>
      <c r="Y373" s="100"/>
      <c r="Z373" s="100"/>
      <c r="AA373" s="132"/>
      <c r="AB373" s="101"/>
      <c r="AC373" s="101"/>
      <c r="AD373" s="101"/>
      <c r="AE373" s="100"/>
      <c r="AF373" s="101"/>
      <c r="AG373" s="100"/>
      <c r="AH373" s="101"/>
      <c r="AI373" s="100"/>
      <c r="AJ373" s="101"/>
      <c r="AK373" s="100"/>
      <c r="AL373" s="101"/>
      <c r="AM373" s="101"/>
      <c r="AN373" s="8"/>
      <c r="AO373" s="147">
        <f>IFERROR(VLOOKUP(B373,'A2. Rate Change &amp; Enrollment'!$C$20:$K$769,3,FALSE),0)</f>
        <v>0</v>
      </c>
      <c r="AP373" s="147">
        <f>IFERROR(VLOOKUP(B373,'A2. Rate Change &amp; Enrollment'!$C$20:$K$769,7,FALSE),0)</f>
        <v>0</v>
      </c>
      <c r="AQ373" s="150" t="e">
        <f t="shared" si="46"/>
        <v>#DIV/0!</v>
      </c>
      <c r="AS373" s="177"/>
      <c r="AT373" s="177"/>
      <c r="AV373" s="153" t="e">
        <f t="shared" si="47"/>
        <v>#DIV/0!</v>
      </c>
      <c r="AW373" s="101"/>
      <c r="AY373" s="132"/>
      <c r="AZ373" s="101"/>
      <c r="BA373" s="94"/>
      <c r="BB373" s="94"/>
      <c r="BC373" s="94"/>
      <c r="BD373" s="94"/>
      <c r="BE373" s="101"/>
      <c r="BF373" s="132"/>
      <c r="BG373" s="98"/>
      <c r="BH373" s="74" t="str">
        <f t="shared" si="42"/>
        <v>N</v>
      </c>
      <c r="BI373" t="e">
        <f t="shared" si="43"/>
        <v>#DIV/0!</v>
      </c>
      <c r="BK373" s="283">
        <f>IFERROR(VLOOKUP($B373, 'A2. Rate Change &amp; Enrollment'!$C$14:$BY$769, 75, FALSE), 0)</f>
        <v>0</v>
      </c>
      <c r="BL373" s="283" t="e">
        <f t="shared" si="44"/>
        <v>#DIV/0!</v>
      </c>
      <c r="BM373" s="283" t="e">
        <f t="shared" si="45"/>
        <v>#DIV/0!</v>
      </c>
      <c r="BN373" t="e">
        <f t="shared" si="48"/>
        <v>#DIV/0!</v>
      </c>
    </row>
    <row r="374" spans="1:66" x14ac:dyDescent="0.35">
      <c r="A374" t="s">
        <v>677</v>
      </c>
      <c r="B374" s="144"/>
      <c r="C374" s="98"/>
      <c r="D374" s="43" t="str">
        <f t="shared" si="41"/>
        <v>PPO</v>
      </c>
      <c r="E374" s="100"/>
      <c r="F374" s="101"/>
      <c r="G374" s="100"/>
      <c r="H374" s="101"/>
      <c r="I374" s="100"/>
      <c r="J374" s="101"/>
      <c r="K374" s="100"/>
      <c r="L374" s="101"/>
      <c r="M374" s="100"/>
      <c r="N374" s="101"/>
      <c r="O374" s="100"/>
      <c r="P374" s="101"/>
      <c r="Q374" s="100"/>
      <c r="R374" s="101"/>
      <c r="S374" s="100"/>
      <c r="T374" s="101"/>
      <c r="U374" s="118"/>
      <c r="V374" s="118"/>
      <c r="W374" s="100"/>
      <c r="X374" s="100"/>
      <c r="Y374" s="100"/>
      <c r="Z374" s="100"/>
      <c r="AA374" s="132"/>
      <c r="AB374" s="101"/>
      <c r="AC374" s="101"/>
      <c r="AD374" s="101"/>
      <c r="AE374" s="100"/>
      <c r="AF374" s="101"/>
      <c r="AG374" s="100"/>
      <c r="AH374" s="101"/>
      <c r="AI374" s="100"/>
      <c r="AJ374" s="101"/>
      <c r="AK374" s="100"/>
      <c r="AL374" s="101"/>
      <c r="AM374" s="101"/>
      <c r="AN374" s="8"/>
      <c r="AO374" s="147">
        <f>IFERROR(VLOOKUP(B374,'A2. Rate Change &amp; Enrollment'!$C$20:$K$769,3,FALSE),0)</f>
        <v>0</v>
      </c>
      <c r="AP374" s="147">
        <f>IFERROR(VLOOKUP(B374,'A2. Rate Change &amp; Enrollment'!$C$20:$K$769,7,FALSE),0)</f>
        <v>0</v>
      </c>
      <c r="AQ374" s="150" t="e">
        <f t="shared" si="46"/>
        <v>#DIV/0!</v>
      </c>
      <c r="AS374" s="177"/>
      <c r="AT374" s="177"/>
      <c r="AV374" s="153" t="e">
        <f t="shared" si="47"/>
        <v>#DIV/0!</v>
      </c>
      <c r="AW374" s="101"/>
      <c r="AY374" s="132"/>
      <c r="AZ374" s="101"/>
      <c r="BA374" s="94"/>
      <c r="BB374" s="94"/>
      <c r="BC374" s="94"/>
      <c r="BD374" s="94"/>
      <c r="BE374" s="101"/>
      <c r="BF374" s="132"/>
      <c r="BG374" s="98"/>
      <c r="BH374" s="74" t="str">
        <f t="shared" si="42"/>
        <v>N</v>
      </c>
      <c r="BI374" t="e">
        <f t="shared" si="43"/>
        <v>#DIV/0!</v>
      </c>
      <c r="BK374" s="283">
        <f>IFERROR(VLOOKUP($B374, 'A2. Rate Change &amp; Enrollment'!$C$14:$BY$769, 75, FALSE), 0)</f>
        <v>0</v>
      </c>
      <c r="BL374" s="283" t="e">
        <f t="shared" si="44"/>
        <v>#DIV/0!</v>
      </c>
      <c r="BM374" s="283" t="e">
        <f t="shared" si="45"/>
        <v>#DIV/0!</v>
      </c>
      <c r="BN374" t="e">
        <f t="shared" si="48"/>
        <v>#DIV/0!</v>
      </c>
    </row>
    <row r="375" spans="1:66" x14ac:dyDescent="0.35">
      <c r="A375" t="s">
        <v>678</v>
      </c>
      <c r="B375" s="144"/>
      <c r="C375" s="98"/>
      <c r="D375" s="43" t="str">
        <f t="shared" si="41"/>
        <v>PPO</v>
      </c>
      <c r="E375" s="100"/>
      <c r="F375" s="101"/>
      <c r="G375" s="100"/>
      <c r="H375" s="101"/>
      <c r="I375" s="100"/>
      <c r="J375" s="101"/>
      <c r="K375" s="100"/>
      <c r="L375" s="101"/>
      <c r="M375" s="100"/>
      <c r="N375" s="101"/>
      <c r="O375" s="100"/>
      <c r="P375" s="101"/>
      <c r="Q375" s="100"/>
      <c r="R375" s="101"/>
      <c r="S375" s="100"/>
      <c r="T375" s="101"/>
      <c r="U375" s="118"/>
      <c r="V375" s="118"/>
      <c r="W375" s="100"/>
      <c r="X375" s="100"/>
      <c r="Y375" s="100"/>
      <c r="Z375" s="100"/>
      <c r="AA375" s="132"/>
      <c r="AB375" s="101"/>
      <c r="AC375" s="101"/>
      <c r="AD375" s="101"/>
      <c r="AE375" s="100"/>
      <c r="AF375" s="101"/>
      <c r="AG375" s="100"/>
      <c r="AH375" s="101"/>
      <c r="AI375" s="100"/>
      <c r="AJ375" s="101"/>
      <c r="AK375" s="100"/>
      <c r="AL375" s="101"/>
      <c r="AM375" s="101"/>
      <c r="AN375" s="8"/>
      <c r="AO375" s="147">
        <f>IFERROR(VLOOKUP(B375,'A2. Rate Change &amp; Enrollment'!$C$20:$K$769,3,FALSE),0)</f>
        <v>0</v>
      </c>
      <c r="AP375" s="147">
        <f>IFERROR(VLOOKUP(B375,'A2. Rate Change &amp; Enrollment'!$C$20:$K$769,7,FALSE),0)</f>
        <v>0</v>
      </c>
      <c r="AQ375" s="150" t="e">
        <f t="shared" si="46"/>
        <v>#DIV/0!</v>
      </c>
      <c r="AS375" s="177"/>
      <c r="AT375" s="177"/>
      <c r="AV375" s="153" t="e">
        <f t="shared" si="47"/>
        <v>#DIV/0!</v>
      </c>
      <c r="AW375" s="101"/>
      <c r="AY375" s="132"/>
      <c r="AZ375" s="101"/>
      <c r="BA375" s="94"/>
      <c r="BB375" s="94"/>
      <c r="BC375" s="94"/>
      <c r="BD375" s="94"/>
      <c r="BE375" s="101"/>
      <c r="BF375" s="132"/>
      <c r="BG375" s="98"/>
      <c r="BH375" s="74" t="str">
        <f t="shared" si="42"/>
        <v>N</v>
      </c>
      <c r="BI375" t="e">
        <f t="shared" si="43"/>
        <v>#DIV/0!</v>
      </c>
      <c r="BK375" s="283">
        <f>IFERROR(VLOOKUP($B375, 'A2. Rate Change &amp; Enrollment'!$C$14:$BY$769, 75, FALSE), 0)</f>
        <v>0</v>
      </c>
      <c r="BL375" s="283" t="e">
        <f t="shared" si="44"/>
        <v>#DIV/0!</v>
      </c>
      <c r="BM375" s="283" t="e">
        <f t="shared" si="45"/>
        <v>#DIV/0!</v>
      </c>
      <c r="BN375" t="e">
        <f t="shared" si="48"/>
        <v>#DIV/0!</v>
      </c>
    </row>
    <row r="376" spans="1:66" x14ac:dyDescent="0.35">
      <c r="A376" t="s">
        <v>679</v>
      </c>
      <c r="B376" s="144"/>
      <c r="C376" s="98"/>
      <c r="D376" s="43" t="str">
        <f t="shared" si="41"/>
        <v>PPO</v>
      </c>
      <c r="E376" s="100"/>
      <c r="F376" s="101"/>
      <c r="G376" s="100"/>
      <c r="H376" s="101"/>
      <c r="I376" s="100"/>
      <c r="J376" s="101"/>
      <c r="K376" s="100"/>
      <c r="L376" s="101"/>
      <c r="M376" s="100"/>
      <c r="N376" s="101"/>
      <c r="O376" s="100"/>
      <c r="P376" s="101"/>
      <c r="Q376" s="100"/>
      <c r="R376" s="101"/>
      <c r="S376" s="100"/>
      <c r="T376" s="101"/>
      <c r="U376" s="118"/>
      <c r="V376" s="118"/>
      <c r="W376" s="100"/>
      <c r="X376" s="100"/>
      <c r="Y376" s="100"/>
      <c r="Z376" s="100"/>
      <c r="AA376" s="132"/>
      <c r="AB376" s="101"/>
      <c r="AC376" s="101"/>
      <c r="AD376" s="101"/>
      <c r="AE376" s="100"/>
      <c r="AF376" s="101"/>
      <c r="AG376" s="100"/>
      <c r="AH376" s="101"/>
      <c r="AI376" s="100"/>
      <c r="AJ376" s="101"/>
      <c r="AK376" s="100"/>
      <c r="AL376" s="101"/>
      <c r="AM376" s="101"/>
      <c r="AN376" s="8"/>
      <c r="AO376" s="147">
        <f>IFERROR(VLOOKUP(B376,'A2. Rate Change &amp; Enrollment'!$C$20:$K$769,3,FALSE),0)</f>
        <v>0</v>
      </c>
      <c r="AP376" s="147">
        <f>IFERROR(VLOOKUP(B376,'A2. Rate Change &amp; Enrollment'!$C$20:$K$769,7,FALSE),0)</f>
        <v>0</v>
      </c>
      <c r="AQ376" s="150" t="e">
        <f t="shared" si="46"/>
        <v>#DIV/0!</v>
      </c>
      <c r="AS376" s="177"/>
      <c r="AT376" s="177"/>
      <c r="AV376" s="153" t="e">
        <f t="shared" si="47"/>
        <v>#DIV/0!</v>
      </c>
      <c r="AW376" s="101"/>
      <c r="AY376" s="132"/>
      <c r="AZ376" s="101"/>
      <c r="BA376" s="94"/>
      <c r="BB376" s="94"/>
      <c r="BC376" s="94"/>
      <c r="BD376" s="94"/>
      <c r="BE376" s="101"/>
      <c r="BF376" s="132"/>
      <c r="BG376" s="98"/>
      <c r="BH376" s="74" t="str">
        <f t="shared" si="42"/>
        <v>N</v>
      </c>
      <c r="BI376" t="e">
        <f t="shared" si="43"/>
        <v>#DIV/0!</v>
      </c>
      <c r="BK376" s="283">
        <f>IFERROR(VLOOKUP($B376, 'A2. Rate Change &amp; Enrollment'!$C$14:$BY$769, 75, FALSE), 0)</f>
        <v>0</v>
      </c>
      <c r="BL376" s="283" t="e">
        <f t="shared" si="44"/>
        <v>#DIV/0!</v>
      </c>
      <c r="BM376" s="283" t="e">
        <f t="shared" si="45"/>
        <v>#DIV/0!</v>
      </c>
      <c r="BN376" t="e">
        <f t="shared" si="48"/>
        <v>#DIV/0!</v>
      </c>
    </row>
    <row r="377" spans="1:66" x14ac:dyDescent="0.35">
      <c r="A377" t="s">
        <v>680</v>
      </c>
      <c r="B377" s="144"/>
      <c r="C377" s="98"/>
      <c r="D377" s="43" t="str">
        <f t="shared" si="41"/>
        <v>PPO</v>
      </c>
      <c r="E377" s="100"/>
      <c r="F377" s="101"/>
      <c r="G377" s="100"/>
      <c r="H377" s="101"/>
      <c r="I377" s="100"/>
      <c r="J377" s="101"/>
      <c r="K377" s="100"/>
      <c r="L377" s="101"/>
      <c r="M377" s="100"/>
      <c r="N377" s="101"/>
      <c r="O377" s="100"/>
      <c r="P377" s="101"/>
      <c r="Q377" s="100"/>
      <c r="R377" s="101"/>
      <c r="S377" s="100"/>
      <c r="T377" s="101"/>
      <c r="U377" s="118"/>
      <c r="V377" s="118"/>
      <c r="W377" s="100"/>
      <c r="X377" s="100"/>
      <c r="Y377" s="100"/>
      <c r="Z377" s="100"/>
      <c r="AA377" s="132"/>
      <c r="AB377" s="101"/>
      <c r="AC377" s="101"/>
      <c r="AD377" s="101"/>
      <c r="AE377" s="100"/>
      <c r="AF377" s="101"/>
      <c r="AG377" s="100"/>
      <c r="AH377" s="101"/>
      <c r="AI377" s="100"/>
      <c r="AJ377" s="101"/>
      <c r="AK377" s="100"/>
      <c r="AL377" s="101"/>
      <c r="AM377" s="101"/>
      <c r="AN377" s="8"/>
      <c r="AO377" s="147">
        <f>IFERROR(VLOOKUP(B377,'A2. Rate Change &amp; Enrollment'!$C$20:$K$769,3,FALSE),0)</f>
        <v>0</v>
      </c>
      <c r="AP377" s="147">
        <f>IFERROR(VLOOKUP(B377,'A2. Rate Change &amp; Enrollment'!$C$20:$K$769,7,FALSE),0)</f>
        <v>0</v>
      </c>
      <c r="AQ377" s="150" t="e">
        <f t="shared" si="46"/>
        <v>#DIV/0!</v>
      </c>
      <c r="AS377" s="177"/>
      <c r="AT377" s="177"/>
      <c r="AV377" s="153" t="e">
        <f t="shared" si="47"/>
        <v>#DIV/0!</v>
      </c>
      <c r="AW377" s="101"/>
      <c r="AY377" s="132"/>
      <c r="AZ377" s="101"/>
      <c r="BA377" s="94"/>
      <c r="BB377" s="94"/>
      <c r="BC377" s="94"/>
      <c r="BD377" s="94"/>
      <c r="BE377" s="101"/>
      <c r="BF377" s="132"/>
      <c r="BG377" s="98"/>
      <c r="BH377" s="74" t="str">
        <f t="shared" si="42"/>
        <v>N</v>
      </c>
      <c r="BI377" t="e">
        <f t="shared" si="43"/>
        <v>#DIV/0!</v>
      </c>
      <c r="BK377" s="283">
        <f>IFERROR(VLOOKUP($B377, 'A2. Rate Change &amp; Enrollment'!$C$14:$BY$769, 75, FALSE), 0)</f>
        <v>0</v>
      </c>
      <c r="BL377" s="283" t="e">
        <f t="shared" si="44"/>
        <v>#DIV/0!</v>
      </c>
      <c r="BM377" s="283" t="e">
        <f t="shared" si="45"/>
        <v>#DIV/0!</v>
      </c>
      <c r="BN377" t="e">
        <f t="shared" si="48"/>
        <v>#DIV/0!</v>
      </c>
    </row>
    <row r="378" spans="1:66" x14ac:dyDescent="0.35">
      <c r="A378" t="s">
        <v>681</v>
      </c>
      <c r="B378" s="144"/>
      <c r="C378" s="98"/>
      <c r="D378" s="43" t="str">
        <f t="shared" si="41"/>
        <v>PPO</v>
      </c>
      <c r="E378" s="100"/>
      <c r="F378" s="101"/>
      <c r="G378" s="100"/>
      <c r="H378" s="101"/>
      <c r="I378" s="100"/>
      <c r="J378" s="101"/>
      <c r="K378" s="100"/>
      <c r="L378" s="101"/>
      <c r="M378" s="100"/>
      <c r="N378" s="101"/>
      <c r="O378" s="100"/>
      <c r="P378" s="101"/>
      <c r="Q378" s="100"/>
      <c r="R378" s="101"/>
      <c r="S378" s="100"/>
      <c r="T378" s="101"/>
      <c r="U378" s="118"/>
      <c r="V378" s="118"/>
      <c r="W378" s="100"/>
      <c r="X378" s="100"/>
      <c r="Y378" s="100"/>
      <c r="Z378" s="100"/>
      <c r="AA378" s="132"/>
      <c r="AB378" s="101"/>
      <c r="AC378" s="101"/>
      <c r="AD378" s="101"/>
      <c r="AE378" s="100"/>
      <c r="AF378" s="101"/>
      <c r="AG378" s="100"/>
      <c r="AH378" s="101"/>
      <c r="AI378" s="100"/>
      <c r="AJ378" s="101"/>
      <c r="AK378" s="100"/>
      <c r="AL378" s="101"/>
      <c r="AM378" s="101"/>
      <c r="AN378" s="8"/>
      <c r="AO378" s="147">
        <f>IFERROR(VLOOKUP(B378,'A2. Rate Change &amp; Enrollment'!$C$20:$K$769,3,FALSE),0)</f>
        <v>0</v>
      </c>
      <c r="AP378" s="147">
        <f>IFERROR(VLOOKUP(B378,'A2. Rate Change &amp; Enrollment'!$C$20:$K$769,7,FALSE),0)</f>
        <v>0</v>
      </c>
      <c r="AQ378" s="150" t="e">
        <f t="shared" si="46"/>
        <v>#DIV/0!</v>
      </c>
      <c r="AS378" s="177"/>
      <c r="AT378" s="177"/>
      <c r="AV378" s="153" t="e">
        <f t="shared" si="47"/>
        <v>#DIV/0!</v>
      </c>
      <c r="AW378" s="101"/>
      <c r="AY378" s="132"/>
      <c r="AZ378" s="101"/>
      <c r="BA378" s="94"/>
      <c r="BB378" s="94"/>
      <c r="BC378" s="94"/>
      <c r="BD378" s="94"/>
      <c r="BE378" s="101"/>
      <c r="BF378" s="132"/>
      <c r="BG378" s="98"/>
      <c r="BH378" s="74" t="str">
        <f t="shared" si="42"/>
        <v>N</v>
      </c>
      <c r="BI378" t="e">
        <f t="shared" si="43"/>
        <v>#DIV/0!</v>
      </c>
      <c r="BK378" s="283">
        <f>IFERROR(VLOOKUP($B378, 'A2. Rate Change &amp; Enrollment'!$C$14:$BY$769, 75, FALSE), 0)</f>
        <v>0</v>
      </c>
      <c r="BL378" s="283" t="e">
        <f t="shared" si="44"/>
        <v>#DIV/0!</v>
      </c>
      <c r="BM378" s="283" t="e">
        <f t="shared" si="45"/>
        <v>#DIV/0!</v>
      </c>
      <c r="BN378" t="e">
        <f t="shared" si="48"/>
        <v>#DIV/0!</v>
      </c>
    </row>
    <row r="379" spans="1:66" x14ac:dyDescent="0.35">
      <c r="A379" t="s">
        <v>682</v>
      </c>
      <c r="B379" s="144"/>
      <c r="C379" s="98"/>
      <c r="D379" s="43" t="str">
        <f t="shared" si="41"/>
        <v>PPO</v>
      </c>
      <c r="E379" s="100"/>
      <c r="F379" s="101"/>
      <c r="G379" s="100"/>
      <c r="H379" s="101"/>
      <c r="I379" s="100"/>
      <c r="J379" s="101"/>
      <c r="K379" s="100"/>
      <c r="L379" s="101"/>
      <c r="M379" s="100"/>
      <c r="N379" s="101"/>
      <c r="O379" s="100"/>
      <c r="P379" s="101"/>
      <c r="Q379" s="100"/>
      <c r="R379" s="101"/>
      <c r="S379" s="100"/>
      <c r="T379" s="101"/>
      <c r="U379" s="118"/>
      <c r="V379" s="118"/>
      <c r="W379" s="100"/>
      <c r="X379" s="100"/>
      <c r="Y379" s="100"/>
      <c r="Z379" s="100"/>
      <c r="AA379" s="132"/>
      <c r="AB379" s="101"/>
      <c r="AC379" s="101"/>
      <c r="AD379" s="101"/>
      <c r="AE379" s="100"/>
      <c r="AF379" s="101"/>
      <c r="AG379" s="100"/>
      <c r="AH379" s="101"/>
      <c r="AI379" s="100"/>
      <c r="AJ379" s="101"/>
      <c r="AK379" s="100"/>
      <c r="AL379" s="101"/>
      <c r="AM379" s="101"/>
      <c r="AN379" s="8"/>
      <c r="AO379" s="147">
        <f>IFERROR(VLOOKUP(B379,'A2. Rate Change &amp; Enrollment'!$C$20:$K$769,3,FALSE),0)</f>
        <v>0</v>
      </c>
      <c r="AP379" s="147">
        <f>IFERROR(VLOOKUP(B379,'A2. Rate Change &amp; Enrollment'!$C$20:$K$769,7,FALSE),0)</f>
        <v>0</v>
      </c>
      <c r="AQ379" s="150" t="e">
        <f t="shared" si="46"/>
        <v>#DIV/0!</v>
      </c>
      <c r="AS379" s="177"/>
      <c r="AT379" s="177"/>
      <c r="AV379" s="153" t="e">
        <f t="shared" si="47"/>
        <v>#DIV/0!</v>
      </c>
      <c r="AW379" s="101"/>
      <c r="AY379" s="132"/>
      <c r="AZ379" s="101"/>
      <c r="BA379" s="94"/>
      <c r="BB379" s="94"/>
      <c r="BC379" s="94"/>
      <c r="BD379" s="94"/>
      <c r="BE379" s="101"/>
      <c r="BF379" s="132"/>
      <c r="BG379" s="98"/>
      <c r="BH379" s="74" t="str">
        <f t="shared" si="42"/>
        <v>N</v>
      </c>
      <c r="BI379" t="e">
        <f t="shared" si="43"/>
        <v>#DIV/0!</v>
      </c>
      <c r="BK379" s="283">
        <f>IFERROR(VLOOKUP($B379, 'A2. Rate Change &amp; Enrollment'!$C$14:$BY$769, 75, FALSE), 0)</f>
        <v>0</v>
      </c>
      <c r="BL379" s="283" t="e">
        <f t="shared" si="44"/>
        <v>#DIV/0!</v>
      </c>
      <c r="BM379" s="283" t="e">
        <f t="shared" si="45"/>
        <v>#DIV/0!</v>
      </c>
      <c r="BN379" t="e">
        <f t="shared" si="48"/>
        <v>#DIV/0!</v>
      </c>
    </row>
    <row r="380" spans="1:66" x14ac:dyDescent="0.35">
      <c r="A380" t="s">
        <v>683</v>
      </c>
      <c r="B380" s="144"/>
      <c r="C380" s="98"/>
      <c r="D380" s="43" t="str">
        <f t="shared" si="41"/>
        <v>PPO</v>
      </c>
      <c r="E380" s="100"/>
      <c r="F380" s="101"/>
      <c r="G380" s="100"/>
      <c r="H380" s="101"/>
      <c r="I380" s="100"/>
      <c r="J380" s="101"/>
      <c r="K380" s="100"/>
      <c r="L380" s="101"/>
      <c r="M380" s="100"/>
      <c r="N380" s="101"/>
      <c r="O380" s="100"/>
      <c r="P380" s="101"/>
      <c r="Q380" s="100"/>
      <c r="R380" s="101"/>
      <c r="S380" s="100"/>
      <c r="T380" s="101"/>
      <c r="U380" s="118"/>
      <c r="V380" s="118"/>
      <c r="W380" s="100"/>
      <c r="X380" s="100"/>
      <c r="Y380" s="100"/>
      <c r="Z380" s="100"/>
      <c r="AA380" s="132"/>
      <c r="AB380" s="101"/>
      <c r="AC380" s="101"/>
      <c r="AD380" s="101"/>
      <c r="AE380" s="100"/>
      <c r="AF380" s="101"/>
      <c r="AG380" s="100"/>
      <c r="AH380" s="101"/>
      <c r="AI380" s="100"/>
      <c r="AJ380" s="101"/>
      <c r="AK380" s="100"/>
      <c r="AL380" s="101"/>
      <c r="AM380" s="101"/>
      <c r="AN380" s="8"/>
      <c r="AO380" s="147">
        <f>IFERROR(VLOOKUP(B380,'A2. Rate Change &amp; Enrollment'!$C$20:$K$769,3,FALSE),0)</f>
        <v>0</v>
      </c>
      <c r="AP380" s="147">
        <f>IFERROR(VLOOKUP(B380,'A2. Rate Change &amp; Enrollment'!$C$20:$K$769,7,FALSE),0)</f>
        <v>0</v>
      </c>
      <c r="AQ380" s="150" t="e">
        <f t="shared" si="46"/>
        <v>#DIV/0!</v>
      </c>
      <c r="AS380" s="177"/>
      <c r="AT380" s="177"/>
      <c r="AV380" s="153" t="e">
        <f t="shared" si="47"/>
        <v>#DIV/0!</v>
      </c>
      <c r="AW380" s="101"/>
      <c r="AY380" s="132"/>
      <c r="AZ380" s="101"/>
      <c r="BA380" s="94"/>
      <c r="BB380" s="94"/>
      <c r="BC380" s="94"/>
      <c r="BD380" s="94"/>
      <c r="BE380" s="101"/>
      <c r="BF380" s="132"/>
      <c r="BG380" s="98"/>
      <c r="BH380" s="74" t="str">
        <f t="shared" si="42"/>
        <v>N</v>
      </c>
      <c r="BI380" t="e">
        <f t="shared" si="43"/>
        <v>#DIV/0!</v>
      </c>
      <c r="BK380" s="283">
        <f>IFERROR(VLOOKUP($B380, 'A2. Rate Change &amp; Enrollment'!$C$14:$BY$769, 75, FALSE), 0)</f>
        <v>0</v>
      </c>
      <c r="BL380" s="283" t="e">
        <f t="shared" si="44"/>
        <v>#DIV/0!</v>
      </c>
      <c r="BM380" s="283" t="e">
        <f t="shared" si="45"/>
        <v>#DIV/0!</v>
      </c>
      <c r="BN380" t="e">
        <f t="shared" si="48"/>
        <v>#DIV/0!</v>
      </c>
    </row>
    <row r="381" spans="1:66" x14ac:dyDescent="0.35">
      <c r="A381" t="s">
        <v>684</v>
      </c>
      <c r="B381" s="144"/>
      <c r="C381" s="98"/>
      <c r="D381" s="43" t="str">
        <f t="shared" si="41"/>
        <v>PPO</v>
      </c>
      <c r="E381" s="100"/>
      <c r="F381" s="101"/>
      <c r="G381" s="100"/>
      <c r="H381" s="101"/>
      <c r="I381" s="100"/>
      <c r="J381" s="101"/>
      <c r="K381" s="100"/>
      <c r="L381" s="101"/>
      <c r="M381" s="100"/>
      <c r="N381" s="101"/>
      <c r="O381" s="100"/>
      <c r="P381" s="101"/>
      <c r="Q381" s="100"/>
      <c r="R381" s="101"/>
      <c r="S381" s="100"/>
      <c r="T381" s="101"/>
      <c r="U381" s="118"/>
      <c r="V381" s="118"/>
      <c r="W381" s="100"/>
      <c r="X381" s="100"/>
      <c r="Y381" s="100"/>
      <c r="Z381" s="100"/>
      <c r="AA381" s="132"/>
      <c r="AB381" s="101"/>
      <c r="AC381" s="101"/>
      <c r="AD381" s="101"/>
      <c r="AE381" s="100"/>
      <c r="AF381" s="101"/>
      <c r="AG381" s="100"/>
      <c r="AH381" s="101"/>
      <c r="AI381" s="100"/>
      <c r="AJ381" s="101"/>
      <c r="AK381" s="100"/>
      <c r="AL381" s="101"/>
      <c r="AM381" s="101"/>
      <c r="AN381" s="8"/>
      <c r="AO381" s="147">
        <f>IFERROR(VLOOKUP(B381,'A2. Rate Change &amp; Enrollment'!$C$20:$K$769,3,FALSE),0)</f>
        <v>0</v>
      </c>
      <c r="AP381" s="147">
        <f>IFERROR(VLOOKUP(B381,'A2. Rate Change &amp; Enrollment'!$C$20:$K$769,7,FALSE),0)</f>
        <v>0</v>
      </c>
      <c r="AQ381" s="150" t="e">
        <f t="shared" si="46"/>
        <v>#DIV/0!</v>
      </c>
      <c r="AS381" s="177"/>
      <c r="AT381" s="177"/>
      <c r="AV381" s="153" t="e">
        <f t="shared" si="47"/>
        <v>#DIV/0!</v>
      </c>
      <c r="AW381" s="101"/>
      <c r="AY381" s="132"/>
      <c r="AZ381" s="101"/>
      <c r="BA381" s="94"/>
      <c r="BB381" s="94"/>
      <c r="BC381" s="94"/>
      <c r="BD381" s="94"/>
      <c r="BE381" s="101"/>
      <c r="BF381" s="132"/>
      <c r="BG381" s="98"/>
      <c r="BH381" s="74" t="str">
        <f t="shared" si="42"/>
        <v>N</v>
      </c>
      <c r="BI381" t="e">
        <f t="shared" si="43"/>
        <v>#DIV/0!</v>
      </c>
      <c r="BK381" s="283">
        <f>IFERROR(VLOOKUP($B381, 'A2. Rate Change &amp; Enrollment'!$C$14:$BY$769, 75, FALSE), 0)</f>
        <v>0</v>
      </c>
      <c r="BL381" s="283" t="e">
        <f t="shared" si="44"/>
        <v>#DIV/0!</v>
      </c>
      <c r="BM381" s="283" t="e">
        <f t="shared" si="45"/>
        <v>#DIV/0!</v>
      </c>
      <c r="BN381" t="e">
        <f t="shared" si="48"/>
        <v>#DIV/0!</v>
      </c>
    </row>
    <row r="382" spans="1:66" x14ac:dyDescent="0.35">
      <c r="A382" t="s">
        <v>685</v>
      </c>
      <c r="B382" s="144"/>
      <c r="C382" s="98"/>
      <c r="D382" s="43" t="str">
        <f t="shared" si="41"/>
        <v>PPO</v>
      </c>
      <c r="E382" s="100"/>
      <c r="F382" s="101"/>
      <c r="G382" s="100"/>
      <c r="H382" s="101"/>
      <c r="I382" s="100"/>
      <c r="J382" s="101"/>
      <c r="K382" s="100"/>
      <c r="L382" s="101"/>
      <c r="M382" s="100"/>
      <c r="N382" s="101"/>
      <c r="O382" s="100"/>
      <c r="P382" s="101"/>
      <c r="Q382" s="100"/>
      <c r="R382" s="101"/>
      <c r="S382" s="100"/>
      <c r="T382" s="101"/>
      <c r="U382" s="118"/>
      <c r="V382" s="118"/>
      <c r="W382" s="100"/>
      <c r="X382" s="100"/>
      <c r="Y382" s="100"/>
      <c r="Z382" s="100"/>
      <c r="AA382" s="132"/>
      <c r="AB382" s="101"/>
      <c r="AC382" s="101"/>
      <c r="AD382" s="101"/>
      <c r="AE382" s="100"/>
      <c r="AF382" s="101"/>
      <c r="AG382" s="100"/>
      <c r="AH382" s="101"/>
      <c r="AI382" s="100"/>
      <c r="AJ382" s="101"/>
      <c r="AK382" s="100"/>
      <c r="AL382" s="101"/>
      <c r="AM382" s="101"/>
      <c r="AN382" s="8"/>
      <c r="AO382" s="147">
        <f>IFERROR(VLOOKUP(B382,'A2. Rate Change &amp; Enrollment'!$C$20:$K$769,3,FALSE),0)</f>
        <v>0</v>
      </c>
      <c r="AP382" s="147">
        <f>IFERROR(VLOOKUP(B382,'A2. Rate Change &amp; Enrollment'!$C$20:$K$769,7,FALSE),0)</f>
        <v>0</v>
      </c>
      <c r="AQ382" s="150" t="e">
        <f t="shared" si="46"/>
        <v>#DIV/0!</v>
      </c>
      <c r="AS382" s="177"/>
      <c r="AT382" s="177"/>
      <c r="AV382" s="153" t="e">
        <f t="shared" si="47"/>
        <v>#DIV/0!</v>
      </c>
      <c r="AW382" s="101"/>
      <c r="AY382" s="132"/>
      <c r="AZ382" s="101"/>
      <c r="BA382" s="94"/>
      <c r="BB382" s="94"/>
      <c r="BC382" s="94"/>
      <c r="BD382" s="94"/>
      <c r="BE382" s="101"/>
      <c r="BF382" s="132"/>
      <c r="BG382" s="98"/>
      <c r="BH382" s="74" t="str">
        <f t="shared" si="42"/>
        <v>N</v>
      </c>
      <c r="BI382" t="e">
        <f t="shared" si="43"/>
        <v>#DIV/0!</v>
      </c>
      <c r="BK382" s="283">
        <f>IFERROR(VLOOKUP($B382, 'A2. Rate Change &amp; Enrollment'!$C$14:$BY$769, 75, FALSE), 0)</f>
        <v>0</v>
      </c>
      <c r="BL382" s="283" t="e">
        <f t="shared" si="44"/>
        <v>#DIV/0!</v>
      </c>
      <c r="BM382" s="283" t="e">
        <f t="shared" si="45"/>
        <v>#DIV/0!</v>
      </c>
      <c r="BN382" t="e">
        <f t="shared" si="48"/>
        <v>#DIV/0!</v>
      </c>
    </row>
    <row r="383" spans="1:66" x14ac:dyDescent="0.35">
      <c r="A383" t="s">
        <v>686</v>
      </c>
      <c r="B383" s="144"/>
      <c r="C383" s="98"/>
      <c r="D383" s="43" t="str">
        <f t="shared" si="41"/>
        <v>PPO</v>
      </c>
      <c r="E383" s="100"/>
      <c r="F383" s="101"/>
      <c r="G383" s="100"/>
      <c r="H383" s="101"/>
      <c r="I383" s="100"/>
      <c r="J383" s="101"/>
      <c r="K383" s="100"/>
      <c r="L383" s="101"/>
      <c r="M383" s="100"/>
      <c r="N383" s="101"/>
      <c r="O383" s="100"/>
      <c r="P383" s="101"/>
      <c r="Q383" s="100"/>
      <c r="R383" s="101"/>
      <c r="S383" s="100"/>
      <c r="T383" s="101"/>
      <c r="U383" s="118"/>
      <c r="V383" s="118"/>
      <c r="W383" s="100"/>
      <c r="X383" s="100"/>
      <c r="Y383" s="100"/>
      <c r="Z383" s="100"/>
      <c r="AA383" s="132"/>
      <c r="AB383" s="101"/>
      <c r="AC383" s="101"/>
      <c r="AD383" s="101"/>
      <c r="AE383" s="100"/>
      <c r="AF383" s="101"/>
      <c r="AG383" s="100"/>
      <c r="AH383" s="101"/>
      <c r="AI383" s="100"/>
      <c r="AJ383" s="101"/>
      <c r="AK383" s="100"/>
      <c r="AL383" s="101"/>
      <c r="AM383" s="101"/>
      <c r="AN383" s="8"/>
      <c r="AO383" s="147">
        <f>IFERROR(VLOOKUP(B383,'A2. Rate Change &amp; Enrollment'!$C$20:$K$769,3,FALSE),0)</f>
        <v>0</v>
      </c>
      <c r="AP383" s="147">
        <f>IFERROR(VLOOKUP(B383,'A2. Rate Change &amp; Enrollment'!$C$20:$K$769,7,FALSE),0)</f>
        <v>0</v>
      </c>
      <c r="AQ383" s="150" t="e">
        <f t="shared" si="46"/>
        <v>#DIV/0!</v>
      </c>
      <c r="AS383" s="177"/>
      <c r="AT383" s="177"/>
      <c r="AV383" s="153" t="e">
        <f t="shared" si="47"/>
        <v>#DIV/0!</v>
      </c>
      <c r="AW383" s="101"/>
      <c r="AY383" s="132"/>
      <c r="AZ383" s="101"/>
      <c r="BA383" s="94"/>
      <c r="BB383" s="94"/>
      <c r="BC383" s="94"/>
      <c r="BD383" s="94"/>
      <c r="BE383" s="101"/>
      <c r="BF383" s="132"/>
      <c r="BG383" s="98"/>
      <c r="BH383" s="74" t="str">
        <f t="shared" si="42"/>
        <v>N</v>
      </c>
      <c r="BI383" t="e">
        <f t="shared" si="43"/>
        <v>#DIV/0!</v>
      </c>
      <c r="BK383" s="283">
        <f>IFERROR(VLOOKUP($B383, 'A2. Rate Change &amp; Enrollment'!$C$14:$BY$769, 75, FALSE), 0)</f>
        <v>0</v>
      </c>
      <c r="BL383" s="283" t="e">
        <f t="shared" si="44"/>
        <v>#DIV/0!</v>
      </c>
      <c r="BM383" s="283" t="e">
        <f t="shared" si="45"/>
        <v>#DIV/0!</v>
      </c>
      <c r="BN383" t="e">
        <f t="shared" si="48"/>
        <v>#DIV/0!</v>
      </c>
    </row>
    <row r="384" spans="1:66" x14ac:dyDescent="0.35">
      <c r="A384" t="s">
        <v>687</v>
      </c>
      <c r="B384" s="144"/>
      <c r="C384" s="98"/>
      <c r="D384" s="43" t="str">
        <f t="shared" si="41"/>
        <v>PPO</v>
      </c>
      <c r="E384" s="100"/>
      <c r="F384" s="101"/>
      <c r="G384" s="100"/>
      <c r="H384" s="101"/>
      <c r="I384" s="100"/>
      <c r="J384" s="101"/>
      <c r="K384" s="100"/>
      <c r="L384" s="101"/>
      <c r="M384" s="100"/>
      <c r="N384" s="101"/>
      <c r="O384" s="100"/>
      <c r="P384" s="101"/>
      <c r="Q384" s="100"/>
      <c r="R384" s="101"/>
      <c r="S384" s="100"/>
      <c r="T384" s="101"/>
      <c r="U384" s="118"/>
      <c r="V384" s="118"/>
      <c r="W384" s="100"/>
      <c r="X384" s="100"/>
      <c r="Y384" s="100"/>
      <c r="Z384" s="100"/>
      <c r="AA384" s="132"/>
      <c r="AB384" s="101"/>
      <c r="AC384" s="101"/>
      <c r="AD384" s="101"/>
      <c r="AE384" s="100"/>
      <c r="AF384" s="101"/>
      <c r="AG384" s="100"/>
      <c r="AH384" s="101"/>
      <c r="AI384" s="100"/>
      <c r="AJ384" s="101"/>
      <c r="AK384" s="100"/>
      <c r="AL384" s="101"/>
      <c r="AM384" s="101"/>
      <c r="AN384" s="8"/>
      <c r="AO384" s="147">
        <f>IFERROR(VLOOKUP(B384,'A2. Rate Change &amp; Enrollment'!$C$20:$K$769,3,FALSE),0)</f>
        <v>0</v>
      </c>
      <c r="AP384" s="147">
        <f>IFERROR(VLOOKUP(B384,'A2. Rate Change &amp; Enrollment'!$C$20:$K$769,7,FALSE),0)</f>
        <v>0</v>
      </c>
      <c r="AQ384" s="150" t="e">
        <f t="shared" si="46"/>
        <v>#DIV/0!</v>
      </c>
      <c r="AS384" s="177"/>
      <c r="AT384" s="177"/>
      <c r="AV384" s="153" t="e">
        <f t="shared" si="47"/>
        <v>#DIV/0!</v>
      </c>
      <c r="AW384" s="101"/>
      <c r="AY384" s="132"/>
      <c r="AZ384" s="101"/>
      <c r="BA384" s="94"/>
      <c r="BB384" s="94"/>
      <c r="BC384" s="94"/>
      <c r="BD384" s="94"/>
      <c r="BE384" s="101"/>
      <c r="BF384" s="132"/>
      <c r="BG384" s="98"/>
      <c r="BH384" s="74" t="str">
        <f t="shared" si="42"/>
        <v>N</v>
      </c>
      <c r="BI384" t="e">
        <f t="shared" si="43"/>
        <v>#DIV/0!</v>
      </c>
      <c r="BK384" s="283">
        <f>IFERROR(VLOOKUP($B384, 'A2. Rate Change &amp; Enrollment'!$C$14:$BY$769, 75, FALSE), 0)</f>
        <v>0</v>
      </c>
      <c r="BL384" s="283" t="e">
        <f t="shared" si="44"/>
        <v>#DIV/0!</v>
      </c>
      <c r="BM384" s="283" t="e">
        <f t="shared" si="45"/>
        <v>#DIV/0!</v>
      </c>
      <c r="BN384" t="e">
        <f t="shared" si="48"/>
        <v>#DIV/0!</v>
      </c>
    </row>
    <row r="385" spans="1:66" x14ac:dyDescent="0.35">
      <c r="A385" t="s">
        <v>688</v>
      </c>
      <c r="B385" s="144"/>
      <c r="C385" s="98"/>
      <c r="D385" s="43" t="str">
        <f t="shared" si="41"/>
        <v>PPO</v>
      </c>
      <c r="E385" s="100"/>
      <c r="F385" s="101"/>
      <c r="G385" s="100"/>
      <c r="H385" s="101"/>
      <c r="I385" s="100"/>
      <c r="J385" s="101"/>
      <c r="K385" s="100"/>
      <c r="L385" s="101"/>
      <c r="M385" s="100"/>
      <c r="N385" s="101"/>
      <c r="O385" s="100"/>
      <c r="P385" s="101"/>
      <c r="Q385" s="100"/>
      <c r="R385" s="101"/>
      <c r="S385" s="100"/>
      <c r="T385" s="101"/>
      <c r="U385" s="118"/>
      <c r="V385" s="118"/>
      <c r="W385" s="100"/>
      <c r="X385" s="100"/>
      <c r="Y385" s="100"/>
      <c r="Z385" s="100"/>
      <c r="AA385" s="132"/>
      <c r="AB385" s="101"/>
      <c r="AC385" s="101"/>
      <c r="AD385" s="101"/>
      <c r="AE385" s="100"/>
      <c r="AF385" s="101"/>
      <c r="AG385" s="100"/>
      <c r="AH385" s="101"/>
      <c r="AI385" s="100"/>
      <c r="AJ385" s="101"/>
      <c r="AK385" s="100"/>
      <c r="AL385" s="101"/>
      <c r="AM385" s="101"/>
      <c r="AN385" s="8"/>
      <c r="AO385" s="147">
        <f>IFERROR(VLOOKUP(B385,'A2. Rate Change &amp; Enrollment'!$C$20:$K$769,3,FALSE),0)</f>
        <v>0</v>
      </c>
      <c r="AP385" s="147">
        <f>IFERROR(VLOOKUP(B385,'A2. Rate Change &amp; Enrollment'!$C$20:$K$769,7,FALSE),0)</f>
        <v>0</v>
      </c>
      <c r="AQ385" s="150" t="e">
        <f t="shared" si="46"/>
        <v>#DIV/0!</v>
      </c>
      <c r="AS385" s="177"/>
      <c r="AT385" s="177"/>
      <c r="AV385" s="153" t="e">
        <f t="shared" si="47"/>
        <v>#DIV/0!</v>
      </c>
      <c r="AW385" s="101"/>
      <c r="AY385" s="132"/>
      <c r="AZ385" s="101"/>
      <c r="BA385" s="94"/>
      <c r="BB385" s="94"/>
      <c r="BC385" s="94"/>
      <c r="BD385" s="94"/>
      <c r="BE385" s="101"/>
      <c r="BF385" s="132"/>
      <c r="BG385" s="98"/>
      <c r="BH385" s="74" t="str">
        <f t="shared" si="42"/>
        <v>N</v>
      </c>
      <c r="BI385" t="e">
        <f t="shared" si="43"/>
        <v>#DIV/0!</v>
      </c>
      <c r="BK385" s="283">
        <f>IFERROR(VLOOKUP($B385, 'A2. Rate Change &amp; Enrollment'!$C$14:$BY$769, 75, FALSE), 0)</f>
        <v>0</v>
      </c>
      <c r="BL385" s="283" t="e">
        <f t="shared" si="44"/>
        <v>#DIV/0!</v>
      </c>
      <c r="BM385" s="283" t="e">
        <f t="shared" si="45"/>
        <v>#DIV/0!</v>
      </c>
      <c r="BN385" t="e">
        <f t="shared" si="48"/>
        <v>#DIV/0!</v>
      </c>
    </row>
    <row r="386" spans="1:66" x14ac:dyDescent="0.35">
      <c r="A386" t="s">
        <v>689</v>
      </c>
      <c r="B386" s="144"/>
      <c r="C386" s="98"/>
      <c r="D386" s="43" t="str">
        <f t="shared" si="41"/>
        <v>PPO</v>
      </c>
      <c r="E386" s="100"/>
      <c r="F386" s="101"/>
      <c r="G386" s="100"/>
      <c r="H386" s="101"/>
      <c r="I386" s="100"/>
      <c r="J386" s="101"/>
      <c r="K386" s="100"/>
      <c r="L386" s="101"/>
      <c r="M386" s="100"/>
      <c r="N386" s="101"/>
      <c r="O386" s="100"/>
      <c r="P386" s="101"/>
      <c r="Q386" s="100"/>
      <c r="R386" s="101"/>
      <c r="S386" s="100"/>
      <c r="T386" s="101"/>
      <c r="U386" s="118"/>
      <c r="V386" s="118"/>
      <c r="W386" s="100"/>
      <c r="X386" s="100"/>
      <c r="Y386" s="100"/>
      <c r="Z386" s="100"/>
      <c r="AA386" s="132"/>
      <c r="AB386" s="101"/>
      <c r="AC386" s="101"/>
      <c r="AD386" s="101"/>
      <c r="AE386" s="100"/>
      <c r="AF386" s="101"/>
      <c r="AG386" s="100"/>
      <c r="AH386" s="101"/>
      <c r="AI386" s="100"/>
      <c r="AJ386" s="101"/>
      <c r="AK386" s="100"/>
      <c r="AL386" s="101"/>
      <c r="AM386" s="101"/>
      <c r="AN386" s="8"/>
      <c r="AO386" s="147">
        <f>IFERROR(VLOOKUP(B386,'A2. Rate Change &amp; Enrollment'!$C$20:$K$769,3,FALSE),0)</f>
        <v>0</v>
      </c>
      <c r="AP386" s="147">
        <f>IFERROR(VLOOKUP(B386,'A2. Rate Change &amp; Enrollment'!$C$20:$K$769,7,FALSE),0)</f>
        <v>0</v>
      </c>
      <c r="AQ386" s="150" t="e">
        <f t="shared" si="46"/>
        <v>#DIV/0!</v>
      </c>
      <c r="AS386" s="177"/>
      <c r="AT386" s="177"/>
      <c r="AV386" s="153" t="e">
        <f t="shared" si="47"/>
        <v>#DIV/0!</v>
      </c>
      <c r="AW386" s="101"/>
      <c r="AY386" s="132"/>
      <c r="AZ386" s="101"/>
      <c r="BA386" s="94"/>
      <c r="BB386" s="94"/>
      <c r="BC386" s="94"/>
      <c r="BD386" s="94"/>
      <c r="BE386" s="101"/>
      <c r="BF386" s="132"/>
      <c r="BG386" s="98"/>
      <c r="BH386" s="74" t="str">
        <f t="shared" si="42"/>
        <v>N</v>
      </c>
      <c r="BI386" t="e">
        <f t="shared" si="43"/>
        <v>#DIV/0!</v>
      </c>
      <c r="BK386" s="283">
        <f>IFERROR(VLOOKUP($B386, 'A2. Rate Change &amp; Enrollment'!$C$14:$BY$769, 75, FALSE), 0)</f>
        <v>0</v>
      </c>
      <c r="BL386" s="283" t="e">
        <f t="shared" si="44"/>
        <v>#DIV/0!</v>
      </c>
      <c r="BM386" s="283" t="e">
        <f t="shared" si="45"/>
        <v>#DIV/0!</v>
      </c>
      <c r="BN386" t="e">
        <f t="shared" si="48"/>
        <v>#DIV/0!</v>
      </c>
    </row>
    <row r="387" spans="1:66" x14ac:dyDescent="0.35">
      <c r="A387" t="s">
        <v>690</v>
      </c>
      <c r="B387" s="144"/>
      <c r="C387" s="98"/>
      <c r="D387" s="43" t="str">
        <f t="shared" si="41"/>
        <v>PPO</v>
      </c>
      <c r="E387" s="100"/>
      <c r="F387" s="101"/>
      <c r="G387" s="100"/>
      <c r="H387" s="101"/>
      <c r="I387" s="100"/>
      <c r="J387" s="101"/>
      <c r="K387" s="100"/>
      <c r="L387" s="101"/>
      <c r="M387" s="100"/>
      <c r="N387" s="101"/>
      <c r="O387" s="100"/>
      <c r="P387" s="101"/>
      <c r="Q387" s="100"/>
      <c r="R387" s="101"/>
      <c r="S387" s="100"/>
      <c r="T387" s="101"/>
      <c r="U387" s="118"/>
      <c r="V387" s="118"/>
      <c r="W387" s="100"/>
      <c r="X387" s="100"/>
      <c r="Y387" s="100"/>
      <c r="Z387" s="100"/>
      <c r="AA387" s="132"/>
      <c r="AB387" s="101"/>
      <c r="AC387" s="101"/>
      <c r="AD387" s="101"/>
      <c r="AE387" s="100"/>
      <c r="AF387" s="101"/>
      <c r="AG387" s="100"/>
      <c r="AH387" s="101"/>
      <c r="AI387" s="100"/>
      <c r="AJ387" s="101"/>
      <c r="AK387" s="100"/>
      <c r="AL387" s="101"/>
      <c r="AM387" s="101"/>
      <c r="AN387" s="8"/>
      <c r="AO387" s="147">
        <f>IFERROR(VLOOKUP(B387,'A2. Rate Change &amp; Enrollment'!$C$20:$K$769,3,FALSE),0)</f>
        <v>0</v>
      </c>
      <c r="AP387" s="147">
        <f>IFERROR(VLOOKUP(B387,'A2. Rate Change &amp; Enrollment'!$C$20:$K$769,7,FALSE),0)</f>
        <v>0</v>
      </c>
      <c r="AQ387" s="150" t="e">
        <f t="shared" si="46"/>
        <v>#DIV/0!</v>
      </c>
      <c r="AS387" s="177"/>
      <c r="AT387" s="177"/>
      <c r="AV387" s="153" t="e">
        <f t="shared" si="47"/>
        <v>#DIV/0!</v>
      </c>
      <c r="AW387" s="101"/>
      <c r="AY387" s="132"/>
      <c r="AZ387" s="101"/>
      <c r="BA387" s="94"/>
      <c r="BB387" s="94"/>
      <c r="BC387" s="94"/>
      <c r="BD387" s="94"/>
      <c r="BE387" s="101"/>
      <c r="BF387" s="132"/>
      <c r="BG387" s="98"/>
      <c r="BH387" s="74" t="str">
        <f t="shared" si="42"/>
        <v>N</v>
      </c>
      <c r="BI387" t="e">
        <f t="shared" si="43"/>
        <v>#DIV/0!</v>
      </c>
      <c r="BK387" s="283">
        <f>IFERROR(VLOOKUP($B387, 'A2. Rate Change &amp; Enrollment'!$C$14:$BY$769, 75, FALSE), 0)</f>
        <v>0</v>
      </c>
      <c r="BL387" s="283" t="e">
        <f t="shared" si="44"/>
        <v>#DIV/0!</v>
      </c>
      <c r="BM387" s="283" t="e">
        <f t="shared" si="45"/>
        <v>#DIV/0!</v>
      </c>
      <c r="BN387" t="e">
        <f t="shared" si="48"/>
        <v>#DIV/0!</v>
      </c>
    </row>
    <row r="388" spans="1:66" x14ac:dyDescent="0.35">
      <c r="A388" t="s">
        <v>691</v>
      </c>
      <c r="B388" s="144"/>
      <c r="C388" s="98"/>
      <c r="D388" s="43" t="str">
        <f t="shared" si="41"/>
        <v>PPO</v>
      </c>
      <c r="E388" s="100"/>
      <c r="F388" s="101"/>
      <c r="G388" s="100"/>
      <c r="H388" s="101"/>
      <c r="I388" s="100"/>
      <c r="J388" s="101"/>
      <c r="K388" s="100"/>
      <c r="L388" s="101"/>
      <c r="M388" s="100"/>
      <c r="N388" s="101"/>
      <c r="O388" s="100"/>
      <c r="P388" s="101"/>
      <c r="Q388" s="100"/>
      <c r="R388" s="101"/>
      <c r="S388" s="100"/>
      <c r="T388" s="101"/>
      <c r="U388" s="118"/>
      <c r="V388" s="118"/>
      <c r="W388" s="100"/>
      <c r="X388" s="100"/>
      <c r="Y388" s="100"/>
      <c r="Z388" s="100"/>
      <c r="AA388" s="132"/>
      <c r="AB388" s="101"/>
      <c r="AC388" s="101"/>
      <c r="AD388" s="101"/>
      <c r="AE388" s="100"/>
      <c r="AF388" s="101"/>
      <c r="AG388" s="100"/>
      <c r="AH388" s="101"/>
      <c r="AI388" s="100"/>
      <c r="AJ388" s="101"/>
      <c r="AK388" s="100"/>
      <c r="AL388" s="101"/>
      <c r="AM388" s="101"/>
      <c r="AN388" s="8"/>
      <c r="AO388" s="147">
        <f>IFERROR(VLOOKUP(B388,'A2. Rate Change &amp; Enrollment'!$C$20:$K$769,3,FALSE),0)</f>
        <v>0</v>
      </c>
      <c r="AP388" s="147">
        <f>IFERROR(VLOOKUP(B388,'A2. Rate Change &amp; Enrollment'!$C$20:$K$769,7,FALSE),0)</f>
        <v>0</v>
      </c>
      <c r="AQ388" s="150" t="e">
        <f t="shared" si="46"/>
        <v>#DIV/0!</v>
      </c>
      <c r="AS388" s="177"/>
      <c r="AT388" s="177"/>
      <c r="AV388" s="153" t="e">
        <f t="shared" si="47"/>
        <v>#DIV/0!</v>
      </c>
      <c r="AW388" s="101"/>
      <c r="AY388" s="132"/>
      <c r="AZ388" s="101"/>
      <c r="BA388" s="94"/>
      <c r="BB388" s="94"/>
      <c r="BC388" s="94"/>
      <c r="BD388" s="94"/>
      <c r="BE388" s="101"/>
      <c r="BF388" s="132"/>
      <c r="BG388" s="98"/>
      <c r="BH388" s="74" t="str">
        <f t="shared" si="42"/>
        <v>N</v>
      </c>
      <c r="BI388" t="e">
        <f t="shared" si="43"/>
        <v>#DIV/0!</v>
      </c>
      <c r="BK388" s="283">
        <f>IFERROR(VLOOKUP($B388, 'A2. Rate Change &amp; Enrollment'!$C$14:$BY$769, 75, FALSE), 0)</f>
        <v>0</v>
      </c>
      <c r="BL388" s="283" t="e">
        <f t="shared" si="44"/>
        <v>#DIV/0!</v>
      </c>
      <c r="BM388" s="283" t="e">
        <f t="shared" si="45"/>
        <v>#DIV/0!</v>
      </c>
      <c r="BN388" t="e">
        <f t="shared" si="48"/>
        <v>#DIV/0!</v>
      </c>
    </row>
    <row r="389" spans="1:66" x14ac:dyDescent="0.35">
      <c r="A389" t="s">
        <v>692</v>
      </c>
      <c r="B389" s="144"/>
      <c r="C389" s="98"/>
      <c r="D389" s="43" t="str">
        <f t="shared" si="41"/>
        <v>PPO</v>
      </c>
      <c r="E389" s="100"/>
      <c r="F389" s="101"/>
      <c r="G389" s="100"/>
      <c r="H389" s="101"/>
      <c r="I389" s="100"/>
      <c r="J389" s="101"/>
      <c r="K389" s="100"/>
      <c r="L389" s="101"/>
      <c r="M389" s="100"/>
      <c r="N389" s="101"/>
      <c r="O389" s="100"/>
      <c r="P389" s="101"/>
      <c r="Q389" s="100"/>
      <c r="R389" s="101"/>
      <c r="S389" s="100"/>
      <c r="T389" s="101"/>
      <c r="U389" s="118"/>
      <c r="V389" s="118"/>
      <c r="W389" s="100"/>
      <c r="X389" s="100"/>
      <c r="Y389" s="100"/>
      <c r="Z389" s="100"/>
      <c r="AA389" s="132"/>
      <c r="AB389" s="101"/>
      <c r="AC389" s="101"/>
      <c r="AD389" s="101"/>
      <c r="AE389" s="100"/>
      <c r="AF389" s="101"/>
      <c r="AG389" s="100"/>
      <c r="AH389" s="101"/>
      <c r="AI389" s="100"/>
      <c r="AJ389" s="101"/>
      <c r="AK389" s="100"/>
      <c r="AL389" s="101"/>
      <c r="AM389" s="101"/>
      <c r="AN389" s="8"/>
      <c r="AO389" s="147">
        <f>IFERROR(VLOOKUP(B389,'A2. Rate Change &amp; Enrollment'!$C$20:$K$769,3,FALSE),0)</f>
        <v>0</v>
      </c>
      <c r="AP389" s="147">
        <f>IFERROR(VLOOKUP(B389,'A2. Rate Change &amp; Enrollment'!$C$20:$K$769,7,FALSE),0)</f>
        <v>0</v>
      </c>
      <c r="AQ389" s="150" t="e">
        <f t="shared" si="46"/>
        <v>#DIV/0!</v>
      </c>
      <c r="AS389" s="177"/>
      <c r="AT389" s="177"/>
      <c r="AV389" s="153" t="e">
        <f t="shared" si="47"/>
        <v>#DIV/0!</v>
      </c>
      <c r="AW389" s="101"/>
      <c r="AY389" s="132"/>
      <c r="AZ389" s="101"/>
      <c r="BA389" s="94"/>
      <c r="BB389" s="94"/>
      <c r="BC389" s="94"/>
      <c r="BD389" s="94"/>
      <c r="BE389" s="101"/>
      <c r="BF389" s="132"/>
      <c r="BG389" s="98"/>
      <c r="BH389" s="74" t="str">
        <f t="shared" si="42"/>
        <v>N</v>
      </c>
      <c r="BI389" t="e">
        <f t="shared" si="43"/>
        <v>#DIV/0!</v>
      </c>
      <c r="BK389" s="283">
        <f>IFERROR(VLOOKUP($B389, 'A2. Rate Change &amp; Enrollment'!$C$14:$BY$769, 75, FALSE), 0)</f>
        <v>0</v>
      </c>
      <c r="BL389" s="283" t="e">
        <f t="shared" si="44"/>
        <v>#DIV/0!</v>
      </c>
      <c r="BM389" s="283" t="e">
        <f t="shared" si="45"/>
        <v>#DIV/0!</v>
      </c>
      <c r="BN389" t="e">
        <f t="shared" si="48"/>
        <v>#DIV/0!</v>
      </c>
    </row>
    <row r="390" spans="1:66" x14ac:dyDescent="0.35">
      <c r="A390" t="s">
        <v>693</v>
      </c>
      <c r="B390" s="144"/>
      <c r="C390" s="98"/>
      <c r="D390" s="43" t="str">
        <f t="shared" si="41"/>
        <v>PPO</v>
      </c>
      <c r="E390" s="100"/>
      <c r="F390" s="101"/>
      <c r="G390" s="100"/>
      <c r="H390" s="101"/>
      <c r="I390" s="100"/>
      <c r="J390" s="101"/>
      <c r="K390" s="100"/>
      <c r="L390" s="101"/>
      <c r="M390" s="100"/>
      <c r="N390" s="101"/>
      <c r="O390" s="100"/>
      <c r="P390" s="101"/>
      <c r="Q390" s="100"/>
      <c r="R390" s="101"/>
      <c r="S390" s="100"/>
      <c r="T390" s="101"/>
      <c r="U390" s="118"/>
      <c r="V390" s="118"/>
      <c r="W390" s="100"/>
      <c r="X390" s="100"/>
      <c r="Y390" s="100"/>
      <c r="Z390" s="100"/>
      <c r="AA390" s="132"/>
      <c r="AB390" s="101"/>
      <c r="AC390" s="101"/>
      <c r="AD390" s="101"/>
      <c r="AE390" s="100"/>
      <c r="AF390" s="101"/>
      <c r="AG390" s="100"/>
      <c r="AH390" s="101"/>
      <c r="AI390" s="100"/>
      <c r="AJ390" s="101"/>
      <c r="AK390" s="100"/>
      <c r="AL390" s="101"/>
      <c r="AM390" s="101"/>
      <c r="AN390" s="8"/>
      <c r="AO390" s="147">
        <f>IFERROR(VLOOKUP(B390,'A2. Rate Change &amp; Enrollment'!$C$20:$K$769,3,FALSE),0)</f>
        <v>0</v>
      </c>
      <c r="AP390" s="147">
        <f>IFERROR(VLOOKUP(B390,'A2. Rate Change &amp; Enrollment'!$C$20:$K$769,7,FALSE),0)</f>
        <v>0</v>
      </c>
      <c r="AQ390" s="150" t="e">
        <f t="shared" si="46"/>
        <v>#DIV/0!</v>
      </c>
      <c r="AS390" s="177"/>
      <c r="AT390" s="177"/>
      <c r="AV390" s="153" t="e">
        <f t="shared" si="47"/>
        <v>#DIV/0!</v>
      </c>
      <c r="AW390" s="101"/>
      <c r="AY390" s="132"/>
      <c r="AZ390" s="101"/>
      <c r="BA390" s="94"/>
      <c r="BB390" s="94"/>
      <c r="BC390" s="94"/>
      <c r="BD390" s="94"/>
      <c r="BE390" s="101"/>
      <c r="BF390" s="132"/>
      <c r="BG390" s="98"/>
      <c r="BH390" s="74" t="str">
        <f t="shared" si="42"/>
        <v>N</v>
      </c>
      <c r="BI390" t="e">
        <f t="shared" si="43"/>
        <v>#DIV/0!</v>
      </c>
      <c r="BK390" s="283">
        <f>IFERROR(VLOOKUP($B390, 'A2. Rate Change &amp; Enrollment'!$C$14:$BY$769, 75, FALSE), 0)</f>
        <v>0</v>
      </c>
      <c r="BL390" s="283" t="e">
        <f t="shared" si="44"/>
        <v>#DIV/0!</v>
      </c>
      <c r="BM390" s="283" t="e">
        <f t="shared" si="45"/>
        <v>#DIV/0!</v>
      </c>
      <c r="BN390" t="e">
        <f t="shared" si="48"/>
        <v>#DIV/0!</v>
      </c>
    </row>
    <row r="391" spans="1:66" x14ac:dyDescent="0.35">
      <c r="A391" t="s">
        <v>694</v>
      </c>
      <c r="B391" s="144"/>
      <c r="C391" s="98"/>
      <c r="D391" s="43" t="str">
        <f t="shared" si="41"/>
        <v>PPO</v>
      </c>
      <c r="E391" s="100"/>
      <c r="F391" s="101"/>
      <c r="G391" s="100"/>
      <c r="H391" s="101"/>
      <c r="I391" s="100"/>
      <c r="J391" s="101"/>
      <c r="K391" s="100"/>
      <c r="L391" s="101"/>
      <c r="M391" s="100"/>
      <c r="N391" s="101"/>
      <c r="O391" s="100"/>
      <c r="P391" s="101"/>
      <c r="Q391" s="100"/>
      <c r="R391" s="101"/>
      <c r="S391" s="100"/>
      <c r="T391" s="101"/>
      <c r="U391" s="118"/>
      <c r="V391" s="118"/>
      <c r="W391" s="100"/>
      <c r="X391" s="100"/>
      <c r="Y391" s="100"/>
      <c r="Z391" s="100"/>
      <c r="AA391" s="132"/>
      <c r="AB391" s="101"/>
      <c r="AC391" s="101"/>
      <c r="AD391" s="101"/>
      <c r="AE391" s="100"/>
      <c r="AF391" s="101"/>
      <c r="AG391" s="100"/>
      <c r="AH391" s="101"/>
      <c r="AI391" s="100"/>
      <c r="AJ391" s="101"/>
      <c r="AK391" s="100"/>
      <c r="AL391" s="101"/>
      <c r="AM391" s="101"/>
      <c r="AN391" s="8"/>
      <c r="AO391" s="147">
        <f>IFERROR(VLOOKUP(B391,'A2. Rate Change &amp; Enrollment'!$C$20:$K$769,3,FALSE),0)</f>
        <v>0</v>
      </c>
      <c r="AP391" s="147">
        <f>IFERROR(VLOOKUP(B391,'A2. Rate Change &amp; Enrollment'!$C$20:$K$769,7,FALSE),0)</f>
        <v>0</v>
      </c>
      <c r="AQ391" s="150" t="e">
        <f t="shared" si="46"/>
        <v>#DIV/0!</v>
      </c>
      <c r="AS391" s="177"/>
      <c r="AT391" s="177"/>
      <c r="AV391" s="153" t="e">
        <f t="shared" si="47"/>
        <v>#DIV/0!</v>
      </c>
      <c r="AW391" s="101"/>
      <c r="AY391" s="132"/>
      <c r="AZ391" s="101"/>
      <c r="BA391" s="94"/>
      <c r="BB391" s="94"/>
      <c r="BC391" s="94"/>
      <c r="BD391" s="94"/>
      <c r="BE391" s="101"/>
      <c r="BF391" s="132"/>
      <c r="BG391" s="98"/>
      <c r="BH391" s="74" t="str">
        <f t="shared" si="42"/>
        <v>N</v>
      </c>
      <c r="BI391" t="e">
        <f t="shared" si="43"/>
        <v>#DIV/0!</v>
      </c>
      <c r="BK391" s="283">
        <f>IFERROR(VLOOKUP($B391, 'A2. Rate Change &amp; Enrollment'!$C$14:$BY$769, 75, FALSE), 0)</f>
        <v>0</v>
      </c>
      <c r="BL391" s="283" t="e">
        <f t="shared" si="44"/>
        <v>#DIV/0!</v>
      </c>
      <c r="BM391" s="283" t="e">
        <f t="shared" si="45"/>
        <v>#DIV/0!</v>
      </c>
      <c r="BN391" t="e">
        <f t="shared" si="48"/>
        <v>#DIV/0!</v>
      </c>
    </row>
    <row r="392" spans="1:66" x14ac:dyDescent="0.35">
      <c r="A392" t="s">
        <v>695</v>
      </c>
      <c r="B392" s="144"/>
      <c r="C392" s="98"/>
      <c r="D392" s="43" t="str">
        <f t="shared" si="41"/>
        <v>PPO</v>
      </c>
      <c r="E392" s="100"/>
      <c r="F392" s="101"/>
      <c r="G392" s="100"/>
      <c r="H392" s="101"/>
      <c r="I392" s="100"/>
      <c r="J392" s="101"/>
      <c r="K392" s="100"/>
      <c r="L392" s="101"/>
      <c r="M392" s="100"/>
      <c r="N392" s="101"/>
      <c r="O392" s="100"/>
      <c r="P392" s="101"/>
      <c r="Q392" s="100"/>
      <c r="R392" s="101"/>
      <c r="S392" s="100"/>
      <c r="T392" s="101"/>
      <c r="U392" s="118"/>
      <c r="V392" s="118"/>
      <c r="W392" s="100"/>
      <c r="X392" s="100"/>
      <c r="Y392" s="100"/>
      <c r="Z392" s="100"/>
      <c r="AA392" s="132"/>
      <c r="AB392" s="101"/>
      <c r="AC392" s="101"/>
      <c r="AD392" s="101"/>
      <c r="AE392" s="100"/>
      <c r="AF392" s="101"/>
      <c r="AG392" s="100"/>
      <c r="AH392" s="101"/>
      <c r="AI392" s="100"/>
      <c r="AJ392" s="101"/>
      <c r="AK392" s="100"/>
      <c r="AL392" s="101"/>
      <c r="AM392" s="101"/>
      <c r="AN392" s="8"/>
      <c r="AO392" s="147">
        <f>IFERROR(VLOOKUP(B392,'A2. Rate Change &amp; Enrollment'!$C$20:$K$769,3,FALSE),0)</f>
        <v>0</v>
      </c>
      <c r="AP392" s="147">
        <f>IFERROR(VLOOKUP(B392,'A2. Rate Change &amp; Enrollment'!$C$20:$K$769,7,FALSE),0)</f>
        <v>0</v>
      </c>
      <c r="AQ392" s="150" t="e">
        <f t="shared" si="46"/>
        <v>#DIV/0!</v>
      </c>
      <c r="AS392" s="177"/>
      <c r="AT392" s="177"/>
      <c r="AV392" s="153" t="e">
        <f t="shared" si="47"/>
        <v>#DIV/0!</v>
      </c>
      <c r="AW392" s="101"/>
      <c r="AY392" s="132"/>
      <c r="AZ392" s="101"/>
      <c r="BA392" s="94"/>
      <c r="BB392" s="94"/>
      <c r="BC392" s="94"/>
      <c r="BD392" s="94"/>
      <c r="BE392" s="101"/>
      <c r="BF392" s="132"/>
      <c r="BG392" s="98"/>
      <c r="BH392" s="74" t="str">
        <f t="shared" si="42"/>
        <v>N</v>
      </c>
      <c r="BI392" t="e">
        <f t="shared" si="43"/>
        <v>#DIV/0!</v>
      </c>
      <c r="BK392" s="283">
        <f>IFERROR(VLOOKUP($B392, 'A2. Rate Change &amp; Enrollment'!$C$14:$BY$769, 75, FALSE), 0)</f>
        <v>0</v>
      </c>
      <c r="BL392" s="283" t="e">
        <f t="shared" si="44"/>
        <v>#DIV/0!</v>
      </c>
      <c r="BM392" s="283" t="e">
        <f t="shared" si="45"/>
        <v>#DIV/0!</v>
      </c>
      <c r="BN392" t="e">
        <f t="shared" si="48"/>
        <v>#DIV/0!</v>
      </c>
    </row>
    <row r="393" spans="1:66" x14ac:dyDescent="0.35">
      <c r="A393" t="s">
        <v>696</v>
      </c>
      <c r="B393" s="144"/>
      <c r="C393" s="98"/>
      <c r="D393" s="43" t="str">
        <f t="shared" si="41"/>
        <v>PPO</v>
      </c>
      <c r="E393" s="100"/>
      <c r="F393" s="101"/>
      <c r="G393" s="100"/>
      <c r="H393" s="101"/>
      <c r="I393" s="100"/>
      <c r="J393" s="101"/>
      <c r="K393" s="100"/>
      <c r="L393" s="101"/>
      <c r="M393" s="100"/>
      <c r="N393" s="101"/>
      <c r="O393" s="100"/>
      <c r="P393" s="101"/>
      <c r="Q393" s="100"/>
      <c r="R393" s="101"/>
      <c r="S393" s="100"/>
      <c r="T393" s="101"/>
      <c r="U393" s="118"/>
      <c r="V393" s="118"/>
      <c r="W393" s="100"/>
      <c r="X393" s="100"/>
      <c r="Y393" s="100"/>
      <c r="Z393" s="100"/>
      <c r="AA393" s="132"/>
      <c r="AB393" s="101"/>
      <c r="AC393" s="101"/>
      <c r="AD393" s="101"/>
      <c r="AE393" s="100"/>
      <c r="AF393" s="101"/>
      <c r="AG393" s="100"/>
      <c r="AH393" s="101"/>
      <c r="AI393" s="100"/>
      <c r="AJ393" s="101"/>
      <c r="AK393" s="100"/>
      <c r="AL393" s="101"/>
      <c r="AM393" s="101"/>
      <c r="AN393" s="8"/>
      <c r="AO393" s="147">
        <f>IFERROR(VLOOKUP(B393,'A2. Rate Change &amp; Enrollment'!$C$20:$K$769,3,FALSE),0)</f>
        <v>0</v>
      </c>
      <c r="AP393" s="147">
        <f>IFERROR(VLOOKUP(B393,'A2. Rate Change &amp; Enrollment'!$C$20:$K$769,7,FALSE),0)</f>
        <v>0</v>
      </c>
      <c r="AQ393" s="150" t="e">
        <f t="shared" si="46"/>
        <v>#DIV/0!</v>
      </c>
      <c r="AS393" s="177"/>
      <c r="AT393" s="177"/>
      <c r="AV393" s="153" t="e">
        <f t="shared" si="47"/>
        <v>#DIV/0!</v>
      </c>
      <c r="AW393" s="101"/>
      <c r="AY393" s="132"/>
      <c r="AZ393" s="101"/>
      <c r="BA393" s="94"/>
      <c r="BB393" s="94"/>
      <c r="BC393" s="94"/>
      <c r="BD393" s="94"/>
      <c r="BE393" s="101"/>
      <c r="BF393" s="132"/>
      <c r="BG393" s="98"/>
      <c r="BH393" s="74" t="str">
        <f t="shared" si="42"/>
        <v>N</v>
      </c>
      <c r="BI393" t="e">
        <f t="shared" si="43"/>
        <v>#DIV/0!</v>
      </c>
      <c r="BK393" s="283">
        <f>IFERROR(VLOOKUP($B393, 'A2. Rate Change &amp; Enrollment'!$C$14:$BY$769, 75, FALSE), 0)</f>
        <v>0</v>
      </c>
      <c r="BL393" s="283" t="e">
        <f t="shared" si="44"/>
        <v>#DIV/0!</v>
      </c>
      <c r="BM393" s="283" t="e">
        <f t="shared" si="45"/>
        <v>#DIV/0!</v>
      </c>
      <c r="BN393" t="e">
        <f t="shared" si="48"/>
        <v>#DIV/0!</v>
      </c>
    </row>
    <row r="394" spans="1:66" x14ac:dyDescent="0.35">
      <c r="A394" t="s">
        <v>697</v>
      </c>
      <c r="B394" s="144"/>
      <c r="C394" s="98"/>
      <c r="D394" s="43" t="str">
        <f t="shared" si="41"/>
        <v>PPO</v>
      </c>
      <c r="E394" s="100"/>
      <c r="F394" s="101"/>
      <c r="G394" s="100"/>
      <c r="H394" s="101"/>
      <c r="I394" s="100"/>
      <c r="J394" s="101"/>
      <c r="K394" s="100"/>
      <c r="L394" s="101"/>
      <c r="M394" s="100"/>
      <c r="N394" s="101"/>
      <c r="O394" s="100"/>
      <c r="P394" s="101"/>
      <c r="Q394" s="100"/>
      <c r="R394" s="101"/>
      <c r="S394" s="100"/>
      <c r="T394" s="101"/>
      <c r="U394" s="118"/>
      <c r="V394" s="118"/>
      <c r="W394" s="100"/>
      <c r="X394" s="100"/>
      <c r="Y394" s="100"/>
      <c r="Z394" s="100"/>
      <c r="AA394" s="132"/>
      <c r="AB394" s="101"/>
      <c r="AC394" s="101"/>
      <c r="AD394" s="101"/>
      <c r="AE394" s="100"/>
      <c r="AF394" s="101"/>
      <c r="AG394" s="100"/>
      <c r="AH394" s="101"/>
      <c r="AI394" s="100"/>
      <c r="AJ394" s="101"/>
      <c r="AK394" s="100"/>
      <c r="AL394" s="101"/>
      <c r="AM394" s="101"/>
      <c r="AN394" s="8"/>
      <c r="AO394" s="147">
        <f>IFERROR(VLOOKUP(B394,'A2. Rate Change &amp; Enrollment'!$C$20:$K$769,3,FALSE),0)</f>
        <v>0</v>
      </c>
      <c r="AP394" s="147">
        <f>IFERROR(VLOOKUP(B394,'A2. Rate Change &amp; Enrollment'!$C$20:$K$769,7,FALSE),0)</f>
        <v>0</v>
      </c>
      <c r="AQ394" s="150" t="e">
        <f t="shared" si="46"/>
        <v>#DIV/0!</v>
      </c>
      <c r="AS394" s="177"/>
      <c r="AT394" s="177"/>
      <c r="AV394" s="153" t="e">
        <f t="shared" si="47"/>
        <v>#DIV/0!</v>
      </c>
      <c r="AW394" s="101"/>
      <c r="AY394" s="132"/>
      <c r="AZ394" s="101"/>
      <c r="BA394" s="94"/>
      <c r="BB394" s="94"/>
      <c r="BC394" s="94"/>
      <c r="BD394" s="94"/>
      <c r="BE394" s="101"/>
      <c r="BF394" s="132"/>
      <c r="BG394" s="98"/>
      <c r="BH394" s="74" t="str">
        <f t="shared" si="42"/>
        <v>N</v>
      </c>
      <c r="BI394" t="e">
        <f t="shared" si="43"/>
        <v>#DIV/0!</v>
      </c>
      <c r="BK394" s="283">
        <f>IFERROR(VLOOKUP($B394, 'A2. Rate Change &amp; Enrollment'!$C$14:$BY$769, 75, FALSE), 0)</f>
        <v>0</v>
      </c>
      <c r="BL394" s="283" t="e">
        <f t="shared" si="44"/>
        <v>#DIV/0!</v>
      </c>
      <c r="BM394" s="283" t="e">
        <f t="shared" si="45"/>
        <v>#DIV/0!</v>
      </c>
      <c r="BN394" t="e">
        <f t="shared" si="48"/>
        <v>#DIV/0!</v>
      </c>
    </row>
    <row r="395" spans="1:66" x14ac:dyDescent="0.35">
      <c r="A395" t="s">
        <v>698</v>
      </c>
      <c r="B395" s="144"/>
      <c r="C395" s="98"/>
      <c r="D395" s="43" t="str">
        <f t="shared" si="41"/>
        <v>PPO</v>
      </c>
      <c r="E395" s="100"/>
      <c r="F395" s="101"/>
      <c r="G395" s="100"/>
      <c r="H395" s="101"/>
      <c r="I395" s="100"/>
      <c r="J395" s="101"/>
      <c r="K395" s="100"/>
      <c r="L395" s="101"/>
      <c r="M395" s="100"/>
      <c r="N395" s="101"/>
      <c r="O395" s="100"/>
      <c r="P395" s="101"/>
      <c r="Q395" s="100"/>
      <c r="R395" s="101"/>
      <c r="S395" s="100"/>
      <c r="T395" s="101"/>
      <c r="U395" s="118"/>
      <c r="V395" s="118"/>
      <c r="W395" s="100"/>
      <c r="X395" s="100"/>
      <c r="Y395" s="100"/>
      <c r="Z395" s="100"/>
      <c r="AA395" s="132"/>
      <c r="AB395" s="101"/>
      <c r="AC395" s="101"/>
      <c r="AD395" s="101"/>
      <c r="AE395" s="100"/>
      <c r="AF395" s="101"/>
      <c r="AG395" s="100"/>
      <c r="AH395" s="101"/>
      <c r="AI395" s="100"/>
      <c r="AJ395" s="101"/>
      <c r="AK395" s="100"/>
      <c r="AL395" s="101"/>
      <c r="AM395" s="101"/>
      <c r="AN395" s="8"/>
      <c r="AO395" s="147">
        <f>IFERROR(VLOOKUP(B395,'A2. Rate Change &amp; Enrollment'!$C$20:$K$769,3,FALSE),0)</f>
        <v>0</v>
      </c>
      <c r="AP395" s="147">
        <f>IFERROR(VLOOKUP(B395,'A2. Rate Change &amp; Enrollment'!$C$20:$K$769,7,FALSE),0)</f>
        <v>0</v>
      </c>
      <c r="AQ395" s="150" t="e">
        <f t="shared" si="46"/>
        <v>#DIV/0!</v>
      </c>
      <c r="AS395" s="177"/>
      <c r="AT395" s="177"/>
      <c r="AV395" s="153" t="e">
        <f t="shared" si="47"/>
        <v>#DIV/0!</v>
      </c>
      <c r="AW395" s="101"/>
      <c r="AY395" s="132"/>
      <c r="AZ395" s="101"/>
      <c r="BA395" s="94"/>
      <c r="BB395" s="94"/>
      <c r="BC395" s="94"/>
      <c r="BD395" s="94"/>
      <c r="BE395" s="101"/>
      <c r="BF395" s="132"/>
      <c r="BG395" s="98"/>
      <c r="BH395" s="74" t="str">
        <f t="shared" si="42"/>
        <v>N</v>
      </c>
      <c r="BI395" t="e">
        <f t="shared" si="43"/>
        <v>#DIV/0!</v>
      </c>
      <c r="BK395" s="283">
        <f>IFERROR(VLOOKUP($B395, 'A2. Rate Change &amp; Enrollment'!$C$14:$BY$769, 75, FALSE), 0)</f>
        <v>0</v>
      </c>
      <c r="BL395" s="283" t="e">
        <f t="shared" si="44"/>
        <v>#DIV/0!</v>
      </c>
      <c r="BM395" s="283" t="e">
        <f t="shared" si="45"/>
        <v>#DIV/0!</v>
      </c>
      <c r="BN395" t="e">
        <f t="shared" si="48"/>
        <v>#DIV/0!</v>
      </c>
    </row>
    <row r="396" spans="1:66" x14ac:dyDescent="0.35">
      <c r="A396" t="s">
        <v>699</v>
      </c>
      <c r="B396" s="144"/>
      <c r="C396" s="98"/>
      <c r="D396" s="43" t="str">
        <f t="shared" si="41"/>
        <v>PPO</v>
      </c>
      <c r="E396" s="100"/>
      <c r="F396" s="101"/>
      <c r="G396" s="100"/>
      <c r="H396" s="101"/>
      <c r="I396" s="100"/>
      <c r="J396" s="101"/>
      <c r="K396" s="100"/>
      <c r="L396" s="101"/>
      <c r="M396" s="100"/>
      <c r="N396" s="101"/>
      <c r="O396" s="100"/>
      <c r="P396" s="101"/>
      <c r="Q396" s="100"/>
      <c r="R396" s="101"/>
      <c r="S396" s="100"/>
      <c r="T396" s="101"/>
      <c r="U396" s="118"/>
      <c r="V396" s="118"/>
      <c r="W396" s="100"/>
      <c r="X396" s="100"/>
      <c r="Y396" s="100"/>
      <c r="Z396" s="100"/>
      <c r="AA396" s="132"/>
      <c r="AB396" s="101"/>
      <c r="AC396" s="101"/>
      <c r="AD396" s="101"/>
      <c r="AE396" s="100"/>
      <c r="AF396" s="101"/>
      <c r="AG396" s="100"/>
      <c r="AH396" s="101"/>
      <c r="AI396" s="100"/>
      <c r="AJ396" s="101"/>
      <c r="AK396" s="100"/>
      <c r="AL396" s="101"/>
      <c r="AM396" s="101"/>
      <c r="AN396" s="8"/>
      <c r="AO396" s="147">
        <f>IFERROR(VLOOKUP(B396,'A2. Rate Change &amp; Enrollment'!$C$20:$K$769,3,FALSE),0)</f>
        <v>0</v>
      </c>
      <c r="AP396" s="147">
        <f>IFERROR(VLOOKUP(B396,'A2. Rate Change &amp; Enrollment'!$C$20:$K$769,7,FALSE),0)</f>
        <v>0</v>
      </c>
      <c r="AQ396" s="150" t="e">
        <f t="shared" si="46"/>
        <v>#DIV/0!</v>
      </c>
      <c r="AS396" s="177"/>
      <c r="AT396" s="177"/>
      <c r="AV396" s="153" t="e">
        <f t="shared" si="47"/>
        <v>#DIV/0!</v>
      </c>
      <c r="AW396" s="101"/>
      <c r="AY396" s="132"/>
      <c r="AZ396" s="101"/>
      <c r="BA396" s="94"/>
      <c r="BB396" s="94"/>
      <c r="BC396" s="94"/>
      <c r="BD396" s="94"/>
      <c r="BE396" s="101"/>
      <c r="BF396" s="132"/>
      <c r="BG396" s="98"/>
      <c r="BH396" s="74" t="str">
        <f t="shared" si="42"/>
        <v>N</v>
      </c>
      <c r="BI396" t="e">
        <f t="shared" si="43"/>
        <v>#DIV/0!</v>
      </c>
      <c r="BK396" s="283">
        <f>IFERROR(VLOOKUP($B396, 'A2. Rate Change &amp; Enrollment'!$C$14:$BY$769, 75, FALSE), 0)</f>
        <v>0</v>
      </c>
      <c r="BL396" s="283" t="e">
        <f t="shared" si="44"/>
        <v>#DIV/0!</v>
      </c>
      <c r="BM396" s="283" t="e">
        <f t="shared" si="45"/>
        <v>#DIV/0!</v>
      </c>
      <c r="BN396" t="e">
        <f t="shared" si="48"/>
        <v>#DIV/0!</v>
      </c>
    </row>
    <row r="397" spans="1:66" x14ac:dyDescent="0.35">
      <c r="A397" t="s">
        <v>700</v>
      </c>
      <c r="B397" s="144"/>
      <c r="C397" s="98"/>
      <c r="D397" s="43" t="str">
        <f t="shared" si="41"/>
        <v>PPO</v>
      </c>
      <c r="E397" s="100"/>
      <c r="F397" s="101"/>
      <c r="G397" s="100"/>
      <c r="H397" s="101"/>
      <c r="I397" s="100"/>
      <c r="J397" s="101"/>
      <c r="K397" s="100"/>
      <c r="L397" s="101"/>
      <c r="M397" s="100"/>
      <c r="N397" s="101"/>
      <c r="O397" s="100"/>
      <c r="P397" s="101"/>
      <c r="Q397" s="100"/>
      <c r="R397" s="101"/>
      <c r="S397" s="100"/>
      <c r="T397" s="101"/>
      <c r="U397" s="118"/>
      <c r="V397" s="118"/>
      <c r="W397" s="100"/>
      <c r="X397" s="100"/>
      <c r="Y397" s="100"/>
      <c r="Z397" s="100"/>
      <c r="AA397" s="132"/>
      <c r="AB397" s="101"/>
      <c r="AC397" s="101"/>
      <c r="AD397" s="101"/>
      <c r="AE397" s="100"/>
      <c r="AF397" s="101"/>
      <c r="AG397" s="100"/>
      <c r="AH397" s="101"/>
      <c r="AI397" s="100"/>
      <c r="AJ397" s="101"/>
      <c r="AK397" s="100"/>
      <c r="AL397" s="101"/>
      <c r="AM397" s="101"/>
      <c r="AN397" s="8"/>
      <c r="AO397" s="147">
        <f>IFERROR(VLOOKUP(B397,'A2. Rate Change &amp; Enrollment'!$C$20:$K$769,3,FALSE),0)</f>
        <v>0</v>
      </c>
      <c r="AP397" s="147">
        <f>IFERROR(VLOOKUP(B397,'A2. Rate Change &amp; Enrollment'!$C$20:$K$769,7,FALSE),0)</f>
        <v>0</v>
      </c>
      <c r="AQ397" s="150" t="e">
        <f t="shared" si="46"/>
        <v>#DIV/0!</v>
      </c>
      <c r="AS397" s="177"/>
      <c r="AT397" s="177"/>
      <c r="AV397" s="153" t="e">
        <f t="shared" si="47"/>
        <v>#DIV/0!</v>
      </c>
      <c r="AW397" s="101"/>
      <c r="AY397" s="132"/>
      <c r="AZ397" s="101"/>
      <c r="BA397" s="94"/>
      <c r="BB397" s="94"/>
      <c r="BC397" s="94"/>
      <c r="BD397" s="94"/>
      <c r="BE397" s="101"/>
      <c r="BF397" s="132"/>
      <c r="BG397" s="98"/>
      <c r="BH397" s="74" t="str">
        <f t="shared" si="42"/>
        <v>N</v>
      </c>
      <c r="BI397" t="e">
        <f t="shared" si="43"/>
        <v>#DIV/0!</v>
      </c>
      <c r="BK397" s="283">
        <f>IFERROR(VLOOKUP($B397, 'A2. Rate Change &amp; Enrollment'!$C$14:$BY$769, 75, FALSE), 0)</f>
        <v>0</v>
      </c>
      <c r="BL397" s="283" t="e">
        <f t="shared" si="44"/>
        <v>#DIV/0!</v>
      </c>
      <c r="BM397" s="283" t="e">
        <f t="shared" si="45"/>
        <v>#DIV/0!</v>
      </c>
      <c r="BN397" t="e">
        <f t="shared" si="48"/>
        <v>#DIV/0!</v>
      </c>
    </row>
    <row r="398" spans="1:66" x14ac:dyDescent="0.35">
      <c r="A398" t="s">
        <v>701</v>
      </c>
      <c r="B398" s="144"/>
      <c r="C398" s="98"/>
      <c r="D398" s="43" t="str">
        <f t="shared" si="41"/>
        <v>PPO</v>
      </c>
      <c r="E398" s="100"/>
      <c r="F398" s="101"/>
      <c r="G398" s="100"/>
      <c r="H398" s="101"/>
      <c r="I398" s="100"/>
      <c r="J398" s="101"/>
      <c r="K398" s="100"/>
      <c r="L398" s="101"/>
      <c r="M398" s="100"/>
      <c r="N398" s="101"/>
      <c r="O398" s="100"/>
      <c r="P398" s="101"/>
      <c r="Q398" s="100"/>
      <c r="R398" s="101"/>
      <c r="S398" s="100"/>
      <c r="T398" s="101"/>
      <c r="U398" s="118"/>
      <c r="V398" s="118"/>
      <c r="W398" s="100"/>
      <c r="X398" s="100"/>
      <c r="Y398" s="100"/>
      <c r="Z398" s="100"/>
      <c r="AA398" s="132"/>
      <c r="AB398" s="101"/>
      <c r="AC398" s="101"/>
      <c r="AD398" s="101"/>
      <c r="AE398" s="100"/>
      <c r="AF398" s="101"/>
      <c r="AG398" s="100"/>
      <c r="AH398" s="101"/>
      <c r="AI398" s="100"/>
      <c r="AJ398" s="101"/>
      <c r="AK398" s="100"/>
      <c r="AL398" s="101"/>
      <c r="AM398" s="101"/>
      <c r="AN398" s="8"/>
      <c r="AO398" s="147">
        <f>IFERROR(VLOOKUP(B398,'A2. Rate Change &amp; Enrollment'!$C$20:$K$769,3,FALSE),0)</f>
        <v>0</v>
      </c>
      <c r="AP398" s="147">
        <f>IFERROR(VLOOKUP(B398,'A2. Rate Change &amp; Enrollment'!$C$20:$K$769,7,FALSE),0)</f>
        <v>0</v>
      </c>
      <c r="AQ398" s="150" t="e">
        <f t="shared" si="46"/>
        <v>#DIV/0!</v>
      </c>
      <c r="AS398" s="177"/>
      <c r="AT398" s="177"/>
      <c r="AV398" s="153" t="e">
        <f t="shared" si="47"/>
        <v>#DIV/0!</v>
      </c>
      <c r="AW398" s="101"/>
      <c r="AY398" s="132"/>
      <c r="AZ398" s="101"/>
      <c r="BA398" s="94"/>
      <c r="BB398" s="94"/>
      <c r="BC398" s="94"/>
      <c r="BD398" s="94"/>
      <c r="BE398" s="101"/>
      <c r="BF398" s="132"/>
      <c r="BG398" s="98"/>
      <c r="BH398" s="74" t="str">
        <f t="shared" si="42"/>
        <v>N</v>
      </c>
      <c r="BI398" t="e">
        <f t="shared" si="43"/>
        <v>#DIV/0!</v>
      </c>
      <c r="BK398" s="283">
        <f>IFERROR(VLOOKUP($B398, 'A2. Rate Change &amp; Enrollment'!$C$14:$BY$769, 75, FALSE), 0)</f>
        <v>0</v>
      </c>
      <c r="BL398" s="283" t="e">
        <f t="shared" si="44"/>
        <v>#DIV/0!</v>
      </c>
      <c r="BM398" s="283" t="e">
        <f t="shared" si="45"/>
        <v>#DIV/0!</v>
      </c>
      <c r="BN398" t="e">
        <f t="shared" si="48"/>
        <v>#DIV/0!</v>
      </c>
    </row>
    <row r="399" spans="1:66" x14ac:dyDescent="0.35">
      <c r="A399" t="s">
        <v>702</v>
      </c>
      <c r="B399" s="144"/>
      <c r="C399" s="98"/>
      <c r="D399" s="43" t="str">
        <f t="shared" si="41"/>
        <v>PPO</v>
      </c>
      <c r="E399" s="100"/>
      <c r="F399" s="101"/>
      <c r="G399" s="100"/>
      <c r="H399" s="101"/>
      <c r="I399" s="100"/>
      <c r="J399" s="101"/>
      <c r="K399" s="100"/>
      <c r="L399" s="101"/>
      <c r="M399" s="100"/>
      <c r="N399" s="101"/>
      <c r="O399" s="100"/>
      <c r="P399" s="101"/>
      <c r="Q399" s="100"/>
      <c r="R399" s="101"/>
      <c r="S399" s="100"/>
      <c r="T399" s="101"/>
      <c r="U399" s="118"/>
      <c r="V399" s="118"/>
      <c r="W399" s="100"/>
      <c r="X399" s="100"/>
      <c r="Y399" s="100"/>
      <c r="Z399" s="100"/>
      <c r="AA399" s="132"/>
      <c r="AB399" s="101"/>
      <c r="AC399" s="101"/>
      <c r="AD399" s="101"/>
      <c r="AE399" s="100"/>
      <c r="AF399" s="101"/>
      <c r="AG399" s="100"/>
      <c r="AH399" s="101"/>
      <c r="AI399" s="100"/>
      <c r="AJ399" s="101"/>
      <c r="AK399" s="100"/>
      <c r="AL399" s="101"/>
      <c r="AM399" s="101"/>
      <c r="AN399" s="8"/>
      <c r="AO399" s="147">
        <f>IFERROR(VLOOKUP(B399,'A2. Rate Change &amp; Enrollment'!$C$20:$K$769,3,FALSE),0)</f>
        <v>0</v>
      </c>
      <c r="AP399" s="147">
        <f>IFERROR(VLOOKUP(B399,'A2. Rate Change &amp; Enrollment'!$C$20:$K$769,7,FALSE),0)</f>
        <v>0</v>
      </c>
      <c r="AQ399" s="150" t="e">
        <f t="shared" si="46"/>
        <v>#DIV/0!</v>
      </c>
      <c r="AS399" s="177"/>
      <c r="AT399" s="177"/>
      <c r="AV399" s="153" t="e">
        <f t="shared" si="47"/>
        <v>#DIV/0!</v>
      </c>
      <c r="AW399" s="101"/>
      <c r="AY399" s="132"/>
      <c r="AZ399" s="101"/>
      <c r="BA399" s="94"/>
      <c r="BB399" s="94"/>
      <c r="BC399" s="94"/>
      <c r="BD399" s="94"/>
      <c r="BE399" s="101"/>
      <c r="BF399" s="132"/>
      <c r="BG399" s="98"/>
      <c r="BH399" s="74" t="str">
        <f t="shared" si="42"/>
        <v>N</v>
      </c>
      <c r="BI399" t="e">
        <f t="shared" si="43"/>
        <v>#DIV/0!</v>
      </c>
      <c r="BK399" s="283">
        <f>IFERROR(VLOOKUP($B399, 'A2. Rate Change &amp; Enrollment'!$C$14:$BY$769, 75, FALSE), 0)</f>
        <v>0</v>
      </c>
      <c r="BL399" s="283" t="e">
        <f t="shared" si="44"/>
        <v>#DIV/0!</v>
      </c>
      <c r="BM399" s="283" t="e">
        <f t="shared" si="45"/>
        <v>#DIV/0!</v>
      </c>
      <c r="BN399" t="e">
        <f t="shared" si="48"/>
        <v>#DIV/0!</v>
      </c>
    </row>
    <row r="400" spans="1:66" x14ac:dyDescent="0.35">
      <c r="A400" t="s">
        <v>703</v>
      </c>
      <c r="B400" s="144"/>
      <c r="C400" s="98"/>
      <c r="D400" s="43" t="str">
        <f t="shared" ref="D400:D463" si="49">$B$4</f>
        <v>PPO</v>
      </c>
      <c r="E400" s="100"/>
      <c r="F400" s="101"/>
      <c r="G400" s="100"/>
      <c r="H400" s="101"/>
      <c r="I400" s="100"/>
      <c r="J400" s="101"/>
      <c r="K400" s="100"/>
      <c r="L400" s="101"/>
      <c r="M400" s="100"/>
      <c r="N400" s="101"/>
      <c r="O400" s="100"/>
      <c r="P400" s="101"/>
      <c r="Q400" s="100"/>
      <c r="R400" s="101"/>
      <c r="S400" s="100"/>
      <c r="T400" s="101"/>
      <c r="U400" s="118"/>
      <c r="V400" s="118"/>
      <c r="W400" s="100"/>
      <c r="X400" s="100"/>
      <c r="Y400" s="100"/>
      <c r="Z400" s="100"/>
      <c r="AA400" s="132"/>
      <c r="AB400" s="101"/>
      <c r="AC400" s="101"/>
      <c r="AD400" s="101"/>
      <c r="AE400" s="100"/>
      <c r="AF400" s="101"/>
      <c r="AG400" s="100"/>
      <c r="AH400" s="101"/>
      <c r="AI400" s="100"/>
      <c r="AJ400" s="101"/>
      <c r="AK400" s="100"/>
      <c r="AL400" s="101"/>
      <c r="AM400" s="101"/>
      <c r="AN400" s="8"/>
      <c r="AO400" s="147">
        <f>IFERROR(VLOOKUP(B400,'A2. Rate Change &amp; Enrollment'!$C$20:$K$769,3,FALSE),0)</f>
        <v>0</v>
      </c>
      <c r="AP400" s="147">
        <f>IFERROR(VLOOKUP(B400,'A2. Rate Change &amp; Enrollment'!$C$20:$K$769,7,FALSE),0)</f>
        <v>0</v>
      </c>
      <c r="AQ400" s="150" t="e">
        <f t="shared" si="46"/>
        <v>#DIV/0!</v>
      </c>
      <c r="AS400" s="177"/>
      <c r="AT400" s="177"/>
      <c r="AV400" s="153" t="e">
        <f t="shared" si="47"/>
        <v>#DIV/0!</v>
      </c>
      <c r="AW400" s="101"/>
      <c r="AY400" s="132"/>
      <c r="AZ400" s="101"/>
      <c r="BA400" s="94"/>
      <c r="BB400" s="94"/>
      <c r="BC400" s="94"/>
      <c r="BD400" s="94"/>
      <c r="BE400" s="101"/>
      <c r="BF400" s="132"/>
      <c r="BG400" s="98"/>
      <c r="BH400" s="74" t="str">
        <f t="shared" ref="BH400:BH463" si="50">IF(OR(AS400-AT400&gt;5%, AT400-AS400&gt;5%), "Y", "N")</f>
        <v>N</v>
      </c>
      <c r="BI400" t="e">
        <f t="shared" ref="BI400:BI463" si="51">IF(AND(AQ400&gt;5%, BH400="Y"), "Y", "N")</f>
        <v>#DIV/0!</v>
      </c>
      <c r="BK400" s="283">
        <f>IFERROR(VLOOKUP($B400, 'A2. Rate Change &amp; Enrollment'!$C$14:$BY$769, 75, FALSE), 0)</f>
        <v>0</v>
      </c>
      <c r="BL400" s="283" t="e">
        <f t="shared" ref="BL400:BL463" si="52">BK400/$BK$14</f>
        <v>#DIV/0!</v>
      </c>
      <c r="BM400" s="283" t="e">
        <f t="shared" ref="BM400:BM463" si="53">AS400/$AS$14</f>
        <v>#DIV/0!</v>
      </c>
      <c r="BN400" t="e">
        <f t="shared" si="48"/>
        <v>#DIV/0!</v>
      </c>
    </row>
    <row r="401" spans="1:66" x14ac:dyDescent="0.35">
      <c r="A401" t="s">
        <v>704</v>
      </c>
      <c r="B401" s="144"/>
      <c r="C401" s="98"/>
      <c r="D401" s="43" t="str">
        <f t="shared" si="49"/>
        <v>PPO</v>
      </c>
      <c r="E401" s="100"/>
      <c r="F401" s="101"/>
      <c r="G401" s="100"/>
      <c r="H401" s="101"/>
      <c r="I401" s="100"/>
      <c r="J401" s="101"/>
      <c r="K401" s="100"/>
      <c r="L401" s="101"/>
      <c r="M401" s="100"/>
      <c r="N401" s="101"/>
      <c r="O401" s="100"/>
      <c r="P401" s="101"/>
      <c r="Q401" s="100"/>
      <c r="R401" s="101"/>
      <c r="S401" s="100"/>
      <c r="T401" s="101"/>
      <c r="U401" s="118"/>
      <c r="V401" s="118"/>
      <c r="W401" s="100"/>
      <c r="X401" s="100"/>
      <c r="Y401" s="100"/>
      <c r="Z401" s="100"/>
      <c r="AA401" s="132"/>
      <c r="AB401" s="101"/>
      <c r="AC401" s="101"/>
      <c r="AD401" s="101"/>
      <c r="AE401" s="100"/>
      <c r="AF401" s="101"/>
      <c r="AG401" s="100"/>
      <c r="AH401" s="101"/>
      <c r="AI401" s="100"/>
      <c r="AJ401" s="101"/>
      <c r="AK401" s="100"/>
      <c r="AL401" s="101"/>
      <c r="AM401" s="101"/>
      <c r="AN401" s="8"/>
      <c r="AO401" s="147">
        <f>IFERROR(VLOOKUP(B401,'A2. Rate Change &amp; Enrollment'!$C$20:$K$769,3,FALSE),0)</f>
        <v>0</v>
      </c>
      <c r="AP401" s="147">
        <f>IFERROR(VLOOKUP(B401,'A2. Rate Change &amp; Enrollment'!$C$20:$K$769,7,FALSE),0)</f>
        <v>0</v>
      </c>
      <c r="AQ401" s="150" t="e">
        <f t="shared" ref="AQ401:AQ464" si="54">AP401/$AP$11</f>
        <v>#DIV/0!</v>
      </c>
      <c r="AS401" s="177"/>
      <c r="AT401" s="177"/>
      <c r="AV401" s="153" t="e">
        <f t="shared" ref="AV401:AV464" si="55">AS401/AT401-1</f>
        <v>#DIV/0!</v>
      </c>
      <c r="AW401" s="101"/>
      <c r="AY401" s="132"/>
      <c r="AZ401" s="101"/>
      <c r="BA401" s="94"/>
      <c r="BB401" s="94"/>
      <c r="BC401" s="94"/>
      <c r="BD401" s="94"/>
      <c r="BE401" s="101"/>
      <c r="BF401" s="132"/>
      <c r="BG401" s="98"/>
      <c r="BH401" s="74" t="str">
        <f t="shared" si="50"/>
        <v>N</v>
      </c>
      <c r="BI401" t="e">
        <f t="shared" si="51"/>
        <v>#DIV/0!</v>
      </c>
      <c r="BK401" s="283">
        <f>IFERROR(VLOOKUP($B401, 'A2. Rate Change &amp; Enrollment'!$C$14:$BY$769, 75, FALSE), 0)</f>
        <v>0</v>
      </c>
      <c r="BL401" s="283" t="e">
        <f t="shared" si="52"/>
        <v>#DIV/0!</v>
      </c>
      <c r="BM401" s="283" t="e">
        <f t="shared" si="53"/>
        <v>#DIV/0!</v>
      </c>
      <c r="BN401" t="e">
        <f t="shared" ref="BN401:BN464" si="56">IF(ABS(BM401-BL401)&lt;0.001, "N", "Y")</f>
        <v>#DIV/0!</v>
      </c>
    </row>
    <row r="402" spans="1:66" x14ac:dyDescent="0.35">
      <c r="A402" t="s">
        <v>705</v>
      </c>
      <c r="B402" s="144"/>
      <c r="C402" s="98"/>
      <c r="D402" s="43" t="str">
        <f t="shared" si="49"/>
        <v>PPO</v>
      </c>
      <c r="E402" s="100"/>
      <c r="F402" s="101"/>
      <c r="G402" s="100"/>
      <c r="H402" s="101"/>
      <c r="I402" s="100"/>
      <c r="J402" s="101"/>
      <c r="K402" s="100"/>
      <c r="L402" s="101"/>
      <c r="M402" s="100"/>
      <c r="N402" s="101"/>
      <c r="O402" s="100"/>
      <c r="P402" s="101"/>
      <c r="Q402" s="100"/>
      <c r="R402" s="101"/>
      <c r="S402" s="100"/>
      <c r="T402" s="101"/>
      <c r="U402" s="118"/>
      <c r="V402" s="118"/>
      <c r="W402" s="100"/>
      <c r="X402" s="100"/>
      <c r="Y402" s="100"/>
      <c r="Z402" s="100"/>
      <c r="AA402" s="132"/>
      <c r="AB402" s="101"/>
      <c r="AC402" s="101"/>
      <c r="AD402" s="101"/>
      <c r="AE402" s="100"/>
      <c r="AF402" s="101"/>
      <c r="AG402" s="100"/>
      <c r="AH402" s="101"/>
      <c r="AI402" s="100"/>
      <c r="AJ402" s="101"/>
      <c r="AK402" s="100"/>
      <c r="AL402" s="101"/>
      <c r="AM402" s="101"/>
      <c r="AN402" s="8"/>
      <c r="AO402" s="147">
        <f>IFERROR(VLOOKUP(B402,'A2. Rate Change &amp; Enrollment'!$C$20:$K$769,3,FALSE),0)</f>
        <v>0</v>
      </c>
      <c r="AP402" s="147">
        <f>IFERROR(VLOOKUP(B402,'A2. Rate Change &amp; Enrollment'!$C$20:$K$769,7,FALSE),0)</f>
        <v>0</v>
      </c>
      <c r="AQ402" s="150" t="e">
        <f t="shared" si="54"/>
        <v>#DIV/0!</v>
      </c>
      <c r="AS402" s="177"/>
      <c r="AT402" s="177"/>
      <c r="AV402" s="153" t="e">
        <f t="shared" si="55"/>
        <v>#DIV/0!</v>
      </c>
      <c r="AW402" s="101"/>
      <c r="AY402" s="132"/>
      <c r="AZ402" s="101"/>
      <c r="BA402" s="94"/>
      <c r="BB402" s="94"/>
      <c r="BC402" s="94"/>
      <c r="BD402" s="94"/>
      <c r="BE402" s="101"/>
      <c r="BF402" s="132"/>
      <c r="BG402" s="98"/>
      <c r="BH402" s="74" t="str">
        <f t="shared" si="50"/>
        <v>N</v>
      </c>
      <c r="BI402" t="e">
        <f t="shared" si="51"/>
        <v>#DIV/0!</v>
      </c>
      <c r="BK402" s="283">
        <f>IFERROR(VLOOKUP($B402, 'A2. Rate Change &amp; Enrollment'!$C$14:$BY$769, 75, FALSE), 0)</f>
        <v>0</v>
      </c>
      <c r="BL402" s="283" t="e">
        <f t="shared" si="52"/>
        <v>#DIV/0!</v>
      </c>
      <c r="BM402" s="283" t="e">
        <f t="shared" si="53"/>
        <v>#DIV/0!</v>
      </c>
      <c r="BN402" t="e">
        <f t="shared" si="56"/>
        <v>#DIV/0!</v>
      </c>
    </row>
    <row r="403" spans="1:66" x14ac:dyDescent="0.35">
      <c r="A403" t="s">
        <v>706</v>
      </c>
      <c r="B403" s="144"/>
      <c r="C403" s="98"/>
      <c r="D403" s="43" t="str">
        <f t="shared" si="49"/>
        <v>PPO</v>
      </c>
      <c r="E403" s="100"/>
      <c r="F403" s="101"/>
      <c r="G403" s="100"/>
      <c r="H403" s="101"/>
      <c r="I403" s="100"/>
      <c r="J403" s="101"/>
      <c r="K403" s="100"/>
      <c r="L403" s="101"/>
      <c r="M403" s="100"/>
      <c r="N403" s="101"/>
      <c r="O403" s="100"/>
      <c r="P403" s="101"/>
      <c r="Q403" s="100"/>
      <c r="R403" s="101"/>
      <c r="S403" s="100"/>
      <c r="T403" s="101"/>
      <c r="U403" s="118"/>
      <c r="V403" s="118"/>
      <c r="W403" s="100"/>
      <c r="X403" s="100"/>
      <c r="Y403" s="100"/>
      <c r="Z403" s="100"/>
      <c r="AA403" s="132"/>
      <c r="AB403" s="101"/>
      <c r="AC403" s="101"/>
      <c r="AD403" s="101"/>
      <c r="AE403" s="100"/>
      <c r="AF403" s="101"/>
      <c r="AG403" s="100"/>
      <c r="AH403" s="101"/>
      <c r="AI403" s="100"/>
      <c r="AJ403" s="101"/>
      <c r="AK403" s="100"/>
      <c r="AL403" s="101"/>
      <c r="AM403" s="101"/>
      <c r="AN403" s="8"/>
      <c r="AO403" s="147">
        <f>IFERROR(VLOOKUP(B403,'A2. Rate Change &amp; Enrollment'!$C$20:$K$769,3,FALSE),0)</f>
        <v>0</v>
      </c>
      <c r="AP403" s="147">
        <f>IFERROR(VLOOKUP(B403,'A2. Rate Change &amp; Enrollment'!$C$20:$K$769,7,FALSE),0)</f>
        <v>0</v>
      </c>
      <c r="AQ403" s="150" t="e">
        <f t="shared" si="54"/>
        <v>#DIV/0!</v>
      </c>
      <c r="AS403" s="177"/>
      <c r="AT403" s="177"/>
      <c r="AV403" s="153" t="e">
        <f t="shared" si="55"/>
        <v>#DIV/0!</v>
      </c>
      <c r="AW403" s="101"/>
      <c r="AY403" s="132"/>
      <c r="AZ403" s="101"/>
      <c r="BA403" s="94"/>
      <c r="BB403" s="94"/>
      <c r="BC403" s="94"/>
      <c r="BD403" s="94"/>
      <c r="BE403" s="101"/>
      <c r="BF403" s="132"/>
      <c r="BG403" s="98"/>
      <c r="BH403" s="74" t="str">
        <f t="shared" si="50"/>
        <v>N</v>
      </c>
      <c r="BI403" t="e">
        <f t="shared" si="51"/>
        <v>#DIV/0!</v>
      </c>
      <c r="BK403" s="283">
        <f>IFERROR(VLOOKUP($B403, 'A2. Rate Change &amp; Enrollment'!$C$14:$BY$769, 75, FALSE), 0)</f>
        <v>0</v>
      </c>
      <c r="BL403" s="283" t="e">
        <f t="shared" si="52"/>
        <v>#DIV/0!</v>
      </c>
      <c r="BM403" s="283" t="e">
        <f t="shared" si="53"/>
        <v>#DIV/0!</v>
      </c>
      <c r="BN403" t="e">
        <f t="shared" si="56"/>
        <v>#DIV/0!</v>
      </c>
    </row>
    <row r="404" spans="1:66" x14ac:dyDescent="0.35">
      <c r="A404" t="s">
        <v>707</v>
      </c>
      <c r="B404" s="144"/>
      <c r="C404" s="98"/>
      <c r="D404" s="43" t="str">
        <f t="shared" si="49"/>
        <v>PPO</v>
      </c>
      <c r="E404" s="100"/>
      <c r="F404" s="101"/>
      <c r="G404" s="100"/>
      <c r="H404" s="101"/>
      <c r="I404" s="100"/>
      <c r="J404" s="101"/>
      <c r="K404" s="100"/>
      <c r="L404" s="101"/>
      <c r="M404" s="100"/>
      <c r="N404" s="101"/>
      <c r="O404" s="100"/>
      <c r="P404" s="101"/>
      <c r="Q404" s="100"/>
      <c r="R404" s="101"/>
      <c r="S404" s="100"/>
      <c r="T404" s="101"/>
      <c r="U404" s="118"/>
      <c r="V404" s="118"/>
      <c r="W404" s="100"/>
      <c r="X404" s="100"/>
      <c r="Y404" s="100"/>
      <c r="Z404" s="100"/>
      <c r="AA404" s="132"/>
      <c r="AB404" s="101"/>
      <c r="AC404" s="101"/>
      <c r="AD404" s="101"/>
      <c r="AE404" s="100"/>
      <c r="AF404" s="101"/>
      <c r="AG404" s="100"/>
      <c r="AH404" s="101"/>
      <c r="AI404" s="100"/>
      <c r="AJ404" s="101"/>
      <c r="AK404" s="100"/>
      <c r="AL404" s="101"/>
      <c r="AM404" s="101"/>
      <c r="AN404" s="8"/>
      <c r="AO404" s="147">
        <f>IFERROR(VLOOKUP(B404,'A2. Rate Change &amp; Enrollment'!$C$20:$K$769,3,FALSE),0)</f>
        <v>0</v>
      </c>
      <c r="AP404" s="147">
        <f>IFERROR(VLOOKUP(B404,'A2. Rate Change &amp; Enrollment'!$C$20:$K$769,7,FALSE),0)</f>
        <v>0</v>
      </c>
      <c r="AQ404" s="150" t="e">
        <f t="shared" si="54"/>
        <v>#DIV/0!</v>
      </c>
      <c r="AS404" s="177"/>
      <c r="AT404" s="177"/>
      <c r="AV404" s="153" t="e">
        <f t="shared" si="55"/>
        <v>#DIV/0!</v>
      </c>
      <c r="AW404" s="101"/>
      <c r="AY404" s="132"/>
      <c r="AZ404" s="101"/>
      <c r="BA404" s="94"/>
      <c r="BB404" s="94"/>
      <c r="BC404" s="94"/>
      <c r="BD404" s="94"/>
      <c r="BE404" s="101"/>
      <c r="BF404" s="132"/>
      <c r="BG404" s="98"/>
      <c r="BH404" s="74" t="str">
        <f t="shared" si="50"/>
        <v>N</v>
      </c>
      <c r="BI404" t="e">
        <f t="shared" si="51"/>
        <v>#DIV/0!</v>
      </c>
      <c r="BK404" s="283">
        <f>IFERROR(VLOOKUP($B404, 'A2. Rate Change &amp; Enrollment'!$C$14:$BY$769, 75, FALSE), 0)</f>
        <v>0</v>
      </c>
      <c r="BL404" s="283" t="e">
        <f t="shared" si="52"/>
        <v>#DIV/0!</v>
      </c>
      <c r="BM404" s="283" t="e">
        <f t="shared" si="53"/>
        <v>#DIV/0!</v>
      </c>
      <c r="BN404" t="e">
        <f t="shared" si="56"/>
        <v>#DIV/0!</v>
      </c>
    </row>
    <row r="405" spans="1:66" x14ac:dyDescent="0.35">
      <c r="A405" t="s">
        <v>708</v>
      </c>
      <c r="B405" s="144"/>
      <c r="C405" s="98"/>
      <c r="D405" s="43" t="str">
        <f t="shared" si="49"/>
        <v>PPO</v>
      </c>
      <c r="E405" s="100"/>
      <c r="F405" s="101"/>
      <c r="G405" s="100"/>
      <c r="H405" s="101"/>
      <c r="I405" s="100"/>
      <c r="J405" s="101"/>
      <c r="K405" s="100"/>
      <c r="L405" s="101"/>
      <c r="M405" s="100"/>
      <c r="N405" s="101"/>
      <c r="O405" s="100"/>
      <c r="P405" s="101"/>
      <c r="Q405" s="100"/>
      <c r="R405" s="101"/>
      <c r="S405" s="100"/>
      <c r="T405" s="101"/>
      <c r="U405" s="118"/>
      <c r="V405" s="118"/>
      <c r="W405" s="100"/>
      <c r="X405" s="100"/>
      <c r="Y405" s="100"/>
      <c r="Z405" s="100"/>
      <c r="AA405" s="132"/>
      <c r="AB405" s="101"/>
      <c r="AC405" s="101"/>
      <c r="AD405" s="101"/>
      <c r="AE405" s="100"/>
      <c r="AF405" s="101"/>
      <c r="AG405" s="100"/>
      <c r="AH405" s="101"/>
      <c r="AI405" s="100"/>
      <c r="AJ405" s="101"/>
      <c r="AK405" s="100"/>
      <c r="AL405" s="101"/>
      <c r="AM405" s="101"/>
      <c r="AN405" s="8"/>
      <c r="AO405" s="147">
        <f>IFERROR(VLOOKUP(B405,'A2. Rate Change &amp; Enrollment'!$C$20:$K$769,3,FALSE),0)</f>
        <v>0</v>
      </c>
      <c r="AP405" s="147">
        <f>IFERROR(VLOOKUP(B405,'A2. Rate Change &amp; Enrollment'!$C$20:$K$769,7,FALSE),0)</f>
        <v>0</v>
      </c>
      <c r="AQ405" s="150" t="e">
        <f t="shared" si="54"/>
        <v>#DIV/0!</v>
      </c>
      <c r="AS405" s="177"/>
      <c r="AT405" s="177"/>
      <c r="AV405" s="153" t="e">
        <f t="shared" si="55"/>
        <v>#DIV/0!</v>
      </c>
      <c r="AW405" s="101"/>
      <c r="AY405" s="132"/>
      <c r="AZ405" s="101"/>
      <c r="BA405" s="94"/>
      <c r="BB405" s="94"/>
      <c r="BC405" s="94"/>
      <c r="BD405" s="94"/>
      <c r="BE405" s="101"/>
      <c r="BF405" s="132"/>
      <c r="BG405" s="98"/>
      <c r="BH405" s="74" t="str">
        <f t="shared" si="50"/>
        <v>N</v>
      </c>
      <c r="BI405" t="e">
        <f t="shared" si="51"/>
        <v>#DIV/0!</v>
      </c>
      <c r="BK405" s="283">
        <f>IFERROR(VLOOKUP($B405, 'A2. Rate Change &amp; Enrollment'!$C$14:$BY$769, 75, FALSE), 0)</f>
        <v>0</v>
      </c>
      <c r="BL405" s="283" t="e">
        <f t="shared" si="52"/>
        <v>#DIV/0!</v>
      </c>
      <c r="BM405" s="283" t="e">
        <f t="shared" si="53"/>
        <v>#DIV/0!</v>
      </c>
      <c r="BN405" t="e">
        <f t="shared" si="56"/>
        <v>#DIV/0!</v>
      </c>
    </row>
    <row r="406" spans="1:66" x14ac:dyDescent="0.35">
      <c r="A406" t="s">
        <v>709</v>
      </c>
      <c r="B406" s="144"/>
      <c r="C406" s="98"/>
      <c r="D406" s="43" t="str">
        <f t="shared" si="49"/>
        <v>PPO</v>
      </c>
      <c r="E406" s="100"/>
      <c r="F406" s="101"/>
      <c r="G406" s="100"/>
      <c r="H406" s="101"/>
      <c r="I406" s="100"/>
      <c r="J406" s="101"/>
      <c r="K406" s="100"/>
      <c r="L406" s="101"/>
      <c r="M406" s="100"/>
      <c r="N406" s="101"/>
      <c r="O406" s="100"/>
      <c r="P406" s="101"/>
      <c r="Q406" s="100"/>
      <c r="R406" s="101"/>
      <c r="S406" s="100"/>
      <c r="T406" s="101"/>
      <c r="U406" s="118"/>
      <c r="V406" s="118"/>
      <c r="W406" s="100"/>
      <c r="X406" s="100"/>
      <c r="Y406" s="100"/>
      <c r="Z406" s="100"/>
      <c r="AA406" s="132"/>
      <c r="AB406" s="101"/>
      <c r="AC406" s="101"/>
      <c r="AD406" s="101"/>
      <c r="AE406" s="100"/>
      <c r="AF406" s="101"/>
      <c r="AG406" s="100"/>
      <c r="AH406" s="101"/>
      <c r="AI406" s="100"/>
      <c r="AJ406" s="101"/>
      <c r="AK406" s="100"/>
      <c r="AL406" s="101"/>
      <c r="AM406" s="101"/>
      <c r="AN406" s="8"/>
      <c r="AO406" s="147">
        <f>IFERROR(VLOOKUP(B406,'A2. Rate Change &amp; Enrollment'!$C$20:$K$769,3,FALSE),0)</f>
        <v>0</v>
      </c>
      <c r="AP406" s="147">
        <f>IFERROR(VLOOKUP(B406,'A2. Rate Change &amp; Enrollment'!$C$20:$K$769,7,FALSE),0)</f>
        <v>0</v>
      </c>
      <c r="AQ406" s="150" t="e">
        <f t="shared" si="54"/>
        <v>#DIV/0!</v>
      </c>
      <c r="AS406" s="177"/>
      <c r="AT406" s="177"/>
      <c r="AV406" s="153" t="e">
        <f t="shared" si="55"/>
        <v>#DIV/0!</v>
      </c>
      <c r="AW406" s="101"/>
      <c r="AY406" s="132"/>
      <c r="AZ406" s="101"/>
      <c r="BA406" s="94"/>
      <c r="BB406" s="94"/>
      <c r="BC406" s="94"/>
      <c r="BD406" s="94"/>
      <c r="BE406" s="101"/>
      <c r="BF406" s="132"/>
      <c r="BG406" s="98"/>
      <c r="BH406" s="74" t="str">
        <f t="shared" si="50"/>
        <v>N</v>
      </c>
      <c r="BI406" t="e">
        <f t="shared" si="51"/>
        <v>#DIV/0!</v>
      </c>
      <c r="BK406" s="283">
        <f>IFERROR(VLOOKUP($B406, 'A2. Rate Change &amp; Enrollment'!$C$14:$BY$769, 75, FALSE), 0)</f>
        <v>0</v>
      </c>
      <c r="BL406" s="283" t="e">
        <f t="shared" si="52"/>
        <v>#DIV/0!</v>
      </c>
      <c r="BM406" s="283" t="e">
        <f t="shared" si="53"/>
        <v>#DIV/0!</v>
      </c>
      <c r="BN406" t="e">
        <f t="shared" si="56"/>
        <v>#DIV/0!</v>
      </c>
    </row>
    <row r="407" spans="1:66" x14ac:dyDescent="0.35">
      <c r="A407" t="s">
        <v>710</v>
      </c>
      <c r="B407" s="144"/>
      <c r="C407" s="98"/>
      <c r="D407" s="43" t="str">
        <f t="shared" si="49"/>
        <v>PPO</v>
      </c>
      <c r="E407" s="100"/>
      <c r="F407" s="101"/>
      <c r="G407" s="100"/>
      <c r="H407" s="101"/>
      <c r="I407" s="100"/>
      <c r="J407" s="101"/>
      <c r="K407" s="100"/>
      <c r="L407" s="101"/>
      <c r="M407" s="100"/>
      <c r="N407" s="101"/>
      <c r="O407" s="100"/>
      <c r="P407" s="101"/>
      <c r="Q407" s="100"/>
      <c r="R407" s="101"/>
      <c r="S407" s="100"/>
      <c r="T407" s="101"/>
      <c r="U407" s="118"/>
      <c r="V407" s="118"/>
      <c r="W407" s="100"/>
      <c r="X407" s="100"/>
      <c r="Y407" s="100"/>
      <c r="Z407" s="100"/>
      <c r="AA407" s="132"/>
      <c r="AB407" s="101"/>
      <c r="AC407" s="101"/>
      <c r="AD407" s="101"/>
      <c r="AE407" s="100"/>
      <c r="AF407" s="101"/>
      <c r="AG407" s="100"/>
      <c r="AH407" s="101"/>
      <c r="AI407" s="100"/>
      <c r="AJ407" s="101"/>
      <c r="AK407" s="100"/>
      <c r="AL407" s="101"/>
      <c r="AM407" s="101"/>
      <c r="AN407" s="8"/>
      <c r="AO407" s="147">
        <f>IFERROR(VLOOKUP(B407,'A2. Rate Change &amp; Enrollment'!$C$20:$K$769,3,FALSE),0)</f>
        <v>0</v>
      </c>
      <c r="AP407" s="147">
        <f>IFERROR(VLOOKUP(B407,'A2. Rate Change &amp; Enrollment'!$C$20:$K$769,7,FALSE),0)</f>
        <v>0</v>
      </c>
      <c r="AQ407" s="150" t="e">
        <f t="shared" si="54"/>
        <v>#DIV/0!</v>
      </c>
      <c r="AS407" s="177"/>
      <c r="AT407" s="177"/>
      <c r="AV407" s="153" t="e">
        <f t="shared" si="55"/>
        <v>#DIV/0!</v>
      </c>
      <c r="AW407" s="101"/>
      <c r="AY407" s="132"/>
      <c r="AZ407" s="101"/>
      <c r="BA407" s="94"/>
      <c r="BB407" s="94"/>
      <c r="BC407" s="94"/>
      <c r="BD407" s="94"/>
      <c r="BE407" s="101"/>
      <c r="BF407" s="132"/>
      <c r="BG407" s="98"/>
      <c r="BH407" s="74" t="str">
        <f t="shared" si="50"/>
        <v>N</v>
      </c>
      <c r="BI407" t="e">
        <f t="shared" si="51"/>
        <v>#DIV/0!</v>
      </c>
      <c r="BK407" s="283">
        <f>IFERROR(VLOOKUP($B407, 'A2. Rate Change &amp; Enrollment'!$C$14:$BY$769, 75, FALSE), 0)</f>
        <v>0</v>
      </c>
      <c r="BL407" s="283" t="e">
        <f t="shared" si="52"/>
        <v>#DIV/0!</v>
      </c>
      <c r="BM407" s="283" t="e">
        <f t="shared" si="53"/>
        <v>#DIV/0!</v>
      </c>
      <c r="BN407" t="e">
        <f t="shared" si="56"/>
        <v>#DIV/0!</v>
      </c>
    </row>
    <row r="408" spans="1:66" x14ac:dyDescent="0.35">
      <c r="A408" t="s">
        <v>711</v>
      </c>
      <c r="B408" s="144"/>
      <c r="C408" s="98"/>
      <c r="D408" s="43" t="str">
        <f t="shared" si="49"/>
        <v>PPO</v>
      </c>
      <c r="E408" s="100"/>
      <c r="F408" s="101"/>
      <c r="G408" s="100"/>
      <c r="H408" s="101"/>
      <c r="I408" s="100"/>
      <c r="J408" s="101"/>
      <c r="K408" s="100"/>
      <c r="L408" s="101"/>
      <c r="M408" s="100"/>
      <c r="N408" s="101"/>
      <c r="O408" s="100"/>
      <c r="P408" s="101"/>
      <c r="Q408" s="100"/>
      <c r="R408" s="101"/>
      <c r="S408" s="100"/>
      <c r="T408" s="101"/>
      <c r="U408" s="118"/>
      <c r="V408" s="118"/>
      <c r="W408" s="100"/>
      <c r="X408" s="100"/>
      <c r="Y408" s="100"/>
      <c r="Z408" s="100"/>
      <c r="AA408" s="132"/>
      <c r="AB408" s="101"/>
      <c r="AC408" s="101"/>
      <c r="AD408" s="101"/>
      <c r="AE408" s="100"/>
      <c r="AF408" s="101"/>
      <c r="AG408" s="100"/>
      <c r="AH408" s="101"/>
      <c r="AI408" s="100"/>
      <c r="AJ408" s="101"/>
      <c r="AK408" s="100"/>
      <c r="AL408" s="101"/>
      <c r="AM408" s="101"/>
      <c r="AN408" s="8"/>
      <c r="AO408" s="147">
        <f>IFERROR(VLOOKUP(B408,'A2. Rate Change &amp; Enrollment'!$C$20:$K$769,3,FALSE),0)</f>
        <v>0</v>
      </c>
      <c r="AP408" s="147">
        <f>IFERROR(VLOOKUP(B408,'A2. Rate Change &amp; Enrollment'!$C$20:$K$769,7,FALSE),0)</f>
        <v>0</v>
      </c>
      <c r="AQ408" s="150" t="e">
        <f t="shared" si="54"/>
        <v>#DIV/0!</v>
      </c>
      <c r="AS408" s="177"/>
      <c r="AT408" s="177"/>
      <c r="AV408" s="153" t="e">
        <f t="shared" si="55"/>
        <v>#DIV/0!</v>
      </c>
      <c r="AW408" s="101"/>
      <c r="AY408" s="132"/>
      <c r="AZ408" s="101"/>
      <c r="BA408" s="94"/>
      <c r="BB408" s="94"/>
      <c r="BC408" s="94"/>
      <c r="BD408" s="94"/>
      <c r="BE408" s="101"/>
      <c r="BF408" s="132"/>
      <c r="BG408" s="98"/>
      <c r="BH408" s="74" t="str">
        <f t="shared" si="50"/>
        <v>N</v>
      </c>
      <c r="BI408" t="e">
        <f t="shared" si="51"/>
        <v>#DIV/0!</v>
      </c>
      <c r="BK408" s="283">
        <f>IFERROR(VLOOKUP($B408, 'A2. Rate Change &amp; Enrollment'!$C$14:$BY$769, 75, FALSE), 0)</f>
        <v>0</v>
      </c>
      <c r="BL408" s="283" t="e">
        <f t="shared" si="52"/>
        <v>#DIV/0!</v>
      </c>
      <c r="BM408" s="283" t="e">
        <f t="shared" si="53"/>
        <v>#DIV/0!</v>
      </c>
      <c r="BN408" t="e">
        <f t="shared" si="56"/>
        <v>#DIV/0!</v>
      </c>
    </row>
    <row r="409" spans="1:66" x14ac:dyDescent="0.35">
      <c r="A409" t="s">
        <v>712</v>
      </c>
      <c r="B409" s="144"/>
      <c r="C409" s="98"/>
      <c r="D409" s="43" t="str">
        <f t="shared" si="49"/>
        <v>PPO</v>
      </c>
      <c r="E409" s="100"/>
      <c r="F409" s="101"/>
      <c r="G409" s="100"/>
      <c r="H409" s="101"/>
      <c r="I409" s="100"/>
      <c r="J409" s="101"/>
      <c r="K409" s="100"/>
      <c r="L409" s="101"/>
      <c r="M409" s="100"/>
      <c r="N409" s="101"/>
      <c r="O409" s="100"/>
      <c r="P409" s="101"/>
      <c r="Q409" s="100"/>
      <c r="R409" s="101"/>
      <c r="S409" s="100"/>
      <c r="T409" s="101"/>
      <c r="U409" s="118"/>
      <c r="V409" s="118"/>
      <c r="W409" s="100"/>
      <c r="X409" s="100"/>
      <c r="Y409" s="100"/>
      <c r="Z409" s="100"/>
      <c r="AA409" s="132"/>
      <c r="AB409" s="101"/>
      <c r="AC409" s="101"/>
      <c r="AD409" s="101"/>
      <c r="AE409" s="100"/>
      <c r="AF409" s="101"/>
      <c r="AG409" s="100"/>
      <c r="AH409" s="101"/>
      <c r="AI409" s="100"/>
      <c r="AJ409" s="101"/>
      <c r="AK409" s="100"/>
      <c r="AL409" s="101"/>
      <c r="AM409" s="101"/>
      <c r="AN409" s="8"/>
      <c r="AO409" s="147">
        <f>IFERROR(VLOOKUP(B409,'A2. Rate Change &amp; Enrollment'!$C$20:$K$769,3,FALSE),0)</f>
        <v>0</v>
      </c>
      <c r="AP409" s="147">
        <f>IFERROR(VLOOKUP(B409,'A2. Rate Change &amp; Enrollment'!$C$20:$K$769,7,FALSE),0)</f>
        <v>0</v>
      </c>
      <c r="AQ409" s="150" t="e">
        <f t="shared" si="54"/>
        <v>#DIV/0!</v>
      </c>
      <c r="AS409" s="177"/>
      <c r="AT409" s="177"/>
      <c r="AV409" s="153" t="e">
        <f t="shared" si="55"/>
        <v>#DIV/0!</v>
      </c>
      <c r="AW409" s="101"/>
      <c r="AY409" s="132"/>
      <c r="AZ409" s="101"/>
      <c r="BA409" s="94"/>
      <c r="BB409" s="94"/>
      <c r="BC409" s="94"/>
      <c r="BD409" s="94"/>
      <c r="BE409" s="101"/>
      <c r="BF409" s="132"/>
      <c r="BG409" s="98"/>
      <c r="BH409" s="74" t="str">
        <f t="shared" si="50"/>
        <v>N</v>
      </c>
      <c r="BI409" t="e">
        <f t="shared" si="51"/>
        <v>#DIV/0!</v>
      </c>
      <c r="BK409" s="283">
        <f>IFERROR(VLOOKUP($B409, 'A2. Rate Change &amp; Enrollment'!$C$14:$BY$769, 75, FALSE), 0)</f>
        <v>0</v>
      </c>
      <c r="BL409" s="283" t="e">
        <f t="shared" si="52"/>
        <v>#DIV/0!</v>
      </c>
      <c r="BM409" s="283" t="e">
        <f t="shared" si="53"/>
        <v>#DIV/0!</v>
      </c>
      <c r="BN409" t="e">
        <f t="shared" si="56"/>
        <v>#DIV/0!</v>
      </c>
    </row>
    <row r="410" spans="1:66" x14ac:dyDescent="0.35">
      <c r="A410" t="s">
        <v>713</v>
      </c>
      <c r="B410" s="144"/>
      <c r="C410" s="98"/>
      <c r="D410" s="43" t="str">
        <f t="shared" si="49"/>
        <v>PPO</v>
      </c>
      <c r="E410" s="100"/>
      <c r="F410" s="101"/>
      <c r="G410" s="100"/>
      <c r="H410" s="101"/>
      <c r="I410" s="100"/>
      <c r="J410" s="101"/>
      <c r="K410" s="100"/>
      <c r="L410" s="101"/>
      <c r="M410" s="100"/>
      <c r="N410" s="101"/>
      <c r="O410" s="100"/>
      <c r="P410" s="101"/>
      <c r="Q410" s="100"/>
      <c r="R410" s="101"/>
      <c r="S410" s="100"/>
      <c r="T410" s="101"/>
      <c r="U410" s="118"/>
      <c r="V410" s="118"/>
      <c r="W410" s="100"/>
      <c r="X410" s="100"/>
      <c r="Y410" s="100"/>
      <c r="Z410" s="100"/>
      <c r="AA410" s="132"/>
      <c r="AB410" s="101"/>
      <c r="AC410" s="101"/>
      <c r="AD410" s="101"/>
      <c r="AE410" s="100"/>
      <c r="AF410" s="101"/>
      <c r="AG410" s="100"/>
      <c r="AH410" s="101"/>
      <c r="AI410" s="100"/>
      <c r="AJ410" s="101"/>
      <c r="AK410" s="100"/>
      <c r="AL410" s="101"/>
      <c r="AM410" s="101"/>
      <c r="AN410" s="8"/>
      <c r="AO410" s="147">
        <f>IFERROR(VLOOKUP(B410,'A2. Rate Change &amp; Enrollment'!$C$20:$K$769,3,FALSE),0)</f>
        <v>0</v>
      </c>
      <c r="AP410" s="147">
        <f>IFERROR(VLOOKUP(B410,'A2. Rate Change &amp; Enrollment'!$C$20:$K$769,7,FALSE),0)</f>
        <v>0</v>
      </c>
      <c r="AQ410" s="150" t="e">
        <f t="shared" si="54"/>
        <v>#DIV/0!</v>
      </c>
      <c r="AS410" s="177"/>
      <c r="AT410" s="177"/>
      <c r="AV410" s="153" t="e">
        <f t="shared" si="55"/>
        <v>#DIV/0!</v>
      </c>
      <c r="AW410" s="101"/>
      <c r="AY410" s="132"/>
      <c r="AZ410" s="101"/>
      <c r="BA410" s="94"/>
      <c r="BB410" s="94"/>
      <c r="BC410" s="94"/>
      <c r="BD410" s="94"/>
      <c r="BE410" s="101"/>
      <c r="BF410" s="132"/>
      <c r="BG410" s="98"/>
      <c r="BH410" s="74" t="str">
        <f t="shared" si="50"/>
        <v>N</v>
      </c>
      <c r="BI410" t="e">
        <f t="shared" si="51"/>
        <v>#DIV/0!</v>
      </c>
      <c r="BK410" s="283">
        <f>IFERROR(VLOOKUP($B410, 'A2. Rate Change &amp; Enrollment'!$C$14:$BY$769, 75, FALSE), 0)</f>
        <v>0</v>
      </c>
      <c r="BL410" s="283" t="e">
        <f t="shared" si="52"/>
        <v>#DIV/0!</v>
      </c>
      <c r="BM410" s="283" t="e">
        <f t="shared" si="53"/>
        <v>#DIV/0!</v>
      </c>
      <c r="BN410" t="e">
        <f t="shared" si="56"/>
        <v>#DIV/0!</v>
      </c>
    </row>
    <row r="411" spans="1:66" x14ac:dyDescent="0.35">
      <c r="A411" t="s">
        <v>714</v>
      </c>
      <c r="B411" s="144"/>
      <c r="C411" s="98"/>
      <c r="D411" s="43" t="str">
        <f t="shared" si="49"/>
        <v>PPO</v>
      </c>
      <c r="E411" s="100"/>
      <c r="F411" s="101"/>
      <c r="G411" s="100"/>
      <c r="H411" s="101"/>
      <c r="I411" s="100"/>
      <c r="J411" s="101"/>
      <c r="K411" s="100"/>
      <c r="L411" s="101"/>
      <c r="M411" s="100"/>
      <c r="N411" s="101"/>
      <c r="O411" s="100"/>
      <c r="P411" s="101"/>
      <c r="Q411" s="100"/>
      <c r="R411" s="101"/>
      <c r="S411" s="100"/>
      <c r="T411" s="101"/>
      <c r="U411" s="118"/>
      <c r="V411" s="118"/>
      <c r="W411" s="100"/>
      <c r="X411" s="100"/>
      <c r="Y411" s="100"/>
      <c r="Z411" s="100"/>
      <c r="AA411" s="132"/>
      <c r="AB411" s="101"/>
      <c r="AC411" s="101"/>
      <c r="AD411" s="101"/>
      <c r="AE411" s="100"/>
      <c r="AF411" s="101"/>
      <c r="AG411" s="100"/>
      <c r="AH411" s="101"/>
      <c r="AI411" s="100"/>
      <c r="AJ411" s="101"/>
      <c r="AK411" s="100"/>
      <c r="AL411" s="101"/>
      <c r="AM411" s="101"/>
      <c r="AN411" s="8"/>
      <c r="AO411" s="147">
        <f>IFERROR(VLOOKUP(B411,'A2. Rate Change &amp; Enrollment'!$C$20:$K$769,3,FALSE),0)</f>
        <v>0</v>
      </c>
      <c r="AP411" s="147">
        <f>IFERROR(VLOOKUP(B411,'A2. Rate Change &amp; Enrollment'!$C$20:$K$769,7,FALSE),0)</f>
        <v>0</v>
      </c>
      <c r="AQ411" s="150" t="e">
        <f t="shared" si="54"/>
        <v>#DIV/0!</v>
      </c>
      <c r="AS411" s="177"/>
      <c r="AT411" s="177"/>
      <c r="AV411" s="153" t="e">
        <f t="shared" si="55"/>
        <v>#DIV/0!</v>
      </c>
      <c r="AW411" s="101"/>
      <c r="AY411" s="132"/>
      <c r="AZ411" s="101"/>
      <c r="BA411" s="94"/>
      <c r="BB411" s="94"/>
      <c r="BC411" s="94"/>
      <c r="BD411" s="94"/>
      <c r="BE411" s="101"/>
      <c r="BF411" s="132"/>
      <c r="BG411" s="98"/>
      <c r="BH411" s="74" t="str">
        <f t="shared" si="50"/>
        <v>N</v>
      </c>
      <c r="BI411" t="e">
        <f t="shared" si="51"/>
        <v>#DIV/0!</v>
      </c>
      <c r="BK411" s="283">
        <f>IFERROR(VLOOKUP($B411, 'A2. Rate Change &amp; Enrollment'!$C$14:$BY$769, 75, FALSE), 0)</f>
        <v>0</v>
      </c>
      <c r="BL411" s="283" t="e">
        <f t="shared" si="52"/>
        <v>#DIV/0!</v>
      </c>
      <c r="BM411" s="283" t="e">
        <f t="shared" si="53"/>
        <v>#DIV/0!</v>
      </c>
      <c r="BN411" t="e">
        <f t="shared" si="56"/>
        <v>#DIV/0!</v>
      </c>
    </row>
    <row r="412" spans="1:66" x14ac:dyDescent="0.35">
      <c r="A412" t="s">
        <v>715</v>
      </c>
      <c r="B412" s="144"/>
      <c r="C412" s="98"/>
      <c r="D412" s="43" t="str">
        <f t="shared" si="49"/>
        <v>PPO</v>
      </c>
      <c r="E412" s="100"/>
      <c r="F412" s="101"/>
      <c r="G412" s="100"/>
      <c r="H412" s="101"/>
      <c r="I412" s="100"/>
      <c r="J412" s="101"/>
      <c r="K412" s="100"/>
      <c r="L412" s="101"/>
      <c r="M412" s="100"/>
      <c r="N412" s="101"/>
      <c r="O412" s="100"/>
      <c r="P412" s="101"/>
      <c r="Q412" s="100"/>
      <c r="R412" s="101"/>
      <c r="S412" s="100"/>
      <c r="T412" s="101"/>
      <c r="U412" s="118"/>
      <c r="V412" s="118"/>
      <c r="W412" s="100"/>
      <c r="X412" s="100"/>
      <c r="Y412" s="100"/>
      <c r="Z412" s="100"/>
      <c r="AA412" s="132"/>
      <c r="AB412" s="101"/>
      <c r="AC412" s="101"/>
      <c r="AD412" s="101"/>
      <c r="AE412" s="100"/>
      <c r="AF412" s="101"/>
      <c r="AG412" s="100"/>
      <c r="AH412" s="101"/>
      <c r="AI412" s="100"/>
      <c r="AJ412" s="101"/>
      <c r="AK412" s="100"/>
      <c r="AL412" s="101"/>
      <c r="AM412" s="101"/>
      <c r="AN412" s="8"/>
      <c r="AO412" s="147">
        <f>IFERROR(VLOOKUP(B412,'A2. Rate Change &amp; Enrollment'!$C$20:$K$769,3,FALSE),0)</f>
        <v>0</v>
      </c>
      <c r="AP412" s="147">
        <f>IFERROR(VLOOKUP(B412,'A2. Rate Change &amp; Enrollment'!$C$20:$K$769,7,FALSE),0)</f>
        <v>0</v>
      </c>
      <c r="AQ412" s="150" t="e">
        <f t="shared" si="54"/>
        <v>#DIV/0!</v>
      </c>
      <c r="AS412" s="177"/>
      <c r="AT412" s="177"/>
      <c r="AV412" s="153" t="e">
        <f t="shared" si="55"/>
        <v>#DIV/0!</v>
      </c>
      <c r="AW412" s="101"/>
      <c r="AY412" s="132"/>
      <c r="AZ412" s="101"/>
      <c r="BA412" s="94"/>
      <c r="BB412" s="94"/>
      <c r="BC412" s="94"/>
      <c r="BD412" s="94"/>
      <c r="BE412" s="101"/>
      <c r="BF412" s="132"/>
      <c r="BG412" s="98"/>
      <c r="BH412" s="74" t="str">
        <f t="shared" si="50"/>
        <v>N</v>
      </c>
      <c r="BI412" t="e">
        <f t="shared" si="51"/>
        <v>#DIV/0!</v>
      </c>
      <c r="BK412" s="283">
        <f>IFERROR(VLOOKUP($B412, 'A2. Rate Change &amp; Enrollment'!$C$14:$BY$769, 75, FALSE), 0)</f>
        <v>0</v>
      </c>
      <c r="BL412" s="283" t="e">
        <f t="shared" si="52"/>
        <v>#DIV/0!</v>
      </c>
      <c r="BM412" s="283" t="e">
        <f t="shared" si="53"/>
        <v>#DIV/0!</v>
      </c>
      <c r="BN412" t="e">
        <f t="shared" si="56"/>
        <v>#DIV/0!</v>
      </c>
    </row>
    <row r="413" spans="1:66" x14ac:dyDescent="0.35">
      <c r="A413" t="s">
        <v>716</v>
      </c>
      <c r="B413" s="144"/>
      <c r="C413" s="98"/>
      <c r="D413" s="43" t="str">
        <f t="shared" si="49"/>
        <v>PPO</v>
      </c>
      <c r="E413" s="100"/>
      <c r="F413" s="101"/>
      <c r="G413" s="100"/>
      <c r="H413" s="101"/>
      <c r="I413" s="100"/>
      <c r="J413" s="101"/>
      <c r="K413" s="100"/>
      <c r="L413" s="101"/>
      <c r="M413" s="100"/>
      <c r="N413" s="101"/>
      <c r="O413" s="100"/>
      <c r="P413" s="101"/>
      <c r="Q413" s="100"/>
      <c r="R413" s="101"/>
      <c r="S413" s="100"/>
      <c r="T413" s="101"/>
      <c r="U413" s="118"/>
      <c r="V413" s="118"/>
      <c r="W413" s="100"/>
      <c r="X413" s="100"/>
      <c r="Y413" s="100"/>
      <c r="Z413" s="100"/>
      <c r="AA413" s="132"/>
      <c r="AB413" s="101"/>
      <c r="AC413" s="101"/>
      <c r="AD413" s="101"/>
      <c r="AE413" s="100"/>
      <c r="AF413" s="101"/>
      <c r="AG413" s="100"/>
      <c r="AH413" s="101"/>
      <c r="AI413" s="100"/>
      <c r="AJ413" s="101"/>
      <c r="AK413" s="100"/>
      <c r="AL413" s="101"/>
      <c r="AM413" s="101"/>
      <c r="AN413" s="8"/>
      <c r="AO413" s="147">
        <f>IFERROR(VLOOKUP(B413,'A2. Rate Change &amp; Enrollment'!$C$20:$K$769,3,FALSE),0)</f>
        <v>0</v>
      </c>
      <c r="AP413" s="147">
        <f>IFERROR(VLOOKUP(B413,'A2. Rate Change &amp; Enrollment'!$C$20:$K$769,7,FALSE),0)</f>
        <v>0</v>
      </c>
      <c r="AQ413" s="150" t="e">
        <f t="shared" si="54"/>
        <v>#DIV/0!</v>
      </c>
      <c r="AS413" s="177"/>
      <c r="AT413" s="177"/>
      <c r="AV413" s="153" t="e">
        <f t="shared" si="55"/>
        <v>#DIV/0!</v>
      </c>
      <c r="AW413" s="101"/>
      <c r="AY413" s="132"/>
      <c r="AZ413" s="101"/>
      <c r="BA413" s="94"/>
      <c r="BB413" s="94"/>
      <c r="BC413" s="94"/>
      <c r="BD413" s="94"/>
      <c r="BE413" s="101"/>
      <c r="BF413" s="132"/>
      <c r="BG413" s="98"/>
      <c r="BH413" s="74" t="str">
        <f t="shared" si="50"/>
        <v>N</v>
      </c>
      <c r="BI413" t="e">
        <f t="shared" si="51"/>
        <v>#DIV/0!</v>
      </c>
      <c r="BK413" s="283">
        <f>IFERROR(VLOOKUP($B413, 'A2. Rate Change &amp; Enrollment'!$C$14:$BY$769, 75, FALSE), 0)</f>
        <v>0</v>
      </c>
      <c r="BL413" s="283" t="e">
        <f t="shared" si="52"/>
        <v>#DIV/0!</v>
      </c>
      <c r="BM413" s="283" t="e">
        <f t="shared" si="53"/>
        <v>#DIV/0!</v>
      </c>
      <c r="BN413" t="e">
        <f t="shared" si="56"/>
        <v>#DIV/0!</v>
      </c>
    </row>
    <row r="414" spans="1:66" x14ac:dyDescent="0.35">
      <c r="A414" t="s">
        <v>717</v>
      </c>
      <c r="B414" s="144"/>
      <c r="C414" s="98"/>
      <c r="D414" s="43" t="str">
        <f t="shared" si="49"/>
        <v>PPO</v>
      </c>
      <c r="E414" s="100"/>
      <c r="F414" s="101"/>
      <c r="G414" s="100"/>
      <c r="H414" s="101"/>
      <c r="I414" s="100"/>
      <c r="J414" s="101"/>
      <c r="K414" s="100"/>
      <c r="L414" s="101"/>
      <c r="M414" s="100"/>
      <c r="N414" s="101"/>
      <c r="O414" s="100"/>
      <c r="P414" s="101"/>
      <c r="Q414" s="100"/>
      <c r="R414" s="101"/>
      <c r="S414" s="100"/>
      <c r="T414" s="101"/>
      <c r="U414" s="118"/>
      <c r="V414" s="118"/>
      <c r="W414" s="100"/>
      <c r="X414" s="100"/>
      <c r="Y414" s="100"/>
      <c r="Z414" s="100"/>
      <c r="AA414" s="132"/>
      <c r="AB414" s="101"/>
      <c r="AC414" s="101"/>
      <c r="AD414" s="101"/>
      <c r="AE414" s="100"/>
      <c r="AF414" s="101"/>
      <c r="AG414" s="100"/>
      <c r="AH414" s="101"/>
      <c r="AI414" s="100"/>
      <c r="AJ414" s="101"/>
      <c r="AK414" s="100"/>
      <c r="AL414" s="101"/>
      <c r="AM414" s="101"/>
      <c r="AN414" s="8"/>
      <c r="AO414" s="147">
        <f>IFERROR(VLOOKUP(B414,'A2. Rate Change &amp; Enrollment'!$C$20:$K$769,3,FALSE),0)</f>
        <v>0</v>
      </c>
      <c r="AP414" s="147">
        <f>IFERROR(VLOOKUP(B414,'A2. Rate Change &amp; Enrollment'!$C$20:$K$769,7,FALSE),0)</f>
        <v>0</v>
      </c>
      <c r="AQ414" s="150" t="e">
        <f t="shared" si="54"/>
        <v>#DIV/0!</v>
      </c>
      <c r="AS414" s="177"/>
      <c r="AT414" s="177"/>
      <c r="AV414" s="153" t="e">
        <f t="shared" si="55"/>
        <v>#DIV/0!</v>
      </c>
      <c r="AW414" s="101"/>
      <c r="AY414" s="132"/>
      <c r="AZ414" s="101"/>
      <c r="BA414" s="94"/>
      <c r="BB414" s="94"/>
      <c r="BC414" s="94"/>
      <c r="BD414" s="94"/>
      <c r="BE414" s="101"/>
      <c r="BF414" s="132"/>
      <c r="BG414" s="98"/>
      <c r="BH414" s="74" t="str">
        <f t="shared" si="50"/>
        <v>N</v>
      </c>
      <c r="BI414" t="e">
        <f t="shared" si="51"/>
        <v>#DIV/0!</v>
      </c>
      <c r="BK414" s="283">
        <f>IFERROR(VLOOKUP($B414, 'A2. Rate Change &amp; Enrollment'!$C$14:$BY$769, 75, FALSE), 0)</f>
        <v>0</v>
      </c>
      <c r="BL414" s="283" t="e">
        <f t="shared" si="52"/>
        <v>#DIV/0!</v>
      </c>
      <c r="BM414" s="283" t="e">
        <f t="shared" si="53"/>
        <v>#DIV/0!</v>
      </c>
      <c r="BN414" t="e">
        <f t="shared" si="56"/>
        <v>#DIV/0!</v>
      </c>
    </row>
    <row r="415" spans="1:66" x14ac:dyDescent="0.35">
      <c r="A415" t="s">
        <v>718</v>
      </c>
      <c r="B415" s="144"/>
      <c r="C415" s="98"/>
      <c r="D415" s="43" t="str">
        <f t="shared" si="49"/>
        <v>PPO</v>
      </c>
      <c r="E415" s="100"/>
      <c r="F415" s="101"/>
      <c r="G415" s="100"/>
      <c r="H415" s="101"/>
      <c r="I415" s="100"/>
      <c r="J415" s="101"/>
      <c r="K415" s="100"/>
      <c r="L415" s="101"/>
      <c r="M415" s="100"/>
      <c r="N415" s="101"/>
      <c r="O415" s="100"/>
      <c r="P415" s="101"/>
      <c r="Q415" s="100"/>
      <c r="R415" s="101"/>
      <c r="S415" s="100"/>
      <c r="T415" s="101"/>
      <c r="U415" s="118"/>
      <c r="V415" s="118"/>
      <c r="W415" s="100"/>
      <c r="X415" s="100"/>
      <c r="Y415" s="100"/>
      <c r="Z415" s="100"/>
      <c r="AA415" s="132"/>
      <c r="AB415" s="101"/>
      <c r="AC415" s="101"/>
      <c r="AD415" s="101"/>
      <c r="AE415" s="100"/>
      <c r="AF415" s="101"/>
      <c r="AG415" s="100"/>
      <c r="AH415" s="101"/>
      <c r="AI415" s="100"/>
      <c r="AJ415" s="101"/>
      <c r="AK415" s="100"/>
      <c r="AL415" s="101"/>
      <c r="AM415" s="101"/>
      <c r="AN415" s="8"/>
      <c r="AO415" s="147">
        <f>IFERROR(VLOOKUP(B415,'A2. Rate Change &amp; Enrollment'!$C$20:$K$769,3,FALSE),0)</f>
        <v>0</v>
      </c>
      <c r="AP415" s="147">
        <f>IFERROR(VLOOKUP(B415,'A2. Rate Change &amp; Enrollment'!$C$20:$K$769,7,FALSE),0)</f>
        <v>0</v>
      </c>
      <c r="AQ415" s="150" t="e">
        <f t="shared" si="54"/>
        <v>#DIV/0!</v>
      </c>
      <c r="AS415" s="177"/>
      <c r="AT415" s="177"/>
      <c r="AV415" s="153" t="e">
        <f t="shared" si="55"/>
        <v>#DIV/0!</v>
      </c>
      <c r="AW415" s="101"/>
      <c r="AY415" s="132"/>
      <c r="AZ415" s="101"/>
      <c r="BA415" s="94"/>
      <c r="BB415" s="94"/>
      <c r="BC415" s="94"/>
      <c r="BD415" s="94"/>
      <c r="BE415" s="101"/>
      <c r="BF415" s="132"/>
      <c r="BG415" s="98"/>
      <c r="BH415" s="74" t="str">
        <f t="shared" si="50"/>
        <v>N</v>
      </c>
      <c r="BI415" t="e">
        <f t="shared" si="51"/>
        <v>#DIV/0!</v>
      </c>
      <c r="BK415" s="283">
        <f>IFERROR(VLOOKUP($B415, 'A2. Rate Change &amp; Enrollment'!$C$14:$BY$769, 75, FALSE), 0)</f>
        <v>0</v>
      </c>
      <c r="BL415" s="283" t="e">
        <f t="shared" si="52"/>
        <v>#DIV/0!</v>
      </c>
      <c r="BM415" s="283" t="e">
        <f t="shared" si="53"/>
        <v>#DIV/0!</v>
      </c>
      <c r="BN415" t="e">
        <f t="shared" si="56"/>
        <v>#DIV/0!</v>
      </c>
    </row>
    <row r="416" spans="1:66" x14ac:dyDescent="0.35">
      <c r="A416" t="s">
        <v>719</v>
      </c>
      <c r="B416" s="144"/>
      <c r="C416" s="98"/>
      <c r="D416" s="43" t="str">
        <f t="shared" si="49"/>
        <v>PPO</v>
      </c>
      <c r="E416" s="100"/>
      <c r="F416" s="101"/>
      <c r="G416" s="100"/>
      <c r="H416" s="101"/>
      <c r="I416" s="100"/>
      <c r="J416" s="101"/>
      <c r="K416" s="100"/>
      <c r="L416" s="101"/>
      <c r="M416" s="100"/>
      <c r="N416" s="101"/>
      <c r="O416" s="100"/>
      <c r="P416" s="101"/>
      <c r="Q416" s="100"/>
      <c r="R416" s="101"/>
      <c r="S416" s="100"/>
      <c r="T416" s="101"/>
      <c r="U416" s="118"/>
      <c r="V416" s="118"/>
      <c r="W416" s="100"/>
      <c r="X416" s="100"/>
      <c r="Y416" s="100"/>
      <c r="Z416" s="100"/>
      <c r="AA416" s="132"/>
      <c r="AB416" s="101"/>
      <c r="AC416" s="101"/>
      <c r="AD416" s="101"/>
      <c r="AE416" s="100"/>
      <c r="AF416" s="101"/>
      <c r="AG416" s="100"/>
      <c r="AH416" s="101"/>
      <c r="AI416" s="100"/>
      <c r="AJ416" s="101"/>
      <c r="AK416" s="100"/>
      <c r="AL416" s="101"/>
      <c r="AM416" s="101"/>
      <c r="AN416" s="8"/>
      <c r="AO416" s="147">
        <f>IFERROR(VLOOKUP(B416,'A2. Rate Change &amp; Enrollment'!$C$20:$K$769,3,FALSE),0)</f>
        <v>0</v>
      </c>
      <c r="AP416" s="147">
        <f>IFERROR(VLOOKUP(B416,'A2. Rate Change &amp; Enrollment'!$C$20:$K$769,7,FALSE),0)</f>
        <v>0</v>
      </c>
      <c r="AQ416" s="150" t="e">
        <f t="shared" si="54"/>
        <v>#DIV/0!</v>
      </c>
      <c r="AS416" s="177"/>
      <c r="AT416" s="177"/>
      <c r="AV416" s="153" t="e">
        <f t="shared" si="55"/>
        <v>#DIV/0!</v>
      </c>
      <c r="AW416" s="101"/>
      <c r="AY416" s="132"/>
      <c r="AZ416" s="101"/>
      <c r="BA416" s="94"/>
      <c r="BB416" s="94"/>
      <c r="BC416" s="94"/>
      <c r="BD416" s="94"/>
      <c r="BE416" s="101"/>
      <c r="BF416" s="132"/>
      <c r="BG416" s="98"/>
      <c r="BH416" s="74" t="str">
        <f t="shared" si="50"/>
        <v>N</v>
      </c>
      <c r="BI416" t="e">
        <f t="shared" si="51"/>
        <v>#DIV/0!</v>
      </c>
      <c r="BK416" s="283">
        <f>IFERROR(VLOOKUP($B416, 'A2. Rate Change &amp; Enrollment'!$C$14:$BY$769, 75, FALSE), 0)</f>
        <v>0</v>
      </c>
      <c r="BL416" s="283" t="e">
        <f t="shared" si="52"/>
        <v>#DIV/0!</v>
      </c>
      <c r="BM416" s="283" t="e">
        <f t="shared" si="53"/>
        <v>#DIV/0!</v>
      </c>
      <c r="BN416" t="e">
        <f t="shared" si="56"/>
        <v>#DIV/0!</v>
      </c>
    </row>
    <row r="417" spans="1:66" x14ac:dyDescent="0.35">
      <c r="A417" t="s">
        <v>720</v>
      </c>
      <c r="B417" s="144"/>
      <c r="C417" s="98"/>
      <c r="D417" s="43" t="str">
        <f t="shared" si="49"/>
        <v>PPO</v>
      </c>
      <c r="E417" s="100"/>
      <c r="F417" s="101"/>
      <c r="G417" s="100"/>
      <c r="H417" s="101"/>
      <c r="I417" s="100"/>
      <c r="J417" s="101"/>
      <c r="K417" s="100"/>
      <c r="L417" s="101"/>
      <c r="M417" s="100"/>
      <c r="N417" s="101"/>
      <c r="O417" s="100"/>
      <c r="P417" s="101"/>
      <c r="Q417" s="100"/>
      <c r="R417" s="101"/>
      <c r="S417" s="100"/>
      <c r="T417" s="101"/>
      <c r="U417" s="118"/>
      <c r="V417" s="118"/>
      <c r="W417" s="100"/>
      <c r="X417" s="100"/>
      <c r="Y417" s="100"/>
      <c r="Z417" s="100"/>
      <c r="AA417" s="132"/>
      <c r="AB417" s="101"/>
      <c r="AC417" s="101"/>
      <c r="AD417" s="101"/>
      <c r="AE417" s="100"/>
      <c r="AF417" s="101"/>
      <c r="AG417" s="100"/>
      <c r="AH417" s="101"/>
      <c r="AI417" s="100"/>
      <c r="AJ417" s="101"/>
      <c r="AK417" s="100"/>
      <c r="AL417" s="101"/>
      <c r="AM417" s="101"/>
      <c r="AN417" s="8"/>
      <c r="AO417" s="147">
        <f>IFERROR(VLOOKUP(B417,'A2. Rate Change &amp; Enrollment'!$C$20:$K$769,3,FALSE),0)</f>
        <v>0</v>
      </c>
      <c r="AP417" s="147">
        <f>IFERROR(VLOOKUP(B417,'A2. Rate Change &amp; Enrollment'!$C$20:$K$769,7,FALSE),0)</f>
        <v>0</v>
      </c>
      <c r="AQ417" s="150" t="e">
        <f t="shared" si="54"/>
        <v>#DIV/0!</v>
      </c>
      <c r="AS417" s="177"/>
      <c r="AT417" s="177"/>
      <c r="AV417" s="153" t="e">
        <f t="shared" si="55"/>
        <v>#DIV/0!</v>
      </c>
      <c r="AW417" s="101"/>
      <c r="AY417" s="132"/>
      <c r="AZ417" s="101"/>
      <c r="BA417" s="94"/>
      <c r="BB417" s="94"/>
      <c r="BC417" s="94"/>
      <c r="BD417" s="94"/>
      <c r="BE417" s="101"/>
      <c r="BF417" s="132"/>
      <c r="BG417" s="98"/>
      <c r="BH417" s="74" t="str">
        <f t="shared" si="50"/>
        <v>N</v>
      </c>
      <c r="BI417" t="e">
        <f t="shared" si="51"/>
        <v>#DIV/0!</v>
      </c>
      <c r="BK417" s="283">
        <f>IFERROR(VLOOKUP($B417, 'A2. Rate Change &amp; Enrollment'!$C$14:$BY$769, 75, FALSE), 0)</f>
        <v>0</v>
      </c>
      <c r="BL417" s="283" t="e">
        <f t="shared" si="52"/>
        <v>#DIV/0!</v>
      </c>
      <c r="BM417" s="283" t="e">
        <f t="shared" si="53"/>
        <v>#DIV/0!</v>
      </c>
      <c r="BN417" t="e">
        <f t="shared" si="56"/>
        <v>#DIV/0!</v>
      </c>
    </row>
    <row r="418" spans="1:66" x14ac:dyDescent="0.35">
      <c r="A418" t="s">
        <v>721</v>
      </c>
      <c r="B418" s="144"/>
      <c r="C418" s="98"/>
      <c r="D418" s="43" t="str">
        <f t="shared" si="49"/>
        <v>PPO</v>
      </c>
      <c r="E418" s="100"/>
      <c r="F418" s="101"/>
      <c r="G418" s="100"/>
      <c r="H418" s="101"/>
      <c r="I418" s="100"/>
      <c r="J418" s="101"/>
      <c r="K418" s="100"/>
      <c r="L418" s="101"/>
      <c r="M418" s="100"/>
      <c r="N418" s="101"/>
      <c r="O418" s="100"/>
      <c r="P418" s="101"/>
      <c r="Q418" s="100"/>
      <c r="R418" s="101"/>
      <c r="S418" s="100"/>
      <c r="T418" s="101"/>
      <c r="U418" s="118"/>
      <c r="V418" s="118"/>
      <c r="W418" s="100"/>
      <c r="X418" s="100"/>
      <c r="Y418" s="100"/>
      <c r="Z418" s="100"/>
      <c r="AA418" s="132"/>
      <c r="AB418" s="101"/>
      <c r="AC418" s="101"/>
      <c r="AD418" s="101"/>
      <c r="AE418" s="100"/>
      <c r="AF418" s="101"/>
      <c r="AG418" s="100"/>
      <c r="AH418" s="101"/>
      <c r="AI418" s="100"/>
      <c r="AJ418" s="101"/>
      <c r="AK418" s="100"/>
      <c r="AL418" s="101"/>
      <c r="AM418" s="101"/>
      <c r="AN418" s="8"/>
      <c r="AO418" s="147">
        <f>IFERROR(VLOOKUP(B418,'A2. Rate Change &amp; Enrollment'!$C$20:$K$769,3,FALSE),0)</f>
        <v>0</v>
      </c>
      <c r="AP418" s="147">
        <f>IFERROR(VLOOKUP(B418,'A2. Rate Change &amp; Enrollment'!$C$20:$K$769,7,FALSE),0)</f>
        <v>0</v>
      </c>
      <c r="AQ418" s="150" t="e">
        <f t="shared" si="54"/>
        <v>#DIV/0!</v>
      </c>
      <c r="AS418" s="177"/>
      <c r="AT418" s="177"/>
      <c r="AV418" s="153" t="e">
        <f t="shared" si="55"/>
        <v>#DIV/0!</v>
      </c>
      <c r="AW418" s="101"/>
      <c r="AY418" s="132"/>
      <c r="AZ418" s="101"/>
      <c r="BA418" s="94"/>
      <c r="BB418" s="94"/>
      <c r="BC418" s="94"/>
      <c r="BD418" s="94"/>
      <c r="BE418" s="101"/>
      <c r="BF418" s="132"/>
      <c r="BG418" s="98"/>
      <c r="BH418" s="74" t="str">
        <f t="shared" si="50"/>
        <v>N</v>
      </c>
      <c r="BI418" t="e">
        <f t="shared" si="51"/>
        <v>#DIV/0!</v>
      </c>
      <c r="BK418" s="283">
        <f>IFERROR(VLOOKUP($B418, 'A2. Rate Change &amp; Enrollment'!$C$14:$BY$769, 75, FALSE), 0)</f>
        <v>0</v>
      </c>
      <c r="BL418" s="283" t="e">
        <f t="shared" si="52"/>
        <v>#DIV/0!</v>
      </c>
      <c r="BM418" s="283" t="e">
        <f t="shared" si="53"/>
        <v>#DIV/0!</v>
      </c>
      <c r="BN418" t="e">
        <f t="shared" si="56"/>
        <v>#DIV/0!</v>
      </c>
    </row>
    <row r="419" spans="1:66" x14ac:dyDescent="0.35">
      <c r="A419" t="s">
        <v>722</v>
      </c>
      <c r="B419" s="144"/>
      <c r="C419" s="98"/>
      <c r="D419" s="43" t="str">
        <f t="shared" si="49"/>
        <v>PPO</v>
      </c>
      <c r="E419" s="100"/>
      <c r="F419" s="101"/>
      <c r="G419" s="100"/>
      <c r="H419" s="101"/>
      <c r="I419" s="100"/>
      <c r="J419" s="101"/>
      <c r="K419" s="100"/>
      <c r="L419" s="101"/>
      <c r="M419" s="100"/>
      <c r="N419" s="101"/>
      <c r="O419" s="100"/>
      <c r="P419" s="101"/>
      <c r="Q419" s="100"/>
      <c r="R419" s="101"/>
      <c r="S419" s="100"/>
      <c r="T419" s="101"/>
      <c r="U419" s="118"/>
      <c r="V419" s="118"/>
      <c r="W419" s="100"/>
      <c r="X419" s="100"/>
      <c r="Y419" s="100"/>
      <c r="Z419" s="100"/>
      <c r="AA419" s="132"/>
      <c r="AB419" s="101"/>
      <c r="AC419" s="101"/>
      <c r="AD419" s="101"/>
      <c r="AE419" s="100"/>
      <c r="AF419" s="101"/>
      <c r="AG419" s="100"/>
      <c r="AH419" s="101"/>
      <c r="AI419" s="100"/>
      <c r="AJ419" s="101"/>
      <c r="AK419" s="100"/>
      <c r="AL419" s="101"/>
      <c r="AM419" s="101"/>
      <c r="AN419" s="8"/>
      <c r="AO419" s="147">
        <f>IFERROR(VLOOKUP(B419,'A2. Rate Change &amp; Enrollment'!$C$20:$K$769,3,FALSE),0)</f>
        <v>0</v>
      </c>
      <c r="AP419" s="147">
        <f>IFERROR(VLOOKUP(B419,'A2. Rate Change &amp; Enrollment'!$C$20:$K$769,7,FALSE),0)</f>
        <v>0</v>
      </c>
      <c r="AQ419" s="150" t="e">
        <f t="shared" si="54"/>
        <v>#DIV/0!</v>
      </c>
      <c r="AS419" s="177"/>
      <c r="AT419" s="177"/>
      <c r="AV419" s="153" t="e">
        <f t="shared" si="55"/>
        <v>#DIV/0!</v>
      </c>
      <c r="AW419" s="101"/>
      <c r="AY419" s="132"/>
      <c r="AZ419" s="101"/>
      <c r="BA419" s="94"/>
      <c r="BB419" s="94"/>
      <c r="BC419" s="94"/>
      <c r="BD419" s="94"/>
      <c r="BE419" s="101"/>
      <c r="BF419" s="132"/>
      <c r="BG419" s="98"/>
      <c r="BH419" s="74" t="str">
        <f t="shared" si="50"/>
        <v>N</v>
      </c>
      <c r="BI419" t="e">
        <f t="shared" si="51"/>
        <v>#DIV/0!</v>
      </c>
      <c r="BK419" s="283">
        <f>IFERROR(VLOOKUP($B419, 'A2. Rate Change &amp; Enrollment'!$C$14:$BY$769, 75, FALSE), 0)</f>
        <v>0</v>
      </c>
      <c r="BL419" s="283" t="e">
        <f t="shared" si="52"/>
        <v>#DIV/0!</v>
      </c>
      <c r="BM419" s="283" t="e">
        <f t="shared" si="53"/>
        <v>#DIV/0!</v>
      </c>
      <c r="BN419" t="e">
        <f t="shared" si="56"/>
        <v>#DIV/0!</v>
      </c>
    </row>
    <row r="420" spans="1:66" x14ac:dyDescent="0.35">
      <c r="A420" t="s">
        <v>723</v>
      </c>
      <c r="B420" s="144"/>
      <c r="C420" s="98"/>
      <c r="D420" s="43" t="str">
        <f t="shared" si="49"/>
        <v>PPO</v>
      </c>
      <c r="E420" s="100"/>
      <c r="F420" s="101"/>
      <c r="G420" s="100"/>
      <c r="H420" s="101"/>
      <c r="I420" s="100"/>
      <c r="J420" s="101"/>
      <c r="K420" s="100"/>
      <c r="L420" s="101"/>
      <c r="M420" s="100"/>
      <c r="N420" s="101"/>
      <c r="O420" s="100"/>
      <c r="P420" s="101"/>
      <c r="Q420" s="100"/>
      <c r="R420" s="101"/>
      <c r="S420" s="100"/>
      <c r="T420" s="101"/>
      <c r="U420" s="118"/>
      <c r="V420" s="118"/>
      <c r="W420" s="100"/>
      <c r="X420" s="100"/>
      <c r="Y420" s="100"/>
      <c r="Z420" s="100"/>
      <c r="AA420" s="132"/>
      <c r="AB420" s="101"/>
      <c r="AC420" s="101"/>
      <c r="AD420" s="101"/>
      <c r="AE420" s="100"/>
      <c r="AF420" s="101"/>
      <c r="AG420" s="100"/>
      <c r="AH420" s="101"/>
      <c r="AI420" s="100"/>
      <c r="AJ420" s="101"/>
      <c r="AK420" s="100"/>
      <c r="AL420" s="101"/>
      <c r="AM420" s="101"/>
      <c r="AN420" s="8"/>
      <c r="AO420" s="147">
        <f>IFERROR(VLOOKUP(B420,'A2. Rate Change &amp; Enrollment'!$C$20:$K$769,3,FALSE),0)</f>
        <v>0</v>
      </c>
      <c r="AP420" s="147">
        <f>IFERROR(VLOOKUP(B420,'A2. Rate Change &amp; Enrollment'!$C$20:$K$769,7,FALSE),0)</f>
        <v>0</v>
      </c>
      <c r="AQ420" s="150" t="e">
        <f t="shared" si="54"/>
        <v>#DIV/0!</v>
      </c>
      <c r="AS420" s="177"/>
      <c r="AT420" s="177"/>
      <c r="AV420" s="153" t="e">
        <f t="shared" si="55"/>
        <v>#DIV/0!</v>
      </c>
      <c r="AW420" s="101"/>
      <c r="AY420" s="132"/>
      <c r="AZ420" s="101"/>
      <c r="BA420" s="94"/>
      <c r="BB420" s="94"/>
      <c r="BC420" s="94"/>
      <c r="BD420" s="94"/>
      <c r="BE420" s="101"/>
      <c r="BF420" s="132"/>
      <c r="BG420" s="98"/>
      <c r="BH420" s="74" t="str">
        <f t="shared" si="50"/>
        <v>N</v>
      </c>
      <c r="BI420" t="e">
        <f t="shared" si="51"/>
        <v>#DIV/0!</v>
      </c>
      <c r="BK420" s="283">
        <f>IFERROR(VLOOKUP($B420, 'A2. Rate Change &amp; Enrollment'!$C$14:$BY$769, 75, FALSE), 0)</f>
        <v>0</v>
      </c>
      <c r="BL420" s="283" t="e">
        <f t="shared" si="52"/>
        <v>#DIV/0!</v>
      </c>
      <c r="BM420" s="283" t="e">
        <f t="shared" si="53"/>
        <v>#DIV/0!</v>
      </c>
      <c r="BN420" t="e">
        <f t="shared" si="56"/>
        <v>#DIV/0!</v>
      </c>
    </row>
    <row r="421" spans="1:66" x14ac:dyDescent="0.35">
      <c r="A421" t="s">
        <v>724</v>
      </c>
      <c r="B421" s="144"/>
      <c r="C421" s="98"/>
      <c r="D421" s="43" t="str">
        <f t="shared" si="49"/>
        <v>PPO</v>
      </c>
      <c r="E421" s="100"/>
      <c r="F421" s="101"/>
      <c r="G421" s="100"/>
      <c r="H421" s="101"/>
      <c r="I421" s="100"/>
      <c r="J421" s="101"/>
      <c r="K421" s="100"/>
      <c r="L421" s="101"/>
      <c r="M421" s="100"/>
      <c r="N421" s="101"/>
      <c r="O421" s="100"/>
      <c r="P421" s="101"/>
      <c r="Q421" s="100"/>
      <c r="R421" s="101"/>
      <c r="S421" s="100"/>
      <c r="T421" s="101"/>
      <c r="U421" s="118"/>
      <c r="V421" s="118"/>
      <c r="W421" s="100"/>
      <c r="X421" s="100"/>
      <c r="Y421" s="100"/>
      <c r="Z421" s="100"/>
      <c r="AA421" s="132"/>
      <c r="AB421" s="101"/>
      <c r="AC421" s="101"/>
      <c r="AD421" s="101"/>
      <c r="AE421" s="100"/>
      <c r="AF421" s="101"/>
      <c r="AG421" s="100"/>
      <c r="AH421" s="101"/>
      <c r="AI421" s="100"/>
      <c r="AJ421" s="101"/>
      <c r="AK421" s="100"/>
      <c r="AL421" s="101"/>
      <c r="AM421" s="101"/>
      <c r="AN421" s="8"/>
      <c r="AO421" s="147">
        <f>IFERROR(VLOOKUP(B421,'A2. Rate Change &amp; Enrollment'!$C$20:$K$769,3,FALSE),0)</f>
        <v>0</v>
      </c>
      <c r="AP421" s="147">
        <f>IFERROR(VLOOKUP(B421,'A2. Rate Change &amp; Enrollment'!$C$20:$K$769,7,FALSE),0)</f>
        <v>0</v>
      </c>
      <c r="AQ421" s="150" t="e">
        <f t="shared" si="54"/>
        <v>#DIV/0!</v>
      </c>
      <c r="AS421" s="177"/>
      <c r="AT421" s="177"/>
      <c r="AV421" s="153" t="e">
        <f t="shared" si="55"/>
        <v>#DIV/0!</v>
      </c>
      <c r="AW421" s="101"/>
      <c r="AY421" s="132"/>
      <c r="AZ421" s="101"/>
      <c r="BA421" s="94"/>
      <c r="BB421" s="94"/>
      <c r="BC421" s="94"/>
      <c r="BD421" s="94"/>
      <c r="BE421" s="101"/>
      <c r="BF421" s="132"/>
      <c r="BG421" s="98"/>
      <c r="BH421" s="74" t="str">
        <f t="shared" si="50"/>
        <v>N</v>
      </c>
      <c r="BI421" t="e">
        <f t="shared" si="51"/>
        <v>#DIV/0!</v>
      </c>
      <c r="BK421" s="283">
        <f>IFERROR(VLOOKUP($B421, 'A2. Rate Change &amp; Enrollment'!$C$14:$BY$769, 75, FALSE), 0)</f>
        <v>0</v>
      </c>
      <c r="BL421" s="283" t="e">
        <f t="shared" si="52"/>
        <v>#DIV/0!</v>
      </c>
      <c r="BM421" s="283" t="e">
        <f t="shared" si="53"/>
        <v>#DIV/0!</v>
      </c>
      <c r="BN421" t="e">
        <f t="shared" si="56"/>
        <v>#DIV/0!</v>
      </c>
    </row>
    <row r="422" spans="1:66" x14ac:dyDescent="0.35">
      <c r="A422" t="s">
        <v>725</v>
      </c>
      <c r="B422" s="144"/>
      <c r="C422" s="98"/>
      <c r="D422" s="43" t="str">
        <f t="shared" si="49"/>
        <v>PPO</v>
      </c>
      <c r="E422" s="100"/>
      <c r="F422" s="101"/>
      <c r="G422" s="100"/>
      <c r="H422" s="101"/>
      <c r="I422" s="100"/>
      <c r="J422" s="101"/>
      <c r="K422" s="100"/>
      <c r="L422" s="101"/>
      <c r="M422" s="100"/>
      <c r="N422" s="101"/>
      <c r="O422" s="100"/>
      <c r="P422" s="101"/>
      <c r="Q422" s="100"/>
      <c r="R422" s="101"/>
      <c r="S422" s="100"/>
      <c r="T422" s="101"/>
      <c r="U422" s="118"/>
      <c r="V422" s="118"/>
      <c r="W422" s="100"/>
      <c r="X422" s="100"/>
      <c r="Y422" s="100"/>
      <c r="Z422" s="100"/>
      <c r="AA422" s="132"/>
      <c r="AB422" s="101"/>
      <c r="AC422" s="101"/>
      <c r="AD422" s="101"/>
      <c r="AE422" s="100"/>
      <c r="AF422" s="101"/>
      <c r="AG422" s="100"/>
      <c r="AH422" s="101"/>
      <c r="AI422" s="100"/>
      <c r="AJ422" s="101"/>
      <c r="AK422" s="100"/>
      <c r="AL422" s="101"/>
      <c r="AM422" s="101"/>
      <c r="AN422" s="8"/>
      <c r="AO422" s="147">
        <f>IFERROR(VLOOKUP(B422,'A2. Rate Change &amp; Enrollment'!$C$20:$K$769,3,FALSE),0)</f>
        <v>0</v>
      </c>
      <c r="AP422" s="147">
        <f>IFERROR(VLOOKUP(B422,'A2. Rate Change &amp; Enrollment'!$C$20:$K$769,7,FALSE),0)</f>
        <v>0</v>
      </c>
      <c r="AQ422" s="150" t="e">
        <f t="shared" si="54"/>
        <v>#DIV/0!</v>
      </c>
      <c r="AS422" s="177"/>
      <c r="AT422" s="177"/>
      <c r="AV422" s="153" t="e">
        <f t="shared" si="55"/>
        <v>#DIV/0!</v>
      </c>
      <c r="AW422" s="101"/>
      <c r="AY422" s="132"/>
      <c r="AZ422" s="101"/>
      <c r="BA422" s="94"/>
      <c r="BB422" s="94"/>
      <c r="BC422" s="94"/>
      <c r="BD422" s="94"/>
      <c r="BE422" s="101"/>
      <c r="BF422" s="132"/>
      <c r="BG422" s="98"/>
      <c r="BH422" s="74" t="str">
        <f t="shared" si="50"/>
        <v>N</v>
      </c>
      <c r="BI422" t="e">
        <f t="shared" si="51"/>
        <v>#DIV/0!</v>
      </c>
      <c r="BK422" s="283">
        <f>IFERROR(VLOOKUP($B422, 'A2. Rate Change &amp; Enrollment'!$C$14:$BY$769, 75, FALSE), 0)</f>
        <v>0</v>
      </c>
      <c r="BL422" s="283" t="e">
        <f t="shared" si="52"/>
        <v>#DIV/0!</v>
      </c>
      <c r="BM422" s="283" t="e">
        <f t="shared" si="53"/>
        <v>#DIV/0!</v>
      </c>
      <c r="BN422" t="e">
        <f t="shared" si="56"/>
        <v>#DIV/0!</v>
      </c>
    </row>
    <row r="423" spans="1:66" x14ac:dyDescent="0.35">
      <c r="A423" t="s">
        <v>726</v>
      </c>
      <c r="B423" s="144"/>
      <c r="C423" s="98"/>
      <c r="D423" s="43" t="str">
        <f t="shared" si="49"/>
        <v>PPO</v>
      </c>
      <c r="E423" s="100"/>
      <c r="F423" s="101"/>
      <c r="G423" s="100"/>
      <c r="H423" s="101"/>
      <c r="I423" s="100"/>
      <c r="J423" s="101"/>
      <c r="K423" s="100"/>
      <c r="L423" s="101"/>
      <c r="M423" s="100"/>
      <c r="N423" s="101"/>
      <c r="O423" s="100"/>
      <c r="P423" s="101"/>
      <c r="Q423" s="100"/>
      <c r="R423" s="101"/>
      <c r="S423" s="100"/>
      <c r="T423" s="101"/>
      <c r="U423" s="118"/>
      <c r="V423" s="118"/>
      <c r="W423" s="100"/>
      <c r="X423" s="100"/>
      <c r="Y423" s="100"/>
      <c r="Z423" s="100"/>
      <c r="AA423" s="132"/>
      <c r="AB423" s="101"/>
      <c r="AC423" s="101"/>
      <c r="AD423" s="101"/>
      <c r="AE423" s="100"/>
      <c r="AF423" s="101"/>
      <c r="AG423" s="100"/>
      <c r="AH423" s="101"/>
      <c r="AI423" s="100"/>
      <c r="AJ423" s="101"/>
      <c r="AK423" s="100"/>
      <c r="AL423" s="101"/>
      <c r="AM423" s="101"/>
      <c r="AN423" s="8"/>
      <c r="AO423" s="147">
        <f>IFERROR(VLOOKUP(B423,'A2. Rate Change &amp; Enrollment'!$C$20:$K$769,3,FALSE),0)</f>
        <v>0</v>
      </c>
      <c r="AP423" s="147">
        <f>IFERROR(VLOOKUP(B423,'A2. Rate Change &amp; Enrollment'!$C$20:$K$769,7,FALSE),0)</f>
        <v>0</v>
      </c>
      <c r="AQ423" s="150" t="e">
        <f t="shared" si="54"/>
        <v>#DIV/0!</v>
      </c>
      <c r="AS423" s="177"/>
      <c r="AT423" s="177"/>
      <c r="AV423" s="153" t="e">
        <f t="shared" si="55"/>
        <v>#DIV/0!</v>
      </c>
      <c r="AW423" s="101"/>
      <c r="AY423" s="132"/>
      <c r="AZ423" s="101"/>
      <c r="BA423" s="94"/>
      <c r="BB423" s="94"/>
      <c r="BC423" s="94"/>
      <c r="BD423" s="94"/>
      <c r="BE423" s="101"/>
      <c r="BF423" s="132"/>
      <c r="BG423" s="98"/>
      <c r="BH423" s="74" t="str">
        <f t="shared" si="50"/>
        <v>N</v>
      </c>
      <c r="BI423" t="e">
        <f t="shared" si="51"/>
        <v>#DIV/0!</v>
      </c>
      <c r="BK423" s="283">
        <f>IFERROR(VLOOKUP($B423, 'A2. Rate Change &amp; Enrollment'!$C$14:$BY$769, 75, FALSE), 0)</f>
        <v>0</v>
      </c>
      <c r="BL423" s="283" t="e">
        <f t="shared" si="52"/>
        <v>#DIV/0!</v>
      </c>
      <c r="BM423" s="283" t="e">
        <f t="shared" si="53"/>
        <v>#DIV/0!</v>
      </c>
      <c r="BN423" t="e">
        <f t="shared" si="56"/>
        <v>#DIV/0!</v>
      </c>
    </row>
    <row r="424" spans="1:66" x14ac:dyDescent="0.35">
      <c r="A424" t="s">
        <v>727</v>
      </c>
      <c r="B424" s="144"/>
      <c r="C424" s="98"/>
      <c r="D424" s="43" t="str">
        <f t="shared" si="49"/>
        <v>PPO</v>
      </c>
      <c r="E424" s="100"/>
      <c r="F424" s="101"/>
      <c r="G424" s="100"/>
      <c r="H424" s="101"/>
      <c r="I424" s="100"/>
      <c r="J424" s="101"/>
      <c r="K424" s="100"/>
      <c r="L424" s="101"/>
      <c r="M424" s="100"/>
      <c r="N424" s="101"/>
      <c r="O424" s="100"/>
      <c r="P424" s="101"/>
      <c r="Q424" s="100"/>
      <c r="R424" s="101"/>
      <c r="S424" s="100"/>
      <c r="T424" s="101"/>
      <c r="U424" s="118"/>
      <c r="V424" s="118"/>
      <c r="W424" s="100"/>
      <c r="X424" s="100"/>
      <c r="Y424" s="100"/>
      <c r="Z424" s="100"/>
      <c r="AA424" s="132"/>
      <c r="AB424" s="101"/>
      <c r="AC424" s="101"/>
      <c r="AD424" s="101"/>
      <c r="AE424" s="100"/>
      <c r="AF424" s="101"/>
      <c r="AG424" s="100"/>
      <c r="AH424" s="101"/>
      <c r="AI424" s="100"/>
      <c r="AJ424" s="101"/>
      <c r="AK424" s="100"/>
      <c r="AL424" s="101"/>
      <c r="AM424" s="101"/>
      <c r="AN424" s="8"/>
      <c r="AO424" s="147">
        <f>IFERROR(VLOOKUP(B424,'A2. Rate Change &amp; Enrollment'!$C$20:$K$769,3,FALSE),0)</f>
        <v>0</v>
      </c>
      <c r="AP424" s="147">
        <f>IFERROR(VLOOKUP(B424,'A2. Rate Change &amp; Enrollment'!$C$20:$K$769,7,FALSE),0)</f>
        <v>0</v>
      </c>
      <c r="AQ424" s="150" t="e">
        <f t="shared" si="54"/>
        <v>#DIV/0!</v>
      </c>
      <c r="AS424" s="177"/>
      <c r="AT424" s="177"/>
      <c r="AV424" s="153" t="e">
        <f t="shared" si="55"/>
        <v>#DIV/0!</v>
      </c>
      <c r="AW424" s="101"/>
      <c r="AY424" s="132"/>
      <c r="AZ424" s="101"/>
      <c r="BA424" s="94"/>
      <c r="BB424" s="94"/>
      <c r="BC424" s="94"/>
      <c r="BD424" s="94"/>
      <c r="BE424" s="101"/>
      <c r="BF424" s="132"/>
      <c r="BG424" s="98"/>
      <c r="BH424" s="74" t="str">
        <f t="shared" si="50"/>
        <v>N</v>
      </c>
      <c r="BI424" t="e">
        <f t="shared" si="51"/>
        <v>#DIV/0!</v>
      </c>
      <c r="BK424" s="283">
        <f>IFERROR(VLOOKUP($B424, 'A2. Rate Change &amp; Enrollment'!$C$14:$BY$769, 75, FALSE), 0)</f>
        <v>0</v>
      </c>
      <c r="BL424" s="283" t="e">
        <f t="shared" si="52"/>
        <v>#DIV/0!</v>
      </c>
      <c r="BM424" s="283" t="e">
        <f t="shared" si="53"/>
        <v>#DIV/0!</v>
      </c>
      <c r="BN424" t="e">
        <f t="shared" si="56"/>
        <v>#DIV/0!</v>
      </c>
    </row>
    <row r="425" spans="1:66" x14ac:dyDescent="0.35">
      <c r="A425" t="s">
        <v>728</v>
      </c>
      <c r="B425" s="144"/>
      <c r="C425" s="98"/>
      <c r="D425" s="43" t="str">
        <f t="shared" si="49"/>
        <v>PPO</v>
      </c>
      <c r="E425" s="100"/>
      <c r="F425" s="101"/>
      <c r="G425" s="100"/>
      <c r="H425" s="101"/>
      <c r="I425" s="100"/>
      <c r="J425" s="101"/>
      <c r="K425" s="100"/>
      <c r="L425" s="101"/>
      <c r="M425" s="100"/>
      <c r="N425" s="101"/>
      <c r="O425" s="100"/>
      <c r="P425" s="101"/>
      <c r="Q425" s="100"/>
      <c r="R425" s="101"/>
      <c r="S425" s="100"/>
      <c r="T425" s="101"/>
      <c r="U425" s="118"/>
      <c r="V425" s="118"/>
      <c r="W425" s="100"/>
      <c r="X425" s="100"/>
      <c r="Y425" s="100"/>
      <c r="Z425" s="100"/>
      <c r="AA425" s="132"/>
      <c r="AB425" s="101"/>
      <c r="AC425" s="101"/>
      <c r="AD425" s="101"/>
      <c r="AE425" s="100"/>
      <c r="AF425" s="101"/>
      <c r="AG425" s="100"/>
      <c r="AH425" s="101"/>
      <c r="AI425" s="100"/>
      <c r="AJ425" s="101"/>
      <c r="AK425" s="100"/>
      <c r="AL425" s="101"/>
      <c r="AM425" s="101"/>
      <c r="AN425" s="8"/>
      <c r="AO425" s="147">
        <f>IFERROR(VLOOKUP(B425,'A2. Rate Change &amp; Enrollment'!$C$20:$K$769,3,FALSE),0)</f>
        <v>0</v>
      </c>
      <c r="AP425" s="147">
        <f>IFERROR(VLOOKUP(B425,'A2. Rate Change &amp; Enrollment'!$C$20:$K$769,7,FALSE),0)</f>
        <v>0</v>
      </c>
      <c r="AQ425" s="150" t="e">
        <f t="shared" si="54"/>
        <v>#DIV/0!</v>
      </c>
      <c r="AS425" s="177"/>
      <c r="AT425" s="177"/>
      <c r="AV425" s="153" t="e">
        <f t="shared" si="55"/>
        <v>#DIV/0!</v>
      </c>
      <c r="AW425" s="101"/>
      <c r="AY425" s="132"/>
      <c r="AZ425" s="101"/>
      <c r="BA425" s="94"/>
      <c r="BB425" s="94"/>
      <c r="BC425" s="94"/>
      <c r="BD425" s="94"/>
      <c r="BE425" s="101"/>
      <c r="BF425" s="132"/>
      <c r="BG425" s="98"/>
      <c r="BH425" s="74" t="str">
        <f t="shared" si="50"/>
        <v>N</v>
      </c>
      <c r="BI425" t="e">
        <f t="shared" si="51"/>
        <v>#DIV/0!</v>
      </c>
      <c r="BK425" s="283">
        <f>IFERROR(VLOOKUP($B425, 'A2. Rate Change &amp; Enrollment'!$C$14:$BY$769, 75, FALSE), 0)</f>
        <v>0</v>
      </c>
      <c r="BL425" s="283" t="e">
        <f t="shared" si="52"/>
        <v>#DIV/0!</v>
      </c>
      <c r="BM425" s="283" t="e">
        <f t="shared" si="53"/>
        <v>#DIV/0!</v>
      </c>
      <c r="BN425" t="e">
        <f t="shared" si="56"/>
        <v>#DIV/0!</v>
      </c>
    </row>
    <row r="426" spans="1:66" x14ac:dyDescent="0.35">
      <c r="A426" t="s">
        <v>729</v>
      </c>
      <c r="B426" s="144"/>
      <c r="C426" s="98"/>
      <c r="D426" s="43" t="str">
        <f t="shared" si="49"/>
        <v>PPO</v>
      </c>
      <c r="E426" s="100"/>
      <c r="F426" s="101"/>
      <c r="G426" s="100"/>
      <c r="H426" s="101"/>
      <c r="I426" s="100"/>
      <c r="J426" s="101"/>
      <c r="K426" s="100"/>
      <c r="L426" s="101"/>
      <c r="M426" s="100"/>
      <c r="N426" s="101"/>
      <c r="O426" s="100"/>
      <c r="P426" s="101"/>
      <c r="Q426" s="100"/>
      <c r="R426" s="101"/>
      <c r="S426" s="100"/>
      <c r="T426" s="101"/>
      <c r="U426" s="118"/>
      <c r="V426" s="118"/>
      <c r="W426" s="100"/>
      <c r="X426" s="100"/>
      <c r="Y426" s="100"/>
      <c r="Z426" s="100"/>
      <c r="AA426" s="132"/>
      <c r="AB426" s="101"/>
      <c r="AC426" s="101"/>
      <c r="AD426" s="101"/>
      <c r="AE426" s="100"/>
      <c r="AF426" s="101"/>
      <c r="AG426" s="100"/>
      <c r="AH426" s="101"/>
      <c r="AI426" s="100"/>
      <c r="AJ426" s="101"/>
      <c r="AK426" s="100"/>
      <c r="AL426" s="101"/>
      <c r="AM426" s="101"/>
      <c r="AN426" s="8"/>
      <c r="AO426" s="147">
        <f>IFERROR(VLOOKUP(B426,'A2. Rate Change &amp; Enrollment'!$C$20:$K$769,3,FALSE),0)</f>
        <v>0</v>
      </c>
      <c r="AP426" s="147">
        <f>IFERROR(VLOOKUP(B426,'A2. Rate Change &amp; Enrollment'!$C$20:$K$769,7,FALSE),0)</f>
        <v>0</v>
      </c>
      <c r="AQ426" s="150" t="e">
        <f t="shared" si="54"/>
        <v>#DIV/0!</v>
      </c>
      <c r="AS426" s="177"/>
      <c r="AT426" s="177"/>
      <c r="AV426" s="153" t="e">
        <f t="shared" si="55"/>
        <v>#DIV/0!</v>
      </c>
      <c r="AW426" s="101"/>
      <c r="AY426" s="132"/>
      <c r="AZ426" s="101"/>
      <c r="BA426" s="94"/>
      <c r="BB426" s="94"/>
      <c r="BC426" s="94"/>
      <c r="BD426" s="94"/>
      <c r="BE426" s="101"/>
      <c r="BF426" s="132"/>
      <c r="BG426" s="98"/>
      <c r="BH426" s="74" t="str">
        <f t="shared" si="50"/>
        <v>N</v>
      </c>
      <c r="BI426" t="e">
        <f t="shared" si="51"/>
        <v>#DIV/0!</v>
      </c>
      <c r="BK426" s="283">
        <f>IFERROR(VLOOKUP($B426, 'A2. Rate Change &amp; Enrollment'!$C$14:$BY$769, 75, FALSE), 0)</f>
        <v>0</v>
      </c>
      <c r="BL426" s="283" t="e">
        <f t="shared" si="52"/>
        <v>#DIV/0!</v>
      </c>
      <c r="BM426" s="283" t="e">
        <f t="shared" si="53"/>
        <v>#DIV/0!</v>
      </c>
      <c r="BN426" t="e">
        <f t="shared" si="56"/>
        <v>#DIV/0!</v>
      </c>
    </row>
    <row r="427" spans="1:66" x14ac:dyDescent="0.35">
      <c r="A427" t="s">
        <v>730</v>
      </c>
      <c r="B427" s="144"/>
      <c r="C427" s="98"/>
      <c r="D427" s="43" t="str">
        <f t="shared" si="49"/>
        <v>PPO</v>
      </c>
      <c r="E427" s="100"/>
      <c r="F427" s="101"/>
      <c r="G427" s="100"/>
      <c r="H427" s="101"/>
      <c r="I427" s="100"/>
      <c r="J427" s="101"/>
      <c r="K427" s="100"/>
      <c r="L427" s="101"/>
      <c r="M427" s="100"/>
      <c r="N427" s="101"/>
      <c r="O427" s="100"/>
      <c r="P427" s="101"/>
      <c r="Q427" s="100"/>
      <c r="R427" s="101"/>
      <c r="S427" s="100"/>
      <c r="T427" s="101"/>
      <c r="U427" s="118"/>
      <c r="V427" s="118"/>
      <c r="W427" s="100"/>
      <c r="X427" s="100"/>
      <c r="Y427" s="100"/>
      <c r="Z427" s="100"/>
      <c r="AA427" s="132"/>
      <c r="AB427" s="101"/>
      <c r="AC427" s="101"/>
      <c r="AD427" s="101"/>
      <c r="AE427" s="100"/>
      <c r="AF427" s="101"/>
      <c r="AG427" s="100"/>
      <c r="AH427" s="101"/>
      <c r="AI427" s="100"/>
      <c r="AJ427" s="101"/>
      <c r="AK427" s="100"/>
      <c r="AL427" s="101"/>
      <c r="AM427" s="101"/>
      <c r="AN427" s="8"/>
      <c r="AO427" s="147">
        <f>IFERROR(VLOOKUP(B427,'A2. Rate Change &amp; Enrollment'!$C$20:$K$769,3,FALSE),0)</f>
        <v>0</v>
      </c>
      <c r="AP427" s="147">
        <f>IFERROR(VLOOKUP(B427,'A2. Rate Change &amp; Enrollment'!$C$20:$K$769,7,FALSE),0)</f>
        <v>0</v>
      </c>
      <c r="AQ427" s="150" t="e">
        <f t="shared" si="54"/>
        <v>#DIV/0!</v>
      </c>
      <c r="AS427" s="177"/>
      <c r="AT427" s="177"/>
      <c r="AV427" s="153" t="e">
        <f t="shared" si="55"/>
        <v>#DIV/0!</v>
      </c>
      <c r="AW427" s="101"/>
      <c r="AY427" s="132"/>
      <c r="AZ427" s="101"/>
      <c r="BA427" s="94"/>
      <c r="BB427" s="94"/>
      <c r="BC427" s="94"/>
      <c r="BD427" s="94"/>
      <c r="BE427" s="101"/>
      <c r="BF427" s="132"/>
      <c r="BG427" s="98"/>
      <c r="BH427" s="74" t="str">
        <f t="shared" si="50"/>
        <v>N</v>
      </c>
      <c r="BI427" t="e">
        <f t="shared" si="51"/>
        <v>#DIV/0!</v>
      </c>
      <c r="BK427" s="283">
        <f>IFERROR(VLOOKUP($B427, 'A2. Rate Change &amp; Enrollment'!$C$14:$BY$769, 75, FALSE), 0)</f>
        <v>0</v>
      </c>
      <c r="BL427" s="283" t="e">
        <f t="shared" si="52"/>
        <v>#DIV/0!</v>
      </c>
      <c r="BM427" s="283" t="e">
        <f t="shared" si="53"/>
        <v>#DIV/0!</v>
      </c>
      <c r="BN427" t="e">
        <f t="shared" si="56"/>
        <v>#DIV/0!</v>
      </c>
    </row>
    <row r="428" spans="1:66" x14ac:dyDescent="0.35">
      <c r="A428" t="s">
        <v>731</v>
      </c>
      <c r="B428" s="144"/>
      <c r="C428" s="98"/>
      <c r="D428" s="43" t="str">
        <f t="shared" si="49"/>
        <v>PPO</v>
      </c>
      <c r="E428" s="100"/>
      <c r="F428" s="101"/>
      <c r="G428" s="100"/>
      <c r="H428" s="101"/>
      <c r="I428" s="100"/>
      <c r="J428" s="101"/>
      <c r="K428" s="100"/>
      <c r="L428" s="101"/>
      <c r="M428" s="100"/>
      <c r="N428" s="101"/>
      <c r="O428" s="100"/>
      <c r="P428" s="101"/>
      <c r="Q428" s="100"/>
      <c r="R428" s="101"/>
      <c r="S428" s="100"/>
      <c r="T428" s="101"/>
      <c r="U428" s="118"/>
      <c r="V428" s="118"/>
      <c r="W428" s="100"/>
      <c r="X428" s="100"/>
      <c r="Y428" s="100"/>
      <c r="Z428" s="100"/>
      <c r="AA428" s="132"/>
      <c r="AB428" s="101"/>
      <c r="AC428" s="101"/>
      <c r="AD428" s="101"/>
      <c r="AE428" s="100"/>
      <c r="AF428" s="101"/>
      <c r="AG428" s="100"/>
      <c r="AH428" s="101"/>
      <c r="AI428" s="100"/>
      <c r="AJ428" s="101"/>
      <c r="AK428" s="100"/>
      <c r="AL428" s="101"/>
      <c r="AM428" s="101"/>
      <c r="AN428" s="8"/>
      <c r="AO428" s="147">
        <f>IFERROR(VLOOKUP(B428,'A2. Rate Change &amp; Enrollment'!$C$20:$K$769,3,FALSE),0)</f>
        <v>0</v>
      </c>
      <c r="AP428" s="147">
        <f>IFERROR(VLOOKUP(B428,'A2. Rate Change &amp; Enrollment'!$C$20:$K$769,7,FALSE),0)</f>
        <v>0</v>
      </c>
      <c r="AQ428" s="150" t="e">
        <f t="shared" si="54"/>
        <v>#DIV/0!</v>
      </c>
      <c r="AS428" s="177"/>
      <c r="AT428" s="177"/>
      <c r="AV428" s="153" t="e">
        <f t="shared" si="55"/>
        <v>#DIV/0!</v>
      </c>
      <c r="AW428" s="101"/>
      <c r="AY428" s="132"/>
      <c r="AZ428" s="101"/>
      <c r="BA428" s="94"/>
      <c r="BB428" s="94"/>
      <c r="BC428" s="94"/>
      <c r="BD428" s="94"/>
      <c r="BE428" s="101"/>
      <c r="BF428" s="132"/>
      <c r="BG428" s="98"/>
      <c r="BH428" s="74" t="str">
        <f t="shared" si="50"/>
        <v>N</v>
      </c>
      <c r="BI428" t="e">
        <f t="shared" si="51"/>
        <v>#DIV/0!</v>
      </c>
      <c r="BK428" s="283">
        <f>IFERROR(VLOOKUP($B428, 'A2. Rate Change &amp; Enrollment'!$C$14:$BY$769, 75, FALSE), 0)</f>
        <v>0</v>
      </c>
      <c r="BL428" s="283" t="e">
        <f t="shared" si="52"/>
        <v>#DIV/0!</v>
      </c>
      <c r="BM428" s="283" t="e">
        <f t="shared" si="53"/>
        <v>#DIV/0!</v>
      </c>
      <c r="BN428" t="e">
        <f t="shared" si="56"/>
        <v>#DIV/0!</v>
      </c>
    </row>
    <row r="429" spans="1:66" x14ac:dyDescent="0.35">
      <c r="A429" t="s">
        <v>732</v>
      </c>
      <c r="B429" s="144"/>
      <c r="C429" s="98"/>
      <c r="D429" s="43" t="str">
        <f t="shared" si="49"/>
        <v>PPO</v>
      </c>
      <c r="E429" s="100"/>
      <c r="F429" s="101"/>
      <c r="G429" s="100"/>
      <c r="H429" s="101"/>
      <c r="I429" s="100"/>
      <c r="J429" s="101"/>
      <c r="K429" s="100"/>
      <c r="L429" s="101"/>
      <c r="M429" s="100"/>
      <c r="N429" s="101"/>
      <c r="O429" s="100"/>
      <c r="P429" s="101"/>
      <c r="Q429" s="100"/>
      <c r="R429" s="101"/>
      <c r="S429" s="100"/>
      <c r="T429" s="101"/>
      <c r="U429" s="118"/>
      <c r="V429" s="118"/>
      <c r="W429" s="100"/>
      <c r="X429" s="100"/>
      <c r="Y429" s="100"/>
      <c r="Z429" s="100"/>
      <c r="AA429" s="132"/>
      <c r="AB429" s="101"/>
      <c r="AC429" s="101"/>
      <c r="AD429" s="101"/>
      <c r="AE429" s="100"/>
      <c r="AF429" s="101"/>
      <c r="AG429" s="100"/>
      <c r="AH429" s="101"/>
      <c r="AI429" s="100"/>
      <c r="AJ429" s="101"/>
      <c r="AK429" s="100"/>
      <c r="AL429" s="101"/>
      <c r="AM429" s="101"/>
      <c r="AN429" s="8"/>
      <c r="AO429" s="147">
        <f>IFERROR(VLOOKUP(B429,'A2. Rate Change &amp; Enrollment'!$C$20:$K$769,3,FALSE),0)</f>
        <v>0</v>
      </c>
      <c r="AP429" s="147">
        <f>IFERROR(VLOOKUP(B429,'A2. Rate Change &amp; Enrollment'!$C$20:$K$769,7,FALSE),0)</f>
        <v>0</v>
      </c>
      <c r="AQ429" s="150" t="e">
        <f t="shared" si="54"/>
        <v>#DIV/0!</v>
      </c>
      <c r="AS429" s="177"/>
      <c r="AT429" s="177"/>
      <c r="AV429" s="153" t="e">
        <f t="shared" si="55"/>
        <v>#DIV/0!</v>
      </c>
      <c r="AW429" s="101"/>
      <c r="AY429" s="132"/>
      <c r="AZ429" s="101"/>
      <c r="BA429" s="94"/>
      <c r="BB429" s="94"/>
      <c r="BC429" s="94"/>
      <c r="BD429" s="94"/>
      <c r="BE429" s="101"/>
      <c r="BF429" s="132"/>
      <c r="BG429" s="98"/>
      <c r="BH429" s="74" t="str">
        <f t="shared" si="50"/>
        <v>N</v>
      </c>
      <c r="BI429" t="e">
        <f t="shared" si="51"/>
        <v>#DIV/0!</v>
      </c>
      <c r="BK429" s="283">
        <f>IFERROR(VLOOKUP($B429, 'A2. Rate Change &amp; Enrollment'!$C$14:$BY$769, 75, FALSE), 0)</f>
        <v>0</v>
      </c>
      <c r="BL429" s="283" t="e">
        <f t="shared" si="52"/>
        <v>#DIV/0!</v>
      </c>
      <c r="BM429" s="283" t="e">
        <f t="shared" si="53"/>
        <v>#DIV/0!</v>
      </c>
      <c r="BN429" t="e">
        <f t="shared" si="56"/>
        <v>#DIV/0!</v>
      </c>
    </row>
    <row r="430" spans="1:66" x14ac:dyDescent="0.35">
      <c r="A430" t="s">
        <v>733</v>
      </c>
      <c r="B430" s="144"/>
      <c r="C430" s="98"/>
      <c r="D430" s="43" t="str">
        <f t="shared" si="49"/>
        <v>PPO</v>
      </c>
      <c r="E430" s="100"/>
      <c r="F430" s="101"/>
      <c r="G430" s="100"/>
      <c r="H430" s="101"/>
      <c r="I430" s="100"/>
      <c r="J430" s="101"/>
      <c r="K430" s="100"/>
      <c r="L430" s="101"/>
      <c r="M430" s="100"/>
      <c r="N430" s="101"/>
      <c r="O430" s="100"/>
      <c r="P430" s="101"/>
      <c r="Q430" s="100"/>
      <c r="R430" s="101"/>
      <c r="S430" s="100"/>
      <c r="T430" s="101"/>
      <c r="U430" s="118"/>
      <c r="V430" s="118"/>
      <c r="W430" s="100"/>
      <c r="X430" s="100"/>
      <c r="Y430" s="100"/>
      <c r="Z430" s="100"/>
      <c r="AA430" s="132"/>
      <c r="AB430" s="101"/>
      <c r="AC430" s="101"/>
      <c r="AD430" s="101"/>
      <c r="AE430" s="100"/>
      <c r="AF430" s="101"/>
      <c r="AG430" s="100"/>
      <c r="AH430" s="101"/>
      <c r="AI430" s="100"/>
      <c r="AJ430" s="101"/>
      <c r="AK430" s="100"/>
      <c r="AL430" s="101"/>
      <c r="AM430" s="101"/>
      <c r="AN430" s="8"/>
      <c r="AO430" s="147">
        <f>IFERROR(VLOOKUP(B430,'A2. Rate Change &amp; Enrollment'!$C$20:$K$769,3,FALSE),0)</f>
        <v>0</v>
      </c>
      <c r="AP430" s="147">
        <f>IFERROR(VLOOKUP(B430,'A2. Rate Change &amp; Enrollment'!$C$20:$K$769,7,FALSE),0)</f>
        <v>0</v>
      </c>
      <c r="AQ430" s="150" t="e">
        <f t="shared" si="54"/>
        <v>#DIV/0!</v>
      </c>
      <c r="AS430" s="177"/>
      <c r="AT430" s="177"/>
      <c r="AV430" s="153" t="e">
        <f t="shared" si="55"/>
        <v>#DIV/0!</v>
      </c>
      <c r="AW430" s="101"/>
      <c r="AY430" s="132"/>
      <c r="AZ430" s="101"/>
      <c r="BA430" s="94"/>
      <c r="BB430" s="94"/>
      <c r="BC430" s="94"/>
      <c r="BD430" s="94"/>
      <c r="BE430" s="101"/>
      <c r="BF430" s="132"/>
      <c r="BG430" s="98"/>
      <c r="BH430" s="74" t="str">
        <f t="shared" si="50"/>
        <v>N</v>
      </c>
      <c r="BI430" t="e">
        <f t="shared" si="51"/>
        <v>#DIV/0!</v>
      </c>
      <c r="BK430" s="283">
        <f>IFERROR(VLOOKUP($B430, 'A2. Rate Change &amp; Enrollment'!$C$14:$BY$769, 75, FALSE), 0)</f>
        <v>0</v>
      </c>
      <c r="BL430" s="283" t="e">
        <f t="shared" si="52"/>
        <v>#DIV/0!</v>
      </c>
      <c r="BM430" s="283" t="e">
        <f t="shared" si="53"/>
        <v>#DIV/0!</v>
      </c>
      <c r="BN430" t="e">
        <f t="shared" si="56"/>
        <v>#DIV/0!</v>
      </c>
    </row>
    <row r="431" spans="1:66" x14ac:dyDescent="0.35">
      <c r="A431" t="s">
        <v>734</v>
      </c>
      <c r="B431" s="144"/>
      <c r="C431" s="98"/>
      <c r="D431" s="43" t="str">
        <f t="shared" si="49"/>
        <v>PPO</v>
      </c>
      <c r="E431" s="100"/>
      <c r="F431" s="101"/>
      <c r="G431" s="100"/>
      <c r="H431" s="101"/>
      <c r="I431" s="100"/>
      <c r="J431" s="101"/>
      <c r="K431" s="100"/>
      <c r="L431" s="101"/>
      <c r="M431" s="100"/>
      <c r="N431" s="101"/>
      <c r="O431" s="100"/>
      <c r="P431" s="101"/>
      <c r="Q431" s="100"/>
      <c r="R431" s="101"/>
      <c r="S431" s="100"/>
      <c r="T431" s="101"/>
      <c r="U431" s="118"/>
      <c r="V431" s="118"/>
      <c r="W431" s="100"/>
      <c r="X431" s="100"/>
      <c r="Y431" s="100"/>
      <c r="Z431" s="100"/>
      <c r="AA431" s="132"/>
      <c r="AB431" s="101"/>
      <c r="AC431" s="101"/>
      <c r="AD431" s="101"/>
      <c r="AE431" s="100"/>
      <c r="AF431" s="101"/>
      <c r="AG431" s="100"/>
      <c r="AH431" s="101"/>
      <c r="AI431" s="100"/>
      <c r="AJ431" s="101"/>
      <c r="AK431" s="100"/>
      <c r="AL431" s="101"/>
      <c r="AM431" s="101"/>
      <c r="AN431" s="8"/>
      <c r="AO431" s="147">
        <f>IFERROR(VLOOKUP(B431,'A2. Rate Change &amp; Enrollment'!$C$20:$K$769,3,FALSE),0)</f>
        <v>0</v>
      </c>
      <c r="AP431" s="147">
        <f>IFERROR(VLOOKUP(B431,'A2. Rate Change &amp; Enrollment'!$C$20:$K$769,7,FALSE),0)</f>
        <v>0</v>
      </c>
      <c r="AQ431" s="150" t="e">
        <f t="shared" si="54"/>
        <v>#DIV/0!</v>
      </c>
      <c r="AS431" s="177"/>
      <c r="AT431" s="177"/>
      <c r="AV431" s="153" t="e">
        <f t="shared" si="55"/>
        <v>#DIV/0!</v>
      </c>
      <c r="AW431" s="101"/>
      <c r="AY431" s="132"/>
      <c r="AZ431" s="101"/>
      <c r="BA431" s="94"/>
      <c r="BB431" s="94"/>
      <c r="BC431" s="94"/>
      <c r="BD431" s="94"/>
      <c r="BE431" s="101"/>
      <c r="BF431" s="132"/>
      <c r="BG431" s="98"/>
      <c r="BH431" s="74" t="str">
        <f t="shared" si="50"/>
        <v>N</v>
      </c>
      <c r="BI431" t="e">
        <f t="shared" si="51"/>
        <v>#DIV/0!</v>
      </c>
      <c r="BK431" s="283">
        <f>IFERROR(VLOOKUP($B431, 'A2. Rate Change &amp; Enrollment'!$C$14:$BY$769, 75, FALSE), 0)</f>
        <v>0</v>
      </c>
      <c r="BL431" s="283" t="e">
        <f t="shared" si="52"/>
        <v>#DIV/0!</v>
      </c>
      <c r="BM431" s="283" t="e">
        <f t="shared" si="53"/>
        <v>#DIV/0!</v>
      </c>
      <c r="BN431" t="e">
        <f t="shared" si="56"/>
        <v>#DIV/0!</v>
      </c>
    </row>
    <row r="432" spans="1:66" x14ac:dyDescent="0.35">
      <c r="A432" t="s">
        <v>735</v>
      </c>
      <c r="B432" s="144"/>
      <c r="C432" s="98"/>
      <c r="D432" s="43" t="str">
        <f t="shared" si="49"/>
        <v>PPO</v>
      </c>
      <c r="E432" s="100"/>
      <c r="F432" s="101"/>
      <c r="G432" s="100"/>
      <c r="H432" s="101"/>
      <c r="I432" s="100"/>
      <c r="J432" s="101"/>
      <c r="K432" s="100"/>
      <c r="L432" s="101"/>
      <c r="M432" s="100"/>
      <c r="N432" s="101"/>
      <c r="O432" s="100"/>
      <c r="P432" s="101"/>
      <c r="Q432" s="100"/>
      <c r="R432" s="101"/>
      <c r="S432" s="100"/>
      <c r="T432" s="101"/>
      <c r="U432" s="118"/>
      <c r="V432" s="118"/>
      <c r="W432" s="100"/>
      <c r="X432" s="100"/>
      <c r="Y432" s="100"/>
      <c r="Z432" s="100"/>
      <c r="AA432" s="132"/>
      <c r="AB432" s="101"/>
      <c r="AC432" s="101"/>
      <c r="AD432" s="101"/>
      <c r="AE432" s="100"/>
      <c r="AF432" s="101"/>
      <c r="AG432" s="100"/>
      <c r="AH432" s="101"/>
      <c r="AI432" s="100"/>
      <c r="AJ432" s="101"/>
      <c r="AK432" s="100"/>
      <c r="AL432" s="101"/>
      <c r="AM432" s="101"/>
      <c r="AN432" s="8"/>
      <c r="AO432" s="147">
        <f>IFERROR(VLOOKUP(B432,'A2. Rate Change &amp; Enrollment'!$C$20:$K$769,3,FALSE),0)</f>
        <v>0</v>
      </c>
      <c r="AP432" s="147">
        <f>IFERROR(VLOOKUP(B432,'A2. Rate Change &amp; Enrollment'!$C$20:$K$769,7,FALSE),0)</f>
        <v>0</v>
      </c>
      <c r="AQ432" s="150" t="e">
        <f t="shared" si="54"/>
        <v>#DIV/0!</v>
      </c>
      <c r="AS432" s="177"/>
      <c r="AT432" s="177"/>
      <c r="AV432" s="153" t="e">
        <f t="shared" si="55"/>
        <v>#DIV/0!</v>
      </c>
      <c r="AW432" s="101"/>
      <c r="AY432" s="132"/>
      <c r="AZ432" s="101"/>
      <c r="BA432" s="94"/>
      <c r="BB432" s="94"/>
      <c r="BC432" s="94"/>
      <c r="BD432" s="94"/>
      <c r="BE432" s="101"/>
      <c r="BF432" s="132"/>
      <c r="BG432" s="98"/>
      <c r="BH432" s="74" t="str">
        <f t="shared" si="50"/>
        <v>N</v>
      </c>
      <c r="BI432" t="e">
        <f t="shared" si="51"/>
        <v>#DIV/0!</v>
      </c>
      <c r="BK432" s="283">
        <f>IFERROR(VLOOKUP($B432, 'A2. Rate Change &amp; Enrollment'!$C$14:$BY$769, 75, FALSE), 0)</f>
        <v>0</v>
      </c>
      <c r="BL432" s="283" t="e">
        <f t="shared" si="52"/>
        <v>#DIV/0!</v>
      </c>
      <c r="BM432" s="283" t="e">
        <f t="shared" si="53"/>
        <v>#DIV/0!</v>
      </c>
      <c r="BN432" t="e">
        <f t="shared" si="56"/>
        <v>#DIV/0!</v>
      </c>
    </row>
    <row r="433" spans="1:66" x14ac:dyDescent="0.35">
      <c r="A433" t="s">
        <v>736</v>
      </c>
      <c r="B433" s="144"/>
      <c r="C433" s="98"/>
      <c r="D433" s="43" t="str">
        <f t="shared" si="49"/>
        <v>PPO</v>
      </c>
      <c r="E433" s="100"/>
      <c r="F433" s="101"/>
      <c r="G433" s="100"/>
      <c r="H433" s="101"/>
      <c r="I433" s="100"/>
      <c r="J433" s="101"/>
      <c r="K433" s="100"/>
      <c r="L433" s="101"/>
      <c r="M433" s="100"/>
      <c r="N433" s="101"/>
      <c r="O433" s="100"/>
      <c r="P433" s="101"/>
      <c r="Q433" s="100"/>
      <c r="R433" s="101"/>
      <c r="S433" s="100"/>
      <c r="T433" s="101"/>
      <c r="U433" s="118"/>
      <c r="V433" s="118"/>
      <c r="W433" s="100"/>
      <c r="X433" s="100"/>
      <c r="Y433" s="100"/>
      <c r="Z433" s="100"/>
      <c r="AA433" s="132"/>
      <c r="AB433" s="101"/>
      <c r="AC433" s="101"/>
      <c r="AD433" s="101"/>
      <c r="AE433" s="100"/>
      <c r="AF433" s="101"/>
      <c r="AG433" s="100"/>
      <c r="AH433" s="101"/>
      <c r="AI433" s="100"/>
      <c r="AJ433" s="101"/>
      <c r="AK433" s="100"/>
      <c r="AL433" s="101"/>
      <c r="AM433" s="101"/>
      <c r="AN433" s="8"/>
      <c r="AO433" s="147">
        <f>IFERROR(VLOOKUP(B433,'A2. Rate Change &amp; Enrollment'!$C$20:$K$769,3,FALSE),0)</f>
        <v>0</v>
      </c>
      <c r="AP433" s="147">
        <f>IFERROR(VLOOKUP(B433,'A2. Rate Change &amp; Enrollment'!$C$20:$K$769,7,FALSE),0)</f>
        <v>0</v>
      </c>
      <c r="AQ433" s="150" t="e">
        <f t="shared" si="54"/>
        <v>#DIV/0!</v>
      </c>
      <c r="AS433" s="177"/>
      <c r="AT433" s="177"/>
      <c r="AV433" s="153" t="e">
        <f t="shared" si="55"/>
        <v>#DIV/0!</v>
      </c>
      <c r="AW433" s="101"/>
      <c r="AY433" s="132"/>
      <c r="AZ433" s="101"/>
      <c r="BA433" s="94"/>
      <c r="BB433" s="94"/>
      <c r="BC433" s="94"/>
      <c r="BD433" s="94"/>
      <c r="BE433" s="101"/>
      <c r="BF433" s="132"/>
      <c r="BG433" s="98"/>
      <c r="BH433" s="74" t="str">
        <f t="shared" si="50"/>
        <v>N</v>
      </c>
      <c r="BI433" t="e">
        <f t="shared" si="51"/>
        <v>#DIV/0!</v>
      </c>
      <c r="BK433" s="283">
        <f>IFERROR(VLOOKUP($B433, 'A2. Rate Change &amp; Enrollment'!$C$14:$BY$769, 75, FALSE), 0)</f>
        <v>0</v>
      </c>
      <c r="BL433" s="283" t="e">
        <f t="shared" si="52"/>
        <v>#DIV/0!</v>
      </c>
      <c r="BM433" s="283" t="e">
        <f t="shared" si="53"/>
        <v>#DIV/0!</v>
      </c>
      <c r="BN433" t="e">
        <f t="shared" si="56"/>
        <v>#DIV/0!</v>
      </c>
    </row>
    <row r="434" spans="1:66" x14ac:dyDescent="0.35">
      <c r="A434" t="s">
        <v>737</v>
      </c>
      <c r="B434" s="144"/>
      <c r="C434" s="98"/>
      <c r="D434" s="43" t="str">
        <f t="shared" si="49"/>
        <v>PPO</v>
      </c>
      <c r="E434" s="100"/>
      <c r="F434" s="101"/>
      <c r="G434" s="100"/>
      <c r="H434" s="101"/>
      <c r="I434" s="100"/>
      <c r="J434" s="101"/>
      <c r="K434" s="100"/>
      <c r="L434" s="101"/>
      <c r="M434" s="100"/>
      <c r="N434" s="101"/>
      <c r="O434" s="100"/>
      <c r="P434" s="101"/>
      <c r="Q434" s="100"/>
      <c r="R434" s="101"/>
      <c r="S434" s="100"/>
      <c r="T434" s="101"/>
      <c r="U434" s="118"/>
      <c r="V434" s="118"/>
      <c r="W434" s="100"/>
      <c r="X434" s="100"/>
      <c r="Y434" s="100"/>
      <c r="Z434" s="100"/>
      <c r="AA434" s="132"/>
      <c r="AB434" s="101"/>
      <c r="AC434" s="101"/>
      <c r="AD434" s="101"/>
      <c r="AE434" s="100"/>
      <c r="AF434" s="101"/>
      <c r="AG434" s="100"/>
      <c r="AH434" s="101"/>
      <c r="AI434" s="100"/>
      <c r="AJ434" s="101"/>
      <c r="AK434" s="100"/>
      <c r="AL434" s="101"/>
      <c r="AM434" s="101"/>
      <c r="AN434" s="8"/>
      <c r="AO434" s="147">
        <f>IFERROR(VLOOKUP(B434,'A2. Rate Change &amp; Enrollment'!$C$20:$K$769,3,FALSE),0)</f>
        <v>0</v>
      </c>
      <c r="AP434" s="147">
        <f>IFERROR(VLOOKUP(B434,'A2. Rate Change &amp; Enrollment'!$C$20:$K$769,7,FALSE),0)</f>
        <v>0</v>
      </c>
      <c r="AQ434" s="150" t="e">
        <f t="shared" si="54"/>
        <v>#DIV/0!</v>
      </c>
      <c r="AS434" s="177"/>
      <c r="AT434" s="177"/>
      <c r="AV434" s="153" t="e">
        <f t="shared" si="55"/>
        <v>#DIV/0!</v>
      </c>
      <c r="AW434" s="101"/>
      <c r="AY434" s="132"/>
      <c r="AZ434" s="101"/>
      <c r="BA434" s="94"/>
      <c r="BB434" s="94"/>
      <c r="BC434" s="94"/>
      <c r="BD434" s="94"/>
      <c r="BE434" s="101"/>
      <c r="BF434" s="132"/>
      <c r="BG434" s="98"/>
      <c r="BH434" s="74" t="str">
        <f t="shared" si="50"/>
        <v>N</v>
      </c>
      <c r="BI434" t="e">
        <f t="shared" si="51"/>
        <v>#DIV/0!</v>
      </c>
      <c r="BK434" s="283">
        <f>IFERROR(VLOOKUP($B434, 'A2. Rate Change &amp; Enrollment'!$C$14:$BY$769, 75, FALSE), 0)</f>
        <v>0</v>
      </c>
      <c r="BL434" s="283" t="e">
        <f t="shared" si="52"/>
        <v>#DIV/0!</v>
      </c>
      <c r="BM434" s="283" t="e">
        <f t="shared" si="53"/>
        <v>#DIV/0!</v>
      </c>
      <c r="BN434" t="e">
        <f t="shared" si="56"/>
        <v>#DIV/0!</v>
      </c>
    </row>
    <row r="435" spans="1:66" x14ac:dyDescent="0.35">
      <c r="A435" t="s">
        <v>738</v>
      </c>
      <c r="B435" s="144"/>
      <c r="C435" s="98"/>
      <c r="D435" s="43" t="str">
        <f t="shared" si="49"/>
        <v>PPO</v>
      </c>
      <c r="E435" s="100"/>
      <c r="F435" s="101"/>
      <c r="G435" s="100"/>
      <c r="H435" s="101"/>
      <c r="I435" s="100"/>
      <c r="J435" s="101"/>
      <c r="K435" s="100"/>
      <c r="L435" s="101"/>
      <c r="M435" s="100"/>
      <c r="N435" s="101"/>
      <c r="O435" s="100"/>
      <c r="P435" s="101"/>
      <c r="Q435" s="100"/>
      <c r="R435" s="101"/>
      <c r="S435" s="100"/>
      <c r="T435" s="101"/>
      <c r="U435" s="118"/>
      <c r="V435" s="118"/>
      <c r="W435" s="100"/>
      <c r="X435" s="100"/>
      <c r="Y435" s="100"/>
      <c r="Z435" s="100"/>
      <c r="AA435" s="132"/>
      <c r="AB435" s="101"/>
      <c r="AC435" s="101"/>
      <c r="AD435" s="101"/>
      <c r="AE435" s="100"/>
      <c r="AF435" s="101"/>
      <c r="AG435" s="100"/>
      <c r="AH435" s="101"/>
      <c r="AI435" s="100"/>
      <c r="AJ435" s="101"/>
      <c r="AK435" s="100"/>
      <c r="AL435" s="101"/>
      <c r="AM435" s="101"/>
      <c r="AN435" s="8"/>
      <c r="AO435" s="147">
        <f>IFERROR(VLOOKUP(B435,'A2. Rate Change &amp; Enrollment'!$C$20:$K$769,3,FALSE),0)</f>
        <v>0</v>
      </c>
      <c r="AP435" s="147">
        <f>IFERROR(VLOOKUP(B435,'A2. Rate Change &amp; Enrollment'!$C$20:$K$769,7,FALSE),0)</f>
        <v>0</v>
      </c>
      <c r="AQ435" s="150" t="e">
        <f t="shared" si="54"/>
        <v>#DIV/0!</v>
      </c>
      <c r="AS435" s="177"/>
      <c r="AT435" s="177"/>
      <c r="AV435" s="153" t="e">
        <f t="shared" si="55"/>
        <v>#DIV/0!</v>
      </c>
      <c r="AW435" s="101"/>
      <c r="AY435" s="132"/>
      <c r="AZ435" s="101"/>
      <c r="BA435" s="94"/>
      <c r="BB435" s="94"/>
      <c r="BC435" s="94"/>
      <c r="BD435" s="94"/>
      <c r="BE435" s="101"/>
      <c r="BF435" s="132"/>
      <c r="BG435" s="98"/>
      <c r="BH435" s="74" t="str">
        <f t="shared" si="50"/>
        <v>N</v>
      </c>
      <c r="BI435" t="e">
        <f t="shared" si="51"/>
        <v>#DIV/0!</v>
      </c>
      <c r="BK435" s="283">
        <f>IFERROR(VLOOKUP($B435, 'A2. Rate Change &amp; Enrollment'!$C$14:$BY$769, 75, FALSE), 0)</f>
        <v>0</v>
      </c>
      <c r="BL435" s="283" t="e">
        <f t="shared" si="52"/>
        <v>#DIV/0!</v>
      </c>
      <c r="BM435" s="283" t="e">
        <f t="shared" si="53"/>
        <v>#DIV/0!</v>
      </c>
      <c r="BN435" t="e">
        <f t="shared" si="56"/>
        <v>#DIV/0!</v>
      </c>
    </row>
    <row r="436" spans="1:66" x14ac:dyDescent="0.35">
      <c r="A436" t="s">
        <v>739</v>
      </c>
      <c r="B436" s="144"/>
      <c r="C436" s="98"/>
      <c r="D436" s="43" t="str">
        <f t="shared" si="49"/>
        <v>PPO</v>
      </c>
      <c r="E436" s="100"/>
      <c r="F436" s="101"/>
      <c r="G436" s="100"/>
      <c r="H436" s="101"/>
      <c r="I436" s="100"/>
      <c r="J436" s="101"/>
      <c r="K436" s="100"/>
      <c r="L436" s="101"/>
      <c r="M436" s="100"/>
      <c r="N436" s="101"/>
      <c r="O436" s="100"/>
      <c r="P436" s="101"/>
      <c r="Q436" s="100"/>
      <c r="R436" s="101"/>
      <c r="S436" s="100"/>
      <c r="T436" s="101"/>
      <c r="U436" s="118"/>
      <c r="V436" s="118"/>
      <c r="W436" s="100"/>
      <c r="X436" s="100"/>
      <c r="Y436" s="100"/>
      <c r="Z436" s="100"/>
      <c r="AA436" s="132"/>
      <c r="AB436" s="101"/>
      <c r="AC436" s="101"/>
      <c r="AD436" s="101"/>
      <c r="AE436" s="100"/>
      <c r="AF436" s="101"/>
      <c r="AG436" s="100"/>
      <c r="AH436" s="101"/>
      <c r="AI436" s="100"/>
      <c r="AJ436" s="101"/>
      <c r="AK436" s="100"/>
      <c r="AL436" s="101"/>
      <c r="AM436" s="101"/>
      <c r="AN436" s="8"/>
      <c r="AO436" s="147">
        <f>IFERROR(VLOOKUP(B436,'A2. Rate Change &amp; Enrollment'!$C$20:$K$769,3,FALSE),0)</f>
        <v>0</v>
      </c>
      <c r="AP436" s="147">
        <f>IFERROR(VLOOKUP(B436,'A2. Rate Change &amp; Enrollment'!$C$20:$K$769,7,FALSE),0)</f>
        <v>0</v>
      </c>
      <c r="AQ436" s="150" t="e">
        <f t="shared" si="54"/>
        <v>#DIV/0!</v>
      </c>
      <c r="AS436" s="177"/>
      <c r="AT436" s="177"/>
      <c r="AV436" s="153" t="e">
        <f t="shared" si="55"/>
        <v>#DIV/0!</v>
      </c>
      <c r="AW436" s="101"/>
      <c r="AY436" s="132"/>
      <c r="AZ436" s="101"/>
      <c r="BA436" s="94"/>
      <c r="BB436" s="94"/>
      <c r="BC436" s="94"/>
      <c r="BD436" s="94"/>
      <c r="BE436" s="101"/>
      <c r="BF436" s="132"/>
      <c r="BG436" s="98"/>
      <c r="BH436" s="74" t="str">
        <f t="shared" si="50"/>
        <v>N</v>
      </c>
      <c r="BI436" t="e">
        <f t="shared" si="51"/>
        <v>#DIV/0!</v>
      </c>
      <c r="BK436" s="283">
        <f>IFERROR(VLOOKUP($B436, 'A2. Rate Change &amp; Enrollment'!$C$14:$BY$769, 75, FALSE), 0)</f>
        <v>0</v>
      </c>
      <c r="BL436" s="283" t="e">
        <f t="shared" si="52"/>
        <v>#DIV/0!</v>
      </c>
      <c r="BM436" s="283" t="e">
        <f t="shared" si="53"/>
        <v>#DIV/0!</v>
      </c>
      <c r="BN436" t="e">
        <f t="shared" si="56"/>
        <v>#DIV/0!</v>
      </c>
    </row>
    <row r="437" spans="1:66" x14ac:dyDescent="0.35">
      <c r="A437" t="s">
        <v>740</v>
      </c>
      <c r="B437" s="144"/>
      <c r="C437" s="98"/>
      <c r="D437" s="43" t="str">
        <f t="shared" si="49"/>
        <v>PPO</v>
      </c>
      <c r="E437" s="100"/>
      <c r="F437" s="101"/>
      <c r="G437" s="100"/>
      <c r="H437" s="101"/>
      <c r="I437" s="100"/>
      <c r="J437" s="101"/>
      <c r="K437" s="100"/>
      <c r="L437" s="101"/>
      <c r="M437" s="100"/>
      <c r="N437" s="101"/>
      <c r="O437" s="100"/>
      <c r="P437" s="101"/>
      <c r="Q437" s="100"/>
      <c r="R437" s="101"/>
      <c r="S437" s="100"/>
      <c r="T437" s="101"/>
      <c r="U437" s="118"/>
      <c r="V437" s="118"/>
      <c r="W437" s="100"/>
      <c r="X437" s="100"/>
      <c r="Y437" s="100"/>
      <c r="Z437" s="100"/>
      <c r="AA437" s="132"/>
      <c r="AB437" s="101"/>
      <c r="AC437" s="101"/>
      <c r="AD437" s="101"/>
      <c r="AE437" s="100"/>
      <c r="AF437" s="101"/>
      <c r="AG437" s="100"/>
      <c r="AH437" s="101"/>
      <c r="AI437" s="100"/>
      <c r="AJ437" s="101"/>
      <c r="AK437" s="100"/>
      <c r="AL437" s="101"/>
      <c r="AM437" s="101"/>
      <c r="AN437" s="8"/>
      <c r="AO437" s="147">
        <f>IFERROR(VLOOKUP(B437,'A2. Rate Change &amp; Enrollment'!$C$20:$K$769,3,FALSE),0)</f>
        <v>0</v>
      </c>
      <c r="AP437" s="147">
        <f>IFERROR(VLOOKUP(B437,'A2. Rate Change &amp; Enrollment'!$C$20:$K$769,7,FALSE),0)</f>
        <v>0</v>
      </c>
      <c r="AQ437" s="150" t="e">
        <f t="shared" si="54"/>
        <v>#DIV/0!</v>
      </c>
      <c r="AS437" s="177"/>
      <c r="AT437" s="177"/>
      <c r="AV437" s="153" t="e">
        <f t="shared" si="55"/>
        <v>#DIV/0!</v>
      </c>
      <c r="AW437" s="101"/>
      <c r="AY437" s="132"/>
      <c r="AZ437" s="101"/>
      <c r="BA437" s="94"/>
      <c r="BB437" s="94"/>
      <c r="BC437" s="94"/>
      <c r="BD437" s="94"/>
      <c r="BE437" s="101"/>
      <c r="BF437" s="132"/>
      <c r="BG437" s="98"/>
      <c r="BH437" s="74" t="str">
        <f t="shared" si="50"/>
        <v>N</v>
      </c>
      <c r="BI437" t="e">
        <f t="shared" si="51"/>
        <v>#DIV/0!</v>
      </c>
      <c r="BK437" s="283">
        <f>IFERROR(VLOOKUP($B437, 'A2. Rate Change &amp; Enrollment'!$C$14:$BY$769, 75, FALSE), 0)</f>
        <v>0</v>
      </c>
      <c r="BL437" s="283" t="e">
        <f t="shared" si="52"/>
        <v>#DIV/0!</v>
      </c>
      <c r="BM437" s="283" t="e">
        <f t="shared" si="53"/>
        <v>#DIV/0!</v>
      </c>
      <c r="BN437" t="e">
        <f t="shared" si="56"/>
        <v>#DIV/0!</v>
      </c>
    </row>
    <row r="438" spans="1:66" x14ac:dyDescent="0.35">
      <c r="A438" t="s">
        <v>741</v>
      </c>
      <c r="B438" s="144"/>
      <c r="C438" s="98"/>
      <c r="D438" s="43" t="str">
        <f t="shared" si="49"/>
        <v>PPO</v>
      </c>
      <c r="E438" s="100"/>
      <c r="F438" s="101"/>
      <c r="G438" s="100"/>
      <c r="H438" s="101"/>
      <c r="I438" s="100"/>
      <c r="J438" s="101"/>
      <c r="K438" s="100"/>
      <c r="L438" s="101"/>
      <c r="M438" s="100"/>
      <c r="N438" s="101"/>
      <c r="O438" s="100"/>
      <c r="P438" s="101"/>
      <c r="Q438" s="100"/>
      <c r="R438" s="101"/>
      <c r="S438" s="100"/>
      <c r="T438" s="101"/>
      <c r="U438" s="118"/>
      <c r="V438" s="118"/>
      <c r="W438" s="100"/>
      <c r="X438" s="100"/>
      <c r="Y438" s="100"/>
      <c r="Z438" s="100"/>
      <c r="AA438" s="132"/>
      <c r="AB438" s="101"/>
      <c r="AC438" s="101"/>
      <c r="AD438" s="101"/>
      <c r="AE438" s="100"/>
      <c r="AF438" s="101"/>
      <c r="AG438" s="100"/>
      <c r="AH438" s="101"/>
      <c r="AI438" s="100"/>
      <c r="AJ438" s="101"/>
      <c r="AK438" s="100"/>
      <c r="AL438" s="101"/>
      <c r="AM438" s="101"/>
      <c r="AN438" s="8"/>
      <c r="AO438" s="147">
        <f>IFERROR(VLOOKUP(B438,'A2. Rate Change &amp; Enrollment'!$C$20:$K$769,3,FALSE),0)</f>
        <v>0</v>
      </c>
      <c r="AP438" s="147">
        <f>IFERROR(VLOOKUP(B438,'A2. Rate Change &amp; Enrollment'!$C$20:$K$769,7,FALSE),0)</f>
        <v>0</v>
      </c>
      <c r="AQ438" s="150" t="e">
        <f t="shared" si="54"/>
        <v>#DIV/0!</v>
      </c>
      <c r="AS438" s="177"/>
      <c r="AT438" s="177"/>
      <c r="AV438" s="153" t="e">
        <f t="shared" si="55"/>
        <v>#DIV/0!</v>
      </c>
      <c r="AW438" s="101"/>
      <c r="AY438" s="132"/>
      <c r="AZ438" s="101"/>
      <c r="BA438" s="94"/>
      <c r="BB438" s="94"/>
      <c r="BC438" s="94"/>
      <c r="BD438" s="94"/>
      <c r="BE438" s="101"/>
      <c r="BF438" s="132"/>
      <c r="BG438" s="98"/>
      <c r="BH438" s="74" t="str">
        <f t="shared" si="50"/>
        <v>N</v>
      </c>
      <c r="BI438" t="e">
        <f t="shared" si="51"/>
        <v>#DIV/0!</v>
      </c>
      <c r="BK438" s="283">
        <f>IFERROR(VLOOKUP($B438, 'A2. Rate Change &amp; Enrollment'!$C$14:$BY$769, 75, FALSE), 0)</f>
        <v>0</v>
      </c>
      <c r="BL438" s="283" t="e">
        <f t="shared" si="52"/>
        <v>#DIV/0!</v>
      </c>
      <c r="BM438" s="283" t="e">
        <f t="shared" si="53"/>
        <v>#DIV/0!</v>
      </c>
      <c r="BN438" t="e">
        <f t="shared" si="56"/>
        <v>#DIV/0!</v>
      </c>
    </row>
    <row r="439" spans="1:66" x14ac:dyDescent="0.35">
      <c r="A439" t="s">
        <v>742</v>
      </c>
      <c r="B439" s="144"/>
      <c r="C439" s="98"/>
      <c r="D439" s="43" t="str">
        <f t="shared" si="49"/>
        <v>PPO</v>
      </c>
      <c r="E439" s="100"/>
      <c r="F439" s="101"/>
      <c r="G439" s="100"/>
      <c r="H439" s="101"/>
      <c r="I439" s="100"/>
      <c r="J439" s="101"/>
      <c r="K439" s="100"/>
      <c r="L439" s="101"/>
      <c r="M439" s="100"/>
      <c r="N439" s="101"/>
      <c r="O439" s="100"/>
      <c r="P439" s="101"/>
      <c r="Q439" s="100"/>
      <c r="R439" s="101"/>
      <c r="S439" s="100"/>
      <c r="T439" s="101"/>
      <c r="U439" s="118"/>
      <c r="V439" s="118"/>
      <c r="W439" s="100"/>
      <c r="X439" s="100"/>
      <c r="Y439" s="100"/>
      <c r="Z439" s="100"/>
      <c r="AA439" s="132"/>
      <c r="AB439" s="101"/>
      <c r="AC439" s="101"/>
      <c r="AD439" s="101"/>
      <c r="AE439" s="100"/>
      <c r="AF439" s="101"/>
      <c r="AG439" s="100"/>
      <c r="AH439" s="101"/>
      <c r="AI439" s="100"/>
      <c r="AJ439" s="101"/>
      <c r="AK439" s="100"/>
      <c r="AL439" s="101"/>
      <c r="AM439" s="101"/>
      <c r="AN439" s="8"/>
      <c r="AO439" s="147">
        <f>IFERROR(VLOOKUP(B439,'A2. Rate Change &amp; Enrollment'!$C$20:$K$769,3,FALSE),0)</f>
        <v>0</v>
      </c>
      <c r="AP439" s="147">
        <f>IFERROR(VLOOKUP(B439,'A2. Rate Change &amp; Enrollment'!$C$20:$K$769,7,FALSE),0)</f>
        <v>0</v>
      </c>
      <c r="AQ439" s="150" t="e">
        <f t="shared" si="54"/>
        <v>#DIV/0!</v>
      </c>
      <c r="AS439" s="177"/>
      <c r="AT439" s="177"/>
      <c r="AV439" s="153" t="e">
        <f t="shared" si="55"/>
        <v>#DIV/0!</v>
      </c>
      <c r="AW439" s="101"/>
      <c r="AY439" s="132"/>
      <c r="AZ439" s="101"/>
      <c r="BA439" s="94"/>
      <c r="BB439" s="94"/>
      <c r="BC439" s="94"/>
      <c r="BD439" s="94"/>
      <c r="BE439" s="101"/>
      <c r="BF439" s="132"/>
      <c r="BG439" s="98"/>
      <c r="BH439" s="74" t="str">
        <f t="shared" si="50"/>
        <v>N</v>
      </c>
      <c r="BI439" t="e">
        <f t="shared" si="51"/>
        <v>#DIV/0!</v>
      </c>
      <c r="BK439" s="283">
        <f>IFERROR(VLOOKUP($B439, 'A2. Rate Change &amp; Enrollment'!$C$14:$BY$769, 75, FALSE), 0)</f>
        <v>0</v>
      </c>
      <c r="BL439" s="283" t="e">
        <f t="shared" si="52"/>
        <v>#DIV/0!</v>
      </c>
      <c r="BM439" s="283" t="e">
        <f t="shared" si="53"/>
        <v>#DIV/0!</v>
      </c>
      <c r="BN439" t="e">
        <f t="shared" si="56"/>
        <v>#DIV/0!</v>
      </c>
    </row>
    <row r="440" spans="1:66" x14ac:dyDescent="0.35">
      <c r="A440" t="s">
        <v>743</v>
      </c>
      <c r="B440" s="144"/>
      <c r="C440" s="98"/>
      <c r="D440" s="43" t="str">
        <f t="shared" si="49"/>
        <v>PPO</v>
      </c>
      <c r="E440" s="100"/>
      <c r="F440" s="101"/>
      <c r="G440" s="100"/>
      <c r="H440" s="101"/>
      <c r="I440" s="100"/>
      <c r="J440" s="101"/>
      <c r="K440" s="100"/>
      <c r="L440" s="101"/>
      <c r="M440" s="100"/>
      <c r="N440" s="101"/>
      <c r="O440" s="100"/>
      <c r="P440" s="101"/>
      <c r="Q440" s="100"/>
      <c r="R440" s="101"/>
      <c r="S440" s="100"/>
      <c r="T440" s="101"/>
      <c r="U440" s="118"/>
      <c r="V440" s="118"/>
      <c r="W440" s="100"/>
      <c r="X440" s="100"/>
      <c r="Y440" s="100"/>
      <c r="Z440" s="100"/>
      <c r="AA440" s="132"/>
      <c r="AB440" s="101"/>
      <c r="AC440" s="101"/>
      <c r="AD440" s="101"/>
      <c r="AE440" s="100"/>
      <c r="AF440" s="101"/>
      <c r="AG440" s="100"/>
      <c r="AH440" s="101"/>
      <c r="AI440" s="100"/>
      <c r="AJ440" s="101"/>
      <c r="AK440" s="100"/>
      <c r="AL440" s="101"/>
      <c r="AM440" s="101"/>
      <c r="AN440" s="8"/>
      <c r="AO440" s="147">
        <f>IFERROR(VLOOKUP(B440,'A2. Rate Change &amp; Enrollment'!$C$20:$K$769,3,FALSE),0)</f>
        <v>0</v>
      </c>
      <c r="AP440" s="147">
        <f>IFERROR(VLOOKUP(B440,'A2. Rate Change &amp; Enrollment'!$C$20:$K$769,7,FALSE),0)</f>
        <v>0</v>
      </c>
      <c r="AQ440" s="150" t="e">
        <f t="shared" si="54"/>
        <v>#DIV/0!</v>
      </c>
      <c r="AS440" s="177"/>
      <c r="AT440" s="177"/>
      <c r="AV440" s="153" t="e">
        <f t="shared" si="55"/>
        <v>#DIV/0!</v>
      </c>
      <c r="AW440" s="101"/>
      <c r="AY440" s="132"/>
      <c r="AZ440" s="101"/>
      <c r="BA440" s="94"/>
      <c r="BB440" s="94"/>
      <c r="BC440" s="94"/>
      <c r="BD440" s="94"/>
      <c r="BE440" s="101"/>
      <c r="BF440" s="132"/>
      <c r="BG440" s="98"/>
      <c r="BH440" s="74" t="str">
        <f t="shared" si="50"/>
        <v>N</v>
      </c>
      <c r="BI440" t="e">
        <f t="shared" si="51"/>
        <v>#DIV/0!</v>
      </c>
      <c r="BK440" s="283">
        <f>IFERROR(VLOOKUP($B440, 'A2. Rate Change &amp; Enrollment'!$C$14:$BY$769, 75, FALSE), 0)</f>
        <v>0</v>
      </c>
      <c r="BL440" s="283" t="e">
        <f t="shared" si="52"/>
        <v>#DIV/0!</v>
      </c>
      <c r="BM440" s="283" t="e">
        <f t="shared" si="53"/>
        <v>#DIV/0!</v>
      </c>
      <c r="BN440" t="e">
        <f t="shared" si="56"/>
        <v>#DIV/0!</v>
      </c>
    </row>
    <row r="441" spans="1:66" x14ac:dyDescent="0.35">
      <c r="A441" t="s">
        <v>744</v>
      </c>
      <c r="B441" s="144"/>
      <c r="C441" s="98"/>
      <c r="D441" s="43" t="str">
        <f t="shared" si="49"/>
        <v>PPO</v>
      </c>
      <c r="E441" s="100"/>
      <c r="F441" s="101"/>
      <c r="G441" s="100"/>
      <c r="H441" s="101"/>
      <c r="I441" s="100"/>
      <c r="J441" s="101"/>
      <c r="K441" s="100"/>
      <c r="L441" s="101"/>
      <c r="M441" s="100"/>
      <c r="N441" s="101"/>
      <c r="O441" s="100"/>
      <c r="P441" s="101"/>
      <c r="Q441" s="100"/>
      <c r="R441" s="101"/>
      <c r="S441" s="100"/>
      <c r="T441" s="101"/>
      <c r="U441" s="118"/>
      <c r="V441" s="118"/>
      <c r="W441" s="100"/>
      <c r="X441" s="100"/>
      <c r="Y441" s="100"/>
      <c r="Z441" s="100"/>
      <c r="AA441" s="132"/>
      <c r="AB441" s="101"/>
      <c r="AC441" s="101"/>
      <c r="AD441" s="101"/>
      <c r="AE441" s="100"/>
      <c r="AF441" s="101"/>
      <c r="AG441" s="100"/>
      <c r="AH441" s="101"/>
      <c r="AI441" s="100"/>
      <c r="AJ441" s="101"/>
      <c r="AK441" s="100"/>
      <c r="AL441" s="101"/>
      <c r="AM441" s="101"/>
      <c r="AN441" s="8"/>
      <c r="AO441" s="147">
        <f>IFERROR(VLOOKUP(B441,'A2. Rate Change &amp; Enrollment'!$C$20:$K$769,3,FALSE),0)</f>
        <v>0</v>
      </c>
      <c r="AP441" s="147">
        <f>IFERROR(VLOOKUP(B441,'A2. Rate Change &amp; Enrollment'!$C$20:$K$769,7,FALSE),0)</f>
        <v>0</v>
      </c>
      <c r="AQ441" s="150" t="e">
        <f t="shared" si="54"/>
        <v>#DIV/0!</v>
      </c>
      <c r="AS441" s="177"/>
      <c r="AT441" s="177"/>
      <c r="AV441" s="153" t="e">
        <f t="shared" si="55"/>
        <v>#DIV/0!</v>
      </c>
      <c r="AW441" s="101"/>
      <c r="AY441" s="132"/>
      <c r="AZ441" s="101"/>
      <c r="BA441" s="94"/>
      <c r="BB441" s="94"/>
      <c r="BC441" s="94"/>
      <c r="BD441" s="94"/>
      <c r="BE441" s="101"/>
      <c r="BF441" s="132"/>
      <c r="BG441" s="98"/>
      <c r="BH441" s="74" t="str">
        <f t="shared" si="50"/>
        <v>N</v>
      </c>
      <c r="BI441" t="e">
        <f t="shared" si="51"/>
        <v>#DIV/0!</v>
      </c>
      <c r="BK441" s="283">
        <f>IFERROR(VLOOKUP($B441, 'A2. Rate Change &amp; Enrollment'!$C$14:$BY$769, 75, FALSE), 0)</f>
        <v>0</v>
      </c>
      <c r="BL441" s="283" t="e">
        <f t="shared" si="52"/>
        <v>#DIV/0!</v>
      </c>
      <c r="BM441" s="283" t="e">
        <f t="shared" si="53"/>
        <v>#DIV/0!</v>
      </c>
      <c r="BN441" t="e">
        <f t="shared" si="56"/>
        <v>#DIV/0!</v>
      </c>
    </row>
    <row r="442" spans="1:66" x14ac:dyDescent="0.35">
      <c r="A442" t="s">
        <v>745</v>
      </c>
      <c r="B442" s="144"/>
      <c r="C442" s="98"/>
      <c r="D442" s="43" t="str">
        <f t="shared" si="49"/>
        <v>PPO</v>
      </c>
      <c r="E442" s="100"/>
      <c r="F442" s="101"/>
      <c r="G442" s="100"/>
      <c r="H442" s="101"/>
      <c r="I442" s="100"/>
      <c r="J442" s="101"/>
      <c r="K442" s="100"/>
      <c r="L442" s="101"/>
      <c r="M442" s="100"/>
      <c r="N442" s="101"/>
      <c r="O442" s="100"/>
      <c r="P442" s="101"/>
      <c r="Q442" s="100"/>
      <c r="R442" s="101"/>
      <c r="S442" s="100"/>
      <c r="T442" s="101"/>
      <c r="U442" s="118"/>
      <c r="V442" s="118"/>
      <c r="W442" s="100"/>
      <c r="X442" s="100"/>
      <c r="Y442" s="100"/>
      <c r="Z442" s="100"/>
      <c r="AA442" s="132"/>
      <c r="AB442" s="101"/>
      <c r="AC442" s="101"/>
      <c r="AD442" s="101"/>
      <c r="AE442" s="100"/>
      <c r="AF442" s="101"/>
      <c r="AG442" s="100"/>
      <c r="AH442" s="101"/>
      <c r="AI442" s="100"/>
      <c r="AJ442" s="101"/>
      <c r="AK442" s="100"/>
      <c r="AL442" s="101"/>
      <c r="AM442" s="101"/>
      <c r="AN442" s="8"/>
      <c r="AO442" s="147">
        <f>IFERROR(VLOOKUP(B442,'A2. Rate Change &amp; Enrollment'!$C$20:$K$769,3,FALSE),0)</f>
        <v>0</v>
      </c>
      <c r="AP442" s="147">
        <f>IFERROR(VLOOKUP(B442,'A2. Rate Change &amp; Enrollment'!$C$20:$K$769,7,FALSE),0)</f>
        <v>0</v>
      </c>
      <c r="AQ442" s="150" t="e">
        <f t="shared" si="54"/>
        <v>#DIV/0!</v>
      </c>
      <c r="AS442" s="177"/>
      <c r="AT442" s="177"/>
      <c r="AV442" s="153" t="e">
        <f t="shared" si="55"/>
        <v>#DIV/0!</v>
      </c>
      <c r="AW442" s="101"/>
      <c r="AY442" s="132"/>
      <c r="AZ442" s="101"/>
      <c r="BA442" s="94"/>
      <c r="BB442" s="94"/>
      <c r="BC442" s="94"/>
      <c r="BD442" s="94"/>
      <c r="BE442" s="101"/>
      <c r="BF442" s="132"/>
      <c r="BG442" s="98"/>
      <c r="BH442" s="74" t="str">
        <f t="shared" si="50"/>
        <v>N</v>
      </c>
      <c r="BI442" t="e">
        <f t="shared" si="51"/>
        <v>#DIV/0!</v>
      </c>
      <c r="BK442" s="283">
        <f>IFERROR(VLOOKUP($B442, 'A2. Rate Change &amp; Enrollment'!$C$14:$BY$769, 75, FALSE), 0)</f>
        <v>0</v>
      </c>
      <c r="BL442" s="283" t="e">
        <f t="shared" si="52"/>
        <v>#DIV/0!</v>
      </c>
      <c r="BM442" s="283" t="e">
        <f t="shared" si="53"/>
        <v>#DIV/0!</v>
      </c>
      <c r="BN442" t="e">
        <f t="shared" si="56"/>
        <v>#DIV/0!</v>
      </c>
    </row>
    <row r="443" spans="1:66" x14ac:dyDescent="0.35">
      <c r="A443" t="s">
        <v>746</v>
      </c>
      <c r="B443" s="144"/>
      <c r="C443" s="98"/>
      <c r="D443" s="43" t="str">
        <f t="shared" si="49"/>
        <v>PPO</v>
      </c>
      <c r="E443" s="100"/>
      <c r="F443" s="101"/>
      <c r="G443" s="100"/>
      <c r="H443" s="101"/>
      <c r="I443" s="100"/>
      <c r="J443" s="101"/>
      <c r="K443" s="100"/>
      <c r="L443" s="101"/>
      <c r="M443" s="100"/>
      <c r="N443" s="101"/>
      <c r="O443" s="100"/>
      <c r="P443" s="101"/>
      <c r="Q443" s="100"/>
      <c r="R443" s="101"/>
      <c r="S443" s="100"/>
      <c r="T443" s="101"/>
      <c r="U443" s="118"/>
      <c r="V443" s="118"/>
      <c r="W443" s="100"/>
      <c r="X443" s="100"/>
      <c r="Y443" s="100"/>
      <c r="Z443" s="100"/>
      <c r="AA443" s="132"/>
      <c r="AB443" s="101"/>
      <c r="AC443" s="101"/>
      <c r="AD443" s="101"/>
      <c r="AE443" s="100"/>
      <c r="AF443" s="101"/>
      <c r="AG443" s="100"/>
      <c r="AH443" s="101"/>
      <c r="AI443" s="100"/>
      <c r="AJ443" s="101"/>
      <c r="AK443" s="100"/>
      <c r="AL443" s="101"/>
      <c r="AM443" s="101"/>
      <c r="AN443" s="8"/>
      <c r="AO443" s="147">
        <f>IFERROR(VLOOKUP(B443,'A2. Rate Change &amp; Enrollment'!$C$20:$K$769,3,FALSE),0)</f>
        <v>0</v>
      </c>
      <c r="AP443" s="147">
        <f>IFERROR(VLOOKUP(B443,'A2. Rate Change &amp; Enrollment'!$C$20:$K$769,7,FALSE),0)</f>
        <v>0</v>
      </c>
      <c r="AQ443" s="150" t="e">
        <f t="shared" si="54"/>
        <v>#DIV/0!</v>
      </c>
      <c r="AS443" s="177"/>
      <c r="AT443" s="177"/>
      <c r="AV443" s="153" t="e">
        <f t="shared" si="55"/>
        <v>#DIV/0!</v>
      </c>
      <c r="AW443" s="101"/>
      <c r="AY443" s="132"/>
      <c r="AZ443" s="101"/>
      <c r="BA443" s="94"/>
      <c r="BB443" s="94"/>
      <c r="BC443" s="94"/>
      <c r="BD443" s="94"/>
      <c r="BE443" s="101"/>
      <c r="BF443" s="132"/>
      <c r="BG443" s="98"/>
      <c r="BH443" s="74" t="str">
        <f t="shared" si="50"/>
        <v>N</v>
      </c>
      <c r="BI443" t="e">
        <f t="shared" si="51"/>
        <v>#DIV/0!</v>
      </c>
      <c r="BK443" s="283">
        <f>IFERROR(VLOOKUP($B443, 'A2. Rate Change &amp; Enrollment'!$C$14:$BY$769, 75, FALSE), 0)</f>
        <v>0</v>
      </c>
      <c r="BL443" s="283" t="e">
        <f t="shared" si="52"/>
        <v>#DIV/0!</v>
      </c>
      <c r="BM443" s="283" t="e">
        <f t="shared" si="53"/>
        <v>#DIV/0!</v>
      </c>
      <c r="BN443" t="e">
        <f t="shared" si="56"/>
        <v>#DIV/0!</v>
      </c>
    </row>
    <row r="444" spans="1:66" x14ac:dyDescent="0.35">
      <c r="A444" t="s">
        <v>747</v>
      </c>
      <c r="B444" s="144"/>
      <c r="C444" s="98"/>
      <c r="D444" s="43" t="str">
        <f t="shared" si="49"/>
        <v>PPO</v>
      </c>
      <c r="E444" s="100"/>
      <c r="F444" s="101"/>
      <c r="G444" s="100"/>
      <c r="H444" s="101"/>
      <c r="I444" s="100"/>
      <c r="J444" s="101"/>
      <c r="K444" s="100"/>
      <c r="L444" s="101"/>
      <c r="M444" s="100"/>
      <c r="N444" s="101"/>
      <c r="O444" s="100"/>
      <c r="P444" s="101"/>
      <c r="Q444" s="100"/>
      <c r="R444" s="101"/>
      <c r="S444" s="100"/>
      <c r="T444" s="101"/>
      <c r="U444" s="118"/>
      <c r="V444" s="118"/>
      <c r="W444" s="100"/>
      <c r="X444" s="100"/>
      <c r="Y444" s="100"/>
      <c r="Z444" s="100"/>
      <c r="AA444" s="132"/>
      <c r="AB444" s="101"/>
      <c r="AC444" s="101"/>
      <c r="AD444" s="101"/>
      <c r="AE444" s="100"/>
      <c r="AF444" s="101"/>
      <c r="AG444" s="100"/>
      <c r="AH444" s="101"/>
      <c r="AI444" s="100"/>
      <c r="AJ444" s="101"/>
      <c r="AK444" s="100"/>
      <c r="AL444" s="101"/>
      <c r="AM444" s="101"/>
      <c r="AN444" s="8"/>
      <c r="AO444" s="147">
        <f>IFERROR(VLOOKUP(B444,'A2. Rate Change &amp; Enrollment'!$C$20:$K$769,3,FALSE),0)</f>
        <v>0</v>
      </c>
      <c r="AP444" s="147">
        <f>IFERROR(VLOOKUP(B444,'A2. Rate Change &amp; Enrollment'!$C$20:$K$769,7,FALSE),0)</f>
        <v>0</v>
      </c>
      <c r="AQ444" s="150" t="e">
        <f t="shared" si="54"/>
        <v>#DIV/0!</v>
      </c>
      <c r="AS444" s="177"/>
      <c r="AT444" s="177"/>
      <c r="AV444" s="153" t="e">
        <f t="shared" si="55"/>
        <v>#DIV/0!</v>
      </c>
      <c r="AW444" s="101"/>
      <c r="AY444" s="132"/>
      <c r="AZ444" s="101"/>
      <c r="BA444" s="94"/>
      <c r="BB444" s="94"/>
      <c r="BC444" s="94"/>
      <c r="BD444" s="94"/>
      <c r="BE444" s="101"/>
      <c r="BF444" s="132"/>
      <c r="BG444" s="98"/>
      <c r="BH444" s="74" t="str">
        <f t="shared" si="50"/>
        <v>N</v>
      </c>
      <c r="BI444" t="e">
        <f t="shared" si="51"/>
        <v>#DIV/0!</v>
      </c>
      <c r="BK444" s="283">
        <f>IFERROR(VLOOKUP($B444, 'A2. Rate Change &amp; Enrollment'!$C$14:$BY$769, 75, FALSE), 0)</f>
        <v>0</v>
      </c>
      <c r="BL444" s="283" t="e">
        <f t="shared" si="52"/>
        <v>#DIV/0!</v>
      </c>
      <c r="BM444" s="283" t="e">
        <f t="shared" si="53"/>
        <v>#DIV/0!</v>
      </c>
      <c r="BN444" t="e">
        <f t="shared" si="56"/>
        <v>#DIV/0!</v>
      </c>
    </row>
    <row r="445" spans="1:66" x14ac:dyDescent="0.35">
      <c r="A445" t="s">
        <v>748</v>
      </c>
      <c r="B445" s="144"/>
      <c r="C445" s="98"/>
      <c r="D445" s="43" t="str">
        <f t="shared" si="49"/>
        <v>PPO</v>
      </c>
      <c r="E445" s="100"/>
      <c r="F445" s="101"/>
      <c r="G445" s="100"/>
      <c r="H445" s="101"/>
      <c r="I445" s="100"/>
      <c r="J445" s="101"/>
      <c r="K445" s="100"/>
      <c r="L445" s="101"/>
      <c r="M445" s="100"/>
      <c r="N445" s="101"/>
      <c r="O445" s="100"/>
      <c r="P445" s="101"/>
      <c r="Q445" s="100"/>
      <c r="R445" s="101"/>
      <c r="S445" s="100"/>
      <c r="T445" s="101"/>
      <c r="U445" s="118"/>
      <c r="V445" s="118"/>
      <c r="W445" s="100"/>
      <c r="X445" s="100"/>
      <c r="Y445" s="100"/>
      <c r="Z445" s="100"/>
      <c r="AA445" s="132"/>
      <c r="AB445" s="101"/>
      <c r="AC445" s="101"/>
      <c r="AD445" s="101"/>
      <c r="AE445" s="100"/>
      <c r="AF445" s="101"/>
      <c r="AG445" s="100"/>
      <c r="AH445" s="101"/>
      <c r="AI445" s="100"/>
      <c r="AJ445" s="101"/>
      <c r="AK445" s="100"/>
      <c r="AL445" s="101"/>
      <c r="AM445" s="101"/>
      <c r="AN445" s="8"/>
      <c r="AO445" s="147">
        <f>IFERROR(VLOOKUP(B445,'A2. Rate Change &amp; Enrollment'!$C$20:$K$769,3,FALSE),0)</f>
        <v>0</v>
      </c>
      <c r="AP445" s="147">
        <f>IFERROR(VLOOKUP(B445,'A2. Rate Change &amp; Enrollment'!$C$20:$K$769,7,FALSE),0)</f>
        <v>0</v>
      </c>
      <c r="AQ445" s="150" t="e">
        <f t="shared" si="54"/>
        <v>#DIV/0!</v>
      </c>
      <c r="AS445" s="177"/>
      <c r="AT445" s="177"/>
      <c r="AV445" s="153" t="e">
        <f t="shared" si="55"/>
        <v>#DIV/0!</v>
      </c>
      <c r="AW445" s="101"/>
      <c r="AY445" s="132"/>
      <c r="AZ445" s="101"/>
      <c r="BA445" s="94"/>
      <c r="BB445" s="94"/>
      <c r="BC445" s="94"/>
      <c r="BD445" s="94"/>
      <c r="BE445" s="101"/>
      <c r="BF445" s="132"/>
      <c r="BG445" s="98"/>
      <c r="BH445" s="74" t="str">
        <f t="shared" si="50"/>
        <v>N</v>
      </c>
      <c r="BI445" t="e">
        <f t="shared" si="51"/>
        <v>#DIV/0!</v>
      </c>
      <c r="BK445" s="283">
        <f>IFERROR(VLOOKUP($B445, 'A2. Rate Change &amp; Enrollment'!$C$14:$BY$769, 75, FALSE), 0)</f>
        <v>0</v>
      </c>
      <c r="BL445" s="283" t="e">
        <f t="shared" si="52"/>
        <v>#DIV/0!</v>
      </c>
      <c r="BM445" s="283" t="e">
        <f t="shared" si="53"/>
        <v>#DIV/0!</v>
      </c>
      <c r="BN445" t="e">
        <f t="shared" si="56"/>
        <v>#DIV/0!</v>
      </c>
    </row>
    <row r="446" spans="1:66" x14ac:dyDescent="0.35">
      <c r="A446" t="s">
        <v>749</v>
      </c>
      <c r="B446" s="144"/>
      <c r="C446" s="98"/>
      <c r="D446" s="43" t="str">
        <f t="shared" si="49"/>
        <v>PPO</v>
      </c>
      <c r="E446" s="100"/>
      <c r="F446" s="101"/>
      <c r="G446" s="100"/>
      <c r="H446" s="101"/>
      <c r="I446" s="100"/>
      <c r="J446" s="101"/>
      <c r="K446" s="100"/>
      <c r="L446" s="101"/>
      <c r="M446" s="100"/>
      <c r="N446" s="101"/>
      <c r="O446" s="100"/>
      <c r="P446" s="101"/>
      <c r="Q446" s="100"/>
      <c r="R446" s="101"/>
      <c r="S446" s="100"/>
      <c r="T446" s="101"/>
      <c r="U446" s="118"/>
      <c r="V446" s="118"/>
      <c r="W446" s="100"/>
      <c r="X446" s="100"/>
      <c r="Y446" s="100"/>
      <c r="Z446" s="100"/>
      <c r="AA446" s="132"/>
      <c r="AB446" s="101"/>
      <c r="AC446" s="101"/>
      <c r="AD446" s="101"/>
      <c r="AE446" s="100"/>
      <c r="AF446" s="101"/>
      <c r="AG446" s="100"/>
      <c r="AH446" s="101"/>
      <c r="AI446" s="100"/>
      <c r="AJ446" s="101"/>
      <c r="AK446" s="100"/>
      <c r="AL446" s="101"/>
      <c r="AM446" s="101"/>
      <c r="AN446" s="8"/>
      <c r="AO446" s="147">
        <f>IFERROR(VLOOKUP(B446,'A2. Rate Change &amp; Enrollment'!$C$20:$K$769,3,FALSE),0)</f>
        <v>0</v>
      </c>
      <c r="AP446" s="147">
        <f>IFERROR(VLOOKUP(B446,'A2. Rate Change &amp; Enrollment'!$C$20:$K$769,7,FALSE),0)</f>
        <v>0</v>
      </c>
      <c r="AQ446" s="150" t="e">
        <f t="shared" si="54"/>
        <v>#DIV/0!</v>
      </c>
      <c r="AS446" s="177"/>
      <c r="AT446" s="177"/>
      <c r="AV446" s="153" t="e">
        <f t="shared" si="55"/>
        <v>#DIV/0!</v>
      </c>
      <c r="AW446" s="101"/>
      <c r="AY446" s="132"/>
      <c r="AZ446" s="101"/>
      <c r="BA446" s="94"/>
      <c r="BB446" s="94"/>
      <c r="BC446" s="94"/>
      <c r="BD446" s="94"/>
      <c r="BE446" s="101"/>
      <c r="BF446" s="132"/>
      <c r="BG446" s="98"/>
      <c r="BH446" s="74" t="str">
        <f t="shared" si="50"/>
        <v>N</v>
      </c>
      <c r="BI446" t="e">
        <f t="shared" si="51"/>
        <v>#DIV/0!</v>
      </c>
      <c r="BK446" s="283">
        <f>IFERROR(VLOOKUP($B446, 'A2. Rate Change &amp; Enrollment'!$C$14:$BY$769, 75, FALSE), 0)</f>
        <v>0</v>
      </c>
      <c r="BL446" s="283" t="e">
        <f t="shared" si="52"/>
        <v>#DIV/0!</v>
      </c>
      <c r="BM446" s="283" t="e">
        <f t="shared" si="53"/>
        <v>#DIV/0!</v>
      </c>
      <c r="BN446" t="e">
        <f t="shared" si="56"/>
        <v>#DIV/0!</v>
      </c>
    </row>
    <row r="447" spans="1:66" x14ac:dyDescent="0.35">
      <c r="A447" t="s">
        <v>750</v>
      </c>
      <c r="B447" s="144"/>
      <c r="C447" s="98"/>
      <c r="D447" s="43" t="str">
        <f t="shared" si="49"/>
        <v>PPO</v>
      </c>
      <c r="E447" s="100"/>
      <c r="F447" s="101"/>
      <c r="G447" s="100"/>
      <c r="H447" s="101"/>
      <c r="I447" s="100"/>
      <c r="J447" s="101"/>
      <c r="K447" s="100"/>
      <c r="L447" s="101"/>
      <c r="M447" s="100"/>
      <c r="N447" s="101"/>
      <c r="O447" s="100"/>
      <c r="P447" s="101"/>
      <c r="Q447" s="100"/>
      <c r="R447" s="101"/>
      <c r="S447" s="100"/>
      <c r="T447" s="101"/>
      <c r="U447" s="118"/>
      <c r="V447" s="118"/>
      <c r="W447" s="100"/>
      <c r="X447" s="100"/>
      <c r="Y447" s="100"/>
      <c r="Z447" s="100"/>
      <c r="AA447" s="132"/>
      <c r="AB447" s="101"/>
      <c r="AC447" s="101"/>
      <c r="AD447" s="101"/>
      <c r="AE447" s="100"/>
      <c r="AF447" s="101"/>
      <c r="AG447" s="100"/>
      <c r="AH447" s="101"/>
      <c r="AI447" s="100"/>
      <c r="AJ447" s="101"/>
      <c r="AK447" s="100"/>
      <c r="AL447" s="101"/>
      <c r="AM447" s="101"/>
      <c r="AN447" s="8"/>
      <c r="AO447" s="147">
        <f>IFERROR(VLOOKUP(B447,'A2. Rate Change &amp; Enrollment'!$C$20:$K$769,3,FALSE),0)</f>
        <v>0</v>
      </c>
      <c r="AP447" s="147">
        <f>IFERROR(VLOOKUP(B447,'A2. Rate Change &amp; Enrollment'!$C$20:$K$769,7,FALSE),0)</f>
        <v>0</v>
      </c>
      <c r="AQ447" s="150" t="e">
        <f t="shared" si="54"/>
        <v>#DIV/0!</v>
      </c>
      <c r="AS447" s="177"/>
      <c r="AT447" s="177"/>
      <c r="AV447" s="153" t="e">
        <f t="shared" si="55"/>
        <v>#DIV/0!</v>
      </c>
      <c r="AW447" s="101"/>
      <c r="AY447" s="132"/>
      <c r="AZ447" s="101"/>
      <c r="BA447" s="94"/>
      <c r="BB447" s="94"/>
      <c r="BC447" s="94"/>
      <c r="BD447" s="94"/>
      <c r="BE447" s="101"/>
      <c r="BF447" s="132"/>
      <c r="BG447" s="98"/>
      <c r="BH447" s="74" t="str">
        <f t="shared" si="50"/>
        <v>N</v>
      </c>
      <c r="BI447" t="e">
        <f t="shared" si="51"/>
        <v>#DIV/0!</v>
      </c>
      <c r="BK447" s="283">
        <f>IFERROR(VLOOKUP($B447, 'A2. Rate Change &amp; Enrollment'!$C$14:$BY$769, 75, FALSE), 0)</f>
        <v>0</v>
      </c>
      <c r="BL447" s="283" t="e">
        <f t="shared" si="52"/>
        <v>#DIV/0!</v>
      </c>
      <c r="BM447" s="283" t="e">
        <f t="shared" si="53"/>
        <v>#DIV/0!</v>
      </c>
      <c r="BN447" t="e">
        <f t="shared" si="56"/>
        <v>#DIV/0!</v>
      </c>
    </row>
    <row r="448" spans="1:66" x14ac:dyDescent="0.35">
      <c r="A448" t="s">
        <v>751</v>
      </c>
      <c r="B448" s="144"/>
      <c r="C448" s="98"/>
      <c r="D448" s="43" t="str">
        <f t="shared" si="49"/>
        <v>PPO</v>
      </c>
      <c r="E448" s="100"/>
      <c r="F448" s="101"/>
      <c r="G448" s="100"/>
      <c r="H448" s="101"/>
      <c r="I448" s="100"/>
      <c r="J448" s="101"/>
      <c r="K448" s="100"/>
      <c r="L448" s="101"/>
      <c r="M448" s="100"/>
      <c r="N448" s="101"/>
      <c r="O448" s="100"/>
      <c r="P448" s="101"/>
      <c r="Q448" s="100"/>
      <c r="R448" s="101"/>
      <c r="S448" s="100"/>
      <c r="T448" s="101"/>
      <c r="U448" s="118"/>
      <c r="V448" s="118"/>
      <c r="W448" s="100"/>
      <c r="X448" s="100"/>
      <c r="Y448" s="100"/>
      <c r="Z448" s="100"/>
      <c r="AA448" s="132"/>
      <c r="AB448" s="101"/>
      <c r="AC448" s="101"/>
      <c r="AD448" s="101"/>
      <c r="AE448" s="100"/>
      <c r="AF448" s="101"/>
      <c r="AG448" s="100"/>
      <c r="AH448" s="101"/>
      <c r="AI448" s="100"/>
      <c r="AJ448" s="101"/>
      <c r="AK448" s="100"/>
      <c r="AL448" s="101"/>
      <c r="AM448" s="101"/>
      <c r="AN448" s="8"/>
      <c r="AO448" s="147">
        <f>IFERROR(VLOOKUP(B448,'A2. Rate Change &amp; Enrollment'!$C$20:$K$769,3,FALSE),0)</f>
        <v>0</v>
      </c>
      <c r="AP448" s="147">
        <f>IFERROR(VLOOKUP(B448,'A2. Rate Change &amp; Enrollment'!$C$20:$K$769,7,FALSE),0)</f>
        <v>0</v>
      </c>
      <c r="AQ448" s="150" t="e">
        <f t="shared" si="54"/>
        <v>#DIV/0!</v>
      </c>
      <c r="AS448" s="177"/>
      <c r="AT448" s="177"/>
      <c r="AV448" s="153" t="e">
        <f t="shared" si="55"/>
        <v>#DIV/0!</v>
      </c>
      <c r="AW448" s="101"/>
      <c r="AY448" s="132"/>
      <c r="AZ448" s="101"/>
      <c r="BA448" s="94"/>
      <c r="BB448" s="94"/>
      <c r="BC448" s="94"/>
      <c r="BD448" s="94"/>
      <c r="BE448" s="101"/>
      <c r="BF448" s="132"/>
      <c r="BG448" s="98"/>
      <c r="BH448" s="74" t="str">
        <f t="shared" si="50"/>
        <v>N</v>
      </c>
      <c r="BI448" t="e">
        <f t="shared" si="51"/>
        <v>#DIV/0!</v>
      </c>
      <c r="BK448" s="283">
        <f>IFERROR(VLOOKUP($B448, 'A2. Rate Change &amp; Enrollment'!$C$14:$BY$769, 75, FALSE), 0)</f>
        <v>0</v>
      </c>
      <c r="BL448" s="283" t="e">
        <f t="shared" si="52"/>
        <v>#DIV/0!</v>
      </c>
      <c r="BM448" s="283" t="e">
        <f t="shared" si="53"/>
        <v>#DIV/0!</v>
      </c>
      <c r="BN448" t="e">
        <f t="shared" si="56"/>
        <v>#DIV/0!</v>
      </c>
    </row>
    <row r="449" spans="1:66" x14ac:dyDescent="0.35">
      <c r="A449" t="s">
        <v>752</v>
      </c>
      <c r="B449" s="144"/>
      <c r="C449" s="98"/>
      <c r="D449" s="43" t="str">
        <f t="shared" si="49"/>
        <v>PPO</v>
      </c>
      <c r="E449" s="100"/>
      <c r="F449" s="101"/>
      <c r="G449" s="100"/>
      <c r="H449" s="101"/>
      <c r="I449" s="100"/>
      <c r="J449" s="101"/>
      <c r="K449" s="100"/>
      <c r="L449" s="101"/>
      <c r="M449" s="100"/>
      <c r="N449" s="101"/>
      <c r="O449" s="100"/>
      <c r="P449" s="101"/>
      <c r="Q449" s="100"/>
      <c r="R449" s="101"/>
      <c r="S449" s="100"/>
      <c r="T449" s="101"/>
      <c r="U449" s="118"/>
      <c r="V449" s="118"/>
      <c r="W449" s="100"/>
      <c r="X449" s="100"/>
      <c r="Y449" s="100"/>
      <c r="Z449" s="100"/>
      <c r="AA449" s="132"/>
      <c r="AB449" s="101"/>
      <c r="AC449" s="101"/>
      <c r="AD449" s="101"/>
      <c r="AE449" s="100"/>
      <c r="AF449" s="101"/>
      <c r="AG449" s="100"/>
      <c r="AH449" s="101"/>
      <c r="AI449" s="100"/>
      <c r="AJ449" s="101"/>
      <c r="AK449" s="100"/>
      <c r="AL449" s="101"/>
      <c r="AM449" s="101"/>
      <c r="AN449" s="8"/>
      <c r="AO449" s="147">
        <f>IFERROR(VLOOKUP(B449,'A2. Rate Change &amp; Enrollment'!$C$20:$K$769,3,FALSE),0)</f>
        <v>0</v>
      </c>
      <c r="AP449" s="147">
        <f>IFERROR(VLOOKUP(B449,'A2. Rate Change &amp; Enrollment'!$C$20:$K$769,7,FALSE),0)</f>
        <v>0</v>
      </c>
      <c r="AQ449" s="150" t="e">
        <f t="shared" si="54"/>
        <v>#DIV/0!</v>
      </c>
      <c r="AS449" s="177"/>
      <c r="AT449" s="177"/>
      <c r="AV449" s="153" t="e">
        <f t="shared" si="55"/>
        <v>#DIV/0!</v>
      </c>
      <c r="AW449" s="101"/>
      <c r="AY449" s="132"/>
      <c r="AZ449" s="101"/>
      <c r="BA449" s="94"/>
      <c r="BB449" s="94"/>
      <c r="BC449" s="94"/>
      <c r="BD449" s="94"/>
      <c r="BE449" s="101"/>
      <c r="BF449" s="132"/>
      <c r="BG449" s="98"/>
      <c r="BH449" s="74" t="str">
        <f t="shared" si="50"/>
        <v>N</v>
      </c>
      <c r="BI449" t="e">
        <f t="shared" si="51"/>
        <v>#DIV/0!</v>
      </c>
      <c r="BK449" s="283">
        <f>IFERROR(VLOOKUP($B449, 'A2. Rate Change &amp; Enrollment'!$C$14:$BY$769, 75, FALSE), 0)</f>
        <v>0</v>
      </c>
      <c r="BL449" s="283" t="e">
        <f t="shared" si="52"/>
        <v>#DIV/0!</v>
      </c>
      <c r="BM449" s="283" t="e">
        <f t="shared" si="53"/>
        <v>#DIV/0!</v>
      </c>
      <c r="BN449" t="e">
        <f t="shared" si="56"/>
        <v>#DIV/0!</v>
      </c>
    </row>
    <row r="450" spans="1:66" x14ac:dyDescent="0.35">
      <c r="A450" t="s">
        <v>753</v>
      </c>
      <c r="B450" s="144"/>
      <c r="C450" s="98"/>
      <c r="D450" s="43" t="str">
        <f t="shared" si="49"/>
        <v>PPO</v>
      </c>
      <c r="E450" s="100"/>
      <c r="F450" s="101"/>
      <c r="G450" s="100"/>
      <c r="H450" s="101"/>
      <c r="I450" s="100"/>
      <c r="J450" s="101"/>
      <c r="K450" s="100"/>
      <c r="L450" s="101"/>
      <c r="M450" s="100"/>
      <c r="N450" s="101"/>
      <c r="O450" s="100"/>
      <c r="P450" s="101"/>
      <c r="Q450" s="100"/>
      <c r="R450" s="101"/>
      <c r="S450" s="100"/>
      <c r="T450" s="101"/>
      <c r="U450" s="118"/>
      <c r="V450" s="118"/>
      <c r="W450" s="100"/>
      <c r="X450" s="100"/>
      <c r="Y450" s="100"/>
      <c r="Z450" s="100"/>
      <c r="AA450" s="132"/>
      <c r="AB450" s="101"/>
      <c r="AC450" s="101"/>
      <c r="AD450" s="101"/>
      <c r="AE450" s="100"/>
      <c r="AF450" s="101"/>
      <c r="AG450" s="100"/>
      <c r="AH450" s="101"/>
      <c r="AI450" s="100"/>
      <c r="AJ450" s="101"/>
      <c r="AK450" s="100"/>
      <c r="AL450" s="101"/>
      <c r="AM450" s="101"/>
      <c r="AN450" s="8"/>
      <c r="AO450" s="147">
        <f>IFERROR(VLOOKUP(B450,'A2. Rate Change &amp; Enrollment'!$C$20:$K$769,3,FALSE),0)</f>
        <v>0</v>
      </c>
      <c r="AP450" s="147">
        <f>IFERROR(VLOOKUP(B450,'A2. Rate Change &amp; Enrollment'!$C$20:$K$769,7,FALSE),0)</f>
        <v>0</v>
      </c>
      <c r="AQ450" s="150" t="e">
        <f t="shared" si="54"/>
        <v>#DIV/0!</v>
      </c>
      <c r="AS450" s="177"/>
      <c r="AT450" s="177"/>
      <c r="AV450" s="153" t="e">
        <f t="shared" si="55"/>
        <v>#DIV/0!</v>
      </c>
      <c r="AW450" s="101"/>
      <c r="AY450" s="132"/>
      <c r="AZ450" s="101"/>
      <c r="BA450" s="94"/>
      <c r="BB450" s="94"/>
      <c r="BC450" s="94"/>
      <c r="BD450" s="94"/>
      <c r="BE450" s="101"/>
      <c r="BF450" s="132"/>
      <c r="BG450" s="98"/>
      <c r="BH450" s="74" t="str">
        <f t="shared" si="50"/>
        <v>N</v>
      </c>
      <c r="BI450" t="e">
        <f t="shared" si="51"/>
        <v>#DIV/0!</v>
      </c>
      <c r="BK450" s="283">
        <f>IFERROR(VLOOKUP($B450, 'A2. Rate Change &amp; Enrollment'!$C$14:$BY$769, 75, FALSE), 0)</f>
        <v>0</v>
      </c>
      <c r="BL450" s="283" t="e">
        <f t="shared" si="52"/>
        <v>#DIV/0!</v>
      </c>
      <c r="BM450" s="283" t="e">
        <f t="shared" si="53"/>
        <v>#DIV/0!</v>
      </c>
      <c r="BN450" t="e">
        <f t="shared" si="56"/>
        <v>#DIV/0!</v>
      </c>
    </row>
    <row r="451" spans="1:66" x14ac:dyDescent="0.35">
      <c r="A451" t="s">
        <v>754</v>
      </c>
      <c r="B451" s="144"/>
      <c r="C451" s="98"/>
      <c r="D451" s="43" t="str">
        <f t="shared" si="49"/>
        <v>PPO</v>
      </c>
      <c r="E451" s="100"/>
      <c r="F451" s="101"/>
      <c r="G451" s="100"/>
      <c r="H451" s="101"/>
      <c r="I451" s="100"/>
      <c r="J451" s="101"/>
      <c r="K451" s="100"/>
      <c r="L451" s="101"/>
      <c r="M451" s="100"/>
      <c r="N451" s="101"/>
      <c r="O451" s="100"/>
      <c r="P451" s="101"/>
      <c r="Q451" s="100"/>
      <c r="R451" s="101"/>
      <c r="S451" s="100"/>
      <c r="T451" s="101"/>
      <c r="U451" s="118"/>
      <c r="V451" s="118"/>
      <c r="W451" s="100"/>
      <c r="X451" s="100"/>
      <c r="Y451" s="100"/>
      <c r="Z451" s="100"/>
      <c r="AA451" s="132"/>
      <c r="AB451" s="101"/>
      <c r="AC451" s="101"/>
      <c r="AD451" s="101"/>
      <c r="AE451" s="100"/>
      <c r="AF451" s="101"/>
      <c r="AG451" s="100"/>
      <c r="AH451" s="101"/>
      <c r="AI451" s="100"/>
      <c r="AJ451" s="101"/>
      <c r="AK451" s="100"/>
      <c r="AL451" s="101"/>
      <c r="AM451" s="101"/>
      <c r="AN451" s="8"/>
      <c r="AO451" s="147">
        <f>IFERROR(VLOOKUP(B451,'A2. Rate Change &amp; Enrollment'!$C$20:$K$769,3,FALSE),0)</f>
        <v>0</v>
      </c>
      <c r="AP451" s="147">
        <f>IFERROR(VLOOKUP(B451,'A2. Rate Change &amp; Enrollment'!$C$20:$K$769,7,FALSE),0)</f>
        <v>0</v>
      </c>
      <c r="AQ451" s="150" t="e">
        <f t="shared" si="54"/>
        <v>#DIV/0!</v>
      </c>
      <c r="AS451" s="177"/>
      <c r="AT451" s="177"/>
      <c r="AV451" s="153" t="e">
        <f t="shared" si="55"/>
        <v>#DIV/0!</v>
      </c>
      <c r="AW451" s="101"/>
      <c r="AY451" s="132"/>
      <c r="AZ451" s="101"/>
      <c r="BA451" s="94"/>
      <c r="BB451" s="94"/>
      <c r="BC451" s="94"/>
      <c r="BD451" s="94"/>
      <c r="BE451" s="101"/>
      <c r="BF451" s="132"/>
      <c r="BG451" s="98"/>
      <c r="BH451" s="74" t="str">
        <f t="shared" si="50"/>
        <v>N</v>
      </c>
      <c r="BI451" t="e">
        <f t="shared" si="51"/>
        <v>#DIV/0!</v>
      </c>
      <c r="BK451" s="283">
        <f>IFERROR(VLOOKUP($B451, 'A2. Rate Change &amp; Enrollment'!$C$14:$BY$769, 75, FALSE), 0)</f>
        <v>0</v>
      </c>
      <c r="BL451" s="283" t="e">
        <f t="shared" si="52"/>
        <v>#DIV/0!</v>
      </c>
      <c r="BM451" s="283" t="e">
        <f t="shared" si="53"/>
        <v>#DIV/0!</v>
      </c>
      <c r="BN451" t="e">
        <f t="shared" si="56"/>
        <v>#DIV/0!</v>
      </c>
    </row>
    <row r="452" spans="1:66" x14ac:dyDescent="0.35">
      <c r="A452" t="s">
        <v>755</v>
      </c>
      <c r="B452" s="144"/>
      <c r="C452" s="98"/>
      <c r="D452" s="43" t="str">
        <f t="shared" si="49"/>
        <v>PPO</v>
      </c>
      <c r="E452" s="100"/>
      <c r="F452" s="101"/>
      <c r="G452" s="100"/>
      <c r="H452" s="101"/>
      <c r="I452" s="100"/>
      <c r="J452" s="101"/>
      <c r="K452" s="100"/>
      <c r="L452" s="101"/>
      <c r="M452" s="100"/>
      <c r="N452" s="101"/>
      <c r="O452" s="100"/>
      <c r="P452" s="101"/>
      <c r="Q452" s="100"/>
      <c r="R452" s="101"/>
      <c r="S452" s="100"/>
      <c r="T452" s="101"/>
      <c r="U452" s="118"/>
      <c r="V452" s="118"/>
      <c r="W452" s="100"/>
      <c r="X452" s="100"/>
      <c r="Y452" s="100"/>
      <c r="Z452" s="100"/>
      <c r="AA452" s="132"/>
      <c r="AB452" s="101"/>
      <c r="AC452" s="101"/>
      <c r="AD452" s="101"/>
      <c r="AE452" s="100"/>
      <c r="AF452" s="101"/>
      <c r="AG452" s="100"/>
      <c r="AH452" s="101"/>
      <c r="AI452" s="100"/>
      <c r="AJ452" s="101"/>
      <c r="AK452" s="100"/>
      <c r="AL452" s="101"/>
      <c r="AM452" s="101"/>
      <c r="AN452" s="8"/>
      <c r="AO452" s="147">
        <f>IFERROR(VLOOKUP(B452,'A2. Rate Change &amp; Enrollment'!$C$20:$K$769,3,FALSE),0)</f>
        <v>0</v>
      </c>
      <c r="AP452" s="147">
        <f>IFERROR(VLOOKUP(B452,'A2. Rate Change &amp; Enrollment'!$C$20:$K$769,7,FALSE),0)</f>
        <v>0</v>
      </c>
      <c r="AQ452" s="150" t="e">
        <f t="shared" si="54"/>
        <v>#DIV/0!</v>
      </c>
      <c r="AS452" s="177"/>
      <c r="AT452" s="177"/>
      <c r="AV452" s="153" t="e">
        <f t="shared" si="55"/>
        <v>#DIV/0!</v>
      </c>
      <c r="AW452" s="101"/>
      <c r="AY452" s="132"/>
      <c r="AZ452" s="101"/>
      <c r="BA452" s="94"/>
      <c r="BB452" s="94"/>
      <c r="BC452" s="94"/>
      <c r="BD452" s="94"/>
      <c r="BE452" s="101"/>
      <c r="BF452" s="132"/>
      <c r="BG452" s="98"/>
      <c r="BH452" s="74" t="str">
        <f t="shared" si="50"/>
        <v>N</v>
      </c>
      <c r="BI452" t="e">
        <f t="shared" si="51"/>
        <v>#DIV/0!</v>
      </c>
      <c r="BK452" s="283">
        <f>IFERROR(VLOOKUP($B452, 'A2. Rate Change &amp; Enrollment'!$C$14:$BY$769, 75, FALSE), 0)</f>
        <v>0</v>
      </c>
      <c r="BL452" s="283" t="e">
        <f t="shared" si="52"/>
        <v>#DIV/0!</v>
      </c>
      <c r="BM452" s="283" t="e">
        <f t="shared" si="53"/>
        <v>#DIV/0!</v>
      </c>
      <c r="BN452" t="e">
        <f t="shared" si="56"/>
        <v>#DIV/0!</v>
      </c>
    </row>
    <row r="453" spans="1:66" x14ac:dyDescent="0.35">
      <c r="A453" t="s">
        <v>756</v>
      </c>
      <c r="B453" s="144"/>
      <c r="C453" s="98"/>
      <c r="D453" s="43" t="str">
        <f t="shared" si="49"/>
        <v>PPO</v>
      </c>
      <c r="E453" s="100"/>
      <c r="F453" s="101"/>
      <c r="G453" s="100"/>
      <c r="H453" s="101"/>
      <c r="I453" s="100"/>
      <c r="J453" s="101"/>
      <c r="K453" s="100"/>
      <c r="L453" s="101"/>
      <c r="M453" s="100"/>
      <c r="N453" s="101"/>
      <c r="O453" s="100"/>
      <c r="P453" s="101"/>
      <c r="Q453" s="100"/>
      <c r="R453" s="101"/>
      <c r="S453" s="100"/>
      <c r="T453" s="101"/>
      <c r="U453" s="118"/>
      <c r="V453" s="118"/>
      <c r="W453" s="100"/>
      <c r="X453" s="100"/>
      <c r="Y453" s="100"/>
      <c r="Z453" s="100"/>
      <c r="AA453" s="132"/>
      <c r="AB453" s="101"/>
      <c r="AC453" s="101"/>
      <c r="AD453" s="101"/>
      <c r="AE453" s="100"/>
      <c r="AF453" s="101"/>
      <c r="AG453" s="100"/>
      <c r="AH453" s="101"/>
      <c r="AI453" s="100"/>
      <c r="AJ453" s="101"/>
      <c r="AK453" s="100"/>
      <c r="AL453" s="101"/>
      <c r="AM453" s="101"/>
      <c r="AN453" s="8"/>
      <c r="AO453" s="147">
        <f>IFERROR(VLOOKUP(B453,'A2. Rate Change &amp; Enrollment'!$C$20:$K$769,3,FALSE),0)</f>
        <v>0</v>
      </c>
      <c r="AP453" s="147">
        <f>IFERROR(VLOOKUP(B453,'A2. Rate Change &amp; Enrollment'!$C$20:$K$769,7,FALSE),0)</f>
        <v>0</v>
      </c>
      <c r="AQ453" s="150" t="e">
        <f t="shared" si="54"/>
        <v>#DIV/0!</v>
      </c>
      <c r="AS453" s="177"/>
      <c r="AT453" s="177"/>
      <c r="AV453" s="153" t="e">
        <f t="shared" si="55"/>
        <v>#DIV/0!</v>
      </c>
      <c r="AW453" s="101"/>
      <c r="AY453" s="132"/>
      <c r="AZ453" s="101"/>
      <c r="BA453" s="94"/>
      <c r="BB453" s="94"/>
      <c r="BC453" s="94"/>
      <c r="BD453" s="94"/>
      <c r="BE453" s="101"/>
      <c r="BF453" s="132"/>
      <c r="BG453" s="98"/>
      <c r="BH453" s="74" t="str">
        <f t="shared" si="50"/>
        <v>N</v>
      </c>
      <c r="BI453" t="e">
        <f t="shared" si="51"/>
        <v>#DIV/0!</v>
      </c>
      <c r="BK453" s="283">
        <f>IFERROR(VLOOKUP($B453, 'A2. Rate Change &amp; Enrollment'!$C$14:$BY$769, 75, FALSE), 0)</f>
        <v>0</v>
      </c>
      <c r="BL453" s="283" t="e">
        <f t="shared" si="52"/>
        <v>#DIV/0!</v>
      </c>
      <c r="BM453" s="283" t="e">
        <f t="shared" si="53"/>
        <v>#DIV/0!</v>
      </c>
      <c r="BN453" t="e">
        <f t="shared" si="56"/>
        <v>#DIV/0!</v>
      </c>
    </row>
    <row r="454" spans="1:66" x14ac:dyDescent="0.35">
      <c r="A454" t="s">
        <v>757</v>
      </c>
      <c r="B454" s="144"/>
      <c r="C454" s="98"/>
      <c r="D454" s="43" t="str">
        <f t="shared" si="49"/>
        <v>PPO</v>
      </c>
      <c r="E454" s="100"/>
      <c r="F454" s="101"/>
      <c r="G454" s="100"/>
      <c r="H454" s="101"/>
      <c r="I454" s="100"/>
      <c r="J454" s="101"/>
      <c r="K454" s="100"/>
      <c r="L454" s="101"/>
      <c r="M454" s="100"/>
      <c r="N454" s="101"/>
      <c r="O454" s="100"/>
      <c r="P454" s="101"/>
      <c r="Q454" s="100"/>
      <c r="R454" s="101"/>
      <c r="S454" s="100"/>
      <c r="T454" s="101"/>
      <c r="U454" s="118"/>
      <c r="V454" s="118"/>
      <c r="W454" s="100"/>
      <c r="X454" s="100"/>
      <c r="Y454" s="100"/>
      <c r="Z454" s="100"/>
      <c r="AA454" s="132"/>
      <c r="AB454" s="101"/>
      <c r="AC454" s="101"/>
      <c r="AD454" s="101"/>
      <c r="AE454" s="100"/>
      <c r="AF454" s="101"/>
      <c r="AG454" s="100"/>
      <c r="AH454" s="101"/>
      <c r="AI454" s="100"/>
      <c r="AJ454" s="101"/>
      <c r="AK454" s="100"/>
      <c r="AL454" s="101"/>
      <c r="AM454" s="101"/>
      <c r="AN454" s="8"/>
      <c r="AO454" s="147">
        <f>IFERROR(VLOOKUP(B454,'A2. Rate Change &amp; Enrollment'!$C$20:$K$769,3,FALSE),0)</f>
        <v>0</v>
      </c>
      <c r="AP454" s="147">
        <f>IFERROR(VLOOKUP(B454,'A2. Rate Change &amp; Enrollment'!$C$20:$K$769,7,FALSE),0)</f>
        <v>0</v>
      </c>
      <c r="AQ454" s="150" t="e">
        <f t="shared" si="54"/>
        <v>#DIV/0!</v>
      </c>
      <c r="AS454" s="177"/>
      <c r="AT454" s="177"/>
      <c r="AV454" s="153" t="e">
        <f t="shared" si="55"/>
        <v>#DIV/0!</v>
      </c>
      <c r="AW454" s="101"/>
      <c r="AY454" s="132"/>
      <c r="AZ454" s="101"/>
      <c r="BA454" s="94"/>
      <c r="BB454" s="94"/>
      <c r="BC454" s="94"/>
      <c r="BD454" s="94"/>
      <c r="BE454" s="101"/>
      <c r="BF454" s="132"/>
      <c r="BG454" s="98"/>
      <c r="BH454" s="74" t="str">
        <f t="shared" si="50"/>
        <v>N</v>
      </c>
      <c r="BI454" t="e">
        <f t="shared" si="51"/>
        <v>#DIV/0!</v>
      </c>
      <c r="BK454" s="283">
        <f>IFERROR(VLOOKUP($B454, 'A2. Rate Change &amp; Enrollment'!$C$14:$BY$769, 75, FALSE), 0)</f>
        <v>0</v>
      </c>
      <c r="BL454" s="283" t="e">
        <f t="shared" si="52"/>
        <v>#DIV/0!</v>
      </c>
      <c r="BM454" s="283" t="e">
        <f t="shared" si="53"/>
        <v>#DIV/0!</v>
      </c>
      <c r="BN454" t="e">
        <f t="shared" si="56"/>
        <v>#DIV/0!</v>
      </c>
    </row>
    <row r="455" spans="1:66" x14ac:dyDescent="0.35">
      <c r="A455" t="s">
        <v>758</v>
      </c>
      <c r="B455" s="144"/>
      <c r="C455" s="98"/>
      <c r="D455" s="43" t="str">
        <f t="shared" si="49"/>
        <v>PPO</v>
      </c>
      <c r="E455" s="100"/>
      <c r="F455" s="101"/>
      <c r="G455" s="100"/>
      <c r="H455" s="101"/>
      <c r="I455" s="100"/>
      <c r="J455" s="101"/>
      <c r="K455" s="100"/>
      <c r="L455" s="101"/>
      <c r="M455" s="100"/>
      <c r="N455" s="101"/>
      <c r="O455" s="100"/>
      <c r="P455" s="101"/>
      <c r="Q455" s="100"/>
      <c r="R455" s="101"/>
      <c r="S455" s="100"/>
      <c r="T455" s="101"/>
      <c r="U455" s="118"/>
      <c r="V455" s="118"/>
      <c r="W455" s="100"/>
      <c r="X455" s="100"/>
      <c r="Y455" s="100"/>
      <c r="Z455" s="100"/>
      <c r="AA455" s="132"/>
      <c r="AB455" s="101"/>
      <c r="AC455" s="101"/>
      <c r="AD455" s="101"/>
      <c r="AE455" s="100"/>
      <c r="AF455" s="101"/>
      <c r="AG455" s="100"/>
      <c r="AH455" s="101"/>
      <c r="AI455" s="100"/>
      <c r="AJ455" s="101"/>
      <c r="AK455" s="100"/>
      <c r="AL455" s="101"/>
      <c r="AM455" s="101"/>
      <c r="AN455" s="8"/>
      <c r="AO455" s="147">
        <f>IFERROR(VLOOKUP(B455,'A2. Rate Change &amp; Enrollment'!$C$20:$K$769,3,FALSE),0)</f>
        <v>0</v>
      </c>
      <c r="AP455" s="147">
        <f>IFERROR(VLOOKUP(B455,'A2. Rate Change &amp; Enrollment'!$C$20:$K$769,7,FALSE),0)</f>
        <v>0</v>
      </c>
      <c r="AQ455" s="150" t="e">
        <f t="shared" si="54"/>
        <v>#DIV/0!</v>
      </c>
      <c r="AS455" s="177"/>
      <c r="AT455" s="177"/>
      <c r="AV455" s="153" t="e">
        <f t="shared" si="55"/>
        <v>#DIV/0!</v>
      </c>
      <c r="AW455" s="101"/>
      <c r="AY455" s="132"/>
      <c r="AZ455" s="101"/>
      <c r="BA455" s="94"/>
      <c r="BB455" s="94"/>
      <c r="BC455" s="94"/>
      <c r="BD455" s="94"/>
      <c r="BE455" s="101"/>
      <c r="BF455" s="132"/>
      <c r="BG455" s="98"/>
      <c r="BH455" s="74" t="str">
        <f t="shared" si="50"/>
        <v>N</v>
      </c>
      <c r="BI455" t="e">
        <f t="shared" si="51"/>
        <v>#DIV/0!</v>
      </c>
      <c r="BK455" s="283">
        <f>IFERROR(VLOOKUP($B455, 'A2. Rate Change &amp; Enrollment'!$C$14:$BY$769, 75, FALSE), 0)</f>
        <v>0</v>
      </c>
      <c r="BL455" s="283" t="e">
        <f t="shared" si="52"/>
        <v>#DIV/0!</v>
      </c>
      <c r="BM455" s="283" t="e">
        <f t="shared" si="53"/>
        <v>#DIV/0!</v>
      </c>
      <c r="BN455" t="e">
        <f t="shared" si="56"/>
        <v>#DIV/0!</v>
      </c>
    </row>
    <row r="456" spans="1:66" x14ac:dyDescent="0.35">
      <c r="A456" t="s">
        <v>759</v>
      </c>
      <c r="B456" s="144"/>
      <c r="C456" s="98"/>
      <c r="D456" s="43" t="str">
        <f t="shared" si="49"/>
        <v>PPO</v>
      </c>
      <c r="E456" s="100"/>
      <c r="F456" s="101"/>
      <c r="G456" s="100"/>
      <c r="H456" s="101"/>
      <c r="I456" s="100"/>
      <c r="J456" s="101"/>
      <c r="K456" s="100"/>
      <c r="L456" s="101"/>
      <c r="M456" s="100"/>
      <c r="N456" s="101"/>
      <c r="O456" s="100"/>
      <c r="P456" s="101"/>
      <c r="Q456" s="100"/>
      <c r="R456" s="101"/>
      <c r="S456" s="100"/>
      <c r="T456" s="101"/>
      <c r="U456" s="118"/>
      <c r="V456" s="118"/>
      <c r="W456" s="100"/>
      <c r="X456" s="100"/>
      <c r="Y456" s="100"/>
      <c r="Z456" s="100"/>
      <c r="AA456" s="132"/>
      <c r="AB456" s="101"/>
      <c r="AC456" s="101"/>
      <c r="AD456" s="101"/>
      <c r="AE456" s="100"/>
      <c r="AF456" s="101"/>
      <c r="AG456" s="100"/>
      <c r="AH456" s="101"/>
      <c r="AI456" s="100"/>
      <c r="AJ456" s="101"/>
      <c r="AK456" s="100"/>
      <c r="AL456" s="101"/>
      <c r="AM456" s="101"/>
      <c r="AN456" s="8"/>
      <c r="AO456" s="147">
        <f>IFERROR(VLOOKUP(B456,'A2. Rate Change &amp; Enrollment'!$C$20:$K$769,3,FALSE),0)</f>
        <v>0</v>
      </c>
      <c r="AP456" s="147">
        <f>IFERROR(VLOOKUP(B456,'A2. Rate Change &amp; Enrollment'!$C$20:$K$769,7,FALSE),0)</f>
        <v>0</v>
      </c>
      <c r="AQ456" s="150" t="e">
        <f t="shared" si="54"/>
        <v>#DIV/0!</v>
      </c>
      <c r="AS456" s="177"/>
      <c r="AT456" s="177"/>
      <c r="AV456" s="153" t="e">
        <f t="shared" si="55"/>
        <v>#DIV/0!</v>
      </c>
      <c r="AW456" s="101"/>
      <c r="AY456" s="132"/>
      <c r="AZ456" s="101"/>
      <c r="BA456" s="94"/>
      <c r="BB456" s="94"/>
      <c r="BC456" s="94"/>
      <c r="BD456" s="94"/>
      <c r="BE456" s="101"/>
      <c r="BF456" s="132"/>
      <c r="BG456" s="98"/>
      <c r="BH456" s="74" t="str">
        <f t="shared" si="50"/>
        <v>N</v>
      </c>
      <c r="BI456" t="e">
        <f t="shared" si="51"/>
        <v>#DIV/0!</v>
      </c>
      <c r="BK456" s="283">
        <f>IFERROR(VLOOKUP($B456, 'A2. Rate Change &amp; Enrollment'!$C$14:$BY$769, 75, FALSE), 0)</f>
        <v>0</v>
      </c>
      <c r="BL456" s="283" t="e">
        <f t="shared" si="52"/>
        <v>#DIV/0!</v>
      </c>
      <c r="BM456" s="283" t="e">
        <f t="shared" si="53"/>
        <v>#DIV/0!</v>
      </c>
      <c r="BN456" t="e">
        <f t="shared" si="56"/>
        <v>#DIV/0!</v>
      </c>
    </row>
    <row r="457" spans="1:66" x14ac:dyDescent="0.35">
      <c r="A457" t="s">
        <v>760</v>
      </c>
      <c r="B457" s="144"/>
      <c r="C457" s="98"/>
      <c r="D457" s="43" t="str">
        <f t="shared" si="49"/>
        <v>PPO</v>
      </c>
      <c r="E457" s="100"/>
      <c r="F457" s="101"/>
      <c r="G457" s="100"/>
      <c r="H457" s="101"/>
      <c r="I457" s="100"/>
      <c r="J457" s="101"/>
      <c r="K457" s="100"/>
      <c r="L457" s="101"/>
      <c r="M457" s="100"/>
      <c r="N457" s="101"/>
      <c r="O457" s="100"/>
      <c r="P457" s="101"/>
      <c r="Q457" s="100"/>
      <c r="R457" s="101"/>
      <c r="S457" s="100"/>
      <c r="T457" s="101"/>
      <c r="U457" s="118"/>
      <c r="V457" s="118"/>
      <c r="W457" s="100"/>
      <c r="X457" s="100"/>
      <c r="Y457" s="100"/>
      <c r="Z457" s="100"/>
      <c r="AA457" s="132"/>
      <c r="AB457" s="101"/>
      <c r="AC457" s="101"/>
      <c r="AD457" s="101"/>
      <c r="AE457" s="100"/>
      <c r="AF457" s="101"/>
      <c r="AG457" s="100"/>
      <c r="AH457" s="101"/>
      <c r="AI457" s="100"/>
      <c r="AJ457" s="101"/>
      <c r="AK457" s="100"/>
      <c r="AL457" s="101"/>
      <c r="AM457" s="101"/>
      <c r="AN457" s="8"/>
      <c r="AO457" s="147">
        <f>IFERROR(VLOOKUP(B457,'A2. Rate Change &amp; Enrollment'!$C$20:$K$769,3,FALSE),0)</f>
        <v>0</v>
      </c>
      <c r="AP457" s="147">
        <f>IFERROR(VLOOKUP(B457,'A2. Rate Change &amp; Enrollment'!$C$20:$K$769,7,FALSE),0)</f>
        <v>0</v>
      </c>
      <c r="AQ457" s="150" t="e">
        <f t="shared" si="54"/>
        <v>#DIV/0!</v>
      </c>
      <c r="AS457" s="177"/>
      <c r="AT457" s="177"/>
      <c r="AV457" s="153" t="e">
        <f t="shared" si="55"/>
        <v>#DIV/0!</v>
      </c>
      <c r="AW457" s="101"/>
      <c r="AY457" s="132"/>
      <c r="AZ457" s="101"/>
      <c r="BA457" s="94"/>
      <c r="BB457" s="94"/>
      <c r="BC457" s="94"/>
      <c r="BD457" s="94"/>
      <c r="BE457" s="101"/>
      <c r="BF457" s="132"/>
      <c r="BG457" s="98"/>
      <c r="BH457" s="74" t="str">
        <f t="shared" si="50"/>
        <v>N</v>
      </c>
      <c r="BI457" t="e">
        <f t="shared" si="51"/>
        <v>#DIV/0!</v>
      </c>
      <c r="BK457" s="283">
        <f>IFERROR(VLOOKUP($B457, 'A2. Rate Change &amp; Enrollment'!$C$14:$BY$769, 75, FALSE), 0)</f>
        <v>0</v>
      </c>
      <c r="BL457" s="283" t="e">
        <f t="shared" si="52"/>
        <v>#DIV/0!</v>
      </c>
      <c r="BM457" s="283" t="e">
        <f t="shared" si="53"/>
        <v>#DIV/0!</v>
      </c>
      <c r="BN457" t="e">
        <f t="shared" si="56"/>
        <v>#DIV/0!</v>
      </c>
    </row>
    <row r="458" spans="1:66" x14ac:dyDescent="0.35">
      <c r="A458" t="s">
        <v>761</v>
      </c>
      <c r="B458" s="144"/>
      <c r="C458" s="98"/>
      <c r="D458" s="43" t="str">
        <f t="shared" si="49"/>
        <v>PPO</v>
      </c>
      <c r="E458" s="100"/>
      <c r="F458" s="101"/>
      <c r="G458" s="100"/>
      <c r="H458" s="101"/>
      <c r="I458" s="100"/>
      <c r="J458" s="101"/>
      <c r="K458" s="100"/>
      <c r="L458" s="101"/>
      <c r="M458" s="100"/>
      <c r="N458" s="101"/>
      <c r="O458" s="100"/>
      <c r="P458" s="101"/>
      <c r="Q458" s="100"/>
      <c r="R458" s="101"/>
      <c r="S458" s="100"/>
      <c r="T458" s="101"/>
      <c r="U458" s="118"/>
      <c r="V458" s="118"/>
      <c r="W458" s="100"/>
      <c r="X458" s="100"/>
      <c r="Y458" s="100"/>
      <c r="Z458" s="100"/>
      <c r="AA458" s="132"/>
      <c r="AB458" s="101"/>
      <c r="AC458" s="101"/>
      <c r="AD458" s="101"/>
      <c r="AE458" s="100"/>
      <c r="AF458" s="101"/>
      <c r="AG458" s="100"/>
      <c r="AH458" s="101"/>
      <c r="AI458" s="100"/>
      <c r="AJ458" s="101"/>
      <c r="AK458" s="100"/>
      <c r="AL458" s="101"/>
      <c r="AM458" s="101"/>
      <c r="AN458" s="8"/>
      <c r="AO458" s="147">
        <f>IFERROR(VLOOKUP(B458,'A2. Rate Change &amp; Enrollment'!$C$20:$K$769,3,FALSE),0)</f>
        <v>0</v>
      </c>
      <c r="AP458" s="147">
        <f>IFERROR(VLOOKUP(B458,'A2. Rate Change &amp; Enrollment'!$C$20:$K$769,7,FALSE),0)</f>
        <v>0</v>
      </c>
      <c r="AQ458" s="150" t="e">
        <f t="shared" si="54"/>
        <v>#DIV/0!</v>
      </c>
      <c r="AS458" s="177"/>
      <c r="AT458" s="177"/>
      <c r="AV458" s="153" t="e">
        <f t="shared" si="55"/>
        <v>#DIV/0!</v>
      </c>
      <c r="AW458" s="101"/>
      <c r="AY458" s="132"/>
      <c r="AZ458" s="101"/>
      <c r="BA458" s="94"/>
      <c r="BB458" s="94"/>
      <c r="BC458" s="94"/>
      <c r="BD458" s="94"/>
      <c r="BE458" s="101"/>
      <c r="BF458" s="132"/>
      <c r="BG458" s="98"/>
      <c r="BH458" s="74" t="str">
        <f t="shared" si="50"/>
        <v>N</v>
      </c>
      <c r="BI458" t="e">
        <f t="shared" si="51"/>
        <v>#DIV/0!</v>
      </c>
      <c r="BK458" s="283">
        <f>IFERROR(VLOOKUP($B458, 'A2. Rate Change &amp; Enrollment'!$C$14:$BY$769, 75, FALSE), 0)</f>
        <v>0</v>
      </c>
      <c r="BL458" s="283" t="e">
        <f t="shared" si="52"/>
        <v>#DIV/0!</v>
      </c>
      <c r="BM458" s="283" t="e">
        <f t="shared" si="53"/>
        <v>#DIV/0!</v>
      </c>
      <c r="BN458" t="e">
        <f t="shared" si="56"/>
        <v>#DIV/0!</v>
      </c>
    </row>
    <row r="459" spans="1:66" x14ac:dyDescent="0.35">
      <c r="A459" t="s">
        <v>762</v>
      </c>
      <c r="B459" s="144"/>
      <c r="C459" s="98"/>
      <c r="D459" s="43" t="str">
        <f t="shared" si="49"/>
        <v>PPO</v>
      </c>
      <c r="E459" s="100"/>
      <c r="F459" s="101"/>
      <c r="G459" s="100"/>
      <c r="H459" s="101"/>
      <c r="I459" s="100"/>
      <c r="J459" s="101"/>
      <c r="K459" s="100"/>
      <c r="L459" s="101"/>
      <c r="M459" s="100"/>
      <c r="N459" s="101"/>
      <c r="O459" s="100"/>
      <c r="P459" s="101"/>
      <c r="Q459" s="100"/>
      <c r="R459" s="101"/>
      <c r="S459" s="100"/>
      <c r="T459" s="101"/>
      <c r="U459" s="118"/>
      <c r="V459" s="118"/>
      <c r="W459" s="100"/>
      <c r="X459" s="100"/>
      <c r="Y459" s="100"/>
      <c r="Z459" s="100"/>
      <c r="AA459" s="132"/>
      <c r="AB459" s="101"/>
      <c r="AC459" s="101"/>
      <c r="AD459" s="101"/>
      <c r="AE459" s="100"/>
      <c r="AF459" s="101"/>
      <c r="AG459" s="100"/>
      <c r="AH459" s="101"/>
      <c r="AI459" s="100"/>
      <c r="AJ459" s="101"/>
      <c r="AK459" s="100"/>
      <c r="AL459" s="101"/>
      <c r="AM459" s="101"/>
      <c r="AN459" s="8"/>
      <c r="AO459" s="147">
        <f>IFERROR(VLOOKUP(B459,'A2. Rate Change &amp; Enrollment'!$C$20:$K$769,3,FALSE),0)</f>
        <v>0</v>
      </c>
      <c r="AP459" s="147">
        <f>IFERROR(VLOOKUP(B459,'A2. Rate Change &amp; Enrollment'!$C$20:$K$769,7,FALSE),0)</f>
        <v>0</v>
      </c>
      <c r="AQ459" s="150" t="e">
        <f t="shared" si="54"/>
        <v>#DIV/0!</v>
      </c>
      <c r="AS459" s="177"/>
      <c r="AT459" s="177"/>
      <c r="AV459" s="153" t="e">
        <f t="shared" si="55"/>
        <v>#DIV/0!</v>
      </c>
      <c r="AW459" s="101"/>
      <c r="AY459" s="132"/>
      <c r="AZ459" s="101"/>
      <c r="BA459" s="94"/>
      <c r="BB459" s="94"/>
      <c r="BC459" s="94"/>
      <c r="BD459" s="94"/>
      <c r="BE459" s="101"/>
      <c r="BF459" s="132"/>
      <c r="BG459" s="98"/>
      <c r="BH459" s="74" t="str">
        <f t="shared" si="50"/>
        <v>N</v>
      </c>
      <c r="BI459" t="e">
        <f t="shared" si="51"/>
        <v>#DIV/0!</v>
      </c>
      <c r="BK459" s="283">
        <f>IFERROR(VLOOKUP($B459, 'A2. Rate Change &amp; Enrollment'!$C$14:$BY$769, 75, FALSE), 0)</f>
        <v>0</v>
      </c>
      <c r="BL459" s="283" t="e">
        <f t="shared" si="52"/>
        <v>#DIV/0!</v>
      </c>
      <c r="BM459" s="283" t="e">
        <f t="shared" si="53"/>
        <v>#DIV/0!</v>
      </c>
      <c r="BN459" t="e">
        <f t="shared" si="56"/>
        <v>#DIV/0!</v>
      </c>
    </row>
    <row r="460" spans="1:66" x14ac:dyDescent="0.35">
      <c r="A460" t="s">
        <v>763</v>
      </c>
      <c r="B460" s="144"/>
      <c r="C460" s="98"/>
      <c r="D460" s="43" t="str">
        <f t="shared" si="49"/>
        <v>PPO</v>
      </c>
      <c r="E460" s="100"/>
      <c r="F460" s="101"/>
      <c r="G460" s="100"/>
      <c r="H460" s="101"/>
      <c r="I460" s="100"/>
      <c r="J460" s="101"/>
      <c r="K460" s="100"/>
      <c r="L460" s="101"/>
      <c r="M460" s="100"/>
      <c r="N460" s="101"/>
      <c r="O460" s="100"/>
      <c r="P460" s="101"/>
      <c r="Q460" s="100"/>
      <c r="R460" s="101"/>
      <c r="S460" s="100"/>
      <c r="T460" s="101"/>
      <c r="U460" s="118"/>
      <c r="V460" s="118"/>
      <c r="W460" s="100"/>
      <c r="X460" s="100"/>
      <c r="Y460" s="100"/>
      <c r="Z460" s="100"/>
      <c r="AA460" s="132"/>
      <c r="AB460" s="101"/>
      <c r="AC460" s="101"/>
      <c r="AD460" s="101"/>
      <c r="AE460" s="100"/>
      <c r="AF460" s="101"/>
      <c r="AG460" s="100"/>
      <c r="AH460" s="101"/>
      <c r="AI460" s="100"/>
      <c r="AJ460" s="101"/>
      <c r="AK460" s="100"/>
      <c r="AL460" s="101"/>
      <c r="AM460" s="101"/>
      <c r="AN460" s="8"/>
      <c r="AO460" s="147">
        <f>IFERROR(VLOOKUP(B460,'A2. Rate Change &amp; Enrollment'!$C$20:$K$769,3,FALSE),0)</f>
        <v>0</v>
      </c>
      <c r="AP460" s="147">
        <f>IFERROR(VLOOKUP(B460,'A2. Rate Change &amp; Enrollment'!$C$20:$K$769,7,FALSE),0)</f>
        <v>0</v>
      </c>
      <c r="AQ460" s="150" t="e">
        <f t="shared" si="54"/>
        <v>#DIV/0!</v>
      </c>
      <c r="AS460" s="177"/>
      <c r="AT460" s="177"/>
      <c r="AV460" s="153" t="e">
        <f t="shared" si="55"/>
        <v>#DIV/0!</v>
      </c>
      <c r="AW460" s="101"/>
      <c r="AY460" s="132"/>
      <c r="AZ460" s="101"/>
      <c r="BA460" s="94"/>
      <c r="BB460" s="94"/>
      <c r="BC460" s="94"/>
      <c r="BD460" s="94"/>
      <c r="BE460" s="101"/>
      <c r="BF460" s="132"/>
      <c r="BG460" s="98"/>
      <c r="BH460" s="74" t="str">
        <f t="shared" si="50"/>
        <v>N</v>
      </c>
      <c r="BI460" t="e">
        <f t="shared" si="51"/>
        <v>#DIV/0!</v>
      </c>
      <c r="BK460" s="283">
        <f>IFERROR(VLOOKUP($B460, 'A2. Rate Change &amp; Enrollment'!$C$14:$BY$769, 75, FALSE), 0)</f>
        <v>0</v>
      </c>
      <c r="BL460" s="283" t="e">
        <f t="shared" si="52"/>
        <v>#DIV/0!</v>
      </c>
      <c r="BM460" s="283" t="e">
        <f t="shared" si="53"/>
        <v>#DIV/0!</v>
      </c>
      <c r="BN460" t="e">
        <f t="shared" si="56"/>
        <v>#DIV/0!</v>
      </c>
    </row>
    <row r="461" spans="1:66" x14ac:dyDescent="0.35">
      <c r="A461" t="s">
        <v>764</v>
      </c>
      <c r="B461" s="144"/>
      <c r="C461" s="98"/>
      <c r="D461" s="43" t="str">
        <f t="shared" si="49"/>
        <v>PPO</v>
      </c>
      <c r="E461" s="100"/>
      <c r="F461" s="101"/>
      <c r="G461" s="100"/>
      <c r="H461" s="101"/>
      <c r="I461" s="100"/>
      <c r="J461" s="101"/>
      <c r="K461" s="100"/>
      <c r="L461" s="101"/>
      <c r="M461" s="100"/>
      <c r="N461" s="101"/>
      <c r="O461" s="100"/>
      <c r="P461" s="101"/>
      <c r="Q461" s="100"/>
      <c r="R461" s="101"/>
      <c r="S461" s="100"/>
      <c r="T461" s="101"/>
      <c r="U461" s="118"/>
      <c r="V461" s="118"/>
      <c r="W461" s="100"/>
      <c r="X461" s="100"/>
      <c r="Y461" s="100"/>
      <c r="Z461" s="100"/>
      <c r="AA461" s="132"/>
      <c r="AB461" s="101"/>
      <c r="AC461" s="101"/>
      <c r="AD461" s="101"/>
      <c r="AE461" s="100"/>
      <c r="AF461" s="101"/>
      <c r="AG461" s="100"/>
      <c r="AH461" s="101"/>
      <c r="AI461" s="100"/>
      <c r="AJ461" s="101"/>
      <c r="AK461" s="100"/>
      <c r="AL461" s="101"/>
      <c r="AM461" s="101"/>
      <c r="AN461" s="8"/>
      <c r="AO461" s="147">
        <f>IFERROR(VLOOKUP(B461,'A2. Rate Change &amp; Enrollment'!$C$20:$K$769,3,FALSE),0)</f>
        <v>0</v>
      </c>
      <c r="AP461" s="147">
        <f>IFERROR(VLOOKUP(B461,'A2. Rate Change &amp; Enrollment'!$C$20:$K$769,7,FALSE),0)</f>
        <v>0</v>
      </c>
      <c r="AQ461" s="150" t="e">
        <f t="shared" si="54"/>
        <v>#DIV/0!</v>
      </c>
      <c r="AS461" s="177"/>
      <c r="AT461" s="177"/>
      <c r="AV461" s="153" t="e">
        <f t="shared" si="55"/>
        <v>#DIV/0!</v>
      </c>
      <c r="AW461" s="101"/>
      <c r="AY461" s="132"/>
      <c r="AZ461" s="101"/>
      <c r="BA461" s="94"/>
      <c r="BB461" s="94"/>
      <c r="BC461" s="94"/>
      <c r="BD461" s="94"/>
      <c r="BE461" s="101"/>
      <c r="BF461" s="132"/>
      <c r="BG461" s="98"/>
      <c r="BH461" s="74" t="str">
        <f t="shared" si="50"/>
        <v>N</v>
      </c>
      <c r="BI461" t="e">
        <f t="shared" si="51"/>
        <v>#DIV/0!</v>
      </c>
      <c r="BK461" s="283">
        <f>IFERROR(VLOOKUP($B461, 'A2. Rate Change &amp; Enrollment'!$C$14:$BY$769, 75, FALSE), 0)</f>
        <v>0</v>
      </c>
      <c r="BL461" s="283" t="e">
        <f t="shared" si="52"/>
        <v>#DIV/0!</v>
      </c>
      <c r="BM461" s="283" t="e">
        <f t="shared" si="53"/>
        <v>#DIV/0!</v>
      </c>
      <c r="BN461" t="e">
        <f t="shared" si="56"/>
        <v>#DIV/0!</v>
      </c>
    </row>
    <row r="462" spans="1:66" x14ac:dyDescent="0.35">
      <c r="A462" t="s">
        <v>765</v>
      </c>
      <c r="B462" s="144"/>
      <c r="C462" s="98"/>
      <c r="D462" s="43" t="str">
        <f t="shared" si="49"/>
        <v>PPO</v>
      </c>
      <c r="E462" s="100"/>
      <c r="F462" s="101"/>
      <c r="G462" s="100"/>
      <c r="H462" s="101"/>
      <c r="I462" s="100"/>
      <c r="J462" s="101"/>
      <c r="K462" s="100"/>
      <c r="L462" s="101"/>
      <c r="M462" s="100"/>
      <c r="N462" s="101"/>
      <c r="O462" s="100"/>
      <c r="P462" s="101"/>
      <c r="Q462" s="100"/>
      <c r="R462" s="101"/>
      <c r="S462" s="100"/>
      <c r="T462" s="101"/>
      <c r="U462" s="118"/>
      <c r="V462" s="118"/>
      <c r="W462" s="100"/>
      <c r="X462" s="100"/>
      <c r="Y462" s="100"/>
      <c r="Z462" s="100"/>
      <c r="AA462" s="132"/>
      <c r="AB462" s="101"/>
      <c r="AC462" s="101"/>
      <c r="AD462" s="101"/>
      <c r="AE462" s="100"/>
      <c r="AF462" s="101"/>
      <c r="AG462" s="100"/>
      <c r="AH462" s="101"/>
      <c r="AI462" s="100"/>
      <c r="AJ462" s="101"/>
      <c r="AK462" s="100"/>
      <c r="AL462" s="101"/>
      <c r="AM462" s="101"/>
      <c r="AN462" s="8"/>
      <c r="AO462" s="147">
        <f>IFERROR(VLOOKUP(B462,'A2. Rate Change &amp; Enrollment'!$C$20:$K$769,3,FALSE),0)</f>
        <v>0</v>
      </c>
      <c r="AP462" s="147">
        <f>IFERROR(VLOOKUP(B462,'A2. Rate Change &amp; Enrollment'!$C$20:$K$769,7,FALSE),0)</f>
        <v>0</v>
      </c>
      <c r="AQ462" s="150" t="e">
        <f t="shared" si="54"/>
        <v>#DIV/0!</v>
      </c>
      <c r="AS462" s="177"/>
      <c r="AT462" s="177"/>
      <c r="AV462" s="153" t="e">
        <f t="shared" si="55"/>
        <v>#DIV/0!</v>
      </c>
      <c r="AW462" s="101"/>
      <c r="AY462" s="132"/>
      <c r="AZ462" s="101"/>
      <c r="BA462" s="94"/>
      <c r="BB462" s="94"/>
      <c r="BC462" s="94"/>
      <c r="BD462" s="94"/>
      <c r="BE462" s="101"/>
      <c r="BF462" s="132"/>
      <c r="BG462" s="98"/>
      <c r="BH462" s="74" t="str">
        <f t="shared" si="50"/>
        <v>N</v>
      </c>
      <c r="BI462" t="e">
        <f t="shared" si="51"/>
        <v>#DIV/0!</v>
      </c>
      <c r="BK462" s="283">
        <f>IFERROR(VLOOKUP($B462, 'A2. Rate Change &amp; Enrollment'!$C$14:$BY$769, 75, FALSE), 0)</f>
        <v>0</v>
      </c>
      <c r="BL462" s="283" t="e">
        <f t="shared" si="52"/>
        <v>#DIV/0!</v>
      </c>
      <c r="BM462" s="283" t="e">
        <f t="shared" si="53"/>
        <v>#DIV/0!</v>
      </c>
      <c r="BN462" t="e">
        <f t="shared" si="56"/>
        <v>#DIV/0!</v>
      </c>
    </row>
    <row r="463" spans="1:66" x14ac:dyDescent="0.35">
      <c r="A463" t="s">
        <v>766</v>
      </c>
      <c r="B463" s="144"/>
      <c r="C463" s="98"/>
      <c r="D463" s="43" t="str">
        <f t="shared" si="49"/>
        <v>PPO</v>
      </c>
      <c r="E463" s="100"/>
      <c r="F463" s="101"/>
      <c r="G463" s="100"/>
      <c r="H463" s="101"/>
      <c r="I463" s="100"/>
      <c r="J463" s="101"/>
      <c r="K463" s="100"/>
      <c r="L463" s="101"/>
      <c r="M463" s="100"/>
      <c r="N463" s="101"/>
      <c r="O463" s="100"/>
      <c r="P463" s="101"/>
      <c r="Q463" s="100"/>
      <c r="R463" s="101"/>
      <c r="S463" s="100"/>
      <c r="T463" s="101"/>
      <c r="U463" s="118"/>
      <c r="V463" s="118"/>
      <c r="W463" s="100"/>
      <c r="X463" s="100"/>
      <c r="Y463" s="100"/>
      <c r="Z463" s="100"/>
      <c r="AA463" s="132"/>
      <c r="AB463" s="101"/>
      <c r="AC463" s="101"/>
      <c r="AD463" s="101"/>
      <c r="AE463" s="100"/>
      <c r="AF463" s="101"/>
      <c r="AG463" s="100"/>
      <c r="AH463" s="101"/>
      <c r="AI463" s="100"/>
      <c r="AJ463" s="101"/>
      <c r="AK463" s="100"/>
      <c r="AL463" s="101"/>
      <c r="AM463" s="101"/>
      <c r="AN463" s="8"/>
      <c r="AO463" s="147">
        <f>IFERROR(VLOOKUP(B463,'A2. Rate Change &amp; Enrollment'!$C$20:$K$769,3,FALSE),0)</f>
        <v>0</v>
      </c>
      <c r="AP463" s="147">
        <f>IFERROR(VLOOKUP(B463,'A2. Rate Change &amp; Enrollment'!$C$20:$K$769,7,FALSE),0)</f>
        <v>0</v>
      </c>
      <c r="AQ463" s="150" t="e">
        <f t="shared" si="54"/>
        <v>#DIV/0!</v>
      </c>
      <c r="AS463" s="177"/>
      <c r="AT463" s="177"/>
      <c r="AV463" s="153" t="e">
        <f t="shared" si="55"/>
        <v>#DIV/0!</v>
      </c>
      <c r="AW463" s="101"/>
      <c r="AY463" s="132"/>
      <c r="AZ463" s="101"/>
      <c r="BA463" s="94"/>
      <c r="BB463" s="94"/>
      <c r="BC463" s="94"/>
      <c r="BD463" s="94"/>
      <c r="BE463" s="101"/>
      <c r="BF463" s="132"/>
      <c r="BG463" s="98"/>
      <c r="BH463" s="74" t="str">
        <f t="shared" si="50"/>
        <v>N</v>
      </c>
      <c r="BI463" t="e">
        <f t="shared" si="51"/>
        <v>#DIV/0!</v>
      </c>
      <c r="BK463" s="283">
        <f>IFERROR(VLOOKUP($B463, 'A2. Rate Change &amp; Enrollment'!$C$14:$BY$769, 75, FALSE), 0)</f>
        <v>0</v>
      </c>
      <c r="BL463" s="283" t="e">
        <f t="shared" si="52"/>
        <v>#DIV/0!</v>
      </c>
      <c r="BM463" s="283" t="e">
        <f t="shared" si="53"/>
        <v>#DIV/0!</v>
      </c>
      <c r="BN463" t="e">
        <f t="shared" si="56"/>
        <v>#DIV/0!</v>
      </c>
    </row>
    <row r="464" spans="1:66" x14ac:dyDescent="0.35">
      <c r="A464" t="s">
        <v>767</v>
      </c>
      <c r="B464" s="144"/>
      <c r="C464" s="98"/>
      <c r="D464" s="43" t="str">
        <f t="shared" ref="D464:D527" si="57">$B$4</f>
        <v>PPO</v>
      </c>
      <c r="E464" s="100"/>
      <c r="F464" s="101"/>
      <c r="G464" s="100"/>
      <c r="H464" s="101"/>
      <c r="I464" s="100"/>
      <c r="J464" s="101"/>
      <c r="K464" s="100"/>
      <c r="L464" s="101"/>
      <c r="M464" s="100"/>
      <c r="N464" s="101"/>
      <c r="O464" s="100"/>
      <c r="P464" s="101"/>
      <c r="Q464" s="100"/>
      <c r="R464" s="101"/>
      <c r="S464" s="100"/>
      <c r="T464" s="101"/>
      <c r="U464" s="118"/>
      <c r="V464" s="118"/>
      <c r="W464" s="100"/>
      <c r="X464" s="100"/>
      <c r="Y464" s="100"/>
      <c r="Z464" s="100"/>
      <c r="AA464" s="132"/>
      <c r="AB464" s="101"/>
      <c r="AC464" s="101"/>
      <c r="AD464" s="101"/>
      <c r="AE464" s="100"/>
      <c r="AF464" s="101"/>
      <c r="AG464" s="100"/>
      <c r="AH464" s="101"/>
      <c r="AI464" s="100"/>
      <c r="AJ464" s="101"/>
      <c r="AK464" s="100"/>
      <c r="AL464" s="101"/>
      <c r="AM464" s="101"/>
      <c r="AN464" s="8"/>
      <c r="AO464" s="147">
        <f>IFERROR(VLOOKUP(B464,'A2. Rate Change &amp; Enrollment'!$C$20:$K$769,3,FALSE),0)</f>
        <v>0</v>
      </c>
      <c r="AP464" s="147">
        <f>IFERROR(VLOOKUP(B464,'A2. Rate Change &amp; Enrollment'!$C$20:$K$769,7,FALSE),0)</f>
        <v>0</v>
      </c>
      <c r="AQ464" s="150" t="e">
        <f t="shared" si="54"/>
        <v>#DIV/0!</v>
      </c>
      <c r="AS464" s="177"/>
      <c r="AT464" s="177"/>
      <c r="AV464" s="153" t="e">
        <f t="shared" si="55"/>
        <v>#DIV/0!</v>
      </c>
      <c r="AW464" s="101"/>
      <c r="AY464" s="132"/>
      <c r="AZ464" s="101"/>
      <c r="BA464" s="94"/>
      <c r="BB464" s="94"/>
      <c r="BC464" s="94"/>
      <c r="BD464" s="94"/>
      <c r="BE464" s="101"/>
      <c r="BF464" s="132"/>
      <c r="BG464" s="98"/>
      <c r="BH464" s="74" t="str">
        <f t="shared" ref="BH464:BH527" si="58">IF(OR(AS464-AT464&gt;5%, AT464-AS464&gt;5%), "Y", "N")</f>
        <v>N</v>
      </c>
      <c r="BI464" t="e">
        <f t="shared" ref="BI464:BI527" si="59">IF(AND(AQ464&gt;5%, BH464="Y"), "Y", "N")</f>
        <v>#DIV/0!</v>
      </c>
      <c r="BK464" s="283">
        <f>IFERROR(VLOOKUP($B464, 'A2. Rate Change &amp; Enrollment'!$C$14:$BY$769, 75, FALSE), 0)</f>
        <v>0</v>
      </c>
      <c r="BL464" s="283" t="e">
        <f t="shared" ref="BL464:BL527" si="60">BK464/$BK$14</f>
        <v>#DIV/0!</v>
      </c>
      <c r="BM464" s="283" t="e">
        <f t="shared" ref="BM464:BM527" si="61">AS464/$AS$14</f>
        <v>#DIV/0!</v>
      </c>
      <c r="BN464" t="e">
        <f t="shared" si="56"/>
        <v>#DIV/0!</v>
      </c>
    </row>
    <row r="465" spans="1:66" x14ac:dyDescent="0.35">
      <c r="A465" t="s">
        <v>768</v>
      </c>
      <c r="B465" s="144"/>
      <c r="C465" s="98"/>
      <c r="D465" s="43" t="str">
        <f t="shared" si="57"/>
        <v>PPO</v>
      </c>
      <c r="E465" s="100"/>
      <c r="F465" s="101"/>
      <c r="G465" s="100"/>
      <c r="H465" s="101"/>
      <c r="I465" s="100"/>
      <c r="J465" s="101"/>
      <c r="K465" s="100"/>
      <c r="L465" s="101"/>
      <c r="M465" s="100"/>
      <c r="N465" s="101"/>
      <c r="O465" s="100"/>
      <c r="P465" s="101"/>
      <c r="Q465" s="100"/>
      <c r="R465" s="101"/>
      <c r="S465" s="100"/>
      <c r="T465" s="101"/>
      <c r="U465" s="118"/>
      <c r="V465" s="118"/>
      <c r="W465" s="100"/>
      <c r="X465" s="100"/>
      <c r="Y465" s="100"/>
      <c r="Z465" s="100"/>
      <c r="AA465" s="132"/>
      <c r="AB465" s="101"/>
      <c r="AC465" s="101"/>
      <c r="AD465" s="101"/>
      <c r="AE465" s="100"/>
      <c r="AF465" s="101"/>
      <c r="AG465" s="100"/>
      <c r="AH465" s="101"/>
      <c r="AI465" s="100"/>
      <c r="AJ465" s="101"/>
      <c r="AK465" s="100"/>
      <c r="AL465" s="101"/>
      <c r="AM465" s="101"/>
      <c r="AN465" s="8"/>
      <c r="AO465" s="147">
        <f>IFERROR(VLOOKUP(B465,'A2. Rate Change &amp; Enrollment'!$C$20:$K$769,3,FALSE),0)</f>
        <v>0</v>
      </c>
      <c r="AP465" s="147">
        <f>IFERROR(VLOOKUP(B465,'A2. Rate Change &amp; Enrollment'!$C$20:$K$769,7,FALSE),0)</f>
        <v>0</v>
      </c>
      <c r="AQ465" s="150" t="e">
        <f t="shared" ref="AQ465:AQ528" si="62">AP465/$AP$11</f>
        <v>#DIV/0!</v>
      </c>
      <c r="AS465" s="177"/>
      <c r="AT465" s="177"/>
      <c r="AV465" s="153" t="e">
        <f t="shared" ref="AV465:AV528" si="63">AS465/AT465-1</f>
        <v>#DIV/0!</v>
      </c>
      <c r="AW465" s="101"/>
      <c r="AY465" s="132"/>
      <c r="AZ465" s="101"/>
      <c r="BA465" s="94"/>
      <c r="BB465" s="94"/>
      <c r="BC465" s="94"/>
      <c r="BD465" s="94"/>
      <c r="BE465" s="101"/>
      <c r="BF465" s="132"/>
      <c r="BG465" s="98"/>
      <c r="BH465" s="74" t="str">
        <f t="shared" si="58"/>
        <v>N</v>
      </c>
      <c r="BI465" t="e">
        <f t="shared" si="59"/>
        <v>#DIV/0!</v>
      </c>
      <c r="BK465" s="283">
        <f>IFERROR(VLOOKUP($B465, 'A2. Rate Change &amp; Enrollment'!$C$14:$BY$769, 75, FALSE), 0)</f>
        <v>0</v>
      </c>
      <c r="BL465" s="283" t="e">
        <f t="shared" si="60"/>
        <v>#DIV/0!</v>
      </c>
      <c r="BM465" s="283" t="e">
        <f t="shared" si="61"/>
        <v>#DIV/0!</v>
      </c>
      <c r="BN465" t="e">
        <f t="shared" ref="BN465:BN528" si="64">IF(ABS(BM465-BL465)&lt;0.001, "N", "Y")</f>
        <v>#DIV/0!</v>
      </c>
    </row>
    <row r="466" spans="1:66" x14ac:dyDescent="0.35">
      <c r="A466" t="s">
        <v>769</v>
      </c>
      <c r="B466" s="144"/>
      <c r="C466" s="98"/>
      <c r="D466" s="43" t="str">
        <f t="shared" si="57"/>
        <v>PPO</v>
      </c>
      <c r="E466" s="100"/>
      <c r="F466" s="101"/>
      <c r="G466" s="100"/>
      <c r="H466" s="101"/>
      <c r="I466" s="100"/>
      <c r="J466" s="101"/>
      <c r="K466" s="100"/>
      <c r="L466" s="101"/>
      <c r="M466" s="100"/>
      <c r="N466" s="101"/>
      <c r="O466" s="100"/>
      <c r="P466" s="101"/>
      <c r="Q466" s="100"/>
      <c r="R466" s="101"/>
      <c r="S466" s="100"/>
      <c r="T466" s="101"/>
      <c r="U466" s="118"/>
      <c r="V466" s="118"/>
      <c r="W466" s="100"/>
      <c r="X466" s="100"/>
      <c r="Y466" s="100"/>
      <c r="Z466" s="100"/>
      <c r="AA466" s="132"/>
      <c r="AB466" s="101"/>
      <c r="AC466" s="101"/>
      <c r="AD466" s="101"/>
      <c r="AE466" s="100"/>
      <c r="AF466" s="101"/>
      <c r="AG466" s="100"/>
      <c r="AH466" s="101"/>
      <c r="AI466" s="100"/>
      <c r="AJ466" s="101"/>
      <c r="AK466" s="100"/>
      <c r="AL466" s="101"/>
      <c r="AM466" s="101"/>
      <c r="AN466" s="8"/>
      <c r="AO466" s="147">
        <f>IFERROR(VLOOKUP(B466,'A2. Rate Change &amp; Enrollment'!$C$20:$K$769,3,FALSE),0)</f>
        <v>0</v>
      </c>
      <c r="AP466" s="147">
        <f>IFERROR(VLOOKUP(B466,'A2. Rate Change &amp; Enrollment'!$C$20:$K$769,7,FALSE),0)</f>
        <v>0</v>
      </c>
      <c r="AQ466" s="150" t="e">
        <f t="shared" si="62"/>
        <v>#DIV/0!</v>
      </c>
      <c r="AS466" s="177"/>
      <c r="AT466" s="177"/>
      <c r="AV466" s="153" t="e">
        <f t="shared" si="63"/>
        <v>#DIV/0!</v>
      </c>
      <c r="AW466" s="101"/>
      <c r="AY466" s="132"/>
      <c r="AZ466" s="101"/>
      <c r="BA466" s="94"/>
      <c r="BB466" s="94"/>
      <c r="BC466" s="94"/>
      <c r="BD466" s="94"/>
      <c r="BE466" s="101"/>
      <c r="BF466" s="132"/>
      <c r="BG466" s="98"/>
      <c r="BH466" s="74" t="str">
        <f t="shared" si="58"/>
        <v>N</v>
      </c>
      <c r="BI466" t="e">
        <f t="shared" si="59"/>
        <v>#DIV/0!</v>
      </c>
      <c r="BK466" s="283">
        <f>IFERROR(VLOOKUP($B466, 'A2. Rate Change &amp; Enrollment'!$C$14:$BY$769, 75, FALSE), 0)</f>
        <v>0</v>
      </c>
      <c r="BL466" s="283" t="e">
        <f t="shared" si="60"/>
        <v>#DIV/0!</v>
      </c>
      <c r="BM466" s="283" t="e">
        <f t="shared" si="61"/>
        <v>#DIV/0!</v>
      </c>
      <c r="BN466" t="e">
        <f t="shared" si="64"/>
        <v>#DIV/0!</v>
      </c>
    </row>
    <row r="467" spans="1:66" x14ac:dyDescent="0.35">
      <c r="A467" t="s">
        <v>770</v>
      </c>
      <c r="B467" s="144"/>
      <c r="C467" s="98"/>
      <c r="D467" s="43" t="str">
        <f t="shared" si="57"/>
        <v>PPO</v>
      </c>
      <c r="E467" s="100"/>
      <c r="F467" s="101"/>
      <c r="G467" s="100"/>
      <c r="H467" s="101"/>
      <c r="I467" s="100"/>
      <c r="J467" s="101"/>
      <c r="K467" s="100"/>
      <c r="L467" s="101"/>
      <c r="M467" s="100"/>
      <c r="N467" s="101"/>
      <c r="O467" s="100"/>
      <c r="P467" s="101"/>
      <c r="Q467" s="100"/>
      <c r="R467" s="101"/>
      <c r="S467" s="100"/>
      <c r="T467" s="101"/>
      <c r="U467" s="118"/>
      <c r="V467" s="118"/>
      <c r="W467" s="100"/>
      <c r="X467" s="100"/>
      <c r="Y467" s="100"/>
      <c r="Z467" s="100"/>
      <c r="AA467" s="132"/>
      <c r="AB467" s="101"/>
      <c r="AC467" s="101"/>
      <c r="AD467" s="101"/>
      <c r="AE467" s="100"/>
      <c r="AF467" s="101"/>
      <c r="AG467" s="100"/>
      <c r="AH467" s="101"/>
      <c r="AI467" s="100"/>
      <c r="AJ467" s="101"/>
      <c r="AK467" s="100"/>
      <c r="AL467" s="101"/>
      <c r="AM467" s="101"/>
      <c r="AN467" s="8"/>
      <c r="AO467" s="147">
        <f>IFERROR(VLOOKUP(B467,'A2. Rate Change &amp; Enrollment'!$C$20:$K$769,3,FALSE),0)</f>
        <v>0</v>
      </c>
      <c r="AP467" s="147">
        <f>IFERROR(VLOOKUP(B467,'A2. Rate Change &amp; Enrollment'!$C$20:$K$769,7,FALSE),0)</f>
        <v>0</v>
      </c>
      <c r="AQ467" s="150" t="e">
        <f t="shared" si="62"/>
        <v>#DIV/0!</v>
      </c>
      <c r="AS467" s="177"/>
      <c r="AT467" s="177"/>
      <c r="AV467" s="153" t="e">
        <f t="shared" si="63"/>
        <v>#DIV/0!</v>
      </c>
      <c r="AW467" s="101"/>
      <c r="AY467" s="132"/>
      <c r="AZ467" s="101"/>
      <c r="BA467" s="94"/>
      <c r="BB467" s="94"/>
      <c r="BC467" s="94"/>
      <c r="BD467" s="94"/>
      <c r="BE467" s="101"/>
      <c r="BF467" s="132"/>
      <c r="BG467" s="98"/>
      <c r="BH467" s="74" t="str">
        <f t="shared" si="58"/>
        <v>N</v>
      </c>
      <c r="BI467" t="e">
        <f t="shared" si="59"/>
        <v>#DIV/0!</v>
      </c>
      <c r="BK467" s="283">
        <f>IFERROR(VLOOKUP($B467, 'A2. Rate Change &amp; Enrollment'!$C$14:$BY$769, 75, FALSE), 0)</f>
        <v>0</v>
      </c>
      <c r="BL467" s="283" t="e">
        <f t="shared" si="60"/>
        <v>#DIV/0!</v>
      </c>
      <c r="BM467" s="283" t="e">
        <f t="shared" si="61"/>
        <v>#DIV/0!</v>
      </c>
      <c r="BN467" t="e">
        <f t="shared" si="64"/>
        <v>#DIV/0!</v>
      </c>
    </row>
    <row r="468" spans="1:66" x14ac:dyDescent="0.35">
      <c r="A468" t="s">
        <v>771</v>
      </c>
      <c r="B468" s="144"/>
      <c r="C468" s="98"/>
      <c r="D468" s="43" t="str">
        <f t="shared" si="57"/>
        <v>PPO</v>
      </c>
      <c r="E468" s="100"/>
      <c r="F468" s="101"/>
      <c r="G468" s="100"/>
      <c r="H468" s="101"/>
      <c r="I468" s="100"/>
      <c r="J468" s="101"/>
      <c r="K468" s="100"/>
      <c r="L468" s="101"/>
      <c r="M468" s="100"/>
      <c r="N468" s="101"/>
      <c r="O468" s="100"/>
      <c r="P468" s="101"/>
      <c r="Q468" s="100"/>
      <c r="R468" s="101"/>
      <c r="S468" s="100"/>
      <c r="T468" s="101"/>
      <c r="U468" s="118"/>
      <c r="V468" s="118"/>
      <c r="W468" s="100"/>
      <c r="X468" s="100"/>
      <c r="Y468" s="100"/>
      <c r="Z468" s="100"/>
      <c r="AA468" s="132"/>
      <c r="AB468" s="101"/>
      <c r="AC468" s="101"/>
      <c r="AD468" s="101"/>
      <c r="AE468" s="100"/>
      <c r="AF468" s="101"/>
      <c r="AG468" s="100"/>
      <c r="AH468" s="101"/>
      <c r="AI468" s="100"/>
      <c r="AJ468" s="101"/>
      <c r="AK468" s="100"/>
      <c r="AL468" s="101"/>
      <c r="AM468" s="101"/>
      <c r="AN468" s="8"/>
      <c r="AO468" s="147">
        <f>IFERROR(VLOOKUP(B468,'A2. Rate Change &amp; Enrollment'!$C$20:$K$769,3,FALSE),0)</f>
        <v>0</v>
      </c>
      <c r="AP468" s="147">
        <f>IFERROR(VLOOKUP(B468,'A2. Rate Change &amp; Enrollment'!$C$20:$K$769,7,FALSE),0)</f>
        <v>0</v>
      </c>
      <c r="AQ468" s="150" t="e">
        <f t="shared" si="62"/>
        <v>#DIV/0!</v>
      </c>
      <c r="AS468" s="177"/>
      <c r="AT468" s="177"/>
      <c r="AV468" s="153" t="e">
        <f t="shared" si="63"/>
        <v>#DIV/0!</v>
      </c>
      <c r="AW468" s="101"/>
      <c r="AY468" s="132"/>
      <c r="AZ468" s="101"/>
      <c r="BA468" s="94"/>
      <c r="BB468" s="94"/>
      <c r="BC468" s="94"/>
      <c r="BD468" s="94"/>
      <c r="BE468" s="101"/>
      <c r="BF468" s="132"/>
      <c r="BG468" s="98"/>
      <c r="BH468" s="74" t="str">
        <f t="shared" si="58"/>
        <v>N</v>
      </c>
      <c r="BI468" t="e">
        <f t="shared" si="59"/>
        <v>#DIV/0!</v>
      </c>
      <c r="BK468" s="283">
        <f>IFERROR(VLOOKUP($B468, 'A2. Rate Change &amp; Enrollment'!$C$14:$BY$769, 75, FALSE), 0)</f>
        <v>0</v>
      </c>
      <c r="BL468" s="283" t="e">
        <f t="shared" si="60"/>
        <v>#DIV/0!</v>
      </c>
      <c r="BM468" s="283" t="e">
        <f t="shared" si="61"/>
        <v>#DIV/0!</v>
      </c>
      <c r="BN468" t="e">
        <f t="shared" si="64"/>
        <v>#DIV/0!</v>
      </c>
    </row>
    <row r="469" spans="1:66" x14ac:dyDescent="0.35">
      <c r="A469" t="s">
        <v>772</v>
      </c>
      <c r="B469" s="144"/>
      <c r="C469" s="98"/>
      <c r="D469" s="43" t="str">
        <f t="shared" si="57"/>
        <v>PPO</v>
      </c>
      <c r="E469" s="100"/>
      <c r="F469" s="101"/>
      <c r="G469" s="100"/>
      <c r="H469" s="101"/>
      <c r="I469" s="100"/>
      <c r="J469" s="101"/>
      <c r="K469" s="100"/>
      <c r="L469" s="101"/>
      <c r="M469" s="100"/>
      <c r="N469" s="101"/>
      <c r="O469" s="100"/>
      <c r="P469" s="101"/>
      <c r="Q469" s="100"/>
      <c r="R469" s="101"/>
      <c r="S469" s="100"/>
      <c r="T469" s="101"/>
      <c r="U469" s="118"/>
      <c r="V469" s="118"/>
      <c r="W469" s="100"/>
      <c r="X469" s="100"/>
      <c r="Y469" s="100"/>
      <c r="Z469" s="100"/>
      <c r="AA469" s="132"/>
      <c r="AB469" s="101"/>
      <c r="AC469" s="101"/>
      <c r="AD469" s="101"/>
      <c r="AE469" s="100"/>
      <c r="AF469" s="101"/>
      <c r="AG469" s="100"/>
      <c r="AH469" s="101"/>
      <c r="AI469" s="100"/>
      <c r="AJ469" s="101"/>
      <c r="AK469" s="100"/>
      <c r="AL469" s="101"/>
      <c r="AM469" s="101"/>
      <c r="AN469" s="8"/>
      <c r="AO469" s="147">
        <f>IFERROR(VLOOKUP(B469,'A2. Rate Change &amp; Enrollment'!$C$20:$K$769,3,FALSE),0)</f>
        <v>0</v>
      </c>
      <c r="AP469" s="147">
        <f>IFERROR(VLOOKUP(B469,'A2. Rate Change &amp; Enrollment'!$C$20:$K$769,7,FALSE),0)</f>
        <v>0</v>
      </c>
      <c r="AQ469" s="150" t="e">
        <f t="shared" si="62"/>
        <v>#DIV/0!</v>
      </c>
      <c r="AS469" s="177"/>
      <c r="AT469" s="177"/>
      <c r="AV469" s="153" t="e">
        <f t="shared" si="63"/>
        <v>#DIV/0!</v>
      </c>
      <c r="AW469" s="101"/>
      <c r="AY469" s="132"/>
      <c r="AZ469" s="101"/>
      <c r="BA469" s="94"/>
      <c r="BB469" s="94"/>
      <c r="BC469" s="94"/>
      <c r="BD469" s="94"/>
      <c r="BE469" s="101"/>
      <c r="BF469" s="132"/>
      <c r="BG469" s="98"/>
      <c r="BH469" s="74" t="str">
        <f t="shared" si="58"/>
        <v>N</v>
      </c>
      <c r="BI469" t="e">
        <f t="shared" si="59"/>
        <v>#DIV/0!</v>
      </c>
      <c r="BK469" s="283">
        <f>IFERROR(VLOOKUP($B469, 'A2. Rate Change &amp; Enrollment'!$C$14:$BY$769, 75, FALSE), 0)</f>
        <v>0</v>
      </c>
      <c r="BL469" s="283" t="e">
        <f t="shared" si="60"/>
        <v>#DIV/0!</v>
      </c>
      <c r="BM469" s="283" t="e">
        <f t="shared" si="61"/>
        <v>#DIV/0!</v>
      </c>
      <c r="BN469" t="e">
        <f t="shared" si="64"/>
        <v>#DIV/0!</v>
      </c>
    </row>
    <row r="470" spans="1:66" x14ac:dyDescent="0.35">
      <c r="A470" t="s">
        <v>773</v>
      </c>
      <c r="B470" s="144"/>
      <c r="C470" s="98"/>
      <c r="D470" s="43" t="str">
        <f t="shared" si="57"/>
        <v>PPO</v>
      </c>
      <c r="E470" s="100"/>
      <c r="F470" s="101"/>
      <c r="G470" s="100"/>
      <c r="H470" s="101"/>
      <c r="I470" s="100"/>
      <c r="J470" s="101"/>
      <c r="K470" s="100"/>
      <c r="L470" s="101"/>
      <c r="M470" s="100"/>
      <c r="N470" s="101"/>
      <c r="O470" s="100"/>
      <c r="P470" s="101"/>
      <c r="Q470" s="100"/>
      <c r="R470" s="101"/>
      <c r="S470" s="100"/>
      <c r="T470" s="101"/>
      <c r="U470" s="118"/>
      <c r="V470" s="118"/>
      <c r="W470" s="100"/>
      <c r="X470" s="100"/>
      <c r="Y470" s="100"/>
      <c r="Z470" s="100"/>
      <c r="AA470" s="132"/>
      <c r="AB470" s="101"/>
      <c r="AC470" s="101"/>
      <c r="AD470" s="101"/>
      <c r="AE470" s="100"/>
      <c r="AF470" s="101"/>
      <c r="AG470" s="100"/>
      <c r="AH470" s="101"/>
      <c r="AI470" s="100"/>
      <c r="AJ470" s="101"/>
      <c r="AK470" s="100"/>
      <c r="AL470" s="101"/>
      <c r="AM470" s="101"/>
      <c r="AN470" s="8"/>
      <c r="AO470" s="147">
        <f>IFERROR(VLOOKUP(B470,'A2. Rate Change &amp; Enrollment'!$C$20:$K$769,3,FALSE),0)</f>
        <v>0</v>
      </c>
      <c r="AP470" s="147">
        <f>IFERROR(VLOOKUP(B470,'A2. Rate Change &amp; Enrollment'!$C$20:$K$769,7,FALSE),0)</f>
        <v>0</v>
      </c>
      <c r="AQ470" s="150" t="e">
        <f t="shared" si="62"/>
        <v>#DIV/0!</v>
      </c>
      <c r="AS470" s="177"/>
      <c r="AT470" s="177"/>
      <c r="AV470" s="153" t="e">
        <f t="shared" si="63"/>
        <v>#DIV/0!</v>
      </c>
      <c r="AW470" s="101"/>
      <c r="AY470" s="132"/>
      <c r="AZ470" s="101"/>
      <c r="BA470" s="94"/>
      <c r="BB470" s="94"/>
      <c r="BC470" s="94"/>
      <c r="BD470" s="94"/>
      <c r="BE470" s="101"/>
      <c r="BF470" s="132"/>
      <c r="BG470" s="98"/>
      <c r="BH470" s="74" t="str">
        <f t="shared" si="58"/>
        <v>N</v>
      </c>
      <c r="BI470" t="e">
        <f t="shared" si="59"/>
        <v>#DIV/0!</v>
      </c>
      <c r="BK470" s="283">
        <f>IFERROR(VLOOKUP($B470, 'A2. Rate Change &amp; Enrollment'!$C$14:$BY$769, 75, FALSE), 0)</f>
        <v>0</v>
      </c>
      <c r="BL470" s="283" t="e">
        <f t="shared" si="60"/>
        <v>#DIV/0!</v>
      </c>
      <c r="BM470" s="283" t="e">
        <f t="shared" si="61"/>
        <v>#DIV/0!</v>
      </c>
      <c r="BN470" t="e">
        <f t="shared" si="64"/>
        <v>#DIV/0!</v>
      </c>
    </row>
    <row r="471" spans="1:66" x14ac:dyDescent="0.35">
      <c r="A471" t="s">
        <v>774</v>
      </c>
      <c r="B471" s="144"/>
      <c r="C471" s="98"/>
      <c r="D471" s="43" t="str">
        <f t="shared" si="57"/>
        <v>PPO</v>
      </c>
      <c r="E471" s="100"/>
      <c r="F471" s="101"/>
      <c r="G471" s="100"/>
      <c r="H471" s="101"/>
      <c r="I471" s="100"/>
      <c r="J471" s="101"/>
      <c r="K471" s="100"/>
      <c r="L471" s="101"/>
      <c r="M471" s="100"/>
      <c r="N471" s="101"/>
      <c r="O471" s="100"/>
      <c r="P471" s="101"/>
      <c r="Q471" s="100"/>
      <c r="R471" s="101"/>
      <c r="S471" s="100"/>
      <c r="T471" s="101"/>
      <c r="U471" s="118"/>
      <c r="V471" s="118"/>
      <c r="W471" s="100"/>
      <c r="X471" s="100"/>
      <c r="Y471" s="100"/>
      <c r="Z471" s="100"/>
      <c r="AA471" s="132"/>
      <c r="AB471" s="101"/>
      <c r="AC471" s="101"/>
      <c r="AD471" s="101"/>
      <c r="AE471" s="100"/>
      <c r="AF471" s="101"/>
      <c r="AG471" s="100"/>
      <c r="AH471" s="101"/>
      <c r="AI471" s="100"/>
      <c r="AJ471" s="101"/>
      <c r="AK471" s="100"/>
      <c r="AL471" s="101"/>
      <c r="AM471" s="101"/>
      <c r="AN471" s="8"/>
      <c r="AO471" s="147">
        <f>IFERROR(VLOOKUP(B471,'A2. Rate Change &amp; Enrollment'!$C$20:$K$769,3,FALSE),0)</f>
        <v>0</v>
      </c>
      <c r="AP471" s="147">
        <f>IFERROR(VLOOKUP(B471,'A2. Rate Change &amp; Enrollment'!$C$20:$K$769,7,FALSE),0)</f>
        <v>0</v>
      </c>
      <c r="AQ471" s="150" t="e">
        <f t="shared" si="62"/>
        <v>#DIV/0!</v>
      </c>
      <c r="AS471" s="177"/>
      <c r="AT471" s="177"/>
      <c r="AV471" s="153" t="e">
        <f t="shared" si="63"/>
        <v>#DIV/0!</v>
      </c>
      <c r="AW471" s="101"/>
      <c r="AY471" s="132"/>
      <c r="AZ471" s="101"/>
      <c r="BA471" s="94"/>
      <c r="BB471" s="94"/>
      <c r="BC471" s="94"/>
      <c r="BD471" s="94"/>
      <c r="BE471" s="101"/>
      <c r="BF471" s="132"/>
      <c r="BG471" s="98"/>
      <c r="BH471" s="74" t="str">
        <f t="shared" si="58"/>
        <v>N</v>
      </c>
      <c r="BI471" t="e">
        <f t="shared" si="59"/>
        <v>#DIV/0!</v>
      </c>
      <c r="BK471" s="283">
        <f>IFERROR(VLOOKUP($B471, 'A2. Rate Change &amp; Enrollment'!$C$14:$BY$769, 75, FALSE), 0)</f>
        <v>0</v>
      </c>
      <c r="BL471" s="283" t="e">
        <f t="shared" si="60"/>
        <v>#DIV/0!</v>
      </c>
      <c r="BM471" s="283" t="e">
        <f t="shared" si="61"/>
        <v>#DIV/0!</v>
      </c>
      <c r="BN471" t="e">
        <f t="shared" si="64"/>
        <v>#DIV/0!</v>
      </c>
    </row>
    <row r="472" spans="1:66" x14ac:dyDescent="0.35">
      <c r="A472" t="s">
        <v>775</v>
      </c>
      <c r="B472" s="144"/>
      <c r="C472" s="98"/>
      <c r="D472" s="43" t="str">
        <f t="shared" si="57"/>
        <v>PPO</v>
      </c>
      <c r="E472" s="100"/>
      <c r="F472" s="101"/>
      <c r="G472" s="100"/>
      <c r="H472" s="101"/>
      <c r="I472" s="100"/>
      <c r="J472" s="101"/>
      <c r="K472" s="100"/>
      <c r="L472" s="101"/>
      <c r="M472" s="100"/>
      <c r="N472" s="101"/>
      <c r="O472" s="100"/>
      <c r="P472" s="101"/>
      <c r="Q472" s="100"/>
      <c r="R472" s="101"/>
      <c r="S472" s="100"/>
      <c r="T472" s="101"/>
      <c r="U472" s="118"/>
      <c r="V472" s="118"/>
      <c r="W472" s="100"/>
      <c r="X472" s="100"/>
      <c r="Y472" s="100"/>
      <c r="Z472" s="100"/>
      <c r="AA472" s="132"/>
      <c r="AB472" s="101"/>
      <c r="AC472" s="101"/>
      <c r="AD472" s="101"/>
      <c r="AE472" s="100"/>
      <c r="AF472" s="101"/>
      <c r="AG472" s="100"/>
      <c r="AH472" s="101"/>
      <c r="AI472" s="100"/>
      <c r="AJ472" s="101"/>
      <c r="AK472" s="100"/>
      <c r="AL472" s="101"/>
      <c r="AM472" s="101"/>
      <c r="AN472" s="8"/>
      <c r="AO472" s="147">
        <f>IFERROR(VLOOKUP(B472,'A2. Rate Change &amp; Enrollment'!$C$20:$K$769,3,FALSE),0)</f>
        <v>0</v>
      </c>
      <c r="AP472" s="147">
        <f>IFERROR(VLOOKUP(B472,'A2. Rate Change &amp; Enrollment'!$C$20:$K$769,7,FALSE),0)</f>
        <v>0</v>
      </c>
      <c r="AQ472" s="150" t="e">
        <f t="shared" si="62"/>
        <v>#DIV/0!</v>
      </c>
      <c r="AS472" s="177"/>
      <c r="AT472" s="177"/>
      <c r="AV472" s="153" t="e">
        <f t="shared" si="63"/>
        <v>#DIV/0!</v>
      </c>
      <c r="AW472" s="101"/>
      <c r="AY472" s="132"/>
      <c r="AZ472" s="101"/>
      <c r="BA472" s="94"/>
      <c r="BB472" s="94"/>
      <c r="BC472" s="94"/>
      <c r="BD472" s="94"/>
      <c r="BE472" s="101"/>
      <c r="BF472" s="132"/>
      <c r="BG472" s="98"/>
      <c r="BH472" s="74" t="str">
        <f t="shared" si="58"/>
        <v>N</v>
      </c>
      <c r="BI472" t="e">
        <f t="shared" si="59"/>
        <v>#DIV/0!</v>
      </c>
      <c r="BK472" s="283">
        <f>IFERROR(VLOOKUP($B472, 'A2. Rate Change &amp; Enrollment'!$C$14:$BY$769, 75, FALSE), 0)</f>
        <v>0</v>
      </c>
      <c r="BL472" s="283" t="e">
        <f t="shared" si="60"/>
        <v>#DIV/0!</v>
      </c>
      <c r="BM472" s="283" t="e">
        <f t="shared" si="61"/>
        <v>#DIV/0!</v>
      </c>
      <c r="BN472" t="e">
        <f t="shared" si="64"/>
        <v>#DIV/0!</v>
      </c>
    </row>
    <row r="473" spans="1:66" x14ac:dyDescent="0.35">
      <c r="A473" t="s">
        <v>776</v>
      </c>
      <c r="B473" s="144"/>
      <c r="C473" s="98"/>
      <c r="D473" s="43" t="str">
        <f t="shared" si="57"/>
        <v>PPO</v>
      </c>
      <c r="E473" s="100"/>
      <c r="F473" s="101"/>
      <c r="G473" s="100"/>
      <c r="H473" s="101"/>
      <c r="I473" s="100"/>
      <c r="J473" s="101"/>
      <c r="K473" s="100"/>
      <c r="L473" s="101"/>
      <c r="M473" s="100"/>
      <c r="N473" s="101"/>
      <c r="O473" s="100"/>
      <c r="P473" s="101"/>
      <c r="Q473" s="100"/>
      <c r="R473" s="101"/>
      <c r="S473" s="100"/>
      <c r="T473" s="101"/>
      <c r="U473" s="118"/>
      <c r="V473" s="118"/>
      <c r="W473" s="100"/>
      <c r="X473" s="100"/>
      <c r="Y473" s="100"/>
      <c r="Z473" s="100"/>
      <c r="AA473" s="132"/>
      <c r="AB473" s="101"/>
      <c r="AC473" s="101"/>
      <c r="AD473" s="101"/>
      <c r="AE473" s="100"/>
      <c r="AF473" s="101"/>
      <c r="AG473" s="100"/>
      <c r="AH473" s="101"/>
      <c r="AI473" s="100"/>
      <c r="AJ473" s="101"/>
      <c r="AK473" s="100"/>
      <c r="AL473" s="101"/>
      <c r="AM473" s="101"/>
      <c r="AN473" s="8"/>
      <c r="AO473" s="147">
        <f>IFERROR(VLOOKUP(B473,'A2. Rate Change &amp; Enrollment'!$C$20:$K$769,3,FALSE),0)</f>
        <v>0</v>
      </c>
      <c r="AP473" s="147">
        <f>IFERROR(VLOOKUP(B473,'A2. Rate Change &amp; Enrollment'!$C$20:$K$769,7,FALSE),0)</f>
        <v>0</v>
      </c>
      <c r="AQ473" s="150" t="e">
        <f t="shared" si="62"/>
        <v>#DIV/0!</v>
      </c>
      <c r="AS473" s="177"/>
      <c r="AT473" s="177"/>
      <c r="AV473" s="153" t="e">
        <f t="shared" si="63"/>
        <v>#DIV/0!</v>
      </c>
      <c r="AW473" s="101"/>
      <c r="AY473" s="132"/>
      <c r="AZ473" s="101"/>
      <c r="BA473" s="94"/>
      <c r="BB473" s="94"/>
      <c r="BC473" s="94"/>
      <c r="BD473" s="94"/>
      <c r="BE473" s="101"/>
      <c r="BF473" s="132"/>
      <c r="BG473" s="98"/>
      <c r="BH473" s="74" t="str">
        <f t="shared" si="58"/>
        <v>N</v>
      </c>
      <c r="BI473" t="e">
        <f t="shared" si="59"/>
        <v>#DIV/0!</v>
      </c>
      <c r="BK473" s="283">
        <f>IFERROR(VLOOKUP($B473, 'A2. Rate Change &amp; Enrollment'!$C$14:$BY$769, 75, FALSE), 0)</f>
        <v>0</v>
      </c>
      <c r="BL473" s="283" t="e">
        <f t="shared" si="60"/>
        <v>#DIV/0!</v>
      </c>
      <c r="BM473" s="283" t="e">
        <f t="shared" si="61"/>
        <v>#DIV/0!</v>
      </c>
      <c r="BN473" t="e">
        <f t="shared" si="64"/>
        <v>#DIV/0!</v>
      </c>
    </row>
    <row r="474" spans="1:66" x14ac:dyDescent="0.35">
      <c r="A474" t="s">
        <v>777</v>
      </c>
      <c r="B474" s="144"/>
      <c r="C474" s="98"/>
      <c r="D474" s="43" t="str">
        <f t="shared" si="57"/>
        <v>PPO</v>
      </c>
      <c r="E474" s="100"/>
      <c r="F474" s="101"/>
      <c r="G474" s="100"/>
      <c r="H474" s="101"/>
      <c r="I474" s="100"/>
      <c r="J474" s="101"/>
      <c r="K474" s="100"/>
      <c r="L474" s="101"/>
      <c r="M474" s="100"/>
      <c r="N474" s="101"/>
      <c r="O474" s="100"/>
      <c r="P474" s="101"/>
      <c r="Q474" s="100"/>
      <c r="R474" s="101"/>
      <c r="S474" s="100"/>
      <c r="T474" s="101"/>
      <c r="U474" s="118"/>
      <c r="V474" s="118"/>
      <c r="W474" s="100"/>
      <c r="X474" s="100"/>
      <c r="Y474" s="100"/>
      <c r="Z474" s="100"/>
      <c r="AA474" s="132"/>
      <c r="AB474" s="101"/>
      <c r="AC474" s="101"/>
      <c r="AD474" s="101"/>
      <c r="AE474" s="100"/>
      <c r="AF474" s="101"/>
      <c r="AG474" s="100"/>
      <c r="AH474" s="101"/>
      <c r="AI474" s="100"/>
      <c r="AJ474" s="101"/>
      <c r="AK474" s="100"/>
      <c r="AL474" s="101"/>
      <c r="AM474" s="101"/>
      <c r="AN474" s="8"/>
      <c r="AO474" s="147">
        <f>IFERROR(VLOOKUP(B474,'A2. Rate Change &amp; Enrollment'!$C$20:$K$769,3,FALSE),0)</f>
        <v>0</v>
      </c>
      <c r="AP474" s="147">
        <f>IFERROR(VLOOKUP(B474,'A2. Rate Change &amp; Enrollment'!$C$20:$K$769,7,FALSE),0)</f>
        <v>0</v>
      </c>
      <c r="AQ474" s="150" t="e">
        <f t="shared" si="62"/>
        <v>#DIV/0!</v>
      </c>
      <c r="AS474" s="177"/>
      <c r="AT474" s="177"/>
      <c r="AV474" s="153" t="e">
        <f t="shared" si="63"/>
        <v>#DIV/0!</v>
      </c>
      <c r="AW474" s="101"/>
      <c r="AY474" s="132"/>
      <c r="AZ474" s="101"/>
      <c r="BA474" s="94"/>
      <c r="BB474" s="94"/>
      <c r="BC474" s="94"/>
      <c r="BD474" s="94"/>
      <c r="BE474" s="101"/>
      <c r="BF474" s="132"/>
      <c r="BG474" s="98"/>
      <c r="BH474" s="74" t="str">
        <f t="shared" si="58"/>
        <v>N</v>
      </c>
      <c r="BI474" t="e">
        <f t="shared" si="59"/>
        <v>#DIV/0!</v>
      </c>
      <c r="BK474" s="283">
        <f>IFERROR(VLOOKUP($B474, 'A2. Rate Change &amp; Enrollment'!$C$14:$BY$769, 75, FALSE), 0)</f>
        <v>0</v>
      </c>
      <c r="BL474" s="283" t="e">
        <f t="shared" si="60"/>
        <v>#DIV/0!</v>
      </c>
      <c r="BM474" s="283" t="e">
        <f t="shared" si="61"/>
        <v>#DIV/0!</v>
      </c>
      <c r="BN474" t="e">
        <f t="shared" si="64"/>
        <v>#DIV/0!</v>
      </c>
    </row>
    <row r="475" spans="1:66" x14ac:dyDescent="0.35">
      <c r="A475" t="s">
        <v>778</v>
      </c>
      <c r="B475" s="144"/>
      <c r="C475" s="98"/>
      <c r="D475" s="43" t="str">
        <f t="shared" si="57"/>
        <v>PPO</v>
      </c>
      <c r="E475" s="100"/>
      <c r="F475" s="101"/>
      <c r="G475" s="100"/>
      <c r="H475" s="101"/>
      <c r="I475" s="100"/>
      <c r="J475" s="101"/>
      <c r="K475" s="100"/>
      <c r="L475" s="101"/>
      <c r="M475" s="100"/>
      <c r="N475" s="101"/>
      <c r="O475" s="100"/>
      <c r="P475" s="101"/>
      <c r="Q475" s="100"/>
      <c r="R475" s="101"/>
      <c r="S475" s="100"/>
      <c r="T475" s="101"/>
      <c r="U475" s="118"/>
      <c r="V475" s="118"/>
      <c r="W475" s="100"/>
      <c r="X475" s="100"/>
      <c r="Y475" s="100"/>
      <c r="Z475" s="100"/>
      <c r="AA475" s="132"/>
      <c r="AB475" s="101"/>
      <c r="AC475" s="101"/>
      <c r="AD475" s="101"/>
      <c r="AE475" s="100"/>
      <c r="AF475" s="101"/>
      <c r="AG475" s="100"/>
      <c r="AH475" s="101"/>
      <c r="AI475" s="100"/>
      <c r="AJ475" s="101"/>
      <c r="AK475" s="100"/>
      <c r="AL475" s="101"/>
      <c r="AM475" s="101"/>
      <c r="AN475" s="8"/>
      <c r="AO475" s="147">
        <f>IFERROR(VLOOKUP(B475,'A2. Rate Change &amp; Enrollment'!$C$20:$K$769,3,FALSE),0)</f>
        <v>0</v>
      </c>
      <c r="AP475" s="147">
        <f>IFERROR(VLOOKUP(B475,'A2. Rate Change &amp; Enrollment'!$C$20:$K$769,7,FALSE),0)</f>
        <v>0</v>
      </c>
      <c r="AQ475" s="150" t="e">
        <f t="shared" si="62"/>
        <v>#DIV/0!</v>
      </c>
      <c r="AS475" s="177"/>
      <c r="AT475" s="177"/>
      <c r="AV475" s="153" t="e">
        <f t="shared" si="63"/>
        <v>#DIV/0!</v>
      </c>
      <c r="AW475" s="101"/>
      <c r="AY475" s="132"/>
      <c r="AZ475" s="101"/>
      <c r="BA475" s="94"/>
      <c r="BB475" s="94"/>
      <c r="BC475" s="94"/>
      <c r="BD475" s="94"/>
      <c r="BE475" s="101"/>
      <c r="BF475" s="132"/>
      <c r="BG475" s="98"/>
      <c r="BH475" s="74" t="str">
        <f t="shared" si="58"/>
        <v>N</v>
      </c>
      <c r="BI475" t="e">
        <f t="shared" si="59"/>
        <v>#DIV/0!</v>
      </c>
      <c r="BK475" s="283">
        <f>IFERROR(VLOOKUP($B475, 'A2. Rate Change &amp; Enrollment'!$C$14:$BY$769, 75, FALSE), 0)</f>
        <v>0</v>
      </c>
      <c r="BL475" s="283" t="e">
        <f t="shared" si="60"/>
        <v>#DIV/0!</v>
      </c>
      <c r="BM475" s="283" t="e">
        <f t="shared" si="61"/>
        <v>#DIV/0!</v>
      </c>
      <c r="BN475" t="e">
        <f t="shared" si="64"/>
        <v>#DIV/0!</v>
      </c>
    </row>
    <row r="476" spans="1:66" x14ac:dyDescent="0.35">
      <c r="A476" t="s">
        <v>779</v>
      </c>
      <c r="B476" s="144"/>
      <c r="C476" s="98"/>
      <c r="D476" s="43" t="str">
        <f t="shared" si="57"/>
        <v>PPO</v>
      </c>
      <c r="E476" s="100"/>
      <c r="F476" s="101"/>
      <c r="G476" s="100"/>
      <c r="H476" s="101"/>
      <c r="I476" s="100"/>
      <c r="J476" s="101"/>
      <c r="K476" s="100"/>
      <c r="L476" s="101"/>
      <c r="M476" s="100"/>
      <c r="N476" s="101"/>
      <c r="O476" s="100"/>
      <c r="P476" s="101"/>
      <c r="Q476" s="100"/>
      <c r="R476" s="101"/>
      <c r="S476" s="100"/>
      <c r="T476" s="101"/>
      <c r="U476" s="118"/>
      <c r="V476" s="118"/>
      <c r="W476" s="100"/>
      <c r="X476" s="100"/>
      <c r="Y476" s="100"/>
      <c r="Z476" s="100"/>
      <c r="AA476" s="132"/>
      <c r="AB476" s="101"/>
      <c r="AC476" s="101"/>
      <c r="AD476" s="101"/>
      <c r="AE476" s="100"/>
      <c r="AF476" s="101"/>
      <c r="AG476" s="100"/>
      <c r="AH476" s="101"/>
      <c r="AI476" s="100"/>
      <c r="AJ476" s="101"/>
      <c r="AK476" s="100"/>
      <c r="AL476" s="101"/>
      <c r="AM476" s="101"/>
      <c r="AN476" s="8"/>
      <c r="AO476" s="147">
        <f>IFERROR(VLOOKUP(B476,'A2. Rate Change &amp; Enrollment'!$C$20:$K$769,3,FALSE),0)</f>
        <v>0</v>
      </c>
      <c r="AP476" s="147">
        <f>IFERROR(VLOOKUP(B476,'A2. Rate Change &amp; Enrollment'!$C$20:$K$769,7,FALSE),0)</f>
        <v>0</v>
      </c>
      <c r="AQ476" s="150" t="e">
        <f t="shared" si="62"/>
        <v>#DIV/0!</v>
      </c>
      <c r="AS476" s="177"/>
      <c r="AT476" s="177"/>
      <c r="AV476" s="153" t="e">
        <f t="shared" si="63"/>
        <v>#DIV/0!</v>
      </c>
      <c r="AW476" s="101"/>
      <c r="AY476" s="132"/>
      <c r="AZ476" s="101"/>
      <c r="BA476" s="94"/>
      <c r="BB476" s="94"/>
      <c r="BC476" s="94"/>
      <c r="BD476" s="94"/>
      <c r="BE476" s="101"/>
      <c r="BF476" s="132"/>
      <c r="BG476" s="98"/>
      <c r="BH476" s="74" t="str">
        <f t="shared" si="58"/>
        <v>N</v>
      </c>
      <c r="BI476" t="e">
        <f t="shared" si="59"/>
        <v>#DIV/0!</v>
      </c>
      <c r="BK476" s="283">
        <f>IFERROR(VLOOKUP($B476, 'A2. Rate Change &amp; Enrollment'!$C$14:$BY$769, 75, FALSE), 0)</f>
        <v>0</v>
      </c>
      <c r="BL476" s="283" t="e">
        <f t="shared" si="60"/>
        <v>#DIV/0!</v>
      </c>
      <c r="BM476" s="283" t="e">
        <f t="shared" si="61"/>
        <v>#DIV/0!</v>
      </c>
      <c r="BN476" t="e">
        <f t="shared" si="64"/>
        <v>#DIV/0!</v>
      </c>
    </row>
    <row r="477" spans="1:66" x14ac:dyDescent="0.35">
      <c r="A477" t="s">
        <v>780</v>
      </c>
      <c r="B477" s="144"/>
      <c r="C477" s="98"/>
      <c r="D477" s="43" t="str">
        <f t="shared" si="57"/>
        <v>PPO</v>
      </c>
      <c r="E477" s="100"/>
      <c r="F477" s="101"/>
      <c r="G477" s="100"/>
      <c r="H477" s="101"/>
      <c r="I477" s="100"/>
      <c r="J477" s="101"/>
      <c r="K477" s="100"/>
      <c r="L477" s="101"/>
      <c r="M477" s="100"/>
      <c r="N477" s="101"/>
      <c r="O477" s="100"/>
      <c r="P477" s="101"/>
      <c r="Q477" s="100"/>
      <c r="R477" s="101"/>
      <c r="S477" s="100"/>
      <c r="T477" s="101"/>
      <c r="U477" s="118"/>
      <c r="V477" s="118"/>
      <c r="W477" s="100"/>
      <c r="X477" s="100"/>
      <c r="Y477" s="100"/>
      <c r="Z477" s="100"/>
      <c r="AA477" s="132"/>
      <c r="AB477" s="101"/>
      <c r="AC477" s="101"/>
      <c r="AD477" s="101"/>
      <c r="AE477" s="100"/>
      <c r="AF477" s="101"/>
      <c r="AG477" s="100"/>
      <c r="AH477" s="101"/>
      <c r="AI477" s="100"/>
      <c r="AJ477" s="101"/>
      <c r="AK477" s="100"/>
      <c r="AL477" s="101"/>
      <c r="AM477" s="101"/>
      <c r="AN477" s="8"/>
      <c r="AO477" s="147">
        <f>IFERROR(VLOOKUP(B477,'A2. Rate Change &amp; Enrollment'!$C$20:$K$769,3,FALSE),0)</f>
        <v>0</v>
      </c>
      <c r="AP477" s="147">
        <f>IFERROR(VLOOKUP(B477,'A2. Rate Change &amp; Enrollment'!$C$20:$K$769,7,FALSE),0)</f>
        <v>0</v>
      </c>
      <c r="AQ477" s="150" t="e">
        <f t="shared" si="62"/>
        <v>#DIV/0!</v>
      </c>
      <c r="AS477" s="177"/>
      <c r="AT477" s="177"/>
      <c r="AV477" s="153" t="e">
        <f t="shared" si="63"/>
        <v>#DIV/0!</v>
      </c>
      <c r="AW477" s="101"/>
      <c r="AY477" s="132"/>
      <c r="AZ477" s="101"/>
      <c r="BA477" s="94"/>
      <c r="BB477" s="94"/>
      <c r="BC477" s="94"/>
      <c r="BD477" s="94"/>
      <c r="BE477" s="101"/>
      <c r="BF477" s="132"/>
      <c r="BG477" s="98"/>
      <c r="BH477" s="74" t="str">
        <f t="shared" si="58"/>
        <v>N</v>
      </c>
      <c r="BI477" t="e">
        <f t="shared" si="59"/>
        <v>#DIV/0!</v>
      </c>
      <c r="BK477" s="283">
        <f>IFERROR(VLOOKUP($B477, 'A2. Rate Change &amp; Enrollment'!$C$14:$BY$769, 75, FALSE), 0)</f>
        <v>0</v>
      </c>
      <c r="BL477" s="283" t="e">
        <f t="shared" si="60"/>
        <v>#DIV/0!</v>
      </c>
      <c r="BM477" s="283" t="e">
        <f t="shared" si="61"/>
        <v>#DIV/0!</v>
      </c>
      <c r="BN477" t="e">
        <f t="shared" si="64"/>
        <v>#DIV/0!</v>
      </c>
    </row>
    <row r="478" spans="1:66" x14ac:dyDescent="0.35">
      <c r="A478" t="s">
        <v>781</v>
      </c>
      <c r="B478" s="144"/>
      <c r="C478" s="98"/>
      <c r="D478" s="43" t="str">
        <f t="shared" si="57"/>
        <v>PPO</v>
      </c>
      <c r="E478" s="100"/>
      <c r="F478" s="101"/>
      <c r="G478" s="100"/>
      <c r="H478" s="101"/>
      <c r="I478" s="100"/>
      <c r="J478" s="101"/>
      <c r="K478" s="100"/>
      <c r="L478" s="101"/>
      <c r="M478" s="100"/>
      <c r="N478" s="101"/>
      <c r="O478" s="100"/>
      <c r="P478" s="101"/>
      <c r="Q478" s="100"/>
      <c r="R478" s="101"/>
      <c r="S478" s="100"/>
      <c r="T478" s="101"/>
      <c r="U478" s="118"/>
      <c r="V478" s="118"/>
      <c r="W478" s="100"/>
      <c r="X478" s="100"/>
      <c r="Y478" s="100"/>
      <c r="Z478" s="100"/>
      <c r="AA478" s="132"/>
      <c r="AB478" s="101"/>
      <c r="AC478" s="101"/>
      <c r="AD478" s="101"/>
      <c r="AE478" s="100"/>
      <c r="AF478" s="101"/>
      <c r="AG478" s="100"/>
      <c r="AH478" s="101"/>
      <c r="AI478" s="100"/>
      <c r="AJ478" s="101"/>
      <c r="AK478" s="100"/>
      <c r="AL478" s="101"/>
      <c r="AM478" s="101"/>
      <c r="AN478" s="8"/>
      <c r="AO478" s="147">
        <f>IFERROR(VLOOKUP(B478,'A2. Rate Change &amp; Enrollment'!$C$20:$K$769,3,FALSE),0)</f>
        <v>0</v>
      </c>
      <c r="AP478" s="147">
        <f>IFERROR(VLOOKUP(B478,'A2. Rate Change &amp; Enrollment'!$C$20:$K$769,7,FALSE),0)</f>
        <v>0</v>
      </c>
      <c r="AQ478" s="150" t="e">
        <f t="shared" si="62"/>
        <v>#DIV/0!</v>
      </c>
      <c r="AS478" s="177"/>
      <c r="AT478" s="177"/>
      <c r="AV478" s="153" t="e">
        <f t="shared" si="63"/>
        <v>#DIV/0!</v>
      </c>
      <c r="AW478" s="101"/>
      <c r="AY478" s="132"/>
      <c r="AZ478" s="101"/>
      <c r="BA478" s="94"/>
      <c r="BB478" s="94"/>
      <c r="BC478" s="94"/>
      <c r="BD478" s="94"/>
      <c r="BE478" s="101"/>
      <c r="BF478" s="132"/>
      <c r="BG478" s="98"/>
      <c r="BH478" s="74" t="str">
        <f t="shared" si="58"/>
        <v>N</v>
      </c>
      <c r="BI478" t="e">
        <f t="shared" si="59"/>
        <v>#DIV/0!</v>
      </c>
      <c r="BK478" s="283">
        <f>IFERROR(VLOOKUP($B478, 'A2. Rate Change &amp; Enrollment'!$C$14:$BY$769, 75, FALSE), 0)</f>
        <v>0</v>
      </c>
      <c r="BL478" s="283" t="e">
        <f t="shared" si="60"/>
        <v>#DIV/0!</v>
      </c>
      <c r="BM478" s="283" t="e">
        <f t="shared" si="61"/>
        <v>#DIV/0!</v>
      </c>
      <c r="BN478" t="e">
        <f t="shared" si="64"/>
        <v>#DIV/0!</v>
      </c>
    </row>
    <row r="479" spans="1:66" x14ac:dyDescent="0.35">
      <c r="A479" t="s">
        <v>782</v>
      </c>
      <c r="B479" s="144"/>
      <c r="C479" s="98"/>
      <c r="D479" s="43" t="str">
        <f t="shared" si="57"/>
        <v>PPO</v>
      </c>
      <c r="E479" s="100"/>
      <c r="F479" s="101"/>
      <c r="G479" s="100"/>
      <c r="H479" s="101"/>
      <c r="I479" s="100"/>
      <c r="J479" s="101"/>
      <c r="K479" s="100"/>
      <c r="L479" s="101"/>
      <c r="M479" s="100"/>
      <c r="N479" s="101"/>
      <c r="O479" s="100"/>
      <c r="P479" s="101"/>
      <c r="Q479" s="100"/>
      <c r="R479" s="101"/>
      <c r="S479" s="100"/>
      <c r="T479" s="101"/>
      <c r="U479" s="118"/>
      <c r="V479" s="118"/>
      <c r="W479" s="100"/>
      <c r="X479" s="100"/>
      <c r="Y479" s="100"/>
      <c r="Z479" s="100"/>
      <c r="AA479" s="132"/>
      <c r="AB479" s="101"/>
      <c r="AC479" s="101"/>
      <c r="AD479" s="101"/>
      <c r="AE479" s="100"/>
      <c r="AF479" s="101"/>
      <c r="AG479" s="100"/>
      <c r="AH479" s="101"/>
      <c r="AI479" s="100"/>
      <c r="AJ479" s="101"/>
      <c r="AK479" s="100"/>
      <c r="AL479" s="101"/>
      <c r="AM479" s="101"/>
      <c r="AN479" s="8"/>
      <c r="AO479" s="147">
        <f>IFERROR(VLOOKUP(B479,'A2. Rate Change &amp; Enrollment'!$C$20:$K$769,3,FALSE),0)</f>
        <v>0</v>
      </c>
      <c r="AP479" s="147">
        <f>IFERROR(VLOOKUP(B479,'A2. Rate Change &amp; Enrollment'!$C$20:$K$769,7,FALSE),0)</f>
        <v>0</v>
      </c>
      <c r="AQ479" s="150" t="e">
        <f t="shared" si="62"/>
        <v>#DIV/0!</v>
      </c>
      <c r="AS479" s="177"/>
      <c r="AT479" s="177"/>
      <c r="AV479" s="153" t="e">
        <f t="shared" si="63"/>
        <v>#DIV/0!</v>
      </c>
      <c r="AW479" s="101"/>
      <c r="AY479" s="132"/>
      <c r="AZ479" s="101"/>
      <c r="BA479" s="94"/>
      <c r="BB479" s="94"/>
      <c r="BC479" s="94"/>
      <c r="BD479" s="94"/>
      <c r="BE479" s="101"/>
      <c r="BF479" s="132"/>
      <c r="BG479" s="98"/>
      <c r="BH479" s="74" t="str">
        <f t="shared" si="58"/>
        <v>N</v>
      </c>
      <c r="BI479" t="e">
        <f t="shared" si="59"/>
        <v>#DIV/0!</v>
      </c>
      <c r="BK479" s="283">
        <f>IFERROR(VLOOKUP($B479, 'A2. Rate Change &amp; Enrollment'!$C$14:$BY$769, 75, FALSE), 0)</f>
        <v>0</v>
      </c>
      <c r="BL479" s="283" t="e">
        <f t="shared" si="60"/>
        <v>#DIV/0!</v>
      </c>
      <c r="BM479" s="283" t="e">
        <f t="shared" si="61"/>
        <v>#DIV/0!</v>
      </c>
      <c r="BN479" t="e">
        <f t="shared" si="64"/>
        <v>#DIV/0!</v>
      </c>
    </row>
    <row r="480" spans="1:66" x14ac:dyDescent="0.35">
      <c r="A480" t="s">
        <v>783</v>
      </c>
      <c r="B480" s="144"/>
      <c r="C480" s="98"/>
      <c r="D480" s="43" t="str">
        <f t="shared" si="57"/>
        <v>PPO</v>
      </c>
      <c r="E480" s="100"/>
      <c r="F480" s="101"/>
      <c r="G480" s="100"/>
      <c r="H480" s="101"/>
      <c r="I480" s="100"/>
      <c r="J480" s="101"/>
      <c r="K480" s="100"/>
      <c r="L480" s="101"/>
      <c r="M480" s="100"/>
      <c r="N480" s="101"/>
      <c r="O480" s="100"/>
      <c r="P480" s="101"/>
      <c r="Q480" s="100"/>
      <c r="R480" s="101"/>
      <c r="S480" s="100"/>
      <c r="T480" s="101"/>
      <c r="U480" s="118"/>
      <c r="V480" s="118"/>
      <c r="W480" s="100"/>
      <c r="X480" s="100"/>
      <c r="Y480" s="100"/>
      <c r="Z480" s="100"/>
      <c r="AA480" s="132"/>
      <c r="AB480" s="101"/>
      <c r="AC480" s="101"/>
      <c r="AD480" s="101"/>
      <c r="AE480" s="100"/>
      <c r="AF480" s="101"/>
      <c r="AG480" s="100"/>
      <c r="AH480" s="101"/>
      <c r="AI480" s="100"/>
      <c r="AJ480" s="101"/>
      <c r="AK480" s="100"/>
      <c r="AL480" s="101"/>
      <c r="AM480" s="101"/>
      <c r="AN480" s="8"/>
      <c r="AO480" s="147">
        <f>IFERROR(VLOOKUP(B480,'A2. Rate Change &amp; Enrollment'!$C$20:$K$769,3,FALSE),0)</f>
        <v>0</v>
      </c>
      <c r="AP480" s="147">
        <f>IFERROR(VLOOKUP(B480,'A2. Rate Change &amp; Enrollment'!$C$20:$K$769,7,FALSE),0)</f>
        <v>0</v>
      </c>
      <c r="AQ480" s="150" t="e">
        <f t="shared" si="62"/>
        <v>#DIV/0!</v>
      </c>
      <c r="AS480" s="177"/>
      <c r="AT480" s="177"/>
      <c r="AV480" s="153" t="e">
        <f t="shared" si="63"/>
        <v>#DIV/0!</v>
      </c>
      <c r="AW480" s="101"/>
      <c r="AY480" s="132"/>
      <c r="AZ480" s="101"/>
      <c r="BA480" s="94"/>
      <c r="BB480" s="94"/>
      <c r="BC480" s="94"/>
      <c r="BD480" s="94"/>
      <c r="BE480" s="101"/>
      <c r="BF480" s="132"/>
      <c r="BG480" s="98"/>
      <c r="BH480" s="74" t="str">
        <f t="shared" si="58"/>
        <v>N</v>
      </c>
      <c r="BI480" t="e">
        <f t="shared" si="59"/>
        <v>#DIV/0!</v>
      </c>
      <c r="BK480" s="283">
        <f>IFERROR(VLOOKUP($B480, 'A2. Rate Change &amp; Enrollment'!$C$14:$BY$769, 75, FALSE), 0)</f>
        <v>0</v>
      </c>
      <c r="BL480" s="283" t="e">
        <f t="shared" si="60"/>
        <v>#DIV/0!</v>
      </c>
      <c r="BM480" s="283" t="e">
        <f t="shared" si="61"/>
        <v>#DIV/0!</v>
      </c>
      <c r="BN480" t="e">
        <f t="shared" si="64"/>
        <v>#DIV/0!</v>
      </c>
    </row>
    <row r="481" spans="1:66" x14ac:dyDescent="0.35">
      <c r="A481" t="s">
        <v>784</v>
      </c>
      <c r="B481" s="144"/>
      <c r="C481" s="98"/>
      <c r="D481" s="43" t="str">
        <f t="shared" si="57"/>
        <v>PPO</v>
      </c>
      <c r="E481" s="100"/>
      <c r="F481" s="101"/>
      <c r="G481" s="100"/>
      <c r="H481" s="101"/>
      <c r="I481" s="100"/>
      <c r="J481" s="101"/>
      <c r="K481" s="100"/>
      <c r="L481" s="101"/>
      <c r="M481" s="100"/>
      <c r="N481" s="101"/>
      <c r="O481" s="100"/>
      <c r="P481" s="101"/>
      <c r="Q481" s="100"/>
      <c r="R481" s="101"/>
      <c r="S481" s="100"/>
      <c r="T481" s="101"/>
      <c r="U481" s="118"/>
      <c r="V481" s="118"/>
      <c r="W481" s="100"/>
      <c r="X481" s="100"/>
      <c r="Y481" s="100"/>
      <c r="Z481" s="100"/>
      <c r="AA481" s="132"/>
      <c r="AB481" s="101"/>
      <c r="AC481" s="101"/>
      <c r="AD481" s="101"/>
      <c r="AE481" s="100"/>
      <c r="AF481" s="101"/>
      <c r="AG481" s="100"/>
      <c r="AH481" s="101"/>
      <c r="AI481" s="100"/>
      <c r="AJ481" s="101"/>
      <c r="AK481" s="100"/>
      <c r="AL481" s="101"/>
      <c r="AM481" s="101"/>
      <c r="AN481" s="8"/>
      <c r="AO481" s="147">
        <f>IFERROR(VLOOKUP(B481,'A2. Rate Change &amp; Enrollment'!$C$20:$K$769,3,FALSE),0)</f>
        <v>0</v>
      </c>
      <c r="AP481" s="147">
        <f>IFERROR(VLOOKUP(B481,'A2. Rate Change &amp; Enrollment'!$C$20:$K$769,7,FALSE),0)</f>
        <v>0</v>
      </c>
      <c r="AQ481" s="150" t="e">
        <f t="shared" si="62"/>
        <v>#DIV/0!</v>
      </c>
      <c r="AS481" s="177"/>
      <c r="AT481" s="177"/>
      <c r="AV481" s="153" t="e">
        <f t="shared" si="63"/>
        <v>#DIV/0!</v>
      </c>
      <c r="AW481" s="101"/>
      <c r="AY481" s="132"/>
      <c r="AZ481" s="101"/>
      <c r="BA481" s="94"/>
      <c r="BB481" s="94"/>
      <c r="BC481" s="94"/>
      <c r="BD481" s="94"/>
      <c r="BE481" s="101"/>
      <c r="BF481" s="132"/>
      <c r="BG481" s="98"/>
      <c r="BH481" s="74" t="str">
        <f t="shared" si="58"/>
        <v>N</v>
      </c>
      <c r="BI481" t="e">
        <f t="shared" si="59"/>
        <v>#DIV/0!</v>
      </c>
      <c r="BK481" s="283">
        <f>IFERROR(VLOOKUP($B481, 'A2. Rate Change &amp; Enrollment'!$C$14:$BY$769, 75, FALSE), 0)</f>
        <v>0</v>
      </c>
      <c r="BL481" s="283" t="e">
        <f t="shared" si="60"/>
        <v>#DIV/0!</v>
      </c>
      <c r="BM481" s="283" t="e">
        <f t="shared" si="61"/>
        <v>#DIV/0!</v>
      </c>
      <c r="BN481" t="e">
        <f t="shared" si="64"/>
        <v>#DIV/0!</v>
      </c>
    </row>
    <row r="482" spans="1:66" x14ac:dyDescent="0.35">
      <c r="A482" t="s">
        <v>785</v>
      </c>
      <c r="B482" s="144"/>
      <c r="C482" s="98"/>
      <c r="D482" s="43" t="str">
        <f t="shared" si="57"/>
        <v>PPO</v>
      </c>
      <c r="E482" s="100"/>
      <c r="F482" s="101"/>
      <c r="G482" s="100"/>
      <c r="H482" s="101"/>
      <c r="I482" s="100"/>
      <c r="J482" s="101"/>
      <c r="K482" s="100"/>
      <c r="L482" s="101"/>
      <c r="M482" s="100"/>
      <c r="N482" s="101"/>
      <c r="O482" s="100"/>
      <c r="P482" s="101"/>
      <c r="Q482" s="100"/>
      <c r="R482" s="101"/>
      <c r="S482" s="100"/>
      <c r="T482" s="101"/>
      <c r="U482" s="118"/>
      <c r="V482" s="118"/>
      <c r="W482" s="100"/>
      <c r="X482" s="100"/>
      <c r="Y482" s="100"/>
      <c r="Z482" s="100"/>
      <c r="AA482" s="132"/>
      <c r="AB482" s="101"/>
      <c r="AC482" s="101"/>
      <c r="AD482" s="101"/>
      <c r="AE482" s="100"/>
      <c r="AF482" s="101"/>
      <c r="AG482" s="100"/>
      <c r="AH482" s="101"/>
      <c r="AI482" s="100"/>
      <c r="AJ482" s="101"/>
      <c r="AK482" s="100"/>
      <c r="AL482" s="101"/>
      <c r="AM482" s="101"/>
      <c r="AN482" s="8"/>
      <c r="AO482" s="147">
        <f>IFERROR(VLOOKUP(B482,'A2. Rate Change &amp; Enrollment'!$C$20:$K$769,3,FALSE),0)</f>
        <v>0</v>
      </c>
      <c r="AP482" s="147">
        <f>IFERROR(VLOOKUP(B482,'A2. Rate Change &amp; Enrollment'!$C$20:$K$769,7,FALSE),0)</f>
        <v>0</v>
      </c>
      <c r="AQ482" s="150" t="e">
        <f t="shared" si="62"/>
        <v>#DIV/0!</v>
      </c>
      <c r="AS482" s="177"/>
      <c r="AT482" s="177"/>
      <c r="AV482" s="153" t="e">
        <f t="shared" si="63"/>
        <v>#DIV/0!</v>
      </c>
      <c r="AW482" s="101"/>
      <c r="AY482" s="132"/>
      <c r="AZ482" s="101"/>
      <c r="BA482" s="94"/>
      <c r="BB482" s="94"/>
      <c r="BC482" s="94"/>
      <c r="BD482" s="94"/>
      <c r="BE482" s="101"/>
      <c r="BF482" s="132"/>
      <c r="BG482" s="98"/>
      <c r="BH482" s="74" t="str">
        <f t="shared" si="58"/>
        <v>N</v>
      </c>
      <c r="BI482" t="e">
        <f t="shared" si="59"/>
        <v>#DIV/0!</v>
      </c>
      <c r="BK482" s="283">
        <f>IFERROR(VLOOKUP($B482, 'A2. Rate Change &amp; Enrollment'!$C$14:$BY$769, 75, FALSE), 0)</f>
        <v>0</v>
      </c>
      <c r="BL482" s="283" t="e">
        <f t="shared" si="60"/>
        <v>#DIV/0!</v>
      </c>
      <c r="BM482" s="283" t="e">
        <f t="shared" si="61"/>
        <v>#DIV/0!</v>
      </c>
      <c r="BN482" t="e">
        <f t="shared" si="64"/>
        <v>#DIV/0!</v>
      </c>
    </row>
    <row r="483" spans="1:66" x14ac:dyDescent="0.35">
      <c r="A483" t="s">
        <v>786</v>
      </c>
      <c r="B483" s="144"/>
      <c r="C483" s="98"/>
      <c r="D483" s="43" t="str">
        <f t="shared" si="57"/>
        <v>PPO</v>
      </c>
      <c r="E483" s="100"/>
      <c r="F483" s="101"/>
      <c r="G483" s="100"/>
      <c r="H483" s="101"/>
      <c r="I483" s="100"/>
      <c r="J483" s="101"/>
      <c r="K483" s="100"/>
      <c r="L483" s="101"/>
      <c r="M483" s="100"/>
      <c r="N483" s="101"/>
      <c r="O483" s="100"/>
      <c r="P483" s="101"/>
      <c r="Q483" s="100"/>
      <c r="R483" s="101"/>
      <c r="S483" s="100"/>
      <c r="T483" s="101"/>
      <c r="U483" s="118"/>
      <c r="V483" s="118"/>
      <c r="W483" s="100"/>
      <c r="X483" s="100"/>
      <c r="Y483" s="100"/>
      <c r="Z483" s="100"/>
      <c r="AA483" s="132"/>
      <c r="AB483" s="101"/>
      <c r="AC483" s="101"/>
      <c r="AD483" s="101"/>
      <c r="AE483" s="100"/>
      <c r="AF483" s="101"/>
      <c r="AG483" s="100"/>
      <c r="AH483" s="101"/>
      <c r="AI483" s="100"/>
      <c r="AJ483" s="101"/>
      <c r="AK483" s="100"/>
      <c r="AL483" s="101"/>
      <c r="AM483" s="101"/>
      <c r="AN483" s="8"/>
      <c r="AO483" s="147">
        <f>IFERROR(VLOOKUP(B483,'A2. Rate Change &amp; Enrollment'!$C$20:$K$769,3,FALSE),0)</f>
        <v>0</v>
      </c>
      <c r="AP483" s="147">
        <f>IFERROR(VLOOKUP(B483,'A2. Rate Change &amp; Enrollment'!$C$20:$K$769,7,FALSE),0)</f>
        <v>0</v>
      </c>
      <c r="AQ483" s="150" t="e">
        <f t="shared" si="62"/>
        <v>#DIV/0!</v>
      </c>
      <c r="AS483" s="177"/>
      <c r="AT483" s="177"/>
      <c r="AV483" s="153" t="e">
        <f t="shared" si="63"/>
        <v>#DIV/0!</v>
      </c>
      <c r="AW483" s="101"/>
      <c r="AY483" s="132"/>
      <c r="AZ483" s="101"/>
      <c r="BA483" s="94"/>
      <c r="BB483" s="94"/>
      <c r="BC483" s="94"/>
      <c r="BD483" s="94"/>
      <c r="BE483" s="101"/>
      <c r="BF483" s="132"/>
      <c r="BG483" s="98"/>
      <c r="BH483" s="74" t="str">
        <f t="shared" si="58"/>
        <v>N</v>
      </c>
      <c r="BI483" t="e">
        <f t="shared" si="59"/>
        <v>#DIV/0!</v>
      </c>
      <c r="BK483" s="283">
        <f>IFERROR(VLOOKUP($B483, 'A2. Rate Change &amp; Enrollment'!$C$14:$BY$769, 75, FALSE), 0)</f>
        <v>0</v>
      </c>
      <c r="BL483" s="283" t="e">
        <f t="shared" si="60"/>
        <v>#DIV/0!</v>
      </c>
      <c r="BM483" s="283" t="e">
        <f t="shared" si="61"/>
        <v>#DIV/0!</v>
      </c>
      <c r="BN483" t="e">
        <f t="shared" si="64"/>
        <v>#DIV/0!</v>
      </c>
    </row>
    <row r="484" spans="1:66" x14ac:dyDescent="0.35">
      <c r="A484" t="s">
        <v>787</v>
      </c>
      <c r="B484" s="144"/>
      <c r="C484" s="98"/>
      <c r="D484" s="43" t="str">
        <f t="shared" si="57"/>
        <v>PPO</v>
      </c>
      <c r="E484" s="100"/>
      <c r="F484" s="101"/>
      <c r="G484" s="100"/>
      <c r="H484" s="101"/>
      <c r="I484" s="100"/>
      <c r="J484" s="101"/>
      <c r="K484" s="100"/>
      <c r="L484" s="101"/>
      <c r="M484" s="100"/>
      <c r="N484" s="101"/>
      <c r="O484" s="100"/>
      <c r="P484" s="101"/>
      <c r="Q484" s="100"/>
      <c r="R484" s="101"/>
      <c r="S484" s="100"/>
      <c r="T484" s="101"/>
      <c r="U484" s="118"/>
      <c r="V484" s="118"/>
      <c r="W484" s="100"/>
      <c r="X484" s="100"/>
      <c r="Y484" s="100"/>
      <c r="Z484" s="100"/>
      <c r="AA484" s="132"/>
      <c r="AB484" s="101"/>
      <c r="AC484" s="101"/>
      <c r="AD484" s="101"/>
      <c r="AE484" s="100"/>
      <c r="AF484" s="101"/>
      <c r="AG484" s="100"/>
      <c r="AH484" s="101"/>
      <c r="AI484" s="100"/>
      <c r="AJ484" s="101"/>
      <c r="AK484" s="100"/>
      <c r="AL484" s="101"/>
      <c r="AM484" s="101"/>
      <c r="AN484" s="8"/>
      <c r="AO484" s="147">
        <f>IFERROR(VLOOKUP(B484,'A2. Rate Change &amp; Enrollment'!$C$20:$K$769,3,FALSE),0)</f>
        <v>0</v>
      </c>
      <c r="AP484" s="147">
        <f>IFERROR(VLOOKUP(B484,'A2. Rate Change &amp; Enrollment'!$C$20:$K$769,7,FALSE),0)</f>
        <v>0</v>
      </c>
      <c r="AQ484" s="150" t="e">
        <f t="shared" si="62"/>
        <v>#DIV/0!</v>
      </c>
      <c r="AS484" s="177"/>
      <c r="AT484" s="177"/>
      <c r="AV484" s="153" t="e">
        <f t="shared" si="63"/>
        <v>#DIV/0!</v>
      </c>
      <c r="AW484" s="101"/>
      <c r="AY484" s="132"/>
      <c r="AZ484" s="101"/>
      <c r="BA484" s="94"/>
      <c r="BB484" s="94"/>
      <c r="BC484" s="94"/>
      <c r="BD484" s="94"/>
      <c r="BE484" s="101"/>
      <c r="BF484" s="132"/>
      <c r="BG484" s="98"/>
      <c r="BH484" s="74" t="str">
        <f t="shared" si="58"/>
        <v>N</v>
      </c>
      <c r="BI484" t="e">
        <f t="shared" si="59"/>
        <v>#DIV/0!</v>
      </c>
      <c r="BK484" s="283">
        <f>IFERROR(VLOOKUP($B484, 'A2. Rate Change &amp; Enrollment'!$C$14:$BY$769, 75, FALSE), 0)</f>
        <v>0</v>
      </c>
      <c r="BL484" s="283" t="e">
        <f t="shared" si="60"/>
        <v>#DIV/0!</v>
      </c>
      <c r="BM484" s="283" t="e">
        <f t="shared" si="61"/>
        <v>#DIV/0!</v>
      </c>
      <c r="BN484" t="e">
        <f t="shared" si="64"/>
        <v>#DIV/0!</v>
      </c>
    </row>
    <row r="485" spans="1:66" x14ac:dyDescent="0.35">
      <c r="A485" t="s">
        <v>788</v>
      </c>
      <c r="B485" s="144"/>
      <c r="C485" s="98"/>
      <c r="D485" s="43" t="str">
        <f t="shared" si="57"/>
        <v>PPO</v>
      </c>
      <c r="E485" s="100"/>
      <c r="F485" s="101"/>
      <c r="G485" s="100"/>
      <c r="H485" s="101"/>
      <c r="I485" s="100"/>
      <c r="J485" s="101"/>
      <c r="K485" s="100"/>
      <c r="L485" s="101"/>
      <c r="M485" s="100"/>
      <c r="N485" s="101"/>
      <c r="O485" s="100"/>
      <c r="P485" s="101"/>
      <c r="Q485" s="100"/>
      <c r="R485" s="101"/>
      <c r="S485" s="100"/>
      <c r="T485" s="101"/>
      <c r="U485" s="118"/>
      <c r="V485" s="118"/>
      <c r="W485" s="100"/>
      <c r="X485" s="100"/>
      <c r="Y485" s="100"/>
      <c r="Z485" s="100"/>
      <c r="AA485" s="132"/>
      <c r="AB485" s="101"/>
      <c r="AC485" s="101"/>
      <c r="AD485" s="101"/>
      <c r="AE485" s="100"/>
      <c r="AF485" s="101"/>
      <c r="AG485" s="100"/>
      <c r="AH485" s="101"/>
      <c r="AI485" s="100"/>
      <c r="AJ485" s="101"/>
      <c r="AK485" s="100"/>
      <c r="AL485" s="101"/>
      <c r="AM485" s="101"/>
      <c r="AN485" s="8"/>
      <c r="AO485" s="147">
        <f>IFERROR(VLOOKUP(B485,'A2. Rate Change &amp; Enrollment'!$C$20:$K$769,3,FALSE),0)</f>
        <v>0</v>
      </c>
      <c r="AP485" s="147">
        <f>IFERROR(VLOOKUP(B485,'A2. Rate Change &amp; Enrollment'!$C$20:$K$769,7,FALSE),0)</f>
        <v>0</v>
      </c>
      <c r="AQ485" s="150" t="e">
        <f t="shared" si="62"/>
        <v>#DIV/0!</v>
      </c>
      <c r="AS485" s="177"/>
      <c r="AT485" s="177"/>
      <c r="AV485" s="153" t="e">
        <f t="shared" si="63"/>
        <v>#DIV/0!</v>
      </c>
      <c r="AW485" s="101"/>
      <c r="AY485" s="132"/>
      <c r="AZ485" s="101"/>
      <c r="BA485" s="94"/>
      <c r="BB485" s="94"/>
      <c r="BC485" s="94"/>
      <c r="BD485" s="94"/>
      <c r="BE485" s="101"/>
      <c r="BF485" s="132"/>
      <c r="BG485" s="98"/>
      <c r="BH485" s="74" t="str">
        <f t="shared" si="58"/>
        <v>N</v>
      </c>
      <c r="BI485" t="e">
        <f t="shared" si="59"/>
        <v>#DIV/0!</v>
      </c>
      <c r="BK485" s="283">
        <f>IFERROR(VLOOKUP($B485, 'A2. Rate Change &amp; Enrollment'!$C$14:$BY$769, 75, FALSE), 0)</f>
        <v>0</v>
      </c>
      <c r="BL485" s="283" t="e">
        <f t="shared" si="60"/>
        <v>#DIV/0!</v>
      </c>
      <c r="BM485" s="283" t="e">
        <f t="shared" si="61"/>
        <v>#DIV/0!</v>
      </c>
      <c r="BN485" t="e">
        <f t="shared" si="64"/>
        <v>#DIV/0!</v>
      </c>
    </row>
    <row r="486" spans="1:66" x14ac:dyDescent="0.35">
      <c r="A486" t="s">
        <v>789</v>
      </c>
      <c r="B486" s="144"/>
      <c r="C486" s="98"/>
      <c r="D486" s="43" t="str">
        <f t="shared" si="57"/>
        <v>PPO</v>
      </c>
      <c r="E486" s="100"/>
      <c r="F486" s="101"/>
      <c r="G486" s="100"/>
      <c r="H486" s="101"/>
      <c r="I486" s="100"/>
      <c r="J486" s="101"/>
      <c r="K486" s="100"/>
      <c r="L486" s="101"/>
      <c r="M486" s="100"/>
      <c r="N486" s="101"/>
      <c r="O486" s="100"/>
      <c r="P486" s="101"/>
      <c r="Q486" s="100"/>
      <c r="R486" s="101"/>
      <c r="S486" s="100"/>
      <c r="T486" s="101"/>
      <c r="U486" s="118"/>
      <c r="V486" s="118"/>
      <c r="W486" s="100"/>
      <c r="X486" s="100"/>
      <c r="Y486" s="100"/>
      <c r="Z486" s="100"/>
      <c r="AA486" s="132"/>
      <c r="AB486" s="101"/>
      <c r="AC486" s="101"/>
      <c r="AD486" s="101"/>
      <c r="AE486" s="100"/>
      <c r="AF486" s="101"/>
      <c r="AG486" s="100"/>
      <c r="AH486" s="101"/>
      <c r="AI486" s="100"/>
      <c r="AJ486" s="101"/>
      <c r="AK486" s="100"/>
      <c r="AL486" s="101"/>
      <c r="AM486" s="101"/>
      <c r="AN486" s="8"/>
      <c r="AO486" s="147">
        <f>IFERROR(VLOOKUP(B486,'A2. Rate Change &amp; Enrollment'!$C$20:$K$769,3,FALSE),0)</f>
        <v>0</v>
      </c>
      <c r="AP486" s="147">
        <f>IFERROR(VLOOKUP(B486,'A2. Rate Change &amp; Enrollment'!$C$20:$K$769,7,FALSE),0)</f>
        <v>0</v>
      </c>
      <c r="AQ486" s="150" t="e">
        <f t="shared" si="62"/>
        <v>#DIV/0!</v>
      </c>
      <c r="AS486" s="177"/>
      <c r="AT486" s="177"/>
      <c r="AV486" s="153" t="e">
        <f t="shared" si="63"/>
        <v>#DIV/0!</v>
      </c>
      <c r="AW486" s="101"/>
      <c r="AY486" s="132"/>
      <c r="AZ486" s="101"/>
      <c r="BA486" s="94"/>
      <c r="BB486" s="94"/>
      <c r="BC486" s="94"/>
      <c r="BD486" s="94"/>
      <c r="BE486" s="101"/>
      <c r="BF486" s="132"/>
      <c r="BG486" s="98"/>
      <c r="BH486" s="74" t="str">
        <f t="shared" si="58"/>
        <v>N</v>
      </c>
      <c r="BI486" t="e">
        <f t="shared" si="59"/>
        <v>#DIV/0!</v>
      </c>
      <c r="BK486" s="283">
        <f>IFERROR(VLOOKUP($B486, 'A2. Rate Change &amp; Enrollment'!$C$14:$BY$769, 75, FALSE), 0)</f>
        <v>0</v>
      </c>
      <c r="BL486" s="283" t="e">
        <f t="shared" si="60"/>
        <v>#DIV/0!</v>
      </c>
      <c r="BM486" s="283" t="e">
        <f t="shared" si="61"/>
        <v>#DIV/0!</v>
      </c>
      <c r="BN486" t="e">
        <f t="shared" si="64"/>
        <v>#DIV/0!</v>
      </c>
    </row>
    <row r="487" spans="1:66" x14ac:dyDescent="0.35">
      <c r="A487" t="s">
        <v>790</v>
      </c>
      <c r="B487" s="144"/>
      <c r="C487" s="98"/>
      <c r="D487" s="43" t="str">
        <f t="shared" si="57"/>
        <v>PPO</v>
      </c>
      <c r="E487" s="100"/>
      <c r="F487" s="101"/>
      <c r="G487" s="100"/>
      <c r="H487" s="101"/>
      <c r="I487" s="100"/>
      <c r="J487" s="101"/>
      <c r="K487" s="100"/>
      <c r="L487" s="101"/>
      <c r="M487" s="100"/>
      <c r="N487" s="101"/>
      <c r="O487" s="100"/>
      <c r="P487" s="101"/>
      <c r="Q487" s="100"/>
      <c r="R487" s="101"/>
      <c r="S487" s="100"/>
      <c r="T487" s="101"/>
      <c r="U487" s="118"/>
      <c r="V487" s="118"/>
      <c r="W487" s="100"/>
      <c r="X487" s="100"/>
      <c r="Y487" s="100"/>
      <c r="Z487" s="100"/>
      <c r="AA487" s="132"/>
      <c r="AB487" s="101"/>
      <c r="AC487" s="101"/>
      <c r="AD487" s="101"/>
      <c r="AE487" s="100"/>
      <c r="AF487" s="101"/>
      <c r="AG487" s="100"/>
      <c r="AH487" s="101"/>
      <c r="AI487" s="100"/>
      <c r="AJ487" s="101"/>
      <c r="AK487" s="100"/>
      <c r="AL487" s="101"/>
      <c r="AM487" s="101"/>
      <c r="AN487" s="8"/>
      <c r="AO487" s="147">
        <f>IFERROR(VLOOKUP(B487,'A2. Rate Change &amp; Enrollment'!$C$20:$K$769,3,FALSE),0)</f>
        <v>0</v>
      </c>
      <c r="AP487" s="147">
        <f>IFERROR(VLOOKUP(B487,'A2. Rate Change &amp; Enrollment'!$C$20:$K$769,7,FALSE),0)</f>
        <v>0</v>
      </c>
      <c r="AQ487" s="150" t="e">
        <f t="shared" si="62"/>
        <v>#DIV/0!</v>
      </c>
      <c r="AS487" s="177"/>
      <c r="AT487" s="177"/>
      <c r="AV487" s="153" t="e">
        <f t="shared" si="63"/>
        <v>#DIV/0!</v>
      </c>
      <c r="AW487" s="101"/>
      <c r="AY487" s="132"/>
      <c r="AZ487" s="101"/>
      <c r="BA487" s="94"/>
      <c r="BB487" s="94"/>
      <c r="BC487" s="94"/>
      <c r="BD487" s="94"/>
      <c r="BE487" s="101"/>
      <c r="BF487" s="132"/>
      <c r="BG487" s="98"/>
      <c r="BH487" s="74" t="str">
        <f t="shared" si="58"/>
        <v>N</v>
      </c>
      <c r="BI487" t="e">
        <f t="shared" si="59"/>
        <v>#DIV/0!</v>
      </c>
      <c r="BK487" s="283">
        <f>IFERROR(VLOOKUP($B487, 'A2. Rate Change &amp; Enrollment'!$C$14:$BY$769, 75, FALSE), 0)</f>
        <v>0</v>
      </c>
      <c r="BL487" s="283" t="e">
        <f t="shared" si="60"/>
        <v>#DIV/0!</v>
      </c>
      <c r="BM487" s="283" t="e">
        <f t="shared" si="61"/>
        <v>#DIV/0!</v>
      </c>
      <c r="BN487" t="e">
        <f t="shared" si="64"/>
        <v>#DIV/0!</v>
      </c>
    </row>
    <row r="488" spans="1:66" x14ac:dyDescent="0.35">
      <c r="A488" t="s">
        <v>791</v>
      </c>
      <c r="B488" s="144"/>
      <c r="C488" s="98"/>
      <c r="D488" s="43" t="str">
        <f t="shared" si="57"/>
        <v>PPO</v>
      </c>
      <c r="E488" s="100"/>
      <c r="F488" s="101"/>
      <c r="G488" s="100"/>
      <c r="H488" s="101"/>
      <c r="I488" s="100"/>
      <c r="J488" s="101"/>
      <c r="K488" s="100"/>
      <c r="L488" s="101"/>
      <c r="M488" s="100"/>
      <c r="N488" s="101"/>
      <c r="O488" s="100"/>
      <c r="P488" s="101"/>
      <c r="Q488" s="100"/>
      <c r="R488" s="101"/>
      <c r="S488" s="100"/>
      <c r="T488" s="101"/>
      <c r="U488" s="118"/>
      <c r="V488" s="118"/>
      <c r="W488" s="100"/>
      <c r="X488" s="100"/>
      <c r="Y488" s="100"/>
      <c r="Z488" s="100"/>
      <c r="AA488" s="132"/>
      <c r="AB488" s="101"/>
      <c r="AC488" s="101"/>
      <c r="AD488" s="101"/>
      <c r="AE488" s="100"/>
      <c r="AF488" s="101"/>
      <c r="AG488" s="100"/>
      <c r="AH488" s="101"/>
      <c r="AI488" s="100"/>
      <c r="AJ488" s="101"/>
      <c r="AK488" s="100"/>
      <c r="AL488" s="101"/>
      <c r="AM488" s="101"/>
      <c r="AN488" s="8"/>
      <c r="AO488" s="147">
        <f>IFERROR(VLOOKUP(B488,'A2. Rate Change &amp; Enrollment'!$C$20:$K$769,3,FALSE),0)</f>
        <v>0</v>
      </c>
      <c r="AP488" s="147">
        <f>IFERROR(VLOOKUP(B488,'A2. Rate Change &amp; Enrollment'!$C$20:$K$769,7,FALSE),0)</f>
        <v>0</v>
      </c>
      <c r="AQ488" s="150" t="e">
        <f t="shared" si="62"/>
        <v>#DIV/0!</v>
      </c>
      <c r="AS488" s="177"/>
      <c r="AT488" s="177"/>
      <c r="AV488" s="153" t="e">
        <f t="shared" si="63"/>
        <v>#DIV/0!</v>
      </c>
      <c r="AW488" s="101"/>
      <c r="AY488" s="132"/>
      <c r="AZ488" s="101"/>
      <c r="BA488" s="94"/>
      <c r="BB488" s="94"/>
      <c r="BC488" s="94"/>
      <c r="BD488" s="94"/>
      <c r="BE488" s="101"/>
      <c r="BF488" s="132"/>
      <c r="BG488" s="98"/>
      <c r="BH488" s="74" t="str">
        <f t="shared" si="58"/>
        <v>N</v>
      </c>
      <c r="BI488" t="e">
        <f t="shared" si="59"/>
        <v>#DIV/0!</v>
      </c>
      <c r="BK488" s="283">
        <f>IFERROR(VLOOKUP($B488, 'A2. Rate Change &amp; Enrollment'!$C$14:$BY$769, 75, FALSE), 0)</f>
        <v>0</v>
      </c>
      <c r="BL488" s="283" t="e">
        <f t="shared" si="60"/>
        <v>#DIV/0!</v>
      </c>
      <c r="BM488" s="283" t="e">
        <f t="shared" si="61"/>
        <v>#DIV/0!</v>
      </c>
      <c r="BN488" t="e">
        <f t="shared" si="64"/>
        <v>#DIV/0!</v>
      </c>
    </row>
    <row r="489" spans="1:66" x14ac:dyDescent="0.35">
      <c r="A489" t="s">
        <v>792</v>
      </c>
      <c r="B489" s="144"/>
      <c r="C489" s="98"/>
      <c r="D489" s="43" t="str">
        <f t="shared" si="57"/>
        <v>PPO</v>
      </c>
      <c r="E489" s="100"/>
      <c r="F489" s="101"/>
      <c r="G489" s="100"/>
      <c r="H489" s="101"/>
      <c r="I489" s="100"/>
      <c r="J489" s="101"/>
      <c r="K489" s="100"/>
      <c r="L489" s="101"/>
      <c r="M489" s="100"/>
      <c r="N489" s="101"/>
      <c r="O489" s="100"/>
      <c r="P489" s="101"/>
      <c r="Q489" s="100"/>
      <c r="R489" s="101"/>
      <c r="S489" s="100"/>
      <c r="T489" s="101"/>
      <c r="U489" s="118"/>
      <c r="V489" s="118"/>
      <c r="W489" s="100"/>
      <c r="X489" s="100"/>
      <c r="Y489" s="100"/>
      <c r="Z489" s="100"/>
      <c r="AA489" s="132"/>
      <c r="AB489" s="101"/>
      <c r="AC489" s="101"/>
      <c r="AD489" s="101"/>
      <c r="AE489" s="100"/>
      <c r="AF489" s="101"/>
      <c r="AG489" s="100"/>
      <c r="AH489" s="101"/>
      <c r="AI489" s="100"/>
      <c r="AJ489" s="101"/>
      <c r="AK489" s="100"/>
      <c r="AL489" s="101"/>
      <c r="AM489" s="101"/>
      <c r="AN489" s="8"/>
      <c r="AO489" s="147">
        <f>IFERROR(VLOOKUP(B489,'A2. Rate Change &amp; Enrollment'!$C$20:$K$769,3,FALSE),0)</f>
        <v>0</v>
      </c>
      <c r="AP489" s="147">
        <f>IFERROR(VLOOKUP(B489,'A2. Rate Change &amp; Enrollment'!$C$20:$K$769,7,FALSE),0)</f>
        <v>0</v>
      </c>
      <c r="AQ489" s="150" t="e">
        <f t="shared" si="62"/>
        <v>#DIV/0!</v>
      </c>
      <c r="AS489" s="177"/>
      <c r="AT489" s="177"/>
      <c r="AV489" s="153" t="e">
        <f t="shared" si="63"/>
        <v>#DIV/0!</v>
      </c>
      <c r="AW489" s="101"/>
      <c r="AY489" s="132"/>
      <c r="AZ489" s="101"/>
      <c r="BA489" s="94"/>
      <c r="BB489" s="94"/>
      <c r="BC489" s="94"/>
      <c r="BD489" s="94"/>
      <c r="BE489" s="101"/>
      <c r="BF489" s="132"/>
      <c r="BG489" s="98"/>
      <c r="BH489" s="74" t="str">
        <f t="shared" si="58"/>
        <v>N</v>
      </c>
      <c r="BI489" t="e">
        <f t="shared" si="59"/>
        <v>#DIV/0!</v>
      </c>
      <c r="BK489" s="283">
        <f>IFERROR(VLOOKUP($B489, 'A2. Rate Change &amp; Enrollment'!$C$14:$BY$769, 75, FALSE), 0)</f>
        <v>0</v>
      </c>
      <c r="BL489" s="283" t="e">
        <f t="shared" si="60"/>
        <v>#DIV/0!</v>
      </c>
      <c r="BM489" s="283" t="e">
        <f t="shared" si="61"/>
        <v>#DIV/0!</v>
      </c>
      <c r="BN489" t="e">
        <f t="shared" si="64"/>
        <v>#DIV/0!</v>
      </c>
    </row>
    <row r="490" spans="1:66" x14ac:dyDescent="0.35">
      <c r="A490" t="s">
        <v>793</v>
      </c>
      <c r="B490" s="144"/>
      <c r="C490" s="98"/>
      <c r="D490" s="43" t="str">
        <f t="shared" si="57"/>
        <v>PPO</v>
      </c>
      <c r="E490" s="100"/>
      <c r="F490" s="101"/>
      <c r="G490" s="100"/>
      <c r="H490" s="101"/>
      <c r="I490" s="100"/>
      <c r="J490" s="101"/>
      <c r="K490" s="100"/>
      <c r="L490" s="101"/>
      <c r="M490" s="100"/>
      <c r="N490" s="101"/>
      <c r="O490" s="100"/>
      <c r="P490" s="101"/>
      <c r="Q490" s="100"/>
      <c r="R490" s="101"/>
      <c r="S490" s="100"/>
      <c r="T490" s="101"/>
      <c r="U490" s="118"/>
      <c r="V490" s="118"/>
      <c r="W490" s="100"/>
      <c r="X490" s="100"/>
      <c r="Y490" s="100"/>
      <c r="Z490" s="100"/>
      <c r="AA490" s="132"/>
      <c r="AB490" s="101"/>
      <c r="AC490" s="101"/>
      <c r="AD490" s="101"/>
      <c r="AE490" s="100"/>
      <c r="AF490" s="101"/>
      <c r="AG490" s="100"/>
      <c r="AH490" s="101"/>
      <c r="AI490" s="100"/>
      <c r="AJ490" s="101"/>
      <c r="AK490" s="100"/>
      <c r="AL490" s="101"/>
      <c r="AM490" s="101"/>
      <c r="AN490" s="8"/>
      <c r="AO490" s="147">
        <f>IFERROR(VLOOKUP(B490,'A2. Rate Change &amp; Enrollment'!$C$20:$K$769,3,FALSE),0)</f>
        <v>0</v>
      </c>
      <c r="AP490" s="147">
        <f>IFERROR(VLOOKUP(B490,'A2. Rate Change &amp; Enrollment'!$C$20:$K$769,7,FALSE),0)</f>
        <v>0</v>
      </c>
      <c r="AQ490" s="150" t="e">
        <f t="shared" si="62"/>
        <v>#DIV/0!</v>
      </c>
      <c r="AS490" s="177"/>
      <c r="AT490" s="177"/>
      <c r="AV490" s="153" t="e">
        <f t="shared" si="63"/>
        <v>#DIV/0!</v>
      </c>
      <c r="AW490" s="101"/>
      <c r="AY490" s="132"/>
      <c r="AZ490" s="101"/>
      <c r="BA490" s="94"/>
      <c r="BB490" s="94"/>
      <c r="BC490" s="94"/>
      <c r="BD490" s="94"/>
      <c r="BE490" s="101"/>
      <c r="BF490" s="132"/>
      <c r="BG490" s="98"/>
      <c r="BH490" s="74" t="str">
        <f t="shared" si="58"/>
        <v>N</v>
      </c>
      <c r="BI490" t="e">
        <f t="shared" si="59"/>
        <v>#DIV/0!</v>
      </c>
      <c r="BK490" s="283">
        <f>IFERROR(VLOOKUP($B490, 'A2. Rate Change &amp; Enrollment'!$C$14:$BY$769, 75, FALSE), 0)</f>
        <v>0</v>
      </c>
      <c r="BL490" s="283" t="e">
        <f t="shared" si="60"/>
        <v>#DIV/0!</v>
      </c>
      <c r="BM490" s="283" t="e">
        <f t="shared" si="61"/>
        <v>#DIV/0!</v>
      </c>
      <c r="BN490" t="e">
        <f t="shared" si="64"/>
        <v>#DIV/0!</v>
      </c>
    </row>
    <row r="491" spans="1:66" x14ac:dyDescent="0.35">
      <c r="A491" t="s">
        <v>794</v>
      </c>
      <c r="B491" s="144"/>
      <c r="C491" s="98"/>
      <c r="D491" s="43" t="str">
        <f t="shared" si="57"/>
        <v>PPO</v>
      </c>
      <c r="E491" s="100"/>
      <c r="F491" s="101"/>
      <c r="G491" s="100"/>
      <c r="H491" s="101"/>
      <c r="I491" s="100"/>
      <c r="J491" s="101"/>
      <c r="K491" s="100"/>
      <c r="L491" s="101"/>
      <c r="M491" s="100"/>
      <c r="N491" s="101"/>
      <c r="O491" s="100"/>
      <c r="P491" s="101"/>
      <c r="Q491" s="100"/>
      <c r="R491" s="101"/>
      <c r="S491" s="100"/>
      <c r="T491" s="101"/>
      <c r="U491" s="118"/>
      <c r="V491" s="118"/>
      <c r="W491" s="100"/>
      <c r="X491" s="100"/>
      <c r="Y491" s="100"/>
      <c r="Z491" s="100"/>
      <c r="AA491" s="132"/>
      <c r="AB491" s="101"/>
      <c r="AC491" s="101"/>
      <c r="AD491" s="101"/>
      <c r="AE491" s="100"/>
      <c r="AF491" s="101"/>
      <c r="AG491" s="100"/>
      <c r="AH491" s="101"/>
      <c r="AI491" s="100"/>
      <c r="AJ491" s="101"/>
      <c r="AK491" s="100"/>
      <c r="AL491" s="101"/>
      <c r="AM491" s="101"/>
      <c r="AN491" s="8"/>
      <c r="AO491" s="147">
        <f>IFERROR(VLOOKUP(B491,'A2. Rate Change &amp; Enrollment'!$C$20:$K$769,3,FALSE),0)</f>
        <v>0</v>
      </c>
      <c r="AP491" s="147">
        <f>IFERROR(VLOOKUP(B491,'A2. Rate Change &amp; Enrollment'!$C$20:$K$769,7,FALSE),0)</f>
        <v>0</v>
      </c>
      <c r="AQ491" s="150" t="e">
        <f t="shared" si="62"/>
        <v>#DIV/0!</v>
      </c>
      <c r="AS491" s="177"/>
      <c r="AT491" s="177"/>
      <c r="AV491" s="153" t="e">
        <f t="shared" si="63"/>
        <v>#DIV/0!</v>
      </c>
      <c r="AW491" s="101"/>
      <c r="AY491" s="132"/>
      <c r="AZ491" s="101"/>
      <c r="BA491" s="94"/>
      <c r="BB491" s="94"/>
      <c r="BC491" s="94"/>
      <c r="BD491" s="94"/>
      <c r="BE491" s="101"/>
      <c r="BF491" s="132"/>
      <c r="BG491" s="98"/>
      <c r="BH491" s="74" t="str">
        <f t="shared" si="58"/>
        <v>N</v>
      </c>
      <c r="BI491" t="e">
        <f t="shared" si="59"/>
        <v>#DIV/0!</v>
      </c>
      <c r="BK491" s="283">
        <f>IFERROR(VLOOKUP($B491, 'A2. Rate Change &amp; Enrollment'!$C$14:$BY$769, 75, FALSE), 0)</f>
        <v>0</v>
      </c>
      <c r="BL491" s="283" t="e">
        <f t="shared" si="60"/>
        <v>#DIV/0!</v>
      </c>
      <c r="BM491" s="283" t="e">
        <f t="shared" si="61"/>
        <v>#DIV/0!</v>
      </c>
      <c r="BN491" t="e">
        <f t="shared" si="64"/>
        <v>#DIV/0!</v>
      </c>
    </row>
    <row r="492" spans="1:66" x14ac:dyDescent="0.35">
      <c r="A492" t="s">
        <v>795</v>
      </c>
      <c r="B492" s="144"/>
      <c r="C492" s="98"/>
      <c r="D492" s="43" t="str">
        <f t="shared" si="57"/>
        <v>PPO</v>
      </c>
      <c r="E492" s="100"/>
      <c r="F492" s="101"/>
      <c r="G492" s="100"/>
      <c r="H492" s="101"/>
      <c r="I492" s="100"/>
      <c r="J492" s="101"/>
      <c r="K492" s="100"/>
      <c r="L492" s="101"/>
      <c r="M492" s="100"/>
      <c r="N492" s="101"/>
      <c r="O492" s="100"/>
      <c r="P492" s="101"/>
      <c r="Q492" s="100"/>
      <c r="R492" s="101"/>
      <c r="S492" s="100"/>
      <c r="T492" s="101"/>
      <c r="U492" s="118"/>
      <c r="V492" s="118"/>
      <c r="W492" s="100"/>
      <c r="X492" s="100"/>
      <c r="Y492" s="100"/>
      <c r="Z492" s="100"/>
      <c r="AA492" s="132"/>
      <c r="AB492" s="101"/>
      <c r="AC492" s="101"/>
      <c r="AD492" s="101"/>
      <c r="AE492" s="100"/>
      <c r="AF492" s="101"/>
      <c r="AG492" s="100"/>
      <c r="AH492" s="101"/>
      <c r="AI492" s="100"/>
      <c r="AJ492" s="101"/>
      <c r="AK492" s="100"/>
      <c r="AL492" s="101"/>
      <c r="AM492" s="101"/>
      <c r="AN492" s="8"/>
      <c r="AO492" s="147">
        <f>IFERROR(VLOOKUP(B492,'A2. Rate Change &amp; Enrollment'!$C$20:$K$769,3,FALSE),0)</f>
        <v>0</v>
      </c>
      <c r="AP492" s="147">
        <f>IFERROR(VLOOKUP(B492,'A2. Rate Change &amp; Enrollment'!$C$20:$K$769,7,FALSE),0)</f>
        <v>0</v>
      </c>
      <c r="AQ492" s="150" t="e">
        <f t="shared" si="62"/>
        <v>#DIV/0!</v>
      </c>
      <c r="AS492" s="177"/>
      <c r="AT492" s="177"/>
      <c r="AV492" s="153" t="e">
        <f t="shared" si="63"/>
        <v>#DIV/0!</v>
      </c>
      <c r="AW492" s="101"/>
      <c r="AY492" s="132"/>
      <c r="AZ492" s="101"/>
      <c r="BA492" s="94"/>
      <c r="BB492" s="94"/>
      <c r="BC492" s="94"/>
      <c r="BD492" s="94"/>
      <c r="BE492" s="101"/>
      <c r="BF492" s="132"/>
      <c r="BG492" s="98"/>
      <c r="BH492" s="74" t="str">
        <f t="shared" si="58"/>
        <v>N</v>
      </c>
      <c r="BI492" t="e">
        <f t="shared" si="59"/>
        <v>#DIV/0!</v>
      </c>
      <c r="BK492" s="283">
        <f>IFERROR(VLOOKUP($B492, 'A2. Rate Change &amp; Enrollment'!$C$14:$BY$769, 75, FALSE), 0)</f>
        <v>0</v>
      </c>
      <c r="BL492" s="283" t="e">
        <f t="shared" si="60"/>
        <v>#DIV/0!</v>
      </c>
      <c r="BM492" s="283" t="e">
        <f t="shared" si="61"/>
        <v>#DIV/0!</v>
      </c>
      <c r="BN492" t="e">
        <f t="shared" si="64"/>
        <v>#DIV/0!</v>
      </c>
    </row>
    <row r="493" spans="1:66" x14ac:dyDescent="0.35">
      <c r="A493" t="s">
        <v>796</v>
      </c>
      <c r="B493" s="144"/>
      <c r="C493" s="98"/>
      <c r="D493" s="43" t="str">
        <f t="shared" si="57"/>
        <v>PPO</v>
      </c>
      <c r="E493" s="100"/>
      <c r="F493" s="101"/>
      <c r="G493" s="100"/>
      <c r="H493" s="101"/>
      <c r="I493" s="100"/>
      <c r="J493" s="101"/>
      <c r="K493" s="100"/>
      <c r="L493" s="101"/>
      <c r="M493" s="100"/>
      <c r="N493" s="101"/>
      <c r="O493" s="100"/>
      <c r="P493" s="101"/>
      <c r="Q493" s="100"/>
      <c r="R493" s="101"/>
      <c r="S493" s="100"/>
      <c r="T493" s="101"/>
      <c r="U493" s="118"/>
      <c r="V493" s="118"/>
      <c r="W493" s="100"/>
      <c r="X493" s="100"/>
      <c r="Y493" s="100"/>
      <c r="Z493" s="100"/>
      <c r="AA493" s="132"/>
      <c r="AB493" s="101"/>
      <c r="AC493" s="101"/>
      <c r="AD493" s="101"/>
      <c r="AE493" s="100"/>
      <c r="AF493" s="101"/>
      <c r="AG493" s="100"/>
      <c r="AH493" s="101"/>
      <c r="AI493" s="100"/>
      <c r="AJ493" s="101"/>
      <c r="AK493" s="100"/>
      <c r="AL493" s="101"/>
      <c r="AM493" s="101"/>
      <c r="AN493" s="8"/>
      <c r="AO493" s="147">
        <f>IFERROR(VLOOKUP(B493,'A2. Rate Change &amp; Enrollment'!$C$20:$K$769,3,FALSE),0)</f>
        <v>0</v>
      </c>
      <c r="AP493" s="147">
        <f>IFERROR(VLOOKUP(B493,'A2. Rate Change &amp; Enrollment'!$C$20:$K$769,7,FALSE),0)</f>
        <v>0</v>
      </c>
      <c r="AQ493" s="150" t="e">
        <f t="shared" si="62"/>
        <v>#DIV/0!</v>
      </c>
      <c r="AS493" s="177"/>
      <c r="AT493" s="177"/>
      <c r="AV493" s="153" t="e">
        <f t="shared" si="63"/>
        <v>#DIV/0!</v>
      </c>
      <c r="AW493" s="101"/>
      <c r="AY493" s="132"/>
      <c r="AZ493" s="101"/>
      <c r="BA493" s="94"/>
      <c r="BB493" s="94"/>
      <c r="BC493" s="94"/>
      <c r="BD493" s="94"/>
      <c r="BE493" s="101"/>
      <c r="BF493" s="132"/>
      <c r="BG493" s="98"/>
      <c r="BH493" s="74" t="str">
        <f t="shared" si="58"/>
        <v>N</v>
      </c>
      <c r="BI493" t="e">
        <f t="shared" si="59"/>
        <v>#DIV/0!</v>
      </c>
      <c r="BK493" s="283">
        <f>IFERROR(VLOOKUP($B493, 'A2. Rate Change &amp; Enrollment'!$C$14:$BY$769, 75, FALSE), 0)</f>
        <v>0</v>
      </c>
      <c r="BL493" s="283" t="e">
        <f t="shared" si="60"/>
        <v>#DIV/0!</v>
      </c>
      <c r="BM493" s="283" t="e">
        <f t="shared" si="61"/>
        <v>#DIV/0!</v>
      </c>
      <c r="BN493" t="e">
        <f t="shared" si="64"/>
        <v>#DIV/0!</v>
      </c>
    </row>
    <row r="494" spans="1:66" x14ac:dyDescent="0.35">
      <c r="A494" t="s">
        <v>797</v>
      </c>
      <c r="B494" s="144"/>
      <c r="C494" s="98"/>
      <c r="D494" s="43" t="str">
        <f t="shared" si="57"/>
        <v>PPO</v>
      </c>
      <c r="E494" s="100"/>
      <c r="F494" s="101"/>
      <c r="G494" s="100"/>
      <c r="H494" s="101"/>
      <c r="I494" s="100"/>
      <c r="J494" s="101"/>
      <c r="K494" s="100"/>
      <c r="L494" s="101"/>
      <c r="M494" s="100"/>
      <c r="N494" s="101"/>
      <c r="O494" s="100"/>
      <c r="P494" s="101"/>
      <c r="Q494" s="100"/>
      <c r="R494" s="101"/>
      <c r="S494" s="100"/>
      <c r="T494" s="101"/>
      <c r="U494" s="118"/>
      <c r="V494" s="118"/>
      <c r="W494" s="100"/>
      <c r="X494" s="100"/>
      <c r="Y494" s="100"/>
      <c r="Z494" s="100"/>
      <c r="AA494" s="132"/>
      <c r="AB494" s="101"/>
      <c r="AC494" s="101"/>
      <c r="AD494" s="101"/>
      <c r="AE494" s="100"/>
      <c r="AF494" s="101"/>
      <c r="AG494" s="100"/>
      <c r="AH494" s="101"/>
      <c r="AI494" s="100"/>
      <c r="AJ494" s="101"/>
      <c r="AK494" s="100"/>
      <c r="AL494" s="101"/>
      <c r="AM494" s="101"/>
      <c r="AN494" s="8"/>
      <c r="AO494" s="147">
        <f>IFERROR(VLOOKUP(B494,'A2. Rate Change &amp; Enrollment'!$C$20:$K$769,3,FALSE),0)</f>
        <v>0</v>
      </c>
      <c r="AP494" s="147">
        <f>IFERROR(VLOOKUP(B494,'A2. Rate Change &amp; Enrollment'!$C$20:$K$769,7,FALSE),0)</f>
        <v>0</v>
      </c>
      <c r="AQ494" s="150" t="e">
        <f t="shared" si="62"/>
        <v>#DIV/0!</v>
      </c>
      <c r="AS494" s="177"/>
      <c r="AT494" s="177"/>
      <c r="AV494" s="153" t="e">
        <f t="shared" si="63"/>
        <v>#DIV/0!</v>
      </c>
      <c r="AW494" s="101"/>
      <c r="AY494" s="132"/>
      <c r="AZ494" s="101"/>
      <c r="BA494" s="94"/>
      <c r="BB494" s="94"/>
      <c r="BC494" s="94"/>
      <c r="BD494" s="94"/>
      <c r="BE494" s="101"/>
      <c r="BF494" s="132"/>
      <c r="BG494" s="98"/>
      <c r="BH494" s="74" t="str">
        <f t="shared" si="58"/>
        <v>N</v>
      </c>
      <c r="BI494" t="e">
        <f t="shared" si="59"/>
        <v>#DIV/0!</v>
      </c>
      <c r="BK494" s="283">
        <f>IFERROR(VLOOKUP($B494, 'A2. Rate Change &amp; Enrollment'!$C$14:$BY$769, 75, FALSE), 0)</f>
        <v>0</v>
      </c>
      <c r="BL494" s="283" t="e">
        <f t="shared" si="60"/>
        <v>#DIV/0!</v>
      </c>
      <c r="BM494" s="283" t="e">
        <f t="shared" si="61"/>
        <v>#DIV/0!</v>
      </c>
      <c r="BN494" t="e">
        <f t="shared" si="64"/>
        <v>#DIV/0!</v>
      </c>
    </row>
    <row r="495" spans="1:66" x14ac:dyDescent="0.35">
      <c r="A495" t="s">
        <v>798</v>
      </c>
      <c r="B495" s="144"/>
      <c r="C495" s="98"/>
      <c r="D495" s="43" t="str">
        <f t="shared" si="57"/>
        <v>PPO</v>
      </c>
      <c r="E495" s="100"/>
      <c r="F495" s="101"/>
      <c r="G495" s="100"/>
      <c r="H495" s="101"/>
      <c r="I495" s="100"/>
      <c r="J495" s="101"/>
      <c r="K495" s="100"/>
      <c r="L495" s="101"/>
      <c r="M495" s="100"/>
      <c r="N495" s="101"/>
      <c r="O495" s="100"/>
      <c r="P495" s="101"/>
      <c r="Q495" s="100"/>
      <c r="R495" s="101"/>
      <c r="S495" s="100"/>
      <c r="T495" s="101"/>
      <c r="U495" s="118"/>
      <c r="V495" s="118"/>
      <c r="W495" s="100"/>
      <c r="X495" s="100"/>
      <c r="Y495" s="100"/>
      <c r="Z495" s="100"/>
      <c r="AA495" s="132"/>
      <c r="AB495" s="101"/>
      <c r="AC495" s="101"/>
      <c r="AD495" s="101"/>
      <c r="AE495" s="100"/>
      <c r="AF495" s="101"/>
      <c r="AG495" s="100"/>
      <c r="AH495" s="101"/>
      <c r="AI495" s="100"/>
      <c r="AJ495" s="101"/>
      <c r="AK495" s="100"/>
      <c r="AL495" s="101"/>
      <c r="AM495" s="101"/>
      <c r="AN495" s="8"/>
      <c r="AO495" s="147">
        <f>IFERROR(VLOOKUP(B495,'A2. Rate Change &amp; Enrollment'!$C$20:$K$769,3,FALSE),0)</f>
        <v>0</v>
      </c>
      <c r="AP495" s="147">
        <f>IFERROR(VLOOKUP(B495,'A2. Rate Change &amp; Enrollment'!$C$20:$K$769,7,FALSE),0)</f>
        <v>0</v>
      </c>
      <c r="AQ495" s="150" t="e">
        <f t="shared" si="62"/>
        <v>#DIV/0!</v>
      </c>
      <c r="AS495" s="177"/>
      <c r="AT495" s="177"/>
      <c r="AV495" s="153" t="e">
        <f t="shared" si="63"/>
        <v>#DIV/0!</v>
      </c>
      <c r="AW495" s="101"/>
      <c r="AY495" s="132"/>
      <c r="AZ495" s="101"/>
      <c r="BA495" s="94"/>
      <c r="BB495" s="94"/>
      <c r="BC495" s="94"/>
      <c r="BD495" s="94"/>
      <c r="BE495" s="101"/>
      <c r="BF495" s="132"/>
      <c r="BG495" s="98"/>
      <c r="BH495" s="74" t="str">
        <f t="shared" si="58"/>
        <v>N</v>
      </c>
      <c r="BI495" t="e">
        <f t="shared" si="59"/>
        <v>#DIV/0!</v>
      </c>
      <c r="BK495" s="283">
        <f>IFERROR(VLOOKUP($B495, 'A2. Rate Change &amp; Enrollment'!$C$14:$BY$769, 75, FALSE), 0)</f>
        <v>0</v>
      </c>
      <c r="BL495" s="283" t="e">
        <f t="shared" si="60"/>
        <v>#DIV/0!</v>
      </c>
      <c r="BM495" s="283" t="e">
        <f t="shared" si="61"/>
        <v>#DIV/0!</v>
      </c>
      <c r="BN495" t="e">
        <f t="shared" si="64"/>
        <v>#DIV/0!</v>
      </c>
    </row>
    <row r="496" spans="1:66" x14ac:dyDescent="0.35">
      <c r="A496" t="s">
        <v>799</v>
      </c>
      <c r="B496" s="144"/>
      <c r="C496" s="98"/>
      <c r="D496" s="43" t="str">
        <f t="shared" si="57"/>
        <v>PPO</v>
      </c>
      <c r="E496" s="100"/>
      <c r="F496" s="101"/>
      <c r="G496" s="100"/>
      <c r="H496" s="101"/>
      <c r="I496" s="100"/>
      <c r="J496" s="101"/>
      <c r="K496" s="100"/>
      <c r="L496" s="101"/>
      <c r="M496" s="100"/>
      <c r="N496" s="101"/>
      <c r="O496" s="100"/>
      <c r="P496" s="101"/>
      <c r="Q496" s="100"/>
      <c r="R496" s="101"/>
      <c r="S496" s="100"/>
      <c r="T496" s="101"/>
      <c r="U496" s="118"/>
      <c r="V496" s="118"/>
      <c r="W496" s="100"/>
      <c r="X496" s="100"/>
      <c r="Y496" s="100"/>
      <c r="Z496" s="100"/>
      <c r="AA496" s="132"/>
      <c r="AB496" s="101"/>
      <c r="AC496" s="101"/>
      <c r="AD496" s="101"/>
      <c r="AE496" s="100"/>
      <c r="AF496" s="101"/>
      <c r="AG496" s="100"/>
      <c r="AH496" s="101"/>
      <c r="AI496" s="100"/>
      <c r="AJ496" s="101"/>
      <c r="AK496" s="100"/>
      <c r="AL496" s="101"/>
      <c r="AM496" s="101"/>
      <c r="AN496" s="8"/>
      <c r="AO496" s="147">
        <f>IFERROR(VLOOKUP(B496,'A2. Rate Change &amp; Enrollment'!$C$20:$K$769,3,FALSE),0)</f>
        <v>0</v>
      </c>
      <c r="AP496" s="147">
        <f>IFERROR(VLOOKUP(B496,'A2. Rate Change &amp; Enrollment'!$C$20:$K$769,7,FALSE),0)</f>
        <v>0</v>
      </c>
      <c r="AQ496" s="150" t="e">
        <f t="shared" si="62"/>
        <v>#DIV/0!</v>
      </c>
      <c r="AS496" s="177"/>
      <c r="AT496" s="177"/>
      <c r="AV496" s="153" t="e">
        <f t="shared" si="63"/>
        <v>#DIV/0!</v>
      </c>
      <c r="AW496" s="101"/>
      <c r="AY496" s="132"/>
      <c r="AZ496" s="101"/>
      <c r="BA496" s="94"/>
      <c r="BB496" s="94"/>
      <c r="BC496" s="94"/>
      <c r="BD496" s="94"/>
      <c r="BE496" s="101"/>
      <c r="BF496" s="132"/>
      <c r="BG496" s="98"/>
      <c r="BH496" s="74" t="str">
        <f t="shared" si="58"/>
        <v>N</v>
      </c>
      <c r="BI496" t="e">
        <f t="shared" si="59"/>
        <v>#DIV/0!</v>
      </c>
      <c r="BK496" s="283">
        <f>IFERROR(VLOOKUP($B496, 'A2. Rate Change &amp; Enrollment'!$C$14:$BY$769, 75, FALSE), 0)</f>
        <v>0</v>
      </c>
      <c r="BL496" s="283" t="e">
        <f t="shared" si="60"/>
        <v>#DIV/0!</v>
      </c>
      <c r="BM496" s="283" t="e">
        <f t="shared" si="61"/>
        <v>#DIV/0!</v>
      </c>
      <c r="BN496" t="e">
        <f t="shared" si="64"/>
        <v>#DIV/0!</v>
      </c>
    </row>
    <row r="497" spans="1:66" x14ac:dyDescent="0.35">
      <c r="A497" t="s">
        <v>800</v>
      </c>
      <c r="B497" s="144"/>
      <c r="C497" s="98"/>
      <c r="D497" s="43" t="str">
        <f t="shared" si="57"/>
        <v>PPO</v>
      </c>
      <c r="E497" s="100"/>
      <c r="F497" s="101"/>
      <c r="G497" s="100"/>
      <c r="H497" s="101"/>
      <c r="I497" s="100"/>
      <c r="J497" s="101"/>
      <c r="K497" s="100"/>
      <c r="L497" s="101"/>
      <c r="M497" s="100"/>
      <c r="N497" s="101"/>
      <c r="O497" s="100"/>
      <c r="P497" s="101"/>
      <c r="Q497" s="100"/>
      <c r="R497" s="101"/>
      <c r="S497" s="100"/>
      <c r="T497" s="101"/>
      <c r="U497" s="118"/>
      <c r="V497" s="118"/>
      <c r="W497" s="100"/>
      <c r="X497" s="100"/>
      <c r="Y497" s="100"/>
      <c r="Z497" s="100"/>
      <c r="AA497" s="132"/>
      <c r="AB497" s="101"/>
      <c r="AC497" s="101"/>
      <c r="AD497" s="101"/>
      <c r="AE497" s="100"/>
      <c r="AF497" s="101"/>
      <c r="AG497" s="100"/>
      <c r="AH497" s="101"/>
      <c r="AI497" s="100"/>
      <c r="AJ497" s="101"/>
      <c r="AK497" s="100"/>
      <c r="AL497" s="101"/>
      <c r="AM497" s="101"/>
      <c r="AN497" s="8"/>
      <c r="AO497" s="147">
        <f>IFERROR(VLOOKUP(B497,'A2. Rate Change &amp; Enrollment'!$C$20:$K$769,3,FALSE),0)</f>
        <v>0</v>
      </c>
      <c r="AP497" s="147">
        <f>IFERROR(VLOOKUP(B497,'A2. Rate Change &amp; Enrollment'!$C$20:$K$769,7,FALSE),0)</f>
        <v>0</v>
      </c>
      <c r="AQ497" s="150" t="e">
        <f t="shared" si="62"/>
        <v>#DIV/0!</v>
      </c>
      <c r="AS497" s="177"/>
      <c r="AT497" s="177"/>
      <c r="AV497" s="153" t="e">
        <f t="shared" si="63"/>
        <v>#DIV/0!</v>
      </c>
      <c r="AW497" s="101"/>
      <c r="AY497" s="132"/>
      <c r="AZ497" s="101"/>
      <c r="BA497" s="94"/>
      <c r="BB497" s="94"/>
      <c r="BC497" s="94"/>
      <c r="BD497" s="94"/>
      <c r="BE497" s="101"/>
      <c r="BF497" s="132"/>
      <c r="BG497" s="98"/>
      <c r="BH497" s="74" t="str">
        <f t="shared" si="58"/>
        <v>N</v>
      </c>
      <c r="BI497" t="e">
        <f t="shared" si="59"/>
        <v>#DIV/0!</v>
      </c>
      <c r="BK497" s="283">
        <f>IFERROR(VLOOKUP($B497, 'A2. Rate Change &amp; Enrollment'!$C$14:$BY$769, 75, FALSE), 0)</f>
        <v>0</v>
      </c>
      <c r="BL497" s="283" t="e">
        <f t="shared" si="60"/>
        <v>#DIV/0!</v>
      </c>
      <c r="BM497" s="283" t="e">
        <f t="shared" si="61"/>
        <v>#DIV/0!</v>
      </c>
      <c r="BN497" t="e">
        <f t="shared" si="64"/>
        <v>#DIV/0!</v>
      </c>
    </row>
    <row r="498" spans="1:66" x14ac:dyDescent="0.35">
      <c r="A498" t="s">
        <v>801</v>
      </c>
      <c r="B498" s="144"/>
      <c r="C498" s="98"/>
      <c r="D498" s="43" t="str">
        <f t="shared" si="57"/>
        <v>PPO</v>
      </c>
      <c r="E498" s="100"/>
      <c r="F498" s="101"/>
      <c r="G498" s="100"/>
      <c r="H498" s="101"/>
      <c r="I498" s="100"/>
      <c r="J498" s="101"/>
      <c r="K498" s="100"/>
      <c r="L498" s="101"/>
      <c r="M498" s="100"/>
      <c r="N498" s="101"/>
      <c r="O498" s="100"/>
      <c r="P498" s="101"/>
      <c r="Q498" s="100"/>
      <c r="R498" s="101"/>
      <c r="S498" s="100"/>
      <c r="T498" s="101"/>
      <c r="U498" s="118"/>
      <c r="V498" s="118"/>
      <c r="W498" s="100"/>
      <c r="X498" s="100"/>
      <c r="Y498" s="100"/>
      <c r="Z498" s="100"/>
      <c r="AA498" s="132"/>
      <c r="AB498" s="101"/>
      <c r="AC498" s="101"/>
      <c r="AD498" s="101"/>
      <c r="AE498" s="100"/>
      <c r="AF498" s="101"/>
      <c r="AG498" s="100"/>
      <c r="AH498" s="101"/>
      <c r="AI498" s="100"/>
      <c r="AJ498" s="101"/>
      <c r="AK498" s="100"/>
      <c r="AL498" s="101"/>
      <c r="AM498" s="101"/>
      <c r="AN498" s="8"/>
      <c r="AO498" s="147">
        <f>IFERROR(VLOOKUP(B498,'A2. Rate Change &amp; Enrollment'!$C$20:$K$769,3,FALSE),0)</f>
        <v>0</v>
      </c>
      <c r="AP498" s="147">
        <f>IFERROR(VLOOKUP(B498,'A2. Rate Change &amp; Enrollment'!$C$20:$K$769,7,FALSE),0)</f>
        <v>0</v>
      </c>
      <c r="AQ498" s="150" t="e">
        <f t="shared" si="62"/>
        <v>#DIV/0!</v>
      </c>
      <c r="AS498" s="177"/>
      <c r="AT498" s="177"/>
      <c r="AV498" s="153" t="e">
        <f t="shared" si="63"/>
        <v>#DIV/0!</v>
      </c>
      <c r="AW498" s="101"/>
      <c r="AY498" s="132"/>
      <c r="AZ498" s="101"/>
      <c r="BA498" s="94"/>
      <c r="BB498" s="94"/>
      <c r="BC498" s="94"/>
      <c r="BD498" s="94"/>
      <c r="BE498" s="101"/>
      <c r="BF498" s="132"/>
      <c r="BG498" s="98"/>
      <c r="BH498" s="74" t="str">
        <f t="shared" si="58"/>
        <v>N</v>
      </c>
      <c r="BI498" t="e">
        <f t="shared" si="59"/>
        <v>#DIV/0!</v>
      </c>
      <c r="BK498" s="283">
        <f>IFERROR(VLOOKUP($B498, 'A2. Rate Change &amp; Enrollment'!$C$14:$BY$769, 75, FALSE), 0)</f>
        <v>0</v>
      </c>
      <c r="BL498" s="283" t="e">
        <f t="shared" si="60"/>
        <v>#DIV/0!</v>
      </c>
      <c r="BM498" s="283" t="e">
        <f t="shared" si="61"/>
        <v>#DIV/0!</v>
      </c>
      <c r="BN498" t="e">
        <f t="shared" si="64"/>
        <v>#DIV/0!</v>
      </c>
    </row>
    <row r="499" spans="1:66" x14ac:dyDescent="0.35">
      <c r="A499" t="s">
        <v>802</v>
      </c>
      <c r="B499" s="144"/>
      <c r="C499" s="98"/>
      <c r="D499" s="43" t="str">
        <f t="shared" si="57"/>
        <v>PPO</v>
      </c>
      <c r="E499" s="100"/>
      <c r="F499" s="101"/>
      <c r="G499" s="100"/>
      <c r="H499" s="101"/>
      <c r="I499" s="100"/>
      <c r="J499" s="101"/>
      <c r="K499" s="100"/>
      <c r="L499" s="101"/>
      <c r="M499" s="100"/>
      <c r="N499" s="101"/>
      <c r="O499" s="100"/>
      <c r="P499" s="101"/>
      <c r="Q499" s="100"/>
      <c r="R499" s="101"/>
      <c r="S499" s="100"/>
      <c r="T499" s="101"/>
      <c r="U499" s="118"/>
      <c r="V499" s="118"/>
      <c r="W499" s="100"/>
      <c r="X499" s="100"/>
      <c r="Y499" s="100"/>
      <c r="Z499" s="100"/>
      <c r="AA499" s="132"/>
      <c r="AB499" s="101"/>
      <c r="AC499" s="101"/>
      <c r="AD499" s="101"/>
      <c r="AE499" s="100"/>
      <c r="AF499" s="101"/>
      <c r="AG499" s="100"/>
      <c r="AH499" s="101"/>
      <c r="AI499" s="100"/>
      <c r="AJ499" s="101"/>
      <c r="AK499" s="100"/>
      <c r="AL499" s="101"/>
      <c r="AM499" s="101"/>
      <c r="AN499" s="8"/>
      <c r="AO499" s="147">
        <f>IFERROR(VLOOKUP(B499,'A2. Rate Change &amp; Enrollment'!$C$20:$K$769,3,FALSE),0)</f>
        <v>0</v>
      </c>
      <c r="AP499" s="147">
        <f>IFERROR(VLOOKUP(B499,'A2. Rate Change &amp; Enrollment'!$C$20:$K$769,7,FALSE),0)</f>
        <v>0</v>
      </c>
      <c r="AQ499" s="150" t="e">
        <f t="shared" si="62"/>
        <v>#DIV/0!</v>
      </c>
      <c r="AS499" s="177"/>
      <c r="AT499" s="177"/>
      <c r="AV499" s="153" t="e">
        <f t="shared" si="63"/>
        <v>#DIV/0!</v>
      </c>
      <c r="AW499" s="101"/>
      <c r="AY499" s="132"/>
      <c r="AZ499" s="101"/>
      <c r="BA499" s="94"/>
      <c r="BB499" s="94"/>
      <c r="BC499" s="94"/>
      <c r="BD499" s="94"/>
      <c r="BE499" s="101"/>
      <c r="BF499" s="132"/>
      <c r="BG499" s="98"/>
      <c r="BH499" s="74" t="str">
        <f t="shared" si="58"/>
        <v>N</v>
      </c>
      <c r="BI499" t="e">
        <f t="shared" si="59"/>
        <v>#DIV/0!</v>
      </c>
      <c r="BK499" s="283">
        <f>IFERROR(VLOOKUP($B499, 'A2. Rate Change &amp; Enrollment'!$C$14:$BY$769, 75, FALSE), 0)</f>
        <v>0</v>
      </c>
      <c r="BL499" s="283" t="e">
        <f t="shared" si="60"/>
        <v>#DIV/0!</v>
      </c>
      <c r="BM499" s="283" t="e">
        <f t="shared" si="61"/>
        <v>#DIV/0!</v>
      </c>
      <c r="BN499" t="e">
        <f t="shared" si="64"/>
        <v>#DIV/0!</v>
      </c>
    </row>
    <row r="500" spans="1:66" x14ac:dyDescent="0.35">
      <c r="A500" t="s">
        <v>803</v>
      </c>
      <c r="B500" s="144"/>
      <c r="C500" s="98"/>
      <c r="D500" s="43" t="str">
        <f t="shared" si="57"/>
        <v>PPO</v>
      </c>
      <c r="E500" s="100"/>
      <c r="F500" s="101"/>
      <c r="G500" s="100"/>
      <c r="H500" s="101"/>
      <c r="I500" s="100"/>
      <c r="J500" s="101"/>
      <c r="K500" s="100"/>
      <c r="L500" s="101"/>
      <c r="M500" s="100"/>
      <c r="N500" s="101"/>
      <c r="O500" s="100"/>
      <c r="P500" s="101"/>
      <c r="Q500" s="100"/>
      <c r="R500" s="101"/>
      <c r="S500" s="100"/>
      <c r="T500" s="101"/>
      <c r="U500" s="118"/>
      <c r="V500" s="118"/>
      <c r="W500" s="100"/>
      <c r="X500" s="100"/>
      <c r="Y500" s="100"/>
      <c r="Z500" s="100"/>
      <c r="AA500" s="132"/>
      <c r="AB500" s="101"/>
      <c r="AC500" s="101"/>
      <c r="AD500" s="101"/>
      <c r="AE500" s="100"/>
      <c r="AF500" s="101"/>
      <c r="AG500" s="100"/>
      <c r="AH500" s="101"/>
      <c r="AI500" s="100"/>
      <c r="AJ500" s="101"/>
      <c r="AK500" s="100"/>
      <c r="AL500" s="101"/>
      <c r="AM500" s="101"/>
      <c r="AN500" s="8"/>
      <c r="AO500" s="147">
        <f>IFERROR(VLOOKUP(B500,'A2. Rate Change &amp; Enrollment'!$C$20:$K$769,3,FALSE),0)</f>
        <v>0</v>
      </c>
      <c r="AP500" s="147">
        <f>IFERROR(VLOOKUP(B500,'A2. Rate Change &amp; Enrollment'!$C$20:$K$769,7,FALSE),0)</f>
        <v>0</v>
      </c>
      <c r="AQ500" s="150" t="e">
        <f t="shared" si="62"/>
        <v>#DIV/0!</v>
      </c>
      <c r="AS500" s="177"/>
      <c r="AT500" s="177"/>
      <c r="AV500" s="153" t="e">
        <f t="shared" si="63"/>
        <v>#DIV/0!</v>
      </c>
      <c r="AW500" s="101"/>
      <c r="AY500" s="132"/>
      <c r="AZ500" s="101"/>
      <c r="BA500" s="94"/>
      <c r="BB500" s="94"/>
      <c r="BC500" s="94"/>
      <c r="BD500" s="94"/>
      <c r="BE500" s="101"/>
      <c r="BF500" s="132"/>
      <c r="BG500" s="98"/>
      <c r="BH500" s="74" t="str">
        <f t="shared" si="58"/>
        <v>N</v>
      </c>
      <c r="BI500" t="e">
        <f t="shared" si="59"/>
        <v>#DIV/0!</v>
      </c>
      <c r="BK500" s="283">
        <f>IFERROR(VLOOKUP($B500, 'A2. Rate Change &amp; Enrollment'!$C$14:$BY$769, 75, FALSE), 0)</f>
        <v>0</v>
      </c>
      <c r="BL500" s="283" t="e">
        <f t="shared" si="60"/>
        <v>#DIV/0!</v>
      </c>
      <c r="BM500" s="283" t="e">
        <f t="shared" si="61"/>
        <v>#DIV/0!</v>
      </c>
      <c r="BN500" t="e">
        <f t="shared" si="64"/>
        <v>#DIV/0!</v>
      </c>
    </row>
    <row r="501" spans="1:66" x14ac:dyDescent="0.35">
      <c r="A501" t="s">
        <v>804</v>
      </c>
      <c r="B501" s="144"/>
      <c r="C501" s="98"/>
      <c r="D501" s="43" t="str">
        <f t="shared" si="57"/>
        <v>PPO</v>
      </c>
      <c r="E501" s="100"/>
      <c r="F501" s="101"/>
      <c r="G501" s="100"/>
      <c r="H501" s="101"/>
      <c r="I501" s="100"/>
      <c r="J501" s="101"/>
      <c r="K501" s="100"/>
      <c r="L501" s="101"/>
      <c r="M501" s="100"/>
      <c r="N501" s="101"/>
      <c r="O501" s="100"/>
      <c r="P501" s="101"/>
      <c r="Q501" s="100"/>
      <c r="R501" s="101"/>
      <c r="S501" s="100"/>
      <c r="T501" s="101"/>
      <c r="U501" s="118"/>
      <c r="V501" s="118"/>
      <c r="W501" s="100"/>
      <c r="X501" s="100"/>
      <c r="Y501" s="100"/>
      <c r="Z501" s="100"/>
      <c r="AA501" s="132"/>
      <c r="AB501" s="101"/>
      <c r="AC501" s="101"/>
      <c r="AD501" s="101"/>
      <c r="AE501" s="100"/>
      <c r="AF501" s="101"/>
      <c r="AG501" s="100"/>
      <c r="AH501" s="101"/>
      <c r="AI501" s="100"/>
      <c r="AJ501" s="101"/>
      <c r="AK501" s="100"/>
      <c r="AL501" s="101"/>
      <c r="AM501" s="101"/>
      <c r="AN501" s="8"/>
      <c r="AO501" s="147">
        <f>IFERROR(VLOOKUP(B501,'A2. Rate Change &amp; Enrollment'!$C$20:$K$769,3,FALSE),0)</f>
        <v>0</v>
      </c>
      <c r="AP501" s="147">
        <f>IFERROR(VLOOKUP(B501,'A2. Rate Change &amp; Enrollment'!$C$20:$K$769,7,FALSE),0)</f>
        <v>0</v>
      </c>
      <c r="AQ501" s="150" t="e">
        <f t="shared" si="62"/>
        <v>#DIV/0!</v>
      </c>
      <c r="AS501" s="177"/>
      <c r="AT501" s="177"/>
      <c r="AV501" s="153" t="e">
        <f t="shared" si="63"/>
        <v>#DIV/0!</v>
      </c>
      <c r="AW501" s="101"/>
      <c r="AY501" s="132"/>
      <c r="AZ501" s="101"/>
      <c r="BA501" s="94"/>
      <c r="BB501" s="94"/>
      <c r="BC501" s="94"/>
      <c r="BD501" s="94"/>
      <c r="BE501" s="101"/>
      <c r="BF501" s="132"/>
      <c r="BG501" s="98"/>
      <c r="BH501" s="74" t="str">
        <f t="shared" si="58"/>
        <v>N</v>
      </c>
      <c r="BI501" t="e">
        <f t="shared" si="59"/>
        <v>#DIV/0!</v>
      </c>
      <c r="BK501" s="283">
        <f>IFERROR(VLOOKUP($B501, 'A2. Rate Change &amp; Enrollment'!$C$14:$BY$769, 75, FALSE), 0)</f>
        <v>0</v>
      </c>
      <c r="BL501" s="283" t="e">
        <f t="shared" si="60"/>
        <v>#DIV/0!</v>
      </c>
      <c r="BM501" s="283" t="e">
        <f t="shared" si="61"/>
        <v>#DIV/0!</v>
      </c>
      <c r="BN501" t="e">
        <f t="shared" si="64"/>
        <v>#DIV/0!</v>
      </c>
    </row>
    <row r="502" spans="1:66" x14ac:dyDescent="0.35">
      <c r="A502" t="s">
        <v>805</v>
      </c>
      <c r="B502" s="144"/>
      <c r="C502" s="98"/>
      <c r="D502" s="43" t="str">
        <f t="shared" si="57"/>
        <v>PPO</v>
      </c>
      <c r="E502" s="100"/>
      <c r="F502" s="101"/>
      <c r="G502" s="100"/>
      <c r="H502" s="101"/>
      <c r="I502" s="100"/>
      <c r="J502" s="101"/>
      <c r="K502" s="100"/>
      <c r="L502" s="101"/>
      <c r="M502" s="100"/>
      <c r="N502" s="101"/>
      <c r="O502" s="100"/>
      <c r="P502" s="101"/>
      <c r="Q502" s="100"/>
      <c r="R502" s="101"/>
      <c r="S502" s="100"/>
      <c r="T502" s="101"/>
      <c r="U502" s="118"/>
      <c r="V502" s="118"/>
      <c r="W502" s="100"/>
      <c r="X502" s="100"/>
      <c r="Y502" s="100"/>
      <c r="Z502" s="100"/>
      <c r="AA502" s="132"/>
      <c r="AB502" s="101"/>
      <c r="AC502" s="101"/>
      <c r="AD502" s="101"/>
      <c r="AE502" s="100"/>
      <c r="AF502" s="101"/>
      <c r="AG502" s="100"/>
      <c r="AH502" s="101"/>
      <c r="AI502" s="100"/>
      <c r="AJ502" s="101"/>
      <c r="AK502" s="100"/>
      <c r="AL502" s="101"/>
      <c r="AM502" s="101"/>
      <c r="AN502" s="8"/>
      <c r="AO502" s="147">
        <f>IFERROR(VLOOKUP(B502,'A2. Rate Change &amp; Enrollment'!$C$20:$K$769,3,FALSE),0)</f>
        <v>0</v>
      </c>
      <c r="AP502" s="147">
        <f>IFERROR(VLOOKUP(B502,'A2. Rate Change &amp; Enrollment'!$C$20:$K$769,7,FALSE),0)</f>
        <v>0</v>
      </c>
      <c r="AQ502" s="150" t="e">
        <f t="shared" si="62"/>
        <v>#DIV/0!</v>
      </c>
      <c r="AS502" s="177"/>
      <c r="AT502" s="177"/>
      <c r="AV502" s="153" t="e">
        <f t="shared" si="63"/>
        <v>#DIV/0!</v>
      </c>
      <c r="AW502" s="101"/>
      <c r="AY502" s="132"/>
      <c r="AZ502" s="101"/>
      <c r="BA502" s="94"/>
      <c r="BB502" s="94"/>
      <c r="BC502" s="94"/>
      <c r="BD502" s="94"/>
      <c r="BE502" s="101"/>
      <c r="BF502" s="132"/>
      <c r="BG502" s="98"/>
      <c r="BH502" s="74" t="str">
        <f t="shared" si="58"/>
        <v>N</v>
      </c>
      <c r="BI502" t="e">
        <f t="shared" si="59"/>
        <v>#DIV/0!</v>
      </c>
      <c r="BK502" s="283">
        <f>IFERROR(VLOOKUP($B502, 'A2. Rate Change &amp; Enrollment'!$C$14:$BY$769, 75, FALSE), 0)</f>
        <v>0</v>
      </c>
      <c r="BL502" s="283" t="e">
        <f t="shared" si="60"/>
        <v>#DIV/0!</v>
      </c>
      <c r="BM502" s="283" t="e">
        <f t="shared" si="61"/>
        <v>#DIV/0!</v>
      </c>
      <c r="BN502" t="e">
        <f t="shared" si="64"/>
        <v>#DIV/0!</v>
      </c>
    </row>
    <row r="503" spans="1:66" x14ac:dyDescent="0.35">
      <c r="A503" t="s">
        <v>806</v>
      </c>
      <c r="B503" s="144"/>
      <c r="C503" s="98"/>
      <c r="D503" s="43" t="str">
        <f t="shared" si="57"/>
        <v>PPO</v>
      </c>
      <c r="E503" s="100"/>
      <c r="F503" s="101"/>
      <c r="G503" s="100"/>
      <c r="H503" s="101"/>
      <c r="I503" s="100"/>
      <c r="J503" s="101"/>
      <c r="K503" s="100"/>
      <c r="L503" s="101"/>
      <c r="M503" s="100"/>
      <c r="N503" s="101"/>
      <c r="O503" s="100"/>
      <c r="P503" s="101"/>
      <c r="Q503" s="100"/>
      <c r="R503" s="101"/>
      <c r="S503" s="100"/>
      <c r="T503" s="101"/>
      <c r="U503" s="118"/>
      <c r="V503" s="118"/>
      <c r="W503" s="100"/>
      <c r="X503" s="100"/>
      <c r="Y503" s="100"/>
      <c r="Z503" s="100"/>
      <c r="AA503" s="132"/>
      <c r="AB503" s="101"/>
      <c r="AC503" s="101"/>
      <c r="AD503" s="101"/>
      <c r="AE503" s="100"/>
      <c r="AF503" s="101"/>
      <c r="AG503" s="100"/>
      <c r="AH503" s="101"/>
      <c r="AI503" s="100"/>
      <c r="AJ503" s="101"/>
      <c r="AK503" s="100"/>
      <c r="AL503" s="101"/>
      <c r="AM503" s="101"/>
      <c r="AN503" s="8"/>
      <c r="AO503" s="147">
        <f>IFERROR(VLOOKUP(B503,'A2. Rate Change &amp; Enrollment'!$C$20:$K$769,3,FALSE),0)</f>
        <v>0</v>
      </c>
      <c r="AP503" s="147">
        <f>IFERROR(VLOOKUP(B503,'A2. Rate Change &amp; Enrollment'!$C$20:$K$769,7,FALSE),0)</f>
        <v>0</v>
      </c>
      <c r="AQ503" s="150" t="e">
        <f t="shared" si="62"/>
        <v>#DIV/0!</v>
      </c>
      <c r="AS503" s="177"/>
      <c r="AT503" s="177"/>
      <c r="AV503" s="153" t="e">
        <f t="shared" si="63"/>
        <v>#DIV/0!</v>
      </c>
      <c r="AW503" s="101"/>
      <c r="AY503" s="132"/>
      <c r="AZ503" s="101"/>
      <c r="BA503" s="94"/>
      <c r="BB503" s="94"/>
      <c r="BC503" s="94"/>
      <c r="BD503" s="94"/>
      <c r="BE503" s="101"/>
      <c r="BF503" s="132"/>
      <c r="BG503" s="98"/>
      <c r="BH503" s="74" t="str">
        <f t="shared" si="58"/>
        <v>N</v>
      </c>
      <c r="BI503" t="e">
        <f t="shared" si="59"/>
        <v>#DIV/0!</v>
      </c>
      <c r="BK503" s="283">
        <f>IFERROR(VLOOKUP($B503, 'A2. Rate Change &amp; Enrollment'!$C$14:$BY$769, 75, FALSE), 0)</f>
        <v>0</v>
      </c>
      <c r="BL503" s="283" t="e">
        <f t="shared" si="60"/>
        <v>#DIV/0!</v>
      </c>
      <c r="BM503" s="283" t="e">
        <f t="shared" si="61"/>
        <v>#DIV/0!</v>
      </c>
      <c r="BN503" t="e">
        <f t="shared" si="64"/>
        <v>#DIV/0!</v>
      </c>
    </row>
    <row r="504" spans="1:66" x14ac:dyDescent="0.35">
      <c r="A504" t="s">
        <v>807</v>
      </c>
      <c r="B504" s="144"/>
      <c r="C504" s="98"/>
      <c r="D504" s="43" t="str">
        <f t="shared" si="57"/>
        <v>PPO</v>
      </c>
      <c r="E504" s="100"/>
      <c r="F504" s="101"/>
      <c r="G504" s="100"/>
      <c r="H504" s="101"/>
      <c r="I504" s="100"/>
      <c r="J504" s="101"/>
      <c r="K504" s="100"/>
      <c r="L504" s="101"/>
      <c r="M504" s="100"/>
      <c r="N504" s="101"/>
      <c r="O504" s="100"/>
      <c r="P504" s="101"/>
      <c r="Q504" s="100"/>
      <c r="R504" s="101"/>
      <c r="S504" s="100"/>
      <c r="T504" s="101"/>
      <c r="U504" s="118"/>
      <c r="V504" s="118"/>
      <c r="W504" s="100"/>
      <c r="X504" s="100"/>
      <c r="Y504" s="100"/>
      <c r="Z504" s="100"/>
      <c r="AA504" s="132"/>
      <c r="AB504" s="101"/>
      <c r="AC504" s="101"/>
      <c r="AD504" s="101"/>
      <c r="AE504" s="100"/>
      <c r="AF504" s="101"/>
      <c r="AG504" s="100"/>
      <c r="AH504" s="101"/>
      <c r="AI504" s="100"/>
      <c r="AJ504" s="101"/>
      <c r="AK504" s="100"/>
      <c r="AL504" s="101"/>
      <c r="AM504" s="101"/>
      <c r="AN504" s="8"/>
      <c r="AO504" s="147">
        <f>IFERROR(VLOOKUP(B504,'A2. Rate Change &amp; Enrollment'!$C$20:$K$769,3,FALSE),0)</f>
        <v>0</v>
      </c>
      <c r="AP504" s="147">
        <f>IFERROR(VLOOKUP(B504,'A2. Rate Change &amp; Enrollment'!$C$20:$K$769,7,FALSE),0)</f>
        <v>0</v>
      </c>
      <c r="AQ504" s="150" t="e">
        <f t="shared" si="62"/>
        <v>#DIV/0!</v>
      </c>
      <c r="AS504" s="177"/>
      <c r="AT504" s="177"/>
      <c r="AV504" s="153" t="e">
        <f t="shared" si="63"/>
        <v>#DIV/0!</v>
      </c>
      <c r="AW504" s="101"/>
      <c r="AY504" s="132"/>
      <c r="AZ504" s="101"/>
      <c r="BA504" s="94"/>
      <c r="BB504" s="94"/>
      <c r="BC504" s="94"/>
      <c r="BD504" s="94"/>
      <c r="BE504" s="101"/>
      <c r="BF504" s="132"/>
      <c r="BG504" s="98"/>
      <c r="BH504" s="74" t="str">
        <f t="shared" si="58"/>
        <v>N</v>
      </c>
      <c r="BI504" t="e">
        <f t="shared" si="59"/>
        <v>#DIV/0!</v>
      </c>
      <c r="BK504" s="283">
        <f>IFERROR(VLOOKUP($B504, 'A2. Rate Change &amp; Enrollment'!$C$14:$BY$769, 75, FALSE), 0)</f>
        <v>0</v>
      </c>
      <c r="BL504" s="283" t="e">
        <f t="shared" si="60"/>
        <v>#DIV/0!</v>
      </c>
      <c r="BM504" s="283" t="e">
        <f t="shared" si="61"/>
        <v>#DIV/0!</v>
      </c>
      <c r="BN504" t="e">
        <f t="shared" si="64"/>
        <v>#DIV/0!</v>
      </c>
    </row>
    <row r="505" spans="1:66" x14ac:dyDescent="0.35">
      <c r="A505" t="s">
        <v>808</v>
      </c>
      <c r="B505" s="144"/>
      <c r="C505" s="98"/>
      <c r="D505" s="43" t="str">
        <f t="shared" si="57"/>
        <v>PPO</v>
      </c>
      <c r="E505" s="100"/>
      <c r="F505" s="101"/>
      <c r="G505" s="100"/>
      <c r="H505" s="101"/>
      <c r="I505" s="100"/>
      <c r="J505" s="101"/>
      <c r="K505" s="100"/>
      <c r="L505" s="101"/>
      <c r="M505" s="100"/>
      <c r="N505" s="101"/>
      <c r="O505" s="100"/>
      <c r="P505" s="101"/>
      <c r="Q505" s="100"/>
      <c r="R505" s="101"/>
      <c r="S505" s="100"/>
      <c r="T505" s="101"/>
      <c r="U505" s="118"/>
      <c r="V505" s="118"/>
      <c r="W505" s="100"/>
      <c r="X505" s="100"/>
      <c r="Y505" s="100"/>
      <c r="Z505" s="100"/>
      <c r="AA505" s="132"/>
      <c r="AB505" s="101"/>
      <c r="AC505" s="101"/>
      <c r="AD505" s="101"/>
      <c r="AE505" s="100"/>
      <c r="AF505" s="101"/>
      <c r="AG505" s="100"/>
      <c r="AH505" s="101"/>
      <c r="AI505" s="100"/>
      <c r="AJ505" s="101"/>
      <c r="AK505" s="100"/>
      <c r="AL505" s="101"/>
      <c r="AM505" s="101"/>
      <c r="AN505" s="8"/>
      <c r="AO505" s="147">
        <f>IFERROR(VLOOKUP(B505,'A2. Rate Change &amp; Enrollment'!$C$20:$K$769,3,FALSE),0)</f>
        <v>0</v>
      </c>
      <c r="AP505" s="147">
        <f>IFERROR(VLOOKUP(B505,'A2. Rate Change &amp; Enrollment'!$C$20:$K$769,7,FALSE),0)</f>
        <v>0</v>
      </c>
      <c r="AQ505" s="150" t="e">
        <f t="shared" si="62"/>
        <v>#DIV/0!</v>
      </c>
      <c r="AS505" s="177"/>
      <c r="AT505" s="177"/>
      <c r="AV505" s="153" t="e">
        <f t="shared" si="63"/>
        <v>#DIV/0!</v>
      </c>
      <c r="AW505" s="101"/>
      <c r="AY505" s="132"/>
      <c r="AZ505" s="101"/>
      <c r="BA505" s="94"/>
      <c r="BB505" s="94"/>
      <c r="BC505" s="94"/>
      <c r="BD505" s="94"/>
      <c r="BE505" s="101"/>
      <c r="BF505" s="132"/>
      <c r="BG505" s="98"/>
      <c r="BH505" s="74" t="str">
        <f t="shared" si="58"/>
        <v>N</v>
      </c>
      <c r="BI505" t="e">
        <f t="shared" si="59"/>
        <v>#DIV/0!</v>
      </c>
      <c r="BK505" s="283">
        <f>IFERROR(VLOOKUP($B505, 'A2. Rate Change &amp; Enrollment'!$C$14:$BY$769, 75, FALSE), 0)</f>
        <v>0</v>
      </c>
      <c r="BL505" s="283" t="e">
        <f t="shared" si="60"/>
        <v>#DIV/0!</v>
      </c>
      <c r="BM505" s="283" t="e">
        <f t="shared" si="61"/>
        <v>#DIV/0!</v>
      </c>
      <c r="BN505" t="e">
        <f t="shared" si="64"/>
        <v>#DIV/0!</v>
      </c>
    </row>
    <row r="506" spans="1:66" x14ac:dyDescent="0.35">
      <c r="A506" t="s">
        <v>809</v>
      </c>
      <c r="B506" s="144"/>
      <c r="C506" s="98"/>
      <c r="D506" s="43" t="str">
        <f t="shared" si="57"/>
        <v>PPO</v>
      </c>
      <c r="E506" s="100"/>
      <c r="F506" s="101"/>
      <c r="G506" s="100"/>
      <c r="H506" s="101"/>
      <c r="I506" s="100"/>
      <c r="J506" s="101"/>
      <c r="K506" s="100"/>
      <c r="L506" s="101"/>
      <c r="M506" s="100"/>
      <c r="N506" s="101"/>
      <c r="O506" s="100"/>
      <c r="P506" s="101"/>
      <c r="Q506" s="100"/>
      <c r="R506" s="101"/>
      <c r="S506" s="100"/>
      <c r="T506" s="101"/>
      <c r="U506" s="118"/>
      <c r="V506" s="118"/>
      <c r="W506" s="100"/>
      <c r="X506" s="100"/>
      <c r="Y506" s="100"/>
      <c r="Z506" s="100"/>
      <c r="AA506" s="132"/>
      <c r="AB506" s="101"/>
      <c r="AC506" s="101"/>
      <c r="AD506" s="101"/>
      <c r="AE506" s="100"/>
      <c r="AF506" s="101"/>
      <c r="AG506" s="100"/>
      <c r="AH506" s="101"/>
      <c r="AI506" s="100"/>
      <c r="AJ506" s="101"/>
      <c r="AK506" s="100"/>
      <c r="AL506" s="101"/>
      <c r="AM506" s="101"/>
      <c r="AN506" s="8"/>
      <c r="AO506" s="147">
        <f>IFERROR(VLOOKUP(B506,'A2. Rate Change &amp; Enrollment'!$C$20:$K$769,3,FALSE),0)</f>
        <v>0</v>
      </c>
      <c r="AP506" s="147">
        <f>IFERROR(VLOOKUP(B506,'A2. Rate Change &amp; Enrollment'!$C$20:$K$769,7,FALSE),0)</f>
        <v>0</v>
      </c>
      <c r="AQ506" s="150" t="e">
        <f t="shared" si="62"/>
        <v>#DIV/0!</v>
      </c>
      <c r="AS506" s="177"/>
      <c r="AT506" s="177"/>
      <c r="AV506" s="153" t="e">
        <f t="shared" si="63"/>
        <v>#DIV/0!</v>
      </c>
      <c r="AW506" s="101"/>
      <c r="AY506" s="132"/>
      <c r="AZ506" s="101"/>
      <c r="BA506" s="94"/>
      <c r="BB506" s="94"/>
      <c r="BC506" s="94"/>
      <c r="BD506" s="94"/>
      <c r="BE506" s="101"/>
      <c r="BF506" s="132"/>
      <c r="BG506" s="98"/>
      <c r="BH506" s="74" t="str">
        <f t="shared" si="58"/>
        <v>N</v>
      </c>
      <c r="BI506" t="e">
        <f t="shared" si="59"/>
        <v>#DIV/0!</v>
      </c>
      <c r="BK506" s="283">
        <f>IFERROR(VLOOKUP($B506, 'A2. Rate Change &amp; Enrollment'!$C$14:$BY$769, 75, FALSE), 0)</f>
        <v>0</v>
      </c>
      <c r="BL506" s="283" t="e">
        <f t="shared" si="60"/>
        <v>#DIV/0!</v>
      </c>
      <c r="BM506" s="283" t="e">
        <f t="shared" si="61"/>
        <v>#DIV/0!</v>
      </c>
      <c r="BN506" t="e">
        <f t="shared" si="64"/>
        <v>#DIV/0!</v>
      </c>
    </row>
    <row r="507" spans="1:66" x14ac:dyDescent="0.35">
      <c r="A507" t="s">
        <v>810</v>
      </c>
      <c r="B507" s="144"/>
      <c r="C507" s="98"/>
      <c r="D507" s="43" t="str">
        <f t="shared" si="57"/>
        <v>PPO</v>
      </c>
      <c r="E507" s="100"/>
      <c r="F507" s="101"/>
      <c r="G507" s="100"/>
      <c r="H507" s="101"/>
      <c r="I507" s="100"/>
      <c r="J507" s="101"/>
      <c r="K507" s="100"/>
      <c r="L507" s="101"/>
      <c r="M507" s="100"/>
      <c r="N507" s="101"/>
      <c r="O507" s="100"/>
      <c r="P507" s="101"/>
      <c r="Q507" s="100"/>
      <c r="R507" s="101"/>
      <c r="S507" s="100"/>
      <c r="T507" s="101"/>
      <c r="U507" s="118"/>
      <c r="V507" s="118"/>
      <c r="W507" s="100"/>
      <c r="X507" s="100"/>
      <c r="Y507" s="100"/>
      <c r="Z507" s="100"/>
      <c r="AA507" s="132"/>
      <c r="AB507" s="101"/>
      <c r="AC507" s="101"/>
      <c r="AD507" s="101"/>
      <c r="AE507" s="100"/>
      <c r="AF507" s="101"/>
      <c r="AG507" s="100"/>
      <c r="AH507" s="101"/>
      <c r="AI507" s="100"/>
      <c r="AJ507" s="101"/>
      <c r="AK507" s="100"/>
      <c r="AL507" s="101"/>
      <c r="AM507" s="101"/>
      <c r="AN507" s="8"/>
      <c r="AO507" s="147">
        <f>IFERROR(VLOOKUP(B507,'A2. Rate Change &amp; Enrollment'!$C$20:$K$769,3,FALSE),0)</f>
        <v>0</v>
      </c>
      <c r="AP507" s="147">
        <f>IFERROR(VLOOKUP(B507,'A2. Rate Change &amp; Enrollment'!$C$20:$K$769,7,FALSE),0)</f>
        <v>0</v>
      </c>
      <c r="AQ507" s="150" t="e">
        <f t="shared" si="62"/>
        <v>#DIV/0!</v>
      </c>
      <c r="AS507" s="177"/>
      <c r="AT507" s="177"/>
      <c r="AV507" s="153" t="e">
        <f t="shared" si="63"/>
        <v>#DIV/0!</v>
      </c>
      <c r="AW507" s="101"/>
      <c r="AY507" s="132"/>
      <c r="AZ507" s="101"/>
      <c r="BA507" s="94"/>
      <c r="BB507" s="94"/>
      <c r="BC507" s="94"/>
      <c r="BD507" s="94"/>
      <c r="BE507" s="101"/>
      <c r="BF507" s="132"/>
      <c r="BG507" s="98"/>
      <c r="BH507" s="74" t="str">
        <f t="shared" si="58"/>
        <v>N</v>
      </c>
      <c r="BI507" t="e">
        <f t="shared" si="59"/>
        <v>#DIV/0!</v>
      </c>
      <c r="BK507" s="283">
        <f>IFERROR(VLOOKUP($B507, 'A2. Rate Change &amp; Enrollment'!$C$14:$BY$769, 75, FALSE), 0)</f>
        <v>0</v>
      </c>
      <c r="BL507" s="283" t="e">
        <f t="shared" si="60"/>
        <v>#DIV/0!</v>
      </c>
      <c r="BM507" s="283" t="e">
        <f t="shared" si="61"/>
        <v>#DIV/0!</v>
      </c>
      <c r="BN507" t="e">
        <f t="shared" si="64"/>
        <v>#DIV/0!</v>
      </c>
    </row>
    <row r="508" spans="1:66" x14ac:dyDescent="0.35">
      <c r="A508" t="s">
        <v>811</v>
      </c>
      <c r="B508" s="144"/>
      <c r="C508" s="98"/>
      <c r="D508" s="43" t="str">
        <f t="shared" si="57"/>
        <v>PPO</v>
      </c>
      <c r="E508" s="100"/>
      <c r="F508" s="101"/>
      <c r="G508" s="100"/>
      <c r="H508" s="101"/>
      <c r="I508" s="100"/>
      <c r="J508" s="101"/>
      <c r="K508" s="100"/>
      <c r="L508" s="101"/>
      <c r="M508" s="100"/>
      <c r="N508" s="101"/>
      <c r="O508" s="100"/>
      <c r="P508" s="101"/>
      <c r="Q508" s="100"/>
      <c r="R508" s="101"/>
      <c r="S508" s="100"/>
      <c r="T508" s="101"/>
      <c r="U508" s="118"/>
      <c r="V508" s="118"/>
      <c r="W508" s="100"/>
      <c r="X508" s="100"/>
      <c r="Y508" s="100"/>
      <c r="Z508" s="100"/>
      <c r="AA508" s="132"/>
      <c r="AB508" s="101"/>
      <c r="AC508" s="101"/>
      <c r="AD508" s="101"/>
      <c r="AE508" s="100"/>
      <c r="AF508" s="101"/>
      <c r="AG508" s="100"/>
      <c r="AH508" s="101"/>
      <c r="AI508" s="100"/>
      <c r="AJ508" s="101"/>
      <c r="AK508" s="100"/>
      <c r="AL508" s="101"/>
      <c r="AM508" s="101"/>
      <c r="AN508" s="8"/>
      <c r="AO508" s="147">
        <f>IFERROR(VLOOKUP(B508,'A2. Rate Change &amp; Enrollment'!$C$20:$K$769,3,FALSE),0)</f>
        <v>0</v>
      </c>
      <c r="AP508" s="147">
        <f>IFERROR(VLOOKUP(B508,'A2. Rate Change &amp; Enrollment'!$C$20:$K$769,7,FALSE),0)</f>
        <v>0</v>
      </c>
      <c r="AQ508" s="150" t="e">
        <f t="shared" si="62"/>
        <v>#DIV/0!</v>
      </c>
      <c r="AS508" s="177"/>
      <c r="AT508" s="177"/>
      <c r="AV508" s="153" t="e">
        <f t="shared" si="63"/>
        <v>#DIV/0!</v>
      </c>
      <c r="AW508" s="101"/>
      <c r="AY508" s="132"/>
      <c r="AZ508" s="101"/>
      <c r="BA508" s="94"/>
      <c r="BB508" s="94"/>
      <c r="BC508" s="94"/>
      <c r="BD508" s="94"/>
      <c r="BE508" s="101"/>
      <c r="BF508" s="132"/>
      <c r="BG508" s="98"/>
      <c r="BH508" s="74" t="str">
        <f t="shared" si="58"/>
        <v>N</v>
      </c>
      <c r="BI508" t="e">
        <f t="shared" si="59"/>
        <v>#DIV/0!</v>
      </c>
      <c r="BK508" s="283">
        <f>IFERROR(VLOOKUP($B508, 'A2. Rate Change &amp; Enrollment'!$C$14:$BY$769, 75, FALSE), 0)</f>
        <v>0</v>
      </c>
      <c r="BL508" s="283" t="e">
        <f t="shared" si="60"/>
        <v>#DIV/0!</v>
      </c>
      <c r="BM508" s="283" t="e">
        <f t="shared" si="61"/>
        <v>#DIV/0!</v>
      </c>
      <c r="BN508" t="e">
        <f t="shared" si="64"/>
        <v>#DIV/0!</v>
      </c>
    </row>
    <row r="509" spans="1:66" x14ac:dyDescent="0.35">
      <c r="A509" t="s">
        <v>812</v>
      </c>
      <c r="B509" s="144"/>
      <c r="C509" s="98"/>
      <c r="D509" s="43" t="str">
        <f t="shared" si="57"/>
        <v>PPO</v>
      </c>
      <c r="E509" s="100"/>
      <c r="F509" s="101"/>
      <c r="G509" s="100"/>
      <c r="H509" s="101"/>
      <c r="I509" s="100"/>
      <c r="J509" s="101"/>
      <c r="K509" s="100"/>
      <c r="L509" s="101"/>
      <c r="M509" s="100"/>
      <c r="N509" s="101"/>
      <c r="O509" s="100"/>
      <c r="P509" s="101"/>
      <c r="Q509" s="100"/>
      <c r="R509" s="101"/>
      <c r="S509" s="100"/>
      <c r="T509" s="101"/>
      <c r="U509" s="118"/>
      <c r="V509" s="118"/>
      <c r="W509" s="100"/>
      <c r="X509" s="100"/>
      <c r="Y509" s="100"/>
      <c r="Z509" s="100"/>
      <c r="AA509" s="132"/>
      <c r="AB509" s="101"/>
      <c r="AC509" s="101"/>
      <c r="AD509" s="101"/>
      <c r="AE509" s="100"/>
      <c r="AF509" s="101"/>
      <c r="AG509" s="100"/>
      <c r="AH509" s="101"/>
      <c r="AI509" s="100"/>
      <c r="AJ509" s="101"/>
      <c r="AK509" s="100"/>
      <c r="AL509" s="101"/>
      <c r="AM509" s="101"/>
      <c r="AN509" s="8"/>
      <c r="AO509" s="147">
        <f>IFERROR(VLOOKUP(B509,'A2. Rate Change &amp; Enrollment'!$C$20:$K$769,3,FALSE),0)</f>
        <v>0</v>
      </c>
      <c r="AP509" s="147">
        <f>IFERROR(VLOOKUP(B509,'A2. Rate Change &amp; Enrollment'!$C$20:$K$769,7,FALSE),0)</f>
        <v>0</v>
      </c>
      <c r="AQ509" s="150" t="e">
        <f t="shared" si="62"/>
        <v>#DIV/0!</v>
      </c>
      <c r="AS509" s="177"/>
      <c r="AT509" s="177"/>
      <c r="AV509" s="153" t="e">
        <f t="shared" si="63"/>
        <v>#DIV/0!</v>
      </c>
      <c r="AW509" s="101"/>
      <c r="AY509" s="132"/>
      <c r="AZ509" s="101"/>
      <c r="BA509" s="94"/>
      <c r="BB509" s="94"/>
      <c r="BC509" s="94"/>
      <c r="BD509" s="94"/>
      <c r="BE509" s="101"/>
      <c r="BF509" s="132"/>
      <c r="BG509" s="98"/>
      <c r="BH509" s="74" t="str">
        <f t="shared" si="58"/>
        <v>N</v>
      </c>
      <c r="BI509" t="e">
        <f t="shared" si="59"/>
        <v>#DIV/0!</v>
      </c>
      <c r="BK509" s="283">
        <f>IFERROR(VLOOKUP($B509, 'A2. Rate Change &amp; Enrollment'!$C$14:$BY$769, 75, FALSE), 0)</f>
        <v>0</v>
      </c>
      <c r="BL509" s="283" t="e">
        <f t="shared" si="60"/>
        <v>#DIV/0!</v>
      </c>
      <c r="BM509" s="283" t="e">
        <f t="shared" si="61"/>
        <v>#DIV/0!</v>
      </c>
      <c r="BN509" t="e">
        <f t="shared" si="64"/>
        <v>#DIV/0!</v>
      </c>
    </row>
    <row r="510" spans="1:66" x14ac:dyDescent="0.35">
      <c r="A510" t="s">
        <v>813</v>
      </c>
      <c r="B510" s="144"/>
      <c r="C510" s="98"/>
      <c r="D510" s="43" t="str">
        <f t="shared" si="57"/>
        <v>PPO</v>
      </c>
      <c r="E510" s="100"/>
      <c r="F510" s="101"/>
      <c r="G510" s="100"/>
      <c r="H510" s="101"/>
      <c r="I510" s="100"/>
      <c r="J510" s="101"/>
      <c r="K510" s="100"/>
      <c r="L510" s="101"/>
      <c r="M510" s="100"/>
      <c r="N510" s="101"/>
      <c r="O510" s="100"/>
      <c r="P510" s="101"/>
      <c r="Q510" s="100"/>
      <c r="R510" s="101"/>
      <c r="S510" s="100"/>
      <c r="T510" s="101"/>
      <c r="U510" s="118"/>
      <c r="V510" s="118"/>
      <c r="W510" s="100"/>
      <c r="X510" s="100"/>
      <c r="Y510" s="100"/>
      <c r="Z510" s="100"/>
      <c r="AA510" s="132"/>
      <c r="AB510" s="101"/>
      <c r="AC510" s="101"/>
      <c r="AD510" s="101"/>
      <c r="AE510" s="100"/>
      <c r="AF510" s="101"/>
      <c r="AG510" s="100"/>
      <c r="AH510" s="101"/>
      <c r="AI510" s="100"/>
      <c r="AJ510" s="101"/>
      <c r="AK510" s="100"/>
      <c r="AL510" s="101"/>
      <c r="AM510" s="101"/>
      <c r="AN510" s="8"/>
      <c r="AO510" s="147">
        <f>IFERROR(VLOOKUP(B510,'A2. Rate Change &amp; Enrollment'!$C$20:$K$769,3,FALSE),0)</f>
        <v>0</v>
      </c>
      <c r="AP510" s="147">
        <f>IFERROR(VLOOKUP(B510,'A2. Rate Change &amp; Enrollment'!$C$20:$K$769,7,FALSE),0)</f>
        <v>0</v>
      </c>
      <c r="AQ510" s="150" t="e">
        <f t="shared" si="62"/>
        <v>#DIV/0!</v>
      </c>
      <c r="AS510" s="177"/>
      <c r="AT510" s="177"/>
      <c r="AV510" s="153" t="e">
        <f t="shared" si="63"/>
        <v>#DIV/0!</v>
      </c>
      <c r="AW510" s="101"/>
      <c r="AY510" s="132"/>
      <c r="AZ510" s="101"/>
      <c r="BA510" s="94"/>
      <c r="BB510" s="94"/>
      <c r="BC510" s="94"/>
      <c r="BD510" s="94"/>
      <c r="BE510" s="101"/>
      <c r="BF510" s="132"/>
      <c r="BG510" s="98"/>
      <c r="BH510" s="74" t="str">
        <f t="shared" si="58"/>
        <v>N</v>
      </c>
      <c r="BI510" t="e">
        <f t="shared" si="59"/>
        <v>#DIV/0!</v>
      </c>
      <c r="BK510" s="283">
        <f>IFERROR(VLOOKUP($B510, 'A2. Rate Change &amp; Enrollment'!$C$14:$BY$769, 75, FALSE), 0)</f>
        <v>0</v>
      </c>
      <c r="BL510" s="283" t="e">
        <f t="shared" si="60"/>
        <v>#DIV/0!</v>
      </c>
      <c r="BM510" s="283" t="e">
        <f t="shared" si="61"/>
        <v>#DIV/0!</v>
      </c>
      <c r="BN510" t="e">
        <f t="shared" si="64"/>
        <v>#DIV/0!</v>
      </c>
    </row>
    <row r="511" spans="1:66" x14ac:dyDescent="0.35">
      <c r="A511" t="s">
        <v>814</v>
      </c>
      <c r="B511" s="144"/>
      <c r="C511" s="98"/>
      <c r="D511" s="43" t="str">
        <f t="shared" si="57"/>
        <v>PPO</v>
      </c>
      <c r="E511" s="100"/>
      <c r="F511" s="101"/>
      <c r="G511" s="100"/>
      <c r="H511" s="101"/>
      <c r="I511" s="100"/>
      <c r="J511" s="101"/>
      <c r="K511" s="100"/>
      <c r="L511" s="101"/>
      <c r="M511" s="100"/>
      <c r="N511" s="101"/>
      <c r="O511" s="100"/>
      <c r="P511" s="101"/>
      <c r="Q511" s="100"/>
      <c r="R511" s="101"/>
      <c r="S511" s="100"/>
      <c r="T511" s="101"/>
      <c r="U511" s="118"/>
      <c r="V511" s="118"/>
      <c r="W511" s="100"/>
      <c r="X511" s="100"/>
      <c r="Y511" s="100"/>
      <c r="Z511" s="100"/>
      <c r="AA511" s="132"/>
      <c r="AB511" s="101"/>
      <c r="AC511" s="101"/>
      <c r="AD511" s="101"/>
      <c r="AE511" s="100"/>
      <c r="AF511" s="101"/>
      <c r="AG511" s="100"/>
      <c r="AH511" s="101"/>
      <c r="AI511" s="100"/>
      <c r="AJ511" s="101"/>
      <c r="AK511" s="100"/>
      <c r="AL511" s="101"/>
      <c r="AM511" s="101"/>
      <c r="AN511" s="8"/>
      <c r="AO511" s="147">
        <f>IFERROR(VLOOKUP(B511,'A2. Rate Change &amp; Enrollment'!$C$20:$K$769,3,FALSE),0)</f>
        <v>0</v>
      </c>
      <c r="AP511" s="147">
        <f>IFERROR(VLOOKUP(B511,'A2. Rate Change &amp; Enrollment'!$C$20:$K$769,7,FALSE),0)</f>
        <v>0</v>
      </c>
      <c r="AQ511" s="150" t="e">
        <f t="shared" si="62"/>
        <v>#DIV/0!</v>
      </c>
      <c r="AS511" s="177"/>
      <c r="AT511" s="177"/>
      <c r="AV511" s="153" t="e">
        <f t="shared" si="63"/>
        <v>#DIV/0!</v>
      </c>
      <c r="AW511" s="101"/>
      <c r="AY511" s="132"/>
      <c r="AZ511" s="101"/>
      <c r="BA511" s="94"/>
      <c r="BB511" s="94"/>
      <c r="BC511" s="94"/>
      <c r="BD511" s="94"/>
      <c r="BE511" s="101"/>
      <c r="BF511" s="132"/>
      <c r="BG511" s="98"/>
      <c r="BH511" s="74" t="str">
        <f t="shared" si="58"/>
        <v>N</v>
      </c>
      <c r="BI511" t="e">
        <f t="shared" si="59"/>
        <v>#DIV/0!</v>
      </c>
      <c r="BK511" s="283">
        <f>IFERROR(VLOOKUP($B511, 'A2. Rate Change &amp; Enrollment'!$C$14:$BY$769, 75, FALSE), 0)</f>
        <v>0</v>
      </c>
      <c r="BL511" s="283" t="e">
        <f t="shared" si="60"/>
        <v>#DIV/0!</v>
      </c>
      <c r="BM511" s="283" t="e">
        <f t="shared" si="61"/>
        <v>#DIV/0!</v>
      </c>
      <c r="BN511" t="e">
        <f t="shared" si="64"/>
        <v>#DIV/0!</v>
      </c>
    </row>
    <row r="512" spans="1:66" x14ac:dyDescent="0.35">
      <c r="A512" t="s">
        <v>815</v>
      </c>
      <c r="B512" s="144"/>
      <c r="C512" s="98"/>
      <c r="D512" s="43" t="str">
        <f t="shared" si="57"/>
        <v>PPO</v>
      </c>
      <c r="E512" s="100"/>
      <c r="F512" s="101"/>
      <c r="G512" s="100"/>
      <c r="H512" s="101"/>
      <c r="I512" s="100"/>
      <c r="J512" s="101"/>
      <c r="K512" s="100"/>
      <c r="L512" s="101"/>
      <c r="M512" s="100"/>
      <c r="N512" s="101"/>
      <c r="O512" s="100"/>
      <c r="P512" s="101"/>
      <c r="Q512" s="100"/>
      <c r="R512" s="101"/>
      <c r="S512" s="100"/>
      <c r="T512" s="101"/>
      <c r="U512" s="118"/>
      <c r="V512" s="118"/>
      <c r="W512" s="100"/>
      <c r="X512" s="100"/>
      <c r="Y512" s="100"/>
      <c r="Z512" s="100"/>
      <c r="AA512" s="132"/>
      <c r="AB512" s="101"/>
      <c r="AC512" s="101"/>
      <c r="AD512" s="101"/>
      <c r="AE512" s="100"/>
      <c r="AF512" s="101"/>
      <c r="AG512" s="100"/>
      <c r="AH512" s="101"/>
      <c r="AI512" s="100"/>
      <c r="AJ512" s="101"/>
      <c r="AK512" s="100"/>
      <c r="AL512" s="101"/>
      <c r="AM512" s="101"/>
      <c r="AN512" s="8"/>
      <c r="AO512" s="147">
        <f>IFERROR(VLOOKUP(B512,'A2. Rate Change &amp; Enrollment'!$C$20:$K$769,3,FALSE),0)</f>
        <v>0</v>
      </c>
      <c r="AP512" s="147">
        <f>IFERROR(VLOOKUP(B512,'A2. Rate Change &amp; Enrollment'!$C$20:$K$769,7,FALSE),0)</f>
        <v>0</v>
      </c>
      <c r="AQ512" s="150" t="e">
        <f t="shared" si="62"/>
        <v>#DIV/0!</v>
      </c>
      <c r="AS512" s="177"/>
      <c r="AT512" s="177"/>
      <c r="AV512" s="153" t="e">
        <f t="shared" si="63"/>
        <v>#DIV/0!</v>
      </c>
      <c r="AW512" s="101"/>
      <c r="AY512" s="132"/>
      <c r="AZ512" s="101"/>
      <c r="BA512" s="94"/>
      <c r="BB512" s="94"/>
      <c r="BC512" s="94"/>
      <c r="BD512" s="94"/>
      <c r="BE512" s="101"/>
      <c r="BF512" s="132"/>
      <c r="BG512" s="98"/>
      <c r="BH512" s="74" t="str">
        <f t="shared" si="58"/>
        <v>N</v>
      </c>
      <c r="BI512" t="e">
        <f t="shared" si="59"/>
        <v>#DIV/0!</v>
      </c>
      <c r="BK512" s="283">
        <f>IFERROR(VLOOKUP($B512, 'A2. Rate Change &amp; Enrollment'!$C$14:$BY$769, 75, FALSE), 0)</f>
        <v>0</v>
      </c>
      <c r="BL512" s="283" t="e">
        <f t="shared" si="60"/>
        <v>#DIV/0!</v>
      </c>
      <c r="BM512" s="283" t="e">
        <f t="shared" si="61"/>
        <v>#DIV/0!</v>
      </c>
      <c r="BN512" t="e">
        <f t="shared" si="64"/>
        <v>#DIV/0!</v>
      </c>
    </row>
    <row r="513" spans="1:66" x14ac:dyDescent="0.35">
      <c r="A513" t="s">
        <v>816</v>
      </c>
      <c r="B513" s="144"/>
      <c r="C513" s="98"/>
      <c r="D513" s="43" t="str">
        <f t="shared" si="57"/>
        <v>PPO</v>
      </c>
      <c r="E513" s="100"/>
      <c r="F513" s="101"/>
      <c r="G513" s="100"/>
      <c r="H513" s="101"/>
      <c r="I513" s="100"/>
      <c r="J513" s="101"/>
      <c r="K513" s="100"/>
      <c r="L513" s="101"/>
      <c r="M513" s="100"/>
      <c r="N513" s="101"/>
      <c r="O513" s="100"/>
      <c r="P513" s="101"/>
      <c r="Q513" s="100"/>
      <c r="R513" s="101"/>
      <c r="S513" s="100"/>
      <c r="T513" s="101"/>
      <c r="U513" s="118"/>
      <c r="V513" s="118"/>
      <c r="W513" s="100"/>
      <c r="X513" s="100"/>
      <c r="Y513" s="100"/>
      <c r="Z513" s="100"/>
      <c r="AA513" s="132"/>
      <c r="AB513" s="101"/>
      <c r="AC513" s="101"/>
      <c r="AD513" s="101"/>
      <c r="AE513" s="100"/>
      <c r="AF513" s="101"/>
      <c r="AG513" s="100"/>
      <c r="AH513" s="101"/>
      <c r="AI513" s="100"/>
      <c r="AJ513" s="101"/>
      <c r="AK513" s="100"/>
      <c r="AL513" s="101"/>
      <c r="AM513" s="101"/>
      <c r="AN513" s="8"/>
      <c r="AO513" s="147">
        <f>IFERROR(VLOOKUP(B513,'A2. Rate Change &amp; Enrollment'!$C$20:$K$769,3,FALSE),0)</f>
        <v>0</v>
      </c>
      <c r="AP513" s="147">
        <f>IFERROR(VLOOKUP(B513,'A2. Rate Change &amp; Enrollment'!$C$20:$K$769,7,FALSE),0)</f>
        <v>0</v>
      </c>
      <c r="AQ513" s="150" t="e">
        <f t="shared" si="62"/>
        <v>#DIV/0!</v>
      </c>
      <c r="AS513" s="177"/>
      <c r="AT513" s="177"/>
      <c r="AV513" s="153" t="e">
        <f t="shared" si="63"/>
        <v>#DIV/0!</v>
      </c>
      <c r="AW513" s="101"/>
      <c r="AY513" s="132"/>
      <c r="AZ513" s="101"/>
      <c r="BA513" s="94"/>
      <c r="BB513" s="94"/>
      <c r="BC513" s="94"/>
      <c r="BD513" s="94"/>
      <c r="BE513" s="101"/>
      <c r="BF513" s="132"/>
      <c r="BG513" s="98"/>
      <c r="BH513" s="74" t="str">
        <f t="shared" si="58"/>
        <v>N</v>
      </c>
      <c r="BI513" t="e">
        <f t="shared" si="59"/>
        <v>#DIV/0!</v>
      </c>
      <c r="BK513" s="283">
        <f>IFERROR(VLOOKUP($B513, 'A2. Rate Change &amp; Enrollment'!$C$14:$BY$769, 75, FALSE), 0)</f>
        <v>0</v>
      </c>
      <c r="BL513" s="283" t="e">
        <f t="shared" si="60"/>
        <v>#DIV/0!</v>
      </c>
      <c r="BM513" s="283" t="e">
        <f t="shared" si="61"/>
        <v>#DIV/0!</v>
      </c>
      <c r="BN513" t="e">
        <f t="shared" si="64"/>
        <v>#DIV/0!</v>
      </c>
    </row>
    <row r="514" spans="1:66" x14ac:dyDescent="0.35">
      <c r="A514" t="s">
        <v>817</v>
      </c>
      <c r="B514" s="144"/>
      <c r="C514" s="98"/>
      <c r="D514" s="43" t="str">
        <f t="shared" si="57"/>
        <v>PPO</v>
      </c>
      <c r="E514" s="100"/>
      <c r="F514" s="101"/>
      <c r="G514" s="100"/>
      <c r="H514" s="101"/>
      <c r="I514" s="100"/>
      <c r="J514" s="101"/>
      <c r="K514" s="100"/>
      <c r="L514" s="101"/>
      <c r="M514" s="100"/>
      <c r="N514" s="101"/>
      <c r="O514" s="100"/>
      <c r="P514" s="101"/>
      <c r="Q514" s="100"/>
      <c r="R514" s="101"/>
      <c r="S514" s="100"/>
      <c r="T514" s="101"/>
      <c r="U514" s="118"/>
      <c r="V514" s="118"/>
      <c r="W514" s="100"/>
      <c r="X514" s="100"/>
      <c r="Y514" s="100"/>
      <c r="Z514" s="100"/>
      <c r="AA514" s="132"/>
      <c r="AB514" s="101"/>
      <c r="AC514" s="101"/>
      <c r="AD514" s="101"/>
      <c r="AE514" s="100"/>
      <c r="AF514" s="101"/>
      <c r="AG514" s="100"/>
      <c r="AH514" s="101"/>
      <c r="AI514" s="100"/>
      <c r="AJ514" s="101"/>
      <c r="AK514" s="100"/>
      <c r="AL514" s="101"/>
      <c r="AM514" s="101"/>
      <c r="AN514" s="8"/>
      <c r="AO514" s="147">
        <f>IFERROR(VLOOKUP(B514,'A2. Rate Change &amp; Enrollment'!$C$20:$K$769,3,FALSE),0)</f>
        <v>0</v>
      </c>
      <c r="AP514" s="147">
        <f>IFERROR(VLOOKUP(B514,'A2. Rate Change &amp; Enrollment'!$C$20:$K$769,7,FALSE),0)</f>
        <v>0</v>
      </c>
      <c r="AQ514" s="150" t="e">
        <f t="shared" si="62"/>
        <v>#DIV/0!</v>
      </c>
      <c r="AS514" s="177"/>
      <c r="AT514" s="177"/>
      <c r="AV514" s="153" t="e">
        <f t="shared" si="63"/>
        <v>#DIV/0!</v>
      </c>
      <c r="AW514" s="101"/>
      <c r="AY514" s="132"/>
      <c r="AZ514" s="101"/>
      <c r="BA514" s="94"/>
      <c r="BB514" s="94"/>
      <c r="BC514" s="94"/>
      <c r="BD514" s="94"/>
      <c r="BE514" s="101"/>
      <c r="BF514" s="132"/>
      <c r="BG514" s="98"/>
      <c r="BH514" s="74" t="str">
        <f t="shared" si="58"/>
        <v>N</v>
      </c>
      <c r="BI514" t="e">
        <f t="shared" si="59"/>
        <v>#DIV/0!</v>
      </c>
      <c r="BK514" s="283">
        <f>IFERROR(VLOOKUP($B514, 'A2. Rate Change &amp; Enrollment'!$C$14:$BY$769, 75, FALSE), 0)</f>
        <v>0</v>
      </c>
      <c r="BL514" s="283" t="e">
        <f t="shared" si="60"/>
        <v>#DIV/0!</v>
      </c>
      <c r="BM514" s="283" t="e">
        <f t="shared" si="61"/>
        <v>#DIV/0!</v>
      </c>
      <c r="BN514" t="e">
        <f t="shared" si="64"/>
        <v>#DIV/0!</v>
      </c>
    </row>
    <row r="515" spans="1:66" x14ac:dyDescent="0.35">
      <c r="A515" t="s">
        <v>818</v>
      </c>
      <c r="B515" s="144"/>
      <c r="C515" s="98"/>
      <c r="D515" s="43" t="str">
        <f t="shared" si="57"/>
        <v>PPO</v>
      </c>
      <c r="E515" s="100"/>
      <c r="F515" s="101"/>
      <c r="G515" s="100"/>
      <c r="H515" s="101"/>
      <c r="I515" s="100"/>
      <c r="J515" s="101"/>
      <c r="K515" s="100"/>
      <c r="L515" s="101"/>
      <c r="M515" s="100"/>
      <c r="N515" s="101"/>
      <c r="O515" s="100"/>
      <c r="P515" s="101"/>
      <c r="Q515" s="100"/>
      <c r="R515" s="101"/>
      <c r="S515" s="100"/>
      <c r="T515" s="101"/>
      <c r="U515" s="118"/>
      <c r="V515" s="118"/>
      <c r="W515" s="100"/>
      <c r="X515" s="100"/>
      <c r="Y515" s="100"/>
      <c r="Z515" s="100"/>
      <c r="AA515" s="132"/>
      <c r="AB515" s="101"/>
      <c r="AC515" s="101"/>
      <c r="AD515" s="101"/>
      <c r="AE515" s="100"/>
      <c r="AF515" s="101"/>
      <c r="AG515" s="100"/>
      <c r="AH515" s="101"/>
      <c r="AI515" s="100"/>
      <c r="AJ515" s="101"/>
      <c r="AK515" s="100"/>
      <c r="AL515" s="101"/>
      <c r="AM515" s="101"/>
      <c r="AN515" s="8"/>
      <c r="AO515" s="147">
        <f>IFERROR(VLOOKUP(B515,'A2. Rate Change &amp; Enrollment'!$C$20:$K$769,3,FALSE),0)</f>
        <v>0</v>
      </c>
      <c r="AP515" s="147">
        <f>IFERROR(VLOOKUP(B515,'A2. Rate Change &amp; Enrollment'!$C$20:$K$769,7,FALSE),0)</f>
        <v>0</v>
      </c>
      <c r="AQ515" s="150" t="e">
        <f t="shared" si="62"/>
        <v>#DIV/0!</v>
      </c>
      <c r="AS515" s="177"/>
      <c r="AT515" s="177"/>
      <c r="AV515" s="153" t="e">
        <f t="shared" si="63"/>
        <v>#DIV/0!</v>
      </c>
      <c r="AW515" s="101"/>
      <c r="AY515" s="132"/>
      <c r="AZ515" s="101"/>
      <c r="BA515" s="94"/>
      <c r="BB515" s="94"/>
      <c r="BC515" s="94"/>
      <c r="BD515" s="94"/>
      <c r="BE515" s="101"/>
      <c r="BF515" s="132"/>
      <c r="BG515" s="98"/>
      <c r="BH515" s="74" t="str">
        <f t="shared" si="58"/>
        <v>N</v>
      </c>
      <c r="BI515" t="e">
        <f t="shared" si="59"/>
        <v>#DIV/0!</v>
      </c>
      <c r="BK515" s="283">
        <f>IFERROR(VLOOKUP($B515, 'A2. Rate Change &amp; Enrollment'!$C$14:$BY$769, 75, FALSE), 0)</f>
        <v>0</v>
      </c>
      <c r="BL515" s="283" t="e">
        <f t="shared" si="60"/>
        <v>#DIV/0!</v>
      </c>
      <c r="BM515" s="283" t="e">
        <f t="shared" si="61"/>
        <v>#DIV/0!</v>
      </c>
      <c r="BN515" t="e">
        <f t="shared" si="64"/>
        <v>#DIV/0!</v>
      </c>
    </row>
    <row r="516" spans="1:66" x14ac:dyDescent="0.35">
      <c r="A516" t="s">
        <v>819</v>
      </c>
      <c r="B516" s="144"/>
      <c r="C516" s="98"/>
      <c r="D516" s="43" t="str">
        <f t="shared" si="57"/>
        <v>PPO</v>
      </c>
      <c r="E516" s="100"/>
      <c r="F516" s="101"/>
      <c r="G516" s="100"/>
      <c r="H516" s="101"/>
      <c r="I516" s="100"/>
      <c r="J516" s="101"/>
      <c r="K516" s="100"/>
      <c r="L516" s="101"/>
      <c r="M516" s="100"/>
      <c r="N516" s="101"/>
      <c r="O516" s="100"/>
      <c r="P516" s="101"/>
      <c r="Q516" s="100"/>
      <c r="R516" s="101"/>
      <c r="S516" s="100"/>
      <c r="T516" s="101"/>
      <c r="U516" s="118"/>
      <c r="V516" s="118"/>
      <c r="W516" s="100"/>
      <c r="X516" s="100"/>
      <c r="Y516" s="100"/>
      <c r="Z516" s="100"/>
      <c r="AA516" s="132"/>
      <c r="AB516" s="101"/>
      <c r="AC516" s="101"/>
      <c r="AD516" s="101"/>
      <c r="AE516" s="100"/>
      <c r="AF516" s="101"/>
      <c r="AG516" s="100"/>
      <c r="AH516" s="101"/>
      <c r="AI516" s="100"/>
      <c r="AJ516" s="101"/>
      <c r="AK516" s="100"/>
      <c r="AL516" s="101"/>
      <c r="AM516" s="101"/>
      <c r="AN516" s="8"/>
      <c r="AO516" s="147">
        <f>IFERROR(VLOOKUP(B516,'A2. Rate Change &amp; Enrollment'!$C$20:$K$769,3,FALSE),0)</f>
        <v>0</v>
      </c>
      <c r="AP516" s="147">
        <f>IFERROR(VLOOKUP(B516,'A2. Rate Change &amp; Enrollment'!$C$20:$K$769,7,FALSE),0)</f>
        <v>0</v>
      </c>
      <c r="AQ516" s="150" t="e">
        <f t="shared" si="62"/>
        <v>#DIV/0!</v>
      </c>
      <c r="AS516" s="177"/>
      <c r="AT516" s="177"/>
      <c r="AV516" s="153" t="e">
        <f t="shared" si="63"/>
        <v>#DIV/0!</v>
      </c>
      <c r="AW516" s="101"/>
      <c r="AY516" s="132"/>
      <c r="AZ516" s="101"/>
      <c r="BA516" s="94"/>
      <c r="BB516" s="94"/>
      <c r="BC516" s="94"/>
      <c r="BD516" s="94"/>
      <c r="BE516" s="101"/>
      <c r="BF516" s="132"/>
      <c r="BG516" s="98"/>
      <c r="BH516" s="74" t="str">
        <f t="shared" si="58"/>
        <v>N</v>
      </c>
      <c r="BI516" t="e">
        <f t="shared" si="59"/>
        <v>#DIV/0!</v>
      </c>
      <c r="BK516" s="283">
        <f>IFERROR(VLOOKUP($B516, 'A2. Rate Change &amp; Enrollment'!$C$14:$BY$769, 75, FALSE), 0)</f>
        <v>0</v>
      </c>
      <c r="BL516" s="283" t="e">
        <f t="shared" si="60"/>
        <v>#DIV/0!</v>
      </c>
      <c r="BM516" s="283" t="e">
        <f t="shared" si="61"/>
        <v>#DIV/0!</v>
      </c>
      <c r="BN516" t="e">
        <f t="shared" si="64"/>
        <v>#DIV/0!</v>
      </c>
    </row>
    <row r="517" spans="1:66" x14ac:dyDescent="0.35">
      <c r="A517" t="s">
        <v>820</v>
      </c>
      <c r="B517" s="144"/>
      <c r="C517" s="98"/>
      <c r="D517" s="43" t="str">
        <f t="shared" si="57"/>
        <v>PPO</v>
      </c>
      <c r="E517" s="100"/>
      <c r="F517" s="101"/>
      <c r="G517" s="100"/>
      <c r="H517" s="101"/>
      <c r="I517" s="100"/>
      <c r="J517" s="101"/>
      <c r="K517" s="100"/>
      <c r="L517" s="101"/>
      <c r="M517" s="100"/>
      <c r="N517" s="101"/>
      <c r="O517" s="100"/>
      <c r="P517" s="101"/>
      <c r="Q517" s="100"/>
      <c r="R517" s="101"/>
      <c r="S517" s="100"/>
      <c r="T517" s="101"/>
      <c r="U517" s="118"/>
      <c r="V517" s="118"/>
      <c r="W517" s="100"/>
      <c r="X517" s="100"/>
      <c r="Y517" s="100"/>
      <c r="Z517" s="100"/>
      <c r="AA517" s="132"/>
      <c r="AB517" s="101"/>
      <c r="AC517" s="101"/>
      <c r="AD517" s="101"/>
      <c r="AE517" s="100"/>
      <c r="AF517" s="101"/>
      <c r="AG517" s="100"/>
      <c r="AH517" s="101"/>
      <c r="AI517" s="100"/>
      <c r="AJ517" s="101"/>
      <c r="AK517" s="100"/>
      <c r="AL517" s="101"/>
      <c r="AM517" s="101"/>
      <c r="AN517" s="8"/>
      <c r="AO517" s="147">
        <f>IFERROR(VLOOKUP(B517,'A2. Rate Change &amp; Enrollment'!$C$20:$K$769,3,FALSE),0)</f>
        <v>0</v>
      </c>
      <c r="AP517" s="147">
        <f>IFERROR(VLOOKUP(B517,'A2. Rate Change &amp; Enrollment'!$C$20:$K$769,7,FALSE),0)</f>
        <v>0</v>
      </c>
      <c r="AQ517" s="150" t="e">
        <f t="shared" si="62"/>
        <v>#DIV/0!</v>
      </c>
      <c r="AS517" s="177"/>
      <c r="AT517" s="177"/>
      <c r="AV517" s="153" t="e">
        <f t="shared" si="63"/>
        <v>#DIV/0!</v>
      </c>
      <c r="AW517" s="101"/>
      <c r="AY517" s="132"/>
      <c r="AZ517" s="101"/>
      <c r="BA517" s="94"/>
      <c r="BB517" s="94"/>
      <c r="BC517" s="94"/>
      <c r="BD517" s="94"/>
      <c r="BE517" s="101"/>
      <c r="BF517" s="132"/>
      <c r="BG517" s="98"/>
      <c r="BH517" s="74" t="str">
        <f t="shared" si="58"/>
        <v>N</v>
      </c>
      <c r="BI517" t="e">
        <f t="shared" si="59"/>
        <v>#DIV/0!</v>
      </c>
      <c r="BK517" s="283">
        <f>IFERROR(VLOOKUP($B517, 'A2. Rate Change &amp; Enrollment'!$C$14:$BY$769, 75, FALSE), 0)</f>
        <v>0</v>
      </c>
      <c r="BL517" s="283" t="e">
        <f t="shared" si="60"/>
        <v>#DIV/0!</v>
      </c>
      <c r="BM517" s="283" t="e">
        <f t="shared" si="61"/>
        <v>#DIV/0!</v>
      </c>
      <c r="BN517" t="e">
        <f t="shared" si="64"/>
        <v>#DIV/0!</v>
      </c>
    </row>
    <row r="518" spans="1:66" x14ac:dyDescent="0.35">
      <c r="A518" t="s">
        <v>821</v>
      </c>
      <c r="B518" s="144"/>
      <c r="C518" s="98"/>
      <c r="D518" s="43" t="str">
        <f t="shared" si="57"/>
        <v>PPO</v>
      </c>
      <c r="E518" s="100"/>
      <c r="F518" s="101"/>
      <c r="G518" s="100"/>
      <c r="H518" s="101"/>
      <c r="I518" s="100"/>
      <c r="J518" s="101"/>
      <c r="K518" s="100"/>
      <c r="L518" s="101"/>
      <c r="M518" s="100"/>
      <c r="N518" s="101"/>
      <c r="O518" s="100"/>
      <c r="P518" s="101"/>
      <c r="Q518" s="100"/>
      <c r="R518" s="101"/>
      <c r="S518" s="100"/>
      <c r="T518" s="101"/>
      <c r="U518" s="118"/>
      <c r="V518" s="118"/>
      <c r="W518" s="100"/>
      <c r="X518" s="100"/>
      <c r="Y518" s="100"/>
      <c r="Z518" s="100"/>
      <c r="AA518" s="132"/>
      <c r="AB518" s="101"/>
      <c r="AC518" s="101"/>
      <c r="AD518" s="101"/>
      <c r="AE518" s="100"/>
      <c r="AF518" s="101"/>
      <c r="AG518" s="100"/>
      <c r="AH518" s="101"/>
      <c r="AI518" s="100"/>
      <c r="AJ518" s="101"/>
      <c r="AK518" s="100"/>
      <c r="AL518" s="101"/>
      <c r="AM518" s="101"/>
      <c r="AN518" s="8"/>
      <c r="AO518" s="147">
        <f>IFERROR(VLOOKUP(B518,'A2. Rate Change &amp; Enrollment'!$C$20:$K$769,3,FALSE),0)</f>
        <v>0</v>
      </c>
      <c r="AP518" s="147">
        <f>IFERROR(VLOOKUP(B518,'A2. Rate Change &amp; Enrollment'!$C$20:$K$769,7,FALSE),0)</f>
        <v>0</v>
      </c>
      <c r="AQ518" s="150" t="e">
        <f t="shared" si="62"/>
        <v>#DIV/0!</v>
      </c>
      <c r="AS518" s="177"/>
      <c r="AT518" s="177"/>
      <c r="AV518" s="153" t="e">
        <f t="shared" si="63"/>
        <v>#DIV/0!</v>
      </c>
      <c r="AW518" s="101"/>
      <c r="AY518" s="132"/>
      <c r="AZ518" s="101"/>
      <c r="BA518" s="94"/>
      <c r="BB518" s="94"/>
      <c r="BC518" s="94"/>
      <c r="BD518" s="94"/>
      <c r="BE518" s="101"/>
      <c r="BF518" s="132"/>
      <c r="BG518" s="98"/>
      <c r="BH518" s="74" t="str">
        <f t="shared" si="58"/>
        <v>N</v>
      </c>
      <c r="BI518" t="e">
        <f t="shared" si="59"/>
        <v>#DIV/0!</v>
      </c>
      <c r="BK518" s="283">
        <f>IFERROR(VLOOKUP($B518, 'A2. Rate Change &amp; Enrollment'!$C$14:$BY$769, 75, FALSE), 0)</f>
        <v>0</v>
      </c>
      <c r="BL518" s="283" t="e">
        <f t="shared" si="60"/>
        <v>#DIV/0!</v>
      </c>
      <c r="BM518" s="283" t="e">
        <f t="shared" si="61"/>
        <v>#DIV/0!</v>
      </c>
      <c r="BN518" t="e">
        <f t="shared" si="64"/>
        <v>#DIV/0!</v>
      </c>
    </row>
    <row r="519" spans="1:66" x14ac:dyDescent="0.35">
      <c r="A519" t="s">
        <v>822</v>
      </c>
      <c r="B519" s="144"/>
      <c r="C519" s="98"/>
      <c r="D519" s="43" t="str">
        <f t="shared" si="57"/>
        <v>PPO</v>
      </c>
      <c r="E519" s="100"/>
      <c r="F519" s="101"/>
      <c r="G519" s="100"/>
      <c r="H519" s="101"/>
      <c r="I519" s="100"/>
      <c r="J519" s="101"/>
      <c r="K519" s="100"/>
      <c r="L519" s="101"/>
      <c r="M519" s="100"/>
      <c r="N519" s="101"/>
      <c r="O519" s="100"/>
      <c r="P519" s="101"/>
      <c r="Q519" s="100"/>
      <c r="R519" s="101"/>
      <c r="S519" s="100"/>
      <c r="T519" s="101"/>
      <c r="U519" s="118"/>
      <c r="V519" s="118"/>
      <c r="W519" s="100"/>
      <c r="X519" s="100"/>
      <c r="Y519" s="100"/>
      <c r="Z519" s="100"/>
      <c r="AA519" s="132"/>
      <c r="AB519" s="101"/>
      <c r="AC519" s="101"/>
      <c r="AD519" s="101"/>
      <c r="AE519" s="100"/>
      <c r="AF519" s="101"/>
      <c r="AG519" s="100"/>
      <c r="AH519" s="101"/>
      <c r="AI519" s="100"/>
      <c r="AJ519" s="101"/>
      <c r="AK519" s="100"/>
      <c r="AL519" s="101"/>
      <c r="AM519" s="101"/>
      <c r="AN519" s="8"/>
      <c r="AO519" s="147">
        <f>IFERROR(VLOOKUP(B519,'A2. Rate Change &amp; Enrollment'!$C$20:$K$769,3,FALSE),0)</f>
        <v>0</v>
      </c>
      <c r="AP519" s="147">
        <f>IFERROR(VLOOKUP(B519,'A2. Rate Change &amp; Enrollment'!$C$20:$K$769,7,FALSE),0)</f>
        <v>0</v>
      </c>
      <c r="AQ519" s="150" t="e">
        <f t="shared" si="62"/>
        <v>#DIV/0!</v>
      </c>
      <c r="AS519" s="177"/>
      <c r="AT519" s="177"/>
      <c r="AV519" s="153" t="e">
        <f t="shared" si="63"/>
        <v>#DIV/0!</v>
      </c>
      <c r="AW519" s="101"/>
      <c r="AY519" s="132"/>
      <c r="AZ519" s="101"/>
      <c r="BA519" s="94"/>
      <c r="BB519" s="94"/>
      <c r="BC519" s="94"/>
      <c r="BD519" s="94"/>
      <c r="BE519" s="101"/>
      <c r="BF519" s="132"/>
      <c r="BG519" s="98"/>
      <c r="BH519" s="74" t="str">
        <f t="shared" si="58"/>
        <v>N</v>
      </c>
      <c r="BI519" t="e">
        <f t="shared" si="59"/>
        <v>#DIV/0!</v>
      </c>
      <c r="BK519" s="283">
        <f>IFERROR(VLOOKUP($B519, 'A2. Rate Change &amp; Enrollment'!$C$14:$BY$769, 75, FALSE), 0)</f>
        <v>0</v>
      </c>
      <c r="BL519" s="283" t="e">
        <f t="shared" si="60"/>
        <v>#DIV/0!</v>
      </c>
      <c r="BM519" s="283" t="e">
        <f t="shared" si="61"/>
        <v>#DIV/0!</v>
      </c>
      <c r="BN519" t="e">
        <f t="shared" si="64"/>
        <v>#DIV/0!</v>
      </c>
    </row>
    <row r="520" spans="1:66" x14ac:dyDescent="0.35">
      <c r="A520" t="s">
        <v>823</v>
      </c>
      <c r="B520" s="144"/>
      <c r="C520" s="98"/>
      <c r="D520" s="43" t="str">
        <f t="shared" si="57"/>
        <v>PPO</v>
      </c>
      <c r="E520" s="100"/>
      <c r="F520" s="101"/>
      <c r="G520" s="100"/>
      <c r="H520" s="101"/>
      <c r="I520" s="100"/>
      <c r="J520" s="101"/>
      <c r="K520" s="100"/>
      <c r="L520" s="101"/>
      <c r="M520" s="100"/>
      <c r="N520" s="101"/>
      <c r="O520" s="100"/>
      <c r="P520" s="101"/>
      <c r="Q520" s="100"/>
      <c r="R520" s="101"/>
      <c r="S520" s="100"/>
      <c r="T520" s="101"/>
      <c r="U520" s="118"/>
      <c r="V520" s="118"/>
      <c r="W520" s="100"/>
      <c r="X520" s="100"/>
      <c r="Y520" s="100"/>
      <c r="Z520" s="100"/>
      <c r="AA520" s="132"/>
      <c r="AB520" s="101"/>
      <c r="AC520" s="101"/>
      <c r="AD520" s="101"/>
      <c r="AE520" s="100"/>
      <c r="AF520" s="101"/>
      <c r="AG520" s="100"/>
      <c r="AH520" s="101"/>
      <c r="AI520" s="100"/>
      <c r="AJ520" s="101"/>
      <c r="AK520" s="100"/>
      <c r="AL520" s="101"/>
      <c r="AM520" s="101"/>
      <c r="AN520" s="8"/>
      <c r="AO520" s="147">
        <f>IFERROR(VLOOKUP(B520,'A2. Rate Change &amp; Enrollment'!$C$20:$K$769,3,FALSE),0)</f>
        <v>0</v>
      </c>
      <c r="AP520" s="147">
        <f>IFERROR(VLOOKUP(B520,'A2. Rate Change &amp; Enrollment'!$C$20:$K$769,7,FALSE),0)</f>
        <v>0</v>
      </c>
      <c r="AQ520" s="150" t="e">
        <f t="shared" si="62"/>
        <v>#DIV/0!</v>
      </c>
      <c r="AS520" s="177"/>
      <c r="AT520" s="177"/>
      <c r="AV520" s="153" t="e">
        <f t="shared" si="63"/>
        <v>#DIV/0!</v>
      </c>
      <c r="AW520" s="101"/>
      <c r="AY520" s="132"/>
      <c r="AZ520" s="101"/>
      <c r="BA520" s="94"/>
      <c r="BB520" s="94"/>
      <c r="BC520" s="94"/>
      <c r="BD520" s="94"/>
      <c r="BE520" s="101"/>
      <c r="BF520" s="132"/>
      <c r="BG520" s="98"/>
      <c r="BH520" s="74" t="str">
        <f t="shared" si="58"/>
        <v>N</v>
      </c>
      <c r="BI520" t="e">
        <f t="shared" si="59"/>
        <v>#DIV/0!</v>
      </c>
      <c r="BK520" s="283">
        <f>IFERROR(VLOOKUP($B520, 'A2. Rate Change &amp; Enrollment'!$C$14:$BY$769, 75, FALSE), 0)</f>
        <v>0</v>
      </c>
      <c r="BL520" s="283" t="e">
        <f t="shared" si="60"/>
        <v>#DIV/0!</v>
      </c>
      <c r="BM520" s="283" t="e">
        <f t="shared" si="61"/>
        <v>#DIV/0!</v>
      </c>
      <c r="BN520" t="e">
        <f t="shared" si="64"/>
        <v>#DIV/0!</v>
      </c>
    </row>
    <row r="521" spans="1:66" x14ac:dyDescent="0.35">
      <c r="A521" t="s">
        <v>824</v>
      </c>
      <c r="B521" s="144"/>
      <c r="C521" s="98"/>
      <c r="D521" s="43" t="str">
        <f t="shared" si="57"/>
        <v>PPO</v>
      </c>
      <c r="E521" s="100"/>
      <c r="F521" s="101"/>
      <c r="G521" s="100"/>
      <c r="H521" s="101"/>
      <c r="I521" s="100"/>
      <c r="J521" s="101"/>
      <c r="K521" s="100"/>
      <c r="L521" s="101"/>
      <c r="M521" s="100"/>
      <c r="N521" s="101"/>
      <c r="O521" s="100"/>
      <c r="P521" s="101"/>
      <c r="Q521" s="100"/>
      <c r="R521" s="101"/>
      <c r="S521" s="100"/>
      <c r="T521" s="101"/>
      <c r="U521" s="118"/>
      <c r="V521" s="118"/>
      <c r="W521" s="100"/>
      <c r="X521" s="100"/>
      <c r="Y521" s="100"/>
      <c r="Z521" s="100"/>
      <c r="AA521" s="132"/>
      <c r="AB521" s="101"/>
      <c r="AC521" s="101"/>
      <c r="AD521" s="101"/>
      <c r="AE521" s="100"/>
      <c r="AF521" s="101"/>
      <c r="AG521" s="100"/>
      <c r="AH521" s="101"/>
      <c r="AI521" s="100"/>
      <c r="AJ521" s="101"/>
      <c r="AK521" s="100"/>
      <c r="AL521" s="101"/>
      <c r="AM521" s="101"/>
      <c r="AN521" s="8"/>
      <c r="AO521" s="147">
        <f>IFERROR(VLOOKUP(B521,'A2. Rate Change &amp; Enrollment'!$C$20:$K$769,3,FALSE),0)</f>
        <v>0</v>
      </c>
      <c r="AP521" s="147">
        <f>IFERROR(VLOOKUP(B521,'A2. Rate Change &amp; Enrollment'!$C$20:$K$769,7,FALSE),0)</f>
        <v>0</v>
      </c>
      <c r="AQ521" s="150" t="e">
        <f t="shared" si="62"/>
        <v>#DIV/0!</v>
      </c>
      <c r="AS521" s="177"/>
      <c r="AT521" s="177"/>
      <c r="AV521" s="153" t="e">
        <f t="shared" si="63"/>
        <v>#DIV/0!</v>
      </c>
      <c r="AW521" s="101"/>
      <c r="AY521" s="132"/>
      <c r="AZ521" s="101"/>
      <c r="BA521" s="94"/>
      <c r="BB521" s="94"/>
      <c r="BC521" s="94"/>
      <c r="BD521" s="94"/>
      <c r="BE521" s="101"/>
      <c r="BF521" s="132"/>
      <c r="BG521" s="98"/>
      <c r="BH521" s="74" t="str">
        <f t="shared" si="58"/>
        <v>N</v>
      </c>
      <c r="BI521" t="e">
        <f t="shared" si="59"/>
        <v>#DIV/0!</v>
      </c>
      <c r="BK521" s="283">
        <f>IFERROR(VLOOKUP($B521, 'A2. Rate Change &amp; Enrollment'!$C$14:$BY$769, 75, FALSE), 0)</f>
        <v>0</v>
      </c>
      <c r="BL521" s="283" t="e">
        <f t="shared" si="60"/>
        <v>#DIV/0!</v>
      </c>
      <c r="BM521" s="283" t="e">
        <f t="shared" si="61"/>
        <v>#DIV/0!</v>
      </c>
      <c r="BN521" t="e">
        <f t="shared" si="64"/>
        <v>#DIV/0!</v>
      </c>
    </row>
    <row r="522" spans="1:66" x14ac:dyDescent="0.35">
      <c r="A522" t="s">
        <v>825</v>
      </c>
      <c r="B522" s="144"/>
      <c r="C522" s="98"/>
      <c r="D522" s="43" t="str">
        <f t="shared" si="57"/>
        <v>PPO</v>
      </c>
      <c r="E522" s="100"/>
      <c r="F522" s="101"/>
      <c r="G522" s="100"/>
      <c r="H522" s="101"/>
      <c r="I522" s="100"/>
      <c r="J522" s="101"/>
      <c r="K522" s="100"/>
      <c r="L522" s="101"/>
      <c r="M522" s="100"/>
      <c r="N522" s="101"/>
      <c r="O522" s="100"/>
      <c r="P522" s="101"/>
      <c r="Q522" s="100"/>
      <c r="R522" s="101"/>
      <c r="S522" s="100"/>
      <c r="T522" s="101"/>
      <c r="U522" s="118"/>
      <c r="V522" s="118"/>
      <c r="W522" s="100"/>
      <c r="X522" s="100"/>
      <c r="Y522" s="100"/>
      <c r="Z522" s="100"/>
      <c r="AA522" s="132"/>
      <c r="AB522" s="101"/>
      <c r="AC522" s="101"/>
      <c r="AD522" s="101"/>
      <c r="AE522" s="100"/>
      <c r="AF522" s="101"/>
      <c r="AG522" s="100"/>
      <c r="AH522" s="101"/>
      <c r="AI522" s="100"/>
      <c r="AJ522" s="101"/>
      <c r="AK522" s="100"/>
      <c r="AL522" s="101"/>
      <c r="AM522" s="101"/>
      <c r="AN522" s="8"/>
      <c r="AO522" s="147">
        <f>IFERROR(VLOOKUP(B522,'A2. Rate Change &amp; Enrollment'!$C$20:$K$769,3,FALSE),0)</f>
        <v>0</v>
      </c>
      <c r="AP522" s="147">
        <f>IFERROR(VLOOKUP(B522,'A2. Rate Change &amp; Enrollment'!$C$20:$K$769,7,FALSE),0)</f>
        <v>0</v>
      </c>
      <c r="AQ522" s="150" t="e">
        <f t="shared" si="62"/>
        <v>#DIV/0!</v>
      </c>
      <c r="AS522" s="177"/>
      <c r="AT522" s="177"/>
      <c r="AV522" s="153" t="e">
        <f t="shared" si="63"/>
        <v>#DIV/0!</v>
      </c>
      <c r="AW522" s="101"/>
      <c r="AY522" s="132"/>
      <c r="AZ522" s="101"/>
      <c r="BA522" s="94"/>
      <c r="BB522" s="94"/>
      <c r="BC522" s="94"/>
      <c r="BD522" s="94"/>
      <c r="BE522" s="101"/>
      <c r="BF522" s="132"/>
      <c r="BG522" s="98"/>
      <c r="BH522" s="74" t="str">
        <f t="shared" si="58"/>
        <v>N</v>
      </c>
      <c r="BI522" t="e">
        <f t="shared" si="59"/>
        <v>#DIV/0!</v>
      </c>
      <c r="BK522" s="283">
        <f>IFERROR(VLOOKUP($B522, 'A2. Rate Change &amp; Enrollment'!$C$14:$BY$769, 75, FALSE), 0)</f>
        <v>0</v>
      </c>
      <c r="BL522" s="283" t="e">
        <f t="shared" si="60"/>
        <v>#DIV/0!</v>
      </c>
      <c r="BM522" s="283" t="e">
        <f t="shared" si="61"/>
        <v>#DIV/0!</v>
      </c>
      <c r="BN522" t="e">
        <f t="shared" si="64"/>
        <v>#DIV/0!</v>
      </c>
    </row>
    <row r="523" spans="1:66" x14ac:dyDescent="0.35">
      <c r="A523" t="s">
        <v>826</v>
      </c>
      <c r="B523" s="144"/>
      <c r="C523" s="98"/>
      <c r="D523" s="43" t="str">
        <f t="shared" si="57"/>
        <v>PPO</v>
      </c>
      <c r="E523" s="100"/>
      <c r="F523" s="101"/>
      <c r="G523" s="100"/>
      <c r="H523" s="101"/>
      <c r="I523" s="100"/>
      <c r="J523" s="101"/>
      <c r="K523" s="100"/>
      <c r="L523" s="101"/>
      <c r="M523" s="100"/>
      <c r="N523" s="101"/>
      <c r="O523" s="100"/>
      <c r="P523" s="101"/>
      <c r="Q523" s="100"/>
      <c r="R523" s="101"/>
      <c r="S523" s="100"/>
      <c r="T523" s="101"/>
      <c r="U523" s="118"/>
      <c r="V523" s="118"/>
      <c r="W523" s="100"/>
      <c r="X523" s="100"/>
      <c r="Y523" s="100"/>
      <c r="Z523" s="100"/>
      <c r="AA523" s="132"/>
      <c r="AB523" s="101"/>
      <c r="AC523" s="101"/>
      <c r="AD523" s="101"/>
      <c r="AE523" s="100"/>
      <c r="AF523" s="101"/>
      <c r="AG523" s="100"/>
      <c r="AH523" s="101"/>
      <c r="AI523" s="100"/>
      <c r="AJ523" s="101"/>
      <c r="AK523" s="100"/>
      <c r="AL523" s="101"/>
      <c r="AM523" s="101"/>
      <c r="AN523" s="8"/>
      <c r="AO523" s="147">
        <f>IFERROR(VLOOKUP(B523,'A2. Rate Change &amp; Enrollment'!$C$20:$K$769,3,FALSE),0)</f>
        <v>0</v>
      </c>
      <c r="AP523" s="147">
        <f>IFERROR(VLOOKUP(B523,'A2. Rate Change &amp; Enrollment'!$C$20:$K$769,7,FALSE),0)</f>
        <v>0</v>
      </c>
      <c r="AQ523" s="150" t="e">
        <f t="shared" si="62"/>
        <v>#DIV/0!</v>
      </c>
      <c r="AS523" s="177"/>
      <c r="AT523" s="177"/>
      <c r="AV523" s="153" t="e">
        <f t="shared" si="63"/>
        <v>#DIV/0!</v>
      </c>
      <c r="AW523" s="101"/>
      <c r="AY523" s="132"/>
      <c r="AZ523" s="101"/>
      <c r="BA523" s="94"/>
      <c r="BB523" s="94"/>
      <c r="BC523" s="94"/>
      <c r="BD523" s="94"/>
      <c r="BE523" s="101"/>
      <c r="BF523" s="132"/>
      <c r="BG523" s="98"/>
      <c r="BH523" s="74" t="str">
        <f t="shared" si="58"/>
        <v>N</v>
      </c>
      <c r="BI523" t="e">
        <f t="shared" si="59"/>
        <v>#DIV/0!</v>
      </c>
      <c r="BK523" s="283">
        <f>IFERROR(VLOOKUP($B523, 'A2. Rate Change &amp; Enrollment'!$C$14:$BY$769, 75, FALSE), 0)</f>
        <v>0</v>
      </c>
      <c r="BL523" s="283" t="e">
        <f t="shared" si="60"/>
        <v>#DIV/0!</v>
      </c>
      <c r="BM523" s="283" t="e">
        <f t="shared" si="61"/>
        <v>#DIV/0!</v>
      </c>
      <c r="BN523" t="e">
        <f t="shared" si="64"/>
        <v>#DIV/0!</v>
      </c>
    </row>
    <row r="524" spans="1:66" x14ac:dyDescent="0.35">
      <c r="A524" t="s">
        <v>827</v>
      </c>
      <c r="B524" s="144"/>
      <c r="C524" s="98"/>
      <c r="D524" s="43" t="str">
        <f t="shared" si="57"/>
        <v>PPO</v>
      </c>
      <c r="E524" s="100"/>
      <c r="F524" s="101"/>
      <c r="G524" s="100"/>
      <c r="H524" s="101"/>
      <c r="I524" s="100"/>
      <c r="J524" s="101"/>
      <c r="K524" s="100"/>
      <c r="L524" s="101"/>
      <c r="M524" s="100"/>
      <c r="N524" s="101"/>
      <c r="O524" s="100"/>
      <c r="P524" s="101"/>
      <c r="Q524" s="100"/>
      <c r="R524" s="101"/>
      <c r="S524" s="100"/>
      <c r="T524" s="101"/>
      <c r="U524" s="118"/>
      <c r="V524" s="118"/>
      <c r="W524" s="100"/>
      <c r="X524" s="100"/>
      <c r="Y524" s="100"/>
      <c r="Z524" s="100"/>
      <c r="AA524" s="132"/>
      <c r="AB524" s="101"/>
      <c r="AC524" s="101"/>
      <c r="AD524" s="101"/>
      <c r="AE524" s="100"/>
      <c r="AF524" s="101"/>
      <c r="AG524" s="100"/>
      <c r="AH524" s="101"/>
      <c r="AI524" s="100"/>
      <c r="AJ524" s="101"/>
      <c r="AK524" s="100"/>
      <c r="AL524" s="101"/>
      <c r="AM524" s="101"/>
      <c r="AN524" s="8"/>
      <c r="AO524" s="147">
        <f>IFERROR(VLOOKUP(B524,'A2. Rate Change &amp; Enrollment'!$C$20:$K$769,3,FALSE),0)</f>
        <v>0</v>
      </c>
      <c r="AP524" s="147">
        <f>IFERROR(VLOOKUP(B524,'A2. Rate Change &amp; Enrollment'!$C$20:$K$769,7,FALSE),0)</f>
        <v>0</v>
      </c>
      <c r="AQ524" s="150" t="e">
        <f t="shared" si="62"/>
        <v>#DIV/0!</v>
      </c>
      <c r="AS524" s="177"/>
      <c r="AT524" s="177"/>
      <c r="AV524" s="153" t="e">
        <f t="shared" si="63"/>
        <v>#DIV/0!</v>
      </c>
      <c r="AW524" s="101"/>
      <c r="AY524" s="132"/>
      <c r="AZ524" s="101"/>
      <c r="BA524" s="94"/>
      <c r="BB524" s="94"/>
      <c r="BC524" s="94"/>
      <c r="BD524" s="94"/>
      <c r="BE524" s="101"/>
      <c r="BF524" s="132"/>
      <c r="BG524" s="98"/>
      <c r="BH524" s="74" t="str">
        <f t="shared" si="58"/>
        <v>N</v>
      </c>
      <c r="BI524" t="e">
        <f t="shared" si="59"/>
        <v>#DIV/0!</v>
      </c>
      <c r="BK524" s="283">
        <f>IFERROR(VLOOKUP($B524, 'A2. Rate Change &amp; Enrollment'!$C$14:$BY$769, 75, FALSE), 0)</f>
        <v>0</v>
      </c>
      <c r="BL524" s="283" t="e">
        <f t="shared" si="60"/>
        <v>#DIV/0!</v>
      </c>
      <c r="BM524" s="283" t="e">
        <f t="shared" si="61"/>
        <v>#DIV/0!</v>
      </c>
      <c r="BN524" t="e">
        <f t="shared" si="64"/>
        <v>#DIV/0!</v>
      </c>
    </row>
    <row r="525" spans="1:66" x14ac:dyDescent="0.35">
      <c r="A525" t="s">
        <v>828</v>
      </c>
      <c r="B525" s="144"/>
      <c r="C525" s="98"/>
      <c r="D525" s="43" t="str">
        <f t="shared" si="57"/>
        <v>PPO</v>
      </c>
      <c r="E525" s="100"/>
      <c r="F525" s="101"/>
      <c r="G525" s="100"/>
      <c r="H525" s="101"/>
      <c r="I525" s="100"/>
      <c r="J525" s="101"/>
      <c r="K525" s="100"/>
      <c r="L525" s="101"/>
      <c r="M525" s="100"/>
      <c r="N525" s="101"/>
      <c r="O525" s="100"/>
      <c r="P525" s="101"/>
      <c r="Q525" s="100"/>
      <c r="R525" s="101"/>
      <c r="S525" s="100"/>
      <c r="T525" s="101"/>
      <c r="U525" s="118"/>
      <c r="V525" s="118"/>
      <c r="W525" s="100"/>
      <c r="X525" s="100"/>
      <c r="Y525" s="100"/>
      <c r="Z525" s="100"/>
      <c r="AA525" s="132"/>
      <c r="AB525" s="101"/>
      <c r="AC525" s="101"/>
      <c r="AD525" s="101"/>
      <c r="AE525" s="100"/>
      <c r="AF525" s="101"/>
      <c r="AG525" s="100"/>
      <c r="AH525" s="101"/>
      <c r="AI525" s="100"/>
      <c r="AJ525" s="101"/>
      <c r="AK525" s="100"/>
      <c r="AL525" s="101"/>
      <c r="AM525" s="101"/>
      <c r="AN525" s="8"/>
      <c r="AO525" s="147">
        <f>IFERROR(VLOOKUP(B525,'A2. Rate Change &amp; Enrollment'!$C$20:$K$769,3,FALSE),0)</f>
        <v>0</v>
      </c>
      <c r="AP525" s="147">
        <f>IFERROR(VLOOKUP(B525,'A2. Rate Change &amp; Enrollment'!$C$20:$K$769,7,FALSE),0)</f>
        <v>0</v>
      </c>
      <c r="AQ525" s="150" t="e">
        <f t="shared" si="62"/>
        <v>#DIV/0!</v>
      </c>
      <c r="AS525" s="177"/>
      <c r="AT525" s="177"/>
      <c r="AV525" s="153" t="e">
        <f t="shared" si="63"/>
        <v>#DIV/0!</v>
      </c>
      <c r="AW525" s="101"/>
      <c r="AY525" s="132"/>
      <c r="AZ525" s="101"/>
      <c r="BA525" s="94"/>
      <c r="BB525" s="94"/>
      <c r="BC525" s="94"/>
      <c r="BD525" s="94"/>
      <c r="BE525" s="101"/>
      <c r="BF525" s="132"/>
      <c r="BG525" s="98"/>
      <c r="BH525" s="74" t="str">
        <f t="shared" si="58"/>
        <v>N</v>
      </c>
      <c r="BI525" t="e">
        <f t="shared" si="59"/>
        <v>#DIV/0!</v>
      </c>
      <c r="BK525" s="283">
        <f>IFERROR(VLOOKUP($B525, 'A2. Rate Change &amp; Enrollment'!$C$14:$BY$769, 75, FALSE), 0)</f>
        <v>0</v>
      </c>
      <c r="BL525" s="283" t="e">
        <f t="shared" si="60"/>
        <v>#DIV/0!</v>
      </c>
      <c r="BM525" s="283" t="e">
        <f t="shared" si="61"/>
        <v>#DIV/0!</v>
      </c>
      <c r="BN525" t="e">
        <f t="shared" si="64"/>
        <v>#DIV/0!</v>
      </c>
    </row>
    <row r="526" spans="1:66" x14ac:dyDescent="0.35">
      <c r="A526" t="s">
        <v>829</v>
      </c>
      <c r="B526" s="144"/>
      <c r="C526" s="98"/>
      <c r="D526" s="43" t="str">
        <f t="shared" si="57"/>
        <v>PPO</v>
      </c>
      <c r="E526" s="100"/>
      <c r="F526" s="101"/>
      <c r="G526" s="100"/>
      <c r="H526" s="101"/>
      <c r="I526" s="100"/>
      <c r="J526" s="101"/>
      <c r="K526" s="100"/>
      <c r="L526" s="101"/>
      <c r="M526" s="100"/>
      <c r="N526" s="101"/>
      <c r="O526" s="100"/>
      <c r="P526" s="101"/>
      <c r="Q526" s="100"/>
      <c r="R526" s="101"/>
      <c r="S526" s="100"/>
      <c r="T526" s="101"/>
      <c r="U526" s="118"/>
      <c r="V526" s="118"/>
      <c r="W526" s="100"/>
      <c r="X526" s="100"/>
      <c r="Y526" s="100"/>
      <c r="Z526" s="100"/>
      <c r="AA526" s="132"/>
      <c r="AB526" s="101"/>
      <c r="AC526" s="101"/>
      <c r="AD526" s="101"/>
      <c r="AE526" s="100"/>
      <c r="AF526" s="101"/>
      <c r="AG526" s="100"/>
      <c r="AH526" s="101"/>
      <c r="AI526" s="100"/>
      <c r="AJ526" s="101"/>
      <c r="AK526" s="100"/>
      <c r="AL526" s="101"/>
      <c r="AM526" s="101"/>
      <c r="AN526" s="8"/>
      <c r="AO526" s="147">
        <f>IFERROR(VLOOKUP(B526,'A2. Rate Change &amp; Enrollment'!$C$20:$K$769,3,FALSE),0)</f>
        <v>0</v>
      </c>
      <c r="AP526" s="147">
        <f>IFERROR(VLOOKUP(B526,'A2. Rate Change &amp; Enrollment'!$C$20:$K$769,7,FALSE),0)</f>
        <v>0</v>
      </c>
      <c r="AQ526" s="150" t="e">
        <f t="shared" si="62"/>
        <v>#DIV/0!</v>
      </c>
      <c r="AS526" s="177"/>
      <c r="AT526" s="177"/>
      <c r="AV526" s="153" t="e">
        <f t="shared" si="63"/>
        <v>#DIV/0!</v>
      </c>
      <c r="AW526" s="101"/>
      <c r="AY526" s="132"/>
      <c r="AZ526" s="101"/>
      <c r="BA526" s="94"/>
      <c r="BB526" s="94"/>
      <c r="BC526" s="94"/>
      <c r="BD526" s="94"/>
      <c r="BE526" s="101"/>
      <c r="BF526" s="132"/>
      <c r="BG526" s="98"/>
      <c r="BH526" s="74" t="str">
        <f t="shared" si="58"/>
        <v>N</v>
      </c>
      <c r="BI526" t="e">
        <f t="shared" si="59"/>
        <v>#DIV/0!</v>
      </c>
      <c r="BK526" s="283">
        <f>IFERROR(VLOOKUP($B526, 'A2. Rate Change &amp; Enrollment'!$C$14:$BY$769, 75, FALSE), 0)</f>
        <v>0</v>
      </c>
      <c r="BL526" s="283" t="e">
        <f t="shared" si="60"/>
        <v>#DIV/0!</v>
      </c>
      <c r="BM526" s="283" t="e">
        <f t="shared" si="61"/>
        <v>#DIV/0!</v>
      </c>
      <c r="BN526" t="e">
        <f t="shared" si="64"/>
        <v>#DIV/0!</v>
      </c>
    </row>
    <row r="527" spans="1:66" x14ac:dyDescent="0.35">
      <c r="A527" t="s">
        <v>830</v>
      </c>
      <c r="B527" s="144"/>
      <c r="C527" s="98"/>
      <c r="D527" s="43" t="str">
        <f t="shared" si="57"/>
        <v>PPO</v>
      </c>
      <c r="E527" s="100"/>
      <c r="F527" s="101"/>
      <c r="G527" s="100"/>
      <c r="H527" s="101"/>
      <c r="I527" s="100"/>
      <c r="J527" s="101"/>
      <c r="K527" s="100"/>
      <c r="L527" s="101"/>
      <c r="M527" s="100"/>
      <c r="N527" s="101"/>
      <c r="O527" s="100"/>
      <c r="P527" s="101"/>
      <c r="Q527" s="100"/>
      <c r="R527" s="101"/>
      <c r="S527" s="100"/>
      <c r="T527" s="101"/>
      <c r="U527" s="118"/>
      <c r="V527" s="118"/>
      <c r="W527" s="100"/>
      <c r="X527" s="100"/>
      <c r="Y527" s="100"/>
      <c r="Z527" s="100"/>
      <c r="AA527" s="132"/>
      <c r="AB527" s="101"/>
      <c r="AC527" s="101"/>
      <c r="AD527" s="101"/>
      <c r="AE527" s="100"/>
      <c r="AF527" s="101"/>
      <c r="AG527" s="100"/>
      <c r="AH527" s="101"/>
      <c r="AI527" s="100"/>
      <c r="AJ527" s="101"/>
      <c r="AK527" s="100"/>
      <c r="AL527" s="101"/>
      <c r="AM527" s="101"/>
      <c r="AN527" s="8"/>
      <c r="AO527" s="147">
        <f>IFERROR(VLOOKUP(B527,'A2. Rate Change &amp; Enrollment'!$C$20:$K$769,3,FALSE),0)</f>
        <v>0</v>
      </c>
      <c r="AP527" s="147">
        <f>IFERROR(VLOOKUP(B527,'A2. Rate Change &amp; Enrollment'!$C$20:$K$769,7,FALSE),0)</f>
        <v>0</v>
      </c>
      <c r="AQ527" s="150" t="e">
        <f t="shared" si="62"/>
        <v>#DIV/0!</v>
      </c>
      <c r="AS527" s="177"/>
      <c r="AT527" s="177"/>
      <c r="AV527" s="153" t="e">
        <f t="shared" si="63"/>
        <v>#DIV/0!</v>
      </c>
      <c r="AW527" s="101"/>
      <c r="AY527" s="132"/>
      <c r="AZ527" s="101"/>
      <c r="BA527" s="94"/>
      <c r="BB527" s="94"/>
      <c r="BC527" s="94"/>
      <c r="BD527" s="94"/>
      <c r="BE527" s="101"/>
      <c r="BF527" s="132"/>
      <c r="BG527" s="98"/>
      <c r="BH527" s="74" t="str">
        <f t="shared" si="58"/>
        <v>N</v>
      </c>
      <c r="BI527" t="e">
        <f t="shared" si="59"/>
        <v>#DIV/0!</v>
      </c>
      <c r="BK527" s="283">
        <f>IFERROR(VLOOKUP($B527, 'A2. Rate Change &amp; Enrollment'!$C$14:$BY$769, 75, FALSE), 0)</f>
        <v>0</v>
      </c>
      <c r="BL527" s="283" t="e">
        <f t="shared" si="60"/>
        <v>#DIV/0!</v>
      </c>
      <c r="BM527" s="283" t="e">
        <f t="shared" si="61"/>
        <v>#DIV/0!</v>
      </c>
      <c r="BN527" t="e">
        <f t="shared" si="64"/>
        <v>#DIV/0!</v>
      </c>
    </row>
    <row r="528" spans="1:66" x14ac:dyDescent="0.35">
      <c r="A528" t="s">
        <v>831</v>
      </c>
      <c r="B528" s="144"/>
      <c r="C528" s="98"/>
      <c r="D528" s="43" t="str">
        <f t="shared" ref="D528:D591" si="65">$B$4</f>
        <v>PPO</v>
      </c>
      <c r="E528" s="100"/>
      <c r="F528" s="101"/>
      <c r="G528" s="100"/>
      <c r="H528" s="101"/>
      <c r="I528" s="100"/>
      <c r="J528" s="101"/>
      <c r="K528" s="100"/>
      <c r="L528" s="101"/>
      <c r="M528" s="100"/>
      <c r="N528" s="101"/>
      <c r="O528" s="100"/>
      <c r="P528" s="101"/>
      <c r="Q528" s="100"/>
      <c r="R528" s="101"/>
      <c r="S528" s="100"/>
      <c r="T528" s="101"/>
      <c r="U528" s="118"/>
      <c r="V528" s="118"/>
      <c r="W528" s="100"/>
      <c r="X528" s="100"/>
      <c r="Y528" s="100"/>
      <c r="Z528" s="100"/>
      <c r="AA528" s="132"/>
      <c r="AB528" s="101"/>
      <c r="AC528" s="101"/>
      <c r="AD528" s="101"/>
      <c r="AE528" s="100"/>
      <c r="AF528" s="101"/>
      <c r="AG528" s="100"/>
      <c r="AH528" s="101"/>
      <c r="AI528" s="100"/>
      <c r="AJ528" s="101"/>
      <c r="AK528" s="100"/>
      <c r="AL528" s="101"/>
      <c r="AM528" s="101"/>
      <c r="AN528" s="8"/>
      <c r="AO528" s="147">
        <f>IFERROR(VLOOKUP(B528,'A2. Rate Change &amp; Enrollment'!$C$20:$K$769,3,FALSE),0)</f>
        <v>0</v>
      </c>
      <c r="AP528" s="147">
        <f>IFERROR(VLOOKUP(B528,'A2. Rate Change &amp; Enrollment'!$C$20:$K$769,7,FALSE),0)</f>
        <v>0</v>
      </c>
      <c r="AQ528" s="150" t="e">
        <f t="shared" si="62"/>
        <v>#DIV/0!</v>
      </c>
      <c r="AS528" s="177"/>
      <c r="AT528" s="177"/>
      <c r="AV528" s="153" t="e">
        <f t="shared" si="63"/>
        <v>#DIV/0!</v>
      </c>
      <c r="AW528" s="101"/>
      <c r="AY528" s="132"/>
      <c r="AZ528" s="101"/>
      <c r="BA528" s="94"/>
      <c r="BB528" s="94"/>
      <c r="BC528" s="94"/>
      <c r="BD528" s="94"/>
      <c r="BE528" s="101"/>
      <c r="BF528" s="132"/>
      <c r="BG528" s="98"/>
      <c r="BH528" s="74" t="str">
        <f t="shared" ref="BH528:BH591" si="66">IF(OR(AS528-AT528&gt;5%, AT528-AS528&gt;5%), "Y", "N")</f>
        <v>N</v>
      </c>
      <c r="BI528" t="e">
        <f t="shared" ref="BI528:BI591" si="67">IF(AND(AQ528&gt;5%, BH528="Y"), "Y", "N")</f>
        <v>#DIV/0!</v>
      </c>
      <c r="BK528" s="283">
        <f>IFERROR(VLOOKUP($B528, 'A2. Rate Change &amp; Enrollment'!$C$14:$BY$769, 75, FALSE), 0)</f>
        <v>0</v>
      </c>
      <c r="BL528" s="283" t="e">
        <f t="shared" ref="BL528:BL591" si="68">BK528/$BK$14</f>
        <v>#DIV/0!</v>
      </c>
      <c r="BM528" s="283" t="e">
        <f t="shared" ref="BM528:BM591" si="69">AS528/$AS$14</f>
        <v>#DIV/0!</v>
      </c>
      <c r="BN528" t="e">
        <f t="shared" si="64"/>
        <v>#DIV/0!</v>
      </c>
    </row>
    <row r="529" spans="1:66" x14ac:dyDescent="0.35">
      <c r="A529" t="s">
        <v>832</v>
      </c>
      <c r="B529" s="144"/>
      <c r="C529" s="98"/>
      <c r="D529" s="43" t="str">
        <f t="shared" si="65"/>
        <v>PPO</v>
      </c>
      <c r="E529" s="100"/>
      <c r="F529" s="101"/>
      <c r="G529" s="100"/>
      <c r="H529" s="101"/>
      <c r="I529" s="100"/>
      <c r="J529" s="101"/>
      <c r="K529" s="100"/>
      <c r="L529" s="101"/>
      <c r="M529" s="100"/>
      <c r="N529" s="101"/>
      <c r="O529" s="100"/>
      <c r="P529" s="101"/>
      <c r="Q529" s="100"/>
      <c r="R529" s="101"/>
      <c r="S529" s="100"/>
      <c r="T529" s="101"/>
      <c r="U529" s="118"/>
      <c r="V529" s="118"/>
      <c r="W529" s="100"/>
      <c r="X529" s="100"/>
      <c r="Y529" s="100"/>
      <c r="Z529" s="100"/>
      <c r="AA529" s="132"/>
      <c r="AB529" s="101"/>
      <c r="AC529" s="101"/>
      <c r="AD529" s="101"/>
      <c r="AE529" s="100"/>
      <c r="AF529" s="101"/>
      <c r="AG529" s="100"/>
      <c r="AH529" s="101"/>
      <c r="AI529" s="100"/>
      <c r="AJ529" s="101"/>
      <c r="AK529" s="100"/>
      <c r="AL529" s="101"/>
      <c r="AM529" s="101"/>
      <c r="AN529" s="8"/>
      <c r="AO529" s="147">
        <f>IFERROR(VLOOKUP(B529,'A2. Rate Change &amp; Enrollment'!$C$20:$K$769,3,FALSE),0)</f>
        <v>0</v>
      </c>
      <c r="AP529" s="147">
        <f>IFERROR(VLOOKUP(B529,'A2. Rate Change &amp; Enrollment'!$C$20:$K$769,7,FALSE),0)</f>
        <v>0</v>
      </c>
      <c r="AQ529" s="150" t="e">
        <f t="shared" ref="AQ529:AQ592" si="70">AP529/$AP$11</f>
        <v>#DIV/0!</v>
      </c>
      <c r="AS529" s="177"/>
      <c r="AT529" s="177"/>
      <c r="AV529" s="153" t="e">
        <f t="shared" ref="AV529:AV592" si="71">AS529/AT529-1</f>
        <v>#DIV/0!</v>
      </c>
      <c r="AW529" s="101"/>
      <c r="AY529" s="132"/>
      <c r="AZ529" s="101"/>
      <c r="BA529" s="94"/>
      <c r="BB529" s="94"/>
      <c r="BC529" s="94"/>
      <c r="BD529" s="94"/>
      <c r="BE529" s="101"/>
      <c r="BF529" s="132"/>
      <c r="BG529" s="98"/>
      <c r="BH529" s="74" t="str">
        <f t="shared" si="66"/>
        <v>N</v>
      </c>
      <c r="BI529" t="e">
        <f t="shared" si="67"/>
        <v>#DIV/0!</v>
      </c>
      <c r="BK529" s="283">
        <f>IFERROR(VLOOKUP($B529, 'A2. Rate Change &amp; Enrollment'!$C$14:$BY$769, 75, FALSE), 0)</f>
        <v>0</v>
      </c>
      <c r="BL529" s="283" t="e">
        <f t="shared" si="68"/>
        <v>#DIV/0!</v>
      </c>
      <c r="BM529" s="283" t="e">
        <f t="shared" si="69"/>
        <v>#DIV/0!</v>
      </c>
      <c r="BN529" t="e">
        <f t="shared" ref="BN529:BN592" si="72">IF(ABS(BM529-BL529)&lt;0.001, "N", "Y")</f>
        <v>#DIV/0!</v>
      </c>
    </row>
    <row r="530" spans="1:66" x14ac:dyDescent="0.35">
      <c r="A530" t="s">
        <v>833</v>
      </c>
      <c r="B530" s="144"/>
      <c r="C530" s="98"/>
      <c r="D530" s="43" t="str">
        <f t="shared" si="65"/>
        <v>PPO</v>
      </c>
      <c r="E530" s="100"/>
      <c r="F530" s="101"/>
      <c r="G530" s="100"/>
      <c r="H530" s="101"/>
      <c r="I530" s="100"/>
      <c r="J530" s="101"/>
      <c r="K530" s="100"/>
      <c r="L530" s="101"/>
      <c r="M530" s="100"/>
      <c r="N530" s="101"/>
      <c r="O530" s="100"/>
      <c r="P530" s="101"/>
      <c r="Q530" s="100"/>
      <c r="R530" s="101"/>
      <c r="S530" s="100"/>
      <c r="T530" s="101"/>
      <c r="U530" s="118"/>
      <c r="V530" s="118"/>
      <c r="W530" s="100"/>
      <c r="X530" s="100"/>
      <c r="Y530" s="100"/>
      <c r="Z530" s="100"/>
      <c r="AA530" s="132"/>
      <c r="AB530" s="101"/>
      <c r="AC530" s="101"/>
      <c r="AD530" s="101"/>
      <c r="AE530" s="100"/>
      <c r="AF530" s="101"/>
      <c r="AG530" s="100"/>
      <c r="AH530" s="101"/>
      <c r="AI530" s="100"/>
      <c r="AJ530" s="101"/>
      <c r="AK530" s="100"/>
      <c r="AL530" s="101"/>
      <c r="AM530" s="101"/>
      <c r="AN530" s="8"/>
      <c r="AO530" s="147">
        <f>IFERROR(VLOOKUP(B530,'A2. Rate Change &amp; Enrollment'!$C$20:$K$769,3,FALSE),0)</f>
        <v>0</v>
      </c>
      <c r="AP530" s="147">
        <f>IFERROR(VLOOKUP(B530,'A2. Rate Change &amp; Enrollment'!$C$20:$K$769,7,FALSE),0)</f>
        <v>0</v>
      </c>
      <c r="AQ530" s="150" t="e">
        <f t="shared" si="70"/>
        <v>#DIV/0!</v>
      </c>
      <c r="AS530" s="177"/>
      <c r="AT530" s="177"/>
      <c r="AV530" s="153" t="e">
        <f t="shared" si="71"/>
        <v>#DIV/0!</v>
      </c>
      <c r="AW530" s="101"/>
      <c r="AY530" s="132"/>
      <c r="AZ530" s="101"/>
      <c r="BA530" s="94"/>
      <c r="BB530" s="94"/>
      <c r="BC530" s="94"/>
      <c r="BD530" s="94"/>
      <c r="BE530" s="101"/>
      <c r="BF530" s="132"/>
      <c r="BG530" s="98"/>
      <c r="BH530" s="74" t="str">
        <f t="shared" si="66"/>
        <v>N</v>
      </c>
      <c r="BI530" t="e">
        <f t="shared" si="67"/>
        <v>#DIV/0!</v>
      </c>
      <c r="BK530" s="283">
        <f>IFERROR(VLOOKUP($B530, 'A2. Rate Change &amp; Enrollment'!$C$14:$BY$769, 75, FALSE), 0)</f>
        <v>0</v>
      </c>
      <c r="BL530" s="283" t="e">
        <f t="shared" si="68"/>
        <v>#DIV/0!</v>
      </c>
      <c r="BM530" s="283" t="e">
        <f t="shared" si="69"/>
        <v>#DIV/0!</v>
      </c>
      <c r="BN530" t="e">
        <f t="shared" si="72"/>
        <v>#DIV/0!</v>
      </c>
    </row>
    <row r="531" spans="1:66" x14ac:dyDescent="0.35">
      <c r="A531" t="s">
        <v>834</v>
      </c>
      <c r="B531" s="144"/>
      <c r="C531" s="98"/>
      <c r="D531" s="43" t="str">
        <f t="shared" si="65"/>
        <v>PPO</v>
      </c>
      <c r="E531" s="100"/>
      <c r="F531" s="101"/>
      <c r="G531" s="100"/>
      <c r="H531" s="101"/>
      <c r="I531" s="100"/>
      <c r="J531" s="101"/>
      <c r="K531" s="100"/>
      <c r="L531" s="101"/>
      <c r="M531" s="100"/>
      <c r="N531" s="101"/>
      <c r="O531" s="100"/>
      <c r="P531" s="101"/>
      <c r="Q531" s="100"/>
      <c r="R531" s="101"/>
      <c r="S531" s="100"/>
      <c r="T531" s="101"/>
      <c r="U531" s="118"/>
      <c r="V531" s="118"/>
      <c r="W531" s="100"/>
      <c r="X531" s="100"/>
      <c r="Y531" s="100"/>
      <c r="Z531" s="100"/>
      <c r="AA531" s="132"/>
      <c r="AB531" s="101"/>
      <c r="AC531" s="101"/>
      <c r="AD531" s="101"/>
      <c r="AE531" s="100"/>
      <c r="AF531" s="101"/>
      <c r="AG531" s="100"/>
      <c r="AH531" s="101"/>
      <c r="AI531" s="100"/>
      <c r="AJ531" s="101"/>
      <c r="AK531" s="100"/>
      <c r="AL531" s="101"/>
      <c r="AM531" s="101"/>
      <c r="AN531" s="8"/>
      <c r="AO531" s="147">
        <f>IFERROR(VLOOKUP(B531,'A2. Rate Change &amp; Enrollment'!$C$20:$K$769,3,FALSE),0)</f>
        <v>0</v>
      </c>
      <c r="AP531" s="147">
        <f>IFERROR(VLOOKUP(B531,'A2. Rate Change &amp; Enrollment'!$C$20:$K$769,7,FALSE),0)</f>
        <v>0</v>
      </c>
      <c r="AQ531" s="150" t="e">
        <f t="shared" si="70"/>
        <v>#DIV/0!</v>
      </c>
      <c r="AS531" s="177"/>
      <c r="AT531" s="177"/>
      <c r="AV531" s="153" t="e">
        <f t="shared" si="71"/>
        <v>#DIV/0!</v>
      </c>
      <c r="AW531" s="101"/>
      <c r="AY531" s="132"/>
      <c r="AZ531" s="101"/>
      <c r="BA531" s="94"/>
      <c r="BB531" s="94"/>
      <c r="BC531" s="94"/>
      <c r="BD531" s="94"/>
      <c r="BE531" s="101"/>
      <c r="BF531" s="132"/>
      <c r="BG531" s="98"/>
      <c r="BH531" s="74" t="str">
        <f t="shared" si="66"/>
        <v>N</v>
      </c>
      <c r="BI531" t="e">
        <f t="shared" si="67"/>
        <v>#DIV/0!</v>
      </c>
      <c r="BK531" s="283">
        <f>IFERROR(VLOOKUP($B531, 'A2. Rate Change &amp; Enrollment'!$C$14:$BY$769, 75, FALSE), 0)</f>
        <v>0</v>
      </c>
      <c r="BL531" s="283" t="e">
        <f t="shared" si="68"/>
        <v>#DIV/0!</v>
      </c>
      <c r="BM531" s="283" t="e">
        <f t="shared" si="69"/>
        <v>#DIV/0!</v>
      </c>
      <c r="BN531" t="e">
        <f t="shared" si="72"/>
        <v>#DIV/0!</v>
      </c>
    </row>
    <row r="532" spans="1:66" x14ac:dyDescent="0.35">
      <c r="A532" t="s">
        <v>835</v>
      </c>
      <c r="B532" s="144"/>
      <c r="C532" s="98"/>
      <c r="D532" s="43" t="str">
        <f t="shared" si="65"/>
        <v>PPO</v>
      </c>
      <c r="E532" s="100"/>
      <c r="F532" s="101"/>
      <c r="G532" s="100"/>
      <c r="H532" s="101"/>
      <c r="I532" s="100"/>
      <c r="J532" s="101"/>
      <c r="K532" s="100"/>
      <c r="L532" s="101"/>
      <c r="M532" s="100"/>
      <c r="N532" s="101"/>
      <c r="O532" s="100"/>
      <c r="P532" s="101"/>
      <c r="Q532" s="100"/>
      <c r="R532" s="101"/>
      <c r="S532" s="100"/>
      <c r="T532" s="101"/>
      <c r="U532" s="118"/>
      <c r="V532" s="118"/>
      <c r="W532" s="100"/>
      <c r="X532" s="100"/>
      <c r="Y532" s="100"/>
      <c r="Z532" s="100"/>
      <c r="AA532" s="132"/>
      <c r="AB532" s="101"/>
      <c r="AC532" s="101"/>
      <c r="AD532" s="101"/>
      <c r="AE532" s="100"/>
      <c r="AF532" s="101"/>
      <c r="AG532" s="100"/>
      <c r="AH532" s="101"/>
      <c r="AI532" s="100"/>
      <c r="AJ532" s="101"/>
      <c r="AK532" s="100"/>
      <c r="AL532" s="101"/>
      <c r="AM532" s="101"/>
      <c r="AN532" s="8"/>
      <c r="AO532" s="147">
        <f>IFERROR(VLOOKUP(B532,'A2. Rate Change &amp; Enrollment'!$C$20:$K$769,3,FALSE),0)</f>
        <v>0</v>
      </c>
      <c r="AP532" s="147">
        <f>IFERROR(VLOOKUP(B532,'A2. Rate Change &amp; Enrollment'!$C$20:$K$769,7,FALSE),0)</f>
        <v>0</v>
      </c>
      <c r="AQ532" s="150" t="e">
        <f t="shared" si="70"/>
        <v>#DIV/0!</v>
      </c>
      <c r="AS532" s="177"/>
      <c r="AT532" s="177"/>
      <c r="AV532" s="153" t="e">
        <f t="shared" si="71"/>
        <v>#DIV/0!</v>
      </c>
      <c r="AW532" s="101"/>
      <c r="AY532" s="132"/>
      <c r="AZ532" s="101"/>
      <c r="BA532" s="94"/>
      <c r="BB532" s="94"/>
      <c r="BC532" s="94"/>
      <c r="BD532" s="94"/>
      <c r="BE532" s="101"/>
      <c r="BF532" s="132"/>
      <c r="BG532" s="98"/>
      <c r="BH532" s="74" t="str">
        <f t="shared" si="66"/>
        <v>N</v>
      </c>
      <c r="BI532" t="e">
        <f t="shared" si="67"/>
        <v>#DIV/0!</v>
      </c>
      <c r="BK532" s="283">
        <f>IFERROR(VLOOKUP($B532, 'A2. Rate Change &amp; Enrollment'!$C$14:$BY$769, 75, FALSE), 0)</f>
        <v>0</v>
      </c>
      <c r="BL532" s="283" t="e">
        <f t="shared" si="68"/>
        <v>#DIV/0!</v>
      </c>
      <c r="BM532" s="283" t="e">
        <f t="shared" si="69"/>
        <v>#DIV/0!</v>
      </c>
      <c r="BN532" t="e">
        <f t="shared" si="72"/>
        <v>#DIV/0!</v>
      </c>
    </row>
    <row r="533" spans="1:66" x14ac:dyDescent="0.35">
      <c r="A533" t="s">
        <v>836</v>
      </c>
      <c r="B533" s="144"/>
      <c r="C533" s="98"/>
      <c r="D533" s="43" t="str">
        <f t="shared" si="65"/>
        <v>PPO</v>
      </c>
      <c r="E533" s="100"/>
      <c r="F533" s="101"/>
      <c r="G533" s="100"/>
      <c r="H533" s="101"/>
      <c r="I533" s="100"/>
      <c r="J533" s="101"/>
      <c r="K533" s="100"/>
      <c r="L533" s="101"/>
      <c r="M533" s="100"/>
      <c r="N533" s="101"/>
      <c r="O533" s="100"/>
      <c r="P533" s="101"/>
      <c r="Q533" s="100"/>
      <c r="R533" s="101"/>
      <c r="S533" s="100"/>
      <c r="T533" s="101"/>
      <c r="U533" s="118"/>
      <c r="V533" s="118"/>
      <c r="W533" s="100"/>
      <c r="X533" s="100"/>
      <c r="Y533" s="100"/>
      <c r="Z533" s="100"/>
      <c r="AA533" s="132"/>
      <c r="AB533" s="101"/>
      <c r="AC533" s="101"/>
      <c r="AD533" s="101"/>
      <c r="AE533" s="100"/>
      <c r="AF533" s="101"/>
      <c r="AG533" s="100"/>
      <c r="AH533" s="101"/>
      <c r="AI533" s="100"/>
      <c r="AJ533" s="101"/>
      <c r="AK533" s="100"/>
      <c r="AL533" s="101"/>
      <c r="AM533" s="101"/>
      <c r="AN533" s="8"/>
      <c r="AO533" s="147">
        <f>IFERROR(VLOOKUP(B533,'A2. Rate Change &amp; Enrollment'!$C$20:$K$769,3,FALSE),0)</f>
        <v>0</v>
      </c>
      <c r="AP533" s="147">
        <f>IFERROR(VLOOKUP(B533,'A2. Rate Change &amp; Enrollment'!$C$20:$K$769,7,FALSE),0)</f>
        <v>0</v>
      </c>
      <c r="AQ533" s="150" t="e">
        <f t="shared" si="70"/>
        <v>#DIV/0!</v>
      </c>
      <c r="AS533" s="177"/>
      <c r="AT533" s="177"/>
      <c r="AV533" s="153" t="e">
        <f t="shared" si="71"/>
        <v>#DIV/0!</v>
      </c>
      <c r="AW533" s="101"/>
      <c r="AY533" s="132"/>
      <c r="AZ533" s="101"/>
      <c r="BA533" s="94"/>
      <c r="BB533" s="94"/>
      <c r="BC533" s="94"/>
      <c r="BD533" s="94"/>
      <c r="BE533" s="101"/>
      <c r="BF533" s="132"/>
      <c r="BG533" s="98"/>
      <c r="BH533" s="74" t="str">
        <f t="shared" si="66"/>
        <v>N</v>
      </c>
      <c r="BI533" t="e">
        <f t="shared" si="67"/>
        <v>#DIV/0!</v>
      </c>
      <c r="BK533" s="283">
        <f>IFERROR(VLOOKUP($B533, 'A2. Rate Change &amp; Enrollment'!$C$14:$BY$769, 75, FALSE), 0)</f>
        <v>0</v>
      </c>
      <c r="BL533" s="283" t="e">
        <f t="shared" si="68"/>
        <v>#DIV/0!</v>
      </c>
      <c r="BM533" s="283" t="e">
        <f t="shared" si="69"/>
        <v>#DIV/0!</v>
      </c>
      <c r="BN533" t="e">
        <f t="shared" si="72"/>
        <v>#DIV/0!</v>
      </c>
    </row>
    <row r="534" spans="1:66" x14ac:dyDescent="0.35">
      <c r="A534" t="s">
        <v>837</v>
      </c>
      <c r="B534" s="144"/>
      <c r="C534" s="98"/>
      <c r="D534" s="43" t="str">
        <f t="shared" si="65"/>
        <v>PPO</v>
      </c>
      <c r="E534" s="100"/>
      <c r="F534" s="101"/>
      <c r="G534" s="100"/>
      <c r="H534" s="101"/>
      <c r="I534" s="100"/>
      <c r="J534" s="101"/>
      <c r="K534" s="100"/>
      <c r="L534" s="101"/>
      <c r="M534" s="100"/>
      <c r="N534" s="101"/>
      <c r="O534" s="100"/>
      <c r="P534" s="101"/>
      <c r="Q534" s="100"/>
      <c r="R534" s="101"/>
      <c r="S534" s="100"/>
      <c r="T534" s="101"/>
      <c r="U534" s="118"/>
      <c r="V534" s="118"/>
      <c r="W534" s="100"/>
      <c r="X534" s="100"/>
      <c r="Y534" s="100"/>
      <c r="Z534" s="100"/>
      <c r="AA534" s="132"/>
      <c r="AB534" s="101"/>
      <c r="AC534" s="101"/>
      <c r="AD534" s="101"/>
      <c r="AE534" s="100"/>
      <c r="AF534" s="101"/>
      <c r="AG534" s="100"/>
      <c r="AH534" s="101"/>
      <c r="AI534" s="100"/>
      <c r="AJ534" s="101"/>
      <c r="AK534" s="100"/>
      <c r="AL534" s="101"/>
      <c r="AM534" s="101"/>
      <c r="AN534" s="8"/>
      <c r="AO534" s="147">
        <f>IFERROR(VLOOKUP(B534,'A2. Rate Change &amp; Enrollment'!$C$20:$K$769,3,FALSE),0)</f>
        <v>0</v>
      </c>
      <c r="AP534" s="147">
        <f>IFERROR(VLOOKUP(B534,'A2. Rate Change &amp; Enrollment'!$C$20:$K$769,7,FALSE),0)</f>
        <v>0</v>
      </c>
      <c r="AQ534" s="150" t="e">
        <f t="shared" si="70"/>
        <v>#DIV/0!</v>
      </c>
      <c r="AS534" s="177"/>
      <c r="AT534" s="177"/>
      <c r="AV534" s="153" t="e">
        <f t="shared" si="71"/>
        <v>#DIV/0!</v>
      </c>
      <c r="AW534" s="101"/>
      <c r="AY534" s="132"/>
      <c r="AZ534" s="101"/>
      <c r="BA534" s="94"/>
      <c r="BB534" s="94"/>
      <c r="BC534" s="94"/>
      <c r="BD534" s="94"/>
      <c r="BE534" s="101"/>
      <c r="BF534" s="132"/>
      <c r="BG534" s="98"/>
      <c r="BH534" s="74" t="str">
        <f t="shared" si="66"/>
        <v>N</v>
      </c>
      <c r="BI534" t="e">
        <f t="shared" si="67"/>
        <v>#DIV/0!</v>
      </c>
      <c r="BK534" s="283">
        <f>IFERROR(VLOOKUP($B534, 'A2. Rate Change &amp; Enrollment'!$C$14:$BY$769, 75, FALSE), 0)</f>
        <v>0</v>
      </c>
      <c r="BL534" s="283" t="e">
        <f t="shared" si="68"/>
        <v>#DIV/0!</v>
      </c>
      <c r="BM534" s="283" t="e">
        <f t="shared" si="69"/>
        <v>#DIV/0!</v>
      </c>
      <c r="BN534" t="e">
        <f t="shared" si="72"/>
        <v>#DIV/0!</v>
      </c>
    </row>
    <row r="535" spans="1:66" x14ac:dyDescent="0.35">
      <c r="A535" t="s">
        <v>838</v>
      </c>
      <c r="B535" s="144"/>
      <c r="C535" s="98"/>
      <c r="D535" s="43" t="str">
        <f t="shared" si="65"/>
        <v>PPO</v>
      </c>
      <c r="E535" s="100"/>
      <c r="F535" s="101"/>
      <c r="G535" s="100"/>
      <c r="H535" s="101"/>
      <c r="I535" s="100"/>
      <c r="J535" s="101"/>
      <c r="K535" s="100"/>
      <c r="L535" s="101"/>
      <c r="M535" s="100"/>
      <c r="N535" s="101"/>
      <c r="O535" s="100"/>
      <c r="P535" s="101"/>
      <c r="Q535" s="100"/>
      <c r="R535" s="101"/>
      <c r="S535" s="100"/>
      <c r="T535" s="101"/>
      <c r="U535" s="118"/>
      <c r="V535" s="118"/>
      <c r="W535" s="100"/>
      <c r="X535" s="100"/>
      <c r="Y535" s="100"/>
      <c r="Z535" s="100"/>
      <c r="AA535" s="132"/>
      <c r="AB535" s="101"/>
      <c r="AC535" s="101"/>
      <c r="AD535" s="101"/>
      <c r="AE535" s="100"/>
      <c r="AF535" s="101"/>
      <c r="AG535" s="100"/>
      <c r="AH535" s="101"/>
      <c r="AI535" s="100"/>
      <c r="AJ535" s="101"/>
      <c r="AK535" s="100"/>
      <c r="AL535" s="101"/>
      <c r="AM535" s="101"/>
      <c r="AN535" s="8"/>
      <c r="AO535" s="147">
        <f>IFERROR(VLOOKUP(B535,'A2. Rate Change &amp; Enrollment'!$C$20:$K$769,3,FALSE),0)</f>
        <v>0</v>
      </c>
      <c r="AP535" s="147">
        <f>IFERROR(VLOOKUP(B535,'A2. Rate Change &amp; Enrollment'!$C$20:$K$769,7,FALSE),0)</f>
        <v>0</v>
      </c>
      <c r="AQ535" s="150" t="e">
        <f t="shared" si="70"/>
        <v>#DIV/0!</v>
      </c>
      <c r="AS535" s="177"/>
      <c r="AT535" s="177"/>
      <c r="AV535" s="153" t="e">
        <f t="shared" si="71"/>
        <v>#DIV/0!</v>
      </c>
      <c r="AW535" s="101"/>
      <c r="AY535" s="132"/>
      <c r="AZ535" s="101"/>
      <c r="BA535" s="94"/>
      <c r="BB535" s="94"/>
      <c r="BC535" s="94"/>
      <c r="BD535" s="94"/>
      <c r="BE535" s="101"/>
      <c r="BF535" s="132"/>
      <c r="BG535" s="98"/>
      <c r="BH535" s="74" t="str">
        <f t="shared" si="66"/>
        <v>N</v>
      </c>
      <c r="BI535" t="e">
        <f t="shared" si="67"/>
        <v>#DIV/0!</v>
      </c>
      <c r="BK535" s="283">
        <f>IFERROR(VLOOKUP($B535, 'A2. Rate Change &amp; Enrollment'!$C$14:$BY$769, 75, FALSE), 0)</f>
        <v>0</v>
      </c>
      <c r="BL535" s="283" t="e">
        <f t="shared" si="68"/>
        <v>#DIV/0!</v>
      </c>
      <c r="BM535" s="283" t="e">
        <f t="shared" si="69"/>
        <v>#DIV/0!</v>
      </c>
      <c r="BN535" t="e">
        <f t="shared" si="72"/>
        <v>#DIV/0!</v>
      </c>
    </row>
    <row r="536" spans="1:66" x14ac:dyDescent="0.35">
      <c r="A536" t="s">
        <v>839</v>
      </c>
      <c r="B536" s="144"/>
      <c r="C536" s="98"/>
      <c r="D536" s="43" t="str">
        <f t="shared" si="65"/>
        <v>PPO</v>
      </c>
      <c r="E536" s="100"/>
      <c r="F536" s="101"/>
      <c r="G536" s="100"/>
      <c r="H536" s="101"/>
      <c r="I536" s="100"/>
      <c r="J536" s="101"/>
      <c r="K536" s="100"/>
      <c r="L536" s="101"/>
      <c r="M536" s="100"/>
      <c r="N536" s="101"/>
      <c r="O536" s="100"/>
      <c r="P536" s="101"/>
      <c r="Q536" s="100"/>
      <c r="R536" s="101"/>
      <c r="S536" s="100"/>
      <c r="T536" s="101"/>
      <c r="U536" s="118"/>
      <c r="V536" s="118"/>
      <c r="W536" s="100"/>
      <c r="X536" s="100"/>
      <c r="Y536" s="100"/>
      <c r="Z536" s="100"/>
      <c r="AA536" s="132"/>
      <c r="AB536" s="101"/>
      <c r="AC536" s="101"/>
      <c r="AD536" s="101"/>
      <c r="AE536" s="100"/>
      <c r="AF536" s="101"/>
      <c r="AG536" s="100"/>
      <c r="AH536" s="101"/>
      <c r="AI536" s="100"/>
      <c r="AJ536" s="101"/>
      <c r="AK536" s="100"/>
      <c r="AL536" s="101"/>
      <c r="AM536" s="101"/>
      <c r="AN536" s="8"/>
      <c r="AO536" s="147">
        <f>IFERROR(VLOOKUP(B536,'A2. Rate Change &amp; Enrollment'!$C$20:$K$769,3,FALSE),0)</f>
        <v>0</v>
      </c>
      <c r="AP536" s="147">
        <f>IFERROR(VLOOKUP(B536,'A2. Rate Change &amp; Enrollment'!$C$20:$K$769,7,FALSE),0)</f>
        <v>0</v>
      </c>
      <c r="AQ536" s="150" t="e">
        <f t="shared" si="70"/>
        <v>#DIV/0!</v>
      </c>
      <c r="AS536" s="177"/>
      <c r="AT536" s="177"/>
      <c r="AV536" s="153" t="e">
        <f t="shared" si="71"/>
        <v>#DIV/0!</v>
      </c>
      <c r="AW536" s="101"/>
      <c r="AY536" s="132"/>
      <c r="AZ536" s="101"/>
      <c r="BA536" s="94"/>
      <c r="BB536" s="94"/>
      <c r="BC536" s="94"/>
      <c r="BD536" s="94"/>
      <c r="BE536" s="101"/>
      <c r="BF536" s="132"/>
      <c r="BG536" s="98"/>
      <c r="BH536" s="74" t="str">
        <f t="shared" si="66"/>
        <v>N</v>
      </c>
      <c r="BI536" t="e">
        <f t="shared" si="67"/>
        <v>#DIV/0!</v>
      </c>
      <c r="BK536" s="283">
        <f>IFERROR(VLOOKUP($B536, 'A2. Rate Change &amp; Enrollment'!$C$14:$BY$769, 75, FALSE), 0)</f>
        <v>0</v>
      </c>
      <c r="BL536" s="283" t="e">
        <f t="shared" si="68"/>
        <v>#DIV/0!</v>
      </c>
      <c r="BM536" s="283" t="e">
        <f t="shared" si="69"/>
        <v>#DIV/0!</v>
      </c>
      <c r="BN536" t="e">
        <f t="shared" si="72"/>
        <v>#DIV/0!</v>
      </c>
    </row>
    <row r="537" spans="1:66" x14ac:dyDescent="0.35">
      <c r="A537" t="s">
        <v>840</v>
      </c>
      <c r="B537" s="144"/>
      <c r="C537" s="98"/>
      <c r="D537" s="43" t="str">
        <f t="shared" si="65"/>
        <v>PPO</v>
      </c>
      <c r="E537" s="100"/>
      <c r="F537" s="101"/>
      <c r="G537" s="100"/>
      <c r="H537" s="101"/>
      <c r="I537" s="100"/>
      <c r="J537" s="101"/>
      <c r="K537" s="100"/>
      <c r="L537" s="101"/>
      <c r="M537" s="100"/>
      <c r="N537" s="101"/>
      <c r="O537" s="100"/>
      <c r="P537" s="101"/>
      <c r="Q537" s="100"/>
      <c r="R537" s="101"/>
      <c r="S537" s="100"/>
      <c r="T537" s="101"/>
      <c r="U537" s="118"/>
      <c r="V537" s="118"/>
      <c r="W537" s="100"/>
      <c r="X537" s="100"/>
      <c r="Y537" s="100"/>
      <c r="Z537" s="100"/>
      <c r="AA537" s="132"/>
      <c r="AB537" s="101"/>
      <c r="AC537" s="101"/>
      <c r="AD537" s="101"/>
      <c r="AE537" s="100"/>
      <c r="AF537" s="101"/>
      <c r="AG537" s="100"/>
      <c r="AH537" s="101"/>
      <c r="AI537" s="100"/>
      <c r="AJ537" s="101"/>
      <c r="AK537" s="100"/>
      <c r="AL537" s="101"/>
      <c r="AM537" s="101"/>
      <c r="AN537" s="8"/>
      <c r="AO537" s="147">
        <f>IFERROR(VLOOKUP(B537,'A2. Rate Change &amp; Enrollment'!$C$20:$K$769,3,FALSE),0)</f>
        <v>0</v>
      </c>
      <c r="AP537" s="147">
        <f>IFERROR(VLOOKUP(B537,'A2. Rate Change &amp; Enrollment'!$C$20:$K$769,7,FALSE),0)</f>
        <v>0</v>
      </c>
      <c r="AQ537" s="150" t="e">
        <f t="shared" si="70"/>
        <v>#DIV/0!</v>
      </c>
      <c r="AS537" s="177"/>
      <c r="AT537" s="177"/>
      <c r="AV537" s="153" t="e">
        <f t="shared" si="71"/>
        <v>#DIV/0!</v>
      </c>
      <c r="AW537" s="101"/>
      <c r="AY537" s="132"/>
      <c r="AZ537" s="101"/>
      <c r="BA537" s="94"/>
      <c r="BB537" s="94"/>
      <c r="BC537" s="94"/>
      <c r="BD537" s="94"/>
      <c r="BE537" s="101"/>
      <c r="BF537" s="132"/>
      <c r="BG537" s="98"/>
      <c r="BH537" s="74" t="str">
        <f t="shared" si="66"/>
        <v>N</v>
      </c>
      <c r="BI537" t="e">
        <f t="shared" si="67"/>
        <v>#DIV/0!</v>
      </c>
      <c r="BK537" s="283">
        <f>IFERROR(VLOOKUP($B537, 'A2. Rate Change &amp; Enrollment'!$C$14:$BY$769, 75, FALSE), 0)</f>
        <v>0</v>
      </c>
      <c r="BL537" s="283" t="e">
        <f t="shared" si="68"/>
        <v>#DIV/0!</v>
      </c>
      <c r="BM537" s="283" t="e">
        <f t="shared" si="69"/>
        <v>#DIV/0!</v>
      </c>
      <c r="BN537" t="e">
        <f t="shared" si="72"/>
        <v>#DIV/0!</v>
      </c>
    </row>
    <row r="538" spans="1:66" x14ac:dyDescent="0.35">
      <c r="A538" t="s">
        <v>841</v>
      </c>
      <c r="B538" s="144"/>
      <c r="C538" s="98"/>
      <c r="D538" s="43" t="str">
        <f t="shared" si="65"/>
        <v>PPO</v>
      </c>
      <c r="E538" s="100"/>
      <c r="F538" s="101"/>
      <c r="G538" s="100"/>
      <c r="H538" s="101"/>
      <c r="I538" s="100"/>
      <c r="J538" s="101"/>
      <c r="K538" s="100"/>
      <c r="L538" s="101"/>
      <c r="M538" s="100"/>
      <c r="N538" s="101"/>
      <c r="O538" s="100"/>
      <c r="P538" s="101"/>
      <c r="Q538" s="100"/>
      <c r="R538" s="101"/>
      <c r="S538" s="100"/>
      <c r="T538" s="101"/>
      <c r="U538" s="118"/>
      <c r="V538" s="118"/>
      <c r="W538" s="100"/>
      <c r="X538" s="100"/>
      <c r="Y538" s="100"/>
      <c r="Z538" s="100"/>
      <c r="AA538" s="132"/>
      <c r="AB538" s="101"/>
      <c r="AC538" s="101"/>
      <c r="AD538" s="101"/>
      <c r="AE538" s="100"/>
      <c r="AF538" s="101"/>
      <c r="AG538" s="100"/>
      <c r="AH538" s="101"/>
      <c r="AI538" s="100"/>
      <c r="AJ538" s="101"/>
      <c r="AK538" s="100"/>
      <c r="AL538" s="101"/>
      <c r="AM538" s="101"/>
      <c r="AN538" s="8"/>
      <c r="AO538" s="147">
        <f>IFERROR(VLOOKUP(B538,'A2. Rate Change &amp; Enrollment'!$C$20:$K$769,3,FALSE),0)</f>
        <v>0</v>
      </c>
      <c r="AP538" s="147">
        <f>IFERROR(VLOOKUP(B538,'A2. Rate Change &amp; Enrollment'!$C$20:$K$769,7,FALSE),0)</f>
        <v>0</v>
      </c>
      <c r="AQ538" s="150" t="e">
        <f t="shared" si="70"/>
        <v>#DIV/0!</v>
      </c>
      <c r="AS538" s="177"/>
      <c r="AT538" s="177"/>
      <c r="AV538" s="153" t="e">
        <f t="shared" si="71"/>
        <v>#DIV/0!</v>
      </c>
      <c r="AW538" s="101"/>
      <c r="AY538" s="132"/>
      <c r="AZ538" s="101"/>
      <c r="BA538" s="94"/>
      <c r="BB538" s="94"/>
      <c r="BC538" s="94"/>
      <c r="BD538" s="94"/>
      <c r="BE538" s="101"/>
      <c r="BF538" s="132"/>
      <c r="BG538" s="98"/>
      <c r="BH538" s="74" t="str">
        <f t="shared" si="66"/>
        <v>N</v>
      </c>
      <c r="BI538" t="e">
        <f t="shared" si="67"/>
        <v>#DIV/0!</v>
      </c>
      <c r="BK538" s="283">
        <f>IFERROR(VLOOKUP($B538, 'A2. Rate Change &amp; Enrollment'!$C$14:$BY$769, 75, FALSE), 0)</f>
        <v>0</v>
      </c>
      <c r="BL538" s="283" t="e">
        <f t="shared" si="68"/>
        <v>#DIV/0!</v>
      </c>
      <c r="BM538" s="283" t="e">
        <f t="shared" si="69"/>
        <v>#DIV/0!</v>
      </c>
      <c r="BN538" t="e">
        <f t="shared" si="72"/>
        <v>#DIV/0!</v>
      </c>
    </row>
    <row r="539" spans="1:66" x14ac:dyDescent="0.35">
      <c r="A539" t="s">
        <v>842</v>
      </c>
      <c r="B539" s="144"/>
      <c r="C539" s="98"/>
      <c r="D539" s="43" t="str">
        <f t="shared" si="65"/>
        <v>PPO</v>
      </c>
      <c r="E539" s="100"/>
      <c r="F539" s="101"/>
      <c r="G539" s="100"/>
      <c r="H539" s="101"/>
      <c r="I539" s="100"/>
      <c r="J539" s="101"/>
      <c r="K539" s="100"/>
      <c r="L539" s="101"/>
      <c r="M539" s="100"/>
      <c r="N539" s="101"/>
      <c r="O539" s="100"/>
      <c r="P539" s="101"/>
      <c r="Q539" s="100"/>
      <c r="R539" s="101"/>
      <c r="S539" s="100"/>
      <c r="T539" s="101"/>
      <c r="U539" s="118"/>
      <c r="V539" s="118"/>
      <c r="W539" s="100"/>
      <c r="X539" s="100"/>
      <c r="Y539" s="100"/>
      <c r="Z539" s="100"/>
      <c r="AA539" s="132"/>
      <c r="AB539" s="101"/>
      <c r="AC539" s="101"/>
      <c r="AD539" s="101"/>
      <c r="AE539" s="100"/>
      <c r="AF539" s="101"/>
      <c r="AG539" s="100"/>
      <c r="AH539" s="101"/>
      <c r="AI539" s="100"/>
      <c r="AJ539" s="101"/>
      <c r="AK539" s="100"/>
      <c r="AL539" s="101"/>
      <c r="AM539" s="101"/>
      <c r="AN539" s="8"/>
      <c r="AO539" s="147">
        <f>IFERROR(VLOOKUP(B539,'A2. Rate Change &amp; Enrollment'!$C$20:$K$769,3,FALSE),0)</f>
        <v>0</v>
      </c>
      <c r="AP539" s="147">
        <f>IFERROR(VLOOKUP(B539,'A2. Rate Change &amp; Enrollment'!$C$20:$K$769,7,FALSE),0)</f>
        <v>0</v>
      </c>
      <c r="AQ539" s="150" t="e">
        <f t="shared" si="70"/>
        <v>#DIV/0!</v>
      </c>
      <c r="AS539" s="177"/>
      <c r="AT539" s="177"/>
      <c r="AV539" s="153" t="e">
        <f t="shared" si="71"/>
        <v>#DIV/0!</v>
      </c>
      <c r="AW539" s="101"/>
      <c r="AY539" s="132"/>
      <c r="AZ539" s="101"/>
      <c r="BA539" s="94"/>
      <c r="BB539" s="94"/>
      <c r="BC539" s="94"/>
      <c r="BD539" s="94"/>
      <c r="BE539" s="101"/>
      <c r="BF539" s="132"/>
      <c r="BG539" s="98"/>
      <c r="BH539" s="74" t="str">
        <f t="shared" si="66"/>
        <v>N</v>
      </c>
      <c r="BI539" t="e">
        <f t="shared" si="67"/>
        <v>#DIV/0!</v>
      </c>
      <c r="BK539" s="283">
        <f>IFERROR(VLOOKUP($B539, 'A2. Rate Change &amp; Enrollment'!$C$14:$BY$769, 75, FALSE), 0)</f>
        <v>0</v>
      </c>
      <c r="BL539" s="283" t="e">
        <f t="shared" si="68"/>
        <v>#DIV/0!</v>
      </c>
      <c r="BM539" s="283" t="e">
        <f t="shared" si="69"/>
        <v>#DIV/0!</v>
      </c>
      <c r="BN539" t="e">
        <f t="shared" si="72"/>
        <v>#DIV/0!</v>
      </c>
    </row>
    <row r="540" spans="1:66" x14ac:dyDescent="0.35">
      <c r="A540" t="s">
        <v>843</v>
      </c>
      <c r="B540" s="144"/>
      <c r="C540" s="98"/>
      <c r="D540" s="43" t="str">
        <f t="shared" si="65"/>
        <v>PPO</v>
      </c>
      <c r="E540" s="100"/>
      <c r="F540" s="101"/>
      <c r="G540" s="100"/>
      <c r="H540" s="101"/>
      <c r="I540" s="100"/>
      <c r="J540" s="101"/>
      <c r="K540" s="100"/>
      <c r="L540" s="101"/>
      <c r="M540" s="100"/>
      <c r="N540" s="101"/>
      <c r="O540" s="100"/>
      <c r="P540" s="101"/>
      <c r="Q540" s="100"/>
      <c r="R540" s="101"/>
      <c r="S540" s="100"/>
      <c r="T540" s="101"/>
      <c r="U540" s="118"/>
      <c r="V540" s="118"/>
      <c r="W540" s="100"/>
      <c r="X540" s="100"/>
      <c r="Y540" s="100"/>
      <c r="Z540" s="100"/>
      <c r="AA540" s="132"/>
      <c r="AB540" s="101"/>
      <c r="AC540" s="101"/>
      <c r="AD540" s="101"/>
      <c r="AE540" s="100"/>
      <c r="AF540" s="101"/>
      <c r="AG540" s="100"/>
      <c r="AH540" s="101"/>
      <c r="AI540" s="100"/>
      <c r="AJ540" s="101"/>
      <c r="AK540" s="100"/>
      <c r="AL540" s="101"/>
      <c r="AM540" s="101"/>
      <c r="AN540" s="8"/>
      <c r="AO540" s="147">
        <f>IFERROR(VLOOKUP(B540,'A2. Rate Change &amp; Enrollment'!$C$20:$K$769,3,FALSE),0)</f>
        <v>0</v>
      </c>
      <c r="AP540" s="147">
        <f>IFERROR(VLOOKUP(B540,'A2. Rate Change &amp; Enrollment'!$C$20:$K$769,7,FALSE),0)</f>
        <v>0</v>
      </c>
      <c r="AQ540" s="150" t="e">
        <f t="shared" si="70"/>
        <v>#DIV/0!</v>
      </c>
      <c r="AS540" s="177"/>
      <c r="AT540" s="177"/>
      <c r="AV540" s="153" t="e">
        <f t="shared" si="71"/>
        <v>#DIV/0!</v>
      </c>
      <c r="AW540" s="101"/>
      <c r="AY540" s="132"/>
      <c r="AZ540" s="101"/>
      <c r="BA540" s="94"/>
      <c r="BB540" s="94"/>
      <c r="BC540" s="94"/>
      <c r="BD540" s="94"/>
      <c r="BE540" s="101"/>
      <c r="BF540" s="132"/>
      <c r="BG540" s="98"/>
      <c r="BH540" s="74" t="str">
        <f t="shared" si="66"/>
        <v>N</v>
      </c>
      <c r="BI540" t="e">
        <f t="shared" si="67"/>
        <v>#DIV/0!</v>
      </c>
      <c r="BK540" s="283">
        <f>IFERROR(VLOOKUP($B540, 'A2. Rate Change &amp; Enrollment'!$C$14:$BY$769, 75, FALSE), 0)</f>
        <v>0</v>
      </c>
      <c r="BL540" s="283" t="e">
        <f t="shared" si="68"/>
        <v>#DIV/0!</v>
      </c>
      <c r="BM540" s="283" t="e">
        <f t="shared" si="69"/>
        <v>#DIV/0!</v>
      </c>
      <c r="BN540" t="e">
        <f t="shared" si="72"/>
        <v>#DIV/0!</v>
      </c>
    </row>
    <row r="541" spans="1:66" x14ac:dyDescent="0.35">
      <c r="A541" t="s">
        <v>844</v>
      </c>
      <c r="B541" s="144"/>
      <c r="C541" s="98"/>
      <c r="D541" s="43" t="str">
        <f t="shared" si="65"/>
        <v>PPO</v>
      </c>
      <c r="E541" s="100"/>
      <c r="F541" s="101"/>
      <c r="G541" s="100"/>
      <c r="H541" s="101"/>
      <c r="I541" s="100"/>
      <c r="J541" s="101"/>
      <c r="K541" s="100"/>
      <c r="L541" s="101"/>
      <c r="M541" s="100"/>
      <c r="N541" s="101"/>
      <c r="O541" s="100"/>
      <c r="P541" s="101"/>
      <c r="Q541" s="100"/>
      <c r="R541" s="101"/>
      <c r="S541" s="100"/>
      <c r="T541" s="101"/>
      <c r="U541" s="118"/>
      <c r="V541" s="118"/>
      <c r="W541" s="100"/>
      <c r="X541" s="100"/>
      <c r="Y541" s="100"/>
      <c r="Z541" s="100"/>
      <c r="AA541" s="132"/>
      <c r="AB541" s="101"/>
      <c r="AC541" s="101"/>
      <c r="AD541" s="101"/>
      <c r="AE541" s="100"/>
      <c r="AF541" s="101"/>
      <c r="AG541" s="100"/>
      <c r="AH541" s="101"/>
      <c r="AI541" s="100"/>
      <c r="AJ541" s="101"/>
      <c r="AK541" s="100"/>
      <c r="AL541" s="101"/>
      <c r="AM541" s="101"/>
      <c r="AN541" s="8"/>
      <c r="AO541" s="147">
        <f>IFERROR(VLOOKUP(B541,'A2. Rate Change &amp; Enrollment'!$C$20:$K$769,3,FALSE),0)</f>
        <v>0</v>
      </c>
      <c r="AP541" s="147">
        <f>IFERROR(VLOOKUP(B541,'A2. Rate Change &amp; Enrollment'!$C$20:$K$769,7,FALSE),0)</f>
        <v>0</v>
      </c>
      <c r="AQ541" s="150" t="e">
        <f t="shared" si="70"/>
        <v>#DIV/0!</v>
      </c>
      <c r="AS541" s="177"/>
      <c r="AT541" s="177"/>
      <c r="AV541" s="153" t="e">
        <f t="shared" si="71"/>
        <v>#DIV/0!</v>
      </c>
      <c r="AW541" s="101"/>
      <c r="AY541" s="132"/>
      <c r="AZ541" s="101"/>
      <c r="BA541" s="94"/>
      <c r="BB541" s="94"/>
      <c r="BC541" s="94"/>
      <c r="BD541" s="94"/>
      <c r="BE541" s="101"/>
      <c r="BF541" s="132"/>
      <c r="BG541" s="98"/>
      <c r="BH541" s="74" t="str">
        <f t="shared" si="66"/>
        <v>N</v>
      </c>
      <c r="BI541" t="e">
        <f t="shared" si="67"/>
        <v>#DIV/0!</v>
      </c>
      <c r="BK541" s="283">
        <f>IFERROR(VLOOKUP($B541, 'A2. Rate Change &amp; Enrollment'!$C$14:$BY$769, 75, FALSE), 0)</f>
        <v>0</v>
      </c>
      <c r="BL541" s="283" t="e">
        <f t="shared" si="68"/>
        <v>#DIV/0!</v>
      </c>
      <c r="BM541" s="283" t="e">
        <f t="shared" si="69"/>
        <v>#DIV/0!</v>
      </c>
      <c r="BN541" t="e">
        <f t="shared" si="72"/>
        <v>#DIV/0!</v>
      </c>
    </row>
    <row r="542" spans="1:66" x14ac:dyDescent="0.35">
      <c r="A542" t="s">
        <v>845</v>
      </c>
      <c r="B542" s="144"/>
      <c r="C542" s="98"/>
      <c r="D542" s="43" t="str">
        <f t="shared" si="65"/>
        <v>PPO</v>
      </c>
      <c r="E542" s="100"/>
      <c r="F542" s="101"/>
      <c r="G542" s="100"/>
      <c r="H542" s="101"/>
      <c r="I542" s="100"/>
      <c r="J542" s="101"/>
      <c r="K542" s="100"/>
      <c r="L542" s="101"/>
      <c r="M542" s="100"/>
      <c r="N542" s="101"/>
      <c r="O542" s="100"/>
      <c r="P542" s="101"/>
      <c r="Q542" s="100"/>
      <c r="R542" s="101"/>
      <c r="S542" s="100"/>
      <c r="T542" s="101"/>
      <c r="U542" s="118"/>
      <c r="V542" s="118"/>
      <c r="W542" s="100"/>
      <c r="X542" s="100"/>
      <c r="Y542" s="100"/>
      <c r="Z542" s="100"/>
      <c r="AA542" s="132"/>
      <c r="AB542" s="101"/>
      <c r="AC542" s="101"/>
      <c r="AD542" s="101"/>
      <c r="AE542" s="100"/>
      <c r="AF542" s="101"/>
      <c r="AG542" s="100"/>
      <c r="AH542" s="101"/>
      <c r="AI542" s="100"/>
      <c r="AJ542" s="101"/>
      <c r="AK542" s="100"/>
      <c r="AL542" s="101"/>
      <c r="AM542" s="101"/>
      <c r="AN542" s="8"/>
      <c r="AO542" s="147">
        <f>IFERROR(VLOOKUP(B542,'A2. Rate Change &amp; Enrollment'!$C$20:$K$769,3,FALSE),0)</f>
        <v>0</v>
      </c>
      <c r="AP542" s="147">
        <f>IFERROR(VLOOKUP(B542,'A2. Rate Change &amp; Enrollment'!$C$20:$K$769,7,FALSE),0)</f>
        <v>0</v>
      </c>
      <c r="AQ542" s="150" t="e">
        <f t="shared" si="70"/>
        <v>#DIV/0!</v>
      </c>
      <c r="AS542" s="177"/>
      <c r="AT542" s="177"/>
      <c r="AV542" s="153" t="e">
        <f t="shared" si="71"/>
        <v>#DIV/0!</v>
      </c>
      <c r="AW542" s="101"/>
      <c r="AY542" s="132"/>
      <c r="AZ542" s="101"/>
      <c r="BA542" s="94"/>
      <c r="BB542" s="94"/>
      <c r="BC542" s="94"/>
      <c r="BD542" s="94"/>
      <c r="BE542" s="101"/>
      <c r="BF542" s="132"/>
      <c r="BG542" s="98"/>
      <c r="BH542" s="74" t="str">
        <f t="shared" si="66"/>
        <v>N</v>
      </c>
      <c r="BI542" t="e">
        <f t="shared" si="67"/>
        <v>#DIV/0!</v>
      </c>
      <c r="BK542" s="283">
        <f>IFERROR(VLOOKUP($B542, 'A2. Rate Change &amp; Enrollment'!$C$14:$BY$769, 75, FALSE), 0)</f>
        <v>0</v>
      </c>
      <c r="BL542" s="283" t="e">
        <f t="shared" si="68"/>
        <v>#DIV/0!</v>
      </c>
      <c r="BM542" s="283" t="e">
        <f t="shared" si="69"/>
        <v>#DIV/0!</v>
      </c>
      <c r="BN542" t="e">
        <f t="shared" si="72"/>
        <v>#DIV/0!</v>
      </c>
    </row>
    <row r="543" spans="1:66" x14ac:dyDescent="0.35">
      <c r="A543" t="s">
        <v>846</v>
      </c>
      <c r="B543" s="144"/>
      <c r="C543" s="98"/>
      <c r="D543" s="43" t="str">
        <f t="shared" si="65"/>
        <v>PPO</v>
      </c>
      <c r="E543" s="100"/>
      <c r="F543" s="101"/>
      <c r="G543" s="100"/>
      <c r="H543" s="101"/>
      <c r="I543" s="100"/>
      <c r="J543" s="101"/>
      <c r="K543" s="100"/>
      <c r="L543" s="101"/>
      <c r="M543" s="100"/>
      <c r="N543" s="101"/>
      <c r="O543" s="100"/>
      <c r="P543" s="101"/>
      <c r="Q543" s="100"/>
      <c r="R543" s="101"/>
      <c r="S543" s="100"/>
      <c r="T543" s="101"/>
      <c r="U543" s="118"/>
      <c r="V543" s="118"/>
      <c r="W543" s="100"/>
      <c r="X543" s="100"/>
      <c r="Y543" s="100"/>
      <c r="Z543" s="100"/>
      <c r="AA543" s="132"/>
      <c r="AB543" s="101"/>
      <c r="AC543" s="101"/>
      <c r="AD543" s="101"/>
      <c r="AE543" s="100"/>
      <c r="AF543" s="101"/>
      <c r="AG543" s="100"/>
      <c r="AH543" s="101"/>
      <c r="AI543" s="100"/>
      <c r="AJ543" s="101"/>
      <c r="AK543" s="100"/>
      <c r="AL543" s="101"/>
      <c r="AM543" s="101"/>
      <c r="AN543" s="8"/>
      <c r="AO543" s="147">
        <f>IFERROR(VLOOKUP(B543,'A2. Rate Change &amp; Enrollment'!$C$20:$K$769,3,FALSE),0)</f>
        <v>0</v>
      </c>
      <c r="AP543" s="147">
        <f>IFERROR(VLOOKUP(B543,'A2. Rate Change &amp; Enrollment'!$C$20:$K$769,7,FALSE),0)</f>
        <v>0</v>
      </c>
      <c r="AQ543" s="150" t="e">
        <f t="shared" si="70"/>
        <v>#DIV/0!</v>
      </c>
      <c r="AS543" s="177"/>
      <c r="AT543" s="177"/>
      <c r="AV543" s="153" t="e">
        <f t="shared" si="71"/>
        <v>#DIV/0!</v>
      </c>
      <c r="AW543" s="101"/>
      <c r="AY543" s="132"/>
      <c r="AZ543" s="101"/>
      <c r="BA543" s="94"/>
      <c r="BB543" s="94"/>
      <c r="BC543" s="94"/>
      <c r="BD543" s="94"/>
      <c r="BE543" s="101"/>
      <c r="BF543" s="132"/>
      <c r="BG543" s="98"/>
      <c r="BH543" s="74" t="str">
        <f t="shared" si="66"/>
        <v>N</v>
      </c>
      <c r="BI543" t="e">
        <f t="shared" si="67"/>
        <v>#DIV/0!</v>
      </c>
      <c r="BK543" s="283">
        <f>IFERROR(VLOOKUP($B543, 'A2. Rate Change &amp; Enrollment'!$C$14:$BY$769, 75, FALSE), 0)</f>
        <v>0</v>
      </c>
      <c r="BL543" s="283" t="e">
        <f t="shared" si="68"/>
        <v>#DIV/0!</v>
      </c>
      <c r="BM543" s="283" t="e">
        <f t="shared" si="69"/>
        <v>#DIV/0!</v>
      </c>
      <c r="BN543" t="e">
        <f t="shared" si="72"/>
        <v>#DIV/0!</v>
      </c>
    </row>
    <row r="544" spans="1:66" x14ac:dyDescent="0.35">
      <c r="A544" t="s">
        <v>847</v>
      </c>
      <c r="B544" s="144"/>
      <c r="C544" s="98"/>
      <c r="D544" s="43" t="str">
        <f t="shared" si="65"/>
        <v>PPO</v>
      </c>
      <c r="E544" s="100"/>
      <c r="F544" s="101"/>
      <c r="G544" s="100"/>
      <c r="H544" s="101"/>
      <c r="I544" s="100"/>
      <c r="J544" s="101"/>
      <c r="K544" s="100"/>
      <c r="L544" s="101"/>
      <c r="M544" s="100"/>
      <c r="N544" s="101"/>
      <c r="O544" s="100"/>
      <c r="P544" s="101"/>
      <c r="Q544" s="100"/>
      <c r="R544" s="101"/>
      <c r="S544" s="100"/>
      <c r="T544" s="101"/>
      <c r="U544" s="118"/>
      <c r="V544" s="118"/>
      <c r="W544" s="100"/>
      <c r="X544" s="100"/>
      <c r="Y544" s="100"/>
      <c r="Z544" s="100"/>
      <c r="AA544" s="132"/>
      <c r="AB544" s="101"/>
      <c r="AC544" s="101"/>
      <c r="AD544" s="101"/>
      <c r="AE544" s="100"/>
      <c r="AF544" s="101"/>
      <c r="AG544" s="100"/>
      <c r="AH544" s="101"/>
      <c r="AI544" s="100"/>
      <c r="AJ544" s="101"/>
      <c r="AK544" s="100"/>
      <c r="AL544" s="101"/>
      <c r="AM544" s="101"/>
      <c r="AN544" s="8"/>
      <c r="AO544" s="147">
        <f>IFERROR(VLOOKUP(B544,'A2. Rate Change &amp; Enrollment'!$C$20:$K$769,3,FALSE),0)</f>
        <v>0</v>
      </c>
      <c r="AP544" s="147">
        <f>IFERROR(VLOOKUP(B544,'A2. Rate Change &amp; Enrollment'!$C$20:$K$769,7,FALSE),0)</f>
        <v>0</v>
      </c>
      <c r="AQ544" s="150" t="e">
        <f t="shared" si="70"/>
        <v>#DIV/0!</v>
      </c>
      <c r="AS544" s="177"/>
      <c r="AT544" s="177"/>
      <c r="AV544" s="153" t="e">
        <f t="shared" si="71"/>
        <v>#DIV/0!</v>
      </c>
      <c r="AW544" s="101"/>
      <c r="AY544" s="132"/>
      <c r="AZ544" s="101"/>
      <c r="BA544" s="94"/>
      <c r="BB544" s="94"/>
      <c r="BC544" s="94"/>
      <c r="BD544" s="94"/>
      <c r="BE544" s="101"/>
      <c r="BF544" s="132"/>
      <c r="BG544" s="98"/>
      <c r="BH544" s="74" t="str">
        <f t="shared" si="66"/>
        <v>N</v>
      </c>
      <c r="BI544" t="e">
        <f t="shared" si="67"/>
        <v>#DIV/0!</v>
      </c>
      <c r="BK544" s="283">
        <f>IFERROR(VLOOKUP($B544, 'A2. Rate Change &amp; Enrollment'!$C$14:$BY$769, 75, FALSE), 0)</f>
        <v>0</v>
      </c>
      <c r="BL544" s="283" t="e">
        <f t="shared" si="68"/>
        <v>#DIV/0!</v>
      </c>
      <c r="BM544" s="283" t="e">
        <f t="shared" si="69"/>
        <v>#DIV/0!</v>
      </c>
      <c r="BN544" t="e">
        <f t="shared" si="72"/>
        <v>#DIV/0!</v>
      </c>
    </row>
    <row r="545" spans="1:66" x14ac:dyDescent="0.35">
      <c r="A545" t="s">
        <v>848</v>
      </c>
      <c r="B545" s="144"/>
      <c r="C545" s="98"/>
      <c r="D545" s="43" t="str">
        <f t="shared" si="65"/>
        <v>PPO</v>
      </c>
      <c r="E545" s="100"/>
      <c r="F545" s="101"/>
      <c r="G545" s="100"/>
      <c r="H545" s="101"/>
      <c r="I545" s="100"/>
      <c r="J545" s="101"/>
      <c r="K545" s="100"/>
      <c r="L545" s="101"/>
      <c r="M545" s="100"/>
      <c r="N545" s="101"/>
      <c r="O545" s="100"/>
      <c r="P545" s="101"/>
      <c r="Q545" s="100"/>
      <c r="R545" s="101"/>
      <c r="S545" s="100"/>
      <c r="T545" s="101"/>
      <c r="U545" s="118"/>
      <c r="V545" s="118"/>
      <c r="W545" s="100"/>
      <c r="X545" s="100"/>
      <c r="Y545" s="100"/>
      <c r="Z545" s="100"/>
      <c r="AA545" s="132"/>
      <c r="AB545" s="101"/>
      <c r="AC545" s="101"/>
      <c r="AD545" s="101"/>
      <c r="AE545" s="100"/>
      <c r="AF545" s="101"/>
      <c r="AG545" s="100"/>
      <c r="AH545" s="101"/>
      <c r="AI545" s="100"/>
      <c r="AJ545" s="101"/>
      <c r="AK545" s="100"/>
      <c r="AL545" s="101"/>
      <c r="AM545" s="101"/>
      <c r="AN545" s="8"/>
      <c r="AO545" s="147">
        <f>IFERROR(VLOOKUP(B545,'A2. Rate Change &amp; Enrollment'!$C$20:$K$769,3,FALSE),0)</f>
        <v>0</v>
      </c>
      <c r="AP545" s="147">
        <f>IFERROR(VLOOKUP(B545,'A2. Rate Change &amp; Enrollment'!$C$20:$K$769,7,FALSE),0)</f>
        <v>0</v>
      </c>
      <c r="AQ545" s="150" t="e">
        <f t="shared" si="70"/>
        <v>#DIV/0!</v>
      </c>
      <c r="AS545" s="177"/>
      <c r="AT545" s="177"/>
      <c r="AV545" s="153" t="e">
        <f t="shared" si="71"/>
        <v>#DIV/0!</v>
      </c>
      <c r="AW545" s="101"/>
      <c r="AY545" s="132"/>
      <c r="AZ545" s="101"/>
      <c r="BA545" s="94"/>
      <c r="BB545" s="94"/>
      <c r="BC545" s="94"/>
      <c r="BD545" s="94"/>
      <c r="BE545" s="101"/>
      <c r="BF545" s="132"/>
      <c r="BG545" s="98"/>
      <c r="BH545" s="74" t="str">
        <f t="shared" si="66"/>
        <v>N</v>
      </c>
      <c r="BI545" t="e">
        <f t="shared" si="67"/>
        <v>#DIV/0!</v>
      </c>
      <c r="BK545" s="283">
        <f>IFERROR(VLOOKUP($B545, 'A2. Rate Change &amp; Enrollment'!$C$14:$BY$769, 75, FALSE), 0)</f>
        <v>0</v>
      </c>
      <c r="BL545" s="283" t="e">
        <f t="shared" si="68"/>
        <v>#DIV/0!</v>
      </c>
      <c r="BM545" s="283" t="e">
        <f t="shared" si="69"/>
        <v>#DIV/0!</v>
      </c>
      <c r="BN545" t="e">
        <f t="shared" si="72"/>
        <v>#DIV/0!</v>
      </c>
    </row>
    <row r="546" spans="1:66" x14ac:dyDescent="0.35">
      <c r="A546" t="s">
        <v>849</v>
      </c>
      <c r="B546" s="144"/>
      <c r="C546" s="98"/>
      <c r="D546" s="43" t="str">
        <f t="shared" si="65"/>
        <v>PPO</v>
      </c>
      <c r="E546" s="100"/>
      <c r="F546" s="101"/>
      <c r="G546" s="100"/>
      <c r="H546" s="101"/>
      <c r="I546" s="100"/>
      <c r="J546" s="101"/>
      <c r="K546" s="100"/>
      <c r="L546" s="101"/>
      <c r="M546" s="100"/>
      <c r="N546" s="101"/>
      <c r="O546" s="100"/>
      <c r="P546" s="101"/>
      <c r="Q546" s="100"/>
      <c r="R546" s="101"/>
      <c r="S546" s="100"/>
      <c r="T546" s="101"/>
      <c r="U546" s="118"/>
      <c r="V546" s="118"/>
      <c r="W546" s="100"/>
      <c r="X546" s="100"/>
      <c r="Y546" s="100"/>
      <c r="Z546" s="100"/>
      <c r="AA546" s="132"/>
      <c r="AB546" s="101"/>
      <c r="AC546" s="101"/>
      <c r="AD546" s="101"/>
      <c r="AE546" s="100"/>
      <c r="AF546" s="101"/>
      <c r="AG546" s="100"/>
      <c r="AH546" s="101"/>
      <c r="AI546" s="100"/>
      <c r="AJ546" s="101"/>
      <c r="AK546" s="100"/>
      <c r="AL546" s="101"/>
      <c r="AM546" s="101"/>
      <c r="AN546" s="8"/>
      <c r="AO546" s="147">
        <f>IFERROR(VLOOKUP(B546,'A2. Rate Change &amp; Enrollment'!$C$20:$K$769,3,FALSE),0)</f>
        <v>0</v>
      </c>
      <c r="AP546" s="147">
        <f>IFERROR(VLOOKUP(B546,'A2. Rate Change &amp; Enrollment'!$C$20:$K$769,7,FALSE),0)</f>
        <v>0</v>
      </c>
      <c r="AQ546" s="150" t="e">
        <f t="shared" si="70"/>
        <v>#DIV/0!</v>
      </c>
      <c r="AS546" s="177"/>
      <c r="AT546" s="177"/>
      <c r="AV546" s="153" t="e">
        <f t="shared" si="71"/>
        <v>#DIV/0!</v>
      </c>
      <c r="AW546" s="101"/>
      <c r="AY546" s="132"/>
      <c r="AZ546" s="101"/>
      <c r="BA546" s="94"/>
      <c r="BB546" s="94"/>
      <c r="BC546" s="94"/>
      <c r="BD546" s="94"/>
      <c r="BE546" s="101"/>
      <c r="BF546" s="132"/>
      <c r="BG546" s="98"/>
      <c r="BH546" s="74" t="str">
        <f t="shared" si="66"/>
        <v>N</v>
      </c>
      <c r="BI546" t="e">
        <f t="shared" si="67"/>
        <v>#DIV/0!</v>
      </c>
      <c r="BK546" s="283">
        <f>IFERROR(VLOOKUP($B546, 'A2. Rate Change &amp; Enrollment'!$C$14:$BY$769, 75, FALSE), 0)</f>
        <v>0</v>
      </c>
      <c r="BL546" s="283" t="e">
        <f t="shared" si="68"/>
        <v>#DIV/0!</v>
      </c>
      <c r="BM546" s="283" t="e">
        <f t="shared" si="69"/>
        <v>#DIV/0!</v>
      </c>
      <c r="BN546" t="e">
        <f t="shared" si="72"/>
        <v>#DIV/0!</v>
      </c>
    </row>
    <row r="547" spans="1:66" x14ac:dyDescent="0.35">
      <c r="A547" t="s">
        <v>850</v>
      </c>
      <c r="B547" s="144"/>
      <c r="C547" s="98"/>
      <c r="D547" s="43" t="str">
        <f t="shared" si="65"/>
        <v>PPO</v>
      </c>
      <c r="E547" s="100"/>
      <c r="F547" s="101"/>
      <c r="G547" s="100"/>
      <c r="H547" s="101"/>
      <c r="I547" s="100"/>
      <c r="J547" s="101"/>
      <c r="K547" s="100"/>
      <c r="L547" s="101"/>
      <c r="M547" s="100"/>
      <c r="N547" s="101"/>
      <c r="O547" s="100"/>
      <c r="P547" s="101"/>
      <c r="Q547" s="100"/>
      <c r="R547" s="101"/>
      <c r="S547" s="100"/>
      <c r="T547" s="101"/>
      <c r="U547" s="118"/>
      <c r="V547" s="118"/>
      <c r="W547" s="100"/>
      <c r="X547" s="100"/>
      <c r="Y547" s="100"/>
      <c r="Z547" s="100"/>
      <c r="AA547" s="132"/>
      <c r="AB547" s="101"/>
      <c r="AC547" s="101"/>
      <c r="AD547" s="101"/>
      <c r="AE547" s="100"/>
      <c r="AF547" s="101"/>
      <c r="AG547" s="100"/>
      <c r="AH547" s="101"/>
      <c r="AI547" s="100"/>
      <c r="AJ547" s="101"/>
      <c r="AK547" s="100"/>
      <c r="AL547" s="101"/>
      <c r="AM547" s="101"/>
      <c r="AN547" s="8"/>
      <c r="AO547" s="147">
        <f>IFERROR(VLOOKUP(B547,'A2. Rate Change &amp; Enrollment'!$C$20:$K$769,3,FALSE),0)</f>
        <v>0</v>
      </c>
      <c r="AP547" s="147">
        <f>IFERROR(VLOOKUP(B547,'A2. Rate Change &amp; Enrollment'!$C$20:$K$769,7,FALSE),0)</f>
        <v>0</v>
      </c>
      <c r="AQ547" s="150" t="e">
        <f t="shared" si="70"/>
        <v>#DIV/0!</v>
      </c>
      <c r="AS547" s="177"/>
      <c r="AT547" s="177"/>
      <c r="AV547" s="153" t="e">
        <f t="shared" si="71"/>
        <v>#DIV/0!</v>
      </c>
      <c r="AW547" s="101"/>
      <c r="AY547" s="132"/>
      <c r="AZ547" s="101"/>
      <c r="BA547" s="94"/>
      <c r="BB547" s="94"/>
      <c r="BC547" s="94"/>
      <c r="BD547" s="94"/>
      <c r="BE547" s="101"/>
      <c r="BF547" s="132"/>
      <c r="BG547" s="98"/>
      <c r="BH547" s="74" t="str">
        <f t="shared" si="66"/>
        <v>N</v>
      </c>
      <c r="BI547" t="e">
        <f t="shared" si="67"/>
        <v>#DIV/0!</v>
      </c>
      <c r="BK547" s="283">
        <f>IFERROR(VLOOKUP($B547, 'A2. Rate Change &amp; Enrollment'!$C$14:$BY$769, 75, FALSE), 0)</f>
        <v>0</v>
      </c>
      <c r="BL547" s="283" t="e">
        <f t="shared" si="68"/>
        <v>#DIV/0!</v>
      </c>
      <c r="BM547" s="283" t="e">
        <f t="shared" si="69"/>
        <v>#DIV/0!</v>
      </c>
      <c r="BN547" t="e">
        <f t="shared" si="72"/>
        <v>#DIV/0!</v>
      </c>
    </row>
    <row r="548" spans="1:66" x14ac:dyDescent="0.35">
      <c r="A548" t="s">
        <v>851</v>
      </c>
      <c r="B548" s="144"/>
      <c r="C548" s="98"/>
      <c r="D548" s="43" t="str">
        <f t="shared" si="65"/>
        <v>PPO</v>
      </c>
      <c r="E548" s="100"/>
      <c r="F548" s="101"/>
      <c r="G548" s="100"/>
      <c r="H548" s="101"/>
      <c r="I548" s="100"/>
      <c r="J548" s="101"/>
      <c r="K548" s="100"/>
      <c r="L548" s="101"/>
      <c r="M548" s="100"/>
      <c r="N548" s="101"/>
      <c r="O548" s="100"/>
      <c r="P548" s="101"/>
      <c r="Q548" s="100"/>
      <c r="R548" s="101"/>
      <c r="S548" s="100"/>
      <c r="T548" s="101"/>
      <c r="U548" s="118"/>
      <c r="V548" s="118"/>
      <c r="W548" s="100"/>
      <c r="X548" s="100"/>
      <c r="Y548" s="100"/>
      <c r="Z548" s="100"/>
      <c r="AA548" s="132"/>
      <c r="AB548" s="101"/>
      <c r="AC548" s="101"/>
      <c r="AD548" s="101"/>
      <c r="AE548" s="100"/>
      <c r="AF548" s="101"/>
      <c r="AG548" s="100"/>
      <c r="AH548" s="101"/>
      <c r="AI548" s="100"/>
      <c r="AJ548" s="101"/>
      <c r="AK548" s="100"/>
      <c r="AL548" s="101"/>
      <c r="AM548" s="101"/>
      <c r="AN548" s="8"/>
      <c r="AO548" s="147">
        <f>IFERROR(VLOOKUP(B548,'A2. Rate Change &amp; Enrollment'!$C$20:$K$769,3,FALSE),0)</f>
        <v>0</v>
      </c>
      <c r="AP548" s="147">
        <f>IFERROR(VLOOKUP(B548,'A2. Rate Change &amp; Enrollment'!$C$20:$K$769,7,FALSE),0)</f>
        <v>0</v>
      </c>
      <c r="AQ548" s="150" t="e">
        <f t="shared" si="70"/>
        <v>#DIV/0!</v>
      </c>
      <c r="AS548" s="177"/>
      <c r="AT548" s="177"/>
      <c r="AV548" s="153" t="e">
        <f t="shared" si="71"/>
        <v>#DIV/0!</v>
      </c>
      <c r="AW548" s="101"/>
      <c r="AY548" s="132"/>
      <c r="AZ548" s="101"/>
      <c r="BA548" s="94"/>
      <c r="BB548" s="94"/>
      <c r="BC548" s="94"/>
      <c r="BD548" s="94"/>
      <c r="BE548" s="101"/>
      <c r="BF548" s="132"/>
      <c r="BG548" s="98"/>
      <c r="BH548" s="74" t="str">
        <f t="shared" si="66"/>
        <v>N</v>
      </c>
      <c r="BI548" t="e">
        <f t="shared" si="67"/>
        <v>#DIV/0!</v>
      </c>
      <c r="BK548" s="283">
        <f>IFERROR(VLOOKUP($B548, 'A2. Rate Change &amp; Enrollment'!$C$14:$BY$769, 75, FALSE), 0)</f>
        <v>0</v>
      </c>
      <c r="BL548" s="283" t="e">
        <f t="shared" si="68"/>
        <v>#DIV/0!</v>
      </c>
      <c r="BM548" s="283" t="e">
        <f t="shared" si="69"/>
        <v>#DIV/0!</v>
      </c>
      <c r="BN548" t="e">
        <f t="shared" si="72"/>
        <v>#DIV/0!</v>
      </c>
    </row>
    <row r="549" spans="1:66" x14ac:dyDescent="0.35">
      <c r="A549" t="s">
        <v>852</v>
      </c>
      <c r="B549" s="144"/>
      <c r="C549" s="98"/>
      <c r="D549" s="43" t="str">
        <f t="shared" si="65"/>
        <v>PPO</v>
      </c>
      <c r="E549" s="100"/>
      <c r="F549" s="101"/>
      <c r="G549" s="100"/>
      <c r="H549" s="101"/>
      <c r="I549" s="100"/>
      <c r="J549" s="101"/>
      <c r="K549" s="100"/>
      <c r="L549" s="101"/>
      <c r="M549" s="100"/>
      <c r="N549" s="101"/>
      <c r="O549" s="100"/>
      <c r="P549" s="101"/>
      <c r="Q549" s="100"/>
      <c r="R549" s="101"/>
      <c r="S549" s="100"/>
      <c r="T549" s="101"/>
      <c r="U549" s="118"/>
      <c r="V549" s="118"/>
      <c r="W549" s="100"/>
      <c r="X549" s="100"/>
      <c r="Y549" s="100"/>
      <c r="Z549" s="100"/>
      <c r="AA549" s="132"/>
      <c r="AB549" s="101"/>
      <c r="AC549" s="101"/>
      <c r="AD549" s="101"/>
      <c r="AE549" s="100"/>
      <c r="AF549" s="101"/>
      <c r="AG549" s="100"/>
      <c r="AH549" s="101"/>
      <c r="AI549" s="100"/>
      <c r="AJ549" s="101"/>
      <c r="AK549" s="100"/>
      <c r="AL549" s="101"/>
      <c r="AM549" s="101"/>
      <c r="AN549" s="8"/>
      <c r="AO549" s="147">
        <f>IFERROR(VLOOKUP(B549,'A2. Rate Change &amp; Enrollment'!$C$20:$K$769,3,FALSE),0)</f>
        <v>0</v>
      </c>
      <c r="AP549" s="147">
        <f>IFERROR(VLOOKUP(B549,'A2. Rate Change &amp; Enrollment'!$C$20:$K$769,7,FALSE),0)</f>
        <v>0</v>
      </c>
      <c r="AQ549" s="150" t="e">
        <f t="shared" si="70"/>
        <v>#DIV/0!</v>
      </c>
      <c r="AS549" s="177"/>
      <c r="AT549" s="177"/>
      <c r="AV549" s="153" t="e">
        <f t="shared" si="71"/>
        <v>#DIV/0!</v>
      </c>
      <c r="AW549" s="101"/>
      <c r="AY549" s="132"/>
      <c r="AZ549" s="101"/>
      <c r="BA549" s="94"/>
      <c r="BB549" s="94"/>
      <c r="BC549" s="94"/>
      <c r="BD549" s="94"/>
      <c r="BE549" s="101"/>
      <c r="BF549" s="132"/>
      <c r="BG549" s="98"/>
      <c r="BH549" s="74" t="str">
        <f t="shared" si="66"/>
        <v>N</v>
      </c>
      <c r="BI549" t="e">
        <f t="shared" si="67"/>
        <v>#DIV/0!</v>
      </c>
      <c r="BK549" s="283">
        <f>IFERROR(VLOOKUP($B549, 'A2. Rate Change &amp; Enrollment'!$C$14:$BY$769, 75, FALSE), 0)</f>
        <v>0</v>
      </c>
      <c r="BL549" s="283" t="e">
        <f t="shared" si="68"/>
        <v>#DIV/0!</v>
      </c>
      <c r="BM549" s="283" t="e">
        <f t="shared" si="69"/>
        <v>#DIV/0!</v>
      </c>
      <c r="BN549" t="e">
        <f t="shared" si="72"/>
        <v>#DIV/0!</v>
      </c>
    </row>
    <row r="550" spans="1:66" x14ac:dyDescent="0.35">
      <c r="A550" t="s">
        <v>853</v>
      </c>
      <c r="B550" s="144"/>
      <c r="C550" s="98"/>
      <c r="D550" s="43" t="str">
        <f t="shared" si="65"/>
        <v>PPO</v>
      </c>
      <c r="E550" s="100"/>
      <c r="F550" s="101"/>
      <c r="G550" s="100"/>
      <c r="H550" s="101"/>
      <c r="I550" s="100"/>
      <c r="J550" s="101"/>
      <c r="K550" s="100"/>
      <c r="L550" s="101"/>
      <c r="M550" s="100"/>
      <c r="N550" s="101"/>
      <c r="O550" s="100"/>
      <c r="P550" s="101"/>
      <c r="Q550" s="100"/>
      <c r="R550" s="101"/>
      <c r="S550" s="100"/>
      <c r="T550" s="101"/>
      <c r="U550" s="118"/>
      <c r="V550" s="118"/>
      <c r="W550" s="100"/>
      <c r="X550" s="100"/>
      <c r="Y550" s="100"/>
      <c r="Z550" s="100"/>
      <c r="AA550" s="132"/>
      <c r="AB550" s="101"/>
      <c r="AC550" s="101"/>
      <c r="AD550" s="101"/>
      <c r="AE550" s="100"/>
      <c r="AF550" s="101"/>
      <c r="AG550" s="100"/>
      <c r="AH550" s="101"/>
      <c r="AI550" s="100"/>
      <c r="AJ550" s="101"/>
      <c r="AK550" s="100"/>
      <c r="AL550" s="101"/>
      <c r="AM550" s="101"/>
      <c r="AN550" s="8"/>
      <c r="AO550" s="147">
        <f>IFERROR(VLOOKUP(B550,'A2. Rate Change &amp; Enrollment'!$C$20:$K$769,3,FALSE),0)</f>
        <v>0</v>
      </c>
      <c r="AP550" s="147">
        <f>IFERROR(VLOOKUP(B550,'A2. Rate Change &amp; Enrollment'!$C$20:$K$769,7,FALSE),0)</f>
        <v>0</v>
      </c>
      <c r="AQ550" s="150" t="e">
        <f t="shared" si="70"/>
        <v>#DIV/0!</v>
      </c>
      <c r="AS550" s="177"/>
      <c r="AT550" s="177"/>
      <c r="AV550" s="153" t="e">
        <f t="shared" si="71"/>
        <v>#DIV/0!</v>
      </c>
      <c r="AW550" s="101"/>
      <c r="AY550" s="132"/>
      <c r="AZ550" s="101"/>
      <c r="BA550" s="94"/>
      <c r="BB550" s="94"/>
      <c r="BC550" s="94"/>
      <c r="BD550" s="94"/>
      <c r="BE550" s="101"/>
      <c r="BF550" s="132"/>
      <c r="BG550" s="98"/>
      <c r="BH550" s="74" t="str">
        <f t="shared" si="66"/>
        <v>N</v>
      </c>
      <c r="BI550" t="e">
        <f t="shared" si="67"/>
        <v>#DIV/0!</v>
      </c>
      <c r="BK550" s="283">
        <f>IFERROR(VLOOKUP($B550, 'A2. Rate Change &amp; Enrollment'!$C$14:$BY$769, 75, FALSE), 0)</f>
        <v>0</v>
      </c>
      <c r="BL550" s="283" t="e">
        <f t="shared" si="68"/>
        <v>#DIV/0!</v>
      </c>
      <c r="BM550" s="283" t="e">
        <f t="shared" si="69"/>
        <v>#DIV/0!</v>
      </c>
      <c r="BN550" t="e">
        <f t="shared" si="72"/>
        <v>#DIV/0!</v>
      </c>
    </row>
    <row r="551" spans="1:66" x14ac:dyDescent="0.35">
      <c r="A551" t="s">
        <v>854</v>
      </c>
      <c r="B551" s="144"/>
      <c r="C551" s="98"/>
      <c r="D551" s="43" t="str">
        <f t="shared" si="65"/>
        <v>PPO</v>
      </c>
      <c r="E551" s="100"/>
      <c r="F551" s="101"/>
      <c r="G551" s="100"/>
      <c r="H551" s="101"/>
      <c r="I551" s="100"/>
      <c r="J551" s="101"/>
      <c r="K551" s="100"/>
      <c r="L551" s="101"/>
      <c r="M551" s="100"/>
      <c r="N551" s="101"/>
      <c r="O551" s="100"/>
      <c r="P551" s="101"/>
      <c r="Q551" s="100"/>
      <c r="R551" s="101"/>
      <c r="S551" s="100"/>
      <c r="T551" s="101"/>
      <c r="U551" s="118"/>
      <c r="V551" s="118"/>
      <c r="W551" s="100"/>
      <c r="X551" s="100"/>
      <c r="Y551" s="100"/>
      <c r="Z551" s="100"/>
      <c r="AA551" s="132"/>
      <c r="AB551" s="101"/>
      <c r="AC551" s="101"/>
      <c r="AD551" s="101"/>
      <c r="AE551" s="100"/>
      <c r="AF551" s="101"/>
      <c r="AG551" s="100"/>
      <c r="AH551" s="101"/>
      <c r="AI551" s="100"/>
      <c r="AJ551" s="101"/>
      <c r="AK551" s="100"/>
      <c r="AL551" s="101"/>
      <c r="AM551" s="101"/>
      <c r="AN551" s="8"/>
      <c r="AO551" s="147">
        <f>IFERROR(VLOOKUP(B551,'A2. Rate Change &amp; Enrollment'!$C$20:$K$769,3,FALSE),0)</f>
        <v>0</v>
      </c>
      <c r="AP551" s="147">
        <f>IFERROR(VLOOKUP(B551,'A2. Rate Change &amp; Enrollment'!$C$20:$K$769,7,FALSE),0)</f>
        <v>0</v>
      </c>
      <c r="AQ551" s="150" t="e">
        <f t="shared" si="70"/>
        <v>#DIV/0!</v>
      </c>
      <c r="AS551" s="177"/>
      <c r="AT551" s="177"/>
      <c r="AV551" s="153" t="e">
        <f t="shared" si="71"/>
        <v>#DIV/0!</v>
      </c>
      <c r="AW551" s="101"/>
      <c r="AY551" s="132"/>
      <c r="AZ551" s="101"/>
      <c r="BA551" s="94"/>
      <c r="BB551" s="94"/>
      <c r="BC551" s="94"/>
      <c r="BD551" s="94"/>
      <c r="BE551" s="101"/>
      <c r="BF551" s="132"/>
      <c r="BG551" s="98"/>
      <c r="BH551" s="74" t="str">
        <f t="shared" si="66"/>
        <v>N</v>
      </c>
      <c r="BI551" t="e">
        <f t="shared" si="67"/>
        <v>#DIV/0!</v>
      </c>
      <c r="BK551" s="283">
        <f>IFERROR(VLOOKUP($B551, 'A2. Rate Change &amp; Enrollment'!$C$14:$BY$769, 75, FALSE), 0)</f>
        <v>0</v>
      </c>
      <c r="BL551" s="283" t="e">
        <f t="shared" si="68"/>
        <v>#DIV/0!</v>
      </c>
      <c r="BM551" s="283" t="e">
        <f t="shared" si="69"/>
        <v>#DIV/0!</v>
      </c>
      <c r="BN551" t="e">
        <f t="shared" si="72"/>
        <v>#DIV/0!</v>
      </c>
    </row>
    <row r="552" spans="1:66" x14ac:dyDescent="0.35">
      <c r="A552" t="s">
        <v>855</v>
      </c>
      <c r="B552" s="144"/>
      <c r="C552" s="98"/>
      <c r="D552" s="43" t="str">
        <f t="shared" si="65"/>
        <v>PPO</v>
      </c>
      <c r="E552" s="100"/>
      <c r="F552" s="101"/>
      <c r="G552" s="100"/>
      <c r="H552" s="101"/>
      <c r="I552" s="100"/>
      <c r="J552" s="101"/>
      <c r="K552" s="100"/>
      <c r="L552" s="101"/>
      <c r="M552" s="100"/>
      <c r="N552" s="101"/>
      <c r="O552" s="100"/>
      <c r="P552" s="101"/>
      <c r="Q552" s="100"/>
      <c r="R552" s="101"/>
      <c r="S552" s="100"/>
      <c r="T552" s="101"/>
      <c r="U552" s="118"/>
      <c r="V552" s="118"/>
      <c r="W552" s="100"/>
      <c r="X552" s="100"/>
      <c r="Y552" s="100"/>
      <c r="Z552" s="100"/>
      <c r="AA552" s="132"/>
      <c r="AB552" s="101"/>
      <c r="AC552" s="101"/>
      <c r="AD552" s="101"/>
      <c r="AE552" s="100"/>
      <c r="AF552" s="101"/>
      <c r="AG552" s="100"/>
      <c r="AH552" s="101"/>
      <c r="AI552" s="100"/>
      <c r="AJ552" s="101"/>
      <c r="AK552" s="100"/>
      <c r="AL552" s="101"/>
      <c r="AM552" s="101"/>
      <c r="AN552" s="8"/>
      <c r="AO552" s="147">
        <f>IFERROR(VLOOKUP(B552,'A2. Rate Change &amp; Enrollment'!$C$20:$K$769,3,FALSE),0)</f>
        <v>0</v>
      </c>
      <c r="AP552" s="147">
        <f>IFERROR(VLOOKUP(B552,'A2. Rate Change &amp; Enrollment'!$C$20:$K$769,7,FALSE),0)</f>
        <v>0</v>
      </c>
      <c r="AQ552" s="150" t="e">
        <f t="shared" si="70"/>
        <v>#DIV/0!</v>
      </c>
      <c r="AS552" s="177"/>
      <c r="AT552" s="177"/>
      <c r="AV552" s="153" t="e">
        <f t="shared" si="71"/>
        <v>#DIV/0!</v>
      </c>
      <c r="AW552" s="101"/>
      <c r="AY552" s="132"/>
      <c r="AZ552" s="101"/>
      <c r="BA552" s="94"/>
      <c r="BB552" s="94"/>
      <c r="BC552" s="94"/>
      <c r="BD552" s="94"/>
      <c r="BE552" s="101"/>
      <c r="BF552" s="132"/>
      <c r="BG552" s="98"/>
      <c r="BH552" s="74" t="str">
        <f t="shared" si="66"/>
        <v>N</v>
      </c>
      <c r="BI552" t="e">
        <f t="shared" si="67"/>
        <v>#DIV/0!</v>
      </c>
      <c r="BK552" s="283">
        <f>IFERROR(VLOOKUP($B552, 'A2. Rate Change &amp; Enrollment'!$C$14:$BY$769, 75, FALSE), 0)</f>
        <v>0</v>
      </c>
      <c r="BL552" s="283" t="e">
        <f t="shared" si="68"/>
        <v>#DIV/0!</v>
      </c>
      <c r="BM552" s="283" t="e">
        <f t="shared" si="69"/>
        <v>#DIV/0!</v>
      </c>
      <c r="BN552" t="e">
        <f t="shared" si="72"/>
        <v>#DIV/0!</v>
      </c>
    </row>
    <row r="553" spans="1:66" x14ac:dyDescent="0.35">
      <c r="A553" t="s">
        <v>856</v>
      </c>
      <c r="B553" s="144"/>
      <c r="C553" s="98"/>
      <c r="D553" s="43" t="str">
        <f t="shared" si="65"/>
        <v>PPO</v>
      </c>
      <c r="E553" s="100"/>
      <c r="F553" s="101"/>
      <c r="G553" s="100"/>
      <c r="H553" s="101"/>
      <c r="I553" s="100"/>
      <c r="J553" s="101"/>
      <c r="K553" s="100"/>
      <c r="L553" s="101"/>
      <c r="M553" s="100"/>
      <c r="N553" s="101"/>
      <c r="O553" s="100"/>
      <c r="P553" s="101"/>
      <c r="Q553" s="100"/>
      <c r="R553" s="101"/>
      <c r="S553" s="100"/>
      <c r="T553" s="101"/>
      <c r="U553" s="118"/>
      <c r="V553" s="118"/>
      <c r="W553" s="100"/>
      <c r="X553" s="100"/>
      <c r="Y553" s="100"/>
      <c r="Z553" s="100"/>
      <c r="AA553" s="132"/>
      <c r="AB553" s="101"/>
      <c r="AC553" s="101"/>
      <c r="AD553" s="101"/>
      <c r="AE553" s="100"/>
      <c r="AF553" s="101"/>
      <c r="AG553" s="100"/>
      <c r="AH553" s="101"/>
      <c r="AI553" s="100"/>
      <c r="AJ553" s="101"/>
      <c r="AK553" s="100"/>
      <c r="AL553" s="101"/>
      <c r="AM553" s="101"/>
      <c r="AN553" s="8"/>
      <c r="AO553" s="147">
        <f>IFERROR(VLOOKUP(B553,'A2. Rate Change &amp; Enrollment'!$C$20:$K$769,3,FALSE),0)</f>
        <v>0</v>
      </c>
      <c r="AP553" s="147">
        <f>IFERROR(VLOOKUP(B553,'A2. Rate Change &amp; Enrollment'!$C$20:$K$769,7,FALSE),0)</f>
        <v>0</v>
      </c>
      <c r="AQ553" s="150" t="e">
        <f t="shared" si="70"/>
        <v>#DIV/0!</v>
      </c>
      <c r="AS553" s="177"/>
      <c r="AT553" s="177"/>
      <c r="AV553" s="153" t="e">
        <f t="shared" si="71"/>
        <v>#DIV/0!</v>
      </c>
      <c r="AW553" s="101"/>
      <c r="AY553" s="132"/>
      <c r="AZ553" s="101"/>
      <c r="BA553" s="94"/>
      <c r="BB553" s="94"/>
      <c r="BC553" s="94"/>
      <c r="BD553" s="94"/>
      <c r="BE553" s="101"/>
      <c r="BF553" s="132"/>
      <c r="BG553" s="98"/>
      <c r="BH553" s="74" t="str">
        <f t="shared" si="66"/>
        <v>N</v>
      </c>
      <c r="BI553" t="e">
        <f t="shared" si="67"/>
        <v>#DIV/0!</v>
      </c>
      <c r="BK553" s="283">
        <f>IFERROR(VLOOKUP($B553, 'A2. Rate Change &amp; Enrollment'!$C$14:$BY$769, 75, FALSE), 0)</f>
        <v>0</v>
      </c>
      <c r="BL553" s="283" t="e">
        <f t="shared" si="68"/>
        <v>#DIV/0!</v>
      </c>
      <c r="BM553" s="283" t="e">
        <f t="shared" si="69"/>
        <v>#DIV/0!</v>
      </c>
      <c r="BN553" t="e">
        <f t="shared" si="72"/>
        <v>#DIV/0!</v>
      </c>
    </row>
    <row r="554" spans="1:66" x14ac:dyDescent="0.35">
      <c r="A554" t="s">
        <v>857</v>
      </c>
      <c r="B554" s="144"/>
      <c r="C554" s="98"/>
      <c r="D554" s="43" t="str">
        <f t="shared" si="65"/>
        <v>PPO</v>
      </c>
      <c r="E554" s="100"/>
      <c r="F554" s="101"/>
      <c r="G554" s="100"/>
      <c r="H554" s="101"/>
      <c r="I554" s="100"/>
      <c r="J554" s="101"/>
      <c r="K554" s="100"/>
      <c r="L554" s="101"/>
      <c r="M554" s="100"/>
      <c r="N554" s="101"/>
      <c r="O554" s="100"/>
      <c r="P554" s="101"/>
      <c r="Q554" s="100"/>
      <c r="R554" s="101"/>
      <c r="S554" s="100"/>
      <c r="T554" s="101"/>
      <c r="U554" s="118"/>
      <c r="V554" s="118"/>
      <c r="W554" s="100"/>
      <c r="X554" s="100"/>
      <c r="Y554" s="100"/>
      <c r="Z554" s="100"/>
      <c r="AA554" s="132"/>
      <c r="AB554" s="101"/>
      <c r="AC554" s="101"/>
      <c r="AD554" s="101"/>
      <c r="AE554" s="100"/>
      <c r="AF554" s="101"/>
      <c r="AG554" s="100"/>
      <c r="AH554" s="101"/>
      <c r="AI554" s="100"/>
      <c r="AJ554" s="101"/>
      <c r="AK554" s="100"/>
      <c r="AL554" s="101"/>
      <c r="AM554" s="101"/>
      <c r="AN554" s="8"/>
      <c r="AO554" s="147">
        <f>IFERROR(VLOOKUP(B554,'A2. Rate Change &amp; Enrollment'!$C$20:$K$769,3,FALSE),0)</f>
        <v>0</v>
      </c>
      <c r="AP554" s="147">
        <f>IFERROR(VLOOKUP(B554,'A2. Rate Change &amp; Enrollment'!$C$20:$K$769,7,FALSE),0)</f>
        <v>0</v>
      </c>
      <c r="AQ554" s="150" t="e">
        <f t="shared" si="70"/>
        <v>#DIV/0!</v>
      </c>
      <c r="AS554" s="177"/>
      <c r="AT554" s="177"/>
      <c r="AV554" s="153" t="e">
        <f t="shared" si="71"/>
        <v>#DIV/0!</v>
      </c>
      <c r="AW554" s="101"/>
      <c r="AY554" s="132"/>
      <c r="AZ554" s="101"/>
      <c r="BA554" s="94"/>
      <c r="BB554" s="94"/>
      <c r="BC554" s="94"/>
      <c r="BD554" s="94"/>
      <c r="BE554" s="101"/>
      <c r="BF554" s="132"/>
      <c r="BG554" s="98"/>
      <c r="BH554" s="74" t="str">
        <f t="shared" si="66"/>
        <v>N</v>
      </c>
      <c r="BI554" t="e">
        <f t="shared" si="67"/>
        <v>#DIV/0!</v>
      </c>
      <c r="BK554" s="283">
        <f>IFERROR(VLOOKUP($B554, 'A2. Rate Change &amp; Enrollment'!$C$14:$BY$769, 75, FALSE), 0)</f>
        <v>0</v>
      </c>
      <c r="BL554" s="283" t="e">
        <f t="shared" si="68"/>
        <v>#DIV/0!</v>
      </c>
      <c r="BM554" s="283" t="e">
        <f t="shared" si="69"/>
        <v>#DIV/0!</v>
      </c>
      <c r="BN554" t="e">
        <f t="shared" si="72"/>
        <v>#DIV/0!</v>
      </c>
    </row>
    <row r="555" spans="1:66" x14ac:dyDescent="0.35">
      <c r="A555" t="s">
        <v>858</v>
      </c>
      <c r="B555" s="144"/>
      <c r="C555" s="98"/>
      <c r="D555" s="43" t="str">
        <f t="shared" si="65"/>
        <v>PPO</v>
      </c>
      <c r="E555" s="100"/>
      <c r="F555" s="101"/>
      <c r="G555" s="100"/>
      <c r="H555" s="101"/>
      <c r="I555" s="100"/>
      <c r="J555" s="101"/>
      <c r="K555" s="100"/>
      <c r="L555" s="101"/>
      <c r="M555" s="100"/>
      <c r="N555" s="101"/>
      <c r="O555" s="100"/>
      <c r="P555" s="101"/>
      <c r="Q555" s="100"/>
      <c r="R555" s="101"/>
      <c r="S555" s="100"/>
      <c r="T555" s="101"/>
      <c r="U555" s="118"/>
      <c r="V555" s="118"/>
      <c r="W555" s="100"/>
      <c r="X555" s="100"/>
      <c r="Y555" s="100"/>
      <c r="Z555" s="100"/>
      <c r="AA555" s="132"/>
      <c r="AB555" s="101"/>
      <c r="AC555" s="101"/>
      <c r="AD555" s="101"/>
      <c r="AE555" s="100"/>
      <c r="AF555" s="101"/>
      <c r="AG555" s="100"/>
      <c r="AH555" s="101"/>
      <c r="AI555" s="100"/>
      <c r="AJ555" s="101"/>
      <c r="AK555" s="100"/>
      <c r="AL555" s="101"/>
      <c r="AM555" s="101"/>
      <c r="AN555" s="8"/>
      <c r="AO555" s="147">
        <f>IFERROR(VLOOKUP(B555,'A2. Rate Change &amp; Enrollment'!$C$20:$K$769,3,FALSE),0)</f>
        <v>0</v>
      </c>
      <c r="AP555" s="147">
        <f>IFERROR(VLOOKUP(B555,'A2. Rate Change &amp; Enrollment'!$C$20:$K$769,7,FALSE),0)</f>
        <v>0</v>
      </c>
      <c r="AQ555" s="150" t="e">
        <f t="shared" si="70"/>
        <v>#DIV/0!</v>
      </c>
      <c r="AS555" s="177"/>
      <c r="AT555" s="177"/>
      <c r="AV555" s="153" t="e">
        <f t="shared" si="71"/>
        <v>#DIV/0!</v>
      </c>
      <c r="AW555" s="101"/>
      <c r="AY555" s="132"/>
      <c r="AZ555" s="101"/>
      <c r="BA555" s="94"/>
      <c r="BB555" s="94"/>
      <c r="BC555" s="94"/>
      <c r="BD555" s="94"/>
      <c r="BE555" s="101"/>
      <c r="BF555" s="132"/>
      <c r="BG555" s="98"/>
      <c r="BH555" s="74" t="str">
        <f t="shared" si="66"/>
        <v>N</v>
      </c>
      <c r="BI555" t="e">
        <f t="shared" si="67"/>
        <v>#DIV/0!</v>
      </c>
      <c r="BK555" s="283">
        <f>IFERROR(VLOOKUP($B555, 'A2. Rate Change &amp; Enrollment'!$C$14:$BY$769, 75, FALSE), 0)</f>
        <v>0</v>
      </c>
      <c r="BL555" s="283" t="e">
        <f t="shared" si="68"/>
        <v>#DIV/0!</v>
      </c>
      <c r="BM555" s="283" t="e">
        <f t="shared" si="69"/>
        <v>#DIV/0!</v>
      </c>
      <c r="BN555" t="e">
        <f t="shared" si="72"/>
        <v>#DIV/0!</v>
      </c>
    </row>
    <row r="556" spans="1:66" x14ac:dyDescent="0.35">
      <c r="A556" t="s">
        <v>859</v>
      </c>
      <c r="B556" s="144"/>
      <c r="C556" s="98"/>
      <c r="D556" s="43" t="str">
        <f t="shared" si="65"/>
        <v>PPO</v>
      </c>
      <c r="E556" s="100"/>
      <c r="F556" s="101"/>
      <c r="G556" s="100"/>
      <c r="H556" s="101"/>
      <c r="I556" s="100"/>
      <c r="J556" s="101"/>
      <c r="K556" s="100"/>
      <c r="L556" s="101"/>
      <c r="M556" s="100"/>
      <c r="N556" s="101"/>
      <c r="O556" s="100"/>
      <c r="P556" s="101"/>
      <c r="Q556" s="100"/>
      <c r="R556" s="101"/>
      <c r="S556" s="100"/>
      <c r="T556" s="101"/>
      <c r="U556" s="118"/>
      <c r="V556" s="118"/>
      <c r="W556" s="100"/>
      <c r="X556" s="100"/>
      <c r="Y556" s="100"/>
      <c r="Z556" s="100"/>
      <c r="AA556" s="132"/>
      <c r="AB556" s="101"/>
      <c r="AC556" s="101"/>
      <c r="AD556" s="101"/>
      <c r="AE556" s="100"/>
      <c r="AF556" s="101"/>
      <c r="AG556" s="100"/>
      <c r="AH556" s="101"/>
      <c r="AI556" s="100"/>
      <c r="AJ556" s="101"/>
      <c r="AK556" s="100"/>
      <c r="AL556" s="101"/>
      <c r="AM556" s="101"/>
      <c r="AN556" s="8"/>
      <c r="AO556" s="147">
        <f>IFERROR(VLOOKUP(B556,'A2. Rate Change &amp; Enrollment'!$C$20:$K$769,3,FALSE),0)</f>
        <v>0</v>
      </c>
      <c r="AP556" s="147">
        <f>IFERROR(VLOOKUP(B556,'A2. Rate Change &amp; Enrollment'!$C$20:$K$769,7,FALSE),0)</f>
        <v>0</v>
      </c>
      <c r="AQ556" s="150" t="e">
        <f t="shared" si="70"/>
        <v>#DIV/0!</v>
      </c>
      <c r="AS556" s="177"/>
      <c r="AT556" s="177"/>
      <c r="AV556" s="153" t="e">
        <f t="shared" si="71"/>
        <v>#DIV/0!</v>
      </c>
      <c r="AW556" s="101"/>
      <c r="AY556" s="132"/>
      <c r="AZ556" s="101"/>
      <c r="BA556" s="94"/>
      <c r="BB556" s="94"/>
      <c r="BC556" s="94"/>
      <c r="BD556" s="94"/>
      <c r="BE556" s="101"/>
      <c r="BF556" s="132"/>
      <c r="BG556" s="98"/>
      <c r="BH556" s="74" t="str">
        <f t="shared" si="66"/>
        <v>N</v>
      </c>
      <c r="BI556" t="e">
        <f t="shared" si="67"/>
        <v>#DIV/0!</v>
      </c>
      <c r="BK556" s="283">
        <f>IFERROR(VLOOKUP($B556, 'A2. Rate Change &amp; Enrollment'!$C$14:$BY$769, 75, FALSE), 0)</f>
        <v>0</v>
      </c>
      <c r="BL556" s="283" t="e">
        <f t="shared" si="68"/>
        <v>#DIV/0!</v>
      </c>
      <c r="BM556" s="283" t="e">
        <f t="shared" si="69"/>
        <v>#DIV/0!</v>
      </c>
      <c r="BN556" t="e">
        <f t="shared" si="72"/>
        <v>#DIV/0!</v>
      </c>
    </row>
    <row r="557" spans="1:66" x14ac:dyDescent="0.35">
      <c r="A557" t="s">
        <v>860</v>
      </c>
      <c r="B557" s="144"/>
      <c r="C557" s="98"/>
      <c r="D557" s="43" t="str">
        <f t="shared" si="65"/>
        <v>PPO</v>
      </c>
      <c r="E557" s="100"/>
      <c r="F557" s="101"/>
      <c r="G557" s="100"/>
      <c r="H557" s="101"/>
      <c r="I557" s="100"/>
      <c r="J557" s="101"/>
      <c r="K557" s="100"/>
      <c r="L557" s="101"/>
      <c r="M557" s="100"/>
      <c r="N557" s="101"/>
      <c r="O557" s="100"/>
      <c r="P557" s="101"/>
      <c r="Q557" s="100"/>
      <c r="R557" s="101"/>
      <c r="S557" s="100"/>
      <c r="T557" s="101"/>
      <c r="U557" s="118"/>
      <c r="V557" s="118"/>
      <c r="W557" s="100"/>
      <c r="X557" s="100"/>
      <c r="Y557" s="100"/>
      <c r="Z557" s="100"/>
      <c r="AA557" s="132"/>
      <c r="AB557" s="101"/>
      <c r="AC557" s="101"/>
      <c r="AD557" s="101"/>
      <c r="AE557" s="100"/>
      <c r="AF557" s="101"/>
      <c r="AG557" s="100"/>
      <c r="AH557" s="101"/>
      <c r="AI557" s="100"/>
      <c r="AJ557" s="101"/>
      <c r="AK557" s="100"/>
      <c r="AL557" s="101"/>
      <c r="AM557" s="101"/>
      <c r="AN557" s="8"/>
      <c r="AO557" s="147">
        <f>IFERROR(VLOOKUP(B557,'A2. Rate Change &amp; Enrollment'!$C$20:$K$769,3,FALSE),0)</f>
        <v>0</v>
      </c>
      <c r="AP557" s="147">
        <f>IFERROR(VLOOKUP(B557,'A2. Rate Change &amp; Enrollment'!$C$20:$K$769,7,FALSE),0)</f>
        <v>0</v>
      </c>
      <c r="AQ557" s="150" t="e">
        <f t="shared" si="70"/>
        <v>#DIV/0!</v>
      </c>
      <c r="AS557" s="177"/>
      <c r="AT557" s="177"/>
      <c r="AV557" s="153" t="e">
        <f t="shared" si="71"/>
        <v>#DIV/0!</v>
      </c>
      <c r="AW557" s="101"/>
      <c r="AY557" s="132"/>
      <c r="AZ557" s="101"/>
      <c r="BA557" s="94"/>
      <c r="BB557" s="94"/>
      <c r="BC557" s="94"/>
      <c r="BD557" s="94"/>
      <c r="BE557" s="101"/>
      <c r="BF557" s="132"/>
      <c r="BG557" s="98"/>
      <c r="BH557" s="74" t="str">
        <f t="shared" si="66"/>
        <v>N</v>
      </c>
      <c r="BI557" t="e">
        <f t="shared" si="67"/>
        <v>#DIV/0!</v>
      </c>
      <c r="BK557" s="283">
        <f>IFERROR(VLOOKUP($B557, 'A2. Rate Change &amp; Enrollment'!$C$14:$BY$769, 75, FALSE), 0)</f>
        <v>0</v>
      </c>
      <c r="BL557" s="283" t="e">
        <f t="shared" si="68"/>
        <v>#DIV/0!</v>
      </c>
      <c r="BM557" s="283" t="e">
        <f t="shared" si="69"/>
        <v>#DIV/0!</v>
      </c>
      <c r="BN557" t="e">
        <f t="shared" si="72"/>
        <v>#DIV/0!</v>
      </c>
    </row>
    <row r="558" spans="1:66" x14ac:dyDescent="0.35">
      <c r="A558" t="s">
        <v>861</v>
      </c>
      <c r="B558" s="144"/>
      <c r="C558" s="98"/>
      <c r="D558" s="43" t="str">
        <f t="shared" si="65"/>
        <v>PPO</v>
      </c>
      <c r="E558" s="100"/>
      <c r="F558" s="101"/>
      <c r="G558" s="100"/>
      <c r="H558" s="101"/>
      <c r="I558" s="100"/>
      <c r="J558" s="101"/>
      <c r="K558" s="100"/>
      <c r="L558" s="101"/>
      <c r="M558" s="100"/>
      <c r="N558" s="101"/>
      <c r="O558" s="100"/>
      <c r="P558" s="101"/>
      <c r="Q558" s="100"/>
      <c r="R558" s="101"/>
      <c r="S558" s="100"/>
      <c r="T558" s="101"/>
      <c r="U558" s="118"/>
      <c r="V558" s="118"/>
      <c r="W558" s="100"/>
      <c r="X558" s="100"/>
      <c r="Y558" s="100"/>
      <c r="Z558" s="100"/>
      <c r="AA558" s="132"/>
      <c r="AB558" s="101"/>
      <c r="AC558" s="101"/>
      <c r="AD558" s="101"/>
      <c r="AE558" s="100"/>
      <c r="AF558" s="101"/>
      <c r="AG558" s="100"/>
      <c r="AH558" s="101"/>
      <c r="AI558" s="100"/>
      <c r="AJ558" s="101"/>
      <c r="AK558" s="100"/>
      <c r="AL558" s="101"/>
      <c r="AM558" s="101"/>
      <c r="AN558" s="8"/>
      <c r="AO558" s="147">
        <f>IFERROR(VLOOKUP(B558,'A2. Rate Change &amp; Enrollment'!$C$20:$K$769,3,FALSE),0)</f>
        <v>0</v>
      </c>
      <c r="AP558" s="147">
        <f>IFERROR(VLOOKUP(B558,'A2. Rate Change &amp; Enrollment'!$C$20:$K$769,7,FALSE),0)</f>
        <v>0</v>
      </c>
      <c r="AQ558" s="150" t="e">
        <f t="shared" si="70"/>
        <v>#DIV/0!</v>
      </c>
      <c r="AS558" s="177"/>
      <c r="AT558" s="177"/>
      <c r="AV558" s="153" t="e">
        <f t="shared" si="71"/>
        <v>#DIV/0!</v>
      </c>
      <c r="AW558" s="101"/>
      <c r="AY558" s="132"/>
      <c r="AZ558" s="101"/>
      <c r="BA558" s="94"/>
      <c r="BB558" s="94"/>
      <c r="BC558" s="94"/>
      <c r="BD558" s="94"/>
      <c r="BE558" s="101"/>
      <c r="BF558" s="132"/>
      <c r="BG558" s="98"/>
      <c r="BH558" s="74" t="str">
        <f t="shared" si="66"/>
        <v>N</v>
      </c>
      <c r="BI558" t="e">
        <f t="shared" si="67"/>
        <v>#DIV/0!</v>
      </c>
      <c r="BK558" s="283">
        <f>IFERROR(VLOOKUP($B558, 'A2. Rate Change &amp; Enrollment'!$C$14:$BY$769, 75, FALSE), 0)</f>
        <v>0</v>
      </c>
      <c r="BL558" s="283" t="e">
        <f t="shared" si="68"/>
        <v>#DIV/0!</v>
      </c>
      <c r="BM558" s="283" t="e">
        <f t="shared" si="69"/>
        <v>#DIV/0!</v>
      </c>
      <c r="BN558" t="e">
        <f t="shared" si="72"/>
        <v>#DIV/0!</v>
      </c>
    </row>
    <row r="559" spans="1:66" x14ac:dyDescent="0.35">
      <c r="A559" t="s">
        <v>862</v>
      </c>
      <c r="B559" s="144"/>
      <c r="C559" s="98"/>
      <c r="D559" s="43" t="str">
        <f t="shared" si="65"/>
        <v>PPO</v>
      </c>
      <c r="E559" s="100"/>
      <c r="F559" s="101"/>
      <c r="G559" s="100"/>
      <c r="H559" s="101"/>
      <c r="I559" s="100"/>
      <c r="J559" s="101"/>
      <c r="K559" s="100"/>
      <c r="L559" s="101"/>
      <c r="M559" s="100"/>
      <c r="N559" s="101"/>
      <c r="O559" s="100"/>
      <c r="P559" s="101"/>
      <c r="Q559" s="100"/>
      <c r="R559" s="101"/>
      <c r="S559" s="100"/>
      <c r="T559" s="101"/>
      <c r="U559" s="118"/>
      <c r="V559" s="118"/>
      <c r="W559" s="100"/>
      <c r="X559" s="100"/>
      <c r="Y559" s="100"/>
      <c r="Z559" s="100"/>
      <c r="AA559" s="132"/>
      <c r="AB559" s="101"/>
      <c r="AC559" s="101"/>
      <c r="AD559" s="101"/>
      <c r="AE559" s="100"/>
      <c r="AF559" s="101"/>
      <c r="AG559" s="100"/>
      <c r="AH559" s="101"/>
      <c r="AI559" s="100"/>
      <c r="AJ559" s="101"/>
      <c r="AK559" s="100"/>
      <c r="AL559" s="101"/>
      <c r="AM559" s="101"/>
      <c r="AN559" s="8"/>
      <c r="AO559" s="147">
        <f>IFERROR(VLOOKUP(B559,'A2. Rate Change &amp; Enrollment'!$C$20:$K$769,3,FALSE),0)</f>
        <v>0</v>
      </c>
      <c r="AP559" s="147">
        <f>IFERROR(VLOOKUP(B559,'A2. Rate Change &amp; Enrollment'!$C$20:$K$769,7,FALSE),0)</f>
        <v>0</v>
      </c>
      <c r="AQ559" s="150" t="e">
        <f t="shared" si="70"/>
        <v>#DIV/0!</v>
      </c>
      <c r="AS559" s="177"/>
      <c r="AT559" s="177"/>
      <c r="AV559" s="153" t="e">
        <f t="shared" si="71"/>
        <v>#DIV/0!</v>
      </c>
      <c r="AW559" s="101"/>
      <c r="AY559" s="132"/>
      <c r="AZ559" s="101"/>
      <c r="BA559" s="94"/>
      <c r="BB559" s="94"/>
      <c r="BC559" s="94"/>
      <c r="BD559" s="94"/>
      <c r="BE559" s="101"/>
      <c r="BF559" s="132"/>
      <c r="BG559" s="98"/>
      <c r="BH559" s="74" t="str">
        <f t="shared" si="66"/>
        <v>N</v>
      </c>
      <c r="BI559" t="e">
        <f t="shared" si="67"/>
        <v>#DIV/0!</v>
      </c>
      <c r="BK559" s="283">
        <f>IFERROR(VLOOKUP($B559, 'A2. Rate Change &amp; Enrollment'!$C$14:$BY$769, 75, FALSE), 0)</f>
        <v>0</v>
      </c>
      <c r="BL559" s="283" t="e">
        <f t="shared" si="68"/>
        <v>#DIV/0!</v>
      </c>
      <c r="BM559" s="283" t="e">
        <f t="shared" si="69"/>
        <v>#DIV/0!</v>
      </c>
      <c r="BN559" t="e">
        <f t="shared" si="72"/>
        <v>#DIV/0!</v>
      </c>
    </row>
    <row r="560" spans="1:66" x14ac:dyDescent="0.35">
      <c r="A560" t="s">
        <v>863</v>
      </c>
      <c r="B560" s="144"/>
      <c r="C560" s="98"/>
      <c r="D560" s="43" t="str">
        <f t="shared" si="65"/>
        <v>PPO</v>
      </c>
      <c r="E560" s="100"/>
      <c r="F560" s="101"/>
      <c r="G560" s="100"/>
      <c r="H560" s="101"/>
      <c r="I560" s="100"/>
      <c r="J560" s="101"/>
      <c r="K560" s="100"/>
      <c r="L560" s="101"/>
      <c r="M560" s="100"/>
      <c r="N560" s="101"/>
      <c r="O560" s="100"/>
      <c r="P560" s="101"/>
      <c r="Q560" s="100"/>
      <c r="R560" s="101"/>
      <c r="S560" s="100"/>
      <c r="T560" s="101"/>
      <c r="U560" s="118"/>
      <c r="V560" s="118"/>
      <c r="W560" s="100"/>
      <c r="X560" s="100"/>
      <c r="Y560" s="100"/>
      <c r="Z560" s="100"/>
      <c r="AA560" s="132"/>
      <c r="AB560" s="101"/>
      <c r="AC560" s="101"/>
      <c r="AD560" s="101"/>
      <c r="AE560" s="100"/>
      <c r="AF560" s="101"/>
      <c r="AG560" s="100"/>
      <c r="AH560" s="101"/>
      <c r="AI560" s="100"/>
      <c r="AJ560" s="101"/>
      <c r="AK560" s="100"/>
      <c r="AL560" s="101"/>
      <c r="AM560" s="101"/>
      <c r="AN560" s="8"/>
      <c r="AO560" s="147">
        <f>IFERROR(VLOOKUP(B560,'A2. Rate Change &amp; Enrollment'!$C$20:$K$769,3,FALSE),0)</f>
        <v>0</v>
      </c>
      <c r="AP560" s="147">
        <f>IFERROR(VLOOKUP(B560,'A2. Rate Change &amp; Enrollment'!$C$20:$K$769,7,FALSE),0)</f>
        <v>0</v>
      </c>
      <c r="AQ560" s="150" t="e">
        <f t="shared" si="70"/>
        <v>#DIV/0!</v>
      </c>
      <c r="AS560" s="177"/>
      <c r="AT560" s="177"/>
      <c r="AV560" s="153" t="e">
        <f t="shared" si="71"/>
        <v>#DIV/0!</v>
      </c>
      <c r="AW560" s="101"/>
      <c r="AY560" s="132"/>
      <c r="AZ560" s="101"/>
      <c r="BA560" s="94"/>
      <c r="BB560" s="94"/>
      <c r="BC560" s="94"/>
      <c r="BD560" s="94"/>
      <c r="BE560" s="101"/>
      <c r="BF560" s="132"/>
      <c r="BG560" s="98"/>
      <c r="BH560" s="74" t="str">
        <f t="shared" si="66"/>
        <v>N</v>
      </c>
      <c r="BI560" t="e">
        <f t="shared" si="67"/>
        <v>#DIV/0!</v>
      </c>
      <c r="BK560" s="283">
        <f>IFERROR(VLOOKUP($B560, 'A2. Rate Change &amp; Enrollment'!$C$14:$BY$769, 75, FALSE), 0)</f>
        <v>0</v>
      </c>
      <c r="BL560" s="283" t="e">
        <f t="shared" si="68"/>
        <v>#DIV/0!</v>
      </c>
      <c r="BM560" s="283" t="e">
        <f t="shared" si="69"/>
        <v>#DIV/0!</v>
      </c>
      <c r="BN560" t="e">
        <f t="shared" si="72"/>
        <v>#DIV/0!</v>
      </c>
    </row>
    <row r="561" spans="1:66" x14ac:dyDescent="0.35">
      <c r="A561" t="s">
        <v>864</v>
      </c>
      <c r="B561" s="144"/>
      <c r="C561" s="98"/>
      <c r="D561" s="43" t="str">
        <f t="shared" si="65"/>
        <v>PPO</v>
      </c>
      <c r="E561" s="100"/>
      <c r="F561" s="101"/>
      <c r="G561" s="100"/>
      <c r="H561" s="101"/>
      <c r="I561" s="100"/>
      <c r="J561" s="101"/>
      <c r="K561" s="100"/>
      <c r="L561" s="101"/>
      <c r="M561" s="100"/>
      <c r="N561" s="101"/>
      <c r="O561" s="100"/>
      <c r="P561" s="101"/>
      <c r="Q561" s="100"/>
      <c r="R561" s="101"/>
      <c r="S561" s="100"/>
      <c r="T561" s="101"/>
      <c r="U561" s="118"/>
      <c r="V561" s="118"/>
      <c r="W561" s="100"/>
      <c r="X561" s="100"/>
      <c r="Y561" s="100"/>
      <c r="Z561" s="100"/>
      <c r="AA561" s="132"/>
      <c r="AB561" s="101"/>
      <c r="AC561" s="101"/>
      <c r="AD561" s="101"/>
      <c r="AE561" s="100"/>
      <c r="AF561" s="101"/>
      <c r="AG561" s="100"/>
      <c r="AH561" s="101"/>
      <c r="AI561" s="100"/>
      <c r="AJ561" s="101"/>
      <c r="AK561" s="100"/>
      <c r="AL561" s="101"/>
      <c r="AM561" s="101"/>
      <c r="AN561" s="8"/>
      <c r="AO561" s="147">
        <f>IFERROR(VLOOKUP(B561,'A2. Rate Change &amp; Enrollment'!$C$20:$K$769,3,FALSE),0)</f>
        <v>0</v>
      </c>
      <c r="AP561" s="147">
        <f>IFERROR(VLOOKUP(B561,'A2. Rate Change &amp; Enrollment'!$C$20:$K$769,7,FALSE),0)</f>
        <v>0</v>
      </c>
      <c r="AQ561" s="150" t="e">
        <f t="shared" si="70"/>
        <v>#DIV/0!</v>
      </c>
      <c r="AS561" s="177"/>
      <c r="AT561" s="177"/>
      <c r="AV561" s="153" t="e">
        <f t="shared" si="71"/>
        <v>#DIV/0!</v>
      </c>
      <c r="AW561" s="101"/>
      <c r="AY561" s="132"/>
      <c r="AZ561" s="101"/>
      <c r="BA561" s="94"/>
      <c r="BB561" s="94"/>
      <c r="BC561" s="94"/>
      <c r="BD561" s="94"/>
      <c r="BE561" s="101"/>
      <c r="BF561" s="132"/>
      <c r="BG561" s="98"/>
      <c r="BH561" s="74" t="str">
        <f t="shared" si="66"/>
        <v>N</v>
      </c>
      <c r="BI561" t="e">
        <f t="shared" si="67"/>
        <v>#DIV/0!</v>
      </c>
      <c r="BK561" s="283">
        <f>IFERROR(VLOOKUP($B561, 'A2. Rate Change &amp; Enrollment'!$C$14:$BY$769, 75, FALSE), 0)</f>
        <v>0</v>
      </c>
      <c r="BL561" s="283" t="e">
        <f t="shared" si="68"/>
        <v>#DIV/0!</v>
      </c>
      <c r="BM561" s="283" t="e">
        <f t="shared" si="69"/>
        <v>#DIV/0!</v>
      </c>
      <c r="BN561" t="e">
        <f t="shared" si="72"/>
        <v>#DIV/0!</v>
      </c>
    </row>
    <row r="562" spans="1:66" x14ac:dyDescent="0.35">
      <c r="A562" t="s">
        <v>865</v>
      </c>
      <c r="B562" s="144"/>
      <c r="C562" s="98"/>
      <c r="D562" s="43" t="str">
        <f t="shared" si="65"/>
        <v>PPO</v>
      </c>
      <c r="E562" s="100"/>
      <c r="F562" s="101"/>
      <c r="G562" s="100"/>
      <c r="H562" s="101"/>
      <c r="I562" s="100"/>
      <c r="J562" s="101"/>
      <c r="K562" s="100"/>
      <c r="L562" s="101"/>
      <c r="M562" s="100"/>
      <c r="N562" s="101"/>
      <c r="O562" s="100"/>
      <c r="P562" s="101"/>
      <c r="Q562" s="100"/>
      <c r="R562" s="101"/>
      <c r="S562" s="100"/>
      <c r="T562" s="101"/>
      <c r="U562" s="118"/>
      <c r="V562" s="118"/>
      <c r="W562" s="100"/>
      <c r="X562" s="100"/>
      <c r="Y562" s="100"/>
      <c r="Z562" s="100"/>
      <c r="AA562" s="132"/>
      <c r="AB562" s="101"/>
      <c r="AC562" s="101"/>
      <c r="AD562" s="101"/>
      <c r="AE562" s="100"/>
      <c r="AF562" s="101"/>
      <c r="AG562" s="100"/>
      <c r="AH562" s="101"/>
      <c r="AI562" s="100"/>
      <c r="AJ562" s="101"/>
      <c r="AK562" s="100"/>
      <c r="AL562" s="101"/>
      <c r="AM562" s="101"/>
      <c r="AN562" s="8"/>
      <c r="AO562" s="147">
        <f>IFERROR(VLOOKUP(B562,'A2. Rate Change &amp; Enrollment'!$C$20:$K$769,3,FALSE),0)</f>
        <v>0</v>
      </c>
      <c r="AP562" s="147">
        <f>IFERROR(VLOOKUP(B562,'A2. Rate Change &amp; Enrollment'!$C$20:$K$769,7,FALSE),0)</f>
        <v>0</v>
      </c>
      <c r="AQ562" s="150" t="e">
        <f t="shared" si="70"/>
        <v>#DIV/0!</v>
      </c>
      <c r="AS562" s="177"/>
      <c r="AT562" s="177"/>
      <c r="AV562" s="153" t="e">
        <f t="shared" si="71"/>
        <v>#DIV/0!</v>
      </c>
      <c r="AW562" s="101"/>
      <c r="AY562" s="132"/>
      <c r="AZ562" s="101"/>
      <c r="BA562" s="94"/>
      <c r="BB562" s="94"/>
      <c r="BC562" s="94"/>
      <c r="BD562" s="94"/>
      <c r="BE562" s="101"/>
      <c r="BF562" s="132"/>
      <c r="BG562" s="98"/>
      <c r="BH562" s="74" t="str">
        <f t="shared" si="66"/>
        <v>N</v>
      </c>
      <c r="BI562" t="e">
        <f t="shared" si="67"/>
        <v>#DIV/0!</v>
      </c>
      <c r="BK562" s="283">
        <f>IFERROR(VLOOKUP($B562, 'A2. Rate Change &amp; Enrollment'!$C$14:$BY$769, 75, FALSE), 0)</f>
        <v>0</v>
      </c>
      <c r="BL562" s="283" t="e">
        <f t="shared" si="68"/>
        <v>#DIV/0!</v>
      </c>
      <c r="BM562" s="283" t="e">
        <f t="shared" si="69"/>
        <v>#DIV/0!</v>
      </c>
      <c r="BN562" t="e">
        <f t="shared" si="72"/>
        <v>#DIV/0!</v>
      </c>
    </row>
    <row r="563" spans="1:66" x14ac:dyDescent="0.35">
      <c r="A563" t="s">
        <v>866</v>
      </c>
      <c r="B563" s="144"/>
      <c r="C563" s="98"/>
      <c r="D563" s="43" t="str">
        <f t="shared" si="65"/>
        <v>PPO</v>
      </c>
      <c r="E563" s="100"/>
      <c r="F563" s="101"/>
      <c r="G563" s="100"/>
      <c r="H563" s="101"/>
      <c r="I563" s="100"/>
      <c r="J563" s="101"/>
      <c r="K563" s="100"/>
      <c r="L563" s="101"/>
      <c r="M563" s="100"/>
      <c r="N563" s="101"/>
      <c r="O563" s="100"/>
      <c r="P563" s="101"/>
      <c r="Q563" s="100"/>
      <c r="R563" s="101"/>
      <c r="S563" s="100"/>
      <c r="T563" s="101"/>
      <c r="U563" s="118"/>
      <c r="V563" s="118"/>
      <c r="W563" s="100"/>
      <c r="X563" s="100"/>
      <c r="Y563" s="100"/>
      <c r="Z563" s="100"/>
      <c r="AA563" s="132"/>
      <c r="AB563" s="101"/>
      <c r="AC563" s="101"/>
      <c r="AD563" s="101"/>
      <c r="AE563" s="100"/>
      <c r="AF563" s="101"/>
      <c r="AG563" s="100"/>
      <c r="AH563" s="101"/>
      <c r="AI563" s="100"/>
      <c r="AJ563" s="101"/>
      <c r="AK563" s="100"/>
      <c r="AL563" s="101"/>
      <c r="AM563" s="101"/>
      <c r="AN563" s="8"/>
      <c r="AO563" s="147">
        <f>IFERROR(VLOOKUP(B563,'A2. Rate Change &amp; Enrollment'!$C$20:$K$769,3,FALSE),0)</f>
        <v>0</v>
      </c>
      <c r="AP563" s="147">
        <f>IFERROR(VLOOKUP(B563,'A2. Rate Change &amp; Enrollment'!$C$20:$K$769,7,FALSE),0)</f>
        <v>0</v>
      </c>
      <c r="AQ563" s="150" t="e">
        <f t="shared" si="70"/>
        <v>#DIV/0!</v>
      </c>
      <c r="AS563" s="177"/>
      <c r="AT563" s="177"/>
      <c r="AV563" s="153" t="e">
        <f t="shared" si="71"/>
        <v>#DIV/0!</v>
      </c>
      <c r="AW563" s="101"/>
      <c r="AY563" s="132"/>
      <c r="AZ563" s="101"/>
      <c r="BA563" s="94"/>
      <c r="BB563" s="94"/>
      <c r="BC563" s="94"/>
      <c r="BD563" s="94"/>
      <c r="BE563" s="101"/>
      <c r="BF563" s="132"/>
      <c r="BG563" s="98"/>
      <c r="BH563" s="74" t="str">
        <f t="shared" si="66"/>
        <v>N</v>
      </c>
      <c r="BI563" t="e">
        <f t="shared" si="67"/>
        <v>#DIV/0!</v>
      </c>
      <c r="BK563" s="283">
        <f>IFERROR(VLOOKUP($B563, 'A2. Rate Change &amp; Enrollment'!$C$14:$BY$769, 75, FALSE), 0)</f>
        <v>0</v>
      </c>
      <c r="BL563" s="283" t="e">
        <f t="shared" si="68"/>
        <v>#DIV/0!</v>
      </c>
      <c r="BM563" s="283" t="e">
        <f t="shared" si="69"/>
        <v>#DIV/0!</v>
      </c>
      <c r="BN563" t="e">
        <f t="shared" si="72"/>
        <v>#DIV/0!</v>
      </c>
    </row>
    <row r="564" spans="1:66" x14ac:dyDescent="0.35">
      <c r="A564" t="s">
        <v>867</v>
      </c>
      <c r="B564" s="144"/>
      <c r="C564" s="98"/>
      <c r="D564" s="43" t="str">
        <f t="shared" si="65"/>
        <v>PPO</v>
      </c>
      <c r="E564" s="100"/>
      <c r="F564" s="101"/>
      <c r="G564" s="100"/>
      <c r="H564" s="101"/>
      <c r="I564" s="100"/>
      <c r="J564" s="101"/>
      <c r="K564" s="100"/>
      <c r="L564" s="101"/>
      <c r="M564" s="100"/>
      <c r="N564" s="101"/>
      <c r="O564" s="100"/>
      <c r="P564" s="101"/>
      <c r="Q564" s="100"/>
      <c r="R564" s="101"/>
      <c r="S564" s="100"/>
      <c r="T564" s="101"/>
      <c r="U564" s="118"/>
      <c r="V564" s="118"/>
      <c r="W564" s="100"/>
      <c r="X564" s="100"/>
      <c r="Y564" s="100"/>
      <c r="Z564" s="100"/>
      <c r="AA564" s="132"/>
      <c r="AB564" s="101"/>
      <c r="AC564" s="101"/>
      <c r="AD564" s="101"/>
      <c r="AE564" s="100"/>
      <c r="AF564" s="101"/>
      <c r="AG564" s="100"/>
      <c r="AH564" s="101"/>
      <c r="AI564" s="100"/>
      <c r="AJ564" s="101"/>
      <c r="AK564" s="100"/>
      <c r="AL564" s="101"/>
      <c r="AM564" s="101"/>
      <c r="AN564" s="8"/>
      <c r="AO564" s="147">
        <f>IFERROR(VLOOKUP(B564,'A2. Rate Change &amp; Enrollment'!$C$20:$K$769,3,FALSE),0)</f>
        <v>0</v>
      </c>
      <c r="AP564" s="147">
        <f>IFERROR(VLOOKUP(B564,'A2. Rate Change &amp; Enrollment'!$C$20:$K$769,7,FALSE),0)</f>
        <v>0</v>
      </c>
      <c r="AQ564" s="150" t="e">
        <f t="shared" si="70"/>
        <v>#DIV/0!</v>
      </c>
      <c r="AS564" s="177"/>
      <c r="AT564" s="177"/>
      <c r="AV564" s="153" t="e">
        <f t="shared" si="71"/>
        <v>#DIV/0!</v>
      </c>
      <c r="AW564" s="101"/>
      <c r="AY564" s="132"/>
      <c r="AZ564" s="101"/>
      <c r="BA564" s="94"/>
      <c r="BB564" s="94"/>
      <c r="BC564" s="94"/>
      <c r="BD564" s="94"/>
      <c r="BE564" s="101"/>
      <c r="BF564" s="132"/>
      <c r="BG564" s="98"/>
      <c r="BH564" s="74" t="str">
        <f t="shared" si="66"/>
        <v>N</v>
      </c>
      <c r="BI564" t="e">
        <f t="shared" si="67"/>
        <v>#DIV/0!</v>
      </c>
      <c r="BK564" s="283">
        <f>IFERROR(VLOOKUP($B564, 'A2. Rate Change &amp; Enrollment'!$C$14:$BY$769, 75, FALSE), 0)</f>
        <v>0</v>
      </c>
      <c r="BL564" s="283" t="e">
        <f t="shared" si="68"/>
        <v>#DIV/0!</v>
      </c>
      <c r="BM564" s="283" t="e">
        <f t="shared" si="69"/>
        <v>#DIV/0!</v>
      </c>
      <c r="BN564" t="e">
        <f t="shared" si="72"/>
        <v>#DIV/0!</v>
      </c>
    </row>
    <row r="565" spans="1:66" x14ac:dyDescent="0.35">
      <c r="A565" t="s">
        <v>868</v>
      </c>
      <c r="B565" s="144"/>
      <c r="C565" s="98"/>
      <c r="D565" s="43" t="str">
        <f t="shared" si="65"/>
        <v>PPO</v>
      </c>
      <c r="E565" s="100"/>
      <c r="F565" s="101"/>
      <c r="G565" s="100"/>
      <c r="H565" s="101"/>
      <c r="I565" s="100"/>
      <c r="J565" s="101"/>
      <c r="K565" s="100"/>
      <c r="L565" s="101"/>
      <c r="M565" s="100"/>
      <c r="N565" s="101"/>
      <c r="O565" s="100"/>
      <c r="P565" s="101"/>
      <c r="Q565" s="100"/>
      <c r="R565" s="101"/>
      <c r="S565" s="100"/>
      <c r="T565" s="101"/>
      <c r="U565" s="118"/>
      <c r="V565" s="118"/>
      <c r="W565" s="100"/>
      <c r="X565" s="100"/>
      <c r="Y565" s="100"/>
      <c r="Z565" s="100"/>
      <c r="AA565" s="132"/>
      <c r="AB565" s="101"/>
      <c r="AC565" s="101"/>
      <c r="AD565" s="101"/>
      <c r="AE565" s="100"/>
      <c r="AF565" s="101"/>
      <c r="AG565" s="100"/>
      <c r="AH565" s="101"/>
      <c r="AI565" s="100"/>
      <c r="AJ565" s="101"/>
      <c r="AK565" s="100"/>
      <c r="AL565" s="101"/>
      <c r="AM565" s="101"/>
      <c r="AN565" s="8"/>
      <c r="AO565" s="147">
        <f>IFERROR(VLOOKUP(B565,'A2. Rate Change &amp; Enrollment'!$C$20:$K$769,3,FALSE),0)</f>
        <v>0</v>
      </c>
      <c r="AP565" s="147">
        <f>IFERROR(VLOOKUP(B565,'A2. Rate Change &amp; Enrollment'!$C$20:$K$769,7,FALSE),0)</f>
        <v>0</v>
      </c>
      <c r="AQ565" s="150" t="e">
        <f t="shared" si="70"/>
        <v>#DIV/0!</v>
      </c>
      <c r="AS565" s="177"/>
      <c r="AT565" s="177"/>
      <c r="AV565" s="153" t="e">
        <f t="shared" si="71"/>
        <v>#DIV/0!</v>
      </c>
      <c r="AW565" s="101"/>
      <c r="AY565" s="132"/>
      <c r="AZ565" s="101"/>
      <c r="BA565" s="94"/>
      <c r="BB565" s="94"/>
      <c r="BC565" s="94"/>
      <c r="BD565" s="94"/>
      <c r="BE565" s="101"/>
      <c r="BF565" s="132"/>
      <c r="BG565" s="98"/>
      <c r="BH565" s="74" t="str">
        <f t="shared" si="66"/>
        <v>N</v>
      </c>
      <c r="BI565" t="e">
        <f t="shared" si="67"/>
        <v>#DIV/0!</v>
      </c>
      <c r="BK565" s="283">
        <f>IFERROR(VLOOKUP($B565, 'A2. Rate Change &amp; Enrollment'!$C$14:$BY$769, 75, FALSE), 0)</f>
        <v>0</v>
      </c>
      <c r="BL565" s="283" t="e">
        <f t="shared" si="68"/>
        <v>#DIV/0!</v>
      </c>
      <c r="BM565" s="283" t="e">
        <f t="shared" si="69"/>
        <v>#DIV/0!</v>
      </c>
      <c r="BN565" t="e">
        <f t="shared" si="72"/>
        <v>#DIV/0!</v>
      </c>
    </row>
    <row r="566" spans="1:66" x14ac:dyDescent="0.35">
      <c r="A566" t="s">
        <v>869</v>
      </c>
      <c r="B566" s="144"/>
      <c r="C566" s="98"/>
      <c r="D566" s="43" t="str">
        <f t="shared" si="65"/>
        <v>PPO</v>
      </c>
      <c r="E566" s="100"/>
      <c r="F566" s="101"/>
      <c r="G566" s="100"/>
      <c r="H566" s="101"/>
      <c r="I566" s="100"/>
      <c r="J566" s="101"/>
      <c r="K566" s="100"/>
      <c r="L566" s="101"/>
      <c r="M566" s="100"/>
      <c r="N566" s="101"/>
      <c r="O566" s="100"/>
      <c r="P566" s="101"/>
      <c r="Q566" s="100"/>
      <c r="R566" s="101"/>
      <c r="S566" s="100"/>
      <c r="T566" s="101"/>
      <c r="U566" s="118"/>
      <c r="V566" s="118"/>
      <c r="W566" s="100"/>
      <c r="X566" s="100"/>
      <c r="Y566" s="100"/>
      <c r="Z566" s="100"/>
      <c r="AA566" s="132"/>
      <c r="AB566" s="101"/>
      <c r="AC566" s="101"/>
      <c r="AD566" s="101"/>
      <c r="AE566" s="100"/>
      <c r="AF566" s="101"/>
      <c r="AG566" s="100"/>
      <c r="AH566" s="101"/>
      <c r="AI566" s="100"/>
      <c r="AJ566" s="101"/>
      <c r="AK566" s="100"/>
      <c r="AL566" s="101"/>
      <c r="AM566" s="101"/>
      <c r="AN566" s="8"/>
      <c r="AO566" s="147">
        <f>IFERROR(VLOOKUP(B566,'A2. Rate Change &amp; Enrollment'!$C$20:$K$769,3,FALSE),0)</f>
        <v>0</v>
      </c>
      <c r="AP566" s="147">
        <f>IFERROR(VLOOKUP(B566,'A2. Rate Change &amp; Enrollment'!$C$20:$K$769,7,FALSE),0)</f>
        <v>0</v>
      </c>
      <c r="AQ566" s="150" t="e">
        <f t="shared" si="70"/>
        <v>#DIV/0!</v>
      </c>
      <c r="AS566" s="177"/>
      <c r="AT566" s="177"/>
      <c r="AV566" s="153" t="e">
        <f t="shared" si="71"/>
        <v>#DIV/0!</v>
      </c>
      <c r="AW566" s="101"/>
      <c r="AY566" s="132"/>
      <c r="AZ566" s="101"/>
      <c r="BA566" s="94"/>
      <c r="BB566" s="94"/>
      <c r="BC566" s="94"/>
      <c r="BD566" s="94"/>
      <c r="BE566" s="101"/>
      <c r="BF566" s="132"/>
      <c r="BG566" s="98"/>
      <c r="BH566" s="74" t="str">
        <f t="shared" si="66"/>
        <v>N</v>
      </c>
      <c r="BI566" t="e">
        <f t="shared" si="67"/>
        <v>#DIV/0!</v>
      </c>
      <c r="BK566" s="283">
        <f>IFERROR(VLOOKUP($B566, 'A2. Rate Change &amp; Enrollment'!$C$14:$BY$769, 75, FALSE), 0)</f>
        <v>0</v>
      </c>
      <c r="BL566" s="283" t="e">
        <f t="shared" si="68"/>
        <v>#DIV/0!</v>
      </c>
      <c r="BM566" s="283" t="e">
        <f t="shared" si="69"/>
        <v>#DIV/0!</v>
      </c>
      <c r="BN566" t="e">
        <f t="shared" si="72"/>
        <v>#DIV/0!</v>
      </c>
    </row>
    <row r="567" spans="1:66" x14ac:dyDescent="0.35">
      <c r="A567" t="s">
        <v>870</v>
      </c>
      <c r="B567" s="144"/>
      <c r="C567" s="98"/>
      <c r="D567" s="43" t="str">
        <f t="shared" si="65"/>
        <v>PPO</v>
      </c>
      <c r="E567" s="100"/>
      <c r="F567" s="101"/>
      <c r="G567" s="100"/>
      <c r="H567" s="101"/>
      <c r="I567" s="100"/>
      <c r="J567" s="101"/>
      <c r="K567" s="100"/>
      <c r="L567" s="101"/>
      <c r="M567" s="100"/>
      <c r="N567" s="101"/>
      <c r="O567" s="100"/>
      <c r="P567" s="101"/>
      <c r="Q567" s="100"/>
      <c r="R567" s="101"/>
      <c r="S567" s="100"/>
      <c r="T567" s="101"/>
      <c r="U567" s="118"/>
      <c r="V567" s="118"/>
      <c r="W567" s="100"/>
      <c r="X567" s="100"/>
      <c r="Y567" s="100"/>
      <c r="Z567" s="100"/>
      <c r="AA567" s="132"/>
      <c r="AB567" s="101"/>
      <c r="AC567" s="101"/>
      <c r="AD567" s="101"/>
      <c r="AE567" s="100"/>
      <c r="AF567" s="101"/>
      <c r="AG567" s="100"/>
      <c r="AH567" s="101"/>
      <c r="AI567" s="100"/>
      <c r="AJ567" s="101"/>
      <c r="AK567" s="100"/>
      <c r="AL567" s="101"/>
      <c r="AM567" s="101"/>
      <c r="AN567" s="8"/>
      <c r="AO567" s="147">
        <f>IFERROR(VLOOKUP(B567,'A2. Rate Change &amp; Enrollment'!$C$20:$K$769,3,FALSE),0)</f>
        <v>0</v>
      </c>
      <c r="AP567" s="147">
        <f>IFERROR(VLOOKUP(B567,'A2. Rate Change &amp; Enrollment'!$C$20:$K$769,7,FALSE),0)</f>
        <v>0</v>
      </c>
      <c r="AQ567" s="150" t="e">
        <f t="shared" si="70"/>
        <v>#DIV/0!</v>
      </c>
      <c r="AS567" s="177"/>
      <c r="AT567" s="177"/>
      <c r="AV567" s="153" t="e">
        <f t="shared" si="71"/>
        <v>#DIV/0!</v>
      </c>
      <c r="AW567" s="101"/>
      <c r="AY567" s="132"/>
      <c r="AZ567" s="101"/>
      <c r="BA567" s="94"/>
      <c r="BB567" s="94"/>
      <c r="BC567" s="94"/>
      <c r="BD567" s="94"/>
      <c r="BE567" s="101"/>
      <c r="BF567" s="132"/>
      <c r="BG567" s="98"/>
      <c r="BH567" s="74" t="str">
        <f t="shared" si="66"/>
        <v>N</v>
      </c>
      <c r="BI567" t="e">
        <f t="shared" si="67"/>
        <v>#DIV/0!</v>
      </c>
      <c r="BK567" s="283">
        <f>IFERROR(VLOOKUP($B567, 'A2. Rate Change &amp; Enrollment'!$C$14:$BY$769, 75, FALSE), 0)</f>
        <v>0</v>
      </c>
      <c r="BL567" s="283" t="e">
        <f t="shared" si="68"/>
        <v>#DIV/0!</v>
      </c>
      <c r="BM567" s="283" t="e">
        <f t="shared" si="69"/>
        <v>#DIV/0!</v>
      </c>
      <c r="BN567" t="e">
        <f t="shared" si="72"/>
        <v>#DIV/0!</v>
      </c>
    </row>
    <row r="568" spans="1:66" x14ac:dyDescent="0.35">
      <c r="A568" t="s">
        <v>871</v>
      </c>
      <c r="B568" s="144"/>
      <c r="C568" s="98"/>
      <c r="D568" s="43" t="str">
        <f t="shared" si="65"/>
        <v>PPO</v>
      </c>
      <c r="E568" s="100"/>
      <c r="F568" s="101"/>
      <c r="G568" s="100"/>
      <c r="H568" s="101"/>
      <c r="I568" s="100"/>
      <c r="J568" s="101"/>
      <c r="K568" s="100"/>
      <c r="L568" s="101"/>
      <c r="M568" s="100"/>
      <c r="N568" s="101"/>
      <c r="O568" s="100"/>
      <c r="P568" s="101"/>
      <c r="Q568" s="100"/>
      <c r="R568" s="101"/>
      <c r="S568" s="100"/>
      <c r="T568" s="101"/>
      <c r="U568" s="118"/>
      <c r="V568" s="118"/>
      <c r="W568" s="100"/>
      <c r="X568" s="100"/>
      <c r="Y568" s="100"/>
      <c r="Z568" s="100"/>
      <c r="AA568" s="132"/>
      <c r="AB568" s="101"/>
      <c r="AC568" s="101"/>
      <c r="AD568" s="101"/>
      <c r="AE568" s="100"/>
      <c r="AF568" s="101"/>
      <c r="AG568" s="100"/>
      <c r="AH568" s="101"/>
      <c r="AI568" s="100"/>
      <c r="AJ568" s="101"/>
      <c r="AK568" s="100"/>
      <c r="AL568" s="101"/>
      <c r="AM568" s="101"/>
      <c r="AN568" s="8"/>
      <c r="AO568" s="147">
        <f>IFERROR(VLOOKUP(B568,'A2. Rate Change &amp; Enrollment'!$C$20:$K$769,3,FALSE),0)</f>
        <v>0</v>
      </c>
      <c r="AP568" s="147">
        <f>IFERROR(VLOOKUP(B568,'A2. Rate Change &amp; Enrollment'!$C$20:$K$769,7,FALSE),0)</f>
        <v>0</v>
      </c>
      <c r="AQ568" s="150" t="e">
        <f t="shared" si="70"/>
        <v>#DIV/0!</v>
      </c>
      <c r="AS568" s="177"/>
      <c r="AT568" s="177"/>
      <c r="AV568" s="153" t="e">
        <f t="shared" si="71"/>
        <v>#DIV/0!</v>
      </c>
      <c r="AW568" s="101"/>
      <c r="AY568" s="132"/>
      <c r="AZ568" s="101"/>
      <c r="BA568" s="94"/>
      <c r="BB568" s="94"/>
      <c r="BC568" s="94"/>
      <c r="BD568" s="94"/>
      <c r="BE568" s="101"/>
      <c r="BF568" s="132"/>
      <c r="BG568" s="98"/>
      <c r="BH568" s="74" t="str">
        <f t="shared" si="66"/>
        <v>N</v>
      </c>
      <c r="BI568" t="e">
        <f t="shared" si="67"/>
        <v>#DIV/0!</v>
      </c>
      <c r="BK568" s="283">
        <f>IFERROR(VLOOKUP($B568, 'A2. Rate Change &amp; Enrollment'!$C$14:$BY$769, 75, FALSE), 0)</f>
        <v>0</v>
      </c>
      <c r="BL568" s="283" t="e">
        <f t="shared" si="68"/>
        <v>#DIV/0!</v>
      </c>
      <c r="BM568" s="283" t="e">
        <f t="shared" si="69"/>
        <v>#DIV/0!</v>
      </c>
      <c r="BN568" t="e">
        <f t="shared" si="72"/>
        <v>#DIV/0!</v>
      </c>
    </row>
    <row r="569" spans="1:66" x14ac:dyDescent="0.35">
      <c r="A569" t="s">
        <v>872</v>
      </c>
      <c r="B569" s="144"/>
      <c r="C569" s="98"/>
      <c r="D569" s="43" t="str">
        <f t="shared" si="65"/>
        <v>PPO</v>
      </c>
      <c r="E569" s="100"/>
      <c r="F569" s="101"/>
      <c r="G569" s="100"/>
      <c r="H569" s="101"/>
      <c r="I569" s="100"/>
      <c r="J569" s="101"/>
      <c r="K569" s="100"/>
      <c r="L569" s="101"/>
      <c r="M569" s="100"/>
      <c r="N569" s="101"/>
      <c r="O569" s="100"/>
      <c r="P569" s="101"/>
      <c r="Q569" s="100"/>
      <c r="R569" s="101"/>
      <c r="S569" s="100"/>
      <c r="T569" s="101"/>
      <c r="U569" s="118"/>
      <c r="V569" s="118"/>
      <c r="W569" s="100"/>
      <c r="X569" s="100"/>
      <c r="Y569" s="100"/>
      <c r="Z569" s="100"/>
      <c r="AA569" s="132"/>
      <c r="AB569" s="101"/>
      <c r="AC569" s="101"/>
      <c r="AD569" s="101"/>
      <c r="AE569" s="100"/>
      <c r="AF569" s="101"/>
      <c r="AG569" s="100"/>
      <c r="AH569" s="101"/>
      <c r="AI569" s="100"/>
      <c r="AJ569" s="101"/>
      <c r="AK569" s="100"/>
      <c r="AL569" s="101"/>
      <c r="AM569" s="101"/>
      <c r="AN569" s="8"/>
      <c r="AO569" s="147">
        <f>IFERROR(VLOOKUP(B569,'A2. Rate Change &amp; Enrollment'!$C$20:$K$769,3,FALSE),0)</f>
        <v>0</v>
      </c>
      <c r="AP569" s="147">
        <f>IFERROR(VLOOKUP(B569,'A2. Rate Change &amp; Enrollment'!$C$20:$K$769,7,FALSE),0)</f>
        <v>0</v>
      </c>
      <c r="AQ569" s="150" t="e">
        <f t="shared" si="70"/>
        <v>#DIV/0!</v>
      </c>
      <c r="AS569" s="177"/>
      <c r="AT569" s="177"/>
      <c r="AV569" s="153" t="e">
        <f t="shared" si="71"/>
        <v>#DIV/0!</v>
      </c>
      <c r="AW569" s="101"/>
      <c r="AY569" s="132"/>
      <c r="AZ569" s="101"/>
      <c r="BA569" s="94"/>
      <c r="BB569" s="94"/>
      <c r="BC569" s="94"/>
      <c r="BD569" s="94"/>
      <c r="BE569" s="101"/>
      <c r="BF569" s="132"/>
      <c r="BG569" s="98"/>
      <c r="BH569" s="74" t="str">
        <f t="shared" si="66"/>
        <v>N</v>
      </c>
      <c r="BI569" t="e">
        <f t="shared" si="67"/>
        <v>#DIV/0!</v>
      </c>
      <c r="BK569" s="283">
        <f>IFERROR(VLOOKUP($B569, 'A2. Rate Change &amp; Enrollment'!$C$14:$BY$769, 75, FALSE), 0)</f>
        <v>0</v>
      </c>
      <c r="BL569" s="283" t="e">
        <f t="shared" si="68"/>
        <v>#DIV/0!</v>
      </c>
      <c r="BM569" s="283" t="e">
        <f t="shared" si="69"/>
        <v>#DIV/0!</v>
      </c>
      <c r="BN569" t="e">
        <f t="shared" si="72"/>
        <v>#DIV/0!</v>
      </c>
    </row>
    <row r="570" spans="1:66" x14ac:dyDescent="0.35">
      <c r="A570" t="s">
        <v>873</v>
      </c>
      <c r="B570" s="144"/>
      <c r="C570" s="98"/>
      <c r="D570" s="43" t="str">
        <f t="shared" si="65"/>
        <v>PPO</v>
      </c>
      <c r="E570" s="100"/>
      <c r="F570" s="101"/>
      <c r="G570" s="100"/>
      <c r="H570" s="101"/>
      <c r="I570" s="100"/>
      <c r="J570" s="101"/>
      <c r="K570" s="100"/>
      <c r="L570" s="101"/>
      <c r="M570" s="100"/>
      <c r="N570" s="101"/>
      <c r="O570" s="100"/>
      <c r="P570" s="101"/>
      <c r="Q570" s="100"/>
      <c r="R570" s="101"/>
      <c r="S570" s="100"/>
      <c r="T570" s="101"/>
      <c r="U570" s="118"/>
      <c r="V570" s="118"/>
      <c r="W570" s="100"/>
      <c r="X570" s="100"/>
      <c r="Y570" s="100"/>
      <c r="Z570" s="100"/>
      <c r="AA570" s="132"/>
      <c r="AB570" s="101"/>
      <c r="AC570" s="101"/>
      <c r="AD570" s="101"/>
      <c r="AE570" s="100"/>
      <c r="AF570" s="101"/>
      <c r="AG570" s="100"/>
      <c r="AH570" s="101"/>
      <c r="AI570" s="100"/>
      <c r="AJ570" s="101"/>
      <c r="AK570" s="100"/>
      <c r="AL570" s="101"/>
      <c r="AM570" s="101"/>
      <c r="AN570" s="8"/>
      <c r="AO570" s="147">
        <f>IFERROR(VLOOKUP(B570,'A2. Rate Change &amp; Enrollment'!$C$20:$K$769,3,FALSE),0)</f>
        <v>0</v>
      </c>
      <c r="AP570" s="147">
        <f>IFERROR(VLOOKUP(B570,'A2. Rate Change &amp; Enrollment'!$C$20:$K$769,7,FALSE),0)</f>
        <v>0</v>
      </c>
      <c r="AQ570" s="150" t="e">
        <f t="shared" si="70"/>
        <v>#DIV/0!</v>
      </c>
      <c r="AS570" s="177"/>
      <c r="AT570" s="177"/>
      <c r="AV570" s="153" t="e">
        <f t="shared" si="71"/>
        <v>#DIV/0!</v>
      </c>
      <c r="AW570" s="101"/>
      <c r="AY570" s="132"/>
      <c r="AZ570" s="101"/>
      <c r="BA570" s="94"/>
      <c r="BB570" s="94"/>
      <c r="BC570" s="94"/>
      <c r="BD570" s="94"/>
      <c r="BE570" s="101"/>
      <c r="BF570" s="132"/>
      <c r="BG570" s="98"/>
      <c r="BH570" s="74" t="str">
        <f t="shared" si="66"/>
        <v>N</v>
      </c>
      <c r="BI570" t="e">
        <f t="shared" si="67"/>
        <v>#DIV/0!</v>
      </c>
      <c r="BK570" s="283">
        <f>IFERROR(VLOOKUP($B570, 'A2. Rate Change &amp; Enrollment'!$C$14:$BY$769, 75, FALSE), 0)</f>
        <v>0</v>
      </c>
      <c r="BL570" s="283" t="e">
        <f t="shared" si="68"/>
        <v>#DIV/0!</v>
      </c>
      <c r="BM570" s="283" t="e">
        <f t="shared" si="69"/>
        <v>#DIV/0!</v>
      </c>
      <c r="BN570" t="e">
        <f t="shared" si="72"/>
        <v>#DIV/0!</v>
      </c>
    </row>
    <row r="571" spans="1:66" x14ac:dyDescent="0.35">
      <c r="A571" t="s">
        <v>874</v>
      </c>
      <c r="B571" s="144"/>
      <c r="C571" s="98"/>
      <c r="D571" s="43" t="str">
        <f t="shared" si="65"/>
        <v>PPO</v>
      </c>
      <c r="E571" s="100"/>
      <c r="F571" s="101"/>
      <c r="G571" s="100"/>
      <c r="H571" s="101"/>
      <c r="I571" s="100"/>
      <c r="J571" s="101"/>
      <c r="K571" s="100"/>
      <c r="L571" s="101"/>
      <c r="M571" s="100"/>
      <c r="N571" s="101"/>
      <c r="O571" s="100"/>
      <c r="P571" s="101"/>
      <c r="Q571" s="100"/>
      <c r="R571" s="101"/>
      <c r="S571" s="100"/>
      <c r="T571" s="101"/>
      <c r="U571" s="118"/>
      <c r="V571" s="118"/>
      <c r="W571" s="100"/>
      <c r="X571" s="100"/>
      <c r="Y571" s="100"/>
      <c r="Z571" s="100"/>
      <c r="AA571" s="132"/>
      <c r="AB571" s="101"/>
      <c r="AC571" s="101"/>
      <c r="AD571" s="101"/>
      <c r="AE571" s="100"/>
      <c r="AF571" s="101"/>
      <c r="AG571" s="100"/>
      <c r="AH571" s="101"/>
      <c r="AI571" s="100"/>
      <c r="AJ571" s="101"/>
      <c r="AK571" s="100"/>
      <c r="AL571" s="101"/>
      <c r="AM571" s="101"/>
      <c r="AN571" s="8"/>
      <c r="AO571" s="147">
        <f>IFERROR(VLOOKUP(B571,'A2. Rate Change &amp; Enrollment'!$C$20:$K$769,3,FALSE),0)</f>
        <v>0</v>
      </c>
      <c r="AP571" s="147">
        <f>IFERROR(VLOOKUP(B571,'A2. Rate Change &amp; Enrollment'!$C$20:$K$769,7,FALSE),0)</f>
        <v>0</v>
      </c>
      <c r="AQ571" s="150" t="e">
        <f t="shared" si="70"/>
        <v>#DIV/0!</v>
      </c>
      <c r="AS571" s="177"/>
      <c r="AT571" s="177"/>
      <c r="AV571" s="153" t="e">
        <f t="shared" si="71"/>
        <v>#DIV/0!</v>
      </c>
      <c r="AW571" s="101"/>
      <c r="AY571" s="132"/>
      <c r="AZ571" s="101"/>
      <c r="BA571" s="94"/>
      <c r="BB571" s="94"/>
      <c r="BC571" s="94"/>
      <c r="BD571" s="94"/>
      <c r="BE571" s="101"/>
      <c r="BF571" s="132"/>
      <c r="BG571" s="98"/>
      <c r="BH571" s="74" t="str">
        <f t="shared" si="66"/>
        <v>N</v>
      </c>
      <c r="BI571" t="e">
        <f t="shared" si="67"/>
        <v>#DIV/0!</v>
      </c>
      <c r="BK571" s="283">
        <f>IFERROR(VLOOKUP($B571, 'A2. Rate Change &amp; Enrollment'!$C$14:$BY$769, 75, FALSE), 0)</f>
        <v>0</v>
      </c>
      <c r="BL571" s="283" t="e">
        <f t="shared" si="68"/>
        <v>#DIV/0!</v>
      </c>
      <c r="BM571" s="283" t="e">
        <f t="shared" si="69"/>
        <v>#DIV/0!</v>
      </c>
      <c r="BN571" t="e">
        <f t="shared" si="72"/>
        <v>#DIV/0!</v>
      </c>
    </row>
    <row r="572" spans="1:66" x14ac:dyDescent="0.35">
      <c r="A572" t="s">
        <v>875</v>
      </c>
      <c r="B572" s="144"/>
      <c r="C572" s="98"/>
      <c r="D572" s="43" t="str">
        <f t="shared" si="65"/>
        <v>PPO</v>
      </c>
      <c r="E572" s="100"/>
      <c r="F572" s="101"/>
      <c r="G572" s="100"/>
      <c r="H572" s="101"/>
      <c r="I572" s="100"/>
      <c r="J572" s="101"/>
      <c r="K572" s="100"/>
      <c r="L572" s="101"/>
      <c r="M572" s="100"/>
      <c r="N572" s="101"/>
      <c r="O572" s="100"/>
      <c r="P572" s="101"/>
      <c r="Q572" s="100"/>
      <c r="R572" s="101"/>
      <c r="S572" s="100"/>
      <c r="T572" s="101"/>
      <c r="U572" s="118"/>
      <c r="V572" s="118"/>
      <c r="W572" s="100"/>
      <c r="X572" s="100"/>
      <c r="Y572" s="100"/>
      <c r="Z572" s="100"/>
      <c r="AA572" s="132"/>
      <c r="AB572" s="101"/>
      <c r="AC572" s="101"/>
      <c r="AD572" s="101"/>
      <c r="AE572" s="100"/>
      <c r="AF572" s="101"/>
      <c r="AG572" s="100"/>
      <c r="AH572" s="101"/>
      <c r="AI572" s="100"/>
      <c r="AJ572" s="101"/>
      <c r="AK572" s="100"/>
      <c r="AL572" s="101"/>
      <c r="AM572" s="101"/>
      <c r="AN572" s="8"/>
      <c r="AO572" s="147">
        <f>IFERROR(VLOOKUP(B572,'A2. Rate Change &amp; Enrollment'!$C$20:$K$769,3,FALSE),0)</f>
        <v>0</v>
      </c>
      <c r="AP572" s="147">
        <f>IFERROR(VLOOKUP(B572,'A2. Rate Change &amp; Enrollment'!$C$20:$K$769,7,FALSE),0)</f>
        <v>0</v>
      </c>
      <c r="AQ572" s="150" t="e">
        <f t="shared" si="70"/>
        <v>#DIV/0!</v>
      </c>
      <c r="AS572" s="177"/>
      <c r="AT572" s="177"/>
      <c r="AV572" s="153" t="e">
        <f t="shared" si="71"/>
        <v>#DIV/0!</v>
      </c>
      <c r="AW572" s="101"/>
      <c r="AY572" s="132"/>
      <c r="AZ572" s="101"/>
      <c r="BA572" s="94"/>
      <c r="BB572" s="94"/>
      <c r="BC572" s="94"/>
      <c r="BD572" s="94"/>
      <c r="BE572" s="101"/>
      <c r="BF572" s="132"/>
      <c r="BG572" s="98"/>
      <c r="BH572" s="74" t="str">
        <f t="shared" si="66"/>
        <v>N</v>
      </c>
      <c r="BI572" t="e">
        <f t="shared" si="67"/>
        <v>#DIV/0!</v>
      </c>
      <c r="BK572" s="283">
        <f>IFERROR(VLOOKUP($B572, 'A2. Rate Change &amp; Enrollment'!$C$14:$BY$769, 75, FALSE), 0)</f>
        <v>0</v>
      </c>
      <c r="BL572" s="283" t="e">
        <f t="shared" si="68"/>
        <v>#DIV/0!</v>
      </c>
      <c r="BM572" s="283" t="e">
        <f t="shared" si="69"/>
        <v>#DIV/0!</v>
      </c>
      <c r="BN572" t="e">
        <f t="shared" si="72"/>
        <v>#DIV/0!</v>
      </c>
    </row>
    <row r="573" spans="1:66" x14ac:dyDescent="0.35">
      <c r="A573" t="s">
        <v>876</v>
      </c>
      <c r="B573" s="144"/>
      <c r="C573" s="98"/>
      <c r="D573" s="43" t="str">
        <f t="shared" si="65"/>
        <v>PPO</v>
      </c>
      <c r="E573" s="100"/>
      <c r="F573" s="101"/>
      <c r="G573" s="100"/>
      <c r="H573" s="101"/>
      <c r="I573" s="100"/>
      <c r="J573" s="101"/>
      <c r="K573" s="100"/>
      <c r="L573" s="101"/>
      <c r="M573" s="100"/>
      <c r="N573" s="101"/>
      <c r="O573" s="100"/>
      <c r="P573" s="101"/>
      <c r="Q573" s="100"/>
      <c r="R573" s="101"/>
      <c r="S573" s="100"/>
      <c r="T573" s="101"/>
      <c r="U573" s="118"/>
      <c r="V573" s="118"/>
      <c r="W573" s="100"/>
      <c r="X573" s="100"/>
      <c r="Y573" s="100"/>
      <c r="Z573" s="100"/>
      <c r="AA573" s="132"/>
      <c r="AB573" s="101"/>
      <c r="AC573" s="101"/>
      <c r="AD573" s="101"/>
      <c r="AE573" s="100"/>
      <c r="AF573" s="101"/>
      <c r="AG573" s="100"/>
      <c r="AH573" s="101"/>
      <c r="AI573" s="100"/>
      <c r="AJ573" s="101"/>
      <c r="AK573" s="100"/>
      <c r="AL573" s="101"/>
      <c r="AM573" s="101"/>
      <c r="AN573" s="8"/>
      <c r="AO573" s="147">
        <f>IFERROR(VLOOKUP(B573,'A2. Rate Change &amp; Enrollment'!$C$20:$K$769,3,FALSE),0)</f>
        <v>0</v>
      </c>
      <c r="AP573" s="147">
        <f>IFERROR(VLOOKUP(B573,'A2. Rate Change &amp; Enrollment'!$C$20:$K$769,7,FALSE),0)</f>
        <v>0</v>
      </c>
      <c r="AQ573" s="150" t="e">
        <f t="shared" si="70"/>
        <v>#DIV/0!</v>
      </c>
      <c r="AS573" s="177"/>
      <c r="AT573" s="177"/>
      <c r="AV573" s="153" t="e">
        <f t="shared" si="71"/>
        <v>#DIV/0!</v>
      </c>
      <c r="AW573" s="101"/>
      <c r="AY573" s="132"/>
      <c r="AZ573" s="101"/>
      <c r="BA573" s="94"/>
      <c r="BB573" s="94"/>
      <c r="BC573" s="94"/>
      <c r="BD573" s="94"/>
      <c r="BE573" s="101"/>
      <c r="BF573" s="132"/>
      <c r="BG573" s="98"/>
      <c r="BH573" s="74" t="str">
        <f t="shared" si="66"/>
        <v>N</v>
      </c>
      <c r="BI573" t="e">
        <f t="shared" si="67"/>
        <v>#DIV/0!</v>
      </c>
      <c r="BK573" s="283">
        <f>IFERROR(VLOOKUP($B573, 'A2. Rate Change &amp; Enrollment'!$C$14:$BY$769, 75, FALSE), 0)</f>
        <v>0</v>
      </c>
      <c r="BL573" s="283" t="e">
        <f t="shared" si="68"/>
        <v>#DIV/0!</v>
      </c>
      <c r="BM573" s="283" t="e">
        <f t="shared" si="69"/>
        <v>#DIV/0!</v>
      </c>
      <c r="BN573" t="e">
        <f t="shared" si="72"/>
        <v>#DIV/0!</v>
      </c>
    </row>
    <row r="574" spans="1:66" x14ac:dyDescent="0.35">
      <c r="A574" t="s">
        <v>877</v>
      </c>
      <c r="B574" s="144"/>
      <c r="C574" s="98"/>
      <c r="D574" s="43" t="str">
        <f t="shared" si="65"/>
        <v>PPO</v>
      </c>
      <c r="E574" s="100"/>
      <c r="F574" s="101"/>
      <c r="G574" s="100"/>
      <c r="H574" s="101"/>
      <c r="I574" s="100"/>
      <c r="J574" s="101"/>
      <c r="K574" s="100"/>
      <c r="L574" s="101"/>
      <c r="M574" s="100"/>
      <c r="N574" s="101"/>
      <c r="O574" s="100"/>
      <c r="P574" s="101"/>
      <c r="Q574" s="100"/>
      <c r="R574" s="101"/>
      <c r="S574" s="100"/>
      <c r="T574" s="101"/>
      <c r="U574" s="118"/>
      <c r="V574" s="118"/>
      <c r="W574" s="100"/>
      <c r="X574" s="100"/>
      <c r="Y574" s="100"/>
      <c r="Z574" s="100"/>
      <c r="AA574" s="132"/>
      <c r="AB574" s="101"/>
      <c r="AC574" s="101"/>
      <c r="AD574" s="101"/>
      <c r="AE574" s="100"/>
      <c r="AF574" s="101"/>
      <c r="AG574" s="100"/>
      <c r="AH574" s="101"/>
      <c r="AI574" s="100"/>
      <c r="AJ574" s="101"/>
      <c r="AK574" s="100"/>
      <c r="AL574" s="101"/>
      <c r="AM574" s="101"/>
      <c r="AN574" s="8"/>
      <c r="AO574" s="147">
        <f>IFERROR(VLOOKUP(B574,'A2. Rate Change &amp; Enrollment'!$C$20:$K$769,3,FALSE),0)</f>
        <v>0</v>
      </c>
      <c r="AP574" s="147">
        <f>IFERROR(VLOOKUP(B574,'A2. Rate Change &amp; Enrollment'!$C$20:$K$769,7,FALSE),0)</f>
        <v>0</v>
      </c>
      <c r="AQ574" s="150" t="e">
        <f t="shared" si="70"/>
        <v>#DIV/0!</v>
      </c>
      <c r="AS574" s="177"/>
      <c r="AT574" s="177"/>
      <c r="AV574" s="153" t="e">
        <f t="shared" si="71"/>
        <v>#DIV/0!</v>
      </c>
      <c r="AW574" s="101"/>
      <c r="AY574" s="132"/>
      <c r="AZ574" s="101"/>
      <c r="BA574" s="94"/>
      <c r="BB574" s="94"/>
      <c r="BC574" s="94"/>
      <c r="BD574" s="94"/>
      <c r="BE574" s="101"/>
      <c r="BF574" s="132"/>
      <c r="BG574" s="98"/>
      <c r="BH574" s="74" t="str">
        <f t="shared" si="66"/>
        <v>N</v>
      </c>
      <c r="BI574" t="e">
        <f t="shared" si="67"/>
        <v>#DIV/0!</v>
      </c>
      <c r="BK574" s="283">
        <f>IFERROR(VLOOKUP($B574, 'A2. Rate Change &amp; Enrollment'!$C$14:$BY$769, 75, FALSE), 0)</f>
        <v>0</v>
      </c>
      <c r="BL574" s="283" t="e">
        <f t="shared" si="68"/>
        <v>#DIV/0!</v>
      </c>
      <c r="BM574" s="283" t="e">
        <f t="shared" si="69"/>
        <v>#DIV/0!</v>
      </c>
      <c r="BN574" t="e">
        <f t="shared" si="72"/>
        <v>#DIV/0!</v>
      </c>
    </row>
    <row r="575" spans="1:66" x14ac:dyDescent="0.35">
      <c r="A575" t="s">
        <v>878</v>
      </c>
      <c r="B575" s="144"/>
      <c r="C575" s="98"/>
      <c r="D575" s="43" t="str">
        <f t="shared" si="65"/>
        <v>PPO</v>
      </c>
      <c r="E575" s="100"/>
      <c r="F575" s="101"/>
      <c r="G575" s="100"/>
      <c r="H575" s="101"/>
      <c r="I575" s="100"/>
      <c r="J575" s="101"/>
      <c r="K575" s="100"/>
      <c r="L575" s="101"/>
      <c r="M575" s="100"/>
      <c r="N575" s="101"/>
      <c r="O575" s="100"/>
      <c r="P575" s="101"/>
      <c r="Q575" s="100"/>
      <c r="R575" s="101"/>
      <c r="S575" s="100"/>
      <c r="T575" s="101"/>
      <c r="U575" s="118"/>
      <c r="V575" s="118"/>
      <c r="W575" s="100"/>
      <c r="X575" s="100"/>
      <c r="Y575" s="100"/>
      <c r="Z575" s="100"/>
      <c r="AA575" s="132"/>
      <c r="AB575" s="101"/>
      <c r="AC575" s="101"/>
      <c r="AD575" s="101"/>
      <c r="AE575" s="100"/>
      <c r="AF575" s="101"/>
      <c r="AG575" s="100"/>
      <c r="AH575" s="101"/>
      <c r="AI575" s="100"/>
      <c r="AJ575" s="101"/>
      <c r="AK575" s="100"/>
      <c r="AL575" s="101"/>
      <c r="AM575" s="101"/>
      <c r="AN575" s="8"/>
      <c r="AO575" s="147">
        <f>IFERROR(VLOOKUP(B575,'A2. Rate Change &amp; Enrollment'!$C$20:$K$769,3,FALSE),0)</f>
        <v>0</v>
      </c>
      <c r="AP575" s="147">
        <f>IFERROR(VLOOKUP(B575,'A2. Rate Change &amp; Enrollment'!$C$20:$K$769,7,FALSE),0)</f>
        <v>0</v>
      </c>
      <c r="AQ575" s="150" t="e">
        <f t="shared" si="70"/>
        <v>#DIV/0!</v>
      </c>
      <c r="AS575" s="177"/>
      <c r="AT575" s="177"/>
      <c r="AV575" s="153" t="e">
        <f t="shared" si="71"/>
        <v>#DIV/0!</v>
      </c>
      <c r="AW575" s="101"/>
      <c r="AY575" s="132"/>
      <c r="AZ575" s="101"/>
      <c r="BA575" s="94"/>
      <c r="BB575" s="94"/>
      <c r="BC575" s="94"/>
      <c r="BD575" s="94"/>
      <c r="BE575" s="101"/>
      <c r="BF575" s="132"/>
      <c r="BG575" s="98"/>
      <c r="BH575" s="74" t="str">
        <f t="shared" si="66"/>
        <v>N</v>
      </c>
      <c r="BI575" t="e">
        <f t="shared" si="67"/>
        <v>#DIV/0!</v>
      </c>
      <c r="BK575" s="283">
        <f>IFERROR(VLOOKUP($B575, 'A2. Rate Change &amp; Enrollment'!$C$14:$BY$769, 75, FALSE), 0)</f>
        <v>0</v>
      </c>
      <c r="BL575" s="283" t="e">
        <f t="shared" si="68"/>
        <v>#DIV/0!</v>
      </c>
      <c r="BM575" s="283" t="e">
        <f t="shared" si="69"/>
        <v>#DIV/0!</v>
      </c>
      <c r="BN575" t="e">
        <f t="shared" si="72"/>
        <v>#DIV/0!</v>
      </c>
    </row>
    <row r="576" spans="1:66" x14ac:dyDescent="0.35">
      <c r="A576" t="s">
        <v>879</v>
      </c>
      <c r="B576" s="144"/>
      <c r="C576" s="98"/>
      <c r="D576" s="43" t="str">
        <f t="shared" si="65"/>
        <v>PPO</v>
      </c>
      <c r="E576" s="100"/>
      <c r="F576" s="101"/>
      <c r="G576" s="100"/>
      <c r="H576" s="101"/>
      <c r="I576" s="100"/>
      <c r="J576" s="101"/>
      <c r="K576" s="100"/>
      <c r="L576" s="101"/>
      <c r="M576" s="100"/>
      <c r="N576" s="101"/>
      <c r="O576" s="100"/>
      <c r="P576" s="101"/>
      <c r="Q576" s="100"/>
      <c r="R576" s="101"/>
      <c r="S576" s="100"/>
      <c r="T576" s="101"/>
      <c r="U576" s="118"/>
      <c r="V576" s="118"/>
      <c r="W576" s="100"/>
      <c r="X576" s="100"/>
      <c r="Y576" s="100"/>
      <c r="Z576" s="100"/>
      <c r="AA576" s="132"/>
      <c r="AB576" s="101"/>
      <c r="AC576" s="101"/>
      <c r="AD576" s="101"/>
      <c r="AE576" s="100"/>
      <c r="AF576" s="101"/>
      <c r="AG576" s="100"/>
      <c r="AH576" s="101"/>
      <c r="AI576" s="100"/>
      <c r="AJ576" s="101"/>
      <c r="AK576" s="100"/>
      <c r="AL576" s="101"/>
      <c r="AM576" s="101"/>
      <c r="AN576" s="8"/>
      <c r="AO576" s="147">
        <f>IFERROR(VLOOKUP(B576,'A2. Rate Change &amp; Enrollment'!$C$20:$K$769,3,FALSE),0)</f>
        <v>0</v>
      </c>
      <c r="AP576" s="147">
        <f>IFERROR(VLOOKUP(B576,'A2. Rate Change &amp; Enrollment'!$C$20:$K$769,7,FALSE),0)</f>
        <v>0</v>
      </c>
      <c r="AQ576" s="150" t="e">
        <f t="shared" si="70"/>
        <v>#DIV/0!</v>
      </c>
      <c r="AS576" s="177"/>
      <c r="AT576" s="177"/>
      <c r="AV576" s="153" t="e">
        <f t="shared" si="71"/>
        <v>#DIV/0!</v>
      </c>
      <c r="AW576" s="101"/>
      <c r="AY576" s="132"/>
      <c r="AZ576" s="101"/>
      <c r="BA576" s="94"/>
      <c r="BB576" s="94"/>
      <c r="BC576" s="94"/>
      <c r="BD576" s="94"/>
      <c r="BE576" s="101"/>
      <c r="BF576" s="132"/>
      <c r="BG576" s="98"/>
      <c r="BH576" s="74" t="str">
        <f t="shared" si="66"/>
        <v>N</v>
      </c>
      <c r="BI576" t="e">
        <f t="shared" si="67"/>
        <v>#DIV/0!</v>
      </c>
      <c r="BK576" s="283">
        <f>IFERROR(VLOOKUP($B576, 'A2. Rate Change &amp; Enrollment'!$C$14:$BY$769, 75, FALSE), 0)</f>
        <v>0</v>
      </c>
      <c r="BL576" s="283" t="e">
        <f t="shared" si="68"/>
        <v>#DIV/0!</v>
      </c>
      <c r="BM576" s="283" t="e">
        <f t="shared" si="69"/>
        <v>#DIV/0!</v>
      </c>
      <c r="BN576" t="e">
        <f t="shared" si="72"/>
        <v>#DIV/0!</v>
      </c>
    </row>
    <row r="577" spans="1:66" x14ac:dyDescent="0.35">
      <c r="A577" t="s">
        <v>880</v>
      </c>
      <c r="B577" s="144"/>
      <c r="C577" s="98"/>
      <c r="D577" s="43" t="str">
        <f t="shared" si="65"/>
        <v>PPO</v>
      </c>
      <c r="E577" s="100"/>
      <c r="F577" s="101"/>
      <c r="G577" s="100"/>
      <c r="H577" s="101"/>
      <c r="I577" s="100"/>
      <c r="J577" s="101"/>
      <c r="K577" s="100"/>
      <c r="L577" s="101"/>
      <c r="M577" s="100"/>
      <c r="N577" s="101"/>
      <c r="O577" s="100"/>
      <c r="P577" s="101"/>
      <c r="Q577" s="100"/>
      <c r="R577" s="101"/>
      <c r="S577" s="100"/>
      <c r="T577" s="101"/>
      <c r="U577" s="118"/>
      <c r="V577" s="118"/>
      <c r="W577" s="100"/>
      <c r="X577" s="100"/>
      <c r="Y577" s="100"/>
      <c r="Z577" s="100"/>
      <c r="AA577" s="132"/>
      <c r="AB577" s="101"/>
      <c r="AC577" s="101"/>
      <c r="AD577" s="101"/>
      <c r="AE577" s="100"/>
      <c r="AF577" s="101"/>
      <c r="AG577" s="100"/>
      <c r="AH577" s="101"/>
      <c r="AI577" s="100"/>
      <c r="AJ577" s="101"/>
      <c r="AK577" s="100"/>
      <c r="AL577" s="101"/>
      <c r="AM577" s="101"/>
      <c r="AN577" s="8"/>
      <c r="AO577" s="147">
        <f>IFERROR(VLOOKUP(B577,'A2. Rate Change &amp; Enrollment'!$C$20:$K$769,3,FALSE),0)</f>
        <v>0</v>
      </c>
      <c r="AP577" s="147">
        <f>IFERROR(VLOOKUP(B577,'A2. Rate Change &amp; Enrollment'!$C$20:$K$769,7,FALSE),0)</f>
        <v>0</v>
      </c>
      <c r="AQ577" s="150" t="e">
        <f t="shared" si="70"/>
        <v>#DIV/0!</v>
      </c>
      <c r="AS577" s="177"/>
      <c r="AT577" s="177"/>
      <c r="AV577" s="153" t="e">
        <f t="shared" si="71"/>
        <v>#DIV/0!</v>
      </c>
      <c r="AW577" s="101"/>
      <c r="AY577" s="132"/>
      <c r="AZ577" s="101"/>
      <c r="BA577" s="94"/>
      <c r="BB577" s="94"/>
      <c r="BC577" s="94"/>
      <c r="BD577" s="94"/>
      <c r="BE577" s="101"/>
      <c r="BF577" s="132"/>
      <c r="BG577" s="98"/>
      <c r="BH577" s="74" t="str">
        <f t="shared" si="66"/>
        <v>N</v>
      </c>
      <c r="BI577" t="e">
        <f t="shared" si="67"/>
        <v>#DIV/0!</v>
      </c>
      <c r="BK577" s="283">
        <f>IFERROR(VLOOKUP($B577, 'A2. Rate Change &amp; Enrollment'!$C$14:$BY$769, 75, FALSE), 0)</f>
        <v>0</v>
      </c>
      <c r="BL577" s="283" t="e">
        <f t="shared" si="68"/>
        <v>#DIV/0!</v>
      </c>
      <c r="BM577" s="283" t="e">
        <f t="shared" si="69"/>
        <v>#DIV/0!</v>
      </c>
      <c r="BN577" t="e">
        <f t="shared" si="72"/>
        <v>#DIV/0!</v>
      </c>
    </row>
    <row r="578" spans="1:66" x14ac:dyDescent="0.35">
      <c r="A578" t="s">
        <v>881</v>
      </c>
      <c r="B578" s="144"/>
      <c r="C578" s="98"/>
      <c r="D578" s="43" t="str">
        <f t="shared" si="65"/>
        <v>PPO</v>
      </c>
      <c r="E578" s="100"/>
      <c r="F578" s="101"/>
      <c r="G578" s="100"/>
      <c r="H578" s="101"/>
      <c r="I578" s="100"/>
      <c r="J578" s="101"/>
      <c r="K578" s="100"/>
      <c r="L578" s="101"/>
      <c r="M578" s="100"/>
      <c r="N578" s="101"/>
      <c r="O578" s="100"/>
      <c r="P578" s="101"/>
      <c r="Q578" s="100"/>
      <c r="R578" s="101"/>
      <c r="S578" s="100"/>
      <c r="T578" s="101"/>
      <c r="U578" s="118"/>
      <c r="V578" s="118"/>
      <c r="W578" s="100"/>
      <c r="X578" s="100"/>
      <c r="Y578" s="100"/>
      <c r="Z578" s="100"/>
      <c r="AA578" s="132"/>
      <c r="AB578" s="101"/>
      <c r="AC578" s="101"/>
      <c r="AD578" s="101"/>
      <c r="AE578" s="100"/>
      <c r="AF578" s="101"/>
      <c r="AG578" s="100"/>
      <c r="AH578" s="101"/>
      <c r="AI578" s="100"/>
      <c r="AJ578" s="101"/>
      <c r="AK578" s="100"/>
      <c r="AL578" s="101"/>
      <c r="AM578" s="101"/>
      <c r="AN578" s="8"/>
      <c r="AO578" s="147">
        <f>IFERROR(VLOOKUP(B578,'A2. Rate Change &amp; Enrollment'!$C$20:$K$769,3,FALSE),0)</f>
        <v>0</v>
      </c>
      <c r="AP578" s="147">
        <f>IFERROR(VLOOKUP(B578,'A2. Rate Change &amp; Enrollment'!$C$20:$K$769,7,FALSE),0)</f>
        <v>0</v>
      </c>
      <c r="AQ578" s="150" t="e">
        <f t="shared" si="70"/>
        <v>#DIV/0!</v>
      </c>
      <c r="AS578" s="177"/>
      <c r="AT578" s="177"/>
      <c r="AV578" s="153" t="e">
        <f t="shared" si="71"/>
        <v>#DIV/0!</v>
      </c>
      <c r="AW578" s="101"/>
      <c r="AY578" s="132"/>
      <c r="AZ578" s="101"/>
      <c r="BA578" s="94"/>
      <c r="BB578" s="94"/>
      <c r="BC578" s="94"/>
      <c r="BD578" s="94"/>
      <c r="BE578" s="101"/>
      <c r="BF578" s="132"/>
      <c r="BG578" s="98"/>
      <c r="BH578" s="74" t="str">
        <f t="shared" si="66"/>
        <v>N</v>
      </c>
      <c r="BI578" t="e">
        <f t="shared" si="67"/>
        <v>#DIV/0!</v>
      </c>
      <c r="BK578" s="283">
        <f>IFERROR(VLOOKUP($B578, 'A2. Rate Change &amp; Enrollment'!$C$14:$BY$769, 75, FALSE), 0)</f>
        <v>0</v>
      </c>
      <c r="BL578" s="283" t="e">
        <f t="shared" si="68"/>
        <v>#DIV/0!</v>
      </c>
      <c r="BM578" s="283" t="e">
        <f t="shared" si="69"/>
        <v>#DIV/0!</v>
      </c>
      <c r="BN578" t="e">
        <f t="shared" si="72"/>
        <v>#DIV/0!</v>
      </c>
    </row>
    <row r="579" spans="1:66" x14ac:dyDescent="0.35">
      <c r="A579" t="s">
        <v>882</v>
      </c>
      <c r="B579" s="144"/>
      <c r="C579" s="98"/>
      <c r="D579" s="43" t="str">
        <f t="shared" si="65"/>
        <v>PPO</v>
      </c>
      <c r="E579" s="100"/>
      <c r="F579" s="101"/>
      <c r="G579" s="100"/>
      <c r="H579" s="101"/>
      <c r="I579" s="100"/>
      <c r="J579" s="101"/>
      <c r="K579" s="100"/>
      <c r="L579" s="101"/>
      <c r="M579" s="100"/>
      <c r="N579" s="101"/>
      <c r="O579" s="100"/>
      <c r="P579" s="101"/>
      <c r="Q579" s="100"/>
      <c r="R579" s="101"/>
      <c r="S579" s="100"/>
      <c r="T579" s="101"/>
      <c r="U579" s="118"/>
      <c r="V579" s="118"/>
      <c r="W579" s="100"/>
      <c r="X579" s="100"/>
      <c r="Y579" s="100"/>
      <c r="Z579" s="100"/>
      <c r="AA579" s="132"/>
      <c r="AB579" s="101"/>
      <c r="AC579" s="101"/>
      <c r="AD579" s="101"/>
      <c r="AE579" s="100"/>
      <c r="AF579" s="101"/>
      <c r="AG579" s="100"/>
      <c r="AH579" s="101"/>
      <c r="AI579" s="100"/>
      <c r="AJ579" s="101"/>
      <c r="AK579" s="100"/>
      <c r="AL579" s="101"/>
      <c r="AM579" s="101"/>
      <c r="AN579" s="8"/>
      <c r="AO579" s="147">
        <f>IFERROR(VLOOKUP(B579,'A2. Rate Change &amp; Enrollment'!$C$20:$K$769,3,FALSE),0)</f>
        <v>0</v>
      </c>
      <c r="AP579" s="147">
        <f>IFERROR(VLOOKUP(B579,'A2. Rate Change &amp; Enrollment'!$C$20:$K$769,7,FALSE),0)</f>
        <v>0</v>
      </c>
      <c r="AQ579" s="150" t="e">
        <f t="shared" si="70"/>
        <v>#DIV/0!</v>
      </c>
      <c r="AS579" s="177"/>
      <c r="AT579" s="177"/>
      <c r="AV579" s="153" t="e">
        <f t="shared" si="71"/>
        <v>#DIV/0!</v>
      </c>
      <c r="AW579" s="101"/>
      <c r="AY579" s="132"/>
      <c r="AZ579" s="101"/>
      <c r="BA579" s="94"/>
      <c r="BB579" s="94"/>
      <c r="BC579" s="94"/>
      <c r="BD579" s="94"/>
      <c r="BE579" s="101"/>
      <c r="BF579" s="132"/>
      <c r="BG579" s="98"/>
      <c r="BH579" s="74" t="str">
        <f t="shared" si="66"/>
        <v>N</v>
      </c>
      <c r="BI579" t="e">
        <f t="shared" si="67"/>
        <v>#DIV/0!</v>
      </c>
      <c r="BK579" s="283">
        <f>IFERROR(VLOOKUP($B579, 'A2. Rate Change &amp; Enrollment'!$C$14:$BY$769, 75, FALSE), 0)</f>
        <v>0</v>
      </c>
      <c r="BL579" s="283" t="e">
        <f t="shared" si="68"/>
        <v>#DIV/0!</v>
      </c>
      <c r="BM579" s="283" t="e">
        <f t="shared" si="69"/>
        <v>#DIV/0!</v>
      </c>
      <c r="BN579" t="e">
        <f t="shared" si="72"/>
        <v>#DIV/0!</v>
      </c>
    </row>
    <row r="580" spans="1:66" x14ac:dyDescent="0.35">
      <c r="A580" t="s">
        <v>883</v>
      </c>
      <c r="B580" s="144"/>
      <c r="C580" s="98"/>
      <c r="D580" s="43" t="str">
        <f t="shared" si="65"/>
        <v>PPO</v>
      </c>
      <c r="E580" s="100"/>
      <c r="F580" s="101"/>
      <c r="G580" s="100"/>
      <c r="H580" s="101"/>
      <c r="I580" s="100"/>
      <c r="J580" s="101"/>
      <c r="K580" s="100"/>
      <c r="L580" s="101"/>
      <c r="M580" s="100"/>
      <c r="N580" s="101"/>
      <c r="O580" s="100"/>
      <c r="P580" s="101"/>
      <c r="Q580" s="100"/>
      <c r="R580" s="101"/>
      <c r="S580" s="100"/>
      <c r="T580" s="101"/>
      <c r="U580" s="118"/>
      <c r="V580" s="118"/>
      <c r="W580" s="100"/>
      <c r="X580" s="100"/>
      <c r="Y580" s="100"/>
      <c r="Z580" s="100"/>
      <c r="AA580" s="132"/>
      <c r="AB580" s="101"/>
      <c r="AC580" s="101"/>
      <c r="AD580" s="101"/>
      <c r="AE580" s="100"/>
      <c r="AF580" s="101"/>
      <c r="AG580" s="100"/>
      <c r="AH580" s="101"/>
      <c r="AI580" s="100"/>
      <c r="AJ580" s="101"/>
      <c r="AK580" s="100"/>
      <c r="AL580" s="101"/>
      <c r="AM580" s="101"/>
      <c r="AN580" s="8"/>
      <c r="AO580" s="147">
        <f>IFERROR(VLOOKUP(B580,'A2. Rate Change &amp; Enrollment'!$C$20:$K$769,3,FALSE),0)</f>
        <v>0</v>
      </c>
      <c r="AP580" s="147">
        <f>IFERROR(VLOOKUP(B580,'A2. Rate Change &amp; Enrollment'!$C$20:$K$769,7,FALSE),0)</f>
        <v>0</v>
      </c>
      <c r="AQ580" s="150" t="e">
        <f t="shared" si="70"/>
        <v>#DIV/0!</v>
      </c>
      <c r="AS580" s="177"/>
      <c r="AT580" s="177"/>
      <c r="AV580" s="153" t="e">
        <f t="shared" si="71"/>
        <v>#DIV/0!</v>
      </c>
      <c r="AW580" s="101"/>
      <c r="AY580" s="132"/>
      <c r="AZ580" s="101"/>
      <c r="BA580" s="94"/>
      <c r="BB580" s="94"/>
      <c r="BC580" s="94"/>
      <c r="BD580" s="94"/>
      <c r="BE580" s="101"/>
      <c r="BF580" s="132"/>
      <c r="BG580" s="98"/>
      <c r="BH580" s="74" t="str">
        <f t="shared" si="66"/>
        <v>N</v>
      </c>
      <c r="BI580" t="e">
        <f t="shared" si="67"/>
        <v>#DIV/0!</v>
      </c>
      <c r="BK580" s="283">
        <f>IFERROR(VLOOKUP($B580, 'A2. Rate Change &amp; Enrollment'!$C$14:$BY$769, 75, FALSE), 0)</f>
        <v>0</v>
      </c>
      <c r="BL580" s="283" t="e">
        <f t="shared" si="68"/>
        <v>#DIV/0!</v>
      </c>
      <c r="BM580" s="283" t="e">
        <f t="shared" si="69"/>
        <v>#DIV/0!</v>
      </c>
      <c r="BN580" t="e">
        <f t="shared" si="72"/>
        <v>#DIV/0!</v>
      </c>
    </row>
    <row r="581" spans="1:66" x14ac:dyDescent="0.35">
      <c r="A581" t="s">
        <v>884</v>
      </c>
      <c r="B581" s="144"/>
      <c r="C581" s="98"/>
      <c r="D581" s="43" t="str">
        <f t="shared" si="65"/>
        <v>PPO</v>
      </c>
      <c r="E581" s="100"/>
      <c r="F581" s="101"/>
      <c r="G581" s="100"/>
      <c r="H581" s="101"/>
      <c r="I581" s="100"/>
      <c r="J581" s="101"/>
      <c r="K581" s="100"/>
      <c r="L581" s="101"/>
      <c r="M581" s="100"/>
      <c r="N581" s="101"/>
      <c r="O581" s="100"/>
      <c r="P581" s="101"/>
      <c r="Q581" s="100"/>
      <c r="R581" s="101"/>
      <c r="S581" s="100"/>
      <c r="T581" s="101"/>
      <c r="U581" s="118"/>
      <c r="V581" s="118"/>
      <c r="W581" s="100"/>
      <c r="X581" s="100"/>
      <c r="Y581" s="100"/>
      <c r="Z581" s="100"/>
      <c r="AA581" s="132"/>
      <c r="AB581" s="101"/>
      <c r="AC581" s="101"/>
      <c r="AD581" s="101"/>
      <c r="AE581" s="100"/>
      <c r="AF581" s="101"/>
      <c r="AG581" s="100"/>
      <c r="AH581" s="101"/>
      <c r="AI581" s="100"/>
      <c r="AJ581" s="101"/>
      <c r="AK581" s="100"/>
      <c r="AL581" s="101"/>
      <c r="AM581" s="101"/>
      <c r="AN581" s="8"/>
      <c r="AO581" s="147">
        <f>IFERROR(VLOOKUP(B581,'A2. Rate Change &amp; Enrollment'!$C$20:$K$769,3,FALSE),0)</f>
        <v>0</v>
      </c>
      <c r="AP581" s="147">
        <f>IFERROR(VLOOKUP(B581,'A2. Rate Change &amp; Enrollment'!$C$20:$K$769,7,FALSE),0)</f>
        <v>0</v>
      </c>
      <c r="AQ581" s="150" t="e">
        <f t="shared" si="70"/>
        <v>#DIV/0!</v>
      </c>
      <c r="AS581" s="177"/>
      <c r="AT581" s="177"/>
      <c r="AV581" s="153" t="e">
        <f t="shared" si="71"/>
        <v>#DIV/0!</v>
      </c>
      <c r="AW581" s="101"/>
      <c r="AY581" s="132"/>
      <c r="AZ581" s="101"/>
      <c r="BA581" s="94"/>
      <c r="BB581" s="94"/>
      <c r="BC581" s="94"/>
      <c r="BD581" s="94"/>
      <c r="BE581" s="101"/>
      <c r="BF581" s="132"/>
      <c r="BG581" s="98"/>
      <c r="BH581" s="74" t="str">
        <f t="shared" si="66"/>
        <v>N</v>
      </c>
      <c r="BI581" t="e">
        <f t="shared" si="67"/>
        <v>#DIV/0!</v>
      </c>
      <c r="BK581" s="283">
        <f>IFERROR(VLOOKUP($B581, 'A2. Rate Change &amp; Enrollment'!$C$14:$BY$769, 75, FALSE), 0)</f>
        <v>0</v>
      </c>
      <c r="BL581" s="283" t="e">
        <f t="shared" si="68"/>
        <v>#DIV/0!</v>
      </c>
      <c r="BM581" s="283" t="e">
        <f t="shared" si="69"/>
        <v>#DIV/0!</v>
      </c>
      <c r="BN581" t="e">
        <f t="shared" si="72"/>
        <v>#DIV/0!</v>
      </c>
    </row>
    <row r="582" spans="1:66" x14ac:dyDescent="0.35">
      <c r="A582" t="s">
        <v>885</v>
      </c>
      <c r="B582" s="144"/>
      <c r="C582" s="98"/>
      <c r="D582" s="43" t="str">
        <f t="shared" si="65"/>
        <v>PPO</v>
      </c>
      <c r="E582" s="100"/>
      <c r="F582" s="101"/>
      <c r="G582" s="100"/>
      <c r="H582" s="101"/>
      <c r="I582" s="100"/>
      <c r="J582" s="101"/>
      <c r="K582" s="100"/>
      <c r="L582" s="101"/>
      <c r="M582" s="100"/>
      <c r="N582" s="101"/>
      <c r="O582" s="100"/>
      <c r="P582" s="101"/>
      <c r="Q582" s="100"/>
      <c r="R582" s="101"/>
      <c r="S582" s="100"/>
      <c r="T582" s="101"/>
      <c r="U582" s="118"/>
      <c r="V582" s="118"/>
      <c r="W582" s="100"/>
      <c r="X582" s="100"/>
      <c r="Y582" s="100"/>
      <c r="Z582" s="100"/>
      <c r="AA582" s="132"/>
      <c r="AB582" s="101"/>
      <c r="AC582" s="101"/>
      <c r="AD582" s="101"/>
      <c r="AE582" s="100"/>
      <c r="AF582" s="101"/>
      <c r="AG582" s="100"/>
      <c r="AH582" s="101"/>
      <c r="AI582" s="100"/>
      <c r="AJ582" s="101"/>
      <c r="AK582" s="100"/>
      <c r="AL582" s="101"/>
      <c r="AM582" s="101"/>
      <c r="AN582" s="8"/>
      <c r="AO582" s="147">
        <f>IFERROR(VLOOKUP(B582,'A2. Rate Change &amp; Enrollment'!$C$20:$K$769,3,FALSE),0)</f>
        <v>0</v>
      </c>
      <c r="AP582" s="147">
        <f>IFERROR(VLOOKUP(B582,'A2. Rate Change &amp; Enrollment'!$C$20:$K$769,7,FALSE),0)</f>
        <v>0</v>
      </c>
      <c r="AQ582" s="150" t="e">
        <f t="shared" si="70"/>
        <v>#DIV/0!</v>
      </c>
      <c r="AS582" s="177"/>
      <c r="AT582" s="177"/>
      <c r="AV582" s="153" t="e">
        <f t="shared" si="71"/>
        <v>#DIV/0!</v>
      </c>
      <c r="AW582" s="101"/>
      <c r="AY582" s="132"/>
      <c r="AZ582" s="101"/>
      <c r="BA582" s="94"/>
      <c r="BB582" s="94"/>
      <c r="BC582" s="94"/>
      <c r="BD582" s="94"/>
      <c r="BE582" s="101"/>
      <c r="BF582" s="132"/>
      <c r="BG582" s="98"/>
      <c r="BH582" s="74" t="str">
        <f t="shared" si="66"/>
        <v>N</v>
      </c>
      <c r="BI582" t="e">
        <f t="shared" si="67"/>
        <v>#DIV/0!</v>
      </c>
      <c r="BK582" s="283">
        <f>IFERROR(VLOOKUP($B582, 'A2. Rate Change &amp; Enrollment'!$C$14:$BY$769, 75, FALSE), 0)</f>
        <v>0</v>
      </c>
      <c r="BL582" s="283" t="e">
        <f t="shared" si="68"/>
        <v>#DIV/0!</v>
      </c>
      <c r="BM582" s="283" t="e">
        <f t="shared" si="69"/>
        <v>#DIV/0!</v>
      </c>
      <c r="BN582" t="e">
        <f t="shared" si="72"/>
        <v>#DIV/0!</v>
      </c>
    </row>
    <row r="583" spans="1:66" x14ac:dyDescent="0.35">
      <c r="A583" t="s">
        <v>886</v>
      </c>
      <c r="B583" s="144"/>
      <c r="C583" s="98"/>
      <c r="D583" s="43" t="str">
        <f t="shared" si="65"/>
        <v>PPO</v>
      </c>
      <c r="E583" s="100"/>
      <c r="F583" s="101"/>
      <c r="G583" s="100"/>
      <c r="H583" s="101"/>
      <c r="I583" s="100"/>
      <c r="J583" s="101"/>
      <c r="K583" s="100"/>
      <c r="L583" s="101"/>
      <c r="M583" s="100"/>
      <c r="N583" s="101"/>
      <c r="O583" s="100"/>
      <c r="P583" s="101"/>
      <c r="Q583" s="100"/>
      <c r="R583" s="101"/>
      <c r="S583" s="100"/>
      <c r="T583" s="101"/>
      <c r="U583" s="118"/>
      <c r="V583" s="118"/>
      <c r="W583" s="100"/>
      <c r="X583" s="100"/>
      <c r="Y583" s="100"/>
      <c r="Z583" s="100"/>
      <c r="AA583" s="132"/>
      <c r="AB583" s="101"/>
      <c r="AC583" s="101"/>
      <c r="AD583" s="101"/>
      <c r="AE583" s="100"/>
      <c r="AF583" s="101"/>
      <c r="AG583" s="100"/>
      <c r="AH583" s="101"/>
      <c r="AI583" s="100"/>
      <c r="AJ583" s="101"/>
      <c r="AK583" s="100"/>
      <c r="AL583" s="101"/>
      <c r="AM583" s="101"/>
      <c r="AN583" s="8"/>
      <c r="AO583" s="147">
        <f>IFERROR(VLOOKUP(B583,'A2. Rate Change &amp; Enrollment'!$C$20:$K$769,3,FALSE),0)</f>
        <v>0</v>
      </c>
      <c r="AP583" s="147">
        <f>IFERROR(VLOOKUP(B583,'A2. Rate Change &amp; Enrollment'!$C$20:$K$769,7,FALSE),0)</f>
        <v>0</v>
      </c>
      <c r="AQ583" s="150" t="e">
        <f t="shared" si="70"/>
        <v>#DIV/0!</v>
      </c>
      <c r="AS583" s="177"/>
      <c r="AT583" s="177"/>
      <c r="AV583" s="153" t="e">
        <f t="shared" si="71"/>
        <v>#DIV/0!</v>
      </c>
      <c r="AW583" s="101"/>
      <c r="AY583" s="132"/>
      <c r="AZ583" s="101"/>
      <c r="BA583" s="94"/>
      <c r="BB583" s="94"/>
      <c r="BC583" s="94"/>
      <c r="BD583" s="94"/>
      <c r="BE583" s="101"/>
      <c r="BF583" s="132"/>
      <c r="BG583" s="98"/>
      <c r="BH583" s="74" t="str">
        <f t="shared" si="66"/>
        <v>N</v>
      </c>
      <c r="BI583" t="e">
        <f t="shared" si="67"/>
        <v>#DIV/0!</v>
      </c>
      <c r="BK583" s="283">
        <f>IFERROR(VLOOKUP($B583, 'A2. Rate Change &amp; Enrollment'!$C$14:$BY$769, 75, FALSE), 0)</f>
        <v>0</v>
      </c>
      <c r="BL583" s="283" t="e">
        <f t="shared" si="68"/>
        <v>#DIV/0!</v>
      </c>
      <c r="BM583" s="283" t="e">
        <f t="shared" si="69"/>
        <v>#DIV/0!</v>
      </c>
      <c r="BN583" t="e">
        <f t="shared" si="72"/>
        <v>#DIV/0!</v>
      </c>
    </row>
    <row r="584" spans="1:66" x14ac:dyDescent="0.35">
      <c r="A584" t="s">
        <v>887</v>
      </c>
      <c r="B584" s="144"/>
      <c r="C584" s="98"/>
      <c r="D584" s="43" t="str">
        <f t="shared" si="65"/>
        <v>PPO</v>
      </c>
      <c r="E584" s="100"/>
      <c r="F584" s="101"/>
      <c r="G584" s="100"/>
      <c r="H584" s="101"/>
      <c r="I584" s="100"/>
      <c r="J584" s="101"/>
      <c r="K584" s="100"/>
      <c r="L584" s="101"/>
      <c r="M584" s="100"/>
      <c r="N584" s="101"/>
      <c r="O584" s="100"/>
      <c r="P584" s="101"/>
      <c r="Q584" s="100"/>
      <c r="R584" s="101"/>
      <c r="S584" s="100"/>
      <c r="T584" s="101"/>
      <c r="U584" s="118"/>
      <c r="V584" s="118"/>
      <c r="W584" s="100"/>
      <c r="X584" s="100"/>
      <c r="Y584" s="100"/>
      <c r="Z584" s="100"/>
      <c r="AA584" s="132"/>
      <c r="AB584" s="101"/>
      <c r="AC584" s="101"/>
      <c r="AD584" s="101"/>
      <c r="AE584" s="100"/>
      <c r="AF584" s="101"/>
      <c r="AG584" s="100"/>
      <c r="AH584" s="101"/>
      <c r="AI584" s="100"/>
      <c r="AJ584" s="101"/>
      <c r="AK584" s="100"/>
      <c r="AL584" s="101"/>
      <c r="AM584" s="101"/>
      <c r="AN584" s="8"/>
      <c r="AO584" s="147">
        <f>IFERROR(VLOOKUP(B584,'A2. Rate Change &amp; Enrollment'!$C$20:$K$769,3,FALSE),0)</f>
        <v>0</v>
      </c>
      <c r="AP584" s="147">
        <f>IFERROR(VLOOKUP(B584,'A2. Rate Change &amp; Enrollment'!$C$20:$K$769,7,FALSE),0)</f>
        <v>0</v>
      </c>
      <c r="AQ584" s="150" t="e">
        <f t="shared" si="70"/>
        <v>#DIV/0!</v>
      </c>
      <c r="AS584" s="177"/>
      <c r="AT584" s="177"/>
      <c r="AV584" s="153" t="e">
        <f t="shared" si="71"/>
        <v>#DIV/0!</v>
      </c>
      <c r="AW584" s="101"/>
      <c r="AY584" s="132"/>
      <c r="AZ584" s="101"/>
      <c r="BA584" s="94"/>
      <c r="BB584" s="94"/>
      <c r="BC584" s="94"/>
      <c r="BD584" s="94"/>
      <c r="BE584" s="101"/>
      <c r="BF584" s="132"/>
      <c r="BG584" s="98"/>
      <c r="BH584" s="74" t="str">
        <f t="shared" si="66"/>
        <v>N</v>
      </c>
      <c r="BI584" t="e">
        <f t="shared" si="67"/>
        <v>#DIV/0!</v>
      </c>
      <c r="BK584" s="283">
        <f>IFERROR(VLOOKUP($B584, 'A2. Rate Change &amp; Enrollment'!$C$14:$BY$769, 75, FALSE), 0)</f>
        <v>0</v>
      </c>
      <c r="BL584" s="283" t="e">
        <f t="shared" si="68"/>
        <v>#DIV/0!</v>
      </c>
      <c r="BM584" s="283" t="e">
        <f t="shared" si="69"/>
        <v>#DIV/0!</v>
      </c>
      <c r="BN584" t="e">
        <f t="shared" si="72"/>
        <v>#DIV/0!</v>
      </c>
    </row>
    <row r="585" spans="1:66" x14ac:dyDescent="0.35">
      <c r="A585" t="s">
        <v>888</v>
      </c>
      <c r="B585" s="144"/>
      <c r="C585" s="98"/>
      <c r="D585" s="43" t="str">
        <f t="shared" si="65"/>
        <v>PPO</v>
      </c>
      <c r="E585" s="100"/>
      <c r="F585" s="101"/>
      <c r="G585" s="100"/>
      <c r="H585" s="101"/>
      <c r="I585" s="100"/>
      <c r="J585" s="101"/>
      <c r="K585" s="100"/>
      <c r="L585" s="101"/>
      <c r="M585" s="100"/>
      <c r="N585" s="101"/>
      <c r="O585" s="100"/>
      <c r="P585" s="101"/>
      <c r="Q585" s="100"/>
      <c r="R585" s="101"/>
      <c r="S585" s="100"/>
      <c r="T585" s="101"/>
      <c r="U585" s="118"/>
      <c r="V585" s="118"/>
      <c r="W585" s="100"/>
      <c r="X585" s="100"/>
      <c r="Y585" s="100"/>
      <c r="Z585" s="100"/>
      <c r="AA585" s="132"/>
      <c r="AB585" s="101"/>
      <c r="AC585" s="101"/>
      <c r="AD585" s="101"/>
      <c r="AE585" s="100"/>
      <c r="AF585" s="101"/>
      <c r="AG585" s="100"/>
      <c r="AH585" s="101"/>
      <c r="AI585" s="100"/>
      <c r="AJ585" s="101"/>
      <c r="AK585" s="100"/>
      <c r="AL585" s="101"/>
      <c r="AM585" s="101"/>
      <c r="AN585" s="8"/>
      <c r="AO585" s="147">
        <f>IFERROR(VLOOKUP(B585,'A2. Rate Change &amp; Enrollment'!$C$20:$K$769,3,FALSE),0)</f>
        <v>0</v>
      </c>
      <c r="AP585" s="147">
        <f>IFERROR(VLOOKUP(B585,'A2. Rate Change &amp; Enrollment'!$C$20:$K$769,7,FALSE),0)</f>
        <v>0</v>
      </c>
      <c r="AQ585" s="150" t="e">
        <f t="shared" si="70"/>
        <v>#DIV/0!</v>
      </c>
      <c r="AS585" s="177"/>
      <c r="AT585" s="177"/>
      <c r="AV585" s="153" t="e">
        <f t="shared" si="71"/>
        <v>#DIV/0!</v>
      </c>
      <c r="AW585" s="101"/>
      <c r="AY585" s="132"/>
      <c r="AZ585" s="101"/>
      <c r="BA585" s="94"/>
      <c r="BB585" s="94"/>
      <c r="BC585" s="94"/>
      <c r="BD585" s="94"/>
      <c r="BE585" s="101"/>
      <c r="BF585" s="132"/>
      <c r="BG585" s="98"/>
      <c r="BH585" s="74" t="str">
        <f t="shared" si="66"/>
        <v>N</v>
      </c>
      <c r="BI585" t="e">
        <f t="shared" si="67"/>
        <v>#DIV/0!</v>
      </c>
      <c r="BK585" s="283">
        <f>IFERROR(VLOOKUP($B585, 'A2. Rate Change &amp; Enrollment'!$C$14:$BY$769, 75, FALSE), 0)</f>
        <v>0</v>
      </c>
      <c r="BL585" s="283" t="e">
        <f t="shared" si="68"/>
        <v>#DIV/0!</v>
      </c>
      <c r="BM585" s="283" t="e">
        <f t="shared" si="69"/>
        <v>#DIV/0!</v>
      </c>
      <c r="BN585" t="e">
        <f t="shared" si="72"/>
        <v>#DIV/0!</v>
      </c>
    </row>
    <row r="586" spans="1:66" x14ac:dyDescent="0.35">
      <c r="A586" t="s">
        <v>889</v>
      </c>
      <c r="B586" s="144"/>
      <c r="C586" s="98"/>
      <c r="D586" s="43" t="str">
        <f t="shared" si="65"/>
        <v>PPO</v>
      </c>
      <c r="E586" s="100"/>
      <c r="F586" s="101"/>
      <c r="G586" s="100"/>
      <c r="H586" s="101"/>
      <c r="I586" s="100"/>
      <c r="J586" s="101"/>
      <c r="K586" s="100"/>
      <c r="L586" s="101"/>
      <c r="M586" s="100"/>
      <c r="N586" s="101"/>
      <c r="O586" s="100"/>
      <c r="P586" s="101"/>
      <c r="Q586" s="100"/>
      <c r="R586" s="101"/>
      <c r="S586" s="100"/>
      <c r="T586" s="101"/>
      <c r="U586" s="118"/>
      <c r="V586" s="118"/>
      <c r="W586" s="100"/>
      <c r="X586" s="100"/>
      <c r="Y586" s="100"/>
      <c r="Z586" s="100"/>
      <c r="AA586" s="132"/>
      <c r="AB586" s="101"/>
      <c r="AC586" s="101"/>
      <c r="AD586" s="101"/>
      <c r="AE586" s="100"/>
      <c r="AF586" s="101"/>
      <c r="AG586" s="100"/>
      <c r="AH586" s="101"/>
      <c r="AI586" s="100"/>
      <c r="AJ586" s="101"/>
      <c r="AK586" s="100"/>
      <c r="AL586" s="101"/>
      <c r="AM586" s="101"/>
      <c r="AN586" s="8"/>
      <c r="AO586" s="147">
        <f>IFERROR(VLOOKUP(B586,'A2. Rate Change &amp; Enrollment'!$C$20:$K$769,3,FALSE),0)</f>
        <v>0</v>
      </c>
      <c r="AP586" s="147">
        <f>IFERROR(VLOOKUP(B586,'A2. Rate Change &amp; Enrollment'!$C$20:$K$769,7,FALSE),0)</f>
        <v>0</v>
      </c>
      <c r="AQ586" s="150" t="e">
        <f t="shared" si="70"/>
        <v>#DIV/0!</v>
      </c>
      <c r="AS586" s="177"/>
      <c r="AT586" s="177"/>
      <c r="AV586" s="153" t="e">
        <f t="shared" si="71"/>
        <v>#DIV/0!</v>
      </c>
      <c r="AW586" s="101"/>
      <c r="AY586" s="132"/>
      <c r="AZ586" s="101"/>
      <c r="BA586" s="94"/>
      <c r="BB586" s="94"/>
      <c r="BC586" s="94"/>
      <c r="BD586" s="94"/>
      <c r="BE586" s="101"/>
      <c r="BF586" s="132"/>
      <c r="BG586" s="98"/>
      <c r="BH586" s="74" t="str">
        <f t="shared" si="66"/>
        <v>N</v>
      </c>
      <c r="BI586" t="e">
        <f t="shared" si="67"/>
        <v>#DIV/0!</v>
      </c>
      <c r="BK586" s="283">
        <f>IFERROR(VLOOKUP($B586, 'A2. Rate Change &amp; Enrollment'!$C$14:$BY$769, 75, FALSE), 0)</f>
        <v>0</v>
      </c>
      <c r="BL586" s="283" t="e">
        <f t="shared" si="68"/>
        <v>#DIV/0!</v>
      </c>
      <c r="BM586" s="283" t="e">
        <f t="shared" si="69"/>
        <v>#DIV/0!</v>
      </c>
      <c r="BN586" t="e">
        <f t="shared" si="72"/>
        <v>#DIV/0!</v>
      </c>
    </row>
    <row r="587" spans="1:66" x14ac:dyDescent="0.35">
      <c r="A587" t="s">
        <v>890</v>
      </c>
      <c r="B587" s="144"/>
      <c r="C587" s="98"/>
      <c r="D587" s="43" t="str">
        <f t="shared" si="65"/>
        <v>PPO</v>
      </c>
      <c r="E587" s="100"/>
      <c r="F587" s="101"/>
      <c r="G587" s="100"/>
      <c r="H587" s="101"/>
      <c r="I587" s="100"/>
      <c r="J587" s="101"/>
      <c r="K587" s="100"/>
      <c r="L587" s="101"/>
      <c r="M587" s="100"/>
      <c r="N587" s="101"/>
      <c r="O587" s="100"/>
      <c r="P587" s="101"/>
      <c r="Q587" s="100"/>
      <c r="R587" s="101"/>
      <c r="S587" s="100"/>
      <c r="T587" s="101"/>
      <c r="U587" s="118"/>
      <c r="V587" s="118"/>
      <c r="W587" s="100"/>
      <c r="X587" s="100"/>
      <c r="Y587" s="100"/>
      <c r="Z587" s="100"/>
      <c r="AA587" s="132"/>
      <c r="AB587" s="101"/>
      <c r="AC587" s="101"/>
      <c r="AD587" s="101"/>
      <c r="AE587" s="100"/>
      <c r="AF587" s="101"/>
      <c r="AG587" s="100"/>
      <c r="AH587" s="101"/>
      <c r="AI587" s="100"/>
      <c r="AJ587" s="101"/>
      <c r="AK587" s="100"/>
      <c r="AL587" s="101"/>
      <c r="AM587" s="101"/>
      <c r="AN587" s="8"/>
      <c r="AO587" s="147">
        <f>IFERROR(VLOOKUP(B587,'A2. Rate Change &amp; Enrollment'!$C$20:$K$769,3,FALSE),0)</f>
        <v>0</v>
      </c>
      <c r="AP587" s="147">
        <f>IFERROR(VLOOKUP(B587,'A2. Rate Change &amp; Enrollment'!$C$20:$K$769,7,FALSE),0)</f>
        <v>0</v>
      </c>
      <c r="AQ587" s="150" t="e">
        <f t="shared" si="70"/>
        <v>#DIV/0!</v>
      </c>
      <c r="AS587" s="177"/>
      <c r="AT587" s="177"/>
      <c r="AV587" s="153" t="e">
        <f t="shared" si="71"/>
        <v>#DIV/0!</v>
      </c>
      <c r="AW587" s="101"/>
      <c r="AY587" s="132"/>
      <c r="AZ587" s="101"/>
      <c r="BA587" s="94"/>
      <c r="BB587" s="94"/>
      <c r="BC587" s="94"/>
      <c r="BD587" s="94"/>
      <c r="BE587" s="101"/>
      <c r="BF587" s="132"/>
      <c r="BG587" s="98"/>
      <c r="BH587" s="74" t="str">
        <f t="shared" si="66"/>
        <v>N</v>
      </c>
      <c r="BI587" t="e">
        <f t="shared" si="67"/>
        <v>#DIV/0!</v>
      </c>
      <c r="BK587" s="283">
        <f>IFERROR(VLOOKUP($B587, 'A2. Rate Change &amp; Enrollment'!$C$14:$BY$769, 75, FALSE), 0)</f>
        <v>0</v>
      </c>
      <c r="BL587" s="283" t="e">
        <f t="shared" si="68"/>
        <v>#DIV/0!</v>
      </c>
      <c r="BM587" s="283" t="e">
        <f t="shared" si="69"/>
        <v>#DIV/0!</v>
      </c>
      <c r="BN587" t="e">
        <f t="shared" si="72"/>
        <v>#DIV/0!</v>
      </c>
    </row>
    <row r="588" spans="1:66" x14ac:dyDescent="0.35">
      <c r="A588" t="s">
        <v>891</v>
      </c>
      <c r="B588" s="144"/>
      <c r="C588" s="98"/>
      <c r="D588" s="43" t="str">
        <f t="shared" si="65"/>
        <v>PPO</v>
      </c>
      <c r="E588" s="100"/>
      <c r="F588" s="101"/>
      <c r="G588" s="100"/>
      <c r="H588" s="101"/>
      <c r="I588" s="100"/>
      <c r="J588" s="101"/>
      <c r="K588" s="100"/>
      <c r="L588" s="101"/>
      <c r="M588" s="100"/>
      <c r="N588" s="101"/>
      <c r="O588" s="100"/>
      <c r="P588" s="101"/>
      <c r="Q588" s="100"/>
      <c r="R588" s="101"/>
      <c r="S588" s="100"/>
      <c r="T588" s="101"/>
      <c r="U588" s="118"/>
      <c r="V588" s="118"/>
      <c r="W588" s="100"/>
      <c r="X588" s="100"/>
      <c r="Y588" s="100"/>
      <c r="Z588" s="100"/>
      <c r="AA588" s="132"/>
      <c r="AB588" s="101"/>
      <c r="AC588" s="101"/>
      <c r="AD588" s="101"/>
      <c r="AE588" s="100"/>
      <c r="AF588" s="101"/>
      <c r="AG588" s="100"/>
      <c r="AH588" s="101"/>
      <c r="AI588" s="100"/>
      <c r="AJ588" s="101"/>
      <c r="AK588" s="100"/>
      <c r="AL588" s="101"/>
      <c r="AM588" s="101"/>
      <c r="AN588" s="8"/>
      <c r="AO588" s="147">
        <f>IFERROR(VLOOKUP(B588,'A2. Rate Change &amp; Enrollment'!$C$20:$K$769,3,FALSE),0)</f>
        <v>0</v>
      </c>
      <c r="AP588" s="147">
        <f>IFERROR(VLOOKUP(B588,'A2. Rate Change &amp; Enrollment'!$C$20:$K$769,7,FALSE),0)</f>
        <v>0</v>
      </c>
      <c r="AQ588" s="150" t="e">
        <f t="shared" si="70"/>
        <v>#DIV/0!</v>
      </c>
      <c r="AS588" s="177"/>
      <c r="AT588" s="177"/>
      <c r="AV588" s="153" t="e">
        <f t="shared" si="71"/>
        <v>#DIV/0!</v>
      </c>
      <c r="AW588" s="101"/>
      <c r="AY588" s="132"/>
      <c r="AZ588" s="101"/>
      <c r="BA588" s="94"/>
      <c r="BB588" s="94"/>
      <c r="BC588" s="94"/>
      <c r="BD588" s="94"/>
      <c r="BE588" s="101"/>
      <c r="BF588" s="132"/>
      <c r="BG588" s="98"/>
      <c r="BH588" s="74" t="str">
        <f t="shared" si="66"/>
        <v>N</v>
      </c>
      <c r="BI588" t="e">
        <f t="shared" si="67"/>
        <v>#DIV/0!</v>
      </c>
      <c r="BK588" s="283">
        <f>IFERROR(VLOOKUP($B588, 'A2. Rate Change &amp; Enrollment'!$C$14:$BY$769, 75, FALSE), 0)</f>
        <v>0</v>
      </c>
      <c r="BL588" s="283" t="e">
        <f t="shared" si="68"/>
        <v>#DIV/0!</v>
      </c>
      <c r="BM588" s="283" t="e">
        <f t="shared" si="69"/>
        <v>#DIV/0!</v>
      </c>
      <c r="BN588" t="e">
        <f t="shared" si="72"/>
        <v>#DIV/0!</v>
      </c>
    </row>
    <row r="589" spans="1:66" x14ac:dyDescent="0.35">
      <c r="A589" t="s">
        <v>892</v>
      </c>
      <c r="B589" s="144"/>
      <c r="C589" s="98"/>
      <c r="D589" s="43" t="str">
        <f t="shared" si="65"/>
        <v>PPO</v>
      </c>
      <c r="E589" s="100"/>
      <c r="F589" s="101"/>
      <c r="G589" s="100"/>
      <c r="H589" s="101"/>
      <c r="I589" s="100"/>
      <c r="J589" s="101"/>
      <c r="K589" s="100"/>
      <c r="L589" s="101"/>
      <c r="M589" s="100"/>
      <c r="N589" s="101"/>
      <c r="O589" s="100"/>
      <c r="P589" s="101"/>
      <c r="Q589" s="100"/>
      <c r="R589" s="101"/>
      <c r="S589" s="100"/>
      <c r="T589" s="101"/>
      <c r="U589" s="118"/>
      <c r="V589" s="118"/>
      <c r="W589" s="100"/>
      <c r="X589" s="100"/>
      <c r="Y589" s="100"/>
      <c r="Z589" s="100"/>
      <c r="AA589" s="132"/>
      <c r="AB589" s="101"/>
      <c r="AC589" s="101"/>
      <c r="AD589" s="101"/>
      <c r="AE589" s="100"/>
      <c r="AF589" s="101"/>
      <c r="AG589" s="100"/>
      <c r="AH589" s="101"/>
      <c r="AI589" s="100"/>
      <c r="AJ589" s="101"/>
      <c r="AK589" s="100"/>
      <c r="AL589" s="101"/>
      <c r="AM589" s="101"/>
      <c r="AN589" s="8"/>
      <c r="AO589" s="147">
        <f>IFERROR(VLOOKUP(B589,'A2. Rate Change &amp; Enrollment'!$C$20:$K$769,3,FALSE),0)</f>
        <v>0</v>
      </c>
      <c r="AP589" s="147">
        <f>IFERROR(VLOOKUP(B589,'A2. Rate Change &amp; Enrollment'!$C$20:$K$769,7,FALSE),0)</f>
        <v>0</v>
      </c>
      <c r="AQ589" s="150" t="e">
        <f t="shared" si="70"/>
        <v>#DIV/0!</v>
      </c>
      <c r="AS589" s="177"/>
      <c r="AT589" s="177"/>
      <c r="AV589" s="153" t="e">
        <f t="shared" si="71"/>
        <v>#DIV/0!</v>
      </c>
      <c r="AW589" s="101"/>
      <c r="AY589" s="132"/>
      <c r="AZ589" s="101"/>
      <c r="BA589" s="94"/>
      <c r="BB589" s="94"/>
      <c r="BC589" s="94"/>
      <c r="BD589" s="94"/>
      <c r="BE589" s="101"/>
      <c r="BF589" s="132"/>
      <c r="BG589" s="98"/>
      <c r="BH589" s="74" t="str">
        <f t="shared" si="66"/>
        <v>N</v>
      </c>
      <c r="BI589" t="e">
        <f t="shared" si="67"/>
        <v>#DIV/0!</v>
      </c>
      <c r="BK589" s="283">
        <f>IFERROR(VLOOKUP($B589, 'A2. Rate Change &amp; Enrollment'!$C$14:$BY$769, 75, FALSE), 0)</f>
        <v>0</v>
      </c>
      <c r="BL589" s="283" t="e">
        <f t="shared" si="68"/>
        <v>#DIV/0!</v>
      </c>
      <c r="BM589" s="283" t="e">
        <f t="shared" si="69"/>
        <v>#DIV/0!</v>
      </c>
      <c r="BN589" t="e">
        <f t="shared" si="72"/>
        <v>#DIV/0!</v>
      </c>
    </row>
    <row r="590" spans="1:66" x14ac:dyDescent="0.35">
      <c r="A590" t="s">
        <v>893</v>
      </c>
      <c r="B590" s="144"/>
      <c r="C590" s="98"/>
      <c r="D590" s="43" t="str">
        <f t="shared" si="65"/>
        <v>PPO</v>
      </c>
      <c r="E590" s="100"/>
      <c r="F590" s="101"/>
      <c r="G590" s="100"/>
      <c r="H590" s="101"/>
      <c r="I590" s="100"/>
      <c r="J590" s="101"/>
      <c r="K590" s="100"/>
      <c r="L590" s="101"/>
      <c r="M590" s="100"/>
      <c r="N590" s="101"/>
      <c r="O590" s="100"/>
      <c r="P590" s="101"/>
      <c r="Q590" s="100"/>
      <c r="R590" s="101"/>
      <c r="S590" s="100"/>
      <c r="T590" s="101"/>
      <c r="U590" s="118"/>
      <c r="V590" s="118"/>
      <c r="W590" s="100"/>
      <c r="X590" s="100"/>
      <c r="Y590" s="100"/>
      <c r="Z590" s="100"/>
      <c r="AA590" s="132"/>
      <c r="AB590" s="101"/>
      <c r="AC590" s="101"/>
      <c r="AD590" s="101"/>
      <c r="AE590" s="100"/>
      <c r="AF590" s="101"/>
      <c r="AG590" s="100"/>
      <c r="AH590" s="101"/>
      <c r="AI590" s="100"/>
      <c r="AJ590" s="101"/>
      <c r="AK590" s="100"/>
      <c r="AL590" s="101"/>
      <c r="AM590" s="101"/>
      <c r="AN590" s="8"/>
      <c r="AO590" s="147">
        <f>IFERROR(VLOOKUP(B590,'A2. Rate Change &amp; Enrollment'!$C$20:$K$769,3,FALSE),0)</f>
        <v>0</v>
      </c>
      <c r="AP590" s="147">
        <f>IFERROR(VLOOKUP(B590,'A2. Rate Change &amp; Enrollment'!$C$20:$K$769,7,FALSE),0)</f>
        <v>0</v>
      </c>
      <c r="AQ590" s="150" t="e">
        <f t="shared" si="70"/>
        <v>#DIV/0!</v>
      </c>
      <c r="AS590" s="177"/>
      <c r="AT590" s="177"/>
      <c r="AV590" s="153" t="e">
        <f t="shared" si="71"/>
        <v>#DIV/0!</v>
      </c>
      <c r="AW590" s="101"/>
      <c r="AY590" s="132"/>
      <c r="AZ590" s="101"/>
      <c r="BA590" s="94"/>
      <c r="BB590" s="94"/>
      <c r="BC590" s="94"/>
      <c r="BD590" s="94"/>
      <c r="BE590" s="101"/>
      <c r="BF590" s="132"/>
      <c r="BG590" s="98"/>
      <c r="BH590" s="74" t="str">
        <f t="shared" si="66"/>
        <v>N</v>
      </c>
      <c r="BI590" t="e">
        <f t="shared" si="67"/>
        <v>#DIV/0!</v>
      </c>
      <c r="BK590" s="283">
        <f>IFERROR(VLOOKUP($B590, 'A2. Rate Change &amp; Enrollment'!$C$14:$BY$769, 75, FALSE), 0)</f>
        <v>0</v>
      </c>
      <c r="BL590" s="283" t="e">
        <f t="shared" si="68"/>
        <v>#DIV/0!</v>
      </c>
      <c r="BM590" s="283" t="e">
        <f t="shared" si="69"/>
        <v>#DIV/0!</v>
      </c>
      <c r="BN590" t="e">
        <f t="shared" si="72"/>
        <v>#DIV/0!</v>
      </c>
    </row>
    <row r="591" spans="1:66" x14ac:dyDescent="0.35">
      <c r="A591" t="s">
        <v>894</v>
      </c>
      <c r="B591" s="144"/>
      <c r="C591" s="98"/>
      <c r="D591" s="43" t="str">
        <f t="shared" si="65"/>
        <v>PPO</v>
      </c>
      <c r="E591" s="100"/>
      <c r="F591" s="101"/>
      <c r="G591" s="100"/>
      <c r="H591" s="101"/>
      <c r="I591" s="100"/>
      <c r="J591" s="101"/>
      <c r="K591" s="100"/>
      <c r="L591" s="101"/>
      <c r="M591" s="100"/>
      <c r="N591" s="101"/>
      <c r="O591" s="100"/>
      <c r="P591" s="101"/>
      <c r="Q591" s="100"/>
      <c r="R591" s="101"/>
      <c r="S591" s="100"/>
      <c r="T591" s="101"/>
      <c r="U591" s="118"/>
      <c r="V591" s="118"/>
      <c r="W591" s="100"/>
      <c r="X591" s="100"/>
      <c r="Y591" s="100"/>
      <c r="Z591" s="100"/>
      <c r="AA591" s="132"/>
      <c r="AB591" s="101"/>
      <c r="AC591" s="101"/>
      <c r="AD591" s="101"/>
      <c r="AE591" s="100"/>
      <c r="AF591" s="101"/>
      <c r="AG591" s="100"/>
      <c r="AH591" s="101"/>
      <c r="AI591" s="100"/>
      <c r="AJ591" s="101"/>
      <c r="AK591" s="100"/>
      <c r="AL591" s="101"/>
      <c r="AM591" s="101"/>
      <c r="AN591" s="8"/>
      <c r="AO591" s="147">
        <f>IFERROR(VLOOKUP(B591,'A2. Rate Change &amp; Enrollment'!$C$20:$K$769,3,FALSE),0)</f>
        <v>0</v>
      </c>
      <c r="AP591" s="147">
        <f>IFERROR(VLOOKUP(B591,'A2. Rate Change &amp; Enrollment'!$C$20:$K$769,7,FALSE),0)</f>
        <v>0</v>
      </c>
      <c r="AQ591" s="150" t="e">
        <f t="shared" si="70"/>
        <v>#DIV/0!</v>
      </c>
      <c r="AS591" s="177"/>
      <c r="AT591" s="177"/>
      <c r="AV591" s="153" t="e">
        <f t="shared" si="71"/>
        <v>#DIV/0!</v>
      </c>
      <c r="AW591" s="101"/>
      <c r="AY591" s="132"/>
      <c r="AZ591" s="101"/>
      <c r="BA591" s="94"/>
      <c r="BB591" s="94"/>
      <c r="BC591" s="94"/>
      <c r="BD591" s="94"/>
      <c r="BE591" s="101"/>
      <c r="BF591" s="132"/>
      <c r="BG591" s="98"/>
      <c r="BH591" s="74" t="str">
        <f t="shared" si="66"/>
        <v>N</v>
      </c>
      <c r="BI591" t="e">
        <f t="shared" si="67"/>
        <v>#DIV/0!</v>
      </c>
      <c r="BK591" s="283">
        <f>IFERROR(VLOOKUP($B591, 'A2. Rate Change &amp; Enrollment'!$C$14:$BY$769, 75, FALSE), 0)</f>
        <v>0</v>
      </c>
      <c r="BL591" s="283" t="e">
        <f t="shared" si="68"/>
        <v>#DIV/0!</v>
      </c>
      <c r="BM591" s="283" t="e">
        <f t="shared" si="69"/>
        <v>#DIV/0!</v>
      </c>
      <c r="BN591" t="e">
        <f t="shared" si="72"/>
        <v>#DIV/0!</v>
      </c>
    </row>
    <row r="592" spans="1:66" x14ac:dyDescent="0.35">
      <c r="A592" t="s">
        <v>895</v>
      </c>
      <c r="B592" s="144"/>
      <c r="C592" s="98"/>
      <c r="D592" s="43" t="str">
        <f t="shared" ref="D592:D655" si="73">$B$4</f>
        <v>PPO</v>
      </c>
      <c r="E592" s="100"/>
      <c r="F592" s="101"/>
      <c r="G592" s="100"/>
      <c r="H592" s="101"/>
      <c r="I592" s="100"/>
      <c r="J592" s="101"/>
      <c r="K592" s="100"/>
      <c r="L592" s="101"/>
      <c r="M592" s="100"/>
      <c r="N592" s="101"/>
      <c r="O592" s="100"/>
      <c r="P592" s="101"/>
      <c r="Q592" s="100"/>
      <c r="R592" s="101"/>
      <c r="S592" s="100"/>
      <c r="T592" s="101"/>
      <c r="U592" s="118"/>
      <c r="V592" s="118"/>
      <c r="W592" s="100"/>
      <c r="X592" s="100"/>
      <c r="Y592" s="100"/>
      <c r="Z592" s="100"/>
      <c r="AA592" s="132"/>
      <c r="AB592" s="101"/>
      <c r="AC592" s="101"/>
      <c r="AD592" s="101"/>
      <c r="AE592" s="100"/>
      <c r="AF592" s="101"/>
      <c r="AG592" s="100"/>
      <c r="AH592" s="101"/>
      <c r="AI592" s="100"/>
      <c r="AJ592" s="101"/>
      <c r="AK592" s="100"/>
      <c r="AL592" s="101"/>
      <c r="AM592" s="101"/>
      <c r="AN592" s="8"/>
      <c r="AO592" s="147">
        <f>IFERROR(VLOOKUP(B592,'A2. Rate Change &amp; Enrollment'!$C$20:$K$769,3,FALSE),0)</f>
        <v>0</v>
      </c>
      <c r="AP592" s="147">
        <f>IFERROR(VLOOKUP(B592,'A2. Rate Change &amp; Enrollment'!$C$20:$K$769,7,FALSE),0)</f>
        <v>0</v>
      </c>
      <c r="AQ592" s="150" t="e">
        <f t="shared" si="70"/>
        <v>#DIV/0!</v>
      </c>
      <c r="AS592" s="177"/>
      <c r="AT592" s="177"/>
      <c r="AV592" s="153" t="e">
        <f t="shared" si="71"/>
        <v>#DIV/0!</v>
      </c>
      <c r="AW592" s="101"/>
      <c r="AY592" s="132"/>
      <c r="AZ592" s="101"/>
      <c r="BA592" s="94"/>
      <c r="BB592" s="94"/>
      <c r="BC592" s="94"/>
      <c r="BD592" s="94"/>
      <c r="BE592" s="101"/>
      <c r="BF592" s="132"/>
      <c r="BG592" s="98"/>
      <c r="BH592" s="74" t="str">
        <f t="shared" ref="BH592:BH655" si="74">IF(OR(AS592-AT592&gt;5%, AT592-AS592&gt;5%), "Y", "N")</f>
        <v>N</v>
      </c>
      <c r="BI592" t="e">
        <f t="shared" ref="BI592:BI655" si="75">IF(AND(AQ592&gt;5%, BH592="Y"), "Y", "N")</f>
        <v>#DIV/0!</v>
      </c>
      <c r="BK592" s="283">
        <f>IFERROR(VLOOKUP($B592, 'A2. Rate Change &amp; Enrollment'!$C$14:$BY$769, 75, FALSE), 0)</f>
        <v>0</v>
      </c>
      <c r="BL592" s="283" t="e">
        <f t="shared" ref="BL592:BL655" si="76">BK592/$BK$14</f>
        <v>#DIV/0!</v>
      </c>
      <c r="BM592" s="283" t="e">
        <f t="shared" ref="BM592:BM655" si="77">AS592/$AS$14</f>
        <v>#DIV/0!</v>
      </c>
      <c r="BN592" t="e">
        <f t="shared" si="72"/>
        <v>#DIV/0!</v>
      </c>
    </row>
    <row r="593" spans="1:66" x14ac:dyDescent="0.35">
      <c r="A593" t="s">
        <v>896</v>
      </c>
      <c r="B593" s="144"/>
      <c r="C593" s="98"/>
      <c r="D593" s="43" t="str">
        <f t="shared" si="73"/>
        <v>PPO</v>
      </c>
      <c r="E593" s="100"/>
      <c r="F593" s="101"/>
      <c r="G593" s="100"/>
      <c r="H593" s="101"/>
      <c r="I593" s="100"/>
      <c r="J593" s="101"/>
      <c r="K593" s="100"/>
      <c r="L593" s="101"/>
      <c r="M593" s="100"/>
      <c r="N593" s="101"/>
      <c r="O593" s="100"/>
      <c r="P593" s="101"/>
      <c r="Q593" s="100"/>
      <c r="R593" s="101"/>
      <c r="S593" s="100"/>
      <c r="T593" s="101"/>
      <c r="U593" s="118"/>
      <c r="V593" s="118"/>
      <c r="W593" s="100"/>
      <c r="X593" s="100"/>
      <c r="Y593" s="100"/>
      <c r="Z593" s="100"/>
      <c r="AA593" s="132"/>
      <c r="AB593" s="101"/>
      <c r="AC593" s="101"/>
      <c r="AD593" s="101"/>
      <c r="AE593" s="100"/>
      <c r="AF593" s="101"/>
      <c r="AG593" s="100"/>
      <c r="AH593" s="101"/>
      <c r="AI593" s="100"/>
      <c r="AJ593" s="101"/>
      <c r="AK593" s="100"/>
      <c r="AL593" s="101"/>
      <c r="AM593" s="101"/>
      <c r="AN593" s="8"/>
      <c r="AO593" s="147">
        <f>IFERROR(VLOOKUP(B593,'A2. Rate Change &amp; Enrollment'!$C$20:$K$769,3,FALSE),0)</f>
        <v>0</v>
      </c>
      <c r="AP593" s="147">
        <f>IFERROR(VLOOKUP(B593,'A2. Rate Change &amp; Enrollment'!$C$20:$K$769,7,FALSE),0)</f>
        <v>0</v>
      </c>
      <c r="AQ593" s="150" t="e">
        <f t="shared" ref="AQ593:AQ656" si="78">AP593/$AP$11</f>
        <v>#DIV/0!</v>
      </c>
      <c r="AS593" s="177"/>
      <c r="AT593" s="177"/>
      <c r="AV593" s="153" t="e">
        <f t="shared" ref="AV593:AV656" si="79">AS593/AT593-1</f>
        <v>#DIV/0!</v>
      </c>
      <c r="AW593" s="101"/>
      <c r="AY593" s="132"/>
      <c r="AZ593" s="101"/>
      <c r="BA593" s="94"/>
      <c r="BB593" s="94"/>
      <c r="BC593" s="94"/>
      <c r="BD593" s="94"/>
      <c r="BE593" s="101"/>
      <c r="BF593" s="132"/>
      <c r="BG593" s="98"/>
      <c r="BH593" s="74" t="str">
        <f t="shared" si="74"/>
        <v>N</v>
      </c>
      <c r="BI593" t="e">
        <f t="shared" si="75"/>
        <v>#DIV/0!</v>
      </c>
      <c r="BK593" s="283">
        <f>IFERROR(VLOOKUP($B593, 'A2. Rate Change &amp; Enrollment'!$C$14:$BY$769, 75, FALSE), 0)</f>
        <v>0</v>
      </c>
      <c r="BL593" s="283" t="e">
        <f t="shared" si="76"/>
        <v>#DIV/0!</v>
      </c>
      <c r="BM593" s="283" t="e">
        <f t="shared" si="77"/>
        <v>#DIV/0!</v>
      </c>
      <c r="BN593" t="e">
        <f t="shared" ref="BN593:BN656" si="80">IF(ABS(BM593-BL593)&lt;0.001, "N", "Y")</f>
        <v>#DIV/0!</v>
      </c>
    </row>
    <row r="594" spans="1:66" x14ac:dyDescent="0.35">
      <c r="A594" t="s">
        <v>897</v>
      </c>
      <c r="B594" s="144"/>
      <c r="C594" s="98"/>
      <c r="D594" s="43" t="str">
        <f t="shared" si="73"/>
        <v>PPO</v>
      </c>
      <c r="E594" s="100"/>
      <c r="F594" s="101"/>
      <c r="G594" s="100"/>
      <c r="H594" s="101"/>
      <c r="I594" s="100"/>
      <c r="J594" s="101"/>
      <c r="K594" s="100"/>
      <c r="L594" s="101"/>
      <c r="M594" s="100"/>
      <c r="N594" s="101"/>
      <c r="O594" s="100"/>
      <c r="P594" s="101"/>
      <c r="Q594" s="100"/>
      <c r="R594" s="101"/>
      <c r="S594" s="100"/>
      <c r="T594" s="101"/>
      <c r="U594" s="118"/>
      <c r="V594" s="118"/>
      <c r="W594" s="100"/>
      <c r="X594" s="100"/>
      <c r="Y594" s="100"/>
      <c r="Z594" s="100"/>
      <c r="AA594" s="132"/>
      <c r="AB594" s="101"/>
      <c r="AC594" s="101"/>
      <c r="AD594" s="101"/>
      <c r="AE594" s="100"/>
      <c r="AF594" s="101"/>
      <c r="AG594" s="100"/>
      <c r="AH594" s="101"/>
      <c r="AI594" s="100"/>
      <c r="AJ594" s="101"/>
      <c r="AK594" s="100"/>
      <c r="AL594" s="101"/>
      <c r="AM594" s="101"/>
      <c r="AN594" s="8"/>
      <c r="AO594" s="147">
        <f>IFERROR(VLOOKUP(B594,'A2. Rate Change &amp; Enrollment'!$C$20:$K$769,3,FALSE),0)</f>
        <v>0</v>
      </c>
      <c r="AP594" s="147">
        <f>IFERROR(VLOOKUP(B594,'A2. Rate Change &amp; Enrollment'!$C$20:$K$769,7,FALSE),0)</f>
        <v>0</v>
      </c>
      <c r="AQ594" s="150" t="e">
        <f t="shared" si="78"/>
        <v>#DIV/0!</v>
      </c>
      <c r="AS594" s="177"/>
      <c r="AT594" s="177"/>
      <c r="AV594" s="153" t="e">
        <f t="shared" si="79"/>
        <v>#DIV/0!</v>
      </c>
      <c r="AW594" s="101"/>
      <c r="AY594" s="132"/>
      <c r="AZ594" s="101"/>
      <c r="BA594" s="94"/>
      <c r="BB594" s="94"/>
      <c r="BC594" s="94"/>
      <c r="BD594" s="94"/>
      <c r="BE594" s="101"/>
      <c r="BF594" s="132"/>
      <c r="BG594" s="98"/>
      <c r="BH594" s="74" t="str">
        <f t="shared" si="74"/>
        <v>N</v>
      </c>
      <c r="BI594" t="e">
        <f t="shared" si="75"/>
        <v>#DIV/0!</v>
      </c>
      <c r="BK594" s="283">
        <f>IFERROR(VLOOKUP($B594, 'A2. Rate Change &amp; Enrollment'!$C$14:$BY$769, 75, FALSE), 0)</f>
        <v>0</v>
      </c>
      <c r="BL594" s="283" t="e">
        <f t="shared" si="76"/>
        <v>#DIV/0!</v>
      </c>
      <c r="BM594" s="283" t="e">
        <f t="shared" si="77"/>
        <v>#DIV/0!</v>
      </c>
      <c r="BN594" t="e">
        <f t="shared" si="80"/>
        <v>#DIV/0!</v>
      </c>
    </row>
    <row r="595" spans="1:66" x14ac:dyDescent="0.35">
      <c r="A595" t="s">
        <v>898</v>
      </c>
      <c r="B595" s="144"/>
      <c r="C595" s="98"/>
      <c r="D595" s="43" t="str">
        <f t="shared" si="73"/>
        <v>PPO</v>
      </c>
      <c r="E595" s="100"/>
      <c r="F595" s="101"/>
      <c r="G595" s="100"/>
      <c r="H595" s="101"/>
      <c r="I595" s="100"/>
      <c r="J595" s="101"/>
      <c r="K595" s="100"/>
      <c r="L595" s="101"/>
      <c r="M595" s="100"/>
      <c r="N595" s="101"/>
      <c r="O595" s="100"/>
      <c r="P595" s="101"/>
      <c r="Q595" s="100"/>
      <c r="R595" s="101"/>
      <c r="S595" s="100"/>
      <c r="T595" s="101"/>
      <c r="U595" s="118"/>
      <c r="V595" s="118"/>
      <c r="W595" s="100"/>
      <c r="X595" s="100"/>
      <c r="Y595" s="100"/>
      <c r="Z595" s="100"/>
      <c r="AA595" s="132"/>
      <c r="AB595" s="101"/>
      <c r="AC595" s="101"/>
      <c r="AD595" s="101"/>
      <c r="AE595" s="100"/>
      <c r="AF595" s="101"/>
      <c r="AG595" s="100"/>
      <c r="AH595" s="101"/>
      <c r="AI595" s="100"/>
      <c r="AJ595" s="101"/>
      <c r="AK595" s="100"/>
      <c r="AL595" s="101"/>
      <c r="AM595" s="101"/>
      <c r="AN595" s="8"/>
      <c r="AO595" s="147">
        <f>IFERROR(VLOOKUP(B595,'A2. Rate Change &amp; Enrollment'!$C$20:$K$769,3,FALSE),0)</f>
        <v>0</v>
      </c>
      <c r="AP595" s="147">
        <f>IFERROR(VLOOKUP(B595,'A2. Rate Change &amp; Enrollment'!$C$20:$K$769,7,FALSE),0)</f>
        <v>0</v>
      </c>
      <c r="AQ595" s="150" t="e">
        <f t="shared" si="78"/>
        <v>#DIV/0!</v>
      </c>
      <c r="AS595" s="177"/>
      <c r="AT595" s="177"/>
      <c r="AV595" s="153" t="e">
        <f t="shared" si="79"/>
        <v>#DIV/0!</v>
      </c>
      <c r="AW595" s="101"/>
      <c r="AY595" s="132"/>
      <c r="AZ595" s="101"/>
      <c r="BA595" s="94"/>
      <c r="BB595" s="94"/>
      <c r="BC595" s="94"/>
      <c r="BD595" s="94"/>
      <c r="BE595" s="101"/>
      <c r="BF595" s="132"/>
      <c r="BG595" s="98"/>
      <c r="BH595" s="74" t="str">
        <f t="shared" si="74"/>
        <v>N</v>
      </c>
      <c r="BI595" t="e">
        <f t="shared" si="75"/>
        <v>#DIV/0!</v>
      </c>
      <c r="BK595" s="283">
        <f>IFERROR(VLOOKUP($B595, 'A2. Rate Change &amp; Enrollment'!$C$14:$BY$769, 75, FALSE), 0)</f>
        <v>0</v>
      </c>
      <c r="BL595" s="283" t="e">
        <f t="shared" si="76"/>
        <v>#DIV/0!</v>
      </c>
      <c r="BM595" s="283" t="e">
        <f t="shared" si="77"/>
        <v>#DIV/0!</v>
      </c>
      <c r="BN595" t="e">
        <f t="shared" si="80"/>
        <v>#DIV/0!</v>
      </c>
    </row>
    <row r="596" spans="1:66" x14ac:dyDescent="0.35">
      <c r="A596" t="s">
        <v>899</v>
      </c>
      <c r="B596" s="144"/>
      <c r="C596" s="98"/>
      <c r="D596" s="43" t="str">
        <f t="shared" si="73"/>
        <v>PPO</v>
      </c>
      <c r="E596" s="100"/>
      <c r="F596" s="101"/>
      <c r="G596" s="100"/>
      <c r="H596" s="101"/>
      <c r="I596" s="100"/>
      <c r="J596" s="101"/>
      <c r="K596" s="100"/>
      <c r="L596" s="101"/>
      <c r="M596" s="100"/>
      <c r="N596" s="101"/>
      <c r="O596" s="100"/>
      <c r="P596" s="101"/>
      <c r="Q596" s="100"/>
      <c r="R596" s="101"/>
      <c r="S596" s="100"/>
      <c r="T596" s="101"/>
      <c r="U596" s="118"/>
      <c r="V596" s="118"/>
      <c r="W596" s="100"/>
      <c r="X596" s="100"/>
      <c r="Y596" s="100"/>
      <c r="Z596" s="100"/>
      <c r="AA596" s="132"/>
      <c r="AB596" s="101"/>
      <c r="AC596" s="101"/>
      <c r="AD596" s="101"/>
      <c r="AE596" s="100"/>
      <c r="AF596" s="101"/>
      <c r="AG596" s="100"/>
      <c r="AH596" s="101"/>
      <c r="AI596" s="100"/>
      <c r="AJ596" s="101"/>
      <c r="AK596" s="100"/>
      <c r="AL596" s="101"/>
      <c r="AM596" s="101"/>
      <c r="AN596" s="8"/>
      <c r="AO596" s="147">
        <f>IFERROR(VLOOKUP(B596,'A2. Rate Change &amp; Enrollment'!$C$20:$K$769,3,FALSE),0)</f>
        <v>0</v>
      </c>
      <c r="AP596" s="147">
        <f>IFERROR(VLOOKUP(B596,'A2. Rate Change &amp; Enrollment'!$C$20:$K$769,7,FALSE),0)</f>
        <v>0</v>
      </c>
      <c r="AQ596" s="150" t="e">
        <f t="shared" si="78"/>
        <v>#DIV/0!</v>
      </c>
      <c r="AS596" s="177"/>
      <c r="AT596" s="177"/>
      <c r="AV596" s="153" t="e">
        <f t="shared" si="79"/>
        <v>#DIV/0!</v>
      </c>
      <c r="AW596" s="101"/>
      <c r="AY596" s="132"/>
      <c r="AZ596" s="101"/>
      <c r="BA596" s="94"/>
      <c r="BB596" s="94"/>
      <c r="BC596" s="94"/>
      <c r="BD596" s="94"/>
      <c r="BE596" s="101"/>
      <c r="BF596" s="132"/>
      <c r="BG596" s="98"/>
      <c r="BH596" s="74" t="str">
        <f t="shared" si="74"/>
        <v>N</v>
      </c>
      <c r="BI596" t="e">
        <f t="shared" si="75"/>
        <v>#DIV/0!</v>
      </c>
      <c r="BK596" s="283">
        <f>IFERROR(VLOOKUP($B596, 'A2. Rate Change &amp; Enrollment'!$C$14:$BY$769, 75, FALSE), 0)</f>
        <v>0</v>
      </c>
      <c r="BL596" s="283" t="e">
        <f t="shared" si="76"/>
        <v>#DIV/0!</v>
      </c>
      <c r="BM596" s="283" t="e">
        <f t="shared" si="77"/>
        <v>#DIV/0!</v>
      </c>
      <c r="BN596" t="e">
        <f t="shared" si="80"/>
        <v>#DIV/0!</v>
      </c>
    </row>
    <row r="597" spans="1:66" x14ac:dyDescent="0.35">
      <c r="A597" t="s">
        <v>900</v>
      </c>
      <c r="B597" s="144"/>
      <c r="C597" s="98"/>
      <c r="D597" s="43" t="str">
        <f t="shared" si="73"/>
        <v>PPO</v>
      </c>
      <c r="E597" s="100"/>
      <c r="F597" s="101"/>
      <c r="G597" s="100"/>
      <c r="H597" s="101"/>
      <c r="I597" s="100"/>
      <c r="J597" s="101"/>
      <c r="K597" s="100"/>
      <c r="L597" s="101"/>
      <c r="M597" s="100"/>
      <c r="N597" s="101"/>
      <c r="O597" s="100"/>
      <c r="P597" s="101"/>
      <c r="Q597" s="100"/>
      <c r="R597" s="101"/>
      <c r="S597" s="100"/>
      <c r="T597" s="101"/>
      <c r="U597" s="118"/>
      <c r="V597" s="118"/>
      <c r="W597" s="100"/>
      <c r="X597" s="100"/>
      <c r="Y597" s="100"/>
      <c r="Z597" s="100"/>
      <c r="AA597" s="132"/>
      <c r="AB597" s="101"/>
      <c r="AC597" s="101"/>
      <c r="AD597" s="101"/>
      <c r="AE597" s="100"/>
      <c r="AF597" s="101"/>
      <c r="AG597" s="100"/>
      <c r="AH597" s="101"/>
      <c r="AI597" s="100"/>
      <c r="AJ597" s="101"/>
      <c r="AK597" s="100"/>
      <c r="AL597" s="101"/>
      <c r="AM597" s="101"/>
      <c r="AN597" s="8"/>
      <c r="AO597" s="147">
        <f>IFERROR(VLOOKUP(B597,'A2. Rate Change &amp; Enrollment'!$C$20:$K$769,3,FALSE),0)</f>
        <v>0</v>
      </c>
      <c r="AP597" s="147">
        <f>IFERROR(VLOOKUP(B597,'A2. Rate Change &amp; Enrollment'!$C$20:$K$769,7,FALSE),0)</f>
        <v>0</v>
      </c>
      <c r="AQ597" s="150" t="e">
        <f t="shared" si="78"/>
        <v>#DIV/0!</v>
      </c>
      <c r="AS597" s="177"/>
      <c r="AT597" s="177"/>
      <c r="AV597" s="153" t="e">
        <f t="shared" si="79"/>
        <v>#DIV/0!</v>
      </c>
      <c r="AW597" s="101"/>
      <c r="AY597" s="132"/>
      <c r="AZ597" s="101"/>
      <c r="BA597" s="94"/>
      <c r="BB597" s="94"/>
      <c r="BC597" s="94"/>
      <c r="BD597" s="94"/>
      <c r="BE597" s="101"/>
      <c r="BF597" s="132"/>
      <c r="BG597" s="98"/>
      <c r="BH597" s="74" t="str">
        <f t="shared" si="74"/>
        <v>N</v>
      </c>
      <c r="BI597" t="e">
        <f t="shared" si="75"/>
        <v>#DIV/0!</v>
      </c>
      <c r="BK597" s="283">
        <f>IFERROR(VLOOKUP($B597, 'A2. Rate Change &amp; Enrollment'!$C$14:$BY$769, 75, FALSE), 0)</f>
        <v>0</v>
      </c>
      <c r="BL597" s="283" t="e">
        <f t="shared" si="76"/>
        <v>#DIV/0!</v>
      </c>
      <c r="BM597" s="283" t="e">
        <f t="shared" si="77"/>
        <v>#DIV/0!</v>
      </c>
      <c r="BN597" t="e">
        <f t="shared" si="80"/>
        <v>#DIV/0!</v>
      </c>
    </row>
    <row r="598" spans="1:66" x14ac:dyDescent="0.35">
      <c r="A598" t="s">
        <v>901</v>
      </c>
      <c r="B598" s="144"/>
      <c r="C598" s="98"/>
      <c r="D598" s="43" t="str">
        <f t="shared" si="73"/>
        <v>PPO</v>
      </c>
      <c r="E598" s="100"/>
      <c r="F598" s="101"/>
      <c r="G598" s="100"/>
      <c r="H598" s="101"/>
      <c r="I598" s="100"/>
      <c r="J598" s="101"/>
      <c r="K598" s="100"/>
      <c r="L598" s="101"/>
      <c r="M598" s="100"/>
      <c r="N598" s="101"/>
      <c r="O598" s="100"/>
      <c r="P598" s="101"/>
      <c r="Q598" s="100"/>
      <c r="R598" s="101"/>
      <c r="S598" s="100"/>
      <c r="T598" s="101"/>
      <c r="U598" s="118"/>
      <c r="V598" s="118"/>
      <c r="W598" s="100"/>
      <c r="X598" s="100"/>
      <c r="Y598" s="100"/>
      <c r="Z598" s="100"/>
      <c r="AA598" s="132"/>
      <c r="AB598" s="101"/>
      <c r="AC598" s="101"/>
      <c r="AD598" s="101"/>
      <c r="AE598" s="100"/>
      <c r="AF598" s="101"/>
      <c r="AG598" s="100"/>
      <c r="AH598" s="101"/>
      <c r="AI598" s="100"/>
      <c r="AJ598" s="101"/>
      <c r="AK598" s="100"/>
      <c r="AL598" s="101"/>
      <c r="AM598" s="101"/>
      <c r="AN598" s="8"/>
      <c r="AO598" s="147">
        <f>IFERROR(VLOOKUP(B598,'A2. Rate Change &amp; Enrollment'!$C$20:$K$769,3,FALSE),0)</f>
        <v>0</v>
      </c>
      <c r="AP598" s="147">
        <f>IFERROR(VLOOKUP(B598,'A2. Rate Change &amp; Enrollment'!$C$20:$K$769,7,FALSE),0)</f>
        <v>0</v>
      </c>
      <c r="AQ598" s="150" t="e">
        <f t="shared" si="78"/>
        <v>#DIV/0!</v>
      </c>
      <c r="AS598" s="177"/>
      <c r="AT598" s="177"/>
      <c r="AV598" s="153" t="e">
        <f t="shared" si="79"/>
        <v>#DIV/0!</v>
      </c>
      <c r="AW598" s="101"/>
      <c r="AY598" s="132"/>
      <c r="AZ598" s="101"/>
      <c r="BA598" s="94"/>
      <c r="BB598" s="94"/>
      <c r="BC598" s="94"/>
      <c r="BD598" s="94"/>
      <c r="BE598" s="101"/>
      <c r="BF598" s="132"/>
      <c r="BG598" s="98"/>
      <c r="BH598" s="74" t="str">
        <f t="shared" si="74"/>
        <v>N</v>
      </c>
      <c r="BI598" t="e">
        <f t="shared" si="75"/>
        <v>#DIV/0!</v>
      </c>
      <c r="BK598" s="283">
        <f>IFERROR(VLOOKUP($B598, 'A2. Rate Change &amp; Enrollment'!$C$14:$BY$769, 75, FALSE), 0)</f>
        <v>0</v>
      </c>
      <c r="BL598" s="283" t="e">
        <f t="shared" si="76"/>
        <v>#DIV/0!</v>
      </c>
      <c r="BM598" s="283" t="e">
        <f t="shared" si="77"/>
        <v>#DIV/0!</v>
      </c>
      <c r="BN598" t="e">
        <f t="shared" si="80"/>
        <v>#DIV/0!</v>
      </c>
    </row>
    <row r="599" spans="1:66" x14ac:dyDescent="0.35">
      <c r="A599" t="s">
        <v>902</v>
      </c>
      <c r="B599" s="144"/>
      <c r="C599" s="98"/>
      <c r="D599" s="43" t="str">
        <f t="shared" si="73"/>
        <v>PPO</v>
      </c>
      <c r="E599" s="100"/>
      <c r="F599" s="101"/>
      <c r="G599" s="100"/>
      <c r="H599" s="101"/>
      <c r="I599" s="100"/>
      <c r="J599" s="101"/>
      <c r="K599" s="100"/>
      <c r="L599" s="101"/>
      <c r="M599" s="100"/>
      <c r="N599" s="101"/>
      <c r="O599" s="100"/>
      <c r="P599" s="101"/>
      <c r="Q599" s="100"/>
      <c r="R599" s="101"/>
      <c r="S599" s="100"/>
      <c r="T599" s="101"/>
      <c r="U599" s="118"/>
      <c r="V599" s="118"/>
      <c r="W599" s="100"/>
      <c r="X599" s="100"/>
      <c r="Y599" s="100"/>
      <c r="Z599" s="100"/>
      <c r="AA599" s="132"/>
      <c r="AB599" s="101"/>
      <c r="AC599" s="101"/>
      <c r="AD599" s="101"/>
      <c r="AE599" s="100"/>
      <c r="AF599" s="101"/>
      <c r="AG599" s="100"/>
      <c r="AH599" s="101"/>
      <c r="AI599" s="100"/>
      <c r="AJ599" s="101"/>
      <c r="AK599" s="100"/>
      <c r="AL599" s="101"/>
      <c r="AM599" s="101"/>
      <c r="AN599" s="8"/>
      <c r="AO599" s="147">
        <f>IFERROR(VLOOKUP(B599,'A2. Rate Change &amp; Enrollment'!$C$20:$K$769,3,FALSE),0)</f>
        <v>0</v>
      </c>
      <c r="AP599" s="147">
        <f>IFERROR(VLOOKUP(B599,'A2. Rate Change &amp; Enrollment'!$C$20:$K$769,7,FALSE),0)</f>
        <v>0</v>
      </c>
      <c r="AQ599" s="150" t="e">
        <f t="shared" si="78"/>
        <v>#DIV/0!</v>
      </c>
      <c r="AS599" s="177"/>
      <c r="AT599" s="177"/>
      <c r="AV599" s="153" t="e">
        <f t="shared" si="79"/>
        <v>#DIV/0!</v>
      </c>
      <c r="AW599" s="101"/>
      <c r="AY599" s="132"/>
      <c r="AZ599" s="101"/>
      <c r="BA599" s="94"/>
      <c r="BB599" s="94"/>
      <c r="BC599" s="94"/>
      <c r="BD599" s="94"/>
      <c r="BE599" s="101"/>
      <c r="BF599" s="132"/>
      <c r="BG599" s="98"/>
      <c r="BH599" s="74" t="str">
        <f t="shared" si="74"/>
        <v>N</v>
      </c>
      <c r="BI599" t="e">
        <f t="shared" si="75"/>
        <v>#DIV/0!</v>
      </c>
      <c r="BK599" s="283">
        <f>IFERROR(VLOOKUP($B599, 'A2. Rate Change &amp; Enrollment'!$C$14:$BY$769, 75, FALSE), 0)</f>
        <v>0</v>
      </c>
      <c r="BL599" s="283" t="e">
        <f t="shared" si="76"/>
        <v>#DIV/0!</v>
      </c>
      <c r="BM599" s="283" t="e">
        <f t="shared" si="77"/>
        <v>#DIV/0!</v>
      </c>
      <c r="BN599" t="e">
        <f t="shared" si="80"/>
        <v>#DIV/0!</v>
      </c>
    </row>
    <row r="600" spans="1:66" x14ac:dyDescent="0.35">
      <c r="A600" t="s">
        <v>903</v>
      </c>
      <c r="B600" s="144"/>
      <c r="C600" s="98"/>
      <c r="D600" s="43" t="str">
        <f t="shared" si="73"/>
        <v>PPO</v>
      </c>
      <c r="E600" s="100"/>
      <c r="F600" s="101"/>
      <c r="G600" s="100"/>
      <c r="H600" s="101"/>
      <c r="I600" s="100"/>
      <c r="J600" s="101"/>
      <c r="K600" s="100"/>
      <c r="L600" s="101"/>
      <c r="M600" s="100"/>
      <c r="N600" s="101"/>
      <c r="O600" s="100"/>
      <c r="P600" s="101"/>
      <c r="Q600" s="100"/>
      <c r="R600" s="101"/>
      <c r="S600" s="100"/>
      <c r="T600" s="101"/>
      <c r="U600" s="118"/>
      <c r="V600" s="118"/>
      <c r="W600" s="100"/>
      <c r="X600" s="100"/>
      <c r="Y600" s="100"/>
      <c r="Z600" s="100"/>
      <c r="AA600" s="132"/>
      <c r="AB600" s="101"/>
      <c r="AC600" s="101"/>
      <c r="AD600" s="101"/>
      <c r="AE600" s="100"/>
      <c r="AF600" s="101"/>
      <c r="AG600" s="100"/>
      <c r="AH600" s="101"/>
      <c r="AI600" s="100"/>
      <c r="AJ600" s="101"/>
      <c r="AK600" s="100"/>
      <c r="AL600" s="101"/>
      <c r="AM600" s="101"/>
      <c r="AN600" s="8"/>
      <c r="AO600" s="147">
        <f>IFERROR(VLOOKUP(B600,'A2. Rate Change &amp; Enrollment'!$C$20:$K$769,3,FALSE),0)</f>
        <v>0</v>
      </c>
      <c r="AP600" s="147">
        <f>IFERROR(VLOOKUP(B600,'A2. Rate Change &amp; Enrollment'!$C$20:$K$769,7,FALSE),0)</f>
        <v>0</v>
      </c>
      <c r="AQ600" s="150" t="e">
        <f t="shared" si="78"/>
        <v>#DIV/0!</v>
      </c>
      <c r="AS600" s="177"/>
      <c r="AT600" s="177"/>
      <c r="AV600" s="153" t="e">
        <f t="shared" si="79"/>
        <v>#DIV/0!</v>
      </c>
      <c r="AW600" s="101"/>
      <c r="AY600" s="132"/>
      <c r="AZ600" s="101"/>
      <c r="BA600" s="94"/>
      <c r="BB600" s="94"/>
      <c r="BC600" s="94"/>
      <c r="BD600" s="94"/>
      <c r="BE600" s="101"/>
      <c r="BF600" s="132"/>
      <c r="BG600" s="98"/>
      <c r="BH600" s="74" t="str">
        <f t="shared" si="74"/>
        <v>N</v>
      </c>
      <c r="BI600" t="e">
        <f t="shared" si="75"/>
        <v>#DIV/0!</v>
      </c>
      <c r="BK600" s="283">
        <f>IFERROR(VLOOKUP($B600, 'A2. Rate Change &amp; Enrollment'!$C$14:$BY$769, 75, FALSE), 0)</f>
        <v>0</v>
      </c>
      <c r="BL600" s="283" t="e">
        <f t="shared" si="76"/>
        <v>#DIV/0!</v>
      </c>
      <c r="BM600" s="283" t="e">
        <f t="shared" si="77"/>
        <v>#DIV/0!</v>
      </c>
      <c r="BN600" t="e">
        <f t="shared" si="80"/>
        <v>#DIV/0!</v>
      </c>
    </row>
    <row r="601" spans="1:66" x14ac:dyDescent="0.35">
      <c r="A601" t="s">
        <v>904</v>
      </c>
      <c r="B601" s="144"/>
      <c r="C601" s="98"/>
      <c r="D601" s="43" t="str">
        <f t="shared" si="73"/>
        <v>PPO</v>
      </c>
      <c r="E601" s="100"/>
      <c r="F601" s="101"/>
      <c r="G601" s="100"/>
      <c r="H601" s="101"/>
      <c r="I601" s="100"/>
      <c r="J601" s="101"/>
      <c r="K601" s="100"/>
      <c r="L601" s="101"/>
      <c r="M601" s="100"/>
      <c r="N601" s="101"/>
      <c r="O601" s="100"/>
      <c r="P601" s="101"/>
      <c r="Q601" s="100"/>
      <c r="R601" s="101"/>
      <c r="S601" s="100"/>
      <c r="T601" s="101"/>
      <c r="U601" s="118"/>
      <c r="V601" s="118"/>
      <c r="W601" s="100"/>
      <c r="X601" s="100"/>
      <c r="Y601" s="100"/>
      <c r="Z601" s="100"/>
      <c r="AA601" s="132"/>
      <c r="AB601" s="101"/>
      <c r="AC601" s="101"/>
      <c r="AD601" s="101"/>
      <c r="AE601" s="100"/>
      <c r="AF601" s="101"/>
      <c r="AG601" s="100"/>
      <c r="AH601" s="101"/>
      <c r="AI601" s="100"/>
      <c r="AJ601" s="101"/>
      <c r="AK601" s="100"/>
      <c r="AL601" s="101"/>
      <c r="AM601" s="101"/>
      <c r="AN601" s="8"/>
      <c r="AO601" s="147">
        <f>IFERROR(VLOOKUP(B601,'A2. Rate Change &amp; Enrollment'!$C$20:$K$769,3,FALSE),0)</f>
        <v>0</v>
      </c>
      <c r="AP601" s="147">
        <f>IFERROR(VLOOKUP(B601,'A2. Rate Change &amp; Enrollment'!$C$20:$K$769,7,FALSE),0)</f>
        <v>0</v>
      </c>
      <c r="AQ601" s="150" t="e">
        <f t="shared" si="78"/>
        <v>#DIV/0!</v>
      </c>
      <c r="AS601" s="177"/>
      <c r="AT601" s="177"/>
      <c r="AV601" s="153" t="e">
        <f t="shared" si="79"/>
        <v>#DIV/0!</v>
      </c>
      <c r="AW601" s="101"/>
      <c r="AY601" s="132"/>
      <c r="AZ601" s="101"/>
      <c r="BA601" s="94"/>
      <c r="BB601" s="94"/>
      <c r="BC601" s="94"/>
      <c r="BD601" s="94"/>
      <c r="BE601" s="101"/>
      <c r="BF601" s="132"/>
      <c r="BG601" s="98"/>
      <c r="BH601" s="74" t="str">
        <f t="shared" si="74"/>
        <v>N</v>
      </c>
      <c r="BI601" t="e">
        <f t="shared" si="75"/>
        <v>#DIV/0!</v>
      </c>
      <c r="BK601" s="283">
        <f>IFERROR(VLOOKUP($B601, 'A2. Rate Change &amp; Enrollment'!$C$14:$BY$769, 75, FALSE), 0)</f>
        <v>0</v>
      </c>
      <c r="BL601" s="283" t="e">
        <f t="shared" si="76"/>
        <v>#DIV/0!</v>
      </c>
      <c r="BM601" s="283" t="e">
        <f t="shared" si="77"/>
        <v>#DIV/0!</v>
      </c>
      <c r="BN601" t="e">
        <f t="shared" si="80"/>
        <v>#DIV/0!</v>
      </c>
    </row>
    <row r="602" spans="1:66" x14ac:dyDescent="0.35">
      <c r="A602" t="s">
        <v>905</v>
      </c>
      <c r="B602" s="144"/>
      <c r="C602" s="98"/>
      <c r="D602" s="43" t="str">
        <f t="shared" si="73"/>
        <v>PPO</v>
      </c>
      <c r="E602" s="100"/>
      <c r="F602" s="101"/>
      <c r="G602" s="100"/>
      <c r="H602" s="101"/>
      <c r="I602" s="100"/>
      <c r="J602" s="101"/>
      <c r="K602" s="100"/>
      <c r="L602" s="101"/>
      <c r="M602" s="100"/>
      <c r="N602" s="101"/>
      <c r="O602" s="100"/>
      <c r="P602" s="101"/>
      <c r="Q602" s="100"/>
      <c r="R602" s="101"/>
      <c r="S602" s="100"/>
      <c r="T602" s="101"/>
      <c r="U602" s="118"/>
      <c r="V602" s="118"/>
      <c r="W602" s="100"/>
      <c r="X602" s="100"/>
      <c r="Y602" s="100"/>
      <c r="Z602" s="100"/>
      <c r="AA602" s="132"/>
      <c r="AB602" s="101"/>
      <c r="AC602" s="101"/>
      <c r="AD602" s="101"/>
      <c r="AE602" s="100"/>
      <c r="AF602" s="101"/>
      <c r="AG602" s="100"/>
      <c r="AH602" s="101"/>
      <c r="AI602" s="100"/>
      <c r="AJ602" s="101"/>
      <c r="AK602" s="100"/>
      <c r="AL602" s="101"/>
      <c r="AM602" s="101"/>
      <c r="AN602" s="8"/>
      <c r="AO602" s="147">
        <f>IFERROR(VLOOKUP(B602,'A2. Rate Change &amp; Enrollment'!$C$20:$K$769,3,FALSE),0)</f>
        <v>0</v>
      </c>
      <c r="AP602" s="147">
        <f>IFERROR(VLOOKUP(B602,'A2. Rate Change &amp; Enrollment'!$C$20:$K$769,7,FALSE),0)</f>
        <v>0</v>
      </c>
      <c r="AQ602" s="150" t="e">
        <f t="shared" si="78"/>
        <v>#DIV/0!</v>
      </c>
      <c r="AS602" s="177"/>
      <c r="AT602" s="177"/>
      <c r="AV602" s="153" t="e">
        <f t="shared" si="79"/>
        <v>#DIV/0!</v>
      </c>
      <c r="AW602" s="101"/>
      <c r="AY602" s="132"/>
      <c r="AZ602" s="101"/>
      <c r="BA602" s="94"/>
      <c r="BB602" s="94"/>
      <c r="BC602" s="94"/>
      <c r="BD602" s="94"/>
      <c r="BE602" s="101"/>
      <c r="BF602" s="132"/>
      <c r="BG602" s="98"/>
      <c r="BH602" s="74" t="str">
        <f t="shared" si="74"/>
        <v>N</v>
      </c>
      <c r="BI602" t="e">
        <f t="shared" si="75"/>
        <v>#DIV/0!</v>
      </c>
      <c r="BK602" s="283">
        <f>IFERROR(VLOOKUP($B602, 'A2. Rate Change &amp; Enrollment'!$C$14:$BY$769, 75, FALSE), 0)</f>
        <v>0</v>
      </c>
      <c r="BL602" s="283" t="e">
        <f t="shared" si="76"/>
        <v>#DIV/0!</v>
      </c>
      <c r="BM602" s="283" t="e">
        <f t="shared" si="77"/>
        <v>#DIV/0!</v>
      </c>
      <c r="BN602" t="e">
        <f t="shared" si="80"/>
        <v>#DIV/0!</v>
      </c>
    </row>
    <row r="603" spans="1:66" x14ac:dyDescent="0.35">
      <c r="A603" t="s">
        <v>906</v>
      </c>
      <c r="B603" s="144"/>
      <c r="C603" s="98"/>
      <c r="D603" s="43" t="str">
        <f t="shared" si="73"/>
        <v>PPO</v>
      </c>
      <c r="E603" s="100"/>
      <c r="F603" s="101"/>
      <c r="G603" s="100"/>
      <c r="H603" s="101"/>
      <c r="I603" s="100"/>
      <c r="J603" s="101"/>
      <c r="K603" s="100"/>
      <c r="L603" s="101"/>
      <c r="M603" s="100"/>
      <c r="N603" s="101"/>
      <c r="O603" s="100"/>
      <c r="P603" s="101"/>
      <c r="Q603" s="100"/>
      <c r="R603" s="101"/>
      <c r="S603" s="100"/>
      <c r="T603" s="101"/>
      <c r="U603" s="118"/>
      <c r="V603" s="118"/>
      <c r="W603" s="100"/>
      <c r="X603" s="100"/>
      <c r="Y603" s="100"/>
      <c r="Z603" s="100"/>
      <c r="AA603" s="132"/>
      <c r="AB603" s="101"/>
      <c r="AC603" s="101"/>
      <c r="AD603" s="101"/>
      <c r="AE603" s="100"/>
      <c r="AF603" s="101"/>
      <c r="AG603" s="100"/>
      <c r="AH603" s="101"/>
      <c r="AI603" s="100"/>
      <c r="AJ603" s="101"/>
      <c r="AK603" s="100"/>
      <c r="AL603" s="101"/>
      <c r="AM603" s="101"/>
      <c r="AN603" s="8"/>
      <c r="AO603" s="147">
        <f>IFERROR(VLOOKUP(B603,'A2. Rate Change &amp; Enrollment'!$C$20:$K$769,3,FALSE),0)</f>
        <v>0</v>
      </c>
      <c r="AP603" s="147">
        <f>IFERROR(VLOOKUP(B603,'A2. Rate Change &amp; Enrollment'!$C$20:$K$769,7,FALSE),0)</f>
        <v>0</v>
      </c>
      <c r="AQ603" s="150" t="e">
        <f t="shared" si="78"/>
        <v>#DIV/0!</v>
      </c>
      <c r="AS603" s="177"/>
      <c r="AT603" s="177"/>
      <c r="AV603" s="153" t="e">
        <f t="shared" si="79"/>
        <v>#DIV/0!</v>
      </c>
      <c r="AW603" s="101"/>
      <c r="AY603" s="132"/>
      <c r="AZ603" s="101"/>
      <c r="BA603" s="94"/>
      <c r="BB603" s="94"/>
      <c r="BC603" s="94"/>
      <c r="BD603" s="94"/>
      <c r="BE603" s="101"/>
      <c r="BF603" s="132"/>
      <c r="BG603" s="98"/>
      <c r="BH603" s="74" t="str">
        <f t="shared" si="74"/>
        <v>N</v>
      </c>
      <c r="BI603" t="e">
        <f t="shared" si="75"/>
        <v>#DIV/0!</v>
      </c>
      <c r="BK603" s="283">
        <f>IFERROR(VLOOKUP($B603, 'A2. Rate Change &amp; Enrollment'!$C$14:$BY$769, 75, FALSE), 0)</f>
        <v>0</v>
      </c>
      <c r="BL603" s="283" t="e">
        <f t="shared" si="76"/>
        <v>#DIV/0!</v>
      </c>
      <c r="BM603" s="283" t="e">
        <f t="shared" si="77"/>
        <v>#DIV/0!</v>
      </c>
      <c r="BN603" t="e">
        <f t="shared" si="80"/>
        <v>#DIV/0!</v>
      </c>
    </row>
    <row r="604" spans="1:66" x14ac:dyDescent="0.35">
      <c r="A604" t="s">
        <v>907</v>
      </c>
      <c r="B604" s="144"/>
      <c r="C604" s="98"/>
      <c r="D604" s="43" t="str">
        <f t="shared" si="73"/>
        <v>PPO</v>
      </c>
      <c r="E604" s="100"/>
      <c r="F604" s="101"/>
      <c r="G604" s="100"/>
      <c r="H604" s="101"/>
      <c r="I604" s="100"/>
      <c r="J604" s="101"/>
      <c r="K604" s="100"/>
      <c r="L604" s="101"/>
      <c r="M604" s="100"/>
      <c r="N604" s="101"/>
      <c r="O604" s="100"/>
      <c r="P604" s="101"/>
      <c r="Q604" s="100"/>
      <c r="R604" s="101"/>
      <c r="S604" s="100"/>
      <c r="T604" s="101"/>
      <c r="U604" s="118"/>
      <c r="V604" s="118"/>
      <c r="W604" s="100"/>
      <c r="X604" s="100"/>
      <c r="Y604" s="100"/>
      <c r="Z604" s="100"/>
      <c r="AA604" s="132"/>
      <c r="AB604" s="101"/>
      <c r="AC604" s="101"/>
      <c r="AD604" s="101"/>
      <c r="AE604" s="100"/>
      <c r="AF604" s="101"/>
      <c r="AG604" s="100"/>
      <c r="AH604" s="101"/>
      <c r="AI604" s="100"/>
      <c r="AJ604" s="101"/>
      <c r="AK604" s="100"/>
      <c r="AL604" s="101"/>
      <c r="AM604" s="101"/>
      <c r="AN604" s="8"/>
      <c r="AO604" s="147">
        <f>IFERROR(VLOOKUP(B604,'A2. Rate Change &amp; Enrollment'!$C$20:$K$769,3,FALSE),0)</f>
        <v>0</v>
      </c>
      <c r="AP604" s="147">
        <f>IFERROR(VLOOKUP(B604,'A2. Rate Change &amp; Enrollment'!$C$20:$K$769,7,FALSE),0)</f>
        <v>0</v>
      </c>
      <c r="AQ604" s="150" t="e">
        <f t="shared" si="78"/>
        <v>#DIV/0!</v>
      </c>
      <c r="AS604" s="177"/>
      <c r="AT604" s="177"/>
      <c r="AV604" s="153" t="e">
        <f t="shared" si="79"/>
        <v>#DIV/0!</v>
      </c>
      <c r="AW604" s="101"/>
      <c r="AY604" s="132"/>
      <c r="AZ604" s="101"/>
      <c r="BA604" s="94"/>
      <c r="BB604" s="94"/>
      <c r="BC604" s="94"/>
      <c r="BD604" s="94"/>
      <c r="BE604" s="101"/>
      <c r="BF604" s="132"/>
      <c r="BG604" s="98"/>
      <c r="BH604" s="74" t="str">
        <f t="shared" si="74"/>
        <v>N</v>
      </c>
      <c r="BI604" t="e">
        <f t="shared" si="75"/>
        <v>#DIV/0!</v>
      </c>
      <c r="BK604" s="283">
        <f>IFERROR(VLOOKUP($B604, 'A2. Rate Change &amp; Enrollment'!$C$14:$BY$769, 75, FALSE), 0)</f>
        <v>0</v>
      </c>
      <c r="BL604" s="283" t="e">
        <f t="shared" si="76"/>
        <v>#DIV/0!</v>
      </c>
      <c r="BM604" s="283" t="e">
        <f t="shared" si="77"/>
        <v>#DIV/0!</v>
      </c>
      <c r="BN604" t="e">
        <f t="shared" si="80"/>
        <v>#DIV/0!</v>
      </c>
    </row>
    <row r="605" spans="1:66" x14ac:dyDescent="0.35">
      <c r="A605" t="s">
        <v>908</v>
      </c>
      <c r="B605" s="144"/>
      <c r="C605" s="98"/>
      <c r="D605" s="43" t="str">
        <f t="shared" si="73"/>
        <v>PPO</v>
      </c>
      <c r="E605" s="100"/>
      <c r="F605" s="101"/>
      <c r="G605" s="100"/>
      <c r="H605" s="101"/>
      <c r="I605" s="100"/>
      <c r="J605" s="101"/>
      <c r="K605" s="100"/>
      <c r="L605" s="101"/>
      <c r="M605" s="100"/>
      <c r="N605" s="101"/>
      <c r="O605" s="100"/>
      <c r="P605" s="101"/>
      <c r="Q605" s="100"/>
      <c r="R605" s="101"/>
      <c r="S605" s="100"/>
      <c r="T605" s="101"/>
      <c r="U605" s="118"/>
      <c r="V605" s="118"/>
      <c r="W605" s="100"/>
      <c r="X605" s="100"/>
      <c r="Y605" s="100"/>
      <c r="Z605" s="100"/>
      <c r="AA605" s="132"/>
      <c r="AB605" s="101"/>
      <c r="AC605" s="101"/>
      <c r="AD605" s="101"/>
      <c r="AE605" s="100"/>
      <c r="AF605" s="101"/>
      <c r="AG605" s="100"/>
      <c r="AH605" s="101"/>
      <c r="AI605" s="100"/>
      <c r="AJ605" s="101"/>
      <c r="AK605" s="100"/>
      <c r="AL605" s="101"/>
      <c r="AM605" s="101"/>
      <c r="AN605" s="8"/>
      <c r="AO605" s="147">
        <f>IFERROR(VLOOKUP(B605,'A2. Rate Change &amp; Enrollment'!$C$20:$K$769,3,FALSE),0)</f>
        <v>0</v>
      </c>
      <c r="AP605" s="147">
        <f>IFERROR(VLOOKUP(B605,'A2. Rate Change &amp; Enrollment'!$C$20:$K$769,7,FALSE),0)</f>
        <v>0</v>
      </c>
      <c r="AQ605" s="150" t="e">
        <f t="shared" si="78"/>
        <v>#DIV/0!</v>
      </c>
      <c r="AS605" s="177"/>
      <c r="AT605" s="177"/>
      <c r="AV605" s="153" t="e">
        <f t="shared" si="79"/>
        <v>#DIV/0!</v>
      </c>
      <c r="AW605" s="101"/>
      <c r="AY605" s="132"/>
      <c r="AZ605" s="101"/>
      <c r="BA605" s="94"/>
      <c r="BB605" s="94"/>
      <c r="BC605" s="94"/>
      <c r="BD605" s="94"/>
      <c r="BE605" s="101"/>
      <c r="BF605" s="132"/>
      <c r="BG605" s="98"/>
      <c r="BH605" s="74" t="str">
        <f t="shared" si="74"/>
        <v>N</v>
      </c>
      <c r="BI605" t="e">
        <f t="shared" si="75"/>
        <v>#DIV/0!</v>
      </c>
      <c r="BK605" s="283">
        <f>IFERROR(VLOOKUP($B605, 'A2. Rate Change &amp; Enrollment'!$C$14:$BY$769, 75, FALSE), 0)</f>
        <v>0</v>
      </c>
      <c r="BL605" s="283" t="e">
        <f t="shared" si="76"/>
        <v>#DIV/0!</v>
      </c>
      <c r="BM605" s="283" t="e">
        <f t="shared" si="77"/>
        <v>#DIV/0!</v>
      </c>
      <c r="BN605" t="e">
        <f t="shared" si="80"/>
        <v>#DIV/0!</v>
      </c>
    </row>
    <row r="606" spans="1:66" x14ac:dyDescent="0.35">
      <c r="A606" t="s">
        <v>909</v>
      </c>
      <c r="B606" s="144"/>
      <c r="C606" s="98"/>
      <c r="D606" s="43" t="str">
        <f t="shared" si="73"/>
        <v>PPO</v>
      </c>
      <c r="E606" s="100"/>
      <c r="F606" s="101"/>
      <c r="G606" s="100"/>
      <c r="H606" s="101"/>
      <c r="I606" s="100"/>
      <c r="J606" s="101"/>
      <c r="K606" s="100"/>
      <c r="L606" s="101"/>
      <c r="M606" s="100"/>
      <c r="N606" s="101"/>
      <c r="O606" s="100"/>
      <c r="P606" s="101"/>
      <c r="Q606" s="100"/>
      <c r="R606" s="101"/>
      <c r="S606" s="100"/>
      <c r="T606" s="101"/>
      <c r="U606" s="118"/>
      <c r="V606" s="118"/>
      <c r="W606" s="100"/>
      <c r="X606" s="100"/>
      <c r="Y606" s="100"/>
      <c r="Z606" s="100"/>
      <c r="AA606" s="132"/>
      <c r="AB606" s="101"/>
      <c r="AC606" s="101"/>
      <c r="AD606" s="101"/>
      <c r="AE606" s="100"/>
      <c r="AF606" s="101"/>
      <c r="AG606" s="100"/>
      <c r="AH606" s="101"/>
      <c r="AI606" s="100"/>
      <c r="AJ606" s="101"/>
      <c r="AK606" s="100"/>
      <c r="AL606" s="101"/>
      <c r="AM606" s="101"/>
      <c r="AN606" s="8"/>
      <c r="AO606" s="147">
        <f>IFERROR(VLOOKUP(B606,'A2. Rate Change &amp; Enrollment'!$C$20:$K$769,3,FALSE),0)</f>
        <v>0</v>
      </c>
      <c r="AP606" s="147">
        <f>IFERROR(VLOOKUP(B606,'A2. Rate Change &amp; Enrollment'!$C$20:$K$769,7,FALSE),0)</f>
        <v>0</v>
      </c>
      <c r="AQ606" s="150" t="e">
        <f t="shared" si="78"/>
        <v>#DIV/0!</v>
      </c>
      <c r="AS606" s="177"/>
      <c r="AT606" s="177"/>
      <c r="AV606" s="153" t="e">
        <f t="shared" si="79"/>
        <v>#DIV/0!</v>
      </c>
      <c r="AW606" s="101"/>
      <c r="AY606" s="132"/>
      <c r="AZ606" s="101"/>
      <c r="BA606" s="94"/>
      <c r="BB606" s="94"/>
      <c r="BC606" s="94"/>
      <c r="BD606" s="94"/>
      <c r="BE606" s="101"/>
      <c r="BF606" s="132"/>
      <c r="BG606" s="98"/>
      <c r="BH606" s="74" t="str">
        <f t="shared" si="74"/>
        <v>N</v>
      </c>
      <c r="BI606" t="e">
        <f t="shared" si="75"/>
        <v>#DIV/0!</v>
      </c>
      <c r="BK606" s="283">
        <f>IFERROR(VLOOKUP($B606, 'A2. Rate Change &amp; Enrollment'!$C$14:$BY$769, 75, FALSE), 0)</f>
        <v>0</v>
      </c>
      <c r="BL606" s="283" t="e">
        <f t="shared" si="76"/>
        <v>#DIV/0!</v>
      </c>
      <c r="BM606" s="283" t="e">
        <f t="shared" si="77"/>
        <v>#DIV/0!</v>
      </c>
      <c r="BN606" t="e">
        <f t="shared" si="80"/>
        <v>#DIV/0!</v>
      </c>
    </row>
    <row r="607" spans="1:66" x14ac:dyDescent="0.35">
      <c r="A607" t="s">
        <v>910</v>
      </c>
      <c r="B607" s="144"/>
      <c r="C607" s="98"/>
      <c r="D607" s="43" t="str">
        <f t="shared" si="73"/>
        <v>PPO</v>
      </c>
      <c r="E607" s="100"/>
      <c r="F607" s="101"/>
      <c r="G607" s="100"/>
      <c r="H607" s="101"/>
      <c r="I607" s="100"/>
      <c r="J607" s="101"/>
      <c r="K607" s="100"/>
      <c r="L607" s="101"/>
      <c r="M607" s="100"/>
      <c r="N607" s="101"/>
      <c r="O607" s="100"/>
      <c r="P607" s="101"/>
      <c r="Q607" s="100"/>
      <c r="R607" s="101"/>
      <c r="S607" s="100"/>
      <c r="T607" s="101"/>
      <c r="U607" s="118"/>
      <c r="V607" s="118"/>
      <c r="W607" s="100"/>
      <c r="X607" s="100"/>
      <c r="Y607" s="100"/>
      <c r="Z607" s="100"/>
      <c r="AA607" s="132"/>
      <c r="AB607" s="101"/>
      <c r="AC607" s="101"/>
      <c r="AD607" s="101"/>
      <c r="AE607" s="100"/>
      <c r="AF607" s="101"/>
      <c r="AG607" s="100"/>
      <c r="AH607" s="101"/>
      <c r="AI607" s="100"/>
      <c r="AJ607" s="101"/>
      <c r="AK607" s="100"/>
      <c r="AL607" s="101"/>
      <c r="AM607" s="101"/>
      <c r="AN607" s="8"/>
      <c r="AO607" s="147">
        <f>IFERROR(VLOOKUP(B607,'A2. Rate Change &amp; Enrollment'!$C$20:$K$769,3,FALSE),0)</f>
        <v>0</v>
      </c>
      <c r="AP607" s="147">
        <f>IFERROR(VLOOKUP(B607,'A2. Rate Change &amp; Enrollment'!$C$20:$K$769,7,FALSE),0)</f>
        <v>0</v>
      </c>
      <c r="AQ607" s="150" t="e">
        <f t="shared" si="78"/>
        <v>#DIV/0!</v>
      </c>
      <c r="AS607" s="177"/>
      <c r="AT607" s="177"/>
      <c r="AV607" s="153" t="e">
        <f t="shared" si="79"/>
        <v>#DIV/0!</v>
      </c>
      <c r="AW607" s="101"/>
      <c r="AY607" s="132"/>
      <c r="AZ607" s="101"/>
      <c r="BA607" s="94"/>
      <c r="BB607" s="94"/>
      <c r="BC607" s="94"/>
      <c r="BD607" s="94"/>
      <c r="BE607" s="101"/>
      <c r="BF607" s="132"/>
      <c r="BG607" s="98"/>
      <c r="BH607" s="74" t="str">
        <f t="shared" si="74"/>
        <v>N</v>
      </c>
      <c r="BI607" t="e">
        <f t="shared" si="75"/>
        <v>#DIV/0!</v>
      </c>
      <c r="BK607" s="283">
        <f>IFERROR(VLOOKUP($B607, 'A2. Rate Change &amp; Enrollment'!$C$14:$BY$769, 75, FALSE), 0)</f>
        <v>0</v>
      </c>
      <c r="BL607" s="283" t="e">
        <f t="shared" si="76"/>
        <v>#DIV/0!</v>
      </c>
      <c r="BM607" s="283" t="e">
        <f t="shared" si="77"/>
        <v>#DIV/0!</v>
      </c>
      <c r="BN607" t="e">
        <f t="shared" si="80"/>
        <v>#DIV/0!</v>
      </c>
    </row>
    <row r="608" spans="1:66" x14ac:dyDescent="0.35">
      <c r="A608" t="s">
        <v>911</v>
      </c>
      <c r="B608" s="144"/>
      <c r="C608" s="98"/>
      <c r="D608" s="43" t="str">
        <f t="shared" si="73"/>
        <v>PPO</v>
      </c>
      <c r="E608" s="100"/>
      <c r="F608" s="101"/>
      <c r="G608" s="100"/>
      <c r="H608" s="101"/>
      <c r="I608" s="100"/>
      <c r="J608" s="101"/>
      <c r="K608" s="100"/>
      <c r="L608" s="101"/>
      <c r="M608" s="100"/>
      <c r="N608" s="101"/>
      <c r="O608" s="100"/>
      <c r="P608" s="101"/>
      <c r="Q608" s="100"/>
      <c r="R608" s="101"/>
      <c r="S608" s="100"/>
      <c r="T608" s="101"/>
      <c r="U608" s="118"/>
      <c r="V608" s="118"/>
      <c r="W608" s="100"/>
      <c r="X608" s="100"/>
      <c r="Y608" s="100"/>
      <c r="Z608" s="100"/>
      <c r="AA608" s="132"/>
      <c r="AB608" s="101"/>
      <c r="AC608" s="101"/>
      <c r="AD608" s="101"/>
      <c r="AE608" s="100"/>
      <c r="AF608" s="101"/>
      <c r="AG608" s="100"/>
      <c r="AH608" s="101"/>
      <c r="AI608" s="100"/>
      <c r="AJ608" s="101"/>
      <c r="AK608" s="100"/>
      <c r="AL608" s="101"/>
      <c r="AM608" s="101"/>
      <c r="AN608" s="8"/>
      <c r="AO608" s="147">
        <f>IFERROR(VLOOKUP(B608,'A2. Rate Change &amp; Enrollment'!$C$20:$K$769,3,FALSE),0)</f>
        <v>0</v>
      </c>
      <c r="AP608" s="147">
        <f>IFERROR(VLOOKUP(B608,'A2. Rate Change &amp; Enrollment'!$C$20:$K$769,7,FALSE),0)</f>
        <v>0</v>
      </c>
      <c r="AQ608" s="150" t="e">
        <f t="shared" si="78"/>
        <v>#DIV/0!</v>
      </c>
      <c r="AS608" s="177"/>
      <c r="AT608" s="177"/>
      <c r="AV608" s="153" t="e">
        <f t="shared" si="79"/>
        <v>#DIV/0!</v>
      </c>
      <c r="AW608" s="101"/>
      <c r="AY608" s="132"/>
      <c r="AZ608" s="101"/>
      <c r="BA608" s="94"/>
      <c r="BB608" s="94"/>
      <c r="BC608" s="94"/>
      <c r="BD608" s="94"/>
      <c r="BE608" s="101"/>
      <c r="BF608" s="132"/>
      <c r="BG608" s="98"/>
      <c r="BH608" s="74" t="str">
        <f t="shared" si="74"/>
        <v>N</v>
      </c>
      <c r="BI608" t="e">
        <f t="shared" si="75"/>
        <v>#DIV/0!</v>
      </c>
      <c r="BK608" s="283">
        <f>IFERROR(VLOOKUP($B608, 'A2. Rate Change &amp; Enrollment'!$C$14:$BY$769, 75, FALSE), 0)</f>
        <v>0</v>
      </c>
      <c r="BL608" s="283" t="e">
        <f t="shared" si="76"/>
        <v>#DIV/0!</v>
      </c>
      <c r="BM608" s="283" t="e">
        <f t="shared" si="77"/>
        <v>#DIV/0!</v>
      </c>
      <c r="BN608" t="e">
        <f t="shared" si="80"/>
        <v>#DIV/0!</v>
      </c>
    </row>
    <row r="609" spans="1:66" x14ac:dyDescent="0.35">
      <c r="A609" t="s">
        <v>912</v>
      </c>
      <c r="B609" s="144"/>
      <c r="C609" s="98"/>
      <c r="D609" s="43" t="str">
        <f t="shared" si="73"/>
        <v>PPO</v>
      </c>
      <c r="E609" s="100"/>
      <c r="F609" s="101"/>
      <c r="G609" s="100"/>
      <c r="H609" s="101"/>
      <c r="I609" s="100"/>
      <c r="J609" s="101"/>
      <c r="K609" s="100"/>
      <c r="L609" s="101"/>
      <c r="M609" s="100"/>
      <c r="N609" s="101"/>
      <c r="O609" s="100"/>
      <c r="P609" s="101"/>
      <c r="Q609" s="100"/>
      <c r="R609" s="101"/>
      <c r="S609" s="100"/>
      <c r="T609" s="101"/>
      <c r="U609" s="118"/>
      <c r="V609" s="118"/>
      <c r="W609" s="100"/>
      <c r="X609" s="100"/>
      <c r="Y609" s="100"/>
      <c r="Z609" s="100"/>
      <c r="AA609" s="132"/>
      <c r="AB609" s="101"/>
      <c r="AC609" s="101"/>
      <c r="AD609" s="101"/>
      <c r="AE609" s="100"/>
      <c r="AF609" s="101"/>
      <c r="AG609" s="100"/>
      <c r="AH609" s="101"/>
      <c r="AI609" s="100"/>
      <c r="AJ609" s="101"/>
      <c r="AK609" s="100"/>
      <c r="AL609" s="101"/>
      <c r="AM609" s="101"/>
      <c r="AN609" s="8"/>
      <c r="AO609" s="147">
        <f>IFERROR(VLOOKUP(B609,'A2. Rate Change &amp; Enrollment'!$C$20:$K$769,3,FALSE),0)</f>
        <v>0</v>
      </c>
      <c r="AP609" s="147">
        <f>IFERROR(VLOOKUP(B609,'A2. Rate Change &amp; Enrollment'!$C$20:$K$769,7,FALSE),0)</f>
        <v>0</v>
      </c>
      <c r="AQ609" s="150" t="e">
        <f t="shared" si="78"/>
        <v>#DIV/0!</v>
      </c>
      <c r="AS609" s="177"/>
      <c r="AT609" s="177"/>
      <c r="AV609" s="153" t="e">
        <f t="shared" si="79"/>
        <v>#DIV/0!</v>
      </c>
      <c r="AW609" s="101"/>
      <c r="AY609" s="132"/>
      <c r="AZ609" s="101"/>
      <c r="BA609" s="94"/>
      <c r="BB609" s="94"/>
      <c r="BC609" s="94"/>
      <c r="BD609" s="94"/>
      <c r="BE609" s="101"/>
      <c r="BF609" s="132"/>
      <c r="BG609" s="98"/>
      <c r="BH609" s="74" t="str">
        <f t="shared" si="74"/>
        <v>N</v>
      </c>
      <c r="BI609" t="e">
        <f t="shared" si="75"/>
        <v>#DIV/0!</v>
      </c>
      <c r="BK609" s="283">
        <f>IFERROR(VLOOKUP($B609, 'A2. Rate Change &amp; Enrollment'!$C$14:$BY$769, 75, FALSE), 0)</f>
        <v>0</v>
      </c>
      <c r="BL609" s="283" t="e">
        <f t="shared" si="76"/>
        <v>#DIV/0!</v>
      </c>
      <c r="BM609" s="283" t="e">
        <f t="shared" si="77"/>
        <v>#DIV/0!</v>
      </c>
      <c r="BN609" t="e">
        <f t="shared" si="80"/>
        <v>#DIV/0!</v>
      </c>
    </row>
    <row r="610" spans="1:66" x14ac:dyDescent="0.35">
      <c r="A610" t="s">
        <v>913</v>
      </c>
      <c r="B610" s="144"/>
      <c r="C610" s="98"/>
      <c r="D610" s="43" t="str">
        <f t="shared" si="73"/>
        <v>PPO</v>
      </c>
      <c r="E610" s="100"/>
      <c r="F610" s="101"/>
      <c r="G610" s="100"/>
      <c r="H610" s="101"/>
      <c r="I610" s="100"/>
      <c r="J610" s="101"/>
      <c r="K610" s="100"/>
      <c r="L610" s="101"/>
      <c r="M610" s="100"/>
      <c r="N610" s="101"/>
      <c r="O610" s="100"/>
      <c r="P610" s="101"/>
      <c r="Q610" s="100"/>
      <c r="R610" s="101"/>
      <c r="S610" s="100"/>
      <c r="T610" s="101"/>
      <c r="U610" s="118"/>
      <c r="V610" s="118"/>
      <c r="W610" s="100"/>
      <c r="X610" s="100"/>
      <c r="Y610" s="100"/>
      <c r="Z610" s="100"/>
      <c r="AA610" s="132"/>
      <c r="AB610" s="101"/>
      <c r="AC610" s="101"/>
      <c r="AD610" s="101"/>
      <c r="AE610" s="100"/>
      <c r="AF610" s="101"/>
      <c r="AG610" s="100"/>
      <c r="AH610" s="101"/>
      <c r="AI610" s="100"/>
      <c r="AJ610" s="101"/>
      <c r="AK610" s="100"/>
      <c r="AL610" s="101"/>
      <c r="AM610" s="101"/>
      <c r="AN610" s="8"/>
      <c r="AO610" s="147">
        <f>IFERROR(VLOOKUP(B610,'A2. Rate Change &amp; Enrollment'!$C$20:$K$769,3,FALSE),0)</f>
        <v>0</v>
      </c>
      <c r="AP610" s="147">
        <f>IFERROR(VLOOKUP(B610,'A2. Rate Change &amp; Enrollment'!$C$20:$K$769,7,FALSE),0)</f>
        <v>0</v>
      </c>
      <c r="AQ610" s="150" t="e">
        <f t="shared" si="78"/>
        <v>#DIV/0!</v>
      </c>
      <c r="AS610" s="177"/>
      <c r="AT610" s="177"/>
      <c r="AV610" s="153" t="e">
        <f t="shared" si="79"/>
        <v>#DIV/0!</v>
      </c>
      <c r="AW610" s="101"/>
      <c r="AY610" s="132"/>
      <c r="AZ610" s="101"/>
      <c r="BA610" s="94"/>
      <c r="BB610" s="94"/>
      <c r="BC610" s="94"/>
      <c r="BD610" s="94"/>
      <c r="BE610" s="101"/>
      <c r="BF610" s="132"/>
      <c r="BG610" s="98"/>
      <c r="BH610" s="74" t="str">
        <f t="shared" si="74"/>
        <v>N</v>
      </c>
      <c r="BI610" t="e">
        <f t="shared" si="75"/>
        <v>#DIV/0!</v>
      </c>
      <c r="BK610" s="283">
        <f>IFERROR(VLOOKUP($B610, 'A2. Rate Change &amp; Enrollment'!$C$14:$BY$769, 75, FALSE), 0)</f>
        <v>0</v>
      </c>
      <c r="BL610" s="283" t="e">
        <f t="shared" si="76"/>
        <v>#DIV/0!</v>
      </c>
      <c r="BM610" s="283" t="e">
        <f t="shared" si="77"/>
        <v>#DIV/0!</v>
      </c>
      <c r="BN610" t="e">
        <f t="shared" si="80"/>
        <v>#DIV/0!</v>
      </c>
    </row>
    <row r="611" spans="1:66" x14ac:dyDescent="0.35">
      <c r="A611" t="s">
        <v>914</v>
      </c>
      <c r="B611" s="144"/>
      <c r="C611" s="98"/>
      <c r="D611" s="43" t="str">
        <f t="shared" si="73"/>
        <v>PPO</v>
      </c>
      <c r="E611" s="100"/>
      <c r="F611" s="101"/>
      <c r="G611" s="100"/>
      <c r="H611" s="101"/>
      <c r="I611" s="100"/>
      <c r="J611" s="101"/>
      <c r="K611" s="100"/>
      <c r="L611" s="101"/>
      <c r="M611" s="100"/>
      <c r="N611" s="101"/>
      <c r="O611" s="100"/>
      <c r="P611" s="101"/>
      <c r="Q611" s="100"/>
      <c r="R611" s="101"/>
      <c r="S611" s="100"/>
      <c r="T611" s="101"/>
      <c r="U611" s="118"/>
      <c r="V611" s="118"/>
      <c r="W611" s="100"/>
      <c r="X611" s="100"/>
      <c r="Y611" s="100"/>
      <c r="Z611" s="100"/>
      <c r="AA611" s="132"/>
      <c r="AB611" s="101"/>
      <c r="AC611" s="101"/>
      <c r="AD611" s="101"/>
      <c r="AE611" s="100"/>
      <c r="AF611" s="101"/>
      <c r="AG611" s="100"/>
      <c r="AH611" s="101"/>
      <c r="AI611" s="100"/>
      <c r="AJ611" s="101"/>
      <c r="AK611" s="100"/>
      <c r="AL611" s="101"/>
      <c r="AM611" s="101"/>
      <c r="AN611" s="8"/>
      <c r="AO611" s="147">
        <f>IFERROR(VLOOKUP(B611,'A2. Rate Change &amp; Enrollment'!$C$20:$K$769,3,FALSE),0)</f>
        <v>0</v>
      </c>
      <c r="AP611" s="147">
        <f>IFERROR(VLOOKUP(B611,'A2. Rate Change &amp; Enrollment'!$C$20:$K$769,7,FALSE),0)</f>
        <v>0</v>
      </c>
      <c r="AQ611" s="150" t="e">
        <f t="shared" si="78"/>
        <v>#DIV/0!</v>
      </c>
      <c r="AS611" s="177"/>
      <c r="AT611" s="177"/>
      <c r="AV611" s="153" t="e">
        <f t="shared" si="79"/>
        <v>#DIV/0!</v>
      </c>
      <c r="AW611" s="101"/>
      <c r="AY611" s="132"/>
      <c r="AZ611" s="101"/>
      <c r="BA611" s="94"/>
      <c r="BB611" s="94"/>
      <c r="BC611" s="94"/>
      <c r="BD611" s="94"/>
      <c r="BE611" s="101"/>
      <c r="BF611" s="132"/>
      <c r="BG611" s="98"/>
      <c r="BH611" s="74" t="str">
        <f t="shared" si="74"/>
        <v>N</v>
      </c>
      <c r="BI611" t="e">
        <f t="shared" si="75"/>
        <v>#DIV/0!</v>
      </c>
      <c r="BK611" s="283">
        <f>IFERROR(VLOOKUP($B611, 'A2. Rate Change &amp; Enrollment'!$C$14:$BY$769, 75, FALSE), 0)</f>
        <v>0</v>
      </c>
      <c r="BL611" s="283" t="e">
        <f t="shared" si="76"/>
        <v>#DIV/0!</v>
      </c>
      <c r="BM611" s="283" t="e">
        <f t="shared" si="77"/>
        <v>#DIV/0!</v>
      </c>
      <c r="BN611" t="e">
        <f t="shared" si="80"/>
        <v>#DIV/0!</v>
      </c>
    </row>
    <row r="612" spans="1:66" x14ac:dyDescent="0.35">
      <c r="A612" t="s">
        <v>915</v>
      </c>
      <c r="B612" s="144"/>
      <c r="C612" s="98"/>
      <c r="D612" s="43" t="str">
        <f t="shared" si="73"/>
        <v>PPO</v>
      </c>
      <c r="E612" s="100"/>
      <c r="F612" s="101"/>
      <c r="G612" s="100"/>
      <c r="H612" s="101"/>
      <c r="I612" s="100"/>
      <c r="J612" s="101"/>
      <c r="K612" s="100"/>
      <c r="L612" s="101"/>
      <c r="M612" s="100"/>
      <c r="N612" s="101"/>
      <c r="O612" s="100"/>
      <c r="P612" s="101"/>
      <c r="Q612" s="100"/>
      <c r="R612" s="101"/>
      <c r="S612" s="100"/>
      <c r="T612" s="101"/>
      <c r="U612" s="118"/>
      <c r="V612" s="118"/>
      <c r="W612" s="100"/>
      <c r="X612" s="100"/>
      <c r="Y612" s="100"/>
      <c r="Z612" s="100"/>
      <c r="AA612" s="132"/>
      <c r="AB612" s="101"/>
      <c r="AC612" s="101"/>
      <c r="AD612" s="101"/>
      <c r="AE612" s="100"/>
      <c r="AF612" s="101"/>
      <c r="AG612" s="100"/>
      <c r="AH612" s="101"/>
      <c r="AI612" s="100"/>
      <c r="AJ612" s="101"/>
      <c r="AK612" s="100"/>
      <c r="AL612" s="101"/>
      <c r="AM612" s="101"/>
      <c r="AN612" s="8"/>
      <c r="AO612" s="147">
        <f>IFERROR(VLOOKUP(B612,'A2. Rate Change &amp; Enrollment'!$C$20:$K$769,3,FALSE),0)</f>
        <v>0</v>
      </c>
      <c r="AP612" s="147">
        <f>IFERROR(VLOOKUP(B612,'A2. Rate Change &amp; Enrollment'!$C$20:$K$769,7,FALSE),0)</f>
        <v>0</v>
      </c>
      <c r="AQ612" s="150" t="e">
        <f t="shared" si="78"/>
        <v>#DIV/0!</v>
      </c>
      <c r="AS612" s="177"/>
      <c r="AT612" s="177"/>
      <c r="AV612" s="153" t="e">
        <f t="shared" si="79"/>
        <v>#DIV/0!</v>
      </c>
      <c r="AW612" s="101"/>
      <c r="AY612" s="132"/>
      <c r="AZ612" s="101"/>
      <c r="BA612" s="94"/>
      <c r="BB612" s="94"/>
      <c r="BC612" s="94"/>
      <c r="BD612" s="94"/>
      <c r="BE612" s="101"/>
      <c r="BF612" s="132"/>
      <c r="BG612" s="98"/>
      <c r="BH612" s="74" t="str">
        <f t="shared" si="74"/>
        <v>N</v>
      </c>
      <c r="BI612" t="e">
        <f t="shared" si="75"/>
        <v>#DIV/0!</v>
      </c>
      <c r="BK612" s="283">
        <f>IFERROR(VLOOKUP($B612, 'A2. Rate Change &amp; Enrollment'!$C$14:$BY$769, 75, FALSE), 0)</f>
        <v>0</v>
      </c>
      <c r="BL612" s="283" t="e">
        <f t="shared" si="76"/>
        <v>#DIV/0!</v>
      </c>
      <c r="BM612" s="283" t="e">
        <f t="shared" si="77"/>
        <v>#DIV/0!</v>
      </c>
      <c r="BN612" t="e">
        <f t="shared" si="80"/>
        <v>#DIV/0!</v>
      </c>
    </row>
    <row r="613" spans="1:66" x14ac:dyDescent="0.35">
      <c r="A613" t="s">
        <v>916</v>
      </c>
      <c r="B613" s="144"/>
      <c r="C613" s="98"/>
      <c r="D613" s="43" t="str">
        <f t="shared" si="73"/>
        <v>PPO</v>
      </c>
      <c r="E613" s="100"/>
      <c r="F613" s="101"/>
      <c r="G613" s="100"/>
      <c r="H613" s="101"/>
      <c r="I613" s="100"/>
      <c r="J613" s="101"/>
      <c r="K613" s="100"/>
      <c r="L613" s="101"/>
      <c r="M613" s="100"/>
      <c r="N613" s="101"/>
      <c r="O613" s="100"/>
      <c r="P613" s="101"/>
      <c r="Q613" s="100"/>
      <c r="R613" s="101"/>
      <c r="S613" s="100"/>
      <c r="T613" s="101"/>
      <c r="U613" s="118"/>
      <c r="V613" s="118"/>
      <c r="W613" s="100"/>
      <c r="X613" s="100"/>
      <c r="Y613" s="100"/>
      <c r="Z613" s="100"/>
      <c r="AA613" s="132"/>
      <c r="AB613" s="101"/>
      <c r="AC613" s="101"/>
      <c r="AD613" s="101"/>
      <c r="AE613" s="100"/>
      <c r="AF613" s="101"/>
      <c r="AG613" s="100"/>
      <c r="AH613" s="101"/>
      <c r="AI613" s="100"/>
      <c r="AJ613" s="101"/>
      <c r="AK613" s="100"/>
      <c r="AL613" s="101"/>
      <c r="AM613" s="101"/>
      <c r="AN613" s="8"/>
      <c r="AO613" s="147">
        <f>IFERROR(VLOOKUP(B613,'A2. Rate Change &amp; Enrollment'!$C$20:$K$769,3,FALSE),0)</f>
        <v>0</v>
      </c>
      <c r="AP613" s="147">
        <f>IFERROR(VLOOKUP(B613,'A2. Rate Change &amp; Enrollment'!$C$20:$K$769,7,FALSE),0)</f>
        <v>0</v>
      </c>
      <c r="AQ613" s="150" t="e">
        <f t="shared" si="78"/>
        <v>#DIV/0!</v>
      </c>
      <c r="AS613" s="177"/>
      <c r="AT613" s="177"/>
      <c r="AV613" s="153" t="e">
        <f t="shared" si="79"/>
        <v>#DIV/0!</v>
      </c>
      <c r="AW613" s="101"/>
      <c r="AY613" s="132"/>
      <c r="AZ613" s="101"/>
      <c r="BA613" s="94"/>
      <c r="BB613" s="94"/>
      <c r="BC613" s="94"/>
      <c r="BD613" s="94"/>
      <c r="BE613" s="101"/>
      <c r="BF613" s="132"/>
      <c r="BG613" s="98"/>
      <c r="BH613" s="74" t="str">
        <f t="shared" si="74"/>
        <v>N</v>
      </c>
      <c r="BI613" t="e">
        <f t="shared" si="75"/>
        <v>#DIV/0!</v>
      </c>
      <c r="BK613" s="283">
        <f>IFERROR(VLOOKUP($B613, 'A2. Rate Change &amp; Enrollment'!$C$14:$BY$769, 75, FALSE), 0)</f>
        <v>0</v>
      </c>
      <c r="BL613" s="283" t="e">
        <f t="shared" si="76"/>
        <v>#DIV/0!</v>
      </c>
      <c r="BM613" s="283" t="e">
        <f t="shared" si="77"/>
        <v>#DIV/0!</v>
      </c>
      <c r="BN613" t="e">
        <f t="shared" si="80"/>
        <v>#DIV/0!</v>
      </c>
    </row>
    <row r="614" spans="1:66" x14ac:dyDescent="0.35">
      <c r="A614" t="s">
        <v>917</v>
      </c>
      <c r="B614" s="144"/>
      <c r="C614" s="98"/>
      <c r="D614" s="43" t="str">
        <f t="shared" si="73"/>
        <v>PPO</v>
      </c>
      <c r="E614" s="100"/>
      <c r="F614" s="101"/>
      <c r="G614" s="100"/>
      <c r="H614" s="101"/>
      <c r="I614" s="100"/>
      <c r="J614" s="101"/>
      <c r="K614" s="100"/>
      <c r="L614" s="101"/>
      <c r="M614" s="100"/>
      <c r="N614" s="101"/>
      <c r="O614" s="100"/>
      <c r="P614" s="101"/>
      <c r="Q614" s="100"/>
      <c r="R614" s="101"/>
      <c r="S614" s="100"/>
      <c r="T614" s="101"/>
      <c r="U614" s="118"/>
      <c r="V614" s="118"/>
      <c r="W614" s="100"/>
      <c r="X614" s="100"/>
      <c r="Y614" s="100"/>
      <c r="Z614" s="100"/>
      <c r="AA614" s="132"/>
      <c r="AB614" s="101"/>
      <c r="AC614" s="101"/>
      <c r="AD614" s="101"/>
      <c r="AE614" s="100"/>
      <c r="AF614" s="101"/>
      <c r="AG614" s="100"/>
      <c r="AH614" s="101"/>
      <c r="AI614" s="100"/>
      <c r="AJ614" s="101"/>
      <c r="AK614" s="100"/>
      <c r="AL614" s="101"/>
      <c r="AM614" s="101"/>
      <c r="AN614" s="8"/>
      <c r="AO614" s="147">
        <f>IFERROR(VLOOKUP(B614,'A2. Rate Change &amp; Enrollment'!$C$20:$K$769,3,FALSE),0)</f>
        <v>0</v>
      </c>
      <c r="AP614" s="147">
        <f>IFERROR(VLOOKUP(B614,'A2. Rate Change &amp; Enrollment'!$C$20:$K$769,7,FALSE),0)</f>
        <v>0</v>
      </c>
      <c r="AQ614" s="150" t="e">
        <f t="shared" si="78"/>
        <v>#DIV/0!</v>
      </c>
      <c r="AS614" s="177"/>
      <c r="AT614" s="177"/>
      <c r="AV614" s="153" t="e">
        <f t="shared" si="79"/>
        <v>#DIV/0!</v>
      </c>
      <c r="AW614" s="101"/>
      <c r="AY614" s="132"/>
      <c r="AZ614" s="101"/>
      <c r="BA614" s="94"/>
      <c r="BB614" s="94"/>
      <c r="BC614" s="94"/>
      <c r="BD614" s="94"/>
      <c r="BE614" s="101"/>
      <c r="BF614" s="132"/>
      <c r="BG614" s="98"/>
      <c r="BH614" s="74" t="str">
        <f t="shared" si="74"/>
        <v>N</v>
      </c>
      <c r="BI614" t="e">
        <f t="shared" si="75"/>
        <v>#DIV/0!</v>
      </c>
      <c r="BK614" s="283">
        <f>IFERROR(VLOOKUP($B614, 'A2. Rate Change &amp; Enrollment'!$C$14:$BY$769, 75, FALSE), 0)</f>
        <v>0</v>
      </c>
      <c r="BL614" s="283" t="e">
        <f t="shared" si="76"/>
        <v>#DIV/0!</v>
      </c>
      <c r="BM614" s="283" t="e">
        <f t="shared" si="77"/>
        <v>#DIV/0!</v>
      </c>
      <c r="BN614" t="e">
        <f t="shared" si="80"/>
        <v>#DIV/0!</v>
      </c>
    </row>
    <row r="615" spans="1:66" x14ac:dyDescent="0.35">
      <c r="A615" t="s">
        <v>918</v>
      </c>
      <c r="B615" s="144"/>
      <c r="C615" s="98"/>
      <c r="D615" s="43" t="str">
        <f t="shared" si="73"/>
        <v>PPO</v>
      </c>
      <c r="E615" s="100"/>
      <c r="F615" s="101"/>
      <c r="G615" s="100"/>
      <c r="H615" s="101"/>
      <c r="I615" s="100"/>
      <c r="J615" s="101"/>
      <c r="K615" s="100"/>
      <c r="L615" s="101"/>
      <c r="M615" s="100"/>
      <c r="N615" s="101"/>
      <c r="O615" s="100"/>
      <c r="P615" s="101"/>
      <c r="Q615" s="100"/>
      <c r="R615" s="101"/>
      <c r="S615" s="100"/>
      <c r="T615" s="101"/>
      <c r="U615" s="118"/>
      <c r="V615" s="118"/>
      <c r="W615" s="100"/>
      <c r="X615" s="100"/>
      <c r="Y615" s="100"/>
      <c r="Z615" s="100"/>
      <c r="AA615" s="132"/>
      <c r="AB615" s="101"/>
      <c r="AC615" s="101"/>
      <c r="AD615" s="101"/>
      <c r="AE615" s="100"/>
      <c r="AF615" s="101"/>
      <c r="AG615" s="100"/>
      <c r="AH615" s="101"/>
      <c r="AI615" s="100"/>
      <c r="AJ615" s="101"/>
      <c r="AK615" s="100"/>
      <c r="AL615" s="101"/>
      <c r="AM615" s="101"/>
      <c r="AN615" s="8"/>
      <c r="AO615" s="147">
        <f>IFERROR(VLOOKUP(B615,'A2. Rate Change &amp; Enrollment'!$C$20:$K$769,3,FALSE),0)</f>
        <v>0</v>
      </c>
      <c r="AP615" s="147">
        <f>IFERROR(VLOOKUP(B615,'A2. Rate Change &amp; Enrollment'!$C$20:$K$769,7,FALSE),0)</f>
        <v>0</v>
      </c>
      <c r="AQ615" s="150" t="e">
        <f t="shared" si="78"/>
        <v>#DIV/0!</v>
      </c>
      <c r="AS615" s="177"/>
      <c r="AT615" s="177"/>
      <c r="AV615" s="153" t="e">
        <f t="shared" si="79"/>
        <v>#DIV/0!</v>
      </c>
      <c r="AW615" s="101"/>
      <c r="AY615" s="132"/>
      <c r="AZ615" s="101"/>
      <c r="BA615" s="94"/>
      <c r="BB615" s="94"/>
      <c r="BC615" s="94"/>
      <c r="BD615" s="94"/>
      <c r="BE615" s="101"/>
      <c r="BF615" s="132"/>
      <c r="BG615" s="98"/>
      <c r="BH615" s="74" t="str">
        <f t="shared" si="74"/>
        <v>N</v>
      </c>
      <c r="BI615" t="e">
        <f t="shared" si="75"/>
        <v>#DIV/0!</v>
      </c>
      <c r="BK615" s="283">
        <f>IFERROR(VLOOKUP($B615, 'A2. Rate Change &amp; Enrollment'!$C$14:$BY$769, 75, FALSE), 0)</f>
        <v>0</v>
      </c>
      <c r="BL615" s="283" t="e">
        <f t="shared" si="76"/>
        <v>#DIV/0!</v>
      </c>
      <c r="BM615" s="283" t="e">
        <f t="shared" si="77"/>
        <v>#DIV/0!</v>
      </c>
      <c r="BN615" t="e">
        <f t="shared" si="80"/>
        <v>#DIV/0!</v>
      </c>
    </row>
    <row r="616" spans="1:66" x14ac:dyDescent="0.35">
      <c r="A616" t="s">
        <v>919</v>
      </c>
      <c r="B616" s="144"/>
      <c r="C616" s="98"/>
      <c r="D616" s="43" t="str">
        <f t="shared" si="73"/>
        <v>PPO</v>
      </c>
      <c r="E616" s="100"/>
      <c r="F616" s="101"/>
      <c r="G616" s="100"/>
      <c r="H616" s="101"/>
      <c r="I616" s="100"/>
      <c r="J616" s="101"/>
      <c r="K616" s="100"/>
      <c r="L616" s="101"/>
      <c r="M616" s="100"/>
      <c r="N616" s="101"/>
      <c r="O616" s="100"/>
      <c r="P616" s="101"/>
      <c r="Q616" s="100"/>
      <c r="R616" s="101"/>
      <c r="S616" s="100"/>
      <c r="T616" s="101"/>
      <c r="U616" s="118"/>
      <c r="V616" s="118"/>
      <c r="W616" s="100"/>
      <c r="X616" s="100"/>
      <c r="Y616" s="100"/>
      <c r="Z616" s="100"/>
      <c r="AA616" s="132"/>
      <c r="AB616" s="101"/>
      <c r="AC616" s="101"/>
      <c r="AD616" s="101"/>
      <c r="AE616" s="100"/>
      <c r="AF616" s="101"/>
      <c r="AG616" s="100"/>
      <c r="AH616" s="101"/>
      <c r="AI616" s="100"/>
      <c r="AJ616" s="101"/>
      <c r="AK616" s="100"/>
      <c r="AL616" s="101"/>
      <c r="AM616" s="101"/>
      <c r="AN616" s="8"/>
      <c r="AO616" s="147">
        <f>IFERROR(VLOOKUP(B616,'A2. Rate Change &amp; Enrollment'!$C$20:$K$769,3,FALSE),0)</f>
        <v>0</v>
      </c>
      <c r="AP616" s="147">
        <f>IFERROR(VLOOKUP(B616,'A2. Rate Change &amp; Enrollment'!$C$20:$K$769,7,FALSE),0)</f>
        <v>0</v>
      </c>
      <c r="AQ616" s="150" t="e">
        <f t="shared" si="78"/>
        <v>#DIV/0!</v>
      </c>
      <c r="AS616" s="177"/>
      <c r="AT616" s="177"/>
      <c r="AV616" s="153" t="e">
        <f t="shared" si="79"/>
        <v>#DIV/0!</v>
      </c>
      <c r="AW616" s="101"/>
      <c r="AY616" s="132"/>
      <c r="AZ616" s="101"/>
      <c r="BA616" s="94"/>
      <c r="BB616" s="94"/>
      <c r="BC616" s="94"/>
      <c r="BD616" s="94"/>
      <c r="BE616" s="101"/>
      <c r="BF616" s="132"/>
      <c r="BG616" s="98"/>
      <c r="BH616" s="74" t="str">
        <f t="shared" si="74"/>
        <v>N</v>
      </c>
      <c r="BI616" t="e">
        <f t="shared" si="75"/>
        <v>#DIV/0!</v>
      </c>
      <c r="BK616" s="283">
        <f>IFERROR(VLOOKUP($B616, 'A2. Rate Change &amp; Enrollment'!$C$14:$BY$769, 75, FALSE), 0)</f>
        <v>0</v>
      </c>
      <c r="BL616" s="283" t="e">
        <f t="shared" si="76"/>
        <v>#DIV/0!</v>
      </c>
      <c r="BM616" s="283" t="e">
        <f t="shared" si="77"/>
        <v>#DIV/0!</v>
      </c>
      <c r="BN616" t="e">
        <f t="shared" si="80"/>
        <v>#DIV/0!</v>
      </c>
    </row>
    <row r="617" spans="1:66" x14ac:dyDescent="0.35">
      <c r="A617" t="s">
        <v>920</v>
      </c>
      <c r="B617" s="144"/>
      <c r="C617" s="98"/>
      <c r="D617" s="43" t="str">
        <f t="shared" si="73"/>
        <v>PPO</v>
      </c>
      <c r="E617" s="100"/>
      <c r="F617" s="101"/>
      <c r="G617" s="100"/>
      <c r="H617" s="101"/>
      <c r="I617" s="100"/>
      <c r="J617" s="101"/>
      <c r="K617" s="100"/>
      <c r="L617" s="101"/>
      <c r="M617" s="100"/>
      <c r="N617" s="101"/>
      <c r="O617" s="100"/>
      <c r="P617" s="101"/>
      <c r="Q617" s="100"/>
      <c r="R617" s="101"/>
      <c r="S617" s="100"/>
      <c r="T617" s="101"/>
      <c r="U617" s="118"/>
      <c r="V617" s="118"/>
      <c r="W617" s="100"/>
      <c r="X617" s="100"/>
      <c r="Y617" s="100"/>
      <c r="Z617" s="100"/>
      <c r="AA617" s="132"/>
      <c r="AB617" s="101"/>
      <c r="AC617" s="101"/>
      <c r="AD617" s="101"/>
      <c r="AE617" s="100"/>
      <c r="AF617" s="101"/>
      <c r="AG617" s="100"/>
      <c r="AH617" s="101"/>
      <c r="AI617" s="100"/>
      <c r="AJ617" s="101"/>
      <c r="AK617" s="100"/>
      <c r="AL617" s="101"/>
      <c r="AM617" s="101"/>
      <c r="AN617" s="8"/>
      <c r="AO617" s="147">
        <f>IFERROR(VLOOKUP(B617,'A2. Rate Change &amp; Enrollment'!$C$20:$K$769,3,FALSE),0)</f>
        <v>0</v>
      </c>
      <c r="AP617" s="147">
        <f>IFERROR(VLOOKUP(B617,'A2. Rate Change &amp; Enrollment'!$C$20:$K$769,7,FALSE),0)</f>
        <v>0</v>
      </c>
      <c r="AQ617" s="150" t="e">
        <f t="shared" si="78"/>
        <v>#DIV/0!</v>
      </c>
      <c r="AS617" s="177"/>
      <c r="AT617" s="177"/>
      <c r="AV617" s="153" t="e">
        <f t="shared" si="79"/>
        <v>#DIV/0!</v>
      </c>
      <c r="AW617" s="101"/>
      <c r="AY617" s="132"/>
      <c r="AZ617" s="101"/>
      <c r="BA617" s="94"/>
      <c r="BB617" s="94"/>
      <c r="BC617" s="94"/>
      <c r="BD617" s="94"/>
      <c r="BE617" s="101"/>
      <c r="BF617" s="132"/>
      <c r="BG617" s="98"/>
      <c r="BH617" s="74" t="str">
        <f t="shared" si="74"/>
        <v>N</v>
      </c>
      <c r="BI617" t="e">
        <f t="shared" si="75"/>
        <v>#DIV/0!</v>
      </c>
      <c r="BK617" s="283">
        <f>IFERROR(VLOOKUP($B617, 'A2. Rate Change &amp; Enrollment'!$C$14:$BY$769, 75, FALSE), 0)</f>
        <v>0</v>
      </c>
      <c r="BL617" s="283" t="e">
        <f t="shared" si="76"/>
        <v>#DIV/0!</v>
      </c>
      <c r="BM617" s="283" t="e">
        <f t="shared" si="77"/>
        <v>#DIV/0!</v>
      </c>
      <c r="BN617" t="e">
        <f t="shared" si="80"/>
        <v>#DIV/0!</v>
      </c>
    </row>
    <row r="618" spans="1:66" x14ac:dyDescent="0.35">
      <c r="A618" t="s">
        <v>921</v>
      </c>
      <c r="B618" s="144"/>
      <c r="C618" s="98"/>
      <c r="D618" s="43" t="str">
        <f t="shared" si="73"/>
        <v>PPO</v>
      </c>
      <c r="E618" s="100"/>
      <c r="F618" s="101"/>
      <c r="G618" s="100"/>
      <c r="H618" s="101"/>
      <c r="I618" s="100"/>
      <c r="J618" s="101"/>
      <c r="K618" s="100"/>
      <c r="L618" s="101"/>
      <c r="M618" s="100"/>
      <c r="N618" s="101"/>
      <c r="O618" s="100"/>
      <c r="P618" s="101"/>
      <c r="Q618" s="100"/>
      <c r="R618" s="101"/>
      <c r="S618" s="100"/>
      <c r="T618" s="101"/>
      <c r="U618" s="118"/>
      <c r="V618" s="118"/>
      <c r="W618" s="100"/>
      <c r="X618" s="100"/>
      <c r="Y618" s="100"/>
      <c r="Z618" s="100"/>
      <c r="AA618" s="132"/>
      <c r="AB618" s="101"/>
      <c r="AC618" s="101"/>
      <c r="AD618" s="101"/>
      <c r="AE618" s="100"/>
      <c r="AF618" s="101"/>
      <c r="AG618" s="100"/>
      <c r="AH618" s="101"/>
      <c r="AI618" s="100"/>
      <c r="AJ618" s="101"/>
      <c r="AK618" s="100"/>
      <c r="AL618" s="101"/>
      <c r="AM618" s="101"/>
      <c r="AN618" s="8"/>
      <c r="AO618" s="147">
        <f>IFERROR(VLOOKUP(B618,'A2. Rate Change &amp; Enrollment'!$C$20:$K$769,3,FALSE),0)</f>
        <v>0</v>
      </c>
      <c r="AP618" s="147">
        <f>IFERROR(VLOOKUP(B618,'A2. Rate Change &amp; Enrollment'!$C$20:$K$769,7,FALSE),0)</f>
        <v>0</v>
      </c>
      <c r="AQ618" s="150" t="e">
        <f t="shared" si="78"/>
        <v>#DIV/0!</v>
      </c>
      <c r="AS618" s="177"/>
      <c r="AT618" s="177"/>
      <c r="AV618" s="153" t="e">
        <f t="shared" si="79"/>
        <v>#DIV/0!</v>
      </c>
      <c r="AW618" s="101"/>
      <c r="AY618" s="132"/>
      <c r="AZ618" s="101"/>
      <c r="BA618" s="94"/>
      <c r="BB618" s="94"/>
      <c r="BC618" s="94"/>
      <c r="BD618" s="94"/>
      <c r="BE618" s="101"/>
      <c r="BF618" s="132"/>
      <c r="BG618" s="98"/>
      <c r="BH618" s="74" t="str">
        <f t="shared" si="74"/>
        <v>N</v>
      </c>
      <c r="BI618" t="e">
        <f t="shared" si="75"/>
        <v>#DIV/0!</v>
      </c>
      <c r="BK618" s="283">
        <f>IFERROR(VLOOKUP($B618, 'A2. Rate Change &amp; Enrollment'!$C$14:$BY$769, 75, FALSE), 0)</f>
        <v>0</v>
      </c>
      <c r="BL618" s="283" t="e">
        <f t="shared" si="76"/>
        <v>#DIV/0!</v>
      </c>
      <c r="BM618" s="283" t="e">
        <f t="shared" si="77"/>
        <v>#DIV/0!</v>
      </c>
      <c r="BN618" t="e">
        <f t="shared" si="80"/>
        <v>#DIV/0!</v>
      </c>
    </row>
    <row r="619" spans="1:66" x14ac:dyDescent="0.35">
      <c r="A619" t="s">
        <v>922</v>
      </c>
      <c r="B619" s="144"/>
      <c r="C619" s="98"/>
      <c r="D619" s="43" t="str">
        <f t="shared" si="73"/>
        <v>PPO</v>
      </c>
      <c r="E619" s="100"/>
      <c r="F619" s="101"/>
      <c r="G619" s="100"/>
      <c r="H619" s="101"/>
      <c r="I619" s="100"/>
      <c r="J619" s="101"/>
      <c r="K619" s="100"/>
      <c r="L619" s="101"/>
      <c r="M619" s="100"/>
      <c r="N619" s="101"/>
      <c r="O619" s="100"/>
      <c r="P619" s="101"/>
      <c r="Q619" s="100"/>
      <c r="R619" s="101"/>
      <c r="S619" s="100"/>
      <c r="T619" s="101"/>
      <c r="U619" s="118"/>
      <c r="V619" s="118"/>
      <c r="W619" s="100"/>
      <c r="X619" s="100"/>
      <c r="Y619" s="100"/>
      <c r="Z619" s="100"/>
      <c r="AA619" s="132"/>
      <c r="AB619" s="101"/>
      <c r="AC619" s="101"/>
      <c r="AD619" s="101"/>
      <c r="AE619" s="100"/>
      <c r="AF619" s="101"/>
      <c r="AG619" s="100"/>
      <c r="AH619" s="101"/>
      <c r="AI619" s="100"/>
      <c r="AJ619" s="101"/>
      <c r="AK619" s="100"/>
      <c r="AL619" s="101"/>
      <c r="AM619" s="101"/>
      <c r="AN619" s="8"/>
      <c r="AO619" s="147">
        <f>IFERROR(VLOOKUP(B619,'A2. Rate Change &amp; Enrollment'!$C$20:$K$769,3,FALSE),0)</f>
        <v>0</v>
      </c>
      <c r="AP619" s="147">
        <f>IFERROR(VLOOKUP(B619,'A2. Rate Change &amp; Enrollment'!$C$20:$K$769,7,FALSE),0)</f>
        <v>0</v>
      </c>
      <c r="AQ619" s="150" t="e">
        <f t="shared" si="78"/>
        <v>#DIV/0!</v>
      </c>
      <c r="AS619" s="177"/>
      <c r="AT619" s="177"/>
      <c r="AV619" s="153" t="e">
        <f t="shared" si="79"/>
        <v>#DIV/0!</v>
      </c>
      <c r="AW619" s="101"/>
      <c r="AY619" s="132"/>
      <c r="AZ619" s="101"/>
      <c r="BA619" s="94"/>
      <c r="BB619" s="94"/>
      <c r="BC619" s="94"/>
      <c r="BD619" s="94"/>
      <c r="BE619" s="101"/>
      <c r="BF619" s="132"/>
      <c r="BG619" s="98"/>
      <c r="BH619" s="74" t="str">
        <f t="shared" si="74"/>
        <v>N</v>
      </c>
      <c r="BI619" t="e">
        <f t="shared" si="75"/>
        <v>#DIV/0!</v>
      </c>
      <c r="BK619" s="283">
        <f>IFERROR(VLOOKUP($B619, 'A2. Rate Change &amp; Enrollment'!$C$14:$BY$769, 75, FALSE), 0)</f>
        <v>0</v>
      </c>
      <c r="BL619" s="283" t="e">
        <f t="shared" si="76"/>
        <v>#DIV/0!</v>
      </c>
      <c r="BM619" s="283" t="e">
        <f t="shared" si="77"/>
        <v>#DIV/0!</v>
      </c>
      <c r="BN619" t="e">
        <f t="shared" si="80"/>
        <v>#DIV/0!</v>
      </c>
    </row>
    <row r="620" spans="1:66" x14ac:dyDescent="0.35">
      <c r="A620" t="s">
        <v>923</v>
      </c>
      <c r="B620" s="144"/>
      <c r="C620" s="98"/>
      <c r="D620" s="43" t="str">
        <f t="shared" si="73"/>
        <v>PPO</v>
      </c>
      <c r="E620" s="100"/>
      <c r="F620" s="101"/>
      <c r="G620" s="100"/>
      <c r="H620" s="101"/>
      <c r="I620" s="100"/>
      <c r="J620" s="101"/>
      <c r="K620" s="100"/>
      <c r="L620" s="101"/>
      <c r="M620" s="100"/>
      <c r="N620" s="101"/>
      <c r="O620" s="100"/>
      <c r="P620" s="101"/>
      <c r="Q620" s="100"/>
      <c r="R620" s="101"/>
      <c r="S620" s="100"/>
      <c r="T620" s="101"/>
      <c r="U620" s="118"/>
      <c r="V620" s="118"/>
      <c r="W620" s="100"/>
      <c r="X620" s="100"/>
      <c r="Y620" s="100"/>
      <c r="Z620" s="100"/>
      <c r="AA620" s="132"/>
      <c r="AB620" s="101"/>
      <c r="AC620" s="101"/>
      <c r="AD620" s="101"/>
      <c r="AE620" s="100"/>
      <c r="AF620" s="101"/>
      <c r="AG620" s="100"/>
      <c r="AH620" s="101"/>
      <c r="AI620" s="100"/>
      <c r="AJ620" s="101"/>
      <c r="AK620" s="100"/>
      <c r="AL620" s="101"/>
      <c r="AM620" s="101"/>
      <c r="AN620" s="8"/>
      <c r="AO620" s="147">
        <f>IFERROR(VLOOKUP(B620,'A2. Rate Change &amp; Enrollment'!$C$20:$K$769,3,FALSE),0)</f>
        <v>0</v>
      </c>
      <c r="AP620" s="147">
        <f>IFERROR(VLOOKUP(B620,'A2. Rate Change &amp; Enrollment'!$C$20:$K$769,7,FALSE),0)</f>
        <v>0</v>
      </c>
      <c r="AQ620" s="150" t="e">
        <f t="shared" si="78"/>
        <v>#DIV/0!</v>
      </c>
      <c r="AS620" s="177"/>
      <c r="AT620" s="177"/>
      <c r="AV620" s="153" t="e">
        <f t="shared" si="79"/>
        <v>#DIV/0!</v>
      </c>
      <c r="AW620" s="101"/>
      <c r="AY620" s="132"/>
      <c r="AZ620" s="101"/>
      <c r="BA620" s="94"/>
      <c r="BB620" s="94"/>
      <c r="BC620" s="94"/>
      <c r="BD620" s="94"/>
      <c r="BE620" s="101"/>
      <c r="BF620" s="132"/>
      <c r="BG620" s="98"/>
      <c r="BH620" s="74" t="str">
        <f t="shared" si="74"/>
        <v>N</v>
      </c>
      <c r="BI620" t="e">
        <f t="shared" si="75"/>
        <v>#DIV/0!</v>
      </c>
      <c r="BK620" s="283">
        <f>IFERROR(VLOOKUP($B620, 'A2. Rate Change &amp; Enrollment'!$C$14:$BY$769, 75, FALSE), 0)</f>
        <v>0</v>
      </c>
      <c r="BL620" s="283" t="e">
        <f t="shared" si="76"/>
        <v>#DIV/0!</v>
      </c>
      <c r="BM620" s="283" t="e">
        <f t="shared" si="77"/>
        <v>#DIV/0!</v>
      </c>
      <c r="BN620" t="e">
        <f t="shared" si="80"/>
        <v>#DIV/0!</v>
      </c>
    </row>
    <row r="621" spans="1:66" x14ac:dyDescent="0.35">
      <c r="A621" t="s">
        <v>924</v>
      </c>
      <c r="B621" s="144"/>
      <c r="C621" s="98"/>
      <c r="D621" s="43" t="str">
        <f t="shared" si="73"/>
        <v>PPO</v>
      </c>
      <c r="E621" s="100"/>
      <c r="F621" s="101"/>
      <c r="G621" s="100"/>
      <c r="H621" s="101"/>
      <c r="I621" s="100"/>
      <c r="J621" s="101"/>
      <c r="K621" s="100"/>
      <c r="L621" s="101"/>
      <c r="M621" s="100"/>
      <c r="N621" s="101"/>
      <c r="O621" s="100"/>
      <c r="P621" s="101"/>
      <c r="Q621" s="100"/>
      <c r="R621" s="101"/>
      <c r="S621" s="100"/>
      <c r="T621" s="101"/>
      <c r="U621" s="118"/>
      <c r="V621" s="118"/>
      <c r="W621" s="100"/>
      <c r="X621" s="100"/>
      <c r="Y621" s="100"/>
      <c r="Z621" s="100"/>
      <c r="AA621" s="132"/>
      <c r="AB621" s="101"/>
      <c r="AC621" s="101"/>
      <c r="AD621" s="101"/>
      <c r="AE621" s="100"/>
      <c r="AF621" s="101"/>
      <c r="AG621" s="100"/>
      <c r="AH621" s="101"/>
      <c r="AI621" s="100"/>
      <c r="AJ621" s="101"/>
      <c r="AK621" s="100"/>
      <c r="AL621" s="101"/>
      <c r="AM621" s="101"/>
      <c r="AN621" s="8"/>
      <c r="AO621" s="147">
        <f>IFERROR(VLOOKUP(B621,'A2. Rate Change &amp; Enrollment'!$C$20:$K$769,3,FALSE),0)</f>
        <v>0</v>
      </c>
      <c r="AP621" s="147">
        <f>IFERROR(VLOOKUP(B621,'A2. Rate Change &amp; Enrollment'!$C$20:$K$769,7,FALSE),0)</f>
        <v>0</v>
      </c>
      <c r="AQ621" s="150" t="e">
        <f t="shared" si="78"/>
        <v>#DIV/0!</v>
      </c>
      <c r="AS621" s="177"/>
      <c r="AT621" s="177"/>
      <c r="AV621" s="153" t="e">
        <f t="shared" si="79"/>
        <v>#DIV/0!</v>
      </c>
      <c r="AW621" s="101"/>
      <c r="AY621" s="132"/>
      <c r="AZ621" s="101"/>
      <c r="BA621" s="94"/>
      <c r="BB621" s="94"/>
      <c r="BC621" s="94"/>
      <c r="BD621" s="94"/>
      <c r="BE621" s="101"/>
      <c r="BF621" s="132"/>
      <c r="BG621" s="98"/>
      <c r="BH621" s="74" t="str">
        <f t="shared" si="74"/>
        <v>N</v>
      </c>
      <c r="BI621" t="e">
        <f t="shared" si="75"/>
        <v>#DIV/0!</v>
      </c>
      <c r="BK621" s="283">
        <f>IFERROR(VLOOKUP($B621, 'A2. Rate Change &amp; Enrollment'!$C$14:$BY$769, 75, FALSE), 0)</f>
        <v>0</v>
      </c>
      <c r="BL621" s="283" t="e">
        <f t="shared" si="76"/>
        <v>#DIV/0!</v>
      </c>
      <c r="BM621" s="283" t="e">
        <f t="shared" si="77"/>
        <v>#DIV/0!</v>
      </c>
      <c r="BN621" t="e">
        <f t="shared" si="80"/>
        <v>#DIV/0!</v>
      </c>
    </row>
    <row r="622" spans="1:66" x14ac:dyDescent="0.35">
      <c r="A622" t="s">
        <v>925</v>
      </c>
      <c r="B622" s="144"/>
      <c r="C622" s="98"/>
      <c r="D622" s="43" t="str">
        <f t="shared" si="73"/>
        <v>PPO</v>
      </c>
      <c r="E622" s="100"/>
      <c r="F622" s="101"/>
      <c r="G622" s="100"/>
      <c r="H622" s="101"/>
      <c r="I622" s="100"/>
      <c r="J622" s="101"/>
      <c r="K622" s="100"/>
      <c r="L622" s="101"/>
      <c r="M622" s="100"/>
      <c r="N622" s="101"/>
      <c r="O622" s="100"/>
      <c r="P622" s="101"/>
      <c r="Q622" s="100"/>
      <c r="R622" s="101"/>
      <c r="S622" s="100"/>
      <c r="T622" s="101"/>
      <c r="U622" s="118"/>
      <c r="V622" s="118"/>
      <c r="W622" s="100"/>
      <c r="X622" s="100"/>
      <c r="Y622" s="100"/>
      <c r="Z622" s="100"/>
      <c r="AA622" s="132"/>
      <c r="AB622" s="101"/>
      <c r="AC622" s="101"/>
      <c r="AD622" s="101"/>
      <c r="AE622" s="100"/>
      <c r="AF622" s="101"/>
      <c r="AG622" s="100"/>
      <c r="AH622" s="101"/>
      <c r="AI622" s="100"/>
      <c r="AJ622" s="101"/>
      <c r="AK622" s="100"/>
      <c r="AL622" s="101"/>
      <c r="AM622" s="101"/>
      <c r="AN622" s="8"/>
      <c r="AO622" s="147">
        <f>IFERROR(VLOOKUP(B622,'A2. Rate Change &amp; Enrollment'!$C$20:$K$769,3,FALSE),0)</f>
        <v>0</v>
      </c>
      <c r="AP622" s="147">
        <f>IFERROR(VLOOKUP(B622,'A2. Rate Change &amp; Enrollment'!$C$20:$K$769,7,FALSE),0)</f>
        <v>0</v>
      </c>
      <c r="AQ622" s="150" t="e">
        <f t="shared" si="78"/>
        <v>#DIV/0!</v>
      </c>
      <c r="AS622" s="177"/>
      <c r="AT622" s="177"/>
      <c r="AV622" s="153" t="e">
        <f t="shared" si="79"/>
        <v>#DIV/0!</v>
      </c>
      <c r="AW622" s="101"/>
      <c r="AY622" s="132"/>
      <c r="AZ622" s="101"/>
      <c r="BA622" s="94"/>
      <c r="BB622" s="94"/>
      <c r="BC622" s="94"/>
      <c r="BD622" s="94"/>
      <c r="BE622" s="101"/>
      <c r="BF622" s="132"/>
      <c r="BG622" s="98"/>
      <c r="BH622" s="74" t="str">
        <f t="shared" si="74"/>
        <v>N</v>
      </c>
      <c r="BI622" t="e">
        <f t="shared" si="75"/>
        <v>#DIV/0!</v>
      </c>
      <c r="BK622" s="283">
        <f>IFERROR(VLOOKUP($B622, 'A2. Rate Change &amp; Enrollment'!$C$14:$BY$769, 75, FALSE), 0)</f>
        <v>0</v>
      </c>
      <c r="BL622" s="283" t="e">
        <f t="shared" si="76"/>
        <v>#DIV/0!</v>
      </c>
      <c r="BM622" s="283" t="e">
        <f t="shared" si="77"/>
        <v>#DIV/0!</v>
      </c>
      <c r="BN622" t="e">
        <f t="shared" si="80"/>
        <v>#DIV/0!</v>
      </c>
    </row>
    <row r="623" spans="1:66" x14ac:dyDescent="0.35">
      <c r="A623" t="s">
        <v>926</v>
      </c>
      <c r="B623" s="144"/>
      <c r="C623" s="98"/>
      <c r="D623" s="43" t="str">
        <f t="shared" si="73"/>
        <v>PPO</v>
      </c>
      <c r="E623" s="100"/>
      <c r="F623" s="101"/>
      <c r="G623" s="100"/>
      <c r="H623" s="101"/>
      <c r="I623" s="100"/>
      <c r="J623" s="101"/>
      <c r="K623" s="100"/>
      <c r="L623" s="101"/>
      <c r="M623" s="100"/>
      <c r="N623" s="101"/>
      <c r="O623" s="100"/>
      <c r="P623" s="101"/>
      <c r="Q623" s="100"/>
      <c r="R623" s="101"/>
      <c r="S623" s="100"/>
      <c r="T623" s="101"/>
      <c r="U623" s="118"/>
      <c r="V623" s="118"/>
      <c r="W623" s="100"/>
      <c r="X623" s="100"/>
      <c r="Y623" s="100"/>
      <c r="Z623" s="100"/>
      <c r="AA623" s="132"/>
      <c r="AB623" s="101"/>
      <c r="AC623" s="101"/>
      <c r="AD623" s="101"/>
      <c r="AE623" s="100"/>
      <c r="AF623" s="101"/>
      <c r="AG623" s="100"/>
      <c r="AH623" s="101"/>
      <c r="AI623" s="100"/>
      <c r="AJ623" s="101"/>
      <c r="AK623" s="100"/>
      <c r="AL623" s="101"/>
      <c r="AM623" s="101"/>
      <c r="AN623" s="8"/>
      <c r="AO623" s="147">
        <f>IFERROR(VLOOKUP(B623,'A2. Rate Change &amp; Enrollment'!$C$20:$K$769,3,FALSE),0)</f>
        <v>0</v>
      </c>
      <c r="AP623" s="147">
        <f>IFERROR(VLOOKUP(B623,'A2. Rate Change &amp; Enrollment'!$C$20:$K$769,7,FALSE),0)</f>
        <v>0</v>
      </c>
      <c r="AQ623" s="150" t="e">
        <f t="shared" si="78"/>
        <v>#DIV/0!</v>
      </c>
      <c r="AS623" s="177"/>
      <c r="AT623" s="177"/>
      <c r="AV623" s="153" t="e">
        <f t="shared" si="79"/>
        <v>#DIV/0!</v>
      </c>
      <c r="AW623" s="101"/>
      <c r="AY623" s="132"/>
      <c r="AZ623" s="101"/>
      <c r="BA623" s="94"/>
      <c r="BB623" s="94"/>
      <c r="BC623" s="94"/>
      <c r="BD623" s="94"/>
      <c r="BE623" s="101"/>
      <c r="BF623" s="132"/>
      <c r="BG623" s="98"/>
      <c r="BH623" s="74" t="str">
        <f t="shared" si="74"/>
        <v>N</v>
      </c>
      <c r="BI623" t="e">
        <f t="shared" si="75"/>
        <v>#DIV/0!</v>
      </c>
      <c r="BK623" s="283">
        <f>IFERROR(VLOOKUP($B623, 'A2. Rate Change &amp; Enrollment'!$C$14:$BY$769, 75, FALSE), 0)</f>
        <v>0</v>
      </c>
      <c r="BL623" s="283" t="e">
        <f t="shared" si="76"/>
        <v>#DIV/0!</v>
      </c>
      <c r="BM623" s="283" t="e">
        <f t="shared" si="77"/>
        <v>#DIV/0!</v>
      </c>
      <c r="BN623" t="e">
        <f t="shared" si="80"/>
        <v>#DIV/0!</v>
      </c>
    </row>
    <row r="624" spans="1:66" x14ac:dyDescent="0.35">
      <c r="A624" t="s">
        <v>927</v>
      </c>
      <c r="B624" s="144"/>
      <c r="C624" s="98"/>
      <c r="D624" s="43" t="str">
        <f t="shared" si="73"/>
        <v>PPO</v>
      </c>
      <c r="E624" s="100"/>
      <c r="F624" s="101"/>
      <c r="G624" s="100"/>
      <c r="H624" s="101"/>
      <c r="I624" s="100"/>
      <c r="J624" s="101"/>
      <c r="K624" s="100"/>
      <c r="L624" s="101"/>
      <c r="M624" s="100"/>
      <c r="N624" s="101"/>
      <c r="O624" s="100"/>
      <c r="P624" s="101"/>
      <c r="Q624" s="100"/>
      <c r="R624" s="101"/>
      <c r="S624" s="100"/>
      <c r="T624" s="101"/>
      <c r="U624" s="118"/>
      <c r="V624" s="118"/>
      <c r="W624" s="100"/>
      <c r="X624" s="100"/>
      <c r="Y624" s="100"/>
      <c r="Z624" s="100"/>
      <c r="AA624" s="132"/>
      <c r="AB624" s="101"/>
      <c r="AC624" s="101"/>
      <c r="AD624" s="101"/>
      <c r="AE624" s="100"/>
      <c r="AF624" s="101"/>
      <c r="AG624" s="100"/>
      <c r="AH624" s="101"/>
      <c r="AI624" s="100"/>
      <c r="AJ624" s="101"/>
      <c r="AK624" s="100"/>
      <c r="AL624" s="101"/>
      <c r="AM624" s="101"/>
      <c r="AN624" s="8"/>
      <c r="AO624" s="147">
        <f>IFERROR(VLOOKUP(B624,'A2. Rate Change &amp; Enrollment'!$C$20:$K$769,3,FALSE),0)</f>
        <v>0</v>
      </c>
      <c r="AP624" s="147">
        <f>IFERROR(VLOOKUP(B624,'A2. Rate Change &amp; Enrollment'!$C$20:$K$769,7,FALSE),0)</f>
        <v>0</v>
      </c>
      <c r="AQ624" s="150" t="e">
        <f t="shared" si="78"/>
        <v>#DIV/0!</v>
      </c>
      <c r="AS624" s="177"/>
      <c r="AT624" s="177"/>
      <c r="AV624" s="153" t="e">
        <f t="shared" si="79"/>
        <v>#DIV/0!</v>
      </c>
      <c r="AW624" s="101"/>
      <c r="AY624" s="132"/>
      <c r="AZ624" s="101"/>
      <c r="BA624" s="94"/>
      <c r="BB624" s="94"/>
      <c r="BC624" s="94"/>
      <c r="BD624" s="94"/>
      <c r="BE624" s="101"/>
      <c r="BF624" s="132"/>
      <c r="BG624" s="98"/>
      <c r="BH624" s="74" t="str">
        <f t="shared" si="74"/>
        <v>N</v>
      </c>
      <c r="BI624" t="e">
        <f t="shared" si="75"/>
        <v>#DIV/0!</v>
      </c>
      <c r="BK624" s="283">
        <f>IFERROR(VLOOKUP($B624, 'A2. Rate Change &amp; Enrollment'!$C$14:$BY$769, 75, FALSE), 0)</f>
        <v>0</v>
      </c>
      <c r="BL624" s="283" t="e">
        <f t="shared" si="76"/>
        <v>#DIV/0!</v>
      </c>
      <c r="BM624" s="283" t="e">
        <f t="shared" si="77"/>
        <v>#DIV/0!</v>
      </c>
      <c r="BN624" t="e">
        <f t="shared" si="80"/>
        <v>#DIV/0!</v>
      </c>
    </row>
    <row r="625" spans="1:66" x14ac:dyDescent="0.35">
      <c r="A625" t="s">
        <v>928</v>
      </c>
      <c r="B625" s="144"/>
      <c r="C625" s="98"/>
      <c r="D625" s="43" t="str">
        <f t="shared" si="73"/>
        <v>PPO</v>
      </c>
      <c r="E625" s="100"/>
      <c r="F625" s="101"/>
      <c r="G625" s="100"/>
      <c r="H625" s="101"/>
      <c r="I625" s="100"/>
      <c r="J625" s="101"/>
      <c r="K625" s="100"/>
      <c r="L625" s="101"/>
      <c r="M625" s="100"/>
      <c r="N625" s="101"/>
      <c r="O625" s="100"/>
      <c r="P625" s="101"/>
      <c r="Q625" s="100"/>
      <c r="R625" s="101"/>
      <c r="S625" s="100"/>
      <c r="T625" s="101"/>
      <c r="U625" s="118"/>
      <c r="V625" s="118"/>
      <c r="W625" s="100"/>
      <c r="X625" s="100"/>
      <c r="Y625" s="100"/>
      <c r="Z625" s="100"/>
      <c r="AA625" s="132"/>
      <c r="AB625" s="101"/>
      <c r="AC625" s="101"/>
      <c r="AD625" s="101"/>
      <c r="AE625" s="100"/>
      <c r="AF625" s="101"/>
      <c r="AG625" s="100"/>
      <c r="AH625" s="101"/>
      <c r="AI625" s="100"/>
      <c r="AJ625" s="101"/>
      <c r="AK625" s="100"/>
      <c r="AL625" s="101"/>
      <c r="AM625" s="101"/>
      <c r="AN625" s="8"/>
      <c r="AO625" s="147">
        <f>IFERROR(VLOOKUP(B625,'A2. Rate Change &amp; Enrollment'!$C$20:$K$769,3,FALSE),0)</f>
        <v>0</v>
      </c>
      <c r="AP625" s="147">
        <f>IFERROR(VLOOKUP(B625,'A2. Rate Change &amp; Enrollment'!$C$20:$K$769,7,FALSE),0)</f>
        <v>0</v>
      </c>
      <c r="AQ625" s="150" t="e">
        <f t="shared" si="78"/>
        <v>#DIV/0!</v>
      </c>
      <c r="AS625" s="177"/>
      <c r="AT625" s="177"/>
      <c r="AV625" s="153" t="e">
        <f t="shared" si="79"/>
        <v>#DIV/0!</v>
      </c>
      <c r="AW625" s="101"/>
      <c r="AY625" s="132"/>
      <c r="AZ625" s="101"/>
      <c r="BA625" s="94"/>
      <c r="BB625" s="94"/>
      <c r="BC625" s="94"/>
      <c r="BD625" s="94"/>
      <c r="BE625" s="101"/>
      <c r="BF625" s="132"/>
      <c r="BG625" s="98"/>
      <c r="BH625" s="74" t="str">
        <f t="shared" si="74"/>
        <v>N</v>
      </c>
      <c r="BI625" t="e">
        <f t="shared" si="75"/>
        <v>#DIV/0!</v>
      </c>
      <c r="BK625" s="283">
        <f>IFERROR(VLOOKUP($B625, 'A2. Rate Change &amp; Enrollment'!$C$14:$BY$769, 75, FALSE), 0)</f>
        <v>0</v>
      </c>
      <c r="BL625" s="283" t="e">
        <f t="shared" si="76"/>
        <v>#DIV/0!</v>
      </c>
      <c r="BM625" s="283" t="e">
        <f t="shared" si="77"/>
        <v>#DIV/0!</v>
      </c>
      <c r="BN625" t="e">
        <f t="shared" si="80"/>
        <v>#DIV/0!</v>
      </c>
    </row>
    <row r="626" spans="1:66" x14ac:dyDescent="0.35">
      <c r="A626" t="s">
        <v>929</v>
      </c>
      <c r="B626" s="144"/>
      <c r="C626" s="98"/>
      <c r="D626" s="43" t="str">
        <f t="shared" si="73"/>
        <v>PPO</v>
      </c>
      <c r="E626" s="100"/>
      <c r="F626" s="101"/>
      <c r="G626" s="100"/>
      <c r="H626" s="101"/>
      <c r="I626" s="100"/>
      <c r="J626" s="101"/>
      <c r="K626" s="100"/>
      <c r="L626" s="101"/>
      <c r="M626" s="100"/>
      <c r="N626" s="101"/>
      <c r="O626" s="100"/>
      <c r="P626" s="101"/>
      <c r="Q626" s="100"/>
      <c r="R626" s="101"/>
      <c r="S626" s="100"/>
      <c r="T626" s="101"/>
      <c r="U626" s="118"/>
      <c r="V626" s="118"/>
      <c r="W626" s="100"/>
      <c r="X626" s="100"/>
      <c r="Y626" s="100"/>
      <c r="Z626" s="100"/>
      <c r="AA626" s="132"/>
      <c r="AB626" s="101"/>
      <c r="AC626" s="101"/>
      <c r="AD626" s="101"/>
      <c r="AE626" s="100"/>
      <c r="AF626" s="101"/>
      <c r="AG626" s="100"/>
      <c r="AH626" s="101"/>
      <c r="AI626" s="100"/>
      <c r="AJ626" s="101"/>
      <c r="AK626" s="100"/>
      <c r="AL626" s="101"/>
      <c r="AM626" s="101"/>
      <c r="AN626" s="8"/>
      <c r="AO626" s="147">
        <f>IFERROR(VLOOKUP(B626,'A2. Rate Change &amp; Enrollment'!$C$20:$K$769,3,FALSE),0)</f>
        <v>0</v>
      </c>
      <c r="AP626" s="147">
        <f>IFERROR(VLOOKUP(B626,'A2. Rate Change &amp; Enrollment'!$C$20:$K$769,7,FALSE),0)</f>
        <v>0</v>
      </c>
      <c r="AQ626" s="150" t="e">
        <f t="shared" si="78"/>
        <v>#DIV/0!</v>
      </c>
      <c r="AS626" s="177"/>
      <c r="AT626" s="177"/>
      <c r="AV626" s="153" t="e">
        <f t="shared" si="79"/>
        <v>#DIV/0!</v>
      </c>
      <c r="AW626" s="101"/>
      <c r="AY626" s="132"/>
      <c r="AZ626" s="101"/>
      <c r="BA626" s="94"/>
      <c r="BB626" s="94"/>
      <c r="BC626" s="94"/>
      <c r="BD626" s="94"/>
      <c r="BE626" s="101"/>
      <c r="BF626" s="132"/>
      <c r="BG626" s="98"/>
      <c r="BH626" s="74" t="str">
        <f t="shared" si="74"/>
        <v>N</v>
      </c>
      <c r="BI626" t="e">
        <f t="shared" si="75"/>
        <v>#DIV/0!</v>
      </c>
      <c r="BK626" s="283">
        <f>IFERROR(VLOOKUP($B626, 'A2. Rate Change &amp; Enrollment'!$C$14:$BY$769, 75, FALSE), 0)</f>
        <v>0</v>
      </c>
      <c r="BL626" s="283" t="e">
        <f t="shared" si="76"/>
        <v>#DIV/0!</v>
      </c>
      <c r="BM626" s="283" t="e">
        <f t="shared" si="77"/>
        <v>#DIV/0!</v>
      </c>
      <c r="BN626" t="e">
        <f t="shared" si="80"/>
        <v>#DIV/0!</v>
      </c>
    </row>
    <row r="627" spans="1:66" x14ac:dyDescent="0.35">
      <c r="A627" t="s">
        <v>930</v>
      </c>
      <c r="B627" s="144"/>
      <c r="C627" s="98"/>
      <c r="D627" s="43" t="str">
        <f t="shared" si="73"/>
        <v>PPO</v>
      </c>
      <c r="E627" s="100"/>
      <c r="F627" s="101"/>
      <c r="G627" s="100"/>
      <c r="H627" s="101"/>
      <c r="I627" s="100"/>
      <c r="J627" s="101"/>
      <c r="K627" s="100"/>
      <c r="L627" s="101"/>
      <c r="M627" s="100"/>
      <c r="N627" s="101"/>
      <c r="O627" s="100"/>
      <c r="P627" s="101"/>
      <c r="Q627" s="100"/>
      <c r="R627" s="101"/>
      <c r="S627" s="100"/>
      <c r="T627" s="101"/>
      <c r="U627" s="118"/>
      <c r="V627" s="118"/>
      <c r="W627" s="100"/>
      <c r="X627" s="100"/>
      <c r="Y627" s="100"/>
      <c r="Z627" s="100"/>
      <c r="AA627" s="132"/>
      <c r="AB627" s="101"/>
      <c r="AC627" s="101"/>
      <c r="AD627" s="101"/>
      <c r="AE627" s="100"/>
      <c r="AF627" s="101"/>
      <c r="AG627" s="100"/>
      <c r="AH627" s="101"/>
      <c r="AI627" s="100"/>
      <c r="AJ627" s="101"/>
      <c r="AK627" s="100"/>
      <c r="AL627" s="101"/>
      <c r="AM627" s="101"/>
      <c r="AN627" s="8"/>
      <c r="AO627" s="147">
        <f>IFERROR(VLOOKUP(B627,'A2. Rate Change &amp; Enrollment'!$C$20:$K$769,3,FALSE),0)</f>
        <v>0</v>
      </c>
      <c r="AP627" s="147">
        <f>IFERROR(VLOOKUP(B627,'A2. Rate Change &amp; Enrollment'!$C$20:$K$769,7,FALSE),0)</f>
        <v>0</v>
      </c>
      <c r="AQ627" s="150" t="e">
        <f t="shared" si="78"/>
        <v>#DIV/0!</v>
      </c>
      <c r="AS627" s="177"/>
      <c r="AT627" s="177"/>
      <c r="AV627" s="153" t="e">
        <f t="shared" si="79"/>
        <v>#DIV/0!</v>
      </c>
      <c r="AW627" s="101"/>
      <c r="AY627" s="132"/>
      <c r="AZ627" s="101"/>
      <c r="BA627" s="94"/>
      <c r="BB627" s="94"/>
      <c r="BC627" s="94"/>
      <c r="BD627" s="94"/>
      <c r="BE627" s="101"/>
      <c r="BF627" s="132"/>
      <c r="BG627" s="98"/>
      <c r="BH627" s="74" t="str">
        <f t="shared" si="74"/>
        <v>N</v>
      </c>
      <c r="BI627" t="e">
        <f t="shared" si="75"/>
        <v>#DIV/0!</v>
      </c>
      <c r="BK627" s="283">
        <f>IFERROR(VLOOKUP($B627, 'A2. Rate Change &amp; Enrollment'!$C$14:$BY$769, 75, FALSE), 0)</f>
        <v>0</v>
      </c>
      <c r="BL627" s="283" t="e">
        <f t="shared" si="76"/>
        <v>#DIV/0!</v>
      </c>
      <c r="BM627" s="283" t="e">
        <f t="shared" si="77"/>
        <v>#DIV/0!</v>
      </c>
      <c r="BN627" t="e">
        <f t="shared" si="80"/>
        <v>#DIV/0!</v>
      </c>
    </row>
    <row r="628" spans="1:66" x14ac:dyDescent="0.35">
      <c r="A628" t="s">
        <v>931</v>
      </c>
      <c r="B628" s="144"/>
      <c r="C628" s="98"/>
      <c r="D628" s="43" t="str">
        <f t="shared" si="73"/>
        <v>PPO</v>
      </c>
      <c r="E628" s="100"/>
      <c r="F628" s="101"/>
      <c r="G628" s="100"/>
      <c r="H628" s="101"/>
      <c r="I628" s="100"/>
      <c r="J628" s="101"/>
      <c r="K628" s="100"/>
      <c r="L628" s="101"/>
      <c r="M628" s="100"/>
      <c r="N628" s="101"/>
      <c r="O628" s="100"/>
      <c r="P628" s="101"/>
      <c r="Q628" s="100"/>
      <c r="R628" s="101"/>
      <c r="S628" s="100"/>
      <c r="T628" s="101"/>
      <c r="U628" s="118"/>
      <c r="V628" s="118"/>
      <c r="W628" s="100"/>
      <c r="X628" s="100"/>
      <c r="Y628" s="100"/>
      <c r="Z628" s="100"/>
      <c r="AA628" s="132"/>
      <c r="AB628" s="101"/>
      <c r="AC628" s="101"/>
      <c r="AD628" s="101"/>
      <c r="AE628" s="100"/>
      <c r="AF628" s="101"/>
      <c r="AG628" s="100"/>
      <c r="AH628" s="101"/>
      <c r="AI628" s="100"/>
      <c r="AJ628" s="101"/>
      <c r="AK628" s="100"/>
      <c r="AL628" s="101"/>
      <c r="AM628" s="101"/>
      <c r="AN628" s="8"/>
      <c r="AO628" s="147">
        <f>IFERROR(VLOOKUP(B628,'A2. Rate Change &amp; Enrollment'!$C$20:$K$769,3,FALSE),0)</f>
        <v>0</v>
      </c>
      <c r="AP628" s="147">
        <f>IFERROR(VLOOKUP(B628,'A2. Rate Change &amp; Enrollment'!$C$20:$K$769,7,FALSE),0)</f>
        <v>0</v>
      </c>
      <c r="AQ628" s="150" t="e">
        <f t="shared" si="78"/>
        <v>#DIV/0!</v>
      </c>
      <c r="AS628" s="177"/>
      <c r="AT628" s="177"/>
      <c r="AV628" s="153" t="e">
        <f t="shared" si="79"/>
        <v>#DIV/0!</v>
      </c>
      <c r="AW628" s="101"/>
      <c r="AY628" s="132"/>
      <c r="AZ628" s="101"/>
      <c r="BA628" s="94"/>
      <c r="BB628" s="94"/>
      <c r="BC628" s="94"/>
      <c r="BD628" s="94"/>
      <c r="BE628" s="101"/>
      <c r="BF628" s="132"/>
      <c r="BG628" s="98"/>
      <c r="BH628" s="74" t="str">
        <f t="shared" si="74"/>
        <v>N</v>
      </c>
      <c r="BI628" t="e">
        <f t="shared" si="75"/>
        <v>#DIV/0!</v>
      </c>
      <c r="BK628" s="283">
        <f>IFERROR(VLOOKUP($B628, 'A2. Rate Change &amp; Enrollment'!$C$14:$BY$769, 75, FALSE), 0)</f>
        <v>0</v>
      </c>
      <c r="BL628" s="283" t="e">
        <f t="shared" si="76"/>
        <v>#DIV/0!</v>
      </c>
      <c r="BM628" s="283" t="e">
        <f t="shared" si="77"/>
        <v>#DIV/0!</v>
      </c>
      <c r="BN628" t="e">
        <f t="shared" si="80"/>
        <v>#DIV/0!</v>
      </c>
    </row>
    <row r="629" spans="1:66" x14ac:dyDescent="0.35">
      <c r="A629" t="s">
        <v>932</v>
      </c>
      <c r="B629" s="144"/>
      <c r="C629" s="98"/>
      <c r="D629" s="43" t="str">
        <f t="shared" si="73"/>
        <v>PPO</v>
      </c>
      <c r="E629" s="100"/>
      <c r="F629" s="101"/>
      <c r="G629" s="100"/>
      <c r="H629" s="101"/>
      <c r="I629" s="100"/>
      <c r="J629" s="101"/>
      <c r="K629" s="100"/>
      <c r="L629" s="101"/>
      <c r="M629" s="100"/>
      <c r="N629" s="101"/>
      <c r="O629" s="100"/>
      <c r="P629" s="101"/>
      <c r="Q629" s="100"/>
      <c r="R629" s="101"/>
      <c r="S629" s="100"/>
      <c r="T629" s="101"/>
      <c r="U629" s="118"/>
      <c r="V629" s="118"/>
      <c r="W629" s="100"/>
      <c r="X629" s="100"/>
      <c r="Y629" s="100"/>
      <c r="Z629" s="100"/>
      <c r="AA629" s="132"/>
      <c r="AB629" s="101"/>
      <c r="AC629" s="101"/>
      <c r="AD629" s="101"/>
      <c r="AE629" s="100"/>
      <c r="AF629" s="101"/>
      <c r="AG629" s="100"/>
      <c r="AH629" s="101"/>
      <c r="AI629" s="100"/>
      <c r="AJ629" s="101"/>
      <c r="AK629" s="100"/>
      <c r="AL629" s="101"/>
      <c r="AM629" s="101"/>
      <c r="AN629" s="8"/>
      <c r="AO629" s="147">
        <f>IFERROR(VLOOKUP(B629,'A2. Rate Change &amp; Enrollment'!$C$20:$K$769,3,FALSE),0)</f>
        <v>0</v>
      </c>
      <c r="AP629" s="147">
        <f>IFERROR(VLOOKUP(B629,'A2. Rate Change &amp; Enrollment'!$C$20:$K$769,7,FALSE),0)</f>
        <v>0</v>
      </c>
      <c r="AQ629" s="150" t="e">
        <f t="shared" si="78"/>
        <v>#DIV/0!</v>
      </c>
      <c r="AS629" s="177"/>
      <c r="AT629" s="177"/>
      <c r="AV629" s="153" t="e">
        <f t="shared" si="79"/>
        <v>#DIV/0!</v>
      </c>
      <c r="AW629" s="101"/>
      <c r="AY629" s="132"/>
      <c r="AZ629" s="101"/>
      <c r="BA629" s="94"/>
      <c r="BB629" s="94"/>
      <c r="BC629" s="94"/>
      <c r="BD629" s="94"/>
      <c r="BE629" s="101"/>
      <c r="BF629" s="132"/>
      <c r="BG629" s="98"/>
      <c r="BH629" s="74" t="str">
        <f t="shared" si="74"/>
        <v>N</v>
      </c>
      <c r="BI629" t="e">
        <f t="shared" si="75"/>
        <v>#DIV/0!</v>
      </c>
      <c r="BK629" s="283">
        <f>IFERROR(VLOOKUP($B629, 'A2. Rate Change &amp; Enrollment'!$C$14:$BY$769, 75, FALSE), 0)</f>
        <v>0</v>
      </c>
      <c r="BL629" s="283" t="e">
        <f t="shared" si="76"/>
        <v>#DIV/0!</v>
      </c>
      <c r="BM629" s="283" t="e">
        <f t="shared" si="77"/>
        <v>#DIV/0!</v>
      </c>
      <c r="BN629" t="e">
        <f t="shared" si="80"/>
        <v>#DIV/0!</v>
      </c>
    </row>
    <row r="630" spans="1:66" x14ac:dyDescent="0.35">
      <c r="A630" t="s">
        <v>933</v>
      </c>
      <c r="B630" s="144"/>
      <c r="C630" s="98"/>
      <c r="D630" s="43" t="str">
        <f t="shared" si="73"/>
        <v>PPO</v>
      </c>
      <c r="E630" s="100"/>
      <c r="F630" s="101"/>
      <c r="G630" s="100"/>
      <c r="H630" s="101"/>
      <c r="I630" s="100"/>
      <c r="J630" s="101"/>
      <c r="K630" s="100"/>
      <c r="L630" s="101"/>
      <c r="M630" s="100"/>
      <c r="N630" s="101"/>
      <c r="O630" s="100"/>
      <c r="P630" s="101"/>
      <c r="Q630" s="100"/>
      <c r="R630" s="101"/>
      <c r="S630" s="100"/>
      <c r="T630" s="101"/>
      <c r="U630" s="118"/>
      <c r="V630" s="118"/>
      <c r="W630" s="100"/>
      <c r="X630" s="100"/>
      <c r="Y630" s="100"/>
      <c r="Z630" s="100"/>
      <c r="AA630" s="132"/>
      <c r="AB630" s="101"/>
      <c r="AC630" s="101"/>
      <c r="AD630" s="101"/>
      <c r="AE630" s="100"/>
      <c r="AF630" s="101"/>
      <c r="AG630" s="100"/>
      <c r="AH630" s="101"/>
      <c r="AI630" s="100"/>
      <c r="AJ630" s="101"/>
      <c r="AK630" s="100"/>
      <c r="AL630" s="101"/>
      <c r="AM630" s="101"/>
      <c r="AN630" s="8"/>
      <c r="AO630" s="147">
        <f>IFERROR(VLOOKUP(B630,'A2. Rate Change &amp; Enrollment'!$C$20:$K$769,3,FALSE),0)</f>
        <v>0</v>
      </c>
      <c r="AP630" s="147">
        <f>IFERROR(VLOOKUP(B630,'A2. Rate Change &amp; Enrollment'!$C$20:$K$769,7,FALSE),0)</f>
        <v>0</v>
      </c>
      <c r="AQ630" s="150" t="e">
        <f t="shared" si="78"/>
        <v>#DIV/0!</v>
      </c>
      <c r="AS630" s="177"/>
      <c r="AT630" s="177"/>
      <c r="AV630" s="153" t="e">
        <f t="shared" si="79"/>
        <v>#DIV/0!</v>
      </c>
      <c r="AW630" s="101"/>
      <c r="AY630" s="132"/>
      <c r="AZ630" s="101"/>
      <c r="BA630" s="94"/>
      <c r="BB630" s="94"/>
      <c r="BC630" s="94"/>
      <c r="BD630" s="94"/>
      <c r="BE630" s="101"/>
      <c r="BF630" s="132"/>
      <c r="BG630" s="98"/>
      <c r="BH630" s="74" t="str">
        <f t="shared" si="74"/>
        <v>N</v>
      </c>
      <c r="BI630" t="e">
        <f t="shared" si="75"/>
        <v>#DIV/0!</v>
      </c>
      <c r="BK630" s="283">
        <f>IFERROR(VLOOKUP($B630, 'A2. Rate Change &amp; Enrollment'!$C$14:$BY$769, 75, FALSE), 0)</f>
        <v>0</v>
      </c>
      <c r="BL630" s="283" t="e">
        <f t="shared" si="76"/>
        <v>#DIV/0!</v>
      </c>
      <c r="BM630" s="283" t="e">
        <f t="shared" si="77"/>
        <v>#DIV/0!</v>
      </c>
      <c r="BN630" t="e">
        <f t="shared" si="80"/>
        <v>#DIV/0!</v>
      </c>
    </row>
    <row r="631" spans="1:66" x14ac:dyDescent="0.35">
      <c r="A631" t="s">
        <v>934</v>
      </c>
      <c r="B631" s="144"/>
      <c r="C631" s="98"/>
      <c r="D631" s="43" t="str">
        <f t="shared" si="73"/>
        <v>PPO</v>
      </c>
      <c r="E631" s="100"/>
      <c r="F631" s="101"/>
      <c r="G631" s="100"/>
      <c r="H631" s="101"/>
      <c r="I631" s="100"/>
      <c r="J631" s="101"/>
      <c r="K631" s="100"/>
      <c r="L631" s="101"/>
      <c r="M631" s="100"/>
      <c r="N631" s="101"/>
      <c r="O631" s="100"/>
      <c r="P631" s="101"/>
      <c r="Q631" s="100"/>
      <c r="R631" s="101"/>
      <c r="S631" s="100"/>
      <c r="T631" s="101"/>
      <c r="U631" s="118"/>
      <c r="V631" s="118"/>
      <c r="W631" s="100"/>
      <c r="X631" s="100"/>
      <c r="Y631" s="100"/>
      <c r="Z631" s="100"/>
      <c r="AA631" s="132"/>
      <c r="AB631" s="101"/>
      <c r="AC631" s="101"/>
      <c r="AD631" s="101"/>
      <c r="AE631" s="100"/>
      <c r="AF631" s="101"/>
      <c r="AG631" s="100"/>
      <c r="AH631" s="101"/>
      <c r="AI631" s="100"/>
      <c r="AJ631" s="101"/>
      <c r="AK631" s="100"/>
      <c r="AL631" s="101"/>
      <c r="AM631" s="101"/>
      <c r="AN631" s="8"/>
      <c r="AO631" s="147">
        <f>IFERROR(VLOOKUP(B631,'A2. Rate Change &amp; Enrollment'!$C$20:$K$769,3,FALSE),0)</f>
        <v>0</v>
      </c>
      <c r="AP631" s="147">
        <f>IFERROR(VLOOKUP(B631,'A2. Rate Change &amp; Enrollment'!$C$20:$K$769,7,FALSE),0)</f>
        <v>0</v>
      </c>
      <c r="AQ631" s="150" t="e">
        <f t="shared" si="78"/>
        <v>#DIV/0!</v>
      </c>
      <c r="AS631" s="177"/>
      <c r="AT631" s="177"/>
      <c r="AV631" s="153" t="e">
        <f t="shared" si="79"/>
        <v>#DIV/0!</v>
      </c>
      <c r="AW631" s="101"/>
      <c r="AY631" s="132"/>
      <c r="AZ631" s="101"/>
      <c r="BA631" s="94"/>
      <c r="BB631" s="94"/>
      <c r="BC631" s="94"/>
      <c r="BD631" s="94"/>
      <c r="BE631" s="101"/>
      <c r="BF631" s="132"/>
      <c r="BG631" s="98"/>
      <c r="BH631" s="74" t="str">
        <f t="shared" si="74"/>
        <v>N</v>
      </c>
      <c r="BI631" t="e">
        <f t="shared" si="75"/>
        <v>#DIV/0!</v>
      </c>
      <c r="BK631" s="283">
        <f>IFERROR(VLOOKUP($B631, 'A2. Rate Change &amp; Enrollment'!$C$14:$BY$769, 75, FALSE), 0)</f>
        <v>0</v>
      </c>
      <c r="BL631" s="283" t="e">
        <f t="shared" si="76"/>
        <v>#DIV/0!</v>
      </c>
      <c r="BM631" s="283" t="e">
        <f t="shared" si="77"/>
        <v>#DIV/0!</v>
      </c>
      <c r="BN631" t="e">
        <f t="shared" si="80"/>
        <v>#DIV/0!</v>
      </c>
    </row>
    <row r="632" spans="1:66" x14ac:dyDescent="0.35">
      <c r="A632" t="s">
        <v>935</v>
      </c>
      <c r="B632" s="144"/>
      <c r="C632" s="98"/>
      <c r="D632" s="43" t="str">
        <f t="shared" si="73"/>
        <v>PPO</v>
      </c>
      <c r="E632" s="100"/>
      <c r="F632" s="101"/>
      <c r="G632" s="100"/>
      <c r="H632" s="101"/>
      <c r="I632" s="100"/>
      <c r="J632" s="101"/>
      <c r="K632" s="100"/>
      <c r="L632" s="101"/>
      <c r="M632" s="100"/>
      <c r="N632" s="101"/>
      <c r="O632" s="100"/>
      <c r="P632" s="101"/>
      <c r="Q632" s="100"/>
      <c r="R632" s="101"/>
      <c r="S632" s="100"/>
      <c r="T632" s="101"/>
      <c r="U632" s="118"/>
      <c r="V632" s="118"/>
      <c r="W632" s="100"/>
      <c r="X632" s="100"/>
      <c r="Y632" s="100"/>
      <c r="Z632" s="100"/>
      <c r="AA632" s="132"/>
      <c r="AB632" s="101"/>
      <c r="AC632" s="101"/>
      <c r="AD632" s="101"/>
      <c r="AE632" s="100"/>
      <c r="AF632" s="101"/>
      <c r="AG632" s="100"/>
      <c r="AH632" s="101"/>
      <c r="AI632" s="100"/>
      <c r="AJ632" s="101"/>
      <c r="AK632" s="100"/>
      <c r="AL632" s="101"/>
      <c r="AM632" s="101"/>
      <c r="AN632" s="8"/>
      <c r="AO632" s="147">
        <f>IFERROR(VLOOKUP(B632,'A2. Rate Change &amp; Enrollment'!$C$20:$K$769,3,FALSE),0)</f>
        <v>0</v>
      </c>
      <c r="AP632" s="147">
        <f>IFERROR(VLOOKUP(B632,'A2. Rate Change &amp; Enrollment'!$C$20:$K$769,7,FALSE),0)</f>
        <v>0</v>
      </c>
      <c r="AQ632" s="150" t="e">
        <f t="shared" si="78"/>
        <v>#DIV/0!</v>
      </c>
      <c r="AS632" s="177"/>
      <c r="AT632" s="177"/>
      <c r="AV632" s="153" t="e">
        <f t="shared" si="79"/>
        <v>#DIV/0!</v>
      </c>
      <c r="AW632" s="101"/>
      <c r="AY632" s="132"/>
      <c r="AZ632" s="101"/>
      <c r="BA632" s="94"/>
      <c r="BB632" s="94"/>
      <c r="BC632" s="94"/>
      <c r="BD632" s="94"/>
      <c r="BE632" s="101"/>
      <c r="BF632" s="132"/>
      <c r="BG632" s="98"/>
      <c r="BH632" s="74" t="str">
        <f t="shared" si="74"/>
        <v>N</v>
      </c>
      <c r="BI632" t="e">
        <f t="shared" si="75"/>
        <v>#DIV/0!</v>
      </c>
      <c r="BK632" s="283">
        <f>IFERROR(VLOOKUP($B632, 'A2. Rate Change &amp; Enrollment'!$C$14:$BY$769, 75, FALSE), 0)</f>
        <v>0</v>
      </c>
      <c r="BL632" s="283" t="e">
        <f t="shared" si="76"/>
        <v>#DIV/0!</v>
      </c>
      <c r="BM632" s="283" t="e">
        <f t="shared" si="77"/>
        <v>#DIV/0!</v>
      </c>
      <c r="BN632" t="e">
        <f t="shared" si="80"/>
        <v>#DIV/0!</v>
      </c>
    </row>
    <row r="633" spans="1:66" x14ac:dyDescent="0.35">
      <c r="A633" t="s">
        <v>936</v>
      </c>
      <c r="B633" s="144"/>
      <c r="C633" s="98"/>
      <c r="D633" s="43" t="str">
        <f t="shared" si="73"/>
        <v>PPO</v>
      </c>
      <c r="E633" s="100"/>
      <c r="F633" s="101"/>
      <c r="G633" s="100"/>
      <c r="H633" s="101"/>
      <c r="I633" s="100"/>
      <c r="J633" s="101"/>
      <c r="K633" s="100"/>
      <c r="L633" s="101"/>
      <c r="M633" s="100"/>
      <c r="N633" s="101"/>
      <c r="O633" s="100"/>
      <c r="P633" s="101"/>
      <c r="Q633" s="100"/>
      <c r="R633" s="101"/>
      <c r="S633" s="100"/>
      <c r="T633" s="101"/>
      <c r="U633" s="118"/>
      <c r="V633" s="118"/>
      <c r="W633" s="100"/>
      <c r="X633" s="100"/>
      <c r="Y633" s="100"/>
      <c r="Z633" s="100"/>
      <c r="AA633" s="132"/>
      <c r="AB633" s="101"/>
      <c r="AC633" s="101"/>
      <c r="AD633" s="101"/>
      <c r="AE633" s="100"/>
      <c r="AF633" s="101"/>
      <c r="AG633" s="100"/>
      <c r="AH633" s="101"/>
      <c r="AI633" s="100"/>
      <c r="AJ633" s="101"/>
      <c r="AK633" s="100"/>
      <c r="AL633" s="101"/>
      <c r="AM633" s="101"/>
      <c r="AN633" s="8"/>
      <c r="AO633" s="147">
        <f>IFERROR(VLOOKUP(B633,'A2. Rate Change &amp; Enrollment'!$C$20:$K$769,3,FALSE),0)</f>
        <v>0</v>
      </c>
      <c r="AP633" s="147">
        <f>IFERROR(VLOOKUP(B633,'A2. Rate Change &amp; Enrollment'!$C$20:$K$769,7,FALSE),0)</f>
        <v>0</v>
      </c>
      <c r="AQ633" s="150" t="e">
        <f t="shared" si="78"/>
        <v>#DIV/0!</v>
      </c>
      <c r="AS633" s="177"/>
      <c r="AT633" s="177"/>
      <c r="AV633" s="153" t="e">
        <f t="shared" si="79"/>
        <v>#DIV/0!</v>
      </c>
      <c r="AW633" s="101"/>
      <c r="AY633" s="132"/>
      <c r="AZ633" s="101"/>
      <c r="BA633" s="94"/>
      <c r="BB633" s="94"/>
      <c r="BC633" s="94"/>
      <c r="BD633" s="94"/>
      <c r="BE633" s="101"/>
      <c r="BF633" s="132"/>
      <c r="BG633" s="98"/>
      <c r="BH633" s="74" t="str">
        <f t="shared" si="74"/>
        <v>N</v>
      </c>
      <c r="BI633" t="e">
        <f t="shared" si="75"/>
        <v>#DIV/0!</v>
      </c>
      <c r="BK633" s="283">
        <f>IFERROR(VLOOKUP($B633, 'A2. Rate Change &amp; Enrollment'!$C$14:$BY$769, 75, FALSE), 0)</f>
        <v>0</v>
      </c>
      <c r="BL633" s="283" t="e">
        <f t="shared" si="76"/>
        <v>#DIV/0!</v>
      </c>
      <c r="BM633" s="283" t="e">
        <f t="shared" si="77"/>
        <v>#DIV/0!</v>
      </c>
      <c r="BN633" t="e">
        <f t="shared" si="80"/>
        <v>#DIV/0!</v>
      </c>
    </row>
    <row r="634" spans="1:66" x14ac:dyDescent="0.35">
      <c r="A634" t="s">
        <v>937</v>
      </c>
      <c r="B634" s="144"/>
      <c r="C634" s="98"/>
      <c r="D634" s="43" t="str">
        <f t="shared" si="73"/>
        <v>PPO</v>
      </c>
      <c r="E634" s="100"/>
      <c r="F634" s="101"/>
      <c r="G634" s="100"/>
      <c r="H634" s="101"/>
      <c r="I634" s="100"/>
      <c r="J634" s="101"/>
      <c r="K634" s="100"/>
      <c r="L634" s="101"/>
      <c r="M634" s="100"/>
      <c r="N634" s="101"/>
      <c r="O634" s="100"/>
      <c r="P634" s="101"/>
      <c r="Q634" s="100"/>
      <c r="R634" s="101"/>
      <c r="S634" s="100"/>
      <c r="T634" s="101"/>
      <c r="U634" s="118"/>
      <c r="V634" s="118"/>
      <c r="W634" s="100"/>
      <c r="X634" s="100"/>
      <c r="Y634" s="100"/>
      <c r="Z634" s="100"/>
      <c r="AA634" s="132"/>
      <c r="AB634" s="101"/>
      <c r="AC634" s="101"/>
      <c r="AD634" s="101"/>
      <c r="AE634" s="100"/>
      <c r="AF634" s="101"/>
      <c r="AG634" s="100"/>
      <c r="AH634" s="101"/>
      <c r="AI634" s="100"/>
      <c r="AJ634" s="101"/>
      <c r="AK634" s="100"/>
      <c r="AL634" s="101"/>
      <c r="AM634" s="101"/>
      <c r="AN634" s="8"/>
      <c r="AO634" s="147">
        <f>IFERROR(VLOOKUP(B634,'A2. Rate Change &amp; Enrollment'!$C$20:$K$769,3,FALSE),0)</f>
        <v>0</v>
      </c>
      <c r="AP634" s="147">
        <f>IFERROR(VLOOKUP(B634,'A2. Rate Change &amp; Enrollment'!$C$20:$K$769,7,FALSE),0)</f>
        <v>0</v>
      </c>
      <c r="AQ634" s="150" t="e">
        <f t="shared" si="78"/>
        <v>#DIV/0!</v>
      </c>
      <c r="AS634" s="177"/>
      <c r="AT634" s="177"/>
      <c r="AV634" s="153" t="e">
        <f t="shared" si="79"/>
        <v>#DIV/0!</v>
      </c>
      <c r="AW634" s="101"/>
      <c r="AY634" s="132"/>
      <c r="AZ634" s="101"/>
      <c r="BA634" s="94"/>
      <c r="BB634" s="94"/>
      <c r="BC634" s="94"/>
      <c r="BD634" s="94"/>
      <c r="BE634" s="101"/>
      <c r="BF634" s="132"/>
      <c r="BG634" s="98"/>
      <c r="BH634" s="74" t="str">
        <f t="shared" si="74"/>
        <v>N</v>
      </c>
      <c r="BI634" t="e">
        <f t="shared" si="75"/>
        <v>#DIV/0!</v>
      </c>
      <c r="BK634" s="283">
        <f>IFERROR(VLOOKUP($B634, 'A2. Rate Change &amp; Enrollment'!$C$14:$BY$769, 75, FALSE), 0)</f>
        <v>0</v>
      </c>
      <c r="BL634" s="283" t="e">
        <f t="shared" si="76"/>
        <v>#DIV/0!</v>
      </c>
      <c r="BM634" s="283" t="e">
        <f t="shared" si="77"/>
        <v>#DIV/0!</v>
      </c>
      <c r="BN634" t="e">
        <f t="shared" si="80"/>
        <v>#DIV/0!</v>
      </c>
    </row>
    <row r="635" spans="1:66" x14ac:dyDescent="0.35">
      <c r="A635" t="s">
        <v>938</v>
      </c>
      <c r="B635" s="144"/>
      <c r="C635" s="98"/>
      <c r="D635" s="43" t="str">
        <f t="shared" si="73"/>
        <v>PPO</v>
      </c>
      <c r="E635" s="100"/>
      <c r="F635" s="101"/>
      <c r="G635" s="100"/>
      <c r="H635" s="101"/>
      <c r="I635" s="100"/>
      <c r="J635" s="101"/>
      <c r="K635" s="100"/>
      <c r="L635" s="101"/>
      <c r="M635" s="100"/>
      <c r="N635" s="101"/>
      <c r="O635" s="100"/>
      <c r="P635" s="101"/>
      <c r="Q635" s="100"/>
      <c r="R635" s="101"/>
      <c r="S635" s="100"/>
      <c r="T635" s="101"/>
      <c r="U635" s="118"/>
      <c r="V635" s="118"/>
      <c r="W635" s="100"/>
      <c r="X635" s="100"/>
      <c r="Y635" s="100"/>
      <c r="Z635" s="100"/>
      <c r="AA635" s="132"/>
      <c r="AB635" s="101"/>
      <c r="AC635" s="101"/>
      <c r="AD635" s="101"/>
      <c r="AE635" s="100"/>
      <c r="AF635" s="101"/>
      <c r="AG635" s="100"/>
      <c r="AH635" s="101"/>
      <c r="AI635" s="100"/>
      <c r="AJ635" s="101"/>
      <c r="AK635" s="100"/>
      <c r="AL635" s="101"/>
      <c r="AM635" s="101"/>
      <c r="AN635" s="8"/>
      <c r="AO635" s="147">
        <f>IFERROR(VLOOKUP(B635,'A2. Rate Change &amp; Enrollment'!$C$20:$K$769,3,FALSE),0)</f>
        <v>0</v>
      </c>
      <c r="AP635" s="147">
        <f>IFERROR(VLOOKUP(B635,'A2. Rate Change &amp; Enrollment'!$C$20:$K$769,7,FALSE),0)</f>
        <v>0</v>
      </c>
      <c r="AQ635" s="150" t="e">
        <f t="shared" si="78"/>
        <v>#DIV/0!</v>
      </c>
      <c r="AS635" s="177"/>
      <c r="AT635" s="177"/>
      <c r="AV635" s="153" t="e">
        <f t="shared" si="79"/>
        <v>#DIV/0!</v>
      </c>
      <c r="AW635" s="101"/>
      <c r="AY635" s="132"/>
      <c r="AZ635" s="101"/>
      <c r="BA635" s="94"/>
      <c r="BB635" s="94"/>
      <c r="BC635" s="94"/>
      <c r="BD635" s="94"/>
      <c r="BE635" s="101"/>
      <c r="BF635" s="132"/>
      <c r="BG635" s="98"/>
      <c r="BH635" s="74" t="str">
        <f t="shared" si="74"/>
        <v>N</v>
      </c>
      <c r="BI635" t="e">
        <f t="shared" si="75"/>
        <v>#DIV/0!</v>
      </c>
      <c r="BK635" s="283">
        <f>IFERROR(VLOOKUP($B635, 'A2. Rate Change &amp; Enrollment'!$C$14:$BY$769, 75, FALSE), 0)</f>
        <v>0</v>
      </c>
      <c r="BL635" s="283" t="e">
        <f t="shared" si="76"/>
        <v>#DIV/0!</v>
      </c>
      <c r="BM635" s="283" t="e">
        <f t="shared" si="77"/>
        <v>#DIV/0!</v>
      </c>
      <c r="BN635" t="e">
        <f t="shared" si="80"/>
        <v>#DIV/0!</v>
      </c>
    </row>
    <row r="636" spans="1:66" x14ac:dyDescent="0.35">
      <c r="A636" t="s">
        <v>939</v>
      </c>
      <c r="B636" s="144"/>
      <c r="C636" s="98"/>
      <c r="D636" s="43" t="str">
        <f t="shared" si="73"/>
        <v>PPO</v>
      </c>
      <c r="E636" s="100"/>
      <c r="F636" s="101"/>
      <c r="G636" s="100"/>
      <c r="H636" s="101"/>
      <c r="I636" s="100"/>
      <c r="J636" s="101"/>
      <c r="K636" s="100"/>
      <c r="L636" s="101"/>
      <c r="M636" s="100"/>
      <c r="N636" s="101"/>
      <c r="O636" s="100"/>
      <c r="P636" s="101"/>
      <c r="Q636" s="100"/>
      <c r="R636" s="101"/>
      <c r="S636" s="100"/>
      <c r="T636" s="101"/>
      <c r="U636" s="118"/>
      <c r="V636" s="118"/>
      <c r="W636" s="100"/>
      <c r="X636" s="100"/>
      <c r="Y636" s="100"/>
      <c r="Z636" s="100"/>
      <c r="AA636" s="132"/>
      <c r="AB636" s="101"/>
      <c r="AC636" s="101"/>
      <c r="AD636" s="101"/>
      <c r="AE636" s="100"/>
      <c r="AF636" s="101"/>
      <c r="AG636" s="100"/>
      <c r="AH636" s="101"/>
      <c r="AI636" s="100"/>
      <c r="AJ636" s="101"/>
      <c r="AK636" s="100"/>
      <c r="AL636" s="101"/>
      <c r="AM636" s="101"/>
      <c r="AN636" s="8"/>
      <c r="AO636" s="147">
        <f>IFERROR(VLOOKUP(B636,'A2. Rate Change &amp; Enrollment'!$C$20:$K$769,3,FALSE),0)</f>
        <v>0</v>
      </c>
      <c r="AP636" s="147">
        <f>IFERROR(VLOOKUP(B636,'A2. Rate Change &amp; Enrollment'!$C$20:$K$769,7,FALSE),0)</f>
        <v>0</v>
      </c>
      <c r="AQ636" s="150" t="e">
        <f t="shared" si="78"/>
        <v>#DIV/0!</v>
      </c>
      <c r="AS636" s="177"/>
      <c r="AT636" s="177"/>
      <c r="AV636" s="153" t="e">
        <f t="shared" si="79"/>
        <v>#DIV/0!</v>
      </c>
      <c r="AW636" s="101"/>
      <c r="AY636" s="132"/>
      <c r="AZ636" s="101"/>
      <c r="BA636" s="94"/>
      <c r="BB636" s="94"/>
      <c r="BC636" s="94"/>
      <c r="BD636" s="94"/>
      <c r="BE636" s="101"/>
      <c r="BF636" s="132"/>
      <c r="BG636" s="98"/>
      <c r="BH636" s="74" t="str">
        <f t="shared" si="74"/>
        <v>N</v>
      </c>
      <c r="BI636" t="e">
        <f t="shared" si="75"/>
        <v>#DIV/0!</v>
      </c>
      <c r="BK636" s="283">
        <f>IFERROR(VLOOKUP($B636, 'A2. Rate Change &amp; Enrollment'!$C$14:$BY$769, 75, FALSE), 0)</f>
        <v>0</v>
      </c>
      <c r="BL636" s="283" t="e">
        <f t="shared" si="76"/>
        <v>#DIV/0!</v>
      </c>
      <c r="BM636" s="283" t="e">
        <f t="shared" si="77"/>
        <v>#DIV/0!</v>
      </c>
      <c r="BN636" t="e">
        <f t="shared" si="80"/>
        <v>#DIV/0!</v>
      </c>
    </row>
    <row r="637" spans="1:66" x14ac:dyDescent="0.35">
      <c r="A637" t="s">
        <v>940</v>
      </c>
      <c r="B637" s="144"/>
      <c r="C637" s="98"/>
      <c r="D637" s="43" t="str">
        <f t="shared" si="73"/>
        <v>PPO</v>
      </c>
      <c r="E637" s="100"/>
      <c r="F637" s="101"/>
      <c r="G637" s="100"/>
      <c r="H637" s="101"/>
      <c r="I637" s="100"/>
      <c r="J637" s="101"/>
      <c r="K637" s="100"/>
      <c r="L637" s="101"/>
      <c r="M637" s="100"/>
      <c r="N637" s="101"/>
      <c r="O637" s="100"/>
      <c r="P637" s="101"/>
      <c r="Q637" s="100"/>
      <c r="R637" s="101"/>
      <c r="S637" s="100"/>
      <c r="T637" s="101"/>
      <c r="U637" s="118"/>
      <c r="V637" s="118"/>
      <c r="W637" s="100"/>
      <c r="X637" s="100"/>
      <c r="Y637" s="100"/>
      <c r="Z637" s="100"/>
      <c r="AA637" s="132"/>
      <c r="AB637" s="101"/>
      <c r="AC637" s="101"/>
      <c r="AD637" s="101"/>
      <c r="AE637" s="100"/>
      <c r="AF637" s="101"/>
      <c r="AG637" s="100"/>
      <c r="AH637" s="101"/>
      <c r="AI637" s="100"/>
      <c r="AJ637" s="101"/>
      <c r="AK637" s="100"/>
      <c r="AL637" s="101"/>
      <c r="AM637" s="101"/>
      <c r="AN637" s="8"/>
      <c r="AO637" s="147">
        <f>IFERROR(VLOOKUP(B637,'A2. Rate Change &amp; Enrollment'!$C$20:$K$769,3,FALSE),0)</f>
        <v>0</v>
      </c>
      <c r="AP637" s="147">
        <f>IFERROR(VLOOKUP(B637,'A2. Rate Change &amp; Enrollment'!$C$20:$K$769,7,FALSE),0)</f>
        <v>0</v>
      </c>
      <c r="AQ637" s="150" t="e">
        <f t="shared" si="78"/>
        <v>#DIV/0!</v>
      </c>
      <c r="AS637" s="177"/>
      <c r="AT637" s="177"/>
      <c r="AV637" s="153" t="e">
        <f t="shared" si="79"/>
        <v>#DIV/0!</v>
      </c>
      <c r="AW637" s="101"/>
      <c r="AY637" s="132"/>
      <c r="AZ637" s="101"/>
      <c r="BA637" s="94"/>
      <c r="BB637" s="94"/>
      <c r="BC637" s="94"/>
      <c r="BD637" s="94"/>
      <c r="BE637" s="101"/>
      <c r="BF637" s="132"/>
      <c r="BG637" s="98"/>
      <c r="BH637" s="74" t="str">
        <f t="shared" si="74"/>
        <v>N</v>
      </c>
      <c r="BI637" t="e">
        <f t="shared" si="75"/>
        <v>#DIV/0!</v>
      </c>
      <c r="BK637" s="283">
        <f>IFERROR(VLOOKUP($B637, 'A2. Rate Change &amp; Enrollment'!$C$14:$BY$769, 75, FALSE), 0)</f>
        <v>0</v>
      </c>
      <c r="BL637" s="283" t="e">
        <f t="shared" si="76"/>
        <v>#DIV/0!</v>
      </c>
      <c r="BM637" s="283" t="e">
        <f t="shared" si="77"/>
        <v>#DIV/0!</v>
      </c>
      <c r="BN637" t="e">
        <f t="shared" si="80"/>
        <v>#DIV/0!</v>
      </c>
    </row>
    <row r="638" spans="1:66" x14ac:dyDescent="0.35">
      <c r="A638" t="s">
        <v>941</v>
      </c>
      <c r="B638" s="144"/>
      <c r="C638" s="98"/>
      <c r="D638" s="43" t="str">
        <f t="shared" si="73"/>
        <v>PPO</v>
      </c>
      <c r="E638" s="100"/>
      <c r="F638" s="101"/>
      <c r="G638" s="100"/>
      <c r="H638" s="101"/>
      <c r="I638" s="100"/>
      <c r="J638" s="101"/>
      <c r="K638" s="100"/>
      <c r="L638" s="101"/>
      <c r="M638" s="100"/>
      <c r="N638" s="101"/>
      <c r="O638" s="100"/>
      <c r="P638" s="101"/>
      <c r="Q638" s="100"/>
      <c r="R638" s="101"/>
      <c r="S638" s="100"/>
      <c r="T638" s="101"/>
      <c r="U638" s="118"/>
      <c r="V638" s="118"/>
      <c r="W638" s="100"/>
      <c r="X638" s="100"/>
      <c r="Y638" s="100"/>
      <c r="Z638" s="100"/>
      <c r="AA638" s="132"/>
      <c r="AB638" s="101"/>
      <c r="AC638" s="101"/>
      <c r="AD638" s="101"/>
      <c r="AE638" s="100"/>
      <c r="AF638" s="101"/>
      <c r="AG638" s="100"/>
      <c r="AH638" s="101"/>
      <c r="AI638" s="100"/>
      <c r="AJ638" s="101"/>
      <c r="AK638" s="100"/>
      <c r="AL638" s="101"/>
      <c r="AM638" s="101"/>
      <c r="AN638" s="8"/>
      <c r="AO638" s="147">
        <f>IFERROR(VLOOKUP(B638,'A2. Rate Change &amp; Enrollment'!$C$20:$K$769,3,FALSE),0)</f>
        <v>0</v>
      </c>
      <c r="AP638" s="147">
        <f>IFERROR(VLOOKUP(B638,'A2. Rate Change &amp; Enrollment'!$C$20:$K$769,7,FALSE),0)</f>
        <v>0</v>
      </c>
      <c r="AQ638" s="150" t="e">
        <f t="shared" si="78"/>
        <v>#DIV/0!</v>
      </c>
      <c r="AS638" s="177"/>
      <c r="AT638" s="177"/>
      <c r="AV638" s="153" t="e">
        <f t="shared" si="79"/>
        <v>#DIV/0!</v>
      </c>
      <c r="AW638" s="101"/>
      <c r="AY638" s="132"/>
      <c r="AZ638" s="101"/>
      <c r="BA638" s="94"/>
      <c r="BB638" s="94"/>
      <c r="BC638" s="94"/>
      <c r="BD638" s="94"/>
      <c r="BE638" s="101"/>
      <c r="BF638" s="132"/>
      <c r="BG638" s="98"/>
      <c r="BH638" s="74" t="str">
        <f t="shared" si="74"/>
        <v>N</v>
      </c>
      <c r="BI638" t="e">
        <f t="shared" si="75"/>
        <v>#DIV/0!</v>
      </c>
      <c r="BK638" s="283">
        <f>IFERROR(VLOOKUP($B638, 'A2. Rate Change &amp; Enrollment'!$C$14:$BY$769, 75, FALSE), 0)</f>
        <v>0</v>
      </c>
      <c r="BL638" s="283" t="e">
        <f t="shared" si="76"/>
        <v>#DIV/0!</v>
      </c>
      <c r="BM638" s="283" t="e">
        <f t="shared" si="77"/>
        <v>#DIV/0!</v>
      </c>
      <c r="BN638" t="e">
        <f t="shared" si="80"/>
        <v>#DIV/0!</v>
      </c>
    </row>
    <row r="639" spans="1:66" x14ac:dyDescent="0.35">
      <c r="A639" t="s">
        <v>942</v>
      </c>
      <c r="B639" s="144"/>
      <c r="C639" s="98"/>
      <c r="D639" s="43" t="str">
        <f t="shared" si="73"/>
        <v>PPO</v>
      </c>
      <c r="E639" s="100"/>
      <c r="F639" s="101"/>
      <c r="G639" s="100"/>
      <c r="H639" s="101"/>
      <c r="I639" s="100"/>
      <c r="J639" s="101"/>
      <c r="K639" s="100"/>
      <c r="L639" s="101"/>
      <c r="M639" s="100"/>
      <c r="N639" s="101"/>
      <c r="O639" s="100"/>
      <c r="P639" s="101"/>
      <c r="Q639" s="100"/>
      <c r="R639" s="101"/>
      <c r="S639" s="100"/>
      <c r="T639" s="101"/>
      <c r="U639" s="118"/>
      <c r="V639" s="118"/>
      <c r="W639" s="100"/>
      <c r="X639" s="100"/>
      <c r="Y639" s="100"/>
      <c r="Z639" s="100"/>
      <c r="AA639" s="132"/>
      <c r="AB639" s="101"/>
      <c r="AC639" s="101"/>
      <c r="AD639" s="101"/>
      <c r="AE639" s="100"/>
      <c r="AF639" s="101"/>
      <c r="AG639" s="100"/>
      <c r="AH639" s="101"/>
      <c r="AI639" s="100"/>
      <c r="AJ639" s="101"/>
      <c r="AK639" s="100"/>
      <c r="AL639" s="101"/>
      <c r="AM639" s="101"/>
      <c r="AN639" s="8"/>
      <c r="AO639" s="147">
        <f>IFERROR(VLOOKUP(B639,'A2. Rate Change &amp; Enrollment'!$C$20:$K$769,3,FALSE),0)</f>
        <v>0</v>
      </c>
      <c r="AP639" s="147">
        <f>IFERROR(VLOOKUP(B639,'A2. Rate Change &amp; Enrollment'!$C$20:$K$769,7,FALSE),0)</f>
        <v>0</v>
      </c>
      <c r="AQ639" s="150" t="e">
        <f t="shared" si="78"/>
        <v>#DIV/0!</v>
      </c>
      <c r="AS639" s="177"/>
      <c r="AT639" s="177"/>
      <c r="AV639" s="153" t="e">
        <f t="shared" si="79"/>
        <v>#DIV/0!</v>
      </c>
      <c r="AW639" s="101"/>
      <c r="AY639" s="132"/>
      <c r="AZ639" s="101"/>
      <c r="BA639" s="94"/>
      <c r="BB639" s="94"/>
      <c r="BC639" s="94"/>
      <c r="BD639" s="94"/>
      <c r="BE639" s="101"/>
      <c r="BF639" s="132"/>
      <c r="BG639" s="98"/>
      <c r="BH639" s="74" t="str">
        <f t="shared" si="74"/>
        <v>N</v>
      </c>
      <c r="BI639" t="e">
        <f t="shared" si="75"/>
        <v>#DIV/0!</v>
      </c>
      <c r="BK639" s="283">
        <f>IFERROR(VLOOKUP($B639, 'A2. Rate Change &amp; Enrollment'!$C$14:$BY$769, 75, FALSE), 0)</f>
        <v>0</v>
      </c>
      <c r="BL639" s="283" t="e">
        <f t="shared" si="76"/>
        <v>#DIV/0!</v>
      </c>
      <c r="BM639" s="283" t="e">
        <f t="shared" si="77"/>
        <v>#DIV/0!</v>
      </c>
      <c r="BN639" t="e">
        <f t="shared" si="80"/>
        <v>#DIV/0!</v>
      </c>
    </row>
    <row r="640" spans="1:66" x14ac:dyDescent="0.35">
      <c r="A640" t="s">
        <v>943</v>
      </c>
      <c r="B640" s="144"/>
      <c r="C640" s="98"/>
      <c r="D640" s="43" t="str">
        <f t="shared" si="73"/>
        <v>PPO</v>
      </c>
      <c r="E640" s="100"/>
      <c r="F640" s="101"/>
      <c r="G640" s="100"/>
      <c r="H640" s="101"/>
      <c r="I640" s="100"/>
      <c r="J640" s="101"/>
      <c r="K640" s="100"/>
      <c r="L640" s="101"/>
      <c r="M640" s="100"/>
      <c r="N640" s="101"/>
      <c r="O640" s="100"/>
      <c r="P640" s="101"/>
      <c r="Q640" s="100"/>
      <c r="R640" s="101"/>
      <c r="S640" s="100"/>
      <c r="T640" s="101"/>
      <c r="U640" s="118"/>
      <c r="V640" s="118"/>
      <c r="W640" s="100"/>
      <c r="X640" s="100"/>
      <c r="Y640" s="100"/>
      <c r="Z640" s="100"/>
      <c r="AA640" s="132"/>
      <c r="AB640" s="101"/>
      <c r="AC640" s="101"/>
      <c r="AD640" s="101"/>
      <c r="AE640" s="100"/>
      <c r="AF640" s="101"/>
      <c r="AG640" s="100"/>
      <c r="AH640" s="101"/>
      <c r="AI640" s="100"/>
      <c r="AJ640" s="101"/>
      <c r="AK640" s="100"/>
      <c r="AL640" s="101"/>
      <c r="AM640" s="101"/>
      <c r="AN640" s="8"/>
      <c r="AO640" s="147">
        <f>IFERROR(VLOOKUP(B640,'A2. Rate Change &amp; Enrollment'!$C$20:$K$769,3,FALSE),0)</f>
        <v>0</v>
      </c>
      <c r="AP640" s="147">
        <f>IFERROR(VLOOKUP(B640,'A2. Rate Change &amp; Enrollment'!$C$20:$K$769,7,FALSE),0)</f>
        <v>0</v>
      </c>
      <c r="AQ640" s="150" t="e">
        <f t="shared" si="78"/>
        <v>#DIV/0!</v>
      </c>
      <c r="AS640" s="177"/>
      <c r="AT640" s="177"/>
      <c r="AV640" s="153" t="e">
        <f t="shared" si="79"/>
        <v>#DIV/0!</v>
      </c>
      <c r="AW640" s="101"/>
      <c r="AY640" s="132"/>
      <c r="AZ640" s="101"/>
      <c r="BA640" s="94"/>
      <c r="BB640" s="94"/>
      <c r="BC640" s="94"/>
      <c r="BD640" s="94"/>
      <c r="BE640" s="101"/>
      <c r="BF640" s="132"/>
      <c r="BG640" s="98"/>
      <c r="BH640" s="74" t="str">
        <f t="shared" si="74"/>
        <v>N</v>
      </c>
      <c r="BI640" t="e">
        <f t="shared" si="75"/>
        <v>#DIV/0!</v>
      </c>
      <c r="BK640" s="283">
        <f>IFERROR(VLOOKUP($B640, 'A2. Rate Change &amp; Enrollment'!$C$14:$BY$769, 75, FALSE), 0)</f>
        <v>0</v>
      </c>
      <c r="BL640" s="283" t="e">
        <f t="shared" si="76"/>
        <v>#DIV/0!</v>
      </c>
      <c r="BM640" s="283" t="e">
        <f t="shared" si="77"/>
        <v>#DIV/0!</v>
      </c>
      <c r="BN640" t="e">
        <f t="shared" si="80"/>
        <v>#DIV/0!</v>
      </c>
    </row>
    <row r="641" spans="1:66" x14ac:dyDescent="0.35">
      <c r="A641" t="s">
        <v>944</v>
      </c>
      <c r="B641" s="144"/>
      <c r="C641" s="98"/>
      <c r="D641" s="43" t="str">
        <f t="shared" si="73"/>
        <v>PPO</v>
      </c>
      <c r="E641" s="100"/>
      <c r="F641" s="101"/>
      <c r="G641" s="100"/>
      <c r="H641" s="101"/>
      <c r="I641" s="100"/>
      <c r="J641" s="101"/>
      <c r="K641" s="100"/>
      <c r="L641" s="101"/>
      <c r="M641" s="100"/>
      <c r="N641" s="101"/>
      <c r="O641" s="100"/>
      <c r="P641" s="101"/>
      <c r="Q641" s="100"/>
      <c r="R641" s="101"/>
      <c r="S641" s="100"/>
      <c r="T641" s="101"/>
      <c r="U641" s="118"/>
      <c r="V641" s="118"/>
      <c r="W641" s="100"/>
      <c r="X641" s="100"/>
      <c r="Y641" s="100"/>
      <c r="Z641" s="100"/>
      <c r="AA641" s="132"/>
      <c r="AB641" s="101"/>
      <c r="AC641" s="101"/>
      <c r="AD641" s="101"/>
      <c r="AE641" s="100"/>
      <c r="AF641" s="101"/>
      <c r="AG641" s="100"/>
      <c r="AH641" s="101"/>
      <c r="AI641" s="100"/>
      <c r="AJ641" s="101"/>
      <c r="AK641" s="100"/>
      <c r="AL641" s="101"/>
      <c r="AM641" s="101"/>
      <c r="AN641" s="8"/>
      <c r="AO641" s="147">
        <f>IFERROR(VLOOKUP(B641,'A2. Rate Change &amp; Enrollment'!$C$20:$K$769,3,FALSE),0)</f>
        <v>0</v>
      </c>
      <c r="AP641" s="147">
        <f>IFERROR(VLOOKUP(B641,'A2. Rate Change &amp; Enrollment'!$C$20:$K$769,7,FALSE),0)</f>
        <v>0</v>
      </c>
      <c r="AQ641" s="150" t="e">
        <f t="shared" si="78"/>
        <v>#DIV/0!</v>
      </c>
      <c r="AS641" s="177"/>
      <c r="AT641" s="177"/>
      <c r="AV641" s="153" t="e">
        <f t="shared" si="79"/>
        <v>#DIV/0!</v>
      </c>
      <c r="AW641" s="101"/>
      <c r="AY641" s="132"/>
      <c r="AZ641" s="101"/>
      <c r="BA641" s="94"/>
      <c r="BB641" s="94"/>
      <c r="BC641" s="94"/>
      <c r="BD641" s="94"/>
      <c r="BE641" s="101"/>
      <c r="BF641" s="132"/>
      <c r="BG641" s="98"/>
      <c r="BH641" s="74" t="str">
        <f t="shared" si="74"/>
        <v>N</v>
      </c>
      <c r="BI641" t="e">
        <f t="shared" si="75"/>
        <v>#DIV/0!</v>
      </c>
      <c r="BK641" s="283">
        <f>IFERROR(VLOOKUP($B641, 'A2. Rate Change &amp; Enrollment'!$C$14:$BY$769, 75, FALSE), 0)</f>
        <v>0</v>
      </c>
      <c r="BL641" s="283" t="e">
        <f t="shared" si="76"/>
        <v>#DIV/0!</v>
      </c>
      <c r="BM641" s="283" t="e">
        <f t="shared" si="77"/>
        <v>#DIV/0!</v>
      </c>
      <c r="BN641" t="e">
        <f t="shared" si="80"/>
        <v>#DIV/0!</v>
      </c>
    </row>
    <row r="642" spans="1:66" x14ac:dyDescent="0.35">
      <c r="A642" t="s">
        <v>945</v>
      </c>
      <c r="B642" s="144"/>
      <c r="C642" s="98"/>
      <c r="D642" s="43" t="str">
        <f t="shared" si="73"/>
        <v>PPO</v>
      </c>
      <c r="E642" s="100"/>
      <c r="F642" s="101"/>
      <c r="G642" s="100"/>
      <c r="H642" s="101"/>
      <c r="I642" s="100"/>
      <c r="J642" s="101"/>
      <c r="K642" s="100"/>
      <c r="L642" s="101"/>
      <c r="M642" s="100"/>
      <c r="N642" s="101"/>
      <c r="O642" s="100"/>
      <c r="P642" s="101"/>
      <c r="Q642" s="100"/>
      <c r="R642" s="101"/>
      <c r="S642" s="100"/>
      <c r="T642" s="101"/>
      <c r="U642" s="118"/>
      <c r="V642" s="118"/>
      <c r="W642" s="100"/>
      <c r="X642" s="100"/>
      <c r="Y642" s="100"/>
      <c r="Z642" s="100"/>
      <c r="AA642" s="132"/>
      <c r="AB642" s="101"/>
      <c r="AC642" s="101"/>
      <c r="AD642" s="101"/>
      <c r="AE642" s="100"/>
      <c r="AF642" s="101"/>
      <c r="AG642" s="100"/>
      <c r="AH642" s="101"/>
      <c r="AI642" s="100"/>
      <c r="AJ642" s="101"/>
      <c r="AK642" s="100"/>
      <c r="AL642" s="101"/>
      <c r="AM642" s="101"/>
      <c r="AN642" s="8"/>
      <c r="AO642" s="147">
        <f>IFERROR(VLOOKUP(B642,'A2. Rate Change &amp; Enrollment'!$C$20:$K$769,3,FALSE),0)</f>
        <v>0</v>
      </c>
      <c r="AP642" s="147">
        <f>IFERROR(VLOOKUP(B642,'A2. Rate Change &amp; Enrollment'!$C$20:$K$769,7,FALSE),0)</f>
        <v>0</v>
      </c>
      <c r="AQ642" s="150" t="e">
        <f t="shared" si="78"/>
        <v>#DIV/0!</v>
      </c>
      <c r="AS642" s="177"/>
      <c r="AT642" s="177"/>
      <c r="AV642" s="153" t="e">
        <f t="shared" si="79"/>
        <v>#DIV/0!</v>
      </c>
      <c r="AW642" s="101"/>
      <c r="AY642" s="132"/>
      <c r="AZ642" s="101"/>
      <c r="BA642" s="94"/>
      <c r="BB642" s="94"/>
      <c r="BC642" s="94"/>
      <c r="BD642" s="94"/>
      <c r="BE642" s="101"/>
      <c r="BF642" s="132"/>
      <c r="BG642" s="98"/>
      <c r="BH642" s="74" t="str">
        <f t="shared" si="74"/>
        <v>N</v>
      </c>
      <c r="BI642" t="e">
        <f t="shared" si="75"/>
        <v>#DIV/0!</v>
      </c>
      <c r="BK642" s="283">
        <f>IFERROR(VLOOKUP($B642, 'A2. Rate Change &amp; Enrollment'!$C$14:$BY$769, 75, FALSE), 0)</f>
        <v>0</v>
      </c>
      <c r="BL642" s="283" t="e">
        <f t="shared" si="76"/>
        <v>#DIV/0!</v>
      </c>
      <c r="BM642" s="283" t="e">
        <f t="shared" si="77"/>
        <v>#DIV/0!</v>
      </c>
      <c r="BN642" t="e">
        <f t="shared" si="80"/>
        <v>#DIV/0!</v>
      </c>
    </row>
    <row r="643" spans="1:66" x14ac:dyDescent="0.35">
      <c r="A643" t="s">
        <v>946</v>
      </c>
      <c r="B643" s="144"/>
      <c r="C643" s="98"/>
      <c r="D643" s="43" t="str">
        <f t="shared" si="73"/>
        <v>PPO</v>
      </c>
      <c r="E643" s="100"/>
      <c r="F643" s="101"/>
      <c r="G643" s="100"/>
      <c r="H643" s="101"/>
      <c r="I643" s="100"/>
      <c r="J643" s="101"/>
      <c r="K643" s="100"/>
      <c r="L643" s="101"/>
      <c r="M643" s="100"/>
      <c r="N643" s="101"/>
      <c r="O643" s="100"/>
      <c r="P643" s="101"/>
      <c r="Q643" s="100"/>
      <c r="R643" s="101"/>
      <c r="S643" s="100"/>
      <c r="T643" s="101"/>
      <c r="U643" s="118"/>
      <c r="V643" s="118"/>
      <c r="W643" s="100"/>
      <c r="X643" s="100"/>
      <c r="Y643" s="100"/>
      <c r="Z643" s="100"/>
      <c r="AA643" s="132"/>
      <c r="AB643" s="101"/>
      <c r="AC643" s="101"/>
      <c r="AD643" s="101"/>
      <c r="AE643" s="100"/>
      <c r="AF643" s="101"/>
      <c r="AG643" s="100"/>
      <c r="AH643" s="101"/>
      <c r="AI643" s="100"/>
      <c r="AJ643" s="101"/>
      <c r="AK643" s="100"/>
      <c r="AL643" s="101"/>
      <c r="AM643" s="101"/>
      <c r="AN643" s="8"/>
      <c r="AO643" s="147">
        <f>IFERROR(VLOOKUP(B643,'A2. Rate Change &amp; Enrollment'!$C$20:$K$769,3,FALSE),0)</f>
        <v>0</v>
      </c>
      <c r="AP643" s="147">
        <f>IFERROR(VLOOKUP(B643,'A2. Rate Change &amp; Enrollment'!$C$20:$K$769,7,FALSE),0)</f>
        <v>0</v>
      </c>
      <c r="AQ643" s="150" t="e">
        <f t="shared" si="78"/>
        <v>#DIV/0!</v>
      </c>
      <c r="AS643" s="177"/>
      <c r="AT643" s="177"/>
      <c r="AV643" s="153" t="e">
        <f t="shared" si="79"/>
        <v>#DIV/0!</v>
      </c>
      <c r="AW643" s="101"/>
      <c r="AY643" s="132"/>
      <c r="AZ643" s="101"/>
      <c r="BA643" s="94"/>
      <c r="BB643" s="94"/>
      <c r="BC643" s="94"/>
      <c r="BD643" s="94"/>
      <c r="BE643" s="101"/>
      <c r="BF643" s="132"/>
      <c r="BG643" s="98"/>
      <c r="BH643" s="74" t="str">
        <f t="shared" si="74"/>
        <v>N</v>
      </c>
      <c r="BI643" t="e">
        <f t="shared" si="75"/>
        <v>#DIV/0!</v>
      </c>
      <c r="BK643" s="283">
        <f>IFERROR(VLOOKUP($B643, 'A2. Rate Change &amp; Enrollment'!$C$14:$BY$769, 75, FALSE), 0)</f>
        <v>0</v>
      </c>
      <c r="BL643" s="283" t="e">
        <f t="shared" si="76"/>
        <v>#DIV/0!</v>
      </c>
      <c r="BM643" s="283" t="e">
        <f t="shared" si="77"/>
        <v>#DIV/0!</v>
      </c>
      <c r="BN643" t="e">
        <f t="shared" si="80"/>
        <v>#DIV/0!</v>
      </c>
    </row>
    <row r="644" spans="1:66" x14ac:dyDescent="0.35">
      <c r="A644" t="s">
        <v>947</v>
      </c>
      <c r="B644" s="144"/>
      <c r="C644" s="98"/>
      <c r="D644" s="43" t="str">
        <f t="shared" si="73"/>
        <v>PPO</v>
      </c>
      <c r="E644" s="100"/>
      <c r="F644" s="101"/>
      <c r="G644" s="100"/>
      <c r="H644" s="101"/>
      <c r="I644" s="100"/>
      <c r="J644" s="101"/>
      <c r="K644" s="100"/>
      <c r="L644" s="101"/>
      <c r="M644" s="100"/>
      <c r="N644" s="101"/>
      <c r="O644" s="100"/>
      <c r="P644" s="101"/>
      <c r="Q644" s="100"/>
      <c r="R644" s="101"/>
      <c r="S644" s="100"/>
      <c r="T644" s="101"/>
      <c r="U644" s="118"/>
      <c r="V644" s="118"/>
      <c r="W644" s="100"/>
      <c r="X644" s="100"/>
      <c r="Y644" s="100"/>
      <c r="Z644" s="100"/>
      <c r="AA644" s="132"/>
      <c r="AB644" s="101"/>
      <c r="AC644" s="101"/>
      <c r="AD644" s="101"/>
      <c r="AE644" s="100"/>
      <c r="AF644" s="101"/>
      <c r="AG644" s="100"/>
      <c r="AH644" s="101"/>
      <c r="AI644" s="100"/>
      <c r="AJ644" s="101"/>
      <c r="AK644" s="100"/>
      <c r="AL644" s="101"/>
      <c r="AM644" s="101"/>
      <c r="AN644" s="8"/>
      <c r="AO644" s="147">
        <f>IFERROR(VLOOKUP(B644,'A2. Rate Change &amp; Enrollment'!$C$20:$K$769,3,FALSE),0)</f>
        <v>0</v>
      </c>
      <c r="AP644" s="147">
        <f>IFERROR(VLOOKUP(B644,'A2. Rate Change &amp; Enrollment'!$C$20:$K$769,7,FALSE),0)</f>
        <v>0</v>
      </c>
      <c r="AQ644" s="150" t="e">
        <f t="shared" si="78"/>
        <v>#DIV/0!</v>
      </c>
      <c r="AS644" s="177"/>
      <c r="AT644" s="177"/>
      <c r="AV644" s="153" t="e">
        <f t="shared" si="79"/>
        <v>#DIV/0!</v>
      </c>
      <c r="AW644" s="101"/>
      <c r="AY644" s="132"/>
      <c r="AZ644" s="101"/>
      <c r="BA644" s="94"/>
      <c r="BB644" s="94"/>
      <c r="BC644" s="94"/>
      <c r="BD644" s="94"/>
      <c r="BE644" s="101"/>
      <c r="BF644" s="132"/>
      <c r="BG644" s="98"/>
      <c r="BH644" s="74" t="str">
        <f t="shared" si="74"/>
        <v>N</v>
      </c>
      <c r="BI644" t="e">
        <f t="shared" si="75"/>
        <v>#DIV/0!</v>
      </c>
      <c r="BK644" s="283">
        <f>IFERROR(VLOOKUP($B644, 'A2. Rate Change &amp; Enrollment'!$C$14:$BY$769, 75, FALSE), 0)</f>
        <v>0</v>
      </c>
      <c r="BL644" s="283" t="e">
        <f t="shared" si="76"/>
        <v>#DIV/0!</v>
      </c>
      <c r="BM644" s="283" t="e">
        <f t="shared" si="77"/>
        <v>#DIV/0!</v>
      </c>
      <c r="BN644" t="e">
        <f t="shared" si="80"/>
        <v>#DIV/0!</v>
      </c>
    </row>
    <row r="645" spans="1:66" x14ac:dyDescent="0.35">
      <c r="A645" t="s">
        <v>948</v>
      </c>
      <c r="B645" s="144"/>
      <c r="C645" s="98"/>
      <c r="D645" s="43" t="str">
        <f t="shared" si="73"/>
        <v>PPO</v>
      </c>
      <c r="E645" s="100"/>
      <c r="F645" s="101"/>
      <c r="G645" s="100"/>
      <c r="H645" s="101"/>
      <c r="I645" s="100"/>
      <c r="J645" s="101"/>
      <c r="K645" s="100"/>
      <c r="L645" s="101"/>
      <c r="M645" s="100"/>
      <c r="N645" s="101"/>
      <c r="O645" s="100"/>
      <c r="P645" s="101"/>
      <c r="Q645" s="100"/>
      <c r="R645" s="101"/>
      <c r="S645" s="100"/>
      <c r="T645" s="101"/>
      <c r="U645" s="118"/>
      <c r="V645" s="118"/>
      <c r="W645" s="100"/>
      <c r="X645" s="100"/>
      <c r="Y645" s="100"/>
      <c r="Z645" s="100"/>
      <c r="AA645" s="132"/>
      <c r="AB645" s="101"/>
      <c r="AC645" s="101"/>
      <c r="AD645" s="101"/>
      <c r="AE645" s="100"/>
      <c r="AF645" s="101"/>
      <c r="AG645" s="100"/>
      <c r="AH645" s="101"/>
      <c r="AI645" s="100"/>
      <c r="AJ645" s="101"/>
      <c r="AK645" s="100"/>
      <c r="AL645" s="101"/>
      <c r="AM645" s="101"/>
      <c r="AN645" s="8"/>
      <c r="AO645" s="147">
        <f>IFERROR(VLOOKUP(B645,'A2. Rate Change &amp; Enrollment'!$C$20:$K$769,3,FALSE),0)</f>
        <v>0</v>
      </c>
      <c r="AP645" s="147">
        <f>IFERROR(VLOOKUP(B645,'A2. Rate Change &amp; Enrollment'!$C$20:$K$769,7,FALSE),0)</f>
        <v>0</v>
      </c>
      <c r="AQ645" s="150" t="e">
        <f t="shared" si="78"/>
        <v>#DIV/0!</v>
      </c>
      <c r="AS645" s="177"/>
      <c r="AT645" s="177"/>
      <c r="AV645" s="153" t="e">
        <f t="shared" si="79"/>
        <v>#DIV/0!</v>
      </c>
      <c r="AW645" s="101"/>
      <c r="AY645" s="132"/>
      <c r="AZ645" s="101"/>
      <c r="BA645" s="94"/>
      <c r="BB645" s="94"/>
      <c r="BC645" s="94"/>
      <c r="BD645" s="94"/>
      <c r="BE645" s="101"/>
      <c r="BF645" s="132"/>
      <c r="BG645" s="98"/>
      <c r="BH645" s="74" t="str">
        <f t="shared" si="74"/>
        <v>N</v>
      </c>
      <c r="BI645" t="e">
        <f t="shared" si="75"/>
        <v>#DIV/0!</v>
      </c>
      <c r="BK645" s="283">
        <f>IFERROR(VLOOKUP($B645, 'A2. Rate Change &amp; Enrollment'!$C$14:$BY$769, 75, FALSE), 0)</f>
        <v>0</v>
      </c>
      <c r="BL645" s="283" t="e">
        <f t="shared" si="76"/>
        <v>#DIV/0!</v>
      </c>
      <c r="BM645" s="283" t="e">
        <f t="shared" si="77"/>
        <v>#DIV/0!</v>
      </c>
      <c r="BN645" t="e">
        <f t="shared" si="80"/>
        <v>#DIV/0!</v>
      </c>
    </row>
    <row r="646" spans="1:66" x14ac:dyDescent="0.35">
      <c r="A646" t="s">
        <v>949</v>
      </c>
      <c r="B646" s="144"/>
      <c r="C646" s="98"/>
      <c r="D646" s="43" t="str">
        <f t="shared" si="73"/>
        <v>PPO</v>
      </c>
      <c r="E646" s="100"/>
      <c r="F646" s="101"/>
      <c r="G646" s="100"/>
      <c r="H646" s="101"/>
      <c r="I646" s="100"/>
      <c r="J646" s="101"/>
      <c r="K646" s="100"/>
      <c r="L646" s="101"/>
      <c r="M646" s="100"/>
      <c r="N646" s="101"/>
      <c r="O646" s="100"/>
      <c r="P646" s="101"/>
      <c r="Q646" s="100"/>
      <c r="R646" s="101"/>
      <c r="S646" s="100"/>
      <c r="T646" s="101"/>
      <c r="U646" s="118"/>
      <c r="V646" s="118"/>
      <c r="W646" s="100"/>
      <c r="X646" s="100"/>
      <c r="Y646" s="100"/>
      <c r="Z646" s="100"/>
      <c r="AA646" s="132"/>
      <c r="AB646" s="101"/>
      <c r="AC646" s="101"/>
      <c r="AD646" s="101"/>
      <c r="AE646" s="100"/>
      <c r="AF646" s="101"/>
      <c r="AG646" s="100"/>
      <c r="AH646" s="101"/>
      <c r="AI646" s="100"/>
      <c r="AJ646" s="101"/>
      <c r="AK646" s="100"/>
      <c r="AL646" s="101"/>
      <c r="AM646" s="101"/>
      <c r="AN646" s="8"/>
      <c r="AO646" s="147">
        <f>IFERROR(VLOOKUP(B646,'A2. Rate Change &amp; Enrollment'!$C$20:$K$769,3,FALSE),0)</f>
        <v>0</v>
      </c>
      <c r="AP646" s="147">
        <f>IFERROR(VLOOKUP(B646,'A2. Rate Change &amp; Enrollment'!$C$20:$K$769,7,FALSE),0)</f>
        <v>0</v>
      </c>
      <c r="AQ646" s="150" t="e">
        <f t="shared" si="78"/>
        <v>#DIV/0!</v>
      </c>
      <c r="AS646" s="177"/>
      <c r="AT646" s="177"/>
      <c r="AV646" s="153" t="e">
        <f t="shared" si="79"/>
        <v>#DIV/0!</v>
      </c>
      <c r="AW646" s="101"/>
      <c r="AY646" s="132"/>
      <c r="AZ646" s="101"/>
      <c r="BA646" s="94"/>
      <c r="BB646" s="94"/>
      <c r="BC646" s="94"/>
      <c r="BD646" s="94"/>
      <c r="BE646" s="101"/>
      <c r="BF646" s="132"/>
      <c r="BG646" s="98"/>
      <c r="BH646" s="74" t="str">
        <f t="shared" si="74"/>
        <v>N</v>
      </c>
      <c r="BI646" t="e">
        <f t="shared" si="75"/>
        <v>#DIV/0!</v>
      </c>
      <c r="BK646" s="283">
        <f>IFERROR(VLOOKUP($B646, 'A2. Rate Change &amp; Enrollment'!$C$14:$BY$769, 75, FALSE), 0)</f>
        <v>0</v>
      </c>
      <c r="BL646" s="283" t="e">
        <f t="shared" si="76"/>
        <v>#DIV/0!</v>
      </c>
      <c r="BM646" s="283" t="e">
        <f t="shared" si="77"/>
        <v>#DIV/0!</v>
      </c>
      <c r="BN646" t="e">
        <f t="shared" si="80"/>
        <v>#DIV/0!</v>
      </c>
    </row>
    <row r="647" spans="1:66" x14ac:dyDescent="0.35">
      <c r="A647" t="s">
        <v>950</v>
      </c>
      <c r="B647" s="144"/>
      <c r="C647" s="98"/>
      <c r="D647" s="43" t="str">
        <f t="shared" si="73"/>
        <v>PPO</v>
      </c>
      <c r="E647" s="100"/>
      <c r="F647" s="101"/>
      <c r="G647" s="100"/>
      <c r="H647" s="101"/>
      <c r="I647" s="100"/>
      <c r="J647" s="101"/>
      <c r="K647" s="100"/>
      <c r="L647" s="101"/>
      <c r="M647" s="100"/>
      <c r="N647" s="101"/>
      <c r="O647" s="100"/>
      <c r="P647" s="101"/>
      <c r="Q647" s="100"/>
      <c r="R647" s="101"/>
      <c r="S647" s="100"/>
      <c r="T647" s="101"/>
      <c r="U647" s="118"/>
      <c r="V647" s="118"/>
      <c r="W647" s="100"/>
      <c r="X647" s="100"/>
      <c r="Y647" s="100"/>
      <c r="Z647" s="100"/>
      <c r="AA647" s="132"/>
      <c r="AB647" s="101"/>
      <c r="AC647" s="101"/>
      <c r="AD647" s="101"/>
      <c r="AE647" s="100"/>
      <c r="AF647" s="101"/>
      <c r="AG647" s="100"/>
      <c r="AH647" s="101"/>
      <c r="AI647" s="100"/>
      <c r="AJ647" s="101"/>
      <c r="AK647" s="100"/>
      <c r="AL647" s="101"/>
      <c r="AM647" s="101"/>
      <c r="AN647" s="8"/>
      <c r="AO647" s="147">
        <f>IFERROR(VLOOKUP(B647,'A2. Rate Change &amp; Enrollment'!$C$20:$K$769,3,FALSE),0)</f>
        <v>0</v>
      </c>
      <c r="AP647" s="147">
        <f>IFERROR(VLOOKUP(B647,'A2. Rate Change &amp; Enrollment'!$C$20:$K$769,7,FALSE),0)</f>
        <v>0</v>
      </c>
      <c r="AQ647" s="150" t="e">
        <f t="shared" si="78"/>
        <v>#DIV/0!</v>
      </c>
      <c r="AS647" s="177"/>
      <c r="AT647" s="177"/>
      <c r="AV647" s="153" t="e">
        <f t="shared" si="79"/>
        <v>#DIV/0!</v>
      </c>
      <c r="AW647" s="101"/>
      <c r="AY647" s="132"/>
      <c r="AZ647" s="101"/>
      <c r="BA647" s="94"/>
      <c r="BB647" s="94"/>
      <c r="BC647" s="94"/>
      <c r="BD647" s="94"/>
      <c r="BE647" s="101"/>
      <c r="BF647" s="132"/>
      <c r="BG647" s="98"/>
      <c r="BH647" s="74" t="str">
        <f t="shared" si="74"/>
        <v>N</v>
      </c>
      <c r="BI647" t="e">
        <f t="shared" si="75"/>
        <v>#DIV/0!</v>
      </c>
      <c r="BK647" s="283">
        <f>IFERROR(VLOOKUP($B647, 'A2. Rate Change &amp; Enrollment'!$C$14:$BY$769, 75, FALSE), 0)</f>
        <v>0</v>
      </c>
      <c r="BL647" s="283" t="e">
        <f t="shared" si="76"/>
        <v>#DIV/0!</v>
      </c>
      <c r="BM647" s="283" t="e">
        <f t="shared" si="77"/>
        <v>#DIV/0!</v>
      </c>
      <c r="BN647" t="e">
        <f t="shared" si="80"/>
        <v>#DIV/0!</v>
      </c>
    </row>
    <row r="648" spans="1:66" x14ac:dyDescent="0.35">
      <c r="A648" t="s">
        <v>951</v>
      </c>
      <c r="B648" s="144"/>
      <c r="C648" s="98"/>
      <c r="D648" s="43" t="str">
        <f t="shared" si="73"/>
        <v>PPO</v>
      </c>
      <c r="E648" s="100"/>
      <c r="F648" s="101"/>
      <c r="G648" s="100"/>
      <c r="H648" s="101"/>
      <c r="I648" s="100"/>
      <c r="J648" s="101"/>
      <c r="K648" s="100"/>
      <c r="L648" s="101"/>
      <c r="M648" s="100"/>
      <c r="N648" s="101"/>
      <c r="O648" s="100"/>
      <c r="P648" s="101"/>
      <c r="Q648" s="100"/>
      <c r="R648" s="101"/>
      <c r="S648" s="100"/>
      <c r="T648" s="101"/>
      <c r="U648" s="118"/>
      <c r="V648" s="118"/>
      <c r="W648" s="100"/>
      <c r="X648" s="100"/>
      <c r="Y648" s="100"/>
      <c r="Z648" s="100"/>
      <c r="AA648" s="132"/>
      <c r="AB648" s="101"/>
      <c r="AC648" s="101"/>
      <c r="AD648" s="101"/>
      <c r="AE648" s="100"/>
      <c r="AF648" s="101"/>
      <c r="AG648" s="100"/>
      <c r="AH648" s="101"/>
      <c r="AI648" s="100"/>
      <c r="AJ648" s="101"/>
      <c r="AK648" s="100"/>
      <c r="AL648" s="101"/>
      <c r="AM648" s="101"/>
      <c r="AN648" s="8"/>
      <c r="AO648" s="147">
        <f>IFERROR(VLOOKUP(B648,'A2. Rate Change &amp; Enrollment'!$C$20:$K$769,3,FALSE),0)</f>
        <v>0</v>
      </c>
      <c r="AP648" s="147">
        <f>IFERROR(VLOOKUP(B648,'A2. Rate Change &amp; Enrollment'!$C$20:$K$769,7,FALSE),0)</f>
        <v>0</v>
      </c>
      <c r="AQ648" s="150" t="e">
        <f t="shared" si="78"/>
        <v>#DIV/0!</v>
      </c>
      <c r="AS648" s="177"/>
      <c r="AT648" s="177"/>
      <c r="AV648" s="153" t="e">
        <f t="shared" si="79"/>
        <v>#DIV/0!</v>
      </c>
      <c r="AW648" s="101"/>
      <c r="AY648" s="132"/>
      <c r="AZ648" s="101"/>
      <c r="BA648" s="94"/>
      <c r="BB648" s="94"/>
      <c r="BC648" s="94"/>
      <c r="BD648" s="94"/>
      <c r="BE648" s="101"/>
      <c r="BF648" s="132"/>
      <c r="BG648" s="98"/>
      <c r="BH648" s="74" t="str">
        <f t="shared" si="74"/>
        <v>N</v>
      </c>
      <c r="BI648" t="e">
        <f t="shared" si="75"/>
        <v>#DIV/0!</v>
      </c>
      <c r="BK648" s="283">
        <f>IFERROR(VLOOKUP($B648, 'A2. Rate Change &amp; Enrollment'!$C$14:$BY$769, 75, FALSE), 0)</f>
        <v>0</v>
      </c>
      <c r="BL648" s="283" t="e">
        <f t="shared" si="76"/>
        <v>#DIV/0!</v>
      </c>
      <c r="BM648" s="283" t="e">
        <f t="shared" si="77"/>
        <v>#DIV/0!</v>
      </c>
      <c r="BN648" t="e">
        <f t="shared" si="80"/>
        <v>#DIV/0!</v>
      </c>
    </row>
    <row r="649" spans="1:66" x14ac:dyDescent="0.35">
      <c r="A649" t="s">
        <v>952</v>
      </c>
      <c r="B649" s="144"/>
      <c r="C649" s="98"/>
      <c r="D649" s="43" t="str">
        <f t="shared" si="73"/>
        <v>PPO</v>
      </c>
      <c r="E649" s="100"/>
      <c r="F649" s="101"/>
      <c r="G649" s="100"/>
      <c r="H649" s="101"/>
      <c r="I649" s="100"/>
      <c r="J649" s="101"/>
      <c r="K649" s="100"/>
      <c r="L649" s="101"/>
      <c r="M649" s="100"/>
      <c r="N649" s="101"/>
      <c r="O649" s="100"/>
      <c r="P649" s="101"/>
      <c r="Q649" s="100"/>
      <c r="R649" s="101"/>
      <c r="S649" s="100"/>
      <c r="T649" s="101"/>
      <c r="U649" s="118"/>
      <c r="V649" s="118"/>
      <c r="W649" s="100"/>
      <c r="X649" s="100"/>
      <c r="Y649" s="100"/>
      <c r="Z649" s="100"/>
      <c r="AA649" s="132"/>
      <c r="AB649" s="101"/>
      <c r="AC649" s="101"/>
      <c r="AD649" s="101"/>
      <c r="AE649" s="100"/>
      <c r="AF649" s="101"/>
      <c r="AG649" s="100"/>
      <c r="AH649" s="101"/>
      <c r="AI649" s="100"/>
      <c r="AJ649" s="101"/>
      <c r="AK649" s="100"/>
      <c r="AL649" s="101"/>
      <c r="AM649" s="101"/>
      <c r="AN649" s="8"/>
      <c r="AO649" s="147">
        <f>IFERROR(VLOOKUP(B649,'A2. Rate Change &amp; Enrollment'!$C$20:$K$769,3,FALSE),0)</f>
        <v>0</v>
      </c>
      <c r="AP649" s="147">
        <f>IFERROR(VLOOKUP(B649,'A2. Rate Change &amp; Enrollment'!$C$20:$K$769,7,FALSE),0)</f>
        <v>0</v>
      </c>
      <c r="AQ649" s="150" t="e">
        <f t="shared" si="78"/>
        <v>#DIV/0!</v>
      </c>
      <c r="AS649" s="177"/>
      <c r="AT649" s="177"/>
      <c r="AV649" s="153" t="e">
        <f t="shared" si="79"/>
        <v>#DIV/0!</v>
      </c>
      <c r="AW649" s="101"/>
      <c r="AY649" s="132"/>
      <c r="AZ649" s="101"/>
      <c r="BA649" s="94"/>
      <c r="BB649" s="94"/>
      <c r="BC649" s="94"/>
      <c r="BD649" s="94"/>
      <c r="BE649" s="101"/>
      <c r="BF649" s="132"/>
      <c r="BG649" s="98"/>
      <c r="BH649" s="74" t="str">
        <f t="shared" si="74"/>
        <v>N</v>
      </c>
      <c r="BI649" t="e">
        <f t="shared" si="75"/>
        <v>#DIV/0!</v>
      </c>
      <c r="BK649" s="283">
        <f>IFERROR(VLOOKUP($B649, 'A2. Rate Change &amp; Enrollment'!$C$14:$BY$769, 75, FALSE), 0)</f>
        <v>0</v>
      </c>
      <c r="BL649" s="283" t="e">
        <f t="shared" si="76"/>
        <v>#DIV/0!</v>
      </c>
      <c r="BM649" s="283" t="e">
        <f t="shared" si="77"/>
        <v>#DIV/0!</v>
      </c>
      <c r="BN649" t="e">
        <f t="shared" si="80"/>
        <v>#DIV/0!</v>
      </c>
    </row>
    <row r="650" spans="1:66" x14ac:dyDescent="0.35">
      <c r="A650" t="s">
        <v>953</v>
      </c>
      <c r="B650" s="144"/>
      <c r="C650" s="98"/>
      <c r="D650" s="43" t="str">
        <f t="shared" si="73"/>
        <v>PPO</v>
      </c>
      <c r="E650" s="100"/>
      <c r="F650" s="101"/>
      <c r="G650" s="100"/>
      <c r="H650" s="101"/>
      <c r="I650" s="100"/>
      <c r="J650" s="101"/>
      <c r="K650" s="100"/>
      <c r="L650" s="101"/>
      <c r="M650" s="100"/>
      <c r="N650" s="101"/>
      <c r="O650" s="100"/>
      <c r="P650" s="101"/>
      <c r="Q650" s="100"/>
      <c r="R650" s="101"/>
      <c r="S650" s="100"/>
      <c r="T650" s="101"/>
      <c r="U650" s="118"/>
      <c r="V650" s="118"/>
      <c r="W650" s="100"/>
      <c r="X650" s="100"/>
      <c r="Y650" s="100"/>
      <c r="Z650" s="100"/>
      <c r="AA650" s="132"/>
      <c r="AB650" s="101"/>
      <c r="AC650" s="101"/>
      <c r="AD650" s="101"/>
      <c r="AE650" s="100"/>
      <c r="AF650" s="101"/>
      <c r="AG650" s="100"/>
      <c r="AH650" s="101"/>
      <c r="AI650" s="100"/>
      <c r="AJ650" s="101"/>
      <c r="AK650" s="100"/>
      <c r="AL650" s="101"/>
      <c r="AM650" s="101"/>
      <c r="AN650" s="8"/>
      <c r="AO650" s="147">
        <f>IFERROR(VLOOKUP(B650,'A2. Rate Change &amp; Enrollment'!$C$20:$K$769,3,FALSE),0)</f>
        <v>0</v>
      </c>
      <c r="AP650" s="147">
        <f>IFERROR(VLOOKUP(B650,'A2. Rate Change &amp; Enrollment'!$C$20:$K$769,7,FALSE),0)</f>
        <v>0</v>
      </c>
      <c r="AQ650" s="150" t="e">
        <f t="shared" si="78"/>
        <v>#DIV/0!</v>
      </c>
      <c r="AS650" s="177"/>
      <c r="AT650" s="177"/>
      <c r="AV650" s="153" t="e">
        <f t="shared" si="79"/>
        <v>#DIV/0!</v>
      </c>
      <c r="AW650" s="101"/>
      <c r="AY650" s="132"/>
      <c r="AZ650" s="101"/>
      <c r="BA650" s="94"/>
      <c r="BB650" s="94"/>
      <c r="BC650" s="94"/>
      <c r="BD650" s="94"/>
      <c r="BE650" s="101"/>
      <c r="BF650" s="132"/>
      <c r="BG650" s="98"/>
      <c r="BH650" s="74" t="str">
        <f t="shared" si="74"/>
        <v>N</v>
      </c>
      <c r="BI650" t="e">
        <f t="shared" si="75"/>
        <v>#DIV/0!</v>
      </c>
      <c r="BK650" s="283">
        <f>IFERROR(VLOOKUP($B650, 'A2. Rate Change &amp; Enrollment'!$C$14:$BY$769, 75, FALSE), 0)</f>
        <v>0</v>
      </c>
      <c r="BL650" s="283" t="e">
        <f t="shared" si="76"/>
        <v>#DIV/0!</v>
      </c>
      <c r="BM650" s="283" t="e">
        <f t="shared" si="77"/>
        <v>#DIV/0!</v>
      </c>
      <c r="BN650" t="e">
        <f t="shared" si="80"/>
        <v>#DIV/0!</v>
      </c>
    </row>
    <row r="651" spans="1:66" x14ac:dyDescent="0.35">
      <c r="A651" t="s">
        <v>954</v>
      </c>
      <c r="B651" s="144"/>
      <c r="C651" s="98"/>
      <c r="D651" s="43" t="str">
        <f t="shared" si="73"/>
        <v>PPO</v>
      </c>
      <c r="E651" s="100"/>
      <c r="F651" s="101"/>
      <c r="G651" s="100"/>
      <c r="H651" s="101"/>
      <c r="I651" s="100"/>
      <c r="J651" s="101"/>
      <c r="K651" s="100"/>
      <c r="L651" s="101"/>
      <c r="M651" s="100"/>
      <c r="N651" s="101"/>
      <c r="O651" s="100"/>
      <c r="P651" s="101"/>
      <c r="Q651" s="100"/>
      <c r="R651" s="101"/>
      <c r="S651" s="100"/>
      <c r="T651" s="101"/>
      <c r="U651" s="118"/>
      <c r="V651" s="118"/>
      <c r="W651" s="100"/>
      <c r="X651" s="100"/>
      <c r="Y651" s="100"/>
      <c r="Z651" s="100"/>
      <c r="AA651" s="132"/>
      <c r="AB651" s="101"/>
      <c r="AC651" s="101"/>
      <c r="AD651" s="101"/>
      <c r="AE651" s="100"/>
      <c r="AF651" s="101"/>
      <c r="AG651" s="100"/>
      <c r="AH651" s="101"/>
      <c r="AI651" s="100"/>
      <c r="AJ651" s="101"/>
      <c r="AK651" s="100"/>
      <c r="AL651" s="101"/>
      <c r="AM651" s="101"/>
      <c r="AN651" s="8"/>
      <c r="AO651" s="147">
        <f>IFERROR(VLOOKUP(B651,'A2. Rate Change &amp; Enrollment'!$C$20:$K$769,3,FALSE),0)</f>
        <v>0</v>
      </c>
      <c r="AP651" s="147">
        <f>IFERROR(VLOOKUP(B651,'A2. Rate Change &amp; Enrollment'!$C$20:$K$769,7,FALSE),0)</f>
        <v>0</v>
      </c>
      <c r="AQ651" s="150" t="e">
        <f t="shared" si="78"/>
        <v>#DIV/0!</v>
      </c>
      <c r="AS651" s="177"/>
      <c r="AT651" s="177"/>
      <c r="AV651" s="153" t="e">
        <f t="shared" si="79"/>
        <v>#DIV/0!</v>
      </c>
      <c r="AW651" s="101"/>
      <c r="AY651" s="132"/>
      <c r="AZ651" s="101"/>
      <c r="BA651" s="94"/>
      <c r="BB651" s="94"/>
      <c r="BC651" s="94"/>
      <c r="BD651" s="94"/>
      <c r="BE651" s="101"/>
      <c r="BF651" s="132"/>
      <c r="BG651" s="98"/>
      <c r="BH651" s="74" t="str">
        <f t="shared" si="74"/>
        <v>N</v>
      </c>
      <c r="BI651" t="e">
        <f t="shared" si="75"/>
        <v>#DIV/0!</v>
      </c>
      <c r="BK651" s="283">
        <f>IFERROR(VLOOKUP($B651, 'A2. Rate Change &amp; Enrollment'!$C$14:$BY$769, 75, FALSE), 0)</f>
        <v>0</v>
      </c>
      <c r="BL651" s="283" t="e">
        <f t="shared" si="76"/>
        <v>#DIV/0!</v>
      </c>
      <c r="BM651" s="283" t="e">
        <f t="shared" si="77"/>
        <v>#DIV/0!</v>
      </c>
      <c r="BN651" t="e">
        <f t="shared" si="80"/>
        <v>#DIV/0!</v>
      </c>
    </row>
    <row r="652" spans="1:66" x14ac:dyDescent="0.35">
      <c r="A652" t="s">
        <v>955</v>
      </c>
      <c r="B652" s="144"/>
      <c r="C652" s="98"/>
      <c r="D652" s="43" t="str">
        <f t="shared" si="73"/>
        <v>PPO</v>
      </c>
      <c r="E652" s="100"/>
      <c r="F652" s="101"/>
      <c r="G652" s="100"/>
      <c r="H652" s="101"/>
      <c r="I652" s="100"/>
      <c r="J652" s="101"/>
      <c r="K652" s="100"/>
      <c r="L652" s="101"/>
      <c r="M652" s="100"/>
      <c r="N652" s="101"/>
      <c r="O652" s="100"/>
      <c r="P652" s="101"/>
      <c r="Q652" s="100"/>
      <c r="R652" s="101"/>
      <c r="S652" s="100"/>
      <c r="T652" s="101"/>
      <c r="U652" s="118"/>
      <c r="V652" s="118"/>
      <c r="W652" s="100"/>
      <c r="X652" s="100"/>
      <c r="Y652" s="100"/>
      <c r="Z652" s="100"/>
      <c r="AA652" s="132"/>
      <c r="AB652" s="101"/>
      <c r="AC652" s="101"/>
      <c r="AD652" s="101"/>
      <c r="AE652" s="100"/>
      <c r="AF652" s="101"/>
      <c r="AG652" s="100"/>
      <c r="AH652" s="101"/>
      <c r="AI652" s="100"/>
      <c r="AJ652" s="101"/>
      <c r="AK652" s="100"/>
      <c r="AL652" s="101"/>
      <c r="AM652" s="101"/>
      <c r="AN652" s="8"/>
      <c r="AO652" s="147">
        <f>IFERROR(VLOOKUP(B652,'A2. Rate Change &amp; Enrollment'!$C$20:$K$769,3,FALSE),0)</f>
        <v>0</v>
      </c>
      <c r="AP652" s="147">
        <f>IFERROR(VLOOKUP(B652,'A2. Rate Change &amp; Enrollment'!$C$20:$K$769,7,FALSE),0)</f>
        <v>0</v>
      </c>
      <c r="AQ652" s="150" t="e">
        <f t="shared" si="78"/>
        <v>#DIV/0!</v>
      </c>
      <c r="AS652" s="177"/>
      <c r="AT652" s="177"/>
      <c r="AV652" s="153" t="e">
        <f t="shared" si="79"/>
        <v>#DIV/0!</v>
      </c>
      <c r="AW652" s="101"/>
      <c r="AY652" s="132"/>
      <c r="AZ652" s="101"/>
      <c r="BA652" s="94"/>
      <c r="BB652" s="94"/>
      <c r="BC652" s="94"/>
      <c r="BD652" s="94"/>
      <c r="BE652" s="101"/>
      <c r="BF652" s="132"/>
      <c r="BG652" s="98"/>
      <c r="BH652" s="74" t="str">
        <f t="shared" si="74"/>
        <v>N</v>
      </c>
      <c r="BI652" t="e">
        <f t="shared" si="75"/>
        <v>#DIV/0!</v>
      </c>
      <c r="BK652" s="283">
        <f>IFERROR(VLOOKUP($B652, 'A2. Rate Change &amp; Enrollment'!$C$14:$BY$769, 75, FALSE), 0)</f>
        <v>0</v>
      </c>
      <c r="BL652" s="283" t="e">
        <f t="shared" si="76"/>
        <v>#DIV/0!</v>
      </c>
      <c r="BM652" s="283" t="e">
        <f t="shared" si="77"/>
        <v>#DIV/0!</v>
      </c>
      <c r="BN652" t="e">
        <f t="shared" si="80"/>
        <v>#DIV/0!</v>
      </c>
    </row>
    <row r="653" spans="1:66" x14ac:dyDescent="0.35">
      <c r="A653" t="s">
        <v>956</v>
      </c>
      <c r="B653" s="144"/>
      <c r="C653" s="98"/>
      <c r="D653" s="43" t="str">
        <f t="shared" si="73"/>
        <v>PPO</v>
      </c>
      <c r="E653" s="100"/>
      <c r="F653" s="101"/>
      <c r="G653" s="100"/>
      <c r="H653" s="101"/>
      <c r="I653" s="100"/>
      <c r="J653" s="101"/>
      <c r="K653" s="100"/>
      <c r="L653" s="101"/>
      <c r="M653" s="100"/>
      <c r="N653" s="101"/>
      <c r="O653" s="100"/>
      <c r="P653" s="101"/>
      <c r="Q653" s="100"/>
      <c r="R653" s="101"/>
      <c r="S653" s="100"/>
      <c r="T653" s="101"/>
      <c r="U653" s="118"/>
      <c r="V653" s="118"/>
      <c r="W653" s="100"/>
      <c r="X653" s="100"/>
      <c r="Y653" s="100"/>
      <c r="Z653" s="100"/>
      <c r="AA653" s="132"/>
      <c r="AB653" s="101"/>
      <c r="AC653" s="101"/>
      <c r="AD653" s="101"/>
      <c r="AE653" s="100"/>
      <c r="AF653" s="101"/>
      <c r="AG653" s="100"/>
      <c r="AH653" s="101"/>
      <c r="AI653" s="100"/>
      <c r="AJ653" s="101"/>
      <c r="AK653" s="100"/>
      <c r="AL653" s="101"/>
      <c r="AM653" s="101"/>
      <c r="AN653" s="8"/>
      <c r="AO653" s="147">
        <f>IFERROR(VLOOKUP(B653,'A2. Rate Change &amp; Enrollment'!$C$20:$K$769,3,FALSE),0)</f>
        <v>0</v>
      </c>
      <c r="AP653" s="147">
        <f>IFERROR(VLOOKUP(B653,'A2. Rate Change &amp; Enrollment'!$C$20:$K$769,7,FALSE),0)</f>
        <v>0</v>
      </c>
      <c r="AQ653" s="150" t="e">
        <f t="shared" si="78"/>
        <v>#DIV/0!</v>
      </c>
      <c r="AS653" s="177"/>
      <c r="AT653" s="177"/>
      <c r="AV653" s="153" t="e">
        <f t="shared" si="79"/>
        <v>#DIV/0!</v>
      </c>
      <c r="AW653" s="101"/>
      <c r="AY653" s="132"/>
      <c r="AZ653" s="101"/>
      <c r="BA653" s="94"/>
      <c r="BB653" s="94"/>
      <c r="BC653" s="94"/>
      <c r="BD653" s="94"/>
      <c r="BE653" s="101"/>
      <c r="BF653" s="132"/>
      <c r="BG653" s="98"/>
      <c r="BH653" s="74" t="str">
        <f t="shared" si="74"/>
        <v>N</v>
      </c>
      <c r="BI653" t="e">
        <f t="shared" si="75"/>
        <v>#DIV/0!</v>
      </c>
      <c r="BK653" s="283">
        <f>IFERROR(VLOOKUP($B653, 'A2. Rate Change &amp; Enrollment'!$C$14:$BY$769, 75, FALSE), 0)</f>
        <v>0</v>
      </c>
      <c r="BL653" s="283" t="e">
        <f t="shared" si="76"/>
        <v>#DIV/0!</v>
      </c>
      <c r="BM653" s="283" t="e">
        <f t="shared" si="77"/>
        <v>#DIV/0!</v>
      </c>
      <c r="BN653" t="e">
        <f t="shared" si="80"/>
        <v>#DIV/0!</v>
      </c>
    </row>
    <row r="654" spans="1:66" x14ac:dyDescent="0.35">
      <c r="A654" t="s">
        <v>957</v>
      </c>
      <c r="B654" s="144"/>
      <c r="C654" s="98"/>
      <c r="D654" s="43" t="str">
        <f t="shared" si="73"/>
        <v>PPO</v>
      </c>
      <c r="E654" s="100"/>
      <c r="F654" s="101"/>
      <c r="G654" s="100"/>
      <c r="H654" s="101"/>
      <c r="I654" s="100"/>
      <c r="J654" s="101"/>
      <c r="K654" s="100"/>
      <c r="L654" s="101"/>
      <c r="M654" s="100"/>
      <c r="N654" s="101"/>
      <c r="O654" s="100"/>
      <c r="P654" s="101"/>
      <c r="Q654" s="100"/>
      <c r="R654" s="101"/>
      <c r="S654" s="100"/>
      <c r="T654" s="101"/>
      <c r="U654" s="118"/>
      <c r="V654" s="118"/>
      <c r="W654" s="100"/>
      <c r="X654" s="100"/>
      <c r="Y654" s="100"/>
      <c r="Z654" s="100"/>
      <c r="AA654" s="132"/>
      <c r="AB654" s="101"/>
      <c r="AC654" s="101"/>
      <c r="AD654" s="101"/>
      <c r="AE654" s="100"/>
      <c r="AF654" s="101"/>
      <c r="AG654" s="100"/>
      <c r="AH654" s="101"/>
      <c r="AI654" s="100"/>
      <c r="AJ654" s="101"/>
      <c r="AK654" s="100"/>
      <c r="AL654" s="101"/>
      <c r="AM654" s="101"/>
      <c r="AN654" s="8"/>
      <c r="AO654" s="147">
        <f>IFERROR(VLOOKUP(B654,'A2. Rate Change &amp; Enrollment'!$C$20:$K$769,3,FALSE),0)</f>
        <v>0</v>
      </c>
      <c r="AP654" s="147">
        <f>IFERROR(VLOOKUP(B654,'A2. Rate Change &amp; Enrollment'!$C$20:$K$769,7,FALSE),0)</f>
        <v>0</v>
      </c>
      <c r="AQ654" s="150" t="e">
        <f t="shared" si="78"/>
        <v>#DIV/0!</v>
      </c>
      <c r="AS654" s="177"/>
      <c r="AT654" s="177"/>
      <c r="AV654" s="153" t="e">
        <f t="shared" si="79"/>
        <v>#DIV/0!</v>
      </c>
      <c r="AW654" s="101"/>
      <c r="AY654" s="132"/>
      <c r="AZ654" s="101"/>
      <c r="BA654" s="94"/>
      <c r="BB654" s="94"/>
      <c r="BC654" s="94"/>
      <c r="BD654" s="94"/>
      <c r="BE654" s="101"/>
      <c r="BF654" s="132"/>
      <c r="BG654" s="98"/>
      <c r="BH654" s="74" t="str">
        <f t="shared" si="74"/>
        <v>N</v>
      </c>
      <c r="BI654" t="e">
        <f t="shared" si="75"/>
        <v>#DIV/0!</v>
      </c>
      <c r="BK654" s="283">
        <f>IFERROR(VLOOKUP($B654, 'A2. Rate Change &amp; Enrollment'!$C$14:$BY$769, 75, FALSE), 0)</f>
        <v>0</v>
      </c>
      <c r="BL654" s="283" t="e">
        <f t="shared" si="76"/>
        <v>#DIV/0!</v>
      </c>
      <c r="BM654" s="283" t="e">
        <f t="shared" si="77"/>
        <v>#DIV/0!</v>
      </c>
      <c r="BN654" t="e">
        <f t="shared" si="80"/>
        <v>#DIV/0!</v>
      </c>
    </row>
    <row r="655" spans="1:66" x14ac:dyDescent="0.35">
      <c r="A655" t="s">
        <v>958</v>
      </c>
      <c r="B655" s="144"/>
      <c r="C655" s="98"/>
      <c r="D655" s="43" t="str">
        <f t="shared" si="73"/>
        <v>PPO</v>
      </c>
      <c r="E655" s="100"/>
      <c r="F655" s="101"/>
      <c r="G655" s="100"/>
      <c r="H655" s="101"/>
      <c r="I655" s="100"/>
      <c r="J655" s="101"/>
      <c r="K655" s="100"/>
      <c r="L655" s="101"/>
      <c r="M655" s="100"/>
      <c r="N655" s="101"/>
      <c r="O655" s="100"/>
      <c r="P655" s="101"/>
      <c r="Q655" s="100"/>
      <c r="R655" s="101"/>
      <c r="S655" s="100"/>
      <c r="T655" s="101"/>
      <c r="U655" s="118"/>
      <c r="V655" s="118"/>
      <c r="W655" s="100"/>
      <c r="X655" s="100"/>
      <c r="Y655" s="100"/>
      <c r="Z655" s="100"/>
      <c r="AA655" s="132"/>
      <c r="AB655" s="101"/>
      <c r="AC655" s="101"/>
      <c r="AD655" s="101"/>
      <c r="AE655" s="100"/>
      <c r="AF655" s="101"/>
      <c r="AG655" s="100"/>
      <c r="AH655" s="101"/>
      <c r="AI655" s="100"/>
      <c r="AJ655" s="101"/>
      <c r="AK655" s="100"/>
      <c r="AL655" s="101"/>
      <c r="AM655" s="101"/>
      <c r="AN655" s="8"/>
      <c r="AO655" s="147">
        <f>IFERROR(VLOOKUP(B655,'A2. Rate Change &amp; Enrollment'!$C$20:$K$769,3,FALSE),0)</f>
        <v>0</v>
      </c>
      <c r="AP655" s="147">
        <f>IFERROR(VLOOKUP(B655,'A2. Rate Change &amp; Enrollment'!$C$20:$K$769,7,FALSE),0)</f>
        <v>0</v>
      </c>
      <c r="AQ655" s="150" t="e">
        <f t="shared" si="78"/>
        <v>#DIV/0!</v>
      </c>
      <c r="AS655" s="177"/>
      <c r="AT655" s="177"/>
      <c r="AV655" s="153" t="e">
        <f t="shared" si="79"/>
        <v>#DIV/0!</v>
      </c>
      <c r="AW655" s="101"/>
      <c r="AY655" s="132"/>
      <c r="AZ655" s="101"/>
      <c r="BA655" s="94"/>
      <c r="BB655" s="94"/>
      <c r="BC655" s="94"/>
      <c r="BD655" s="94"/>
      <c r="BE655" s="101"/>
      <c r="BF655" s="132"/>
      <c r="BG655" s="98"/>
      <c r="BH655" s="74" t="str">
        <f t="shared" si="74"/>
        <v>N</v>
      </c>
      <c r="BI655" t="e">
        <f t="shared" si="75"/>
        <v>#DIV/0!</v>
      </c>
      <c r="BK655" s="283">
        <f>IFERROR(VLOOKUP($B655, 'A2. Rate Change &amp; Enrollment'!$C$14:$BY$769, 75, FALSE), 0)</f>
        <v>0</v>
      </c>
      <c r="BL655" s="283" t="e">
        <f t="shared" si="76"/>
        <v>#DIV/0!</v>
      </c>
      <c r="BM655" s="283" t="e">
        <f t="shared" si="77"/>
        <v>#DIV/0!</v>
      </c>
      <c r="BN655" t="e">
        <f t="shared" si="80"/>
        <v>#DIV/0!</v>
      </c>
    </row>
    <row r="656" spans="1:66" x14ac:dyDescent="0.35">
      <c r="A656" t="s">
        <v>959</v>
      </c>
      <c r="B656" s="144"/>
      <c r="C656" s="98"/>
      <c r="D656" s="43" t="str">
        <f t="shared" ref="D656:D719" si="81">$B$4</f>
        <v>PPO</v>
      </c>
      <c r="E656" s="100"/>
      <c r="F656" s="101"/>
      <c r="G656" s="100"/>
      <c r="H656" s="101"/>
      <c r="I656" s="100"/>
      <c r="J656" s="101"/>
      <c r="K656" s="100"/>
      <c r="L656" s="101"/>
      <c r="M656" s="100"/>
      <c r="N656" s="101"/>
      <c r="O656" s="100"/>
      <c r="P656" s="101"/>
      <c r="Q656" s="100"/>
      <c r="R656" s="101"/>
      <c r="S656" s="100"/>
      <c r="T656" s="101"/>
      <c r="U656" s="118"/>
      <c r="V656" s="118"/>
      <c r="W656" s="100"/>
      <c r="X656" s="100"/>
      <c r="Y656" s="100"/>
      <c r="Z656" s="100"/>
      <c r="AA656" s="132"/>
      <c r="AB656" s="101"/>
      <c r="AC656" s="101"/>
      <c r="AD656" s="101"/>
      <c r="AE656" s="100"/>
      <c r="AF656" s="101"/>
      <c r="AG656" s="100"/>
      <c r="AH656" s="101"/>
      <c r="AI656" s="100"/>
      <c r="AJ656" s="101"/>
      <c r="AK656" s="100"/>
      <c r="AL656" s="101"/>
      <c r="AM656" s="101"/>
      <c r="AN656" s="8"/>
      <c r="AO656" s="147">
        <f>IFERROR(VLOOKUP(B656,'A2. Rate Change &amp; Enrollment'!$C$20:$K$769,3,FALSE),0)</f>
        <v>0</v>
      </c>
      <c r="AP656" s="147">
        <f>IFERROR(VLOOKUP(B656,'A2. Rate Change &amp; Enrollment'!$C$20:$K$769,7,FALSE),0)</f>
        <v>0</v>
      </c>
      <c r="AQ656" s="150" t="e">
        <f t="shared" si="78"/>
        <v>#DIV/0!</v>
      </c>
      <c r="AS656" s="177"/>
      <c r="AT656" s="177"/>
      <c r="AV656" s="153" t="e">
        <f t="shared" si="79"/>
        <v>#DIV/0!</v>
      </c>
      <c r="AW656" s="101"/>
      <c r="AY656" s="132"/>
      <c r="AZ656" s="101"/>
      <c r="BA656" s="94"/>
      <c r="BB656" s="94"/>
      <c r="BC656" s="94"/>
      <c r="BD656" s="94"/>
      <c r="BE656" s="101"/>
      <c r="BF656" s="132"/>
      <c r="BG656" s="98"/>
      <c r="BH656" s="74" t="str">
        <f t="shared" ref="BH656:BH719" si="82">IF(OR(AS656-AT656&gt;5%, AT656-AS656&gt;5%), "Y", "N")</f>
        <v>N</v>
      </c>
      <c r="BI656" t="e">
        <f t="shared" ref="BI656:BI719" si="83">IF(AND(AQ656&gt;5%, BH656="Y"), "Y", "N")</f>
        <v>#DIV/0!</v>
      </c>
      <c r="BK656" s="283">
        <f>IFERROR(VLOOKUP($B656, 'A2. Rate Change &amp; Enrollment'!$C$14:$BY$769, 75, FALSE), 0)</f>
        <v>0</v>
      </c>
      <c r="BL656" s="283" t="e">
        <f t="shared" ref="BL656:BL719" si="84">BK656/$BK$14</f>
        <v>#DIV/0!</v>
      </c>
      <c r="BM656" s="283" t="e">
        <f t="shared" ref="BM656:BM719" si="85">AS656/$AS$14</f>
        <v>#DIV/0!</v>
      </c>
      <c r="BN656" t="e">
        <f t="shared" si="80"/>
        <v>#DIV/0!</v>
      </c>
    </row>
    <row r="657" spans="1:66" x14ac:dyDescent="0.35">
      <c r="A657" t="s">
        <v>960</v>
      </c>
      <c r="B657" s="144"/>
      <c r="C657" s="98"/>
      <c r="D657" s="43" t="str">
        <f t="shared" si="81"/>
        <v>PPO</v>
      </c>
      <c r="E657" s="100"/>
      <c r="F657" s="101"/>
      <c r="G657" s="100"/>
      <c r="H657" s="101"/>
      <c r="I657" s="100"/>
      <c r="J657" s="101"/>
      <c r="K657" s="100"/>
      <c r="L657" s="101"/>
      <c r="M657" s="100"/>
      <c r="N657" s="101"/>
      <c r="O657" s="100"/>
      <c r="P657" s="101"/>
      <c r="Q657" s="100"/>
      <c r="R657" s="101"/>
      <c r="S657" s="100"/>
      <c r="T657" s="101"/>
      <c r="U657" s="118"/>
      <c r="V657" s="118"/>
      <c r="W657" s="100"/>
      <c r="X657" s="100"/>
      <c r="Y657" s="100"/>
      <c r="Z657" s="100"/>
      <c r="AA657" s="132"/>
      <c r="AB657" s="101"/>
      <c r="AC657" s="101"/>
      <c r="AD657" s="101"/>
      <c r="AE657" s="100"/>
      <c r="AF657" s="101"/>
      <c r="AG657" s="100"/>
      <c r="AH657" s="101"/>
      <c r="AI657" s="100"/>
      <c r="AJ657" s="101"/>
      <c r="AK657" s="100"/>
      <c r="AL657" s="101"/>
      <c r="AM657" s="101"/>
      <c r="AN657" s="8"/>
      <c r="AO657" s="147">
        <f>IFERROR(VLOOKUP(B657,'A2. Rate Change &amp; Enrollment'!$C$20:$K$769,3,FALSE),0)</f>
        <v>0</v>
      </c>
      <c r="AP657" s="147">
        <f>IFERROR(VLOOKUP(B657,'A2. Rate Change &amp; Enrollment'!$C$20:$K$769,7,FALSE),0)</f>
        <v>0</v>
      </c>
      <c r="AQ657" s="150" t="e">
        <f t="shared" ref="AQ657:AQ720" si="86">AP657/$AP$11</f>
        <v>#DIV/0!</v>
      </c>
      <c r="AS657" s="177"/>
      <c r="AT657" s="177"/>
      <c r="AV657" s="153" t="e">
        <f t="shared" ref="AV657:AV720" si="87">AS657/AT657-1</f>
        <v>#DIV/0!</v>
      </c>
      <c r="AW657" s="101"/>
      <c r="AY657" s="132"/>
      <c r="AZ657" s="101"/>
      <c r="BA657" s="94"/>
      <c r="BB657" s="94"/>
      <c r="BC657" s="94"/>
      <c r="BD657" s="94"/>
      <c r="BE657" s="101"/>
      <c r="BF657" s="132"/>
      <c r="BG657" s="98"/>
      <c r="BH657" s="74" t="str">
        <f t="shared" si="82"/>
        <v>N</v>
      </c>
      <c r="BI657" t="e">
        <f t="shared" si="83"/>
        <v>#DIV/0!</v>
      </c>
      <c r="BK657" s="283">
        <f>IFERROR(VLOOKUP($B657, 'A2. Rate Change &amp; Enrollment'!$C$14:$BY$769, 75, FALSE), 0)</f>
        <v>0</v>
      </c>
      <c r="BL657" s="283" t="e">
        <f t="shared" si="84"/>
        <v>#DIV/0!</v>
      </c>
      <c r="BM657" s="283" t="e">
        <f t="shared" si="85"/>
        <v>#DIV/0!</v>
      </c>
      <c r="BN657" t="e">
        <f t="shared" ref="BN657:BN720" si="88">IF(ABS(BM657-BL657)&lt;0.001, "N", "Y")</f>
        <v>#DIV/0!</v>
      </c>
    </row>
    <row r="658" spans="1:66" x14ac:dyDescent="0.35">
      <c r="A658" t="s">
        <v>961</v>
      </c>
      <c r="B658" s="144"/>
      <c r="C658" s="98"/>
      <c r="D658" s="43" t="str">
        <f t="shared" si="81"/>
        <v>PPO</v>
      </c>
      <c r="E658" s="100"/>
      <c r="F658" s="101"/>
      <c r="G658" s="100"/>
      <c r="H658" s="101"/>
      <c r="I658" s="100"/>
      <c r="J658" s="101"/>
      <c r="K658" s="100"/>
      <c r="L658" s="101"/>
      <c r="M658" s="100"/>
      <c r="N658" s="101"/>
      <c r="O658" s="100"/>
      <c r="P658" s="101"/>
      <c r="Q658" s="100"/>
      <c r="R658" s="101"/>
      <c r="S658" s="100"/>
      <c r="T658" s="101"/>
      <c r="U658" s="118"/>
      <c r="V658" s="118"/>
      <c r="W658" s="100"/>
      <c r="X658" s="100"/>
      <c r="Y658" s="100"/>
      <c r="Z658" s="100"/>
      <c r="AA658" s="132"/>
      <c r="AB658" s="101"/>
      <c r="AC658" s="101"/>
      <c r="AD658" s="101"/>
      <c r="AE658" s="100"/>
      <c r="AF658" s="101"/>
      <c r="AG658" s="100"/>
      <c r="AH658" s="101"/>
      <c r="AI658" s="100"/>
      <c r="AJ658" s="101"/>
      <c r="AK658" s="100"/>
      <c r="AL658" s="101"/>
      <c r="AM658" s="101"/>
      <c r="AN658" s="8"/>
      <c r="AO658" s="147">
        <f>IFERROR(VLOOKUP(B658,'A2. Rate Change &amp; Enrollment'!$C$20:$K$769,3,FALSE),0)</f>
        <v>0</v>
      </c>
      <c r="AP658" s="147">
        <f>IFERROR(VLOOKUP(B658,'A2. Rate Change &amp; Enrollment'!$C$20:$K$769,7,FALSE),0)</f>
        <v>0</v>
      </c>
      <c r="AQ658" s="150" t="e">
        <f t="shared" si="86"/>
        <v>#DIV/0!</v>
      </c>
      <c r="AS658" s="177"/>
      <c r="AT658" s="177"/>
      <c r="AV658" s="153" t="e">
        <f t="shared" si="87"/>
        <v>#DIV/0!</v>
      </c>
      <c r="AW658" s="101"/>
      <c r="AY658" s="132"/>
      <c r="AZ658" s="101"/>
      <c r="BA658" s="94"/>
      <c r="BB658" s="94"/>
      <c r="BC658" s="94"/>
      <c r="BD658" s="94"/>
      <c r="BE658" s="101"/>
      <c r="BF658" s="132"/>
      <c r="BG658" s="98"/>
      <c r="BH658" s="74" t="str">
        <f t="shared" si="82"/>
        <v>N</v>
      </c>
      <c r="BI658" t="e">
        <f t="shared" si="83"/>
        <v>#DIV/0!</v>
      </c>
      <c r="BK658" s="283">
        <f>IFERROR(VLOOKUP($B658, 'A2. Rate Change &amp; Enrollment'!$C$14:$BY$769, 75, FALSE), 0)</f>
        <v>0</v>
      </c>
      <c r="BL658" s="283" t="e">
        <f t="shared" si="84"/>
        <v>#DIV/0!</v>
      </c>
      <c r="BM658" s="283" t="e">
        <f t="shared" si="85"/>
        <v>#DIV/0!</v>
      </c>
      <c r="BN658" t="e">
        <f t="shared" si="88"/>
        <v>#DIV/0!</v>
      </c>
    </row>
    <row r="659" spans="1:66" x14ac:dyDescent="0.35">
      <c r="A659" t="s">
        <v>962</v>
      </c>
      <c r="B659" s="144"/>
      <c r="C659" s="98"/>
      <c r="D659" s="43" t="str">
        <f t="shared" si="81"/>
        <v>PPO</v>
      </c>
      <c r="E659" s="100"/>
      <c r="F659" s="101"/>
      <c r="G659" s="100"/>
      <c r="H659" s="101"/>
      <c r="I659" s="100"/>
      <c r="J659" s="101"/>
      <c r="K659" s="100"/>
      <c r="L659" s="101"/>
      <c r="M659" s="100"/>
      <c r="N659" s="101"/>
      <c r="O659" s="100"/>
      <c r="P659" s="101"/>
      <c r="Q659" s="100"/>
      <c r="R659" s="101"/>
      <c r="S659" s="100"/>
      <c r="T659" s="101"/>
      <c r="U659" s="118"/>
      <c r="V659" s="118"/>
      <c r="W659" s="100"/>
      <c r="X659" s="100"/>
      <c r="Y659" s="100"/>
      <c r="Z659" s="100"/>
      <c r="AA659" s="132"/>
      <c r="AB659" s="101"/>
      <c r="AC659" s="101"/>
      <c r="AD659" s="101"/>
      <c r="AE659" s="100"/>
      <c r="AF659" s="101"/>
      <c r="AG659" s="100"/>
      <c r="AH659" s="101"/>
      <c r="AI659" s="100"/>
      <c r="AJ659" s="101"/>
      <c r="AK659" s="100"/>
      <c r="AL659" s="101"/>
      <c r="AM659" s="101"/>
      <c r="AN659" s="8"/>
      <c r="AO659" s="147">
        <f>IFERROR(VLOOKUP(B659,'A2. Rate Change &amp; Enrollment'!$C$20:$K$769,3,FALSE),0)</f>
        <v>0</v>
      </c>
      <c r="AP659" s="147">
        <f>IFERROR(VLOOKUP(B659,'A2. Rate Change &amp; Enrollment'!$C$20:$K$769,7,FALSE),0)</f>
        <v>0</v>
      </c>
      <c r="AQ659" s="150" t="e">
        <f t="shared" si="86"/>
        <v>#DIV/0!</v>
      </c>
      <c r="AS659" s="177"/>
      <c r="AT659" s="177"/>
      <c r="AV659" s="153" t="e">
        <f t="shared" si="87"/>
        <v>#DIV/0!</v>
      </c>
      <c r="AW659" s="101"/>
      <c r="AY659" s="132"/>
      <c r="AZ659" s="101"/>
      <c r="BA659" s="94"/>
      <c r="BB659" s="94"/>
      <c r="BC659" s="94"/>
      <c r="BD659" s="94"/>
      <c r="BE659" s="101"/>
      <c r="BF659" s="132"/>
      <c r="BG659" s="98"/>
      <c r="BH659" s="74" t="str">
        <f t="shared" si="82"/>
        <v>N</v>
      </c>
      <c r="BI659" t="e">
        <f t="shared" si="83"/>
        <v>#DIV/0!</v>
      </c>
      <c r="BK659" s="283">
        <f>IFERROR(VLOOKUP($B659, 'A2. Rate Change &amp; Enrollment'!$C$14:$BY$769, 75, FALSE), 0)</f>
        <v>0</v>
      </c>
      <c r="BL659" s="283" t="e">
        <f t="shared" si="84"/>
        <v>#DIV/0!</v>
      </c>
      <c r="BM659" s="283" t="e">
        <f t="shared" si="85"/>
        <v>#DIV/0!</v>
      </c>
      <c r="BN659" t="e">
        <f t="shared" si="88"/>
        <v>#DIV/0!</v>
      </c>
    </row>
    <row r="660" spans="1:66" x14ac:dyDescent="0.35">
      <c r="A660" t="s">
        <v>963</v>
      </c>
      <c r="B660" s="144"/>
      <c r="C660" s="98"/>
      <c r="D660" s="43" t="str">
        <f t="shared" si="81"/>
        <v>PPO</v>
      </c>
      <c r="E660" s="100"/>
      <c r="F660" s="101"/>
      <c r="G660" s="100"/>
      <c r="H660" s="101"/>
      <c r="I660" s="100"/>
      <c r="J660" s="101"/>
      <c r="K660" s="100"/>
      <c r="L660" s="101"/>
      <c r="M660" s="100"/>
      <c r="N660" s="101"/>
      <c r="O660" s="100"/>
      <c r="P660" s="101"/>
      <c r="Q660" s="100"/>
      <c r="R660" s="101"/>
      <c r="S660" s="100"/>
      <c r="T660" s="101"/>
      <c r="U660" s="118"/>
      <c r="V660" s="118"/>
      <c r="W660" s="100"/>
      <c r="X660" s="100"/>
      <c r="Y660" s="100"/>
      <c r="Z660" s="100"/>
      <c r="AA660" s="132"/>
      <c r="AB660" s="101"/>
      <c r="AC660" s="101"/>
      <c r="AD660" s="101"/>
      <c r="AE660" s="100"/>
      <c r="AF660" s="101"/>
      <c r="AG660" s="100"/>
      <c r="AH660" s="101"/>
      <c r="AI660" s="100"/>
      <c r="AJ660" s="101"/>
      <c r="AK660" s="100"/>
      <c r="AL660" s="101"/>
      <c r="AM660" s="101"/>
      <c r="AN660" s="8"/>
      <c r="AO660" s="147">
        <f>IFERROR(VLOOKUP(B660,'A2. Rate Change &amp; Enrollment'!$C$20:$K$769,3,FALSE),0)</f>
        <v>0</v>
      </c>
      <c r="AP660" s="147">
        <f>IFERROR(VLOOKUP(B660,'A2. Rate Change &amp; Enrollment'!$C$20:$K$769,7,FALSE),0)</f>
        <v>0</v>
      </c>
      <c r="AQ660" s="150" t="e">
        <f t="shared" si="86"/>
        <v>#DIV/0!</v>
      </c>
      <c r="AS660" s="177"/>
      <c r="AT660" s="177"/>
      <c r="AV660" s="153" t="e">
        <f t="shared" si="87"/>
        <v>#DIV/0!</v>
      </c>
      <c r="AW660" s="101"/>
      <c r="AY660" s="132"/>
      <c r="AZ660" s="101"/>
      <c r="BA660" s="94"/>
      <c r="BB660" s="94"/>
      <c r="BC660" s="94"/>
      <c r="BD660" s="94"/>
      <c r="BE660" s="101"/>
      <c r="BF660" s="132"/>
      <c r="BG660" s="98"/>
      <c r="BH660" s="74" t="str">
        <f t="shared" si="82"/>
        <v>N</v>
      </c>
      <c r="BI660" t="e">
        <f t="shared" si="83"/>
        <v>#DIV/0!</v>
      </c>
      <c r="BK660" s="283">
        <f>IFERROR(VLOOKUP($B660, 'A2. Rate Change &amp; Enrollment'!$C$14:$BY$769, 75, FALSE), 0)</f>
        <v>0</v>
      </c>
      <c r="BL660" s="283" t="e">
        <f t="shared" si="84"/>
        <v>#DIV/0!</v>
      </c>
      <c r="BM660" s="283" t="e">
        <f t="shared" si="85"/>
        <v>#DIV/0!</v>
      </c>
      <c r="BN660" t="e">
        <f t="shared" si="88"/>
        <v>#DIV/0!</v>
      </c>
    </row>
    <row r="661" spans="1:66" x14ac:dyDescent="0.35">
      <c r="A661" t="s">
        <v>964</v>
      </c>
      <c r="B661" s="144"/>
      <c r="C661" s="98"/>
      <c r="D661" s="43" t="str">
        <f t="shared" si="81"/>
        <v>PPO</v>
      </c>
      <c r="E661" s="100"/>
      <c r="F661" s="101"/>
      <c r="G661" s="100"/>
      <c r="H661" s="101"/>
      <c r="I661" s="100"/>
      <c r="J661" s="101"/>
      <c r="K661" s="100"/>
      <c r="L661" s="101"/>
      <c r="M661" s="100"/>
      <c r="N661" s="101"/>
      <c r="O661" s="100"/>
      <c r="P661" s="101"/>
      <c r="Q661" s="100"/>
      <c r="R661" s="101"/>
      <c r="S661" s="100"/>
      <c r="T661" s="101"/>
      <c r="U661" s="118"/>
      <c r="V661" s="118"/>
      <c r="W661" s="100"/>
      <c r="X661" s="100"/>
      <c r="Y661" s="100"/>
      <c r="Z661" s="100"/>
      <c r="AA661" s="132"/>
      <c r="AB661" s="101"/>
      <c r="AC661" s="101"/>
      <c r="AD661" s="101"/>
      <c r="AE661" s="100"/>
      <c r="AF661" s="101"/>
      <c r="AG661" s="100"/>
      <c r="AH661" s="101"/>
      <c r="AI661" s="100"/>
      <c r="AJ661" s="101"/>
      <c r="AK661" s="100"/>
      <c r="AL661" s="101"/>
      <c r="AM661" s="101"/>
      <c r="AN661" s="8"/>
      <c r="AO661" s="147">
        <f>IFERROR(VLOOKUP(B661,'A2. Rate Change &amp; Enrollment'!$C$20:$K$769,3,FALSE),0)</f>
        <v>0</v>
      </c>
      <c r="AP661" s="147">
        <f>IFERROR(VLOOKUP(B661,'A2. Rate Change &amp; Enrollment'!$C$20:$K$769,7,FALSE),0)</f>
        <v>0</v>
      </c>
      <c r="AQ661" s="150" t="e">
        <f t="shared" si="86"/>
        <v>#DIV/0!</v>
      </c>
      <c r="AS661" s="177"/>
      <c r="AT661" s="177"/>
      <c r="AV661" s="153" t="e">
        <f t="shared" si="87"/>
        <v>#DIV/0!</v>
      </c>
      <c r="AW661" s="101"/>
      <c r="AY661" s="132"/>
      <c r="AZ661" s="101"/>
      <c r="BA661" s="94"/>
      <c r="BB661" s="94"/>
      <c r="BC661" s="94"/>
      <c r="BD661" s="94"/>
      <c r="BE661" s="101"/>
      <c r="BF661" s="132"/>
      <c r="BG661" s="98"/>
      <c r="BH661" s="74" t="str">
        <f t="shared" si="82"/>
        <v>N</v>
      </c>
      <c r="BI661" t="e">
        <f t="shared" si="83"/>
        <v>#DIV/0!</v>
      </c>
      <c r="BK661" s="283">
        <f>IFERROR(VLOOKUP($B661, 'A2. Rate Change &amp; Enrollment'!$C$14:$BY$769, 75, FALSE), 0)</f>
        <v>0</v>
      </c>
      <c r="BL661" s="283" t="e">
        <f t="shared" si="84"/>
        <v>#DIV/0!</v>
      </c>
      <c r="BM661" s="283" t="e">
        <f t="shared" si="85"/>
        <v>#DIV/0!</v>
      </c>
      <c r="BN661" t="e">
        <f t="shared" si="88"/>
        <v>#DIV/0!</v>
      </c>
    </row>
    <row r="662" spans="1:66" x14ac:dyDescent="0.35">
      <c r="A662" t="s">
        <v>965</v>
      </c>
      <c r="B662" s="144"/>
      <c r="C662" s="98"/>
      <c r="D662" s="43" t="str">
        <f t="shared" si="81"/>
        <v>PPO</v>
      </c>
      <c r="E662" s="100"/>
      <c r="F662" s="101"/>
      <c r="G662" s="100"/>
      <c r="H662" s="101"/>
      <c r="I662" s="100"/>
      <c r="J662" s="101"/>
      <c r="K662" s="100"/>
      <c r="L662" s="101"/>
      <c r="M662" s="100"/>
      <c r="N662" s="101"/>
      <c r="O662" s="100"/>
      <c r="P662" s="101"/>
      <c r="Q662" s="100"/>
      <c r="R662" s="101"/>
      <c r="S662" s="100"/>
      <c r="T662" s="101"/>
      <c r="U662" s="118"/>
      <c r="V662" s="118"/>
      <c r="W662" s="100"/>
      <c r="X662" s="100"/>
      <c r="Y662" s="100"/>
      <c r="Z662" s="100"/>
      <c r="AA662" s="132"/>
      <c r="AB662" s="101"/>
      <c r="AC662" s="101"/>
      <c r="AD662" s="101"/>
      <c r="AE662" s="100"/>
      <c r="AF662" s="101"/>
      <c r="AG662" s="100"/>
      <c r="AH662" s="101"/>
      <c r="AI662" s="100"/>
      <c r="AJ662" s="101"/>
      <c r="AK662" s="100"/>
      <c r="AL662" s="101"/>
      <c r="AM662" s="101"/>
      <c r="AN662" s="8"/>
      <c r="AO662" s="147">
        <f>IFERROR(VLOOKUP(B662,'A2. Rate Change &amp; Enrollment'!$C$20:$K$769,3,FALSE),0)</f>
        <v>0</v>
      </c>
      <c r="AP662" s="147">
        <f>IFERROR(VLOOKUP(B662,'A2. Rate Change &amp; Enrollment'!$C$20:$K$769,7,FALSE),0)</f>
        <v>0</v>
      </c>
      <c r="AQ662" s="150" t="e">
        <f t="shared" si="86"/>
        <v>#DIV/0!</v>
      </c>
      <c r="AS662" s="177"/>
      <c r="AT662" s="177"/>
      <c r="AV662" s="153" t="e">
        <f t="shared" si="87"/>
        <v>#DIV/0!</v>
      </c>
      <c r="AW662" s="101"/>
      <c r="AY662" s="132"/>
      <c r="AZ662" s="101"/>
      <c r="BA662" s="94"/>
      <c r="BB662" s="94"/>
      <c r="BC662" s="94"/>
      <c r="BD662" s="94"/>
      <c r="BE662" s="101"/>
      <c r="BF662" s="132"/>
      <c r="BG662" s="98"/>
      <c r="BH662" s="74" t="str">
        <f t="shared" si="82"/>
        <v>N</v>
      </c>
      <c r="BI662" t="e">
        <f t="shared" si="83"/>
        <v>#DIV/0!</v>
      </c>
      <c r="BK662" s="283">
        <f>IFERROR(VLOOKUP($B662, 'A2. Rate Change &amp; Enrollment'!$C$14:$BY$769, 75, FALSE), 0)</f>
        <v>0</v>
      </c>
      <c r="BL662" s="283" t="e">
        <f t="shared" si="84"/>
        <v>#DIV/0!</v>
      </c>
      <c r="BM662" s="283" t="e">
        <f t="shared" si="85"/>
        <v>#DIV/0!</v>
      </c>
      <c r="BN662" t="e">
        <f t="shared" si="88"/>
        <v>#DIV/0!</v>
      </c>
    </row>
    <row r="663" spans="1:66" x14ac:dyDescent="0.35">
      <c r="A663" t="s">
        <v>966</v>
      </c>
      <c r="B663" s="144"/>
      <c r="C663" s="98"/>
      <c r="D663" s="43" t="str">
        <f t="shared" si="81"/>
        <v>PPO</v>
      </c>
      <c r="E663" s="100"/>
      <c r="F663" s="101"/>
      <c r="G663" s="100"/>
      <c r="H663" s="101"/>
      <c r="I663" s="100"/>
      <c r="J663" s="101"/>
      <c r="K663" s="100"/>
      <c r="L663" s="101"/>
      <c r="M663" s="100"/>
      <c r="N663" s="101"/>
      <c r="O663" s="100"/>
      <c r="P663" s="101"/>
      <c r="Q663" s="100"/>
      <c r="R663" s="101"/>
      <c r="S663" s="100"/>
      <c r="T663" s="101"/>
      <c r="U663" s="118"/>
      <c r="V663" s="118"/>
      <c r="W663" s="100"/>
      <c r="X663" s="100"/>
      <c r="Y663" s="100"/>
      <c r="Z663" s="100"/>
      <c r="AA663" s="132"/>
      <c r="AB663" s="101"/>
      <c r="AC663" s="101"/>
      <c r="AD663" s="101"/>
      <c r="AE663" s="100"/>
      <c r="AF663" s="101"/>
      <c r="AG663" s="100"/>
      <c r="AH663" s="101"/>
      <c r="AI663" s="100"/>
      <c r="AJ663" s="101"/>
      <c r="AK663" s="100"/>
      <c r="AL663" s="101"/>
      <c r="AM663" s="101"/>
      <c r="AN663" s="8"/>
      <c r="AO663" s="147">
        <f>IFERROR(VLOOKUP(B663,'A2. Rate Change &amp; Enrollment'!$C$20:$K$769,3,FALSE),0)</f>
        <v>0</v>
      </c>
      <c r="AP663" s="147">
        <f>IFERROR(VLOOKUP(B663,'A2. Rate Change &amp; Enrollment'!$C$20:$K$769,7,FALSE),0)</f>
        <v>0</v>
      </c>
      <c r="AQ663" s="150" t="e">
        <f t="shared" si="86"/>
        <v>#DIV/0!</v>
      </c>
      <c r="AS663" s="177"/>
      <c r="AT663" s="177"/>
      <c r="AV663" s="153" t="e">
        <f t="shared" si="87"/>
        <v>#DIV/0!</v>
      </c>
      <c r="AW663" s="101"/>
      <c r="AY663" s="132"/>
      <c r="AZ663" s="101"/>
      <c r="BA663" s="94"/>
      <c r="BB663" s="94"/>
      <c r="BC663" s="94"/>
      <c r="BD663" s="94"/>
      <c r="BE663" s="101"/>
      <c r="BF663" s="132"/>
      <c r="BG663" s="98"/>
      <c r="BH663" s="74" t="str">
        <f t="shared" si="82"/>
        <v>N</v>
      </c>
      <c r="BI663" t="e">
        <f t="shared" si="83"/>
        <v>#DIV/0!</v>
      </c>
      <c r="BK663" s="283">
        <f>IFERROR(VLOOKUP($B663, 'A2. Rate Change &amp; Enrollment'!$C$14:$BY$769, 75, FALSE), 0)</f>
        <v>0</v>
      </c>
      <c r="BL663" s="283" t="e">
        <f t="shared" si="84"/>
        <v>#DIV/0!</v>
      </c>
      <c r="BM663" s="283" t="e">
        <f t="shared" si="85"/>
        <v>#DIV/0!</v>
      </c>
      <c r="BN663" t="e">
        <f t="shared" si="88"/>
        <v>#DIV/0!</v>
      </c>
    </row>
    <row r="664" spans="1:66" x14ac:dyDescent="0.35">
      <c r="A664" t="s">
        <v>967</v>
      </c>
      <c r="B664" s="144"/>
      <c r="C664" s="98"/>
      <c r="D664" s="43" t="str">
        <f t="shared" si="81"/>
        <v>PPO</v>
      </c>
      <c r="E664" s="100"/>
      <c r="F664" s="101"/>
      <c r="G664" s="100"/>
      <c r="H664" s="101"/>
      <c r="I664" s="100"/>
      <c r="J664" s="101"/>
      <c r="K664" s="100"/>
      <c r="L664" s="101"/>
      <c r="M664" s="100"/>
      <c r="N664" s="101"/>
      <c r="O664" s="100"/>
      <c r="P664" s="101"/>
      <c r="Q664" s="100"/>
      <c r="R664" s="101"/>
      <c r="S664" s="100"/>
      <c r="T664" s="101"/>
      <c r="U664" s="118"/>
      <c r="V664" s="118"/>
      <c r="W664" s="100"/>
      <c r="X664" s="100"/>
      <c r="Y664" s="100"/>
      <c r="Z664" s="100"/>
      <c r="AA664" s="132"/>
      <c r="AB664" s="101"/>
      <c r="AC664" s="101"/>
      <c r="AD664" s="101"/>
      <c r="AE664" s="100"/>
      <c r="AF664" s="101"/>
      <c r="AG664" s="100"/>
      <c r="AH664" s="101"/>
      <c r="AI664" s="100"/>
      <c r="AJ664" s="101"/>
      <c r="AK664" s="100"/>
      <c r="AL664" s="101"/>
      <c r="AM664" s="101"/>
      <c r="AN664" s="8"/>
      <c r="AO664" s="147">
        <f>IFERROR(VLOOKUP(B664,'A2. Rate Change &amp; Enrollment'!$C$20:$K$769,3,FALSE),0)</f>
        <v>0</v>
      </c>
      <c r="AP664" s="147">
        <f>IFERROR(VLOOKUP(B664,'A2. Rate Change &amp; Enrollment'!$C$20:$K$769,7,FALSE),0)</f>
        <v>0</v>
      </c>
      <c r="AQ664" s="150" t="e">
        <f t="shared" si="86"/>
        <v>#DIV/0!</v>
      </c>
      <c r="AS664" s="177"/>
      <c r="AT664" s="177"/>
      <c r="AV664" s="153" t="e">
        <f t="shared" si="87"/>
        <v>#DIV/0!</v>
      </c>
      <c r="AW664" s="101"/>
      <c r="AY664" s="132"/>
      <c r="AZ664" s="101"/>
      <c r="BA664" s="94"/>
      <c r="BB664" s="94"/>
      <c r="BC664" s="94"/>
      <c r="BD664" s="94"/>
      <c r="BE664" s="101"/>
      <c r="BF664" s="132"/>
      <c r="BG664" s="98"/>
      <c r="BH664" s="74" t="str">
        <f t="shared" si="82"/>
        <v>N</v>
      </c>
      <c r="BI664" t="e">
        <f t="shared" si="83"/>
        <v>#DIV/0!</v>
      </c>
      <c r="BK664" s="283">
        <f>IFERROR(VLOOKUP($B664, 'A2. Rate Change &amp; Enrollment'!$C$14:$BY$769, 75, FALSE), 0)</f>
        <v>0</v>
      </c>
      <c r="BL664" s="283" t="e">
        <f t="shared" si="84"/>
        <v>#DIV/0!</v>
      </c>
      <c r="BM664" s="283" t="e">
        <f t="shared" si="85"/>
        <v>#DIV/0!</v>
      </c>
      <c r="BN664" t="e">
        <f t="shared" si="88"/>
        <v>#DIV/0!</v>
      </c>
    </row>
    <row r="665" spans="1:66" x14ac:dyDescent="0.35">
      <c r="A665" t="s">
        <v>968</v>
      </c>
      <c r="B665" s="144"/>
      <c r="C665" s="98"/>
      <c r="D665" s="43" t="str">
        <f t="shared" si="81"/>
        <v>PPO</v>
      </c>
      <c r="E665" s="100"/>
      <c r="F665" s="101"/>
      <c r="G665" s="100"/>
      <c r="H665" s="101"/>
      <c r="I665" s="100"/>
      <c r="J665" s="101"/>
      <c r="K665" s="100"/>
      <c r="L665" s="101"/>
      <c r="M665" s="100"/>
      <c r="N665" s="101"/>
      <c r="O665" s="100"/>
      <c r="P665" s="101"/>
      <c r="Q665" s="100"/>
      <c r="R665" s="101"/>
      <c r="S665" s="100"/>
      <c r="T665" s="101"/>
      <c r="U665" s="118"/>
      <c r="V665" s="118"/>
      <c r="W665" s="100"/>
      <c r="X665" s="100"/>
      <c r="Y665" s="100"/>
      <c r="Z665" s="100"/>
      <c r="AA665" s="132"/>
      <c r="AB665" s="101"/>
      <c r="AC665" s="101"/>
      <c r="AD665" s="101"/>
      <c r="AE665" s="100"/>
      <c r="AF665" s="101"/>
      <c r="AG665" s="100"/>
      <c r="AH665" s="101"/>
      <c r="AI665" s="100"/>
      <c r="AJ665" s="101"/>
      <c r="AK665" s="100"/>
      <c r="AL665" s="101"/>
      <c r="AM665" s="101"/>
      <c r="AN665" s="8"/>
      <c r="AO665" s="147">
        <f>IFERROR(VLOOKUP(B665,'A2. Rate Change &amp; Enrollment'!$C$20:$K$769,3,FALSE),0)</f>
        <v>0</v>
      </c>
      <c r="AP665" s="147">
        <f>IFERROR(VLOOKUP(B665,'A2. Rate Change &amp; Enrollment'!$C$20:$K$769,7,FALSE),0)</f>
        <v>0</v>
      </c>
      <c r="AQ665" s="150" t="e">
        <f t="shared" si="86"/>
        <v>#DIV/0!</v>
      </c>
      <c r="AS665" s="177"/>
      <c r="AT665" s="177"/>
      <c r="AV665" s="153" t="e">
        <f t="shared" si="87"/>
        <v>#DIV/0!</v>
      </c>
      <c r="AW665" s="101"/>
      <c r="AY665" s="132"/>
      <c r="AZ665" s="101"/>
      <c r="BA665" s="94"/>
      <c r="BB665" s="94"/>
      <c r="BC665" s="94"/>
      <c r="BD665" s="94"/>
      <c r="BE665" s="101"/>
      <c r="BF665" s="132"/>
      <c r="BG665" s="98"/>
      <c r="BH665" s="74" t="str">
        <f t="shared" si="82"/>
        <v>N</v>
      </c>
      <c r="BI665" t="e">
        <f t="shared" si="83"/>
        <v>#DIV/0!</v>
      </c>
      <c r="BK665" s="283">
        <f>IFERROR(VLOOKUP($B665, 'A2. Rate Change &amp; Enrollment'!$C$14:$BY$769, 75, FALSE), 0)</f>
        <v>0</v>
      </c>
      <c r="BL665" s="283" t="e">
        <f t="shared" si="84"/>
        <v>#DIV/0!</v>
      </c>
      <c r="BM665" s="283" t="e">
        <f t="shared" si="85"/>
        <v>#DIV/0!</v>
      </c>
      <c r="BN665" t="e">
        <f t="shared" si="88"/>
        <v>#DIV/0!</v>
      </c>
    </row>
    <row r="666" spans="1:66" x14ac:dyDescent="0.35">
      <c r="A666" t="s">
        <v>969</v>
      </c>
      <c r="B666" s="144"/>
      <c r="C666" s="98"/>
      <c r="D666" s="43" t="str">
        <f t="shared" si="81"/>
        <v>PPO</v>
      </c>
      <c r="E666" s="100"/>
      <c r="F666" s="101"/>
      <c r="G666" s="100"/>
      <c r="H666" s="101"/>
      <c r="I666" s="100"/>
      <c r="J666" s="101"/>
      <c r="K666" s="100"/>
      <c r="L666" s="101"/>
      <c r="M666" s="100"/>
      <c r="N666" s="101"/>
      <c r="O666" s="100"/>
      <c r="P666" s="101"/>
      <c r="Q666" s="100"/>
      <c r="R666" s="101"/>
      <c r="S666" s="100"/>
      <c r="T666" s="101"/>
      <c r="U666" s="118"/>
      <c r="V666" s="118"/>
      <c r="W666" s="100"/>
      <c r="X666" s="100"/>
      <c r="Y666" s="100"/>
      <c r="Z666" s="100"/>
      <c r="AA666" s="132"/>
      <c r="AB666" s="101"/>
      <c r="AC666" s="101"/>
      <c r="AD666" s="101"/>
      <c r="AE666" s="100"/>
      <c r="AF666" s="101"/>
      <c r="AG666" s="100"/>
      <c r="AH666" s="101"/>
      <c r="AI666" s="100"/>
      <c r="AJ666" s="101"/>
      <c r="AK666" s="100"/>
      <c r="AL666" s="101"/>
      <c r="AM666" s="101"/>
      <c r="AN666" s="8"/>
      <c r="AO666" s="147">
        <f>IFERROR(VLOOKUP(B666,'A2. Rate Change &amp; Enrollment'!$C$20:$K$769,3,FALSE),0)</f>
        <v>0</v>
      </c>
      <c r="AP666" s="147">
        <f>IFERROR(VLOOKUP(B666,'A2. Rate Change &amp; Enrollment'!$C$20:$K$769,7,FALSE),0)</f>
        <v>0</v>
      </c>
      <c r="AQ666" s="150" t="e">
        <f t="shared" si="86"/>
        <v>#DIV/0!</v>
      </c>
      <c r="AS666" s="177"/>
      <c r="AT666" s="177"/>
      <c r="AV666" s="153" t="e">
        <f t="shared" si="87"/>
        <v>#DIV/0!</v>
      </c>
      <c r="AW666" s="101"/>
      <c r="AY666" s="132"/>
      <c r="AZ666" s="101"/>
      <c r="BA666" s="94"/>
      <c r="BB666" s="94"/>
      <c r="BC666" s="94"/>
      <c r="BD666" s="94"/>
      <c r="BE666" s="101"/>
      <c r="BF666" s="132"/>
      <c r="BG666" s="98"/>
      <c r="BH666" s="74" t="str">
        <f t="shared" si="82"/>
        <v>N</v>
      </c>
      <c r="BI666" t="e">
        <f t="shared" si="83"/>
        <v>#DIV/0!</v>
      </c>
      <c r="BK666" s="283">
        <f>IFERROR(VLOOKUP($B666, 'A2. Rate Change &amp; Enrollment'!$C$14:$BY$769, 75, FALSE), 0)</f>
        <v>0</v>
      </c>
      <c r="BL666" s="283" t="e">
        <f t="shared" si="84"/>
        <v>#DIV/0!</v>
      </c>
      <c r="BM666" s="283" t="e">
        <f t="shared" si="85"/>
        <v>#DIV/0!</v>
      </c>
      <c r="BN666" t="e">
        <f t="shared" si="88"/>
        <v>#DIV/0!</v>
      </c>
    </row>
    <row r="667" spans="1:66" x14ac:dyDescent="0.35">
      <c r="A667" t="s">
        <v>970</v>
      </c>
      <c r="B667" s="144"/>
      <c r="C667" s="98"/>
      <c r="D667" s="43" t="str">
        <f t="shared" si="81"/>
        <v>PPO</v>
      </c>
      <c r="E667" s="100"/>
      <c r="F667" s="101"/>
      <c r="G667" s="100"/>
      <c r="H667" s="101"/>
      <c r="I667" s="100"/>
      <c r="J667" s="101"/>
      <c r="K667" s="100"/>
      <c r="L667" s="101"/>
      <c r="M667" s="100"/>
      <c r="N667" s="101"/>
      <c r="O667" s="100"/>
      <c r="P667" s="101"/>
      <c r="Q667" s="100"/>
      <c r="R667" s="101"/>
      <c r="S667" s="100"/>
      <c r="T667" s="101"/>
      <c r="U667" s="118"/>
      <c r="V667" s="118"/>
      <c r="W667" s="100"/>
      <c r="X667" s="100"/>
      <c r="Y667" s="100"/>
      <c r="Z667" s="100"/>
      <c r="AA667" s="132"/>
      <c r="AB667" s="101"/>
      <c r="AC667" s="101"/>
      <c r="AD667" s="101"/>
      <c r="AE667" s="100"/>
      <c r="AF667" s="101"/>
      <c r="AG667" s="100"/>
      <c r="AH667" s="101"/>
      <c r="AI667" s="100"/>
      <c r="AJ667" s="101"/>
      <c r="AK667" s="100"/>
      <c r="AL667" s="101"/>
      <c r="AM667" s="101"/>
      <c r="AN667" s="8"/>
      <c r="AO667" s="147">
        <f>IFERROR(VLOOKUP(B667,'A2. Rate Change &amp; Enrollment'!$C$20:$K$769,3,FALSE),0)</f>
        <v>0</v>
      </c>
      <c r="AP667" s="147">
        <f>IFERROR(VLOOKUP(B667,'A2. Rate Change &amp; Enrollment'!$C$20:$K$769,7,FALSE),0)</f>
        <v>0</v>
      </c>
      <c r="AQ667" s="150" t="e">
        <f t="shared" si="86"/>
        <v>#DIV/0!</v>
      </c>
      <c r="AS667" s="177"/>
      <c r="AT667" s="177"/>
      <c r="AV667" s="153" t="e">
        <f t="shared" si="87"/>
        <v>#DIV/0!</v>
      </c>
      <c r="AW667" s="101"/>
      <c r="AY667" s="132"/>
      <c r="AZ667" s="101"/>
      <c r="BA667" s="94"/>
      <c r="BB667" s="94"/>
      <c r="BC667" s="94"/>
      <c r="BD667" s="94"/>
      <c r="BE667" s="101"/>
      <c r="BF667" s="132"/>
      <c r="BG667" s="98"/>
      <c r="BH667" s="74" t="str">
        <f t="shared" si="82"/>
        <v>N</v>
      </c>
      <c r="BI667" t="e">
        <f t="shared" si="83"/>
        <v>#DIV/0!</v>
      </c>
      <c r="BK667" s="283">
        <f>IFERROR(VLOOKUP($B667, 'A2. Rate Change &amp; Enrollment'!$C$14:$BY$769, 75, FALSE), 0)</f>
        <v>0</v>
      </c>
      <c r="BL667" s="283" t="e">
        <f t="shared" si="84"/>
        <v>#DIV/0!</v>
      </c>
      <c r="BM667" s="283" t="e">
        <f t="shared" si="85"/>
        <v>#DIV/0!</v>
      </c>
      <c r="BN667" t="e">
        <f t="shared" si="88"/>
        <v>#DIV/0!</v>
      </c>
    </row>
    <row r="668" spans="1:66" x14ac:dyDescent="0.35">
      <c r="A668" t="s">
        <v>971</v>
      </c>
      <c r="B668" s="144"/>
      <c r="C668" s="98"/>
      <c r="D668" s="43" t="str">
        <f t="shared" si="81"/>
        <v>PPO</v>
      </c>
      <c r="E668" s="100"/>
      <c r="F668" s="101"/>
      <c r="G668" s="100"/>
      <c r="H668" s="101"/>
      <c r="I668" s="100"/>
      <c r="J668" s="101"/>
      <c r="K668" s="100"/>
      <c r="L668" s="101"/>
      <c r="M668" s="100"/>
      <c r="N668" s="101"/>
      <c r="O668" s="100"/>
      <c r="P668" s="101"/>
      <c r="Q668" s="100"/>
      <c r="R668" s="101"/>
      <c r="S668" s="100"/>
      <c r="T668" s="101"/>
      <c r="U668" s="118"/>
      <c r="V668" s="118"/>
      <c r="W668" s="100"/>
      <c r="X668" s="100"/>
      <c r="Y668" s="100"/>
      <c r="Z668" s="100"/>
      <c r="AA668" s="132"/>
      <c r="AB668" s="101"/>
      <c r="AC668" s="101"/>
      <c r="AD668" s="101"/>
      <c r="AE668" s="100"/>
      <c r="AF668" s="101"/>
      <c r="AG668" s="100"/>
      <c r="AH668" s="101"/>
      <c r="AI668" s="100"/>
      <c r="AJ668" s="101"/>
      <c r="AK668" s="100"/>
      <c r="AL668" s="101"/>
      <c r="AM668" s="101"/>
      <c r="AN668" s="8"/>
      <c r="AO668" s="147">
        <f>IFERROR(VLOOKUP(B668,'A2. Rate Change &amp; Enrollment'!$C$20:$K$769,3,FALSE),0)</f>
        <v>0</v>
      </c>
      <c r="AP668" s="147">
        <f>IFERROR(VLOOKUP(B668,'A2. Rate Change &amp; Enrollment'!$C$20:$K$769,7,FALSE),0)</f>
        <v>0</v>
      </c>
      <c r="AQ668" s="150" t="e">
        <f t="shared" si="86"/>
        <v>#DIV/0!</v>
      </c>
      <c r="AS668" s="177"/>
      <c r="AT668" s="177"/>
      <c r="AV668" s="153" t="e">
        <f t="shared" si="87"/>
        <v>#DIV/0!</v>
      </c>
      <c r="AW668" s="101"/>
      <c r="AY668" s="132"/>
      <c r="AZ668" s="101"/>
      <c r="BA668" s="94"/>
      <c r="BB668" s="94"/>
      <c r="BC668" s="94"/>
      <c r="BD668" s="94"/>
      <c r="BE668" s="101"/>
      <c r="BF668" s="132"/>
      <c r="BG668" s="98"/>
      <c r="BH668" s="74" t="str">
        <f t="shared" si="82"/>
        <v>N</v>
      </c>
      <c r="BI668" t="e">
        <f t="shared" si="83"/>
        <v>#DIV/0!</v>
      </c>
      <c r="BK668" s="283">
        <f>IFERROR(VLOOKUP($B668, 'A2. Rate Change &amp; Enrollment'!$C$14:$BY$769, 75, FALSE), 0)</f>
        <v>0</v>
      </c>
      <c r="BL668" s="283" t="e">
        <f t="shared" si="84"/>
        <v>#DIV/0!</v>
      </c>
      <c r="BM668" s="283" t="e">
        <f t="shared" si="85"/>
        <v>#DIV/0!</v>
      </c>
      <c r="BN668" t="e">
        <f t="shared" si="88"/>
        <v>#DIV/0!</v>
      </c>
    </row>
    <row r="669" spans="1:66" x14ac:dyDescent="0.35">
      <c r="A669" t="s">
        <v>972</v>
      </c>
      <c r="B669" s="144"/>
      <c r="C669" s="98"/>
      <c r="D669" s="43" t="str">
        <f t="shared" si="81"/>
        <v>PPO</v>
      </c>
      <c r="E669" s="100"/>
      <c r="F669" s="101"/>
      <c r="G669" s="100"/>
      <c r="H669" s="101"/>
      <c r="I669" s="100"/>
      <c r="J669" s="101"/>
      <c r="K669" s="100"/>
      <c r="L669" s="101"/>
      <c r="M669" s="100"/>
      <c r="N669" s="101"/>
      <c r="O669" s="100"/>
      <c r="P669" s="101"/>
      <c r="Q669" s="100"/>
      <c r="R669" s="101"/>
      <c r="S669" s="100"/>
      <c r="T669" s="101"/>
      <c r="U669" s="118"/>
      <c r="V669" s="118"/>
      <c r="W669" s="100"/>
      <c r="X669" s="100"/>
      <c r="Y669" s="100"/>
      <c r="Z669" s="100"/>
      <c r="AA669" s="132"/>
      <c r="AB669" s="101"/>
      <c r="AC669" s="101"/>
      <c r="AD669" s="101"/>
      <c r="AE669" s="100"/>
      <c r="AF669" s="101"/>
      <c r="AG669" s="100"/>
      <c r="AH669" s="101"/>
      <c r="AI669" s="100"/>
      <c r="AJ669" s="101"/>
      <c r="AK669" s="100"/>
      <c r="AL669" s="101"/>
      <c r="AM669" s="101"/>
      <c r="AN669" s="8"/>
      <c r="AO669" s="147">
        <f>IFERROR(VLOOKUP(B669,'A2. Rate Change &amp; Enrollment'!$C$20:$K$769,3,FALSE),0)</f>
        <v>0</v>
      </c>
      <c r="AP669" s="147">
        <f>IFERROR(VLOOKUP(B669,'A2. Rate Change &amp; Enrollment'!$C$20:$K$769,7,FALSE),0)</f>
        <v>0</v>
      </c>
      <c r="AQ669" s="150" t="e">
        <f t="shared" si="86"/>
        <v>#DIV/0!</v>
      </c>
      <c r="AS669" s="177"/>
      <c r="AT669" s="177"/>
      <c r="AV669" s="153" t="e">
        <f t="shared" si="87"/>
        <v>#DIV/0!</v>
      </c>
      <c r="AW669" s="101"/>
      <c r="AY669" s="132"/>
      <c r="AZ669" s="101"/>
      <c r="BA669" s="94"/>
      <c r="BB669" s="94"/>
      <c r="BC669" s="94"/>
      <c r="BD669" s="94"/>
      <c r="BE669" s="101"/>
      <c r="BF669" s="132"/>
      <c r="BG669" s="98"/>
      <c r="BH669" s="74" t="str">
        <f t="shared" si="82"/>
        <v>N</v>
      </c>
      <c r="BI669" t="e">
        <f t="shared" si="83"/>
        <v>#DIV/0!</v>
      </c>
      <c r="BK669" s="283">
        <f>IFERROR(VLOOKUP($B669, 'A2. Rate Change &amp; Enrollment'!$C$14:$BY$769, 75, FALSE), 0)</f>
        <v>0</v>
      </c>
      <c r="BL669" s="283" t="e">
        <f t="shared" si="84"/>
        <v>#DIV/0!</v>
      </c>
      <c r="BM669" s="283" t="e">
        <f t="shared" si="85"/>
        <v>#DIV/0!</v>
      </c>
      <c r="BN669" t="e">
        <f t="shared" si="88"/>
        <v>#DIV/0!</v>
      </c>
    </row>
    <row r="670" spans="1:66" x14ac:dyDescent="0.35">
      <c r="A670" t="s">
        <v>973</v>
      </c>
      <c r="B670" s="144"/>
      <c r="C670" s="98"/>
      <c r="D670" s="43" t="str">
        <f t="shared" si="81"/>
        <v>PPO</v>
      </c>
      <c r="E670" s="100"/>
      <c r="F670" s="101"/>
      <c r="G670" s="100"/>
      <c r="H670" s="101"/>
      <c r="I670" s="100"/>
      <c r="J670" s="101"/>
      <c r="K670" s="100"/>
      <c r="L670" s="101"/>
      <c r="M670" s="100"/>
      <c r="N670" s="101"/>
      <c r="O670" s="100"/>
      <c r="P670" s="101"/>
      <c r="Q670" s="100"/>
      <c r="R670" s="101"/>
      <c r="S670" s="100"/>
      <c r="T670" s="101"/>
      <c r="U670" s="118"/>
      <c r="V670" s="118"/>
      <c r="W670" s="100"/>
      <c r="X670" s="100"/>
      <c r="Y670" s="100"/>
      <c r="Z670" s="100"/>
      <c r="AA670" s="132"/>
      <c r="AB670" s="101"/>
      <c r="AC670" s="101"/>
      <c r="AD670" s="101"/>
      <c r="AE670" s="100"/>
      <c r="AF670" s="101"/>
      <c r="AG670" s="100"/>
      <c r="AH670" s="101"/>
      <c r="AI670" s="100"/>
      <c r="AJ670" s="101"/>
      <c r="AK670" s="100"/>
      <c r="AL670" s="101"/>
      <c r="AM670" s="101"/>
      <c r="AN670" s="8"/>
      <c r="AO670" s="147">
        <f>IFERROR(VLOOKUP(B670,'A2. Rate Change &amp; Enrollment'!$C$20:$K$769,3,FALSE),0)</f>
        <v>0</v>
      </c>
      <c r="AP670" s="147">
        <f>IFERROR(VLOOKUP(B670,'A2. Rate Change &amp; Enrollment'!$C$20:$K$769,7,FALSE),0)</f>
        <v>0</v>
      </c>
      <c r="AQ670" s="150" t="e">
        <f t="shared" si="86"/>
        <v>#DIV/0!</v>
      </c>
      <c r="AS670" s="177"/>
      <c r="AT670" s="177"/>
      <c r="AV670" s="153" t="e">
        <f t="shared" si="87"/>
        <v>#DIV/0!</v>
      </c>
      <c r="AW670" s="101"/>
      <c r="AY670" s="132"/>
      <c r="AZ670" s="101"/>
      <c r="BA670" s="94"/>
      <c r="BB670" s="94"/>
      <c r="BC670" s="94"/>
      <c r="BD670" s="94"/>
      <c r="BE670" s="101"/>
      <c r="BF670" s="132"/>
      <c r="BG670" s="98"/>
      <c r="BH670" s="74" t="str">
        <f t="shared" si="82"/>
        <v>N</v>
      </c>
      <c r="BI670" t="e">
        <f t="shared" si="83"/>
        <v>#DIV/0!</v>
      </c>
      <c r="BK670" s="283">
        <f>IFERROR(VLOOKUP($B670, 'A2. Rate Change &amp; Enrollment'!$C$14:$BY$769, 75, FALSE), 0)</f>
        <v>0</v>
      </c>
      <c r="BL670" s="283" t="e">
        <f t="shared" si="84"/>
        <v>#DIV/0!</v>
      </c>
      <c r="BM670" s="283" t="e">
        <f t="shared" si="85"/>
        <v>#DIV/0!</v>
      </c>
      <c r="BN670" t="e">
        <f t="shared" si="88"/>
        <v>#DIV/0!</v>
      </c>
    </row>
    <row r="671" spans="1:66" x14ac:dyDescent="0.35">
      <c r="A671" t="s">
        <v>974</v>
      </c>
      <c r="B671" s="144"/>
      <c r="C671" s="98"/>
      <c r="D671" s="43" t="str">
        <f t="shared" si="81"/>
        <v>PPO</v>
      </c>
      <c r="E671" s="100"/>
      <c r="F671" s="101"/>
      <c r="G671" s="100"/>
      <c r="H671" s="101"/>
      <c r="I671" s="100"/>
      <c r="J671" s="101"/>
      <c r="K671" s="100"/>
      <c r="L671" s="101"/>
      <c r="M671" s="100"/>
      <c r="N671" s="101"/>
      <c r="O671" s="100"/>
      <c r="P671" s="101"/>
      <c r="Q671" s="100"/>
      <c r="R671" s="101"/>
      <c r="S671" s="100"/>
      <c r="T671" s="101"/>
      <c r="U671" s="118"/>
      <c r="V671" s="118"/>
      <c r="W671" s="100"/>
      <c r="X671" s="100"/>
      <c r="Y671" s="100"/>
      <c r="Z671" s="100"/>
      <c r="AA671" s="132"/>
      <c r="AB671" s="101"/>
      <c r="AC671" s="101"/>
      <c r="AD671" s="101"/>
      <c r="AE671" s="100"/>
      <c r="AF671" s="101"/>
      <c r="AG671" s="100"/>
      <c r="AH671" s="101"/>
      <c r="AI671" s="100"/>
      <c r="AJ671" s="101"/>
      <c r="AK671" s="100"/>
      <c r="AL671" s="101"/>
      <c r="AM671" s="101"/>
      <c r="AN671" s="8"/>
      <c r="AO671" s="147">
        <f>IFERROR(VLOOKUP(B671,'A2. Rate Change &amp; Enrollment'!$C$20:$K$769,3,FALSE),0)</f>
        <v>0</v>
      </c>
      <c r="AP671" s="147">
        <f>IFERROR(VLOOKUP(B671,'A2. Rate Change &amp; Enrollment'!$C$20:$K$769,7,FALSE),0)</f>
        <v>0</v>
      </c>
      <c r="AQ671" s="150" t="e">
        <f t="shared" si="86"/>
        <v>#DIV/0!</v>
      </c>
      <c r="AS671" s="177"/>
      <c r="AT671" s="177"/>
      <c r="AV671" s="153" t="e">
        <f t="shared" si="87"/>
        <v>#DIV/0!</v>
      </c>
      <c r="AW671" s="101"/>
      <c r="AY671" s="132"/>
      <c r="AZ671" s="101"/>
      <c r="BA671" s="94"/>
      <c r="BB671" s="94"/>
      <c r="BC671" s="94"/>
      <c r="BD671" s="94"/>
      <c r="BE671" s="101"/>
      <c r="BF671" s="132"/>
      <c r="BG671" s="98"/>
      <c r="BH671" s="74" t="str">
        <f t="shared" si="82"/>
        <v>N</v>
      </c>
      <c r="BI671" t="e">
        <f t="shared" si="83"/>
        <v>#DIV/0!</v>
      </c>
      <c r="BK671" s="283">
        <f>IFERROR(VLOOKUP($B671, 'A2. Rate Change &amp; Enrollment'!$C$14:$BY$769, 75, FALSE), 0)</f>
        <v>0</v>
      </c>
      <c r="BL671" s="283" t="e">
        <f t="shared" si="84"/>
        <v>#DIV/0!</v>
      </c>
      <c r="BM671" s="283" t="e">
        <f t="shared" si="85"/>
        <v>#DIV/0!</v>
      </c>
      <c r="BN671" t="e">
        <f t="shared" si="88"/>
        <v>#DIV/0!</v>
      </c>
    </row>
    <row r="672" spans="1:66" x14ac:dyDescent="0.35">
      <c r="A672" t="s">
        <v>975</v>
      </c>
      <c r="B672" s="144"/>
      <c r="C672" s="98"/>
      <c r="D672" s="43" t="str">
        <f t="shared" si="81"/>
        <v>PPO</v>
      </c>
      <c r="E672" s="100"/>
      <c r="F672" s="101"/>
      <c r="G672" s="100"/>
      <c r="H672" s="101"/>
      <c r="I672" s="100"/>
      <c r="J672" s="101"/>
      <c r="K672" s="100"/>
      <c r="L672" s="101"/>
      <c r="M672" s="100"/>
      <c r="N672" s="101"/>
      <c r="O672" s="100"/>
      <c r="P672" s="101"/>
      <c r="Q672" s="100"/>
      <c r="R672" s="101"/>
      <c r="S672" s="100"/>
      <c r="T672" s="101"/>
      <c r="U672" s="118"/>
      <c r="V672" s="118"/>
      <c r="W672" s="100"/>
      <c r="X672" s="100"/>
      <c r="Y672" s="100"/>
      <c r="Z672" s="100"/>
      <c r="AA672" s="132"/>
      <c r="AB672" s="101"/>
      <c r="AC672" s="101"/>
      <c r="AD672" s="101"/>
      <c r="AE672" s="100"/>
      <c r="AF672" s="101"/>
      <c r="AG672" s="100"/>
      <c r="AH672" s="101"/>
      <c r="AI672" s="100"/>
      <c r="AJ672" s="101"/>
      <c r="AK672" s="100"/>
      <c r="AL672" s="101"/>
      <c r="AM672" s="101"/>
      <c r="AN672" s="8"/>
      <c r="AO672" s="147">
        <f>IFERROR(VLOOKUP(B672,'A2. Rate Change &amp; Enrollment'!$C$20:$K$769,3,FALSE),0)</f>
        <v>0</v>
      </c>
      <c r="AP672" s="147">
        <f>IFERROR(VLOOKUP(B672,'A2. Rate Change &amp; Enrollment'!$C$20:$K$769,7,FALSE),0)</f>
        <v>0</v>
      </c>
      <c r="AQ672" s="150" t="e">
        <f t="shared" si="86"/>
        <v>#DIV/0!</v>
      </c>
      <c r="AS672" s="177"/>
      <c r="AT672" s="177"/>
      <c r="AV672" s="153" t="e">
        <f t="shared" si="87"/>
        <v>#DIV/0!</v>
      </c>
      <c r="AW672" s="101"/>
      <c r="AY672" s="132"/>
      <c r="AZ672" s="101"/>
      <c r="BA672" s="94"/>
      <c r="BB672" s="94"/>
      <c r="BC672" s="94"/>
      <c r="BD672" s="94"/>
      <c r="BE672" s="101"/>
      <c r="BF672" s="132"/>
      <c r="BG672" s="98"/>
      <c r="BH672" s="74" t="str">
        <f t="shared" si="82"/>
        <v>N</v>
      </c>
      <c r="BI672" t="e">
        <f t="shared" si="83"/>
        <v>#DIV/0!</v>
      </c>
      <c r="BK672" s="283">
        <f>IFERROR(VLOOKUP($B672, 'A2. Rate Change &amp; Enrollment'!$C$14:$BY$769, 75, FALSE), 0)</f>
        <v>0</v>
      </c>
      <c r="BL672" s="283" t="e">
        <f t="shared" si="84"/>
        <v>#DIV/0!</v>
      </c>
      <c r="BM672" s="283" t="e">
        <f t="shared" si="85"/>
        <v>#DIV/0!</v>
      </c>
      <c r="BN672" t="e">
        <f t="shared" si="88"/>
        <v>#DIV/0!</v>
      </c>
    </row>
    <row r="673" spans="1:66" x14ac:dyDescent="0.35">
      <c r="A673" t="s">
        <v>976</v>
      </c>
      <c r="B673" s="144"/>
      <c r="C673" s="98"/>
      <c r="D673" s="43" t="str">
        <f t="shared" si="81"/>
        <v>PPO</v>
      </c>
      <c r="E673" s="100"/>
      <c r="F673" s="101"/>
      <c r="G673" s="100"/>
      <c r="H673" s="101"/>
      <c r="I673" s="100"/>
      <c r="J673" s="101"/>
      <c r="K673" s="100"/>
      <c r="L673" s="101"/>
      <c r="M673" s="100"/>
      <c r="N673" s="101"/>
      <c r="O673" s="100"/>
      <c r="P673" s="101"/>
      <c r="Q673" s="100"/>
      <c r="R673" s="101"/>
      <c r="S673" s="100"/>
      <c r="T673" s="101"/>
      <c r="U673" s="118"/>
      <c r="V673" s="118"/>
      <c r="W673" s="100"/>
      <c r="X673" s="100"/>
      <c r="Y673" s="100"/>
      <c r="Z673" s="100"/>
      <c r="AA673" s="132"/>
      <c r="AB673" s="101"/>
      <c r="AC673" s="101"/>
      <c r="AD673" s="101"/>
      <c r="AE673" s="100"/>
      <c r="AF673" s="101"/>
      <c r="AG673" s="100"/>
      <c r="AH673" s="101"/>
      <c r="AI673" s="100"/>
      <c r="AJ673" s="101"/>
      <c r="AK673" s="100"/>
      <c r="AL673" s="101"/>
      <c r="AM673" s="101"/>
      <c r="AN673" s="8"/>
      <c r="AO673" s="147">
        <f>IFERROR(VLOOKUP(B673,'A2. Rate Change &amp; Enrollment'!$C$20:$K$769,3,FALSE),0)</f>
        <v>0</v>
      </c>
      <c r="AP673" s="147">
        <f>IFERROR(VLOOKUP(B673,'A2. Rate Change &amp; Enrollment'!$C$20:$K$769,7,FALSE),0)</f>
        <v>0</v>
      </c>
      <c r="AQ673" s="150" t="e">
        <f t="shared" si="86"/>
        <v>#DIV/0!</v>
      </c>
      <c r="AS673" s="177"/>
      <c r="AT673" s="177"/>
      <c r="AV673" s="153" t="e">
        <f t="shared" si="87"/>
        <v>#DIV/0!</v>
      </c>
      <c r="AW673" s="101"/>
      <c r="AY673" s="132"/>
      <c r="AZ673" s="101"/>
      <c r="BA673" s="94"/>
      <c r="BB673" s="94"/>
      <c r="BC673" s="94"/>
      <c r="BD673" s="94"/>
      <c r="BE673" s="101"/>
      <c r="BF673" s="132"/>
      <c r="BG673" s="98"/>
      <c r="BH673" s="74" t="str">
        <f t="shared" si="82"/>
        <v>N</v>
      </c>
      <c r="BI673" t="e">
        <f t="shared" si="83"/>
        <v>#DIV/0!</v>
      </c>
      <c r="BK673" s="283">
        <f>IFERROR(VLOOKUP($B673, 'A2. Rate Change &amp; Enrollment'!$C$14:$BY$769, 75, FALSE), 0)</f>
        <v>0</v>
      </c>
      <c r="BL673" s="283" t="e">
        <f t="shared" si="84"/>
        <v>#DIV/0!</v>
      </c>
      <c r="BM673" s="283" t="e">
        <f t="shared" si="85"/>
        <v>#DIV/0!</v>
      </c>
      <c r="BN673" t="e">
        <f t="shared" si="88"/>
        <v>#DIV/0!</v>
      </c>
    </row>
    <row r="674" spans="1:66" x14ac:dyDescent="0.35">
      <c r="A674" t="s">
        <v>977</v>
      </c>
      <c r="B674" s="144"/>
      <c r="C674" s="98"/>
      <c r="D674" s="43" t="str">
        <f t="shared" si="81"/>
        <v>PPO</v>
      </c>
      <c r="E674" s="100"/>
      <c r="F674" s="101"/>
      <c r="G674" s="100"/>
      <c r="H674" s="101"/>
      <c r="I674" s="100"/>
      <c r="J674" s="101"/>
      <c r="K674" s="100"/>
      <c r="L674" s="101"/>
      <c r="M674" s="100"/>
      <c r="N674" s="101"/>
      <c r="O674" s="100"/>
      <c r="P674" s="101"/>
      <c r="Q674" s="100"/>
      <c r="R674" s="101"/>
      <c r="S674" s="100"/>
      <c r="T674" s="101"/>
      <c r="U674" s="118"/>
      <c r="V674" s="118"/>
      <c r="W674" s="100"/>
      <c r="X674" s="100"/>
      <c r="Y674" s="100"/>
      <c r="Z674" s="100"/>
      <c r="AA674" s="132"/>
      <c r="AB674" s="101"/>
      <c r="AC674" s="101"/>
      <c r="AD674" s="101"/>
      <c r="AE674" s="100"/>
      <c r="AF674" s="101"/>
      <c r="AG674" s="100"/>
      <c r="AH674" s="101"/>
      <c r="AI674" s="100"/>
      <c r="AJ674" s="101"/>
      <c r="AK674" s="100"/>
      <c r="AL674" s="101"/>
      <c r="AM674" s="101"/>
      <c r="AN674" s="8"/>
      <c r="AO674" s="147">
        <f>IFERROR(VLOOKUP(B674,'A2. Rate Change &amp; Enrollment'!$C$20:$K$769,3,FALSE),0)</f>
        <v>0</v>
      </c>
      <c r="AP674" s="147">
        <f>IFERROR(VLOOKUP(B674,'A2. Rate Change &amp; Enrollment'!$C$20:$K$769,7,FALSE),0)</f>
        <v>0</v>
      </c>
      <c r="AQ674" s="150" t="e">
        <f t="shared" si="86"/>
        <v>#DIV/0!</v>
      </c>
      <c r="AS674" s="177"/>
      <c r="AT674" s="177"/>
      <c r="AV674" s="153" t="e">
        <f t="shared" si="87"/>
        <v>#DIV/0!</v>
      </c>
      <c r="AW674" s="101"/>
      <c r="AY674" s="132"/>
      <c r="AZ674" s="101"/>
      <c r="BA674" s="94"/>
      <c r="BB674" s="94"/>
      <c r="BC674" s="94"/>
      <c r="BD674" s="94"/>
      <c r="BE674" s="101"/>
      <c r="BF674" s="132"/>
      <c r="BG674" s="98"/>
      <c r="BH674" s="74" t="str">
        <f t="shared" si="82"/>
        <v>N</v>
      </c>
      <c r="BI674" t="e">
        <f t="shared" si="83"/>
        <v>#DIV/0!</v>
      </c>
      <c r="BK674" s="283">
        <f>IFERROR(VLOOKUP($B674, 'A2. Rate Change &amp; Enrollment'!$C$14:$BY$769, 75, FALSE), 0)</f>
        <v>0</v>
      </c>
      <c r="BL674" s="283" t="e">
        <f t="shared" si="84"/>
        <v>#DIV/0!</v>
      </c>
      <c r="BM674" s="283" t="e">
        <f t="shared" si="85"/>
        <v>#DIV/0!</v>
      </c>
      <c r="BN674" t="e">
        <f t="shared" si="88"/>
        <v>#DIV/0!</v>
      </c>
    </row>
    <row r="675" spans="1:66" x14ac:dyDescent="0.35">
      <c r="A675" t="s">
        <v>978</v>
      </c>
      <c r="B675" s="144"/>
      <c r="C675" s="98"/>
      <c r="D675" s="43" t="str">
        <f t="shared" si="81"/>
        <v>PPO</v>
      </c>
      <c r="E675" s="100"/>
      <c r="F675" s="101"/>
      <c r="G675" s="100"/>
      <c r="H675" s="101"/>
      <c r="I675" s="100"/>
      <c r="J675" s="101"/>
      <c r="K675" s="100"/>
      <c r="L675" s="101"/>
      <c r="M675" s="100"/>
      <c r="N675" s="101"/>
      <c r="O675" s="100"/>
      <c r="P675" s="101"/>
      <c r="Q675" s="100"/>
      <c r="R675" s="101"/>
      <c r="S675" s="100"/>
      <c r="T675" s="101"/>
      <c r="U675" s="118"/>
      <c r="V675" s="118"/>
      <c r="W675" s="100"/>
      <c r="X675" s="100"/>
      <c r="Y675" s="100"/>
      <c r="Z675" s="100"/>
      <c r="AA675" s="132"/>
      <c r="AB675" s="101"/>
      <c r="AC675" s="101"/>
      <c r="AD675" s="101"/>
      <c r="AE675" s="100"/>
      <c r="AF675" s="101"/>
      <c r="AG675" s="100"/>
      <c r="AH675" s="101"/>
      <c r="AI675" s="100"/>
      <c r="AJ675" s="101"/>
      <c r="AK675" s="100"/>
      <c r="AL675" s="101"/>
      <c r="AM675" s="101"/>
      <c r="AN675" s="8"/>
      <c r="AO675" s="147">
        <f>IFERROR(VLOOKUP(B675,'A2. Rate Change &amp; Enrollment'!$C$20:$K$769,3,FALSE),0)</f>
        <v>0</v>
      </c>
      <c r="AP675" s="147">
        <f>IFERROR(VLOOKUP(B675,'A2. Rate Change &amp; Enrollment'!$C$20:$K$769,7,FALSE),0)</f>
        <v>0</v>
      </c>
      <c r="AQ675" s="150" t="e">
        <f t="shared" si="86"/>
        <v>#DIV/0!</v>
      </c>
      <c r="AS675" s="177"/>
      <c r="AT675" s="177"/>
      <c r="AV675" s="153" t="e">
        <f t="shared" si="87"/>
        <v>#DIV/0!</v>
      </c>
      <c r="AW675" s="101"/>
      <c r="AY675" s="132"/>
      <c r="AZ675" s="101"/>
      <c r="BA675" s="94"/>
      <c r="BB675" s="94"/>
      <c r="BC675" s="94"/>
      <c r="BD675" s="94"/>
      <c r="BE675" s="101"/>
      <c r="BF675" s="132"/>
      <c r="BG675" s="98"/>
      <c r="BH675" s="74" t="str">
        <f t="shared" si="82"/>
        <v>N</v>
      </c>
      <c r="BI675" t="e">
        <f t="shared" si="83"/>
        <v>#DIV/0!</v>
      </c>
      <c r="BK675" s="283">
        <f>IFERROR(VLOOKUP($B675, 'A2. Rate Change &amp; Enrollment'!$C$14:$BY$769, 75, FALSE), 0)</f>
        <v>0</v>
      </c>
      <c r="BL675" s="283" t="e">
        <f t="shared" si="84"/>
        <v>#DIV/0!</v>
      </c>
      <c r="BM675" s="283" t="e">
        <f t="shared" si="85"/>
        <v>#DIV/0!</v>
      </c>
      <c r="BN675" t="e">
        <f t="shared" si="88"/>
        <v>#DIV/0!</v>
      </c>
    </row>
    <row r="676" spans="1:66" x14ac:dyDescent="0.35">
      <c r="A676" t="s">
        <v>979</v>
      </c>
      <c r="B676" s="144"/>
      <c r="C676" s="98"/>
      <c r="D676" s="43" t="str">
        <f t="shared" si="81"/>
        <v>PPO</v>
      </c>
      <c r="E676" s="100"/>
      <c r="F676" s="101"/>
      <c r="G676" s="100"/>
      <c r="H676" s="101"/>
      <c r="I676" s="100"/>
      <c r="J676" s="101"/>
      <c r="K676" s="100"/>
      <c r="L676" s="101"/>
      <c r="M676" s="100"/>
      <c r="N676" s="101"/>
      <c r="O676" s="100"/>
      <c r="P676" s="101"/>
      <c r="Q676" s="100"/>
      <c r="R676" s="101"/>
      <c r="S676" s="100"/>
      <c r="T676" s="101"/>
      <c r="U676" s="118"/>
      <c r="V676" s="118"/>
      <c r="W676" s="100"/>
      <c r="X676" s="100"/>
      <c r="Y676" s="100"/>
      <c r="Z676" s="100"/>
      <c r="AA676" s="132"/>
      <c r="AB676" s="101"/>
      <c r="AC676" s="101"/>
      <c r="AD676" s="101"/>
      <c r="AE676" s="100"/>
      <c r="AF676" s="101"/>
      <c r="AG676" s="100"/>
      <c r="AH676" s="101"/>
      <c r="AI676" s="100"/>
      <c r="AJ676" s="101"/>
      <c r="AK676" s="100"/>
      <c r="AL676" s="101"/>
      <c r="AM676" s="101"/>
      <c r="AN676" s="8"/>
      <c r="AO676" s="147">
        <f>IFERROR(VLOOKUP(B676,'A2. Rate Change &amp; Enrollment'!$C$20:$K$769,3,FALSE),0)</f>
        <v>0</v>
      </c>
      <c r="AP676" s="147">
        <f>IFERROR(VLOOKUP(B676,'A2. Rate Change &amp; Enrollment'!$C$20:$K$769,7,FALSE),0)</f>
        <v>0</v>
      </c>
      <c r="AQ676" s="150" t="e">
        <f t="shared" si="86"/>
        <v>#DIV/0!</v>
      </c>
      <c r="AS676" s="177"/>
      <c r="AT676" s="177"/>
      <c r="AV676" s="153" t="e">
        <f t="shared" si="87"/>
        <v>#DIV/0!</v>
      </c>
      <c r="AW676" s="101"/>
      <c r="AY676" s="132"/>
      <c r="AZ676" s="101"/>
      <c r="BA676" s="94"/>
      <c r="BB676" s="94"/>
      <c r="BC676" s="94"/>
      <c r="BD676" s="94"/>
      <c r="BE676" s="101"/>
      <c r="BF676" s="132"/>
      <c r="BG676" s="98"/>
      <c r="BH676" s="74" t="str">
        <f t="shared" si="82"/>
        <v>N</v>
      </c>
      <c r="BI676" t="e">
        <f t="shared" si="83"/>
        <v>#DIV/0!</v>
      </c>
      <c r="BK676" s="283">
        <f>IFERROR(VLOOKUP($B676, 'A2. Rate Change &amp; Enrollment'!$C$14:$BY$769, 75, FALSE), 0)</f>
        <v>0</v>
      </c>
      <c r="BL676" s="283" t="e">
        <f t="shared" si="84"/>
        <v>#DIV/0!</v>
      </c>
      <c r="BM676" s="283" t="e">
        <f t="shared" si="85"/>
        <v>#DIV/0!</v>
      </c>
      <c r="BN676" t="e">
        <f t="shared" si="88"/>
        <v>#DIV/0!</v>
      </c>
    </row>
    <row r="677" spans="1:66" x14ac:dyDescent="0.35">
      <c r="A677" t="s">
        <v>980</v>
      </c>
      <c r="B677" s="144"/>
      <c r="C677" s="98"/>
      <c r="D677" s="43" t="str">
        <f t="shared" si="81"/>
        <v>PPO</v>
      </c>
      <c r="E677" s="100"/>
      <c r="F677" s="101"/>
      <c r="G677" s="100"/>
      <c r="H677" s="101"/>
      <c r="I677" s="100"/>
      <c r="J677" s="101"/>
      <c r="K677" s="100"/>
      <c r="L677" s="101"/>
      <c r="M677" s="100"/>
      <c r="N677" s="101"/>
      <c r="O677" s="100"/>
      <c r="P677" s="101"/>
      <c r="Q677" s="100"/>
      <c r="R677" s="101"/>
      <c r="S677" s="100"/>
      <c r="T677" s="101"/>
      <c r="U677" s="118"/>
      <c r="V677" s="118"/>
      <c r="W677" s="100"/>
      <c r="X677" s="100"/>
      <c r="Y677" s="100"/>
      <c r="Z677" s="100"/>
      <c r="AA677" s="132"/>
      <c r="AB677" s="101"/>
      <c r="AC677" s="101"/>
      <c r="AD677" s="101"/>
      <c r="AE677" s="100"/>
      <c r="AF677" s="101"/>
      <c r="AG677" s="100"/>
      <c r="AH677" s="101"/>
      <c r="AI677" s="100"/>
      <c r="AJ677" s="101"/>
      <c r="AK677" s="100"/>
      <c r="AL677" s="101"/>
      <c r="AM677" s="101"/>
      <c r="AN677" s="8"/>
      <c r="AO677" s="147">
        <f>IFERROR(VLOOKUP(B677,'A2. Rate Change &amp; Enrollment'!$C$20:$K$769,3,FALSE),0)</f>
        <v>0</v>
      </c>
      <c r="AP677" s="147">
        <f>IFERROR(VLOOKUP(B677,'A2. Rate Change &amp; Enrollment'!$C$20:$K$769,7,FALSE),0)</f>
        <v>0</v>
      </c>
      <c r="AQ677" s="150" t="e">
        <f t="shared" si="86"/>
        <v>#DIV/0!</v>
      </c>
      <c r="AS677" s="177"/>
      <c r="AT677" s="177"/>
      <c r="AV677" s="153" t="e">
        <f t="shared" si="87"/>
        <v>#DIV/0!</v>
      </c>
      <c r="AW677" s="101"/>
      <c r="AY677" s="132"/>
      <c r="AZ677" s="101"/>
      <c r="BA677" s="94"/>
      <c r="BB677" s="94"/>
      <c r="BC677" s="94"/>
      <c r="BD677" s="94"/>
      <c r="BE677" s="101"/>
      <c r="BF677" s="132"/>
      <c r="BG677" s="98"/>
      <c r="BH677" s="74" t="str">
        <f t="shared" si="82"/>
        <v>N</v>
      </c>
      <c r="BI677" t="e">
        <f t="shared" si="83"/>
        <v>#DIV/0!</v>
      </c>
      <c r="BK677" s="283">
        <f>IFERROR(VLOOKUP($B677, 'A2. Rate Change &amp; Enrollment'!$C$14:$BY$769, 75, FALSE), 0)</f>
        <v>0</v>
      </c>
      <c r="BL677" s="283" t="e">
        <f t="shared" si="84"/>
        <v>#DIV/0!</v>
      </c>
      <c r="BM677" s="283" t="e">
        <f t="shared" si="85"/>
        <v>#DIV/0!</v>
      </c>
      <c r="BN677" t="e">
        <f t="shared" si="88"/>
        <v>#DIV/0!</v>
      </c>
    </row>
    <row r="678" spans="1:66" x14ac:dyDescent="0.35">
      <c r="A678" t="s">
        <v>981</v>
      </c>
      <c r="B678" s="144"/>
      <c r="C678" s="98"/>
      <c r="D678" s="43" t="str">
        <f t="shared" si="81"/>
        <v>PPO</v>
      </c>
      <c r="E678" s="100"/>
      <c r="F678" s="101"/>
      <c r="G678" s="100"/>
      <c r="H678" s="101"/>
      <c r="I678" s="100"/>
      <c r="J678" s="101"/>
      <c r="K678" s="100"/>
      <c r="L678" s="101"/>
      <c r="M678" s="100"/>
      <c r="N678" s="101"/>
      <c r="O678" s="100"/>
      <c r="P678" s="101"/>
      <c r="Q678" s="100"/>
      <c r="R678" s="101"/>
      <c r="S678" s="100"/>
      <c r="T678" s="101"/>
      <c r="U678" s="118"/>
      <c r="V678" s="118"/>
      <c r="W678" s="100"/>
      <c r="X678" s="100"/>
      <c r="Y678" s="100"/>
      <c r="Z678" s="100"/>
      <c r="AA678" s="132"/>
      <c r="AB678" s="101"/>
      <c r="AC678" s="101"/>
      <c r="AD678" s="101"/>
      <c r="AE678" s="100"/>
      <c r="AF678" s="101"/>
      <c r="AG678" s="100"/>
      <c r="AH678" s="101"/>
      <c r="AI678" s="100"/>
      <c r="AJ678" s="101"/>
      <c r="AK678" s="100"/>
      <c r="AL678" s="101"/>
      <c r="AM678" s="101"/>
      <c r="AN678" s="8"/>
      <c r="AO678" s="147">
        <f>IFERROR(VLOOKUP(B678,'A2. Rate Change &amp; Enrollment'!$C$20:$K$769,3,FALSE),0)</f>
        <v>0</v>
      </c>
      <c r="AP678" s="147">
        <f>IFERROR(VLOOKUP(B678,'A2. Rate Change &amp; Enrollment'!$C$20:$K$769,7,FALSE),0)</f>
        <v>0</v>
      </c>
      <c r="AQ678" s="150" t="e">
        <f t="shared" si="86"/>
        <v>#DIV/0!</v>
      </c>
      <c r="AS678" s="177"/>
      <c r="AT678" s="177"/>
      <c r="AV678" s="153" t="e">
        <f t="shared" si="87"/>
        <v>#DIV/0!</v>
      </c>
      <c r="AW678" s="101"/>
      <c r="AY678" s="132"/>
      <c r="AZ678" s="101"/>
      <c r="BA678" s="94"/>
      <c r="BB678" s="94"/>
      <c r="BC678" s="94"/>
      <c r="BD678" s="94"/>
      <c r="BE678" s="101"/>
      <c r="BF678" s="132"/>
      <c r="BG678" s="98"/>
      <c r="BH678" s="74" t="str">
        <f t="shared" si="82"/>
        <v>N</v>
      </c>
      <c r="BI678" t="e">
        <f t="shared" si="83"/>
        <v>#DIV/0!</v>
      </c>
      <c r="BK678" s="283">
        <f>IFERROR(VLOOKUP($B678, 'A2. Rate Change &amp; Enrollment'!$C$14:$BY$769, 75, FALSE), 0)</f>
        <v>0</v>
      </c>
      <c r="BL678" s="283" t="e">
        <f t="shared" si="84"/>
        <v>#DIV/0!</v>
      </c>
      <c r="BM678" s="283" t="e">
        <f t="shared" si="85"/>
        <v>#DIV/0!</v>
      </c>
      <c r="BN678" t="e">
        <f t="shared" si="88"/>
        <v>#DIV/0!</v>
      </c>
    </row>
    <row r="679" spans="1:66" x14ac:dyDescent="0.35">
      <c r="A679" t="s">
        <v>982</v>
      </c>
      <c r="B679" s="144"/>
      <c r="C679" s="98"/>
      <c r="D679" s="43" t="str">
        <f t="shared" si="81"/>
        <v>PPO</v>
      </c>
      <c r="E679" s="100"/>
      <c r="F679" s="101"/>
      <c r="G679" s="100"/>
      <c r="H679" s="101"/>
      <c r="I679" s="100"/>
      <c r="J679" s="101"/>
      <c r="K679" s="100"/>
      <c r="L679" s="101"/>
      <c r="M679" s="100"/>
      <c r="N679" s="101"/>
      <c r="O679" s="100"/>
      <c r="P679" s="101"/>
      <c r="Q679" s="100"/>
      <c r="R679" s="101"/>
      <c r="S679" s="100"/>
      <c r="T679" s="101"/>
      <c r="U679" s="118"/>
      <c r="V679" s="118"/>
      <c r="W679" s="100"/>
      <c r="X679" s="100"/>
      <c r="Y679" s="100"/>
      <c r="Z679" s="100"/>
      <c r="AA679" s="132"/>
      <c r="AB679" s="101"/>
      <c r="AC679" s="101"/>
      <c r="AD679" s="101"/>
      <c r="AE679" s="100"/>
      <c r="AF679" s="101"/>
      <c r="AG679" s="100"/>
      <c r="AH679" s="101"/>
      <c r="AI679" s="100"/>
      <c r="AJ679" s="101"/>
      <c r="AK679" s="100"/>
      <c r="AL679" s="101"/>
      <c r="AM679" s="101"/>
      <c r="AN679" s="8"/>
      <c r="AO679" s="147">
        <f>IFERROR(VLOOKUP(B679,'A2. Rate Change &amp; Enrollment'!$C$20:$K$769,3,FALSE),0)</f>
        <v>0</v>
      </c>
      <c r="AP679" s="147">
        <f>IFERROR(VLOOKUP(B679,'A2. Rate Change &amp; Enrollment'!$C$20:$K$769,7,FALSE),0)</f>
        <v>0</v>
      </c>
      <c r="AQ679" s="150" t="e">
        <f t="shared" si="86"/>
        <v>#DIV/0!</v>
      </c>
      <c r="AS679" s="177"/>
      <c r="AT679" s="177"/>
      <c r="AV679" s="153" t="e">
        <f t="shared" si="87"/>
        <v>#DIV/0!</v>
      </c>
      <c r="AW679" s="101"/>
      <c r="AY679" s="132"/>
      <c r="AZ679" s="101"/>
      <c r="BA679" s="94"/>
      <c r="BB679" s="94"/>
      <c r="BC679" s="94"/>
      <c r="BD679" s="94"/>
      <c r="BE679" s="101"/>
      <c r="BF679" s="132"/>
      <c r="BG679" s="98"/>
      <c r="BH679" s="74" t="str">
        <f t="shared" si="82"/>
        <v>N</v>
      </c>
      <c r="BI679" t="e">
        <f t="shared" si="83"/>
        <v>#DIV/0!</v>
      </c>
      <c r="BK679" s="283">
        <f>IFERROR(VLOOKUP($B679, 'A2. Rate Change &amp; Enrollment'!$C$14:$BY$769, 75, FALSE), 0)</f>
        <v>0</v>
      </c>
      <c r="BL679" s="283" t="e">
        <f t="shared" si="84"/>
        <v>#DIV/0!</v>
      </c>
      <c r="BM679" s="283" t="e">
        <f t="shared" si="85"/>
        <v>#DIV/0!</v>
      </c>
      <c r="BN679" t="e">
        <f t="shared" si="88"/>
        <v>#DIV/0!</v>
      </c>
    </row>
    <row r="680" spans="1:66" x14ac:dyDescent="0.35">
      <c r="A680" t="s">
        <v>983</v>
      </c>
      <c r="B680" s="144"/>
      <c r="C680" s="98"/>
      <c r="D680" s="43" t="str">
        <f t="shared" si="81"/>
        <v>PPO</v>
      </c>
      <c r="E680" s="100"/>
      <c r="F680" s="101"/>
      <c r="G680" s="100"/>
      <c r="H680" s="101"/>
      <c r="I680" s="100"/>
      <c r="J680" s="101"/>
      <c r="K680" s="100"/>
      <c r="L680" s="101"/>
      <c r="M680" s="100"/>
      <c r="N680" s="101"/>
      <c r="O680" s="100"/>
      <c r="P680" s="101"/>
      <c r="Q680" s="100"/>
      <c r="R680" s="101"/>
      <c r="S680" s="100"/>
      <c r="T680" s="101"/>
      <c r="U680" s="118"/>
      <c r="V680" s="118"/>
      <c r="W680" s="100"/>
      <c r="X680" s="100"/>
      <c r="Y680" s="100"/>
      <c r="Z680" s="100"/>
      <c r="AA680" s="132"/>
      <c r="AB680" s="101"/>
      <c r="AC680" s="101"/>
      <c r="AD680" s="101"/>
      <c r="AE680" s="100"/>
      <c r="AF680" s="101"/>
      <c r="AG680" s="100"/>
      <c r="AH680" s="101"/>
      <c r="AI680" s="100"/>
      <c r="AJ680" s="101"/>
      <c r="AK680" s="100"/>
      <c r="AL680" s="101"/>
      <c r="AM680" s="101"/>
      <c r="AN680" s="8"/>
      <c r="AO680" s="147">
        <f>IFERROR(VLOOKUP(B680,'A2. Rate Change &amp; Enrollment'!$C$20:$K$769,3,FALSE),0)</f>
        <v>0</v>
      </c>
      <c r="AP680" s="147">
        <f>IFERROR(VLOOKUP(B680,'A2. Rate Change &amp; Enrollment'!$C$20:$K$769,7,FALSE),0)</f>
        <v>0</v>
      </c>
      <c r="AQ680" s="150" t="e">
        <f t="shared" si="86"/>
        <v>#DIV/0!</v>
      </c>
      <c r="AS680" s="177"/>
      <c r="AT680" s="177"/>
      <c r="AV680" s="153" t="e">
        <f t="shared" si="87"/>
        <v>#DIV/0!</v>
      </c>
      <c r="AW680" s="101"/>
      <c r="AY680" s="132"/>
      <c r="AZ680" s="101"/>
      <c r="BA680" s="94"/>
      <c r="BB680" s="94"/>
      <c r="BC680" s="94"/>
      <c r="BD680" s="94"/>
      <c r="BE680" s="101"/>
      <c r="BF680" s="132"/>
      <c r="BG680" s="98"/>
      <c r="BH680" s="74" t="str">
        <f t="shared" si="82"/>
        <v>N</v>
      </c>
      <c r="BI680" t="e">
        <f t="shared" si="83"/>
        <v>#DIV/0!</v>
      </c>
      <c r="BK680" s="283">
        <f>IFERROR(VLOOKUP($B680, 'A2. Rate Change &amp; Enrollment'!$C$14:$BY$769, 75, FALSE), 0)</f>
        <v>0</v>
      </c>
      <c r="BL680" s="283" t="e">
        <f t="shared" si="84"/>
        <v>#DIV/0!</v>
      </c>
      <c r="BM680" s="283" t="e">
        <f t="shared" si="85"/>
        <v>#DIV/0!</v>
      </c>
      <c r="BN680" t="e">
        <f t="shared" si="88"/>
        <v>#DIV/0!</v>
      </c>
    </row>
    <row r="681" spans="1:66" x14ac:dyDescent="0.35">
      <c r="A681" t="s">
        <v>984</v>
      </c>
      <c r="B681" s="144"/>
      <c r="C681" s="98"/>
      <c r="D681" s="43" t="str">
        <f t="shared" si="81"/>
        <v>PPO</v>
      </c>
      <c r="E681" s="100"/>
      <c r="F681" s="101"/>
      <c r="G681" s="100"/>
      <c r="H681" s="101"/>
      <c r="I681" s="100"/>
      <c r="J681" s="101"/>
      <c r="K681" s="100"/>
      <c r="L681" s="101"/>
      <c r="M681" s="100"/>
      <c r="N681" s="101"/>
      <c r="O681" s="100"/>
      <c r="P681" s="101"/>
      <c r="Q681" s="100"/>
      <c r="R681" s="101"/>
      <c r="S681" s="100"/>
      <c r="T681" s="101"/>
      <c r="U681" s="118"/>
      <c r="V681" s="118"/>
      <c r="W681" s="100"/>
      <c r="X681" s="100"/>
      <c r="Y681" s="100"/>
      <c r="Z681" s="100"/>
      <c r="AA681" s="132"/>
      <c r="AB681" s="101"/>
      <c r="AC681" s="101"/>
      <c r="AD681" s="101"/>
      <c r="AE681" s="100"/>
      <c r="AF681" s="101"/>
      <c r="AG681" s="100"/>
      <c r="AH681" s="101"/>
      <c r="AI681" s="100"/>
      <c r="AJ681" s="101"/>
      <c r="AK681" s="100"/>
      <c r="AL681" s="101"/>
      <c r="AM681" s="101"/>
      <c r="AN681" s="8"/>
      <c r="AO681" s="147">
        <f>IFERROR(VLOOKUP(B681,'A2. Rate Change &amp; Enrollment'!$C$20:$K$769,3,FALSE),0)</f>
        <v>0</v>
      </c>
      <c r="AP681" s="147">
        <f>IFERROR(VLOOKUP(B681,'A2. Rate Change &amp; Enrollment'!$C$20:$K$769,7,FALSE),0)</f>
        <v>0</v>
      </c>
      <c r="AQ681" s="150" t="e">
        <f t="shared" si="86"/>
        <v>#DIV/0!</v>
      </c>
      <c r="AS681" s="177"/>
      <c r="AT681" s="177"/>
      <c r="AV681" s="153" t="e">
        <f t="shared" si="87"/>
        <v>#DIV/0!</v>
      </c>
      <c r="AW681" s="101"/>
      <c r="AY681" s="132"/>
      <c r="AZ681" s="101"/>
      <c r="BA681" s="94"/>
      <c r="BB681" s="94"/>
      <c r="BC681" s="94"/>
      <c r="BD681" s="94"/>
      <c r="BE681" s="101"/>
      <c r="BF681" s="132"/>
      <c r="BG681" s="98"/>
      <c r="BH681" s="74" t="str">
        <f t="shared" si="82"/>
        <v>N</v>
      </c>
      <c r="BI681" t="e">
        <f t="shared" si="83"/>
        <v>#DIV/0!</v>
      </c>
      <c r="BK681" s="283">
        <f>IFERROR(VLOOKUP($B681, 'A2. Rate Change &amp; Enrollment'!$C$14:$BY$769, 75, FALSE), 0)</f>
        <v>0</v>
      </c>
      <c r="BL681" s="283" t="e">
        <f t="shared" si="84"/>
        <v>#DIV/0!</v>
      </c>
      <c r="BM681" s="283" t="e">
        <f t="shared" si="85"/>
        <v>#DIV/0!</v>
      </c>
      <c r="BN681" t="e">
        <f t="shared" si="88"/>
        <v>#DIV/0!</v>
      </c>
    </row>
    <row r="682" spans="1:66" x14ac:dyDescent="0.35">
      <c r="A682" t="s">
        <v>985</v>
      </c>
      <c r="B682" s="144"/>
      <c r="C682" s="98"/>
      <c r="D682" s="43" t="str">
        <f t="shared" si="81"/>
        <v>PPO</v>
      </c>
      <c r="E682" s="100"/>
      <c r="F682" s="101"/>
      <c r="G682" s="100"/>
      <c r="H682" s="101"/>
      <c r="I682" s="100"/>
      <c r="J682" s="101"/>
      <c r="K682" s="100"/>
      <c r="L682" s="101"/>
      <c r="M682" s="100"/>
      <c r="N682" s="101"/>
      <c r="O682" s="100"/>
      <c r="P682" s="101"/>
      <c r="Q682" s="100"/>
      <c r="R682" s="101"/>
      <c r="S682" s="100"/>
      <c r="T682" s="101"/>
      <c r="U682" s="118"/>
      <c r="V682" s="118"/>
      <c r="W682" s="100"/>
      <c r="X682" s="100"/>
      <c r="Y682" s="100"/>
      <c r="Z682" s="100"/>
      <c r="AA682" s="132"/>
      <c r="AB682" s="101"/>
      <c r="AC682" s="101"/>
      <c r="AD682" s="101"/>
      <c r="AE682" s="100"/>
      <c r="AF682" s="101"/>
      <c r="AG682" s="100"/>
      <c r="AH682" s="101"/>
      <c r="AI682" s="100"/>
      <c r="AJ682" s="101"/>
      <c r="AK682" s="100"/>
      <c r="AL682" s="101"/>
      <c r="AM682" s="101"/>
      <c r="AN682" s="8"/>
      <c r="AO682" s="147">
        <f>IFERROR(VLOOKUP(B682,'A2. Rate Change &amp; Enrollment'!$C$20:$K$769,3,FALSE),0)</f>
        <v>0</v>
      </c>
      <c r="AP682" s="147">
        <f>IFERROR(VLOOKUP(B682,'A2. Rate Change &amp; Enrollment'!$C$20:$K$769,7,FALSE),0)</f>
        <v>0</v>
      </c>
      <c r="AQ682" s="150" t="e">
        <f t="shared" si="86"/>
        <v>#DIV/0!</v>
      </c>
      <c r="AS682" s="177"/>
      <c r="AT682" s="177"/>
      <c r="AV682" s="153" t="e">
        <f t="shared" si="87"/>
        <v>#DIV/0!</v>
      </c>
      <c r="AW682" s="101"/>
      <c r="AY682" s="132"/>
      <c r="AZ682" s="101"/>
      <c r="BA682" s="94"/>
      <c r="BB682" s="94"/>
      <c r="BC682" s="94"/>
      <c r="BD682" s="94"/>
      <c r="BE682" s="101"/>
      <c r="BF682" s="132"/>
      <c r="BG682" s="98"/>
      <c r="BH682" s="74" t="str">
        <f t="shared" si="82"/>
        <v>N</v>
      </c>
      <c r="BI682" t="e">
        <f t="shared" si="83"/>
        <v>#DIV/0!</v>
      </c>
      <c r="BK682" s="283">
        <f>IFERROR(VLOOKUP($B682, 'A2. Rate Change &amp; Enrollment'!$C$14:$BY$769, 75, FALSE), 0)</f>
        <v>0</v>
      </c>
      <c r="BL682" s="283" t="e">
        <f t="shared" si="84"/>
        <v>#DIV/0!</v>
      </c>
      <c r="BM682" s="283" t="e">
        <f t="shared" si="85"/>
        <v>#DIV/0!</v>
      </c>
      <c r="BN682" t="e">
        <f t="shared" si="88"/>
        <v>#DIV/0!</v>
      </c>
    </row>
    <row r="683" spans="1:66" x14ac:dyDescent="0.35">
      <c r="A683" t="s">
        <v>986</v>
      </c>
      <c r="B683" s="144"/>
      <c r="C683" s="98"/>
      <c r="D683" s="43" t="str">
        <f t="shared" si="81"/>
        <v>PPO</v>
      </c>
      <c r="E683" s="100"/>
      <c r="F683" s="101"/>
      <c r="G683" s="100"/>
      <c r="H683" s="101"/>
      <c r="I683" s="100"/>
      <c r="J683" s="101"/>
      <c r="K683" s="100"/>
      <c r="L683" s="101"/>
      <c r="M683" s="100"/>
      <c r="N683" s="101"/>
      <c r="O683" s="100"/>
      <c r="P683" s="101"/>
      <c r="Q683" s="100"/>
      <c r="R683" s="101"/>
      <c r="S683" s="100"/>
      <c r="T683" s="101"/>
      <c r="U683" s="118"/>
      <c r="V683" s="118"/>
      <c r="W683" s="100"/>
      <c r="X683" s="100"/>
      <c r="Y683" s="100"/>
      <c r="Z683" s="100"/>
      <c r="AA683" s="132"/>
      <c r="AB683" s="101"/>
      <c r="AC683" s="101"/>
      <c r="AD683" s="101"/>
      <c r="AE683" s="100"/>
      <c r="AF683" s="101"/>
      <c r="AG683" s="100"/>
      <c r="AH683" s="101"/>
      <c r="AI683" s="100"/>
      <c r="AJ683" s="101"/>
      <c r="AK683" s="100"/>
      <c r="AL683" s="101"/>
      <c r="AM683" s="101"/>
      <c r="AN683" s="8"/>
      <c r="AO683" s="147">
        <f>IFERROR(VLOOKUP(B683,'A2. Rate Change &amp; Enrollment'!$C$20:$K$769,3,FALSE),0)</f>
        <v>0</v>
      </c>
      <c r="AP683" s="147">
        <f>IFERROR(VLOOKUP(B683,'A2. Rate Change &amp; Enrollment'!$C$20:$K$769,7,FALSE),0)</f>
        <v>0</v>
      </c>
      <c r="AQ683" s="150" t="e">
        <f t="shared" si="86"/>
        <v>#DIV/0!</v>
      </c>
      <c r="AS683" s="177"/>
      <c r="AT683" s="177"/>
      <c r="AV683" s="153" t="e">
        <f t="shared" si="87"/>
        <v>#DIV/0!</v>
      </c>
      <c r="AW683" s="101"/>
      <c r="AY683" s="132"/>
      <c r="AZ683" s="101"/>
      <c r="BA683" s="94"/>
      <c r="BB683" s="94"/>
      <c r="BC683" s="94"/>
      <c r="BD683" s="94"/>
      <c r="BE683" s="101"/>
      <c r="BF683" s="132"/>
      <c r="BG683" s="98"/>
      <c r="BH683" s="74" t="str">
        <f t="shared" si="82"/>
        <v>N</v>
      </c>
      <c r="BI683" t="e">
        <f t="shared" si="83"/>
        <v>#DIV/0!</v>
      </c>
      <c r="BK683" s="283">
        <f>IFERROR(VLOOKUP($B683, 'A2. Rate Change &amp; Enrollment'!$C$14:$BY$769, 75, FALSE), 0)</f>
        <v>0</v>
      </c>
      <c r="BL683" s="283" t="e">
        <f t="shared" si="84"/>
        <v>#DIV/0!</v>
      </c>
      <c r="BM683" s="283" t="e">
        <f t="shared" si="85"/>
        <v>#DIV/0!</v>
      </c>
      <c r="BN683" t="e">
        <f t="shared" si="88"/>
        <v>#DIV/0!</v>
      </c>
    </row>
    <row r="684" spans="1:66" x14ac:dyDescent="0.35">
      <c r="A684" t="s">
        <v>987</v>
      </c>
      <c r="B684" s="144"/>
      <c r="C684" s="98"/>
      <c r="D684" s="43" t="str">
        <f t="shared" si="81"/>
        <v>PPO</v>
      </c>
      <c r="E684" s="100"/>
      <c r="F684" s="101"/>
      <c r="G684" s="100"/>
      <c r="H684" s="101"/>
      <c r="I684" s="100"/>
      <c r="J684" s="101"/>
      <c r="K684" s="100"/>
      <c r="L684" s="101"/>
      <c r="M684" s="100"/>
      <c r="N684" s="101"/>
      <c r="O684" s="100"/>
      <c r="P684" s="101"/>
      <c r="Q684" s="100"/>
      <c r="R684" s="101"/>
      <c r="S684" s="100"/>
      <c r="T684" s="101"/>
      <c r="U684" s="118"/>
      <c r="V684" s="118"/>
      <c r="W684" s="100"/>
      <c r="X684" s="100"/>
      <c r="Y684" s="100"/>
      <c r="Z684" s="100"/>
      <c r="AA684" s="132"/>
      <c r="AB684" s="101"/>
      <c r="AC684" s="101"/>
      <c r="AD684" s="101"/>
      <c r="AE684" s="100"/>
      <c r="AF684" s="101"/>
      <c r="AG684" s="100"/>
      <c r="AH684" s="101"/>
      <c r="AI684" s="100"/>
      <c r="AJ684" s="101"/>
      <c r="AK684" s="100"/>
      <c r="AL684" s="101"/>
      <c r="AM684" s="101"/>
      <c r="AN684" s="8"/>
      <c r="AO684" s="147">
        <f>IFERROR(VLOOKUP(B684,'A2. Rate Change &amp; Enrollment'!$C$20:$K$769,3,FALSE),0)</f>
        <v>0</v>
      </c>
      <c r="AP684" s="147">
        <f>IFERROR(VLOOKUP(B684,'A2. Rate Change &amp; Enrollment'!$C$20:$K$769,7,FALSE),0)</f>
        <v>0</v>
      </c>
      <c r="AQ684" s="150" t="e">
        <f t="shared" si="86"/>
        <v>#DIV/0!</v>
      </c>
      <c r="AS684" s="177"/>
      <c r="AT684" s="177"/>
      <c r="AV684" s="153" t="e">
        <f t="shared" si="87"/>
        <v>#DIV/0!</v>
      </c>
      <c r="AW684" s="101"/>
      <c r="AY684" s="132"/>
      <c r="AZ684" s="101"/>
      <c r="BA684" s="94"/>
      <c r="BB684" s="94"/>
      <c r="BC684" s="94"/>
      <c r="BD684" s="94"/>
      <c r="BE684" s="101"/>
      <c r="BF684" s="132"/>
      <c r="BG684" s="98"/>
      <c r="BH684" s="74" t="str">
        <f t="shared" si="82"/>
        <v>N</v>
      </c>
      <c r="BI684" t="e">
        <f t="shared" si="83"/>
        <v>#DIV/0!</v>
      </c>
      <c r="BK684" s="283">
        <f>IFERROR(VLOOKUP($B684, 'A2. Rate Change &amp; Enrollment'!$C$14:$BY$769, 75, FALSE), 0)</f>
        <v>0</v>
      </c>
      <c r="BL684" s="283" t="e">
        <f t="shared" si="84"/>
        <v>#DIV/0!</v>
      </c>
      <c r="BM684" s="283" t="e">
        <f t="shared" si="85"/>
        <v>#DIV/0!</v>
      </c>
      <c r="BN684" t="e">
        <f t="shared" si="88"/>
        <v>#DIV/0!</v>
      </c>
    </row>
    <row r="685" spans="1:66" x14ac:dyDescent="0.35">
      <c r="A685" t="s">
        <v>988</v>
      </c>
      <c r="B685" s="144"/>
      <c r="C685" s="98"/>
      <c r="D685" s="43" t="str">
        <f t="shared" si="81"/>
        <v>PPO</v>
      </c>
      <c r="E685" s="100"/>
      <c r="F685" s="101"/>
      <c r="G685" s="100"/>
      <c r="H685" s="101"/>
      <c r="I685" s="100"/>
      <c r="J685" s="101"/>
      <c r="K685" s="100"/>
      <c r="L685" s="101"/>
      <c r="M685" s="100"/>
      <c r="N685" s="101"/>
      <c r="O685" s="100"/>
      <c r="P685" s="101"/>
      <c r="Q685" s="100"/>
      <c r="R685" s="101"/>
      <c r="S685" s="100"/>
      <c r="T685" s="101"/>
      <c r="U685" s="118"/>
      <c r="V685" s="118"/>
      <c r="W685" s="100"/>
      <c r="X685" s="100"/>
      <c r="Y685" s="100"/>
      <c r="Z685" s="100"/>
      <c r="AA685" s="132"/>
      <c r="AB685" s="101"/>
      <c r="AC685" s="101"/>
      <c r="AD685" s="101"/>
      <c r="AE685" s="100"/>
      <c r="AF685" s="101"/>
      <c r="AG685" s="100"/>
      <c r="AH685" s="101"/>
      <c r="AI685" s="100"/>
      <c r="AJ685" s="101"/>
      <c r="AK685" s="100"/>
      <c r="AL685" s="101"/>
      <c r="AM685" s="101"/>
      <c r="AN685" s="8"/>
      <c r="AO685" s="147">
        <f>IFERROR(VLOOKUP(B685,'A2. Rate Change &amp; Enrollment'!$C$20:$K$769,3,FALSE),0)</f>
        <v>0</v>
      </c>
      <c r="AP685" s="147">
        <f>IFERROR(VLOOKUP(B685,'A2. Rate Change &amp; Enrollment'!$C$20:$K$769,7,FALSE),0)</f>
        <v>0</v>
      </c>
      <c r="AQ685" s="150" t="e">
        <f t="shared" si="86"/>
        <v>#DIV/0!</v>
      </c>
      <c r="AS685" s="177"/>
      <c r="AT685" s="177"/>
      <c r="AV685" s="153" t="e">
        <f t="shared" si="87"/>
        <v>#DIV/0!</v>
      </c>
      <c r="AW685" s="101"/>
      <c r="AY685" s="132"/>
      <c r="AZ685" s="101"/>
      <c r="BA685" s="94"/>
      <c r="BB685" s="94"/>
      <c r="BC685" s="94"/>
      <c r="BD685" s="94"/>
      <c r="BE685" s="101"/>
      <c r="BF685" s="132"/>
      <c r="BG685" s="98"/>
      <c r="BH685" s="74" t="str">
        <f t="shared" si="82"/>
        <v>N</v>
      </c>
      <c r="BI685" t="e">
        <f t="shared" si="83"/>
        <v>#DIV/0!</v>
      </c>
      <c r="BK685" s="283">
        <f>IFERROR(VLOOKUP($B685, 'A2. Rate Change &amp; Enrollment'!$C$14:$BY$769, 75, FALSE), 0)</f>
        <v>0</v>
      </c>
      <c r="BL685" s="283" t="e">
        <f t="shared" si="84"/>
        <v>#DIV/0!</v>
      </c>
      <c r="BM685" s="283" t="e">
        <f t="shared" si="85"/>
        <v>#DIV/0!</v>
      </c>
      <c r="BN685" t="e">
        <f t="shared" si="88"/>
        <v>#DIV/0!</v>
      </c>
    </row>
    <row r="686" spans="1:66" x14ac:dyDescent="0.35">
      <c r="A686" t="s">
        <v>989</v>
      </c>
      <c r="B686" s="144"/>
      <c r="C686" s="98"/>
      <c r="D686" s="43" t="str">
        <f t="shared" si="81"/>
        <v>PPO</v>
      </c>
      <c r="E686" s="100"/>
      <c r="F686" s="101"/>
      <c r="G686" s="100"/>
      <c r="H686" s="101"/>
      <c r="I686" s="100"/>
      <c r="J686" s="101"/>
      <c r="K686" s="100"/>
      <c r="L686" s="101"/>
      <c r="M686" s="100"/>
      <c r="N686" s="101"/>
      <c r="O686" s="100"/>
      <c r="P686" s="101"/>
      <c r="Q686" s="100"/>
      <c r="R686" s="101"/>
      <c r="S686" s="100"/>
      <c r="T686" s="101"/>
      <c r="U686" s="118"/>
      <c r="V686" s="118"/>
      <c r="W686" s="100"/>
      <c r="X686" s="100"/>
      <c r="Y686" s="100"/>
      <c r="Z686" s="100"/>
      <c r="AA686" s="132"/>
      <c r="AB686" s="101"/>
      <c r="AC686" s="101"/>
      <c r="AD686" s="101"/>
      <c r="AE686" s="100"/>
      <c r="AF686" s="101"/>
      <c r="AG686" s="100"/>
      <c r="AH686" s="101"/>
      <c r="AI686" s="100"/>
      <c r="AJ686" s="101"/>
      <c r="AK686" s="100"/>
      <c r="AL686" s="101"/>
      <c r="AM686" s="101"/>
      <c r="AN686" s="8"/>
      <c r="AO686" s="147">
        <f>IFERROR(VLOOKUP(B686,'A2. Rate Change &amp; Enrollment'!$C$20:$K$769,3,FALSE),0)</f>
        <v>0</v>
      </c>
      <c r="AP686" s="147">
        <f>IFERROR(VLOOKUP(B686,'A2. Rate Change &amp; Enrollment'!$C$20:$K$769,7,FALSE),0)</f>
        <v>0</v>
      </c>
      <c r="AQ686" s="150" t="e">
        <f t="shared" si="86"/>
        <v>#DIV/0!</v>
      </c>
      <c r="AS686" s="177"/>
      <c r="AT686" s="177"/>
      <c r="AV686" s="153" t="e">
        <f t="shared" si="87"/>
        <v>#DIV/0!</v>
      </c>
      <c r="AW686" s="101"/>
      <c r="AY686" s="132"/>
      <c r="AZ686" s="101"/>
      <c r="BA686" s="94"/>
      <c r="BB686" s="94"/>
      <c r="BC686" s="94"/>
      <c r="BD686" s="94"/>
      <c r="BE686" s="101"/>
      <c r="BF686" s="132"/>
      <c r="BG686" s="98"/>
      <c r="BH686" s="74" t="str">
        <f t="shared" si="82"/>
        <v>N</v>
      </c>
      <c r="BI686" t="e">
        <f t="shared" si="83"/>
        <v>#DIV/0!</v>
      </c>
      <c r="BK686" s="283">
        <f>IFERROR(VLOOKUP($B686, 'A2. Rate Change &amp; Enrollment'!$C$14:$BY$769, 75, FALSE), 0)</f>
        <v>0</v>
      </c>
      <c r="BL686" s="283" t="e">
        <f t="shared" si="84"/>
        <v>#DIV/0!</v>
      </c>
      <c r="BM686" s="283" t="e">
        <f t="shared" si="85"/>
        <v>#DIV/0!</v>
      </c>
      <c r="BN686" t="e">
        <f t="shared" si="88"/>
        <v>#DIV/0!</v>
      </c>
    </row>
    <row r="687" spans="1:66" x14ac:dyDescent="0.35">
      <c r="A687" t="s">
        <v>990</v>
      </c>
      <c r="B687" s="144"/>
      <c r="C687" s="98"/>
      <c r="D687" s="43" t="str">
        <f t="shared" si="81"/>
        <v>PPO</v>
      </c>
      <c r="E687" s="100"/>
      <c r="F687" s="101"/>
      <c r="G687" s="100"/>
      <c r="H687" s="101"/>
      <c r="I687" s="100"/>
      <c r="J687" s="101"/>
      <c r="K687" s="100"/>
      <c r="L687" s="101"/>
      <c r="M687" s="100"/>
      <c r="N687" s="101"/>
      <c r="O687" s="100"/>
      <c r="P687" s="101"/>
      <c r="Q687" s="100"/>
      <c r="R687" s="101"/>
      <c r="S687" s="100"/>
      <c r="T687" s="101"/>
      <c r="U687" s="118"/>
      <c r="V687" s="118"/>
      <c r="W687" s="100"/>
      <c r="X687" s="100"/>
      <c r="Y687" s="100"/>
      <c r="Z687" s="100"/>
      <c r="AA687" s="132"/>
      <c r="AB687" s="101"/>
      <c r="AC687" s="101"/>
      <c r="AD687" s="101"/>
      <c r="AE687" s="100"/>
      <c r="AF687" s="101"/>
      <c r="AG687" s="100"/>
      <c r="AH687" s="101"/>
      <c r="AI687" s="100"/>
      <c r="AJ687" s="101"/>
      <c r="AK687" s="100"/>
      <c r="AL687" s="101"/>
      <c r="AM687" s="101"/>
      <c r="AN687" s="8"/>
      <c r="AO687" s="147">
        <f>IFERROR(VLOOKUP(B687,'A2. Rate Change &amp; Enrollment'!$C$20:$K$769,3,FALSE),0)</f>
        <v>0</v>
      </c>
      <c r="AP687" s="147">
        <f>IFERROR(VLOOKUP(B687,'A2. Rate Change &amp; Enrollment'!$C$20:$K$769,7,FALSE),0)</f>
        <v>0</v>
      </c>
      <c r="AQ687" s="150" t="e">
        <f t="shared" si="86"/>
        <v>#DIV/0!</v>
      </c>
      <c r="AS687" s="177"/>
      <c r="AT687" s="177"/>
      <c r="AV687" s="153" t="e">
        <f t="shared" si="87"/>
        <v>#DIV/0!</v>
      </c>
      <c r="AW687" s="101"/>
      <c r="AY687" s="132"/>
      <c r="AZ687" s="101"/>
      <c r="BA687" s="94"/>
      <c r="BB687" s="94"/>
      <c r="BC687" s="94"/>
      <c r="BD687" s="94"/>
      <c r="BE687" s="101"/>
      <c r="BF687" s="132"/>
      <c r="BG687" s="98"/>
      <c r="BH687" s="74" t="str">
        <f t="shared" si="82"/>
        <v>N</v>
      </c>
      <c r="BI687" t="e">
        <f t="shared" si="83"/>
        <v>#DIV/0!</v>
      </c>
      <c r="BK687" s="283">
        <f>IFERROR(VLOOKUP($B687, 'A2. Rate Change &amp; Enrollment'!$C$14:$BY$769, 75, FALSE), 0)</f>
        <v>0</v>
      </c>
      <c r="BL687" s="283" t="e">
        <f t="shared" si="84"/>
        <v>#DIV/0!</v>
      </c>
      <c r="BM687" s="283" t="e">
        <f t="shared" si="85"/>
        <v>#DIV/0!</v>
      </c>
      <c r="BN687" t="e">
        <f t="shared" si="88"/>
        <v>#DIV/0!</v>
      </c>
    </row>
    <row r="688" spans="1:66" x14ac:dyDescent="0.35">
      <c r="A688" t="s">
        <v>991</v>
      </c>
      <c r="B688" s="144"/>
      <c r="C688" s="98"/>
      <c r="D688" s="43" t="str">
        <f t="shared" si="81"/>
        <v>PPO</v>
      </c>
      <c r="E688" s="100"/>
      <c r="F688" s="101"/>
      <c r="G688" s="100"/>
      <c r="H688" s="101"/>
      <c r="I688" s="100"/>
      <c r="J688" s="101"/>
      <c r="K688" s="100"/>
      <c r="L688" s="101"/>
      <c r="M688" s="100"/>
      <c r="N688" s="101"/>
      <c r="O688" s="100"/>
      <c r="P688" s="101"/>
      <c r="Q688" s="100"/>
      <c r="R688" s="101"/>
      <c r="S688" s="100"/>
      <c r="T688" s="101"/>
      <c r="U688" s="118"/>
      <c r="V688" s="118"/>
      <c r="W688" s="100"/>
      <c r="X688" s="100"/>
      <c r="Y688" s="100"/>
      <c r="Z688" s="100"/>
      <c r="AA688" s="132"/>
      <c r="AB688" s="101"/>
      <c r="AC688" s="101"/>
      <c r="AD688" s="101"/>
      <c r="AE688" s="100"/>
      <c r="AF688" s="101"/>
      <c r="AG688" s="100"/>
      <c r="AH688" s="101"/>
      <c r="AI688" s="100"/>
      <c r="AJ688" s="101"/>
      <c r="AK688" s="100"/>
      <c r="AL688" s="101"/>
      <c r="AM688" s="101"/>
      <c r="AN688" s="8"/>
      <c r="AO688" s="147">
        <f>IFERROR(VLOOKUP(B688,'A2. Rate Change &amp; Enrollment'!$C$20:$K$769,3,FALSE),0)</f>
        <v>0</v>
      </c>
      <c r="AP688" s="147">
        <f>IFERROR(VLOOKUP(B688,'A2. Rate Change &amp; Enrollment'!$C$20:$K$769,7,FALSE),0)</f>
        <v>0</v>
      </c>
      <c r="AQ688" s="150" t="e">
        <f t="shared" si="86"/>
        <v>#DIV/0!</v>
      </c>
      <c r="AS688" s="177"/>
      <c r="AT688" s="177"/>
      <c r="AV688" s="153" t="e">
        <f t="shared" si="87"/>
        <v>#DIV/0!</v>
      </c>
      <c r="AW688" s="101"/>
      <c r="AY688" s="132"/>
      <c r="AZ688" s="101"/>
      <c r="BA688" s="94"/>
      <c r="BB688" s="94"/>
      <c r="BC688" s="94"/>
      <c r="BD688" s="94"/>
      <c r="BE688" s="101"/>
      <c r="BF688" s="132"/>
      <c r="BG688" s="98"/>
      <c r="BH688" s="74" t="str">
        <f t="shared" si="82"/>
        <v>N</v>
      </c>
      <c r="BI688" t="e">
        <f t="shared" si="83"/>
        <v>#DIV/0!</v>
      </c>
      <c r="BK688" s="283">
        <f>IFERROR(VLOOKUP($B688, 'A2. Rate Change &amp; Enrollment'!$C$14:$BY$769, 75, FALSE), 0)</f>
        <v>0</v>
      </c>
      <c r="BL688" s="283" t="e">
        <f t="shared" si="84"/>
        <v>#DIV/0!</v>
      </c>
      <c r="BM688" s="283" t="e">
        <f t="shared" si="85"/>
        <v>#DIV/0!</v>
      </c>
      <c r="BN688" t="e">
        <f t="shared" si="88"/>
        <v>#DIV/0!</v>
      </c>
    </row>
    <row r="689" spans="1:66" x14ac:dyDescent="0.35">
      <c r="A689" t="s">
        <v>992</v>
      </c>
      <c r="B689" s="144"/>
      <c r="C689" s="98"/>
      <c r="D689" s="43" t="str">
        <f t="shared" si="81"/>
        <v>PPO</v>
      </c>
      <c r="E689" s="100"/>
      <c r="F689" s="101"/>
      <c r="G689" s="100"/>
      <c r="H689" s="101"/>
      <c r="I689" s="100"/>
      <c r="J689" s="101"/>
      <c r="K689" s="100"/>
      <c r="L689" s="101"/>
      <c r="M689" s="100"/>
      <c r="N689" s="101"/>
      <c r="O689" s="100"/>
      <c r="P689" s="101"/>
      <c r="Q689" s="100"/>
      <c r="R689" s="101"/>
      <c r="S689" s="100"/>
      <c r="T689" s="101"/>
      <c r="U689" s="118"/>
      <c r="V689" s="118"/>
      <c r="W689" s="100"/>
      <c r="X689" s="100"/>
      <c r="Y689" s="100"/>
      <c r="Z689" s="100"/>
      <c r="AA689" s="132"/>
      <c r="AB689" s="101"/>
      <c r="AC689" s="101"/>
      <c r="AD689" s="101"/>
      <c r="AE689" s="100"/>
      <c r="AF689" s="101"/>
      <c r="AG689" s="100"/>
      <c r="AH689" s="101"/>
      <c r="AI689" s="100"/>
      <c r="AJ689" s="101"/>
      <c r="AK689" s="100"/>
      <c r="AL689" s="101"/>
      <c r="AM689" s="101"/>
      <c r="AN689" s="8"/>
      <c r="AO689" s="147">
        <f>IFERROR(VLOOKUP(B689,'A2. Rate Change &amp; Enrollment'!$C$20:$K$769,3,FALSE),0)</f>
        <v>0</v>
      </c>
      <c r="AP689" s="147">
        <f>IFERROR(VLOOKUP(B689,'A2. Rate Change &amp; Enrollment'!$C$20:$K$769,7,FALSE),0)</f>
        <v>0</v>
      </c>
      <c r="AQ689" s="150" t="e">
        <f t="shared" si="86"/>
        <v>#DIV/0!</v>
      </c>
      <c r="AS689" s="177"/>
      <c r="AT689" s="177"/>
      <c r="AV689" s="153" t="e">
        <f t="shared" si="87"/>
        <v>#DIV/0!</v>
      </c>
      <c r="AW689" s="101"/>
      <c r="AY689" s="132"/>
      <c r="AZ689" s="101"/>
      <c r="BA689" s="94"/>
      <c r="BB689" s="94"/>
      <c r="BC689" s="94"/>
      <c r="BD689" s="94"/>
      <c r="BE689" s="101"/>
      <c r="BF689" s="132"/>
      <c r="BG689" s="98"/>
      <c r="BH689" s="74" t="str">
        <f t="shared" si="82"/>
        <v>N</v>
      </c>
      <c r="BI689" t="e">
        <f t="shared" si="83"/>
        <v>#DIV/0!</v>
      </c>
      <c r="BK689" s="283">
        <f>IFERROR(VLOOKUP($B689, 'A2. Rate Change &amp; Enrollment'!$C$14:$BY$769, 75, FALSE), 0)</f>
        <v>0</v>
      </c>
      <c r="BL689" s="283" t="e">
        <f t="shared" si="84"/>
        <v>#DIV/0!</v>
      </c>
      <c r="BM689" s="283" t="e">
        <f t="shared" si="85"/>
        <v>#DIV/0!</v>
      </c>
      <c r="BN689" t="e">
        <f t="shared" si="88"/>
        <v>#DIV/0!</v>
      </c>
    </row>
    <row r="690" spans="1:66" x14ac:dyDescent="0.35">
      <c r="A690" t="s">
        <v>993</v>
      </c>
      <c r="B690" s="144"/>
      <c r="C690" s="98"/>
      <c r="D690" s="43" t="str">
        <f t="shared" si="81"/>
        <v>PPO</v>
      </c>
      <c r="E690" s="100"/>
      <c r="F690" s="101"/>
      <c r="G690" s="100"/>
      <c r="H690" s="101"/>
      <c r="I690" s="100"/>
      <c r="J690" s="101"/>
      <c r="K690" s="100"/>
      <c r="L690" s="101"/>
      <c r="M690" s="100"/>
      <c r="N690" s="101"/>
      <c r="O690" s="100"/>
      <c r="P690" s="101"/>
      <c r="Q690" s="100"/>
      <c r="R690" s="101"/>
      <c r="S690" s="100"/>
      <c r="T690" s="101"/>
      <c r="U690" s="118"/>
      <c r="V690" s="118"/>
      <c r="W690" s="100"/>
      <c r="X690" s="100"/>
      <c r="Y690" s="100"/>
      <c r="Z690" s="100"/>
      <c r="AA690" s="132"/>
      <c r="AB690" s="101"/>
      <c r="AC690" s="101"/>
      <c r="AD690" s="101"/>
      <c r="AE690" s="100"/>
      <c r="AF690" s="101"/>
      <c r="AG690" s="100"/>
      <c r="AH690" s="101"/>
      <c r="AI690" s="100"/>
      <c r="AJ690" s="101"/>
      <c r="AK690" s="100"/>
      <c r="AL690" s="101"/>
      <c r="AM690" s="101"/>
      <c r="AN690" s="8"/>
      <c r="AO690" s="147">
        <f>IFERROR(VLOOKUP(B690,'A2. Rate Change &amp; Enrollment'!$C$20:$K$769,3,FALSE),0)</f>
        <v>0</v>
      </c>
      <c r="AP690" s="147">
        <f>IFERROR(VLOOKUP(B690,'A2. Rate Change &amp; Enrollment'!$C$20:$K$769,7,FALSE),0)</f>
        <v>0</v>
      </c>
      <c r="AQ690" s="150" t="e">
        <f t="shared" si="86"/>
        <v>#DIV/0!</v>
      </c>
      <c r="AS690" s="177"/>
      <c r="AT690" s="177"/>
      <c r="AV690" s="153" t="e">
        <f t="shared" si="87"/>
        <v>#DIV/0!</v>
      </c>
      <c r="AW690" s="101"/>
      <c r="AY690" s="132"/>
      <c r="AZ690" s="101"/>
      <c r="BA690" s="94"/>
      <c r="BB690" s="94"/>
      <c r="BC690" s="94"/>
      <c r="BD690" s="94"/>
      <c r="BE690" s="101"/>
      <c r="BF690" s="132"/>
      <c r="BG690" s="98"/>
      <c r="BH690" s="74" t="str">
        <f t="shared" si="82"/>
        <v>N</v>
      </c>
      <c r="BI690" t="e">
        <f t="shared" si="83"/>
        <v>#DIV/0!</v>
      </c>
      <c r="BK690" s="283">
        <f>IFERROR(VLOOKUP($B690, 'A2. Rate Change &amp; Enrollment'!$C$14:$BY$769, 75, FALSE), 0)</f>
        <v>0</v>
      </c>
      <c r="BL690" s="283" t="e">
        <f t="shared" si="84"/>
        <v>#DIV/0!</v>
      </c>
      <c r="BM690" s="283" t="e">
        <f t="shared" si="85"/>
        <v>#DIV/0!</v>
      </c>
      <c r="BN690" t="e">
        <f t="shared" si="88"/>
        <v>#DIV/0!</v>
      </c>
    </row>
    <row r="691" spans="1:66" x14ac:dyDescent="0.35">
      <c r="A691" t="s">
        <v>994</v>
      </c>
      <c r="B691" s="144"/>
      <c r="C691" s="98"/>
      <c r="D691" s="43" t="str">
        <f t="shared" si="81"/>
        <v>PPO</v>
      </c>
      <c r="E691" s="100"/>
      <c r="F691" s="101"/>
      <c r="G691" s="100"/>
      <c r="H691" s="101"/>
      <c r="I691" s="100"/>
      <c r="J691" s="101"/>
      <c r="K691" s="100"/>
      <c r="L691" s="101"/>
      <c r="M691" s="100"/>
      <c r="N691" s="101"/>
      <c r="O691" s="100"/>
      <c r="P691" s="101"/>
      <c r="Q691" s="100"/>
      <c r="R691" s="101"/>
      <c r="S691" s="100"/>
      <c r="T691" s="101"/>
      <c r="U691" s="118"/>
      <c r="V691" s="118"/>
      <c r="W691" s="100"/>
      <c r="X691" s="100"/>
      <c r="Y691" s="100"/>
      <c r="Z691" s="100"/>
      <c r="AA691" s="132"/>
      <c r="AB691" s="101"/>
      <c r="AC691" s="101"/>
      <c r="AD691" s="101"/>
      <c r="AE691" s="100"/>
      <c r="AF691" s="101"/>
      <c r="AG691" s="100"/>
      <c r="AH691" s="101"/>
      <c r="AI691" s="100"/>
      <c r="AJ691" s="101"/>
      <c r="AK691" s="100"/>
      <c r="AL691" s="101"/>
      <c r="AM691" s="101"/>
      <c r="AN691" s="8"/>
      <c r="AO691" s="147">
        <f>IFERROR(VLOOKUP(B691,'A2. Rate Change &amp; Enrollment'!$C$20:$K$769,3,FALSE),0)</f>
        <v>0</v>
      </c>
      <c r="AP691" s="147">
        <f>IFERROR(VLOOKUP(B691,'A2. Rate Change &amp; Enrollment'!$C$20:$K$769,7,FALSE),0)</f>
        <v>0</v>
      </c>
      <c r="AQ691" s="150" t="e">
        <f t="shared" si="86"/>
        <v>#DIV/0!</v>
      </c>
      <c r="AS691" s="177"/>
      <c r="AT691" s="177"/>
      <c r="AV691" s="153" t="e">
        <f t="shared" si="87"/>
        <v>#DIV/0!</v>
      </c>
      <c r="AW691" s="101"/>
      <c r="AY691" s="132"/>
      <c r="AZ691" s="101"/>
      <c r="BA691" s="94"/>
      <c r="BB691" s="94"/>
      <c r="BC691" s="94"/>
      <c r="BD691" s="94"/>
      <c r="BE691" s="101"/>
      <c r="BF691" s="132"/>
      <c r="BG691" s="98"/>
      <c r="BH691" s="74" t="str">
        <f t="shared" si="82"/>
        <v>N</v>
      </c>
      <c r="BI691" t="e">
        <f t="shared" si="83"/>
        <v>#DIV/0!</v>
      </c>
      <c r="BK691" s="283">
        <f>IFERROR(VLOOKUP($B691, 'A2. Rate Change &amp; Enrollment'!$C$14:$BY$769, 75, FALSE), 0)</f>
        <v>0</v>
      </c>
      <c r="BL691" s="283" t="e">
        <f t="shared" si="84"/>
        <v>#DIV/0!</v>
      </c>
      <c r="BM691" s="283" t="e">
        <f t="shared" si="85"/>
        <v>#DIV/0!</v>
      </c>
      <c r="BN691" t="e">
        <f t="shared" si="88"/>
        <v>#DIV/0!</v>
      </c>
    </row>
    <row r="692" spans="1:66" x14ac:dyDescent="0.35">
      <c r="A692" t="s">
        <v>995</v>
      </c>
      <c r="B692" s="144"/>
      <c r="C692" s="98"/>
      <c r="D692" s="43" t="str">
        <f t="shared" si="81"/>
        <v>PPO</v>
      </c>
      <c r="E692" s="100"/>
      <c r="F692" s="101"/>
      <c r="G692" s="100"/>
      <c r="H692" s="101"/>
      <c r="I692" s="100"/>
      <c r="J692" s="101"/>
      <c r="K692" s="100"/>
      <c r="L692" s="101"/>
      <c r="M692" s="100"/>
      <c r="N692" s="101"/>
      <c r="O692" s="100"/>
      <c r="P692" s="101"/>
      <c r="Q692" s="100"/>
      <c r="R692" s="101"/>
      <c r="S692" s="100"/>
      <c r="T692" s="101"/>
      <c r="U692" s="118"/>
      <c r="V692" s="118"/>
      <c r="W692" s="100"/>
      <c r="X692" s="100"/>
      <c r="Y692" s="100"/>
      <c r="Z692" s="100"/>
      <c r="AA692" s="132"/>
      <c r="AB692" s="101"/>
      <c r="AC692" s="101"/>
      <c r="AD692" s="101"/>
      <c r="AE692" s="100"/>
      <c r="AF692" s="101"/>
      <c r="AG692" s="100"/>
      <c r="AH692" s="101"/>
      <c r="AI692" s="100"/>
      <c r="AJ692" s="101"/>
      <c r="AK692" s="100"/>
      <c r="AL692" s="101"/>
      <c r="AM692" s="101"/>
      <c r="AN692" s="8"/>
      <c r="AO692" s="147">
        <f>IFERROR(VLOOKUP(B692,'A2. Rate Change &amp; Enrollment'!$C$20:$K$769,3,FALSE),0)</f>
        <v>0</v>
      </c>
      <c r="AP692" s="147">
        <f>IFERROR(VLOOKUP(B692,'A2. Rate Change &amp; Enrollment'!$C$20:$K$769,7,FALSE),0)</f>
        <v>0</v>
      </c>
      <c r="AQ692" s="150" t="e">
        <f t="shared" si="86"/>
        <v>#DIV/0!</v>
      </c>
      <c r="AS692" s="177"/>
      <c r="AT692" s="177"/>
      <c r="AV692" s="153" t="e">
        <f t="shared" si="87"/>
        <v>#DIV/0!</v>
      </c>
      <c r="AW692" s="101"/>
      <c r="AY692" s="132"/>
      <c r="AZ692" s="101"/>
      <c r="BA692" s="94"/>
      <c r="BB692" s="94"/>
      <c r="BC692" s="94"/>
      <c r="BD692" s="94"/>
      <c r="BE692" s="101"/>
      <c r="BF692" s="132"/>
      <c r="BG692" s="98"/>
      <c r="BH692" s="74" t="str">
        <f t="shared" si="82"/>
        <v>N</v>
      </c>
      <c r="BI692" t="e">
        <f t="shared" si="83"/>
        <v>#DIV/0!</v>
      </c>
      <c r="BK692" s="283">
        <f>IFERROR(VLOOKUP($B692, 'A2. Rate Change &amp; Enrollment'!$C$14:$BY$769, 75, FALSE), 0)</f>
        <v>0</v>
      </c>
      <c r="BL692" s="283" t="e">
        <f t="shared" si="84"/>
        <v>#DIV/0!</v>
      </c>
      <c r="BM692" s="283" t="e">
        <f t="shared" si="85"/>
        <v>#DIV/0!</v>
      </c>
      <c r="BN692" t="e">
        <f t="shared" si="88"/>
        <v>#DIV/0!</v>
      </c>
    </row>
    <row r="693" spans="1:66" x14ac:dyDescent="0.35">
      <c r="A693" t="s">
        <v>996</v>
      </c>
      <c r="B693" s="144"/>
      <c r="C693" s="98"/>
      <c r="D693" s="43" t="str">
        <f t="shared" si="81"/>
        <v>PPO</v>
      </c>
      <c r="E693" s="100"/>
      <c r="F693" s="101"/>
      <c r="G693" s="100"/>
      <c r="H693" s="101"/>
      <c r="I693" s="100"/>
      <c r="J693" s="101"/>
      <c r="K693" s="100"/>
      <c r="L693" s="101"/>
      <c r="M693" s="100"/>
      <c r="N693" s="101"/>
      <c r="O693" s="100"/>
      <c r="P693" s="101"/>
      <c r="Q693" s="100"/>
      <c r="R693" s="101"/>
      <c r="S693" s="100"/>
      <c r="T693" s="101"/>
      <c r="U693" s="118"/>
      <c r="V693" s="118"/>
      <c r="W693" s="100"/>
      <c r="X693" s="100"/>
      <c r="Y693" s="100"/>
      <c r="Z693" s="100"/>
      <c r="AA693" s="132"/>
      <c r="AB693" s="101"/>
      <c r="AC693" s="101"/>
      <c r="AD693" s="101"/>
      <c r="AE693" s="100"/>
      <c r="AF693" s="101"/>
      <c r="AG693" s="100"/>
      <c r="AH693" s="101"/>
      <c r="AI693" s="100"/>
      <c r="AJ693" s="101"/>
      <c r="AK693" s="100"/>
      <c r="AL693" s="101"/>
      <c r="AM693" s="101"/>
      <c r="AN693" s="8"/>
      <c r="AO693" s="147">
        <f>IFERROR(VLOOKUP(B693,'A2. Rate Change &amp; Enrollment'!$C$20:$K$769,3,FALSE),0)</f>
        <v>0</v>
      </c>
      <c r="AP693" s="147">
        <f>IFERROR(VLOOKUP(B693,'A2. Rate Change &amp; Enrollment'!$C$20:$K$769,7,FALSE),0)</f>
        <v>0</v>
      </c>
      <c r="AQ693" s="150" t="e">
        <f t="shared" si="86"/>
        <v>#DIV/0!</v>
      </c>
      <c r="AS693" s="177"/>
      <c r="AT693" s="177"/>
      <c r="AV693" s="153" t="e">
        <f t="shared" si="87"/>
        <v>#DIV/0!</v>
      </c>
      <c r="AW693" s="101"/>
      <c r="AY693" s="132"/>
      <c r="AZ693" s="101"/>
      <c r="BA693" s="94"/>
      <c r="BB693" s="94"/>
      <c r="BC693" s="94"/>
      <c r="BD693" s="94"/>
      <c r="BE693" s="101"/>
      <c r="BF693" s="132"/>
      <c r="BG693" s="98"/>
      <c r="BH693" s="74" t="str">
        <f t="shared" si="82"/>
        <v>N</v>
      </c>
      <c r="BI693" t="e">
        <f t="shared" si="83"/>
        <v>#DIV/0!</v>
      </c>
      <c r="BK693" s="283">
        <f>IFERROR(VLOOKUP($B693, 'A2. Rate Change &amp; Enrollment'!$C$14:$BY$769, 75, FALSE), 0)</f>
        <v>0</v>
      </c>
      <c r="BL693" s="283" t="e">
        <f t="shared" si="84"/>
        <v>#DIV/0!</v>
      </c>
      <c r="BM693" s="283" t="e">
        <f t="shared" si="85"/>
        <v>#DIV/0!</v>
      </c>
      <c r="BN693" t="e">
        <f t="shared" si="88"/>
        <v>#DIV/0!</v>
      </c>
    </row>
    <row r="694" spans="1:66" x14ac:dyDescent="0.35">
      <c r="A694" t="s">
        <v>997</v>
      </c>
      <c r="B694" s="144"/>
      <c r="C694" s="98"/>
      <c r="D694" s="43" t="str">
        <f t="shared" si="81"/>
        <v>PPO</v>
      </c>
      <c r="E694" s="100"/>
      <c r="F694" s="101"/>
      <c r="G694" s="100"/>
      <c r="H694" s="101"/>
      <c r="I694" s="100"/>
      <c r="J694" s="101"/>
      <c r="K694" s="100"/>
      <c r="L694" s="101"/>
      <c r="M694" s="100"/>
      <c r="N694" s="101"/>
      <c r="O694" s="100"/>
      <c r="P694" s="101"/>
      <c r="Q694" s="100"/>
      <c r="R694" s="101"/>
      <c r="S694" s="100"/>
      <c r="T694" s="101"/>
      <c r="U694" s="118"/>
      <c r="V694" s="118"/>
      <c r="W694" s="100"/>
      <c r="X694" s="100"/>
      <c r="Y694" s="100"/>
      <c r="Z694" s="100"/>
      <c r="AA694" s="132"/>
      <c r="AB694" s="101"/>
      <c r="AC694" s="101"/>
      <c r="AD694" s="101"/>
      <c r="AE694" s="100"/>
      <c r="AF694" s="101"/>
      <c r="AG694" s="100"/>
      <c r="AH694" s="101"/>
      <c r="AI694" s="100"/>
      <c r="AJ694" s="101"/>
      <c r="AK694" s="100"/>
      <c r="AL694" s="101"/>
      <c r="AM694" s="101"/>
      <c r="AN694" s="8"/>
      <c r="AO694" s="147">
        <f>IFERROR(VLOOKUP(B694,'A2. Rate Change &amp; Enrollment'!$C$20:$K$769,3,FALSE),0)</f>
        <v>0</v>
      </c>
      <c r="AP694" s="147">
        <f>IFERROR(VLOOKUP(B694,'A2. Rate Change &amp; Enrollment'!$C$20:$K$769,7,FALSE),0)</f>
        <v>0</v>
      </c>
      <c r="AQ694" s="150" t="e">
        <f t="shared" si="86"/>
        <v>#DIV/0!</v>
      </c>
      <c r="AS694" s="177"/>
      <c r="AT694" s="177"/>
      <c r="AV694" s="153" t="e">
        <f t="shared" si="87"/>
        <v>#DIV/0!</v>
      </c>
      <c r="AW694" s="101"/>
      <c r="AY694" s="132"/>
      <c r="AZ694" s="101"/>
      <c r="BA694" s="94"/>
      <c r="BB694" s="94"/>
      <c r="BC694" s="94"/>
      <c r="BD694" s="94"/>
      <c r="BE694" s="101"/>
      <c r="BF694" s="132"/>
      <c r="BG694" s="98"/>
      <c r="BH694" s="74" t="str">
        <f t="shared" si="82"/>
        <v>N</v>
      </c>
      <c r="BI694" t="e">
        <f t="shared" si="83"/>
        <v>#DIV/0!</v>
      </c>
      <c r="BK694" s="283">
        <f>IFERROR(VLOOKUP($B694, 'A2. Rate Change &amp; Enrollment'!$C$14:$BY$769, 75, FALSE), 0)</f>
        <v>0</v>
      </c>
      <c r="BL694" s="283" t="e">
        <f t="shared" si="84"/>
        <v>#DIV/0!</v>
      </c>
      <c r="BM694" s="283" t="e">
        <f t="shared" si="85"/>
        <v>#DIV/0!</v>
      </c>
      <c r="BN694" t="e">
        <f t="shared" si="88"/>
        <v>#DIV/0!</v>
      </c>
    </row>
    <row r="695" spans="1:66" x14ac:dyDescent="0.35">
      <c r="A695" t="s">
        <v>998</v>
      </c>
      <c r="B695" s="144"/>
      <c r="C695" s="98"/>
      <c r="D695" s="43" t="str">
        <f t="shared" si="81"/>
        <v>PPO</v>
      </c>
      <c r="E695" s="100"/>
      <c r="F695" s="101"/>
      <c r="G695" s="100"/>
      <c r="H695" s="101"/>
      <c r="I695" s="100"/>
      <c r="J695" s="101"/>
      <c r="K695" s="100"/>
      <c r="L695" s="101"/>
      <c r="M695" s="100"/>
      <c r="N695" s="101"/>
      <c r="O695" s="100"/>
      <c r="P695" s="101"/>
      <c r="Q695" s="100"/>
      <c r="R695" s="101"/>
      <c r="S695" s="100"/>
      <c r="T695" s="101"/>
      <c r="U695" s="118"/>
      <c r="V695" s="118"/>
      <c r="W695" s="100"/>
      <c r="X695" s="100"/>
      <c r="Y695" s="100"/>
      <c r="Z695" s="100"/>
      <c r="AA695" s="132"/>
      <c r="AB695" s="101"/>
      <c r="AC695" s="101"/>
      <c r="AD695" s="101"/>
      <c r="AE695" s="100"/>
      <c r="AF695" s="101"/>
      <c r="AG695" s="100"/>
      <c r="AH695" s="101"/>
      <c r="AI695" s="100"/>
      <c r="AJ695" s="101"/>
      <c r="AK695" s="100"/>
      <c r="AL695" s="101"/>
      <c r="AM695" s="101"/>
      <c r="AN695" s="8"/>
      <c r="AO695" s="147">
        <f>IFERROR(VLOOKUP(B695,'A2. Rate Change &amp; Enrollment'!$C$20:$K$769,3,FALSE),0)</f>
        <v>0</v>
      </c>
      <c r="AP695" s="147">
        <f>IFERROR(VLOOKUP(B695,'A2. Rate Change &amp; Enrollment'!$C$20:$K$769,7,FALSE),0)</f>
        <v>0</v>
      </c>
      <c r="AQ695" s="150" t="e">
        <f t="shared" si="86"/>
        <v>#DIV/0!</v>
      </c>
      <c r="AS695" s="177"/>
      <c r="AT695" s="177"/>
      <c r="AV695" s="153" t="e">
        <f t="shared" si="87"/>
        <v>#DIV/0!</v>
      </c>
      <c r="AW695" s="101"/>
      <c r="AY695" s="132"/>
      <c r="AZ695" s="101"/>
      <c r="BA695" s="94"/>
      <c r="BB695" s="94"/>
      <c r="BC695" s="94"/>
      <c r="BD695" s="94"/>
      <c r="BE695" s="101"/>
      <c r="BF695" s="132"/>
      <c r="BG695" s="98"/>
      <c r="BH695" s="74" t="str">
        <f t="shared" si="82"/>
        <v>N</v>
      </c>
      <c r="BI695" t="e">
        <f t="shared" si="83"/>
        <v>#DIV/0!</v>
      </c>
      <c r="BK695" s="283">
        <f>IFERROR(VLOOKUP($B695, 'A2. Rate Change &amp; Enrollment'!$C$14:$BY$769, 75, FALSE), 0)</f>
        <v>0</v>
      </c>
      <c r="BL695" s="283" t="e">
        <f t="shared" si="84"/>
        <v>#DIV/0!</v>
      </c>
      <c r="BM695" s="283" t="e">
        <f t="shared" si="85"/>
        <v>#DIV/0!</v>
      </c>
      <c r="BN695" t="e">
        <f t="shared" si="88"/>
        <v>#DIV/0!</v>
      </c>
    </row>
    <row r="696" spans="1:66" x14ac:dyDescent="0.35">
      <c r="A696" t="s">
        <v>999</v>
      </c>
      <c r="B696" s="144"/>
      <c r="C696" s="98"/>
      <c r="D696" s="43" t="str">
        <f t="shared" si="81"/>
        <v>PPO</v>
      </c>
      <c r="E696" s="100"/>
      <c r="F696" s="101"/>
      <c r="G696" s="100"/>
      <c r="H696" s="101"/>
      <c r="I696" s="100"/>
      <c r="J696" s="101"/>
      <c r="K696" s="100"/>
      <c r="L696" s="101"/>
      <c r="M696" s="100"/>
      <c r="N696" s="101"/>
      <c r="O696" s="100"/>
      <c r="P696" s="101"/>
      <c r="Q696" s="100"/>
      <c r="R696" s="101"/>
      <c r="S696" s="100"/>
      <c r="T696" s="101"/>
      <c r="U696" s="118"/>
      <c r="V696" s="118"/>
      <c r="W696" s="100"/>
      <c r="X696" s="100"/>
      <c r="Y696" s="100"/>
      <c r="Z696" s="100"/>
      <c r="AA696" s="132"/>
      <c r="AB696" s="101"/>
      <c r="AC696" s="101"/>
      <c r="AD696" s="101"/>
      <c r="AE696" s="100"/>
      <c r="AF696" s="101"/>
      <c r="AG696" s="100"/>
      <c r="AH696" s="101"/>
      <c r="AI696" s="100"/>
      <c r="AJ696" s="101"/>
      <c r="AK696" s="100"/>
      <c r="AL696" s="101"/>
      <c r="AM696" s="101"/>
      <c r="AN696" s="8"/>
      <c r="AO696" s="147">
        <f>IFERROR(VLOOKUP(B696,'A2. Rate Change &amp; Enrollment'!$C$20:$K$769,3,FALSE),0)</f>
        <v>0</v>
      </c>
      <c r="AP696" s="147">
        <f>IFERROR(VLOOKUP(B696,'A2. Rate Change &amp; Enrollment'!$C$20:$K$769,7,FALSE),0)</f>
        <v>0</v>
      </c>
      <c r="AQ696" s="150" t="e">
        <f t="shared" si="86"/>
        <v>#DIV/0!</v>
      </c>
      <c r="AS696" s="177"/>
      <c r="AT696" s="177"/>
      <c r="AV696" s="153" t="e">
        <f t="shared" si="87"/>
        <v>#DIV/0!</v>
      </c>
      <c r="AW696" s="101"/>
      <c r="AY696" s="132"/>
      <c r="AZ696" s="101"/>
      <c r="BA696" s="94"/>
      <c r="BB696" s="94"/>
      <c r="BC696" s="94"/>
      <c r="BD696" s="94"/>
      <c r="BE696" s="101"/>
      <c r="BF696" s="132"/>
      <c r="BG696" s="98"/>
      <c r="BH696" s="74" t="str">
        <f t="shared" si="82"/>
        <v>N</v>
      </c>
      <c r="BI696" t="e">
        <f t="shared" si="83"/>
        <v>#DIV/0!</v>
      </c>
      <c r="BK696" s="283">
        <f>IFERROR(VLOOKUP($B696, 'A2. Rate Change &amp; Enrollment'!$C$14:$BY$769, 75, FALSE), 0)</f>
        <v>0</v>
      </c>
      <c r="BL696" s="283" t="e">
        <f t="shared" si="84"/>
        <v>#DIV/0!</v>
      </c>
      <c r="BM696" s="283" t="e">
        <f t="shared" si="85"/>
        <v>#DIV/0!</v>
      </c>
      <c r="BN696" t="e">
        <f t="shared" si="88"/>
        <v>#DIV/0!</v>
      </c>
    </row>
    <row r="697" spans="1:66" x14ac:dyDescent="0.35">
      <c r="A697" t="s">
        <v>1000</v>
      </c>
      <c r="B697" s="144"/>
      <c r="C697" s="98"/>
      <c r="D697" s="43" t="str">
        <f t="shared" si="81"/>
        <v>PPO</v>
      </c>
      <c r="E697" s="100"/>
      <c r="F697" s="101"/>
      <c r="G697" s="100"/>
      <c r="H697" s="101"/>
      <c r="I697" s="100"/>
      <c r="J697" s="101"/>
      <c r="K697" s="100"/>
      <c r="L697" s="101"/>
      <c r="M697" s="100"/>
      <c r="N697" s="101"/>
      <c r="O697" s="100"/>
      <c r="P697" s="101"/>
      <c r="Q697" s="100"/>
      <c r="R697" s="101"/>
      <c r="S697" s="100"/>
      <c r="T697" s="101"/>
      <c r="U697" s="118"/>
      <c r="V697" s="118"/>
      <c r="W697" s="100"/>
      <c r="X697" s="100"/>
      <c r="Y697" s="100"/>
      <c r="Z697" s="100"/>
      <c r="AA697" s="132"/>
      <c r="AB697" s="101"/>
      <c r="AC697" s="101"/>
      <c r="AD697" s="101"/>
      <c r="AE697" s="100"/>
      <c r="AF697" s="101"/>
      <c r="AG697" s="100"/>
      <c r="AH697" s="101"/>
      <c r="AI697" s="100"/>
      <c r="AJ697" s="101"/>
      <c r="AK697" s="100"/>
      <c r="AL697" s="101"/>
      <c r="AM697" s="101"/>
      <c r="AN697" s="8"/>
      <c r="AO697" s="147">
        <f>IFERROR(VLOOKUP(B697,'A2. Rate Change &amp; Enrollment'!$C$20:$K$769,3,FALSE),0)</f>
        <v>0</v>
      </c>
      <c r="AP697" s="147">
        <f>IFERROR(VLOOKUP(B697,'A2. Rate Change &amp; Enrollment'!$C$20:$K$769,7,FALSE),0)</f>
        <v>0</v>
      </c>
      <c r="AQ697" s="150" t="e">
        <f t="shared" si="86"/>
        <v>#DIV/0!</v>
      </c>
      <c r="AS697" s="177"/>
      <c r="AT697" s="177"/>
      <c r="AV697" s="153" t="e">
        <f t="shared" si="87"/>
        <v>#DIV/0!</v>
      </c>
      <c r="AW697" s="101"/>
      <c r="AY697" s="132"/>
      <c r="AZ697" s="101"/>
      <c r="BA697" s="94"/>
      <c r="BB697" s="94"/>
      <c r="BC697" s="94"/>
      <c r="BD697" s="94"/>
      <c r="BE697" s="101"/>
      <c r="BF697" s="132"/>
      <c r="BG697" s="98"/>
      <c r="BH697" s="74" t="str">
        <f t="shared" si="82"/>
        <v>N</v>
      </c>
      <c r="BI697" t="e">
        <f t="shared" si="83"/>
        <v>#DIV/0!</v>
      </c>
      <c r="BK697" s="283">
        <f>IFERROR(VLOOKUP($B697, 'A2. Rate Change &amp; Enrollment'!$C$14:$BY$769, 75, FALSE), 0)</f>
        <v>0</v>
      </c>
      <c r="BL697" s="283" t="e">
        <f t="shared" si="84"/>
        <v>#DIV/0!</v>
      </c>
      <c r="BM697" s="283" t="e">
        <f t="shared" si="85"/>
        <v>#DIV/0!</v>
      </c>
      <c r="BN697" t="e">
        <f t="shared" si="88"/>
        <v>#DIV/0!</v>
      </c>
    </row>
    <row r="698" spans="1:66" x14ac:dyDescent="0.35">
      <c r="A698" t="s">
        <v>1001</v>
      </c>
      <c r="B698" s="144"/>
      <c r="C698" s="98"/>
      <c r="D698" s="43" t="str">
        <f t="shared" si="81"/>
        <v>PPO</v>
      </c>
      <c r="E698" s="100"/>
      <c r="F698" s="101"/>
      <c r="G698" s="100"/>
      <c r="H698" s="101"/>
      <c r="I698" s="100"/>
      <c r="J698" s="101"/>
      <c r="K698" s="100"/>
      <c r="L698" s="101"/>
      <c r="M698" s="100"/>
      <c r="N698" s="101"/>
      <c r="O698" s="100"/>
      <c r="P698" s="101"/>
      <c r="Q698" s="100"/>
      <c r="R698" s="101"/>
      <c r="S698" s="100"/>
      <c r="T698" s="101"/>
      <c r="U698" s="118"/>
      <c r="V698" s="118"/>
      <c r="W698" s="100"/>
      <c r="X698" s="100"/>
      <c r="Y698" s="100"/>
      <c r="Z698" s="100"/>
      <c r="AA698" s="132"/>
      <c r="AB698" s="101"/>
      <c r="AC698" s="101"/>
      <c r="AD698" s="101"/>
      <c r="AE698" s="100"/>
      <c r="AF698" s="101"/>
      <c r="AG698" s="100"/>
      <c r="AH698" s="101"/>
      <c r="AI698" s="100"/>
      <c r="AJ698" s="101"/>
      <c r="AK698" s="100"/>
      <c r="AL698" s="101"/>
      <c r="AM698" s="101"/>
      <c r="AN698" s="8"/>
      <c r="AO698" s="147">
        <f>IFERROR(VLOOKUP(B698,'A2. Rate Change &amp; Enrollment'!$C$20:$K$769,3,FALSE),0)</f>
        <v>0</v>
      </c>
      <c r="AP698" s="147">
        <f>IFERROR(VLOOKUP(B698,'A2. Rate Change &amp; Enrollment'!$C$20:$K$769,7,FALSE),0)</f>
        <v>0</v>
      </c>
      <c r="AQ698" s="150" t="e">
        <f t="shared" si="86"/>
        <v>#DIV/0!</v>
      </c>
      <c r="AS698" s="177"/>
      <c r="AT698" s="177"/>
      <c r="AV698" s="153" t="e">
        <f t="shared" si="87"/>
        <v>#DIV/0!</v>
      </c>
      <c r="AW698" s="101"/>
      <c r="AY698" s="132"/>
      <c r="AZ698" s="101"/>
      <c r="BA698" s="94"/>
      <c r="BB698" s="94"/>
      <c r="BC698" s="94"/>
      <c r="BD698" s="94"/>
      <c r="BE698" s="101"/>
      <c r="BF698" s="132"/>
      <c r="BG698" s="98"/>
      <c r="BH698" s="74" t="str">
        <f t="shared" si="82"/>
        <v>N</v>
      </c>
      <c r="BI698" t="e">
        <f t="shared" si="83"/>
        <v>#DIV/0!</v>
      </c>
      <c r="BK698" s="283">
        <f>IFERROR(VLOOKUP($B698, 'A2. Rate Change &amp; Enrollment'!$C$14:$BY$769, 75, FALSE), 0)</f>
        <v>0</v>
      </c>
      <c r="BL698" s="283" t="e">
        <f t="shared" si="84"/>
        <v>#DIV/0!</v>
      </c>
      <c r="BM698" s="283" t="e">
        <f t="shared" si="85"/>
        <v>#DIV/0!</v>
      </c>
      <c r="BN698" t="e">
        <f t="shared" si="88"/>
        <v>#DIV/0!</v>
      </c>
    </row>
    <row r="699" spans="1:66" x14ac:dyDescent="0.35">
      <c r="A699" t="s">
        <v>1002</v>
      </c>
      <c r="B699" s="144"/>
      <c r="C699" s="98"/>
      <c r="D699" s="43" t="str">
        <f t="shared" si="81"/>
        <v>PPO</v>
      </c>
      <c r="E699" s="100"/>
      <c r="F699" s="101"/>
      <c r="G699" s="100"/>
      <c r="H699" s="101"/>
      <c r="I699" s="100"/>
      <c r="J699" s="101"/>
      <c r="K699" s="100"/>
      <c r="L699" s="101"/>
      <c r="M699" s="100"/>
      <c r="N699" s="101"/>
      <c r="O699" s="100"/>
      <c r="P699" s="101"/>
      <c r="Q699" s="100"/>
      <c r="R699" s="101"/>
      <c r="S699" s="100"/>
      <c r="T699" s="101"/>
      <c r="U699" s="118"/>
      <c r="V699" s="118"/>
      <c r="W699" s="100"/>
      <c r="X699" s="100"/>
      <c r="Y699" s="100"/>
      <c r="Z699" s="100"/>
      <c r="AA699" s="132"/>
      <c r="AB699" s="101"/>
      <c r="AC699" s="101"/>
      <c r="AD699" s="101"/>
      <c r="AE699" s="100"/>
      <c r="AF699" s="101"/>
      <c r="AG699" s="100"/>
      <c r="AH699" s="101"/>
      <c r="AI699" s="100"/>
      <c r="AJ699" s="101"/>
      <c r="AK699" s="100"/>
      <c r="AL699" s="101"/>
      <c r="AM699" s="101"/>
      <c r="AN699" s="8"/>
      <c r="AO699" s="147">
        <f>IFERROR(VLOOKUP(B699,'A2. Rate Change &amp; Enrollment'!$C$20:$K$769,3,FALSE),0)</f>
        <v>0</v>
      </c>
      <c r="AP699" s="147">
        <f>IFERROR(VLOOKUP(B699,'A2. Rate Change &amp; Enrollment'!$C$20:$K$769,7,FALSE),0)</f>
        <v>0</v>
      </c>
      <c r="AQ699" s="150" t="e">
        <f t="shared" si="86"/>
        <v>#DIV/0!</v>
      </c>
      <c r="AS699" s="177"/>
      <c r="AT699" s="177"/>
      <c r="AV699" s="153" t="e">
        <f t="shared" si="87"/>
        <v>#DIV/0!</v>
      </c>
      <c r="AW699" s="101"/>
      <c r="AY699" s="132"/>
      <c r="AZ699" s="101"/>
      <c r="BA699" s="94"/>
      <c r="BB699" s="94"/>
      <c r="BC699" s="94"/>
      <c r="BD699" s="94"/>
      <c r="BE699" s="101"/>
      <c r="BF699" s="132"/>
      <c r="BG699" s="98"/>
      <c r="BH699" s="74" t="str">
        <f t="shared" si="82"/>
        <v>N</v>
      </c>
      <c r="BI699" t="e">
        <f t="shared" si="83"/>
        <v>#DIV/0!</v>
      </c>
      <c r="BK699" s="283">
        <f>IFERROR(VLOOKUP($B699, 'A2. Rate Change &amp; Enrollment'!$C$14:$BY$769, 75, FALSE), 0)</f>
        <v>0</v>
      </c>
      <c r="BL699" s="283" t="e">
        <f t="shared" si="84"/>
        <v>#DIV/0!</v>
      </c>
      <c r="BM699" s="283" t="e">
        <f t="shared" si="85"/>
        <v>#DIV/0!</v>
      </c>
      <c r="BN699" t="e">
        <f t="shared" si="88"/>
        <v>#DIV/0!</v>
      </c>
    </row>
    <row r="700" spans="1:66" x14ac:dyDescent="0.35">
      <c r="A700" t="s">
        <v>1003</v>
      </c>
      <c r="B700" s="144"/>
      <c r="C700" s="98"/>
      <c r="D700" s="43" t="str">
        <f t="shared" si="81"/>
        <v>PPO</v>
      </c>
      <c r="E700" s="100"/>
      <c r="F700" s="101"/>
      <c r="G700" s="100"/>
      <c r="H700" s="101"/>
      <c r="I700" s="100"/>
      <c r="J700" s="101"/>
      <c r="K700" s="100"/>
      <c r="L700" s="101"/>
      <c r="M700" s="100"/>
      <c r="N700" s="101"/>
      <c r="O700" s="100"/>
      <c r="P700" s="101"/>
      <c r="Q700" s="100"/>
      <c r="R700" s="101"/>
      <c r="S700" s="100"/>
      <c r="T700" s="101"/>
      <c r="U700" s="118"/>
      <c r="V700" s="118"/>
      <c r="W700" s="100"/>
      <c r="X700" s="100"/>
      <c r="Y700" s="100"/>
      <c r="Z700" s="100"/>
      <c r="AA700" s="132"/>
      <c r="AB700" s="101"/>
      <c r="AC700" s="101"/>
      <c r="AD700" s="101"/>
      <c r="AE700" s="100"/>
      <c r="AF700" s="101"/>
      <c r="AG700" s="100"/>
      <c r="AH700" s="101"/>
      <c r="AI700" s="100"/>
      <c r="AJ700" s="101"/>
      <c r="AK700" s="100"/>
      <c r="AL700" s="101"/>
      <c r="AM700" s="101"/>
      <c r="AN700" s="8"/>
      <c r="AO700" s="147">
        <f>IFERROR(VLOOKUP(B700,'A2. Rate Change &amp; Enrollment'!$C$20:$K$769,3,FALSE),0)</f>
        <v>0</v>
      </c>
      <c r="AP700" s="147">
        <f>IFERROR(VLOOKUP(B700,'A2. Rate Change &amp; Enrollment'!$C$20:$K$769,7,FALSE),0)</f>
        <v>0</v>
      </c>
      <c r="AQ700" s="150" t="e">
        <f t="shared" si="86"/>
        <v>#DIV/0!</v>
      </c>
      <c r="AS700" s="177"/>
      <c r="AT700" s="177"/>
      <c r="AV700" s="153" t="e">
        <f t="shared" si="87"/>
        <v>#DIV/0!</v>
      </c>
      <c r="AW700" s="101"/>
      <c r="AY700" s="132"/>
      <c r="AZ700" s="101"/>
      <c r="BA700" s="94"/>
      <c r="BB700" s="94"/>
      <c r="BC700" s="94"/>
      <c r="BD700" s="94"/>
      <c r="BE700" s="101"/>
      <c r="BF700" s="132"/>
      <c r="BG700" s="98"/>
      <c r="BH700" s="74" t="str">
        <f t="shared" si="82"/>
        <v>N</v>
      </c>
      <c r="BI700" t="e">
        <f t="shared" si="83"/>
        <v>#DIV/0!</v>
      </c>
      <c r="BK700" s="283">
        <f>IFERROR(VLOOKUP($B700, 'A2. Rate Change &amp; Enrollment'!$C$14:$BY$769, 75, FALSE), 0)</f>
        <v>0</v>
      </c>
      <c r="BL700" s="283" t="e">
        <f t="shared" si="84"/>
        <v>#DIV/0!</v>
      </c>
      <c r="BM700" s="283" t="e">
        <f t="shared" si="85"/>
        <v>#DIV/0!</v>
      </c>
      <c r="BN700" t="e">
        <f t="shared" si="88"/>
        <v>#DIV/0!</v>
      </c>
    </row>
    <row r="701" spans="1:66" x14ac:dyDescent="0.35">
      <c r="A701" t="s">
        <v>1004</v>
      </c>
      <c r="B701" s="144"/>
      <c r="C701" s="98"/>
      <c r="D701" s="43" t="str">
        <f t="shared" si="81"/>
        <v>PPO</v>
      </c>
      <c r="E701" s="100"/>
      <c r="F701" s="101"/>
      <c r="G701" s="100"/>
      <c r="H701" s="101"/>
      <c r="I701" s="100"/>
      <c r="J701" s="101"/>
      <c r="K701" s="100"/>
      <c r="L701" s="101"/>
      <c r="M701" s="100"/>
      <c r="N701" s="101"/>
      <c r="O701" s="100"/>
      <c r="P701" s="101"/>
      <c r="Q701" s="100"/>
      <c r="R701" s="101"/>
      <c r="S701" s="100"/>
      <c r="T701" s="101"/>
      <c r="U701" s="118"/>
      <c r="V701" s="118"/>
      <c r="W701" s="100"/>
      <c r="X701" s="100"/>
      <c r="Y701" s="100"/>
      <c r="Z701" s="100"/>
      <c r="AA701" s="132"/>
      <c r="AB701" s="101"/>
      <c r="AC701" s="101"/>
      <c r="AD701" s="101"/>
      <c r="AE701" s="100"/>
      <c r="AF701" s="101"/>
      <c r="AG701" s="100"/>
      <c r="AH701" s="101"/>
      <c r="AI701" s="100"/>
      <c r="AJ701" s="101"/>
      <c r="AK701" s="100"/>
      <c r="AL701" s="101"/>
      <c r="AM701" s="101"/>
      <c r="AN701" s="8"/>
      <c r="AO701" s="147">
        <f>IFERROR(VLOOKUP(B701,'A2. Rate Change &amp; Enrollment'!$C$20:$K$769,3,FALSE),0)</f>
        <v>0</v>
      </c>
      <c r="AP701" s="147">
        <f>IFERROR(VLOOKUP(B701,'A2. Rate Change &amp; Enrollment'!$C$20:$K$769,7,FALSE),0)</f>
        <v>0</v>
      </c>
      <c r="AQ701" s="150" t="e">
        <f t="shared" si="86"/>
        <v>#DIV/0!</v>
      </c>
      <c r="AS701" s="177"/>
      <c r="AT701" s="177"/>
      <c r="AV701" s="153" t="e">
        <f t="shared" si="87"/>
        <v>#DIV/0!</v>
      </c>
      <c r="AW701" s="101"/>
      <c r="AY701" s="132"/>
      <c r="AZ701" s="101"/>
      <c r="BA701" s="94"/>
      <c r="BB701" s="94"/>
      <c r="BC701" s="94"/>
      <c r="BD701" s="94"/>
      <c r="BE701" s="101"/>
      <c r="BF701" s="132"/>
      <c r="BG701" s="98"/>
      <c r="BH701" s="74" t="str">
        <f t="shared" si="82"/>
        <v>N</v>
      </c>
      <c r="BI701" t="e">
        <f t="shared" si="83"/>
        <v>#DIV/0!</v>
      </c>
      <c r="BK701" s="283">
        <f>IFERROR(VLOOKUP($B701, 'A2. Rate Change &amp; Enrollment'!$C$14:$BY$769, 75, FALSE), 0)</f>
        <v>0</v>
      </c>
      <c r="BL701" s="283" t="e">
        <f t="shared" si="84"/>
        <v>#DIV/0!</v>
      </c>
      <c r="BM701" s="283" t="e">
        <f t="shared" si="85"/>
        <v>#DIV/0!</v>
      </c>
      <c r="BN701" t="e">
        <f t="shared" si="88"/>
        <v>#DIV/0!</v>
      </c>
    </row>
    <row r="702" spans="1:66" x14ac:dyDescent="0.35">
      <c r="A702" t="s">
        <v>1005</v>
      </c>
      <c r="B702" s="144"/>
      <c r="C702" s="98"/>
      <c r="D702" s="43" t="str">
        <f t="shared" si="81"/>
        <v>PPO</v>
      </c>
      <c r="E702" s="100"/>
      <c r="F702" s="101"/>
      <c r="G702" s="100"/>
      <c r="H702" s="101"/>
      <c r="I702" s="100"/>
      <c r="J702" s="101"/>
      <c r="K702" s="100"/>
      <c r="L702" s="101"/>
      <c r="M702" s="100"/>
      <c r="N702" s="101"/>
      <c r="O702" s="100"/>
      <c r="P702" s="101"/>
      <c r="Q702" s="100"/>
      <c r="R702" s="101"/>
      <c r="S702" s="100"/>
      <c r="T702" s="101"/>
      <c r="U702" s="118"/>
      <c r="V702" s="118"/>
      <c r="W702" s="100"/>
      <c r="X702" s="100"/>
      <c r="Y702" s="100"/>
      <c r="Z702" s="100"/>
      <c r="AA702" s="132"/>
      <c r="AB702" s="101"/>
      <c r="AC702" s="101"/>
      <c r="AD702" s="101"/>
      <c r="AE702" s="100"/>
      <c r="AF702" s="101"/>
      <c r="AG702" s="100"/>
      <c r="AH702" s="101"/>
      <c r="AI702" s="100"/>
      <c r="AJ702" s="101"/>
      <c r="AK702" s="100"/>
      <c r="AL702" s="101"/>
      <c r="AM702" s="101"/>
      <c r="AN702" s="8"/>
      <c r="AO702" s="147">
        <f>IFERROR(VLOOKUP(B702,'A2. Rate Change &amp; Enrollment'!$C$20:$K$769,3,FALSE),0)</f>
        <v>0</v>
      </c>
      <c r="AP702" s="147">
        <f>IFERROR(VLOOKUP(B702,'A2. Rate Change &amp; Enrollment'!$C$20:$K$769,7,FALSE),0)</f>
        <v>0</v>
      </c>
      <c r="AQ702" s="150" t="e">
        <f t="shared" si="86"/>
        <v>#DIV/0!</v>
      </c>
      <c r="AS702" s="177"/>
      <c r="AT702" s="177"/>
      <c r="AV702" s="153" t="e">
        <f t="shared" si="87"/>
        <v>#DIV/0!</v>
      </c>
      <c r="AW702" s="101"/>
      <c r="AY702" s="132"/>
      <c r="AZ702" s="101"/>
      <c r="BA702" s="94"/>
      <c r="BB702" s="94"/>
      <c r="BC702" s="94"/>
      <c r="BD702" s="94"/>
      <c r="BE702" s="101"/>
      <c r="BF702" s="132"/>
      <c r="BG702" s="98"/>
      <c r="BH702" s="74" t="str">
        <f t="shared" si="82"/>
        <v>N</v>
      </c>
      <c r="BI702" t="e">
        <f t="shared" si="83"/>
        <v>#DIV/0!</v>
      </c>
      <c r="BK702" s="283">
        <f>IFERROR(VLOOKUP($B702, 'A2. Rate Change &amp; Enrollment'!$C$14:$BY$769, 75, FALSE), 0)</f>
        <v>0</v>
      </c>
      <c r="BL702" s="283" t="e">
        <f t="shared" si="84"/>
        <v>#DIV/0!</v>
      </c>
      <c r="BM702" s="283" t="e">
        <f t="shared" si="85"/>
        <v>#DIV/0!</v>
      </c>
      <c r="BN702" t="e">
        <f t="shared" si="88"/>
        <v>#DIV/0!</v>
      </c>
    </row>
    <row r="703" spans="1:66" x14ac:dyDescent="0.35">
      <c r="A703" t="s">
        <v>1006</v>
      </c>
      <c r="B703" s="144"/>
      <c r="C703" s="98"/>
      <c r="D703" s="43" t="str">
        <f t="shared" si="81"/>
        <v>PPO</v>
      </c>
      <c r="E703" s="100"/>
      <c r="F703" s="101"/>
      <c r="G703" s="100"/>
      <c r="H703" s="101"/>
      <c r="I703" s="100"/>
      <c r="J703" s="101"/>
      <c r="K703" s="100"/>
      <c r="L703" s="101"/>
      <c r="M703" s="100"/>
      <c r="N703" s="101"/>
      <c r="O703" s="100"/>
      <c r="P703" s="101"/>
      <c r="Q703" s="100"/>
      <c r="R703" s="101"/>
      <c r="S703" s="100"/>
      <c r="T703" s="101"/>
      <c r="U703" s="118"/>
      <c r="V703" s="118"/>
      <c r="W703" s="100"/>
      <c r="X703" s="100"/>
      <c r="Y703" s="100"/>
      <c r="Z703" s="100"/>
      <c r="AA703" s="132"/>
      <c r="AB703" s="101"/>
      <c r="AC703" s="101"/>
      <c r="AD703" s="101"/>
      <c r="AE703" s="100"/>
      <c r="AF703" s="101"/>
      <c r="AG703" s="100"/>
      <c r="AH703" s="101"/>
      <c r="AI703" s="100"/>
      <c r="AJ703" s="101"/>
      <c r="AK703" s="100"/>
      <c r="AL703" s="101"/>
      <c r="AM703" s="101"/>
      <c r="AN703" s="8"/>
      <c r="AO703" s="147">
        <f>IFERROR(VLOOKUP(B703,'A2. Rate Change &amp; Enrollment'!$C$20:$K$769,3,FALSE),0)</f>
        <v>0</v>
      </c>
      <c r="AP703" s="147">
        <f>IFERROR(VLOOKUP(B703,'A2. Rate Change &amp; Enrollment'!$C$20:$K$769,7,FALSE),0)</f>
        <v>0</v>
      </c>
      <c r="AQ703" s="150" t="e">
        <f t="shared" si="86"/>
        <v>#DIV/0!</v>
      </c>
      <c r="AS703" s="177"/>
      <c r="AT703" s="177"/>
      <c r="AV703" s="153" t="e">
        <f t="shared" si="87"/>
        <v>#DIV/0!</v>
      </c>
      <c r="AW703" s="101"/>
      <c r="AY703" s="132"/>
      <c r="AZ703" s="101"/>
      <c r="BA703" s="94"/>
      <c r="BB703" s="94"/>
      <c r="BC703" s="94"/>
      <c r="BD703" s="94"/>
      <c r="BE703" s="101"/>
      <c r="BF703" s="132"/>
      <c r="BG703" s="98"/>
      <c r="BH703" s="74" t="str">
        <f t="shared" si="82"/>
        <v>N</v>
      </c>
      <c r="BI703" t="e">
        <f t="shared" si="83"/>
        <v>#DIV/0!</v>
      </c>
      <c r="BK703" s="283">
        <f>IFERROR(VLOOKUP($B703, 'A2. Rate Change &amp; Enrollment'!$C$14:$BY$769, 75, FALSE), 0)</f>
        <v>0</v>
      </c>
      <c r="BL703" s="283" t="e">
        <f t="shared" si="84"/>
        <v>#DIV/0!</v>
      </c>
      <c r="BM703" s="283" t="e">
        <f t="shared" si="85"/>
        <v>#DIV/0!</v>
      </c>
      <c r="BN703" t="e">
        <f t="shared" si="88"/>
        <v>#DIV/0!</v>
      </c>
    </row>
    <row r="704" spans="1:66" x14ac:dyDescent="0.35">
      <c r="A704" t="s">
        <v>1007</v>
      </c>
      <c r="B704" s="144"/>
      <c r="C704" s="98"/>
      <c r="D704" s="43" t="str">
        <f t="shared" si="81"/>
        <v>PPO</v>
      </c>
      <c r="E704" s="100"/>
      <c r="F704" s="101"/>
      <c r="G704" s="100"/>
      <c r="H704" s="101"/>
      <c r="I704" s="100"/>
      <c r="J704" s="101"/>
      <c r="K704" s="100"/>
      <c r="L704" s="101"/>
      <c r="M704" s="100"/>
      <c r="N704" s="101"/>
      <c r="O704" s="100"/>
      <c r="P704" s="101"/>
      <c r="Q704" s="100"/>
      <c r="R704" s="101"/>
      <c r="S704" s="100"/>
      <c r="T704" s="101"/>
      <c r="U704" s="118"/>
      <c r="V704" s="118"/>
      <c r="W704" s="100"/>
      <c r="X704" s="100"/>
      <c r="Y704" s="100"/>
      <c r="Z704" s="100"/>
      <c r="AA704" s="132"/>
      <c r="AB704" s="101"/>
      <c r="AC704" s="101"/>
      <c r="AD704" s="101"/>
      <c r="AE704" s="100"/>
      <c r="AF704" s="101"/>
      <c r="AG704" s="100"/>
      <c r="AH704" s="101"/>
      <c r="AI704" s="100"/>
      <c r="AJ704" s="101"/>
      <c r="AK704" s="100"/>
      <c r="AL704" s="101"/>
      <c r="AM704" s="101"/>
      <c r="AN704" s="8"/>
      <c r="AO704" s="147">
        <f>IFERROR(VLOOKUP(B704,'A2. Rate Change &amp; Enrollment'!$C$20:$K$769,3,FALSE),0)</f>
        <v>0</v>
      </c>
      <c r="AP704" s="147">
        <f>IFERROR(VLOOKUP(B704,'A2. Rate Change &amp; Enrollment'!$C$20:$K$769,7,FALSE),0)</f>
        <v>0</v>
      </c>
      <c r="AQ704" s="150" t="e">
        <f t="shared" si="86"/>
        <v>#DIV/0!</v>
      </c>
      <c r="AS704" s="177"/>
      <c r="AT704" s="177"/>
      <c r="AV704" s="153" t="e">
        <f t="shared" si="87"/>
        <v>#DIV/0!</v>
      </c>
      <c r="AW704" s="101"/>
      <c r="AY704" s="132"/>
      <c r="AZ704" s="101"/>
      <c r="BA704" s="94"/>
      <c r="BB704" s="94"/>
      <c r="BC704" s="94"/>
      <c r="BD704" s="94"/>
      <c r="BE704" s="101"/>
      <c r="BF704" s="132"/>
      <c r="BG704" s="98"/>
      <c r="BH704" s="74" t="str">
        <f t="shared" si="82"/>
        <v>N</v>
      </c>
      <c r="BI704" t="e">
        <f t="shared" si="83"/>
        <v>#DIV/0!</v>
      </c>
      <c r="BK704" s="283">
        <f>IFERROR(VLOOKUP($B704, 'A2. Rate Change &amp; Enrollment'!$C$14:$BY$769, 75, FALSE), 0)</f>
        <v>0</v>
      </c>
      <c r="BL704" s="283" t="e">
        <f t="shared" si="84"/>
        <v>#DIV/0!</v>
      </c>
      <c r="BM704" s="283" t="e">
        <f t="shared" si="85"/>
        <v>#DIV/0!</v>
      </c>
      <c r="BN704" t="e">
        <f t="shared" si="88"/>
        <v>#DIV/0!</v>
      </c>
    </row>
    <row r="705" spans="1:66" x14ac:dyDescent="0.35">
      <c r="A705" t="s">
        <v>1008</v>
      </c>
      <c r="B705" s="144"/>
      <c r="C705" s="98"/>
      <c r="D705" s="43" t="str">
        <f t="shared" si="81"/>
        <v>PPO</v>
      </c>
      <c r="E705" s="100"/>
      <c r="F705" s="101"/>
      <c r="G705" s="100"/>
      <c r="H705" s="101"/>
      <c r="I705" s="100"/>
      <c r="J705" s="101"/>
      <c r="K705" s="100"/>
      <c r="L705" s="101"/>
      <c r="M705" s="100"/>
      <c r="N705" s="101"/>
      <c r="O705" s="100"/>
      <c r="P705" s="101"/>
      <c r="Q705" s="100"/>
      <c r="R705" s="101"/>
      <c r="S705" s="100"/>
      <c r="T705" s="101"/>
      <c r="U705" s="118"/>
      <c r="V705" s="118"/>
      <c r="W705" s="100"/>
      <c r="X705" s="100"/>
      <c r="Y705" s="100"/>
      <c r="Z705" s="100"/>
      <c r="AA705" s="132"/>
      <c r="AB705" s="101"/>
      <c r="AC705" s="101"/>
      <c r="AD705" s="101"/>
      <c r="AE705" s="100"/>
      <c r="AF705" s="101"/>
      <c r="AG705" s="100"/>
      <c r="AH705" s="101"/>
      <c r="AI705" s="100"/>
      <c r="AJ705" s="101"/>
      <c r="AK705" s="100"/>
      <c r="AL705" s="101"/>
      <c r="AM705" s="101"/>
      <c r="AN705" s="8"/>
      <c r="AO705" s="147">
        <f>IFERROR(VLOOKUP(B705,'A2. Rate Change &amp; Enrollment'!$C$20:$K$769,3,FALSE),0)</f>
        <v>0</v>
      </c>
      <c r="AP705" s="147">
        <f>IFERROR(VLOOKUP(B705,'A2. Rate Change &amp; Enrollment'!$C$20:$K$769,7,FALSE),0)</f>
        <v>0</v>
      </c>
      <c r="AQ705" s="150" t="e">
        <f t="shared" si="86"/>
        <v>#DIV/0!</v>
      </c>
      <c r="AS705" s="177"/>
      <c r="AT705" s="177"/>
      <c r="AV705" s="153" t="e">
        <f t="shared" si="87"/>
        <v>#DIV/0!</v>
      </c>
      <c r="AW705" s="101"/>
      <c r="AY705" s="132"/>
      <c r="AZ705" s="101"/>
      <c r="BA705" s="94"/>
      <c r="BB705" s="94"/>
      <c r="BC705" s="94"/>
      <c r="BD705" s="94"/>
      <c r="BE705" s="101"/>
      <c r="BF705" s="132"/>
      <c r="BG705" s="98"/>
      <c r="BH705" s="74" t="str">
        <f t="shared" si="82"/>
        <v>N</v>
      </c>
      <c r="BI705" t="e">
        <f t="shared" si="83"/>
        <v>#DIV/0!</v>
      </c>
      <c r="BK705" s="283">
        <f>IFERROR(VLOOKUP($B705, 'A2. Rate Change &amp; Enrollment'!$C$14:$BY$769, 75, FALSE), 0)</f>
        <v>0</v>
      </c>
      <c r="BL705" s="283" t="e">
        <f t="shared" si="84"/>
        <v>#DIV/0!</v>
      </c>
      <c r="BM705" s="283" t="e">
        <f t="shared" si="85"/>
        <v>#DIV/0!</v>
      </c>
      <c r="BN705" t="e">
        <f t="shared" si="88"/>
        <v>#DIV/0!</v>
      </c>
    </row>
    <row r="706" spans="1:66" x14ac:dyDescent="0.35">
      <c r="A706" t="s">
        <v>1009</v>
      </c>
      <c r="B706" s="144"/>
      <c r="C706" s="98"/>
      <c r="D706" s="43" t="str">
        <f t="shared" si="81"/>
        <v>PPO</v>
      </c>
      <c r="E706" s="100"/>
      <c r="F706" s="101"/>
      <c r="G706" s="100"/>
      <c r="H706" s="101"/>
      <c r="I706" s="100"/>
      <c r="J706" s="101"/>
      <c r="K706" s="100"/>
      <c r="L706" s="101"/>
      <c r="M706" s="100"/>
      <c r="N706" s="101"/>
      <c r="O706" s="100"/>
      <c r="P706" s="101"/>
      <c r="Q706" s="100"/>
      <c r="R706" s="101"/>
      <c r="S706" s="100"/>
      <c r="T706" s="101"/>
      <c r="U706" s="118"/>
      <c r="V706" s="118"/>
      <c r="W706" s="100"/>
      <c r="X706" s="100"/>
      <c r="Y706" s="100"/>
      <c r="Z706" s="100"/>
      <c r="AA706" s="132"/>
      <c r="AB706" s="101"/>
      <c r="AC706" s="101"/>
      <c r="AD706" s="101"/>
      <c r="AE706" s="100"/>
      <c r="AF706" s="101"/>
      <c r="AG706" s="100"/>
      <c r="AH706" s="101"/>
      <c r="AI706" s="100"/>
      <c r="AJ706" s="101"/>
      <c r="AK706" s="100"/>
      <c r="AL706" s="101"/>
      <c r="AM706" s="101"/>
      <c r="AN706" s="8"/>
      <c r="AO706" s="147">
        <f>IFERROR(VLOOKUP(B706,'A2. Rate Change &amp; Enrollment'!$C$20:$K$769,3,FALSE),0)</f>
        <v>0</v>
      </c>
      <c r="AP706" s="147">
        <f>IFERROR(VLOOKUP(B706,'A2. Rate Change &amp; Enrollment'!$C$20:$K$769,7,FALSE),0)</f>
        <v>0</v>
      </c>
      <c r="AQ706" s="150" t="e">
        <f t="shared" si="86"/>
        <v>#DIV/0!</v>
      </c>
      <c r="AS706" s="177"/>
      <c r="AT706" s="177"/>
      <c r="AV706" s="153" t="e">
        <f t="shared" si="87"/>
        <v>#DIV/0!</v>
      </c>
      <c r="AW706" s="101"/>
      <c r="AY706" s="132"/>
      <c r="AZ706" s="101"/>
      <c r="BA706" s="94"/>
      <c r="BB706" s="94"/>
      <c r="BC706" s="94"/>
      <c r="BD706" s="94"/>
      <c r="BE706" s="101"/>
      <c r="BF706" s="132"/>
      <c r="BG706" s="98"/>
      <c r="BH706" s="74" t="str">
        <f t="shared" si="82"/>
        <v>N</v>
      </c>
      <c r="BI706" t="e">
        <f t="shared" si="83"/>
        <v>#DIV/0!</v>
      </c>
      <c r="BK706" s="283">
        <f>IFERROR(VLOOKUP($B706, 'A2. Rate Change &amp; Enrollment'!$C$14:$BY$769, 75, FALSE), 0)</f>
        <v>0</v>
      </c>
      <c r="BL706" s="283" t="e">
        <f t="shared" si="84"/>
        <v>#DIV/0!</v>
      </c>
      <c r="BM706" s="283" t="e">
        <f t="shared" si="85"/>
        <v>#DIV/0!</v>
      </c>
      <c r="BN706" t="e">
        <f t="shared" si="88"/>
        <v>#DIV/0!</v>
      </c>
    </row>
    <row r="707" spans="1:66" x14ac:dyDescent="0.35">
      <c r="A707" t="s">
        <v>1010</v>
      </c>
      <c r="B707" s="144"/>
      <c r="C707" s="98"/>
      <c r="D707" s="43" t="str">
        <f t="shared" si="81"/>
        <v>PPO</v>
      </c>
      <c r="E707" s="100"/>
      <c r="F707" s="101"/>
      <c r="G707" s="100"/>
      <c r="H707" s="101"/>
      <c r="I707" s="100"/>
      <c r="J707" s="101"/>
      <c r="K707" s="100"/>
      <c r="L707" s="101"/>
      <c r="M707" s="100"/>
      <c r="N707" s="101"/>
      <c r="O707" s="100"/>
      <c r="P707" s="101"/>
      <c r="Q707" s="100"/>
      <c r="R707" s="101"/>
      <c r="S707" s="100"/>
      <c r="T707" s="101"/>
      <c r="U707" s="118"/>
      <c r="V707" s="118"/>
      <c r="W707" s="100"/>
      <c r="X707" s="100"/>
      <c r="Y707" s="100"/>
      <c r="Z707" s="100"/>
      <c r="AA707" s="132"/>
      <c r="AB707" s="101"/>
      <c r="AC707" s="101"/>
      <c r="AD707" s="101"/>
      <c r="AE707" s="100"/>
      <c r="AF707" s="101"/>
      <c r="AG707" s="100"/>
      <c r="AH707" s="101"/>
      <c r="AI707" s="100"/>
      <c r="AJ707" s="101"/>
      <c r="AK707" s="100"/>
      <c r="AL707" s="101"/>
      <c r="AM707" s="101"/>
      <c r="AN707" s="8"/>
      <c r="AO707" s="147">
        <f>IFERROR(VLOOKUP(B707,'A2. Rate Change &amp; Enrollment'!$C$20:$K$769,3,FALSE),0)</f>
        <v>0</v>
      </c>
      <c r="AP707" s="147">
        <f>IFERROR(VLOOKUP(B707,'A2. Rate Change &amp; Enrollment'!$C$20:$K$769,7,FALSE),0)</f>
        <v>0</v>
      </c>
      <c r="AQ707" s="150" t="e">
        <f t="shared" si="86"/>
        <v>#DIV/0!</v>
      </c>
      <c r="AS707" s="177"/>
      <c r="AT707" s="177"/>
      <c r="AV707" s="153" t="e">
        <f t="shared" si="87"/>
        <v>#DIV/0!</v>
      </c>
      <c r="AW707" s="101"/>
      <c r="AY707" s="132"/>
      <c r="AZ707" s="101"/>
      <c r="BA707" s="94"/>
      <c r="BB707" s="94"/>
      <c r="BC707" s="94"/>
      <c r="BD707" s="94"/>
      <c r="BE707" s="101"/>
      <c r="BF707" s="132"/>
      <c r="BG707" s="98"/>
      <c r="BH707" s="74" t="str">
        <f t="shared" si="82"/>
        <v>N</v>
      </c>
      <c r="BI707" t="e">
        <f t="shared" si="83"/>
        <v>#DIV/0!</v>
      </c>
      <c r="BK707" s="283">
        <f>IFERROR(VLOOKUP($B707, 'A2. Rate Change &amp; Enrollment'!$C$14:$BY$769, 75, FALSE), 0)</f>
        <v>0</v>
      </c>
      <c r="BL707" s="283" t="e">
        <f t="shared" si="84"/>
        <v>#DIV/0!</v>
      </c>
      <c r="BM707" s="283" t="e">
        <f t="shared" si="85"/>
        <v>#DIV/0!</v>
      </c>
      <c r="BN707" t="e">
        <f t="shared" si="88"/>
        <v>#DIV/0!</v>
      </c>
    </row>
    <row r="708" spans="1:66" x14ac:dyDescent="0.35">
      <c r="A708" t="s">
        <v>1011</v>
      </c>
      <c r="B708" s="144"/>
      <c r="C708" s="98"/>
      <c r="D708" s="43" t="str">
        <f t="shared" si="81"/>
        <v>PPO</v>
      </c>
      <c r="E708" s="100"/>
      <c r="F708" s="101"/>
      <c r="G708" s="100"/>
      <c r="H708" s="101"/>
      <c r="I708" s="100"/>
      <c r="J708" s="101"/>
      <c r="K708" s="100"/>
      <c r="L708" s="101"/>
      <c r="M708" s="100"/>
      <c r="N708" s="101"/>
      <c r="O708" s="100"/>
      <c r="P708" s="101"/>
      <c r="Q708" s="100"/>
      <c r="R708" s="101"/>
      <c r="S708" s="100"/>
      <c r="T708" s="101"/>
      <c r="U708" s="118"/>
      <c r="V708" s="118"/>
      <c r="W708" s="100"/>
      <c r="X708" s="100"/>
      <c r="Y708" s="100"/>
      <c r="Z708" s="100"/>
      <c r="AA708" s="132"/>
      <c r="AB708" s="101"/>
      <c r="AC708" s="101"/>
      <c r="AD708" s="101"/>
      <c r="AE708" s="100"/>
      <c r="AF708" s="101"/>
      <c r="AG708" s="100"/>
      <c r="AH708" s="101"/>
      <c r="AI708" s="100"/>
      <c r="AJ708" s="101"/>
      <c r="AK708" s="100"/>
      <c r="AL708" s="101"/>
      <c r="AM708" s="101"/>
      <c r="AN708" s="8"/>
      <c r="AO708" s="147">
        <f>IFERROR(VLOOKUP(B708,'A2. Rate Change &amp; Enrollment'!$C$20:$K$769,3,FALSE),0)</f>
        <v>0</v>
      </c>
      <c r="AP708" s="147">
        <f>IFERROR(VLOOKUP(B708,'A2. Rate Change &amp; Enrollment'!$C$20:$K$769,7,FALSE),0)</f>
        <v>0</v>
      </c>
      <c r="AQ708" s="150" t="e">
        <f t="shared" si="86"/>
        <v>#DIV/0!</v>
      </c>
      <c r="AS708" s="177"/>
      <c r="AT708" s="177"/>
      <c r="AV708" s="153" t="e">
        <f t="shared" si="87"/>
        <v>#DIV/0!</v>
      </c>
      <c r="AW708" s="101"/>
      <c r="AY708" s="132"/>
      <c r="AZ708" s="101"/>
      <c r="BA708" s="94"/>
      <c r="BB708" s="94"/>
      <c r="BC708" s="94"/>
      <c r="BD708" s="94"/>
      <c r="BE708" s="101"/>
      <c r="BF708" s="132"/>
      <c r="BG708" s="98"/>
      <c r="BH708" s="74" t="str">
        <f t="shared" si="82"/>
        <v>N</v>
      </c>
      <c r="BI708" t="e">
        <f t="shared" si="83"/>
        <v>#DIV/0!</v>
      </c>
      <c r="BK708" s="283">
        <f>IFERROR(VLOOKUP($B708, 'A2. Rate Change &amp; Enrollment'!$C$14:$BY$769, 75, FALSE), 0)</f>
        <v>0</v>
      </c>
      <c r="BL708" s="283" t="e">
        <f t="shared" si="84"/>
        <v>#DIV/0!</v>
      </c>
      <c r="BM708" s="283" t="e">
        <f t="shared" si="85"/>
        <v>#DIV/0!</v>
      </c>
      <c r="BN708" t="e">
        <f t="shared" si="88"/>
        <v>#DIV/0!</v>
      </c>
    </row>
    <row r="709" spans="1:66" x14ac:dyDescent="0.35">
      <c r="A709" t="s">
        <v>1012</v>
      </c>
      <c r="B709" s="144"/>
      <c r="C709" s="98"/>
      <c r="D709" s="43" t="str">
        <f t="shared" si="81"/>
        <v>PPO</v>
      </c>
      <c r="E709" s="100"/>
      <c r="F709" s="101"/>
      <c r="G709" s="100"/>
      <c r="H709" s="101"/>
      <c r="I709" s="100"/>
      <c r="J709" s="101"/>
      <c r="K709" s="100"/>
      <c r="L709" s="101"/>
      <c r="M709" s="100"/>
      <c r="N709" s="101"/>
      <c r="O709" s="100"/>
      <c r="P709" s="101"/>
      <c r="Q709" s="100"/>
      <c r="R709" s="101"/>
      <c r="S709" s="100"/>
      <c r="T709" s="101"/>
      <c r="U709" s="118"/>
      <c r="V709" s="118"/>
      <c r="W709" s="100"/>
      <c r="X709" s="100"/>
      <c r="Y709" s="100"/>
      <c r="Z709" s="100"/>
      <c r="AA709" s="132"/>
      <c r="AB709" s="101"/>
      <c r="AC709" s="101"/>
      <c r="AD709" s="101"/>
      <c r="AE709" s="100"/>
      <c r="AF709" s="101"/>
      <c r="AG709" s="100"/>
      <c r="AH709" s="101"/>
      <c r="AI709" s="100"/>
      <c r="AJ709" s="101"/>
      <c r="AK709" s="100"/>
      <c r="AL709" s="101"/>
      <c r="AM709" s="101"/>
      <c r="AN709" s="8"/>
      <c r="AO709" s="147">
        <f>IFERROR(VLOOKUP(B709,'A2. Rate Change &amp; Enrollment'!$C$20:$K$769,3,FALSE),0)</f>
        <v>0</v>
      </c>
      <c r="AP709" s="147">
        <f>IFERROR(VLOOKUP(B709,'A2. Rate Change &amp; Enrollment'!$C$20:$K$769,7,FALSE),0)</f>
        <v>0</v>
      </c>
      <c r="AQ709" s="150" t="e">
        <f t="shared" si="86"/>
        <v>#DIV/0!</v>
      </c>
      <c r="AS709" s="177"/>
      <c r="AT709" s="177"/>
      <c r="AV709" s="153" t="e">
        <f t="shared" si="87"/>
        <v>#DIV/0!</v>
      </c>
      <c r="AW709" s="101"/>
      <c r="AY709" s="132"/>
      <c r="AZ709" s="101"/>
      <c r="BA709" s="94"/>
      <c r="BB709" s="94"/>
      <c r="BC709" s="94"/>
      <c r="BD709" s="94"/>
      <c r="BE709" s="101"/>
      <c r="BF709" s="132"/>
      <c r="BG709" s="98"/>
      <c r="BH709" s="74" t="str">
        <f t="shared" si="82"/>
        <v>N</v>
      </c>
      <c r="BI709" t="e">
        <f t="shared" si="83"/>
        <v>#DIV/0!</v>
      </c>
      <c r="BK709" s="283">
        <f>IFERROR(VLOOKUP($B709, 'A2. Rate Change &amp; Enrollment'!$C$14:$BY$769, 75, FALSE), 0)</f>
        <v>0</v>
      </c>
      <c r="BL709" s="283" t="e">
        <f t="shared" si="84"/>
        <v>#DIV/0!</v>
      </c>
      <c r="BM709" s="283" t="e">
        <f t="shared" si="85"/>
        <v>#DIV/0!</v>
      </c>
      <c r="BN709" t="e">
        <f t="shared" si="88"/>
        <v>#DIV/0!</v>
      </c>
    </row>
    <row r="710" spans="1:66" x14ac:dyDescent="0.35">
      <c r="A710" t="s">
        <v>1013</v>
      </c>
      <c r="B710" s="144"/>
      <c r="C710" s="98"/>
      <c r="D710" s="43" t="str">
        <f t="shared" si="81"/>
        <v>PPO</v>
      </c>
      <c r="E710" s="100"/>
      <c r="F710" s="101"/>
      <c r="G710" s="100"/>
      <c r="H710" s="101"/>
      <c r="I710" s="100"/>
      <c r="J710" s="101"/>
      <c r="K710" s="100"/>
      <c r="L710" s="101"/>
      <c r="M710" s="100"/>
      <c r="N710" s="101"/>
      <c r="O710" s="100"/>
      <c r="P710" s="101"/>
      <c r="Q710" s="100"/>
      <c r="R710" s="101"/>
      <c r="S710" s="100"/>
      <c r="T710" s="101"/>
      <c r="U710" s="118"/>
      <c r="V710" s="118"/>
      <c r="W710" s="100"/>
      <c r="X710" s="100"/>
      <c r="Y710" s="100"/>
      <c r="Z710" s="100"/>
      <c r="AA710" s="132"/>
      <c r="AB710" s="101"/>
      <c r="AC710" s="101"/>
      <c r="AD710" s="101"/>
      <c r="AE710" s="100"/>
      <c r="AF710" s="101"/>
      <c r="AG710" s="100"/>
      <c r="AH710" s="101"/>
      <c r="AI710" s="100"/>
      <c r="AJ710" s="101"/>
      <c r="AK710" s="100"/>
      <c r="AL710" s="101"/>
      <c r="AM710" s="101"/>
      <c r="AN710" s="8"/>
      <c r="AO710" s="147">
        <f>IFERROR(VLOOKUP(B710,'A2. Rate Change &amp; Enrollment'!$C$20:$K$769,3,FALSE),0)</f>
        <v>0</v>
      </c>
      <c r="AP710" s="147">
        <f>IFERROR(VLOOKUP(B710,'A2. Rate Change &amp; Enrollment'!$C$20:$K$769,7,FALSE),0)</f>
        <v>0</v>
      </c>
      <c r="AQ710" s="150" t="e">
        <f t="shared" si="86"/>
        <v>#DIV/0!</v>
      </c>
      <c r="AS710" s="177"/>
      <c r="AT710" s="177"/>
      <c r="AV710" s="153" t="e">
        <f t="shared" si="87"/>
        <v>#DIV/0!</v>
      </c>
      <c r="AW710" s="101"/>
      <c r="AY710" s="132"/>
      <c r="AZ710" s="101"/>
      <c r="BA710" s="94"/>
      <c r="BB710" s="94"/>
      <c r="BC710" s="94"/>
      <c r="BD710" s="94"/>
      <c r="BE710" s="101"/>
      <c r="BF710" s="132"/>
      <c r="BG710" s="98"/>
      <c r="BH710" s="74" t="str">
        <f t="shared" si="82"/>
        <v>N</v>
      </c>
      <c r="BI710" t="e">
        <f t="shared" si="83"/>
        <v>#DIV/0!</v>
      </c>
      <c r="BK710" s="283">
        <f>IFERROR(VLOOKUP($B710, 'A2. Rate Change &amp; Enrollment'!$C$14:$BY$769, 75, FALSE), 0)</f>
        <v>0</v>
      </c>
      <c r="BL710" s="283" t="e">
        <f t="shared" si="84"/>
        <v>#DIV/0!</v>
      </c>
      <c r="BM710" s="283" t="e">
        <f t="shared" si="85"/>
        <v>#DIV/0!</v>
      </c>
      <c r="BN710" t="e">
        <f t="shared" si="88"/>
        <v>#DIV/0!</v>
      </c>
    </row>
    <row r="711" spans="1:66" x14ac:dyDescent="0.35">
      <c r="A711" t="s">
        <v>1014</v>
      </c>
      <c r="B711" s="144"/>
      <c r="C711" s="98"/>
      <c r="D711" s="43" t="str">
        <f t="shared" si="81"/>
        <v>PPO</v>
      </c>
      <c r="E711" s="100"/>
      <c r="F711" s="101"/>
      <c r="G711" s="100"/>
      <c r="H711" s="101"/>
      <c r="I711" s="100"/>
      <c r="J711" s="101"/>
      <c r="K711" s="100"/>
      <c r="L711" s="101"/>
      <c r="M711" s="100"/>
      <c r="N711" s="101"/>
      <c r="O711" s="100"/>
      <c r="P711" s="101"/>
      <c r="Q711" s="100"/>
      <c r="R711" s="101"/>
      <c r="S711" s="100"/>
      <c r="T711" s="101"/>
      <c r="U711" s="118"/>
      <c r="V711" s="118"/>
      <c r="W711" s="100"/>
      <c r="X711" s="100"/>
      <c r="Y711" s="100"/>
      <c r="Z711" s="100"/>
      <c r="AA711" s="132"/>
      <c r="AB711" s="101"/>
      <c r="AC711" s="101"/>
      <c r="AD711" s="101"/>
      <c r="AE711" s="100"/>
      <c r="AF711" s="101"/>
      <c r="AG711" s="100"/>
      <c r="AH711" s="101"/>
      <c r="AI711" s="100"/>
      <c r="AJ711" s="101"/>
      <c r="AK711" s="100"/>
      <c r="AL711" s="101"/>
      <c r="AM711" s="101"/>
      <c r="AN711" s="8"/>
      <c r="AO711" s="147">
        <f>IFERROR(VLOOKUP(B711,'A2. Rate Change &amp; Enrollment'!$C$20:$K$769,3,FALSE),0)</f>
        <v>0</v>
      </c>
      <c r="AP711" s="147">
        <f>IFERROR(VLOOKUP(B711,'A2. Rate Change &amp; Enrollment'!$C$20:$K$769,7,FALSE),0)</f>
        <v>0</v>
      </c>
      <c r="AQ711" s="150" t="e">
        <f t="shared" si="86"/>
        <v>#DIV/0!</v>
      </c>
      <c r="AS711" s="177"/>
      <c r="AT711" s="177"/>
      <c r="AV711" s="153" t="e">
        <f t="shared" si="87"/>
        <v>#DIV/0!</v>
      </c>
      <c r="AW711" s="101"/>
      <c r="AY711" s="132"/>
      <c r="AZ711" s="101"/>
      <c r="BA711" s="94"/>
      <c r="BB711" s="94"/>
      <c r="BC711" s="94"/>
      <c r="BD711" s="94"/>
      <c r="BE711" s="101"/>
      <c r="BF711" s="132"/>
      <c r="BG711" s="98"/>
      <c r="BH711" s="74" t="str">
        <f t="shared" si="82"/>
        <v>N</v>
      </c>
      <c r="BI711" t="e">
        <f t="shared" si="83"/>
        <v>#DIV/0!</v>
      </c>
      <c r="BK711" s="283">
        <f>IFERROR(VLOOKUP($B711, 'A2. Rate Change &amp; Enrollment'!$C$14:$BY$769, 75, FALSE), 0)</f>
        <v>0</v>
      </c>
      <c r="BL711" s="283" t="e">
        <f t="shared" si="84"/>
        <v>#DIV/0!</v>
      </c>
      <c r="BM711" s="283" t="e">
        <f t="shared" si="85"/>
        <v>#DIV/0!</v>
      </c>
      <c r="BN711" t="e">
        <f t="shared" si="88"/>
        <v>#DIV/0!</v>
      </c>
    </row>
    <row r="712" spans="1:66" x14ac:dyDescent="0.35">
      <c r="A712" t="s">
        <v>1015</v>
      </c>
      <c r="B712" s="144"/>
      <c r="C712" s="98"/>
      <c r="D712" s="43" t="str">
        <f t="shared" si="81"/>
        <v>PPO</v>
      </c>
      <c r="E712" s="100"/>
      <c r="F712" s="101"/>
      <c r="G712" s="100"/>
      <c r="H712" s="101"/>
      <c r="I712" s="100"/>
      <c r="J712" s="101"/>
      <c r="K712" s="100"/>
      <c r="L712" s="101"/>
      <c r="M712" s="100"/>
      <c r="N712" s="101"/>
      <c r="O712" s="100"/>
      <c r="P712" s="101"/>
      <c r="Q712" s="100"/>
      <c r="R712" s="101"/>
      <c r="S712" s="100"/>
      <c r="T712" s="101"/>
      <c r="U712" s="118"/>
      <c r="V712" s="118"/>
      <c r="W712" s="100"/>
      <c r="X712" s="100"/>
      <c r="Y712" s="100"/>
      <c r="Z712" s="100"/>
      <c r="AA712" s="132"/>
      <c r="AB712" s="101"/>
      <c r="AC712" s="101"/>
      <c r="AD712" s="101"/>
      <c r="AE712" s="100"/>
      <c r="AF712" s="101"/>
      <c r="AG712" s="100"/>
      <c r="AH712" s="101"/>
      <c r="AI712" s="100"/>
      <c r="AJ712" s="101"/>
      <c r="AK712" s="100"/>
      <c r="AL712" s="101"/>
      <c r="AM712" s="101"/>
      <c r="AN712" s="8"/>
      <c r="AO712" s="147">
        <f>IFERROR(VLOOKUP(B712,'A2. Rate Change &amp; Enrollment'!$C$20:$K$769,3,FALSE),0)</f>
        <v>0</v>
      </c>
      <c r="AP712" s="147">
        <f>IFERROR(VLOOKUP(B712,'A2. Rate Change &amp; Enrollment'!$C$20:$K$769,7,FALSE),0)</f>
        <v>0</v>
      </c>
      <c r="AQ712" s="150" t="e">
        <f t="shared" si="86"/>
        <v>#DIV/0!</v>
      </c>
      <c r="AS712" s="177"/>
      <c r="AT712" s="177"/>
      <c r="AV712" s="153" t="e">
        <f t="shared" si="87"/>
        <v>#DIV/0!</v>
      </c>
      <c r="AW712" s="101"/>
      <c r="AY712" s="132"/>
      <c r="AZ712" s="101"/>
      <c r="BA712" s="94"/>
      <c r="BB712" s="94"/>
      <c r="BC712" s="94"/>
      <c r="BD712" s="94"/>
      <c r="BE712" s="101"/>
      <c r="BF712" s="132"/>
      <c r="BG712" s="98"/>
      <c r="BH712" s="74" t="str">
        <f t="shared" si="82"/>
        <v>N</v>
      </c>
      <c r="BI712" t="e">
        <f t="shared" si="83"/>
        <v>#DIV/0!</v>
      </c>
      <c r="BK712" s="283">
        <f>IFERROR(VLOOKUP($B712, 'A2. Rate Change &amp; Enrollment'!$C$14:$BY$769, 75, FALSE), 0)</f>
        <v>0</v>
      </c>
      <c r="BL712" s="283" t="e">
        <f t="shared" si="84"/>
        <v>#DIV/0!</v>
      </c>
      <c r="BM712" s="283" t="e">
        <f t="shared" si="85"/>
        <v>#DIV/0!</v>
      </c>
      <c r="BN712" t="e">
        <f t="shared" si="88"/>
        <v>#DIV/0!</v>
      </c>
    </row>
    <row r="713" spans="1:66" x14ac:dyDescent="0.35">
      <c r="A713" t="s">
        <v>1016</v>
      </c>
      <c r="B713" s="144"/>
      <c r="C713" s="98"/>
      <c r="D713" s="43" t="str">
        <f t="shared" si="81"/>
        <v>PPO</v>
      </c>
      <c r="E713" s="100"/>
      <c r="F713" s="101"/>
      <c r="G713" s="100"/>
      <c r="H713" s="101"/>
      <c r="I713" s="100"/>
      <c r="J713" s="101"/>
      <c r="K713" s="100"/>
      <c r="L713" s="101"/>
      <c r="M713" s="100"/>
      <c r="N713" s="101"/>
      <c r="O713" s="100"/>
      <c r="P713" s="101"/>
      <c r="Q713" s="100"/>
      <c r="R713" s="101"/>
      <c r="S713" s="100"/>
      <c r="T713" s="101"/>
      <c r="U713" s="118"/>
      <c r="V713" s="118"/>
      <c r="W713" s="100"/>
      <c r="X713" s="100"/>
      <c r="Y713" s="100"/>
      <c r="Z713" s="100"/>
      <c r="AA713" s="132"/>
      <c r="AB713" s="101"/>
      <c r="AC713" s="101"/>
      <c r="AD713" s="101"/>
      <c r="AE713" s="100"/>
      <c r="AF713" s="101"/>
      <c r="AG713" s="100"/>
      <c r="AH713" s="101"/>
      <c r="AI713" s="100"/>
      <c r="AJ713" s="101"/>
      <c r="AK713" s="100"/>
      <c r="AL713" s="101"/>
      <c r="AM713" s="101"/>
      <c r="AN713" s="8"/>
      <c r="AO713" s="147">
        <f>IFERROR(VLOOKUP(B713,'A2. Rate Change &amp; Enrollment'!$C$20:$K$769,3,FALSE),0)</f>
        <v>0</v>
      </c>
      <c r="AP713" s="147">
        <f>IFERROR(VLOOKUP(B713,'A2. Rate Change &amp; Enrollment'!$C$20:$K$769,7,FALSE),0)</f>
        <v>0</v>
      </c>
      <c r="AQ713" s="150" t="e">
        <f t="shared" si="86"/>
        <v>#DIV/0!</v>
      </c>
      <c r="AS713" s="177"/>
      <c r="AT713" s="177"/>
      <c r="AV713" s="153" t="e">
        <f t="shared" si="87"/>
        <v>#DIV/0!</v>
      </c>
      <c r="AW713" s="101"/>
      <c r="AY713" s="132"/>
      <c r="AZ713" s="101"/>
      <c r="BA713" s="94"/>
      <c r="BB713" s="94"/>
      <c r="BC713" s="94"/>
      <c r="BD713" s="94"/>
      <c r="BE713" s="101"/>
      <c r="BF713" s="132"/>
      <c r="BG713" s="98"/>
      <c r="BH713" s="74" t="str">
        <f t="shared" si="82"/>
        <v>N</v>
      </c>
      <c r="BI713" t="e">
        <f t="shared" si="83"/>
        <v>#DIV/0!</v>
      </c>
      <c r="BK713" s="283">
        <f>IFERROR(VLOOKUP($B713, 'A2. Rate Change &amp; Enrollment'!$C$14:$BY$769, 75, FALSE), 0)</f>
        <v>0</v>
      </c>
      <c r="BL713" s="283" t="e">
        <f t="shared" si="84"/>
        <v>#DIV/0!</v>
      </c>
      <c r="BM713" s="283" t="e">
        <f t="shared" si="85"/>
        <v>#DIV/0!</v>
      </c>
      <c r="BN713" t="e">
        <f t="shared" si="88"/>
        <v>#DIV/0!</v>
      </c>
    </row>
    <row r="714" spans="1:66" x14ac:dyDescent="0.35">
      <c r="A714" t="s">
        <v>1017</v>
      </c>
      <c r="B714" s="144"/>
      <c r="C714" s="98"/>
      <c r="D714" s="43" t="str">
        <f t="shared" si="81"/>
        <v>PPO</v>
      </c>
      <c r="E714" s="100"/>
      <c r="F714" s="101"/>
      <c r="G714" s="100"/>
      <c r="H714" s="101"/>
      <c r="I714" s="100"/>
      <c r="J714" s="101"/>
      <c r="K714" s="100"/>
      <c r="L714" s="101"/>
      <c r="M714" s="100"/>
      <c r="N714" s="101"/>
      <c r="O714" s="100"/>
      <c r="P714" s="101"/>
      <c r="Q714" s="100"/>
      <c r="R714" s="101"/>
      <c r="S714" s="100"/>
      <c r="T714" s="101"/>
      <c r="U714" s="118"/>
      <c r="V714" s="118"/>
      <c r="W714" s="100"/>
      <c r="X714" s="100"/>
      <c r="Y714" s="100"/>
      <c r="Z714" s="100"/>
      <c r="AA714" s="132"/>
      <c r="AB714" s="101"/>
      <c r="AC714" s="101"/>
      <c r="AD714" s="101"/>
      <c r="AE714" s="100"/>
      <c r="AF714" s="101"/>
      <c r="AG714" s="100"/>
      <c r="AH714" s="101"/>
      <c r="AI714" s="100"/>
      <c r="AJ714" s="101"/>
      <c r="AK714" s="100"/>
      <c r="AL714" s="101"/>
      <c r="AM714" s="101"/>
      <c r="AN714" s="8"/>
      <c r="AO714" s="147">
        <f>IFERROR(VLOOKUP(B714,'A2. Rate Change &amp; Enrollment'!$C$20:$K$769,3,FALSE),0)</f>
        <v>0</v>
      </c>
      <c r="AP714" s="147">
        <f>IFERROR(VLOOKUP(B714,'A2. Rate Change &amp; Enrollment'!$C$20:$K$769,7,FALSE),0)</f>
        <v>0</v>
      </c>
      <c r="AQ714" s="150" t="e">
        <f t="shared" si="86"/>
        <v>#DIV/0!</v>
      </c>
      <c r="AS714" s="177"/>
      <c r="AT714" s="177"/>
      <c r="AV714" s="153" t="e">
        <f t="shared" si="87"/>
        <v>#DIV/0!</v>
      </c>
      <c r="AW714" s="101"/>
      <c r="AY714" s="132"/>
      <c r="AZ714" s="101"/>
      <c r="BA714" s="94"/>
      <c r="BB714" s="94"/>
      <c r="BC714" s="94"/>
      <c r="BD714" s="94"/>
      <c r="BE714" s="101"/>
      <c r="BF714" s="132"/>
      <c r="BG714" s="98"/>
      <c r="BH714" s="74" t="str">
        <f t="shared" si="82"/>
        <v>N</v>
      </c>
      <c r="BI714" t="e">
        <f t="shared" si="83"/>
        <v>#DIV/0!</v>
      </c>
      <c r="BK714" s="283">
        <f>IFERROR(VLOOKUP($B714, 'A2. Rate Change &amp; Enrollment'!$C$14:$BY$769, 75, FALSE), 0)</f>
        <v>0</v>
      </c>
      <c r="BL714" s="283" t="e">
        <f t="shared" si="84"/>
        <v>#DIV/0!</v>
      </c>
      <c r="BM714" s="283" t="e">
        <f t="shared" si="85"/>
        <v>#DIV/0!</v>
      </c>
      <c r="BN714" t="e">
        <f t="shared" si="88"/>
        <v>#DIV/0!</v>
      </c>
    </row>
    <row r="715" spans="1:66" x14ac:dyDescent="0.35">
      <c r="A715" t="s">
        <v>1018</v>
      </c>
      <c r="B715" s="144"/>
      <c r="C715" s="98"/>
      <c r="D715" s="43" t="str">
        <f t="shared" si="81"/>
        <v>PPO</v>
      </c>
      <c r="E715" s="100"/>
      <c r="F715" s="101"/>
      <c r="G715" s="100"/>
      <c r="H715" s="101"/>
      <c r="I715" s="100"/>
      <c r="J715" s="101"/>
      <c r="K715" s="100"/>
      <c r="L715" s="101"/>
      <c r="M715" s="100"/>
      <c r="N715" s="101"/>
      <c r="O715" s="100"/>
      <c r="P715" s="101"/>
      <c r="Q715" s="100"/>
      <c r="R715" s="101"/>
      <c r="S715" s="100"/>
      <c r="T715" s="101"/>
      <c r="U715" s="118"/>
      <c r="V715" s="118"/>
      <c r="W715" s="100"/>
      <c r="X715" s="100"/>
      <c r="Y715" s="100"/>
      <c r="Z715" s="100"/>
      <c r="AA715" s="132"/>
      <c r="AB715" s="101"/>
      <c r="AC715" s="101"/>
      <c r="AD715" s="101"/>
      <c r="AE715" s="100"/>
      <c r="AF715" s="101"/>
      <c r="AG715" s="100"/>
      <c r="AH715" s="101"/>
      <c r="AI715" s="100"/>
      <c r="AJ715" s="101"/>
      <c r="AK715" s="100"/>
      <c r="AL715" s="101"/>
      <c r="AM715" s="101"/>
      <c r="AN715" s="8"/>
      <c r="AO715" s="147">
        <f>IFERROR(VLOOKUP(B715,'A2. Rate Change &amp; Enrollment'!$C$20:$K$769,3,FALSE),0)</f>
        <v>0</v>
      </c>
      <c r="AP715" s="147">
        <f>IFERROR(VLOOKUP(B715,'A2. Rate Change &amp; Enrollment'!$C$20:$K$769,7,FALSE),0)</f>
        <v>0</v>
      </c>
      <c r="AQ715" s="150" t="e">
        <f t="shared" si="86"/>
        <v>#DIV/0!</v>
      </c>
      <c r="AS715" s="177"/>
      <c r="AT715" s="177"/>
      <c r="AV715" s="153" t="e">
        <f t="shared" si="87"/>
        <v>#DIV/0!</v>
      </c>
      <c r="AW715" s="101"/>
      <c r="AY715" s="132"/>
      <c r="AZ715" s="101"/>
      <c r="BA715" s="94"/>
      <c r="BB715" s="94"/>
      <c r="BC715" s="94"/>
      <c r="BD715" s="94"/>
      <c r="BE715" s="101"/>
      <c r="BF715" s="132"/>
      <c r="BG715" s="98"/>
      <c r="BH715" s="74" t="str">
        <f t="shared" si="82"/>
        <v>N</v>
      </c>
      <c r="BI715" t="e">
        <f t="shared" si="83"/>
        <v>#DIV/0!</v>
      </c>
      <c r="BK715" s="283">
        <f>IFERROR(VLOOKUP($B715, 'A2. Rate Change &amp; Enrollment'!$C$14:$BY$769, 75, FALSE), 0)</f>
        <v>0</v>
      </c>
      <c r="BL715" s="283" t="e">
        <f t="shared" si="84"/>
        <v>#DIV/0!</v>
      </c>
      <c r="BM715" s="283" t="e">
        <f t="shared" si="85"/>
        <v>#DIV/0!</v>
      </c>
      <c r="BN715" t="e">
        <f t="shared" si="88"/>
        <v>#DIV/0!</v>
      </c>
    </row>
    <row r="716" spans="1:66" x14ac:dyDescent="0.35">
      <c r="A716" t="s">
        <v>1019</v>
      </c>
      <c r="B716" s="144"/>
      <c r="C716" s="98"/>
      <c r="D716" s="43" t="str">
        <f t="shared" si="81"/>
        <v>PPO</v>
      </c>
      <c r="E716" s="100"/>
      <c r="F716" s="101"/>
      <c r="G716" s="100"/>
      <c r="H716" s="101"/>
      <c r="I716" s="100"/>
      <c r="J716" s="101"/>
      <c r="K716" s="100"/>
      <c r="L716" s="101"/>
      <c r="M716" s="100"/>
      <c r="N716" s="101"/>
      <c r="O716" s="100"/>
      <c r="P716" s="101"/>
      <c r="Q716" s="100"/>
      <c r="R716" s="101"/>
      <c r="S716" s="100"/>
      <c r="T716" s="101"/>
      <c r="U716" s="118"/>
      <c r="V716" s="118"/>
      <c r="W716" s="100"/>
      <c r="X716" s="100"/>
      <c r="Y716" s="100"/>
      <c r="Z716" s="100"/>
      <c r="AA716" s="132"/>
      <c r="AB716" s="101"/>
      <c r="AC716" s="101"/>
      <c r="AD716" s="101"/>
      <c r="AE716" s="100"/>
      <c r="AF716" s="101"/>
      <c r="AG716" s="100"/>
      <c r="AH716" s="101"/>
      <c r="AI716" s="100"/>
      <c r="AJ716" s="101"/>
      <c r="AK716" s="100"/>
      <c r="AL716" s="101"/>
      <c r="AM716" s="101"/>
      <c r="AN716" s="8"/>
      <c r="AO716" s="147">
        <f>IFERROR(VLOOKUP(B716,'A2. Rate Change &amp; Enrollment'!$C$20:$K$769,3,FALSE),0)</f>
        <v>0</v>
      </c>
      <c r="AP716" s="147">
        <f>IFERROR(VLOOKUP(B716,'A2. Rate Change &amp; Enrollment'!$C$20:$K$769,7,FALSE),0)</f>
        <v>0</v>
      </c>
      <c r="AQ716" s="150" t="e">
        <f t="shared" si="86"/>
        <v>#DIV/0!</v>
      </c>
      <c r="AS716" s="177"/>
      <c r="AT716" s="177"/>
      <c r="AV716" s="153" t="e">
        <f t="shared" si="87"/>
        <v>#DIV/0!</v>
      </c>
      <c r="AW716" s="101"/>
      <c r="AY716" s="132"/>
      <c r="AZ716" s="101"/>
      <c r="BA716" s="94"/>
      <c r="BB716" s="94"/>
      <c r="BC716" s="94"/>
      <c r="BD716" s="94"/>
      <c r="BE716" s="101"/>
      <c r="BF716" s="132"/>
      <c r="BG716" s="98"/>
      <c r="BH716" s="74" t="str">
        <f t="shared" si="82"/>
        <v>N</v>
      </c>
      <c r="BI716" t="e">
        <f t="shared" si="83"/>
        <v>#DIV/0!</v>
      </c>
      <c r="BK716" s="283">
        <f>IFERROR(VLOOKUP($B716, 'A2. Rate Change &amp; Enrollment'!$C$14:$BY$769, 75, FALSE), 0)</f>
        <v>0</v>
      </c>
      <c r="BL716" s="283" t="e">
        <f t="shared" si="84"/>
        <v>#DIV/0!</v>
      </c>
      <c r="BM716" s="283" t="e">
        <f t="shared" si="85"/>
        <v>#DIV/0!</v>
      </c>
      <c r="BN716" t="e">
        <f t="shared" si="88"/>
        <v>#DIV/0!</v>
      </c>
    </row>
    <row r="717" spans="1:66" x14ac:dyDescent="0.35">
      <c r="A717" t="s">
        <v>1020</v>
      </c>
      <c r="B717" s="144"/>
      <c r="C717" s="98"/>
      <c r="D717" s="43" t="str">
        <f t="shared" si="81"/>
        <v>PPO</v>
      </c>
      <c r="E717" s="100"/>
      <c r="F717" s="101"/>
      <c r="G717" s="100"/>
      <c r="H717" s="101"/>
      <c r="I717" s="100"/>
      <c r="J717" s="101"/>
      <c r="K717" s="100"/>
      <c r="L717" s="101"/>
      <c r="M717" s="100"/>
      <c r="N717" s="101"/>
      <c r="O717" s="100"/>
      <c r="P717" s="101"/>
      <c r="Q717" s="100"/>
      <c r="R717" s="101"/>
      <c r="S717" s="100"/>
      <c r="T717" s="101"/>
      <c r="U717" s="118"/>
      <c r="V717" s="118"/>
      <c r="W717" s="100"/>
      <c r="X717" s="100"/>
      <c r="Y717" s="100"/>
      <c r="Z717" s="100"/>
      <c r="AA717" s="132"/>
      <c r="AB717" s="101"/>
      <c r="AC717" s="101"/>
      <c r="AD717" s="101"/>
      <c r="AE717" s="100"/>
      <c r="AF717" s="101"/>
      <c r="AG717" s="100"/>
      <c r="AH717" s="101"/>
      <c r="AI717" s="100"/>
      <c r="AJ717" s="101"/>
      <c r="AK717" s="100"/>
      <c r="AL717" s="101"/>
      <c r="AM717" s="101"/>
      <c r="AN717" s="8"/>
      <c r="AO717" s="147">
        <f>IFERROR(VLOOKUP(B717,'A2. Rate Change &amp; Enrollment'!$C$20:$K$769,3,FALSE),0)</f>
        <v>0</v>
      </c>
      <c r="AP717" s="147">
        <f>IFERROR(VLOOKUP(B717,'A2. Rate Change &amp; Enrollment'!$C$20:$K$769,7,FALSE),0)</f>
        <v>0</v>
      </c>
      <c r="AQ717" s="150" t="e">
        <f t="shared" si="86"/>
        <v>#DIV/0!</v>
      </c>
      <c r="AS717" s="177"/>
      <c r="AT717" s="177"/>
      <c r="AV717" s="153" t="e">
        <f t="shared" si="87"/>
        <v>#DIV/0!</v>
      </c>
      <c r="AW717" s="101"/>
      <c r="AY717" s="132"/>
      <c r="AZ717" s="101"/>
      <c r="BA717" s="94"/>
      <c r="BB717" s="94"/>
      <c r="BC717" s="94"/>
      <c r="BD717" s="94"/>
      <c r="BE717" s="101"/>
      <c r="BF717" s="132"/>
      <c r="BG717" s="98"/>
      <c r="BH717" s="74" t="str">
        <f t="shared" si="82"/>
        <v>N</v>
      </c>
      <c r="BI717" t="e">
        <f t="shared" si="83"/>
        <v>#DIV/0!</v>
      </c>
      <c r="BK717" s="283">
        <f>IFERROR(VLOOKUP($B717, 'A2. Rate Change &amp; Enrollment'!$C$14:$BY$769, 75, FALSE), 0)</f>
        <v>0</v>
      </c>
      <c r="BL717" s="283" t="e">
        <f t="shared" si="84"/>
        <v>#DIV/0!</v>
      </c>
      <c r="BM717" s="283" t="e">
        <f t="shared" si="85"/>
        <v>#DIV/0!</v>
      </c>
      <c r="BN717" t="e">
        <f t="shared" si="88"/>
        <v>#DIV/0!</v>
      </c>
    </row>
    <row r="718" spans="1:66" x14ac:dyDescent="0.35">
      <c r="A718" t="s">
        <v>1021</v>
      </c>
      <c r="B718" s="144"/>
      <c r="C718" s="98"/>
      <c r="D718" s="43" t="str">
        <f t="shared" si="81"/>
        <v>PPO</v>
      </c>
      <c r="E718" s="100"/>
      <c r="F718" s="101"/>
      <c r="G718" s="100"/>
      <c r="H718" s="101"/>
      <c r="I718" s="100"/>
      <c r="J718" s="101"/>
      <c r="K718" s="100"/>
      <c r="L718" s="101"/>
      <c r="M718" s="100"/>
      <c r="N718" s="101"/>
      <c r="O718" s="100"/>
      <c r="P718" s="101"/>
      <c r="Q718" s="100"/>
      <c r="R718" s="101"/>
      <c r="S718" s="100"/>
      <c r="T718" s="101"/>
      <c r="U718" s="118"/>
      <c r="V718" s="118"/>
      <c r="W718" s="100"/>
      <c r="X718" s="100"/>
      <c r="Y718" s="100"/>
      <c r="Z718" s="100"/>
      <c r="AA718" s="132"/>
      <c r="AB718" s="101"/>
      <c r="AC718" s="101"/>
      <c r="AD718" s="101"/>
      <c r="AE718" s="100"/>
      <c r="AF718" s="101"/>
      <c r="AG718" s="100"/>
      <c r="AH718" s="101"/>
      <c r="AI718" s="100"/>
      <c r="AJ718" s="101"/>
      <c r="AK718" s="100"/>
      <c r="AL718" s="101"/>
      <c r="AM718" s="101"/>
      <c r="AN718" s="8"/>
      <c r="AO718" s="147">
        <f>IFERROR(VLOOKUP(B718,'A2. Rate Change &amp; Enrollment'!$C$20:$K$769,3,FALSE),0)</f>
        <v>0</v>
      </c>
      <c r="AP718" s="147">
        <f>IFERROR(VLOOKUP(B718,'A2. Rate Change &amp; Enrollment'!$C$20:$K$769,7,FALSE),0)</f>
        <v>0</v>
      </c>
      <c r="AQ718" s="150" t="e">
        <f t="shared" si="86"/>
        <v>#DIV/0!</v>
      </c>
      <c r="AS718" s="177"/>
      <c r="AT718" s="177"/>
      <c r="AV718" s="153" t="e">
        <f t="shared" si="87"/>
        <v>#DIV/0!</v>
      </c>
      <c r="AW718" s="101"/>
      <c r="AY718" s="132"/>
      <c r="AZ718" s="101"/>
      <c r="BA718" s="94"/>
      <c r="BB718" s="94"/>
      <c r="BC718" s="94"/>
      <c r="BD718" s="94"/>
      <c r="BE718" s="101"/>
      <c r="BF718" s="132"/>
      <c r="BG718" s="98"/>
      <c r="BH718" s="74" t="str">
        <f t="shared" si="82"/>
        <v>N</v>
      </c>
      <c r="BI718" t="e">
        <f t="shared" si="83"/>
        <v>#DIV/0!</v>
      </c>
      <c r="BK718" s="283">
        <f>IFERROR(VLOOKUP($B718, 'A2. Rate Change &amp; Enrollment'!$C$14:$BY$769, 75, FALSE), 0)</f>
        <v>0</v>
      </c>
      <c r="BL718" s="283" t="e">
        <f t="shared" si="84"/>
        <v>#DIV/0!</v>
      </c>
      <c r="BM718" s="283" t="e">
        <f t="shared" si="85"/>
        <v>#DIV/0!</v>
      </c>
      <c r="BN718" t="e">
        <f t="shared" si="88"/>
        <v>#DIV/0!</v>
      </c>
    </row>
    <row r="719" spans="1:66" x14ac:dyDescent="0.35">
      <c r="A719" t="s">
        <v>1022</v>
      </c>
      <c r="B719" s="144"/>
      <c r="C719" s="98"/>
      <c r="D719" s="43" t="str">
        <f t="shared" si="81"/>
        <v>PPO</v>
      </c>
      <c r="E719" s="100"/>
      <c r="F719" s="101"/>
      <c r="G719" s="100"/>
      <c r="H719" s="101"/>
      <c r="I719" s="100"/>
      <c r="J719" s="101"/>
      <c r="K719" s="100"/>
      <c r="L719" s="101"/>
      <c r="M719" s="100"/>
      <c r="N719" s="101"/>
      <c r="O719" s="100"/>
      <c r="P719" s="101"/>
      <c r="Q719" s="100"/>
      <c r="R719" s="101"/>
      <c r="S719" s="100"/>
      <c r="T719" s="101"/>
      <c r="U719" s="118"/>
      <c r="V719" s="118"/>
      <c r="W719" s="100"/>
      <c r="X719" s="100"/>
      <c r="Y719" s="100"/>
      <c r="Z719" s="100"/>
      <c r="AA719" s="132"/>
      <c r="AB719" s="101"/>
      <c r="AC719" s="101"/>
      <c r="AD719" s="101"/>
      <c r="AE719" s="100"/>
      <c r="AF719" s="101"/>
      <c r="AG719" s="100"/>
      <c r="AH719" s="101"/>
      <c r="AI719" s="100"/>
      <c r="AJ719" s="101"/>
      <c r="AK719" s="100"/>
      <c r="AL719" s="101"/>
      <c r="AM719" s="101"/>
      <c r="AN719" s="8"/>
      <c r="AO719" s="147">
        <f>IFERROR(VLOOKUP(B719,'A2. Rate Change &amp; Enrollment'!$C$20:$K$769,3,FALSE),0)</f>
        <v>0</v>
      </c>
      <c r="AP719" s="147">
        <f>IFERROR(VLOOKUP(B719,'A2. Rate Change &amp; Enrollment'!$C$20:$K$769,7,FALSE),0)</f>
        <v>0</v>
      </c>
      <c r="AQ719" s="150" t="e">
        <f t="shared" si="86"/>
        <v>#DIV/0!</v>
      </c>
      <c r="AS719" s="177"/>
      <c r="AT719" s="177"/>
      <c r="AV719" s="153" t="e">
        <f t="shared" si="87"/>
        <v>#DIV/0!</v>
      </c>
      <c r="AW719" s="101"/>
      <c r="AY719" s="132"/>
      <c r="AZ719" s="101"/>
      <c r="BA719" s="94"/>
      <c r="BB719" s="94"/>
      <c r="BC719" s="94"/>
      <c r="BD719" s="94"/>
      <c r="BE719" s="101"/>
      <c r="BF719" s="132"/>
      <c r="BG719" s="98"/>
      <c r="BH719" s="74" t="str">
        <f t="shared" si="82"/>
        <v>N</v>
      </c>
      <c r="BI719" t="e">
        <f t="shared" si="83"/>
        <v>#DIV/0!</v>
      </c>
      <c r="BK719" s="283">
        <f>IFERROR(VLOOKUP($B719, 'A2. Rate Change &amp; Enrollment'!$C$14:$BY$769, 75, FALSE), 0)</f>
        <v>0</v>
      </c>
      <c r="BL719" s="283" t="e">
        <f t="shared" si="84"/>
        <v>#DIV/0!</v>
      </c>
      <c r="BM719" s="283" t="e">
        <f t="shared" si="85"/>
        <v>#DIV/0!</v>
      </c>
      <c r="BN719" t="e">
        <f t="shared" si="88"/>
        <v>#DIV/0!</v>
      </c>
    </row>
    <row r="720" spans="1:66" x14ac:dyDescent="0.35">
      <c r="A720" t="s">
        <v>1023</v>
      </c>
      <c r="B720" s="144"/>
      <c r="C720" s="98"/>
      <c r="D720" s="43" t="str">
        <f t="shared" ref="D720:D765" si="89">$B$4</f>
        <v>PPO</v>
      </c>
      <c r="E720" s="100"/>
      <c r="F720" s="101"/>
      <c r="G720" s="100"/>
      <c r="H720" s="101"/>
      <c r="I720" s="100"/>
      <c r="J720" s="101"/>
      <c r="K720" s="100"/>
      <c r="L720" s="101"/>
      <c r="M720" s="100"/>
      <c r="N720" s="101"/>
      <c r="O720" s="100"/>
      <c r="P720" s="101"/>
      <c r="Q720" s="100"/>
      <c r="R720" s="101"/>
      <c r="S720" s="100"/>
      <c r="T720" s="101"/>
      <c r="U720" s="118"/>
      <c r="V720" s="118"/>
      <c r="W720" s="100"/>
      <c r="X720" s="100"/>
      <c r="Y720" s="100"/>
      <c r="Z720" s="100"/>
      <c r="AA720" s="132"/>
      <c r="AB720" s="101"/>
      <c r="AC720" s="101"/>
      <c r="AD720" s="101"/>
      <c r="AE720" s="100"/>
      <c r="AF720" s="101"/>
      <c r="AG720" s="100"/>
      <c r="AH720" s="101"/>
      <c r="AI720" s="100"/>
      <c r="AJ720" s="101"/>
      <c r="AK720" s="100"/>
      <c r="AL720" s="101"/>
      <c r="AM720" s="101"/>
      <c r="AN720" s="8"/>
      <c r="AO720" s="147">
        <f>IFERROR(VLOOKUP(B720,'A2. Rate Change &amp; Enrollment'!$C$20:$K$769,3,FALSE),0)</f>
        <v>0</v>
      </c>
      <c r="AP720" s="147">
        <f>IFERROR(VLOOKUP(B720,'A2. Rate Change &amp; Enrollment'!$C$20:$K$769,7,FALSE),0)</f>
        <v>0</v>
      </c>
      <c r="AQ720" s="150" t="e">
        <f t="shared" si="86"/>
        <v>#DIV/0!</v>
      </c>
      <c r="AS720" s="177"/>
      <c r="AT720" s="177"/>
      <c r="AV720" s="153" t="e">
        <f t="shared" si="87"/>
        <v>#DIV/0!</v>
      </c>
      <c r="AW720" s="101"/>
      <c r="AY720" s="132"/>
      <c r="AZ720" s="101"/>
      <c r="BA720" s="94"/>
      <c r="BB720" s="94"/>
      <c r="BC720" s="94"/>
      <c r="BD720" s="94"/>
      <c r="BE720" s="101"/>
      <c r="BF720" s="132"/>
      <c r="BG720" s="98"/>
      <c r="BH720" s="74" t="str">
        <f t="shared" ref="BH720:BH765" si="90">IF(OR(AS720-AT720&gt;5%, AT720-AS720&gt;5%), "Y", "N")</f>
        <v>N</v>
      </c>
      <c r="BI720" t="e">
        <f t="shared" ref="BI720:BI765" si="91">IF(AND(AQ720&gt;5%, BH720="Y"), "Y", "N")</f>
        <v>#DIV/0!</v>
      </c>
      <c r="BK720" s="283">
        <f>IFERROR(VLOOKUP($B720, 'A2. Rate Change &amp; Enrollment'!$C$14:$BY$769, 75, FALSE), 0)</f>
        <v>0</v>
      </c>
      <c r="BL720" s="283" t="e">
        <f t="shared" ref="BL720:BL765" si="92">BK720/$BK$14</f>
        <v>#DIV/0!</v>
      </c>
      <c r="BM720" s="283" t="e">
        <f t="shared" ref="BM720:BM765" si="93">AS720/$AS$14</f>
        <v>#DIV/0!</v>
      </c>
      <c r="BN720" t="e">
        <f t="shared" si="88"/>
        <v>#DIV/0!</v>
      </c>
    </row>
    <row r="721" spans="1:66" x14ac:dyDescent="0.35">
      <c r="A721" t="s">
        <v>1024</v>
      </c>
      <c r="B721" s="144"/>
      <c r="C721" s="98"/>
      <c r="D721" s="43" t="str">
        <f t="shared" si="89"/>
        <v>PPO</v>
      </c>
      <c r="E721" s="100"/>
      <c r="F721" s="101"/>
      <c r="G721" s="100"/>
      <c r="H721" s="101"/>
      <c r="I721" s="100"/>
      <c r="J721" s="101"/>
      <c r="K721" s="100"/>
      <c r="L721" s="101"/>
      <c r="M721" s="100"/>
      <c r="N721" s="101"/>
      <c r="O721" s="100"/>
      <c r="P721" s="101"/>
      <c r="Q721" s="100"/>
      <c r="R721" s="101"/>
      <c r="S721" s="100"/>
      <c r="T721" s="101"/>
      <c r="U721" s="118"/>
      <c r="V721" s="118"/>
      <c r="W721" s="100"/>
      <c r="X721" s="100"/>
      <c r="Y721" s="100"/>
      <c r="Z721" s="100"/>
      <c r="AA721" s="132"/>
      <c r="AB721" s="101"/>
      <c r="AC721" s="101"/>
      <c r="AD721" s="101"/>
      <c r="AE721" s="100"/>
      <c r="AF721" s="101"/>
      <c r="AG721" s="100"/>
      <c r="AH721" s="101"/>
      <c r="AI721" s="100"/>
      <c r="AJ721" s="101"/>
      <c r="AK721" s="100"/>
      <c r="AL721" s="101"/>
      <c r="AM721" s="101"/>
      <c r="AN721" s="8"/>
      <c r="AO721" s="147">
        <f>IFERROR(VLOOKUP(B721,'A2. Rate Change &amp; Enrollment'!$C$20:$K$769,3,FALSE),0)</f>
        <v>0</v>
      </c>
      <c r="AP721" s="147">
        <f>IFERROR(VLOOKUP(B721,'A2. Rate Change &amp; Enrollment'!$C$20:$K$769,7,FALSE),0)</f>
        <v>0</v>
      </c>
      <c r="AQ721" s="150" t="e">
        <f t="shared" ref="AQ721:AQ765" si="94">AP721/$AP$11</f>
        <v>#DIV/0!</v>
      </c>
      <c r="AS721" s="177"/>
      <c r="AT721" s="177"/>
      <c r="AV721" s="153" t="e">
        <f t="shared" ref="AV721:AV765" si="95">AS721/AT721-1</f>
        <v>#DIV/0!</v>
      </c>
      <c r="AW721" s="101"/>
      <c r="AY721" s="132"/>
      <c r="AZ721" s="101"/>
      <c r="BA721" s="94"/>
      <c r="BB721" s="94"/>
      <c r="BC721" s="94"/>
      <c r="BD721" s="94"/>
      <c r="BE721" s="101"/>
      <c r="BF721" s="132"/>
      <c r="BG721" s="98"/>
      <c r="BH721" s="74" t="str">
        <f t="shared" si="90"/>
        <v>N</v>
      </c>
      <c r="BI721" t="e">
        <f t="shared" si="91"/>
        <v>#DIV/0!</v>
      </c>
      <c r="BK721" s="283">
        <f>IFERROR(VLOOKUP($B721, 'A2. Rate Change &amp; Enrollment'!$C$14:$BY$769, 75, FALSE), 0)</f>
        <v>0</v>
      </c>
      <c r="BL721" s="283" t="e">
        <f t="shared" si="92"/>
        <v>#DIV/0!</v>
      </c>
      <c r="BM721" s="283" t="e">
        <f t="shared" si="93"/>
        <v>#DIV/0!</v>
      </c>
      <c r="BN721" t="e">
        <f t="shared" ref="BN721:BN765" si="96">IF(ABS(BM721-BL721)&lt;0.001, "N", "Y")</f>
        <v>#DIV/0!</v>
      </c>
    </row>
    <row r="722" spans="1:66" x14ac:dyDescent="0.35">
      <c r="A722" t="s">
        <v>1025</v>
      </c>
      <c r="B722" s="144"/>
      <c r="C722" s="98"/>
      <c r="D722" s="43" t="str">
        <f t="shared" si="89"/>
        <v>PPO</v>
      </c>
      <c r="E722" s="100"/>
      <c r="F722" s="101"/>
      <c r="G722" s="100"/>
      <c r="H722" s="101"/>
      <c r="I722" s="100"/>
      <c r="J722" s="101"/>
      <c r="K722" s="100"/>
      <c r="L722" s="101"/>
      <c r="M722" s="100"/>
      <c r="N722" s="101"/>
      <c r="O722" s="100"/>
      <c r="P722" s="101"/>
      <c r="Q722" s="100"/>
      <c r="R722" s="101"/>
      <c r="S722" s="100"/>
      <c r="T722" s="101"/>
      <c r="U722" s="118"/>
      <c r="V722" s="118"/>
      <c r="W722" s="100"/>
      <c r="X722" s="100"/>
      <c r="Y722" s="100"/>
      <c r="Z722" s="100"/>
      <c r="AA722" s="132"/>
      <c r="AB722" s="101"/>
      <c r="AC722" s="101"/>
      <c r="AD722" s="101"/>
      <c r="AE722" s="100"/>
      <c r="AF722" s="101"/>
      <c r="AG722" s="100"/>
      <c r="AH722" s="101"/>
      <c r="AI722" s="100"/>
      <c r="AJ722" s="101"/>
      <c r="AK722" s="100"/>
      <c r="AL722" s="101"/>
      <c r="AM722" s="101"/>
      <c r="AN722" s="8"/>
      <c r="AO722" s="147">
        <f>IFERROR(VLOOKUP(B722,'A2. Rate Change &amp; Enrollment'!$C$20:$K$769,3,FALSE),0)</f>
        <v>0</v>
      </c>
      <c r="AP722" s="147">
        <f>IFERROR(VLOOKUP(B722,'A2. Rate Change &amp; Enrollment'!$C$20:$K$769,7,FALSE),0)</f>
        <v>0</v>
      </c>
      <c r="AQ722" s="150" t="e">
        <f t="shared" si="94"/>
        <v>#DIV/0!</v>
      </c>
      <c r="AS722" s="177"/>
      <c r="AT722" s="177"/>
      <c r="AV722" s="153" t="e">
        <f t="shared" si="95"/>
        <v>#DIV/0!</v>
      </c>
      <c r="AW722" s="101"/>
      <c r="AY722" s="132"/>
      <c r="AZ722" s="101"/>
      <c r="BA722" s="94"/>
      <c r="BB722" s="94"/>
      <c r="BC722" s="94"/>
      <c r="BD722" s="94"/>
      <c r="BE722" s="101"/>
      <c r="BF722" s="132"/>
      <c r="BG722" s="98"/>
      <c r="BH722" s="74" t="str">
        <f t="shared" si="90"/>
        <v>N</v>
      </c>
      <c r="BI722" t="e">
        <f t="shared" si="91"/>
        <v>#DIV/0!</v>
      </c>
      <c r="BK722" s="283">
        <f>IFERROR(VLOOKUP($B722, 'A2. Rate Change &amp; Enrollment'!$C$14:$BY$769, 75, FALSE), 0)</f>
        <v>0</v>
      </c>
      <c r="BL722" s="283" t="e">
        <f t="shared" si="92"/>
        <v>#DIV/0!</v>
      </c>
      <c r="BM722" s="283" t="e">
        <f t="shared" si="93"/>
        <v>#DIV/0!</v>
      </c>
      <c r="BN722" t="e">
        <f t="shared" si="96"/>
        <v>#DIV/0!</v>
      </c>
    </row>
    <row r="723" spans="1:66" x14ac:dyDescent="0.35">
      <c r="A723" t="s">
        <v>1026</v>
      </c>
      <c r="B723" s="144"/>
      <c r="C723" s="98"/>
      <c r="D723" s="43" t="str">
        <f t="shared" si="89"/>
        <v>PPO</v>
      </c>
      <c r="E723" s="100"/>
      <c r="F723" s="101"/>
      <c r="G723" s="100"/>
      <c r="H723" s="101"/>
      <c r="I723" s="100"/>
      <c r="J723" s="101"/>
      <c r="K723" s="100"/>
      <c r="L723" s="101"/>
      <c r="M723" s="100"/>
      <c r="N723" s="101"/>
      <c r="O723" s="100"/>
      <c r="P723" s="101"/>
      <c r="Q723" s="100"/>
      <c r="R723" s="101"/>
      <c r="S723" s="100"/>
      <c r="T723" s="101"/>
      <c r="U723" s="118"/>
      <c r="V723" s="118"/>
      <c r="W723" s="100"/>
      <c r="X723" s="100"/>
      <c r="Y723" s="100"/>
      <c r="Z723" s="100"/>
      <c r="AA723" s="132"/>
      <c r="AB723" s="101"/>
      <c r="AC723" s="101"/>
      <c r="AD723" s="101"/>
      <c r="AE723" s="100"/>
      <c r="AF723" s="101"/>
      <c r="AG723" s="100"/>
      <c r="AH723" s="101"/>
      <c r="AI723" s="100"/>
      <c r="AJ723" s="101"/>
      <c r="AK723" s="100"/>
      <c r="AL723" s="101"/>
      <c r="AM723" s="101"/>
      <c r="AN723" s="8"/>
      <c r="AO723" s="147">
        <f>IFERROR(VLOOKUP(B723,'A2. Rate Change &amp; Enrollment'!$C$20:$K$769,3,FALSE),0)</f>
        <v>0</v>
      </c>
      <c r="AP723" s="147">
        <f>IFERROR(VLOOKUP(B723,'A2. Rate Change &amp; Enrollment'!$C$20:$K$769,7,FALSE),0)</f>
        <v>0</v>
      </c>
      <c r="AQ723" s="150" t="e">
        <f t="shared" si="94"/>
        <v>#DIV/0!</v>
      </c>
      <c r="AS723" s="177"/>
      <c r="AT723" s="177"/>
      <c r="AV723" s="153" t="e">
        <f t="shared" si="95"/>
        <v>#DIV/0!</v>
      </c>
      <c r="AW723" s="101"/>
      <c r="AY723" s="132"/>
      <c r="AZ723" s="101"/>
      <c r="BA723" s="94"/>
      <c r="BB723" s="94"/>
      <c r="BC723" s="94"/>
      <c r="BD723" s="94"/>
      <c r="BE723" s="101"/>
      <c r="BF723" s="132"/>
      <c r="BG723" s="98"/>
      <c r="BH723" s="74" t="str">
        <f t="shared" si="90"/>
        <v>N</v>
      </c>
      <c r="BI723" t="e">
        <f t="shared" si="91"/>
        <v>#DIV/0!</v>
      </c>
      <c r="BK723" s="283">
        <f>IFERROR(VLOOKUP($B723, 'A2. Rate Change &amp; Enrollment'!$C$14:$BY$769, 75, FALSE), 0)</f>
        <v>0</v>
      </c>
      <c r="BL723" s="283" t="e">
        <f t="shared" si="92"/>
        <v>#DIV/0!</v>
      </c>
      <c r="BM723" s="283" t="e">
        <f t="shared" si="93"/>
        <v>#DIV/0!</v>
      </c>
      <c r="BN723" t="e">
        <f t="shared" si="96"/>
        <v>#DIV/0!</v>
      </c>
    </row>
    <row r="724" spans="1:66" x14ac:dyDescent="0.35">
      <c r="A724" t="s">
        <v>1027</v>
      </c>
      <c r="B724" s="144"/>
      <c r="C724" s="98"/>
      <c r="D724" s="43" t="str">
        <f t="shared" si="89"/>
        <v>PPO</v>
      </c>
      <c r="E724" s="100"/>
      <c r="F724" s="101"/>
      <c r="G724" s="100"/>
      <c r="H724" s="101"/>
      <c r="I724" s="100"/>
      <c r="J724" s="101"/>
      <c r="K724" s="100"/>
      <c r="L724" s="101"/>
      <c r="M724" s="100"/>
      <c r="N724" s="101"/>
      <c r="O724" s="100"/>
      <c r="P724" s="101"/>
      <c r="Q724" s="100"/>
      <c r="R724" s="101"/>
      <c r="S724" s="100"/>
      <c r="T724" s="101"/>
      <c r="U724" s="118"/>
      <c r="V724" s="118"/>
      <c r="W724" s="100"/>
      <c r="X724" s="100"/>
      <c r="Y724" s="100"/>
      <c r="Z724" s="100"/>
      <c r="AA724" s="132"/>
      <c r="AB724" s="101"/>
      <c r="AC724" s="101"/>
      <c r="AD724" s="101"/>
      <c r="AE724" s="100"/>
      <c r="AF724" s="101"/>
      <c r="AG724" s="100"/>
      <c r="AH724" s="101"/>
      <c r="AI724" s="100"/>
      <c r="AJ724" s="101"/>
      <c r="AK724" s="100"/>
      <c r="AL724" s="101"/>
      <c r="AM724" s="101"/>
      <c r="AN724" s="8"/>
      <c r="AO724" s="147">
        <f>IFERROR(VLOOKUP(B724,'A2. Rate Change &amp; Enrollment'!$C$20:$K$769,3,FALSE),0)</f>
        <v>0</v>
      </c>
      <c r="AP724" s="147">
        <f>IFERROR(VLOOKUP(B724,'A2. Rate Change &amp; Enrollment'!$C$20:$K$769,7,FALSE),0)</f>
        <v>0</v>
      </c>
      <c r="AQ724" s="150" t="e">
        <f t="shared" si="94"/>
        <v>#DIV/0!</v>
      </c>
      <c r="AS724" s="177"/>
      <c r="AT724" s="177"/>
      <c r="AV724" s="153" t="e">
        <f t="shared" si="95"/>
        <v>#DIV/0!</v>
      </c>
      <c r="AW724" s="101"/>
      <c r="AY724" s="132"/>
      <c r="AZ724" s="101"/>
      <c r="BA724" s="94"/>
      <c r="BB724" s="94"/>
      <c r="BC724" s="94"/>
      <c r="BD724" s="94"/>
      <c r="BE724" s="101"/>
      <c r="BF724" s="132"/>
      <c r="BG724" s="98"/>
      <c r="BH724" s="74" t="str">
        <f t="shared" si="90"/>
        <v>N</v>
      </c>
      <c r="BI724" t="e">
        <f t="shared" si="91"/>
        <v>#DIV/0!</v>
      </c>
      <c r="BK724" s="283">
        <f>IFERROR(VLOOKUP($B724, 'A2. Rate Change &amp; Enrollment'!$C$14:$BY$769, 75, FALSE), 0)</f>
        <v>0</v>
      </c>
      <c r="BL724" s="283" t="e">
        <f t="shared" si="92"/>
        <v>#DIV/0!</v>
      </c>
      <c r="BM724" s="283" t="e">
        <f t="shared" si="93"/>
        <v>#DIV/0!</v>
      </c>
      <c r="BN724" t="e">
        <f t="shared" si="96"/>
        <v>#DIV/0!</v>
      </c>
    </row>
    <row r="725" spans="1:66" x14ac:dyDescent="0.35">
      <c r="A725" t="s">
        <v>1028</v>
      </c>
      <c r="B725" s="144"/>
      <c r="C725" s="98"/>
      <c r="D725" s="43" t="str">
        <f t="shared" si="89"/>
        <v>PPO</v>
      </c>
      <c r="E725" s="100"/>
      <c r="F725" s="101"/>
      <c r="G725" s="100"/>
      <c r="H725" s="101"/>
      <c r="I725" s="100"/>
      <c r="J725" s="101"/>
      <c r="K725" s="100"/>
      <c r="L725" s="101"/>
      <c r="M725" s="100"/>
      <c r="N725" s="101"/>
      <c r="O725" s="100"/>
      <c r="P725" s="101"/>
      <c r="Q725" s="100"/>
      <c r="R725" s="101"/>
      <c r="S725" s="100"/>
      <c r="T725" s="101"/>
      <c r="U725" s="118"/>
      <c r="V725" s="118"/>
      <c r="W725" s="100"/>
      <c r="X725" s="100"/>
      <c r="Y725" s="100"/>
      <c r="Z725" s="100"/>
      <c r="AA725" s="132"/>
      <c r="AB725" s="101"/>
      <c r="AC725" s="101"/>
      <c r="AD725" s="101"/>
      <c r="AE725" s="100"/>
      <c r="AF725" s="101"/>
      <c r="AG725" s="100"/>
      <c r="AH725" s="101"/>
      <c r="AI725" s="100"/>
      <c r="AJ725" s="101"/>
      <c r="AK725" s="100"/>
      <c r="AL725" s="101"/>
      <c r="AM725" s="101"/>
      <c r="AN725" s="8"/>
      <c r="AO725" s="147">
        <f>IFERROR(VLOOKUP(B725,'A2. Rate Change &amp; Enrollment'!$C$20:$K$769,3,FALSE),0)</f>
        <v>0</v>
      </c>
      <c r="AP725" s="147">
        <f>IFERROR(VLOOKUP(B725,'A2. Rate Change &amp; Enrollment'!$C$20:$K$769,7,FALSE),0)</f>
        <v>0</v>
      </c>
      <c r="AQ725" s="150" t="e">
        <f t="shared" si="94"/>
        <v>#DIV/0!</v>
      </c>
      <c r="AS725" s="177"/>
      <c r="AT725" s="177"/>
      <c r="AV725" s="153" t="e">
        <f t="shared" si="95"/>
        <v>#DIV/0!</v>
      </c>
      <c r="AW725" s="101"/>
      <c r="AY725" s="132"/>
      <c r="AZ725" s="101"/>
      <c r="BA725" s="94"/>
      <c r="BB725" s="94"/>
      <c r="BC725" s="94"/>
      <c r="BD725" s="94"/>
      <c r="BE725" s="101"/>
      <c r="BF725" s="132"/>
      <c r="BG725" s="98"/>
      <c r="BH725" s="74" t="str">
        <f t="shared" si="90"/>
        <v>N</v>
      </c>
      <c r="BI725" t="e">
        <f t="shared" si="91"/>
        <v>#DIV/0!</v>
      </c>
      <c r="BK725" s="283">
        <f>IFERROR(VLOOKUP($B725, 'A2. Rate Change &amp; Enrollment'!$C$14:$BY$769, 75, FALSE), 0)</f>
        <v>0</v>
      </c>
      <c r="BL725" s="283" t="e">
        <f t="shared" si="92"/>
        <v>#DIV/0!</v>
      </c>
      <c r="BM725" s="283" t="e">
        <f t="shared" si="93"/>
        <v>#DIV/0!</v>
      </c>
      <c r="BN725" t="e">
        <f t="shared" si="96"/>
        <v>#DIV/0!</v>
      </c>
    </row>
    <row r="726" spans="1:66" x14ac:dyDescent="0.35">
      <c r="A726" t="s">
        <v>1029</v>
      </c>
      <c r="B726" s="144"/>
      <c r="C726" s="98"/>
      <c r="D726" s="43" t="str">
        <f t="shared" si="89"/>
        <v>PPO</v>
      </c>
      <c r="E726" s="100"/>
      <c r="F726" s="101"/>
      <c r="G726" s="100"/>
      <c r="H726" s="101"/>
      <c r="I726" s="100"/>
      <c r="J726" s="101"/>
      <c r="K726" s="100"/>
      <c r="L726" s="101"/>
      <c r="M726" s="100"/>
      <c r="N726" s="101"/>
      <c r="O726" s="100"/>
      <c r="P726" s="101"/>
      <c r="Q726" s="100"/>
      <c r="R726" s="101"/>
      <c r="S726" s="100"/>
      <c r="T726" s="101"/>
      <c r="U726" s="118"/>
      <c r="V726" s="118"/>
      <c r="W726" s="100"/>
      <c r="X726" s="100"/>
      <c r="Y726" s="100"/>
      <c r="Z726" s="100"/>
      <c r="AA726" s="132"/>
      <c r="AB726" s="101"/>
      <c r="AC726" s="101"/>
      <c r="AD726" s="101"/>
      <c r="AE726" s="100"/>
      <c r="AF726" s="101"/>
      <c r="AG726" s="100"/>
      <c r="AH726" s="101"/>
      <c r="AI726" s="100"/>
      <c r="AJ726" s="101"/>
      <c r="AK726" s="100"/>
      <c r="AL726" s="101"/>
      <c r="AM726" s="101"/>
      <c r="AN726" s="8"/>
      <c r="AO726" s="147">
        <f>IFERROR(VLOOKUP(B726,'A2. Rate Change &amp; Enrollment'!$C$20:$K$769,3,FALSE),0)</f>
        <v>0</v>
      </c>
      <c r="AP726" s="147">
        <f>IFERROR(VLOOKUP(B726,'A2. Rate Change &amp; Enrollment'!$C$20:$K$769,7,FALSE),0)</f>
        <v>0</v>
      </c>
      <c r="AQ726" s="150" t="e">
        <f t="shared" si="94"/>
        <v>#DIV/0!</v>
      </c>
      <c r="AS726" s="177"/>
      <c r="AT726" s="177"/>
      <c r="AV726" s="153" t="e">
        <f t="shared" si="95"/>
        <v>#DIV/0!</v>
      </c>
      <c r="AW726" s="101"/>
      <c r="AY726" s="132"/>
      <c r="AZ726" s="101"/>
      <c r="BA726" s="94"/>
      <c r="BB726" s="94"/>
      <c r="BC726" s="94"/>
      <c r="BD726" s="94"/>
      <c r="BE726" s="101"/>
      <c r="BF726" s="132"/>
      <c r="BG726" s="98"/>
      <c r="BH726" s="74" t="str">
        <f t="shared" si="90"/>
        <v>N</v>
      </c>
      <c r="BI726" t="e">
        <f t="shared" si="91"/>
        <v>#DIV/0!</v>
      </c>
      <c r="BK726" s="283">
        <f>IFERROR(VLOOKUP($B726, 'A2. Rate Change &amp; Enrollment'!$C$14:$BY$769, 75, FALSE), 0)</f>
        <v>0</v>
      </c>
      <c r="BL726" s="283" t="e">
        <f t="shared" si="92"/>
        <v>#DIV/0!</v>
      </c>
      <c r="BM726" s="283" t="e">
        <f t="shared" si="93"/>
        <v>#DIV/0!</v>
      </c>
      <c r="BN726" t="e">
        <f t="shared" si="96"/>
        <v>#DIV/0!</v>
      </c>
    </row>
    <row r="727" spans="1:66" x14ac:dyDescent="0.35">
      <c r="A727" t="s">
        <v>1030</v>
      </c>
      <c r="B727" s="144"/>
      <c r="C727" s="98"/>
      <c r="D727" s="43" t="str">
        <f t="shared" si="89"/>
        <v>PPO</v>
      </c>
      <c r="E727" s="100"/>
      <c r="F727" s="101"/>
      <c r="G727" s="100"/>
      <c r="H727" s="101"/>
      <c r="I727" s="100"/>
      <c r="J727" s="101"/>
      <c r="K727" s="100"/>
      <c r="L727" s="101"/>
      <c r="M727" s="100"/>
      <c r="N727" s="101"/>
      <c r="O727" s="100"/>
      <c r="P727" s="101"/>
      <c r="Q727" s="100"/>
      <c r="R727" s="101"/>
      <c r="S727" s="100"/>
      <c r="T727" s="101"/>
      <c r="U727" s="118"/>
      <c r="V727" s="118"/>
      <c r="W727" s="100"/>
      <c r="X727" s="100"/>
      <c r="Y727" s="100"/>
      <c r="Z727" s="100"/>
      <c r="AA727" s="132"/>
      <c r="AB727" s="101"/>
      <c r="AC727" s="101"/>
      <c r="AD727" s="101"/>
      <c r="AE727" s="100"/>
      <c r="AF727" s="101"/>
      <c r="AG727" s="100"/>
      <c r="AH727" s="101"/>
      <c r="AI727" s="100"/>
      <c r="AJ727" s="101"/>
      <c r="AK727" s="100"/>
      <c r="AL727" s="101"/>
      <c r="AM727" s="101"/>
      <c r="AN727" s="8"/>
      <c r="AO727" s="147">
        <f>IFERROR(VLOOKUP(B727,'A2. Rate Change &amp; Enrollment'!$C$20:$K$769,3,FALSE),0)</f>
        <v>0</v>
      </c>
      <c r="AP727" s="147">
        <f>IFERROR(VLOOKUP(B727,'A2. Rate Change &amp; Enrollment'!$C$20:$K$769,7,FALSE),0)</f>
        <v>0</v>
      </c>
      <c r="AQ727" s="150" t="e">
        <f t="shared" si="94"/>
        <v>#DIV/0!</v>
      </c>
      <c r="AS727" s="177"/>
      <c r="AT727" s="177"/>
      <c r="AV727" s="153" t="e">
        <f t="shared" si="95"/>
        <v>#DIV/0!</v>
      </c>
      <c r="AW727" s="101"/>
      <c r="AY727" s="132"/>
      <c r="AZ727" s="101"/>
      <c r="BA727" s="94"/>
      <c r="BB727" s="94"/>
      <c r="BC727" s="94"/>
      <c r="BD727" s="94"/>
      <c r="BE727" s="101"/>
      <c r="BF727" s="132"/>
      <c r="BG727" s="98"/>
      <c r="BH727" s="74" t="str">
        <f t="shared" si="90"/>
        <v>N</v>
      </c>
      <c r="BI727" t="e">
        <f t="shared" si="91"/>
        <v>#DIV/0!</v>
      </c>
      <c r="BK727" s="283">
        <f>IFERROR(VLOOKUP($B727, 'A2. Rate Change &amp; Enrollment'!$C$14:$BY$769, 75, FALSE), 0)</f>
        <v>0</v>
      </c>
      <c r="BL727" s="283" t="e">
        <f t="shared" si="92"/>
        <v>#DIV/0!</v>
      </c>
      <c r="BM727" s="283" t="e">
        <f t="shared" si="93"/>
        <v>#DIV/0!</v>
      </c>
      <c r="BN727" t="e">
        <f t="shared" si="96"/>
        <v>#DIV/0!</v>
      </c>
    </row>
    <row r="728" spans="1:66" x14ac:dyDescent="0.35">
      <c r="A728" t="s">
        <v>1031</v>
      </c>
      <c r="B728" s="144"/>
      <c r="C728" s="98"/>
      <c r="D728" s="43" t="str">
        <f t="shared" si="89"/>
        <v>PPO</v>
      </c>
      <c r="E728" s="100"/>
      <c r="F728" s="101"/>
      <c r="G728" s="100"/>
      <c r="H728" s="101"/>
      <c r="I728" s="100"/>
      <c r="J728" s="101"/>
      <c r="K728" s="100"/>
      <c r="L728" s="101"/>
      <c r="M728" s="100"/>
      <c r="N728" s="101"/>
      <c r="O728" s="100"/>
      <c r="P728" s="101"/>
      <c r="Q728" s="100"/>
      <c r="R728" s="101"/>
      <c r="S728" s="100"/>
      <c r="T728" s="101"/>
      <c r="U728" s="118"/>
      <c r="V728" s="118"/>
      <c r="W728" s="100"/>
      <c r="X728" s="100"/>
      <c r="Y728" s="100"/>
      <c r="Z728" s="100"/>
      <c r="AA728" s="132"/>
      <c r="AB728" s="101"/>
      <c r="AC728" s="101"/>
      <c r="AD728" s="101"/>
      <c r="AE728" s="100"/>
      <c r="AF728" s="101"/>
      <c r="AG728" s="100"/>
      <c r="AH728" s="101"/>
      <c r="AI728" s="100"/>
      <c r="AJ728" s="101"/>
      <c r="AK728" s="100"/>
      <c r="AL728" s="101"/>
      <c r="AM728" s="101"/>
      <c r="AN728" s="8"/>
      <c r="AO728" s="147">
        <f>IFERROR(VLOOKUP(B728,'A2. Rate Change &amp; Enrollment'!$C$20:$K$769,3,FALSE),0)</f>
        <v>0</v>
      </c>
      <c r="AP728" s="147">
        <f>IFERROR(VLOOKUP(B728,'A2. Rate Change &amp; Enrollment'!$C$20:$K$769,7,FALSE),0)</f>
        <v>0</v>
      </c>
      <c r="AQ728" s="150" t="e">
        <f t="shared" si="94"/>
        <v>#DIV/0!</v>
      </c>
      <c r="AS728" s="177"/>
      <c r="AT728" s="177"/>
      <c r="AV728" s="153" t="e">
        <f t="shared" si="95"/>
        <v>#DIV/0!</v>
      </c>
      <c r="AW728" s="101"/>
      <c r="AY728" s="132"/>
      <c r="AZ728" s="101"/>
      <c r="BA728" s="94"/>
      <c r="BB728" s="94"/>
      <c r="BC728" s="94"/>
      <c r="BD728" s="94"/>
      <c r="BE728" s="101"/>
      <c r="BF728" s="132"/>
      <c r="BG728" s="98"/>
      <c r="BH728" s="74" t="str">
        <f t="shared" si="90"/>
        <v>N</v>
      </c>
      <c r="BI728" t="e">
        <f t="shared" si="91"/>
        <v>#DIV/0!</v>
      </c>
      <c r="BK728" s="283">
        <f>IFERROR(VLOOKUP($B728, 'A2. Rate Change &amp; Enrollment'!$C$14:$BY$769, 75, FALSE), 0)</f>
        <v>0</v>
      </c>
      <c r="BL728" s="283" t="e">
        <f t="shared" si="92"/>
        <v>#DIV/0!</v>
      </c>
      <c r="BM728" s="283" t="e">
        <f t="shared" si="93"/>
        <v>#DIV/0!</v>
      </c>
      <c r="BN728" t="e">
        <f t="shared" si="96"/>
        <v>#DIV/0!</v>
      </c>
    </row>
    <row r="729" spans="1:66" x14ac:dyDescent="0.35">
      <c r="A729" t="s">
        <v>1032</v>
      </c>
      <c r="B729" s="144"/>
      <c r="C729" s="98"/>
      <c r="D729" s="43" t="str">
        <f t="shared" si="89"/>
        <v>PPO</v>
      </c>
      <c r="E729" s="100"/>
      <c r="F729" s="101"/>
      <c r="G729" s="100"/>
      <c r="H729" s="101"/>
      <c r="I729" s="100"/>
      <c r="J729" s="101"/>
      <c r="K729" s="100"/>
      <c r="L729" s="101"/>
      <c r="M729" s="100"/>
      <c r="N729" s="101"/>
      <c r="O729" s="100"/>
      <c r="P729" s="101"/>
      <c r="Q729" s="100"/>
      <c r="R729" s="101"/>
      <c r="S729" s="100"/>
      <c r="T729" s="101"/>
      <c r="U729" s="118"/>
      <c r="V729" s="118"/>
      <c r="W729" s="100"/>
      <c r="X729" s="100"/>
      <c r="Y729" s="100"/>
      <c r="Z729" s="100"/>
      <c r="AA729" s="132"/>
      <c r="AB729" s="101"/>
      <c r="AC729" s="101"/>
      <c r="AD729" s="101"/>
      <c r="AE729" s="100"/>
      <c r="AF729" s="101"/>
      <c r="AG729" s="100"/>
      <c r="AH729" s="101"/>
      <c r="AI729" s="100"/>
      <c r="AJ729" s="101"/>
      <c r="AK729" s="100"/>
      <c r="AL729" s="101"/>
      <c r="AM729" s="101"/>
      <c r="AN729" s="8"/>
      <c r="AO729" s="147">
        <f>IFERROR(VLOOKUP(B729,'A2. Rate Change &amp; Enrollment'!$C$20:$K$769,3,FALSE),0)</f>
        <v>0</v>
      </c>
      <c r="AP729" s="147">
        <f>IFERROR(VLOOKUP(B729,'A2. Rate Change &amp; Enrollment'!$C$20:$K$769,7,FALSE),0)</f>
        <v>0</v>
      </c>
      <c r="AQ729" s="150" t="e">
        <f t="shared" si="94"/>
        <v>#DIV/0!</v>
      </c>
      <c r="AS729" s="177"/>
      <c r="AT729" s="177"/>
      <c r="AV729" s="153" t="e">
        <f t="shared" si="95"/>
        <v>#DIV/0!</v>
      </c>
      <c r="AW729" s="101"/>
      <c r="AY729" s="132"/>
      <c r="AZ729" s="101"/>
      <c r="BA729" s="94"/>
      <c r="BB729" s="94"/>
      <c r="BC729" s="94"/>
      <c r="BD729" s="94"/>
      <c r="BE729" s="101"/>
      <c r="BF729" s="132"/>
      <c r="BG729" s="98"/>
      <c r="BH729" s="74" t="str">
        <f t="shared" si="90"/>
        <v>N</v>
      </c>
      <c r="BI729" t="e">
        <f t="shared" si="91"/>
        <v>#DIV/0!</v>
      </c>
      <c r="BK729" s="283">
        <f>IFERROR(VLOOKUP($B729, 'A2. Rate Change &amp; Enrollment'!$C$14:$BY$769, 75, FALSE), 0)</f>
        <v>0</v>
      </c>
      <c r="BL729" s="283" t="e">
        <f t="shared" si="92"/>
        <v>#DIV/0!</v>
      </c>
      <c r="BM729" s="283" t="e">
        <f t="shared" si="93"/>
        <v>#DIV/0!</v>
      </c>
      <c r="BN729" t="e">
        <f t="shared" si="96"/>
        <v>#DIV/0!</v>
      </c>
    </row>
    <row r="730" spans="1:66" x14ac:dyDescent="0.35">
      <c r="A730" t="s">
        <v>1033</v>
      </c>
      <c r="B730" s="144"/>
      <c r="C730" s="98"/>
      <c r="D730" s="43" t="str">
        <f t="shared" si="89"/>
        <v>PPO</v>
      </c>
      <c r="E730" s="100"/>
      <c r="F730" s="101"/>
      <c r="G730" s="100"/>
      <c r="H730" s="101"/>
      <c r="I730" s="100"/>
      <c r="J730" s="101"/>
      <c r="K730" s="100"/>
      <c r="L730" s="101"/>
      <c r="M730" s="100"/>
      <c r="N730" s="101"/>
      <c r="O730" s="100"/>
      <c r="P730" s="101"/>
      <c r="Q730" s="100"/>
      <c r="R730" s="101"/>
      <c r="S730" s="100"/>
      <c r="T730" s="101"/>
      <c r="U730" s="118"/>
      <c r="V730" s="118"/>
      <c r="W730" s="100"/>
      <c r="X730" s="100"/>
      <c r="Y730" s="100"/>
      <c r="Z730" s="100"/>
      <c r="AA730" s="132"/>
      <c r="AB730" s="101"/>
      <c r="AC730" s="101"/>
      <c r="AD730" s="101"/>
      <c r="AE730" s="100"/>
      <c r="AF730" s="101"/>
      <c r="AG730" s="100"/>
      <c r="AH730" s="101"/>
      <c r="AI730" s="100"/>
      <c r="AJ730" s="101"/>
      <c r="AK730" s="100"/>
      <c r="AL730" s="101"/>
      <c r="AM730" s="101"/>
      <c r="AN730" s="8"/>
      <c r="AO730" s="147">
        <f>IFERROR(VLOOKUP(B730,'A2. Rate Change &amp; Enrollment'!$C$20:$K$769,3,FALSE),0)</f>
        <v>0</v>
      </c>
      <c r="AP730" s="147">
        <f>IFERROR(VLOOKUP(B730,'A2. Rate Change &amp; Enrollment'!$C$20:$K$769,7,FALSE),0)</f>
        <v>0</v>
      </c>
      <c r="AQ730" s="150" t="e">
        <f t="shared" si="94"/>
        <v>#DIV/0!</v>
      </c>
      <c r="AS730" s="177"/>
      <c r="AT730" s="177"/>
      <c r="AV730" s="153" t="e">
        <f t="shared" si="95"/>
        <v>#DIV/0!</v>
      </c>
      <c r="AW730" s="101"/>
      <c r="AY730" s="132"/>
      <c r="AZ730" s="101"/>
      <c r="BA730" s="94"/>
      <c r="BB730" s="94"/>
      <c r="BC730" s="94"/>
      <c r="BD730" s="94"/>
      <c r="BE730" s="101"/>
      <c r="BF730" s="132"/>
      <c r="BG730" s="98"/>
      <c r="BH730" s="74" t="str">
        <f t="shared" si="90"/>
        <v>N</v>
      </c>
      <c r="BI730" t="e">
        <f t="shared" si="91"/>
        <v>#DIV/0!</v>
      </c>
      <c r="BK730" s="283">
        <f>IFERROR(VLOOKUP($B730, 'A2. Rate Change &amp; Enrollment'!$C$14:$BY$769, 75, FALSE), 0)</f>
        <v>0</v>
      </c>
      <c r="BL730" s="283" t="e">
        <f t="shared" si="92"/>
        <v>#DIV/0!</v>
      </c>
      <c r="BM730" s="283" t="e">
        <f t="shared" si="93"/>
        <v>#DIV/0!</v>
      </c>
      <c r="BN730" t="e">
        <f t="shared" si="96"/>
        <v>#DIV/0!</v>
      </c>
    </row>
    <row r="731" spans="1:66" x14ac:dyDescent="0.35">
      <c r="A731" t="s">
        <v>1034</v>
      </c>
      <c r="B731" s="144"/>
      <c r="C731" s="98"/>
      <c r="D731" s="43" t="str">
        <f t="shared" si="89"/>
        <v>PPO</v>
      </c>
      <c r="E731" s="100"/>
      <c r="F731" s="101"/>
      <c r="G731" s="100"/>
      <c r="H731" s="101"/>
      <c r="I731" s="100"/>
      <c r="J731" s="101"/>
      <c r="K731" s="100"/>
      <c r="L731" s="101"/>
      <c r="M731" s="100"/>
      <c r="N731" s="101"/>
      <c r="O731" s="100"/>
      <c r="P731" s="101"/>
      <c r="Q731" s="100"/>
      <c r="R731" s="101"/>
      <c r="S731" s="100"/>
      <c r="T731" s="101"/>
      <c r="U731" s="118"/>
      <c r="V731" s="118"/>
      <c r="W731" s="100"/>
      <c r="X731" s="100"/>
      <c r="Y731" s="100"/>
      <c r="Z731" s="100"/>
      <c r="AA731" s="132"/>
      <c r="AB731" s="101"/>
      <c r="AC731" s="101"/>
      <c r="AD731" s="101"/>
      <c r="AE731" s="100"/>
      <c r="AF731" s="101"/>
      <c r="AG731" s="100"/>
      <c r="AH731" s="101"/>
      <c r="AI731" s="100"/>
      <c r="AJ731" s="101"/>
      <c r="AK731" s="100"/>
      <c r="AL731" s="101"/>
      <c r="AM731" s="101"/>
      <c r="AN731" s="8"/>
      <c r="AO731" s="147">
        <f>IFERROR(VLOOKUP(B731,'A2. Rate Change &amp; Enrollment'!$C$20:$K$769,3,FALSE),0)</f>
        <v>0</v>
      </c>
      <c r="AP731" s="147">
        <f>IFERROR(VLOOKUP(B731,'A2. Rate Change &amp; Enrollment'!$C$20:$K$769,7,FALSE),0)</f>
        <v>0</v>
      </c>
      <c r="AQ731" s="150" t="e">
        <f t="shared" si="94"/>
        <v>#DIV/0!</v>
      </c>
      <c r="AS731" s="177"/>
      <c r="AT731" s="177"/>
      <c r="AV731" s="153" t="e">
        <f t="shared" si="95"/>
        <v>#DIV/0!</v>
      </c>
      <c r="AW731" s="101"/>
      <c r="AY731" s="132"/>
      <c r="AZ731" s="101"/>
      <c r="BA731" s="94"/>
      <c r="BB731" s="94"/>
      <c r="BC731" s="94"/>
      <c r="BD731" s="94"/>
      <c r="BE731" s="101"/>
      <c r="BF731" s="132"/>
      <c r="BG731" s="98"/>
      <c r="BH731" s="74" t="str">
        <f t="shared" si="90"/>
        <v>N</v>
      </c>
      <c r="BI731" t="e">
        <f t="shared" si="91"/>
        <v>#DIV/0!</v>
      </c>
      <c r="BK731" s="283">
        <f>IFERROR(VLOOKUP($B731, 'A2. Rate Change &amp; Enrollment'!$C$14:$BY$769, 75, FALSE), 0)</f>
        <v>0</v>
      </c>
      <c r="BL731" s="283" t="e">
        <f t="shared" si="92"/>
        <v>#DIV/0!</v>
      </c>
      <c r="BM731" s="283" t="e">
        <f t="shared" si="93"/>
        <v>#DIV/0!</v>
      </c>
      <c r="BN731" t="e">
        <f t="shared" si="96"/>
        <v>#DIV/0!</v>
      </c>
    </row>
    <row r="732" spans="1:66" x14ac:dyDescent="0.35">
      <c r="A732" t="s">
        <v>1035</v>
      </c>
      <c r="B732" s="144"/>
      <c r="C732" s="98"/>
      <c r="D732" s="43" t="str">
        <f t="shared" si="89"/>
        <v>PPO</v>
      </c>
      <c r="E732" s="100"/>
      <c r="F732" s="101"/>
      <c r="G732" s="100"/>
      <c r="H732" s="101"/>
      <c r="I732" s="100"/>
      <c r="J732" s="101"/>
      <c r="K732" s="100"/>
      <c r="L732" s="101"/>
      <c r="M732" s="100"/>
      <c r="N732" s="101"/>
      <c r="O732" s="100"/>
      <c r="P732" s="101"/>
      <c r="Q732" s="100"/>
      <c r="R732" s="101"/>
      <c r="S732" s="100"/>
      <c r="T732" s="101"/>
      <c r="U732" s="118"/>
      <c r="V732" s="118"/>
      <c r="W732" s="100"/>
      <c r="X732" s="100"/>
      <c r="Y732" s="100"/>
      <c r="Z732" s="100"/>
      <c r="AA732" s="132"/>
      <c r="AB732" s="101"/>
      <c r="AC732" s="101"/>
      <c r="AD732" s="101"/>
      <c r="AE732" s="100"/>
      <c r="AF732" s="101"/>
      <c r="AG732" s="100"/>
      <c r="AH732" s="101"/>
      <c r="AI732" s="100"/>
      <c r="AJ732" s="101"/>
      <c r="AK732" s="100"/>
      <c r="AL732" s="101"/>
      <c r="AM732" s="101"/>
      <c r="AN732" s="8"/>
      <c r="AO732" s="147">
        <f>IFERROR(VLOOKUP(B732,'A2. Rate Change &amp; Enrollment'!$C$20:$K$769,3,FALSE),0)</f>
        <v>0</v>
      </c>
      <c r="AP732" s="147">
        <f>IFERROR(VLOOKUP(B732,'A2. Rate Change &amp; Enrollment'!$C$20:$K$769,7,FALSE),0)</f>
        <v>0</v>
      </c>
      <c r="AQ732" s="150" t="e">
        <f t="shared" si="94"/>
        <v>#DIV/0!</v>
      </c>
      <c r="AS732" s="177"/>
      <c r="AT732" s="177"/>
      <c r="AV732" s="153" t="e">
        <f t="shared" si="95"/>
        <v>#DIV/0!</v>
      </c>
      <c r="AW732" s="101"/>
      <c r="AY732" s="132"/>
      <c r="AZ732" s="101"/>
      <c r="BA732" s="94"/>
      <c r="BB732" s="94"/>
      <c r="BC732" s="94"/>
      <c r="BD732" s="94"/>
      <c r="BE732" s="101"/>
      <c r="BF732" s="132"/>
      <c r="BG732" s="98"/>
      <c r="BH732" s="74" t="str">
        <f t="shared" si="90"/>
        <v>N</v>
      </c>
      <c r="BI732" t="e">
        <f t="shared" si="91"/>
        <v>#DIV/0!</v>
      </c>
      <c r="BK732" s="283">
        <f>IFERROR(VLOOKUP($B732, 'A2. Rate Change &amp; Enrollment'!$C$14:$BY$769, 75, FALSE), 0)</f>
        <v>0</v>
      </c>
      <c r="BL732" s="283" t="e">
        <f t="shared" si="92"/>
        <v>#DIV/0!</v>
      </c>
      <c r="BM732" s="283" t="e">
        <f t="shared" si="93"/>
        <v>#DIV/0!</v>
      </c>
      <c r="BN732" t="e">
        <f t="shared" si="96"/>
        <v>#DIV/0!</v>
      </c>
    </row>
    <row r="733" spans="1:66" x14ac:dyDescent="0.35">
      <c r="A733" t="s">
        <v>1036</v>
      </c>
      <c r="B733" s="144"/>
      <c r="C733" s="98"/>
      <c r="D733" s="43" t="str">
        <f t="shared" si="89"/>
        <v>PPO</v>
      </c>
      <c r="E733" s="100"/>
      <c r="F733" s="101"/>
      <c r="G733" s="100"/>
      <c r="H733" s="101"/>
      <c r="I733" s="100"/>
      <c r="J733" s="101"/>
      <c r="K733" s="100"/>
      <c r="L733" s="101"/>
      <c r="M733" s="100"/>
      <c r="N733" s="101"/>
      <c r="O733" s="100"/>
      <c r="P733" s="101"/>
      <c r="Q733" s="100"/>
      <c r="R733" s="101"/>
      <c r="S733" s="100"/>
      <c r="T733" s="101"/>
      <c r="U733" s="118"/>
      <c r="V733" s="118"/>
      <c r="W733" s="100"/>
      <c r="X733" s="100"/>
      <c r="Y733" s="100"/>
      <c r="Z733" s="100"/>
      <c r="AA733" s="132"/>
      <c r="AB733" s="101"/>
      <c r="AC733" s="101"/>
      <c r="AD733" s="101"/>
      <c r="AE733" s="100"/>
      <c r="AF733" s="101"/>
      <c r="AG733" s="100"/>
      <c r="AH733" s="101"/>
      <c r="AI733" s="100"/>
      <c r="AJ733" s="101"/>
      <c r="AK733" s="100"/>
      <c r="AL733" s="101"/>
      <c r="AM733" s="101"/>
      <c r="AN733" s="8"/>
      <c r="AO733" s="147">
        <f>IFERROR(VLOOKUP(B733,'A2. Rate Change &amp; Enrollment'!$C$20:$K$769,3,FALSE),0)</f>
        <v>0</v>
      </c>
      <c r="AP733" s="147">
        <f>IFERROR(VLOOKUP(B733,'A2. Rate Change &amp; Enrollment'!$C$20:$K$769,7,FALSE),0)</f>
        <v>0</v>
      </c>
      <c r="AQ733" s="150" t="e">
        <f t="shared" si="94"/>
        <v>#DIV/0!</v>
      </c>
      <c r="AS733" s="177"/>
      <c r="AT733" s="177"/>
      <c r="AV733" s="153" t="e">
        <f t="shared" si="95"/>
        <v>#DIV/0!</v>
      </c>
      <c r="AW733" s="101"/>
      <c r="AY733" s="132"/>
      <c r="AZ733" s="101"/>
      <c r="BA733" s="94"/>
      <c r="BB733" s="94"/>
      <c r="BC733" s="94"/>
      <c r="BD733" s="94"/>
      <c r="BE733" s="101"/>
      <c r="BF733" s="132"/>
      <c r="BG733" s="98"/>
      <c r="BH733" s="74" t="str">
        <f t="shared" si="90"/>
        <v>N</v>
      </c>
      <c r="BI733" t="e">
        <f t="shared" si="91"/>
        <v>#DIV/0!</v>
      </c>
      <c r="BK733" s="283">
        <f>IFERROR(VLOOKUP($B733, 'A2. Rate Change &amp; Enrollment'!$C$14:$BY$769, 75, FALSE), 0)</f>
        <v>0</v>
      </c>
      <c r="BL733" s="283" t="e">
        <f t="shared" si="92"/>
        <v>#DIV/0!</v>
      </c>
      <c r="BM733" s="283" t="e">
        <f t="shared" si="93"/>
        <v>#DIV/0!</v>
      </c>
      <c r="BN733" t="e">
        <f t="shared" si="96"/>
        <v>#DIV/0!</v>
      </c>
    </row>
    <row r="734" spans="1:66" x14ac:dyDescent="0.35">
      <c r="A734" t="s">
        <v>1037</v>
      </c>
      <c r="B734" s="144"/>
      <c r="C734" s="98"/>
      <c r="D734" s="43" t="str">
        <f t="shared" si="89"/>
        <v>PPO</v>
      </c>
      <c r="E734" s="100"/>
      <c r="F734" s="101"/>
      <c r="G734" s="100"/>
      <c r="H734" s="101"/>
      <c r="I734" s="100"/>
      <c r="J734" s="101"/>
      <c r="K734" s="100"/>
      <c r="L734" s="101"/>
      <c r="M734" s="100"/>
      <c r="N734" s="101"/>
      <c r="O734" s="100"/>
      <c r="P734" s="101"/>
      <c r="Q734" s="100"/>
      <c r="R734" s="101"/>
      <c r="S734" s="100"/>
      <c r="T734" s="101"/>
      <c r="U734" s="118"/>
      <c r="V734" s="118"/>
      <c r="W734" s="100"/>
      <c r="X734" s="100"/>
      <c r="Y734" s="100"/>
      <c r="Z734" s="100"/>
      <c r="AA734" s="132"/>
      <c r="AB734" s="101"/>
      <c r="AC734" s="101"/>
      <c r="AD734" s="101"/>
      <c r="AE734" s="100"/>
      <c r="AF734" s="101"/>
      <c r="AG734" s="100"/>
      <c r="AH734" s="101"/>
      <c r="AI734" s="100"/>
      <c r="AJ734" s="101"/>
      <c r="AK734" s="100"/>
      <c r="AL734" s="101"/>
      <c r="AM734" s="101"/>
      <c r="AN734" s="8"/>
      <c r="AO734" s="147">
        <f>IFERROR(VLOOKUP(B734,'A2. Rate Change &amp; Enrollment'!$C$20:$K$769,3,FALSE),0)</f>
        <v>0</v>
      </c>
      <c r="AP734" s="147">
        <f>IFERROR(VLOOKUP(B734,'A2. Rate Change &amp; Enrollment'!$C$20:$K$769,7,FALSE),0)</f>
        <v>0</v>
      </c>
      <c r="AQ734" s="150" t="e">
        <f t="shared" si="94"/>
        <v>#DIV/0!</v>
      </c>
      <c r="AS734" s="177"/>
      <c r="AT734" s="177"/>
      <c r="AV734" s="153" t="e">
        <f t="shared" si="95"/>
        <v>#DIV/0!</v>
      </c>
      <c r="AW734" s="101"/>
      <c r="AY734" s="132"/>
      <c r="AZ734" s="101"/>
      <c r="BA734" s="94"/>
      <c r="BB734" s="94"/>
      <c r="BC734" s="94"/>
      <c r="BD734" s="94"/>
      <c r="BE734" s="101"/>
      <c r="BF734" s="132"/>
      <c r="BG734" s="98"/>
      <c r="BH734" s="74" t="str">
        <f t="shared" si="90"/>
        <v>N</v>
      </c>
      <c r="BI734" t="e">
        <f t="shared" si="91"/>
        <v>#DIV/0!</v>
      </c>
      <c r="BK734" s="283">
        <f>IFERROR(VLOOKUP($B734, 'A2. Rate Change &amp; Enrollment'!$C$14:$BY$769, 75, FALSE), 0)</f>
        <v>0</v>
      </c>
      <c r="BL734" s="283" t="e">
        <f t="shared" si="92"/>
        <v>#DIV/0!</v>
      </c>
      <c r="BM734" s="283" t="e">
        <f t="shared" si="93"/>
        <v>#DIV/0!</v>
      </c>
      <c r="BN734" t="e">
        <f t="shared" si="96"/>
        <v>#DIV/0!</v>
      </c>
    </row>
    <row r="735" spans="1:66" x14ac:dyDescent="0.35">
      <c r="A735" t="s">
        <v>1038</v>
      </c>
      <c r="B735" s="144"/>
      <c r="C735" s="98"/>
      <c r="D735" s="43" t="str">
        <f t="shared" si="89"/>
        <v>PPO</v>
      </c>
      <c r="E735" s="100"/>
      <c r="F735" s="101"/>
      <c r="G735" s="100"/>
      <c r="H735" s="101"/>
      <c r="I735" s="100"/>
      <c r="J735" s="101"/>
      <c r="K735" s="100"/>
      <c r="L735" s="101"/>
      <c r="M735" s="100"/>
      <c r="N735" s="101"/>
      <c r="O735" s="100"/>
      <c r="P735" s="101"/>
      <c r="Q735" s="100"/>
      <c r="R735" s="101"/>
      <c r="S735" s="100"/>
      <c r="T735" s="101"/>
      <c r="U735" s="118"/>
      <c r="V735" s="118"/>
      <c r="W735" s="100"/>
      <c r="X735" s="100"/>
      <c r="Y735" s="100"/>
      <c r="Z735" s="100"/>
      <c r="AA735" s="132"/>
      <c r="AB735" s="101"/>
      <c r="AC735" s="101"/>
      <c r="AD735" s="101"/>
      <c r="AE735" s="100"/>
      <c r="AF735" s="101"/>
      <c r="AG735" s="100"/>
      <c r="AH735" s="101"/>
      <c r="AI735" s="100"/>
      <c r="AJ735" s="101"/>
      <c r="AK735" s="100"/>
      <c r="AL735" s="101"/>
      <c r="AM735" s="101"/>
      <c r="AN735" s="8"/>
      <c r="AO735" s="147">
        <f>IFERROR(VLOOKUP(B735,'A2. Rate Change &amp; Enrollment'!$C$20:$K$769,3,FALSE),0)</f>
        <v>0</v>
      </c>
      <c r="AP735" s="147">
        <f>IFERROR(VLOOKUP(B735,'A2. Rate Change &amp; Enrollment'!$C$20:$K$769,7,FALSE),0)</f>
        <v>0</v>
      </c>
      <c r="AQ735" s="150" t="e">
        <f t="shared" si="94"/>
        <v>#DIV/0!</v>
      </c>
      <c r="AS735" s="177"/>
      <c r="AT735" s="177"/>
      <c r="AV735" s="153" t="e">
        <f t="shared" si="95"/>
        <v>#DIV/0!</v>
      </c>
      <c r="AW735" s="101"/>
      <c r="AY735" s="132"/>
      <c r="AZ735" s="101"/>
      <c r="BA735" s="94"/>
      <c r="BB735" s="94"/>
      <c r="BC735" s="94"/>
      <c r="BD735" s="94"/>
      <c r="BE735" s="101"/>
      <c r="BF735" s="132"/>
      <c r="BG735" s="98"/>
      <c r="BH735" s="74" t="str">
        <f t="shared" si="90"/>
        <v>N</v>
      </c>
      <c r="BI735" t="e">
        <f t="shared" si="91"/>
        <v>#DIV/0!</v>
      </c>
      <c r="BK735" s="283">
        <f>IFERROR(VLOOKUP($B735, 'A2. Rate Change &amp; Enrollment'!$C$14:$BY$769, 75, FALSE), 0)</f>
        <v>0</v>
      </c>
      <c r="BL735" s="283" t="e">
        <f t="shared" si="92"/>
        <v>#DIV/0!</v>
      </c>
      <c r="BM735" s="283" t="e">
        <f t="shared" si="93"/>
        <v>#DIV/0!</v>
      </c>
      <c r="BN735" t="e">
        <f t="shared" si="96"/>
        <v>#DIV/0!</v>
      </c>
    </row>
    <row r="736" spans="1:66" x14ac:dyDescent="0.35">
      <c r="A736" t="s">
        <v>1039</v>
      </c>
      <c r="B736" s="144"/>
      <c r="C736" s="98"/>
      <c r="D736" s="43" t="str">
        <f t="shared" si="89"/>
        <v>PPO</v>
      </c>
      <c r="E736" s="100"/>
      <c r="F736" s="101"/>
      <c r="G736" s="100"/>
      <c r="H736" s="101"/>
      <c r="I736" s="100"/>
      <c r="J736" s="101"/>
      <c r="K736" s="100"/>
      <c r="L736" s="101"/>
      <c r="M736" s="100"/>
      <c r="N736" s="101"/>
      <c r="O736" s="100"/>
      <c r="P736" s="101"/>
      <c r="Q736" s="100"/>
      <c r="R736" s="101"/>
      <c r="S736" s="100"/>
      <c r="T736" s="101"/>
      <c r="U736" s="118"/>
      <c r="V736" s="118"/>
      <c r="W736" s="100"/>
      <c r="X736" s="100"/>
      <c r="Y736" s="100"/>
      <c r="Z736" s="100"/>
      <c r="AA736" s="132"/>
      <c r="AB736" s="101"/>
      <c r="AC736" s="101"/>
      <c r="AD736" s="101"/>
      <c r="AE736" s="100"/>
      <c r="AF736" s="101"/>
      <c r="AG736" s="100"/>
      <c r="AH736" s="101"/>
      <c r="AI736" s="100"/>
      <c r="AJ736" s="101"/>
      <c r="AK736" s="100"/>
      <c r="AL736" s="101"/>
      <c r="AM736" s="101"/>
      <c r="AN736" s="8"/>
      <c r="AO736" s="147">
        <f>IFERROR(VLOOKUP(B736,'A2. Rate Change &amp; Enrollment'!$C$20:$K$769,3,FALSE),0)</f>
        <v>0</v>
      </c>
      <c r="AP736" s="147">
        <f>IFERROR(VLOOKUP(B736,'A2. Rate Change &amp; Enrollment'!$C$20:$K$769,7,FALSE),0)</f>
        <v>0</v>
      </c>
      <c r="AQ736" s="150" t="e">
        <f t="shared" si="94"/>
        <v>#DIV/0!</v>
      </c>
      <c r="AS736" s="177"/>
      <c r="AT736" s="177"/>
      <c r="AV736" s="153" t="e">
        <f t="shared" si="95"/>
        <v>#DIV/0!</v>
      </c>
      <c r="AW736" s="101"/>
      <c r="AY736" s="132"/>
      <c r="AZ736" s="101"/>
      <c r="BA736" s="94"/>
      <c r="BB736" s="94"/>
      <c r="BC736" s="94"/>
      <c r="BD736" s="94"/>
      <c r="BE736" s="101"/>
      <c r="BF736" s="132"/>
      <c r="BG736" s="98"/>
      <c r="BH736" s="74" t="str">
        <f t="shared" si="90"/>
        <v>N</v>
      </c>
      <c r="BI736" t="e">
        <f t="shared" si="91"/>
        <v>#DIV/0!</v>
      </c>
      <c r="BK736" s="283">
        <f>IFERROR(VLOOKUP($B736, 'A2. Rate Change &amp; Enrollment'!$C$14:$BY$769, 75, FALSE), 0)</f>
        <v>0</v>
      </c>
      <c r="BL736" s="283" t="e">
        <f t="shared" si="92"/>
        <v>#DIV/0!</v>
      </c>
      <c r="BM736" s="283" t="e">
        <f t="shared" si="93"/>
        <v>#DIV/0!</v>
      </c>
      <c r="BN736" t="e">
        <f t="shared" si="96"/>
        <v>#DIV/0!</v>
      </c>
    </row>
    <row r="737" spans="1:66" x14ac:dyDescent="0.35">
      <c r="A737" t="s">
        <v>1040</v>
      </c>
      <c r="B737" s="144"/>
      <c r="C737" s="98"/>
      <c r="D737" s="43" t="str">
        <f t="shared" si="89"/>
        <v>PPO</v>
      </c>
      <c r="E737" s="100"/>
      <c r="F737" s="101"/>
      <c r="G737" s="100"/>
      <c r="H737" s="101"/>
      <c r="I737" s="100"/>
      <c r="J737" s="101"/>
      <c r="K737" s="100"/>
      <c r="L737" s="101"/>
      <c r="M737" s="100"/>
      <c r="N737" s="101"/>
      <c r="O737" s="100"/>
      <c r="P737" s="101"/>
      <c r="Q737" s="100"/>
      <c r="R737" s="101"/>
      <c r="S737" s="100"/>
      <c r="T737" s="101"/>
      <c r="U737" s="118"/>
      <c r="V737" s="118"/>
      <c r="W737" s="100"/>
      <c r="X737" s="100"/>
      <c r="Y737" s="100"/>
      <c r="Z737" s="100"/>
      <c r="AA737" s="132"/>
      <c r="AB737" s="101"/>
      <c r="AC737" s="101"/>
      <c r="AD737" s="101"/>
      <c r="AE737" s="100"/>
      <c r="AF737" s="101"/>
      <c r="AG737" s="100"/>
      <c r="AH737" s="101"/>
      <c r="AI737" s="100"/>
      <c r="AJ737" s="101"/>
      <c r="AK737" s="100"/>
      <c r="AL737" s="101"/>
      <c r="AM737" s="101"/>
      <c r="AN737" s="8"/>
      <c r="AO737" s="147">
        <f>IFERROR(VLOOKUP(B737,'A2. Rate Change &amp; Enrollment'!$C$20:$K$769,3,FALSE),0)</f>
        <v>0</v>
      </c>
      <c r="AP737" s="147">
        <f>IFERROR(VLOOKUP(B737,'A2. Rate Change &amp; Enrollment'!$C$20:$K$769,7,FALSE),0)</f>
        <v>0</v>
      </c>
      <c r="AQ737" s="150" t="e">
        <f t="shared" si="94"/>
        <v>#DIV/0!</v>
      </c>
      <c r="AS737" s="177"/>
      <c r="AT737" s="177"/>
      <c r="AV737" s="153" t="e">
        <f t="shared" si="95"/>
        <v>#DIV/0!</v>
      </c>
      <c r="AW737" s="101"/>
      <c r="AY737" s="132"/>
      <c r="AZ737" s="101"/>
      <c r="BA737" s="94"/>
      <c r="BB737" s="94"/>
      <c r="BC737" s="94"/>
      <c r="BD737" s="94"/>
      <c r="BE737" s="101"/>
      <c r="BF737" s="132"/>
      <c r="BG737" s="98"/>
      <c r="BH737" s="74" t="str">
        <f t="shared" si="90"/>
        <v>N</v>
      </c>
      <c r="BI737" t="e">
        <f t="shared" si="91"/>
        <v>#DIV/0!</v>
      </c>
      <c r="BK737" s="283">
        <f>IFERROR(VLOOKUP($B737, 'A2. Rate Change &amp; Enrollment'!$C$14:$BY$769, 75, FALSE), 0)</f>
        <v>0</v>
      </c>
      <c r="BL737" s="283" t="e">
        <f t="shared" si="92"/>
        <v>#DIV/0!</v>
      </c>
      <c r="BM737" s="283" t="e">
        <f t="shared" si="93"/>
        <v>#DIV/0!</v>
      </c>
      <c r="BN737" t="e">
        <f t="shared" si="96"/>
        <v>#DIV/0!</v>
      </c>
    </row>
    <row r="738" spans="1:66" x14ac:dyDescent="0.35">
      <c r="A738" t="s">
        <v>1041</v>
      </c>
      <c r="B738" s="144"/>
      <c r="C738" s="98"/>
      <c r="D738" s="43" t="str">
        <f t="shared" si="89"/>
        <v>PPO</v>
      </c>
      <c r="E738" s="100"/>
      <c r="F738" s="101"/>
      <c r="G738" s="100"/>
      <c r="H738" s="101"/>
      <c r="I738" s="100"/>
      <c r="J738" s="101"/>
      <c r="K738" s="100"/>
      <c r="L738" s="101"/>
      <c r="M738" s="100"/>
      <c r="N738" s="101"/>
      <c r="O738" s="100"/>
      <c r="P738" s="101"/>
      <c r="Q738" s="100"/>
      <c r="R738" s="101"/>
      <c r="S738" s="100"/>
      <c r="T738" s="101"/>
      <c r="U738" s="118"/>
      <c r="V738" s="118"/>
      <c r="W738" s="100"/>
      <c r="X738" s="100"/>
      <c r="Y738" s="100"/>
      <c r="Z738" s="100"/>
      <c r="AA738" s="132"/>
      <c r="AB738" s="101"/>
      <c r="AC738" s="101"/>
      <c r="AD738" s="101"/>
      <c r="AE738" s="100"/>
      <c r="AF738" s="101"/>
      <c r="AG738" s="100"/>
      <c r="AH738" s="101"/>
      <c r="AI738" s="100"/>
      <c r="AJ738" s="101"/>
      <c r="AK738" s="100"/>
      <c r="AL738" s="101"/>
      <c r="AM738" s="101"/>
      <c r="AN738" s="8"/>
      <c r="AO738" s="147">
        <f>IFERROR(VLOOKUP(B738,'A2. Rate Change &amp; Enrollment'!$C$20:$K$769,3,FALSE),0)</f>
        <v>0</v>
      </c>
      <c r="AP738" s="147">
        <f>IFERROR(VLOOKUP(B738,'A2. Rate Change &amp; Enrollment'!$C$20:$K$769,7,FALSE),0)</f>
        <v>0</v>
      </c>
      <c r="AQ738" s="150" t="e">
        <f t="shared" si="94"/>
        <v>#DIV/0!</v>
      </c>
      <c r="AS738" s="177"/>
      <c r="AT738" s="177"/>
      <c r="AV738" s="153" t="e">
        <f t="shared" si="95"/>
        <v>#DIV/0!</v>
      </c>
      <c r="AW738" s="101"/>
      <c r="AY738" s="132"/>
      <c r="AZ738" s="101"/>
      <c r="BA738" s="94"/>
      <c r="BB738" s="94"/>
      <c r="BC738" s="94"/>
      <c r="BD738" s="94"/>
      <c r="BE738" s="101"/>
      <c r="BF738" s="132"/>
      <c r="BG738" s="98"/>
      <c r="BH738" s="74" t="str">
        <f t="shared" si="90"/>
        <v>N</v>
      </c>
      <c r="BI738" t="e">
        <f t="shared" si="91"/>
        <v>#DIV/0!</v>
      </c>
      <c r="BK738" s="283">
        <f>IFERROR(VLOOKUP($B738, 'A2. Rate Change &amp; Enrollment'!$C$14:$BY$769, 75, FALSE), 0)</f>
        <v>0</v>
      </c>
      <c r="BL738" s="283" t="e">
        <f t="shared" si="92"/>
        <v>#DIV/0!</v>
      </c>
      <c r="BM738" s="283" t="e">
        <f t="shared" si="93"/>
        <v>#DIV/0!</v>
      </c>
      <c r="BN738" t="e">
        <f t="shared" si="96"/>
        <v>#DIV/0!</v>
      </c>
    </row>
    <row r="739" spans="1:66" x14ac:dyDescent="0.35">
      <c r="A739" t="s">
        <v>1042</v>
      </c>
      <c r="B739" s="144"/>
      <c r="C739" s="98"/>
      <c r="D739" s="43" t="str">
        <f t="shared" si="89"/>
        <v>PPO</v>
      </c>
      <c r="E739" s="100"/>
      <c r="F739" s="101"/>
      <c r="G739" s="100"/>
      <c r="H739" s="101"/>
      <c r="I739" s="100"/>
      <c r="J739" s="101"/>
      <c r="K739" s="100"/>
      <c r="L739" s="101"/>
      <c r="M739" s="100"/>
      <c r="N739" s="101"/>
      <c r="O739" s="100"/>
      <c r="P739" s="101"/>
      <c r="Q739" s="100"/>
      <c r="R739" s="101"/>
      <c r="S739" s="100"/>
      <c r="T739" s="101"/>
      <c r="U739" s="118"/>
      <c r="V739" s="118"/>
      <c r="W739" s="100"/>
      <c r="X739" s="100"/>
      <c r="Y739" s="100"/>
      <c r="Z739" s="100"/>
      <c r="AA739" s="132"/>
      <c r="AB739" s="101"/>
      <c r="AC739" s="101"/>
      <c r="AD739" s="101"/>
      <c r="AE739" s="100"/>
      <c r="AF739" s="101"/>
      <c r="AG739" s="100"/>
      <c r="AH739" s="101"/>
      <c r="AI739" s="100"/>
      <c r="AJ739" s="101"/>
      <c r="AK739" s="100"/>
      <c r="AL739" s="101"/>
      <c r="AM739" s="101"/>
      <c r="AN739" s="8"/>
      <c r="AO739" s="147">
        <f>IFERROR(VLOOKUP(B739,'A2. Rate Change &amp; Enrollment'!$C$20:$K$769,3,FALSE),0)</f>
        <v>0</v>
      </c>
      <c r="AP739" s="147">
        <f>IFERROR(VLOOKUP(B739,'A2. Rate Change &amp; Enrollment'!$C$20:$K$769,7,FALSE),0)</f>
        <v>0</v>
      </c>
      <c r="AQ739" s="150" t="e">
        <f t="shared" si="94"/>
        <v>#DIV/0!</v>
      </c>
      <c r="AS739" s="177"/>
      <c r="AT739" s="177"/>
      <c r="AV739" s="153" t="e">
        <f t="shared" si="95"/>
        <v>#DIV/0!</v>
      </c>
      <c r="AW739" s="101"/>
      <c r="AY739" s="132"/>
      <c r="AZ739" s="101"/>
      <c r="BA739" s="94"/>
      <c r="BB739" s="94"/>
      <c r="BC739" s="94"/>
      <c r="BD739" s="94"/>
      <c r="BE739" s="101"/>
      <c r="BF739" s="132"/>
      <c r="BG739" s="98"/>
      <c r="BH739" s="74" t="str">
        <f t="shared" si="90"/>
        <v>N</v>
      </c>
      <c r="BI739" t="e">
        <f t="shared" si="91"/>
        <v>#DIV/0!</v>
      </c>
      <c r="BK739" s="283">
        <f>IFERROR(VLOOKUP($B739, 'A2. Rate Change &amp; Enrollment'!$C$14:$BY$769, 75, FALSE), 0)</f>
        <v>0</v>
      </c>
      <c r="BL739" s="283" t="e">
        <f t="shared" si="92"/>
        <v>#DIV/0!</v>
      </c>
      <c r="BM739" s="283" t="e">
        <f t="shared" si="93"/>
        <v>#DIV/0!</v>
      </c>
      <c r="BN739" t="e">
        <f t="shared" si="96"/>
        <v>#DIV/0!</v>
      </c>
    </row>
    <row r="740" spans="1:66" x14ac:dyDescent="0.35">
      <c r="A740" t="s">
        <v>1043</v>
      </c>
      <c r="B740" s="144"/>
      <c r="C740" s="98"/>
      <c r="D740" s="43" t="str">
        <f t="shared" si="89"/>
        <v>PPO</v>
      </c>
      <c r="E740" s="100"/>
      <c r="F740" s="101"/>
      <c r="G740" s="100"/>
      <c r="H740" s="101"/>
      <c r="I740" s="100"/>
      <c r="J740" s="101"/>
      <c r="K740" s="100"/>
      <c r="L740" s="101"/>
      <c r="M740" s="100"/>
      <c r="N740" s="101"/>
      <c r="O740" s="100"/>
      <c r="P740" s="101"/>
      <c r="Q740" s="100"/>
      <c r="R740" s="101"/>
      <c r="S740" s="100"/>
      <c r="T740" s="101"/>
      <c r="U740" s="118"/>
      <c r="V740" s="118"/>
      <c r="W740" s="100"/>
      <c r="X740" s="100"/>
      <c r="Y740" s="100"/>
      <c r="Z740" s="100"/>
      <c r="AA740" s="132"/>
      <c r="AB740" s="101"/>
      <c r="AC740" s="101"/>
      <c r="AD740" s="101"/>
      <c r="AE740" s="100"/>
      <c r="AF740" s="101"/>
      <c r="AG740" s="100"/>
      <c r="AH740" s="101"/>
      <c r="AI740" s="100"/>
      <c r="AJ740" s="101"/>
      <c r="AK740" s="100"/>
      <c r="AL740" s="101"/>
      <c r="AM740" s="101"/>
      <c r="AN740" s="8"/>
      <c r="AO740" s="147">
        <f>IFERROR(VLOOKUP(B740,'A2. Rate Change &amp; Enrollment'!$C$20:$K$769,3,FALSE),0)</f>
        <v>0</v>
      </c>
      <c r="AP740" s="147">
        <f>IFERROR(VLOOKUP(B740,'A2. Rate Change &amp; Enrollment'!$C$20:$K$769,7,FALSE),0)</f>
        <v>0</v>
      </c>
      <c r="AQ740" s="150" t="e">
        <f t="shared" si="94"/>
        <v>#DIV/0!</v>
      </c>
      <c r="AS740" s="177"/>
      <c r="AT740" s="177"/>
      <c r="AV740" s="153" t="e">
        <f t="shared" si="95"/>
        <v>#DIV/0!</v>
      </c>
      <c r="AW740" s="101"/>
      <c r="AY740" s="132"/>
      <c r="AZ740" s="101"/>
      <c r="BA740" s="94"/>
      <c r="BB740" s="94"/>
      <c r="BC740" s="94"/>
      <c r="BD740" s="94"/>
      <c r="BE740" s="101"/>
      <c r="BF740" s="132"/>
      <c r="BG740" s="98"/>
      <c r="BH740" s="74" t="str">
        <f t="shared" si="90"/>
        <v>N</v>
      </c>
      <c r="BI740" t="e">
        <f t="shared" si="91"/>
        <v>#DIV/0!</v>
      </c>
      <c r="BK740" s="283">
        <f>IFERROR(VLOOKUP($B740, 'A2. Rate Change &amp; Enrollment'!$C$14:$BY$769, 75, FALSE), 0)</f>
        <v>0</v>
      </c>
      <c r="BL740" s="283" t="e">
        <f t="shared" si="92"/>
        <v>#DIV/0!</v>
      </c>
      <c r="BM740" s="283" t="e">
        <f t="shared" si="93"/>
        <v>#DIV/0!</v>
      </c>
      <c r="BN740" t="e">
        <f t="shared" si="96"/>
        <v>#DIV/0!</v>
      </c>
    </row>
    <row r="741" spans="1:66" x14ac:dyDescent="0.35">
      <c r="A741" t="s">
        <v>1044</v>
      </c>
      <c r="B741" s="144"/>
      <c r="C741" s="98"/>
      <c r="D741" s="43" t="str">
        <f t="shared" si="89"/>
        <v>PPO</v>
      </c>
      <c r="E741" s="100"/>
      <c r="F741" s="101"/>
      <c r="G741" s="100"/>
      <c r="H741" s="101"/>
      <c r="I741" s="100"/>
      <c r="J741" s="101"/>
      <c r="K741" s="100"/>
      <c r="L741" s="101"/>
      <c r="M741" s="100"/>
      <c r="N741" s="101"/>
      <c r="O741" s="100"/>
      <c r="P741" s="101"/>
      <c r="Q741" s="100"/>
      <c r="R741" s="101"/>
      <c r="S741" s="100"/>
      <c r="T741" s="101"/>
      <c r="U741" s="118"/>
      <c r="V741" s="118"/>
      <c r="W741" s="100"/>
      <c r="X741" s="100"/>
      <c r="Y741" s="100"/>
      <c r="Z741" s="100"/>
      <c r="AA741" s="132"/>
      <c r="AB741" s="101"/>
      <c r="AC741" s="101"/>
      <c r="AD741" s="101"/>
      <c r="AE741" s="100"/>
      <c r="AF741" s="101"/>
      <c r="AG741" s="100"/>
      <c r="AH741" s="101"/>
      <c r="AI741" s="100"/>
      <c r="AJ741" s="101"/>
      <c r="AK741" s="100"/>
      <c r="AL741" s="101"/>
      <c r="AM741" s="101"/>
      <c r="AN741" s="8"/>
      <c r="AO741" s="147">
        <f>IFERROR(VLOOKUP(B741,'A2. Rate Change &amp; Enrollment'!$C$20:$K$769,3,FALSE),0)</f>
        <v>0</v>
      </c>
      <c r="AP741" s="147">
        <f>IFERROR(VLOOKUP(B741,'A2. Rate Change &amp; Enrollment'!$C$20:$K$769,7,FALSE),0)</f>
        <v>0</v>
      </c>
      <c r="AQ741" s="150" t="e">
        <f t="shared" si="94"/>
        <v>#DIV/0!</v>
      </c>
      <c r="AS741" s="177"/>
      <c r="AT741" s="177"/>
      <c r="AV741" s="153" t="e">
        <f t="shared" si="95"/>
        <v>#DIV/0!</v>
      </c>
      <c r="AW741" s="101"/>
      <c r="AY741" s="132"/>
      <c r="AZ741" s="101"/>
      <c r="BA741" s="94"/>
      <c r="BB741" s="94"/>
      <c r="BC741" s="94"/>
      <c r="BD741" s="94"/>
      <c r="BE741" s="101"/>
      <c r="BF741" s="132"/>
      <c r="BG741" s="98"/>
      <c r="BH741" s="74" t="str">
        <f t="shared" si="90"/>
        <v>N</v>
      </c>
      <c r="BI741" t="e">
        <f t="shared" si="91"/>
        <v>#DIV/0!</v>
      </c>
      <c r="BK741" s="283">
        <f>IFERROR(VLOOKUP($B741, 'A2. Rate Change &amp; Enrollment'!$C$14:$BY$769, 75, FALSE), 0)</f>
        <v>0</v>
      </c>
      <c r="BL741" s="283" t="e">
        <f t="shared" si="92"/>
        <v>#DIV/0!</v>
      </c>
      <c r="BM741" s="283" t="e">
        <f t="shared" si="93"/>
        <v>#DIV/0!</v>
      </c>
      <c r="BN741" t="e">
        <f t="shared" si="96"/>
        <v>#DIV/0!</v>
      </c>
    </row>
    <row r="742" spans="1:66" x14ac:dyDescent="0.35">
      <c r="A742" t="s">
        <v>1045</v>
      </c>
      <c r="B742" s="144"/>
      <c r="C742" s="98"/>
      <c r="D742" s="43" t="str">
        <f t="shared" si="89"/>
        <v>PPO</v>
      </c>
      <c r="E742" s="100"/>
      <c r="F742" s="101"/>
      <c r="G742" s="100"/>
      <c r="H742" s="101"/>
      <c r="I742" s="100"/>
      <c r="J742" s="101"/>
      <c r="K742" s="100"/>
      <c r="L742" s="101"/>
      <c r="M742" s="100"/>
      <c r="N742" s="101"/>
      <c r="O742" s="100"/>
      <c r="P742" s="101"/>
      <c r="Q742" s="100"/>
      <c r="R742" s="101"/>
      <c r="S742" s="100"/>
      <c r="T742" s="101"/>
      <c r="U742" s="118"/>
      <c r="V742" s="118"/>
      <c r="W742" s="100"/>
      <c r="X742" s="100"/>
      <c r="Y742" s="100"/>
      <c r="Z742" s="100"/>
      <c r="AA742" s="132"/>
      <c r="AB742" s="101"/>
      <c r="AC742" s="101"/>
      <c r="AD742" s="101"/>
      <c r="AE742" s="100"/>
      <c r="AF742" s="101"/>
      <c r="AG742" s="100"/>
      <c r="AH742" s="101"/>
      <c r="AI742" s="100"/>
      <c r="AJ742" s="101"/>
      <c r="AK742" s="100"/>
      <c r="AL742" s="101"/>
      <c r="AM742" s="101"/>
      <c r="AN742" s="8"/>
      <c r="AO742" s="147">
        <f>IFERROR(VLOOKUP(B742,'A2. Rate Change &amp; Enrollment'!$C$20:$K$769,3,FALSE),0)</f>
        <v>0</v>
      </c>
      <c r="AP742" s="147">
        <f>IFERROR(VLOOKUP(B742,'A2. Rate Change &amp; Enrollment'!$C$20:$K$769,7,FALSE),0)</f>
        <v>0</v>
      </c>
      <c r="AQ742" s="150" t="e">
        <f t="shared" si="94"/>
        <v>#DIV/0!</v>
      </c>
      <c r="AS742" s="177"/>
      <c r="AT742" s="177"/>
      <c r="AV742" s="153" t="e">
        <f t="shared" si="95"/>
        <v>#DIV/0!</v>
      </c>
      <c r="AW742" s="101"/>
      <c r="AY742" s="132"/>
      <c r="AZ742" s="101"/>
      <c r="BA742" s="94"/>
      <c r="BB742" s="94"/>
      <c r="BC742" s="94"/>
      <c r="BD742" s="94"/>
      <c r="BE742" s="101"/>
      <c r="BF742" s="132"/>
      <c r="BG742" s="98"/>
      <c r="BH742" s="74" t="str">
        <f t="shared" si="90"/>
        <v>N</v>
      </c>
      <c r="BI742" t="e">
        <f t="shared" si="91"/>
        <v>#DIV/0!</v>
      </c>
      <c r="BK742" s="283">
        <f>IFERROR(VLOOKUP($B742, 'A2. Rate Change &amp; Enrollment'!$C$14:$BY$769, 75, FALSE), 0)</f>
        <v>0</v>
      </c>
      <c r="BL742" s="283" t="e">
        <f t="shared" si="92"/>
        <v>#DIV/0!</v>
      </c>
      <c r="BM742" s="283" t="e">
        <f t="shared" si="93"/>
        <v>#DIV/0!</v>
      </c>
      <c r="BN742" t="e">
        <f t="shared" si="96"/>
        <v>#DIV/0!</v>
      </c>
    </row>
    <row r="743" spans="1:66" x14ac:dyDescent="0.35">
      <c r="A743" t="s">
        <v>1046</v>
      </c>
      <c r="B743" s="144"/>
      <c r="C743" s="98"/>
      <c r="D743" s="43" t="str">
        <f t="shared" si="89"/>
        <v>PPO</v>
      </c>
      <c r="E743" s="100"/>
      <c r="F743" s="101"/>
      <c r="G743" s="100"/>
      <c r="H743" s="101"/>
      <c r="I743" s="100"/>
      <c r="J743" s="101"/>
      <c r="K743" s="100"/>
      <c r="L743" s="101"/>
      <c r="M743" s="100"/>
      <c r="N743" s="101"/>
      <c r="O743" s="100"/>
      <c r="P743" s="101"/>
      <c r="Q743" s="100"/>
      <c r="R743" s="101"/>
      <c r="S743" s="100"/>
      <c r="T743" s="101"/>
      <c r="U743" s="118"/>
      <c r="V743" s="118"/>
      <c r="W743" s="100"/>
      <c r="X743" s="100"/>
      <c r="Y743" s="100"/>
      <c r="Z743" s="100"/>
      <c r="AA743" s="132"/>
      <c r="AB743" s="101"/>
      <c r="AC743" s="101"/>
      <c r="AD743" s="101"/>
      <c r="AE743" s="100"/>
      <c r="AF743" s="101"/>
      <c r="AG743" s="100"/>
      <c r="AH743" s="101"/>
      <c r="AI743" s="100"/>
      <c r="AJ743" s="101"/>
      <c r="AK743" s="100"/>
      <c r="AL743" s="101"/>
      <c r="AM743" s="101"/>
      <c r="AN743" s="8"/>
      <c r="AO743" s="147">
        <f>IFERROR(VLOOKUP(B743,'A2. Rate Change &amp; Enrollment'!$C$20:$K$769,3,FALSE),0)</f>
        <v>0</v>
      </c>
      <c r="AP743" s="147">
        <f>IFERROR(VLOOKUP(B743,'A2. Rate Change &amp; Enrollment'!$C$20:$K$769,7,FALSE),0)</f>
        <v>0</v>
      </c>
      <c r="AQ743" s="150" t="e">
        <f t="shared" si="94"/>
        <v>#DIV/0!</v>
      </c>
      <c r="AS743" s="177"/>
      <c r="AT743" s="177"/>
      <c r="AV743" s="153" t="e">
        <f t="shared" si="95"/>
        <v>#DIV/0!</v>
      </c>
      <c r="AW743" s="101"/>
      <c r="AY743" s="132"/>
      <c r="AZ743" s="101"/>
      <c r="BA743" s="94"/>
      <c r="BB743" s="94"/>
      <c r="BC743" s="94"/>
      <c r="BD743" s="94"/>
      <c r="BE743" s="101"/>
      <c r="BF743" s="132"/>
      <c r="BG743" s="98"/>
      <c r="BH743" s="74" t="str">
        <f t="shared" si="90"/>
        <v>N</v>
      </c>
      <c r="BI743" t="e">
        <f t="shared" si="91"/>
        <v>#DIV/0!</v>
      </c>
      <c r="BK743" s="283">
        <f>IFERROR(VLOOKUP($B743, 'A2. Rate Change &amp; Enrollment'!$C$14:$BY$769, 75, FALSE), 0)</f>
        <v>0</v>
      </c>
      <c r="BL743" s="283" t="e">
        <f t="shared" si="92"/>
        <v>#DIV/0!</v>
      </c>
      <c r="BM743" s="283" t="e">
        <f t="shared" si="93"/>
        <v>#DIV/0!</v>
      </c>
      <c r="BN743" t="e">
        <f t="shared" si="96"/>
        <v>#DIV/0!</v>
      </c>
    </row>
    <row r="744" spans="1:66" x14ac:dyDescent="0.35">
      <c r="A744" t="s">
        <v>1047</v>
      </c>
      <c r="B744" s="144"/>
      <c r="C744" s="98"/>
      <c r="D744" s="43" t="str">
        <f t="shared" si="89"/>
        <v>PPO</v>
      </c>
      <c r="E744" s="100"/>
      <c r="F744" s="101"/>
      <c r="G744" s="100"/>
      <c r="H744" s="101"/>
      <c r="I744" s="100"/>
      <c r="J744" s="101"/>
      <c r="K744" s="100"/>
      <c r="L744" s="101"/>
      <c r="M744" s="100"/>
      <c r="N744" s="101"/>
      <c r="O744" s="100"/>
      <c r="P744" s="101"/>
      <c r="Q744" s="100"/>
      <c r="R744" s="101"/>
      <c r="S744" s="100"/>
      <c r="T744" s="101"/>
      <c r="U744" s="118"/>
      <c r="V744" s="118"/>
      <c r="W744" s="100"/>
      <c r="X744" s="100"/>
      <c r="Y744" s="100"/>
      <c r="Z744" s="100"/>
      <c r="AA744" s="132"/>
      <c r="AB744" s="101"/>
      <c r="AC744" s="101"/>
      <c r="AD744" s="101"/>
      <c r="AE744" s="100"/>
      <c r="AF744" s="101"/>
      <c r="AG744" s="100"/>
      <c r="AH744" s="101"/>
      <c r="AI744" s="100"/>
      <c r="AJ744" s="101"/>
      <c r="AK744" s="100"/>
      <c r="AL744" s="101"/>
      <c r="AM744" s="101"/>
      <c r="AN744" s="8"/>
      <c r="AO744" s="147">
        <f>IFERROR(VLOOKUP(B744,'A2. Rate Change &amp; Enrollment'!$C$20:$K$769,3,FALSE),0)</f>
        <v>0</v>
      </c>
      <c r="AP744" s="147">
        <f>IFERROR(VLOOKUP(B744,'A2. Rate Change &amp; Enrollment'!$C$20:$K$769,7,FALSE),0)</f>
        <v>0</v>
      </c>
      <c r="AQ744" s="150" t="e">
        <f t="shared" si="94"/>
        <v>#DIV/0!</v>
      </c>
      <c r="AS744" s="177"/>
      <c r="AT744" s="177"/>
      <c r="AV744" s="153" t="e">
        <f t="shared" si="95"/>
        <v>#DIV/0!</v>
      </c>
      <c r="AW744" s="101"/>
      <c r="AY744" s="132"/>
      <c r="AZ744" s="101"/>
      <c r="BA744" s="94"/>
      <c r="BB744" s="94"/>
      <c r="BC744" s="94"/>
      <c r="BD744" s="94"/>
      <c r="BE744" s="101"/>
      <c r="BF744" s="132"/>
      <c r="BG744" s="98"/>
      <c r="BH744" s="74" t="str">
        <f t="shared" si="90"/>
        <v>N</v>
      </c>
      <c r="BI744" t="e">
        <f t="shared" si="91"/>
        <v>#DIV/0!</v>
      </c>
      <c r="BK744" s="283">
        <f>IFERROR(VLOOKUP($B744, 'A2. Rate Change &amp; Enrollment'!$C$14:$BY$769, 75, FALSE), 0)</f>
        <v>0</v>
      </c>
      <c r="BL744" s="283" t="e">
        <f t="shared" si="92"/>
        <v>#DIV/0!</v>
      </c>
      <c r="BM744" s="283" t="e">
        <f t="shared" si="93"/>
        <v>#DIV/0!</v>
      </c>
      <c r="BN744" t="e">
        <f t="shared" si="96"/>
        <v>#DIV/0!</v>
      </c>
    </row>
    <row r="745" spans="1:66" x14ac:dyDescent="0.35">
      <c r="A745" t="s">
        <v>1048</v>
      </c>
      <c r="B745" s="144"/>
      <c r="C745" s="98"/>
      <c r="D745" s="43" t="str">
        <f t="shared" si="89"/>
        <v>PPO</v>
      </c>
      <c r="E745" s="100"/>
      <c r="F745" s="101"/>
      <c r="G745" s="100"/>
      <c r="H745" s="101"/>
      <c r="I745" s="100"/>
      <c r="J745" s="101"/>
      <c r="K745" s="100"/>
      <c r="L745" s="101"/>
      <c r="M745" s="100"/>
      <c r="N745" s="101"/>
      <c r="O745" s="100"/>
      <c r="P745" s="101"/>
      <c r="Q745" s="100"/>
      <c r="R745" s="101"/>
      <c r="S745" s="100"/>
      <c r="T745" s="101"/>
      <c r="U745" s="118"/>
      <c r="V745" s="118"/>
      <c r="W745" s="100"/>
      <c r="X745" s="100"/>
      <c r="Y745" s="100"/>
      <c r="Z745" s="100"/>
      <c r="AA745" s="132"/>
      <c r="AB745" s="101"/>
      <c r="AC745" s="101"/>
      <c r="AD745" s="101"/>
      <c r="AE745" s="100"/>
      <c r="AF745" s="101"/>
      <c r="AG745" s="100"/>
      <c r="AH745" s="101"/>
      <c r="AI745" s="100"/>
      <c r="AJ745" s="101"/>
      <c r="AK745" s="100"/>
      <c r="AL745" s="101"/>
      <c r="AM745" s="101"/>
      <c r="AN745" s="8"/>
      <c r="AO745" s="147">
        <f>IFERROR(VLOOKUP(B745,'A2. Rate Change &amp; Enrollment'!$C$20:$K$769,3,FALSE),0)</f>
        <v>0</v>
      </c>
      <c r="AP745" s="147">
        <f>IFERROR(VLOOKUP(B745,'A2. Rate Change &amp; Enrollment'!$C$20:$K$769,7,FALSE),0)</f>
        <v>0</v>
      </c>
      <c r="AQ745" s="150" t="e">
        <f t="shared" si="94"/>
        <v>#DIV/0!</v>
      </c>
      <c r="AS745" s="177"/>
      <c r="AT745" s="177"/>
      <c r="AV745" s="153" t="e">
        <f t="shared" si="95"/>
        <v>#DIV/0!</v>
      </c>
      <c r="AW745" s="101"/>
      <c r="AY745" s="132"/>
      <c r="AZ745" s="101"/>
      <c r="BA745" s="94"/>
      <c r="BB745" s="94"/>
      <c r="BC745" s="94"/>
      <c r="BD745" s="94"/>
      <c r="BE745" s="101"/>
      <c r="BF745" s="132"/>
      <c r="BG745" s="98"/>
      <c r="BH745" s="74" t="str">
        <f t="shared" si="90"/>
        <v>N</v>
      </c>
      <c r="BI745" t="e">
        <f t="shared" si="91"/>
        <v>#DIV/0!</v>
      </c>
      <c r="BK745" s="283">
        <f>IFERROR(VLOOKUP($B745, 'A2. Rate Change &amp; Enrollment'!$C$14:$BY$769, 75, FALSE), 0)</f>
        <v>0</v>
      </c>
      <c r="BL745" s="283" t="e">
        <f t="shared" si="92"/>
        <v>#DIV/0!</v>
      </c>
      <c r="BM745" s="283" t="e">
        <f t="shared" si="93"/>
        <v>#DIV/0!</v>
      </c>
      <c r="BN745" t="e">
        <f t="shared" si="96"/>
        <v>#DIV/0!</v>
      </c>
    </row>
    <row r="746" spans="1:66" x14ac:dyDescent="0.35">
      <c r="A746" t="s">
        <v>1049</v>
      </c>
      <c r="B746" s="144"/>
      <c r="C746" s="98"/>
      <c r="D746" s="43" t="str">
        <f t="shared" si="89"/>
        <v>PPO</v>
      </c>
      <c r="E746" s="100"/>
      <c r="F746" s="101"/>
      <c r="G746" s="100"/>
      <c r="H746" s="101"/>
      <c r="I746" s="100"/>
      <c r="J746" s="101"/>
      <c r="K746" s="100"/>
      <c r="L746" s="101"/>
      <c r="M746" s="100"/>
      <c r="N746" s="101"/>
      <c r="O746" s="100"/>
      <c r="P746" s="101"/>
      <c r="Q746" s="100"/>
      <c r="R746" s="101"/>
      <c r="S746" s="100"/>
      <c r="T746" s="101"/>
      <c r="U746" s="118"/>
      <c r="V746" s="118"/>
      <c r="W746" s="100"/>
      <c r="X746" s="100"/>
      <c r="Y746" s="100"/>
      <c r="Z746" s="100"/>
      <c r="AA746" s="132"/>
      <c r="AB746" s="101"/>
      <c r="AC746" s="101"/>
      <c r="AD746" s="101"/>
      <c r="AE746" s="100"/>
      <c r="AF746" s="101"/>
      <c r="AG746" s="100"/>
      <c r="AH746" s="101"/>
      <c r="AI746" s="100"/>
      <c r="AJ746" s="101"/>
      <c r="AK746" s="100"/>
      <c r="AL746" s="101"/>
      <c r="AM746" s="101"/>
      <c r="AN746" s="8"/>
      <c r="AO746" s="147">
        <f>IFERROR(VLOOKUP(B746,'A2. Rate Change &amp; Enrollment'!$C$20:$K$769,3,FALSE),0)</f>
        <v>0</v>
      </c>
      <c r="AP746" s="147">
        <f>IFERROR(VLOOKUP(B746,'A2. Rate Change &amp; Enrollment'!$C$20:$K$769,7,FALSE),0)</f>
        <v>0</v>
      </c>
      <c r="AQ746" s="150" t="e">
        <f t="shared" si="94"/>
        <v>#DIV/0!</v>
      </c>
      <c r="AS746" s="177"/>
      <c r="AT746" s="177"/>
      <c r="AV746" s="153" t="e">
        <f t="shared" si="95"/>
        <v>#DIV/0!</v>
      </c>
      <c r="AW746" s="101"/>
      <c r="AY746" s="132"/>
      <c r="AZ746" s="101"/>
      <c r="BA746" s="94"/>
      <c r="BB746" s="94"/>
      <c r="BC746" s="94"/>
      <c r="BD746" s="94"/>
      <c r="BE746" s="101"/>
      <c r="BF746" s="132"/>
      <c r="BG746" s="98"/>
      <c r="BH746" s="74" t="str">
        <f t="shared" si="90"/>
        <v>N</v>
      </c>
      <c r="BI746" t="e">
        <f t="shared" si="91"/>
        <v>#DIV/0!</v>
      </c>
      <c r="BK746" s="283">
        <f>IFERROR(VLOOKUP($B746, 'A2. Rate Change &amp; Enrollment'!$C$14:$BY$769, 75, FALSE), 0)</f>
        <v>0</v>
      </c>
      <c r="BL746" s="283" t="e">
        <f t="shared" si="92"/>
        <v>#DIV/0!</v>
      </c>
      <c r="BM746" s="283" t="e">
        <f t="shared" si="93"/>
        <v>#DIV/0!</v>
      </c>
      <c r="BN746" t="e">
        <f t="shared" si="96"/>
        <v>#DIV/0!</v>
      </c>
    </row>
    <row r="747" spans="1:66" x14ac:dyDescent="0.35">
      <c r="A747" t="s">
        <v>1050</v>
      </c>
      <c r="B747" s="144"/>
      <c r="C747" s="98"/>
      <c r="D747" s="43" t="str">
        <f t="shared" si="89"/>
        <v>PPO</v>
      </c>
      <c r="E747" s="100"/>
      <c r="F747" s="101"/>
      <c r="G747" s="100"/>
      <c r="H747" s="101"/>
      <c r="I747" s="100"/>
      <c r="J747" s="101"/>
      <c r="K747" s="100"/>
      <c r="L747" s="101"/>
      <c r="M747" s="100"/>
      <c r="N747" s="101"/>
      <c r="O747" s="100"/>
      <c r="P747" s="101"/>
      <c r="Q747" s="100"/>
      <c r="R747" s="101"/>
      <c r="S747" s="100"/>
      <c r="T747" s="101"/>
      <c r="U747" s="118"/>
      <c r="V747" s="118"/>
      <c r="W747" s="100"/>
      <c r="X747" s="100"/>
      <c r="Y747" s="100"/>
      <c r="Z747" s="100"/>
      <c r="AA747" s="132"/>
      <c r="AB747" s="101"/>
      <c r="AC747" s="101"/>
      <c r="AD747" s="101"/>
      <c r="AE747" s="100"/>
      <c r="AF747" s="101"/>
      <c r="AG747" s="100"/>
      <c r="AH747" s="101"/>
      <c r="AI747" s="100"/>
      <c r="AJ747" s="101"/>
      <c r="AK747" s="100"/>
      <c r="AL747" s="101"/>
      <c r="AM747" s="101"/>
      <c r="AN747" s="8"/>
      <c r="AO747" s="147">
        <f>IFERROR(VLOOKUP(B747,'A2. Rate Change &amp; Enrollment'!$C$20:$K$769,3,FALSE),0)</f>
        <v>0</v>
      </c>
      <c r="AP747" s="147">
        <f>IFERROR(VLOOKUP(B747,'A2. Rate Change &amp; Enrollment'!$C$20:$K$769,7,FALSE),0)</f>
        <v>0</v>
      </c>
      <c r="AQ747" s="150" t="e">
        <f t="shared" si="94"/>
        <v>#DIV/0!</v>
      </c>
      <c r="AS747" s="177"/>
      <c r="AT747" s="177"/>
      <c r="AV747" s="153" t="e">
        <f t="shared" si="95"/>
        <v>#DIV/0!</v>
      </c>
      <c r="AW747" s="101"/>
      <c r="AY747" s="132"/>
      <c r="AZ747" s="101"/>
      <c r="BA747" s="94"/>
      <c r="BB747" s="94"/>
      <c r="BC747" s="94"/>
      <c r="BD747" s="94"/>
      <c r="BE747" s="101"/>
      <c r="BF747" s="132"/>
      <c r="BG747" s="98"/>
      <c r="BH747" s="74" t="str">
        <f t="shared" si="90"/>
        <v>N</v>
      </c>
      <c r="BI747" t="e">
        <f t="shared" si="91"/>
        <v>#DIV/0!</v>
      </c>
      <c r="BK747" s="283">
        <f>IFERROR(VLOOKUP($B747, 'A2. Rate Change &amp; Enrollment'!$C$14:$BY$769, 75, FALSE), 0)</f>
        <v>0</v>
      </c>
      <c r="BL747" s="283" t="e">
        <f t="shared" si="92"/>
        <v>#DIV/0!</v>
      </c>
      <c r="BM747" s="283" t="e">
        <f t="shared" si="93"/>
        <v>#DIV/0!</v>
      </c>
      <c r="BN747" t="e">
        <f t="shared" si="96"/>
        <v>#DIV/0!</v>
      </c>
    </row>
    <row r="748" spans="1:66" x14ac:dyDescent="0.35">
      <c r="A748" t="s">
        <v>1051</v>
      </c>
      <c r="B748" s="144"/>
      <c r="C748" s="98"/>
      <c r="D748" s="43" t="str">
        <f t="shared" si="89"/>
        <v>PPO</v>
      </c>
      <c r="E748" s="100"/>
      <c r="F748" s="101"/>
      <c r="G748" s="100"/>
      <c r="H748" s="101"/>
      <c r="I748" s="100"/>
      <c r="J748" s="101"/>
      <c r="K748" s="100"/>
      <c r="L748" s="101"/>
      <c r="M748" s="100"/>
      <c r="N748" s="101"/>
      <c r="O748" s="100"/>
      <c r="P748" s="101"/>
      <c r="Q748" s="100"/>
      <c r="R748" s="101"/>
      <c r="S748" s="100"/>
      <c r="T748" s="101"/>
      <c r="U748" s="118"/>
      <c r="V748" s="118"/>
      <c r="W748" s="100"/>
      <c r="X748" s="100"/>
      <c r="Y748" s="100"/>
      <c r="Z748" s="100"/>
      <c r="AA748" s="132"/>
      <c r="AB748" s="101"/>
      <c r="AC748" s="101"/>
      <c r="AD748" s="101"/>
      <c r="AE748" s="100"/>
      <c r="AF748" s="101"/>
      <c r="AG748" s="100"/>
      <c r="AH748" s="101"/>
      <c r="AI748" s="100"/>
      <c r="AJ748" s="101"/>
      <c r="AK748" s="100"/>
      <c r="AL748" s="101"/>
      <c r="AM748" s="101"/>
      <c r="AN748" s="8"/>
      <c r="AO748" s="147">
        <f>IFERROR(VLOOKUP(B748,'A2. Rate Change &amp; Enrollment'!$C$20:$K$769,3,FALSE),0)</f>
        <v>0</v>
      </c>
      <c r="AP748" s="147">
        <f>IFERROR(VLOOKUP(B748,'A2. Rate Change &amp; Enrollment'!$C$20:$K$769,7,FALSE),0)</f>
        <v>0</v>
      </c>
      <c r="AQ748" s="150" t="e">
        <f t="shared" si="94"/>
        <v>#DIV/0!</v>
      </c>
      <c r="AS748" s="177"/>
      <c r="AT748" s="177"/>
      <c r="AV748" s="153" t="e">
        <f t="shared" si="95"/>
        <v>#DIV/0!</v>
      </c>
      <c r="AW748" s="101"/>
      <c r="AY748" s="132"/>
      <c r="AZ748" s="101"/>
      <c r="BA748" s="94"/>
      <c r="BB748" s="94"/>
      <c r="BC748" s="94"/>
      <c r="BD748" s="94"/>
      <c r="BE748" s="101"/>
      <c r="BF748" s="132"/>
      <c r="BG748" s="98"/>
      <c r="BH748" s="74" t="str">
        <f t="shared" si="90"/>
        <v>N</v>
      </c>
      <c r="BI748" t="e">
        <f t="shared" si="91"/>
        <v>#DIV/0!</v>
      </c>
      <c r="BK748" s="283">
        <f>IFERROR(VLOOKUP($B748, 'A2. Rate Change &amp; Enrollment'!$C$14:$BY$769, 75, FALSE), 0)</f>
        <v>0</v>
      </c>
      <c r="BL748" s="283" t="e">
        <f t="shared" si="92"/>
        <v>#DIV/0!</v>
      </c>
      <c r="BM748" s="283" t="e">
        <f t="shared" si="93"/>
        <v>#DIV/0!</v>
      </c>
      <c r="BN748" t="e">
        <f t="shared" si="96"/>
        <v>#DIV/0!</v>
      </c>
    </row>
    <row r="749" spans="1:66" x14ac:dyDescent="0.35">
      <c r="A749" t="s">
        <v>1052</v>
      </c>
      <c r="B749" s="144"/>
      <c r="C749" s="98"/>
      <c r="D749" s="43" t="str">
        <f t="shared" si="89"/>
        <v>PPO</v>
      </c>
      <c r="E749" s="100"/>
      <c r="F749" s="101"/>
      <c r="G749" s="100"/>
      <c r="H749" s="101"/>
      <c r="I749" s="100"/>
      <c r="J749" s="101"/>
      <c r="K749" s="100"/>
      <c r="L749" s="101"/>
      <c r="M749" s="100"/>
      <c r="N749" s="101"/>
      <c r="O749" s="100"/>
      <c r="P749" s="101"/>
      <c r="Q749" s="100"/>
      <c r="R749" s="101"/>
      <c r="S749" s="100"/>
      <c r="T749" s="101"/>
      <c r="U749" s="118"/>
      <c r="V749" s="118"/>
      <c r="W749" s="100"/>
      <c r="X749" s="100"/>
      <c r="Y749" s="100"/>
      <c r="Z749" s="100"/>
      <c r="AA749" s="132"/>
      <c r="AB749" s="101"/>
      <c r="AC749" s="101"/>
      <c r="AD749" s="101"/>
      <c r="AE749" s="100"/>
      <c r="AF749" s="101"/>
      <c r="AG749" s="100"/>
      <c r="AH749" s="101"/>
      <c r="AI749" s="100"/>
      <c r="AJ749" s="101"/>
      <c r="AK749" s="100"/>
      <c r="AL749" s="101"/>
      <c r="AM749" s="101"/>
      <c r="AN749" s="8"/>
      <c r="AO749" s="147">
        <f>IFERROR(VLOOKUP(B749,'A2. Rate Change &amp; Enrollment'!$C$20:$K$769,3,FALSE),0)</f>
        <v>0</v>
      </c>
      <c r="AP749" s="147">
        <f>IFERROR(VLOOKUP(B749,'A2. Rate Change &amp; Enrollment'!$C$20:$K$769,7,FALSE),0)</f>
        <v>0</v>
      </c>
      <c r="AQ749" s="150" t="e">
        <f t="shared" si="94"/>
        <v>#DIV/0!</v>
      </c>
      <c r="AS749" s="177"/>
      <c r="AT749" s="177"/>
      <c r="AV749" s="153" t="e">
        <f t="shared" si="95"/>
        <v>#DIV/0!</v>
      </c>
      <c r="AW749" s="101"/>
      <c r="AY749" s="132"/>
      <c r="AZ749" s="101"/>
      <c r="BA749" s="94"/>
      <c r="BB749" s="94"/>
      <c r="BC749" s="94"/>
      <c r="BD749" s="94"/>
      <c r="BE749" s="101"/>
      <c r="BF749" s="132"/>
      <c r="BG749" s="98"/>
      <c r="BH749" s="74" t="str">
        <f t="shared" si="90"/>
        <v>N</v>
      </c>
      <c r="BI749" t="e">
        <f t="shared" si="91"/>
        <v>#DIV/0!</v>
      </c>
      <c r="BK749" s="283">
        <f>IFERROR(VLOOKUP($B749, 'A2. Rate Change &amp; Enrollment'!$C$14:$BY$769, 75, FALSE), 0)</f>
        <v>0</v>
      </c>
      <c r="BL749" s="283" t="e">
        <f t="shared" si="92"/>
        <v>#DIV/0!</v>
      </c>
      <c r="BM749" s="283" t="e">
        <f t="shared" si="93"/>
        <v>#DIV/0!</v>
      </c>
      <c r="BN749" t="e">
        <f t="shared" si="96"/>
        <v>#DIV/0!</v>
      </c>
    </row>
    <row r="750" spans="1:66" x14ac:dyDescent="0.35">
      <c r="A750" t="s">
        <v>1053</v>
      </c>
      <c r="B750" s="144"/>
      <c r="C750" s="98"/>
      <c r="D750" s="43" t="str">
        <f t="shared" si="89"/>
        <v>PPO</v>
      </c>
      <c r="E750" s="100"/>
      <c r="F750" s="101"/>
      <c r="G750" s="100"/>
      <c r="H750" s="101"/>
      <c r="I750" s="100"/>
      <c r="J750" s="101"/>
      <c r="K750" s="100"/>
      <c r="L750" s="101"/>
      <c r="M750" s="100"/>
      <c r="N750" s="101"/>
      <c r="O750" s="100"/>
      <c r="P750" s="101"/>
      <c r="Q750" s="100"/>
      <c r="R750" s="101"/>
      <c r="S750" s="100"/>
      <c r="T750" s="101"/>
      <c r="U750" s="118"/>
      <c r="V750" s="118"/>
      <c r="W750" s="100"/>
      <c r="X750" s="100"/>
      <c r="Y750" s="100"/>
      <c r="Z750" s="100"/>
      <c r="AA750" s="132"/>
      <c r="AB750" s="101"/>
      <c r="AC750" s="101"/>
      <c r="AD750" s="101"/>
      <c r="AE750" s="100"/>
      <c r="AF750" s="101"/>
      <c r="AG750" s="100"/>
      <c r="AH750" s="101"/>
      <c r="AI750" s="100"/>
      <c r="AJ750" s="101"/>
      <c r="AK750" s="100"/>
      <c r="AL750" s="101"/>
      <c r="AM750" s="101"/>
      <c r="AN750" s="8"/>
      <c r="AO750" s="147">
        <f>IFERROR(VLOOKUP(B750,'A2. Rate Change &amp; Enrollment'!$C$20:$K$769,3,FALSE),0)</f>
        <v>0</v>
      </c>
      <c r="AP750" s="147">
        <f>IFERROR(VLOOKUP(B750,'A2. Rate Change &amp; Enrollment'!$C$20:$K$769,7,FALSE),0)</f>
        <v>0</v>
      </c>
      <c r="AQ750" s="150" t="e">
        <f t="shared" si="94"/>
        <v>#DIV/0!</v>
      </c>
      <c r="AS750" s="177"/>
      <c r="AT750" s="177"/>
      <c r="AV750" s="153" t="e">
        <f t="shared" si="95"/>
        <v>#DIV/0!</v>
      </c>
      <c r="AW750" s="101"/>
      <c r="AY750" s="132"/>
      <c r="AZ750" s="101"/>
      <c r="BA750" s="94"/>
      <c r="BB750" s="94"/>
      <c r="BC750" s="94"/>
      <c r="BD750" s="94"/>
      <c r="BE750" s="101"/>
      <c r="BF750" s="132"/>
      <c r="BG750" s="98"/>
      <c r="BH750" s="74" t="str">
        <f t="shared" si="90"/>
        <v>N</v>
      </c>
      <c r="BI750" t="e">
        <f t="shared" si="91"/>
        <v>#DIV/0!</v>
      </c>
      <c r="BK750" s="283">
        <f>IFERROR(VLOOKUP($B750, 'A2. Rate Change &amp; Enrollment'!$C$14:$BY$769, 75, FALSE), 0)</f>
        <v>0</v>
      </c>
      <c r="BL750" s="283" t="e">
        <f t="shared" si="92"/>
        <v>#DIV/0!</v>
      </c>
      <c r="BM750" s="283" t="e">
        <f t="shared" si="93"/>
        <v>#DIV/0!</v>
      </c>
      <c r="BN750" t="e">
        <f t="shared" si="96"/>
        <v>#DIV/0!</v>
      </c>
    </row>
    <row r="751" spans="1:66" x14ac:dyDescent="0.35">
      <c r="A751" t="s">
        <v>1054</v>
      </c>
      <c r="B751" s="144"/>
      <c r="C751" s="98"/>
      <c r="D751" s="43" t="str">
        <f t="shared" si="89"/>
        <v>PPO</v>
      </c>
      <c r="E751" s="100"/>
      <c r="F751" s="101"/>
      <c r="G751" s="100"/>
      <c r="H751" s="101"/>
      <c r="I751" s="100"/>
      <c r="J751" s="101"/>
      <c r="K751" s="100"/>
      <c r="L751" s="101"/>
      <c r="M751" s="100"/>
      <c r="N751" s="101"/>
      <c r="O751" s="100"/>
      <c r="P751" s="101"/>
      <c r="Q751" s="100"/>
      <c r="R751" s="101"/>
      <c r="S751" s="100"/>
      <c r="T751" s="101"/>
      <c r="U751" s="118"/>
      <c r="V751" s="118"/>
      <c r="W751" s="100"/>
      <c r="X751" s="100"/>
      <c r="Y751" s="100"/>
      <c r="Z751" s="100"/>
      <c r="AA751" s="132"/>
      <c r="AB751" s="101"/>
      <c r="AC751" s="101"/>
      <c r="AD751" s="101"/>
      <c r="AE751" s="100"/>
      <c r="AF751" s="101"/>
      <c r="AG751" s="100"/>
      <c r="AH751" s="101"/>
      <c r="AI751" s="100"/>
      <c r="AJ751" s="101"/>
      <c r="AK751" s="100"/>
      <c r="AL751" s="101"/>
      <c r="AM751" s="101"/>
      <c r="AN751" s="8"/>
      <c r="AO751" s="147">
        <f>IFERROR(VLOOKUP(B751,'A2. Rate Change &amp; Enrollment'!$C$20:$K$769,3,FALSE),0)</f>
        <v>0</v>
      </c>
      <c r="AP751" s="147">
        <f>IFERROR(VLOOKUP(B751,'A2. Rate Change &amp; Enrollment'!$C$20:$K$769,7,FALSE),0)</f>
        <v>0</v>
      </c>
      <c r="AQ751" s="150" t="e">
        <f t="shared" si="94"/>
        <v>#DIV/0!</v>
      </c>
      <c r="AS751" s="177"/>
      <c r="AT751" s="177"/>
      <c r="AV751" s="153" t="e">
        <f t="shared" si="95"/>
        <v>#DIV/0!</v>
      </c>
      <c r="AW751" s="101"/>
      <c r="AY751" s="132"/>
      <c r="AZ751" s="101"/>
      <c r="BA751" s="94"/>
      <c r="BB751" s="94"/>
      <c r="BC751" s="94"/>
      <c r="BD751" s="94"/>
      <c r="BE751" s="101"/>
      <c r="BF751" s="132"/>
      <c r="BG751" s="98"/>
      <c r="BH751" s="74" t="str">
        <f t="shared" si="90"/>
        <v>N</v>
      </c>
      <c r="BI751" t="e">
        <f t="shared" si="91"/>
        <v>#DIV/0!</v>
      </c>
      <c r="BK751" s="283">
        <f>IFERROR(VLOOKUP($B751, 'A2. Rate Change &amp; Enrollment'!$C$14:$BY$769, 75, FALSE), 0)</f>
        <v>0</v>
      </c>
      <c r="BL751" s="283" t="e">
        <f t="shared" si="92"/>
        <v>#DIV/0!</v>
      </c>
      <c r="BM751" s="283" t="e">
        <f t="shared" si="93"/>
        <v>#DIV/0!</v>
      </c>
      <c r="BN751" t="e">
        <f t="shared" si="96"/>
        <v>#DIV/0!</v>
      </c>
    </row>
    <row r="752" spans="1:66" x14ac:dyDescent="0.35">
      <c r="A752" t="s">
        <v>1055</v>
      </c>
      <c r="B752" s="144"/>
      <c r="C752" s="98"/>
      <c r="D752" s="43" t="str">
        <f t="shared" si="89"/>
        <v>PPO</v>
      </c>
      <c r="E752" s="100"/>
      <c r="F752" s="101"/>
      <c r="G752" s="100"/>
      <c r="H752" s="101"/>
      <c r="I752" s="100"/>
      <c r="J752" s="101"/>
      <c r="K752" s="100"/>
      <c r="L752" s="101"/>
      <c r="M752" s="100"/>
      <c r="N752" s="101"/>
      <c r="O752" s="100"/>
      <c r="P752" s="101"/>
      <c r="Q752" s="100"/>
      <c r="R752" s="101"/>
      <c r="S752" s="100"/>
      <c r="T752" s="101"/>
      <c r="U752" s="118"/>
      <c r="V752" s="118"/>
      <c r="W752" s="100"/>
      <c r="X752" s="100"/>
      <c r="Y752" s="100"/>
      <c r="Z752" s="100"/>
      <c r="AA752" s="132"/>
      <c r="AB752" s="101"/>
      <c r="AC752" s="101"/>
      <c r="AD752" s="101"/>
      <c r="AE752" s="100"/>
      <c r="AF752" s="101"/>
      <c r="AG752" s="100"/>
      <c r="AH752" s="101"/>
      <c r="AI752" s="100"/>
      <c r="AJ752" s="101"/>
      <c r="AK752" s="100"/>
      <c r="AL752" s="101"/>
      <c r="AM752" s="101"/>
      <c r="AN752" s="8"/>
      <c r="AO752" s="147">
        <f>IFERROR(VLOOKUP(B752,'A2. Rate Change &amp; Enrollment'!$C$20:$K$769,3,FALSE),0)</f>
        <v>0</v>
      </c>
      <c r="AP752" s="147">
        <f>IFERROR(VLOOKUP(B752,'A2. Rate Change &amp; Enrollment'!$C$20:$K$769,7,FALSE),0)</f>
        <v>0</v>
      </c>
      <c r="AQ752" s="150" t="e">
        <f t="shared" si="94"/>
        <v>#DIV/0!</v>
      </c>
      <c r="AS752" s="177"/>
      <c r="AT752" s="177"/>
      <c r="AV752" s="153" t="e">
        <f t="shared" si="95"/>
        <v>#DIV/0!</v>
      </c>
      <c r="AW752" s="101"/>
      <c r="AY752" s="132"/>
      <c r="AZ752" s="101"/>
      <c r="BA752" s="94"/>
      <c r="BB752" s="94"/>
      <c r="BC752" s="94"/>
      <c r="BD752" s="94"/>
      <c r="BE752" s="101"/>
      <c r="BF752" s="132"/>
      <c r="BG752" s="98"/>
      <c r="BH752" s="74" t="str">
        <f t="shared" si="90"/>
        <v>N</v>
      </c>
      <c r="BI752" t="e">
        <f t="shared" si="91"/>
        <v>#DIV/0!</v>
      </c>
      <c r="BK752" s="283">
        <f>IFERROR(VLOOKUP($B752, 'A2. Rate Change &amp; Enrollment'!$C$14:$BY$769, 75, FALSE), 0)</f>
        <v>0</v>
      </c>
      <c r="BL752" s="283" t="e">
        <f t="shared" si="92"/>
        <v>#DIV/0!</v>
      </c>
      <c r="BM752" s="283" t="e">
        <f t="shared" si="93"/>
        <v>#DIV/0!</v>
      </c>
      <c r="BN752" t="e">
        <f t="shared" si="96"/>
        <v>#DIV/0!</v>
      </c>
    </row>
    <row r="753" spans="1:66" x14ac:dyDescent="0.35">
      <c r="A753" t="s">
        <v>1056</v>
      </c>
      <c r="B753" s="144"/>
      <c r="C753" s="98"/>
      <c r="D753" s="43" t="str">
        <f t="shared" si="89"/>
        <v>PPO</v>
      </c>
      <c r="E753" s="100"/>
      <c r="F753" s="101"/>
      <c r="G753" s="100"/>
      <c r="H753" s="101"/>
      <c r="I753" s="100"/>
      <c r="J753" s="101"/>
      <c r="K753" s="100"/>
      <c r="L753" s="101"/>
      <c r="M753" s="100"/>
      <c r="N753" s="101"/>
      <c r="O753" s="100"/>
      <c r="P753" s="101"/>
      <c r="Q753" s="100"/>
      <c r="R753" s="101"/>
      <c r="S753" s="100"/>
      <c r="T753" s="101"/>
      <c r="U753" s="118"/>
      <c r="V753" s="118"/>
      <c r="W753" s="100"/>
      <c r="X753" s="100"/>
      <c r="Y753" s="100"/>
      <c r="Z753" s="100"/>
      <c r="AA753" s="132"/>
      <c r="AB753" s="101"/>
      <c r="AC753" s="101"/>
      <c r="AD753" s="101"/>
      <c r="AE753" s="100"/>
      <c r="AF753" s="101"/>
      <c r="AG753" s="100"/>
      <c r="AH753" s="101"/>
      <c r="AI753" s="100"/>
      <c r="AJ753" s="101"/>
      <c r="AK753" s="100"/>
      <c r="AL753" s="101"/>
      <c r="AM753" s="101"/>
      <c r="AN753" s="8"/>
      <c r="AO753" s="147">
        <f>IFERROR(VLOOKUP(B753,'A2. Rate Change &amp; Enrollment'!$C$20:$K$769,3,FALSE),0)</f>
        <v>0</v>
      </c>
      <c r="AP753" s="147">
        <f>IFERROR(VLOOKUP(B753,'A2. Rate Change &amp; Enrollment'!$C$20:$K$769,7,FALSE),0)</f>
        <v>0</v>
      </c>
      <c r="AQ753" s="150" t="e">
        <f t="shared" si="94"/>
        <v>#DIV/0!</v>
      </c>
      <c r="AS753" s="177"/>
      <c r="AT753" s="177"/>
      <c r="AV753" s="153" t="e">
        <f t="shared" si="95"/>
        <v>#DIV/0!</v>
      </c>
      <c r="AW753" s="101"/>
      <c r="AY753" s="132"/>
      <c r="AZ753" s="101"/>
      <c r="BA753" s="94"/>
      <c r="BB753" s="94"/>
      <c r="BC753" s="94"/>
      <c r="BD753" s="94"/>
      <c r="BE753" s="101"/>
      <c r="BF753" s="132"/>
      <c r="BG753" s="98"/>
      <c r="BH753" s="74" t="str">
        <f t="shared" si="90"/>
        <v>N</v>
      </c>
      <c r="BI753" t="e">
        <f t="shared" si="91"/>
        <v>#DIV/0!</v>
      </c>
      <c r="BK753" s="283">
        <f>IFERROR(VLOOKUP($B753, 'A2. Rate Change &amp; Enrollment'!$C$14:$BY$769, 75, FALSE), 0)</f>
        <v>0</v>
      </c>
      <c r="BL753" s="283" t="e">
        <f t="shared" si="92"/>
        <v>#DIV/0!</v>
      </c>
      <c r="BM753" s="283" t="e">
        <f t="shared" si="93"/>
        <v>#DIV/0!</v>
      </c>
      <c r="BN753" t="e">
        <f t="shared" si="96"/>
        <v>#DIV/0!</v>
      </c>
    </row>
    <row r="754" spans="1:66" x14ac:dyDescent="0.35">
      <c r="A754" t="s">
        <v>1057</v>
      </c>
      <c r="B754" s="144"/>
      <c r="C754" s="98"/>
      <c r="D754" s="43" t="str">
        <f t="shared" si="89"/>
        <v>PPO</v>
      </c>
      <c r="E754" s="100"/>
      <c r="F754" s="101"/>
      <c r="G754" s="100"/>
      <c r="H754" s="101"/>
      <c r="I754" s="100"/>
      <c r="J754" s="101"/>
      <c r="K754" s="100"/>
      <c r="L754" s="101"/>
      <c r="M754" s="100"/>
      <c r="N754" s="101"/>
      <c r="O754" s="100"/>
      <c r="P754" s="101"/>
      <c r="Q754" s="100"/>
      <c r="R754" s="101"/>
      <c r="S754" s="100"/>
      <c r="T754" s="101"/>
      <c r="U754" s="118"/>
      <c r="V754" s="118"/>
      <c r="W754" s="100"/>
      <c r="X754" s="100"/>
      <c r="Y754" s="100"/>
      <c r="Z754" s="100"/>
      <c r="AA754" s="132"/>
      <c r="AB754" s="101"/>
      <c r="AC754" s="101"/>
      <c r="AD754" s="101"/>
      <c r="AE754" s="100"/>
      <c r="AF754" s="101"/>
      <c r="AG754" s="100"/>
      <c r="AH754" s="101"/>
      <c r="AI754" s="100"/>
      <c r="AJ754" s="101"/>
      <c r="AK754" s="100"/>
      <c r="AL754" s="101"/>
      <c r="AM754" s="101"/>
      <c r="AN754" s="8"/>
      <c r="AO754" s="147">
        <f>IFERROR(VLOOKUP(B754,'A2. Rate Change &amp; Enrollment'!$C$20:$K$769,3,FALSE),0)</f>
        <v>0</v>
      </c>
      <c r="AP754" s="147">
        <f>IFERROR(VLOOKUP(B754,'A2. Rate Change &amp; Enrollment'!$C$20:$K$769,7,FALSE),0)</f>
        <v>0</v>
      </c>
      <c r="AQ754" s="150" t="e">
        <f t="shared" si="94"/>
        <v>#DIV/0!</v>
      </c>
      <c r="AS754" s="177"/>
      <c r="AT754" s="177"/>
      <c r="AV754" s="153" t="e">
        <f t="shared" si="95"/>
        <v>#DIV/0!</v>
      </c>
      <c r="AW754" s="101"/>
      <c r="AY754" s="132"/>
      <c r="AZ754" s="101"/>
      <c r="BA754" s="94"/>
      <c r="BB754" s="94"/>
      <c r="BC754" s="94"/>
      <c r="BD754" s="94"/>
      <c r="BE754" s="101"/>
      <c r="BF754" s="132"/>
      <c r="BG754" s="98"/>
      <c r="BH754" s="74" t="str">
        <f t="shared" si="90"/>
        <v>N</v>
      </c>
      <c r="BI754" t="e">
        <f t="shared" si="91"/>
        <v>#DIV/0!</v>
      </c>
      <c r="BK754" s="283">
        <f>IFERROR(VLOOKUP($B754, 'A2. Rate Change &amp; Enrollment'!$C$14:$BY$769, 75, FALSE), 0)</f>
        <v>0</v>
      </c>
      <c r="BL754" s="283" t="e">
        <f t="shared" si="92"/>
        <v>#DIV/0!</v>
      </c>
      <c r="BM754" s="283" t="e">
        <f t="shared" si="93"/>
        <v>#DIV/0!</v>
      </c>
      <c r="BN754" t="e">
        <f t="shared" si="96"/>
        <v>#DIV/0!</v>
      </c>
    </row>
    <row r="755" spans="1:66" x14ac:dyDescent="0.35">
      <c r="A755" t="s">
        <v>1058</v>
      </c>
      <c r="B755" s="144"/>
      <c r="C755" s="98"/>
      <c r="D755" s="43" t="str">
        <f t="shared" si="89"/>
        <v>PPO</v>
      </c>
      <c r="E755" s="100"/>
      <c r="F755" s="101"/>
      <c r="G755" s="100"/>
      <c r="H755" s="101"/>
      <c r="I755" s="100"/>
      <c r="J755" s="101"/>
      <c r="K755" s="100"/>
      <c r="L755" s="101"/>
      <c r="M755" s="100"/>
      <c r="N755" s="101"/>
      <c r="O755" s="100"/>
      <c r="P755" s="101"/>
      <c r="Q755" s="100"/>
      <c r="R755" s="101"/>
      <c r="S755" s="100"/>
      <c r="T755" s="101"/>
      <c r="U755" s="118"/>
      <c r="V755" s="118"/>
      <c r="W755" s="100"/>
      <c r="X755" s="100"/>
      <c r="Y755" s="100"/>
      <c r="Z755" s="100"/>
      <c r="AA755" s="132"/>
      <c r="AB755" s="101"/>
      <c r="AC755" s="101"/>
      <c r="AD755" s="101"/>
      <c r="AE755" s="100"/>
      <c r="AF755" s="101"/>
      <c r="AG755" s="100"/>
      <c r="AH755" s="101"/>
      <c r="AI755" s="100"/>
      <c r="AJ755" s="101"/>
      <c r="AK755" s="100"/>
      <c r="AL755" s="101"/>
      <c r="AM755" s="101"/>
      <c r="AN755" s="8"/>
      <c r="AO755" s="147">
        <f>IFERROR(VLOOKUP(B755,'A2. Rate Change &amp; Enrollment'!$C$20:$K$769,3,FALSE),0)</f>
        <v>0</v>
      </c>
      <c r="AP755" s="147">
        <f>IFERROR(VLOOKUP(B755,'A2. Rate Change &amp; Enrollment'!$C$20:$K$769,7,FALSE),0)</f>
        <v>0</v>
      </c>
      <c r="AQ755" s="150" t="e">
        <f t="shared" si="94"/>
        <v>#DIV/0!</v>
      </c>
      <c r="AS755" s="177"/>
      <c r="AT755" s="177"/>
      <c r="AV755" s="153" t="e">
        <f t="shared" si="95"/>
        <v>#DIV/0!</v>
      </c>
      <c r="AW755" s="101"/>
      <c r="AY755" s="132"/>
      <c r="AZ755" s="101"/>
      <c r="BA755" s="94"/>
      <c r="BB755" s="94"/>
      <c r="BC755" s="94"/>
      <c r="BD755" s="94"/>
      <c r="BE755" s="101"/>
      <c r="BF755" s="132"/>
      <c r="BG755" s="98"/>
      <c r="BH755" s="74" t="str">
        <f t="shared" si="90"/>
        <v>N</v>
      </c>
      <c r="BI755" t="e">
        <f t="shared" si="91"/>
        <v>#DIV/0!</v>
      </c>
      <c r="BK755" s="283">
        <f>IFERROR(VLOOKUP($B755, 'A2. Rate Change &amp; Enrollment'!$C$14:$BY$769, 75, FALSE), 0)</f>
        <v>0</v>
      </c>
      <c r="BL755" s="283" t="e">
        <f t="shared" si="92"/>
        <v>#DIV/0!</v>
      </c>
      <c r="BM755" s="283" t="e">
        <f t="shared" si="93"/>
        <v>#DIV/0!</v>
      </c>
      <c r="BN755" t="e">
        <f t="shared" si="96"/>
        <v>#DIV/0!</v>
      </c>
    </row>
    <row r="756" spans="1:66" x14ac:dyDescent="0.35">
      <c r="A756" t="s">
        <v>1059</v>
      </c>
      <c r="B756" s="144"/>
      <c r="C756" s="98"/>
      <c r="D756" s="43" t="str">
        <f t="shared" si="89"/>
        <v>PPO</v>
      </c>
      <c r="E756" s="100"/>
      <c r="F756" s="101"/>
      <c r="G756" s="100"/>
      <c r="H756" s="101"/>
      <c r="I756" s="100"/>
      <c r="J756" s="101"/>
      <c r="K756" s="100"/>
      <c r="L756" s="101"/>
      <c r="M756" s="100"/>
      <c r="N756" s="101"/>
      <c r="O756" s="100"/>
      <c r="P756" s="101"/>
      <c r="Q756" s="100"/>
      <c r="R756" s="101"/>
      <c r="S756" s="100"/>
      <c r="T756" s="101"/>
      <c r="U756" s="118"/>
      <c r="V756" s="118"/>
      <c r="W756" s="100"/>
      <c r="X756" s="100"/>
      <c r="Y756" s="100"/>
      <c r="Z756" s="100"/>
      <c r="AA756" s="132"/>
      <c r="AB756" s="101"/>
      <c r="AC756" s="101"/>
      <c r="AD756" s="101"/>
      <c r="AE756" s="100"/>
      <c r="AF756" s="101"/>
      <c r="AG756" s="100"/>
      <c r="AH756" s="101"/>
      <c r="AI756" s="100"/>
      <c r="AJ756" s="101"/>
      <c r="AK756" s="100"/>
      <c r="AL756" s="101"/>
      <c r="AM756" s="101"/>
      <c r="AN756" s="8"/>
      <c r="AO756" s="147">
        <f>IFERROR(VLOOKUP(B756,'A2. Rate Change &amp; Enrollment'!$C$20:$K$769,3,FALSE),0)</f>
        <v>0</v>
      </c>
      <c r="AP756" s="147">
        <f>IFERROR(VLOOKUP(B756,'A2. Rate Change &amp; Enrollment'!$C$20:$K$769,7,FALSE),0)</f>
        <v>0</v>
      </c>
      <c r="AQ756" s="150" t="e">
        <f t="shared" si="94"/>
        <v>#DIV/0!</v>
      </c>
      <c r="AS756" s="177"/>
      <c r="AT756" s="177"/>
      <c r="AV756" s="153" t="e">
        <f t="shared" si="95"/>
        <v>#DIV/0!</v>
      </c>
      <c r="AW756" s="101"/>
      <c r="AY756" s="132"/>
      <c r="AZ756" s="101"/>
      <c r="BA756" s="94"/>
      <c r="BB756" s="94"/>
      <c r="BC756" s="94"/>
      <c r="BD756" s="94"/>
      <c r="BE756" s="101"/>
      <c r="BF756" s="132"/>
      <c r="BG756" s="98"/>
      <c r="BH756" s="74" t="str">
        <f t="shared" si="90"/>
        <v>N</v>
      </c>
      <c r="BI756" t="e">
        <f t="shared" si="91"/>
        <v>#DIV/0!</v>
      </c>
      <c r="BK756" s="283">
        <f>IFERROR(VLOOKUP($B756, 'A2. Rate Change &amp; Enrollment'!$C$14:$BY$769, 75, FALSE), 0)</f>
        <v>0</v>
      </c>
      <c r="BL756" s="283" t="e">
        <f t="shared" si="92"/>
        <v>#DIV/0!</v>
      </c>
      <c r="BM756" s="283" t="e">
        <f t="shared" si="93"/>
        <v>#DIV/0!</v>
      </c>
      <c r="BN756" t="e">
        <f t="shared" si="96"/>
        <v>#DIV/0!</v>
      </c>
    </row>
    <row r="757" spans="1:66" x14ac:dyDescent="0.35">
      <c r="A757" t="s">
        <v>1060</v>
      </c>
      <c r="B757" s="144"/>
      <c r="C757" s="98"/>
      <c r="D757" s="43" t="str">
        <f t="shared" si="89"/>
        <v>PPO</v>
      </c>
      <c r="E757" s="100"/>
      <c r="F757" s="101"/>
      <c r="G757" s="100"/>
      <c r="H757" s="101"/>
      <c r="I757" s="100"/>
      <c r="J757" s="101"/>
      <c r="K757" s="100"/>
      <c r="L757" s="101"/>
      <c r="M757" s="100"/>
      <c r="N757" s="101"/>
      <c r="O757" s="100"/>
      <c r="P757" s="101"/>
      <c r="Q757" s="100"/>
      <c r="R757" s="101"/>
      <c r="S757" s="100"/>
      <c r="T757" s="101"/>
      <c r="U757" s="118"/>
      <c r="V757" s="118"/>
      <c r="W757" s="100"/>
      <c r="X757" s="100"/>
      <c r="Y757" s="100"/>
      <c r="Z757" s="100"/>
      <c r="AA757" s="132"/>
      <c r="AB757" s="101"/>
      <c r="AC757" s="101"/>
      <c r="AD757" s="101"/>
      <c r="AE757" s="100"/>
      <c r="AF757" s="101"/>
      <c r="AG757" s="100"/>
      <c r="AH757" s="101"/>
      <c r="AI757" s="100"/>
      <c r="AJ757" s="101"/>
      <c r="AK757" s="100"/>
      <c r="AL757" s="101"/>
      <c r="AM757" s="101"/>
      <c r="AN757" s="8"/>
      <c r="AO757" s="147">
        <f>IFERROR(VLOOKUP(B757,'A2. Rate Change &amp; Enrollment'!$C$20:$K$769,3,FALSE),0)</f>
        <v>0</v>
      </c>
      <c r="AP757" s="147">
        <f>IFERROR(VLOOKUP(B757,'A2. Rate Change &amp; Enrollment'!$C$20:$K$769,7,FALSE),0)</f>
        <v>0</v>
      </c>
      <c r="AQ757" s="150" t="e">
        <f t="shared" si="94"/>
        <v>#DIV/0!</v>
      </c>
      <c r="AS757" s="177"/>
      <c r="AT757" s="177"/>
      <c r="AV757" s="153" t="e">
        <f t="shared" si="95"/>
        <v>#DIV/0!</v>
      </c>
      <c r="AW757" s="101"/>
      <c r="AY757" s="132"/>
      <c r="AZ757" s="101"/>
      <c r="BA757" s="94"/>
      <c r="BB757" s="94"/>
      <c r="BC757" s="94"/>
      <c r="BD757" s="94"/>
      <c r="BE757" s="101"/>
      <c r="BF757" s="132"/>
      <c r="BG757" s="98"/>
      <c r="BH757" s="74" t="str">
        <f t="shared" si="90"/>
        <v>N</v>
      </c>
      <c r="BI757" t="e">
        <f t="shared" si="91"/>
        <v>#DIV/0!</v>
      </c>
      <c r="BK757" s="283">
        <f>IFERROR(VLOOKUP($B757, 'A2. Rate Change &amp; Enrollment'!$C$14:$BY$769, 75, FALSE), 0)</f>
        <v>0</v>
      </c>
      <c r="BL757" s="283" t="e">
        <f t="shared" si="92"/>
        <v>#DIV/0!</v>
      </c>
      <c r="BM757" s="283" t="e">
        <f t="shared" si="93"/>
        <v>#DIV/0!</v>
      </c>
      <c r="BN757" t="e">
        <f t="shared" si="96"/>
        <v>#DIV/0!</v>
      </c>
    </row>
    <row r="758" spans="1:66" x14ac:dyDescent="0.35">
      <c r="A758" t="s">
        <v>1061</v>
      </c>
      <c r="B758" s="144"/>
      <c r="C758" s="98"/>
      <c r="D758" s="43" t="str">
        <f t="shared" si="89"/>
        <v>PPO</v>
      </c>
      <c r="E758" s="100"/>
      <c r="F758" s="101"/>
      <c r="G758" s="100"/>
      <c r="H758" s="101"/>
      <c r="I758" s="100"/>
      <c r="J758" s="101"/>
      <c r="K758" s="100"/>
      <c r="L758" s="101"/>
      <c r="M758" s="100"/>
      <c r="N758" s="101"/>
      <c r="O758" s="100"/>
      <c r="P758" s="101"/>
      <c r="Q758" s="100"/>
      <c r="R758" s="101"/>
      <c r="S758" s="100"/>
      <c r="T758" s="101"/>
      <c r="U758" s="118"/>
      <c r="V758" s="118"/>
      <c r="W758" s="100"/>
      <c r="X758" s="100"/>
      <c r="Y758" s="100"/>
      <c r="Z758" s="100"/>
      <c r="AA758" s="132"/>
      <c r="AB758" s="101"/>
      <c r="AC758" s="101"/>
      <c r="AD758" s="101"/>
      <c r="AE758" s="100"/>
      <c r="AF758" s="101"/>
      <c r="AG758" s="100"/>
      <c r="AH758" s="101"/>
      <c r="AI758" s="100"/>
      <c r="AJ758" s="101"/>
      <c r="AK758" s="100"/>
      <c r="AL758" s="101"/>
      <c r="AM758" s="101"/>
      <c r="AN758" s="8"/>
      <c r="AO758" s="147">
        <f>IFERROR(VLOOKUP(B758,'A2. Rate Change &amp; Enrollment'!$C$20:$K$769,3,FALSE),0)</f>
        <v>0</v>
      </c>
      <c r="AP758" s="147">
        <f>IFERROR(VLOOKUP(B758,'A2. Rate Change &amp; Enrollment'!$C$20:$K$769,7,FALSE),0)</f>
        <v>0</v>
      </c>
      <c r="AQ758" s="150" t="e">
        <f t="shared" si="94"/>
        <v>#DIV/0!</v>
      </c>
      <c r="AS758" s="177"/>
      <c r="AT758" s="177"/>
      <c r="AV758" s="153" t="e">
        <f t="shared" si="95"/>
        <v>#DIV/0!</v>
      </c>
      <c r="AW758" s="101"/>
      <c r="AY758" s="132"/>
      <c r="AZ758" s="101"/>
      <c r="BA758" s="94"/>
      <c r="BB758" s="94"/>
      <c r="BC758" s="94"/>
      <c r="BD758" s="94"/>
      <c r="BE758" s="101"/>
      <c r="BF758" s="132"/>
      <c r="BG758" s="98"/>
      <c r="BH758" s="74" t="str">
        <f t="shared" si="90"/>
        <v>N</v>
      </c>
      <c r="BI758" t="e">
        <f t="shared" si="91"/>
        <v>#DIV/0!</v>
      </c>
      <c r="BK758" s="283">
        <f>IFERROR(VLOOKUP($B758, 'A2. Rate Change &amp; Enrollment'!$C$14:$BY$769, 75, FALSE), 0)</f>
        <v>0</v>
      </c>
      <c r="BL758" s="283" t="e">
        <f t="shared" si="92"/>
        <v>#DIV/0!</v>
      </c>
      <c r="BM758" s="283" t="e">
        <f t="shared" si="93"/>
        <v>#DIV/0!</v>
      </c>
      <c r="BN758" t="e">
        <f t="shared" si="96"/>
        <v>#DIV/0!</v>
      </c>
    </row>
    <row r="759" spans="1:66" x14ac:dyDescent="0.35">
      <c r="A759" t="s">
        <v>1062</v>
      </c>
      <c r="B759" s="144"/>
      <c r="C759" s="98"/>
      <c r="D759" s="43" t="str">
        <f t="shared" si="89"/>
        <v>PPO</v>
      </c>
      <c r="E759" s="100"/>
      <c r="F759" s="101"/>
      <c r="G759" s="100"/>
      <c r="H759" s="101"/>
      <c r="I759" s="100"/>
      <c r="J759" s="101"/>
      <c r="K759" s="100"/>
      <c r="L759" s="101"/>
      <c r="M759" s="100"/>
      <c r="N759" s="101"/>
      <c r="O759" s="100"/>
      <c r="P759" s="101"/>
      <c r="Q759" s="100"/>
      <c r="R759" s="101"/>
      <c r="S759" s="100"/>
      <c r="T759" s="101"/>
      <c r="U759" s="118"/>
      <c r="V759" s="118"/>
      <c r="W759" s="100"/>
      <c r="X759" s="100"/>
      <c r="Y759" s="100"/>
      <c r="Z759" s="100"/>
      <c r="AA759" s="132"/>
      <c r="AB759" s="101"/>
      <c r="AC759" s="101"/>
      <c r="AD759" s="101"/>
      <c r="AE759" s="100"/>
      <c r="AF759" s="101"/>
      <c r="AG759" s="100"/>
      <c r="AH759" s="101"/>
      <c r="AI759" s="100"/>
      <c r="AJ759" s="101"/>
      <c r="AK759" s="100"/>
      <c r="AL759" s="101"/>
      <c r="AM759" s="101"/>
      <c r="AN759" s="8"/>
      <c r="AO759" s="147">
        <f>IFERROR(VLOOKUP(B759,'A2. Rate Change &amp; Enrollment'!$C$20:$K$769,3,FALSE),0)</f>
        <v>0</v>
      </c>
      <c r="AP759" s="147">
        <f>IFERROR(VLOOKUP(B759,'A2. Rate Change &amp; Enrollment'!$C$20:$K$769,7,FALSE),0)</f>
        <v>0</v>
      </c>
      <c r="AQ759" s="150" t="e">
        <f t="shared" si="94"/>
        <v>#DIV/0!</v>
      </c>
      <c r="AS759" s="177"/>
      <c r="AT759" s="177"/>
      <c r="AV759" s="153" t="e">
        <f t="shared" si="95"/>
        <v>#DIV/0!</v>
      </c>
      <c r="AW759" s="101"/>
      <c r="AY759" s="132"/>
      <c r="AZ759" s="101"/>
      <c r="BA759" s="94"/>
      <c r="BB759" s="94"/>
      <c r="BC759" s="94"/>
      <c r="BD759" s="94"/>
      <c r="BE759" s="101"/>
      <c r="BF759" s="132"/>
      <c r="BG759" s="98"/>
      <c r="BH759" s="74" t="str">
        <f t="shared" si="90"/>
        <v>N</v>
      </c>
      <c r="BI759" t="e">
        <f t="shared" si="91"/>
        <v>#DIV/0!</v>
      </c>
      <c r="BK759" s="283">
        <f>IFERROR(VLOOKUP($B759, 'A2. Rate Change &amp; Enrollment'!$C$14:$BY$769, 75, FALSE), 0)</f>
        <v>0</v>
      </c>
      <c r="BL759" s="283" t="e">
        <f t="shared" si="92"/>
        <v>#DIV/0!</v>
      </c>
      <c r="BM759" s="283" t="e">
        <f t="shared" si="93"/>
        <v>#DIV/0!</v>
      </c>
      <c r="BN759" t="e">
        <f t="shared" si="96"/>
        <v>#DIV/0!</v>
      </c>
    </row>
    <row r="760" spans="1:66" x14ac:dyDescent="0.35">
      <c r="A760" t="s">
        <v>1063</v>
      </c>
      <c r="B760" s="144"/>
      <c r="C760" s="98"/>
      <c r="D760" s="43" t="str">
        <f t="shared" si="89"/>
        <v>PPO</v>
      </c>
      <c r="E760" s="100"/>
      <c r="F760" s="101"/>
      <c r="G760" s="100"/>
      <c r="H760" s="101"/>
      <c r="I760" s="100"/>
      <c r="J760" s="101"/>
      <c r="K760" s="100"/>
      <c r="L760" s="101"/>
      <c r="M760" s="100"/>
      <c r="N760" s="101"/>
      <c r="O760" s="100"/>
      <c r="P760" s="101"/>
      <c r="Q760" s="100"/>
      <c r="R760" s="101"/>
      <c r="S760" s="100"/>
      <c r="T760" s="101"/>
      <c r="U760" s="118"/>
      <c r="V760" s="118"/>
      <c r="W760" s="100"/>
      <c r="X760" s="100"/>
      <c r="Y760" s="100"/>
      <c r="Z760" s="100"/>
      <c r="AA760" s="132"/>
      <c r="AB760" s="101"/>
      <c r="AC760" s="101"/>
      <c r="AD760" s="101"/>
      <c r="AE760" s="100"/>
      <c r="AF760" s="101"/>
      <c r="AG760" s="100"/>
      <c r="AH760" s="101"/>
      <c r="AI760" s="100"/>
      <c r="AJ760" s="101"/>
      <c r="AK760" s="100"/>
      <c r="AL760" s="101"/>
      <c r="AM760" s="101"/>
      <c r="AN760" s="8"/>
      <c r="AO760" s="147">
        <f>IFERROR(VLOOKUP(B760,'A2. Rate Change &amp; Enrollment'!$C$20:$K$769,3,FALSE),0)</f>
        <v>0</v>
      </c>
      <c r="AP760" s="147">
        <f>IFERROR(VLOOKUP(B760,'A2. Rate Change &amp; Enrollment'!$C$20:$K$769,7,FALSE),0)</f>
        <v>0</v>
      </c>
      <c r="AQ760" s="150" t="e">
        <f t="shared" si="94"/>
        <v>#DIV/0!</v>
      </c>
      <c r="AS760" s="177"/>
      <c r="AT760" s="177"/>
      <c r="AV760" s="153" t="e">
        <f t="shared" si="95"/>
        <v>#DIV/0!</v>
      </c>
      <c r="AW760" s="101"/>
      <c r="AY760" s="132"/>
      <c r="AZ760" s="101"/>
      <c r="BA760" s="94"/>
      <c r="BB760" s="94"/>
      <c r="BC760" s="94"/>
      <c r="BD760" s="94"/>
      <c r="BE760" s="101"/>
      <c r="BF760" s="132"/>
      <c r="BG760" s="98"/>
      <c r="BH760" s="74" t="str">
        <f t="shared" si="90"/>
        <v>N</v>
      </c>
      <c r="BI760" t="e">
        <f t="shared" si="91"/>
        <v>#DIV/0!</v>
      </c>
      <c r="BK760" s="283">
        <f>IFERROR(VLOOKUP($B760, 'A2. Rate Change &amp; Enrollment'!$C$14:$BY$769, 75, FALSE), 0)</f>
        <v>0</v>
      </c>
      <c r="BL760" s="283" t="e">
        <f t="shared" si="92"/>
        <v>#DIV/0!</v>
      </c>
      <c r="BM760" s="283" t="e">
        <f t="shared" si="93"/>
        <v>#DIV/0!</v>
      </c>
      <c r="BN760" t="e">
        <f t="shared" si="96"/>
        <v>#DIV/0!</v>
      </c>
    </row>
    <row r="761" spans="1:66" x14ac:dyDescent="0.35">
      <c r="A761" t="s">
        <v>1064</v>
      </c>
      <c r="B761" s="144"/>
      <c r="C761" s="98"/>
      <c r="D761" s="43" t="str">
        <f t="shared" si="89"/>
        <v>PPO</v>
      </c>
      <c r="E761" s="100"/>
      <c r="F761" s="101"/>
      <c r="G761" s="100"/>
      <c r="H761" s="101"/>
      <c r="I761" s="100"/>
      <c r="J761" s="101"/>
      <c r="K761" s="100"/>
      <c r="L761" s="101"/>
      <c r="M761" s="100"/>
      <c r="N761" s="101"/>
      <c r="O761" s="100"/>
      <c r="P761" s="101"/>
      <c r="Q761" s="100"/>
      <c r="R761" s="101"/>
      <c r="S761" s="100"/>
      <c r="T761" s="101"/>
      <c r="U761" s="118"/>
      <c r="V761" s="118"/>
      <c r="W761" s="100"/>
      <c r="X761" s="100"/>
      <c r="Y761" s="100"/>
      <c r="Z761" s="100"/>
      <c r="AA761" s="132"/>
      <c r="AB761" s="101"/>
      <c r="AC761" s="101"/>
      <c r="AD761" s="101"/>
      <c r="AE761" s="100"/>
      <c r="AF761" s="101"/>
      <c r="AG761" s="100"/>
      <c r="AH761" s="101"/>
      <c r="AI761" s="100"/>
      <c r="AJ761" s="101"/>
      <c r="AK761" s="100"/>
      <c r="AL761" s="101"/>
      <c r="AM761" s="101"/>
      <c r="AN761" s="8"/>
      <c r="AO761" s="147">
        <f>IFERROR(VLOOKUP(B761,'A2. Rate Change &amp; Enrollment'!$C$20:$K$769,3,FALSE),0)</f>
        <v>0</v>
      </c>
      <c r="AP761" s="147">
        <f>IFERROR(VLOOKUP(B761,'A2. Rate Change &amp; Enrollment'!$C$20:$K$769,7,FALSE),0)</f>
        <v>0</v>
      </c>
      <c r="AQ761" s="150" t="e">
        <f t="shared" si="94"/>
        <v>#DIV/0!</v>
      </c>
      <c r="AS761" s="177"/>
      <c r="AT761" s="177"/>
      <c r="AV761" s="153" t="e">
        <f t="shared" si="95"/>
        <v>#DIV/0!</v>
      </c>
      <c r="AW761" s="101"/>
      <c r="AY761" s="132"/>
      <c r="AZ761" s="101"/>
      <c r="BA761" s="94"/>
      <c r="BB761" s="94"/>
      <c r="BC761" s="94"/>
      <c r="BD761" s="94"/>
      <c r="BE761" s="101"/>
      <c r="BF761" s="132"/>
      <c r="BG761" s="98"/>
      <c r="BH761" s="74" t="str">
        <f t="shared" si="90"/>
        <v>N</v>
      </c>
      <c r="BI761" t="e">
        <f t="shared" si="91"/>
        <v>#DIV/0!</v>
      </c>
      <c r="BK761" s="283">
        <f>IFERROR(VLOOKUP($B761, 'A2. Rate Change &amp; Enrollment'!$C$14:$BY$769, 75, FALSE), 0)</f>
        <v>0</v>
      </c>
      <c r="BL761" s="283" t="e">
        <f t="shared" si="92"/>
        <v>#DIV/0!</v>
      </c>
      <c r="BM761" s="283" t="e">
        <f t="shared" si="93"/>
        <v>#DIV/0!</v>
      </c>
      <c r="BN761" t="e">
        <f t="shared" si="96"/>
        <v>#DIV/0!</v>
      </c>
    </row>
    <row r="762" spans="1:66" x14ac:dyDescent="0.35">
      <c r="A762" t="s">
        <v>1065</v>
      </c>
      <c r="B762" s="144"/>
      <c r="C762" s="98"/>
      <c r="D762" s="43" t="str">
        <f t="shared" si="89"/>
        <v>PPO</v>
      </c>
      <c r="E762" s="100"/>
      <c r="F762" s="101"/>
      <c r="G762" s="100"/>
      <c r="H762" s="101"/>
      <c r="I762" s="100"/>
      <c r="J762" s="101"/>
      <c r="K762" s="100"/>
      <c r="L762" s="101"/>
      <c r="M762" s="100"/>
      <c r="N762" s="101"/>
      <c r="O762" s="100"/>
      <c r="P762" s="101"/>
      <c r="Q762" s="100"/>
      <c r="R762" s="101"/>
      <c r="S762" s="100"/>
      <c r="T762" s="101"/>
      <c r="U762" s="118"/>
      <c r="V762" s="118"/>
      <c r="W762" s="100"/>
      <c r="X762" s="100"/>
      <c r="Y762" s="100"/>
      <c r="Z762" s="100"/>
      <c r="AA762" s="132"/>
      <c r="AB762" s="101"/>
      <c r="AC762" s="101"/>
      <c r="AD762" s="101"/>
      <c r="AE762" s="100"/>
      <c r="AF762" s="101"/>
      <c r="AG762" s="100"/>
      <c r="AH762" s="101"/>
      <c r="AI762" s="100"/>
      <c r="AJ762" s="101"/>
      <c r="AK762" s="100"/>
      <c r="AL762" s="101"/>
      <c r="AM762" s="101"/>
      <c r="AN762" s="8"/>
      <c r="AO762" s="147">
        <f>IFERROR(VLOOKUP(B762,'A2. Rate Change &amp; Enrollment'!$C$20:$K$769,3,FALSE),0)</f>
        <v>0</v>
      </c>
      <c r="AP762" s="147">
        <f>IFERROR(VLOOKUP(B762,'A2. Rate Change &amp; Enrollment'!$C$20:$K$769,7,FALSE),0)</f>
        <v>0</v>
      </c>
      <c r="AQ762" s="150" t="e">
        <f t="shared" si="94"/>
        <v>#DIV/0!</v>
      </c>
      <c r="AS762" s="177"/>
      <c r="AT762" s="177"/>
      <c r="AV762" s="153" t="e">
        <f t="shared" si="95"/>
        <v>#DIV/0!</v>
      </c>
      <c r="AW762" s="101"/>
      <c r="AY762" s="132"/>
      <c r="AZ762" s="101"/>
      <c r="BA762" s="94"/>
      <c r="BB762" s="94"/>
      <c r="BC762" s="94"/>
      <c r="BD762" s="94"/>
      <c r="BE762" s="101"/>
      <c r="BF762" s="132"/>
      <c r="BG762" s="98"/>
      <c r="BH762" s="74" t="str">
        <f t="shared" si="90"/>
        <v>N</v>
      </c>
      <c r="BI762" t="e">
        <f t="shared" si="91"/>
        <v>#DIV/0!</v>
      </c>
      <c r="BK762" s="283">
        <f>IFERROR(VLOOKUP($B762, 'A2. Rate Change &amp; Enrollment'!$C$14:$BY$769, 75, FALSE), 0)</f>
        <v>0</v>
      </c>
      <c r="BL762" s="283" t="e">
        <f t="shared" si="92"/>
        <v>#DIV/0!</v>
      </c>
      <c r="BM762" s="283" t="e">
        <f t="shared" si="93"/>
        <v>#DIV/0!</v>
      </c>
      <c r="BN762" t="e">
        <f t="shared" si="96"/>
        <v>#DIV/0!</v>
      </c>
    </row>
    <row r="763" spans="1:66" x14ac:dyDescent="0.35">
      <c r="A763" t="s">
        <v>1066</v>
      </c>
      <c r="B763" s="144"/>
      <c r="C763" s="98"/>
      <c r="D763" s="43" t="str">
        <f t="shared" si="89"/>
        <v>PPO</v>
      </c>
      <c r="E763" s="100"/>
      <c r="F763" s="101"/>
      <c r="G763" s="100"/>
      <c r="H763" s="101"/>
      <c r="I763" s="100"/>
      <c r="J763" s="101"/>
      <c r="K763" s="100"/>
      <c r="L763" s="101"/>
      <c r="M763" s="100"/>
      <c r="N763" s="101"/>
      <c r="O763" s="100"/>
      <c r="P763" s="101"/>
      <c r="Q763" s="100"/>
      <c r="R763" s="101"/>
      <c r="S763" s="100"/>
      <c r="T763" s="101"/>
      <c r="U763" s="118"/>
      <c r="V763" s="118"/>
      <c r="W763" s="100"/>
      <c r="X763" s="100"/>
      <c r="Y763" s="100"/>
      <c r="Z763" s="100"/>
      <c r="AA763" s="132"/>
      <c r="AB763" s="101"/>
      <c r="AC763" s="101"/>
      <c r="AD763" s="101"/>
      <c r="AE763" s="100"/>
      <c r="AF763" s="101"/>
      <c r="AG763" s="100"/>
      <c r="AH763" s="101"/>
      <c r="AI763" s="100"/>
      <c r="AJ763" s="101"/>
      <c r="AK763" s="100"/>
      <c r="AL763" s="101"/>
      <c r="AM763" s="101"/>
      <c r="AN763" s="8"/>
      <c r="AO763" s="147">
        <f>IFERROR(VLOOKUP(B763,'A2. Rate Change &amp; Enrollment'!$C$20:$K$769,3,FALSE),0)</f>
        <v>0</v>
      </c>
      <c r="AP763" s="147">
        <f>IFERROR(VLOOKUP(B763,'A2. Rate Change &amp; Enrollment'!$C$20:$K$769,7,FALSE),0)</f>
        <v>0</v>
      </c>
      <c r="AQ763" s="150" t="e">
        <f t="shared" si="94"/>
        <v>#DIV/0!</v>
      </c>
      <c r="AS763" s="177"/>
      <c r="AT763" s="177"/>
      <c r="AV763" s="153" t="e">
        <f t="shared" si="95"/>
        <v>#DIV/0!</v>
      </c>
      <c r="AW763" s="101"/>
      <c r="AY763" s="132"/>
      <c r="AZ763" s="101"/>
      <c r="BA763" s="94"/>
      <c r="BB763" s="94"/>
      <c r="BC763" s="94"/>
      <c r="BD763" s="94"/>
      <c r="BE763" s="101"/>
      <c r="BF763" s="132"/>
      <c r="BG763" s="98"/>
      <c r="BH763" s="74" t="str">
        <f t="shared" si="90"/>
        <v>N</v>
      </c>
      <c r="BI763" t="e">
        <f t="shared" si="91"/>
        <v>#DIV/0!</v>
      </c>
      <c r="BK763" s="283">
        <f>IFERROR(VLOOKUP($B763, 'A2. Rate Change &amp; Enrollment'!$C$14:$BY$769, 75, FALSE), 0)</f>
        <v>0</v>
      </c>
      <c r="BL763" s="283" t="e">
        <f t="shared" si="92"/>
        <v>#DIV/0!</v>
      </c>
      <c r="BM763" s="283" t="e">
        <f t="shared" si="93"/>
        <v>#DIV/0!</v>
      </c>
      <c r="BN763" t="e">
        <f t="shared" si="96"/>
        <v>#DIV/0!</v>
      </c>
    </row>
    <row r="764" spans="1:66" x14ac:dyDescent="0.35">
      <c r="A764" t="s">
        <v>1067</v>
      </c>
      <c r="B764" s="144"/>
      <c r="C764" s="98"/>
      <c r="D764" s="43" t="str">
        <f t="shared" si="89"/>
        <v>PPO</v>
      </c>
      <c r="E764" s="100"/>
      <c r="F764" s="101"/>
      <c r="G764" s="100"/>
      <c r="H764" s="101"/>
      <c r="I764" s="100"/>
      <c r="J764" s="101"/>
      <c r="K764" s="100"/>
      <c r="L764" s="101"/>
      <c r="M764" s="100"/>
      <c r="N764" s="101"/>
      <c r="O764" s="100"/>
      <c r="P764" s="101"/>
      <c r="Q764" s="100"/>
      <c r="R764" s="101"/>
      <c r="S764" s="100"/>
      <c r="T764" s="101"/>
      <c r="U764" s="118"/>
      <c r="V764" s="118"/>
      <c r="W764" s="100"/>
      <c r="X764" s="100"/>
      <c r="Y764" s="100"/>
      <c r="Z764" s="100"/>
      <c r="AA764" s="132"/>
      <c r="AB764" s="101"/>
      <c r="AC764" s="101"/>
      <c r="AD764" s="101"/>
      <c r="AE764" s="100"/>
      <c r="AF764" s="101"/>
      <c r="AG764" s="100"/>
      <c r="AH764" s="101"/>
      <c r="AI764" s="100"/>
      <c r="AJ764" s="101"/>
      <c r="AK764" s="100"/>
      <c r="AL764" s="101"/>
      <c r="AM764" s="101"/>
      <c r="AN764" s="8"/>
      <c r="AO764" s="147">
        <f>IFERROR(VLOOKUP(B764,'A2. Rate Change &amp; Enrollment'!$C$20:$K$769,3,FALSE),0)</f>
        <v>0</v>
      </c>
      <c r="AP764" s="147">
        <f>IFERROR(VLOOKUP(B764,'A2. Rate Change &amp; Enrollment'!$C$20:$K$769,7,FALSE),0)</f>
        <v>0</v>
      </c>
      <c r="AQ764" s="150" t="e">
        <f t="shared" si="94"/>
        <v>#DIV/0!</v>
      </c>
      <c r="AS764" s="177"/>
      <c r="AT764" s="177"/>
      <c r="AV764" s="153" t="e">
        <f t="shared" si="95"/>
        <v>#DIV/0!</v>
      </c>
      <c r="AW764" s="101"/>
      <c r="AY764" s="132"/>
      <c r="AZ764" s="101"/>
      <c r="BA764" s="94"/>
      <c r="BB764" s="94"/>
      <c r="BC764" s="94"/>
      <c r="BD764" s="94"/>
      <c r="BE764" s="101"/>
      <c r="BF764" s="132"/>
      <c r="BG764" s="98"/>
      <c r="BH764" s="74" t="str">
        <f t="shared" si="90"/>
        <v>N</v>
      </c>
      <c r="BI764" t="e">
        <f t="shared" si="91"/>
        <v>#DIV/0!</v>
      </c>
      <c r="BK764" s="283">
        <f>IFERROR(VLOOKUP($B764, 'A2. Rate Change &amp; Enrollment'!$C$14:$BY$769, 75, FALSE), 0)</f>
        <v>0</v>
      </c>
      <c r="BL764" s="283" t="e">
        <f t="shared" si="92"/>
        <v>#DIV/0!</v>
      </c>
      <c r="BM764" s="283" t="e">
        <f t="shared" si="93"/>
        <v>#DIV/0!</v>
      </c>
      <c r="BN764" t="e">
        <f t="shared" si="96"/>
        <v>#DIV/0!</v>
      </c>
    </row>
    <row r="765" spans="1:66" x14ac:dyDescent="0.35">
      <c r="A765" t="s">
        <v>1068</v>
      </c>
      <c r="B765" s="144"/>
      <c r="C765" s="98"/>
      <c r="D765" s="43" t="str">
        <f t="shared" si="89"/>
        <v>PPO</v>
      </c>
      <c r="E765" s="100"/>
      <c r="F765" s="101"/>
      <c r="G765" s="100"/>
      <c r="H765" s="101"/>
      <c r="I765" s="100"/>
      <c r="J765" s="101"/>
      <c r="K765" s="100"/>
      <c r="L765" s="101"/>
      <c r="M765" s="100"/>
      <c r="N765" s="101"/>
      <c r="O765" s="100"/>
      <c r="P765" s="101"/>
      <c r="Q765" s="100"/>
      <c r="R765" s="101"/>
      <c r="S765" s="100"/>
      <c r="T765" s="101"/>
      <c r="U765" s="118"/>
      <c r="V765" s="118"/>
      <c r="W765" s="100"/>
      <c r="X765" s="100"/>
      <c r="Y765" s="100"/>
      <c r="Z765" s="100"/>
      <c r="AA765" s="132"/>
      <c r="AB765" s="101"/>
      <c r="AC765" s="101"/>
      <c r="AD765" s="101"/>
      <c r="AE765" s="100"/>
      <c r="AF765" s="101"/>
      <c r="AG765" s="100"/>
      <c r="AH765" s="101"/>
      <c r="AI765" s="100"/>
      <c r="AJ765" s="101"/>
      <c r="AK765" s="100"/>
      <c r="AL765" s="101"/>
      <c r="AM765" s="101"/>
      <c r="AN765" s="8"/>
      <c r="AO765" s="147">
        <f>IFERROR(VLOOKUP(B765,'A2. Rate Change &amp; Enrollment'!$C$20:$K$769,3,FALSE),0)</f>
        <v>0</v>
      </c>
      <c r="AP765" s="147">
        <f>IFERROR(VLOOKUP(B765,'A2. Rate Change &amp; Enrollment'!$C$20:$K$769,7,FALSE),0)</f>
        <v>0</v>
      </c>
      <c r="AQ765" s="150" t="e">
        <f t="shared" si="94"/>
        <v>#DIV/0!</v>
      </c>
      <c r="AS765" s="177"/>
      <c r="AT765" s="177"/>
      <c r="AV765" s="153" t="e">
        <f t="shared" si="95"/>
        <v>#DIV/0!</v>
      </c>
      <c r="AW765" s="101"/>
      <c r="AY765" s="132"/>
      <c r="AZ765" s="101"/>
      <c r="BA765" s="94"/>
      <c r="BB765" s="94"/>
      <c r="BC765" s="94"/>
      <c r="BD765" s="94"/>
      <c r="BE765" s="101"/>
      <c r="BF765" s="132"/>
      <c r="BG765" s="98"/>
      <c r="BH765" s="74" t="str">
        <f t="shared" si="90"/>
        <v>N</v>
      </c>
      <c r="BI765" t="e">
        <f t="shared" si="91"/>
        <v>#DIV/0!</v>
      </c>
      <c r="BK765" s="283">
        <f>IFERROR(VLOOKUP($B765, 'A2. Rate Change &amp; Enrollment'!$C$14:$BY$769, 75, FALSE), 0)</f>
        <v>0</v>
      </c>
      <c r="BL765" s="283" t="e">
        <f t="shared" si="92"/>
        <v>#DIV/0!</v>
      </c>
      <c r="BM765" s="283" t="e">
        <f t="shared" si="93"/>
        <v>#DIV/0!</v>
      </c>
      <c r="BN765" t="e">
        <f t="shared" si="96"/>
        <v>#DIV/0!</v>
      </c>
    </row>
    <row r="766" spans="1:66" x14ac:dyDescent="0.35">
      <c r="A766" s="15"/>
      <c r="B766" s="15"/>
      <c r="C766" s="15"/>
    </row>
    <row r="767" spans="1:66" x14ac:dyDescent="0.35">
      <c r="D767" s="10" t="s">
        <v>5</v>
      </c>
      <c r="AA767" s="10"/>
      <c r="AO767" s="10"/>
      <c r="AP767" s="6"/>
      <c r="AQ767" s="6"/>
      <c r="AR767" s="6"/>
      <c r="AS767" s="6"/>
      <c r="AT767" s="6"/>
      <c r="AU767" s="6"/>
      <c r="AV767" s="6"/>
      <c r="AW767" s="6"/>
    </row>
    <row r="768" spans="1:66" x14ac:dyDescent="0.35">
      <c r="D768" s="76" t="s">
        <v>1437</v>
      </c>
      <c r="E768" s="75"/>
      <c r="F768" s="75"/>
      <c r="G768" s="75"/>
      <c r="H768" s="75"/>
      <c r="I768" s="75"/>
      <c r="J768" s="75"/>
      <c r="K768" s="75"/>
      <c r="L768" s="75"/>
      <c r="M768" s="75"/>
      <c r="N768" s="75"/>
      <c r="O768" s="75"/>
      <c r="P768" s="75"/>
      <c r="Q768" s="75"/>
      <c r="R768" s="75"/>
      <c r="S768" s="75"/>
      <c r="T768" s="75"/>
      <c r="U768" s="75"/>
      <c r="V768" s="75"/>
      <c r="W768" s="75"/>
      <c r="X768" s="75"/>
      <c r="Y768" s="75"/>
      <c r="Z768" s="75"/>
      <c r="AA768"/>
      <c r="AO768" s="76"/>
      <c r="AP768" s="6"/>
      <c r="AQ768" s="6"/>
      <c r="AR768" s="6"/>
      <c r="AS768" s="6"/>
      <c r="AT768" s="6"/>
      <c r="AU768" s="6"/>
      <c r="AV768" s="6"/>
      <c r="AW768" s="6"/>
    </row>
    <row r="769" spans="1:49" x14ac:dyDescent="0.35">
      <c r="D769" s="76" t="s">
        <v>37</v>
      </c>
      <c r="E769" s="75"/>
      <c r="F769" s="75"/>
      <c r="G769" s="75"/>
      <c r="H769" s="75"/>
      <c r="I769" s="75"/>
      <c r="J769" s="75"/>
      <c r="K769" s="75"/>
      <c r="L769" s="75"/>
      <c r="M769" s="75"/>
      <c r="N769" s="75"/>
      <c r="O769" s="75"/>
      <c r="P769" s="75"/>
      <c r="Q769" s="75"/>
      <c r="R769" s="75"/>
      <c r="S769" s="75"/>
      <c r="T769" s="75"/>
      <c r="U769" s="75"/>
      <c r="V769" s="75"/>
      <c r="W769" s="75"/>
      <c r="X769" s="75"/>
      <c r="Y769" s="75"/>
      <c r="Z769" s="75"/>
      <c r="AA769"/>
      <c r="AO769" s="76"/>
      <c r="AP769" s="6"/>
      <c r="AQ769" s="6"/>
      <c r="AR769" s="6"/>
      <c r="AS769" s="6"/>
      <c r="AT769" s="6"/>
      <c r="AU769" s="6"/>
      <c r="AV769" s="6"/>
      <c r="AW769" s="6"/>
    </row>
    <row r="770" spans="1:49" x14ac:dyDescent="0.35">
      <c r="D770" s="76" t="s">
        <v>39</v>
      </c>
      <c r="E770" s="75"/>
      <c r="F770" s="75"/>
      <c r="G770" s="75"/>
      <c r="H770" s="75"/>
      <c r="I770" s="75"/>
      <c r="J770" s="75"/>
      <c r="K770" s="75"/>
      <c r="L770" s="75"/>
      <c r="M770" s="75"/>
      <c r="N770" s="75"/>
      <c r="O770" s="75"/>
      <c r="P770" s="75"/>
      <c r="Q770" s="75"/>
      <c r="R770" s="75"/>
      <c r="S770" s="75"/>
      <c r="T770" s="75"/>
      <c r="U770" s="75"/>
      <c r="V770" s="75"/>
      <c r="W770" s="75"/>
      <c r="X770" s="75"/>
      <c r="Y770" s="75"/>
      <c r="Z770" s="75"/>
      <c r="AA770"/>
      <c r="AO770" s="76"/>
      <c r="AP770" s="6"/>
      <c r="AQ770" s="6"/>
      <c r="AR770" s="6"/>
      <c r="AS770" s="6"/>
      <c r="AT770" s="6"/>
      <c r="AU770" s="6"/>
      <c r="AV770" s="6"/>
      <c r="AW770" s="6"/>
    </row>
    <row r="771" spans="1:49" x14ac:dyDescent="0.35">
      <c r="D771" s="76" t="s">
        <v>1464</v>
      </c>
      <c r="E771" s="75"/>
      <c r="F771" s="75"/>
      <c r="G771" s="75"/>
      <c r="H771" s="75"/>
      <c r="I771" s="75"/>
      <c r="J771" s="75"/>
      <c r="K771" s="75"/>
      <c r="L771" s="75"/>
      <c r="M771" s="75"/>
      <c r="N771" s="75"/>
      <c r="O771" s="75"/>
      <c r="P771" s="75"/>
      <c r="Q771" s="75"/>
      <c r="R771" s="75"/>
      <c r="S771" s="75"/>
      <c r="T771" s="75"/>
      <c r="U771" s="75"/>
      <c r="V771" s="75"/>
      <c r="W771" s="75"/>
      <c r="X771" s="75"/>
      <c r="Y771" s="75"/>
      <c r="Z771" s="75"/>
      <c r="AA771"/>
      <c r="AO771" s="76"/>
      <c r="AP771" s="75"/>
      <c r="AQ771" s="75"/>
      <c r="AR771" s="75"/>
      <c r="AS771" s="75"/>
      <c r="AT771" s="75"/>
      <c r="AU771" s="75"/>
      <c r="AV771" s="75"/>
      <c r="AW771" s="75"/>
    </row>
    <row r="772" spans="1:49" ht="15" customHeight="1" x14ac:dyDescent="0.35">
      <c r="D772" s="455" t="s">
        <v>1475</v>
      </c>
      <c r="E772" s="455"/>
      <c r="F772" s="455"/>
      <c r="G772" s="455"/>
      <c r="H772" s="455"/>
      <c r="I772" s="455"/>
      <c r="J772" s="455"/>
      <c r="K772" s="455"/>
      <c r="L772" s="455"/>
      <c r="M772" s="455"/>
      <c r="N772" s="455"/>
      <c r="O772" s="455"/>
      <c r="P772" s="455"/>
      <c r="Q772" s="455"/>
      <c r="R772" s="455"/>
      <c r="S772" s="455"/>
      <c r="T772" s="455"/>
      <c r="U772" s="455"/>
      <c r="V772" s="455"/>
      <c r="W772" s="455"/>
      <c r="X772" s="455"/>
      <c r="Y772" s="96"/>
      <c r="Z772" s="96"/>
      <c r="AA772"/>
      <c r="AO772" s="96"/>
      <c r="AP772" s="96"/>
      <c r="AQ772" s="96"/>
      <c r="AR772" s="96"/>
      <c r="AS772" s="96"/>
      <c r="AT772" s="96"/>
      <c r="AU772" s="96"/>
      <c r="AV772" s="96"/>
      <c r="AW772" s="96"/>
    </row>
    <row r="773" spans="1:49" x14ac:dyDescent="0.35">
      <c r="D773" s="77" t="s">
        <v>529</v>
      </c>
      <c r="Y773" s="96"/>
      <c r="Z773" s="96"/>
      <c r="AO773" s="96"/>
      <c r="AP773" s="96"/>
      <c r="AQ773" s="96"/>
      <c r="AR773" s="96"/>
      <c r="AS773" s="96"/>
      <c r="AT773" s="96"/>
      <c r="AU773" s="96"/>
      <c r="AV773" s="96"/>
      <c r="AW773" s="96"/>
    </row>
    <row r="774" spans="1:49" x14ac:dyDescent="0.35">
      <c r="A774" s="11"/>
      <c r="B774" s="11"/>
      <c r="C774" s="11"/>
      <c r="D774" s="77"/>
      <c r="AO774" s="77"/>
    </row>
  </sheetData>
  <sheetProtection algorithmName="SHA-512" hashValue="u8xBXvHuafV4oEElB7RDUj985VYjkHc3sieFrEmhQMpT/T2FTWOk1YnL501Q+6rkh78U3OkqgrG9FSrTmBlFgQ==" saltValue="Ou+z/uMTeQ/aXuHiPNU9hw==" spinCount="100000" sheet="1" objects="1" scenarios="1"/>
  <mergeCells count="30">
    <mergeCell ref="BK6:BN6"/>
    <mergeCell ref="X9:X10"/>
    <mergeCell ref="AG9:AH9"/>
    <mergeCell ref="AI9:AJ9"/>
    <mergeCell ref="AK9:AL9"/>
    <mergeCell ref="Y9:Y10"/>
    <mergeCell ref="Z9:Z10"/>
    <mergeCell ref="AA9:AA10"/>
    <mergeCell ref="AD9:AD10"/>
    <mergeCell ref="AE9:AF9"/>
    <mergeCell ref="D772:X772"/>
    <mergeCell ref="BH7:BI7"/>
    <mergeCell ref="D1:AD1"/>
    <mergeCell ref="AE1:BG1"/>
    <mergeCell ref="K9:L9"/>
    <mergeCell ref="M9:N9"/>
    <mergeCell ref="AM9:AM10"/>
    <mergeCell ref="AB9:AB10"/>
    <mergeCell ref="AC9:AC10"/>
    <mergeCell ref="O9:P9"/>
    <mergeCell ref="Q9:R9"/>
    <mergeCell ref="S9:T9"/>
    <mergeCell ref="U9:U10"/>
    <mergeCell ref="V9:V10"/>
    <mergeCell ref="W9:W10"/>
    <mergeCell ref="B9:B10"/>
    <mergeCell ref="C9:C10"/>
    <mergeCell ref="E9:F9"/>
    <mergeCell ref="G9:H9"/>
    <mergeCell ref="I9:J9"/>
  </mergeCells>
  <conditionalFormatting sqref="BI16:BI765 BN16:BN765">
    <cfRule type="cellIs" dxfId="10" priority="1" operator="equal">
      <formula>"Y"</formula>
    </cfRule>
  </conditionalFormatting>
  <dataValidations count="7">
    <dataValidation type="list" allowBlank="1" showInputMessage="1" showErrorMessage="1" sqref="BE16:BE765 AM16:AM765 AW16:AW765 AZ16:AZ765 AZ14 AW14 BE14" xr:uid="{00000000-0002-0000-0800-000000000000}">
      <formula1>"Y,N"</formula1>
    </dataValidation>
    <dataValidation type="list" allowBlank="1" showInputMessage="1" showErrorMessage="1" sqref="BA16:BA765 BA14" xr:uid="{00000000-0002-0000-0800-000001000000}">
      <formula1>"Grandfathered,Non-grandfathered"</formula1>
    </dataValidation>
    <dataValidation type="list" allowBlank="1" showInputMessage="1" showErrorMessage="1" errorTitle="Invalid" error="Select from list" sqref="U16:V765" xr:uid="{00000000-0002-0000-0800-000002000000}">
      <formula1>YesNona</formula1>
    </dataValidation>
    <dataValidation type="textLength" operator="equal" allowBlank="1" showInputMessage="1" showErrorMessage="1" errorTitle="Invalid" error="Enter a 14-character Plan ID" promptTitle="Required:" prompt="Enter the 14-character HIOS Plan ID (Standard Component)" sqref="C14 C16:C765" xr:uid="{00000000-0002-0000-0800-000003000000}">
      <formula1>14</formula1>
    </dataValidation>
    <dataValidation type="list" allowBlank="1" showInputMessage="1" showErrorMessage="1" sqref="AB16:AD765" xr:uid="{00000000-0002-0000-0800-000004000000}">
      <formula1>YesNo</formula1>
    </dataValidation>
    <dataValidation type="decimal" errorStyle="information" allowBlank="1" showInputMessage="1" showErrorMessage="1" error="Please enter the member's coinsurance amount." sqref="F16:F765 H16:H765 J16:J765 L16:L765 N16:N765 P16:P765 R16:R765 T16:T765 AF16:AF765 AH16:AH765 AJ16:AJ765 AL16:AL765" xr:uid="{00000000-0002-0000-0800-000005000000}">
      <formula1>0</formula1>
      <formula2>0.5</formula2>
    </dataValidation>
    <dataValidation type="textLength" operator="lessThan" allowBlank="1" showInputMessage="1" showErrorMessage="1" errorTitle="Text too long" error="Please restrict the response to 254 characters.  If a wordier response is required, include the expanded response in the actuarial memorandum, and include a reference in this cell." sqref="AA16:AA765 BF16:BF765" xr:uid="{00000000-0002-0000-0800-000006000000}">
      <formula1>254</formula1>
    </dataValidation>
  </dataValidations>
  <printOptions horizontalCentered="1"/>
  <pageMargins left="0.25" right="0.25" top="0.75" bottom="0.75" header="0.3" footer="0.3"/>
  <pageSetup scale="30" orientation="landscape" errors="blank" r:id="rId1"/>
  <headerFooter>
    <oddFooter>&amp;C&amp;P&amp;R&amp;D</oddFooter>
  </headerFooter>
  <colBreaks count="1" manualBreakCount="1">
    <brk id="30" min="1" max="77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43</vt:i4>
      </vt:variant>
    </vt:vector>
  </HeadingPairs>
  <TitlesOfParts>
    <vt:vector size="64" baseType="lpstr">
      <vt:lpstr>A1.  Cover Sheet</vt:lpstr>
      <vt:lpstr>A2a.  Modified URRT Worksheet 1</vt:lpstr>
      <vt:lpstr>A2. Rate Change &amp; Enrollment</vt:lpstr>
      <vt:lpstr>A3.  History of Rate Changes</vt:lpstr>
      <vt:lpstr>A4. Rate Changes Distribution</vt:lpstr>
      <vt:lpstr>A5.  Components of Rate Change</vt:lpstr>
      <vt:lpstr>B1.HMO Plan Design &amp; Plan Rel</vt:lpstr>
      <vt:lpstr>B1.POS Plan Design &amp; Plan Rel</vt:lpstr>
      <vt:lpstr>B1.PPO Plan Design &amp; Plan Rel</vt:lpstr>
      <vt:lpstr>B1.Indem Plan Design &amp; Plan Rel</vt:lpstr>
      <vt:lpstr>B1.Other Plan Design &amp; Plan Rel</vt:lpstr>
      <vt:lpstr>E2. Admin Charges</vt:lpstr>
      <vt:lpstr>E3. Retention Charges</vt:lpstr>
      <vt:lpstr>G5.  Illustrative Rates</vt:lpstr>
      <vt:lpstr>H1.  Rating Factors</vt:lpstr>
      <vt:lpstr>M1.  Med Loss Ratio IND</vt:lpstr>
      <vt:lpstr>M2.  Med Loss Ratio SG</vt:lpstr>
      <vt:lpstr>N1.  Summary for NHID</vt:lpstr>
      <vt:lpstr>N2.  Summary for Consumers</vt:lpstr>
      <vt:lpstr>Standard Health Coverage Plans</vt:lpstr>
      <vt:lpstr>Carrier Names SERFF</vt:lpstr>
      <vt:lpstr>Coverage</vt:lpstr>
      <vt:lpstr>'A1.  Cover Sheet'!Print_Area</vt:lpstr>
      <vt:lpstr>'A2. Rate Change &amp; Enrollment'!Print_Area</vt:lpstr>
      <vt:lpstr>'A2a.  Modified URRT Worksheet 1'!Print_Area</vt:lpstr>
      <vt:lpstr>'A3.  History of Rate Changes'!Print_Area</vt:lpstr>
      <vt:lpstr>'A4. Rate Changes Distribution'!Print_Area</vt:lpstr>
      <vt:lpstr>'A5.  Components of Rate Change'!Print_Area</vt:lpstr>
      <vt:lpstr>'B1.HMO Plan Design &amp; Plan Rel'!Print_Area</vt:lpstr>
      <vt:lpstr>'B1.Indem Plan Design &amp; Plan Rel'!Print_Area</vt:lpstr>
      <vt:lpstr>'B1.Other Plan Design &amp; Plan Rel'!Print_Area</vt:lpstr>
      <vt:lpstr>'B1.POS Plan Design &amp; Plan Rel'!Print_Area</vt:lpstr>
      <vt:lpstr>'B1.PPO Plan Design &amp; Plan Rel'!Print_Area</vt:lpstr>
      <vt:lpstr>'E2. Admin Charges'!Print_Area</vt:lpstr>
      <vt:lpstr>'E3. Retention Charges'!Print_Area</vt:lpstr>
      <vt:lpstr>'G5.  Illustrative Rates'!Print_Area</vt:lpstr>
      <vt:lpstr>'H1.  Rating Factors'!Print_Area</vt:lpstr>
      <vt:lpstr>'M1.  Med Loss Ratio IND'!Print_Area</vt:lpstr>
      <vt:lpstr>'M2.  Med Loss Ratio SG'!Print_Area</vt:lpstr>
      <vt:lpstr>'N1.  Summary for NHID'!Print_Area</vt:lpstr>
      <vt:lpstr>'N2.  Summary for Consumers'!Print_Area</vt:lpstr>
      <vt:lpstr>'A1.  Cover Sheet'!Print_Titles</vt:lpstr>
      <vt:lpstr>'A2. Rate Change &amp; Enrollment'!Print_Titles</vt:lpstr>
      <vt:lpstr>'A2a.  Modified URRT Worksheet 1'!Print_Titles</vt:lpstr>
      <vt:lpstr>'A3.  History of Rate Changes'!Print_Titles</vt:lpstr>
      <vt:lpstr>'A4. Rate Changes Distribution'!Print_Titles</vt:lpstr>
      <vt:lpstr>'A5.  Components of Rate Change'!Print_Titles</vt:lpstr>
      <vt:lpstr>'B1.HMO Plan Design &amp; Plan Rel'!Print_Titles</vt:lpstr>
      <vt:lpstr>'B1.Indem Plan Design &amp; Plan Rel'!Print_Titles</vt:lpstr>
      <vt:lpstr>'B1.Other Plan Design &amp; Plan Rel'!Print_Titles</vt:lpstr>
      <vt:lpstr>'B1.POS Plan Design &amp; Plan Rel'!Print_Titles</vt:lpstr>
      <vt:lpstr>'B1.PPO Plan Design &amp; Plan Rel'!Print_Titles</vt:lpstr>
      <vt:lpstr>'E2. Admin Charges'!Print_Titles</vt:lpstr>
      <vt:lpstr>'E3. Retention Charges'!Print_Titles</vt:lpstr>
      <vt:lpstr>'H1.  Rating Factors'!Print_Titles</vt:lpstr>
      <vt:lpstr>'N1.  Summary for NHID'!Print_Titles</vt:lpstr>
      <vt:lpstr>QHP</vt:lpstr>
      <vt:lpstr>StateList</vt:lpstr>
      <vt:lpstr>Util_No_ADB</vt:lpstr>
      <vt:lpstr>Util_No_ADP</vt:lpstr>
      <vt:lpstr>Util_No_ADPB</vt:lpstr>
      <vt:lpstr>Util_No_PB</vt:lpstr>
      <vt:lpstr>YesNo</vt:lpstr>
      <vt:lpstr>YesNona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Dhiman</dc:creator>
  <cp:lastModifiedBy>Vivek Dhiman</cp:lastModifiedBy>
  <cp:lastPrinted>2019-03-25T15:45:51Z</cp:lastPrinted>
  <dcterms:created xsi:type="dcterms:W3CDTF">2006-09-16T00:00:00Z</dcterms:created>
  <dcterms:modified xsi:type="dcterms:W3CDTF">2024-05-10T19:58:34Z</dcterms:modified>
</cp:coreProperties>
</file>